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ms-excel.sheet.macroEnabled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xl/vbaProject.bin" ContentType="application/vnd.ms-office.vbaPro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 codeName="{7A2D7E96-6E34-419A-AE5F-296B3A7E7977}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LENOVO\carpetas anteriores\CURSOS\CURSO POLICÍA MILITAR\TEST DE MUESTRA\"/>
    </mc:Choice>
  </mc:AlternateContent>
  <workbookProtection workbookAlgorithmName="SHA-512" workbookHashValue="QI8+vFsqDkXRrR9+EAAo7udBGB0zLRn2XY08+quj00z0Xgl9rnPZJ1h/0mL2PuGw/e8ENMWDpfix+l3mpSj/SA==" workbookSaltValue="3phaT2DIWaAh/28lzjr9Ig==" workbookSpinCount="100000" lockStructure="1"/>
  <bookViews>
    <workbookView xWindow="0" yWindow="0" windowWidth="23040" windowHeight="9384" tabRatio="820"/>
  </bookViews>
  <sheets>
    <sheet name="PORTADA" sheetId="85" r:id="rId1"/>
    <sheet name="1" sheetId="138" r:id="rId2"/>
    <sheet name="2" sheetId="291" r:id="rId3"/>
    <sheet name="3" sheetId="292" r:id="rId4"/>
    <sheet name="4" sheetId="293" r:id="rId5"/>
    <sheet name="5" sheetId="294" r:id="rId6"/>
    <sheet name="6" sheetId="295" r:id="rId7"/>
    <sheet name="7" sheetId="296" r:id="rId8"/>
    <sheet name="8" sheetId="297" r:id="rId9"/>
    <sheet name="9" sheetId="298" r:id="rId10"/>
    <sheet name="10" sheetId="299" r:id="rId11"/>
    <sheet name="11" sheetId="300" r:id="rId12"/>
    <sheet name="12" sheetId="302" r:id="rId13"/>
    <sheet name="0" sheetId="229" r:id="rId14"/>
    <sheet name="DATOS" sheetId="181" state="hidden" r:id="rId15"/>
    <sheet name="REPARTO" sheetId="230" state="hidden" r:id="rId16"/>
    <sheet name="CONTROL" sheetId="247" state="hidden" r:id="rId17"/>
  </sheets>
  <definedNames>
    <definedName name="_xlnm._FilterDatabase" localSheetId="14" hidden="1">DATOS!$A$1:$AA$1145</definedName>
    <definedName name="_xlnm._FilterDatabase" localSheetId="15" hidden="1">REPARTO!$A$1:$I$5000</definedName>
  </definedNames>
  <calcPr calcId="152511"/>
</workbook>
</file>

<file path=xl/calcChain.xml><?xml version="1.0" encoding="utf-8"?>
<calcChain xmlns="http://schemas.openxmlformats.org/spreadsheetml/2006/main">
  <c r="D5000" i="230" l="1"/>
  <c r="D4999" i="230"/>
  <c r="D4998" i="230"/>
  <c r="D4997" i="230"/>
  <c r="D4996" i="230"/>
  <c r="D4995" i="230"/>
  <c r="D4994" i="230"/>
  <c r="D4993" i="230"/>
  <c r="D4992" i="230"/>
  <c r="D4991" i="230"/>
  <c r="D4990" i="230"/>
  <c r="D4989" i="230"/>
  <c r="D4988" i="230"/>
  <c r="D4987" i="230"/>
  <c r="D4986" i="230"/>
  <c r="D4985" i="230"/>
  <c r="D4984" i="230"/>
  <c r="D4983" i="230"/>
  <c r="D4982" i="230"/>
  <c r="D4981" i="230"/>
  <c r="D4980" i="230"/>
  <c r="D4979" i="230"/>
  <c r="D4978" i="230"/>
  <c r="D4977" i="230"/>
  <c r="D4976" i="230"/>
  <c r="D4975" i="230"/>
  <c r="D4974" i="230"/>
  <c r="D4973" i="230"/>
  <c r="D4972" i="230"/>
  <c r="D4971" i="230"/>
  <c r="D4970" i="230"/>
  <c r="D4969" i="230"/>
  <c r="D4968" i="230"/>
  <c r="D4967" i="230"/>
  <c r="D4966" i="230"/>
  <c r="D4965" i="230"/>
  <c r="D4964" i="230"/>
  <c r="D4963" i="230"/>
  <c r="D4962" i="230"/>
  <c r="D4961" i="230"/>
  <c r="D4960" i="230"/>
  <c r="D4959" i="230"/>
  <c r="D4958" i="230"/>
  <c r="D4957" i="230"/>
  <c r="D4956" i="230"/>
  <c r="D4955" i="230"/>
  <c r="D4954" i="230"/>
  <c r="D4953" i="230"/>
  <c r="D4952" i="230"/>
  <c r="D4951" i="230"/>
  <c r="D4950" i="230"/>
  <c r="D4949" i="230"/>
  <c r="D4948" i="230"/>
  <c r="D4947" i="230"/>
  <c r="D4946" i="230"/>
  <c r="D4945" i="230"/>
  <c r="D4944" i="230"/>
  <c r="D4943" i="230"/>
  <c r="D4942" i="230"/>
  <c r="D4941" i="230"/>
  <c r="D4940" i="230"/>
  <c r="D4939" i="230"/>
  <c r="D4938" i="230"/>
  <c r="D4937" i="230"/>
  <c r="D4936" i="230"/>
  <c r="D4935" i="230"/>
  <c r="D4934" i="230"/>
  <c r="D4933" i="230"/>
  <c r="D4932" i="230"/>
  <c r="D4931" i="230"/>
  <c r="D4930" i="230"/>
  <c r="D4929" i="230"/>
  <c r="D4928" i="230"/>
  <c r="D4927" i="230"/>
  <c r="D4926" i="230"/>
  <c r="D4925" i="230"/>
  <c r="D4924" i="230"/>
  <c r="D4923" i="230"/>
  <c r="D4922" i="230"/>
  <c r="D4921" i="230"/>
  <c r="D4920" i="230"/>
  <c r="D4919" i="230"/>
  <c r="D4918" i="230"/>
  <c r="D4917" i="230"/>
  <c r="D4916" i="230"/>
  <c r="D4915" i="230"/>
  <c r="D4914" i="230"/>
  <c r="D4913" i="230"/>
  <c r="D4912" i="230"/>
  <c r="D4911" i="230"/>
  <c r="D4910" i="230"/>
  <c r="D4909" i="230"/>
  <c r="D4908" i="230"/>
  <c r="D4907" i="230"/>
  <c r="D4906" i="230"/>
  <c r="D4905" i="230"/>
  <c r="D4904" i="230"/>
  <c r="D4903" i="230"/>
  <c r="D4902" i="230"/>
  <c r="D4901" i="230"/>
  <c r="D4900" i="230"/>
  <c r="D4899" i="230"/>
  <c r="D4898" i="230"/>
  <c r="D4897" i="230"/>
  <c r="D4896" i="230"/>
  <c r="D4895" i="230"/>
  <c r="D4894" i="230"/>
  <c r="D4893" i="230"/>
  <c r="D4892" i="230"/>
  <c r="D4891" i="230"/>
  <c r="D4890" i="230"/>
  <c r="D4889" i="230"/>
  <c r="D4888" i="230"/>
  <c r="D4887" i="230"/>
  <c r="D4886" i="230"/>
  <c r="D4885" i="230"/>
  <c r="D4884" i="230"/>
  <c r="D4883" i="230"/>
  <c r="D4882" i="230"/>
  <c r="D4881" i="230"/>
  <c r="D4880" i="230"/>
  <c r="D4879" i="230"/>
  <c r="D4878" i="230"/>
  <c r="D4877" i="230"/>
  <c r="D4876" i="230"/>
  <c r="D4875" i="230"/>
  <c r="D4874" i="230"/>
  <c r="D4873" i="230"/>
  <c r="D4872" i="230"/>
  <c r="D4871" i="230"/>
  <c r="D4870" i="230"/>
  <c r="D4869" i="230"/>
  <c r="D4868" i="230"/>
  <c r="D4867" i="230"/>
  <c r="D4866" i="230"/>
  <c r="D4865" i="230"/>
  <c r="D4864" i="230"/>
  <c r="D4863" i="230"/>
  <c r="D4862" i="230"/>
  <c r="D4861" i="230"/>
  <c r="D4860" i="230"/>
  <c r="D4859" i="230"/>
  <c r="D4858" i="230"/>
  <c r="D4857" i="230"/>
  <c r="D4856" i="230"/>
  <c r="D4855" i="230"/>
  <c r="D4854" i="230"/>
  <c r="D4853" i="230"/>
  <c r="D4852" i="230"/>
  <c r="D4851" i="230"/>
  <c r="D4850" i="230"/>
  <c r="D4849" i="230"/>
  <c r="D4848" i="230"/>
  <c r="D4847" i="230"/>
  <c r="D4846" i="230"/>
  <c r="D4845" i="230"/>
  <c r="D4844" i="230"/>
  <c r="D4843" i="230"/>
  <c r="D4842" i="230"/>
  <c r="D4841" i="230"/>
  <c r="D4840" i="230"/>
  <c r="D4839" i="230"/>
  <c r="D4838" i="230"/>
  <c r="D4837" i="230"/>
  <c r="D4836" i="230"/>
  <c r="D4835" i="230"/>
  <c r="D4834" i="230"/>
  <c r="D4833" i="230"/>
  <c r="D4832" i="230"/>
  <c r="D4831" i="230"/>
  <c r="D4830" i="230"/>
  <c r="D4829" i="230"/>
  <c r="D4828" i="230"/>
  <c r="D4827" i="230"/>
  <c r="D4826" i="230"/>
  <c r="D4825" i="230"/>
  <c r="D4824" i="230"/>
  <c r="D4823" i="230"/>
  <c r="D4822" i="230"/>
  <c r="D4821" i="230"/>
  <c r="D4820" i="230"/>
  <c r="D4819" i="230"/>
  <c r="D4818" i="230"/>
  <c r="D4817" i="230"/>
  <c r="D4816" i="230"/>
  <c r="D4815" i="230"/>
  <c r="D4814" i="230"/>
  <c r="D4813" i="230"/>
  <c r="D4812" i="230"/>
  <c r="D4811" i="230"/>
  <c r="D4810" i="230"/>
  <c r="D4809" i="230"/>
  <c r="D4808" i="230"/>
  <c r="D4807" i="230"/>
  <c r="D4806" i="230"/>
  <c r="D4805" i="230"/>
  <c r="D4804" i="230"/>
  <c r="D4803" i="230"/>
  <c r="D4802" i="230"/>
  <c r="D4801" i="230"/>
  <c r="D4800" i="230"/>
  <c r="D4799" i="230"/>
  <c r="D4798" i="230"/>
  <c r="D4797" i="230"/>
  <c r="D4796" i="230"/>
  <c r="D4795" i="230"/>
  <c r="D4794" i="230"/>
  <c r="D4793" i="230"/>
  <c r="D4792" i="230"/>
  <c r="D4791" i="230"/>
  <c r="D4790" i="230"/>
  <c r="D4789" i="230"/>
  <c r="D4788" i="230"/>
  <c r="D4787" i="230"/>
  <c r="D4786" i="230"/>
  <c r="D4785" i="230"/>
  <c r="D4784" i="230"/>
  <c r="D4783" i="230"/>
  <c r="D4782" i="230"/>
  <c r="D4781" i="230"/>
  <c r="D4780" i="230"/>
  <c r="D4779" i="230"/>
  <c r="D4778" i="230"/>
  <c r="D4777" i="230"/>
  <c r="D4776" i="230"/>
  <c r="D4775" i="230"/>
  <c r="D4774" i="230"/>
  <c r="D4773" i="230"/>
  <c r="D4772" i="230"/>
  <c r="D4771" i="230"/>
  <c r="D4770" i="230"/>
  <c r="D4769" i="230"/>
  <c r="D4768" i="230"/>
  <c r="D4767" i="230"/>
  <c r="D4766" i="230"/>
  <c r="D4765" i="230"/>
  <c r="D4764" i="230"/>
  <c r="D4763" i="230"/>
  <c r="D4762" i="230"/>
  <c r="D4761" i="230"/>
  <c r="D4760" i="230"/>
  <c r="D4759" i="230"/>
  <c r="D4758" i="230"/>
  <c r="D4757" i="230"/>
  <c r="D4756" i="230"/>
  <c r="D4755" i="230"/>
  <c r="D4754" i="230"/>
  <c r="D4753" i="230"/>
  <c r="D4752" i="230"/>
  <c r="D4751" i="230"/>
  <c r="D4750" i="230"/>
  <c r="D4749" i="230"/>
  <c r="D4748" i="230"/>
  <c r="D4747" i="230"/>
  <c r="D4746" i="230"/>
  <c r="D4745" i="230"/>
  <c r="D4744" i="230"/>
  <c r="D4743" i="230"/>
  <c r="D4742" i="230"/>
  <c r="D4741" i="230"/>
  <c r="D4740" i="230"/>
  <c r="D4739" i="230"/>
  <c r="D4738" i="230"/>
  <c r="D4737" i="230"/>
  <c r="D4736" i="230"/>
  <c r="D4735" i="230"/>
  <c r="D4734" i="230"/>
  <c r="D4733" i="230"/>
  <c r="D4732" i="230"/>
  <c r="D4731" i="230"/>
  <c r="D4730" i="230"/>
  <c r="D4729" i="230"/>
  <c r="D4728" i="230"/>
  <c r="D4727" i="230"/>
  <c r="D4726" i="230"/>
  <c r="D4725" i="230"/>
  <c r="D4724" i="230"/>
  <c r="D4723" i="230"/>
  <c r="D4722" i="230"/>
  <c r="D4721" i="230"/>
  <c r="D4720" i="230"/>
  <c r="D4719" i="230"/>
  <c r="D4718" i="230"/>
  <c r="D4717" i="230"/>
  <c r="D4716" i="230"/>
  <c r="D4715" i="230"/>
  <c r="D4714" i="230"/>
  <c r="D4713" i="230"/>
  <c r="D4712" i="230"/>
  <c r="D4711" i="230"/>
  <c r="D4710" i="230"/>
  <c r="D4709" i="230"/>
  <c r="D4708" i="230"/>
  <c r="D4707" i="230"/>
  <c r="D4706" i="230"/>
  <c r="D4705" i="230"/>
  <c r="D4704" i="230"/>
  <c r="D4703" i="230"/>
  <c r="D4702" i="230"/>
  <c r="D4701" i="230"/>
  <c r="D4700" i="230"/>
  <c r="D4699" i="230"/>
  <c r="D4698" i="230"/>
  <c r="D4697" i="230"/>
  <c r="D4696" i="230"/>
  <c r="D4695" i="230"/>
  <c r="D4694" i="230"/>
  <c r="D4693" i="230"/>
  <c r="D4692" i="230"/>
  <c r="D4691" i="230"/>
  <c r="D4690" i="230"/>
  <c r="D4689" i="230"/>
  <c r="D4688" i="230"/>
  <c r="D4687" i="230"/>
  <c r="D4686" i="230"/>
  <c r="D4685" i="230"/>
  <c r="D4684" i="230"/>
  <c r="D4683" i="230"/>
  <c r="D4682" i="230"/>
  <c r="D4681" i="230"/>
  <c r="D4680" i="230"/>
  <c r="D4679" i="230"/>
  <c r="D4678" i="230"/>
  <c r="D4677" i="230"/>
  <c r="D4676" i="230"/>
  <c r="D4675" i="230"/>
  <c r="D4674" i="230"/>
  <c r="D4673" i="230"/>
  <c r="D4672" i="230"/>
  <c r="D4671" i="230"/>
  <c r="D4670" i="230"/>
  <c r="D4669" i="230"/>
  <c r="D4668" i="230"/>
  <c r="D4667" i="230"/>
  <c r="D4666" i="230"/>
  <c r="D4665" i="230"/>
  <c r="D4664" i="230"/>
  <c r="D4663" i="230"/>
  <c r="D4662" i="230"/>
  <c r="D4661" i="230"/>
  <c r="D4660" i="230"/>
  <c r="D4659" i="230"/>
  <c r="D4658" i="230"/>
  <c r="D4657" i="230"/>
  <c r="D4656" i="230"/>
  <c r="D4655" i="230"/>
  <c r="D4654" i="230"/>
  <c r="D4653" i="230"/>
  <c r="D4652" i="230"/>
  <c r="D4651" i="230"/>
  <c r="D4650" i="230"/>
  <c r="D4649" i="230"/>
  <c r="D4648" i="230"/>
  <c r="D4647" i="230"/>
  <c r="D4646" i="230"/>
  <c r="D4645" i="230"/>
  <c r="D4644" i="230"/>
  <c r="D4643" i="230"/>
  <c r="D4642" i="230"/>
  <c r="D4641" i="230"/>
  <c r="D4640" i="230"/>
  <c r="D4639" i="230"/>
  <c r="D4638" i="230"/>
  <c r="D4637" i="230"/>
  <c r="D4636" i="230"/>
  <c r="D4635" i="230"/>
  <c r="D4634" i="230"/>
  <c r="D4633" i="230"/>
  <c r="D4632" i="230"/>
  <c r="D4631" i="230"/>
  <c r="D4630" i="230"/>
  <c r="D4629" i="230"/>
  <c r="D4628" i="230"/>
  <c r="D4627" i="230"/>
  <c r="D4626" i="230"/>
  <c r="D4625" i="230"/>
  <c r="D4624" i="230"/>
  <c r="D4623" i="230"/>
  <c r="D4622" i="230"/>
  <c r="D4621" i="230"/>
  <c r="D4620" i="230"/>
  <c r="D4619" i="230"/>
  <c r="D4618" i="230"/>
  <c r="D4617" i="230"/>
  <c r="D4616" i="230"/>
  <c r="D4615" i="230"/>
  <c r="D4614" i="230"/>
  <c r="D4613" i="230"/>
  <c r="D4612" i="230"/>
  <c r="D4611" i="230"/>
  <c r="D4610" i="230"/>
  <c r="D4609" i="230"/>
  <c r="D4608" i="230"/>
  <c r="D4607" i="230"/>
  <c r="D4606" i="230"/>
  <c r="D4605" i="230"/>
  <c r="D4604" i="230"/>
  <c r="D4603" i="230"/>
  <c r="D4602" i="230"/>
  <c r="D4601" i="230"/>
  <c r="D4600" i="230"/>
  <c r="D4599" i="230"/>
  <c r="D4598" i="230"/>
  <c r="D4597" i="230"/>
  <c r="D4596" i="230"/>
  <c r="D4595" i="230"/>
  <c r="D4594" i="230"/>
  <c r="D4593" i="230"/>
  <c r="D4592" i="230"/>
  <c r="D4591" i="230"/>
  <c r="D4590" i="230"/>
  <c r="D4589" i="230"/>
  <c r="D4588" i="230"/>
  <c r="D4587" i="230"/>
  <c r="D4586" i="230"/>
  <c r="D4585" i="230"/>
  <c r="D4584" i="230"/>
  <c r="D4583" i="230"/>
  <c r="D4582" i="230"/>
  <c r="D4581" i="230"/>
  <c r="D4580" i="230"/>
  <c r="D4579" i="230"/>
  <c r="D4578" i="230"/>
  <c r="D4577" i="230"/>
  <c r="D4576" i="230"/>
  <c r="D4575" i="230"/>
  <c r="D4574" i="230"/>
  <c r="D4573" i="230"/>
  <c r="D4572" i="230"/>
  <c r="D4571" i="230"/>
  <c r="D4570" i="230"/>
  <c r="D4569" i="230"/>
  <c r="D4568" i="230"/>
  <c r="D4567" i="230"/>
  <c r="D4566" i="230"/>
  <c r="D4565" i="230"/>
  <c r="D4564" i="230"/>
  <c r="D4563" i="230"/>
  <c r="D4562" i="230"/>
  <c r="D4561" i="230"/>
  <c r="D4560" i="230"/>
  <c r="D4559" i="230"/>
  <c r="D4558" i="230"/>
  <c r="D4557" i="230"/>
  <c r="D4556" i="230"/>
  <c r="D4555" i="230"/>
  <c r="D4554" i="230"/>
  <c r="D4553" i="230"/>
  <c r="D4552" i="230"/>
  <c r="D4551" i="230"/>
  <c r="D4550" i="230"/>
  <c r="D4549" i="230"/>
  <c r="D4548" i="230"/>
  <c r="D4547" i="230"/>
  <c r="D4546" i="230"/>
  <c r="D4545" i="230"/>
  <c r="D4544" i="230"/>
  <c r="D4543" i="230"/>
  <c r="D4542" i="230"/>
  <c r="D4541" i="230"/>
  <c r="D4540" i="230"/>
  <c r="D4539" i="230"/>
  <c r="D4538" i="230"/>
  <c r="D4537" i="230"/>
  <c r="D4536" i="230"/>
  <c r="D4535" i="230"/>
  <c r="D4534" i="230"/>
  <c r="D4533" i="230"/>
  <c r="D4532" i="230"/>
  <c r="D4531" i="230"/>
  <c r="D4530" i="230"/>
  <c r="D4529" i="230"/>
  <c r="D4528" i="230"/>
  <c r="D4527" i="230"/>
  <c r="D4526" i="230"/>
  <c r="D4525" i="230"/>
  <c r="D4524" i="230"/>
  <c r="D4523" i="230"/>
  <c r="D4522" i="230"/>
  <c r="D4521" i="230"/>
  <c r="D4520" i="230"/>
  <c r="D4519" i="230"/>
  <c r="D4518" i="230"/>
  <c r="D4517" i="230"/>
  <c r="D4516" i="230"/>
  <c r="D4515" i="230"/>
  <c r="D4514" i="230"/>
  <c r="D4513" i="230"/>
  <c r="D4512" i="230"/>
  <c r="D4511" i="230"/>
  <c r="D4510" i="230"/>
  <c r="D4509" i="230"/>
  <c r="D4508" i="230"/>
  <c r="D4507" i="230"/>
  <c r="D4506" i="230"/>
  <c r="D4505" i="230"/>
  <c r="D4504" i="230"/>
  <c r="D4503" i="230"/>
  <c r="D4502" i="230"/>
  <c r="D4501" i="230"/>
  <c r="D4500" i="230"/>
  <c r="D4499" i="230"/>
  <c r="D4498" i="230"/>
  <c r="D4497" i="230"/>
  <c r="D4496" i="230"/>
  <c r="D4495" i="230"/>
  <c r="D4494" i="230"/>
  <c r="D4493" i="230"/>
  <c r="D4492" i="230"/>
  <c r="D4491" i="230"/>
  <c r="D4490" i="230"/>
  <c r="D4489" i="230"/>
  <c r="D4488" i="230"/>
  <c r="D4487" i="230"/>
  <c r="D4486" i="230"/>
  <c r="D4485" i="230"/>
  <c r="D4484" i="230"/>
  <c r="D4483" i="230"/>
  <c r="D4482" i="230"/>
  <c r="D4481" i="230"/>
  <c r="D4480" i="230"/>
  <c r="D4479" i="230"/>
  <c r="D4478" i="230"/>
  <c r="D4477" i="230"/>
  <c r="D4476" i="230"/>
  <c r="D4475" i="230"/>
  <c r="D4474" i="230"/>
  <c r="D4473" i="230"/>
  <c r="D4472" i="230"/>
  <c r="D4471" i="230"/>
  <c r="D4470" i="230"/>
  <c r="D4469" i="230"/>
  <c r="D4468" i="230"/>
  <c r="D4467" i="230"/>
  <c r="D4466" i="230"/>
  <c r="D4465" i="230"/>
  <c r="D4464" i="230"/>
  <c r="D4463" i="230"/>
  <c r="D4462" i="230"/>
  <c r="D4461" i="230"/>
  <c r="D4460" i="230"/>
  <c r="D4459" i="230"/>
  <c r="D4458" i="230"/>
  <c r="D4457" i="230"/>
  <c r="D4456" i="230"/>
  <c r="D4455" i="230"/>
  <c r="D4454" i="230"/>
  <c r="D4453" i="230"/>
  <c r="D4452" i="230"/>
  <c r="D4451" i="230"/>
  <c r="D4450" i="230"/>
  <c r="D4449" i="230"/>
  <c r="D4448" i="230"/>
  <c r="D4447" i="230"/>
  <c r="D4446" i="230"/>
  <c r="D4445" i="230"/>
  <c r="D4444" i="230"/>
  <c r="D4443" i="230"/>
  <c r="D4442" i="230"/>
  <c r="D4441" i="230"/>
  <c r="D4440" i="230"/>
  <c r="D4439" i="230"/>
  <c r="D4438" i="230"/>
  <c r="D4437" i="230"/>
  <c r="D4436" i="230"/>
  <c r="D4435" i="230"/>
  <c r="D4434" i="230"/>
  <c r="D4433" i="230"/>
  <c r="D4432" i="230"/>
  <c r="D4431" i="230"/>
  <c r="D4430" i="230"/>
  <c r="D4429" i="230"/>
  <c r="D4428" i="230"/>
  <c r="D4427" i="230"/>
  <c r="D4426" i="230"/>
  <c r="D4425" i="230"/>
  <c r="D4424" i="230"/>
  <c r="D4423" i="230"/>
  <c r="D4422" i="230"/>
  <c r="D4421" i="230"/>
  <c r="D4420" i="230"/>
  <c r="D4419" i="230"/>
  <c r="D4418" i="230"/>
  <c r="D4417" i="230"/>
  <c r="D4416" i="230"/>
  <c r="D4415" i="230"/>
  <c r="D4414" i="230"/>
  <c r="D4413" i="230"/>
  <c r="D4412" i="230"/>
  <c r="D4411" i="230"/>
  <c r="D4410" i="230"/>
  <c r="D4409" i="230"/>
  <c r="D4408" i="230"/>
  <c r="D4407" i="230"/>
  <c r="D4406" i="230"/>
  <c r="D4405" i="230"/>
  <c r="D4404" i="230"/>
  <c r="D4403" i="230"/>
  <c r="D4402" i="230"/>
  <c r="D4401" i="230"/>
  <c r="D4400" i="230"/>
  <c r="D4399" i="230"/>
  <c r="D4398" i="230"/>
  <c r="D4397" i="230"/>
  <c r="D4396" i="230"/>
  <c r="D4395" i="230"/>
  <c r="D4394" i="230"/>
  <c r="D4393" i="230"/>
  <c r="D4392" i="230"/>
  <c r="D4391" i="230"/>
  <c r="D4390" i="230"/>
  <c r="D4389" i="230"/>
  <c r="D4388" i="230"/>
  <c r="D4387" i="230"/>
  <c r="D4386" i="230"/>
  <c r="D4385" i="230"/>
  <c r="D4384" i="230"/>
  <c r="D4383" i="230"/>
  <c r="D4382" i="230"/>
  <c r="D4381" i="230"/>
  <c r="D4380" i="230"/>
  <c r="D4379" i="230"/>
  <c r="D4378" i="230"/>
  <c r="D4377" i="230"/>
  <c r="D4376" i="230"/>
  <c r="D4375" i="230"/>
  <c r="D4374" i="230"/>
  <c r="D4373" i="230"/>
  <c r="D4372" i="230"/>
  <c r="D4371" i="230"/>
  <c r="D4370" i="230"/>
  <c r="D4369" i="230"/>
  <c r="D4368" i="230"/>
  <c r="D4367" i="230"/>
  <c r="D4366" i="230"/>
  <c r="D4365" i="230"/>
  <c r="D4364" i="230"/>
  <c r="D4363" i="230"/>
  <c r="D4362" i="230"/>
  <c r="D4361" i="230"/>
  <c r="D4360" i="230"/>
  <c r="D4359" i="230"/>
  <c r="D4358" i="230"/>
  <c r="D4357" i="230"/>
  <c r="D4356" i="230"/>
  <c r="D4355" i="230"/>
  <c r="D4354" i="230"/>
  <c r="D4353" i="230"/>
  <c r="D4352" i="230"/>
  <c r="D4351" i="230"/>
  <c r="D4350" i="230"/>
  <c r="D4349" i="230"/>
  <c r="D4348" i="230"/>
  <c r="D4347" i="230"/>
  <c r="D4346" i="230"/>
  <c r="D4345" i="230"/>
  <c r="D4344" i="230"/>
  <c r="D4343" i="230"/>
  <c r="D4342" i="230"/>
  <c r="D4341" i="230"/>
  <c r="D4340" i="230"/>
  <c r="D4339" i="230"/>
  <c r="D4338" i="230"/>
  <c r="D4337" i="230"/>
  <c r="D4336" i="230"/>
  <c r="D4335" i="230"/>
  <c r="D4334" i="230"/>
  <c r="D4333" i="230"/>
  <c r="D4332" i="230"/>
  <c r="D4331" i="230"/>
  <c r="D4330" i="230"/>
  <c r="D4329" i="230"/>
  <c r="D4328" i="230"/>
  <c r="D4327" i="230"/>
  <c r="D4326" i="230"/>
  <c r="D4325" i="230"/>
  <c r="D4324" i="230"/>
  <c r="D4323" i="230"/>
  <c r="D4322" i="230"/>
  <c r="D4321" i="230"/>
  <c r="D4320" i="230"/>
  <c r="D4319" i="230"/>
  <c r="D4318" i="230"/>
  <c r="D4317" i="230"/>
  <c r="D4316" i="230"/>
  <c r="D4315" i="230"/>
  <c r="D4314" i="230"/>
  <c r="D4313" i="230"/>
  <c r="D4312" i="230"/>
  <c r="D4311" i="230"/>
  <c r="D4310" i="230"/>
  <c r="D4309" i="230"/>
  <c r="D4308" i="230"/>
  <c r="D4307" i="230"/>
  <c r="D4306" i="230"/>
  <c r="D4305" i="230"/>
  <c r="D4304" i="230"/>
  <c r="D4303" i="230"/>
  <c r="D4302" i="230"/>
  <c r="D4301" i="230"/>
  <c r="D4300" i="230"/>
  <c r="D4299" i="230"/>
  <c r="D4298" i="230"/>
  <c r="D4297" i="230"/>
  <c r="D4296" i="230"/>
  <c r="D4295" i="230"/>
  <c r="D4294" i="230"/>
  <c r="D4293" i="230"/>
  <c r="D4292" i="230"/>
  <c r="D4291" i="230"/>
  <c r="D4290" i="230"/>
  <c r="D4289" i="230"/>
  <c r="D4288" i="230"/>
  <c r="D4287" i="230"/>
  <c r="D4286" i="230"/>
  <c r="D4285" i="230"/>
  <c r="D4284" i="230"/>
  <c r="D4283" i="230"/>
  <c r="D4282" i="230"/>
  <c r="D4281" i="230"/>
  <c r="D4280" i="230"/>
  <c r="D4279" i="230"/>
  <c r="D4278" i="230"/>
  <c r="D4277" i="230"/>
  <c r="D4276" i="230"/>
  <c r="D4275" i="230"/>
  <c r="D4274" i="230"/>
  <c r="D4273" i="230"/>
  <c r="D4272" i="230"/>
  <c r="D4271" i="230"/>
  <c r="D4270" i="230"/>
  <c r="D4269" i="230"/>
  <c r="D4268" i="230"/>
  <c r="D4267" i="230"/>
  <c r="D4266" i="230"/>
  <c r="D4265" i="230"/>
  <c r="D4264" i="230"/>
  <c r="D4263" i="230"/>
  <c r="D4262" i="230"/>
  <c r="D4261" i="230"/>
  <c r="D4260" i="230"/>
  <c r="D4259" i="230"/>
  <c r="D4258" i="230"/>
  <c r="D4257" i="230"/>
  <c r="D4256" i="230"/>
  <c r="D4255" i="230"/>
  <c r="D4254" i="230"/>
  <c r="D4253" i="230"/>
  <c r="D4252" i="230"/>
  <c r="D4251" i="230"/>
  <c r="D4250" i="230"/>
  <c r="D4249" i="230"/>
  <c r="D4248" i="230"/>
  <c r="D4247" i="230"/>
  <c r="D4246" i="230"/>
  <c r="D4245" i="230"/>
  <c r="D4244" i="230"/>
  <c r="D4243" i="230"/>
  <c r="D4242" i="230"/>
  <c r="D4241" i="230"/>
  <c r="D4240" i="230"/>
  <c r="D4239" i="230"/>
  <c r="D4238" i="230"/>
  <c r="D4237" i="230"/>
  <c r="D4236" i="230"/>
  <c r="D4235" i="230"/>
  <c r="D4234" i="230"/>
  <c r="D4233" i="230"/>
  <c r="D4232" i="230"/>
  <c r="D4231" i="230"/>
  <c r="D4230" i="230"/>
  <c r="D4229" i="230"/>
  <c r="D4228" i="230"/>
  <c r="D4227" i="230"/>
  <c r="D4226" i="230"/>
  <c r="D4225" i="230"/>
  <c r="D4224" i="230"/>
  <c r="D4223" i="230"/>
  <c r="D4222" i="230"/>
  <c r="D4221" i="230"/>
  <c r="D4220" i="230"/>
  <c r="D4219" i="230"/>
  <c r="D4218" i="230"/>
  <c r="D4217" i="230"/>
  <c r="D4216" i="230"/>
  <c r="D4215" i="230"/>
  <c r="D4214" i="230"/>
  <c r="D4213" i="230"/>
  <c r="D4212" i="230"/>
  <c r="D4211" i="230"/>
  <c r="D4210" i="230"/>
  <c r="D4209" i="230"/>
  <c r="D4208" i="230"/>
  <c r="D4207" i="230"/>
  <c r="D4206" i="230"/>
  <c r="D4205" i="230"/>
  <c r="D4204" i="230"/>
  <c r="D4203" i="230"/>
  <c r="D4202" i="230"/>
  <c r="D4201" i="230"/>
  <c r="D4200" i="230"/>
  <c r="D4199" i="230"/>
  <c r="D4198" i="230"/>
  <c r="D4197" i="230"/>
  <c r="D4196" i="230"/>
  <c r="D4195" i="230"/>
  <c r="D4194" i="230"/>
  <c r="D4193" i="230"/>
  <c r="D4192" i="230"/>
  <c r="D4191" i="230"/>
  <c r="D4190" i="230"/>
  <c r="D4189" i="230"/>
  <c r="D4188" i="230"/>
  <c r="D4187" i="230"/>
  <c r="D4186" i="230"/>
  <c r="D4185" i="230"/>
  <c r="D4184" i="230"/>
  <c r="D4183" i="230"/>
  <c r="D4182" i="230"/>
  <c r="D4181" i="230"/>
  <c r="D4180" i="230"/>
  <c r="D4179" i="230"/>
  <c r="D4178" i="230"/>
  <c r="D4177" i="230"/>
  <c r="D4176" i="230"/>
  <c r="D4175" i="230"/>
  <c r="D4174" i="230"/>
  <c r="D4173" i="230"/>
  <c r="D4172" i="230"/>
  <c r="D4171" i="230"/>
  <c r="D4170" i="230"/>
  <c r="D4169" i="230"/>
  <c r="D4168" i="230"/>
  <c r="D4167" i="230"/>
  <c r="D4166" i="230"/>
  <c r="D4165" i="230"/>
  <c r="D4164" i="230"/>
  <c r="D4163" i="230"/>
  <c r="D4162" i="230"/>
  <c r="D4161" i="230"/>
  <c r="D4160" i="230"/>
  <c r="D4159" i="230"/>
  <c r="D4158" i="230"/>
  <c r="D4157" i="230"/>
  <c r="D4156" i="230"/>
  <c r="D4155" i="230"/>
  <c r="D4154" i="230"/>
  <c r="D4153" i="230"/>
  <c r="D4152" i="230"/>
  <c r="D4151" i="230"/>
  <c r="D4150" i="230"/>
  <c r="D4149" i="230"/>
  <c r="D4148" i="230"/>
  <c r="D4147" i="230"/>
  <c r="D4146" i="230"/>
  <c r="D4145" i="230"/>
  <c r="D4144" i="230"/>
  <c r="D4143" i="230"/>
  <c r="D4142" i="230"/>
  <c r="D4141" i="230"/>
  <c r="D4140" i="230"/>
  <c r="D4139" i="230"/>
  <c r="D4138" i="230"/>
  <c r="D4137" i="230"/>
  <c r="D4136" i="230"/>
  <c r="D4135" i="230"/>
  <c r="D4134" i="230"/>
  <c r="D4133" i="230"/>
  <c r="D4132" i="230"/>
  <c r="D4131" i="230"/>
  <c r="D4130" i="230"/>
  <c r="D4129" i="230"/>
  <c r="D4128" i="230"/>
  <c r="D4127" i="230"/>
  <c r="D4126" i="230"/>
  <c r="D4125" i="230"/>
  <c r="D4124" i="230"/>
  <c r="D4123" i="230"/>
  <c r="D4122" i="230"/>
  <c r="D4121" i="230"/>
  <c r="D4120" i="230"/>
  <c r="D4119" i="230"/>
  <c r="D4118" i="230"/>
  <c r="D4117" i="230"/>
  <c r="D4116" i="230"/>
  <c r="D4115" i="230"/>
  <c r="D4114" i="230"/>
  <c r="D4113" i="230"/>
  <c r="D4112" i="230"/>
  <c r="D4111" i="230"/>
  <c r="D4110" i="230"/>
  <c r="D4109" i="230"/>
  <c r="D4108" i="230"/>
  <c r="D4107" i="230"/>
  <c r="D4106" i="230"/>
  <c r="D4105" i="230"/>
  <c r="D4104" i="230"/>
  <c r="D4103" i="230"/>
  <c r="D4102" i="230"/>
  <c r="D4101" i="230"/>
  <c r="D4100" i="230"/>
  <c r="D4099" i="230"/>
  <c r="D4098" i="230"/>
  <c r="D4097" i="230"/>
  <c r="D4096" i="230"/>
  <c r="D4095" i="230"/>
  <c r="D4094" i="230"/>
  <c r="D4093" i="230"/>
  <c r="D4092" i="230"/>
  <c r="D4091" i="230"/>
  <c r="D4090" i="230"/>
  <c r="D4089" i="230"/>
  <c r="D4088" i="230"/>
  <c r="D4087" i="230"/>
  <c r="D4086" i="230"/>
  <c r="D4085" i="230"/>
  <c r="D4084" i="230"/>
  <c r="D4083" i="230"/>
  <c r="D4082" i="230"/>
  <c r="D4081" i="230"/>
  <c r="D4080" i="230"/>
  <c r="D4079" i="230"/>
  <c r="D4078" i="230"/>
  <c r="D4077" i="230"/>
  <c r="D4076" i="230"/>
  <c r="D4075" i="230"/>
  <c r="D4074" i="230"/>
  <c r="D4073" i="230"/>
  <c r="D4072" i="230"/>
  <c r="D4071" i="230"/>
  <c r="D4070" i="230"/>
  <c r="D4069" i="230"/>
  <c r="D4068" i="230"/>
  <c r="D4067" i="230"/>
  <c r="D4066" i="230"/>
  <c r="D4065" i="230"/>
  <c r="D4064" i="230"/>
  <c r="D4063" i="230"/>
  <c r="D4062" i="230"/>
  <c r="D4061" i="230"/>
  <c r="D4060" i="230"/>
  <c r="D4059" i="230"/>
  <c r="D4058" i="230"/>
  <c r="D4057" i="230"/>
  <c r="D4056" i="230"/>
  <c r="D4055" i="230"/>
  <c r="D4054" i="230"/>
  <c r="D4053" i="230"/>
  <c r="D4052" i="230"/>
  <c r="D4051" i="230"/>
  <c r="D4050" i="230"/>
  <c r="D4049" i="230"/>
  <c r="D4048" i="230"/>
  <c r="D4047" i="230"/>
  <c r="D4046" i="230"/>
  <c r="D4045" i="230"/>
  <c r="D4044" i="230"/>
  <c r="D4043" i="230"/>
  <c r="D4042" i="230"/>
  <c r="D4041" i="230"/>
  <c r="D4040" i="230"/>
  <c r="D4039" i="230"/>
  <c r="D4038" i="230"/>
  <c r="D4037" i="230"/>
  <c r="D4036" i="230"/>
  <c r="D4035" i="230"/>
  <c r="D4034" i="230"/>
  <c r="D4033" i="230"/>
  <c r="D4032" i="230"/>
  <c r="D4031" i="230"/>
  <c r="D4030" i="230"/>
  <c r="D4029" i="230"/>
  <c r="D4028" i="230"/>
  <c r="D4027" i="230"/>
  <c r="D4026" i="230"/>
  <c r="D4025" i="230"/>
  <c r="D4024" i="230"/>
  <c r="D4023" i="230"/>
  <c r="D4022" i="230"/>
  <c r="D4021" i="230"/>
  <c r="D4020" i="230"/>
  <c r="D4019" i="230"/>
  <c r="D4018" i="230"/>
  <c r="D4017" i="230"/>
  <c r="D4016" i="230"/>
  <c r="D4015" i="230"/>
  <c r="D4014" i="230"/>
  <c r="D4013" i="230"/>
  <c r="D4012" i="230"/>
  <c r="D4011" i="230"/>
  <c r="D4010" i="230"/>
  <c r="D4009" i="230"/>
  <c r="D4008" i="230"/>
  <c r="D4007" i="230"/>
  <c r="D4006" i="230"/>
  <c r="D4005" i="230"/>
  <c r="D4004" i="230"/>
  <c r="D4003" i="230"/>
  <c r="D4002" i="230"/>
  <c r="D4001" i="230"/>
  <c r="D4000" i="230"/>
  <c r="D3999" i="230"/>
  <c r="D3998" i="230"/>
  <c r="D3997" i="230"/>
  <c r="D3996" i="230"/>
  <c r="D3995" i="230"/>
  <c r="D3994" i="230"/>
  <c r="D3993" i="230"/>
  <c r="D3992" i="230"/>
  <c r="D3991" i="230"/>
  <c r="D3990" i="230"/>
  <c r="D3989" i="230"/>
  <c r="D3988" i="230"/>
  <c r="D3987" i="230"/>
  <c r="D3986" i="230"/>
  <c r="D3985" i="230"/>
  <c r="D3984" i="230"/>
  <c r="D3983" i="230"/>
  <c r="D3982" i="230"/>
  <c r="D3981" i="230"/>
  <c r="D3980" i="230"/>
  <c r="D3979" i="230"/>
  <c r="D3978" i="230"/>
  <c r="D3977" i="230"/>
  <c r="D3976" i="230"/>
  <c r="D3975" i="230"/>
  <c r="D3974" i="230"/>
  <c r="D3973" i="230"/>
  <c r="D3972" i="230"/>
  <c r="D3971" i="230"/>
  <c r="D3970" i="230"/>
  <c r="D3969" i="230"/>
  <c r="D3968" i="230"/>
  <c r="D3967" i="230"/>
  <c r="D3966" i="230"/>
  <c r="D3965" i="230"/>
  <c r="D3964" i="230"/>
  <c r="D3963" i="230"/>
  <c r="D3962" i="230"/>
  <c r="D3961" i="230"/>
  <c r="D3960" i="230"/>
  <c r="D3959" i="230"/>
  <c r="D3958" i="230"/>
  <c r="D3957" i="230"/>
  <c r="D3956" i="230"/>
  <c r="D3955" i="230"/>
  <c r="D3954" i="230"/>
  <c r="D3953" i="230"/>
  <c r="D3952" i="230"/>
  <c r="D3951" i="230"/>
  <c r="D3950" i="230"/>
  <c r="D3949" i="230"/>
  <c r="D3948" i="230"/>
  <c r="D3947" i="230"/>
  <c r="D3946" i="230"/>
  <c r="D3945" i="230"/>
  <c r="D3944" i="230"/>
  <c r="D3943" i="230"/>
  <c r="D3942" i="230"/>
  <c r="D3941" i="230"/>
  <c r="D3940" i="230"/>
  <c r="D3939" i="230"/>
  <c r="D3938" i="230"/>
  <c r="D3937" i="230"/>
  <c r="D3936" i="230"/>
  <c r="D3935" i="230"/>
  <c r="D3934" i="230"/>
  <c r="D3933" i="230"/>
  <c r="D3932" i="230"/>
  <c r="D3931" i="230"/>
  <c r="D3930" i="230"/>
  <c r="D3929" i="230"/>
  <c r="D3928" i="230"/>
  <c r="D3927" i="230"/>
  <c r="D3926" i="230"/>
  <c r="D3925" i="230"/>
  <c r="D3924" i="230"/>
  <c r="D3923" i="230"/>
  <c r="D3922" i="230"/>
  <c r="D3921" i="230"/>
  <c r="D3920" i="230"/>
  <c r="D3919" i="230"/>
  <c r="D3918" i="230"/>
  <c r="D3917" i="230"/>
  <c r="D3916" i="230"/>
  <c r="D3915" i="230"/>
  <c r="D3914" i="230"/>
  <c r="D3913" i="230"/>
  <c r="D3912" i="230"/>
  <c r="D3911" i="230"/>
  <c r="D3910" i="230"/>
  <c r="D3909" i="230"/>
  <c r="D3908" i="230"/>
  <c r="D3907" i="230"/>
  <c r="D3906" i="230"/>
  <c r="D3905" i="230"/>
  <c r="D3904" i="230"/>
  <c r="D3903" i="230"/>
  <c r="D3902" i="230"/>
  <c r="D3901" i="230"/>
  <c r="D3900" i="230"/>
  <c r="D3899" i="230"/>
  <c r="D3898" i="230"/>
  <c r="D3897" i="230"/>
  <c r="D3896" i="230"/>
  <c r="D3895" i="230"/>
  <c r="D3894" i="230"/>
  <c r="D3893" i="230"/>
  <c r="D3892" i="230"/>
  <c r="D3891" i="230"/>
  <c r="D3890" i="230"/>
  <c r="D3889" i="230"/>
  <c r="D3888" i="230"/>
  <c r="D3887" i="230"/>
  <c r="D3886" i="230"/>
  <c r="D3885" i="230"/>
  <c r="D3884" i="230"/>
  <c r="D3883" i="230"/>
  <c r="D3882" i="230"/>
  <c r="D3881" i="230"/>
  <c r="D3880" i="230"/>
  <c r="D3879" i="230"/>
  <c r="D3878" i="230"/>
  <c r="D3877" i="230"/>
  <c r="D3876" i="230"/>
  <c r="D3875" i="230"/>
  <c r="D3874" i="230"/>
  <c r="D3873" i="230"/>
  <c r="D3872" i="230"/>
  <c r="D3871" i="230"/>
  <c r="D3870" i="230"/>
  <c r="D3869" i="230"/>
  <c r="D3868" i="230"/>
  <c r="D3867" i="230"/>
  <c r="D3866" i="230"/>
  <c r="D3865" i="230"/>
  <c r="D3864" i="230"/>
  <c r="D3863" i="230"/>
  <c r="D3862" i="230"/>
  <c r="D3861" i="230"/>
  <c r="D3860" i="230"/>
  <c r="D3859" i="230"/>
  <c r="D3858" i="230"/>
  <c r="D3857" i="230"/>
  <c r="D3856" i="230"/>
  <c r="D3855" i="230"/>
  <c r="D3854" i="230"/>
  <c r="D3853" i="230"/>
  <c r="D3852" i="230"/>
  <c r="D3851" i="230"/>
  <c r="D3850" i="230"/>
  <c r="D3849" i="230"/>
  <c r="D3848" i="230"/>
  <c r="D3847" i="230"/>
  <c r="D3846" i="230"/>
  <c r="D3845" i="230"/>
  <c r="D3844" i="230"/>
  <c r="D3843" i="230"/>
  <c r="D3842" i="230"/>
  <c r="D3841" i="230"/>
  <c r="D3840" i="230"/>
  <c r="D3839" i="230"/>
  <c r="D3838" i="230"/>
  <c r="D3837" i="230"/>
  <c r="D3836" i="230"/>
  <c r="D3835" i="230"/>
  <c r="D3834" i="230"/>
  <c r="D3833" i="230"/>
  <c r="D3832" i="230"/>
  <c r="D3831" i="230"/>
  <c r="D3830" i="230"/>
  <c r="D3829" i="230"/>
  <c r="D3828" i="230"/>
  <c r="D3827" i="230"/>
  <c r="D3826" i="230"/>
  <c r="D3825" i="230"/>
  <c r="D3824" i="230"/>
  <c r="D3823" i="230"/>
  <c r="D3822" i="230"/>
  <c r="D3821" i="230"/>
  <c r="D3820" i="230"/>
  <c r="D3819" i="230"/>
  <c r="D3818" i="230"/>
  <c r="D3817" i="230"/>
  <c r="D3816" i="230"/>
  <c r="D3815" i="230"/>
  <c r="D3814" i="230"/>
  <c r="D3813" i="230"/>
  <c r="D3812" i="230"/>
  <c r="D3811" i="230"/>
  <c r="D3810" i="230"/>
  <c r="D3809" i="230"/>
  <c r="D3808" i="230"/>
  <c r="D3807" i="230"/>
  <c r="D3806" i="230"/>
  <c r="D3805" i="230"/>
  <c r="D3804" i="230"/>
  <c r="D3803" i="230"/>
  <c r="D3802" i="230"/>
  <c r="D3801" i="230"/>
  <c r="D3800" i="230"/>
  <c r="D3799" i="230"/>
  <c r="D3798" i="230"/>
  <c r="D3797" i="230"/>
  <c r="D3796" i="230"/>
  <c r="D3795" i="230"/>
  <c r="D3794" i="230"/>
  <c r="D3793" i="230"/>
  <c r="D3792" i="230"/>
  <c r="D3791" i="230"/>
  <c r="D3790" i="230"/>
  <c r="D3789" i="230"/>
  <c r="D3788" i="230"/>
  <c r="D3787" i="230"/>
  <c r="D3786" i="230"/>
  <c r="D3785" i="230"/>
  <c r="D3784" i="230"/>
  <c r="D3783" i="230"/>
  <c r="D3782" i="230"/>
  <c r="D3781" i="230"/>
  <c r="D3780" i="230"/>
  <c r="D3779" i="230"/>
  <c r="D3778" i="230"/>
  <c r="D3777" i="230"/>
  <c r="D3776" i="230"/>
  <c r="D3775" i="230"/>
  <c r="D3774" i="230"/>
  <c r="D3773" i="230"/>
  <c r="D3772" i="230"/>
  <c r="D3771" i="230"/>
  <c r="D3770" i="230"/>
  <c r="D3769" i="230"/>
  <c r="D3768" i="230"/>
  <c r="D3767" i="230"/>
  <c r="D3766" i="230"/>
  <c r="D3765" i="230"/>
  <c r="D3764" i="230"/>
  <c r="D3763" i="230"/>
  <c r="D3762" i="230"/>
  <c r="D3761" i="230"/>
  <c r="D3760" i="230"/>
  <c r="D3759" i="230"/>
  <c r="D3758" i="230"/>
  <c r="D3757" i="230"/>
  <c r="D3756" i="230"/>
  <c r="D3755" i="230"/>
  <c r="D3754" i="230"/>
  <c r="D3753" i="230"/>
  <c r="D3752" i="230"/>
  <c r="D3751" i="230"/>
  <c r="D3750" i="230"/>
  <c r="D3749" i="230"/>
  <c r="D3748" i="230"/>
  <c r="D3747" i="230"/>
  <c r="D3746" i="230"/>
  <c r="D3745" i="230"/>
  <c r="D3744" i="230"/>
  <c r="D3743" i="230"/>
  <c r="D3742" i="230"/>
  <c r="D3741" i="230"/>
  <c r="D3740" i="230"/>
  <c r="D3739" i="230"/>
  <c r="D3738" i="230"/>
  <c r="D3737" i="230"/>
  <c r="D3736" i="230"/>
  <c r="D3735" i="230"/>
  <c r="D3734" i="230"/>
  <c r="D3733" i="230"/>
  <c r="D3732" i="230"/>
  <c r="D3731" i="230"/>
  <c r="D3730" i="230"/>
  <c r="D3729" i="230"/>
  <c r="D3728" i="230"/>
  <c r="D3727" i="230"/>
  <c r="D3726" i="230"/>
  <c r="D3725" i="230"/>
  <c r="D3724" i="230"/>
  <c r="D3723" i="230"/>
  <c r="D3722" i="230"/>
  <c r="D3721" i="230"/>
  <c r="D3720" i="230"/>
  <c r="D3719" i="230"/>
  <c r="D3718" i="230"/>
  <c r="D3717" i="230"/>
  <c r="D3716" i="230"/>
  <c r="D3715" i="230"/>
  <c r="D3714" i="230"/>
  <c r="D3713" i="230"/>
  <c r="D3712" i="230"/>
  <c r="D3711" i="230"/>
  <c r="D3710" i="230"/>
  <c r="D3709" i="230"/>
  <c r="D3708" i="230"/>
  <c r="D3707" i="230"/>
  <c r="D3706" i="230"/>
  <c r="D3705" i="230"/>
  <c r="D3704" i="230"/>
  <c r="D3703" i="230"/>
  <c r="D3702" i="230"/>
  <c r="D3701" i="230"/>
  <c r="D3700" i="230"/>
  <c r="D3699" i="230"/>
  <c r="D3698" i="230"/>
  <c r="D3697" i="230"/>
  <c r="D3696" i="230"/>
  <c r="D3695" i="230"/>
  <c r="D3694" i="230"/>
  <c r="D3693" i="230"/>
  <c r="D3692" i="230"/>
  <c r="D3691" i="230"/>
  <c r="D3690" i="230"/>
  <c r="D3689" i="230"/>
  <c r="D3688" i="230"/>
  <c r="D3687" i="230"/>
  <c r="D3686" i="230"/>
  <c r="D3685" i="230"/>
  <c r="D3684" i="230"/>
  <c r="D3683" i="230"/>
  <c r="D3682" i="230"/>
  <c r="D3681" i="230"/>
  <c r="D3680" i="230"/>
  <c r="D3679" i="230"/>
  <c r="D3678" i="230"/>
  <c r="D3677" i="230"/>
  <c r="D3676" i="230"/>
  <c r="D3675" i="230"/>
  <c r="D3674" i="230"/>
  <c r="D3673" i="230"/>
  <c r="D3672" i="230"/>
  <c r="D3671" i="230"/>
  <c r="D3670" i="230"/>
  <c r="D3669" i="230"/>
  <c r="D3668" i="230"/>
  <c r="D3667" i="230"/>
  <c r="D3666" i="230"/>
  <c r="D3665" i="230"/>
  <c r="D3664" i="230"/>
  <c r="D3663" i="230"/>
  <c r="D3662" i="230"/>
  <c r="D3661" i="230"/>
  <c r="D3660" i="230"/>
  <c r="D3659" i="230"/>
  <c r="D3658" i="230"/>
  <c r="D3657" i="230"/>
  <c r="D3656" i="230"/>
  <c r="D3655" i="230"/>
  <c r="D3654" i="230"/>
  <c r="D3653" i="230"/>
  <c r="D3652" i="230"/>
  <c r="D3651" i="230"/>
  <c r="D3650" i="230"/>
  <c r="D3649" i="230"/>
  <c r="D3648" i="230"/>
  <c r="D3647" i="230"/>
  <c r="D3646" i="230"/>
  <c r="D3645" i="230"/>
  <c r="D3644" i="230"/>
  <c r="D3643" i="230"/>
  <c r="D3642" i="230"/>
  <c r="D3641" i="230"/>
  <c r="D3640" i="230"/>
  <c r="D3639" i="230"/>
  <c r="D3638" i="230"/>
  <c r="D3637" i="230"/>
  <c r="D3636" i="230"/>
  <c r="D3635" i="230"/>
  <c r="D3634" i="230"/>
  <c r="D3633" i="230"/>
  <c r="D3632" i="230"/>
  <c r="D3631" i="230"/>
  <c r="D3630" i="230"/>
  <c r="D3629" i="230"/>
  <c r="D3628" i="230"/>
  <c r="D3627" i="230"/>
  <c r="D3626" i="230"/>
  <c r="D3625" i="230"/>
  <c r="D3624" i="230"/>
  <c r="D3623" i="230"/>
  <c r="D3622" i="230"/>
  <c r="D3621" i="230"/>
  <c r="D3620" i="230"/>
  <c r="D3619" i="230"/>
  <c r="D3618" i="230"/>
  <c r="D3617" i="230"/>
  <c r="D3616" i="230"/>
  <c r="D3615" i="230"/>
  <c r="D3614" i="230"/>
  <c r="D3613" i="230"/>
  <c r="D3612" i="230"/>
  <c r="D3611" i="230"/>
  <c r="D3610" i="230"/>
  <c r="D3609" i="230"/>
  <c r="D3608" i="230"/>
  <c r="D3607" i="230"/>
  <c r="D3606" i="230"/>
  <c r="D3605" i="230"/>
  <c r="D3604" i="230"/>
  <c r="D3603" i="230"/>
  <c r="D3602" i="230"/>
  <c r="D3601" i="230"/>
  <c r="D3600" i="230"/>
  <c r="D3599" i="230"/>
  <c r="D3598" i="230"/>
  <c r="D3597" i="230"/>
  <c r="D3596" i="230"/>
  <c r="D3595" i="230"/>
  <c r="D3594" i="230"/>
  <c r="D3593" i="230"/>
  <c r="D3592" i="230"/>
  <c r="D3591" i="230"/>
  <c r="D3590" i="230"/>
  <c r="D3589" i="230"/>
  <c r="D3588" i="230"/>
  <c r="D3587" i="230"/>
  <c r="D3586" i="230"/>
  <c r="D3585" i="230"/>
  <c r="D3584" i="230"/>
  <c r="D3583" i="230"/>
  <c r="D3582" i="230"/>
  <c r="D3581" i="230"/>
  <c r="D3580" i="230"/>
  <c r="D3579" i="230"/>
  <c r="D3578" i="230"/>
  <c r="D3577" i="230"/>
  <c r="D3576" i="230"/>
  <c r="D3575" i="230"/>
  <c r="D3574" i="230"/>
  <c r="D3573" i="230"/>
  <c r="D3572" i="230"/>
  <c r="D3571" i="230"/>
  <c r="D3570" i="230"/>
  <c r="D3569" i="230"/>
  <c r="D3568" i="230"/>
  <c r="D3567" i="230"/>
  <c r="D3566" i="230"/>
  <c r="D3565" i="230"/>
  <c r="D3564" i="230"/>
  <c r="D3563" i="230"/>
  <c r="D3562" i="230"/>
  <c r="D3561" i="230"/>
  <c r="D3560" i="230"/>
  <c r="D3559" i="230"/>
  <c r="D3558" i="230"/>
  <c r="D3557" i="230"/>
  <c r="D3556" i="230"/>
  <c r="D3555" i="230"/>
  <c r="D3554" i="230"/>
  <c r="D3553" i="230"/>
  <c r="D3552" i="230"/>
  <c r="D3551" i="230"/>
  <c r="D3550" i="230"/>
  <c r="D3549" i="230"/>
  <c r="D3548" i="230"/>
  <c r="D3547" i="230"/>
  <c r="D3546" i="230"/>
  <c r="D3545" i="230"/>
  <c r="D3544" i="230"/>
  <c r="D3543" i="230"/>
  <c r="D3542" i="230"/>
  <c r="D3541" i="230"/>
  <c r="D3540" i="230"/>
  <c r="D3539" i="230"/>
  <c r="D3538" i="230"/>
  <c r="D3537" i="230"/>
  <c r="D3536" i="230"/>
  <c r="D3535" i="230"/>
  <c r="D3534" i="230"/>
  <c r="D3533" i="230"/>
  <c r="D3532" i="230"/>
  <c r="D3531" i="230"/>
  <c r="D3530" i="230"/>
  <c r="D3529" i="230"/>
  <c r="D3528" i="230"/>
  <c r="D3527" i="230"/>
  <c r="D3526" i="230"/>
  <c r="D3525" i="230"/>
  <c r="D3524" i="230"/>
  <c r="D3523" i="230"/>
  <c r="D3522" i="230"/>
  <c r="D3521" i="230"/>
  <c r="D3520" i="230"/>
  <c r="D3519" i="230"/>
  <c r="D3518" i="230"/>
  <c r="D3517" i="230"/>
  <c r="D3516" i="230"/>
  <c r="D3515" i="230"/>
  <c r="D3514" i="230"/>
  <c r="D3513" i="230"/>
  <c r="D3512" i="230"/>
  <c r="D3511" i="230"/>
  <c r="D3510" i="230"/>
  <c r="D3509" i="230"/>
  <c r="D3508" i="230"/>
  <c r="D3507" i="230"/>
  <c r="D3506" i="230"/>
  <c r="D3505" i="230"/>
  <c r="D3504" i="230"/>
  <c r="D3503" i="230"/>
  <c r="D3502" i="230"/>
  <c r="D3501" i="230"/>
  <c r="D3500" i="230"/>
  <c r="D3499" i="230"/>
  <c r="D3498" i="230"/>
  <c r="D3497" i="230"/>
  <c r="D3496" i="230"/>
  <c r="D3495" i="230"/>
  <c r="D3494" i="230"/>
  <c r="D3493" i="230"/>
  <c r="D3492" i="230"/>
  <c r="D3491" i="230"/>
  <c r="D3490" i="230"/>
  <c r="D3489" i="230"/>
  <c r="D3488" i="230"/>
  <c r="D3487" i="230"/>
  <c r="D3486" i="230"/>
  <c r="D3485" i="230"/>
  <c r="D3484" i="230"/>
  <c r="D3483" i="230"/>
  <c r="D3482" i="230"/>
  <c r="D3481" i="230"/>
  <c r="D3480" i="230"/>
  <c r="D3479" i="230"/>
  <c r="D3478" i="230"/>
  <c r="D3477" i="230"/>
  <c r="D3476" i="230"/>
  <c r="D3475" i="230"/>
  <c r="D3474" i="230"/>
  <c r="D3473" i="230"/>
  <c r="D3472" i="230"/>
  <c r="D3471" i="230"/>
  <c r="D3470" i="230"/>
  <c r="D3469" i="230"/>
  <c r="D3468" i="230"/>
  <c r="D3467" i="230"/>
  <c r="D3466" i="230"/>
  <c r="D3465" i="230"/>
  <c r="D3464" i="230"/>
  <c r="D3463" i="230"/>
  <c r="D3462" i="230"/>
  <c r="D3461" i="230"/>
  <c r="D3460" i="230"/>
  <c r="D3459" i="230"/>
  <c r="D3458" i="230"/>
  <c r="D3457" i="230"/>
  <c r="D3456" i="230"/>
  <c r="D3455" i="230"/>
  <c r="D3454" i="230"/>
  <c r="D3453" i="230"/>
  <c r="D3452" i="230"/>
  <c r="D3451" i="230"/>
  <c r="D3450" i="230"/>
  <c r="D3449" i="230"/>
  <c r="D3448" i="230"/>
  <c r="D3447" i="230"/>
  <c r="D3446" i="230"/>
  <c r="D3445" i="230"/>
  <c r="D3444" i="230"/>
  <c r="D3443" i="230"/>
  <c r="D3442" i="230"/>
  <c r="D3441" i="230"/>
  <c r="D3440" i="230"/>
  <c r="D3439" i="230"/>
  <c r="D3438" i="230"/>
  <c r="D3437" i="230"/>
  <c r="D3436" i="230"/>
  <c r="D3435" i="230"/>
  <c r="D3434" i="230"/>
  <c r="D3433" i="230"/>
  <c r="D3432" i="230"/>
  <c r="D3431" i="230"/>
  <c r="D3430" i="230"/>
  <c r="D3429" i="230"/>
  <c r="D3428" i="230"/>
  <c r="D3427" i="230"/>
  <c r="D3426" i="230"/>
  <c r="D3425" i="230"/>
  <c r="D3424" i="230"/>
  <c r="D3423" i="230"/>
  <c r="D3422" i="230"/>
  <c r="D3421" i="230"/>
  <c r="D3420" i="230"/>
  <c r="D3419" i="230"/>
  <c r="D3418" i="230"/>
  <c r="D3417" i="230"/>
  <c r="D3416" i="230"/>
  <c r="D3415" i="230"/>
  <c r="D3414" i="230"/>
  <c r="D3413" i="230"/>
  <c r="D3412" i="230"/>
  <c r="D3411" i="230"/>
  <c r="D3410" i="230"/>
  <c r="D3409" i="230"/>
  <c r="D3408" i="230"/>
  <c r="D3407" i="230"/>
  <c r="D3406" i="230"/>
  <c r="D3405" i="230"/>
  <c r="D3404" i="230"/>
  <c r="D3403" i="230"/>
  <c r="D3402" i="230"/>
  <c r="D3401" i="230"/>
  <c r="D3400" i="230"/>
  <c r="D3399" i="230"/>
  <c r="D3398" i="230"/>
  <c r="D3397" i="230"/>
  <c r="D3396" i="230"/>
  <c r="D3395" i="230"/>
  <c r="D3394" i="230"/>
  <c r="D3393" i="230"/>
  <c r="D3392" i="230"/>
  <c r="D3391" i="230"/>
  <c r="D3390" i="230"/>
  <c r="D3389" i="230"/>
  <c r="D3388" i="230"/>
  <c r="D3387" i="230"/>
  <c r="D3386" i="230"/>
  <c r="D3385" i="230"/>
  <c r="D3384" i="230"/>
  <c r="D3383" i="230"/>
  <c r="D3382" i="230"/>
  <c r="D3381" i="230"/>
  <c r="D3380" i="230"/>
  <c r="D3379" i="230"/>
  <c r="D3378" i="230"/>
  <c r="D3377" i="230"/>
  <c r="D3376" i="230"/>
  <c r="D3375" i="230"/>
  <c r="D3374" i="230"/>
  <c r="D3373" i="230"/>
  <c r="D3372" i="230"/>
  <c r="D3371" i="230"/>
  <c r="D3370" i="230"/>
  <c r="D3369" i="230"/>
  <c r="D3368" i="230"/>
  <c r="D3367" i="230"/>
  <c r="D3366" i="230"/>
  <c r="D3365" i="230"/>
  <c r="D3364" i="230"/>
  <c r="D3363" i="230"/>
  <c r="D3362" i="230"/>
  <c r="D3361" i="230"/>
  <c r="D3360" i="230"/>
  <c r="D3359" i="230"/>
  <c r="D3358" i="230"/>
  <c r="D3357" i="230"/>
  <c r="D3356" i="230"/>
  <c r="D3355" i="230"/>
  <c r="D3354" i="230"/>
  <c r="D3353" i="230"/>
  <c r="D3352" i="230"/>
  <c r="D3351" i="230"/>
  <c r="D3350" i="230"/>
  <c r="D3349" i="230"/>
  <c r="D3348" i="230"/>
  <c r="D3347" i="230"/>
  <c r="D3346" i="230"/>
  <c r="D3345" i="230"/>
  <c r="D3344" i="230"/>
  <c r="D3343" i="230"/>
  <c r="D3342" i="230"/>
  <c r="D3341" i="230"/>
  <c r="D3340" i="230"/>
  <c r="D3339" i="230"/>
  <c r="D3338" i="230"/>
  <c r="D3337" i="230"/>
  <c r="D3336" i="230"/>
  <c r="D3335" i="230"/>
  <c r="D3334" i="230"/>
  <c r="D3333" i="230"/>
  <c r="D3332" i="230"/>
  <c r="D3331" i="230"/>
  <c r="D3330" i="230"/>
  <c r="D3329" i="230"/>
  <c r="D3328" i="230"/>
  <c r="D3327" i="230"/>
  <c r="D3326" i="230"/>
  <c r="D3325" i="230"/>
  <c r="D3324" i="230"/>
  <c r="D3323" i="230"/>
  <c r="D3322" i="230"/>
  <c r="D3321" i="230"/>
  <c r="D3320" i="230"/>
  <c r="D3319" i="230"/>
  <c r="D3318" i="230"/>
  <c r="D3317" i="230"/>
  <c r="D3316" i="230"/>
  <c r="D3315" i="230"/>
  <c r="D3314" i="230"/>
  <c r="D3313" i="230"/>
  <c r="D3312" i="230"/>
  <c r="D3311" i="230"/>
  <c r="D3310" i="230"/>
  <c r="D3309" i="230"/>
  <c r="D3308" i="230"/>
  <c r="D3307" i="230"/>
  <c r="D3306" i="230"/>
  <c r="D3305" i="230"/>
  <c r="D3304" i="230"/>
  <c r="D3303" i="230"/>
  <c r="D3302" i="230"/>
  <c r="D3301" i="230"/>
  <c r="D3300" i="230"/>
  <c r="D3299" i="230"/>
  <c r="D3298" i="230"/>
  <c r="D3297" i="230"/>
  <c r="D3296" i="230"/>
  <c r="D3295" i="230"/>
  <c r="D3294" i="230"/>
  <c r="D3293" i="230"/>
  <c r="D3292" i="230"/>
  <c r="D3291" i="230"/>
  <c r="D3290" i="230"/>
  <c r="D3289" i="230"/>
  <c r="D3288" i="230"/>
  <c r="D3287" i="230"/>
  <c r="D3286" i="230"/>
  <c r="D3285" i="230"/>
  <c r="D3284" i="230"/>
  <c r="D3283" i="230"/>
  <c r="D3282" i="230"/>
  <c r="D3281" i="230"/>
  <c r="D3280" i="230"/>
  <c r="D3279" i="230"/>
  <c r="D3278" i="230"/>
  <c r="D3277" i="230"/>
  <c r="D3276" i="230"/>
  <c r="D3275" i="230"/>
  <c r="D3274" i="230"/>
  <c r="D3273" i="230"/>
  <c r="D3272" i="230"/>
  <c r="D3271" i="230"/>
  <c r="D3270" i="230"/>
  <c r="D3269" i="230"/>
  <c r="D3268" i="230"/>
  <c r="D3267" i="230"/>
  <c r="D3266" i="230"/>
  <c r="D3265" i="230"/>
  <c r="D3264" i="230"/>
  <c r="D3263" i="230"/>
  <c r="D3262" i="230"/>
  <c r="D3261" i="230"/>
  <c r="D3260" i="230"/>
  <c r="D3259" i="230"/>
  <c r="D3258" i="230"/>
  <c r="D3257" i="230"/>
  <c r="D3256" i="230"/>
  <c r="D3255" i="230"/>
  <c r="D3254" i="230"/>
  <c r="D3253" i="230"/>
  <c r="D3252" i="230"/>
  <c r="D3251" i="230"/>
  <c r="D3250" i="230"/>
  <c r="D3249" i="230"/>
  <c r="D3248" i="230"/>
  <c r="D3247" i="230"/>
  <c r="D3246" i="230"/>
  <c r="D3245" i="230"/>
  <c r="D3244" i="230"/>
  <c r="D3243" i="230"/>
  <c r="D3242" i="230"/>
  <c r="D3241" i="230"/>
  <c r="D3240" i="230"/>
  <c r="D3239" i="230"/>
  <c r="D3238" i="230"/>
  <c r="D3237" i="230"/>
  <c r="D3236" i="230"/>
  <c r="D3235" i="230"/>
  <c r="D3234" i="230"/>
  <c r="D3233" i="230"/>
  <c r="D3232" i="230"/>
  <c r="D3231" i="230"/>
  <c r="D3230" i="230"/>
  <c r="D3229" i="230"/>
  <c r="D3228" i="230"/>
  <c r="D3227" i="230"/>
  <c r="D3226" i="230"/>
  <c r="D3225" i="230"/>
  <c r="D3224" i="230"/>
  <c r="D3223" i="230"/>
  <c r="D3222" i="230"/>
  <c r="D3221" i="230"/>
  <c r="D3220" i="230"/>
  <c r="D3219" i="230"/>
  <c r="D3218" i="230"/>
  <c r="D3217" i="230"/>
  <c r="D3216" i="230"/>
  <c r="D3215" i="230"/>
  <c r="D3214" i="230"/>
  <c r="D3213" i="230"/>
  <c r="D3212" i="230"/>
  <c r="D3211" i="230"/>
  <c r="D3210" i="230"/>
  <c r="D3209" i="230"/>
  <c r="D3208" i="230"/>
  <c r="D3207" i="230"/>
  <c r="D3206" i="230"/>
  <c r="D3205" i="230"/>
  <c r="D3204" i="230"/>
  <c r="D3203" i="230"/>
  <c r="D3202" i="230"/>
  <c r="D3201" i="230"/>
  <c r="D3200" i="230"/>
  <c r="D3199" i="230"/>
  <c r="D3198" i="230"/>
  <c r="D3197" i="230"/>
  <c r="D3196" i="230"/>
  <c r="D3195" i="230"/>
  <c r="D3194" i="230"/>
  <c r="D3193" i="230"/>
  <c r="D3192" i="230"/>
  <c r="D3191" i="230"/>
  <c r="D3190" i="230"/>
  <c r="D3189" i="230"/>
  <c r="D3188" i="230"/>
  <c r="D3187" i="230"/>
  <c r="D3186" i="230"/>
  <c r="D3185" i="230"/>
  <c r="D3184" i="230"/>
  <c r="D3183" i="230"/>
  <c r="D3182" i="230"/>
  <c r="D3181" i="230"/>
  <c r="D3180" i="230"/>
  <c r="D3179" i="230"/>
  <c r="D3178" i="230"/>
  <c r="D3177" i="230"/>
  <c r="D3176" i="230"/>
  <c r="D3175" i="230"/>
  <c r="D3174" i="230"/>
  <c r="D3173" i="230"/>
  <c r="D3172" i="230"/>
  <c r="D3171" i="230"/>
  <c r="D3170" i="230"/>
  <c r="D3169" i="230"/>
  <c r="D3168" i="230"/>
  <c r="D3167" i="230"/>
  <c r="D3166" i="230"/>
  <c r="D3165" i="230"/>
  <c r="D3164" i="230"/>
  <c r="D3163" i="230"/>
  <c r="D3162" i="230"/>
  <c r="D3161" i="230"/>
  <c r="D3160" i="230"/>
  <c r="D3159" i="230"/>
  <c r="D3158" i="230"/>
  <c r="D3157" i="230"/>
  <c r="D3156" i="230"/>
  <c r="D3155" i="230"/>
  <c r="D3154" i="230"/>
  <c r="D3153" i="230"/>
  <c r="D3152" i="230"/>
  <c r="D3151" i="230"/>
  <c r="D3150" i="230"/>
  <c r="D3149" i="230"/>
  <c r="D3148" i="230"/>
  <c r="D3147" i="230"/>
  <c r="D3146" i="230"/>
  <c r="D3145" i="230"/>
  <c r="D3144" i="230"/>
  <c r="D3143" i="230"/>
  <c r="D3142" i="230"/>
  <c r="D3141" i="230"/>
  <c r="D3140" i="230"/>
  <c r="D3139" i="230"/>
  <c r="D3138" i="230"/>
  <c r="D3137" i="230"/>
  <c r="D3136" i="230"/>
  <c r="D3135" i="230"/>
  <c r="D3134" i="230"/>
  <c r="D3133" i="230"/>
  <c r="D3132" i="230"/>
  <c r="D3131" i="230"/>
  <c r="D3130" i="230"/>
  <c r="D3129" i="230"/>
  <c r="D3128" i="230"/>
  <c r="D3127" i="230"/>
  <c r="D3126" i="230"/>
  <c r="D3125" i="230"/>
  <c r="D3124" i="230"/>
  <c r="D3123" i="230"/>
  <c r="D3122" i="230"/>
  <c r="D3121" i="230"/>
  <c r="D3120" i="230"/>
  <c r="D3119" i="230"/>
  <c r="D3118" i="230"/>
  <c r="D3117" i="230"/>
  <c r="D3116" i="230"/>
  <c r="D3115" i="230"/>
  <c r="D3114" i="230"/>
  <c r="D3113" i="230"/>
  <c r="D3112" i="230"/>
  <c r="D3111" i="230"/>
  <c r="D3110" i="230"/>
  <c r="D3109" i="230"/>
  <c r="D3108" i="230"/>
  <c r="D3107" i="230"/>
  <c r="D3106" i="230"/>
  <c r="D3105" i="230"/>
  <c r="D3104" i="230"/>
  <c r="D3103" i="230"/>
  <c r="D3102" i="230"/>
  <c r="D3101" i="230"/>
  <c r="D3100" i="230"/>
  <c r="D3099" i="230"/>
  <c r="D3098" i="230"/>
  <c r="D3097" i="230"/>
  <c r="D3096" i="230"/>
  <c r="D3095" i="230"/>
  <c r="D3094" i="230"/>
  <c r="D3093" i="230"/>
  <c r="D3092" i="230"/>
  <c r="D3091" i="230"/>
  <c r="D3090" i="230"/>
  <c r="D3089" i="230"/>
  <c r="D3088" i="230"/>
  <c r="D3087" i="230"/>
  <c r="D3086" i="230"/>
  <c r="D3085" i="230"/>
  <c r="D3084" i="230"/>
  <c r="D3083" i="230"/>
  <c r="D3082" i="230"/>
  <c r="D3081" i="230"/>
  <c r="D3080" i="230"/>
  <c r="D3079" i="230"/>
  <c r="D3078" i="230"/>
  <c r="D3077" i="230"/>
  <c r="D3076" i="230"/>
  <c r="D3075" i="230"/>
  <c r="D3074" i="230"/>
  <c r="D3073" i="230"/>
  <c r="D3072" i="230"/>
  <c r="D3071" i="230"/>
  <c r="D3070" i="230"/>
  <c r="D3069" i="230"/>
  <c r="D3068" i="230"/>
  <c r="D3067" i="230"/>
  <c r="D3066" i="230"/>
  <c r="D3065" i="230"/>
  <c r="D3064" i="230"/>
  <c r="D3063" i="230"/>
  <c r="D3062" i="230"/>
  <c r="D3061" i="230"/>
  <c r="D3060" i="230"/>
  <c r="D3059" i="230"/>
  <c r="D3058" i="230"/>
  <c r="D3057" i="230"/>
  <c r="D3056" i="230"/>
  <c r="D3055" i="230"/>
  <c r="D3054" i="230"/>
  <c r="D3053" i="230"/>
  <c r="D3052" i="230"/>
  <c r="D3051" i="230"/>
  <c r="D3050" i="230"/>
  <c r="D3049" i="230"/>
  <c r="D3048" i="230"/>
  <c r="D3047" i="230"/>
  <c r="D3046" i="230"/>
  <c r="D3045" i="230"/>
  <c r="D3044" i="230"/>
  <c r="D3043" i="230"/>
  <c r="D3042" i="230"/>
  <c r="D3041" i="230"/>
  <c r="D3040" i="230"/>
  <c r="D3039" i="230"/>
  <c r="D3038" i="230"/>
  <c r="D3037" i="230"/>
  <c r="D3036" i="230"/>
  <c r="D3035" i="230"/>
  <c r="D3034" i="230"/>
  <c r="D3033" i="230"/>
  <c r="D3032" i="230"/>
  <c r="D3031" i="230"/>
  <c r="D3030" i="230"/>
  <c r="D3029" i="230"/>
  <c r="D3028" i="230"/>
  <c r="D3027" i="230"/>
  <c r="D3026" i="230"/>
  <c r="D3025" i="230"/>
  <c r="D3024" i="230"/>
  <c r="D3023" i="230"/>
  <c r="D3022" i="230"/>
  <c r="D3021" i="230"/>
  <c r="D3020" i="230"/>
  <c r="D3019" i="230"/>
  <c r="D3018" i="230"/>
  <c r="D3017" i="230"/>
  <c r="D3016" i="230"/>
  <c r="D3015" i="230"/>
  <c r="D3014" i="230"/>
  <c r="D3013" i="230"/>
  <c r="D3012" i="230"/>
  <c r="D3011" i="230"/>
  <c r="D3010" i="230"/>
  <c r="D3009" i="230"/>
  <c r="D3008" i="230"/>
  <c r="D3007" i="230"/>
  <c r="D3006" i="230"/>
  <c r="D3005" i="230"/>
  <c r="D3004" i="230"/>
  <c r="D3003" i="230"/>
  <c r="D3002" i="230"/>
  <c r="D3001" i="230"/>
  <c r="D3000" i="230"/>
  <c r="D2999" i="230"/>
  <c r="D2998" i="230"/>
  <c r="D2997" i="230"/>
  <c r="D2996" i="230"/>
  <c r="D2995" i="230"/>
  <c r="D2994" i="230"/>
  <c r="D2993" i="230"/>
  <c r="D2992" i="230"/>
  <c r="D2991" i="230"/>
  <c r="D2990" i="230"/>
  <c r="D2989" i="230"/>
  <c r="D2988" i="230"/>
  <c r="D2987" i="230"/>
  <c r="D2986" i="230"/>
  <c r="D2985" i="230"/>
  <c r="D2984" i="230"/>
  <c r="D2983" i="230"/>
  <c r="D2982" i="230"/>
  <c r="D2981" i="230"/>
  <c r="D2980" i="230"/>
  <c r="D2979" i="230"/>
  <c r="D2978" i="230"/>
  <c r="D2977" i="230"/>
  <c r="D2976" i="230"/>
  <c r="D2975" i="230"/>
  <c r="D2974" i="230"/>
  <c r="D2973" i="230"/>
  <c r="D2972" i="230"/>
  <c r="D2971" i="230"/>
  <c r="D2970" i="230"/>
  <c r="D2969" i="230"/>
  <c r="D2968" i="230"/>
  <c r="D2967" i="230"/>
  <c r="D2966" i="230"/>
  <c r="D2965" i="230"/>
  <c r="D2964" i="230"/>
  <c r="D2963" i="230"/>
  <c r="D2962" i="230"/>
  <c r="D2961" i="230"/>
  <c r="D2960" i="230"/>
  <c r="D2959" i="230"/>
  <c r="D2958" i="230"/>
  <c r="D2957" i="230"/>
  <c r="D2956" i="230"/>
  <c r="D2955" i="230"/>
  <c r="D2954" i="230"/>
  <c r="D2953" i="230"/>
  <c r="D2952" i="230"/>
  <c r="D2951" i="230"/>
  <c r="D2950" i="230"/>
  <c r="D2949" i="230"/>
  <c r="D2948" i="230"/>
  <c r="D2947" i="230"/>
  <c r="D2946" i="230"/>
  <c r="D2945" i="230"/>
  <c r="D2944" i="230"/>
  <c r="D2943" i="230"/>
  <c r="D2942" i="230"/>
  <c r="D2941" i="230"/>
  <c r="D2940" i="230"/>
  <c r="D2939" i="230"/>
  <c r="D2938" i="230"/>
  <c r="D2937" i="230"/>
  <c r="D2936" i="230"/>
  <c r="D2935" i="230"/>
  <c r="D2934" i="230"/>
  <c r="D2933" i="230"/>
  <c r="D2932" i="230"/>
  <c r="D2931" i="230"/>
  <c r="D2930" i="230"/>
  <c r="D2929" i="230"/>
  <c r="D2928" i="230"/>
  <c r="D2927" i="230"/>
  <c r="D2926" i="230"/>
  <c r="D2925" i="230"/>
  <c r="D2924" i="230"/>
  <c r="D2923" i="230"/>
  <c r="D2922" i="230"/>
  <c r="D2921" i="230"/>
  <c r="D2920" i="230"/>
  <c r="D2919" i="230"/>
  <c r="D2918" i="230"/>
  <c r="D2917" i="230"/>
  <c r="D2916" i="230"/>
  <c r="D2915" i="230"/>
  <c r="D2914" i="230"/>
  <c r="D2913" i="230"/>
  <c r="D2912" i="230"/>
  <c r="D2911" i="230"/>
  <c r="D2910" i="230"/>
  <c r="D2909" i="230"/>
  <c r="D2908" i="230"/>
  <c r="D2907" i="230"/>
  <c r="D2906" i="230"/>
  <c r="D2905" i="230"/>
  <c r="D2904" i="230"/>
  <c r="D2903" i="230"/>
  <c r="D2902" i="230"/>
  <c r="D2901" i="230"/>
  <c r="D2900" i="230"/>
  <c r="D2899" i="230"/>
  <c r="D2898" i="230"/>
  <c r="D2897" i="230"/>
  <c r="D2896" i="230"/>
  <c r="D2895" i="230"/>
  <c r="D2894" i="230"/>
  <c r="D2893" i="230"/>
  <c r="D2892" i="230"/>
  <c r="D2891" i="230"/>
  <c r="D2890" i="230"/>
  <c r="D2889" i="230"/>
  <c r="D2888" i="230"/>
  <c r="D2887" i="230"/>
  <c r="D2886" i="230"/>
  <c r="D2885" i="230"/>
  <c r="D2884" i="230"/>
  <c r="D2883" i="230"/>
  <c r="D2882" i="230"/>
  <c r="D2881" i="230"/>
  <c r="D2880" i="230"/>
  <c r="D2879" i="230"/>
  <c r="D2878" i="230"/>
  <c r="D2877" i="230"/>
  <c r="D2876" i="230"/>
  <c r="D2875" i="230"/>
  <c r="D2874" i="230"/>
  <c r="D2873" i="230"/>
  <c r="D2872" i="230"/>
  <c r="D2871" i="230"/>
  <c r="D2870" i="230"/>
  <c r="D2869" i="230"/>
  <c r="D2868" i="230"/>
  <c r="D2867" i="230"/>
  <c r="D2866" i="230"/>
  <c r="D2865" i="230"/>
  <c r="D2864" i="230"/>
  <c r="D2863" i="230"/>
  <c r="D2862" i="230"/>
  <c r="D2861" i="230"/>
  <c r="D2860" i="230"/>
  <c r="D2859" i="230"/>
  <c r="D2858" i="230"/>
  <c r="D2857" i="230"/>
  <c r="D2856" i="230"/>
  <c r="D2855" i="230"/>
  <c r="D2854" i="230"/>
  <c r="D2853" i="230"/>
  <c r="D2852" i="230"/>
  <c r="D2851" i="230"/>
  <c r="D2850" i="230"/>
  <c r="D2849" i="230"/>
  <c r="D2848" i="230"/>
  <c r="D2847" i="230"/>
  <c r="D2846" i="230"/>
  <c r="D2845" i="230"/>
  <c r="D2844" i="230"/>
  <c r="D2843" i="230"/>
  <c r="D2842" i="230"/>
  <c r="D2841" i="230"/>
  <c r="D2840" i="230"/>
  <c r="D2839" i="230"/>
  <c r="D2838" i="230"/>
  <c r="D2837" i="230"/>
  <c r="D2836" i="230"/>
  <c r="D2835" i="230"/>
  <c r="D2834" i="230"/>
  <c r="D2833" i="230"/>
  <c r="D2832" i="230"/>
  <c r="D2831" i="230"/>
  <c r="D2830" i="230"/>
  <c r="D2829" i="230"/>
  <c r="D2828" i="230"/>
  <c r="D2827" i="230"/>
  <c r="D2826" i="230"/>
  <c r="D2825" i="230"/>
  <c r="D2824" i="230"/>
  <c r="D2823" i="230"/>
  <c r="D2822" i="230"/>
  <c r="D2821" i="230"/>
  <c r="D2820" i="230"/>
  <c r="D2819" i="230"/>
  <c r="D2818" i="230"/>
  <c r="D2817" i="230"/>
  <c r="D2816" i="230"/>
  <c r="D2815" i="230"/>
  <c r="D2814" i="230"/>
  <c r="D2813" i="230"/>
  <c r="D2812" i="230"/>
  <c r="D2811" i="230"/>
  <c r="D2810" i="230"/>
  <c r="D2809" i="230"/>
  <c r="D2808" i="230"/>
  <c r="D2807" i="230"/>
  <c r="D2806" i="230"/>
  <c r="D2805" i="230"/>
  <c r="D2804" i="230"/>
  <c r="D2803" i="230"/>
  <c r="D2802" i="230"/>
  <c r="D2801" i="230"/>
  <c r="D2800" i="230"/>
  <c r="D2799" i="230"/>
  <c r="D2798" i="230"/>
  <c r="D2797" i="230"/>
  <c r="D2796" i="230"/>
  <c r="D2795" i="230"/>
  <c r="D2794" i="230"/>
  <c r="D2793" i="230"/>
  <c r="D2792" i="230"/>
  <c r="D2791" i="230"/>
  <c r="D2790" i="230"/>
  <c r="D2789" i="230"/>
  <c r="D2788" i="230"/>
  <c r="D2787" i="230"/>
  <c r="D2786" i="230"/>
  <c r="D2785" i="230"/>
  <c r="D2784" i="230"/>
  <c r="D2783" i="230"/>
  <c r="D2782" i="230"/>
  <c r="D2781" i="230"/>
  <c r="D2780" i="230"/>
  <c r="D2779" i="230"/>
  <c r="D2778" i="230"/>
  <c r="D2777" i="230"/>
  <c r="D2776" i="230"/>
  <c r="D2775" i="230"/>
  <c r="D2774" i="230"/>
  <c r="D2773" i="230"/>
  <c r="D2772" i="230"/>
  <c r="D2771" i="230"/>
  <c r="D2770" i="230"/>
  <c r="D2769" i="230"/>
  <c r="D2768" i="230"/>
  <c r="D2767" i="230"/>
  <c r="D2766" i="230"/>
  <c r="D2765" i="230"/>
  <c r="D2764" i="230"/>
  <c r="D2763" i="230"/>
  <c r="D2762" i="230"/>
  <c r="D2761" i="230"/>
  <c r="D2760" i="230"/>
  <c r="D2759" i="230"/>
  <c r="D2758" i="230"/>
  <c r="D2757" i="230"/>
  <c r="D2756" i="230"/>
  <c r="D2755" i="230"/>
  <c r="D2754" i="230"/>
  <c r="D2753" i="230"/>
  <c r="D2752" i="230"/>
  <c r="D2751" i="230"/>
  <c r="D2750" i="230"/>
  <c r="D2749" i="230"/>
  <c r="D2748" i="230"/>
  <c r="D2747" i="230"/>
  <c r="D2746" i="230"/>
  <c r="D2745" i="230"/>
  <c r="D2744" i="230"/>
  <c r="D2743" i="230"/>
  <c r="D2742" i="230"/>
  <c r="D2741" i="230"/>
  <c r="D2740" i="230"/>
  <c r="D2739" i="230"/>
  <c r="D2738" i="230"/>
  <c r="D2737" i="230"/>
  <c r="D2736" i="230"/>
  <c r="D2735" i="230"/>
  <c r="D2734" i="230"/>
  <c r="D2733" i="230"/>
  <c r="D2732" i="230"/>
  <c r="D2731" i="230"/>
  <c r="D2730" i="230"/>
  <c r="D2729" i="230"/>
  <c r="D2728" i="230"/>
  <c r="D2727" i="230"/>
  <c r="D2726" i="230"/>
  <c r="D2725" i="230"/>
  <c r="D2724" i="230"/>
  <c r="D2723" i="230"/>
  <c r="D2722" i="230"/>
  <c r="D2721" i="230"/>
  <c r="D2720" i="230"/>
  <c r="D2719" i="230"/>
  <c r="D2718" i="230"/>
  <c r="D2717" i="230"/>
  <c r="D2716" i="230"/>
  <c r="D2715" i="230"/>
  <c r="D2714" i="230"/>
  <c r="D2713" i="230"/>
  <c r="D2712" i="230"/>
  <c r="D2711" i="230"/>
  <c r="D2710" i="230"/>
  <c r="D2709" i="230"/>
  <c r="D2708" i="230"/>
  <c r="D2707" i="230"/>
  <c r="D2706" i="230"/>
  <c r="D2705" i="230"/>
  <c r="D2704" i="230"/>
  <c r="D2703" i="230"/>
  <c r="D2702" i="230"/>
  <c r="D2701" i="230"/>
  <c r="D2700" i="230"/>
  <c r="D2699" i="230"/>
  <c r="D2698" i="230"/>
  <c r="D2697" i="230"/>
  <c r="D2696" i="230"/>
  <c r="D2695" i="230"/>
  <c r="D2694" i="230"/>
  <c r="D2693" i="230"/>
  <c r="D2692" i="230"/>
  <c r="D2691" i="230"/>
  <c r="D2690" i="230"/>
  <c r="D2689" i="230"/>
  <c r="D2688" i="230"/>
  <c r="D2687" i="230"/>
  <c r="D2686" i="230"/>
  <c r="D2685" i="230"/>
  <c r="D2684" i="230"/>
  <c r="D2683" i="230"/>
  <c r="D2682" i="230"/>
  <c r="D2681" i="230"/>
  <c r="D2680" i="230"/>
  <c r="D2679" i="230"/>
  <c r="D2678" i="230"/>
  <c r="D2677" i="230"/>
  <c r="D2676" i="230"/>
  <c r="D2675" i="230"/>
  <c r="D2674" i="230"/>
  <c r="D2673" i="230"/>
  <c r="D2672" i="230"/>
  <c r="D2671" i="230"/>
  <c r="D2670" i="230"/>
  <c r="D2669" i="230"/>
  <c r="D2668" i="230"/>
  <c r="D2667" i="230"/>
  <c r="D2666" i="230"/>
  <c r="D2665" i="230"/>
  <c r="D2664" i="230"/>
  <c r="D2663" i="230"/>
  <c r="D2662" i="230"/>
  <c r="D2661" i="230"/>
  <c r="D2660" i="230"/>
  <c r="D2659" i="230"/>
  <c r="D2658" i="230"/>
  <c r="D2657" i="230"/>
  <c r="D2656" i="230"/>
  <c r="D2655" i="230"/>
  <c r="D2654" i="230"/>
  <c r="D2653" i="230"/>
  <c r="D2652" i="230"/>
  <c r="D2651" i="230"/>
  <c r="D2650" i="230"/>
  <c r="D2649" i="230"/>
  <c r="D2648" i="230"/>
  <c r="D2647" i="230"/>
  <c r="D2646" i="230"/>
  <c r="D2645" i="230"/>
  <c r="D2644" i="230"/>
  <c r="D2643" i="230"/>
  <c r="D2642" i="230"/>
  <c r="D2641" i="230"/>
  <c r="D2640" i="230"/>
  <c r="D2639" i="230"/>
  <c r="D2638" i="230"/>
  <c r="D2637" i="230"/>
  <c r="D2636" i="230"/>
  <c r="D2635" i="230"/>
  <c r="D2634" i="230"/>
  <c r="D2633" i="230"/>
  <c r="D2632" i="230"/>
  <c r="D2631" i="230"/>
  <c r="D2630" i="230"/>
  <c r="D2629" i="230"/>
  <c r="D2628" i="230"/>
  <c r="D2627" i="230"/>
  <c r="D2626" i="230"/>
  <c r="D2625" i="230"/>
  <c r="D2624" i="230"/>
  <c r="D2623" i="230"/>
  <c r="D2622" i="230"/>
  <c r="D2621" i="230"/>
  <c r="D2620" i="230"/>
  <c r="D2619" i="230"/>
  <c r="D2618" i="230"/>
  <c r="D2617" i="230"/>
  <c r="D2616" i="230"/>
  <c r="D2615" i="230"/>
  <c r="D2614" i="230"/>
  <c r="D2613" i="230"/>
  <c r="D2612" i="230"/>
  <c r="D2611" i="230"/>
  <c r="D2610" i="230"/>
  <c r="D2609" i="230"/>
  <c r="D2608" i="230"/>
  <c r="D2607" i="230"/>
  <c r="D2606" i="230"/>
  <c r="D2605" i="230"/>
  <c r="D2604" i="230"/>
  <c r="D2603" i="230"/>
  <c r="D2602" i="230"/>
  <c r="D2601" i="230"/>
  <c r="D2600" i="230"/>
  <c r="D2599" i="230"/>
  <c r="D2598" i="230"/>
  <c r="D2597" i="230"/>
  <c r="D2596" i="230"/>
  <c r="D2595" i="230"/>
  <c r="D2594" i="230"/>
  <c r="D2593" i="230"/>
  <c r="D2592" i="230"/>
  <c r="D2591" i="230"/>
  <c r="D2590" i="230"/>
  <c r="D2589" i="230"/>
  <c r="D2588" i="230"/>
  <c r="D2587" i="230"/>
  <c r="D2586" i="230"/>
  <c r="D2585" i="230"/>
  <c r="D2584" i="230"/>
  <c r="D2583" i="230"/>
  <c r="D2582" i="230"/>
  <c r="D2581" i="230"/>
  <c r="D2580" i="230"/>
  <c r="D2579" i="230"/>
  <c r="D2578" i="230"/>
  <c r="D2577" i="230"/>
  <c r="D2576" i="230"/>
  <c r="D2575" i="230"/>
  <c r="D2574" i="230"/>
  <c r="D2573" i="230"/>
  <c r="D2572" i="230"/>
  <c r="D2571" i="230"/>
  <c r="D2570" i="230"/>
  <c r="D2569" i="230"/>
  <c r="D2568" i="230"/>
  <c r="D2567" i="230"/>
  <c r="D2566" i="230"/>
  <c r="D2565" i="230"/>
  <c r="D2564" i="230"/>
  <c r="D2563" i="230"/>
  <c r="D2562" i="230"/>
  <c r="D2561" i="230"/>
  <c r="D2560" i="230"/>
  <c r="D2559" i="230"/>
  <c r="D2558" i="230"/>
  <c r="D2557" i="230"/>
  <c r="D2556" i="230"/>
  <c r="D2555" i="230"/>
  <c r="D2554" i="230"/>
  <c r="D2553" i="230"/>
  <c r="D2552" i="230"/>
  <c r="D2551" i="230"/>
  <c r="D2550" i="230"/>
  <c r="D2549" i="230"/>
  <c r="D2548" i="230"/>
  <c r="D2547" i="230"/>
  <c r="D2546" i="230"/>
  <c r="D2545" i="230"/>
  <c r="D2544" i="230"/>
  <c r="D2543" i="230"/>
  <c r="D2542" i="230"/>
  <c r="D2541" i="230"/>
  <c r="D2540" i="230"/>
  <c r="D2539" i="230"/>
  <c r="D2538" i="230"/>
  <c r="D2537" i="230"/>
  <c r="D2536" i="230"/>
  <c r="D2535" i="230"/>
  <c r="D2534" i="230"/>
  <c r="D2533" i="230"/>
  <c r="D2532" i="230"/>
  <c r="D2531" i="230"/>
  <c r="D2530" i="230"/>
  <c r="D2529" i="230"/>
  <c r="D2528" i="230"/>
  <c r="D2527" i="230"/>
  <c r="D2526" i="230"/>
  <c r="D2525" i="230"/>
  <c r="D2524" i="230"/>
  <c r="D2523" i="230"/>
  <c r="D2522" i="230"/>
  <c r="D2521" i="230"/>
  <c r="D2520" i="230"/>
  <c r="D2519" i="230"/>
  <c r="D2518" i="230"/>
  <c r="D2517" i="230"/>
  <c r="D2516" i="230"/>
  <c r="D2515" i="230"/>
  <c r="D2514" i="230"/>
  <c r="D2513" i="230"/>
  <c r="D2512" i="230"/>
  <c r="D2511" i="230"/>
  <c r="D2510" i="230"/>
  <c r="D2509" i="230"/>
  <c r="D2508" i="230"/>
  <c r="D2507" i="230"/>
  <c r="D2506" i="230"/>
  <c r="D2505" i="230"/>
  <c r="D2504" i="230"/>
  <c r="D2503" i="230"/>
  <c r="D2502" i="230"/>
  <c r="D2501" i="230"/>
  <c r="D2500" i="230"/>
  <c r="D2499" i="230"/>
  <c r="D2498" i="230"/>
  <c r="D2497" i="230"/>
  <c r="D2496" i="230"/>
  <c r="D2495" i="230"/>
  <c r="D2494" i="230"/>
  <c r="D2493" i="230"/>
  <c r="D2492" i="230"/>
  <c r="D2491" i="230"/>
  <c r="D2490" i="230"/>
  <c r="D2489" i="230"/>
  <c r="D2488" i="230"/>
  <c r="D2487" i="230"/>
  <c r="D2486" i="230"/>
  <c r="D2485" i="230"/>
  <c r="D2484" i="230"/>
  <c r="D2483" i="230"/>
  <c r="D2482" i="230"/>
  <c r="D2481" i="230"/>
  <c r="D2480" i="230"/>
  <c r="D2479" i="230"/>
  <c r="D2478" i="230"/>
  <c r="D2477" i="230"/>
  <c r="D2476" i="230"/>
  <c r="D2475" i="230"/>
  <c r="D2474" i="230"/>
  <c r="D2473" i="230"/>
  <c r="D2472" i="230"/>
  <c r="D2471" i="230"/>
  <c r="D2470" i="230"/>
  <c r="D2469" i="230"/>
  <c r="D2468" i="230"/>
  <c r="D2467" i="230"/>
  <c r="D2466" i="230"/>
  <c r="D2465" i="230"/>
  <c r="D2464" i="230"/>
  <c r="D2463" i="230"/>
  <c r="D2462" i="230"/>
  <c r="D2461" i="230"/>
  <c r="D2460" i="230"/>
  <c r="D2459" i="230"/>
  <c r="D2458" i="230"/>
  <c r="D2457" i="230"/>
  <c r="D2456" i="230"/>
  <c r="D2455" i="230"/>
  <c r="D2454" i="230"/>
  <c r="D2453" i="230"/>
  <c r="D2452" i="230"/>
  <c r="D2451" i="230"/>
  <c r="D2450" i="230"/>
  <c r="D2449" i="230"/>
  <c r="D2448" i="230"/>
  <c r="D2447" i="230"/>
  <c r="D2446" i="230"/>
  <c r="D2445" i="230"/>
  <c r="D2444" i="230"/>
  <c r="D2443" i="230"/>
  <c r="D2442" i="230"/>
  <c r="D2441" i="230"/>
  <c r="D2440" i="230"/>
  <c r="D2439" i="230"/>
  <c r="D2438" i="230"/>
  <c r="D2437" i="230"/>
  <c r="D2436" i="230"/>
  <c r="D2435" i="230"/>
  <c r="D2434" i="230"/>
  <c r="D2433" i="230"/>
  <c r="D2432" i="230"/>
  <c r="D2431" i="230"/>
  <c r="D2430" i="230"/>
  <c r="D2429" i="230"/>
  <c r="D2428" i="230"/>
  <c r="D2427" i="230"/>
  <c r="D2426" i="230"/>
  <c r="D2425" i="230"/>
  <c r="D2424" i="230"/>
  <c r="D2423" i="230"/>
  <c r="D2422" i="230"/>
  <c r="D2421" i="230"/>
  <c r="D2420" i="230"/>
  <c r="D2419" i="230"/>
  <c r="D2418" i="230"/>
  <c r="D2417" i="230"/>
  <c r="D2416" i="230"/>
  <c r="D2415" i="230"/>
  <c r="D2414" i="230"/>
  <c r="D2413" i="230"/>
  <c r="D2412" i="230"/>
  <c r="D2411" i="230"/>
  <c r="D2410" i="230"/>
  <c r="D2409" i="230"/>
  <c r="D2408" i="230"/>
  <c r="D2407" i="230"/>
  <c r="D2406" i="230"/>
  <c r="D2405" i="230"/>
  <c r="D2404" i="230"/>
  <c r="D2403" i="230"/>
  <c r="D2402" i="230"/>
  <c r="D2401" i="230"/>
  <c r="D2400" i="230"/>
  <c r="D2399" i="230"/>
  <c r="D2398" i="230"/>
  <c r="D2397" i="230"/>
  <c r="D2396" i="230"/>
  <c r="D2395" i="230"/>
  <c r="D2394" i="230"/>
  <c r="D2393" i="230"/>
  <c r="D2392" i="230"/>
  <c r="D2391" i="230"/>
  <c r="D2390" i="230"/>
  <c r="D2389" i="230"/>
  <c r="D2388" i="230"/>
  <c r="D2387" i="230"/>
  <c r="D2386" i="230"/>
  <c r="D2385" i="230"/>
  <c r="D2384" i="230"/>
  <c r="D2383" i="230"/>
  <c r="D2382" i="230"/>
  <c r="D2381" i="230"/>
  <c r="D2380" i="230"/>
  <c r="D2379" i="230"/>
  <c r="D2378" i="230"/>
  <c r="D2377" i="230"/>
  <c r="D2376" i="230"/>
  <c r="D2375" i="230"/>
  <c r="D2374" i="230"/>
  <c r="D2373" i="230"/>
  <c r="D2372" i="230"/>
  <c r="D2371" i="230"/>
  <c r="D2370" i="230"/>
  <c r="D2369" i="230"/>
  <c r="D2368" i="230"/>
  <c r="D2367" i="230"/>
  <c r="D2366" i="230"/>
  <c r="D2365" i="230"/>
  <c r="D2364" i="230"/>
  <c r="D2363" i="230"/>
  <c r="D2362" i="230"/>
  <c r="D2361" i="230"/>
  <c r="D2360" i="230"/>
  <c r="D2359" i="230"/>
  <c r="D2358" i="230"/>
  <c r="D2357" i="230"/>
  <c r="D2356" i="230"/>
  <c r="D2355" i="230"/>
  <c r="D2354" i="230"/>
  <c r="D2353" i="230"/>
  <c r="D2352" i="230"/>
  <c r="D2351" i="230"/>
  <c r="D2350" i="230"/>
  <c r="D2349" i="230"/>
  <c r="D2348" i="230"/>
  <c r="D2347" i="230"/>
  <c r="D2346" i="230"/>
  <c r="D2345" i="230"/>
  <c r="D2344" i="230"/>
  <c r="D2343" i="230"/>
  <c r="D2342" i="230"/>
  <c r="D2341" i="230"/>
  <c r="D2340" i="230"/>
  <c r="D2339" i="230"/>
  <c r="D2338" i="230"/>
  <c r="D2337" i="230"/>
  <c r="D2336" i="230"/>
  <c r="D2335" i="230"/>
  <c r="D2334" i="230"/>
  <c r="D2333" i="230"/>
  <c r="D2332" i="230"/>
  <c r="D2331" i="230"/>
  <c r="D2330" i="230"/>
  <c r="D2329" i="230"/>
  <c r="D2328" i="230"/>
  <c r="D2327" i="230"/>
  <c r="D2326" i="230"/>
  <c r="D2325" i="230"/>
  <c r="D2324" i="230"/>
  <c r="D2323" i="230"/>
  <c r="D2322" i="230"/>
  <c r="D2321" i="230"/>
  <c r="D2320" i="230"/>
  <c r="D2319" i="230"/>
  <c r="D2318" i="230"/>
  <c r="D2317" i="230"/>
  <c r="D2316" i="230"/>
  <c r="D2315" i="230"/>
  <c r="D2314" i="230"/>
  <c r="D2313" i="230"/>
  <c r="D2312" i="230"/>
  <c r="D2311" i="230"/>
  <c r="D2310" i="230"/>
  <c r="D2309" i="230"/>
  <c r="D2308" i="230"/>
  <c r="D2307" i="230"/>
  <c r="D2306" i="230"/>
  <c r="D2305" i="230"/>
  <c r="D2304" i="230"/>
  <c r="D2303" i="230"/>
  <c r="D2302" i="230"/>
  <c r="D2301" i="230"/>
  <c r="D2300" i="230"/>
  <c r="D2299" i="230"/>
  <c r="D2298" i="230"/>
  <c r="D2297" i="230"/>
  <c r="D2296" i="230"/>
  <c r="D2295" i="230"/>
  <c r="D2294" i="230"/>
  <c r="D2293" i="230"/>
  <c r="D2292" i="230"/>
  <c r="D2291" i="230"/>
  <c r="D2290" i="230"/>
  <c r="D2289" i="230"/>
  <c r="D2288" i="230"/>
  <c r="D2287" i="230"/>
  <c r="D2286" i="230"/>
  <c r="D2285" i="230"/>
  <c r="D2284" i="230"/>
  <c r="D2283" i="230"/>
  <c r="D2282" i="230"/>
  <c r="D2281" i="230"/>
  <c r="D2280" i="230"/>
  <c r="D2279" i="230"/>
  <c r="D2278" i="230"/>
  <c r="D2277" i="230"/>
  <c r="D2276" i="230"/>
  <c r="D2275" i="230"/>
  <c r="D2274" i="230"/>
  <c r="D2273" i="230"/>
  <c r="D2272" i="230"/>
  <c r="D2271" i="230"/>
  <c r="D2270" i="230"/>
  <c r="D2269" i="230"/>
  <c r="D2268" i="230"/>
  <c r="D2267" i="230"/>
  <c r="D2266" i="230"/>
  <c r="D2265" i="230"/>
  <c r="D2264" i="230"/>
  <c r="D2263" i="230"/>
  <c r="D2262" i="230"/>
  <c r="D2261" i="230"/>
  <c r="D2260" i="230"/>
  <c r="D2259" i="230"/>
  <c r="D2258" i="230"/>
  <c r="D2257" i="230"/>
  <c r="D2256" i="230"/>
  <c r="D2255" i="230"/>
  <c r="D2254" i="230"/>
  <c r="D2253" i="230"/>
  <c r="D2252" i="230"/>
  <c r="D2251" i="230"/>
  <c r="D2250" i="230"/>
  <c r="D2249" i="230"/>
  <c r="D2248" i="230"/>
  <c r="D2247" i="230"/>
  <c r="D2246" i="230"/>
  <c r="D2245" i="230"/>
  <c r="D2244" i="230"/>
  <c r="D2243" i="230"/>
  <c r="D2242" i="230"/>
  <c r="D2241" i="230"/>
  <c r="D2240" i="230"/>
  <c r="D2239" i="230"/>
  <c r="D2238" i="230"/>
  <c r="D2237" i="230"/>
  <c r="D2236" i="230"/>
  <c r="D2235" i="230"/>
  <c r="D2234" i="230"/>
  <c r="D2233" i="230"/>
  <c r="D2232" i="230"/>
  <c r="D2231" i="230"/>
  <c r="D2230" i="230"/>
  <c r="D2229" i="230"/>
  <c r="D2228" i="230"/>
  <c r="D2227" i="230"/>
  <c r="D2226" i="230"/>
  <c r="D2225" i="230"/>
  <c r="D2224" i="230"/>
  <c r="D2223" i="230"/>
  <c r="D2222" i="230"/>
  <c r="D2221" i="230"/>
  <c r="D2220" i="230"/>
  <c r="D2219" i="230"/>
  <c r="D2218" i="230"/>
  <c r="D2217" i="230"/>
  <c r="D2216" i="230"/>
  <c r="D2215" i="230"/>
  <c r="D2214" i="230"/>
  <c r="D2213" i="230"/>
  <c r="D2212" i="230"/>
  <c r="D2211" i="230"/>
  <c r="D2210" i="230"/>
  <c r="D2209" i="230"/>
  <c r="D2208" i="230"/>
  <c r="D2207" i="230"/>
  <c r="D2206" i="230"/>
  <c r="D2205" i="230"/>
  <c r="D2204" i="230"/>
  <c r="D2203" i="230"/>
  <c r="D2202" i="230"/>
  <c r="D2201" i="230"/>
  <c r="D2200" i="230"/>
  <c r="D2199" i="230"/>
  <c r="D2198" i="230"/>
  <c r="D2197" i="230"/>
  <c r="D2196" i="230"/>
  <c r="D2195" i="230"/>
  <c r="D2194" i="230"/>
  <c r="D2193" i="230"/>
  <c r="D2192" i="230"/>
  <c r="D2191" i="230"/>
  <c r="D2190" i="230"/>
  <c r="D2189" i="230"/>
  <c r="D2188" i="230"/>
  <c r="D2187" i="230"/>
  <c r="D2186" i="230"/>
  <c r="D2185" i="230"/>
  <c r="D2184" i="230"/>
  <c r="D2183" i="230"/>
  <c r="D2182" i="230"/>
  <c r="D2181" i="230"/>
  <c r="D2180" i="230"/>
  <c r="D2179" i="230"/>
  <c r="D2178" i="230"/>
  <c r="D2177" i="230"/>
  <c r="D2176" i="230"/>
  <c r="D2175" i="230"/>
  <c r="D2174" i="230"/>
  <c r="D2173" i="230"/>
  <c r="D2172" i="230"/>
  <c r="D2171" i="230"/>
  <c r="D2170" i="230"/>
  <c r="D2169" i="230"/>
  <c r="D2168" i="230"/>
  <c r="D2167" i="230"/>
  <c r="D2166" i="230"/>
  <c r="D2165" i="230"/>
  <c r="D2164" i="230"/>
  <c r="D2163" i="230"/>
  <c r="D2162" i="230"/>
  <c r="D2161" i="230"/>
  <c r="D2160" i="230"/>
  <c r="D2159" i="230"/>
  <c r="D2158" i="230"/>
  <c r="D2157" i="230"/>
  <c r="D2156" i="230"/>
  <c r="D2155" i="230"/>
  <c r="D2154" i="230"/>
  <c r="D2153" i="230"/>
  <c r="D2152" i="230"/>
  <c r="D2151" i="230"/>
  <c r="D2150" i="230"/>
  <c r="D2149" i="230"/>
  <c r="D2148" i="230"/>
  <c r="D2147" i="230"/>
  <c r="D2146" i="230"/>
  <c r="D2145" i="230"/>
  <c r="D2144" i="230"/>
  <c r="D2143" i="230"/>
  <c r="D2142" i="230"/>
  <c r="D2141" i="230"/>
  <c r="D2140" i="230"/>
  <c r="D2139" i="230"/>
  <c r="D2138" i="230"/>
  <c r="D2137" i="230"/>
  <c r="D2136" i="230"/>
  <c r="D2135" i="230"/>
  <c r="D2134" i="230"/>
  <c r="D2133" i="230"/>
  <c r="D2132" i="230"/>
  <c r="D2131" i="230"/>
  <c r="D2130" i="230"/>
  <c r="D2129" i="230"/>
  <c r="D2128" i="230"/>
  <c r="D2127" i="230"/>
  <c r="D2126" i="230"/>
  <c r="D2125" i="230"/>
  <c r="D2124" i="230"/>
  <c r="D2123" i="230"/>
  <c r="D2122" i="230"/>
  <c r="D2121" i="230"/>
  <c r="D2120" i="230"/>
  <c r="D2119" i="230"/>
  <c r="D2118" i="230"/>
  <c r="D2117" i="230"/>
  <c r="D2116" i="230"/>
  <c r="D2115" i="230"/>
  <c r="D2114" i="230"/>
  <c r="D2113" i="230"/>
  <c r="D2112" i="230"/>
  <c r="D2111" i="230"/>
  <c r="D2110" i="230"/>
  <c r="D2109" i="230"/>
  <c r="D2108" i="230"/>
  <c r="D2107" i="230"/>
  <c r="D2106" i="230"/>
  <c r="D2105" i="230"/>
  <c r="D2104" i="230"/>
  <c r="D2103" i="230"/>
  <c r="D2102" i="230"/>
  <c r="D2101" i="230"/>
  <c r="D2100" i="230"/>
  <c r="D2099" i="230"/>
  <c r="D2098" i="230"/>
  <c r="D2097" i="230"/>
  <c r="D2096" i="230"/>
  <c r="D2095" i="230"/>
  <c r="D2094" i="230"/>
  <c r="D2093" i="230"/>
  <c r="D2092" i="230"/>
  <c r="D2091" i="230"/>
  <c r="D2090" i="230"/>
  <c r="D2089" i="230"/>
  <c r="D2088" i="230"/>
  <c r="D2087" i="230"/>
  <c r="D2086" i="230"/>
  <c r="D2085" i="230"/>
  <c r="D2084" i="230"/>
  <c r="D2083" i="230"/>
  <c r="D2082" i="230"/>
  <c r="D2081" i="230"/>
  <c r="D2080" i="230"/>
  <c r="D2079" i="230"/>
  <c r="D2078" i="230"/>
  <c r="D2077" i="230"/>
  <c r="D2076" i="230"/>
  <c r="D2075" i="230"/>
  <c r="D2074" i="230"/>
  <c r="D2073" i="230"/>
  <c r="D2072" i="230"/>
  <c r="D2071" i="230"/>
  <c r="D2070" i="230"/>
  <c r="D2069" i="230"/>
  <c r="D2068" i="230"/>
  <c r="D2067" i="230"/>
  <c r="D2066" i="230"/>
  <c r="D2065" i="230"/>
  <c r="D2064" i="230"/>
  <c r="D2063" i="230"/>
  <c r="D2062" i="230"/>
  <c r="D2061" i="230"/>
  <c r="D2060" i="230"/>
  <c r="D2059" i="230"/>
  <c r="D2058" i="230"/>
  <c r="D2057" i="230"/>
  <c r="D2056" i="230"/>
  <c r="D2055" i="230"/>
  <c r="D2054" i="230"/>
  <c r="D2053" i="230"/>
  <c r="D2052" i="230"/>
  <c r="D2051" i="230"/>
  <c r="D2050" i="230"/>
  <c r="D2049" i="230"/>
  <c r="D2048" i="230"/>
  <c r="D2047" i="230"/>
  <c r="D2046" i="230"/>
  <c r="D2045" i="230"/>
  <c r="D2044" i="230"/>
  <c r="D2043" i="230"/>
  <c r="D2042" i="230"/>
  <c r="D2041" i="230"/>
  <c r="D2040" i="230"/>
  <c r="D2039" i="230"/>
  <c r="D2038" i="230"/>
  <c r="D2037" i="230"/>
  <c r="D2036" i="230"/>
  <c r="D2035" i="230"/>
  <c r="D2034" i="230"/>
  <c r="D2033" i="230"/>
  <c r="D2032" i="230"/>
  <c r="D2031" i="230"/>
  <c r="D2030" i="230"/>
  <c r="D2029" i="230"/>
  <c r="D2028" i="230"/>
  <c r="D2027" i="230"/>
  <c r="D2026" i="230"/>
  <c r="D2025" i="230"/>
  <c r="D2024" i="230"/>
  <c r="D2023" i="230"/>
  <c r="D2022" i="230"/>
  <c r="D2021" i="230"/>
  <c r="D2020" i="230"/>
  <c r="D2019" i="230"/>
  <c r="D2018" i="230"/>
  <c r="D2017" i="230"/>
  <c r="D2016" i="230"/>
  <c r="D2015" i="230"/>
  <c r="D2014" i="230"/>
  <c r="D2013" i="230"/>
  <c r="D2012" i="230"/>
  <c r="D2011" i="230"/>
  <c r="D2010" i="230"/>
  <c r="D2009" i="230"/>
  <c r="D2008" i="230"/>
  <c r="D2007" i="230"/>
  <c r="D2006" i="230"/>
  <c r="D2005" i="230"/>
  <c r="D2004" i="230"/>
  <c r="D2003" i="230"/>
  <c r="D2002" i="230"/>
  <c r="D2001" i="230"/>
  <c r="D2000" i="230"/>
  <c r="D1999" i="230"/>
  <c r="D1998" i="230"/>
  <c r="D1997" i="230"/>
  <c r="D1996" i="230"/>
  <c r="D1995" i="230"/>
  <c r="D1994" i="230"/>
  <c r="D1993" i="230"/>
  <c r="D1992" i="230"/>
  <c r="D1991" i="230"/>
  <c r="D1990" i="230"/>
  <c r="D1989" i="230"/>
  <c r="D1988" i="230"/>
  <c r="D1987" i="230"/>
  <c r="D1986" i="230"/>
  <c r="D1985" i="230"/>
  <c r="D1984" i="230"/>
  <c r="D1983" i="230"/>
  <c r="D1982" i="230"/>
  <c r="D1981" i="230"/>
  <c r="D1980" i="230"/>
  <c r="D1979" i="230"/>
  <c r="D1978" i="230"/>
  <c r="D1977" i="230"/>
  <c r="D1976" i="230"/>
  <c r="D1975" i="230"/>
  <c r="D1974" i="230"/>
  <c r="D1973" i="230"/>
  <c r="D1972" i="230"/>
  <c r="D1971" i="230"/>
  <c r="D1970" i="230"/>
  <c r="D1969" i="230"/>
  <c r="D1968" i="230"/>
  <c r="D1967" i="230"/>
  <c r="D1966" i="230"/>
  <c r="D1965" i="230"/>
  <c r="D1964" i="230"/>
  <c r="D1963" i="230"/>
  <c r="D1962" i="230"/>
  <c r="D1961" i="230"/>
  <c r="D1960" i="230"/>
  <c r="D1959" i="230"/>
  <c r="D1958" i="230"/>
  <c r="D1957" i="230"/>
  <c r="D1956" i="230"/>
  <c r="D1955" i="230"/>
  <c r="D1954" i="230"/>
  <c r="D1953" i="230"/>
  <c r="D1952" i="230"/>
  <c r="D1951" i="230"/>
  <c r="D1950" i="230"/>
  <c r="D1949" i="230"/>
  <c r="D1948" i="230"/>
  <c r="D1947" i="230"/>
  <c r="D1946" i="230"/>
  <c r="D1945" i="230"/>
  <c r="D1944" i="230"/>
  <c r="D1943" i="230"/>
  <c r="D1942" i="230"/>
  <c r="D1941" i="230"/>
  <c r="D1940" i="230"/>
  <c r="D1939" i="230"/>
  <c r="D1938" i="230"/>
  <c r="D1937" i="230"/>
  <c r="D1936" i="230"/>
  <c r="D1935" i="230"/>
  <c r="D1934" i="230"/>
  <c r="D1933" i="230"/>
  <c r="D1932" i="230"/>
  <c r="D1931" i="230"/>
  <c r="D1930" i="230"/>
  <c r="D1929" i="230"/>
  <c r="D1928" i="230"/>
  <c r="D1927" i="230"/>
  <c r="D1926" i="230"/>
  <c r="D1925" i="230"/>
  <c r="D1924" i="230"/>
  <c r="D1923" i="230"/>
  <c r="D1922" i="230"/>
  <c r="D1921" i="230"/>
  <c r="D1920" i="230"/>
  <c r="D1919" i="230"/>
  <c r="D1918" i="230"/>
  <c r="D1917" i="230"/>
  <c r="D1916" i="230"/>
  <c r="D1915" i="230"/>
  <c r="D1914" i="230"/>
  <c r="D1913" i="230"/>
  <c r="D1912" i="230"/>
  <c r="D1911" i="230"/>
  <c r="D1910" i="230"/>
  <c r="D1909" i="230"/>
  <c r="D1908" i="230"/>
  <c r="D1907" i="230"/>
  <c r="D1906" i="230"/>
  <c r="D1905" i="230"/>
  <c r="D1904" i="230"/>
  <c r="D1903" i="230"/>
  <c r="D1902" i="230"/>
  <c r="D1901" i="230"/>
  <c r="D1900" i="230"/>
  <c r="D1899" i="230"/>
  <c r="D1898" i="230"/>
  <c r="D1897" i="230"/>
  <c r="D1896" i="230"/>
  <c r="D1895" i="230"/>
  <c r="D1894" i="230"/>
  <c r="D1893" i="230"/>
  <c r="D1892" i="230"/>
  <c r="D1891" i="230"/>
  <c r="D1890" i="230"/>
  <c r="D1889" i="230"/>
  <c r="D1888" i="230"/>
  <c r="D1887" i="230"/>
  <c r="D1886" i="230"/>
  <c r="D1885" i="230"/>
  <c r="D1884" i="230"/>
  <c r="D1883" i="230"/>
  <c r="D1882" i="230"/>
  <c r="D1881" i="230"/>
  <c r="D1880" i="230"/>
  <c r="D1879" i="230"/>
  <c r="D1878" i="230"/>
  <c r="D1877" i="230"/>
  <c r="D1876" i="230"/>
  <c r="D1875" i="230"/>
  <c r="D1874" i="230"/>
  <c r="D1873" i="230"/>
  <c r="D1872" i="230"/>
  <c r="D1871" i="230"/>
  <c r="D1870" i="230"/>
  <c r="D1869" i="230"/>
  <c r="D1868" i="230"/>
  <c r="D1867" i="230"/>
  <c r="D1866" i="230"/>
  <c r="D1865" i="230"/>
  <c r="D1864" i="230"/>
  <c r="D1863" i="230"/>
  <c r="D1862" i="230"/>
  <c r="D1861" i="230"/>
  <c r="D1860" i="230"/>
  <c r="D1859" i="230"/>
  <c r="D1858" i="230"/>
  <c r="D1857" i="230"/>
  <c r="D1856" i="230"/>
  <c r="D1855" i="230"/>
  <c r="D1854" i="230"/>
  <c r="D1853" i="230"/>
  <c r="D1852" i="230"/>
  <c r="D1851" i="230"/>
  <c r="D1850" i="230"/>
  <c r="D1849" i="230"/>
  <c r="D1848" i="230"/>
  <c r="D1847" i="230"/>
  <c r="D1846" i="230"/>
  <c r="D1845" i="230"/>
  <c r="D1844" i="230"/>
  <c r="D1843" i="230"/>
  <c r="D1842" i="230"/>
  <c r="D1841" i="230"/>
  <c r="D1840" i="230"/>
  <c r="D1839" i="230"/>
  <c r="D1838" i="230"/>
  <c r="D1837" i="230"/>
  <c r="D1836" i="230"/>
  <c r="D1835" i="230"/>
  <c r="D1834" i="230"/>
  <c r="D1833" i="230"/>
  <c r="D1832" i="230"/>
  <c r="D1831" i="230"/>
  <c r="D1830" i="230"/>
  <c r="D1829" i="230"/>
  <c r="D1828" i="230"/>
  <c r="D1827" i="230"/>
  <c r="D1826" i="230"/>
  <c r="D1825" i="230"/>
  <c r="D1824" i="230"/>
  <c r="D1823" i="230"/>
  <c r="D1822" i="230"/>
  <c r="D1821" i="230"/>
  <c r="D1820" i="230"/>
  <c r="D1819" i="230"/>
  <c r="D1818" i="230"/>
  <c r="D1817" i="230"/>
  <c r="D1816" i="230"/>
  <c r="D1815" i="230"/>
  <c r="D1814" i="230"/>
  <c r="D1813" i="230"/>
  <c r="D1812" i="230"/>
  <c r="D1811" i="230"/>
  <c r="D1810" i="230"/>
  <c r="D1809" i="230"/>
  <c r="D1808" i="230"/>
  <c r="D1807" i="230"/>
  <c r="D1806" i="230"/>
  <c r="D1805" i="230"/>
  <c r="D1804" i="230"/>
  <c r="D1803" i="230"/>
  <c r="D1802" i="230"/>
  <c r="D1801" i="230"/>
  <c r="D1800" i="230"/>
  <c r="D1799" i="230"/>
  <c r="D1798" i="230"/>
  <c r="D1797" i="230"/>
  <c r="D1796" i="230"/>
  <c r="D1795" i="230"/>
  <c r="D1794" i="230"/>
  <c r="D1793" i="230"/>
  <c r="D1792" i="230"/>
  <c r="D1791" i="230"/>
  <c r="D1790" i="230"/>
  <c r="D1789" i="230"/>
  <c r="D1788" i="230"/>
  <c r="D1787" i="230"/>
  <c r="D1786" i="230"/>
  <c r="D1785" i="230"/>
  <c r="D1784" i="230"/>
  <c r="D1783" i="230"/>
  <c r="D1782" i="230"/>
  <c r="D1781" i="230"/>
  <c r="D1780" i="230"/>
  <c r="D1779" i="230"/>
  <c r="D1778" i="230"/>
  <c r="D1777" i="230"/>
  <c r="D1776" i="230"/>
  <c r="D1775" i="230"/>
  <c r="D1774" i="230"/>
  <c r="D1773" i="230"/>
  <c r="D1772" i="230"/>
  <c r="D1771" i="230"/>
  <c r="D1770" i="230"/>
  <c r="D1769" i="230"/>
  <c r="D1768" i="230"/>
  <c r="D1767" i="230"/>
  <c r="D1766" i="230"/>
  <c r="D1765" i="230"/>
  <c r="D1764" i="230"/>
  <c r="D1763" i="230"/>
  <c r="D1762" i="230"/>
  <c r="D1761" i="230"/>
  <c r="D1760" i="230"/>
  <c r="D1759" i="230"/>
  <c r="D1758" i="230"/>
  <c r="D1757" i="230"/>
  <c r="D1756" i="230"/>
  <c r="D1755" i="230"/>
  <c r="D1754" i="230"/>
  <c r="D1753" i="230"/>
  <c r="D1752" i="230"/>
  <c r="D1751" i="230"/>
  <c r="D1750" i="230"/>
  <c r="D1749" i="230"/>
  <c r="D1748" i="230"/>
  <c r="D1747" i="230"/>
  <c r="D1746" i="230"/>
  <c r="D1745" i="230"/>
  <c r="D1744" i="230"/>
  <c r="D1743" i="230"/>
  <c r="D1742" i="230"/>
  <c r="D1741" i="230"/>
  <c r="D1740" i="230"/>
  <c r="D1739" i="230"/>
  <c r="D1738" i="230"/>
  <c r="D1737" i="230"/>
  <c r="D1736" i="230"/>
  <c r="D1735" i="230"/>
  <c r="D1734" i="230"/>
  <c r="D1733" i="230"/>
  <c r="D1732" i="230"/>
  <c r="D1731" i="230"/>
  <c r="D1730" i="230"/>
  <c r="D1729" i="230"/>
  <c r="D1728" i="230"/>
  <c r="D1727" i="230"/>
  <c r="D1726" i="230"/>
  <c r="D1725" i="230"/>
  <c r="D1724" i="230"/>
  <c r="D1723" i="230"/>
  <c r="D1722" i="230"/>
  <c r="D1721" i="230"/>
  <c r="D1720" i="230"/>
  <c r="D1719" i="230"/>
  <c r="D1718" i="230"/>
  <c r="D1717" i="230"/>
  <c r="D1716" i="230"/>
  <c r="D1715" i="230"/>
  <c r="D1714" i="230"/>
  <c r="D1713" i="230"/>
  <c r="D1712" i="230"/>
  <c r="D1711" i="230"/>
  <c r="D1710" i="230"/>
  <c r="D1709" i="230"/>
  <c r="D1708" i="230"/>
  <c r="D1707" i="230"/>
  <c r="D1706" i="230"/>
  <c r="D1705" i="230"/>
  <c r="D1704" i="230"/>
  <c r="D1703" i="230"/>
  <c r="D1702" i="230"/>
  <c r="D1701" i="230"/>
  <c r="D1700" i="230"/>
  <c r="D1699" i="230"/>
  <c r="D1698" i="230"/>
  <c r="D1697" i="230"/>
  <c r="D1696" i="230"/>
  <c r="D1695" i="230"/>
  <c r="D1694" i="230"/>
  <c r="D1693" i="230"/>
  <c r="D1692" i="230"/>
  <c r="D1691" i="230"/>
  <c r="D1690" i="230"/>
  <c r="D1689" i="230"/>
  <c r="D1688" i="230"/>
  <c r="D1687" i="230"/>
  <c r="D1686" i="230"/>
  <c r="D1685" i="230"/>
  <c r="D1684" i="230"/>
  <c r="D1683" i="230"/>
  <c r="D1682" i="230"/>
  <c r="D1681" i="230"/>
  <c r="D1680" i="230"/>
  <c r="D1679" i="230"/>
  <c r="D1678" i="230"/>
  <c r="D1677" i="230"/>
  <c r="D1676" i="230"/>
  <c r="D1675" i="230"/>
  <c r="D1674" i="230"/>
  <c r="D1673" i="230"/>
  <c r="D1672" i="230"/>
  <c r="D1671" i="230"/>
  <c r="D1670" i="230"/>
  <c r="D1669" i="230"/>
  <c r="D1668" i="230"/>
  <c r="D1667" i="230"/>
  <c r="D1666" i="230"/>
  <c r="D1665" i="230"/>
  <c r="D1664" i="230"/>
  <c r="D1663" i="230"/>
  <c r="D1662" i="230"/>
  <c r="D1661" i="230"/>
  <c r="D1660" i="230"/>
  <c r="D1659" i="230"/>
  <c r="D1658" i="230"/>
  <c r="D1657" i="230"/>
  <c r="D1656" i="230"/>
  <c r="D1655" i="230"/>
  <c r="D1654" i="230"/>
  <c r="D1653" i="230"/>
  <c r="D1652" i="230"/>
  <c r="D1651" i="230"/>
  <c r="D1650" i="230"/>
  <c r="D1649" i="230"/>
  <c r="D1648" i="230"/>
  <c r="D1647" i="230"/>
  <c r="D1646" i="230"/>
  <c r="D1645" i="230"/>
  <c r="D1644" i="230"/>
  <c r="D1643" i="230"/>
  <c r="D1642" i="230"/>
  <c r="D1641" i="230"/>
  <c r="D1640" i="230"/>
  <c r="D1639" i="230"/>
  <c r="D1638" i="230"/>
  <c r="D1637" i="230"/>
  <c r="D1636" i="230"/>
  <c r="D1635" i="230"/>
  <c r="D1634" i="230"/>
  <c r="D1633" i="230"/>
  <c r="D1632" i="230"/>
  <c r="D1631" i="230"/>
  <c r="D1630" i="230"/>
  <c r="D1629" i="230"/>
  <c r="D1628" i="230"/>
  <c r="D1627" i="230"/>
  <c r="D1626" i="230"/>
  <c r="D1625" i="230"/>
  <c r="D1624" i="230"/>
  <c r="D1623" i="230"/>
  <c r="D1622" i="230"/>
  <c r="D1621" i="230"/>
  <c r="D1620" i="230"/>
  <c r="D1619" i="230"/>
  <c r="D1618" i="230"/>
  <c r="D1617" i="230"/>
  <c r="D1616" i="230"/>
  <c r="D1615" i="230"/>
  <c r="D1614" i="230"/>
  <c r="D1613" i="230"/>
  <c r="D1612" i="230"/>
  <c r="D1611" i="230"/>
  <c r="D1610" i="230"/>
  <c r="D1609" i="230"/>
  <c r="D1608" i="230"/>
  <c r="D1607" i="230"/>
  <c r="D1606" i="230"/>
  <c r="D1605" i="230"/>
  <c r="D1604" i="230"/>
  <c r="D1603" i="230"/>
  <c r="D1602" i="230"/>
  <c r="D1601" i="230"/>
  <c r="D1600" i="230"/>
  <c r="D1599" i="230"/>
  <c r="D1598" i="230"/>
  <c r="D1597" i="230"/>
  <c r="D1596" i="230"/>
  <c r="D1595" i="230"/>
  <c r="D1594" i="230"/>
  <c r="D1593" i="230"/>
  <c r="D1592" i="230"/>
  <c r="D1591" i="230"/>
  <c r="D1590" i="230"/>
  <c r="D1589" i="230"/>
  <c r="D1588" i="230"/>
  <c r="D1587" i="230"/>
  <c r="D1586" i="230"/>
  <c r="D1585" i="230"/>
  <c r="D1584" i="230"/>
  <c r="D1583" i="230"/>
  <c r="D1582" i="230"/>
  <c r="D1581" i="230"/>
  <c r="D1580" i="230"/>
  <c r="D1579" i="230"/>
  <c r="D1578" i="230"/>
  <c r="D1577" i="230"/>
  <c r="D1576" i="230"/>
  <c r="D1575" i="230"/>
  <c r="D1574" i="230"/>
  <c r="D1573" i="230"/>
  <c r="D1572" i="230"/>
  <c r="D1571" i="230"/>
  <c r="D1570" i="230"/>
  <c r="D1569" i="230"/>
  <c r="D1568" i="230"/>
  <c r="D1567" i="230"/>
  <c r="D1566" i="230"/>
  <c r="D1565" i="230"/>
  <c r="D1564" i="230"/>
  <c r="D1563" i="230"/>
  <c r="D1562" i="230"/>
  <c r="D1561" i="230"/>
  <c r="D1560" i="230"/>
  <c r="D1559" i="230"/>
  <c r="D1558" i="230"/>
  <c r="D1557" i="230"/>
  <c r="D1556" i="230"/>
  <c r="D1555" i="230"/>
  <c r="D1554" i="230"/>
  <c r="D1553" i="230"/>
  <c r="D1552" i="230"/>
  <c r="D1551" i="230"/>
  <c r="D1550" i="230"/>
  <c r="D1549" i="230"/>
  <c r="D1548" i="230"/>
  <c r="D1547" i="230"/>
  <c r="D1546" i="230"/>
  <c r="D1545" i="230"/>
  <c r="D1544" i="230"/>
  <c r="D1543" i="230"/>
  <c r="D1542" i="230"/>
  <c r="D1541" i="230"/>
  <c r="D1540" i="230"/>
  <c r="D1539" i="230"/>
  <c r="D1538" i="230"/>
  <c r="D1537" i="230"/>
  <c r="D1536" i="230"/>
  <c r="D1535" i="230"/>
  <c r="D1534" i="230"/>
  <c r="D1533" i="230"/>
  <c r="D1532" i="230"/>
  <c r="D1531" i="230"/>
  <c r="D1530" i="230"/>
  <c r="D1529" i="230"/>
  <c r="D1528" i="230"/>
  <c r="D1527" i="230"/>
  <c r="D1526" i="230"/>
  <c r="D1525" i="230"/>
  <c r="D1524" i="230"/>
  <c r="D1523" i="230"/>
  <c r="D1522" i="230"/>
  <c r="D1521" i="230"/>
  <c r="D1520" i="230"/>
  <c r="D1519" i="230"/>
  <c r="D1518" i="230"/>
  <c r="D1517" i="230"/>
  <c r="D1516" i="230"/>
  <c r="D1515" i="230"/>
  <c r="D1514" i="230"/>
  <c r="D1513" i="230"/>
  <c r="D1512" i="230"/>
  <c r="D1511" i="230"/>
  <c r="D1510" i="230"/>
  <c r="D1509" i="230"/>
  <c r="D1508" i="230"/>
  <c r="D1507" i="230"/>
  <c r="D1506" i="230"/>
  <c r="D1505" i="230"/>
  <c r="D1504" i="230"/>
  <c r="D1503" i="230"/>
  <c r="D1502" i="230"/>
  <c r="D1501" i="230"/>
  <c r="D1500" i="230"/>
  <c r="D1499" i="230"/>
  <c r="D1498" i="230"/>
  <c r="D1497" i="230"/>
  <c r="D1496" i="230"/>
  <c r="D1495" i="230"/>
  <c r="D1494" i="230"/>
  <c r="D1493" i="230"/>
  <c r="D1492" i="230"/>
  <c r="D1491" i="230"/>
  <c r="D1490" i="230"/>
  <c r="D1489" i="230"/>
  <c r="D1488" i="230"/>
  <c r="D1487" i="230"/>
  <c r="D1486" i="230"/>
  <c r="D1485" i="230"/>
  <c r="D1484" i="230"/>
  <c r="D1483" i="230"/>
  <c r="D1482" i="230"/>
  <c r="D1481" i="230"/>
  <c r="D1480" i="230"/>
  <c r="D1479" i="230"/>
  <c r="D1478" i="230"/>
  <c r="D1477" i="230"/>
  <c r="D1476" i="230"/>
  <c r="D1475" i="230"/>
  <c r="D1474" i="230"/>
  <c r="D1473" i="230"/>
  <c r="D1472" i="230"/>
  <c r="D1471" i="230"/>
  <c r="D1470" i="230"/>
  <c r="D1469" i="230"/>
  <c r="D1468" i="230"/>
  <c r="D1467" i="230"/>
  <c r="D1466" i="230"/>
  <c r="D1465" i="230"/>
  <c r="D1464" i="230"/>
  <c r="D1463" i="230"/>
  <c r="D1462" i="230"/>
  <c r="D1461" i="230"/>
  <c r="D1460" i="230"/>
  <c r="D1459" i="230"/>
  <c r="D1458" i="230"/>
  <c r="D1457" i="230"/>
  <c r="D1456" i="230"/>
  <c r="D1455" i="230"/>
  <c r="D1454" i="230"/>
  <c r="D1453" i="230"/>
  <c r="D1452" i="230"/>
  <c r="D1451" i="230"/>
  <c r="D1450" i="230"/>
  <c r="D1449" i="230"/>
  <c r="D1448" i="230"/>
  <c r="D1447" i="230"/>
  <c r="D1446" i="230"/>
  <c r="D1445" i="230"/>
  <c r="D1444" i="230"/>
  <c r="D1443" i="230"/>
  <c r="D1442" i="230"/>
  <c r="D1441" i="230"/>
  <c r="D1440" i="230"/>
  <c r="D1439" i="230"/>
  <c r="D1438" i="230"/>
  <c r="D1437" i="230"/>
  <c r="D1436" i="230"/>
  <c r="D1435" i="230"/>
  <c r="D1434" i="230"/>
  <c r="D1433" i="230"/>
  <c r="D1432" i="230"/>
  <c r="D1431" i="230"/>
  <c r="D1430" i="230"/>
  <c r="D1429" i="230"/>
  <c r="D1428" i="230"/>
  <c r="D1427" i="230"/>
  <c r="D1426" i="230"/>
  <c r="D1425" i="230"/>
  <c r="D1424" i="230"/>
  <c r="D1423" i="230"/>
  <c r="D1422" i="230"/>
  <c r="D1421" i="230"/>
  <c r="D1420" i="230"/>
  <c r="D1419" i="230"/>
  <c r="D1418" i="230"/>
  <c r="D1417" i="230"/>
  <c r="D1416" i="230"/>
  <c r="D1415" i="230"/>
  <c r="D1414" i="230"/>
  <c r="D1413" i="230"/>
  <c r="D1412" i="230"/>
  <c r="D1411" i="230"/>
  <c r="D1410" i="230"/>
  <c r="D1409" i="230"/>
  <c r="D1408" i="230"/>
  <c r="D1407" i="230"/>
  <c r="D1406" i="230"/>
  <c r="D1405" i="230"/>
  <c r="D1404" i="230"/>
  <c r="D1403" i="230"/>
  <c r="D1402" i="230"/>
  <c r="D1401" i="230"/>
  <c r="D1400" i="230"/>
  <c r="D1399" i="230"/>
  <c r="D1398" i="230"/>
  <c r="D1397" i="230"/>
  <c r="D1396" i="230"/>
  <c r="D1395" i="230"/>
  <c r="D1394" i="230"/>
  <c r="D1393" i="230"/>
  <c r="D1392" i="230"/>
  <c r="D1391" i="230"/>
  <c r="D1390" i="230"/>
  <c r="D1389" i="230"/>
  <c r="D1388" i="230"/>
  <c r="D1387" i="230"/>
  <c r="D1386" i="230"/>
  <c r="D1385" i="230"/>
  <c r="D1384" i="230"/>
  <c r="D1383" i="230"/>
  <c r="D1382" i="230"/>
  <c r="D1381" i="230"/>
  <c r="D1380" i="230"/>
  <c r="D1379" i="230"/>
  <c r="D1378" i="230"/>
  <c r="D1377" i="230"/>
  <c r="D1376" i="230"/>
  <c r="D1375" i="230"/>
  <c r="D1374" i="230"/>
  <c r="D1373" i="230"/>
  <c r="D1372" i="230"/>
  <c r="D1371" i="230"/>
  <c r="D1370" i="230"/>
  <c r="D1369" i="230"/>
  <c r="D1368" i="230"/>
  <c r="D1367" i="230"/>
  <c r="D1366" i="230"/>
  <c r="D1365" i="230"/>
  <c r="D1364" i="230"/>
  <c r="D1363" i="230"/>
  <c r="D1362" i="230"/>
  <c r="D1361" i="230"/>
  <c r="D1360" i="230"/>
  <c r="D1359" i="230"/>
  <c r="D1358" i="230"/>
  <c r="D1357" i="230"/>
  <c r="D1356" i="230"/>
  <c r="D1355" i="230"/>
  <c r="D1354" i="230"/>
  <c r="D1353" i="230"/>
  <c r="D1352" i="230"/>
  <c r="D1351" i="230"/>
  <c r="D1350" i="230"/>
  <c r="D1349" i="230"/>
  <c r="D1348" i="230"/>
  <c r="D1347" i="230"/>
  <c r="D1346" i="230"/>
  <c r="D1345" i="230"/>
  <c r="D1344" i="230"/>
  <c r="D1343" i="230"/>
  <c r="D1342" i="230"/>
  <c r="D1341" i="230"/>
  <c r="D1340" i="230"/>
  <c r="D1339" i="230"/>
  <c r="D1338" i="230"/>
  <c r="D1337" i="230"/>
  <c r="D1336" i="230"/>
  <c r="D1335" i="230"/>
  <c r="D1334" i="230"/>
  <c r="D1333" i="230"/>
  <c r="D1332" i="230"/>
  <c r="D1331" i="230"/>
  <c r="D1330" i="230"/>
  <c r="D1329" i="230"/>
  <c r="D1328" i="230"/>
  <c r="D1327" i="230"/>
  <c r="D1326" i="230"/>
  <c r="D1325" i="230"/>
  <c r="D1324" i="230"/>
  <c r="D1323" i="230"/>
  <c r="D1322" i="230"/>
  <c r="D1321" i="230"/>
  <c r="D1320" i="230"/>
  <c r="D1319" i="230"/>
  <c r="D1318" i="230"/>
  <c r="D1317" i="230"/>
  <c r="D1316" i="230"/>
  <c r="D1315" i="230"/>
  <c r="D1314" i="230"/>
  <c r="D1313" i="230"/>
  <c r="D1312" i="230"/>
  <c r="D1311" i="230"/>
  <c r="D1310" i="230"/>
  <c r="D1309" i="230"/>
  <c r="D1308" i="230"/>
  <c r="D1307" i="230"/>
  <c r="D1306" i="230"/>
  <c r="D1305" i="230"/>
  <c r="D1304" i="230"/>
  <c r="D1303" i="230"/>
  <c r="D1302" i="230"/>
  <c r="D1301" i="230"/>
  <c r="D1300" i="230"/>
  <c r="D1299" i="230"/>
  <c r="D1298" i="230"/>
  <c r="D1297" i="230"/>
  <c r="D1296" i="230"/>
  <c r="D1295" i="230"/>
  <c r="D1294" i="230"/>
  <c r="D1293" i="230"/>
  <c r="D1292" i="230"/>
  <c r="D1291" i="230"/>
  <c r="D1290" i="230"/>
  <c r="D1289" i="230"/>
  <c r="D1288" i="230"/>
  <c r="D1287" i="230"/>
  <c r="D1286" i="230"/>
  <c r="D1285" i="230"/>
  <c r="D1284" i="230"/>
  <c r="D1283" i="230"/>
  <c r="D1282" i="230"/>
  <c r="D1281" i="230"/>
  <c r="D1280" i="230"/>
  <c r="D1279" i="230"/>
  <c r="D1278" i="230"/>
  <c r="D1277" i="230"/>
  <c r="D1276" i="230"/>
  <c r="D1275" i="230"/>
  <c r="D1274" i="230"/>
  <c r="D1273" i="230"/>
  <c r="D1272" i="230"/>
  <c r="D1271" i="230"/>
  <c r="D1270" i="230"/>
  <c r="D1269" i="230"/>
  <c r="D1268" i="230"/>
  <c r="D1267" i="230"/>
  <c r="D1266" i="230"/>
  <c r="D1265" i="230"/>
  <c r="D1264" i="230"/>
  <c r="D1263" i="230"/>
  <c r="D1262" i="230"/>
  <c r="D1261" i="230"/>
  <c r="D1260" i="230"/>
  <c r="D1259" i="230"/>
  <c r="D1258" i="230"/>
  <c r="D1257" i="230"/>
  <c r="D1256" i="230"/>
  <c r="D1255" i="230"/>
  <c r="D1254" i="230"/>
  <c r="D1253" i="230"/>
  <c r="D1252" i="230"/>
  <c r="D1251" i="230"/>
  <c r="D1250" i="230"/>
  <c r="D1249" i="230"/>
  <c r="D1248" i="230"/>
  <c r="D1247" i="230"/>
  <c r="D1246" i="230"/>
  <c r="D1245" i="230"/>
  <c r="D1244" i="230"/>
  <c r="D1243" i="230"/>
  <c r="D1242" i="230"/>
  <c r="D1241" i="230"/>
  <c r="D1240" i="230"/>
  <c r="D1239" i="230"/>
  <c r="D1238" i="230"/>
  <c r="D1237" i="230"/>
  <c r="D1236" i="230"/>
  <c r="D1235" i="230"/>
  <c r="D1234" i="230"/>
  <c r="D1233" i="230"/>
  <c r="D1232" i="230"/>
  <c r="D1231" i="230"/>
  <c r="D1230" i="230"/>
  <c r="D1229" i="230"/>
  <c r="D1228" i="230"/>
  <c r="D1227" i="230"/>
  <c r="D1226" i="230"/>
  <c r="D1225" i="230"/>
  <c r="D1224" i="230"/>
  <c r="D1223" i="230"/>
  <c r="D1222" i="230"/>
  <c r="D1221" i="230"/>
  <c r="D1220" i="230"/>
  <c r="D1219" i="230"/>
  <c r="D1218" i="230"/>
  <c r="D1217" i="230"/>
  <c r="D1216" i="230"/>
  <c r="D1215" i="230"/>
  <c r="D1214" i="230"/>
  <c r="D1213" i="230"/>
  <c r="D1212" i="230"/>
  <c r="D1211" i="230"/>
  <c r="D1210" i="230"/>
  <c r="D1209" i="230"/>
  <c r="D1208" i="230"/>
  <c r="D1207" i="230"/>
  <c r="D1206" i="230"/>
  <c r="D1205" i="230"/>
  <c r="D1204" i="230"/>
  <c r="D1203" i="230"/>
  <c r="D1202" i="230"/>
  <c r="D1201" i="230"/>
  <c r="D1200" i="230"/>
  <c r="D1199" i="230"/>
  <c r="D1198" i="230"/>
  <c r="D1197" i="230"/>
  <c r="D1196" i="230"/>
  <c r="D1195" i="230"/>
  <c r="D1194" i="230"/>
  <c r="D1193" i="230"/>
  <c r="D1192" i="230"/>
  <c r="D1191" i="230"/>
  <c r="D1190" i="230"/>
  <c r="D1189" i="230"/>
  <c r="D1188" i="230"/>
  <c r="D1187" i="230"/>
  <c r="D1186" i="230"/>
  <c r="D1185" i="230"/>
  <c r="D1184" i="230"/>
  <c r="D1183" i="230"/>
  <c r="D1182" i="230"/>
  <c r="D1181" i="230"/>
  <c r="D1180" i="230"/>
  <c r="D1179" i="230"/>
  <c r="D1178" i="230"/>
  <c r="D1177" i="230"/>
  <c r="D1176" i="230"/>
  <c r="D1175" i="230"/>
  <c r="D1174" i="230"/>
  <c r="D1173" i="230"/>
  <c r="D1172" i="230"/>
  <c r="D1171" i="230"/>
  <c r="D1170" i="230"/>
  <c r="D1169" i="230"/>
  <c r="D1168" i="230"/>
  <c r="D1167" i="230"/>
  <c r="D1166" i="230"/>
  <c r="D1165" i="230"/>
  <c r="D1164" i="230"/>
  <c r="D1163" i="230"/>
  <c r="D1162" i="230"/>
  <c r="D1161" i="230"/>
  <c r="D1160" i="230"/>
  <c r="D1159" i="230"/>
  <c r="D1158" i="230"/>
  <c r="D1157" i="230"/>
  <c r="D1156" i="230"/>
  <c r="D1155" i="230"/>
  <c r="D1154" i="230"/>
  <c r="D1153" i="230"/>
  <c r="D1152" i="230"/>
  <c r="D1151" i="230"/>
  <c r="D1150" i="230"/>
  <c r="D1149" i="230"/>
  <c r="D1148" i="230"/>
  <c r="D1147" i="230"/>
  <c r="D1146" i="230"/>
  <c r="D1145" i="230"/>
  <c r="D1144" i="230"/>
  <c r="D1143" i="230"/>
  <c r="D1142" i="230"/>
  <c r="D1141" i="230"/>
  <c r="D1140" i="230"/>
  <c r="D1139" i="230"/>
  <c r="D1138" i="230"/>
  <c r="D1137" i="230"/>
  <c r="D1136" i="230"/>
  <c r="D1135" i="230"/>
  <c r="D1134" i="230"/>
  <c r="D1133" i="230"/>
  <c r="D1132" i="230"/>
  <c r="D1131" i="230"/>
  <c r="D1130" i="230"/>
  <c r="D1129" i="230"/>
  <c r="D1128" i="230"/>
  <c r="D1127" i="230"/>
  <c r="D1126" i="230"/>
  <c r="D1125" i="230"/>
  <c r="D1124" i="230"/>
  <c r="D1123" i="230"/>
  <c r="D1122" i="230"/>
  <c r="D1121" i="230"/>
  <c r="D1120" i="230"/>
  <c r="D1119" i="230"/>
  <c r="D1118" i="230"/>
  <c r="D1117" i="230"/>
  <c r="D1116" i="230"/>
  <c r="D1115" i="230"/>
  <c r="D1114" i="230"/>
  <c r="D1113" i="230"/>
  <c r="D1112" i="230"/>
  <c r="D1111" i="230"/>
  <c r="D1110" i="230"/>
  <c r="D1109" i="230"/>
  <c r="D1108" i="230"/>
  <c r="D1107" i="230"/>
  <c r="D1106" i="230"/>
  <c r="D1105" i="230"/>
  <c r="D1104" i="230"/>
  <c r="D1103" i="230"/>
  <c r="D1102" i="230"/>
  <c r="D1101" i="230"/>
  <c r="D1100" i="230"/>
  <c r="D1099" i="230"/>
  <c r="D1098" i="230"/>
  <c r="D1097" i="230"/>
  <c r="D1096" i="230"/>
  <c r="D1095" i="230"/>
  <c r="D1094" i="230"/>
  <c r="D1093" i="230"/>
  <c r="D1092" i="230"/>
  <c r="D1091" i="230"/>
  <c r="D1090" i="230"/>
  <c r="D1089" i="230"/>
  <c r="D1088" i="230"/>
  <c r="D1087" i="230"/>
  <c r="D1086" i="230"/>
  <c r="D1085" i="230"/>
  <c r="D1084" i="230"/>
  <c r="D1083" i="230"/>
  <c r="D1082" i="230"/>
  <c r="D1081" i="230"/>
  <c r="D1080" i="230"/>
  <c r="D1079" i="230"/>
  <c r="D1078" i="230"/>
  <c r="D1077" i="230"/>
  <c r="D1076" i="230"/>
  <c r="D1075" i="230"/>
  <c r="D1074" i="230"/>
  <c r="D1073" i="230"/>
  <c r="D1072" i="230"/>
  <c r="D1071" i="230"/>
  <c r="D1070" i="230"/>
  <c r="D1069" i="230"/>
  <c r="D1068" i="230"/>
  <c r="D1067" i="230"/>
  <c r="D1066" i="230"/>
  <c r="D1065" i="230"/>
  <c r="D1064" i="230"/>
  <c r="D1063" i="230"/>
  <c r="D1062" i="230"/>
  <c r="D1061" i="230"/>
  <c r="D1060" i="230"/>
  <c r="D1059" i="230"/>
  <c r="D1058" i="230"/>
  <c r="D1057" i="230"/>
  <c r="D1056" i="230"/>
  <c r="D1055" i="230"/>
  <c r="D1054" i="230"/>
  <c r="D1053" i="230"/>
  <c r="D1052" i="230"/>
  <c r="D1051" i="230"/>
  <c r="D1050" i="230"/>
  <c r="D1049" i="230"/>
  <c r="D1048" i="230"/>
  <c r="D1047" i="230"/>
  <c r="D1046" i="230"/>
  <c r="D1045" i="230"/>
  <c r="D1044" i="230"/>
  <c r="D1043" i="230"/>
  <c r="D1042" i="230"/>
  <c r="D1041" i="230"/>
  <c r="D1040" i="230"/>
  <c r="D1039" i="230"/>
  <c r="D1038" i="230"/>
  <c r="D1037" i="230"/>
  <c r="D1036" i="230"/>
  <c r="D1035" i="230"/>
  <c r="D1034" i="230"/>
  <c r="D1033" i="230"/>
  <c r="D1032" i="230"/>
  <c r="D1031" i="230"/>
  <c r="D1030" i="230"/>
  <c r="D1029" i="230"/>
  <c r="D1028" i="230"/>
  <c r="D1027" i="230"/>
  <c r="D1026" i="230"/>
  <c r="D1025" i="230"/>
  <c r="D1024" i="230"/>
  <c r="D1023" i="230"/>
  <c r="D1022" i="230"/>
  <c r="D1021" i="230"/>
  <c r="D1020" i="230"/>
  <c r="D1019" i="230"/>
  <c r="D1018" i="230"/>
  <c r="D1017" i="230"/>
  <c r="D1016" i="230"/>
  <c r="D1015" i="230"/>
  <c r="D1014" i="230"/>
  <c r="D1013" i="230"/>
  <c r="D1012" i="230"/>
  <c r="D1011" i="230"/>
  <c r="D1010" i="230"/>
  <c r="D1009" i="230"/>
  <c r="D1008" i="230"/>
  <c r="D1007" i="230"/>
  <c r="D1006" i="230"/>
  <c r="D1005" i="230"/>
  <c r="D1004" i="230"/>
  <c r="D1003" i="230"/>
  <c r="D1002" i="230"/>
  <c r="D1001" i="230"/>
  <c r="D1000" i="230"/>
  <c r="D999" i="230"/>
  <c r="D998" i="230"/>
  <c r="D997" i="230"/>
  <c r="D996" i="230"/>
  <c r="D995" i="230"/>
  <c r="D994" i="230"/>
  <c r="D993" i="230"/>
  <c r="D992" i="230"/>
  <c r="D991" i="230"/>
  <c r="D990" i="230"/>
  <c r="D989" i="230"/>
  <c r="D988" i="230"/>
  <c r="D987" i="230"/>
  <c r="D986" i="230"/>
  <c r="D985" i="230"/>
  <c r="D984" i="230"/>
  <c r="D983" i="230"/>
  <c r="D982" i="230"/>
  <c r="D981" i="230"/>
  <c r="D980" i="230"/>
  <c r="D979" i="230"/>
  <c r="D978" i="230"/>
  <c r="D977" i="230"/>
  <c r="D976" i="230"/>
  <c r="D975" i="230"/>
  <c r="D974" i="230"/>
  <c r="D973" i="230"/>
  <c r="D972" i="230"/>
  <c r="D971" i="230"/>
  <c r="D970" i="230"/>
  <c r="D969" i="230"/>
  <c r="D968" i="230"/>
  <c r="D967" i="230"/>
  <c r="D966" i="230"/>
  <c r="D965" i="230"/>
  <c r="D964" i="230"/>
  <c r="D963" i="230"/>
  <c r="D962" i="230"/>
  <c r="D961" i="230"/>
  <c r="D960" i="230"/>
  <c r="D959" i="230"/>
  <c r="D958" i="230"/>
  <c r="D957" i="230"/>
  <c r="D956" i="230"/>
  <c r="D955" i="230"/>
  <c r="D954" i="230"/>
  <c r="D953" i="230"/>
  <c r="D952" i="230"/>
  <c r="D951" i="230"/>
  <c r="D950" i="230"/>
  <c r="D949" i="230"/>
  <c r="D948" i="230"/>
  <c r="D947" i="230"/>
  <c r="D946" i="230"/>
  <c r="D945" i="230"/>
  <c r="D944" i="230"/>
  <c r="D943" i="230"/>
  <c r="D942" i="230"/>
  <c r="D941" i="230"/>
  <c r="D940" i="230"/>
  <c r="D939" i="230"/>
  <c r="D938" i="230"/>
  <c r="D937" i="230"/>
  <c r="D936" i="230"/>
  <c r="D935" i="230"/>
  <c r="D934" i="230"/>
  <c r="D933" i="230"/>
  <c r="D932" i="230"/>
  <c r="D931" i="230"/>
  <c r="D930" i="230"/>
  <c r="D929" i="230"/>
  <c r="D928" i="230"/>
  <c r="D927" i="230"/>
  <c r="D926" i="230"/>
  <c r="D925" i="230"/>
  <c r="D924" i="230"/>
  <c r="D923" i="230"/>
  <c r="D922" i="230"/>
  <c r="D921" i="230"/>
  <c r="D920" i="230"/>
  <c r="D919" i="230"/>
  <c r="D918" i="230"/>
  <c r="D917" i="230"/>
  <c r="D916" i="230"/>
  <c r="D915" i="230"/>
  <c r="D914" i="230"/>
  <c r="D913" i="230"/>
  <c r="D912" i="230"/>
  <c r="D911" i="230"/>
  <c r="D910" i="230"/>
  <c r="D909" i="230"/>
  <c r="D908" i="230"/>
  <c r="D907" i="230"/>
  <c r="D906" i="230"/>
  <c r="D905" i="230"/>
  <c r="D904" i="230"/>
  <c r="D903" i="230"/>
  <c r="D902" i="230"/>
  <c r="D901" i="230"/>
  <c r="D900" i="230"/>
  <c r="D899" i="230"/>
  <c r="D898" i="230"/>
  <c r="D897" i="230"/>
  <c r="D896" i="230"/>
  <c r="D895" i="230"/>
  <c r="D894" i="230"/>
  <c r="D893" i="230"/>
  <c r="D892" i="230"/>
  <c r="D891" i="230"/>
  <c r="D890" i="230"/>
  <c r="D889" i="230"/>
  <c r="D888" i="230"/>
  <c r="D887" i="230"/>
  <c r="D886" i="230"/>
  <c r="D885" i="230"/>
  <c r="D884" i="230"/>
  <c r="D883" i="230"/>
  <c r="D882" i="230"/>
  <c r="D881" i="230"/>
  <c r="D880" i="230"/>
  <c r="D879" i="230"/>
  <c r="D878" i="230"/>
  <c r="D877" i="230"/>
  <c r="D876" i="230"/>
  <c r="D875" i="230"/>
  <c r="D874" i="230"/>
  <c r="D873" i="230"/>
  <c r="D872" i="230"/>
  <c r="D871" i="230"/>
  <c r="D870" i="230"/>
  <c r="D869" i="230"/>
  <c r="D868" i="230"/>
  <c r="D867" i="230"/>
  <c r="D866" i="230"/>
  <c r="D865" i="230"/>
  <c r="D864" i="230"/>
  <c r="D863" i="230"/>
  <c r="D862" i="230"/>
  <c r="D861" i="230"/>
  <c r="D860" i="230"/>
  <c r="D859" i="230"/>
  <c r="D858" i="230"/>
  <c r="D857" i="230"/>
  <c r="D856" i="230"/>
  <c r="D855" i="230"/>
  <c r="D854" i="230"/>
  <c r="D853" i="230"/>
  <c r="D852" i="230"/>
  <c r="D851" i="230"/>
  <c r="D850" i="230"/>
  <c r="D849" i="230"/>
  <c r="D848" i="230"/>
  <c r="D847" i="230"/>
  <c r="D846" i="230"/>
  <c r="D845" i="230"/>
  <c r="D844" i="230"/>
  <c r="D843" i="230"/>
  <c r="D842" i="230"/>
  <c r="D841" i="230"/>
  <c r="D840" i="230"/>
  <c r="D839" i="230"/>
  <c r="D838" i="230"/>
  <c r="D837" i="230"/>
  <c r="D836" i="230"/>
  <c r="D835" i="230"/>
  <c r="D834" i="230"/>
  <c r="D833" i="230"/>
  <c r="D832" i="230"/>
  <c r="D831" i="230"/>
  <c r="D830" i="230"/>
  <c r="D829" i="230"/>
  <c r="D828" i="230"/>
  <c r="D827" i="230"/>
  <c r="D826" i="230"/>
  <c r="D825" i="230"/>
  <c r="D824" i="230"/>
  <c r="D823" i="230"/>
  <c r="D822" i="230"/>
  <c r="D821" i="230"/>
  <c r="D820" i="230"/>
  <c r="D819" i="230"/>
  <c r="D818" i="230"/>
  <c r="D817" i="230"/>
  <c r="D816" i="230"/>
  <c r="D815" i="230"/>
  <c r="D814" i="230"/>
  <c r="D813" i="230"/>
  <c r="D812" i="230"/>
  <c r="D811" i="230"/>
  <c r="D810" i="230"/>
  <c r="D809" i="230"/>
  <c r="D808" i="230"/>
  <c r="D807" i="230"/>
  <c r="D806" i="230"/>
  <c r="D805" i="230"/>
  <c r="D804" i="230"/>
  <c r="D803" i="230"/>
  <c r="D802" i="230"/>
  <c r="D801" i="230"/>
  <c r="D800" i="230"/>
  <c r="D799" i="230"/>
  <c r="D798" i="230"/>
  <c r="D797" i="230"/>
  <c r="D796" i="230"/>
  <c r="D795" i="230"/>
  <c r="D794" i="230"/>
  <c r="D793" i="230"/>
  <c r="D792" i="230"/>
  <c r="D791" i="230"/>
  <c r="D790" i="230"/>
  <c r="D789" i="230"/>
  <c r="D788" i="230"/>
  <c r="D787" i="230"/>
  <c r="D786" i="230"/>
  <c r="D785" i="230"/>
  <c r="D784" i="230"/>
  <c r="D783" i="230"/>
  <c r="D782" i="230"/>
  <c r="D781" i="230"/>
  <c r="D780" i="230"/>
  <c r="D779" i="230"/>
  <c r="D778" i="230"/>
  <c r="D777" i="230"/>
  <c r="D776" i="230"/>
  <c r="D775" i="230"/>
  <c r="D774" i="230"/>
  <c r="D773" i="230"/>
  <c r="D772" i="230"/>
  <c r="D771" i="230"/>
  <c r="D770" i="230"/>
  <c r="D769" i="230"/>
  <c r="D768" i="230"/>
  <c r="D767" i="230"/>
  <c r="D766" i="230"/>
  <c r="D765" i="230"/>
  <c r="D764" i="230"/>
  <c r="D763" i="230"/>
  <c r="D762" i="230"/>
  <c r="D761" i="230"/>
  <c r="D760" i="230"/>
  <c r="D759" i="230"/>
  <c r="D758" i="230"/>
  <c r="D757" i="230"/>
  <c r="D756" i="230"/>
  <c r="D755" i="230"/>
  <c r="D754" i="230"/>
  <c r="D753" i="230"/>
  <c r="D752" i="230"/>
  <c r="D751" i="230"/>
  <c r="D750" i="230"/>
  <c r="D749" i="230"/>
  <c r="D748" i="230"/>
  <c r="D747" i="230"/>
  <c r="D746" i="230"/>
  <c r="D745" i="230"/>
  <c r="D744" i="230"/>
  <c r="D743" i="230"/>
  <c r="D742" i="230"/>
  <c r="D741" i="230"/>
  <c r="D740" i="230"/>
  <c r="D739" i="230"/>
  <c r="D738" i="230"/>
  <c r="D737" i="230"/>
  <c r="D736" i="230"/>
  <c r="D735" i="230"/>
  <c r="D734" i="230"/>
  <c r="D733" i="230"/>
  <c r="D732" i="230"/>
  <c r="D731" i="230"/>
  <c r="D730" i="230"/>
  <c r="D729" i="230"/>
  <c r="D728" i="230"/>
  <c r="D727" i="230"/>
  <c r="D726" i="230"/>
  <c r="D725" i="230"/>
  <c r="D724" i="230"/>
  <c r="D723" i="230"/>
  <c r="D722" i="230"/>
  <c r="D721" i="230"/>
  <c r="D720" i="230"/>
  <c r="D719" i="230"/>
  <c r="D718" i="230"/>
  <c r="D717" i="230"/>
  <c r="D716" i="230"/>
  <c r="D715" i="230"/>
  <c r="D714" i="230"/>
  <c r="D713" i="230"/>
  <c r="D712" i="230"/>
  <c r="D711" i="230"/>
  <c r="D710" i="230"/>
  <c r="D709" i="230"/>
  <c r="D708" i="230"/>
  <c r="D707" i="230"/>
  <c r="D706" i="230"/>
  <c r="D705" i="230"/>
  <c r="D704" i="230"/>
  <c r="D703" i="230"/>
  <c r="D702" i="230"/>
  <c r="D701" i="230"/>
  <c r="D700" i="230"/>
  <c r="D699" i="230"/>
  <c r="D698" i="230"/>
  <c r="D697" i="230"/>
  <c r="D696" i="230"/>
  <c r="D695" i="230"/>
  <c r="D694" i="230"/>
  <c r="D693" i="230"/>
  <c r="D692" i="230"/>
  <c r="D691" i="230"/>
  <c r="D690" i="230"/>
  <c r="D689" i="230"/>
  <c r="D688" i="230"/>
  <c r="D687" i="230"/>
  <c r="D686" i="230"/>
  <c r="D685" i="230"/>
  <c r="D684" i="230"/>
  <c r="D683" i="230"/>
  <c r="D682" i="230"/>
  <c r="D681" i="230"/>
  <c r="D680" i="230"/>
  <c r="D679" i="230"/>
  <c r="D678" i="230"/>
  <c r="D677" i="230"/>
  <c r="D676" i="230"/>
  <c r="D675" i="230"/>
  <c r="D674" i="230"/>
  <c r="D673" i="230"/>
  <c r="D672" i="230"/>
  <c r="D671" i="230"/>
  <c r="D670" i="230"/>
  <c r="D669" i="230"/>
  <c r="D668" i="230"/>
  <c r="D667" i="230"/>
  <c r="D666" i="230"/>
  <c r="D665" i="230"/>
  <c r="D664" i="230"/>
  <c r="D663" i="230"/>
  <c r="D662" i="230"/>
  <c r="D661" i="230"/>
  <c r="D660" i="230"/>
  <c r="D659" i="230"/>
  <c r="D658" i="230"/>
  <c r="D657" i="230"/>
  <c r="D656" i="230"/>
  <c r="D655" i="230"/>
  <c r="D654" i="230"/>
  <c r="AA655" i="181"/>
  <c r="F273" i="181"/>
  <c r="E273" i="181"/>
  <c r="F272" i="181"/>
  <c r="E272" i="181"/>
  <c r="F271" i="181"/>
  <c r="E271" i="181"/>
  <c r="F270" i="181"/>
  <c r="E270" i="181"/>
  <c r="F269" i="181"/>
  <c r="E269" i="181"/>
  <c r="F268" i="181"/>
  <c r="E268" i="181"/>
  <c r="F267" i="181"/>
  <c r="E267" i="181"/>
  <c r="F266" i="181"/>
  <c r="E266" i="181"/>
  <c r="F265" i="181"/>
  <c r="E265" i="181"/>
  <c r="F264" i="181"/>
  <c r="E264" i="181"/>
  <c r="F263" i="181"/>
  <c r="E263" i="181"/>
  <c r="F262" i="181"/>
  <c r="E262" i="181"/>
  <c r="F261" i="181"/>
  <c r="E261" i="181"/>
  <c r="F260" i="181"/>
  <c r="E260" i="181"/>
  <c r="F259" i="181"/>
  <c r="E259" i="181"/>
  <c r="F258" i="181"/>
  <c r="E258" i="181"/>
  <c r="F257" i="181"/>
  <c r="E257" i="181"/>
  <c r="F256" i="181"/>
  <c r="E256" i="181"/>
  <c r="F255" i="181"/>
  <c r="E255" i="181"/>
  <c r="F254" i="181"/>
  <c r="E254" i="181"/>
  <c r="F253" i="181"/>
  <c r="E253" i="181"/>
  <c r="F252" i="181"/>
  <c r="E252" i="181"/>
  <c r="F251" i="181"/>
  <c r="E251" i="181"/>
  <c r="F250" i="181"/>
  <c r="E250" i="181"/>
  <c r="F249" i="181"/>
  <c r="E249" i="181"/>
  <c r="F248" i="181"/>
  <c r="E248" i="181"/>
  <c r="F247" i="181"/>
  <c r="E247" i="181"/>
  <c r="F246" i="181"/>
  <c r="E246" i="181"/>
  <c r="F245" i="181"/>
  <c r="E245" i="181"/>
  <c r="F244" i="181"/>
  <c r="E244" i="181"/>
  <c r="F243" i="181"/>
  <c r="E243" i="181"/>
  <c r="F242" i="181"/>
  <c r="E242" i="181"/>
  <c r="F241" i="181"/>
  <c r="E241" i="181"/>
  <c r="F240" i="181"/>
  <c r="E240" i="181"/>
  <c r="F239" i="181"/>
  <c r="E239" i="181"/>
  <c r="F238" i="181"/>
  <c r="E238" i="181"/>
  <c r="F237" i="181"/>
  <c r="E237" i="181"/>
  <c r="F235" i="181"/>
  <c r="E235" i="181"/>
  <c r="F234" i="181"/>
  <c r="E234" i="181"/>
  <c r="F233" i="181"/>
  <c r="E233" i="181"/>
  <c r="F232" i="181"/>
  <c r="E232" i="181"/>
  <c r="F231" i="181"/>
  <c r="E231" i="181"/>
  <c r="F230" i="181"/>
  <c r="E230" i="181"/>
  <c r="F229" i="181"/>
  <c r="E229" i="181"/>
  <c r="F228" i="181"/>
  <c r="E228" i="181"/>
  <c r="F227" i="181"/>
  <c r="E227" i="181"/>
  <c r="F226" i="181"/>
  <c r="E226" i="181"/>
  <c r="F225" i="181"/>
  <c r="E225" i="181"/>
  <c r="F224" i="181"/>
  <c r="E224" i="181"/>
  <c r="F223" i="181"/>
  <c r="E223" i="181"/>
  <c r="F222" i="181"/>
  <c r="E222" i="181"/>
  <c r="F221" i="181"/>
  <c r="E221" i="181"/>
  <c r="F220" i="181"/>
  <c r="E220" i="181"/>
  <c r="F219" i="181"/>
  <c r="E219" i="181"/>
  <c r="F218" i="181"/>
  <c r="E218" i="181"/>
  <c r="F217" i="181"/>
  <c r="E217" i="181"/>
  <c r="F216" i="181"/>
  <c r="E216" i="181"/>
  <c r="F215" i="181"/>
  <c r="E215" i="181"/>
  <c r="F214" i="181"/>
  <c r="E214" i="181"/>
  <c r="F213" i="181"/>
  <c r="E213" i="181"/>
  <c r="F212" i="181"/>
  <c r="E212" i="181"/>
  <c r="F211" i="181"/>
  <c r="E211" i="181"/>
  <c r="F210" i="181"/>
  <c r="E210" i="181"/>
  <c r="F209" i="181"/>
  <c r="E209" i="181"/>
  <c r="F208" i="181"/>
  <c r="E208" i="181"/>
  <c r="F207" i="181"/>
  <c r="E207" i="181"/>
  <c r="F206" i="181"/>
  <c r="E206" i="181"/>
  <c r="F205" i="181"/>
  <c r="E205" i="181"/>
  <c r="F204" i="181"/>
  <c r="E204" i="181"/>
  <c r="F203" i="181"/>
  <c r="E203" i="181"/>
  <c r="F202" i="181"/>
  <c r="E202" i="181"/>
  <c r="F201" i="181"/>
  <c r="E201" i="181"/>
  <c r="F200" i="181"/>
  <c r="E200" i="181"/>
  <c r="F199" i="181"/>
  <c r="E199" i="181"/>
  <c r="F198" i="181"/>
  <c r="E198" i="181"/>
  <c r="F197" i="181"/>
  <c r="E197" i="181"/>
  <c r="F196" i="181"/>
  <c r="E196" i="181"/>
  <c r="F195" i="181"/>
  <c r="E195" i="181"/>
  <c r="F194" i="181"/>
  <c r="E194" i="181"/>
  <c r="F193" i="181"/>
  <c r="E193" i="181"/>
  <c r="F192" i="181"/>
  <c r="E192" i="181"/>
  <c r="F191" i="181"/>
  <c r="E191" i="181"/>
  <c r="F190" i="181"/>
  <c r="E190" i="181"/>
  <c r="F189" i="181"/>
  <c r="E189" i="181"/>
  <c r="F188" i="181"/>
  <c r="E188" i="181"/>
  <c r="F187" i="181"/>
  <c r="E187" i="181"/>
  <c r="F186" i="181"/>
  <c r="E186" i="181"/>
  <c r="F185" i="181"/>
  <c r="E185" i="181"/>
  <c r="F184" i="181"/>
  <c r="E184" i="181"/>
  <c r="F183" i="181"/>
  <c r="E183" i="181"/>
  <c r="F182" i="181"/>
  <c r="E182" i="181"/>
  <c r="F181" i="181"/>
  <c r="E181" i="181"/>
  <c r="F180" i="181"/>
  <c r="E180" i="181"/>
  <c r="F179" i="181"/>
  <c r="E179" i="181"/>
  <c r="F178" i="181"/>
  <c r="E178" i="181"/>
  <c r="F177" i="181"/>
  <c r="E177" i="181"/>
  <c r="F176" i="181"/>
  <c r="E176" i="181"/>
  <c r="F175" i="181"/>
  <c r="E175" i="181"/>
  <c r="F174" i="181"/>
  <c r="E174" i="181"/>
  <c r="F173" i="181"/>
  <c r="E173" i="181"/>
  <c r="F172" i="181"/>
  <c r="E172" i="181"/>
  <c r="F171" i="181"/>
  <c r="E171" i="181"/>
  <c r="F170" i="181"/>
  <c r="E170" i="181"/>
  <c r="F169" i="181"/>
  <c r="E169" i="181"/>
  <c r="F168" i="181"/>
  <c r="E168" i="181"/>
  <c r="F167" i="181"/>
  <c r="E167" i="181"/>
  <c r="F166" i="181"/>
  <c r="E166" i="181"/>
  <c r="F165" i="181"/>
  <c r="E165" i="181"/>
  <c r="F654" i="181"/>
  <c r="E654" i="181"/>
  <c r="F653" i="181"/>
  <c r="E653" i="181"/>
  <c r="F652" i="181"/>
  <c r="E652" i="181"/>
  <c r="F651" i="181"/>
  <c r="E651" i="181"/>
  <c r="F650" i="181"/>
  <c r="E650" i="181"/>
  <c r="F649" i="181"/>
  <c r="E649" i="181"/>
  <c r="F648" i="181"/>
  <c r="E648" i="181"/>
  <c r="F647" i="181"/>
  <c r="E647" i="181"/>
  <c r="F646" i="181"/>
  <c r="E646" i="181"/>
  <c r="F645" i="181"/>
  <c r="E645" i="181"/>
  <c r="F644" i="181"/>
  <c r="E644" i="181"/>
  <c r="F643" i="181"/>
  <c r="E643" i="181"/>
  <c r="F642" i="181"/>
  <c r="E642" i="181"/>
  <c r="F641" i="181"/>
  <c r="E641" i="181"/>
  <c r="F640" i="181"/>
  <c r="E640" i="181"/>
  <c r="F639" i="181"/>
  <c r="E639" i="181"/>
  <c r="F638" i="181"/>
  <c r="E638" i="181"/>
  <c r="F637" i="181"/>
  <c r="E637" i="181"/>
  <c r="F636" i="181"/>
  <c r="E636" i="181"/>
  <c r="F635" i="181"/>
  <c r="E635" i="181"/>
  <c r="F634" i="181"/>
  <c r="E634" i="181"/>
  <c r="F633" i="181"/>
  <c r="E633" i="181"/>
  <c r="F632" i="181"/>
  <c r="E632" i="181"/>
  <c r="F631" i="181"/>
  <c r="E631" i="181"/>
  <c r="F630" i="181"/>
  <c r="E630" i="181"/>
  <c r="F629" i="181"/>
  <c r="E629" i="181"/>
  <c r="F628" i="181"/>
  <c r="E628" i="181"/>
  <c r="F627" i="181"/>
  <c r="E627" i="181"/>
  <c r="F626" i="181"/>
  <c r="E626" i="181"/>
  <c r="F625" i="181"/>
  <c r="E625" i="181"/>
  <c r="F624" i="181"/>
  <c r="E624" i="181"/>
  <c r="F623" i="181"/>
  <c r="E623" i="181"/>
  <c r="F622" i="181"/>
  <c r="E622" i="181"/>
  <c r="F621" i="181"/>
  <c r="E621" i="181"/>
  <c r="F620" i="181"/>
  <c r="E620" i="181"/>
  <c r="F594" i="181"/>
  <c r="E594" i="181"/>
  <c r="F593" i="181"/>
  <c r="E593" i="181"/>
  <c r="F592" i="181"/>
  <c r="E592" i="181"/>
  <c r="F591" i="181"/>
  <c r="E591" i="181"/>
  <c r="F590" i="181"/>
  <c r="E590" i="181"/>
  <c r="F589" i="181"/>
  <c r="E589" i="181"/>
  <c r="F588" i="181"/>
  <c r="E588" i="181"/>
  <c r="F587" i="181"/>
  <c r="E587" i="181"/>
  <c r="F586" i="181"/>
  <c r="E586" i="181"/>
  <c r="F585" i="181"/>
  <c r="E585" i="181"/>
  <c r="F584" i="181"/>
  <c r="E584" i="181"/>
  <c r="F583" i="181"/>
  <c r="E583" i="181"/>
  <c r="F582" i="181"/>
  <c r="E582" i="181"/>
  <c r="F581" i="181"/>
  <c r="E581" i="181"/>
  <c r="F580" i="181"/>
  <c r="E580" i="181"/>
  <c r="F579" i="181"/>
  <c r="E579" i="181"/>
  <c r="F578" i="181"/>
  <c r="E578" i="181"/>
  <c r="F577" i="181"/>
  <c r="E577" i="181"/>
  <c r="F576" i="181"/>
  <c r="E576" i="181"/>
  <c r="F575" i="181"/>
  <c r="E575" i="181"/>
  <c r="F574" i="181"/>
  <c r="E574" i="181"/>
  <c r="F573" i="181"/>
  <c r="E573" i="181"/>
  <c r="F572" i="181"/>
  <c r="E572" i="181"/>
  <c r="F571" i="181"/>
  <c r="E571" i="181"/>
  <c r="F570" i="181"/>
  <c r="E570" i="181"/>
  <c r="F569" i="181"/>
  <c r="E569" i="181"/>
  <c r="F568" i="181"/>
  <c r="E568" i="181"/>
  <c r="F567" i="181"/>
  <c r="E567" i="181"/>
  <c r="F566" i="181"/>
  <c r="E566" i="181"/>
  <c r="F565" i="181"/>
  <c r="E565" i="181"/>
  <c r="F564" i="181"/>
  <c r="E564" i="181"/>
  <c r="F563" i="181"/>
  <c r="E563" i="181"/>
  <c r="F562" i="181"/>
  <c r="E562" i="181"/>
  <c r="F561" i="181"/>
  <c r="E561" i="181"/>
  <c r="F560" i="181"/>
  <c r="E560" i="181"/>
  <c r="F559" i="181"/>
  <c r="E559" i="181"/>
  <c r="F558" i="181"/>
  <c r="E558" i="181"/>
  <c r="F618" i="181"/>
  <c r="E618" i="181"/>
  <c r="F617" i="181"/>
  <c r="E617" i="181"/>
  <c r="F616" i="181"/>
  <c r="E616" i="181"/>
  <c r="F615" i="181"/>
  <c r="E615" i="181"/>
  <c r="F614" i="181"/>
  <c r="E614" i="181"/>
  <c r="F613" i="181"/>
  <c r="E613" i="181"/>
  <c r="F612" i="181"/>
  <c r="E612" i="181"/>
  <c r="F611" i="181"/>
  <c r="E611" i="181"/>
  <c r="F610" i="181"/>
  <c r="E610" i="181"/>
  <c r="F609" i="181"/>
  <c r="E609" i="181"/>
  <c r="F608" i="181"/>
  <c r="E608" i="181"/>
  <c r="F607" i="181"/>
  <c r="E607" i="181"/>
  <c r="F606" i="181"/>
  <c r="E606" i="181"/>
  <c r="F605" i="181"/>
  <c r="E605" i="181"/>
  <c r="F604" i="181"/>
  <c r="E604" i="181"/>
  <c r="F603" i="181"/>
  <c r="E603" i="181"/>
  <c r="F602" i="181"/>
  <c r="E602" i="181"/>
  <c r="F601" i="181"/>
  <c r="E601" i="181"/>
  <c r="F600" i="181"/>
  <c r="E600" i="181"/>
  <c r="F599" i="181"/>
  <c r="E599" i="181"/>
  <c r="F598" i="181"/>
  <c r="E598" i="181"/>
  <c r="F597" i="181"/>
  <c r="E597" i="181"/>
  <c r="F596" i="181"/>
  <c r="E596" i="181"/>
  <c r="F556" i="181"/>
  <c r="E556" i="181"/>
  <c r="F555" i="181"/>
  <c r="E555" i="181"/>
  <c r="F554" i="181"/>
  <c r="E554" i="181"/>
  <c r="F553" i="181"/>
  <c r="E553" i="181"/>
  <c r="F552" i="181"/>
  <c r="E552" i="181"/>
  <c r="F551" i="181"/>
  <c r="E551" i="181"/>
  <c r="F550" i="181"/>
  <c r="E550" i="181"/>
  <c r="F549" i="181"/>
  <c r="E549" i="181"/>
  <c r="F548" i="181"/>
  <c r="E548" i="181"/>
  <c r="F547" i="181"/>
  <c r="E547" i="181"/>
  <c r="F546" i="181"/>
  <c r="E546" i="181"/>
  <c r="F545" i="181"/>
  <c r="E545" i="181"/>
  <c r="F544" i="181"/>
  <c r="E544" i="181"/>
  <c r="F543" i="181"/>
  <c r="E543" i="181"/>
  <c r="F542" i="181"/>
  <c r="E542" i="181"/>
  <c r="F541" i="181"/>
  <c r="E541" i="181"/>
  <c r="F540" i="181"/>
  <c r="E540" i="181"/>
  <c r="F539" i="181"/>
  <c r="E539" i="181"/>
  <c r="F538" i="181"/>
  <c r="E538" i="181"/>
  <c r="F537" i="181"/>
  <c r="E537" i="181"/>
  <c r="F536" i="181"/>
  <c r="E536" i="181"/>
  <c r="F535" i="181"/>
  <c r="E535" i="181"/>
  <c r="F534" i="181"/>
  <c r="E534" i="181"/>
  <c r="F533" i="181"/>
  <c r="E533" i="181"/>
  <c r="F532" i="181"/>
  <c r="E532" i="181"/>
  <c r="F531" i="181"/>
  <c r="E531" i="181"/>
  <c r="F530" i="181"/>
  <c r="E530" i="181"/>
  <c r="F529" i="181"/>
  <c r="E529" i="181"/>
  <c r="F528" i="181"/>
  <c r="E528" i="181"/>
  <c r="F527" i="181"/>
  <c r="E527" i="181"/>
  <c r="F526" i="181"/>
  <c r="E526" i="181"/>
  <c r="F525" i="181"/>
  <c r="E525" i="181"/>
  <c r="F524" i="181"/>
  <c r="E524" i="181"/>
  <c r="F523" i="181"/>
  <c r="E523" i="181"/>
  <c r="F522" i="181"/>
  <c r="E522" i="181"/>
  <c r="F521" i="181"/>
  <c r="E521" i="181"/>
  <c r="F520" i="181"/>
  <c r="E520" i="181"/>
  <c r="F519" i="181"/>
  <c r="E519" i="181"/>
  <c r="F518" i="181"/>
  <c r="E518" i="181"/>
  <c r="F517" i="181"/>
  <c r="E517" i="181"/>
  <c r="F516" i="181"/>
  <c r="E516" i="181"/>
  <c r="F515" i="181"/>
  <c r="E515" i="181"/>
  <c r="F514" i="181"/>
  <c r="E514" i="181"/>
  <c r="F513" i="181"/>
  <c r="E513" i="181"/>
  <c r="F512" i="181"/>
  <c r="E512" i="181"/>
  <c r="F511" i="181"/>
  <c r="E511" i="181"/>
  <c r="F510" i="181"/>
  <c r="E510" i="181"/>
  <c r="F509" i="181"/>
  <c r="E509" i="181"/>
  <c r="F508" i="181"/>
  <c r="E508" i="181"/>
  <c r="F507" i="181"/>
  <c r="E507" i="181"/>
  <c r="F506" i="181"/>
  <c r="E506" i="181"/>
  <c r="F505" i="181"/>
  <c r="E505" i="181"/>
  <c r="F504" i="181"/>
  <c r="E504" i="181"/>
  <c r="F503" i="181"/>
  <c r="E503" i="181"/>
  <c r="F502" i="181"/>
  <c r="E502" i="181"/>
  <c r="F501" i="181"/>
  <c r="E501" i="181"/>
  <c r="F500" i="181"/>
  <c r="E500" i="181"/>
  <c r="F499" i="181"/>
  <c r="E499" i="181"/>
  <c r="F498" i="181"/>
  <c r="E498" i="181"/>
  <c r="F496" i="181"/>
  <c r="E496" i="181"/>
  <c r="F495" i="181"/>
  <c r="E495" i="181"/>
  <c r="F494" i="181"/>
  <c r="E494" i="181"/>
  <c r="F493" i="181"/>
  <c r="E493" i="181"/>
  <c r="F492" i="181"/>
  <c r="E492" i="181"/>
  <c r="F491" i="181"/>
  <c r="E491" i="181"/>
  <c r="F490" i="181"/>
  <c r="E490" i="181"/>
  <c r="F489" i="181"/>
  <c r="E489" i="181"/>
  <c r="F488" i="181"/>
  <c r="E488" i="181"/>
  <c r="F487" i="181"/>
  <c r="E487" i="181"/>
  <c r="F486" i="181"/>
  <c r="E486" i="181"/>
  <c r="F485" i="181"/>
  <c r="E485" i="181"/>
  <c r="F484" i="181"/>
  <c r="E484" i="181"/>
  <c r="F483" i="181"/>
  <c r="E483" i="181"/>
  <c r="F482" i="181"/>
  <c r="E482" i="181"/>
  <c r="F481" i="181"/>
  <c r="E481" i="181"/>
  <c r="F480" i="181"/>
  <c r="E480" i="181"/>
  <c r="F479" i="181"/>
  <c r="E479" i="181"/>
  <c r="F478" i="181"/>
  <c r="E478" i="181"/>
  <c r="F477" i="181"/>
  <c r="E477" i="181"/>
  <c r="F476" i="181"/>
  <c r="E476" i="181"/>
  <c r="F475" i="181"/>
  <c r="E475" i="181"/>
  <c r="F474" i="181"/>
  <c r="E474" i="181"/>
  <c r="F473" i="181"/>
  <c r="E473" i="181"/>
  <c r="F472" i="181"/>
  <c r="E472" i="181"/>
  <c r="F471" i="181"/>
  <c r="E471" i="181"/>
  <c r="F470" i="181"/>
  <c r="E470" i="181"/>
  <c r="F469" i="181"/>
  <c r="E469" i="181"/>
  <c r="F468" i="181"/>
  <c r="E468" i="181"/>
  <c r="F467" i="181"/>
  <c r="E467" i="181"/>
  <c r="F466" i="181"/>
  <c r="E466" i="181"/>
  <c r="F465" i="181"/>
  <c r="E465" i="181"/>
  <c r="F464" i="181"/>
  <c r="E464" i="181"/>
  <c r="F463" i="181"/>
  <c r="E463" i="181"/>
  <c r="F462" i="181"/>
  <c r="E462" i="181"/>
  <c r="F461" i="181"/>
  <c r="E461" i="181"/>
  <c r="F460" i="181"/>
  <c r="E460" i="181"/>
  <c r="F459" i="181"/>
  <c r="E459" i="181"/>
  <c r="F458" i="181"/>
  <c r="E458" i="181"/>
  <c r="F456" i="181"/>
  <c r="E456" i="181"/>
  <c r="F455" i="181"/>
  <c r="E455" i="181"/>
  <c r="F454" i="181"/>
  <c r="E454" i="181"/>
  <c r="F453" i="181"/>
  <c r="E453" i="181"/>
  <c r="F452" i="181"/>
  <c r="E452" i="181"/>
  <c r="F451" i="181"/>
  <c r="E451" i="181"/>
  <c r="F450" i="181"/>
  <c r="E450" i="181"/>
  <c r="F449" i="181"/>
  <c r="E449" i="181"/>
  <c r="F448" i="181"/>
  <c r="E448" i="181"/>
  <c r="F447" i="181"/>
  <c r="E447" i="181"/>
  <c r="F446" i="181"/>
  <c r="E446" i="181"/>
  <c r="F445" i="181"/>
  <c r="E445" i="181"/>
  <c r="F444" i="181"/>
  <c r="E444" i="181"/>
  <c r="F443" i="181"/>
  <c r="E443" i="181"/>
  <c r="F442" i="181"/>
  <c r="E442" i="181"/>
  <c r="F441" i="181"/>
  <c r="E441" i="181"/>
  <c r="F440" i="181"/>
  <c r="E440" i="181"/>
  <c r="F439" i="181"/>
  <c r="E439" i="181"/>
  <c r="F438" i="181"/>
  <c r="E438" i="181"/>
  <c r="F437" i="181"/>
  <c r="E437" i="181"/>
  <c r="F436" i="181"/>
  <c r="E436" i="181"/>
  <c r="F435" i="181"/>
  <c r="E435" i="181"/>
  <c r="F434" i="181"/>
  <c r="E434" i="181"/>
  <c r="F433" i="181"/>
  <c r="E433" i="181"/>
  <c r="F432" i="181"/>
  <c r="E432" i="181"/>
  <c r="F431" i="181"/>
  <c r="E431" i="181"/>
  <c r="F430" i="181"/>
  <c r="E430" i="181"/>
  <c r="F429" i="181"/>
  <c r="E429" i="181"/>
  <c r="F428" i="181"/>
  <c r="E428" i="181"/>
  <c r="F427" i="181"/>
  <c r="E427" i="181"/>
  <c r="F426" i="181"/>
  <c r="E426" i="181"/>
  <c r="F425" i="181"/>
  <c r="E425" i="181"/>
  <c r="F424" i="181"/>
  <c r="E424" i="181"/>
  <c r="F423" i="181"/>
  <c r="E423" i="181"/>
  <c r="F422" i="181"/>
  <c r="E422" i="181"/>
  <c r="F421" i="181"/>
  <c r="E421" i="181"/>
  <c r="F420" i="181"/>
  <c r="E420" i="181"/>
  <c r="F419" i="181"/>
  <c r="E419" i="181"/>
  <c r="F418" i="181"/>
  <c r="E418" i="181"/>
  <c r="F417" i="181"/>
  <c r="E417" i="181"/>
  <c r="F416" i="181"/>
  <c r="E416" i="181"/>
  <c r="F415" i="181"/>
  <c r="E415" i="181"/>
  <c r="F414" i="181"/>
  <c r="E414" i="181"/>
  <c r="F413" i="181"/>
  <c r="E413" i="181"/>
  <c r="F412" i="181"/>
  <c r="E412" i="181"/>
  <c r="F411" i="181"/>
  <c r="E411" i="181"/>
  <c r="F410" i="181"/>
  <c r="E410" i="181"/>
  <c r="F409" i="181"/>
  <c r="E409" i="181"/>
  <c r="F408" i="181"/>
  <c r="E408" i="181"/>
  <c r="F407" i="181"/>
  <c r="E407" i="181"/>
  <c r="F406" i="181"/>
  <c r="E406" i="181"/>
  <c r="F405" i="181"/>
  <c r="E405" i="181"/>
  <c r="F404" i="181"/>
  <c r="E404" i="181"/>
  <c r="F403" i="181"/>
  <c r="E403" i="181"/>
  <c r="F402" i="181"/>
  <c r="E402" i="181"/>
  <c r="F401" i="181"/>
  <c r="E401" i="181"/>
  <c r="F400" i="181"/>
  <c r="E400" i="181"/>
  <c r="F399" i="181"/>
  <c r="E399" i="181"/>
  <c r="F398" i="181"/>
  <c r="E398" i="181"/>
  <c r="F397" i="181"/>
  <c r="E397" i="181"/>
  <c r="F396" i="181"/>
  <c r="E396" i="181"/>
  <c r="F395" i="181"/>
  <c r="E395" i="181"/>
  <c r="F394" i="181"/>
  <c r="E394" i="181"/>
  <c r="F393" i="181"/>
  <c r="E393" i="181"/>
  <c r="F392" i="181"/>
  <c r="E392" i="181"/>
  <c r="F391" i="181"/>
  <c r="E391" i="181"/>
  <c r="F390" i="181"/>
  <c r="E390" i="181"/>
  <c r="F389" i="181"/>
  <c r="E389" i="181"/>
  <c r="F388" i="181"/>
  <c r="E388" i="181"/>
  <c r="T45" i="229"/>
  <c r="T44" i="229"/>
  <c r="T43" i="229"/>
  <c r="T42" i="229"/>
  <c r="Q42" i="229"/>
  <c r="E18" i="247"/>
  <c r="E23" i="247" s="1"/>
  <c r="C65" i="181"/>
  <c r="AA65" i="181" s="1"/>
  <c r="AA66" i="181" s="1"/>
  <c r="AA67" i="181" s="1"/>
  <c r="AA68" i="181" s="1"/>
  <c r="AA69" i="181" s="1"/>
  <c r="AA70" i="181" s="1"/>
  <c r="AA71" i="181" s="1"/>
  <c r="AA72" i="181" s="1"/>
  <c r="AA73" i="181" s="1"/>
  <c r="AA74" i="181" s="1"/>
  <c r="AA75" i="181" s="1"/>
  <c r="AA76" i="181" s="1"/>
  <c r="AA77" i="181" s="1"/>
  <c r="AA78" i="181" s="1"/>
  <c r="AA79" i="181" s="1"/>
  <c r="AA80" i="181" s="1"/>
  <c r="AA81" i="181" s="1"/>
  <c r="AA82" i="181" s="1"/>
  <c r="AA83" i="181" s="1"/>
  <c r="AA84" i="181" s="1"/>
  <c r="AA85" i="181" s="1"/>
  <c r="AA86" i="181" s="1"/>
  <c r="AA87" i="181" s="1"/>
  <c r="AA88" i="181" s="1"/>
  <c r="AA89" i="181" s="1"/>
  <c r="AA90" i="181" s="1"/>
  <c r="AA91" i="181" s="1"/>
  <c r="AA92" i="181" s="1"/>
  <c r="AA93" i="181" s="1"/>
  <c r="AA94" i="181" s="1"/>
  <c r="AA95" i="181" s="1"/>
  <c r="AA96" i="181" s="1"/>
  <c r="AA97" i="181" s="1"/>
  <c r="AA98" i="181" s="1"/>
  <c r="AA99" i="181" s="1"/>
  <c r="AA100" i="181" s="1"/>
  <c r="AA101" i="181" s="1"/>
  <c r="AA102" i="181" s="1"/>
  <c r="AA103" i="181" s="1"/>
  <c r="AA104" i="181" s="1"/>
  <c r="AA105" i="181" s="1"/>
  <c r="AA106" i="181" s="1"/>
  <c r="AA107" i="181" s="1"/>
  <c r="AA108" i="181" s="1"/>
  <c r="AA109" i="181" s="1"/>
  <c r="AA110" i="181" s="1"/>
  <c r="AA111" i="181" s="1"/>
  <c r="AA112" i="181" s="1"/>
  <c r="AA113" i="181" s="1"/>
  <c r="AA114" i="181" s="1"/>
  <c r="AA115" i="181" s="1"/>
  <c r="AA116" i="181" s="1"/>
  <c r="AA117" i="181" s="1"/>
  <c r="AA118" i="181" s="1"/>
  <c r="AA119" i="181" s="1"/>
  <c r="AA120" i="181" s="1"/>
  <c r="AA121" i="181" s="1"/>
  <c r="AA122" i="181" s="1"/>
  <c r="AA123" i="181" s="1"/>
  <c r="AA124" i="181" s="1"/>
  <c r="AA125" i="181" s="1"/>
  <c r="AA126" i="181" s="1"/>
  <c r="AA127" i="181" s="1"/>
  <c r="AA128" i="181" s="1"/>
  <c r="AA129" i="181" s="1"/>
  <c r="AA130" i="181" s="1"/>
  <c r="AA131" i="181" s="1"/>
  <c r="AA132" i="181" s="1"/>
  <c r="AA133" i="181" s="1"/>
  <c r="AA134" i="181" s="1"/>
  <c r="AA135" i="181" s="1"/>
  <c r="AA136" i="181" s="1"/>
  <c r="AA137" i="181" s="1"/>
  <c r="AA138" i="181" s="1"/>
  <c r="AA139" i="181" s="1"/>
  <c r="AA140" i="181" s="1"/>
  <c r="AA141" i="181" s="1"/>
  <c r="AA142" i="181" s="1"/>
  <c r="AA143" i="181" s="1"/>
  <c r="AA144" i="181" s="1"/>
  <c r="AA145" i="181" s="1"/>
  <c r="AA146" i="181" s="1"/>
  <c r="AA147" i="181" s="1"/>
  <c r="AA148" i="181" s="1"/>
  <c r="AA149" i="181" s="1"/>
  <c r="AA150" i="181" s="1"/>
  <c r="AA151" i="181" s="1"/>
  <c r="AA152" i="181" s="1"/>
  <c r="AA153" i="181" s="1"/>
  <c r="AA154" i="181" s="1"/>
  <c r="AA155" i="181" s="1"/>
  <c r="AA156" i="181" s="1"/>
  <c r="AA157" i="181" s="1"/>
  <c r="AA158" i="181" s="1"/>
  <c r="AA159" i="181" s="1"/>
  <c r="AA160" i="181" s="1"/>
  <c r="AA161" i="181" s="1"/>
  <c r="AA162" i="181" s="1"/>
  <c r="AA163" i="181" s="1"/>
  <c r="D5" i="247"/>
  <c r="R603" i="302"/>
  <c r="R602" i="302"/>
  <c r="R601" i="302"/>
  <c r="R600" i="302"/>
  <c r="O600" i="302"/>
  <c r="R597" i="302"/>
  <c r="R596" i="302"/>
  <c r="R595" i="302"/>
  <c r="R594" i="302"/>
  <c r="O594" i="302"/>
  <c r="R591" i="302"/>
  <c r="R590" i="302"/>
  <c r="R589" i="302"/>
  <c r="R588" i="302"/>
  <c r="O588" i="302"/>
  <c r="R585" i="302"/>
  <c r="R584" i="302"/>
  <c r="R583" i="302"/>
  <c r="R582" i="302"/>
  <c r="O582" i="302"/>
  <c r="R579" i="302"/>
  <c r="R578" i="302"/>
  <c r="R577" i="302"/>
  <c r="R576" i="302"/>
  <c r="O576" i="302"/>
  <c r="R573" i="302"/>
  <c r="R572" i="302"/>
  <c r="R571" i="302"/>
  <c r="R570" i="302"/>
  <c r="O570" i="302"/>
  <c r="R567" i="302"/>
  <c r="R566" i="302"/>
  <c r="R565" i="302"/>
  <c r="R564" i="302"/>
  <c r="O564" i="302"/>
  <c r="R561" i="302"/>
  <c r="R560" i="302"/>
  <c r="R559" i="302"/>
  <c r="R558" i="302"/>
  <c r="O558" i="302"/>
  <c r="R555" i="302"/>
  <c r="R554" i="302"/>
  <c r="R553" i="302"/>
  <c r="R552" i="302"/>
  <c r="O552" i="302"/>
  <c r="R549" i="302"/>
  <c r="R548" i="302"/>
  <c r="R547" i="302"/>
  <c r="R546" i="302"/>
  <c r="O546" i="302"/>
  <c r="R543" i="302"/>
  <c r="R542" i="302"/>
  <c r="R541" i="302"/>
  <c r="R540" i="302"/>
  <c r="O540" i="302"/>
  <c r="R537" i="302"/>
  <c r="R536" i="302"/>
  <c r="R535" i="302"/>
  <c r="R534" i="302"/>
  <c r="O534" i="302"/>
  <c r="R531" i="302"/>
  <c r="R530" i="302"/>
  <c r="R529" i="302"/>
  <c r="R528" i="302"/>
  <c r="O528" i="302"/>
  <c r="R525" i="302"/>
  <c r="R524" i="302"/>
  <c r="R523" i="302"/>
  <c r="R522" i="302"/>
  <c r="O522" i="302"/>
  <c r="R519" i="302"/>
  <c r="R518" i="302"/>
  <c r="R517" i="302"/>
  <c r="R516" i="302"/>
  <c r="O516" i="302"/>
  <c r="R513" i="302"/>
  <c r="R512" i="302"/>
  <c r="R511" i="302"/>
  <c r="R510" i="302"/>
  <c r="O510" i="302"/>
  <c r="R507" i="302"/>
  <c r="R506" i="302"/>
  <c r="R505" i="302"/>
  <c r="R504" i="302"/>
  <c r="O504" i="302"/>
  <c r="R501" i="302"/>
  <c r="R500" i="302"/>
  <c r="R499" i="302"/>
  <c r="R498" i="302"/>
  <c r="O498" i="302"/>
  <c r="R495" i="302"/>
  <c r="R494" i="302"/>
  <c r="R493" i="302"/>
  <c r="R492" i="302"/>
  <c r="O492" i="302"/>
  <c r="R489" i="302"/>
  <c r="R488" i="302"/>
  <c r="R487" i="302"/>
  <c r="R486" i="302"/>
  <c r="O486" i="302"/>
  <c r="R483" i="302"/>
  <c r="R482" i="302"/>
  <c r="R481" i="302"/>
  <c r="R480" i="302"/>
  <c r="O480" i="302"/>
  <c r="R477" i="302"/>
  <c r="R476" i="302"/>
  <c r="R475" i="302"/>
  <c r="R474" i="302"/>
  <c r="O474" i="302"/>
  <c r="R471" i="302"/>
  <c r="R470" i="302"/>
  <c r="R469" i="302"/>
  <c r="R468" i="302"/>
  <c r="O468" i="302"/>
  <c r="R465" i="302"/>
  <c r="R464" i="302"/>
  <c r="R463" i="302"/>
  <c r="R462" i="302"/>
  <c r="O462" i="302"/>
  <c r="R459" i="302"/>
  <c r="R458" i="302"/>
  <c r="R457" i="302"/>
  <c r="R456" i="302"/>
  <c r="O456" i="302"/>
  <c r="R453" i="302"/>
  <c r="R452" i="302"/>
  <c r="R451" i="302"/>
  <c r="R450" i="302"/>
  <c r="O450" i="302"/>
  <c r="R447" i="302"/>
  <c r="R446" i="302"/>
  <c r="R445" i="302"/>
  <c r="R444" i="302"/>
  <c r="O444" i="302"/>
  <c r="R441" i="302"/>
  <c r="R440" i="302"/>
  <c r="R439" i="302"/>
  <c r="R438" i="302"/>
  <c r="O438" i="302"/>
  <c r="R435" i="302"/>
  <c r="R434" i="302"/>
  <c r="R433" i="302"/>
  <c r="R432" i="302"/>
  <c r="O432" i="302"/>
  <c r="R429" i="302"/>
  <c r="R428" i="302"/>
  <c r="R427" i="302"/>
  <c r="R426" i="302"/>
  <c r="O426" i="302"/>
  <c r="R423" i="302"/>
  <c r="R422" i="302"/>
  <c r="R421" i="302"/>
  <c r="R420" i="302"/>
  <c r="O420" i="302"/>
  <c r="R417" i="302"/>
  <c r="R416" i="302"/>
  <c r="R415" i="302"/>
  <c r="R414" i="302"/>
  <c r="O414" i="302"/>
  <c r="R411" i="302"/>
  <c r="R410" i="302"/>
  <c r="R409" i="302"/>
  <c r="R408" i="302"/>
  <c r="O408" i="302"/>
  <c r="R405" i="302"/>
  <c r="R404" i="302"/>
  <c r="R403" i="302"/>
  <c r="R402" i="302"/>
  <c r="O402" i="302"/>
  <c r="R399" i="302"/>
  <c r="R398" i="302"/>
  <c r="R397" i="302"/>
  <c r="R396" i="302"/>
  <c r="O396" i="302"/>
  <c r="R393" i="302"/>
  <c r="R392" i="302"/>
  <c r="R391" i="302"/>
  <c r="R390" i="302"/>
  <c r="O390" i="302"/>
  <c r="R387" i="302"/>
  <c r="R386" i="302"/>
  <c r="R385" i="302"/>
  <c r="R384" i="302"/>
  <c r="O384" i="302"/>
  <c r="R381" i="302"/>
  <c r="R380" i="302"/>
  <c r="R379" i="302"/>
  <c r="R378" i="302"/>
  <c r="O378" i="302"/>
  <c r="R375" i="302"/>
  <c r="R374" i="302"/>
  <c r="R373" i="302"/>
  <c r="R372" i="302"/>
  <c r="O372" i="302"/>
  <c r="R369" i="302"/>
  <c r="R368" i="302"/>
  <c r="R367" i="302"/>
  <c r="R366" i="302"/>
  <c r="O366" i="302"/>
  <c r="R363" i="302"/>
  <c r="R362" i="302"/>
  <c r="R361" i="302"/>
  <c r="R360" i="302"/>
  <c r="O360" i="302"/>
  <c r="R357" i="302"/>
  <c r="R356" i="302"/>
  <c r="R355" i="302"/>
  <c r="R354" i="302"/>
  <c r="O354" i="302"/>
  <c r="R351" i="302"/>
  <c r="R350" i="302"/>
  <c r="R349" i="302"/>
  <c r="R348" i="302"/>
  <c r="O348" i="302"/>
  <c r="R345" i="302"/>
  <c r="R344" i="302"/>
  <c r="R343" i="302"/>
  <c r="R342" i="302"/>
  <c r="O342" i="302"/>
  <c r="R339" i="302"/>
  <c r="R338" i="302"/>
  <c r="R337" i="302"/>
  <c r="R336" i="302"/>
  <c r="O336" i="302"/>
  <c r="R333" i="302"/>
  <c r="R332" i="302"/>
  <c r="R331" i="302"/>
  <c r="R330" i="302"/>
  <c r="O330" i="302"/>
  <c r="R327" i="302"/>
  <c r="R326" i="302"/>
  <c r="R325" i="302"/>
  <c r="R324" i="302"/>
  <c r="O324" i="302"/>
  <c r="R321" i="302"/>
  <c r="R320" i="302"/>
  <c r="R319" i="302"/>
  <c r="R318" i="302"/>
  <c r="O318" i="302"/>
  <c r="R315" i="302"/>
  <c r="R314" i="302"/>
  <c r="R313" i="302"/>
  <c r="R312" i="302"/>
  <c r="O312" i="302"/>
  <c r="R309" i="302"/>
  <c r="R308" i="302"/>
  <c r="R307" i="302"/>
  <c r="R306" i="302"/>
  <c r="O306" i="302"/>
  <c r="R303" i="302"/>
  <c r="R302" i="302"/>
  <c r="R301" i="302"/>
  <c r="R300" i="302"/>
  <c r="O300" i="302"/>
  <c r="R297" i="302"/>
  <c r="R296" i="302"/>
  <c r="R295" i="302"/>
  <c r="R294" i="302"/>
  <c r="O294" i="302"/>
  <c r="R291" i="302"/>
  <c r="R290" i="302"/>
  <c r="R289" i="302"/>
  <c r="R288" i="302"/>
  <c r="O288" i="302"/>
  <c r="R285" i="302"/>
  <c r="R284" i="302"/>
  <c r="R283" i="302"/>
  <c r="R282" i="302"/>
  <c r="O282" i="302"/>
  <c r="R279" i="302"/>
  <c r="R278" i="302"/>
  <c r="R277" i="302"/>
  <c r="R276" i="302"/>
  <c r="O276" i="302"/>
  <c r="R273" i="302"/>
  <c r="R272" i="302"/>
  <c r="R271" i="302"/>
  <c r="R270" i="302"/>
  <c r="O270" i="302"/>
  <c r="R267" i="302"/>
  <c r="R266" i="302"/>
  <c r="R265" i="302"/>
  <c r="R264" i="302"/>
  <c r="O264" i="302"/>
  <c r="R261" i="302"/>
  <c r="R260" i="302"/>
  <c r="R259" i="302"/>
  <c r="R258" i="302"/>
  <c r="O258" i="302"/>
  <c r="R255" i="302"/>
  <c r="R254" i="302"/>
  <c r="R253" i="302"/>
  <c r="R252" i="302"/>
  <c r="O252" i="302"/>
  <c r="R249" i="302"/>
  <c r="R248" i="302"/>
  <c r="R247" i="302"/>
  <c r="R246" i="302"/>
  <c r="O246" i="302"/>
  <c r="R243" i="302"/>
  <c r="R242" i="302"/>
  <c r="R241" i="302"/>
  <c r="R240" i="302"/>
  <c r="O240" i="302"/>
  <c r="R237" i="302"/>
  <c r="R236" i="302"/>
  <c r="R235" i="302"/>
  <c r="R234" i="302"/>
  <c r="O234" i="302"/>
  <c r="R231" i="302"/>
  <c r="R230" i="302"/>
  <c r="R229" i="302"/>
  <c r="R228" i="302"/>
  <c r="O228" i="302"/>
  <c r="R225" i="302"/>
  <c r="R224" i="302"/>
  <c r="R223" i="302"/>
  <c r="R222" i="302"/>
  <c r="O222" i="302"/>
  <c r="R219" i="302"/>
  <c r="R218" i="302"/>
  <c r="R217" i="302"/>
  <c r="R216" i="302"/>
  <c r="O216" i="302"/>
  <c r="R213" i="302"/>
  <c r="R212" i="302"/>
  <c r="R211" i="302"/>
  <c r="R210" i="302"/>
  <c r="O210" i="302"/>
  <c r="R207" i="302"/>
  <c r="R206" i="302"/>
  <c r="R205" i="302"/>
  <c r="R204" i="302"/>
  <c r="O204" i="302"/>
  <c r="R201" i="302"/>
  <c r="R200" i="302"/>
  <c r="R199" i="302"/>
  <c r="R198" i="302"/>
  <c r="O198" i="302"/>
  <c r="R195" i="302"/>
  <c r="R194" i="302"/>
  <c r="R193" i="302"/>
  <c r="R192" i="302"/>
  <c r="O192" i="302"/>
  <c r="R189" i="302"/>
  <c r="R188" i="302"/>
  <c r="R187" i="302"/>
  <c r="R186" i="302"/>
  <c r="O186" i="302"/>
  <c r="R183" i="302"/>
  <c r="R182" i="302"/>
  <c r="R181" i="302"/>
  <c r="R180" i="302"/>
  <c r="O180" i="302"/>
  <c r="R177" i="302"/>
  <c r="R176" i="302"/>
  <c r="R175" i="302"/>
  <c r="R174" i="302"/>
  <c r="O174" i="302"/>
  <c r="R171" i="302"/>
  <c r="R170" i="302"/>
  <c r="R169" i="302"/>
  <c r="R168" i="302"/>
  <c r="O168" i="302"/>
  <c r="R165" i="302"/>
  <c r="R164" i="302"/>
  <c r="R163" i="302"/>
  <c r="R162" i="302"/>
  <c r="O162" i="302"/>
  <c r="R159" i="302"/>
  <c r="R158" i="302"/>
  <c r="R157" i="302"/>
  <c r="R156" i="302"/>
  <c r="O156" i="302"/>
  <c r="R153" i="302"/>
  <c r="R152" i="302"/>
  <c r="R151" i="302"/>
  <c r="R150" i="302"/>
  <c r="O150" i="302"/>
  <c r="R147" i="302"/>
  <c r="R146" i="302"/>
  <c r="R145" i="302"/>
  <c r="R144" i="302"/>
  <c r="O144" i="302"/>
  <c r="R141" i="302"/>
  <c r="R140" i="302"/>
  <c r="R139" i="302"/>
  <c r="R138" i="302"/>
  <c r="O138" i="302"/>
  <c r="R135" i="302"/>
  <c r="R134" i="302"/>
  <c r="R133" i="302"/>
  <c r="R132" i="302"/>
  <c r="O132" i="302"/>
  <c r="R129" i="302"/>
  <c r="R128" i="302"/>
  <c r="R127" i="302"/>
  <c r="R126" i="302"/>
  <c r="O126" i="302"/>
  <c r="R123" i="302"/>
  <c r="R122" i="302"/>
  <c r="R121" i="302"/>
  <c r="R120" i="302"/>
  <c r="O120" i="302"/>
  <c r="R117" i="302"/>
  <c r="R116" i="302"/>
  <c r="R115" i="302"/>
  <c r="R114" i="302"/>
  <c r="O114" i="302"/>
  <c r="R111" i="302"/>
  <c r="R110" i="302"/>
  <c r="R109" i="302"/>
  <c r="R108" i="302"/>
  <c r="O108" i="302"/>
  <c r="R105" i="302"/>
  <c r="R104" i="302"/>
  <c r="R103" i="302"/>
  <c r="R102" i="302"/>
  <c r="O102" i="302"/>
  <c r="R99" i="302"/>
  <c r="R98" i="302"/>
  <c r="R97" i="302"/>
  <c r="R96" i="302"/>
  <c r="O96" i="302"/>
  <c r="R93" i="302"/>
  <c r="R92" i="302"/>
  <c r="R91" i="302"/>
  <c r="R90" i="302"/>
  <c r="O90" i="302"/>
  <c r="R87" i="302"/>
  <c r="R86" i="302"/>
  <c r="R85" i="302"/>
  <c r="R84" i="302"/>
  <c r="O84" i="302"/>
  <c r="R81" i="302"/>
  <c r="R80" i="302"/>
  <c r="R79" i="302"/>
  <c r="R78" i="302"/>
  <c r="O78" i="302"/>
  <c r="R75" i="302"/>
  <c r="R74" i="302"/>
  <c r="R73" i="302"/>
  <c r="R72" i="302"/>
  <c r="O72" i="302"/>
  <c r="R69" i="302"/>
  <c r="R68" i="302"/>
  <c r="R67" i="302"/>
  <c r="R66" i="302"/>
  <c r="O66" i="302"/>
  <c r="R63" i="302"/>
  <c r="R62" i="302"/>
  <c r="R61" i="302"/>
  <c r="R60" i="302"/>
  <c r="O60" i="302"/>
  <c r="R57" i="302"/>
  <c r="R56" i="302"/>
  <c r="R55" i="302"/>
  <c r="R54" i="302"/>
  <c r="O54" i="302"/>
  <c r="R51" i="302"/>
  <c r="R50" i="302"/>
  <c r="R49" i="302"/>
  <c r="R48" i="302"/>
  <c r="O48" i="302"/>
  <c r="R45" i="302"/>
  <c r="R44" i="302"/>
  <c r="R43" i="302"/>
  <c r="R42" i="302"/>
  <c r="O42" i="302"/>
  <c r="R39" i="302"/>
  <c r="R38" i="302"/>
  <c r="R37" i="302"/>
  <c r="R36" i="302"/>
  <c r="O36" i="302"/>
  <c r="R33" i="302"/>
  <c r="R32" i="302"/>
  <c r="R31" i="302"/>
  <c r="R30" i="302"/>
  <c r="O30" i="302"/>
  <c r="R27" i="302"/>
  <c r="R26" i="302"/>
  <c r="R25" i="302"/>
  <c r="R24" i="302"/>
  <c r="O24" i="302"/>
  <c r="R21" i="302"/>
  <c r="R20" i="302"/>
  <c r="R19" i="302"/>
  <c r="R18" i="302"/>
  <c r="O18" i="302"/>
  <c r="R15" i="302"/>
  <c r="R14" i="302"/>
  <c r="R13" i="302"/>
  <c r="R12" i="302"/>
  <c r="O12" i="302"/>
  <c r="K11" i="302"/>
  <c r="R9" i="302"/>
  <c r="R8" i="302"/>
  <c r="R7" i="302"/>
  <c r="R6" i="302"/>
  <c r="O6" i="302"/>
  <c r="E21" i="247" l="1"/>
  <c r="C164" i="181"/>
  <c r="AA164" i="181" s="1"/>
  <c r="AA165" i="181" s="1"/>
  <c r="AA166" i="181" s="1"/>
  <c r="AA167" i="181" s="1"/>
  <c r="AA168" i="181" s="1"/>
  <c r="AA169" i="181" s="1"/>
  <c r="AA170" i="181" s="1"/>
  <c r="AA171" i="181" s="1"/>
  <c r="AA172" i="181" s="1"/>
  <c r="AA173" i="181" s="1"/>
  <c r="AA174" i="181" s="1"/>
  <c r="AA175" i="181" s="1"/>
  <c r="AA176" i="181" s="1"/>
  <c r="AA177" i="181" s="1"/>
  <c r="AA178" i="181" s="1"/>
  <c r="AA179" i="181" s="1"/>
  <c r="AA180" i="181" s="1"/>
  <c r="AA181" i="181" s="1"/>
  <c r="AA182" i="181" s="1"/>
  <c r="AA183" i="181" s="1"/>
  <c r="AA184" i="181" s="1"/>
  <c r="AA185" i="181" s="1"/>
  <c r="AA186" i="181" s="1"/>
  <c r="AA187" i="181" s="1"/>
  <c r="AA188" i="181" s="1"/>
  <c r="AA189" i="181" s="1"/>
  <c r="AA190" i="181" s="1"/>
  <c r="AA191" i="181" s="1"/>
  <c r="AA192" i="181" s="1"/>
  <c r="AA193" i="181" s="1"/>
  <c r="AA194" i="181" s="1"/>
  <c r="AA195" i="181" s="1"/>
  <c r="AA196" i="181" s="1"/>
  <c r="AA197" i="181" s="1"/>
  <c r="AA198" i="181" s="1"/>
  <c r="AA199" i="181" s="1"/>
  <c r="AA200" i="181" s="1"/>
  <c r="AA201" i="181" s="1"/>
  <c r="AA202" i="181" s="1"/>
  <c r="AA203" i="181" s="1"/>
  <c r="AA204" i="181" s="1"/>
  <c r="AA205" i="181" s="1"/>
  <c r="AA206" i="181" s="1"/>
  <c r="AA207" i="181" s="1"/>
  <c r="AA208" i="181" s="1"/>
  <c r="AA209" i="181" s="1"/>
  <c r="AA210" i="181" s="1"/>
  <c r="AA211" i="181" s="1"/>
  <c r="AA212" i="181" s="1"/>
  <c r="AA213" i="181" s="1"/>
  <c r="AA214" i="181" s="1"/>
  <c r="AA215" i="181" s="1"/>
  <c r="AA216" i="181" s="1"/>
  <c r="AA217" i="181" s="1"/>
  <c r="AA218" i="181" s="1"/>
  <c r="AA219" i="181" s="1"/>
  <c r="AA220" i="181" s="1"/>
  <c r="AA221" i="181" s="1"/>
  <c r="AA222" i="181" s="1"/>
  <c r="AA223" i="181" s="1"/>
  <c r="AA224" i="181" s="1"/>
  <c r="AA225" i="181" s="1"/>
  <c r="AA226" i="181" s="1"/>
  <c r="AA227" i="181" s="1"/>
  <c r="AA228" i="181" s="1"/>
  <c r="AA229" i="181" s="1"/>
  <c r="AA230" i="181" s="1"/>
  <c r="AA231" i="181" s="1"/>
  <c r="AA232" i="181" s="1"/>
  <c r="AA233" i="181" s="1"/>
  <c r="AA234" i="181" s="1"/>
  <c r="AA235" i="181" s="1"/>
  <c r="K17" i="302"/>
  <c r="C236" i="181" l="1"/>
  <c r="AA236" i="181" s="1"/>
  <c r="AA237" i="181" s="1"/>
  <c r="AA238" i="181" s="1"/>
  <c r="AA239" i="181" s="1"/>
  <c r="AA240" i="181" s="1"/>
  <c r="AA241" i="181" s="1"/>
  <c r="AA242" i="181" s="1"/>
  <c r="AA243" i="181" s="1"/>
  <c r="AA244" i="181" s="1"/>
  <c r="AA245" i="181" s="1"/>
  <c r="AA246" i="181" s="1"/>
  <c r="AA247" i="181" s="1"/>
  <c r="AA248" i="181" s="1"/>
  <c r="AA249" i="181" s="1"/>
  <c r="AA250" i="181" s="1"/>
  <c r="AA251" i="181" s="1"/>
  <c r="AA252" i="181" s="1"/>
  <c r="AA253" i="181" s="1"/>
  <c r="AA254" i="181" s="1"/>
  <c r="AA255" i="181" s="1"/>
  <c r="AA256" i="181" s="1"/>
  <c r="AA257" i="181" s="1"/>
  <c r="AA258" i="181" s="1"/>
  <c r="AA259" i="181" s="1"/>
  <c r="AA260" i="181" s="1"/>
  <c r="AA261" i="181" s="1"/>
  <c r="AA262" i="181" s="1"/>
  <c r="AA263" i="181" s="1"/>
  <c r="AA264" i="181" s="1"/>
  <c r="AA265" i="181" s="1"/>
  <c r="AA266" i="181" s="1"/>
  <c r="AA267" i="181" s="1"/>
  <c r="AA268" i="181" s="1"/>
  <c r="AA269" i="181" s="1"/>
  <c r="AA270" i="181" s="1"/>
  <c r="AA271" i="181" s="1"/>
  <c r="AA272" i="181" s="1"/>
  <c r="AA273" i="181" s="1"/>
  <c r="E344" i="181"/>
  <c r="E275" i="181"/>
  <c r="F275" i="181"/>
  <c r="C274" i="181"/>
  <c r="AA274" i="181" s="1"/>
  <c r="AA275" i="181" s="1"/>
  <c r="AA276" i="181" s="1"/>
  <c r="AA277" i="181" s="1"/>
  <c r="AA278" i="181" s="1"/>
  <c r="AA279" i="181" s="1"/>
  <c r="AA280" i="181" s="1"/>
  <c r="AA281" i="181" s="1"/>
  <c r="AA282" i="181" s="1"/>
  <c r="AA283" i="181" s="1"/>
  <c r="AA284" i="181" s="1"/>
  <c r="AA285" i="181" s="1"/>
  <c r="AA286" i="181" s="1"/>
  <c r="AA287" i="181" s="1"/>
  <c r="AA288" i="181" s="1"/>
  <c r="AA289" i="181" s="1"/>
  <c r="AA290" i="181" s="1"/>
  <c r="AA291" i="181" s="1"/>
  <c r="AA292" i="181" s="1"/>
  <c r="AA293" i="181" s="1"/>
  <c r="AA294" i="181" s="1"/>
  <c r="AA295" i="181" s="1"/>
  <c r="AA296" i="181" s="1"/>
  <c r="AA297" i="181" s="1"/>
  <c r="AA298" i="181" s="1"/>
  <c r="AA299" i="181" s="1"/>
  <c r="AA300" i="181" s="1"/>
  <c r="AA301" i="181" s="1"/>
  <c r="AA302" i="181" s="1"/>
  <c r="AA303" i="181" s="1"/>
  <c r="AA304" i="181" s="1"/>
  <c r="AA305" i="181" s="1"/>
  <c r="AA306" i="181" s="1"/>
  <c r="AA307" i="181" s="1"/>
  <c r="AA308" i="181" s="1"/>
  <c r="AA309" i="181" s="1"/>
  <c r="AA310" i="181" s="1"/>
  <c r="AA311" i="181" s="1"/>
  <c r="AA312" i="181" s="1"/>
  <c r="AA313" i="181" s="1"/>
  <c r="AA314" i="181" s="1"/>
  <c r="AA315" i="181" s="1"/>
  <c r="AA316" i="181" s="1"/>
  <c r="AA317" i="181" s="1"/>
  <c r="AA318" i="181" s="1"/>
  <c r="AA319" i="181" s="1"/>
  <c r="AA320" i="181" s="1"/>
  <c r="AA321" i="181" s="1"/>
  <c r="AA322" i="181" s="1"/>
  <c r="AA323" i="181" s="1"/>
  <c r="AA324" i="181" s="1"/>
  <c r="AA325" i="181" s="1"/>
  <c r="AA326" i="181" s="1"/>
  <c r="AA327" i="181" s="1"/>
  <c r="AA328" i="181" s="1"/>
  <c r="AA329" i="181" s="1"/>
  <c r="AA330" i="181" s="1"/>
  <c r="AA331" i="181" s="1"/>
  <c r="AA332" i="181" s="1"/>
  <c r="AA333" i="181" s="1"/>
  <c r="AA334" i="181" s="1"/>
  <c r="AA335" i="181" s="1"/>
  <c r="AA336" i="181" s="1"/>
  <c r="AA337" i="181" s="1"/>
  <c r="AA338" i="181" s="1"/>
  <c r="AA339" i="181" s="1"/>
  <c r="AA340" i="181" s="1"/>
  <c r="AA341" i="181" s="1"/>
  <c r="AA342" i="181" s="1"/>
  <c r="K23" i="302"/>
  <c r="F344" i="181" l="1"/>
  <c r="E345" i="181"/>
  <c r="F345" i="181"/>
  <c r="E276" i="181"/>
  <c r="F276" i="181"/>
  <c r="C343" i="181"/>
  <c r="AA343" i="181" s="1"/>
  <c r="AA344" i="181" s="1"/>
  <c r="AA345" i="181" s="1"/>
  <c r="AA346" i="181" s="1"/>
  <c r="AA347" i="181" s="1"/>
  <c r="AA348" i="181" s="1"/>
  <c r="AA349" i="181" s="1"/>
  <c r="AA350" i="181" s="1"/>
  <c r="AA351" i="181" s="1"/>
  <c r="AA352" i="181" s="1"/>
  <c r="AA353" i="181" s="1"/>
  <c r="AA354" i="181" s="1"/>
  <c r="AA355" i="181" s="1"/>
  <c r="AA356" i="181" s="1"/>
  <c r="AA357" i="181" s="1"/>
  <c r="AA358" i="181" s="1"/>
  <c r="AA359" i="181" s="1"/>
  <c r="AA360" i="181" s="1"/>
  <c r="AA361" i="181" s="1"/>
  <c r="AA362" i="181" s="1"/>
  <c r="AA363" i="181" s="1"/>
  <c r="AA364" i="181" s="1"/>
  <c r="AA365" i="181" s="1"/>
  <c r="AA366" i="181" s="1"/>
  <c r="AA367" i="181" s="1"/>
  <c r="AA368" i="181" s="1"/>
  <c r="AA369" i="181" s="1"/>
  <c r="AA370" i="181" s="1"/>
  <c r="AA371" i="181" s="1"/>
  <c r="AA372" i="181" s="1"/>
  <c r="AA373" i="181" s="1"/>
  <c r="AA374" i="181" s="1"/>
  <c r="AA375" i="181" s="1"/>
  <c r="AA376" i="181" s="1"/>
  <c r="AA377" i="181" s="1"/>
  <c r="AA378" i="181" s="1"/>
  <c r="AA379" i="181" s="1"/>
  <c r="AA380" i="181" s="1"/>
  <c r="AA381" i="181" s="1"/>
  <c r="AA382" i="181" s="1"/>
  <c r="AA383" i="181" s="1"/>
  <c r="AA384" i="181" s="1"/>
  <c r="AA385" i="181" s="1"/>
  <c r="AA386" i="181" s="1"/>
  <c r="K29" i="302"/>
  <c r="E346" i="181" l="1"/>
  <c r="F346" i="181"/>
  <c r="E277" i="181"/>
  <c r="F277" i="181"/>
  <c r="C387" i="181"/>
  <c r="AA387" i="181" s="1"/>
  <c r="AA388" i="181" s="1"/>
  <c r="AA389" i="181" s="1"/>
  <c r="AA390" i="181" s="1"/>
  <c r="AA391" i="181" s="1"/>
  <c r="AA392" i="181" s="1"/>
  <c r="AA393" i="181" s="1"/>
  <c r="AA394" i="181" s="1"/>
  <c r="AA395" i="181" s="1"/>
  <c r="AA396" i="181" s="1"/>
  <c r="AA397" i="181" s="1"/>
  <c r="AA398" i="181" s="1"/>
  <c r="AA399" i="181" s="1"/>
  <c r="AA400" i="181" s="1"/>
  <c r="AA401" i="181" s="1"/>
  <c r="AA402" i="181" s="1"/>
  <c r="AA403" i="181" s="1"/>
  <c r="AA404" i="181" s="1"/>
  <c r="AA405" i="181" s="1"/>
  <c r="AA406" i="181" s="1"/>
  <c r="AA407" i="181" s="1"/>
  <c r="AA408" i="181" s="1"/>
  <c r="AA409" i="181" s="1"/>
  <c r="AA410" i="181" s="1"/>
  <c r="AA411" i="181" s="1"/>
  <c r="AA412" i="181" s="1"/>
  <c r="AA413" i="181" s="1"/>
  <c r="AA414" i="181" s="1"/>
  <c r="AA415" i="181" s="1"/>
  <c r="AA416" i="181" s="1"/>
  <c r="AA417" i="181" s="1"/>
  <c r="AA418" i="181" s="1"/>
  <c r="AA419" i="181" s="1"/>
  <c r="AA420" i="181" s="1"/>
  <c r="AA421" i="181" s="1"/>
  <c r="AA422" i="181" s="1"/>
  <c r="AA423" i="181" s="1"/>
  <c r="AA424" i="181" s="1"/>
  <c r="AA425" i="181" s="1"/>
  <c r="AA426" i="181" s="1"/>
  <c r="AA427" i="181" s="1"/>
  <c r="AA428" i="181" s="1"/>
  <c r="AA429" i="181" s="1"/>
  <c r="AA430" i="181" s="1"/>
  <c r="AA431" i="181" s="1"/>
  <c r="AA432" i="181" s="1"/>
  <c r="AA433" i="181" s="1"/>
  <c r="AA434" i="181" s="1"/>
  <c r="AA435" i="181" s="1"/>
  <c r="AA436" i="181" s="1"/>
  <c r="AA437" i="181" s="1"/>
  <c r="AA438" i="181" s="1"/>
  <c r="AA439" i="181" s="1"/>
  <c r="AA440" i="181" s="1"/>
  <c r="AA441" i="181" s="1"/>
  <c r="AA442" i="181" s="1"/>
  <c r="AA443" i="181" s="1"/>
  <c r="AA444" i="181" s="1"/>
  <c r="AA445" i="181" s="1"/>
  <c r="AA446" i="181" s="1"/>
  <c r="AA447" i="181" s="1"/>
  <c r="AA448" i="181" s="1"/>
  <c r="AA449" i="181" s="1"/>
  <c r="AA450" i="181" s="1"/>
  <c r="AA451" i="181" s="1"/>
  <c r="AA452" i="181" s="1"/>
  <c r="AA453" i="181" s="1"/>
  <c r="AA454" i="181" s="1"/>
  <c r="AA455" i="181" s="1"/>
  <c r="AA456" i="181" s="1"/>
  <c r="K35" i="302"/>
  <c r="E347" i="181" l="1"/>
  <c r="F347" i="181"/>
  <c r="F278" i="181"/>
  <c r="E278" i="181"/>
  <c r="C457" i="181"/>
  <c r="AA457" i="181" s="1"/>
  <c r="AA458" i="181" s="1"/>
  <c r="AA459" i="181" s="1"/>
  <c r="AA460" i="181" s="1"/>
  <c r="AA461" i="181" s="1"/>
  <c r="AA462" i="181" s="1"/>
  <c r="AA463" i="181" s="1"/>
  <c r="AA464" i="181" s="1"/>
  <c r="AA465" i="181" s="1"/>
  <c r="AA466" i="181" s="1"/>
  <c r="AA467" i="181" s="1"/>
  <c r="AA468" i="181" s="1"/>
  <c r="AA469" i="181" s="1"/>
  <c r="AA470" i="181" s="1"/>
  <c r="AA471" i="181" s="1"/>
  <c r="AA472" i="181" s="1"/>
  <c r="AA473" i="181" s="1"/>
  <c r="AA474" i="181" s="1"/>
  <c r="AA475" i="181" s="1"/>
  <c r="AA476" i="181" s="1"/>
  <c r="AA477" i="181" s="1"/>
  <c r="AA478" i="181" s="1"/>
  <c r="AA479" i="181" s="1"/>
  <c r="AA480" i="181" s="1"/>
  <c r="AA481" i="181" s="1"/>
  <c r="AA482" i="181" s="1"/>
  <c r="AA483" i="181" s="1"/>
  <c r="AA484" i="181" s="1"/>
  <c r="AA485" i="181" s="1"/>
  <c r="AA486" i="181" s="1"/>
  <c r="AA487" i="181" s="1"/>
  <c r="AA488" i="181" s="1"/>
  <c r="AA489" i="181" s="1"/>
  <c r="AA490" i="181" s="1"/>
  <c r="AA491" i="181" s="1"/>
  <c r="AA492" i="181" s="1"/>
  <c r="AA493" i="181" s="1"/>
  <c r="AA494" i="181" s="1"/>
  <c r="AA495" i="181" s="1"/>
  <c r="AA496" i="181" s="1"/>
  <c r="K41" i="302"/>
  <c r="E348" i="181" l="1"/>
  <c r="F348" i="181"/>
  <c r="F279" i="181"/>
  <c r="E279" i="181"/>
  <c r="C497" i="181"/>
  <c r="AA497" i="181" s="1"/>
  <c r="AA498" i="181" s="1"/>
  <c r="AA499" i="181" s="1"/>
  <c r="AA500" i="181" s="1"/>
  <c r="AA501" i="181" s="1"/>
  <c r="AA502" i="181" s="1"/>
  <c r="AA503" i="181" s="1"/>
  <c r="AA504" i="181" s="1"/>
  <c r="AA505" i="181" s="1"/>
  <c r="AA506" i="181" s="1"/>
  <c r="AA507" i="181" s="1"/>
  <c r="AA508" i="181" s="1"/>
  <c r="AA509" i="181" s="1"/>
  <c r="AA510" i="181" s="1"/>
  <c r="AA511" i="181" s="1"/>
  <c r="AA512" i="181" s="1"/>
  <c r="AA513" i="181" s="1"/>
  <c r="AA514" i="181" s="1"/>
  <c r="AA515" i="181" s="1"/>
  <c r="AA516" i="181" s="1"/>
  <c r="AA517" i="181" s="1"/>
  <c r="AA518" i="181" s="1"/>
  <c r="AA519" i="181" s="1"/>
  <c r="AA520" i="181" s="1"/>
  <c r="AA521" i="181" s="1"/>
  <c r="AA522" i="181" s="1"/>
  <c r="AA523" i="181" s="1"/>
  <c r="AA524" i="181" s="1"/>
  <c r="AA525" i="181" s="1"/>
  <c r="AA526" i="181" s="1"/>
  <c r="AA527" i="181" s="1"/>
  <c r="AA528" i="181" s="1"/>
  <c r="AA529" i="181" s="1"/>
  <c r="AA530" i="181" s="1"/>
  <c r="AA531" i="181" s="1"/>
  <c r="AA532" i="181" s="1"/>
  <c r="AA533" i="181" s="1"/>
  <c r="AA534" i="181" s="1"/>
  <c r="AA535" i="181" s="1"/>
  <c r="AA536" i="181" s="1"/>
  <c r="AA537" i="181" s="1"/>
  <c r="AA538" i="181" s="1"/>
  <c r="AA539" i="181" s="1"/>
  <c r="AA540" i="181" s="1"/>
  <c r="AA541" i="181" s="1"/>
  <c r="AA542" i="181" s="1"/>
  <c r="AA543" i="181" s="1"/>
  <c r="AA544" i="181" s="1"/>
  <c r="AA545" i="181" s="1"/>
  <c r="AA546" i="181" s="1"/>
  <c r="AA547" i="181" s="1"/>
  <c r="AA548" i="181" s="1"/>
  <c r="AA549" i="181" s="1"/>
  <c r="AA550" i="181" s="1"/>
  <c r="AA551" i="181" s="1"/>
  <c r="AA552" i="181" s="1"/>
  <c r="AA553" i="181" s="1"/>
  <c r="AA554" i="181" s="1"/>
  <c r="AA555" i="181" s="1"/>
  <c r="AA556" i="181" s="1"/>
  <c r="K47" i="302"/>
  <c r="E349" i="181" l="1"/>
  <c r="F349" i="181"/>
  <c r="F280" i="181"/>
  <c r="E280" i="181"/>
  <c r="C557" i="181"/>
  <c r="AA557" i="181" s="1"/>
  <c r="AA558" i="181" s="1"/>
  <c r="AA559" i="181" s="1"/>
  <c r="AA560" i="181" s="1"/>
  <c r="AA561" i="181" s="1"/>
  <c r="AA562" i="181" s="1"/>
  <c r="AA563" i="181" s="1"/>
  <c r="AA564" i="181" s="1"/>
  <c r="AA565" i="181" s="1"/>
  <c r="AA566" i="181" s="1"/>
  <c r="AA567" i="181" s="1"/>
  <c r="AA568" i="181" s="1"/>
  <c r="AA569" i="181" s="1"/>
  <c r="AA570" i="181" s="1"/>
  <c r="AA571" i="181" s="1"/>
  <c r="AA572" i="181" s="1"/>
  <c r="AA573" i="181" s="1"/>
  <c r="AA574" i="181" s="1"/>
  <c r="AA575" i="181" s="1"/>
  <c r="AA576" i="181" s="1"/>
  <c r="AA577" i="181" s="1"/>
  <c r="AA578" i="181" s="1"/>
  <c r="AA579" i="181" s="1"/>
  <c r="AA580" i="181" s="1"/>
  <c r="AA581" i="181" s="1"/>
  <c r="AA582" i="181" s="1"/>
  <c r="AA583" i="181" s="1"/>
  <c r="AA584" i="181" s="1"/>
  <c r="AA585" i="181" s="1"/>
  <c r="AA586" i="181" s="1"/>
  <c r="AA587" i="181" s="1"/>
  <c r="AA588" i="181" s="1"/>
  <c r="AA589" i="181" s="1"/>
  <c r="AA590" i="181" s="1"/>
  <c r="AA591" i="181" s="1"/>
  <c r="AA592" i="181" s="1"/>
  <c r="AA593" i="181" s="1"/>
  <c r="AA594" i="181" s="1"/>
  <c r="K53" i="302"/>
  <c r="E350" i="181" l="1"/>
  <c r="F350" i="181"/>
  <c r="F281" i="181"/>
  <c r="E281" i="181"/>
  <c r="C595" i="181"/>
  <c r="AA595" i="181" s="1"/>
  <c r="AA596" i="181" s="1"/>
  <c r="AA597" i="181" s="1"/>
  <c r="AA598" i="181" s="1"/>
  <c r="AA599" i="181" s="1"/>
  <c r="AA600" i="181" s="1"/>
  <c r="AA601" i="181" s="1"/>
  <c r="AA602" i="181" s="1"/>
  <c r="AA603" i="181" s="1"/>
  <c r="AA604" i="181" s="1"/>
  <c r="AA605" i="181" s="1"/>
  <c r="AA606" i="181" s="1"/>
  <c r="AA607" i="181" s="1"/>
  <c r="AA608" i="181" s="1"/>
  <c r="AA609" i="181" s="1"/>
  <c r="AA610" i="181" s="1"/>
  <c r="AA611" i="181" s="1"/>
  <c r="AA612" i="181" s="1"/>
  <c r="AA613" i="181" s="1"/>
  <c r="AA614" i="181" s="1"/>
  <c r="AA615" i="181" s="1"/>
  <c r="AA616" i="181" s="1"/>
  <c r="AA617" i="181" s="1"/>
  <c r="AA618" i="181" s="1"/>
  <c r="K59" i="302"/>
  <c r="E351" i="181" l="1"/>
  <c r="F351" i="181"/>
  <c r="F282" i="181"/>
  <c r="E282" i="181"/>
  <c r="C619" i="181"/>
  <c r="AA619" i="181" s="1"/>
  <c r="AA620" i="181" s="1"/>
  <c r="AA621" i="181" s="1"/>
  <c r="AA622" i="181" s="1"/>
  <c r="AA623" i="181" s="1"/>
  <c r="AA624" i="181" s="1"/>
  <c r="AA625" i="181" s="1"/>
  <c r="AA626" i="181" s="1"/>
  <c r="AA627" i="181" s="1"/>
  <c r="AA628" i="181" s="1"/>
  <c r="AA629" i="181" s="1"/>
  <c r="AA630" i="181" s="1"/>
  <c r="AA631" i="181" s="1"/>
  <c r="AA632" i="181" s="1"/>
  <c r="AA633" i="181" s="1"/>
  <c r="AA634" i="181" s="1"/>
  <c r="AA635" i="181" s="1"/>
  <c r="AA636" i="181" s="1"/>
  <c r="AA637" i="181" s="1"/>
  <c r="AA638" i="181" s="1"/>
  <c r="AA639" i="181" s="1"/>
  <c r="AA640" i="181" s="1"/>
  <c r="AA641" i="181" s="1"/>
  <c r="AA642" i="181" s="1"/>
  <c r="AA643" i="181" s="1"/>
  <c r="AA644" i="181" s="1"/>
  <c r="AA645" i="181" s="1"/>
  <c r="AA646" i="181" s="1"/>
  <c r="AA647" i="181" s="1"/>
  <c r="AA648" i="181" s="1"/>
  <c r="AA649" i="181" s="1"/>
  <c r="AA650" i="181" s="1"/>
  <c r="AA651" i="181" s="1"/>
  <c r="AA652" i="181" s="1"/>
  <c r="AA653" i="181" s="1"/>
  <c r="AA654" i="181" s="1"/>
  <c r="K65" i="302"/>
  <c r="E352" i="181" l="1"/>
  <c r="F352" i="181"/>
  <c r="F283" i="181"/>
  <c r="E283" i="181"/>
  <c r="K71" i="302"/>
  <c r="E353" i="181" l="1"/>
  <c r="F353" i="181"/>
  <c r="E284" i="181"/>
  <c r="F284" i="181"/>
  <c r="K77" i="302"/>
  <c r="E354" i="181" l="1"/>
  <c r="F354" i="181"/>
  <c r="E285" i="181"/>
  <c r="F285" i="181"/>
  <c r="K83" i="302"/>
  <c r="E355" i="181" l="1"/>
  <c r="F355" i="181"/>
  <c r="E286" i="181"/>
  <c r="F286" i="181"/>
  <c r="K89" i="302"/>
  <c r="E356" i="181" l="1"/>
  <c r="F356" i="181"/>
  <c r="F287" i="181"/>
  <c r="E287" i="181"/>
  <c r="K95" i="302"/>
  <c r="E357" i="181" l="1"/>
  <c r="F357" i="181"/>
  <c r="F288" i="181"/>
  <c r="E288" i="181"/>
  <c r="K101" i="302"/>
  <c r="E358" i="181" l="1"/>
  <c r="F358" i="181"/>
  <c r="E289" i="181"/>
  <c r="F289" i="181"/>
  <c r="K107" i="302"/>
  <c r="E359" i="181" l="1"/>
  <c r="F359" i="181"/>
  <c r="F290" i="181"/>
  <c r="E290" i="181"/>
  <c r="K113" i="302"/>
  <c r="E360" i="181" l="1"/>
  <c r="F360" i="181"/>
  <c r="F291" i="181"/>
  <c r="E291" i="181"/>
  <c r="K119" i="302"/>
  <c r="E361" i="181" l="1"/>
  <c r="F361" i="181"/>
  <c r="F292" i="181"/>
  <c r="E292" i="181"/>
  <c r="K125" i="302"/>
  <c r="E362" i="181" l="1"/>
  <c r="F362" i="181"/>
  <c r="F293" i="181"/>
  <c r="E293" i="181"/>
  <c r="K131" i="302"/>
  <c r="E363" i="181" l="1"/>
  <c r="F363" i="181"/>
  <c r="F294" i="181"/>
  <c r="E294" i="181"/>
  <c r="K137" i="302"/>
  <c r="E364" i="181" l="1"/>
  <c r="F364" i="181"/>
  <c r="F295" i="181"/>
  <c r="E295" i="181"/>
  <c r="K143" i="302"/>
  <c r="E365" i="181" l="1"/>
  <c r="F365" i="181"/>
  <c r="F296" i="181"/>
  <c r="E296" i="181"/>
  <c r="K149" i="302"/>
  <c r="E366" i="181" l="1"/>
  <c r="F366" i="181"/>
  <c r="F297" i="181"/>
  <c r="E297" i="181"/>
  <c r="K155" i="302"/>
  <c r="E367" i="181" l="1"/>
  <c r="F367" i="181"/>
  <c r="F298" i="181"/>
  <c r="E298" i="181"/>
  <c r="K161" i="302"/>
  <c r="E368" i="181" l="1"/>
  <c r="F368" i="181"/>
  <c r="F299" i="181"/>
  <c r="E299" i="181"/>
  <c r="K167" i="302"/>
  <c r="E369" i="181" l="1"/>
  <c r="F369" i="181"/>
  <c r="F300" i="181"/>
  <c r="E300" i="181"/>
  <c r="K173" i="302"/>
  <c r="E370" i="181" l="1"/>
  <c r="F370" i="181"/>
  <c r="F301" i="181"/>
  <c r="E301" i="181"/>
  <c r="K179" i="302"/>
  <c r="E371" i="181" l="1"/>
  <c r="F371" i="181"/>
  <c r="F302" i="181"/>
  <c r="E302" i="181"/>
  <c r="K185" i="302"/>
  <c r="E372" i="181" l="1"/>
  <c r="F372" i="181"/>
  <c r="F303" i="181"/>
  <c r="E303" i="181"/>
  <c r="K191" i="302"/>
  <c r="E373" i="181" l="1"/>
  <c r="F373" i="181"/>
  <c r="F304" i="181"/>
  <c r="E304" i="181"/>
  <c r="K197" i="302"/>
  <c r="E374" i="181" l="1"/>
  <c r="F374" i="181"/>
  <c r="F305" i="181"/>
  <c r="E305" i="181"/>
  <c r="K203" i="302"/>
  <c r="E375" i="181" l="1"/>
  <c r="F375" i="181"/>
  <c r="F306" i="181"/>
  <c r="E306" i="181"/>
  <c r="K209" i="302"/>
  <c r="E376" i="181" l="1"/>
  <c r="F376" i="181"/>
  <c r="F307" i="181"/>
  <c r="E307" i="181"/>
  <c r="K215" i="302"/>
  <c r="E377" i="181" l="1"/>
  <c r="F377" i="181"/>
  <c r="F308" i="181"/>
  <c r="E308" i="181"/>
  <c r="K221" i="302"/>
  <c r="E378" i="181" l="1"/>
  <c r="F378" i="181"/>
  <c r="F309" i="181"/>
  <c r="E309" i="181"/>
  <c r="K227" i="302"/>
  <c r="E379" i="181" l="1"/>
  <c r="F379" i="181"/>
  <c r="F310" i="181"/>
  <c r="E310" i="181"/>
  <c r="K233" i="302"/>
  <c r="E380" i="181" l="1"/>
  <c r="F380" i="181"/>
  <c r="F311" i="181"/>
  <c r="E311" i="181"/>
  <c r="K239" i="302"/>
  <c r="E381" i="181" l="1"/>
  <c r="F381" i="181"/>
  <c r="E312" i="181"/>
  <c r="F312" i="181"/>
  <c r="K245" i="302"/>
  <c r="E382" i="181" l="1"/>
  <c r="F382" i="181"/>
  <c r="F313" i="181"/>
  <c r="E313" i="181"/>
  <c r="K251" i="302"/>
  <c r="E383" i="181" l="1"/>
  <c r="F383" i="181"/>
  <c r="F314" i="181"/>
  <c r="E314" i="181"/>
  <c r="K257" i="302"/>
  <c r="E384" i="181" l="1"/>
  <c r="F384" i="181"/>
  <c r="F315" i="181"/>
  <c r="E315" i="181"/>
  <c r="K263" i="302"/>
  <c r="E385" i="181" l="1"/>
  <c r="F385" i="181"/>
  <c r="F316" i="181"/>
  <c r="E316" i="181"/>
  <c r="K269" i="302"/>
  <c r="E386" i="181" l="1"/>
  <c r="F386" i="181"/>
  <c r="F317" i="181"/>
  <c r="E317" i="181"/>
  <c r="K275" i="302"/>
  <c r="F318" i="181" l="1"/>
  <c r="E318" i="181"/>
  <c r="K281" i="302"/>
  <c r="F319" i="181" l="1"/>
  <c r="E319" i="181"/>
  <c r="K287" i="302"/>
  <c r="F320" i="181" l="1"/>
  <c r="E320" i="181"/>
  <c r="K293" i="302"/>
  <c r="E321" i="181" l="1"/>
  <c r="F321" i="181"/>
  <c r="K299" i="302"/>
  <c r="F322" i="181" l="1"/>
  <c r="E322" i="181"/>
  <c r="K305" i="302"/>
  <c r="F323" i="181" l="1"/>
  <c r="E323" i="181"/>
  <c r="K311" i="302"/>
  <c r="F324" i="181" l="1"/>
  <c r="E324" i="181"/>
  <c r="K317" i="302"/>
  <c r="F325" i="181" l="1"/>
  <c r="E325" i="181"/>
  <c r="K323" i="302"/>
  <c r="F326" i="181" l="1"/>
  <c r="E326" i="181"/>
  <c r="K329" i="302"/>
  <c r="F327" i="181" l="1"/>
  <c r="E327" i="181"/>
  <c r="K335" i="302"/>
  <c r="F328" i="181" l="1"/>
  <c r="E328" i="181"/>
  <c r="K341" i="302"/>
  <c r="F329" i="181" l="1"/>
  <c r="E329" i="181"/>
  <c r="K347" i="302"/>
  <c r="F330" i="181" l="1"/>
  <c r="E330" i="181"/>
  <c r="K353" i="302"/>
  <c r="F331" i="181" l="1"/>
  <c r="E331" i="181"/>
  <c r="K359" i="302"/>
  <c r="F332" i="181" l="1"/>
  <c r="E332" i="181"/>
  <c r="K365" i="302"/>
  <c r="F333" i="181" l="1"/>
  <c r="E333" i="181"/>
  <c r="K371" i="302"/>
  <c r="E334" i="181" l="1"/>
  <c r="F334" i="181"/>
  <c r="K377" i="302"/>
  <c r="F335" i="181" l="1"/>
  <c r="E335" i="181"/>
  <c r="K383" i="302"/>
  <c r="F336" i="181" l="1"/>
  <c r="E336" i="181"/>
  <c r="K389" i="302"/>
  <c r="F337" i="181" l="1"/>
  <c r="E337" i="181"/>
  <c r="K395" i="302"/>
  <c r="F338" i="181" l="1"/>
  <c r="E338" i="181"/>
  <c r="K401" i="302"/>
  <c r="F339" i="181" l="1"/>
  <c r="E339" i="181"/>
  <c r="K407" i="302"/>
  <c r="F340" i="181" l="1"/>
  <c r="E340" i="181"/>
  <c r="K413" i="302"/>
  <c r="F341" i="181" l="1"/>
  <c r="E341" i="181"/>
  <c r="K419" i="302"/>
  <c r="E342" i="181" l="1"/>
  <c r="F342" i="181"/>
  <c r="K425" i="302"/>
  <c r="K431" i="302" l="1"/>
  <c r="K437" i="302" l="1"/>
  <c r="K443" i="302" l="1"/>
  <c r="K449" i="302" l="1"/>
  <c r="K455" i="302" l="1"/>
  <c r="K461" i="302" l="1"/>
  <c r="K467" i="302" l="1"/>
  <c r="K473" i="302" l="1"/>
  <c r="K479" i="302" l="1"/>
  <c r="K485" i="302" l="1"/>
  <c r="K491" i="302" l="1"/>
  <c r="K497" i="302" l="1"/>
  <c r="K503" i="302" l="1"/>
  <c r="K509" i="302" l="1"/>
  <c r="K515" i="302" l="1"/>
  <c r="K521" i="302" l="1"/>
  <c r="K527" i="302" l="1"/>
  <c r="K533" i="302" l="1"/>
  <c r="K539" i="302" l="1"/>
  <c r="K545" i="302" l="1"/>
  <c r="K551" i="302" l="1"/>
  <c r="K557" i="302" l="1"/>
  <c r="K563" i="302" l="1"/>
  <c r="K569" i="302" l="1"/>
  <c r="K575" i="302" l="1"/>
  <c r="K581" i="302" l="1"/>
  <c r="K587" i="302" l="1"/>
  <c r="K593" i="302" l="1"/>
  <c r="K599" i="302" l="1"/>
  <c r="S12" i="85" l="1"/>
  <c r="S13" i="85" s="1"/>
  <c r="S14" i="85" s="1"/>
  <c r="S15" i="85" s="1"/>
  <c r="S18" i="85" s="1"/>
  <c r="S19" i="85" s="1"/>
  <c r="S20" i="85" s="1"/>
  <c r="S21" i="85" s="1"/>
  <c r="S22" i="85" s="1"/>
  <c r="S25" i="85" s="1"/>
  <c r="S26" i="85" s="1"/>
  <c r="T603" i="229"/>
  <c r="T602" i="229"/>
  <c r="T601" i="229"/>
  <c r="T600" i="229"/>
  <c r="Q600" i="229"/>
  <c r="T597" i="229"/>
  <c r="T596" i="229"/>
  <c r="T595" i="229"/>
  <c r="T594" i="229"/>
  <c r="Q594" i="229"/>
  <c r="T591" i="229"/>
  <c r="T590" i="229"/>
  <c r="T589" i="229"/>
  <c r="T588" i="229"/>
  <c r="Q588" i="229"/>
  <c r="T585" i="229"/>
  <c r="T584" i="229"/>
  <c r="T583" i="229"/>
  <c r="T582" i="229"/>
  <c r="Q582" i="229"/>
  <c r="T579" i="229"/>
  <c r="T578" i="229"/>
  <c r="T577" i="229"/>
  <c r="T576" i="229"/>
  <c r="Q576" i="229"/>
  <c r="T573" i="229"/>
  <c r="T572" i="229"/>
  <c r="T571" i="229"/>
  <c r="T570" i="229"/>
  <c r="Q570" i="229"/>
  <c r="T567" i="229"/>
  <c r="T566" i="229"/>
  <c r="T565" i="229"/>
  <c r="T564" i="229"/>
  <c r="Q564" i="229"/>
  <c r="T561" i="229"/>
  <c r="T560" i="229"/>
  <c r="T559" i="229"/>
  <c r="T558" i="229"/>
  <c r="Q558" i="229"/>
  <c r="T555" i="229"/>
  <c r="T554" i="229"/>
  <c r="T553" i="229"/>
  <c r="T552" i="229"/>
  <c r="Q552" i="229"/>
  <c r="T549" i="229"/>
  <c r="T548" i="229"/>
  <c r="T547" i="229"/>
  <c r="T546" i="229"/>
  <c r="Q546" i="229"/>
  <c r="T543" i="229"/>
  <c r="T542" i="229"/>
  <c r="T541" i="229"/>
  <c r="T540" i="229"/>
  <c r="Q540" i="229"/>
  <c r="T537" i="229"/>
  <c r="T536" i="229"/>
  <c r="T535" i="229"/>
  <c r="T534" i="229"/>
  <c r="Q534" i="229"/>
  <c r="T531" i="229"/>
  <c r="T530" i="229"/>
  <c r="T529" i="229"/>
  <c r="T528" i="229"/>
  <c r="Q528" i="229"/>
  <c r="T525" i="229"/>
  <c r="T524" i="229"/>
  <c r="T523" i="229"/>
  <c r="T522" i="229"/>
  <c r="Q522" i="229"/>
  <c r="T519" i="229"/>
  <c r="T518" i="229"/>
  <c r="T517" i="229"/>
  <c r="T516" i="229"/>
  <c r="Q516" i="229"/>
  <c r="T513" i="229"/>
  <c r="T512" i="229"/>
  <c r="T511" i="229"/>
  <c r="T510" i="229"/>
  <c r="Q510" i="229"/>
  <c r="T507" i="229"/>
  <c r="T506" i="229"/>
  <c r="T505" i="229"/>
  <c r="T504" i="229"/>
  <c r="Q504" i="229"/>
  <c r="T501" i="229"/>
  <c r="T500" i="229"/>
  <c r="T499" i="229"/>
  <c r="T498" i="229"/>
  <c r="Q498" i="229"/>
  <c r="T495" i="229"/>
  <c r="T494" i="229"/>
  <c r="T493" i="229"/>
  <c r="T492" i="229"/>
  <c r="Q492" i="229"/>
  <c r="T489" i="229"/>
  <c r="T488" i="229"/>
  <c r="T487" i="229"/>
  <c r="T486" i="229"/>
  <c r="Q486" i="229"/>
  <c r="T483" i="229"/>
  <c r="T482" i="229"/>
  <c r="T481" i="229"/>
  <c r="T480" i="229"/>
  <c r="Q480" i="229"/>
  <c r="T477" i="229"/>
  <c r="T476" i="229"/>
  <c r="T475" i="229"/>
  <c r="T474" i="229"/>
  <c r="Q474" i="229"/>
  <c r="T471" i="229"/>
  <c r="T470" i="229"/>
  <c r="T469" i="229"/>
  <c r="T468" i="229"/>
  <c r="Q468" i="229"/>
  <c r="T465" i="229"/>
  <c r="T464" i="229"/>
  <c r="T463" i="229"/>
  <c r="T462" i="229"/>
  <c r="Q462" i="229"/>
  <c r="T459" i="229"/>
  <c r="T458" i="229"/>
  <c r="T457" i="229"/>
  <c r="T456" i="229"/>
  <c r="Q456" i="229"/>
  <c r="T453" i="229"/>
  <c r="T452" i="229"/>
  <c r="T451" i="229"/>
  <c r="T450" i="229"/>
  <c r="Q450" i="229"/>
  <c r="T447" i="229"/>
  <c r="T446" i="229"/>
  <c r="T445" i="229"/>
  <c r="T444" i="229"/>
  <c r="Q444" i="229"/>
  <c r="T441" i="229"/>
  <c r="T440" i="229"/>
  <c r="T439" i="229"/>
  <c r="T438" i="229"/>
  <c r="Q438" i="229"/>
  <c r="T435" i="229"/>
  <c r="T434" i="229"/>
  <c r="T433" i="229"/>
  <c r="T432" i="229"/>
  <c r="Q432" i="229"/>
  <c r="T429" i="229"/>
  <c r="T428" i="229"/>
  <c r="T427" i="229"/>
  <c r="T426" i="229"/>
  <c r="Q426" i="229"/>
  <c r="T423" i="229"/>
  <c r="T422" i="229"/>
  <c r="T421" i="229"/>
  <c r="T420" i="229"/>
  <c r="Q420" i="229"/>
  <c r="T417" i="229"/>
  <c r="T416" i="229"/>
  <c r="T415" i="229"/>
  <c r="T414" i="229"/>
  <c r="Q414" i="229"/>
  <c r="T411" i="229"/>
  <c r="T410" i="229"/>
  <c r="T409" i="229"/>
  <c r="T408" i="229"/>
  <c r="Q408" i="229"/>
  <c r="T405" i="229"/>
  <c r="T404" i="229"/>
  <c r="T403" i="229"/>
  <c r="T402" i="229"/>
  <c r="Q402" i="229"/>
  <c r="T399" i="229"/>
  <c r="T398" i="229"/>
  <c r="T397" i="229"/>
  <c r="T396" i="229"/>
  <c r="Q396" i="229"/>
  <c r="T393" i="229"/>
  <c r="T392" i="229"/>
  <c r="T391" i="229"/>
  <c r="T390" i="229"/>
  <c r="Q390" i="229"/>
  <c r="T387" i="229"/>
  <c r="T386" i="229"/>
  <c r="T385" i="229"/>
  <c r="T384" i="229"/>
  <c r="Q384" i="229"/>
  <c r="T381" i="229"/>
  <c r="T380" i="229"/>
  <c r="T379" i="229"/>
  <c r="T378" i="229"/>
  <c r="Q378" i="229"/>
  <c r="T375" i="229"/>
  <c r="T374" i="229"/>
  <c r="T373" i="229"/>
  <c r="T372" i="229"/>
  <c r="Q372" i="229"/>
  <c r="T369" i="229"/>
  <c r="T368" i="229"/>
  <c r="T367" i="229"/>
  <c r="T366" i="229"/>
  <c r="Q366" i="229"/>
  <c r="T363" i="229"/>
  <c r="T362" i="229"/>
  <c r="T361" i="229"/>
  <c r="T360" i="229"/>
  <c r="Q360" i="229"/>
  <c r="T357" i="229"/>
  <c r="T356" i="229"/>
  <c r="T355" i="229"/>
  <c r="T354" i="229"/>
  <c r="Q354" i="229"/>
  <c r="T351" i="229"/>
  <c r="T350" i="229"/>
  <c r="T349" i="229"/>
  <c r="T348" i="229"/>
  <c r="Q348" i="229"/>
  <c r="T345" i="229"/>
  <c r="T344" i="229"/>
  <c r="T343" i="229"/>
  <c r="T342" i="229"/>
  <c r="Q342" i="229"/>
  <c r="T339" i="229"/>
  <c r="T338" i="229"/>
  <c r="T337" i="229"/>
  <c r="T336" i="229"/>
  <c r="Q336" i="229"/>
  <c r="T333" i="229"/>
  <c r="T332" i="229"/>
  <c r="T331" i="229"/>
  <c r="T330" i="229"/>
  <c r="Q330" i="229"/>
  <c r="T327" i="229"/>
  <c r="T326" i="229"/>
  <c r="T325" i="229"/>
  <c r="T324" i="229"/>
  <c r="Q324" i="229"/>
  <c r="T321" i="229"/>
  <c r="T320" i="229"/>
  <c r="T319" i="229"/>
  <c r="T318" i="229"/>
  <c r="Q318" i="229"/>
  <c r="T315" i="229"/>
  <c r="T314" i="229"/>
  <c r="T313" i="229"/>
  <c r="T312" i="229"/>
  <c r="Q312" i="229"/>
  <c r="T309" i="229"/>
  <c r="T308" i="229"/>
  <c r="T307" i="229"/>
  <c r="T306" i="229"/>
  <c r="Q306" i="229"/>
  <c r="T303" i="229"/>
  <c r="T302" i="229"/>
  <c r="T301" i="229"/>
  <c r="T300" i="229"/>
  <c r="Q300" i="229"/>
  <c r="T297" i="229"/>
  <c r="T296" i="229"/>
  <c r="T295" i="229"/>
  <c r="T294" i="229"/>
  <c r="Q294" i="229"/>
  <c r="T291" i="229"/>
  <c r="T290" i="229"/>
  <c r="T289" i="229"/>
  <c r="T288" i="229"/>
  <c r="Q288" i="229"/>
  <c r="T285" i="229"/>
  <c r="T284" i="229"/>
  <c r="T283" i="229"/>
  <c r="T282" i="229"/>
  <c r="Q282" i="229"/>
  <c r="T279" i="229"/>
  <c r="T278" i="229"/>
  <c r="T277" i="229"/>
  <c r="T276" i="229"/>
  <c r="Q276" i="229"/>
  <c r="T273" i="229"/>
  <c r="T272" i="229"/>
  <c r="T271" i="229"/>
  <c r="T270" i="229"/>
  <c r="Q270" i="229"/>
  <c r="T267" i="229"/>
  <c r="T266" i="229"/>
  <c r="T265" i="229"/>
  <c r="T264" i="229"/>
  <c r="Q264" i="229"/>
  <c r="T261" i="229"/>
  <c r="T260" i="229"/>
  <c r="T259" i="229"/>
  <c r="T258" i="229"/>
  <c r="Q258" i="229"/>
  <c r="T255" i="229"/>
  <c r="T254" i="229"/>
  <c r="T253" i="229"/>
  <c r="T252" i="229"/>
  <c r="Q252" i="229"/>
  <c r="T249" i="229"/>
  <c r="T248" i="229"/>
  <c r="T247" i="229"/>
  <c r="T246" i="229"/>
  <c r="Q246" i="229"/>
  <c r="T243" i="229"/>
  <c r="T242" i="229"/>
  <c r="T241" i="229"/>
  <c r="T240" i="229"/>
  <c r="Q240" i="229"/>
  <c r="T237" i="229"/>
  <c r="T236" i="229"/>
  <c r="T235" i="229"/>
  <c r="T234" i="229"/>
  <c r="Q234" i="229"/>
  <c r="T231" i="229"/>
  <c r="T230" i="229"/>
  <c r="T229" i="229"/>
  <c r="T228" i="229"/>
  <c r="Q228" i="229"/>
  <c r="T225" i="229"/>
  <c r="T224" i="229"/>
  <c r="T223" i="229"/>
  <c r="T222" i="229"/>
  <c r="Q222" i="229"/>
  <c r="T219" i="229"/>
  <c r="T218" i="229"/>
  <c r="T217" i="229"/>
  <c r="T216" i="229"/>
  <c r="Q216" i="229"/>
  <c r="T213" i="229"/>
  <c r="T212" i="229"/>
  <c r="T211" i="229"/>
  <c r="T210" i="229"/>
  <c r="Q210" i="229"/>
  <c r="T207" i="229"/>
  <c r="T206" i="229"/>
  <c r="T205" i="229"/>
  <c r="T204" i="229"/>
  <c r="Q204" i="229"/>
  <c r="T201" i="229"/>
  <c r="T200" i="229"/>
  <c r="T199" i="229"/>
  <c r="T198" i="229"/>
  <c r="Q198" i="229"/>
  <c r="T195" i="229"/>
  <c r="T194" i="229"/>
  <c r="T193" i="229"/>
  <c r="T192" i="229"/>
  <c r="Q192" i="229"/>
  <c r="T189" i="229"/>
  <c r="T188" i="229"/>
  <c r="T187" i="229"/>
  <c r="T186" i="229"/>
  <c r="Q186" i="229"/>
  <c r="T183" i="229"/>
  <c r="T182" i="229"/>
  <c r="T181" i="229"/>
  <c r="T180" i="229"/>
  <c r="Q180" i="229"/>
  <c r="T177" i="229"/>
  <c r="T176" i="229"/>
  <c r="T175" i="229"/>
  <c r="T174" i="229"/>
  <c r="Q174" i="229"/>
  <c r="T171" i="229"/>
  <c r="T170" i="229"/>
  <c r="T169" i="229"/>
  <c r="T168" i="229"/>
  <c r="Q168" i="229"/>
  <c r="T165" i="229"/>
  <c r="T164" i="229"/>
  <c r="T163" i="229"/>
  <c r="T162" i="229"/>
  <c r="Q162" i="229"/>
  <c r="T159" i="229"/>
  <c r="T158" i="229"/>
  <c r="T157" i="229"/>
  <c r="T156" i="229"/>
  <c r="Q156" i="229"/>
  <c r="T153" i="229"/>
  <c r="T152" i="229"/>
  <c r="T151" i="229"/>
  <c r="T150" i="229"/>
  <c r="Q150" i="229"/>
  <c r="T147" i="229"/>
  <c r="T146" i="229"/>
  <c r="T145" i="229"/>
  <c r="T144" i="229"/>
  <c r="Q144" i="229"/>
  <c r="T141" i="229"/>
  <c r="T140" i="229"/>
  <c r="T139" i="229"/>
  <c r="T138" i="229"/>
  <c r="Q138" i="229"/>
  <c r="T135" i="229"/>
  <c r="T134" i="229"/>
  <c r="T133" i="229"/>
  <c r="T132" i="229"/>
  <c r="Q132" i="229"/>
  <c r="T129" i="229"/>
  <c r="T128" i="229"/>
  <c r="T127" i="229"/>
  <c r="T126" i="229"/>
  <c r="Q126" i="229"/>
  <c r="T123" i="229"/>
  <c r="T122" i="229"/>
  <c r="T121" i="229"/>
  <c r="T120" i="229"/>
  <c r="Q120" i="229"/>
  <c r="T117" i="229"/>
  <c r="T116" i="229"/>
  <c r="T115" i="229"/>
  <c r="T114" i="229"/>
  <c r="Q114" i="229"/>
  <c r="T111" i="229"/>
  <c r="T110" i="229"/>
  <c r="T109" i="229"/>
  <c r="T108" i="229"/>
  <c r="Q108" i="229"/>
  <c r="T105" i="229"/>
  <c r="T104" i="229"/>
  <c r="T103" i="229"/>
  <c r="T102" i="229"/>
  <c r="Q102" i="229"/>
  <c r="T99" i="229"/>
  <c r="T98" i="229"/>
  <c r="T97" i="229"/>
  <c r="T96" i="229"/>
  <c r="Q96" i="229"/>
  <c r="T93" i="229"/>
  <c r="T92" i="229"/>
  <c r="T91" i="229"/>
  <c r="T90" i="229"/>
  <c r="Q90" i="229"/>
  <c r="T87" i="229"/>
  <c r="T86" i="229"/>
  <c r="T85" i="229"/>
  <c r="T84" i="229"/>
  <c r="Q84" i="229"/>
  <c r="T81" i="229"/>
  <c r="T80" i="229"/>
  <c r="T79" i="229"/>
  <c r="T78" i="229"/>
  <c r="Q78" i="229"/>
  <c r="T75" i="229"/>
  <c r="T74" i="229"/>
  <c r="T73" i="229"/>
  <c r="T72" i="229"/>
  <c r="Q72" i="229"/>
  <c r="T69" i="229"/>
  <c r="T68" i="229"/>
  <c r="T67" i="229"/>
  <c r="T66" i="229"/>
  <c r="Q66" i="229"/>
  <c r="T63" i="229"/>
  <c r="T62" i="229"/>
  <c r="T61" i="229"/>
  <c r="T60" i="229"/>
  <c r="Q60" i="229"/>
  <c r="T57" i="229"/>
  <c r="T56" i="229"/>
  <c r="T55" i="229"/>
  <c r="T54" i="229"/>
  <c r="Q54" i="229"/>
  <c r="T51" i="229"/>
  <c r="T50" i="229"/>
  <c r="T49" i="229"/>
  <c r="T48" i="229"/>
  <c r="Q48" i="229"/>
  <c r="T39" i="229"/>
  <c r="T38" i="229"/>
  <c r="T37" i="229"/>
  <c r="T36" i="229"/>
  <c r="Q36" i="229"/>
  <c r="T33" i="229"/>
  <c r="T32" i="229"/>
  <c r="T31" i="229"/>
  <c r="T30" i="229"/>
  <c r="Q30" i="229"/>
  <c r="T27" i="229"/>
  <c r="T26" i="229"/>
  <c r="T25" i="229"/>
  <c r="T24" i="229"/>
  <c r="Q24" i="229"/>
  <c r="T21" i="229"/>
  <c r="T20" i="229"/>
  <c r="T19" i="229"/>
  <c r="T18" i="229"/>
  <c r="Q18" i="229"/>
  <c r="M11" i="229"/>
  <c r="L11" i="229" s="1"/>
  <c r="T15" i="229"/>
  <c r="T14" i="229"/>
  <c r="T13" i="229"/>
  <c r="T12" i="229"/>
  <c r="Q12" i="229"/>
  <c r="R603" i="292"/>
  <c r="R602" i="292"/>
  <c r="R601" i="292"/>
  <c r="R600" i="292"/>
  <c r="O600" i="292"/>
  <c r="R597" i="292"/>
  <c r="R596" i="292"/>
  <c r="R595" i="292"/>
  <c r="R594" i="292"/>
  <c r="O594" i="292"/>
  <c r="R591" i="292"/>
  <c r="R590" i="292"/>
  <c r="R589" i="292"/>
  <c r="R588" i="292"/>
  <c r="O588" i="292"/>
  <c r="R585" i="292"/>
  <c r="R584" i="292"/>
  <c r="R583" i="292"/>
  <c r="R582" i="292"/>
  <c r="O582" i="292"/>
  <c r="R579" i="292"/>
  <c r="R578" i="292"/>
  <c r="R577" i="292"/>
  <c r="R576" i="292"/>
  <c r="O576" i="292"/>
  <c r="R573" i="292"/>
  <c r="R572" i="292"/>
  <c r="R571" i="292"/>
  <c r="R570" i="292"/>
  <c r="O570" i="292"/>
  <c r="R567" i="292"/>
  <c r="R566" i="292"/>
  <c r="R565" i="292"/>
  <c r="R564" i="292"/>
  <c r="O564" i="292"/>
  <c r="R561" i="292"/>
  <c r="R560" i="292"/>
  <c r="R559" i="292"/>
  <c r="R558" i="292"/>
  <c r="O558" i="292"/>
  <c r="R555" i="292"/>
  <c r="R554" i="292"/>
  <c r="R553" i="292"/>
  <c r="R552" i="292"/>
  <c r="O552" i="292"/>
  <c r="R549" i="292"/>
  <c r="R548" i="292"/>
  <c r="R547" i="292"/>
  <c r="R546" i="292"/>
  <c r="O546" i="292"/>
  <c r="R543" i="292"/>
  <c r="R542" i="292"/>
  <c r="R541" i="292"/>
  <c r="R540" i="292"/>
  <c r="O540" i="292"/>
  <c r="R537" i="292"/>
  <c r="R536" i="292"/>
  <c r="R535" i="292"/>
  <c r="R534" i="292"/>
  <c r="O534" i="292"/>
  <c r="R531" i="292"/>
  <c r="R530" i="292"/>
  <c r="R529" i="292"/>
  <c r="R528" i="292"/>
  <c r="O528" i="292"/>
  <c r="R525" i="292"/>
  <c r="R524" i="292"/>
  <c r="R523" i="292"/>
  <c r="R522" i="292"/>
  <c r="O522" i="292"/>
  <c r="R519" i="292"/>
  <c r="R518" i="292"/>
  <c r="R517" i="292"/>
  <c r="R516" i="292"/>
  <c r="O516" i="292"/>
  <c r="R513" i="292"/>
  <c r="R512" i="292"/>
  <c r="R511" i="292"/>
  <c r="R510" i="292"/>
  <c r="O510" i="292"/>
  <c r="R507" i="292"/>
  <c r="R506" i="292"/>
  <c r="R505" i="292"/>
  <c r="R504" i="292"/>
  <c r="O504" i="292"/>
  <c r="R501" i="292"/>
  <c r="R500" i="292"/>
  <c r="R499" i="292"/>
  <c r="R498" i="292"/>
  <c r="O498" i="292"/>
  <c r="R495" i="292"/>
  <c r="R494" i="292"/>
  <c r="R493" i="292"/>
  <c r="R492" i="292"/>
  <c r="O492" i="292"/>
  <c r="R489" i="292"/>
  <c r="R488" i="292"/>
  <c r="R487" i="292"/>
  <c r="R486" i="292"/>
  <c r="O486" i="292"/>
  <c r="R483" i="292"/>
  <c r="R482" i="292"/>
  <c r="R481" i="292"/>
  <c r="R480" i="292"/>
  <c r="O480" i="292"/>
  <c r="R477" i="292"/>
  <c r="R476" i="292"/>
  <c r="R475" i="292"/>
  <c r="R474" i="292"/>
  <c r="O474" i="292"/>
  <c r="R471" i="292"/>
  <c r="R470" i="292"/>
  <c r="R469" i="292"/>
  <c r="R468" i="292"/>
  <c r="O468" i="292"/>
  <c r="R465" i="292"/>
  <c r="R464" i="292"/>
  <c r="R463" i="292"/>
  <c r="R462" i="292"/>
  <c r="O462" i="292"/>
  <c r="R459" i="292"/>
  <c r="R458" i="292"/>
  <c r="R457" i="292"/>
  <c r="R456" i="292"/>
  <c r="O456" i="292"/>
  <c r="R453" i="292"/>
  <c r="R452" i="292"/>
  <c r="R451" i="292"/>
  <c r="R450" i="292"/>
  <c r="O450" i="292"/>
  <c r="R447" i="292"/>
  <c r="R446" i="292"/>
  <c r="R445" i="292"/>
  <c r="R444" i="292"/>
  <c r="O444" i="292"/>
  <c r="R441" i="292"/>
  <c r="R440" i="292"/>
  <c r="R439" i="292"/>
  <c r="R438" i="292"/>
  <c r="O438" i="292"/>
  <c r="R435" i="292"/>
  <c r="R434" i="292"/>
  <c r="R433" i="292"/>
  <c r="R432" i="292"/>
  <c r="O432" i="292"/>
  <c r="R429" i="292"/>
  <c r="R428" i="292"/>
  <c r="R427" i="292"/>
  <c r="R426" i="292"/>
  <c r="O426" i="292"/>
  <c r="R423" i="292"/>
  <c r="R422" i="292"/>
  <c r="R421" i="292"/>
  <c r="R420" i="292"/>
  <c r="O420" i="292"/>
  <c r="R417" i="292"/>
  <c r="R416" i="292"/>
  <c r="R415" i="292"/>
  <c r="R414" i="292"/>
  <c r="O414" i="292"/>
  <c r="R411" i="292"/>
  <c r="R410" i="292"/>
  <c r="R409" i="292"/>
  <c r="R408" i="292"/>
  <c r="O408" i="292"/>
  <c r="R405" i="292"/>
  <c r="R404" i="292"/>
  <c r="R403" i="292"/>
  <c r="R402" i="292"/>
  <c r="O402" i="292"/>
  <c r="R399" i="292"/>
  <c r="R398" i="292"/>
  <c r="R397" i="292"/>
  <c r="R396" i="292"/>
  <c r="O396" i="292"/>
  <c r="R393" i="292"/>
  <c r="R392" i="292"/>
  <c r="R391" i="292"/>
  <c r="R390" i="292"/>
  <c r="O390" i="292"/>
  <c r="R387" i="292"/>
  <c r="R386" i="292"/>
  <c r="R385" i="292"/>
  <c r="R384" i="292"/>
  <c r="O384" i="292"/>
  <c r="R381" i="292"/>
  <c r="R380" i="292"/>
  <c r="R379" i="292"/>
  <c r="R378" i="292"/>
  <c r="O378" i="292"/>
  <c r="R375" i="292"/>
  <c r="R374" i="292"/>
  <c r="R373" i="292"/>
  <c r="R372" i="292"/>
  <c r="O372" i="292"/>
  <c r="R369" i="292"/>
  <c r="R368" i="292"/>
  <c r="R367" i="292"/>
  <c r="R366" i="292"/>
  <c r="O366" i="292"/>
  <c r="R363" i="292"/>
  <c r="R362" i="292"/>
  <c r="R361" i="292"/>
  <c r="R360" i="292"/>
  <c r="O360" i="292"/>
  <c r="R357" i="292"/>
  <c r="R356" i="292"/>
  <c r="R355" i="292"/>
  <c r="R354" i="292"/>
  <c r="O354" i="292"/>
  <c r="R351" i="292"/>
  <c r="R350" i="292"/>
  <c r="R349" i="292"/>
  <c r="R348" i="292"/>
  <c r="O348" i="292"/>
  <c r="R345" i="292"/>
  <c r="R344" i="292"/>
  <c r="R343" i="292"/>
  <c r="R342" i="292"/>
  <c r="O342" i="292"/>
  <c r="R339" i="292"/>
  <c r="R338" i="292"/>
  <c r="R337" i="292"/>
  <c r="R336" i="292"/>
  <c r="O336" i="292"/>
  <c r="R333" i="292"/>
  <c r="R332" i="292"/>
  <c r="R331" i="292"/>
  <c r="R330" i="292"/>
  <c r="O330" i="292"/>
  <c r="R327" i="292"/>
  <c r="R326" i="292"/>
  <c r="R325" i="292"/>
  <c r="R324" i="292"/>
  <c r="O324" i="292"/>
  <c r="R321" i="292"/>
  <c r="R320" i="292"/>
  <c r="R319" i="292"/>
  <c r="R318" i="292"/>
  <c r="O318" i="292"/>
  <c r="R315" i="292"/>
  <c r="R314" i="292"/>
  <c r="R313" i="292"/>
  <c r="R312" i="292"/>
  <c r="O312" i="292"/>
  <c r="R309" i="292"/>
  <c r="R308" i="292"/>
  <c r="R307" i="292"/>
  <c r="R306" i="292"/>
  <c r="O306" i="292"/>
  <c r="R303" i="292"/>
  <c r="R302" i="292"/>
  <c r="R301" i="292"/>
  <c r="R300" i="292"/>
  <c r="O300" i="292"/>
  <c r="R297" i="292"/>
  <c r="R296" i="292"/>
  <c r="R295" i="292"/>
  <c r="R294" i="292"/>
  <c r="O294" i="292"/>
  <c r="R291" i="292"/>
  <c r="R290" i="292"/>
  <c r="R289" i="292"/>
  <c r="R288" i="292"/>
  <c r="O288" i="292"/>
  <c r="R285" i="292"/>
  <c r="R284" i="292"/>
  <c r="R283" i="292"/>
  <c r="R282" i="292"/>
  <c r="O282" i="292"/>
  <c r="R279" i="292"/>
  <c r="R278" i="292"/>
  <c r="R277" i="292"/>
  <c r="R276" i="292"/>
  <c r="O276" i="292"/>
  <c r="R273" i="292"/>
  <c r="R272" i="292"/>
  <c r="R271" i="292"/>
  <c r="R270" i="292"/>
  <c r="O270" i="292"/>
  <c r="R267" i="292"/>
  <c r="R266" i="292"/>
  <c r="R265" i="292"/>
  <c r="R264" i="292"/>
  <c r="O264" i="292"/>
  <c r="R261" i="292"/>
  <c r="R260" i="292"/>
  <c r="R259" i="292"/>
  <c r="R258" i="292"/>
  <c r="O258" i="292"/>
  <c r="R255" i="292"/>
  <c r="R254" i="292"/>
  <c r="R253" i="292"/>
  <c r="R252" i="292"/>
  <c r="O252" i="292"/>
  <c r="R249" i="292"/>
  <c r="R248" i="292"/>
  <c r="R247" i="292"/>
  <c r="R246" i="292"/>
  <c r="O246" i="292"/>
  <c r="R243" i="292"/>
  <c r="R242" i="292"/>
  <c r="R241" i="292"/>
  <c r="R240" i="292"/>
  <c r="O240" i="292"/>
  <c r="R237" i="292"/>
  <c r="R236" i="292"/>
  <c r="R235" i="292"/>
  <c r="R234" i="292"/>
  <c r="O234" i="292"/>
  <c r="R231" i="292"/>
  <c r="R230" i="292"/>
  <c r="R229" i="292"/>
  <c r="R228" i="292"/>
  <c r="O228" i="292"/>
  <c r="R225" i="292"/>
  <c r="R224" i="292"/>
  <c r="R223" i="292"/>
  <c r="R222" i="292"/>
  <c r="O222" i="292"/>
  <c r="R219" i="292"/>
  <c r="R218" i="292"/>
  <c r="R217" i="292"/>
  <c r="R216" i="292"/>
  <c r="O216" i="292"/>
  <c r="R213" i="292"/>
  <c r="R212" i="292"/>
  <c r="R211" i="292"/>
  <c r="R210" i="292"/>
  <c r="O210" i="292"/>
  <c r="R207" i="292"/>
  <c r="R206" i="292"/>
  <c r="R205" i="292"/>
  <c r="R204" i="292"/>
  <c r="O204" i="292"/>
  <c r="R201" i="292"/>
  <c r="R200" i="292"/>
  <c r="R199" i="292"/>
  <c r="R198" i="292"/>
  <c r="O198" i="292"/>
  <c r="R195" i="292"/>
  <c r="R194" i="292"/>
  <c r="R193" i="292"/>
  <c r="R192" i="292"/>
  <c r="O192" i="292"/>
  <c r="R189" i="292"/>
  <c r="R188" i="292"/>
  <c r="R187" i="292"/>
  <c r="R186" i="292"/>
  <c r="O186" i="292"/>
  <c r="R183" i="292"/>
  <c r="R182" i="292"/>
  <c r="R181" i="292"/>
  <c r="R180" i="292"/>
  <c r="O180" i="292"/>
  <c r="R177" i="292"/>
  <c r="R176" i="292"/>
  <c r="R175" i="292"/>
  <c r="R174" i="292"/>
  <c r="O174" i="292"/>
  <c r="R171" i="292"/>
  <c r="R170" i="292"/>
  <c r="R169" i="292"/>
  <c r="R168" i="292"/>
  <c r="O168" i="292"/>
  <c r="R165" i="292"/>
  <c r="R164" i="292"/>
  <c r="R163" i="292"/>
  <c r="R162" i="292"/>
  <c r="O162" i="292"/>
  <c r="R159" i="292"/>
  <c r="R158" i="292"/>
  <c r="R157" i="292"/>
  <c r="R156" i="292"/>
  <c r="O156" i="292"/>
  <c r="R153" i="292"/>
  <c r="R152" i="292"/>
  <c r="R151" i="292"/>
  <c r="R150" i="292"/>
  <c r="O150" i="292"/>
  <c r="R147" i="292"/>
  <c r="R146" i="292"/>
  <c r="R145" i="292"/>
  <c r="R144" i="292"/>
  <c r="O144" i="292"/>
  <c r="R141" i="292"/>
  <c r="R140" i="292"/>
  <c r="R139" i="292"/>
  <c r="R138" i="292"/>
  <c r="O138" i="292"/>
  <c r="R135" i="292"/>
  <c r="R134" i="292"/>
  <c r="R133" i="292"/>
  <c r="R132" i="292"/>
  <c r="O132" i="292"/>
  <c r="R129" i="292"/>
  <c r="R128" i="292"/>
  <c r="R127" i="292"/>
  <c r="R126" i="292"/>
  <c r="O126" i="292"/>
  <c r="R123" i="292"/>
  <c r="R122" i="292"/>
  <c r="R121" i="292"/>
  <c r="R120" i="292"/>
  <c r="O120" i="292"/>
  <c r="R117" i="292"/>
  <c r="R116" i="292"/>
  <c r="R115" i="292"/>
  <c r="R114" i="292"/>
  <c r="O114" i="292"/>
  <c r="R111" i="292"/>
  <c r="R110" i="292"/>
  <c r="R109" i="292"/>
  <c r="R108" i="292"/>
  <c r="O108" i="292"/>
  <c r="R105" i="292"/>
  <c r="R104" i="292"/>
  <c r="R103" i="292"/>
  <c r="R102" i="292"/>
  <c r="O102" i="292"/>
  <c r="R99" i="292"/>
  <c r="R98" i="292"/>
  <c r="R97" i="292"/>
  <c r="R96" i="292"/>
  <c r="O96" i="292"/>
  <c r="R93" i="292"/>
  <c r="R92" i="292"/>
  <c r="R91" i="292"/>
  <c r="R90" i="292"/>
  <c r="O90" i="292"/>
  <c r="R87" i="292"/>
  <c r="R86" i="292"/>
  <c r="R85" i="292"/>
  <c r="R84" i="292"/>
  <c r="O84" i="292"/>
  <c r="R81" i="292"/>
  <c r="R80" i="292"/>
  <c r="R79" i="292"/>
  <c r="R78" i="292"/>
  <c r="O78" i="292"/>
  <c r="R75" i="292"/>
  <c r="R74" i="292"/>
  <c r="R73" i="292"/>
  <c r="R72" i="292"/>
  <c r="O72" i="292"/>
  <c r="R69" i="292"/>
  <c r="R68" i="292"/>
  <c r="R67" i="292"/>
  <c r="R66" i="292"/>
  <c r="O66" i="292"/>
  <c r="R63" i="292"/>
  <c r="R62" i="292"/>
  <c r="R61" i="292"/>
  <c r="R60" i="292"/>
  <c r="O60" i="292"/>
  <c r="R57" i="292"/>
  <c r="R56" i="292"/>
  <c r="R55" i="292"/>
  <c r="R54" i="292"/>
  <c r="O54" i="292"/>
  <c r="R51" i="292"/>
  <c r="R50" i="292"/>
  <c r="R49" i="292"/>
  <c r="R48" i="292"/>
  <c r="O48" i="292"/>
  <c r="R45" i="292"/>
  <c r="R44" i="292"/>
  <c r="R43" i="292"/>
  <c r="R42" i="292"/>
  <c r="O42" i="292"/>
  <c r="R39" i="292"/>
  <c r="R38" i="292"/>
  <c r="R37" i="292"/>
  <c r="R36" i="292"/>
  <c r="O36" i="292"/>
  <c r="R33" i="292"/>
  <c r="R32" i="292"/>
  <c r="R31" i="292"/>
  <c r="R30" i="292"/>
  <c r="O30" i="292"/>
  <c r="R27" i="292"/>
  <c r="R26" i="292"/>
  <c r="R25" i="292"/>
  <c r="R24" i="292"/>
  <c r="O24" i="292"/>
  <c r="R21" i="292"/>
  <c r="R20" i="292"/>
  <c r="R19" i="292"/>
  <c r="R18" i="292"/>
  <c r="O18" i="292"/>
  <c r="K17" i="292"/>
  <c r="K23" i="292" s="1"/>
  <c r="R15" i="292"/>
  <c r="R14" i="292"/>
  <c r="R13" i="292"/>
  <c r="R12" i="292"/>
  <c r="O12" i="292"/>
  <c r="K11" i="292"/>
  <c r="R9" i="292"/>
  <c r="R8" i="292"/>
  <c r="R7" i="292"/>
  <c r="R6" i="292"/>
  <c r="O6" i="292"/>
  <c r="R603" i="293"/>
  <c r="R602" i="293"/>
  <c r="R601" i="293"/>
  <c r="R600" i="293"/>
  <c r="O600" i="293"/>
  <c r="R597" i="293"/>
  <c r="R596" i="293"/>
  <c r="R595" i="293"/>
  <c r="R594" i="293"/>
  <c r="O594" i="293"/>
  <c r="R591" i="293"/>
  <c r="R590" i="293"/>
  <c r="R589" i="293"/>
  <c r="R588" i="293"/>
  <c r="O588" i="293"/>
  <c r="R585" i="293"/>
  <c r="R584" i="293"/>
  <c r="R583" i="293"/>
  <c r="R582" i="293"/>
  <c r="O582" i="293"/>
  <c r="R579" i="293"/>
  <c r="R578" i="293"/>
  <c r="R577" i="293"/>
  <c r="R576" i="293"/>
  <c r="O576" i="293"/>
  <c r="R573" i="293"/>
  <c r="R572" i="293"/>
  <c r="R571" i="293"/>
  <c r="R570" i="293"/>
  <c r="O570" i="293"/>
  <c r="R567" i="293"/>
  <c r="R566" i="293"/>
  <c r="R565" i="293"/>
  <c r="R564" i="293"/>
  <c r="O564" i="293"/>
  <c r="R561" i="293"/>
  <c r="R560" i="293"/>
  <c r="R559" i="293"/>
  <c r="R558" i="293"/>
  <c r="O558" i="293"/>
  <c r="R555" i="293"/>
  <c r="R554" i="293"/>
  <c r="R553" i="293"/>
  <c r="R552" i="293"/>
  <c r="O552" i="293"/>
  <c r="R549" i="293"/>
  <c r="R548" i="293"/>
  <c r="R547" i="293"/>
  <c r="R546" i="293"/>
  <c r="O546" i="293"/>
  <c r="R543" i="293"/>
  <c r="R542" i="293"/>
  <c r="R541" i="293"/>
  <c r="R540" i="293"/>
  <c r="O540" i="293"/>
  <c r="R537" i="293"/>
  <c r="R536" i="293"/>
  <c r="R535" i="293"/>
  <c r="R534" i="293"/>
  <c r="O534" i="293"/>
  <c r="R531" i="293"/>
  <c r="R530" i="293"/>
  <c r="R529" i="293"/>
  <c r="R528" i="293"/>
  <c r="O528" i="293"/>
  <c r="R525" i="293"/>
  <c r="R524" i="293"/>
  <c r="R523" i="293"/>
  <c r="R522" i="293"/>
  <c r="O522" i="293"/>
  <c r="R519" i="293"/>
  <c r="R518" i="293"/>
  <c r="R517" i="293"/>
  <c r="R516" i="293"/>
  <c r="O516" i="293"/>
  <c r="R513" i="293"/>
  <c r="R512" i="293"/>
  <c r="R511" i="293"/>
  <c r="R510" i="293"/>
  <c r="O510" i="293"/>
  <c r="R507" i="293"/>
  <c r="R506" i="293"/>
  <c r="R505" i="293"/>
  <c r="R504" i="293"/>
  <c r="O504" i="293"/>
  <c r="R501" i="293"/>
  <c r="R500" i="293"/>
  <c r="R499" i="293"/>
  <c r="R498" i="293"/>
  <c r="O498" i="293"/>
  <c r="R495" i="293"/>
  <c r="R494" i="293"/>
  <c r="R493" i="293"/>
  <c r="R492" i="293"/>
  <c r="O492" i="293"/>
  <c r="R489" i="293"/>
  <c r="R488" i="293"/>
  <c r="R487" i="293"/>
  <c r="R486" i="293"/>
  <c r="O486" i="293"/>
  <c r="R483" i="293"/>
  <c r="R482" i="293"/>
  <c r="R481" i="293"/>
  <c r="R480" i="293"/>
  <c r="O480" i="293"/>
  <c r="R477" i="293"/>
  <c r="R476" i="293"/>
  <c r="R475" i="293"/>
  <c r="R474" i="293"/>
  <c r="O474" i="293"/>
  <c r="R471" i="293"/>
  <c r="R470" i="293"/>
  <c r="R469" i="293"/>
  <c r="R468" i="293"/>
  <c r="O468" i="293"/>
  <c r="R465" i="293"/>
  <c r="R464" i="293"/>
  <c r="R463" i="293"/>
  <c r="R462" i="293"/>
  <c r="O462" i="293"/>
  <c r="R459" i="293"/>
  <c r="R458" i="293"/>
  <c r="R457" i="293"/>
  <c r="R456" i="293"/>
  <c r="O456" i="293"/>
  <c r="R453" i="293"/>
  <c r="R452" i="293"/>
  <c r="R451" i="293"/>
  <c r="R450" i="293"/>
  <c r="O450" i="293"/>
  <c r="R447" i="293"/>
  <c r="R446" i="293"/>
  <c r="R445" i="293"/>
  <c r="R444" i="293"/>
  <c r="O444" i="293"/>
  <c r="R441" i="293"/>
  <c r="R440" i="293"/>
  <c r="R439" i="293"/>
  <c r="R438" i="293"/>
  <c r="O438" i="293"/>
  <c r="R435" i="293"/>
  <c r="R434" i="293"/>
  <c r="R433" i="293"/>
  <c r="R432" i="293"/>
  <c r="O432" i="293"/>
  <c r="R429" i="293"/>
  <c r="R428" i="293"/>
  <c r="R427" i="293"/>
  <c r="R426" i="293"/>
  <c r="O426" i="293"/>
  <c r="R423" i="293"/>
  <c r="R422" i="293"/>
  <c r="R421" i="293"/>
  <c r="R420" i="293"/>
  <c r="O420" i="293"/>
  <c r="R417" i="293"/>
  <c r="R416" i="293"/>
  <c r="R415" i="293"/>
  <c r="R414" i="293"/>
  <c r="O414" i="293"/>
  <c r="R411" i="293"/>
  <c r="R410" i="293"/>
  <c r="R409" i="293"/>
  <c r="R408" i="293"/>
  <c r="O408" i="293"/>
  <c r="R405" i="293"/>
  <c r="R404" i="293"/>
  <c r="R403" i="293"/>
  <c r="R402" i="293"/>
  <c r="O402" i="293"/>
  <c r="R399" i="293"/>
  <c r="R398" i="293"/>
  <c r="R397" i="293"/>
  <c r="R396" i="293"/>
  <c r="O396" i="293"/>
  <c r="R393" i="293"/>
  <c r="R392" i="293"/>
  <c r="R391" i="293"/>
  <c r="R390" i="293"/>
  <c r="O390" i="293"/>
  <c r="R387" i="293"/>
  <c r="R386" i="293"/>
  <c r="R385" i="293"/>
  <c r="R384" i="293"/>
  <c r="O384" i="293"/>
  <c r="R381" i="293"/>
  <c r="R380" i="293"/>
  <c r="R379" i="293"/>
  <c r="R378" i="293"/>
  <c r="O378" i="293"/>
  <c r="R375" i="293"/>
  <c r="R374" i="293"/>
  <c r="R373" i="293"/>
  <c r="R372" i="293"/>
  <c r="O372" i="293"/>
  <c r="R369" i="293"/>
  <c r="R368" i="293"/>
  <c r="R367" i="293"/>
  <c r="R366" i="293"/>
  <c r="O366" i="293"/>
  <c r="R363" i="293"/>
  <c r="R362" i="293"/>
  <c r="R361" i="293"/>
  <c r="R360" i="293"/>
  <c r="O360" i="293"/>
  <c r="R357" i="293"/>
  <c r="R356" i="293"/>
  <c r="R355" i="293"/>
  <c r="R354" i="293"/>
  <c r="O354" i="293"/>
  <c r="R351" i="293"/>
  <c r="R350" i="293"/>
  <c r="R349" i="293"/>
  <c r="R348" i="293"/>
  <c r="O348" i="293"/>
  <c r="R345" i="293"/>
  <c r="R344" i="293"/>
  <c r="R343" i="293"/>
  <c r="R342" i="293"/>
  <c r="O342" i="293"/>
  <c r="R339" i="293"/>
  <c r="R338" i="293"/>
  <c r="R337" i="293"/>
  <c r="R336" i="293"/>
  <c r="O336" i="293"/>
  <c r="R333" i="293"/>
  <c r="R332" i="293"/>
  <c r="R331" i="293"/>
  <c r="R330" i="293"/>
  <c r="O330" i="293"/>
  <c r="R327" i="293"/>
  <c r="R326" i="293"/>
  <c r="R325" i="293"/>
  <c r="R324" i="293"/>
  <c r="O324" i="293"/>
  <c r="R321" i="293"/>
  <c r="R320" i="293"/>
  <c r="R319" i="293"/>
  <c r="R318" i="293"/>
  <c r="O318" i="293"/>
  <c r="R315" i="293"/>
  <c r="R314" i="293"/>
  <c r="R313" i="293"/>
  <c r="R312" i="293"/>
  <c r="O312" i="293"/>
  <c r="R309" i="293"/>
  <c r="R308" i="293"/>
  <c r="R307" i="293"/>
  <c r="R306" i="293"/>
  <c r="O306" i="293"/>
  <c r="R303" i="293"/>
  <c r="R302" i="293"/>
  <c r="R301" i="293"/>
  <c r="R300" i="293"/>
  <c r="O300" i="293"/>
  <c r="R297" i="293"/>
  <c r="R296" i="293"/>
  <c r="R295" i="293"/>
  <c r="R294" i="293"/>
  <c r="O294" i="293"/>
  <c r="R291" i="293"/>
  <c r="R290" i="293"/>
  <c r="R289" i="293"/>
  <c r="R288" i="293"/>
  <c r="O288" i="293"/>
  <c r="R285" i="293"/>
  <c r="R284" i="293"/>
  <c r="R283" i="293"/>
  <c r="R282" i="293"/>
  <c r="O282" i="293"/>
  <c r="R279" i="293"/>
  <c r="R278" i="293"/>
  <c r="R277" i="293"/>
  <c r="R276" i="293"/>
  <c r="O276" i="293"/>
  <c r="R273" i="293"/>
  <c r="R272" i="293"/>
  <c r="R271" i="293"/>
  <c r="R270" i="293"/>
  <c r="O270" i="293"/>
  <c r="R267" i="293"/>
  <c r="R266" i="293"/>
  <c r="R265" i="293"/>
  <c r="R264" i="293"/>
  <c r="O264" i="293"/>
  <c r="R261" i="293"/>
  <c r="R260" i="293"/>
  <c r="R259" i="293"/>
  <c r="R258" i="293"/>
  <c r="O258" i="293"/>
  <c r="R255" i="293"/>
  <c r="R254" i="293"/>
  <c r="R253" i="293"/>
  <c r="R252" i="293"/>
  <c r="O252" i="293"/>
  <c r="R249" i="293"/>
  <c r="R248" i="293"/>
  <c r="R247" i="293"/>
  <c r="R246" i="293"/>
  <c r="O246" i="293"/>
  <c r="R243" i="293"/>
  <c r="R242" i="293"/>
  <c r="R241" i="293"/>
  <c r="R240" i="293"/>
  <c r="O240" i="293"/>
  <c r="R237" i="293"/>
  <c r="R236" i="293"/>
  <c r="R235" i="293"/>
  <c r="R234" i="293"/>
  <c r="O234" i="293"/>
  <c r="R231" i="293"/>
  <c r="R230" i="293"/>
  <c r="R229" i="293"/>
  <c r="R228" i="293"/>
  <c r="O228" i="293"/>
  <c r="R225" i="293"/>
  <c r="R224" i="293"/>
  <c r="R223" i="293"/>
  <c r="R222" i="293"/>
  <c r="O222" i="293"/>
  <c r="R219" i="293"/>
  <c r="R218" i="293"/>
  <c r="R217" i="293"/>
  <c r="R216" i="293"/>
  <c r="O216" i="293"/>
  <c r="R213" i="293"/>
  <c r="R212" i="293"/>
  <c r="R211" i="293"/>
  <c r="R210" i="293"/>
  <c r="O210" i="293"/>
  <c r="R207" i="293"/>
  <c r="R206" i="293"/>
  <c r="R205" i="293"/>
  <c r="R204" i="293"/>
  <c r="O204" i="293"/>
  <c r="R201" i="293"/>
  <c r="R200" i="293"/>
  <c r="R199" i="293"/>
  <c r="R198" i="293"/>
  <c r="O198" i="293"/>
  <c r="R195" i="293"/>
  <c r="R194" i="293"/>
  <c r="R193" i="293"/>
  <c r="R192" i="293"/>
  <c r="O192" i="293"/>
  <c r="R189" i="293"/>
  <c r="R188" i="293"/>
  <c r="R187" i="293"/>
  <c r="R186" i="293"/>
  <c r="O186" i="293"/>
  <c r="R183" i="293"/>
  <c r="R182" i="293"/>
  <c r="R181" i="293"/>
  <c r="R180" i="293"/>
  <c r="O180" i="293"/>
  <c r="R177" i="293"/>
  <c r="R176" i="293"/>
  <c r="R175" i="293"/>
  <c r="R174" i="293"/>
  <c r="O174" i="293"/>
  <c r="R171" i="293"/>
  <c r="R170" i="293"/>
  <c r="R169" i="293"/>
  <c r="R168" i="293"/>
  <c r="O168" i="293"/>
  <c r="R165" i="293"/>
  <c r="R164" i="293"/>
  <c r="R163" i="293"/>
  <c r="R162" i="293"/>
  <c r="O162" i="293"/>
  <c r="R159" i="293"/>
  <c r="R158" i="293"/>
  <c r="R157" i="293"/>
  <c r="R156" i="293"/>
  <c r="O156" i="293"/>
  <c r="R153" i="293"/>
  <c r="R152" i="293"/>
  <c r="R151" i="293"/>
  <c r="R150" i="293"/>
  <c r="O150" i="293"/>
  <c r="R147" i="293"/>
  <c r="R146" i="293"/>
  <c r="R145" i="293"/>
  <c r="R144" i="293"/>
  <c r="O144" i="293"/>
  <c r="R141" i="293"/>
  <c r="R140" i="293"/>
  <c r="R139" i="293"/>
  <c r="R138" i="293"/>
  <c r="O138" i="293"/>
  <c r="R135" i="293"/>
  <c r="R134" i="293"/>
  <c r="R133" i="293"/>
  <c r="R132" i="293"/>
  <c r="O132" i="293"/>
  <c r="R129" i="293"/>
  <c r="R128" i="293"/>
  <c r="R127" i="293"/>
  <c r="R126" i="293"/>
  <c r="O126" i="293"/>
  <c r="R123" i="293"/>
  <c r="R122" i="293"/>
  <c r="R121" i="293"/>
  <c r="R120" i="293"/>
  <c r="O120" i="293"/>
  <c r="R117" i="293"/>
  <c r="R116" i="293"/>
  <c r="R115" i="293"/>
  <c r="R114" i="293"/>
  <c r="O114" i="293"/>
  <c r="R111" i="293"/>
  <c r="R110" i="293"/>
  <c r="R109" i="293"/>
  <c r="R108" i="293"/>
  <c r="O108" i="293"/>
  <c r="R105" i="293"/>
  <c r="R104" i="293"/>
  <c r="R103" i="293"/>
  <c r="R102" i="293"/>
  <c r="O102" i="293"/>
  <c r="R99" i="293"/>
  <c r="R98" i="293"/>
  <c r="R97" i="293"/>
  <c r="R96" i="293"/>
  <c r="O96" i="293"/>
  <c r="R93" i="293"/>
  <c r="R92" i="293"/>
  <c r="R91" i="293"/>
  <c r="R90" i="293"/>
  <c r="O90" i="293"/>
  <c r="R87" i="293"/>
  <c r="R86" i="293"/>
  <c r="R85" i="293"/>
  <c r="R84" i="293"/>
  <c r="O84" i="293"/>
  <c r="R81" i="293"/>
  <c r="R80" i="293"/>
  <c r="R79" i="293"/>
  <c r="R78" i="293"/>
  <c r="O78" i="293"/>
  <c r="R75" i="293"/>
  <c r="R74" i="293"/>
  <c r="R73" i="293"/>
  <c r="R72" i="293"/>
  <c r="O72" i="293"/>
  <c r="R69" i="293"/>
  <c r="R68" i="293"/>
  <c r="R67" i="293"/>
  <c r="R66" i="293"/>
  <c r="O66" i="293"/>
  <c r="R63" i="293"/>
  <c r="R62" i="293"/>
  <c r="R61" i="293"/>
  <c r="R60" i="293"/>
  <c r="O60" i="293"/>
  <c r="R57" i="293"/>
  <c r="R56" i="293"/>
  <c r="R55" i="293"/>
  <c r="R54" i="293"/>
  <c r="O54" i="293"/>
  <c r="R51" i="293"/>
  <c r="R50" i="293"/>
  <c r="R49" i="293"/>
  <c r="R48" i="293"/>
  <c r="O48" i="293"/>
  <c r="R45" i="293"/>
  <c r="R44" i="293"/>
  <c r="R43" i="293"/>
  <c r="R42" i="293"/>
  <c r="O42" i="293"/>
  <c r="R39" i="293"/>
  <c r="R38" i="293"/>
  <c r="R37" i="293"/>
  <c r="R36" i="293"/>
  <c r="O36" i="293"/>
  <c r="R33" i="293"/>
  <c r="R32" i="293"/>
  <c r="R31" i="293"/>
  <c r="R30" i="293"/>
  <c r="O30" i="293"/>
  <c r="R27" i="293"/>
  <c r="R26" i="293"/>
  <c r="R25" i="293"/>
  <c r="R24" i="293"/>
  <c r="O24" i="293"/>
  <c r="R21" i="293"/>
  <c r="R20" i="293"/>
  <c r="R19" i="293"/>
  <c r="R18" i="293"/>
  <c r="O18" i="293"/>
  <c r="R15" i="293"/>
  <c r="R14" i="293"/>
  <c r="R13" i="293"/>
  <c r="R12" i="293"/>
  <c r="O12" i="293"/>
  <c r="K11" i="293"/>
  <c r="K17" i="293" s="1"/>
  <c r="K23" i="293" s="1"/>
  <c r="R9" i="293"/>
  <c r="R8" i="293"/>
  <c r="R7" i="293"/>
  <c r="R6" i="293"/>
  <c r="O6" i="293"/>
  <c r="R603" i="294"/>
  <c r="R602" i="294"/>
  <c r="R601" i="294"/>
  <c r="R600" i="294"/>
  <c r="O600" i="294"/>
  <c r="R597" i="294"/>
  <c r="R596" i="294"/>
  <c r="R595" i="294"/>
  <c r="R594" i="294"/>
  <c r="O594" i="294"/>
  <c r="R591" i="294"/>
  <c r="R590" i="294"/>
  <c r="R589" i="294"/>
  <c r="R588" i="294"/>
  <c r="O588" i="294"/>
  <c r="R585" i="294"/>
  <c r="R584" i="294"/>
  <c r="R583" i="294"/>
  <c r="R582" i="294"/>
  <c r="O582" i="294"/>
  <c r="R579" i="294"/>
  <c r="R578" i="294"/>
  <c r="R577" i="294"/>
  <c r="R576" i="294"/>
  <c r="O576" i="294"/>
  <c r="R573" i="294"/>
  <c r="R572" i="294"/>
  <c r="R571" i="294"/>
  <c r="R570" i="294"/>
  <c r="O570" i="294"/>
  <c r="R567" i="294"/>
  <c r="R566" i="294"/>
  <c r="R565" i="294"/>
  <c r="R564" i="294"/>
  <c r="O564" i="294"/>
  <c r="R561" i="294"/>
  <c r="R560" i="294"/>
  <c r="R559" i="294"/>
  <c r="R558" i="294"/>
  <c r="O558" i="294"/>
  <c r="R555" i="294"/>
  <c r="R554" i="294"/>
  <c r="R553" i="294"/>
  <c r="R552" i="294"/>
  <c r="O552" i="294"/>
  <c r="R549" i="294"/>
  <c r="R548" i="294"/>
  <c r="R547" i="294"/>
  <c r="R546" i="294"/>
  <c r="O546" i="294"/>
  <c r="R543" i="294"/>
  <c r="R542" i="294"/>
  <c r="R541" i="294"/>
  <c r="R540" i="294"/>
  <c r="O540" i="294"/>
  <c r="R537" i="294"/>
  <c r="R536" i="294"/>
  <c r="R535" i="294"/>
  <c r="R534" i="294"/>
  <c r="O534" i="294"/>
  <c r="R531" i="294"/>
  <c r="R530" i="294"/>
  <c r="R529" i="294"/>
  <c r="R528" i="294"/>
  <c r="O528" i="294"/>
  <c r="R525" i="294"/>
  <c r="R524" i="294"/>
  <c r="R523" i="294"/>
  <c r="R522" i="294"/>
  <c r="O522" i="294"/>
  <c r="R519" i="294"/>
  <c r="R518" i="294"/>
  <c r="R517" i="294"/>
  <c r="R516" i="294"/>
  <c r="O516" i="294"/>
  <c r="R513" i="294"/>
  <c r="R512" i="294"/>
  <c r="R511" i="294"/>
  <c r="R510" i="294"/>
  <c r="O510" i="294"/>
  <c r="R507" i="294"/>
  <c r="R506" i="294"/>
  <c r="R505" i="294"/>
  <c r="R504" i="294"/>
  <c r="O504" i="294"/>
  <c r="R501" i="294"/>
  <c r="R500" i="294"/>
  <c r="R499" i="294"/>
  <c r="R498" i="294"/>
  <c r="O498" i="294"/>
  <c r="R495" i="294"/>
  <c r="R494" i="294"/>
  <c r="R493" i="294"/>
  <c r="R492" i="294"/>
  <c r="O492" i="294"/>
  <c r="R489" i="294"/>
  <c r="R488" i="294"/>
  <c r="R487" i="294"/>
  <c r="R486" i="294"/>
  <c r="O486" i="294"/>
  <c r="R483" i="294"/>
  <c r="R482" i="294"/>
  <c r="R481" i="294"/>
  <c r="R480" i="294"/>
  <c r="O480" i="294"/>
  <c r="R477" i="294"/>
  <c r="R476" i="294"/>
  <c r="R475" i="294"/>
  <c r="R474" i="294"/>
  <c r="O474" i="294"/>
  <c r="R471" i="294"/>
  <c r="R470" i="294"/>
  <c r="R469" i="294"/>
  <c r="R468" i="294"/>
  <c r="O468" i="294"/>
  <c r="R465" i="294"/>
  <c r="R464" i="294"/>
  <c r="R463" i="294"/>
  <c r="R462" i="294"/>
  <c r="O462" i="294"/>
  <c r="R459" i="294"/>
  <c r="R458" i="294"/>
  <c r="R457" i="294"/>
  <c r="R456" i="294"/>
  <c r="O456" i="294"/>
  <c r="R453" i="294"/>
  <c r="R452" i="294"/>
  <c r="R451" i="294"/>
  <c r="R450" i="294"/>
  <c r="O450" i="294"/>
  <c r="R447" i="294"/>
  <c r="R446" i="294"/>
  <c r="R445" i="294"/>
  <c r="R444" i="294"/>
  <c r="O444" i="294"/>
  <c r="R441" i="294"/>
  <c r="R440" i="294"/>
  <c r="R439" i="294"/>
  <c r="R438" i="294"/>
  <c r="O438" i="294"/>
  <c r="R435" i="294"/>
  <c r="R434" i="294"/>
  <c r="R433" i="294"/>
  <c r="R432" i="294"/>
  <c r="O432" i="294"/>
  <c r="R429" i="294"/>
  <c r="R428" i="294"/>
  <c r="R427" i="294"/>
  <c r="R426" i="294"/>
  <c r="O426" i="294"/>
  <c r="R423" i="294"/>
  <c r="R422" i="294"/>
  <c r="R421" i="294"/>
  <c r="R420" i="294"/>
  <c r="O420" i="294"/>
  <c r="R417" i="294"/>
  <c r="R416" i="294"/>
  <c r="R415" i="294"/>
  <c r="R414" i="294"/>
  <c r="O414" i="294"/>
  <c r="R411" i="294"/>
  <c r="R410" i="294"/>
  <c r="R409" i="294"/>
  <c r="R408" i="294"/>
  <c r="O408" i="294"/>
  <c r="R405" i="294"/>
  <c r="R404" i="294"/>
  <c r="R403" i="294"/>
  <c r="R402" i="294"/>
  <c r="O402" i="294"/>
  <c r="R399" i="294"/>
  <c r="R398" i="294"/>
  <c r="R397" i="294"/>
  <c r="R396" i="294"/>
  <c r="O396" i="294"/>
  <c r="R393" i="294"/>
  <c r="R392" i="294"/>
  <c r="R391" i="294"/>
  <c r="R390" i="294"/>
  <c r="O390" i="294"/>
  <c r="R387" i="294"/>
  <c r="R386" i="294"/>
  <c r="R385" i="294"/>
  <c r="R384" i="294"/>
  <c r="O384" i="294"/>
  <c r="R381" i="294"/>
  <c r="R380" i="294"/>
  <c r="R379" i="294"/>
  <c r="R378" i="294"/>
  <c r="O378" i="294"/>
  <c r="R375" i="294"/>
  <c r="R374" i="294"/>
  <c r="R373" i="294"/>
  <c r="R372" i="294"/>
  <c r="O372" i="294"/>
  <c r="R369" i="294"/>
  <c r="R368" i="294"/>
  <c r="R367" i="294"/>
  <c r="R366" i="294"/>
  <c r="O366" i="294"/>
  <c r="R363" i="294"/>
  <c r="R362" i="294"/>
  <c r="R361" i="294"/>
  <c r="R360" i="294"/>
  <c r="O360" i="294"/>
  <c r="R357" i="294"/>
  <c r="R356" i="294"/>
  <c r="R355" i="294"/>
  <c r="R354" i="294"/>
  <c r="O354" i="294"/>
  <c r="R351" i="294"/>
  <c r="R350" i="294"/>
  <c r="R349" i="294"/>
  <c r="R348" i="294"/>
  <c r="O348" i="294"/>
  <c r="R345" i="294"/>
  <c r="R344" i="294"/>
  <c r="R343" i="294"/>
  <c r="R342" i="294"/>
  <c r="O342" i="294"/>
  <c r="R339" i="294"/>
  <c r="R338" i="294"/>
  <c r="R337" i="294"/>
  <c r="R336" i="294"/>
  <c r="O336" i="294"/>
  <c r="R333" i="294"/>
  <c r="R332" i="294"/>
  <c r="R331" i="294"/>
  <c r="R330" i="294"/>
  <c r="O330" i="294"/>
  <c r="R327" i="294"/>
  <c r="R326" i="294"/>
  <c r="R325" i="294"/>
  <c r="R324" i="294"/>
  <c r="O324" i="294"/>
  <c r="R321" i="294"/>
  <c r="R320" i="294"/>
  <c r="R319" i="294"/>
  <c r="R318" i="294"/>
  <c r="O318" i="294"/>
  <c r="R315" i="294"/>
  <c r="R314" i="294"/>
  <c r="R313" i="294"/>
  <c r="R312" i="294"/>
  <c r="O312" i="294"/>
  <c r="R309" i="294"/>
  <c r="R308" i="294"/>
  <c r="R307" i="294"/>
  <c r="R306" i="294"/>
  <c r="O306" i="294"/>
  <c r="R303" i="294"/>
  <c r="R302" i="294"/>
  <c r="R301" i="294"/>
  <c r="R300" i="294"/>
  <c r="O300" i="294"/>
  <c r="R297" i="294"/>
  <c r="R296" i="294"/>
  <c r="R295" i="294"/>
  <c r="R294" i="294"/>
  <c r="O294" i="294"/>
  <c r="R291" i="294"/>
  <c r="R290" i="294"/>
  <c r="R289" i="294"/>
  <c r="R288" i="294"/>
  <c r="O288" i="294"/>
  <c r="R285" i="294"/>
  <c r="R284" i="294"/>
  <c r="R283" i="294"/>
  <c r="R282" i="294"/>
  <c r="O282" i="294"/>
  <c r="R279" i="294"/>
  <c r="R278" i="294"/>
  <c r="R277" i="294"/>
  <c r="R276" i="294"/>
  <c r="O276" i="294"/>
  <c r="R273" i="294"/>
  <c r="R272" i="294"/>
  <c r="R271" i="294"/>
  <c r="R270" i="294"/>
  <c r="O270" i="294"/>
  <c r="R267" i="294"/>
  <c r="R266" i="294"/>
  <c r="R265" i="294"/>
  <c r="R264" i="294"/>
  <c r="O264" i="294"/>
  <c r="R261" i="294"/>
  <c r="R260" i="294"/>
  <c r="R259" i="294"/>
  <c r="R258" i="294"/>
  <c r="O258" i="294"/>
  <c r="R255" i="294"/>
  <c r="R254" i="294"/>
  <c r="R253" i="294"/>
  <c r="R252" i="294"/>
  <c r="O252" i="294"/>
  <c r="R249" i="294"/>
  <c r="R248" i="294"/>
  <c r="R247" i="294"/>
  <c r="R246" i="294"/>
  <c r="O246" i="294"/>
  <c r="R243" i="294"/>
  <c r="R242" i="294"/>
  <c r="R241" i="294"/>
  <c r="R240" i="294"/>
  <c r="O240" i="294"/>
  <c r="R237" i="294"/>
  <c r="R236" i="294"/>
  <c r="R235" i="294"/>
  <c r="R234" i="294"/>
  <c r="O234" i="294"/>
  <c r="R231" i="294"/>
  <c r="R230" i="294"/>
  <c r="R229" i="294"/>
  <c r="R228" i="294"/>
  <c r="O228" i="294"/>
  <c r="R225" i="294"/>
  <c r="R224" i="294"/>
  <c r="R223" i="294"/>
  <c r="R222" i="294"/>
  <c r="O222" i="294"/>
  <c r="R219" i="294"/>
  <c r="R218" i="294"/>
  <c r="R217" i="294"/>
  <c r="R216" i="294"/>
  <c r="O216" i="294"/>
  <c r="R213" i="294"/>
  <c r="R212" i="294"/>
  <c r="R211" i="294"/>
  <c r="R210" i="294"/>
  <c r="O210" i="294"/>
  <c r="R207" i="294"/>
  <c r="R206" i="294"/>
  <c r="R205" i="294"/>
  <c r="R204" i="294"/>
  <c r="O204" i="294"/>
  <c r="R201" i="294"/>
  <c r="R200" i="294"/>
  <c r="R199" i="294"/>
  <c r="R198" i="294"/>
  <c r="O198" i="294"/>
  <c r="R195" i="294"/>
  <c r="R194" i="294"/>
  <c r="R193" i="294"/>
  <c r="R192" i="294"/>
  <c r="O192" i="294"/>
  <c r="R189" i="294"/>
  <c r="R188" i="294"/>
  <c r="R187" i="294"/>
  <c r="R186" i="294"/>
  <c r="O186" i="294"/>
  <c r="R183" i="294"/>
  <c r="R182" i="294"/>
  <c r="R181" i="294"/>
  <c r="R180" i="294"/>
  <c r="O180" i="294"/>
  <c r="R177" i="294"/>
  <c r="R176" i="294"/>
  <c r="R175" i="294"/>
  <c r="R174" i="294"/>
  <c r="O174" i="294"/>
  <c r="R171" i="294"/>
  <c r="R170" i="294"/>
  <c r="R169" i="294"/>
  <c r="R168" i="294"/>
  <c r="O168" i="294"/>
  <c r="R165" i="294"/>
  <c r="R164" i="294"/>
  <c r="R163" i="294"/>
  <c r="R162" i="294"/>
  <c r="O162" i="294"/>
  <c r="R159" i="294"/>
  <c r="R158" i="294"/>
  <c r="R157" i="294"/>
  <c r="R156" i="294"/>
  <c r="O156" i="294"/>
  <c r="R153" i="294"/>
  <c r="R152" i="294"/>
  <c r="R151" i="294"/>
  <c r="R150" i="294"/>
  <c r="O150" i="294"/>
  <c r="R147" i="294"/>
  <c r="R146" i="294"/>
  <c r="R145" i="294"/>
  <c r="R144" i="294"/>
  <c r="O144" i="294"/>
  <c r="R141" i="294"/>
  <c r="R140" i="294"/>
  <c r="R139" i="294"/>
  <c r="R138" i="294"/>
  <c r="O138" i="294"/>
  <c r="R135" i="294"/>
  <c r="R134" i="294"/>
  <c r="R133" i="294"/>
  <c r="R132" i="294"/>
  <c r="O132" i="294"/>
  <c r="R129" i="294"/>
  <c r="R128" i="294"/>
  <c r="R127" i="294"/>
  <c r="R126" i="294"/>
  <c r="O126" i="294"/>
  <c r="R123" i="294"/>
  <c r="R122" i="294"/>
  <c r="R121" i="294"/>
  <c r="R120" i="294"/>
  <c r="O120" i="294"/>
  <c r="R117" i="294"/>
  <c r="R116" i="294"/>
  <c r="R115" i="294"/>
  <c r="R114" i="294"/>
  <c r="O114" i="294"/>
  <c r="R111" i="294"/>
  <c r="R110" i="294"/>
  <c r="R109" i="294"/>
  <c r="R108" i="294"/>
  <c r="O108" i="294"/>
  <c r="R105" i="294"/>
  <c r="R104" i="294"/>
  <c r="R103" i="294"/>
  <c r="R102" i="294"/>
  <c r="O102" i="294"/>
  <c r="R99" i="294"/>
  <c r="R98" i="294"/>
  <c r="R97" i="294"/>
  <c r="R96" i="294"/>
  <c r="O96" i="294"/>
  <c r="R93" i="294"/>
  <c r="R92" i="294"/>
  <c r="R91" i="294"/>
  <c r="R90" i="294"/>
  <c r="O90" i="294"/>
  <c r="R87" i="294"/>
  <c r="R86" i="294"/>
  <c r="R85" i="294"/>
  <c r="R84" i="294"/>
  <c r="O84" i="294"/>
  <c r="R81" i="294"/>
  <c r="R80" i="294"/>
  <c r="R79" i="294"/>
  <c r="R78" i="294"/>
  <c r="O78" i="294"/>
  <c r="R75" i="294"/>
  <c r="R74" i="294"/>
  <c r="R73" i="294"/>
  <c r="R72" i="294"/>
  <c r="O72" i="294"/>
  <c r="R69" i="294"/>
  <c r="R68" i="294"/>
  <c r="R67" i="294"/>
  <c r="R66" i="294"/>
  <c r="O66" i="294"/>
  <c r="R63" i="294"/>
  <c r="R62" i="294"/>
  <c r="R61" i="294"/>
  <c r="R60" i="294"/>
  <c r="O60" i="294"/>
  <c r="R57" i="294"/>
  <c r="R56" i="294"/>
  <c r="R55" i="294"/>
  <c r="R54" i="294"/>
  <c r="O54" i="294"/>
  <c r="R51" i="294"/>
  <c r="R50" i="294"/>
  <c r="R49" i="294"/>
  <c r="R48" i="294"/>
  <c r="O48" i="294"/>
  <c r="R45" i="294"/>
  <c r="R44" i="294"/>
  <c r="R43" i="294"/>
  <c r="R42" i="294"/>
  <c r="O42" i="294"/>
  <c r="R39" i="294"/>
  <c r="R38" i="294"/>
  <c r="R37" i="294"/>
  <c r="R36" i="294"/>
  <c r="O36" i="294"/>
  <c r="R33" i="294"/>
  <c r="R32" i="294"/>
  <c r="R31" i="294"/>
  <c r="R30" i="294"/>
  <c r="O30" i="294"/>
  <c r="R27" i="294"/>
  <c r="R26" i="294"/>
  <c r="R25" i="294"/>
  <c r="R24" i="294"/>
  <c r="O24" i="294"/>
  <c r="R21" i="294"/>
  <c r="R20" i="294"/>
  <c r="R19" i="294"/>
  <c r="R18" i="294"/>
  <c r="O18" i="294"/>
  <c r="R15" i="294"/>
  <c r="R14" i="294"/>
  <c r="R13" i="294"/>
  <c r="R12" i="294"/>
  <c r="O12" i="294"/>
  <c r="K11" i="294"/>
  <c r="K17" i="294" s="1"/>
  <c r="R9" i="294"/>
  <c r="R8" i="294"/>
  <c r="R7" i="294"/>
  <c r="R6" i="294"/>
  <c r="O6" i="294"/>
  <c r="R603" i="295"/>
  <c r="R602" i="295"/>
  <c r="R601" i="295"/>
  <c r="R600" i="295"/>
  <c r="O600" i="295"/>
  <c r="R597" i="295"/>
  <c r="R596" i="295"/>
  <c r="R595" i="295"/>
  <c r="R594" i="295"/>
  <c r="O594" i="295"/>
  <c r="R591" i="295"/>
  <c r="R590" i="295"/>
  <c r="R589" i="295"/>
  <c r="R588" i="295"/>
  <c r="O588" i="295"/>
  <c r="R585" i="295"/>
  <c r="R584" i="295"/>
  <c r="R583" i="295"/>
  <c r="R582" i="295"/>
  <c r="O582" i="295"/>
  <c r="R579" i="295"/>
  <c r="R578" i="295"/>
  <c r="R577" i="295"/>
  <c r="R576" i="295"/>
  <c r="O576" i="295"/>
  <c r="R573" i="295"/>
  <c r="R572" i="295"/>
  <c r="R571" i="295"/>
  <c r="R570" i="295"/>
  <c r="O570" i="295"/>
  <c r="R567" i="295"/>
  <c r="R566" i="295"/>
  <c r="R565" i="295"/>
  <c r="R564" i="295"/>
  <c r="O564" i="295"/>
  <c r="R561" i="295"/>
  <c r="R560" i="295"/>
  <c r="R559" i="295"/>
  <c r="R558" i="295"/>
  <c r="O558" i="295"/>
  <c r="R555" i="295"/>
  <c r="R554" i="295"/>
  <c r="R553" i="295"/>
  <c r="R552" i="295"/>
  <c r="O552" i="295"/>
  <c r="R549" i="295"/>
  <c r="R548" i="295"/>
  <c r="R547" i="295"/>
  <c r="R546" i="295"/>
  <c r="O546" i="295"/>
  <c r="R543" i="295"/>
  <c r="R542" i="295"/>
  <c r="R541" i="295"/>
  <c r="R540" i="295"/>
  <c r="O540" i="295"/>
  <c r="R537" i="295"/>
  <c r="R536" i="295"/>
  <c r="R535" i="295"/>
  <c r="R534" i="295"/>
  <c r="O534" i="295"/>
  <c r="R531" i="295"/>
  <c r="R530" i="295"/>
  <c r="R529" i="295"/>
  <c r="R528" i="295"/>
  <c r="O528" i="295"/>
  <c r="R525" i="295"/>
  <c r="R524" i="295"/>
  <c r="R523" i="295"/>
  <c r="R522" i="295"/>
  <c r="O522" i="295"/>
  <c r="R519" i="295"/>
  <c r="R518" i="295"/>
  <c r="R517" i="295"/>
  <c r="R516" i="295"/>
  <c r="O516" i="295"/>
  <c r="R513" i="295"/>
  <c r="R512" i="295"/>
  <c r="R511" i="295"/>
  <c r="R510" i="295"/>
  <c r="O510" i="295"/>
  <c r="R507" i="295"/>
  <c r="R506" i="295"/>
  <c r="R505" i="295"/>
  <c r="R504" i="295"/>
  <c r="O504" i="295"/>
  <c r="R501" i="295"/>
  <c r="R500" i="295"/>
  <c r="R499" i="295"/>
  <c r="R498" i="295"/>
  <c r="O498" i="295"/>
  <c r="R495" i="295"/>
  <c r="R494" i="295"/>
  <c r="R493" i="295"/>
  <c r="R492" i="295"/>
  <c r="O492" i="295"/>
  <c r="R489" i="295"/>
  <c r="R488" i="295"/>
  <c r="R487" i="295"/>
  <c r="R486" i="295"/>
  <c r="O486" i="295"/>
  <c r="R483" i="295"/>
  <c r="R482" i="295"/>
  <c r="R481" i="295"/>
  <c r="R480" i="295"/>
  <c r="O480" i="295"/>
  <c r="R477" i="295"/>
  <c r="R476" i="295"/>
  <c r="R475" i="295"/>
  <c r="R474" i="295"/>
  <c r="O474" i="295"/>
  <c r="R471" i="295"/>
  <c r="R470" i="295"/>
  <c r="R469" i="295"/>
  <c r="R468" i="295"/>
  <c r="O468" i="295"/>
  <c r="R465" i="295"/>
  <c r="R464" i="295"/>
  <c r="R463" i="295"/>
  <c r="R462" i="295"/>
  <c r="O462" i="295"/>
  <c r="R459" i="295"/>
  <c r="R458" i="295"/>
  <c r="R457" i="295"/>
  <c r="R456" i="295"/>
  <c r="O456" i="295"/>
  <c r="R453" i="295"/>
  <c r="R452" i="295"/>
  <c r="R451" i="295"/>
  <c r="R450" i="295"/>
  <c r="O450" i="295"/>
  <c r="R447" i="295"/>
  <c r="R446" i="295"/>
  <c r="R445" i="295"/>
  <c r="R444" i="295"/>
  <c r="O444" i="295"/>
  <c r="R441" i="295"/>
  <c r="R440" i="295"/>
  <c r="R439" i="295"/>
  <c r="R438" i="295"/>
  <c r="O438" i="295"/>
  <c r="R435" i="295"/>
  <c r="R434" i="295"/>
  <c r="R433" i="295"/>
  <c r="R432" i="295"/>
  <c r="O432" i="295"/>
  <c r="R429" i="295"/>
  <c r="R428" i="295"/>
  <c r="R427" i="295"/>
  <c r="R426" i="295"/>
  <c r="O426" i="295"/>
  <c r="R423" i="295"/>
  <c r="R422" i="295"/>
  <c r="R421" i="295"/>
  <c r="R420" i="295"/>
  <c r="O420" i="295"/>
  <c r="R417" i="295"/>
  <c r="R416" i="295"/>
  <c r="R415" i="295"/>
  <c r="R414" i="295"/>
  <c r="O414" i="295"/>
  <c r="R411" i="295"/>
  <c r="R410" i="295"/>
  <c r="R409" i="295"/>
  <c r="R408" i="295"/>
  <c r="O408" i="295"/>
  <c r="R405" i="295"/>
  <c r="R404" i="295"/>
  <c r="R403" i="295"/>
  <c r="R402" i="295"/>
  <c r="O402" i="295"/>
  <c r="R399" i="295"/>
  <c r="R398" i="295"/>
  <c r="R397" i="295"/>
  <c r="R396" i="295"/>
  <c r="O396" i="295"/>
  <c r="R393" i="295"/>
  <c r="R392" i="295"/>
  <c r="R391" i="295"/>
  <c r="R390" i="295"/>
  <c r="O390" i="295"/>
  <c r="R387" i="295"/>
  <c r="R386" i="295"/>
  <c r="R385" i="295"/>
  <c r="R384" i="295"/>
  <c r="O384" i="295"/>
  <c r="R381" i="295"/>
  <c r="R380" i="295"/>
  <c r="R379" i="295"/>
  <c r="R378" i="295"/>
  <c r="O378" i="295"/>
  <c r="R375" i="295"/>
  <c r="R374" i="295"/>
  <c r="R373" i="295"/>
  <c r="R372" i="295"/>
  <c r="O372" i="295"/>
  <c r="R369" i="295"/>
  <c r="R368" i="295"/>
  <c r="R367" i="295"/>
  <c r="R366" i="295"/>
  <c r="O366" i="295"/>
  <c r="R363" i="295"/>
  <c r="R362" i="295"/>
  <c r="R361" i="295"/>
  <c r="R360" i="295"/>
  <c r="O360" i="295"/>
  <c r="R357" i="295"/>
  <c r="R356" i="295"/>
  <c r="R355" i="295"/>
  <c r="R354" i="295"/>
  <c r="O354" i="295"/>
  <c r="R351" i="295"/>
  <c r="R350" i="295"/>
  <c r="R349" i="295"/>
  <c r="R348" i="295"/>
  <c r="O348" i="295"/>
  <c r="R345" i="295"/>
  <c r="R344" i="295"/>
  <c r="R343" i="295"/>
  <c r="R342" i="295"/>
  <c r="O342" i="295"/>
  <c r="R339" i="295"/>
  <c r="R338" i="295"/>
  <c r="R337" i="295"/>
  <c r="R336" i="295"/>
  <c r="O336" i="295"/>
  <c r="R333" i="295"/>
  <c r="R332" i="295"/>
  <c r="R331" i="295"/>
  <c r="R330" i="295"/>
  <c r="O330" i="295"/>
  <c r="R327" i="295"/>
  <c r="R326" i="295"/>
  <c r="R325" i="295"/>
  <c r="R324" i="295"/>
  <c r="O324" i="295"/>
  <c r="R321" i="295"/>
  <c r="R320" i="295"/>
  <c r="R319" i="295"/>
  <c r="R318" i="295"/>
  <c r="O318" i="295"/>
  <c r="R315" i="295"/>
  <c r="R314" i="295"/>
  <c r="R313" i="295"/>
  <c r="R312" i="295"/>
  <c r="O312" i="295"/>
  <c r="R309" i="295"/>
  <c r="R308" i="295"/>
  <c r="R307" i="295"/>
  <c r="R306" i="295"/>
  <c r="O306" i="295"/>
  <c r="R303" i="295"/>
  <c r="R302" i="295"/>
  <c r="R301" i="295"/>
  <c r="R300" i="295"/>
  <c r="O300" i="295"/>
  <c r="R297" i="295"/>
  <c r="R296" i="295"/>
  <c r="R295" i="295"/>
  <c r="R294" i="295"/>
  <c r="O294" i="295"/>
  <c r="R291" i="295"/>
  <c r="R290" i="295"/>
  <c r="R289" i="295"/>
  <c r="R288" i="295"/>
  <c r="O288" i="295"/>
  <c r="R285" i="295"/>
  <c r="R284" i="295"/>
  <c r="R283" i="295"/>
  <c r="R282" i="295"/>
  <c r="O282" i="295"/>
  <c r="R279" i="295"/>
  <c r="R278" i="295"/>
  <c r="R277" i="295"/>
  <c r="R276" i="295"/>
  <c r="O276" i="295"/>
  <c r="R273" i="295"/>
  <c r="R272" i="295"/>
  <c r="R271" i="295"/>
  <c r="R270" i="295"/>
  <c r="O270" i="295"/>
  <c r="R267" i="295"/>
  <c r="R266" i="295"/>
  <c r="R265" i="295"/>
  <c r="R264" i="295"/>
  <c r="O264" i="295"/>
  <c r="R261" i="295"/>
  <c r="R260" i="295"/>
  <c r="R259" i="295"/>
  <c r="R258" i="295"/>
  <c r="O258" i="295"/>
  <c r="R255" i="295"/>
  <c r="R254" i="295"/>
  <c r="R253" i="295"/>
  <c r="R252" i="295"/>
  <c r="O252" i="295"/>
  <c r="R249" i="295"/>
  <c r="R248" i="295"/>
  <c r="R247" i="295"/>
  <c r="R246" i="295"/>
  <c r="O246" i="295"/>
  <c r="R243" i="295"/>
  <c r="R242" i="295"/>
  <c r="R241" i="295"/>
  <c r="R240" i="295"/>
  <c r="O240" i="295"/>
  <c r="R237" i="295"/>
  <c r="R236" i="295"/>
  <c r="R235" i="295"/>
  <c r="R234" i="295"/>
  <c r="O234" i="295"/>
  <c r="R231" i="295"/>
  <c r="R230" i="295"/>
  <c r="R229" i="295"/>
  <c r="R228" i="295"/>
  <c r="O228" i="295"/>
  <c r="R225" i="295"/>
  <c r="R224" i="295"/>
  <c r="R223" i="295"/>
  <c r="R222" i="295"/>
  <c r="O222" i="295"/>
  <c r="R219" i="295"/>
  <c r="R218" i="295"/>
  <c r="R217" i="295"/>
  <c r="R216" i="295"/>
  <c r="O216" i="295"/>
  <c r="R213" i="295"/>
  <c r="R212" i="295"/>
  <c r="R211" i="295"/>
  <c r="R210" i="295"/>
  <c r="O210" i="295"/>
  <c r="R207" i="295"/>
  <c r="R206" i="295"/>
  <c r="R205" i="295"/>
  <c r="R204" i="295"/>
  <c r="O204" i="295"/>
  <c r="R201" i="295"/>
  <c r="R200" i="295"/>
  <c r="R199" i="295"/>
  <c r="R198" i="295"/>
  <c r="O198" i="295"/>
  <c r="R195" i="295"/>
  <c r="R194" i="295"/>
  <c r="R193" i="295"/>
  <c r="R192" i="295"/>
  <c r="O192" i="295"/>
  <c r="R189" i="295"/>
  <c r="R188" i="295"/>
  <c r="R187" i="295"/>
  <c r="R186" i="295"/>
  <c r="O186" i="295"/>
  <c r="R183" i="295"/>
  <c r="R182" i="295"/>
  <c r="R181" i="295"/>
  <c r="R180" i="295"/>
  <c r="O180" i="295"/>
  <c r="R177" i="295"/>
  <c r="R176" i="295"/>
  <c r="R175" i="295"/>
  <c r="R174" i="295"/>
  <c r="O174" i="295"/>
  <c r="R171" i="295"/>
  <c r="R170" i="295"/>
  <c r="R169" i="295"/>
  <c r="R168" i="295"/>
  <c r="O168" i="295"/>
  <c r="R165" i="295"/>
  <c r="R164" i="295"/>
  <c r="R163" i="295"/>
  <c r="R162" i="295"/>
  <c r="O162" i="295"/>
  <c r="R159" i="295"/>
  <c r="R158" i="295"/>
  <c r="R157" i="295"/>
  <c r="R156" i="295"/>
  <c r="O156" i="295"/>
  <c r="R153" i="295"/>
  <c r="R152" i="295"/>
  <c r="R151" i="295"/>
  <c r="R150" i="295"/>
  <c r="O150" i="295"/>
  <c r="R147" i="295"/>
  <c r="R146" i="295"/>
  <c r="R145" i="295"/>
  <c r="R144" i="295"/>
  <c r="O144" i="295"/>
  <c r="R141" i="295"/>
  <c r="R140" i="295"/>
  <c r="R139" i="295"/>
  <c r="R138" i="295"/>
  <c r="O138" i="295"/>
  <c r="R135" i="295"/>
  <c r="R134" i="295"/>
  <c r="R133" i="295"/>
  <c r="R132" i="295"/>
  <c r="O132" i="295"/>
  <c r="R129" i="295"/>
  <c r="R128" i="295"/>
  <c r="R127" i="295"/>
  <c r="R126" i="295"/>
  <c r="O126" i="295"/>
  <c r="R123" i="295"/>
  <c r="R122" i="295"/>
  <c r="R121" i="295"/>
  <c r="R120" i="295"/>
  <c r="O120" i="295"/>
  <c r="R117" i="295"/>
  <c r="R116" i="295"/>
  <c r="R115" i="295"/>
  <c r="R114" i="295"/>
  <c r="O114" i="295"/>
  <c r="R111" i="295"/>
  <c r="R110" i="295"/>
  <c r="R109" i="295"/>
  <c r="R108" i="295"/>
  <c r="O108" i="295"/>
  <c r="R105" i="295"/>
  <c r="R104" i="295"/>
  <c r="R103" i="295"/>
  <c r="R102" i="295"/>
  <c r="O102" i="295"/>
  <c r="R99" i="295"/>
  <c r="R98" i="295"/>
  <c r="R97" i="295"/>
  <c r="R96" i="295"/>
  <c r="O96" i="295"/>
  <c r="R93" i="295"/>
  <c r="R92" i="295"/>
  <c r="R91" i="295"/>
  <c r="R90" i="295"/>
  <c r="O90" i="295"/>
  <c r="R87" i="295"/>
  <c r="R86" i="295"/>
  <c r="R85" i="295"/>
  <c r="R84" i="295"/>
  <c r="O84" i="295"/>
  <c r="R81" i="295"/>
  <c r="R80" i="295"/>
  <c r="R79" i="295"/>
  <c r="R78" i="295"/>
  <c r="O78" i="295"/>
  <c r="R75" i="295"/>
  <c r="R74" i="295"/>
  <c r="R73" i="295"/>
  <c r="R72" i="295"/>
  <c r="O72" i="295"/>
  <c r="R69" i="295"/>
  <c r="R68" i="295"/>
  <c r="R67" i="295"/>
  <c r="R66" i="295"/>
  <c r="O66" i="295"/>
  <c r="R63" i="295"/>
  <c r="R62" i="295"/>
  <c r="R61" i="295"/>
  <c r="R60" i="295"/>
  <c r="O60" i="295"/>
  <c r="R57" i="295"/>
  <c r="R56" i="295"/>
  <c r="R55" i="295"/>
  <c r="R54" i="295"/>
  <c r="O54" i="295"/>
  <c r="R51" i="295"/>
  <c r="R50" i="295"/>
  <c r="R49" i="295"/>
  <c r="R48" i="295"/>
  <c r="O48" i="295"/>
  <c r="R45" i="295"/>
  <c r="R44" i="295"/>
  <c r="R43" i="295"/>
  <c r="R42" i="295"/>
  <c r="O42" i="295"/>
  <c r="R39" i="295"/>
  <c r="R38" i="295"/>
  <c r="R37" i="295"/>
  <c r="R36" i="295"/>
  <c r="O36" i="295"/>
  <c r="R33" i="295"/>
  <c r="R32" i="295"/>
  <c r="R31" i="295"/>
  <c r="R30" i="295"/>
  <c r="O30" i="295"/>
  <c r="R27" i="295"/>
  <c r="R26" i="295"/>
  <c r="R25" i="295"/>
  <c r="R24" i="295"/>
  <c r="O24" i="295"/>
  <c r="R21" i="295"/>
  <c r="R20" i="295"/>
  <c r="R19" i="295"/>
  <c r="R18" i="295"/>
  <c r="O18" i="295"/>
  <c r="R15" i="295"/>
  <c r="R14" i="295"/>
  <c r="R13" i="295"/>
  <c r="R12" i="295"/>
  <c r="O12" i="295"/>
  <c r="K11" i="295"/>
  <c r="K17" i="295" s="1"/>
  <c r="R9" i="295"/>
  <c r="R8" i="295"/>
  <c r="R7" i="295"/>
  <c r="R6" i="295"/>
  <c r="O6" i="295"/>
  <c r="R603" i="296"/>
  <c r="R602" i="296"/>
  <c r="R601" i="296"/>
  <c r="R600" i="296"/>
  <c r="O600" i="296"/>
  <c r="R597" i="296"/>
  <c r="R596" i="296"/>
  <c r="R595" i="296"/>
  <c r="R594" i="296"/>
  <c r="O594" i="296"/>
  <c r="R591" i="296"/>
  <c r="R590" i="296"/>
  <c r="R589" i="296"/>
  <c r="R588" i="296"/>
  <c r="O588" i="296"/>
  <c r="R585" i="296"/>
  <c r="R584" i="296"/>
  <c r="R583" i="296"/>
  <c r="R582" i="296"/>
  <c r="O582" i="296"/>
  <c r="R579" i="296"/>
  <c r="R578" i="296"/>
  <c r="R577" i="296"/>
  <c r="R576" i="296"/>
  <c r="O576" i="296"/>
  <c r="R573" i="296"/>
  <c r="R572" i="296"/>
  <c r="R571" i="296"/>
  <c r="R570" i="296"/>
  <c r="O570" i="296"/>
  <c r="R567" i="296"/>
  <c r="R566" i="296"/>
  <c r="R565" i="296"/>
  <c r="R564" i="296"/>
  <c r="O564" i="296"/>
  <c r="R561" i="296"/>
  <c r="R560" i="296"/>
  <c r="R559" i="296"/>
  <c r="R558" i="296"/>
  <c r="O558" i="296"/>
  <c r="R555" i="296"/>
  <c r="R554" i="296"/>
  <c r="R553" i="296"/>
  <c r="R552" i="296"/>
  <c r="O552" i="296"/>
  <c r="R549" i="296"/>
  <c r="R548" i="296"/>
  <c r="R547" i="296"/>
  <c r="R546" i="296"/>
  <c r="O546" i="296"/>
  <c r="R543" i="296"/>
  <c r="R542" i="296"/>
  <c r="R541" i="296"/>
  <c r="R540" i="296"/>
  <c r="O540" i="296"/>
  <c r="R537" i="296"/>
  <c r="R536" i="296"/>
  <c r="R535" i="296"/>
  <c r="R534" i="296"/>
  <c r="O534" i="296"/>
  <c r="R531" i="296"/>
  <c r="R530" i="296"/>
  <c r="R529" i="296"/>
  <c r="R528" i="296"/>
  <c r="O528" i="296"/>
  <c r="R525" i="296"/>
  <c r="R524" i="296"/>
  <c r="R523" i="296"/>
  <c r="R522" i="296"/>
  <c r="O522" i="296"/>
  <c r="R519" i="296"/>
  <c r="R518" i="296"/>
  <c r="R517" i="296"/>
  <c r="R516" i="296"/>
  <c r="O516" i="296"/>
  <c r="R513" i="296"/>
  <c r="R512" i="296"/>
  <c r="R511" i="296"/>
  <c r="R510" i="296"/>
  <c r="O510" i="296"/>
  <c r="R507" i="296"/>
  <c r="R506" i="296"/>
  <c r="R505" i="296"/>
  <c r="R504" i="296"/>
  <c r="O504" i="296"/>
  <c r="R501" i="296"/>
  <c r="R500" i="296"/>
  <c r="R499" i="296"/>
  <c r="R498" i="296"/>
  <c r="O498" i="296"/>
  <c r="R495" i="296"/>
  <c r="R494" i="296"/>
  <c r="R493" i="296"/>
  <c r="R492" i="296"/>
  <c r="O492" i="296"/>
  <c r="R489" i="296"/>
  <c r="R488" i="296"/>
  <c r="R487" i="296"/>
  <c r="R486" i="296"/>
  <c r="O486" i="296"/>
  <c r="R483" i="296"/>
  <c r="R482" i="296"/>
  <c r="R481" i="296"/>
  <c r="R480" i="296"/>
  <c r="O480" i="296"/>
  <c r="R477" i="296"/>
  <c r="R476" i="296"/>
  <c r="R475" i="296"/>
  <c r="R474" i="296"/>
  <c r="O474" i="296"/>
  <c r="R471" i="296"/>
  <c r="R470" i="296"/>
  <c r="R469" i="296"/>
  <c r="R468" i="296"/>
  <c r="O468" i="296"/>
  <c r="R465" i="296"/>
  <c r="R464" i="296"/>
  <c r="R463" i="296"/>
  <c r="R462" i="296"/>
  <c r="O462" i="296"/>
  <c r="R459" i="296"/>
  <c r="R458" i="296"/>
  <c r="R457" i="296"/>
  <c r="R456" i="296"/>
  <c r="O456" i="296"/>
  <c r="R453" i="296"/>
  <c r="R452" i="296"/>
  <c r="R451" i="296"/>
  <c r="R450" i="296"/>
  <c r="O450" i="296"/>
  <c r="R447" i="296"/>
  <c r="R446" i="296"/>
  <c r="R445" i="296"/>
  <c r="R444" i="296"/>
  <c r="O444" i="296"/>
  <c r="R441" i="296"/>
  <c r="R440" i="296"/>
  <c r="R439" i="296"/>
  <c r="R438" i="296"/>
  <c r="O438" i="296"/>
  <c r="R435" i="296"/>
  <c r="R434" i="296"/>
  <c r="R433" i="296"/>
  <c r="R432" i="296"/>
  <c r="O432" i="296"/>
  <c r="R429" i="296"/>
  <c r="R428" i="296"/>
  <c r="R427" i="296"/>
  <c r="R426" i="296"/>
  <c r="O426" i="296"/>
  <c r="R423" i="296"/>
  <c r="R422" i="296"/>
  <c r="R421" i="296"/>
  <c r="R420" i="296"/>
  <c r="O420" i="296"/>
  <c r="R417" i="296"/>
  <c r="R416" i="296"/>
  <c r="R415" i="296"/>
  <c r="R414" i="296"/>
  <c r="O414" i="296"/>
  <c r="R411" i="296"/>
  <c r="R410" i="296"/>
  <c r="R409" i="296"/>
  <c r="R408" i="296"/>
  <c r="O408" i="296"/>
  <c r="R405" i="296"/>
  <c r="R404" i="296"/>
  <c r="R403" i="296"/>
  <c r="R402" i="296"/>
  <c r="O402" i="296"/>
  <c r="R399" i="296"/>
  <c r="R398" i="296"/>
  <c r="R397" i="296"/>
  <c r="R396" i="296"/>
  <c r="O396" i="296"/>
  <c r="R393" i="296"/>
  <c r="R392" i="296"/>
  <c r="R391" i="296"/>
  <c r="R390" i="296"/>
  <c r="O390" i="296"/>
  <c r="R387" i="296"/>
  <c r="R386" i="296"/>
  <c r="R385" i="296"/>
  <c r="R384" i="296"/>
  <c r="O384" i="296"/>
  <c r="R381" i="296"/>
  <c r="R380" i="296"/>
  <c r="R379" i="296"/>
  <c r="R378" i="296"/>
  <c r="O378" i="296"/>
  <c r="R375" i="296"/>
  <c r="R374" i="296"/>
  <c r="R373" i="296"/>
  <c r="R372" i="296"/>
  <c r="O372" i="296"/>
  <c r="R369" i="296"/>
  <c r="R368" i="296"/>
  <c r="R367" i="296"/>
  <c r="R366" i="296"/>
  <c r="O366" i="296"/>
  <c r="R363" i="296"/>
  <c r="R362" i="296"/>
  <c r="R361" i="296"/>
  <c r="R360" i="296"/>
  <c r="O360" i="296"/>
  <c r="R357" i="296"/>
  <c r="R356" i="296"/>
  <c r="R355" i="296"/>
  <c r="R354" i="296"/>
  <c r="O354" i="296"/>
  <c r="R351" i="296"/>
  <c r="R350" i="296"/>
  <c r="R349" i="296"/>
  <c r="R348" i="296"/>
  <c r="O348" i="296"/>
  <c r="R345" i="296"/>
  <c r="R344" i="296"/>
  <c r="R343" i="296"/>
  <c r="R342" i="296"/>
  <c r="O342" i="296"/>
  <c r="R339" i="296"/>
  <c r="R338" i="296"/>
  <c r="R337" i="296"/>
  <c r="R336" i="296"/>
  <c r="O336" i="296"/>
  <c r="R333" i="296"/>
  <c r="R332" i="296"/>
  <c r="R331" i="296"/>
  <c r="R330" i="296"/>
  <c r="O330" i="296"/>
  <c r="R327" i="296"/>
  <c r="R326" i="296"/>
  <c r="R325" i="296"/>
  <c r="R324" i="296"/>
  <c r="O324" i="296"/>
  <c r="R321" i="296"/>
  <c r="R320" i="296"/>
  <c r="R319" i="296"/>
  <c r="R318" i="296"/>
  <c r="O318" i="296"/>
  <c r="R315" i="296"/>
  <c r="R314" i="296"/>
  <c r="R313" i="296"/>
  <c r="R312" i="296"/>
  <c r="O312" i="296"/>
  <c r="R309" i="296"/>
  <c r="R308" i="296"/>
  <c r="R307" i="296"/>
  <c r="R306" i="296"/>
  <c r="O306" i="296"/>
  <c r="R303" i="296"/>
  <c r="R302" i="296"/>
  <c r="R301" i="296"/>
  <c r="R300" i="296"/>
  <c r="O300" i="296"/>
  <c r="R297" i="296"/>
  <c r="R296" i="296"/>
  <c r="R295" i="296"/>
  <c r="R294" i="296"/>
  <c r="O294" i="296"/>
  <c r="R291" i="296"/>
  <c r="R290" i="296"/>
  <c r="R289" i="296"/>
  <c r="R288" i="296"/>
  <c r="O288" i="296"/>
  <c r="R285" i="296"/>
  <c r="R284" i="296"/>
  <c r="R283" i="296"/>
  <c r="R282" i="296"/>
  <c r="O282" i="296"/>
  <c r="R279" i="296"/>
  <c r="R278" i="296"/>
  <c r="R277" i="296"/>
  <c r="R276" i="296"/>
  <c r="O276" i="296"/>
  <c r="R273" i="296"/>
  <c r="R272" i="296"/>
  <c r="R271" i="296"/>
  <c r="R270" i="296"/>
  <c r="O270" i="296"/>
  <c r="R267" i="296"/>
  <c r="R266" i="296"/>
  <c r="R265" i="296"/>
  <c r="R264" i="296"/>
  <c r="O264" i="296"/>
  <c r="R261" i="296"/>
  <c r="R260" i="296"/>
  <c r="R259" i="296"/>
  <c r="R258" i="296"/>
  <c r="O258" i="296"/>
  <c r="R255" i="296"/>
  <c r="R254" i="296"/>
  <c r="R253" i="296"/>
  <c r="R252" i="296"/>
  <c r="O252" i="296"/>
  <c r="R249" i="296"/>
  <c r="R248" i="296"/>
  <c r="R247" i="296"/>
  <c r="R246" i="296"/>
  <c r="O246" i="296"/>
  <c r="R243" i="296"/>
  <c r="R242" i="296"/>
  <c r="R241" i="296"/>
  <c r="R240" i="296"/>
  <c r="O240" i="296"/>
  <c r="R237" i="296"/>
  <c r="R236" i="296"/>
  <c r="R235" i="296"/>
  <c r="R234" i="296"/>
  <c r="O234" i="296"/>
  <c r="R231" i="296"/>
  <c r="R230" i="296"/>
  <c r="R229" i="296"/>
  <c r="R228" i="296"/>
  <c r="O228" i="296"/>
  <c r="R225" i="296"/>
  <c r="R224" i="296"/>
  <c r="R223" i="296"/>
  <c r="R222" i="296"/>
  <c r="O222" i="296"/>
  <c r="R219" i="296"/>
  <c r="R218" i="296"/>
  <c r="R217" i="296"/>
  <c r="R216" i="296"/>
  <c r="O216" i="296"/>
  <c r="R213" i="296"/>
  <c r="R212" i="296"/>
  <c r="R211" i="296"/>
  <c r="R210" i="296"/>
  <c r="O210" i="296"/>
  <c r="R207" i="296"/>
  <c r="R206" i="296"/>
  <c r="R205" i="296"/>
  <c r="R204" i="296"/>
  <c r="O204" i="296"/>
  <c r="R201" i="296"/>
  <c r="R200" i="296"/>
  <c r="R199" i="296"/>
  <c r="R198" i="296"/>
  <c r="O198" i="296"/>
  <c r="R195" i="296"/>
  <c r="R194" i="296"/>
  <c r="R193" i="296"/>
  <c r="R192" i="296"/>
  <c r="O192" i="296"/>
  <c r="R189" i="296"/>
  <c r="R188" i="296"/>
  <c r="R187" i="296"/>
  <c r="R186" i="296"/>
  <c r="O186" i="296"/>
  <c r="R183" i="296"/>
  <c r="R182" i="296"/>
  <c r="R181" i="296"/>
  <c r="R180" i="296"/>
  <c r="O180" i="296"/>
  <c r="R177" i="296"/>
  <c r="R176" i="296"/>
  <c r="R175" i="296"/>
  <c r="R174" i="296"/>
  <c r="O174" i="296"/>
  <c r="R171" i="296"/>
  <c r="R170" i="296"/>
  <c r="R169" i="296"/>
  <c r="R168" i="296"/>
  <c r="O168" i="296"/>
  <c r="R165" i="296"/>
  <c r="R164" i="296"/>
  <c r="R163" i="296"/>
  <c r="R162" i="296"/>
  <c r="O162" i="296"/>
  <c r="R159" i="296"/>
  <c r="R158" i="296"/>
  <c r="R157" i="296"/>
  <c r="R156" i="296"/>
  <c r="O156" i="296"/>
  <c r="R153" i="296"/>
  <c r="R152" i="296"/>
  <c r="R151" i="296"/>
  <c r="R150" i="296"/>
  <c r="O150" i="296"/>
  <c r="R147" i="296"/>
  <c r="R146" i="296"/>
  <c r="R145" i="296"/>
  <c r="R144" i="296"/>
  <c r="O144" i="296"/>
  <c r="R141" i="296"/>
  <c r="R140" i="296"/>
  <c r="R139" i="296"/>
  <c r="R138" i="296"/>
  <c r="O138" i="296"/>
  <c r="R135" i="296"/>
  <c r="R134" i="296"/>
  <c r="R133" i="296"/>
  <c r="R132" i="296"/>
  <c r="O132" i="296"/>
  <c r="R129" i="296"/>
  <c r="R128" i="296"/>
  <c r="R127" i="296"/>
  <c r="R126" i="296"/>
  <c r="O126" i="296"/>
  <c r="R123" i="296"/>
  <c r="R122" i="296"/>
  <c r="R121" i="296"/>
  <c r="R120" i="296"/>
  <c r="O120" i="296"/>
  <c r="R117" i="296"/>
  <c r="R116" i="296"/>
  <c r="R115" i="296"/>
  <c r="R114" i="296"/>
  <c r="O114" i="296"/>
  <c r="R111" i="296"/>
  <c r="R110" i="296"/>
  <c r="R109" i="296"/>
  <c r="R108" i="296"/>
  <c r="O108" i="296"/>
  <c r="R105" i="296"/>
  <c r="R104" i="296"/>
  <c r="R103" i="296"/>
  <c r="R102" i="296"/>
  <c r="O102" i="296"/>
  <c r="R99" i="296"/>
  <c r="R98" i="296"/>
  <c r="R97" i="296"/>
  <c r="R96" i="296"/>
  <c r="O96" i="296"/>
  <c r="R93" i="296"/>
  <c r="R92" i="296"/>
  <c r="R91" i="296"/>
  <c r="R90" i="296"/>
  <c r="O90" i="296"/>
  <c r="R87" i="296"/>
  <c r="R86" i="296"/>
  <c r="R85" i="296"/>
  <c r="R84" i="296"/>
  <c r="O84" i="296"/>
  <c r="R81" i="296"/>
  <c r="R80" i="296"/>
  <c r="R79" i="296"/>
  <c r="R78" i="296"/>
  <c r="O78" i="296"/>
  <c r="R75" i="296"/>
  <c r="R74" i="296"/>
  <c r="R73" i="296"/>
  <c r="R72" i="296"/>
  <c r="O72" i="296"/>
  <c r="R69" i="296"/>
  <c r="R68" i="296"/>
  <c r="R67" i="296"/>
  <c r="R66" i="296"/>
  <c r="O66" i="296"/>
  <c r="R63" i="296"/>
  <c r="R62" i="296"/>
  <c r="R61" i="296"/>
  <c r="R60" i="296"/>
  <c r="O60" i="296"/>
  <c r="R57" i="296"/>
  <c r="R56" i="296"/>
  <c r="R55" i="296"/>
  <c r="R54" i="296"/>
  <c r="O54" i="296"/>
  <c r="R51" i="296"/>
  <c r="R50" i="296"/>
  <c r="R49" i="296"/>
  <c r="R48" i="296"/>
  <c r="O48" i="296"/>
  <c r="R45" i="296"/>
  <c r="R44" i="296"/>
  <c r="R43" i="296"/>
  <c r="R42" i="296"/>
  <c r="O42" i="296"/>
  <c r="R39" i="296"/>
  <c r="R38" i="296"/>
  <c r="R37" i="296"/>
  <c r="R36" i="296"/>
  <c r="O36" i="296"/>
  <c r="R33" i="296"/>
  <c r="R32" i="296"/>
  <c r="R31" i="296"/>
  <c r="R30" i="296"/>
  <c r="O30" i="296"/>
  <c r="R27" i="296"/>
  <c r="R26" i="296"/>
  <c r="R25" i="296"/>
  <c r="R24" i="296"/>
  <c r="O24" i="296"/>
  <c r="R21" i="296"/>
  <c r="R20" i="296"/>
  <c r="R19" i="296"/>
  <c r="R18" i="296"/>
  <c r="O18" i="296"/>
  <c r="R15" i="296"/>
  <c r="R14" i="296"/>
  <c r="R13" i="296"/>
  <c r="R12" i="296"/>
  <c r="O12" i="296"/>
  <c r="K11" i="296"/>
  <c r="K17" i="296" s="1"/>
  <c r="R9" i="296"/>
  <c r="R8" i="296"/>
  <c r="R7" i="296"/>
  <c r="R6" i="296"/>
  <c r="O6" i="296"/>
  <c r="R603" i="297"/>
  <c r="R602" i="297"/>
  <c r="R601" i="297"/>
  <c r="R600" i="297"/>
  <c r="O600" i="297"/>
  <c r="R597" i="297"/>
  <c r="R596" i="297"/>
  <c r="R595" i="297"/>
  <c r="R594" i="297"/>
  <c r="O594" i="297"/>
  <c r="R591" i="297"/>
  <c r="R590" i="297"/>
  <c r="R589" i="297"/>
  <c r="R588" i="297"/>
  <c r="O588" i="297"/>
  <c r="R585" i="297"/>
  <c r="R584" i="297"/>
  <c r="R583" i="297"/>
  <c r="R582" i="297"/>
  <c r="O582" i="297"/>
  <c r="R579" i="297"/>
  <c r="R578" i="297"/>
  <c r="R577" i="297"/>
  <c r="R576" i="297"/>
  <c r="O576" i="297"/>
  <c r="R573" i="297"/>
  <c r="R572" i="297"/>
  <c r="R571" i="297"/>
  <c r="R570" i="297"/>
  <c r="O570" i="297"/>
  <c r="R567" i="297"/>
  <c r="R566" i="297"/>
  <c r="R565" i="297"/>
  <c r="R564" i="297"/>
  <c r="O564" i="297"/>
  <c r="R561" i="297"/>
  <c r="R560" i="297"/>
  <c r="R559" i="297"/>
  <c r="R558" i="297"/>
  <c r="O558" i="297"/>
  <c r="R555" i="297"/>
  <c r="R554" i="297"/>
  <c r="R553" i="297"/>
  <c r="R552" i="297"/>
  <c r="O552" i="297"/>
  <c r="R549" i="297"/>
  <c r="R548" i="297"/>
  <c r="R547" i="297"/>
  <c r="R546" i="297"/>
  <c r="O546" i="297"/>
  <c r="R543" i="297"/>
  <c r="R542" i="297"/>
  <c r="R541" i="297"/>
  <c r="R540" i="297"/>
  <c r="O540" i="297"/>
  <c r="R537" i="297"/>
  <c r="R536" i="297"/>
  <c r="R535" i="297"/>
  <c r="R534" i="297"/>
  <c r="O534" i="297"/>
  <c r="R531" i="297"/>
  <c r="R530" i="297"/>
  <c r="R529" i="297"/>
  <c r="R528" i="297"/>
  <c r="O528" i="297"/>
  <c r="R525" i="297"/>
  <c r="R524" i="297"/>
  <c r="R523" i="297"/>
  <c r="R522" i="297"/>
  <c r="O522" i="297"/>
  <c r="R519" i="297"/>
  <c r="R518" i="297"/>
  <c r="R517" i="297"/>
  <c r="R516" i="297"/>
  <c r="O516" i="297"/>
  <c r="R513" i="297"/>
  <c r="R512" i="297"/>
  <c r="R511" i="297"/>
  <c r="R510" i="297"/>
  <c r="O510" i="297"/>
  <c r="R507" i="297"/>
  <c r="R506" i="297"/>
  <c r="R505" i="297"/>
  <c r="R504" i="297"/>
  <c r="O504" i="297"/>
  <c r="R501" i="297"/>
  <c r="R500" i="297"/>
  <c r="R499" i="297"/>
  <c r="R498" i="297"/>
  <c r="O498" i="297"/>
  <c r="R495" i="297"/>
  <c r="R494" i="297"/>
  <c r="R493" i="297"/>
  <c r="R492" i="297"/>
  <c r="O492" i="297"/>
  <c r="R489" i="297"/>
  <c r="R488" i="297"/>
  <c r="R487" i="297"/>
  <c r="R486" i="297"/>
  <c r="O486" i="297"/>
  <c r="R483" i="297"/>
  <c r="R482" i="297"/>
  <c r="R481" i="297"/>
  <c r="R480" i="297"/>
  <c r="O480" i="297"/>
  <c r="R477" i="297"/>
  <c r="R476" i="297"/>
  <c r="R475" i="297"/>
  <c r="R474" i="297"/>
  <c r="O474" i="297"/>
  <c r="R471" i="297"/>
  <c r="R470" i="297"/>
  <c r="R469" i="297"/>
  <c r="R468" i="297"/>
  <c r="O468" i="297"/>
  <c r="R465" i="297"/>
  <c r="R464" i="297"/>
  <c r="R463" i="297"/>
  <c r="R462" i="297"/>
  <c r="O462" i="297"/>
  <c r="R459" i="297"/>
  <c r="R458" i="297"/>
  <c r="R457" i="297"/>
  <c r="R456" i="297"/>
  <c r="O456" i="297"/>
  <c r="R453" i="297"/>
  <c r="R452" i="297"/>
  <c r="R451" i="297"/>
  <c r="R450" i="297"/>
  <c r="O450" i="297"/>
  <c r="R447" i="297"/>
  <c r="R446" i="297"/>
  <c r="R445" i="297"/>
  <c r="R444" i="297"/>
  <c r="O444" i="297"/>
  <c r="R441" i="297"/>
  <c r="R440" i="297"/>
  <c r="R439" i="297"/>
  <c r="R438" i="297"/>
  <c r="O438" i="297"/>
  <c r="R435" i="297"/>
  <c r="R434" i="297"/>
  <c r="R433" i="297"/>
  <c r="R432" i="297"/>
  <c r="O432" i="297"/>
  <c r="R429" i="297"/>
  <c r="R428" i="297"/>
  <c r="R427" i="297"/>
  <c r="R426" i="297"/>
  <c r="O426" i="297"/>
  <c r="R423" i="297"/>
  <c r="R422" i="297"/>
  <c r="R421" i="297"/>
  <c r="R420" i="297"/>
  <c r="O420" i="297"/>
  <c r="R417" i="297"/>
  <c r="R416" i="297"/>
  <c r="R415" i="297"/>
  <c r="R414" i="297"/>
  <c r="O414" i="297"/>
  <c r="R411" i="297"/>
  <c r="R410" i="297"/>
  <c r="R409" i="297"/>
  <c r="R408" i="297"/>
  <c r="O408" i="297"/>
  <c r="R405" i="297"/>
  <c r="R404" i="297"/>
  <c r="R403" i="297"/>
  <c r="R402" i="297"/>
  <c r="O402" i="297"/>
  <c r="R399" i="297"/>
  <c r="R398" i="297"/>
  <c r="R397" i="297"/>
  <c r="R396" i="297"/>
  <c r="O396" i="297"/>
  <c r="R393" i="297"/>
  <c r="R392" i="297"/>
  <c r="R391" i="297"/>
  <c r="R390" i="297"/>
  <c r="O390" i="297"/>
  <c r="R387" i="297"/>
  <c r="R386" i="297"/>
  <c r="R385" i="297"/>
  <c r="R384" i="297"/>
  <c r="O384" i="297"/>
  <c r="R381" i="297"/>
  <c r="R380" i="297"/>
  <c r="R379" i="297"/>
  <c r="R378" i="297"/>
  <c r="O378" i="297"/>
  <c r="R375" i="297"/>
  <c r="R374" i="297"/>
  <c r="R373" i="297"/>
  <c r="R372" i="297"/>
  <c r="O372" i="297"/>
  <c r="R369" i="297"/>
  <c r="R368" i="297"/>
  <c r="R367" i="297"/>
  <c r="R366" i="297"/>
  <c r="O366" i="297"/>
  <c r="R363" i="297"/>
  <c r="R362" i="297"/>
  <c r="R361" i="297"/>
  <c r="R360" i="297"/>
  <c r="O360" i="297"/>
  <c r="R357" i="297"/>
  <c r="R356" i="297"/>
  <c r="R355" i="297"/>
  <c r="R354" i="297"/>
  <c r="O354" i="297"/>
  <c r="R351" i="297"/>
  <c r="R350" i="297"/>
  <c r="R349" i="297"/>
  <c r="R348" i="297"/>
  <c r="O348" i="297"/>
  <c r="R345" i="297"/>
  <c r="R344" i="297"/>
  <c r="R343" i="297"/>
  <c r="R342" i="297"/>
  <c r="O342" i="297"/>
  <c r="R339" i="297"/>
  <c r="R338" i="297"/>
  <c r="R337" i="297"/>
  <c r="R336" i="297"/>
  <c r="O336" i="297"/>
  <c r="R333" i="297"/>
  <c r="R332" i="297"/>
  <c r="R331" i="297"/>
  <c r="R330" i="297"/>
  <c r="O330" i="297"/>
  <c r="R327" i="297"/>
  <c r="R326" i="297"/>
  <c r="R325" i="297"/>
  <c r="R324" i="297"/>
  <c r="O324" i="297"/>
  <c r="R321" i="297"/>
  <c r="R320" i="297"/>
  <c r="R319" i="297"/>
  <c r="R318" i="297"/>
  <c r="O318" i="297"/>
  <c r="R315" i="297"/>
  <c r="R314" i="297"/>
  <c r="R313" i="297"/>
  <c r="R312" i="297"/>
  <c r="O312" i="297"/>
  <c r="R309" i="297"/>
  <c r="R308" i="297"/>
  <c r="R307" i="297"/>
  <c r="R306" i="297"/>
  <c r="O306" i="297"/>
  <c r="R303" i="297"/>
  <c r="R302" i="297"/>
  <c r="R301" i="297"/>
  <c r="R300" i="297"/>
  <c r="O300" i="297"/>
  <c r="R297" i="297"/>
  <c r="R296" i="297"/>
  <c r="R295" i="297"/>
  <c r="R294" i="297"/>
  <c r="O294" i="297"/>
  <c r="R291" i="297"/>
  <c r="R290" i="297"/>
  <c r="R289" i="297"/>
  <c r="R288" i="297"/>
  <c r="O288" i="297"/>
  <c r="R285" i="297"/>
  <c r="R284" i="297"/>
  <c r="R283" i="297"/>
  <c r="R282" i="297"/>
  <c r="O282" i="297"/>
  <c r="R279" i="297"/>
  <c r="R278" i="297"/>
  <c r="R277" i="297"/>
  <c r="R276" i="297"/>
  <c r="O276" i="297"/>
  <c r="R273" i="297"/>
  <c r="R272" i="297"/>
  <c r="R271" i="297"/>
  <c r="R270" i="297"/>
  <c r="O270" i="297"/>
  <c r="R267" i="297"/>
  <c r="R266" i="297"/>
  <c r="R265" i="297"/>
  <c r="R264" i="297"/>
  <c r="O264" i="297"/>
  <c r="R261" i="297"/>
  <c r="R260" i="297"/>
  <c r="R259" i="297"/>
  <c r="R258" i="297"/>
  <c r="O258" i="297"/>
  <c r="R255" i="297"/>
  <c r="R254" i="297"/>
  <c r="R253" i="297"/>
  <c r="R252" i="297"/>
  <c r="O252" i="297"/>
  <c r="R249" i="297"/>
  <c r="R248" i="297"/>
  <c r="R247" i="297"/>
  <c r="R246" i="297"/>
  <c r="O246" i="297"/>
  <c r="R243" i="297"/>
  <c r="R242" i="297"/>
  <c r="R241" i="297"/>
  <c r="R240" i="297"/>
  <c r="O240" i="297"/>
  <c r="R237" i="297"/>
  <c r="R236" i="297"/>
  <c r="R235" i="297"/>
  <c r="R234" i="297"/>
  <c r="O234" i="297"/>
  <c r="R231" i="297"/>
  <c r="R230" i="297"/>
  <c r="R229" i="297"/>
  <c r="R228" i="297"/>
  <c r="O228" i="297"/>
  <c r="R225" i="297"/>
  <c r="R224" i="297"/>
  <c r="R223" i="297"/>
  <c r="R222" i="297"/>
  <c r="O222" i="297"/>
  <c r="R219" i="297"/>
  <c r="R218" i="297"/>
  <c r="R217" i="297"/>
  <c r="R216" i="297"/>
  <c r="O216" i="297"/>
  <c r="R213" i="297"/>
  <c r="R212" i="297"/>
  <c r="R211" i="297"/>
  <c r="R210" i="297"/>
  <c r="O210" i="297"/>
  <c r="R207" i="297"/>
  <c r="R206" i="297"/>
  <c r="R205" i="297"/>
  <c r="R204" i="297"/>
  <c r="O204" i="297"/>
  <c r="R201" i="297"/>
  <c r="R200" i="297"/>
  <c r="R199" i="297"/>
  <c r="R198" i="297"/>
  <c r="O198" i="297"/>
  <c r="R195" i="297"/>
  <c r="R194" i="297"/>
  <c r="R193" i="297"/>
  <c r="R192" i="297"/>
  <c r="O192" i="297"/>
  <c r="R189" i="297"/>
  <c r="R188" i="297"/>
  <c r="R187" i="297"/>
  <c r="R186" i="297"/>
  <c r="O186" i="297"/>
  <c r="R183" i="297"/>
  <c r="R182" i="297"/>
  <c r="R181" i="297"/>
  <c r="R180" i="297"/>
  <c r="O180" i="297"/>
  <c r="R177" i="297"/>
  <c r="R176" i="297"/>
  <c r="R175" i="297"/>
  <c r="R174" i="297"/>
  <c r="O174" i="297"/>
  <c r="R171" i="297"/>
  <c r="R170" i="297"/>
  <c r="R169" i="297"/>
  <c r="R168" i="297"/>
  <c r="O168" i="297"/>
  <c r="R165" i="297"/>
  <c r="R164" i="297"/>
  <c r="R163" i="297"/>
  <c r="R162" i="297"/>
  <c r="O162" i="297"/>
  <c r="R159" i="297"/>
  <c r="R158" i="297"/>
  <c r="R157" i="297"/>
  <c r="R156" i="297"/>
  <c r="O156" i="297"/>
  <c r="R153" i="297"/>
  <c r="R152" i="297"/>
  <c r="R151" i="297"/>
  <c r="R150" i="297"/>
  <c r="O150" i="297"/>
  <c r="R147" i="297"/>
  <c r="R146" i="297"/>
  <c r="R145" i="297"/>
  <c r="R144" i="297"/>
  <c r="O144" i="297"/>
  <c r="R141" i="297"/>
  <c r="R140" i="297"/>
  <c r="R139" i="297"/>
  <c r="R138" i="297"/>
  <c r="O138" i="297"/>
  <c r="R135" i="297"/>
  <c r="R134" i="297"/>
  <c r="R133" i="297"/>
  <c r="R132" i="297"/>
  <c r="O132" i="297"/>
  <c r="R129" i="297"/>
  <c r="R128" i="297"/>
  <c r="R127" i="297"/>
  <c r="R126" i="297"/>
  <c r="O126" i="297"/>
  <c r="R123" i="297"/>
  <c r="R122" i="297"/>
  <c r="R121" i="297"/>
  <c r="R120" i="297"/>
  <c r="O120" i="297"/>
  <c r="R117" i="297"/>
  <c r="R116" i="297"/>
  <c r="R115" i="297"/>
  <c r="R114" i="297"/>
  <c r="O114" i="297"/>
  <c r="R111" i="297"/>
  <c r="R110" i="297"/>
  <c r="R109" i="297"/>
  <c r="R108" i="297"/>
  <c r="O108" i="297"/>
  <c r="R105" i="297"/>
  <c r="R104" i="297"/>
  <c r="R103" i="297"/>
  <c r="R102" i="297"/>
  <c r="O102" i="297"/>
  <c r="R99" i="297"/>
  <c r="R98" i="297"/>
  <c r="R97" i="297"/>
  <c r="R96" i="297"/>
  <c r="O96" i="297"/>
  <c r="R93" i="297"/>
  <c r="R92" i="297"/>
  <c r="R91" i="297"/>
  <c r="R90" i="297"/>
  <c r="O90" i="297"/>
  <c r="R87" i="297"/>
  <c r="R86" i="297"/>
  <c r="R85" i="297"/>
  <c r="R84" i="297"/>
  <c r="O84" i="297"/>
  <c r="R81" i="297"/>
  <c r="R80" i="297"/>
  <c r="R79" i="297"/>
  <c r="R78" i="297"/>
  <c r="O78" i="297"/>
  <c r="R75" i="297"/>
  <c r="R74" i="297"/>
  <c r="R73" i="297"/>
  <c r="R72" i="297"/>
  <c r="O72" i="297"/>
  <c r="R69" i="297"/>
  <c r="R68" i="297"/>
  <c r="R67" i="297"/>
  <c r="R66" i="297"/>
  <c r="O66" i="297"/>
  <c r="R63" i="297"/>
  <c r="R62" i="297"/>
  <c r="R61" i="297"/>
  <c r="R60" i="297"/>
  <c r="O60" i="297"/>
  <c r="R57" i="297"/>
  <c r="R56" i="297"/>
  <c r="R55" i="297"/>
  <c r="R54" i="297"/>
  <c r="O54" i="297"/>
  <c r="R51" i="297"/>
  <c r="R50" i="297"/>
  <c r="R49" i="297"/>
  <c r="R48" i="297"/>
  <c r="O48" i="297"/>
  <c r="R45" i="297"/>
  <c r="R44" i="297"/>
  <c r="R43" i="297"/>
  <c r="R42" i="297"/>
  <c r="O42" i="297"/>
  <c r="R39" i="297"/>
  <c r="R38" i="297"/>
  <c r="R37" i="297"/>
  <c r="R36" i="297"/>
  <c r="O36" i="297"/>
  <c r="R33" i="297"/>
  <c r="R32" i="297"/>
  <c r="R31" i="297"/>
  <c r="R30" i="297"/>
  <c r="O30" i="297"/>
  <c r="R27" i="297"/>
  <c r="R26" i="297"/>
  <c r="R25" i="297"/>
  <c r="R24" i="297"/>
  <c r="O24" i="297"/>
  <c r="R21" i="297"/>
  <c r="R20" i="297"/>
  <c r="R19" i="297"/>
  <c r="R18" i="297"/>
  <c r="O18" i="297"/>
  <c r="K17" i="297"/>
  <c r="K23" i="297" s="1"/>
  <c r="K29" i="297" s="1"/>
  <c r="R15" i="297"/>
  <c r="R14" i="297"/>
  <c r="R13" i="297"/>
  <c r="R12" i="297"/>
  <c r="O12" i="297"/>
  <c r="K11" i="297"/>
  <c r="R9" i="297"/>
  <c r="R8" i="297"/>
  <c r="R7" i="297"/>
  <c r="R6" i="297"/>
  <c r="O6" i="297"/>
  <c r="R603" i="298"/>
  <c r="R602" i="298"/>
  <c r="R601" i="298"/>
  <c r="R600" i="298"/>
  <c r="O600" i="298"/>
  <c r="R597" i="298"/>
  <c r="R596" i="298"/>
  <c r="R595" i="298"/>
  <c r="R594" i="298"/>
  <c r="O594" i="298"/>
  <c r="R591" i="298"/>
  <c r="R590" i="298"/>
  <c r="R589" i="298"/>
  <c r="R588" i="298"/>
  <c r="O588" i="298"/>
  <c r="R585" i="298"/>
  <c r="R584" i="298"/>
  <c r="R583" i="298"/>
  <c r="R582" i="298"/>
  <c r="O582" i="298"/>
  <c r="R579" i="298"/>
  <c r="R578" i="298"/>
  <c r="R577" i="298"/>
  <c r="R576" i="298"/>
  <c r="O576" i="298"/>
  <c r="R573" i="298"/>
  <c r="R572" i="298"/>
  <c r="R571" i="298"/>
  <c r="R570" i="298"/>
  <c r="O570" i="298"/>
  <c r="R567" i="298"/>
  <c r="R566" i="298"/>
  <c r="R565" i="298"/>
  <c r="R564" i="298"/>
  <c r="O564" i="298"/>
  <c r="R561" i="298"/>
  <c r="R560" i="298"/>
  <c r="R559" i="298"/>
  <c r="R558" i="298"/>
  <c r="O558" i="298"/>
  <c r="R555" i="298"/>
  <c r="R554" i="298"/>
  <c r="R553" i="298"/>
  <c r="R552" i="298"/>
  <c r="O552" i="298"/>
  <c r="R549" i="298"/>
  <c r="R548" i="298"/>
  <c r="R547" i="298"/>
  <c r="R546" i="298"/>
  <c r="O546" i="298"/>
  <c r="R543" i="298"/>
  <c r="R542" i="298"/>
  <c r="R541" i="298"/>
  <c r="R540" i="298"/>
  <c r="O540" i="298"/>
  <c r="R537" i="298"/>
  <c r="R536" i="298"/>
  <c r="R535" i="298"/>
  <c r="R534" i="298"/>
  <c r="O534" i="298"/>
  <c r="R531" i="298"/>
  <c r="R530" i="298"/>
  <c r="R529" i="298"/>
  <c r="R528" i="298"/>
  <c r="O528" i="298"/>
  <c r="R525" i="298"/>
  <c r="R524" i="298"/>
  <c r="R523" i="298"/>
  <c r="R522" i="298"/>
  <c r="O522" i="298"/>
  <c r="R519" i="298"/>
  <c r="R518" i="298"/>
  <c r="R517" i="298"/>
  <c r="R516" i="298"/>
  <c r="O516" i="298"/>
  <c r="R513" i="298"/>
  <c r="R512" i="298"/>
  <c r="R511" i="298"/>
  <c r="R510" i="298"/>
  <c r="O510" i="298"/>
  <c r="R507" i="298"/>
  <c r="R506" i="298"/>
  <c r="R505" i="298"/>
  <c r="R504" i="298"/>
  <c r="O504" i="298"/>
  <c r="R501" i="298"/>
  <c r="R500" i="298"/>
  <c r="R499" i="298"/>
  <c r="R498" i="298"/>
  <c r="O498" i="298"/>
  <c r="R495" i="298"/>
  <c r="R494" i="298"/>
  <c r="R493" i="298"/>
  <c r="R492" i="298"/>
  <c r="O492" i="298"/>
  <c r="R489" i="298"/>
  <c r="R488" i="298"/>
  <c r="R487" i="298"/>
  <c r="R486" i="298"/>
  <c r="O486" i="298"/>
  <c r="R483" i="298"/>
  <c r="R482" i="298"/>
  <c r="R481" i="298"/>
  <c r="R480" i="298"/>
  <c r="O480" i="298"/>
  <c r="R477" i="298"/>
  <c r="R476" i="298"/>
  <c r="R475" i="298"/>
  <c r="R474" i="298"/>
  <c r="O474" i="298"/>
  <c r="R471" i="298"/>
  <c r="R470" i="298"/>
  <c r="R469" i="298"/>
  <c r="R468" i="298"/>
  <c r="O468" i="298"/>
  <c r="R465" i="298"/>
  <c r="R464" i="298"/>
  <c r="R463" i="298"/>
  <c r="R462" i="298"/>
  <c r="O462" i="298"/>
  <c r="R459" i="298"/>
  <c r="R458" i="298"/>
  <c r="R457" i="298"/>
  <c r="R456" i="298"/>
  <c r="O456" i="298"/>
  <c r="R453" i="298"/>
  <c r="R452" i="298"/>
  <c r="R451" i="298"/>
  <c r="R450" i="298"/>
  <c r="O450" i="298"/>
  <c r="R447" i="298"/>
  <c r="R446" i="298"/>
  <c r="R445" i="298"/>
  <c r="R444" i="298"/>
  <c r="O444" i="298"/>
  <c r="R441" i="298"/>
  <c r="R440" i="298"/>
  <c r="R439" i="298"/>
  <c r="R438" i="298"/>
  <c r="O438" i="298"/>
  <c r="R435" i="298"/>
  <c r="R434" i="298"/>
  <c r="R433" i="298"/>
  <c r="R432" i="298"/>
  <c r="O432" i="298"/>
  <c r="R429" i="298"/>
  <c r="R428" i="298"/>
  <c r="R427" i="298"/>
  <c r="R426" i="298"/>
  <c r="O426" i="298"/>
  <c r="R423" i="298"/>
  <c r="R422" i="298"/>
  <c r="R421" i="298"/>
  <c r="R420" i="298"/>
  <c r="O420" i="298"/>
  <c r="R417" i="298"/>
  <c r="R416" i="298"/>
  <c r="R415" i="298"/>
  <c r="R414" i="298"/>
  <c r="O414" i="298"/>
  <c r="R411" i="298"/>
  <c r="R410" i="298"/>
  <c r="R409" i="298"/>
  <c r="R408" i="298"/>
  <c r="O408" i="298"/>
  <c r="R405" i="298"/>
  <c r="R404" i="298"/>
  <c r="R403" i="298"/>
  <c r="R402" i="298"/>
  <c r="O402" i="298"/>
  <c r="R399" i="298"/>
  <c r="R398" i="298"/>
  <c r="R397" i="298"/>
  <c r="R396" i="298"/>
  <c r="O396" i="298"/>
  <c r="R393" i="298"/>
  <c r="R392" i="298"/>
  <c r="R391" i="298"/>
  <c r="R390" i="298"/>
  <c r="O390" i="298"/>
  <c r="R387" i="298"/>
  <c r="R386" i="298"/>
  <c r="R385" i="298"/>
  <c r="R384" i="298"/>
  <c r="O384" i="298"/>
  <c r="R381" i="298"/>
  <c r="R380" i="298"/>
  <c r="R379" i="298"/>
  <c r="R378" i="298"/>
  <c r="O378" i="298"/>
  <c r="R375" i="298"/>
  <c r="R374" i="298"/>
  <c r="R373" i="298"/>
  <c r="R372" i="298"/>
  <c r="O372" i="298"/>
  <c r="R369" i="298"/>
  <c r="R368" i="298"/>
  <c r="R367" i="298"/>
  <c r="R366" i="298"/>
  <c r="O366" i="298"/>
  <c r="R363" i="298"/>
  <c r="R362" i="298"/>
  <c r="R361" i="298"/>
  <c r="R360" i="298"/>
  <c r="O360" i="298"/>
  <c r="R357" i="298"/>
  <c r="R356" i="298"/>
  <c r="R355" i="298"/>
  <c r="R354" i="298"/>
  <c r="O354" i="298"/>
  <c r="R351" i="298"/>
  <c r="R350" i="298"/>
  <c r="R349" i="298"/>
  <c r="R348" i="298"/>
  <c r="O348" i="298"/>
  <c r="R345" i="298"/>
  <c r="R344" i="298"/>
  <c r="R343" i="298"/>
  <c r="R342" i="298"/>
  <c r="O342" i="298"/>
  <c r="R339" i="298"/>
  <c r="R338" i="298"/>
  <c r="R337" i="298"/>
  <c r="R336" i="298"/>
  <c r="O336" i="298"/>
  <c r="R333" i="298"/>
  <c r="R332" i="298"/>
  <c r="R331" i="298"/>
  <c r="R330" i="298"/>
  <c r="O330" i="298"/>
  <c r="R327" i="298"/>
  <c r="R326" i="298"/>
  <c r="R325" i="298"/>
  <c r="R324" i="298"/>
  <c r="O324" i="298"/>
  <c r="R321" i="298"/>
  <c r="R320" i="298"/>
  <c r="R319" i="298"/>
  <c r="R318" i="298"/>
  <c r="O318" i="298"/>
  <c r="R315" i="298"/>
  <c r="R314" i="298"/>
  <c r="R313" i="298"/>
  <c r="R312" i="298"/>
  <c r="O312" i="298"/>
  <c r="R309" i="298"/>
  <c r="R308" i="298"/>
  <c r="R307" i="298"/>
  <c r="R306" i="298"/>
  <c r="O306" i="298"/>
  <c r="R303" i="298"/>
  <c r="R302" i="298"/>
  <c r="R301" i="298"/>
  <c r="R300" i="298"/>
  <c r="O300" i="298"/>
  <c r="R297" i="298"/>
  <c r="R296" i="298"/>
  <c r="R295" i="298"/>
  <c r="R294" i="298"/>
  <c r="O294" i="298"/>
  <c r="R291" i="298"/>
  <c r="R290" i="298"/>
  <c r="R289" i="298"/>
  <c r="R288" i="298"/>
  <c r="O288" i="298"/>
  <c r="R285" i="298"/>
  <c r="R284" i="298"/>
  <c r="R283" i="298"/>
  <c r="R282" i="298"/>
  <c r="O282" i="298"/>
  <c r="R279" i="298"/>
  <c r="R278" i="298"/>
  <c r="R277" i="298"/>
  <c r="R276" i="298"/>
  <c r="O276" i="298"/>
  <c r="R273" i="298"/>
  <c r="R272" i="298"/>
  <c r="R271" i="298"/>
  <c r="R270" i="298"/>
  <c r="O270" i="298"/>
  <c r="R267" i="298"/>
  <c r="R266" i="298"/>
  <c r="R265" i="298"/>
  <c r="R264" i="298"/>
  <c r="O264" i="298"/>
  <c r="R261" i="298"/>
  <c r="R260" i="298"/>
  <c r="R259" i="298"/>
  <c r="R258" i="298"/>
  <c r="O258" i="298"/>
  <c r="R255" i="298"/>
  <c r="R254" i="298"/>
  <c r="R253" i="298"/>
  <c r="R252" i="298"/>
  <c r="O252" i="298"/>
  <c r="R249" i="298"/>
  <c r="R248" i="298"/>
  <c r="R247" i="298"/>
  <c r="R246" i="298"/>
  <c r="O246" i="298"/>
  <c r="R243" i="298"/>
  <c r="R242" i="298"/>
  <c r="R241" i="298"/>
  <c r="R240" i="298"/>
  <c r="O240" i="298"/>
  <c r="R237" i="298"/>
  <c r="R236" i="298"/>
  <c r="R235" i="298"/>
  <c r="R234" i="298"/>
  <c r="O234" i="298"/>
  <c r="R231" i="298"/>
  <c r="R230" i="298"/>
  <c r="R229" i="298"/>
  <c r="R228" i="298"/>
  <c r="O228" i="298"/>
  <c r="R225" i="298"/>
  <c r="R224" i="298"/>
  <c r="R223" i="298"/>
  <c r="R222" i="298"/>
  <c r="O222" i="298"/>
  <c r="R219" i="298"/>
  <c r="R218" i="298"/>
  <c r="R217" i="298"/>
  <c r="R216" i="298"/>
  <c r="O216" i="298"/>
  <c r="R213" i="298"/>
  <c r="R212" i="298"/>
  <c r="R211" i="298"/>
  <c r="R210" i="298"/>
  <c r="O210" i="298"/>
  <c r="R207" i="298"/>
  <c r="R206" i="298"/>
  <c r="R205" i="298"/>
  <c r="R204" i="298"/>
  <c r="O204" i="298"/>
  <c r="R201" i="298"/>
  <c r="R200" i="298"/>
  <c r="R199" i="298"/>
  <c r="R198" i="298"/>
  <c r="O198" i="298"/>
  <c r="R195" i="298"/>
  <c r="R194" i="298"/>
  <c r="R193" i="298"/>
  <c r="R192" i="298"/>
  <c r="O192" i="298"/>
  <c r="R189" i="298"/>
  <c r="R188" i="298"/>
  <c r="R187" i="298"/>
  <c r="R186" i="298"/>
  <c r="O186" i="298"/>
  <c r="R183" i="298"/>
  <c r="R182" i="298"/>
  <c r="R181" i="298"/>
  <c r="R180" i="298"/>
  <c r="O180" i="298"/>
  <c r="R177" i="298"/>
  <c r="R176" i="298"/>
  <c r="R175" i="298"/>
  <c r="R174" i="298"/>
  <c r="O174" i="298"/>
  <c r="R171" i="298"/>
  <c r="R170" i="298"/>
  <c r="R169" i="298"/>
  <c r="R168" i="298"/>
  <c r="O168" i="298"/>
  <c r="R165" i="298"/>
  <c r="R164" i="298"/>
  <c r="R163" i="298"/>
  <c r="R162" i="298"/>
  <c r="O162" i="298"/>
  <c r="R159" i="298"/>
  <c r="R158" i="298"/>
  <c r="R157" i="298"/>
  <c r="R156" i="298"/>
  <c r="O156" i="298"/>
  <c r="R153" i="298"/>
  <c r="R152" i="298"/>
  <c r="R151" i="298"/>
  <c r="R150" i="298"/>
  <c r="O150" i="298"/>
  <c r="R147" i="298"/>
  <c r="R146" i="298"/>
  <c r="R145" i="298"/>
  <c r="R144" i="298"/>
  <c r="O144" i="298"/>
  <c r="R141" i="298"/>
  <c r="R140" i="298"/>
  <c r="R139" i="298"/>
  <c r="R138" i="298"/>
  <c r="O138" i="298"/>
  <c r="R135" i="298"/>
  <c r="R134" i="298"/>
  <c r="R133" i="298"/>
  <c r="R132" i="298"/>
  <c r="O132" i="298"/>
  <c r="R129" i="298"/>
  <c r="R128" i="298"/>
  <c r="R127" i="298"/>
  <c r="R126" i="298"/>
  <c r="O126" i="298"/>
  <c r="R123" i="298"/>
  <c r="R122" i="298"/>
  <c r="R121" i="298"/>
  <c r="R120" i="298"/>
  <c r="O120" i="298"/>
  <c r="R117" i="298"/>
  <c r="R116" i="298"/>
  <c r="R115" i="298"/>
  <c r="R114" i="298"/>
  <c r="O114" i="298"/>
  <c r="R111" i="298"/>
  <c r="R110" i="298"/>
  <c r="R109" i="298"/>
  <c r="R108" i="298"/>
  <c r="O108" i="298"/>
  <c r="R105" i="298"/>
  <c r="R104" i="298"/>
  <c r="R103" i="298"/>
  <c r="R102" i="298"/>
  <c r="O102" i="298"/>
  <c r="R99" i="298"/>
  <c r="R98" i="298"/>
  <c r="R97" i="298"/>
  <c r="R96" i="298"/>
  <c r="O96" i="298"/>
  <c r="R93" i="298"/>
  <c r="R92" i="298"/>
  <c r="R91" i="298"/>
  <c r="R90" i="298"/>
  <c r="O90" i="298"/>
  <c r="R87" i="298"/>
  <c r="R86" i="298"/>
  <c r="R85" i="298"/>
  <c r="R84" i="298"/>
  <c r="O84" i="298"/>
  <c r="R81" i="298"/>
  <c r="R80" i="298"/>
  <c r="R79" i="298"/>
  <c r="R78" i="298"/>
  <c r="O78" i="298"/>
  <c r="R75" i="298"/>
  <c r="R74" i="298"/>
  <c r="R73" i="298"/>
  <c r="R72" i="298"/>
  <c r="O72" i="298"/>
  <c r="R69" i="298"/>
  <c r="R68" i="298"/>
  <c r="R67" i="298"/>
  <c r="R66" i="298"/>
  <c r="O66" i="298"/>
  <c r="R63" i="298"/>
  <c r="R62" i="298"/>
  <c r="R61" i="298"/>
  <c r="R60" i="298"/>
  <c r="O60" i="298"/>
  <c r="R57" i="298"/>
  <c r="R56" i="298"/>
  <c r="R55" i="298"/>
  <c r="R54" i="298"/>
  <c r="O54" i="298"/>
  <c r="R51" i="298"/>
  <c r="R50" i="298"/>
  <c r="R49" i="298"/>
  <c r="R48" i="298"/>
  <c r="O48" i="298"/>
  <c r="R45" i="298"/>
  <c r="R44" i="298"/>
  <c r="R43" i="298"/>
  <c r="R42" i="298"/>
  <c r="O42" i="298"/>
  <c r="R39" i="298"/>
  <c r="R38" i="298"/>
  <c r="R37" i="298"/>
  <c r="R36" i="298"/>
  <c r="O36" i="298"/>
  <c r="R33" i="298"/>
  <c r="R32" i="298"/>
  <c r="R31" i="298"/>
  <c r="R30" i="298"/>
  <c r="O30" i="298"/>
  <c r="R27" i="298"/>
  <c r="R26" i="298"/>
  <c r="R25" i="298"/>
  <c r="R24" i="298"/>
  <c r="O24" i="298"/>
  <c r="R21" i="298"/>
  <c r="R20" i="298"/>
  <c r="R19" i="298"/>
  <c r="R18" i="298"/>
  <c r="O18" i="298"/>
  <c r="R15" i="298"/>
  <c r="R14" i="298"/>
  <c r="R13" i="298"/>
  <c r="R12" i="298"/>
  <c r="O12" i="298"/>
  <c r="K11" i="298"/>
  <c r="R9" i="298"/>
  <c r="R8" i="298"/>
  <c r="R7" i="298"/>
  <c r="R6" i="298"/>
  <c r="O6" i="298"/>
  <c r="R603" i="299"/>
  <c r="R602" i="299"/>
  <c r="R601" i="299"/>
  <c r="R600" i="299"/>
  <c r="O600" i="299"/>
  <c r="R597" i="299"/>
  <c r="R596" i="299"/>
  <c r="R595" i="299"/>
  <c r="R594" i="299"/>
  <c r="O594" i="299"/>
  <c r="R591" i="299"/>
  <c r="R590" i="299"/>
  <c r="R589" i="299"/>
  <c r="R588" i="299"/>
  <c r="O588" i="299"/>
  <c r="R585" i="299"/>
  <c r="R584" i="299"/>
  <c r="R583" i="299"/>
  <c r="R582" i="299"/>
  <c r="O582" i="299"/>
  <c r="R579" i="299"/>
  <c r="R578" i="299"/>
  <c r="R577" i="299"/>
  <c r="R576" i="299"/>
  <c r="O576" i="299"/>
  <c r="R573" i="299"/>
  <c r="R572" i="299"/>
  <c r="R571" i="299"/>
  <c r="R570" i="299"/>
  <c r="O570" i="299"/>
  <c r="R567" i="299"/>
  <c r="R566" i="299"/>
  <c r="R565" i="299"/>
  <c r="R564" i="299"/>
  <c r="O564" i="299"/>
  <c r="R561" i="299"/>
  <c r="R560" i="299"/>
  <c r="R559" i="299"/>
  <c r="R558" i="299"/>
  <c r="O558" i="299"/>
  <c r="R555" i="299"/>
  <c r="R554" i="299"/>
  <c r="R553" i="299"/>
  <c r="R552" i="299"/>
  <c r="O552" i="299"/>
  <c r="R549" i="299"/>
  <c r="R548" i="299"/>
  <c r="R547" i="299"/>
  <c r="R546" i="299"/>
  <c r="O546" i="299"/>
  <c r="R543" i="299"/>
  <c r="R542" i="299"/>
  <c r="R541" i="299"/>
  <c r="R540" i="299"/>
  <c r="O540" i="299"/>
  <c r="R537" i="299"/>
  <c r="R536" i="299"/>
  <c r="R535" i="299"/>
  <c r="R534" i="299"/>
  <c r="O534" i="299"/>
  <c r="R531" i="299"/>
  <c r="R530" i="299"/>
  <c r="R529" i="299"/>
  <c r="R528" i="299"/>
  <c r="O528" i="299"/>
  <c r="R525" i="299"/>
  <c r="R524" i="299"/>
  <c r="R523" i="299"/>
  <c r="R522" i="299"/>
  <c r="O522" i="299"/>
  <c r="R519" i="299"/>
  <c r="R518" i="299"/>
  <c r="R517" i="299"/>
  <c r="R516" i="299"/>
  <c r="O516" i="299"/>
  <c r="R513" i="299"/>
  <c r="R512" i="299"/>
  <c r="R511" i="299"/>
  <c r="R510" i="299"/>
  <c r="O510" i="299"/>
  <c r="R507" i="299"/>
  <c r="R506" i="299"/>
  <c r="R505" i="299"/>
  <c r="R504" i="299"/>
  <c r="O504" i="299"/>
  <c r="R501" i="299"/>
  <c r="R500" i="299"/>
  <c r="R499" i="299"/>
  <c r="R498" i="299"/>
  <c r="O498" i="299"/>
  <c r="R495" i="299"/>
  <c r="R494" i="299"/>
  <c r="R493" i="299"/>
  <c r="R492" i="299"/>
  <c r="O492" i="299"/>
  <c r="R489" i="299"/>
  <c r="R488" i="299"/>
  <c r="R487" i="299"/>
  <c r="R486" i="299"/>
  <c r="O486" i="299"/>
  <c r="R483" i="299"/>
  <c r="R482" i="299"/>
  <c r="R481" i="299"/>
  <c r="R480" i="299"/>
  <c r="O480" i="299"/>
  <c r="R477" i="299"/>
  <c r="R476" i="299"/>
  <c r="R475" i="299"/>
  <c r="R474" i="299"/>
  <c r="O474" i="299"/>
  <c r="R471" i="299"/>
  <c r="R470" i="299"/>
  <c r="R469" i="299"/>
  <c r="R468" i="299"/>
  <c r="O468" i="299"/>
  <c r="R465" i="299"/>
  <c r="R464" i="299"/>
  <c r="R463" i="299"/>
  <c r="R462" i="299"/>
  <c r="O462" i="299"/>
  <c r="R459" i="299"/>
  <c r="R458" i="299"/>
  <c r="R457" i="299"/>
  <c r="R456" i="299"/>
  <c r="O456" i="299"/>
  <c r="R453" i="299"/>
  <c r="R452" i="299"/>
  <c r="R451" i="299"/>
  <c r="R450" i="299"/>
  <c r="O450" i="299"/>
  <c r="R447" i="299"/>
  <c r="R446" i="299"/>
  <c r="R445" i="299"/>
  <c r="R444" i="299"/>
  <c r="O444" i="299"/>
  <c r="R441" i="299"/>
  <c r="R440" i="299"/>
  <c r="R439" i="299"/>
  <c r="R438" i="299"/>
  <c r="O438" i="299"/>
  <c r="R435" i="299"/>
  <c r="R434" i="299"/>
  <c r="R433" i="299"/>
  <c r="R432" i="299"/>
  <c r="O432" i="299"/>
  <c r="R429" i="299"/>
  <c r="R428" i="299"/>
  <c r="R427" i="299"/>
  <c r="R426" i="299"/>
  <c r="O426" i="299"/>
  <c r="R423" i="299"/>
  <c r="R422" i="299"/>
  <c r="R421" i="299"/>
  <c r="R420" i="299"/>
  <c r="O420" i="299"/>
  <c r="R417" i="299"/>
  <c r="R416" i="299"/>
  <c r="R415" i="299"/>
  <c r="R414" i="299"/>
  <c r="O414" i="299"/>
  <c r="R411" i="299"/>
  <c r="R410" i="299"/>
  <c r="R409" i="299"/>
  <c r="R408" i="299"/>
  <c r="O408" i="299"/>
  <c r="R405" i="299"/>
  <c r="R404" i="299"/>
  <c r="R403" i="299"/>
  <c r="R402" i="299"/>
  <c r="O402" i="299"/>
  <c r="R399" i="299"/>
  <c r="R398" i="299"/>
  <c r="R397" i="299"/>
  <c r="R396" i="299"/>
  <c r="O396" i="299"/>
  <c r="R393" i="299"/>
  <c r="R392" i="299"/>
  <c r="R391" i="299"/>
  <c r="R390" i="299"/>
  <c r="O390" i="299"/>
  <c r="R387" i="299"/>
  <c r="R386" i="299"/>
  <c r="R385" i="299"/>
  <c r="R384" i="299"/>
  <c r="O384" i="299"/>
  <c r="R381" i="299"/>
  <c r="R380" i="299"/>
  <c r="R379" i="299"/>
  <c r="R378" i="299"/>
  <c r="O378" i="299"/>
  <c r="R375" i="299"/>
  <c r="R374" i="299"/>
  <c r="R373" i="299"/>
  <c r="R372" i="299"/>
  <c r="O372" i="299"/>
  <c r="R369" i="299"/>
  <c r="R368" i="299"/>
  <c r="R367" i="299"/>
  <c r="R366" i="299"/>
  <c r="O366" i="299"/>
  <c r="R363" i="299"/>
  <c r="R362" i="299"/>
  <c r="R361" i="299"/>
  <c r="R360" i="299"/>
  <c r="O360" i="299"/>
  <c r="R357" i="299"/>
  <c r="R356" i="299"/>
  <c r="R355" i="299"/>
  <c r="R354" i="299"/>
  <c r="O354" i="299"/>
  <c r="R351" i="299"/>
  <c r="R350" i="299"/>
  <c r="R349" i="299"/>
  <c r="R348" i="299"/>
  <c r="O348" i="299"/>
  <c r="R345" i="299"/>
  <c r="R344" i="299"/>
  <c r="R343" i="299"/>
  <c r="R342" i="299"/>
  <c r="O342" i="299"/>
  <c r="R339" i="299"/>
  <c r="R338" i="299"/>
  <c r="R337" i="299"/>
  <c r="R336" i="299"/>
  <c r="O336" i="299"/>
  <c r="R333" i="299"/>
  <c r="R332" i="299"/>
  <c r="R331" i="299"/>
  <c r="R330" i="299"/>
  <c r="O330" i="299"/>
  <c r="R327" i="299"/>
  <c r="R326" i="299"/>
  <c r="R325" i="299"/>
  <c r="R324" i="299"/>
  <c r="O324" i="299"/>
  <c r="R321" i="299"/>
  <c r="R320" i="299"/>
  <c r="R319" i="299"/>
  <c r="R318" i="299"/>
  <c r="O318" i="299"/>
  <c r="R315" i="299"/>
  <c r="R314" i="299"/>
  <c r="R313" i="299"/>
  <c r="R312" i="299"/>
  <c r="O312" i="299"/>
  <c r="R309" i="299"/>
  <c r="R308" i="299"/>
  <c r="R307" i="299"/>
  <c r="R306" i="299"/>
  <c r="O306" i="299"/>
  <c r="R303" i="299"/>
  <c r="R302" i="299"/>
  <c r="R301" i="299"/>
  <c r="R300" i="299"/>
  <c r="O300" i="299"/>
  <c r="R297" i="299"/>
  <c r="R296" i="299"/>
  <c r="R295" i="299"/>
  <c r="R294" i="299"/>
  <c r="O294" i="299"/>
  <c r="R291" i="299"/>
  <c r="R290" i="299"/>
  <c r="R289" i="299"/>
  <c r="R288" i="299"/>
  <c r="O288" i="299"/>
  <c r="R285" i="299"/>
  <c r="R284" i="299"/>
  <c r="R283" i="299"/>
  <c r="R282" i="299"/>
  <c r="O282" i="299"/>
  <c r="R279" i="299"/>
  <c r="R278" i="299"/>
  <c r="R277" i="299"/>
  <c r="R276" i="299"/>
  <c r="O276" i="299"/>
  <c r="R273" i="299"/>
  <c r="R272" i="299"/>
  <c r="R271" i="299"/>
  <c r="R270" i="299"/>
  <c r="O270" i="299"/>
  <c r="R267" i="299"/>
  <c r="R266" i="299"/>
  <c r="R265" i="299"/>
  <c r="R264" i="299"/>
  <c r="O264" i="299"/>
  <c r="R261" i="299"/>
  <c r="R260" i="299"/>
  <c r="R259" i="299"/>
  <c r="R258" i="299"/>
  <c r="O258" i="299"/>
  <c r="R255" i="299"/>
  <c r="R254" i="299"/>
  <c r="R253" i="299"/>
  <c r="R252" i="299"/>
  <c r="O252" i="299"/>
  <c r="R249" i="299"/>
  <c r="R248" i="299"/>
  <c r="R247" i="299"/>
  <c r="R246" i="299"/>
  <c r="O246" i="299"/>
  <c r="R243" i="299"/>
  <c r="R242" i="299"/>
  <c r="R241" i="299"/>
  <c r="R240" i="299"/>
  <c r="O240" i="299"/>
  <c r="R237" i="299"/>
  <c r="R236" i="299"/>
  <c r="R235" i="299"/>
  <c r="R234" i="299"/>
  <c r="O234" i="299"/>
  <c r="R231" i="299"/>
  <c r="R230" i="299"/>
  <c r="R229" i="299"/>
  <c r="R228" i="299"/>
  <c r="O228" i="299"/>
  <c r="R225" i="299"/>
  <c r="R224" i="299"/>
  <c r="R223" i="299"/>
  <c r="R222" i="299"/>
  <c r="O222" i="299"/>
  <c r="R219" i="299"/>
  <c r="R218" i="299"/>
  <c r="R217" i="299"/>
  <c r="R216" i="299"/>
  <c r="O216" i="299"/>
  <c r="R213" i="299"/>
  <c r="R212" i="299"/>
  <c r="R211" i="299"/>
  <c r="R210" i="299"/>
  <c r="O210" i="299"/>
  <c r="R207" i="299"/>
  <c r="R206" i="299"/>
  <c r="R205" i="299"/>
  <c r="R204" i="299"/>
  <c r="O204" i="299"/>
  <c r="R201" i="299"/>
  <c r="R200" i="299"/>
  <c r="R199" i="299"/>
  <c r="R198" i="299"/>
  <c r="O198" i="299"/>
  <c r="R195" i="299"/>
  <c r="R194" i="299"/>
  <c r="R193" i="299"/>
  <c r="R192" i="299"/>
  <c r="O192" i="299"/>
  <c r="R189" i="299"/>
  <c r="R188" i="299"/>
  <c r="R187" i="299"/>
  <c r="R186" i="299"/>
  <c r="O186" i="299"/>
  <c r="R183" i="299"/>
  <c r="R182" i="299"/>
  <c r="R181" i="299"/>
  <c r="R180" i="299"/>
  <c r="O180" i="299"/>
  <c r="R177" i="299"/>
  <c r="R176" i="299"/>
  <c r="R175" i="299"/>
  <c r="R174" i="299"/>
  <c r="O174" i="299"/>
  <c r="R171" i="299"/>
  <c r="R170" i="299"/>
  <c r="R169" i="299"/>
  <c r="R168" i="299"/>
  <c r="O168" i="299"/>
  <c r="R165" i="299"/>
  <c r="R164" i="299"/>
  <c r="R163" i="299"/>
  <c r="R162" i="299"/>
  <c r="O162" i="299"/>
  <c r="R159" i="299"/>
  <c r="R158" i="299"/>
  <c r="R157" i="299"/>
  <c r="R156" i="299"/>
  <c r="O156" i="299"/>
  <c r="R153" i="299"/>
  <c r="R152" i="299"/>
  <c r="R151" i="299"/>
  <c r="R150" i="299"/>
  <c r="O150" i="299"/>
  <c r="R147" i="299"/>
  <c r="R146" i="299"/>
  <c r="R145" i="299"/>
  <c r="R144" i="299"/>
  <c r="O144" i="299"/>
  <c r="R141" i="299"/>
  <c r="R140" i="299"/>
  <c r="R139" i="299"/>
  <c r="R138" i="299"/>
  <c r="O138" i="299"/>
  <c r="R135" i="299"/>
  <c r="R134" i="299"/>
  <c r="R133" i="299"/>
  <c r="R132" i="299"/>
  <c r="O132" i="299"/>
  <c r="R129" i="299"/>
  <c r="R128" i="299"/>
  <c r="R127" i="299"/>
  <c r="R126" i="299"/>
  <c r="O126" i="299"/>
  <c r="R123" i="299"/>
  <c r="R122" i="299"/>
  <c r="R121" i="299"/>
  <c r="R120" i="299"/>
  <c r="O120" i="299"/>
  <c r="R117" i="299"/>
  <c r="R116" i="299"/>
  <c r="R115" i="299"/>
  <c r="R114" i="299"/>
  <c r="O114" i="299"/>
  <c r="R111" i="299"/>
  <c r="R110" i="299"/>
  <c r="R109" i="299"/>
  <c r="R108" i="299"/>
  <c r="O108" i="299"/>
  <c r="R105" i="299"/>
  <c r="R104" i="299"/>
  <c r="R103" i="299"/>
  <c r="R102" i="299"/>
  <c r="O102" i="299"/>
  <c r="R99" i="299"/>
  <c r="R98" i="299"/>
  <c r="R97" i="299"/>
  <c r="R96" i="299"/>
  <c r="O96" i="299"/>
  <c r="R93" i="299"/>
  <c r="R92" i="299"/>
  <c r="R91" i="299"/>
  <c r="R90" i="299"/>
  <c r="O90" i="299"/>
  <c r="R87" i="299"/>
  <c r="R86" i="299"/>
  <c r="R85" i="299"/>
  <c r="R84" i="299"/>
  <c r="O84" i="299"/>
  <c r="R81" i="299"/>
  <c r="R80" i="299"/>
  <c r="R79" i="299"/>
  <c r="R78" i="299"/>
  <c r="O78" i="299"/>
  <c r="R75" i="299"/>
  <c r="R74" i="299"/>
  <c r="R73" i="299"/>
  <c r="R72" i="299"/>
  <c r="O72" i="299"/>
  <c r="R69" i="299"/>
  <c r="R68" i="299"/>
  <c r="R67" i="299"/>
  <c r="R66" i="299"/>
  <c r="O66" i="299"/>
  <c r="R63" i="299"/>
  <c r="R62" i="299"/>
  <c r="R61" i="299"/>
  <c r="R60" i="299"/>
  <c r="O60" i="299"/>
  <c r="R57" i="299"/>
  <c r="R56" i="299"/>
  <c r="R55" i="299"/>
  <c r="R54" i="299"/>
  <c r="O54" i="299"/>
  <c r="R51" i="299"/>
  <c r="R50" i="299"/>
  <c r="R49" i="299"/>
  <c r="R48" i="299"/>
  <c r="O48" i="299"/>
  <c r="R45" i="299"/>
  <c r="R44" i="299"/>
  <c r="R43" i="299"/>
  <c r="R42" i="299"/>
  <c r="O42" i="299"/>
  <c r="R39" i="299"/>
  <c r="R38" i="299"/>
  <c r="R37" i="299"/>
  <c r="R36" i="299"/>
  <c r="O36" i="299"/>
  <c r="R33" i="299"/>
  <c r="R32" i="299"/>
  <c r="R31" i="299"/>
  <c r="R30" i="299"/>
  <c r="O30" i="299"/>
  <c r="R27" i="299"/>
  <c r="R26" i="299"/>
  <c r="R25" i="299"/>
  <c r="R24" i="299"/>
  <c r="O24" i="299"/>
  <c r="R21" i="299"/>
  <c r="R20" i="299"/>
  <c r="R19" i="299"/>
  <c r="R18" i="299"/>
  <c r="O18" i="299"/>
  <c r="R15" i="299"/>
  <c r="R14" i="299"/>
  <c r="R13" i="299"/>
  <c r="R12" i="299"/>
  <c r="O12" i="299"/>
  <c r="K11" i="299"/>
  <c r="K17" i="299" s="1"/>
  <c r="R9" i="299"/>
  <c r="R8" i="299"/>
  <c r="R7" i="299"/>
  <c r="R6" i="299"/>
  <c r="O6" i="299"/>
  <c r="R603" i="300"/>
  <c r="R602" i="300"/>
  <c r="R601" i="300"/>
  <c r="R600" i="300"/>
  <c r="O600" i="300"/>
  <c r="R597" i="300"/>
  <c r="R596" i="300"/>
  <c r="R595" i="300"/>
  <c r="R594" i="300"/>
  <c r="O594" i="300"/>
  <c r="R591" i="300"/>
  <c r="R590" i="300"/>
  <c r="R589" i="300"/>
  <c r="R588" i="300"/>
  <c r="O588" i="300"/>
  <c r="R585" i="300"/>
  <c r="R584" i="300"/>
  <c r="R583" i="300"/>
  <c r="R582" i="300"/>
  <c r="O582" i="300"/>
  <c r="R579" i="300"/>
  <c r="R578" i="300"/>
  <c r="R577" i="300"/>
  <c r="R576" i="300"/>
  <c r="O576" i="300"/>
  <c r="R573" i="300"/>
  <c r="R572" i="300"/>
  <c r="R571" i="300"/>
  <c r="R570" i="300"/>
  <c r="O570" i="300"/>
  <c r="R567" i="300"/>
  <c r="R566" i="300"/>
  <c r="R565" i="300"/>
  <c r="R564" i="300"/>
  <c r="O564" i="300"/>
  <c r="R561" i="300"/>
  <c r="R560" i="300"/>
  <c r="R559" i="300"/>
  <c r="R558" i="300"/>
  <c r="O558" i="300"/>
  <c r="R555" i="300"/>
  <c r="R554" i="300"/>
  <c r="R553" i="300"/>
  <c r="R552" i="300"/>
  <c r="O552" i="300"/>
  <c r="R549" i="300"/>
  <c r="R548" i="300"/>
  <c r="R547" i="300"/>
  <c r="R546" i="300"/>
  <c r="O546" i="300"/>
  <c r="R543" i="300"/>
  <c r="R542" i="300"/>
  <c r="R541" i="300"/>
  <c r="R540" i="300"/>
  <c r="O540" i="300"/>
  <c r="R537" i="300"/>
  <c r="R536" i="300"/>
  <c r="R535" i="300"/>
  <c r="R534" i="300"/>
  <c r="O534" i="300"/>
  <c r="R531" i="300"/>
  <c r="R530" i="300"/>
  <c r="R529" i="300"/>
  <c r="R528" i="300"/>
  <c r="O528" i="300"/>
  <c r="R525" i="300"/>
  <c r="R524" i="300"/>
  <c r="R523" i="300"/>
  <c r="R522" i="300"/>
  <c r="O522" i="300"/>
  <c r="R519" i="300"/>
  <c r="R518" i="300"/>
  <c r="R517" i="300"/>
  <c r="R516" i="300"/>
  <c r="O516" i="300"/>
  <c r="R513" i="300"/>
  <c r="R512" i="300"/>
  <c r="R511" i="300"/>
  <c r="R510" i="300"/>
  <c r="O510" i="300"/>
  <c r="R507" i="300"/>
  <c r="R506" i="300"/>
  <c r="R505" i="300"/>
  <c r="R504" i="300"/>
  <c r="O504" i="300"/>
  <c r="R501" i="300"/>
  <c r="R500" i="300"/>
  <c r="R499" i="300"/>
  <c r="R498" i="300"/>
  <c r="O498" i="300"/>
  <c r="R495" i="300"/>
  <c r="R494" i="300"/>
  <c r="R493" i="300"/>
  <c r="R492" i="300"/>
  <c r="O492" i="300"/>
  <c r="R489" i="300"/>
  <c r="R488" i="300"/>
  <c r="R487" i="300"/>
  <c r="R486" i="300"/>
  <c r="O486" i="300"/>
  <c r="R483" i="300"/>
  <c r="R482" i="300"/>
  <c r="R481" i="300"/>
  <c r="R480" i="300"/>
  <c r="O480" i="300"/>
  <c r="R477" i="300"/>
  <c r="R476" i="300"/>
  <c r="R475" i="300"/>
  <c r="R474" i="300"/>
  <c r="O474" i="300"/>
  <c r="R471" i="300"/>
  <c r="R470" i="300"/>
  <c r="R469" i="300"/>
  <c r="R468" i="300"/>
  <c r="O468" i="300"/>
  <c r="R465" i="300"/>
  <c r="R464" i="300"/>
  <c r="R463" i="300"/>
  <c r="R462" i="300"/>
  <c r="O462" i="300"/>
  <c r="R459" i="300"/>
  <c r="R458" i="300"/>
  <c r="R457" i="300"/>
  <c r="R456" i="300"/>
  <c r="O456" i="300"/>
  <c r="R453" i="300"/>
  <c r="R452" i="300"/>
  <c r="R451" i="300"/>
  <c r="R450" i="300"/>
  <c r="O450" i="300"/>
  <c r="R447" i="300"/>
  <c r="R446" i="300"/>
  <c r="R445" i="300"/>
  <c r="R444" i="300"/>
  <c r="O444" i="300"/>
  <c r="R441" i="300"/>
  <c r="R440" i="300"/>
  <c r="R439" i="300"/>
  <c r="R438" i="300"/>
  <c r="O438" i="300"/>
  <c r="R435" i="300"/>
  <c r="R434" i="300"/>
  <c r="R433" i="300"/>
  <c r="R432" i="300"/>
  <c r="O432" i="300"/>
  <c r="R429" i="300"/>
  <c r="R428" i="300"/>
  <c r="R427" i="300"/>
  <c r="R426" i="300"/>
  <c r="O426" i="300"/>
  <c r="R423" i="300"/>
  <c r="R422" i="300"/>
  <c r="R421" i="300"/>
  <c r="R420" i="300"/>
  <c r="O420" i="300"/>
  <c r="R417" i="300"/>
  <c r="R416" i="300"/>
  <c r="R415" i="300"/>
  <c r="R414" i="300"/>
  <c r="O414" i="300"/>
  <c r="R411" i="300"/>
  <c r="R410" i="300"/>
  <c r="R409" i="300"/>
  <c r="R408" i="300"/>
  <c r="O408" i="300"/>
  <c r="R405" i="300"/>
  <c r="R404" i="300"/>
  <c r="R403" i="300"/>
  <c r="R402" i="300"/>
  <c r="O402" i="300"/>
  <c r="R399" i="300"/>
  <c r="R398" i="300"/>
  <c r="R397" i="300"/>
  <c r="R396" i="300"/>
  <c r="O396" i="300"/>
  <c r="R393" i="300"/>
  <c r="R392" i="300"/>
  <c r="R391" i="300"/>
  <c r="R390" i="300"/>
  <c r="O390" i="300"/>
  <c r="R387" i="300"/>
  <c r="R386" i="300"/>
  <c r="R385" i="300"/>
  <c r="R384" i="300"/>
  <c r="O384" i="300"/>
  <c r="R381" i="300"/>
  <c r="R380" i="300"/>
  <c r="R379" i="300"/>
  <c r="R378" i="300"/>
  <c r="O378" i="300"/>
  <c r="R375" i="300"/>
  <c r="R374" i="300"/>
  <c r="R373" i="300"/>
  <c r="R372" i="300"/>
  <c r="O372" i="300"/>
  <c r="R369" i="300"/>
  <c r="R368" i="300"/>
  <c r="R367" i="300"/>
  <c r="R366" i="300"/>
  <c r="O366" i="300"/>
  <c r="R363" i="300"/>
  <c r="R362" i="300"/>
  <c r="R361" i="300"/>
  <c r="R360" i="300"/>
  <c r="O360" i="300"/>
  <c r="R357" i="300"/>
  <c r="R356" i="300"/>
  <c r="R355" i="300"/>
  <c r="R354" i="300"/>
  <c r="O354" i="300"/>
  <c r="R351" i="300"/>
  <c r="R350" i="300"/>
  <c r="R349" i="300"/>
  <c r="R348" i="300"/>
  <c r="O348" i="300"/>
  <c r="R345" i="300"/>
  <c r="R344" i="300"/>
  <c r="R343" i="300"/>
  <c r="R342" i="300"/>
  <c r="O342" i="300"/>
  <c r="R339" i="300"/>
  <c r="R338" i="300"/>
  <c r="R337" i="300"/>
  <c r="R336" i="300"/>
  <c r="O336" i="300"/>
  <c r="R333" i="300"/>
  <c r="R332" i="300"/>
  <c r="R331" i="300"/>
  <c r="R330" i="300"/>
  <c r="O330" i="300"/>
  <c r="R327" i="300"/>
  <c r="R326" i="300"/>
  <c r="R325" i="300"/>
  <c r="R324" i="300"/>
  <c r="O324" i="300"/>
  <c r="R321" i="300"/>
  <c r="R320" i="300"/>
  <c r="R319" i="300"/>
  <c r="R318" i="300"/>
  <c r="O318" i="300"/>
  <c r="R315" i="300"/>
  <c r="R314" i="300"/>
  <c r="R313" i="300"/>
  <c r="R312" i="300"/>
  <c r="O312" i="300"/>
  <c r="R309" i="300"/>
  <c r="R308" i="300"/>
  <c r="R307" i="300"/>
  <c r="R306" i="300"/>
  <c r="O306" i="300"/>
  <c r="R303" i="300"/>
  <c r="R302" i="300"/>
  <c r="R301" i="300"/>
  <c r="R300" i="300"/>
  <c r="O300" i="300"/>
  <c r="R297" i="300"/>
  <c r="R296" i="300"/>
  <c r="R295" i="300"/>
  <c r="R294" i="300"/>
  <c r="O294" i="300"/>
  <c r="R291" i="300"/>
  <c r="R290" i="300"/>
  <c r="R289" i="300"/>
  <c r="R288" i="300"/>
  <c r="O288" i="300"/>
  <c r="R285" i="300"/>
  <c r="R284" i="300"/>
  <c r="R283" i="300"/>
  <c r="R282" i="300"/>
  <c r="O282" i="300"/>
  <c r="R279" i="300"/>
  <c r="R278" i="300"/>
  <c r="R277" i="300"/>
  <c r="R276" i="300"/>
  <c r="O276" i="300"/>
  <c r="R273" i="300"/>
  <c r="R272" i="300"/>
  <c r="R271" i="300"/>
  <c r="R270" i="300"/>
  <c r="O270" i="300"/>
  <c r="R267" i="300"/>
  <c r="R266" i="300"/>
  <c r="R265" i="300"/>
  <c r="R264" i="300"/>
  <c r="O264" i="300"/>
  <c r="R261" i="300"/>
  <c r="R260" i="300"/>
  <c r="R259" i="300"/>
  <c r="R258" i="300"/>
  <c r="O258" i="300"/>
  <c r="R255" i="300"/>
  <c r="R254" i="300"/>
  <c r="R253" i="300"/>
  <c r="R252" i="300"/>
  <c r="O252" i="300"/>
  <c r="R249" i="300"/>
  <c r="R248" i="300"/>
  <c r="R247" i="300"/>
  <c r="R246" i="300"/>
  <c r="O246" i="300"/>
  <c r="R243" i="300"/>
  <c r="R242" i="300"/>
  <c r="R241" i="300"/>
  <c r="R240" i="300"/>
  <c r="O240" i="300"/>
  <c r="R237" i="300"/>
  <c r="R236" i="300"/>
  <c r="R235" i="300"/>
  <c r="R234" i="300"/>
  <c r="O234" i="300"/>
  <c r="R231" i="300"/>
  <c r="R230" i="300"/>
  <c r="R229" i="300"/>
  <c r="R228" i="300"/>
  <c r="O228" i="300"/>
  <c r="R225" i="300"/>
  <c r="R224" i="300"/>
  <c r="R223" i="300"/>
  <c r="R222" i="300"/>
  <c r="O222" i="300"/>
  <c r="R219" i="300"/>
  <c r="R218" i="300"/>
  <c r="R217" i="300"/>
  <c r="R216" i="300"/>
  <c r="O216" i="300"/>
  <c r="R213" i="300"/>
  <c r="R212" i="300"/>
  <c r="R211" i="300"/>
  <c r="R210" i="300"/>
  <c r="O210" i="300"/>
  <c r="R207" i="300"/>
  <c r="R206" i="300"/>
  <c r="R205" i="300"/>
  <c r="R204" i="300"/>
  <c r="O204" i="300"/>
  <c r="R201" i="300"/>
  <c r="R200" i="300"/>
  <c r="R199" i="300"/>
  <c r="R198" i="300"/>
  <c r="O198" i="300"/>
  <c r="R195" i="300"/>
  <c r="R194" i="300"/>
  <c r="R193" i="300"/>
  <c r="R192" i="300"/>
  <c r="O192" i="300"/>
  <c r="R189" i="300"/>
  <c r="R188" i="300"/>
  <c r="R187" i="300"/>
  <c r="R186" i="300"/>
  <c r="O186" i="300"/>
  <c r="R183" i="300"/>
  <c r="R182" i="300"/>
  <c r="R181" i="300"/>
  <c r="R180" i="300"/>
  <c r="O180" i="300"/>
  <c r="R177" i="300"/>
  <c r="R176" i="300"/>
  <c r="R175" i="300"/>
  <c r="R174" i="300"/>
  <c r="O174" i="300"/>
  <c r="R171" i="300"/>
  <c r="R170" i="300"/>
  <c r="R169" i="300"/>
  <c r="R168" i="300"/>
  <c r="O168" i="300"/>
  <c r="R165" i="300"/>
  <c r="R164" i="300"/>
  <c r="R163" i="300"/>
  <c r="R162" i="300"/>
  <c r="O162" i="300"/>
  <c r="R159" i="300"/>
  <c r="R158" i="300"/>
  <c r="R157" i="300"/>
  <c r="R156" i="300"/>
  <c r="O156" i="300"/>
  <c r="R153" i="300"/>
  <c r="R152" i="300"/>
  <c r="R151" i="300"/>
  <c r="R150" i="300"/>
  <c r="O150" i="300"/>
  <c r="R147" i="300"/>
  <c r="R146" i="300"/>
  <c r="R145" i="300"/>
  <c r="R144" i="300"/>
  <c r="O144" i="300"/>
  <c r="R141" i="300"/>
  <c r="R140" i="300"/>
  <c r="R139" i="300"/>
  <c r="R138" i="300"/>
  <c r="O138" i="300"/>
  <c r="R135" i="300"/>
  <c r="R134" i="300"/>
  <c r="R133" i="300"/>
  <c r="R132" i="300"/>
  <c r="O132" i="300"/>
  <c r="R129" i="300"/>
  <c r="R128" i="300"/>
  <c r="R127" i="300"/>
  <c r="R126" i="300"/>
  <c r="O126" i="300"/>
  <c r="R123" i="300"/>
  <c r="R122" i="300"/>
  <c r="R121" i="300"/>
  <c r="R120" i="300"/>
  <c r="O120" i="300"/>
  <c r="R117" i="300"/>
  <c r="R116" i="300"/>
  <c r="R115" i="300"/>
  <c r="R114" i="300"/>
  <c r="O114" i="300"/>
  <c r="R111" i="300"/>
  <c r="R110" i="300"/>
  <c r="R109" i="300"/>
  <c r="R108" i="300"/>
  <c r="O108" i="300"/>
  <c r="R105" i="300"/>
  <c r="R104" i="300"/>
  <c r="R103" i="300"/>
  <c r="R102" i="300"/>
  <c r="O102" i="300"/>
  <c r="R99" i="300"/>
  <c r="R98" i="300"/>
  <c r="R97" i="300"/>
  <c r="R96" i="300"/>
  <c r="O96" i="300"/>
  <c r="R93" i="300"/>
  <c r="R92" i="300"/>
  <c r="R91" i="300"/>
  <c r="R90" i="300"/>
  <c r="O90" i="300"/>
  <c r="R87" i="300"/>
  <c r="R86" i="300"/>
  <c r="R85" i="300"/>
  <c r="R84" i="300"/>
  <c r="O84" i="300"/>
  <c r="R81" i="300"/>
  <c r="R80" i="300"/>
  <c r="R79" i="300"/>
  <c r="R78" i="300"/>
  <c r="O78" i="300"/>
  <c r="R75" i="300"/>
  <c r="R74" i="300"/>
  <c r="R73" i="300"/>
  <c r="R72" i="300"/>
  <c r="O72" i="300"/>
  <c r="R69" i="300"/>
  <c r="R68" i="300"/>
  <c r="R67" i="300"/>
  <c r="R66" i="300"/>
  <c r="O66" i="300"/>
  <c r="R63" i="300"/>
  <c r="R62" i="300"/>
  <c r="R61" i="300"/>
  <c r="R60" i="300"/>
  <c r="O60" i="300"/>
  <c r="R57" i="300"/>
  <c r="R56" i="300"/>
  <c r="R55" i="300"/>
  <c r="R54" i="300"/>
  <c r="O54" i="300"/>
  <c r="R51" i="300"/>
  <c r="R50" i="300"/>
  <c r="R49" i="300"/>
  <c r="R48" i="300"/>
  <c r="O48" i="300"/>
  <c r="R45" i="300"/>
  <c r="R44" i="300"/>
  <c r="R43" i="300"/>
  <c r="R42" i="300"/>
  <c r="O42" i="300"/>
  <c r="R39" i="300"/>
  <c r="R38" i="300"/>
  <c r="R37" i="300"/>
  <c r="R36" i="300"/>
  <c r="O36" i="300"/>
  <c r="R33" i="300"/>
  <c r="R32" i="300"/>
  <c r="R31" i="300"/>
  <c r="R30" i="300"/>
  <c r="O30" i="300"/>
  <c r="R27" i="300"/>
  <c r="R26" i="300"/>
  <c r="R25" i="300"/>
  <c r="R24" i="300"/>
  <c r="O24" i="300"/>
  <c r="R21" i="300"/>
  <c r="R20" i="300"/>
  <c r="R19" i="300"/>
  <c r="R18" i="300"/>
  <c r="O18" i="300"/>
  <c r="R15" i="300"/>
  <c r="R14" i="300"/>
  <c r="R13" i="300"/>
  <c r="R12" i="300"/>
  <c r="O12" i="300"/>
  <c r="K11" i="300"/>
  <c r="K17" i="300" s="1"/>
  <c r="R9" i="300"/>
  <c r="R8" i="300"/>
  <c r="R7" i="300"/>
  <c r="R6" i="300"/>
  <c r="O6" i="300"/>
  <c r="R603" i="291"/>
  <c r="R602" i="291"/>
  <c r="R601" i="291"/>
  <c r="R600" i="291"/>
  <c r="O600" i="291"/>
  <c r="R597" i="291"/>
  <c r="R596" i="291"/>
  <c r="R595" i="291"/>
  <c r="R594" i="291"/>
  <c r="O594" i="291"/>
  <c r="R591" i="291"/>
  <c r="R590" i="291"/>
  <c r="R589" i="291"/>
  <c r="R588" i="291"/>
  <c r="O588" i="291"/>
  <c r="R585" i="291"/>
  <c r="R584" i="291"/>
  <c r="R583" i="291"/>
  <c r="R582" i="291"/>
  <c r="O582" i="291"/>
  <c r="R579" i="291"/>
  <c r="R578" i="291"/>
  <c r="R577" i="291"/>
  <c r="R576" i="291"/>
  <c r="O576" i="291"/>
  <c r="R573" i="291"/>
  <c r="R572" i="291"/>
  <c r="R571" i="291"/>
  <c r="R570" i="291"/>
  <c r="O570" i="291"/>
  <c r="R567" i="291"/>
  <c r="R566" i="291"/>
  <c r="R565" i="291"/>
  <c r="R564" i="291"/>
  <c r="O564" i="291"/>
  <c r="R561" i="291"/>
  <c r="R560" i="291"/>
  <c r="R559" i="291"/>
  <c r="R558" i="291"/>
  <c r="O558" i="291"/>
  <c r="R555" i="291"/>
  <c r="R554" i="291"/>
  <c r="R553" i="291"/>
  <c r="R552" i="291"/>
  <c r="O552" i="291"/>
  <c r="R549" i="291"/>
  <c r="R548" i="291"/>
  <c r="R547" i="291"/>
  <c r="R546" i="291"/>
  <c r="O546" i="291"/>
  <c r="R543" i="291"/>
  <c r="R542" i="291"/>
  <c r="R541" i="291"/>
  <c r="R540" i="291"/>
  <c r="O540" i="291"/>
  <c r="R537" i="291"/>
  <c r="R536" i="291"/>
  <c r="R535" i="291"/>
  <c r="R534" i="291"/>
  <c r="O534" i="291"/>
  <c r="R531" i="291"/>
  <c r="R530" i="291"/>
  <c r="R529" i="291"/>
  <c r="R528" i="291"/>
  <c r="O528" i="291"/>
  <c r="R525" i="291"/>
  <c r="R524" i="291"/>
  <c r="R523" i="291"/>
  <c r="R522" i="291"/>
  <c r="O522" i="291"/>
  <c r="R519" i="291"/>
  <c r="R518" i="291"/>
  <c r="R517" i="291"/>
  <c r="R516" i="291"/>
  <c r="O516" i="291"/>
  <c r="R513" i="291"/>
  <c r="R512" i="291"/>
  <c r="R511" i="291"/>
  <c r="R510" i="291"/>
  <c r="O510" i="291"/>
  <c r="R507" i="291"/>
  <c r="R506" i="291"/>
  <c r="R505" i="291"/>
  <c r="R504" i="291"/>
  <c r="O504" i="291"/>
  <c r="R501" i="291"/>
  <c r="R500" i="291"/>
  <c r="R499" i="291"/>
  <c r="R498" i="291"/>
  <c r="O498" i="291"/>
  <c r="R495" i="291"/>
  <c r="R494" i="291"/>
  <c r="R493" i="291"/>
  <c r="R492" i="291"/>
  <c r="O492" i="291"/>
  <c r="R489" i="291"/>
  <c r="R488" i="291"/>
  <c r="R487" i="291"/>
  <c r="R486" i="291"/>
  <c r="O486" i="291"/>
  <c r="R483" i="291"/>
  <c r="R482" i="291"/>
  <c r="R481" i="291"/>
  <c r="R480" i="291"/>
  <c r="O480" i="291"/>
  <c r="R477" i="291"/>
  <c r="R476" i="291"/>
  <c r="R475" i="291"/>
  <c r="R474" i="291"/>
  <c r="O474" i="291"/>
  <c r="R471" i="291"/>
  <c r="R470" i="291"/>
  <c r="R469" i="291"/>
  <c r="R468" i="291"/>
  <c r="O468" i="291"/>
  <c r="R465" i="291"/>
  <c r="R464" i="291"/>
  <c r="R463" i="291"/>
  <c r="R462" i="291"/>
  <c r="O462" i="291"/>
  <c r="R459" i="291"/>
  <c r="R458" i="291"/>
  <c r="R457" i="291"/>
  <c r="R456" i="291"/>
  <c r="O456" i="291"/>
  <c r="R453" i="291"/>
  <c r="R452" i="291"/>
  <c r="R451" i="291"/>
  <c r="R450" i="291"/>
  <c r="O450" i="291"/>
  <c r="R447" i="291"/>
  <c r="R446" i="291"/>
  <c r="R445" i="291"/>
  <c r="R444" i="291"/>
  <c r="O444" i="291"/>
  <c r="R441" i="291"/>
  <c r="R440" i="291"/>
  <c r="R439" i="291"/>
  <c r="R438" i="291"/>
  <c r="O438" i="291"/>
  <c r="R435" i="291"/>
  <c r="R434" i="291"/>
  <c r="R433" i="291"/>
  <c r="R432" i="291"/>
  <c r="O432" i="291"/>
  <c r="R429" i="291"/>
  <c r="R428" i="291"/>
  <c r="R427" i="291"/>
  <c r="R426" i="291"/>
  <c r="O426" i="291"/>
  <c r="R423" i="291"/>
  <c r="R422" i="291"/>
  <c r="R421" i="291"/>
  <c r="R420" i="291"/>
  <c r="O420" i="291"/>
  <c r="R417" i="291"/>
  <c r="R416" i="291"/>
  <c r="R415" i="291"/>
  <c r="R414" i="291"/>
  <c r="O414" i="291"/>
  <c r="R411" i="291"/>
  <c r="R410" i="291"/>
  <c r="R409" i="291"/>
  <c r="R408" i="291"/>
  <c r="O408" i="291"/>
  <c r="R405" i="291"/>
  <c r="R404" i="291"/>
  <c r="R403" i="291"/>
  <c r="R402" i="291"/>
  <c r="O402" i="291"/>
  <c r="R399" i="291"/>
  <c r="R398" i="291"/>
  <c r="R397" i="291"/>
  <c r="R396" i="291"/>
  <c r="O396" i="291"/>
  <c r="R393" i="291"/>
  <c r="R392" i="291"/>
  <c r="R391" i="291"/>
  <c r="R390" i="291"/>
  <c r="O390" i="291"/>
  <c r="R387" i="291"/>
  <c r="R386" i="291"/>
  <c r="R385" i="291"/>
  <c r="R384" i="291"/>
  <c r="O384" i="291"/>
  <c r="R381" i="291"/>
  <c r="R380" i="291"/>
  <c r="R379" i="291"/>
  <c r="R378" i="291"/>
  <c r="O378" i="291"/>
  <c r="R375" i="291"/>
  <c r="R374" i="291"/>
  <c r="R373" i="291"/>
  <c r="R372" i="291"/>
  <c r="O372" i="291"/>
  <c r="R369" i="291"/>
  <c r="R368" i="291"/>
  <c r="R367" i="291"/>
  <c r="R366" i="291"/>
  <c r="O366" i="291"/>
  <c r="R363" i="291"/>
  <c r="R362" i="291"/>
  <c r="R361" i="291"/>
  <c r="R360" i="291"/>
  <c r="O360" i="291"/>
  <c r="R357" i="291"/>
  <c r="R356" i="291"/>
  <c r="R355" i="291"/>
  <c r="R354" i="291"/>
  <c r="O354" i="291"/>
  <c r="R351" i="291"/>
  <c r="R350" i="291"/>
  <c r="R349" i="291"/>
  <c r="R348" i="291"/>
  <c r="O348" i="291"/>
  <c r="R345" i="291"/>
  <c r="R344" i="291"/>
  <c r="R343" i="291"/>
  <c r="R342" i="291"/>
  <c r="O342" i="291"/>
  <c r="R339" i="291"/>
  <c r="R338" i="291"/>
  <c r="R337" i="291"/>
  <c r="R336" i="291"/>
  <c r="O336" i="291"/>
  <c r="R333" i="291"/>
  <c r="R332" i="291"/>
  <c r="R331" i="291"/>
  <c r="R330" i="291"/>
  <c r="O330" i="291"/>
  <c r="R327" i="291"/>
  <c r="R326" i="291"/>
  <c r="R325" i="291"/>
  <c r="R324" i="291"/>
  <c r="O324" i="291"/>
  <c r="R321" i="291"/>
  <c r="R320" i="291"/>
  <c r="R319" i="291"/>
  <c r="R318" i="291"/>
  <c r="O318" i="291"/>
  <c r="R315" i="291"/>
  <c r="R314" i="291"/>
  <c r="R313" i="291"/>
  <c r="R312" i="291"/>
  <c r="O312" i="291"/>
  <c r="R309" i="291"/>
  <c r="R308" i="291"/>
  <c r="R307" i="291"/>
  <c r="R306" i="291"/>
  <c r="O306" i="291"/>
  <c r="R303" i="291"/>
  <c r="R302" i="291"/>
  <c r="R301" i="291"/>
  <c r="R300" i="291"/>
  <c r="O300" i="291"/>
  <c r="R297" i="291"/>
  <c r="R296" i="291"/>
  <c r="R295" i="291"/>
  <c r="R294" i="291"/>
  <c r="O294" i="291"/>
  <c r="R291" i="291"/>
  <c r="R290" i="291"/>
  <c r="R289" i="291"/>
  <c r="R288" i="291"/>
  <c r="O288" i="291"/>
  <c r="R285" i="291"/>
  <c r="R284" i="291"/>
  <c r="R283" i="291"/>
  <c r="R282" i="291"/>
  <c r="O282" i="291"/>
  <c r="R279" i="291"/>
  <c r="R278" i="291"/>
  <c r="R277" i="291"/>
  <c r="R276" i="291"/>
  <c r="O276" i="291"/>
  <c r="R273" i="291"/>
  <c r="R272" i="291"/>
  <c r="R271" i="291"/>
  <c r="R270" i="291"/>
  <c r="O270" i="291"/>
  <c r="R267" i="291"/>
  <c r="R266" i="291"/>
  <c r="R265" i="291"/>
  <c r="R264" i="291"/>
  <c r="O264" i="291"/>
  <c r="R261" i="291"/>
  <c r="R260" i="291"/>
  <c r="R259" i="291"/>
  <c r="R258" i="291"/>
  <c r="O258" i="291"/>
  <c r="R255" i="291"/>
  <c r="R254" i="291"/>
  <c r="R253" i="291"/>
  <c r="R252" i="291"/>
  <c r="O252" i="291"/>
  <c r="R249" i="291"/>
  <c r="R248" i="291"/>
  <c r="R247" i="291"/>
  <c r="R246" i="291"/>
  <c r="O246" i="291"/>
  <c r="R243" i="291"/>
  <c r="R242" i="291"/>
  <c r="R241" i="291"/>
  <c r="R240" i="291"/>
  <c r="O240" i="291"/>
  <c r="R237" i="291"/>
  <c r="R236" i="291"/>
  <c r="R235" i="291"/>
  <c r="R234" i="291"/>
  <c r="O234" i="291"/>
  <c r="R231" i="291"/>
  <c r="R230" i="291"/>
  <c r="R229" i="291"/>
  <c r="R228" i="291"/>
  <c r="O228" i="291"/>
  <c r="R225" i="291"/>
  <c r="R224" i="291"/>
  <c r="R223" i="291"/>
  <c r="R222" i="291"/>
  <c r="O222" i="291"/>
  <c r="R219" i="291"/>
  <c r="R218" i="291"/>
  <c r="R217" i="291"/>
  <c r="R216" i="291"/>
  <c r="O216" i="291"/>
  <c r="R213" i="291"/>
  <c r="R212" i="291"/>
  <c r="R211" i="291"/>
  <c r="R210" i="291"/>
  <c r="O210" i="291"/>
  <c r="R207" i="291"/>
  <c r="R206" i="291"/>
  <c r="R205" i="291"/>
  <c r="R204" i="291"/>
  <c r="O204" i="291"/>
  <c r="R201" i="291"/>
  <c r="R200" i="291"/>
  <c r="R199" i="291"/>
  <c r="R198" i="291"/>
  <c r="O198" i="291"/>
  <c r="R195" i="291"/>
  <c r="R194" i="291"/>
  <c r="R193" i="291"/>
  <c r="R192" i="291"/>
  <c r="O192" i="291"/>
  <c r="R189" i="291"/>
  <c r="R188" i="291"/>
  <c r="R187" i="291"/>
  <c r="R186" i="291"/>
  <c r="O186" i="291"/>
  <c r="R183" i="291"/>
  <c r="R182" i="291"/>
  <c r="R181" i="291"/>
  <c r="R180" i="291"/>
  <c r="O180" i="291"/>
  <c r="R177" i="291"/>
  <c r="R176" i="291"/>
  <c r="R175" i="291"/>
  <c r="R174" i="291"/>
  <c r="O174" i="291"/>
  <c r="R171" i="291"/>
  <c r="R170" i="291"/>
  <c r="R169" i="291"/>
  <c r="R168" i="291"/>
  <c r="O168" i="291"/>
  <c r="R165" i="291"/>
  <c r="R164" i="291"/>
  <c r="R163" i="291"/>
  <c r="R162" i="291"/>
  <c r="O162" i="291"/>
  <c r="R159" i="291"/>
  <c r="R158" i="291"/>
  <c r="R157" i="291"/>
  <c r="R156" i="291"/>
  <c r="O156" i="291"/>
  <c r="R153" i="291"/>
  <c r="R152" i="291"/>
  <c r="R151" i="291"/>
  <c r="R150" i="291"/>
  <c r="O150" i="291"/>
  <c r="R147" i="291"/>
  <c r="R146" i="291"/>
  <c r="R145" i="291"/>
  <c r="R144" i="291"/>
  <c r="O144" i="291"/>
  <c r="R141" i="291"/>
  <c r="R140" i="291"/>
  <c r="R139" i="291"/>
  <c r="R138" i="291"/>
  <c r="O138" i="291"/>
  <c r="R135" i="291"/>
  <c r="R134" i="291"/>
  <c r="R133" i="291"/>
  <c r="R132" i="291"/>
  <c r="O132" i="291"/>
  <c r="R129" i="291"/>
  <c r="R128" i="291"/>
  <c r="R127" i="291"/>
  <c r="R126" i="291"/>
  <c r="O126" i="291"/>
  <c r="R123" i="291"/>
  <c r="R122" i="291"/>
  <c r="R121" i="291"/>
  <c r="R120" i="291"/>
  <c r="O120" i="291"/>
  <c r="R117" i="291"/>
  <c r="R116" i="291"/>
  <c r="R115" i="291"/>
  <c r="R114" i="291"/>
  <c r="O114" i="291"/>
  <c r="R111" i="291"/>
  <c r="R110" i="291"/>
  <c r="R109" i="291"/>
  <c r="R108" i="291"/>
  <c r="O108" i="291"/>
  <c r="R105" i="291"/>
  <c r="R104" i="291"/>
  <c r="R103" i="291"/>
  <c r="R102" i="291"/>
  <c r="O102" i="291"/>
  <c r="R99" i="291"/>
  <c r="R98" i="291"/>
  <c r="R97" i="291"/>
  <c r="R96" i="291"/>
  <c r="O96" i="291"/>
  <c r="R93" i="291"/>
  <c r="R92" i="291"/>
  <c r="R91" i="291"/>
  <c r="R90" i="291"/>
  <c r="O90" i="291"/>
  <c r="R87" i="291"/>
  <c r="R86" i="291"/>
  <c r="R85" i="291"/>
  <c r="R84" i="291"/>
  <c r="O84" i="291"/>
  <c r="R81" i="291"/>
  <c r="R80" i="291"/>
  <c r="R79" i="291"/>
  <c r="R78" i="291"/>
  <c r="O78" i="291"/>
  <c r="R75" i="291"/>
  <c r="R74" i="291"/>
  <c r="R73" i="291"/>
  <c r="R72" i="291"/>
  <c r="O72" i="291"/>
  <c r="R69" i="291"/>
  <c r="R68" i="291"/>
  <c r="R67" i="291"/>
  <c r="R66" i="291"/>
  <c r="O66" i="291"/>
  <c r="R63" i="291"/>
  <c r="R62" i="291"/>
  <c r="R61" i="291"/>
  <c r="R60" i="291"/>
  <c r="O60" i="291"/>
  <c r="R57" i="291"/>
  <c r="R56" i="291"/>
  <c r="R55" i="291"/>
  <c r="R54" i="291"/>
  <c r="O54" i="291"/>
  <c r="R51" i="291"/>
  <c r="R50" i="291"/>
  <c r="R49" i="291"/>
  <c r="R48" i="291"/>
  <c r="O48" i="291"/>
  <c r="R45" i="291"/>
  <c r="R44" i="291"/>
  <c r="R43" i="291"/>
  <c r="R42" i="291"/>
  <c r="O42" i="291"/>
  <c r="R39" i="291"/>
  <c r="R38" i="291"/>
  <c r="R37" i="291"/>
  <c r="R36" i="291"/>
  <c r="O36" i="291"/>
  <c r="R33" i="291"/>
  <c r="R32" i="291"/>
  <c r="R31" i="291"/>
  <c r="R30" i="291"/>
  <c r="O30" i="291"/>
  <c r="R27" i="291"/>
  <c r="R26" i="291"/>
  <c r="R25" i="291"/>
  <c r="R24" i="291"/>
  <c r="O24" i="291"/>
  <c r="R21" i="291"/>
  <c r="R20" i="291"/>
  <c r="R19" i="291"/>
  <c r="R18" i="291"/>
  <c r="O18" i="291"/>
  <c r="R15" i="291"/>
  <c r="R14" i="291"/>
  <c r="R13" i="291"/>
  <c r="R12" i="291"/>
  <c r="O12" i="291"/>
  <c r="K11" i="291"/>
  <c r="K17" i="291" s="1"/>
  <c r="R9" i="291"/>
  <c r="R8" i="291"/>
  <c r="R7" i="291"/>
  <c r="R6" i="291"/>
  <c r="O6" i="291"/>
  <c r="R603" i="138"/>
  <c r="R602" i="138"/>
  <c r="R601" i="138"/>
  <c r="R600" i="138"/>
  <c r="O600" i="138"/>
  <c r="R597" i="138"/>
  <c r="R596" i="138"/>
  <c r="R595" i="138"/>
  <c r="R594" i="138"/>
  <c r="O594" i="138"/>
  <c r="R591" i="138"/>
  <c r="R590" i="138"/>
  <c r="R589" i="138"/>
  <c r="R588" i="138"/>
  <c r="O588" i="138"/>
  <c r="R585" i="138"/>
  <c r="R584" i="138"/>
  <c r="R583" i="138"/>
  <c r="R582" i="138"/>
  <c r="O582" i="138"/>
  <c r="R579" i="138"/>
  <c r="R578" i="138"/>
  <c r="R577" i="138"/>
  <c r="R576" i="138"/>
  <c r="O576" i="138"/>
  <c r="R573" i="138"/>
  <c r="R572" i="138"/>
  <c r="R571" i="138"/>
  <c r="R570" i="138"/>
  <c r="O570" i="138"/>
  <c r="R567" i="138"/>
  <c r="R566" i="138"/>
  <c r="R565" i="138"/>
  <c r="R564" i="138"/>
  <c r="O564" i="138"/>
  <c r="R561" i="138"/>
  <c r="R560" i="138"/>
  <c r="R559" i="138"/>
  <c r="R558" i="138"/>
  <c r="O558" i="138"/>
  <c r="R555" i="138"/>
  <c r="R554" i="138"/>
  <c r="R553" i="138"/>
  <c r="R552" i="138"/>
  <c r="O552" i="138"/>
  <c r="R549" i="138"/>
  <c r="R548" i="138"/>
  <c r="R547" i="138"/>
  <c r="R546" i="138"/>
  <c r="O546" i="138"/>
  <c r="R543" i="138"/>
  <c r="R542" i="138"/>
  <c r="R541" i="138"/>
  <c r="R540" i="138"/>
  <c r="O540" i="138"/>
  <c r="R537" i="138"/>
  <c r="R536" i="138"/>
  <c r="R535" i="138"/>
  <c r="R534" i="138"/>
  <c r="O534" i="138"/>
  <c r="R531" i="138"/>
  <c r="R530" i="138"/>
  <c r="R529" i="138"/>
  <c r="R528" i="138"/>
  <c r="O528" i="138"/>
  <c r="R525" i="138"/>
  <c r="R524" i="138"/>
  <c r="R523" i="138"/>
  <c r="R522" i="138"/>
  <c r="O522" i="138"/>
  <c r="R519" i="138"/>
  <c r="R518" i="138"/>
  <c r="R517" i="138"/>
  <c r="R516" i="138"/>
  <c r="O516" i="138"/>
  <c r="R513" i="138"/>
  <c r="R512" i="138"/>
  <c r="R511" i="138"/>
  <c r="R510" i="138"/>
  <c r="O510" i="138"/>
  <c r="R507" i="138"/>
  <c r="R506" i="138"/>
  <c r="R505" i="138"/>
  <c r="R504" i="138"/>
  <c r="O504" i="138"/>
  <c r="R501" i="138"/>
  <c r="R500" i="138"/>
  <c r="R499" i="138"/>
  <c r="R498" i="138"/>
  <c r="O498" i="138"/>
  <c r="R495" i="138"/>
  <c r="R494" i="138"/>
  <c r="R493" i="138"/>
  <c r="R492" i="138"/>
  <c r="O492" i="138"/>
  <c r="R489" i="138"/>
  <c r="R488" i="138"/>
  <c r="R487" i="138"/>
  <c r="R486" i="138"/>
  <c r="O486" i="138"/>
  <c r="R483" i="138"/>
  <c r="R482" i="138"/>
  <c r="R481" i="138"/>
  <c r="R480" i="138"/>
  <c r="O480" i="138"/>
  <c r="R477" i="138"/>
  <c r="R476" i="138"/>
  <c r="R475" i="138"/>
  <c r="R474" i="138"/>
  <c r="O474" i="138"/>
  <c r="R471" i="138"/>
  <c r="R470" i="138"/>
  <c r="R469" i="138"/>
  <c r="R468" i="138"/>
  <c r="O468" i="138"/>
  <c r="R465" i="138"/>
  <c r="R464" i="138"/>
  <c r="R463" i="138"/>
  <c r="R462" i="138"/>
  <c r="O462" i="138"/>
  <c r="R459" i="138"/>
  <c r="R458" i="138"/>
  <c r="R457" i="138"/>
  <c r="R456" i="138"/>
  <c r="O456" i="138"/>
  <c r="R453" i="138"/>
  <c r="R452" i="138"/>
  <c r="R451" i="138"/>
  <c r="R450" i="138"/>
  <c r="O450" i="138"/>
  <c r="R447" i="138"/>
  <c r="R446" i="138"/>
  <c r="R445" i="138"/>
  <c r="R444" i="138"/>
  <c r="O444" i="138"/>
  <c r="R441" i="138"/>
  <c r="R440" i="138"/>
  <c r="R439" i="138"/>
  <c r="R438" i="138"/>
  <c r="O438" i="138"/>
  <c r="R435" i="138"/>
  <c r="R434" i="138"/>
  <c r="R433" i="138"/>
  <c r="R432" i="138"/>
  <c r="O432" i="138"/>
  <c r="R429" i="138"/>
  <c r="R428" i="138"/>
  <c r="R427" i="138"/>
  <c r="R426" i="138"/>
  <c r="O426" i="138"/>
  <c r="R423" i="138"/>
  <c r="R422" i="138"/>
  <c r="R421" i="138"/>
  <c r="R420" i="138"/>
  <c r="O420" i="138"/>
  <c r="R417" i="138"/>
  <c r="R416" i="138"/>
  <c r="R415" i="138"/>
  <c r="R414" i="138"/>
  <c r="O414" i="138"/>
  <c r="R411" i="138"/>
  <c r="R410" i="138"/>
  <c r="R409" i="138"/>
  <c r="R408" i="138"/>
  <c r="O408" i="138"/>
  <c r="R405" i="138"/>
  <c r="R404" i="138"/>
  <c r="R403" i="138"/>
  <c r="R402" i="138"/>
  <c r="O402" i="138"/>
  <c r="R399" i="138"/>
  <c r="R398" i="138"/>
  <c r="R397" i="138"/>
  <c r="R396" i="138"/>
  <c r="O396" i="138"/>
  <c r="R393" i="138"/>
  <c r="R392" i="138"/>
  <c r="R391" i="138"/>
  <c r="R390" i="138"/>
  <c r="O390" i="138"/>
  <c r="R387" i="138"/>
  <c r="R386" i="138"/>
  <c r="R385" i="138"/>
  <c r="R384" i="138"/>
  <c r="O384" i="138"/>
  <c r="R381" i="138"/>
  <c r="R380" i="138"/>
  <c r="R379" i="138"/>
  <c r="R378" i="138"/>
  <c r="O378" i="138"/>
  <c r="R375" i="138"/>
  <c r="R374" i="138"/>
  <c r="R373" i="138"/>
  <c r="R372" i="138"/>
  <c r="O372" i="138"/>
  <c r="R369" i="138"/>
  <c r="R368" i="138"/>
  <c r="R367" i="138"/>
  <c r="R366" i="138"/>
  <c r="O366" i="138"/>
  <c r="R363" i="138"/>
  <c r="R362" i="138"/>
  <c r="R361" i="138"/>
  <c r="R360" i="138"/>
  <c r="O360" i="138"/>
  <c r="R357" i="138"/>
  <c r="R356" i="138"/>
  <c r="R355" i="138"/>
  <c r="R354" i="138"/>
  <c r="O354" i="138"/>
  <c r="R351" i="138"/>
  <c r="R350" i="138"/>
  <c r="R349" i="138"/>
  <c r="R348" i="138"/>
  <c r="O348" i="138"/>
  <c r="R345" i="138"/>
  <c r="R344" i="138"/>
  <c r="R343" i="138"/>
  <c r="R342" i="138"/>
  <c r="O342" i="138"/>
  <c r="R339" i="138"/>
  <c r="R338" i="138"/>
  <c r="R337" i="138"/>
  <c r="R336" i="138"/>
  <c r="O336" i="138"/>
  <c r="R333" i="138"/>
  <c r="R332" i="138"/>
  <c r="R331" i="138"/>
  <c r="R330" i="138"/>
  <c r="O330" i="138"/>
  <c r="R327" i="138"/>
  <c r="R326" i="138"/>
  <c r="R325" i="138"/>
  <c r="R324" i="138"/>
  <c r="O324" i="138"/>
  <c r="R321" i="138"/>
  <c r="R320" i="138"/>
  <c r="R319" i="138"/>
  <c r="R318" i="138"/>
  <c r="O318" i="138"/>
  <c r="R315" i="138"/>
  <c r="R314" i="138"/>
  <c r="R313" i="138"/>
  <c r="R312" i="138"/>
  <c r="O312" i="138"/>
  <c r="R309" i="138"/>
  <c r="R308" i="138"/>
  <c r="R307" i="138"/>
  <c r="R306" i="138"/>
  <c r="O306" i="138"/>
  <c r="R303" i="138"/>
  <c r="R302" i="138"/>
  <c r="R301" i="138"/>
  <c r="R300" i="138"/>
  <c r="O300" i="138"/>
  <c r="R297" i="138"/>
  <c r="R296" i="138"/>
  <c r="R295" i="138"/>
  <c r="R294" i="138"/>
  <c r="O294" i="138"/>
  <c r="R291" i="138"/>
  <c r="R290" i="138"/>
  <c r="R289" i="138"/>
  <c r="R288" i="138"/>
  <c r="O288" i="138"/>
  <c r="R285" i="138"/>
  <c r="R284" i="138"/>
  <c r="R283" i="138"/>
  <c r="R282" i="138"/>
  <c r="O282" i="138"/>
  <c r="R279" i="138"/>
  <c r="R278" i="138"/>
  <c r="R277" i="138"/>
  <c r="R276" i="138"/>
  <c r="O276" i="138"/>
  <c r="R273" i="138"/>
  <c r="R272" i="138"/>
  <c r="R271" i="138"/>
  <c r="R270" i="138"/>
  <c r="O270" i="138"/>
  <c r="R267" i="138"/>
  <c r="R266" i="138"/>
  <c r="R265" i="138"/>
  <c r="R264" i="138"/>
  <c r="O264" i="138"/>
  <c r="R261" i="138"/>
  <c r="R260" i="138"/>
  <c r="R259" i="138"/>
  <c r="R258" i="138"/>
  <c r="O258" i="138"/>
  <c r="R255" i="138"/>
  <c r="R254" i="138"/>
  <c r="R253" i="138"/>
  <c r="R252" i="138"/>
  <c r="O252" i="138"/>
  <c r="R249" i="138"/>
  <c r="R248" i="138"/>
  <c r="R247" i="138"/>
  <c r="R246" i="138"/>
  <c r="O246" i="138"/>
  <c r="R243" i="138"/>
  <c r="R242" i="138"/>
  <c r="R241" i="138"/>
  <c r="R240" i="138"/>
  <c r="O240" i="138"/>
  <c r="R237" i="138"/>
  <c r="R236" i="138"/>
  <c r="R235" i="138"/>
  <c r="R234" i="138"/>
  <c r="O234" i="138"/>
  <c r="R231" i="138"/>
  <c r="R230" i="138"/>
  <c r="R229" i="138"/>
  <c r="R228" i="138"/>
  <c r="O228" i="138"/>
  <c r="R225" i="138"/>
  <c r="R224" i="138"/>
  <c r="R223" i="138"/>
  <c r="R222" i="138"/>
  <c r="O222" i="138"/>
  <c r="R219" i="138"/>
  <c r="R218" i="138"/>
  <c r="R217" i="138"/>
  <c r="R216" i="138"/>
  <c r="O216" i="138"/>
  <c r="R213" i="138"/>
  <c r="R212" i="138"/>
  <c r="R211" i="138"/>
  <c r="R210" i="138"/>
  <c r="O210" i="138"/>
  <c r="R207" i="138"/>
  <c r="R206" i="138"/>
  <c r="R205" i="138"/>
  <c r="R204" i="138"/>
  <c r="O204" i="138"/>
  <c r="R201" i="138"/>
  <c r="R200" i="138"/>
  <c r="R199" i="138"/>
  <c r="R198" i="138"/>
  <c r="O198" i="138"/>
  <c r="R195" i="138"/>
  <c r="R194" i="138"/>
  <c r="R193" i="138"/>
  <c r="R192" i="138"/>
  <c r="O192" i="138"/>
  <c r="R189" i="138"/>
  <c r="R188" i="138"/>
  <c r="R187" i="138"/>
  <c r="R186" i="138"/>
  <c r="O186" i="138"/>
  <c r="R183" i="138"/>
  <c r="R182" i="138"/>
  <c r="R181" i="138"/>
  <c r="R180" i="138"/>
  <c r="O180" i="138"/>
  <c r="R177" i="138"/>
  <c r="R176" i="138"/>
  <c r="R175" i="138"/>
  <c r="R174" i="138"/>
  <c r="O174" i="138"/>
  <c r="R171" i="138"/>
  <c r="R170" i="138"/>
  <c r="R169" i="138"/>
  <c r="R168" i="138"/>
  <c r="O168" i="138"/>
  <c r="R165" i="138"/>
  <c r="R164" i="138"/>
  <c r="R163" i="138"/>
  <c r="R162" i="138"/>
  <c r="O162" i="138"/>
  <c r="R159" i="138"/>
  <c r="R158" i="138"/>
  <c r="R157" i="138"/>
  <c r="R156" i="138"/>
  <c r="O156" i="138"/>
  <c r="R153" i="138"/>
  <c r="R152" i="138"/>
  <c r="R151" i="138"/>
  <c r="R150" i="138"/>
  <c r="O150" i="138"/>
  <c r="R147" i="138"/>
  <c r="R146" i="138"/>
  <c r="R145" i="138"/>
  <c r="R144" i="138"/>
  <c r="O144" i="138"/>
  <c r="R141" i="138"/>
  <c r="R140" i="138"/>
  <c r="R139" i="138"/>
  <c r="R138" i="138"/>
  <c r="O138" i="138"/>
  <c r="R135" i="138"/>
  <c r="R134" i="138"/>
  <c r="R133" i="138"/>
  <c r="R132" i="138"/>
  <c r="O132" i="138"/>
  <c r="R129" i="138"/>
  <c r="R128" i="138"/>
  <c r="R127" i="138"/>
  <c r="R126" i="138"/>
  <c r="O126" i="138"/>
  <c r="R123" i="138"/>
  <c r="R122" i="138"/>
  <c r="R121" i="138"/>
  <c r="R120" i="138"/>
  <c r="O120" i="138"/>
  <c r="R117" i="138"/>
  <c r="R116" i="138"/>
  <c r="R115" i="138"/>
  <c r="R114" i="138"/>
  <c r="O114" i="138"/>
  <c r="R111" i="138"/>
  <c r="R110" i="138"/>
  <c r="R109" i="138"/>
  <c r="R108" i="138"/>
  <c r="O108" i="138"/>
  <c r="R105" i="138"/>
  <c r="R104" i="138"/>
  <c r="R103" i="138"/>
  <c r="R102" i="138"/>
  <c r="O102" i="138"/>
  <c r="R99" i="138"/>
  <c r="R98" i="138"/>
  <c r="R97" i="138"/>
  <c r="R96" i="138"/>
  <c r="O96" i="138"/>
  <c r="R93" i="138"/>
  <c r="R92" i="138"/>
  <c r="R91" i="138"/>
  <c r="R90" i="138"/>
  <c r="O90" i="138"/>
  <c r="R87" i="138"/>
  <c r="R86" i="138"/>
  <c r="R85" i="138"/>
  <c r="R84" i="138"/>
  <c r="O84" i="138"/>
  <c r="R81" i="138"/>
  <c r="R80" i="138"/>
  <c r="R79" i="138"/>
  <c r="R78" i="138"/>
  <c r="O78" i="138"/>
  <c r="R75" i="138"/>
  <c r="R74" i="138"/>
  <c r="R73" i="138"/>
  <c r="R72" i="138"/>
  <c r="O72" i="138"/>
  <c r="R69" i="138"/>
  <c r="R68" i="138"/>
  <c r="R67" i="138"/>
  <c r="R66" i="138"/>
  <c r="O66" i="138"/>
  <c r="R63" i="138"/>
  <c r="R62" i="138"/>
  <c r="R61" i="138"/>
  <c r="R60" i="138"/>
  <c r="O60" i="138"/>
  <c r="R57" i="138"/>
  <c r="R56" i="138"/>
  <c r="R55" i="138"/>
  <c r="R54" i="138"/>
  <c r="O54" i="138"/>
  <c r="R51" i="138"/>
  <c r="R50" i="138"/>
  <c r="R49" i="138"/>
  <c r="R48" i="138"/>
  <c r="O48" i="138"/>
  <c r="R45" i="138"/>
  <c r="R44" i="138"/>
  <c r="R43" i="138"/>
  <c r="R42" i="138"/>
  <c r="O42" i="138"/>
  <c r="R39" i="138"/>
  <c r="R38" i="138"/>
  <c r="R37" i="138"/>
  <c r="R36" i="138"/>
  <c r="O36" i="138"/>
  <c r="R33" i="138"/>
  <c r="R32" i="138"/>
  <c r="R31" i="138"/>
  <c r="R30" i="138"/>
  <c r="O30" i="138"/>
  <c r="R27" i="138"/>
  <c r="R26" i="138"/>
  <c r="R25" i="138"/>
  <c r="R24" i="138"/>
  <c r="O24" i="138"/>
  <c r="R21" i="138"/>
  <c r="R20" i="138"/>
  <c r="R19" i="138"/>
  <c r="R18" i="138"/>
  <c r="O18" i="138"/>
  <c r="I4" i="247"/>
  <c r="L273" i="181" l="1"/>
  <c r="N272" i="181"/>
  <c r="J272" i="181"/>
  <c r="L271" i="181"/>
  <c r="N270" i="181"/>
  <c r="J270" i="181"/>
  <c r="L269" i="181"/>
  <c r="N268" i="181"/>
  <c r="J268" i="181"/>
  <c r="L267" i="181"/>
  <c r="N266" i="181"/>
  <c r="J266" i="181"/>
  <c r="L265" i="181"/>
  <c r="N264" i="181"/>
  <c r="J264" i="181"/>
  <c r="L263" i="181"/>
  <c r="N262" i="181"/>
  <c r="J262" i="181"/>
  <c r="L261" i="181"/>
  <c r="N260" i="181"/>
  <c r="J260" i="181"/>
  <c r="L259" i="181"/>
  <c r="N258" i="181"/>
  <c r="J258" i="181"/>
  <c r="L257" i="181"/>
  <c r="N256" i="181"/>
  <c r="J256" i="181"/>
  <c r="L255" i="181"/>
  <c r="N254" i="181"/>
  <c r="J254" i="181"/>
  <c r="L253" i="181"/>
  <c r="N252" i="181"/>
  <c r="J252" i="181"/>
  <c r="L251" i="181"/>
  <c r="N250" i="181"/>
  <c r="J250" i="181"/>
  <c r="L249" i="181"/>
  <c r="N248" i="181"/>
  <c r="J248" i="181"/>
  <c r="L247" i="181"/>
  <c r="N246" i="181"/>
  <c r="J246" i="181"/>
  <c r="L245" i="181"/>
  <c r="N244" i="181"/>
  <c r="J244" i="181"/>
  <c r="L243" i="181"/>
  <c r="N242" i="181"/>
  <c r="J242" i="181"/>
  <c r="L241" i="181"/>
  <c r="N240" i="181"/>
  <c r="J240" i="181"/>
  <c r="L239" i="181"/>
  <c r="N238" i="181"/>
  <c r="J238" i="181"/>
  <c r="L237" i="181"/>
  <c r="M273" i="181"/>
  <c r="I273" i="181"/>
  <c r="K272" i="181"/>
  <c r="M271" i="181"/>
  <c r="I271" i="181"/>
  <c r="K270" i="181"/>
  <c r="M269" i="181"/>
  <c r="I269" i="181"/>
  <c r="K268" i="181"/>
  <c r="M267" i="181"/>
  <c r="I267" i="181"/>
  <c r="K266" i="181"/>
  <c r="M265" i="181"/>
  <c r="I265" i="181"/>
  <c r="K264" i="181"/>
  <c r="M263" i="181"/>
  <c r="I263" i="181"/>
  <c r="K262" i="181"/>
  <c r="M261" i="181"/>
  <c r="I261" i="181"/>
  <c r="K260" i="181"/>
  <c r="M259" i="181"/>
  <c r="I259" i="181"/>
  <c r="K258" i="181"/>
  <c r="M257" i="181"/>
  <c r="I257" i="181"/>
  <c r="K256" i="181"/>
  <c r="M255" i="181"/>
  <c r="I255" i="181"/>
  <c r="K254" i="181"/>
  <c r="M253" i="181"/>
  <c r="I253" i="181"/>
  <c r="K252" i="181"/>
  <c r="M251" i="181"/>
  <c r="I251" i="181"/>
  <c r="K250" i="181"/>
  <c r="M249" i="181"/>
  <c r="I249" i="181"/>
  <c r="K248" i="181"/>
  <c r="M247" i="181"/>
  <c r="I247" i="181"/>
  <c r="K246" i="181"/>
  <c r="M245" i="181"/>
  <c r="I245" i="181"/>
  <c r="K244" i="181"/>
  <c r="M243" i="181"/>
  <c r="I243" i="181"/>
  <c r="K242" i="181"/>
  <c r="M241" i="181"/>
  <c r="I241" i="181"/>
  <c r="K240" i="181"/>
  <c r="M239" i="181"/>
  <c r="I239" i="181"/>
  <c r="K238" i="181"/>
  <c r="M237" i="181"/>
  <c r="I237" i="181"/>
  <c r="N273" i="181"/>
  <c r="J273" i="181"/>
  <c r="L272" i="181"/>
  <c r="N271" i="181"/>
  <c r="J271" i="181"/>
  <c r="L270" i="181"/>
  <c r="N269" i="181"/>
  <c r="J269" i="181"/>
  <c r="L268" i="181"/>
  <c r="N267" i="181"/>
  <c r="J267" i="181"/>
  <c r="L266" i="181"/>
  <c r="N265" i="181"/>
  <c r="J265" i="181"/>
  <c r="L264" i="181"/>
  <c r="N263" i="181"/>
  <c r="J263" i="181"/>
  <c r="L262" i="181"/>
  <c r="N261" i="181"/>
  <c r="J261" i="181"/>
  <c r="L260" i="181"/>
  <c r="N259" i="181"/>
  <c r="J259" i="181"/>
  <c r="L258" i="181"/>
  <c r="N257" i="181"/>
  <c r="J257" i="181"/>
  <c r="L256" i="181"/>
  <c r="N255" i="181"/>
  <c r="J255" i="181"/>
  <c r="L254" i="181"/>
  <c r="N253" i="181"/>
  <c r="J253" i="181"/>
  <c r="L252" i="181"/>
  <c r="N251" i="181"/>
  <c r="J251" i="181"/>
  <c r="L250" i="181"/>
  <c r="N249" i="181"/>
  <c r="J249" i="181"/>
  <c r="L248" i="181"/>
  <c r="N247" i="181"/>
  <c r="J247" i="181"/>
  <c r="L246" i="181"/>
  <c r="N245" i="181"/>
  <c r="J245" i="181"/>
  <c r="L244" i="181"/>
  <c r="N243" i="181"/>
  <c r="J243" i="181"/>
  <c r="L242" i="181"/>
  <c r="N241" i="181"/>
  <c r="J241" i="181"/>
  <c r="L240" i="181"/>
  <c r="N239" i="181"/>
  <c r="J239" i="181"/>
  <c r="L238" i="181"/>
  <c r="N237" i="181"/>
  <c r="J237" i="181"/>
  <c r="K273" i="181"/>
  <c r="M272" i="181"/>
  <c r="I272" i="181"/>
  <c r="K271" i="181"/>
  <c r="M270" i="181"/>
  <c r="I270" i="181"/>
  <c r="K269" i="181"/>
  <c r="M268" i="181"/>
  <c r="I268" i="181"/>
  <c r="K267" i="181"/>
  <c r="M266" i="181"/>
  <c r="I266" i="181"/>
  <c r="K265" i="181"/>
  <c r="M264" i="181"/>
  <c r="I264" i="181"/>
  <c r="K263" i="181"/>
  <c r="M262" i="181"/>
  <c r="I262" i="181"/>
  <c r="K261" i="181"/>
  <c r="M260" i="181"/>
  <c r="I260" i="181"/>
  <c r="K259" i="181"/>
  <c r="M258" i="181"/>
  <c r="I258" i="181"/>
  <c r="K257" i="181"/>
  <c r="M256" i="181"/>
  <c r="I256" i="181"/>
  <c r="K255" i="181"/>
  <c r="M254" i="181"/>
  <c r="I254" i="181"/>
  <c r="K253" i="181"/>
  <c r="M252" i="181"/>
  <c r="I252" i="181"/>
  <c r="K251" i="181"/>
  <c r="M250" i="181"/>
  <c r="I250" i="181"/>
  <c r="K249" i="181"/>
  <c r="M248" i="181"/>
  <c r="I248" i="181"/>
  <c r="K247" i="181"/>
  <c r="M246" i="181"/>
  <c r="I246" i="181"/>
  <c r="K245" i="181"/>
  <c r="M244" i="181"/>
  <c r="I244" i="181"/>
  <c r="K243" i="181"/>
  <c r="M242" i="181"/>
  <c r="I242" i="181"/>
  <c r="K241" i="181"/>
  <c r="M240" i="181"/>
  <c r="I240" i="181"/>
  <c r="K239" i="181"/>
  <c r="M238" i="181"/>
  <c r="I238" i="181"/>
  <c r="K237" i="181"/>
  <c r="K235" i="181"/>
  <c r="M234" i="181"/>
  <c r="I234" i="181"/>
  <c r="D233" i="230" s="1"/>
  <c r="K233" i="181"/>
  <c r="M232" i="181"/>
  <c r="I232" i="181"/>
  <c r="D231" i="230" s="1"/>
  <c r="K231" i="181"/>
  <c r="M230" i="181"/>
  <c r="I230" i="181"/>
  <c r="D229" i="230" s="1"/>
  <c r="K229" i="181"/>
  <c r="M228" i="181"/>
  <c r="I228" i="181"/>
  <c r="D227" i="230" s="1"/>
  <c r="K227" i="181"/>
  <c r="M226" i="181"/>
  <c r="I226" i="181"/>
  <c r="D225" i="230" s="1"/>
  <c r="K225" i="181"/>
  <c r="M224" i="181"/>
  <c r="I224" i="181"/>
  <c r="D223" i="230" s="1"/>
  <c r="K223" i="181"/>
  <c r="M222" i="181"/>
  <c r="I222" i="181"/>
  <c r="D221" i="230" s="1"/>
  <c r="K221" i="181"/>
  <c r="M220" i="181"/>
  <c r="I220" i="181"/>
  <c r="D219" i="230" s="1"/>
  <c r="K219" i="181"/>
  <c r="M218" i="181"/>
  <c r="I218" i="181"/>
  <c r="D217" i="230" s="1"/>
  <c r="K217" i="181"/>
  <c r="M216" i="181"/>
  <c r="I216" i="181"/>
  <c r="D215" i="230" s="1"/>
  <c r="K215" i="181"/>
  <c r="M214" i="181"/>
  <c r="I214" i="181"/>
  <c r="D213" i="230" s="1"/>
  <c r="K213" i="181"/>
  <c r="M212" i="181"/>
  <c r="I212" i="181"/>
  <c r="D211" i="230" s="1"/>
  <c r="K211" i="181"/>
  <c r="M210" i="181"/>
  <c r="I210" i="181"/>
  <c r="D209" i="230" s="1"/>
  <c r="K209" i="181"/>
  <c r="M208" i="181"/>
  <c r="I208" i="181"/>
  <c r="D207" i="230" s="1"/>
  <c r="K207" i="181"/>
  <c r="M206" i="181"/>
  <c r="I206" i="181"/>
  <c r="D205" i="230" s="1"/>
  <c r="K205" i="181"/>
  <c r="M204" i="181"/>
  <c r="I204" i="181"/>
  <c r="D203" i="230" s="1"/>
  <c r="K203" i="181"/>
  <c r="M202" i="181"/>
  <c r="I202" i="181"/>
  <c r="D201" i="230" s="1"/>
  <c r="K201" i="181"/>
  <c r="M200" i="181"/>
  <c r="I200" i="181"/>
  <c r="D199" i="230" s="1"/>
  <c r="K199" i="181"/>
  <c r="M198" i="181"/>
  <c r="I198" i="181"/>
  <c r="D197" i="230" s="1"/>
  <c r="K197" i="181"/>
  <c r="M196" i="181"/>
  <c r="I196" i="181"/>
  <c r="D195" i="230" s="1"/>
  <c r="K195" i="181"/>
  <c r="M194" i="181"/>
  <c r="I194" i="181"/>
  <c r="D193" i="230" s="1"/>
  <c r="K193" i="181"/>
  <c r="M192" i="181"/>
  <c r="I192" i="181"/>
  <c r="D191" i="230" s="1"/>
  <c r="K191" i="181"/>
  <c r="M190" i="181"/>
  <c r="I190" i="181"/>
  <c r="D189" i="230" s="1"/>
  <c r="K189" i="181"/>
  <c r="M188" i="181"/>
  <c r="I188" i="181"/>
  <c r="D187" i="230" s="1"/>
  <c r="K187" i="181"/>
  <c r="M186" i="181"/>
  <c r="I186" i="181"/>
  <c r="D185" i="230" s="1"/>
  <c r="K185" i="181"/>
  <c r="M184" i="181"/>
  <c r="I184" i="181"/>
  <c r="D183" i="230" s="1"/>
  <c r="K183" i="181"/>
  <c r="M182" i="181"/>
  <c r="I182" i="181"/>
  <c r="D181" i="230" s="1"/>
  <c r="K181" i="181"/>
  <c r="M180" i="181"/>
  <c r="I180" i="181"/>
  <c r="D179" i="230" s="1"/>
  <c r="K179" i="181"/>
  <c r="M178" i="181"/>
  <c r="I178" i="181"/>
  <c r="D177" i="230" s="1"/>
  <c r="K177" i="181"/>
  <c r="M176" i="181"/>
  <c r="I176" i="181"/>
  <c r="D175" i="230" s="1"/>
  <c r="K175" i="181"/>
  <c r="M174" i="181"/>
  <c r="I174" i="181"/>
  <c r="D173" i="230" s="1"/>
  <c r="K173" i="181"/>
  <c r="M172" i="181"/>
  <c r="I172" i="181"/>
  <c r="D171" i="230" s="1"/>
  <c r="K171" i="181"/>
  <c r="M170" i="181"/>
  <c r="I170" i="181"/>
  <c r="D169" i="230" s="1"/>
  <c r="K169" i="181"/>
  <c r="M168" i="181"/>
  <c r="I168" i="181"/>
  <c r="D167" i="230" s="1"/>
  <c r="K167" i="181"/>
  <c r="M166" i="181"/>
  <c r="I166" i="181"/>
  <c r="D165" i="230" s="1"/>
  <c r="K165" i="181"/>
  <c r="L235" i="181"/>
  <c r="N234" i="181"/>
  <c r="J234" i="181"/>
  <c r="L233" i="181"/>
  <c r="N232" i="181"/>
  <c r="J232" i="181"/>
  <c r="L231" i="181"/>
  <c r="N230" i="181"/>
  <c r="J230" i="181"/>
  <c r="L229" i="181"/>
  <c r="N228" i="181"/>
  <c r="J228" i="181"/>
  <c r="L227" i="181"/>
  <c r="N226" i="181"/>
  <c r="J226" i="181"/>
  <c r="L225" i="181"/>
  <c r="N224" i="181"/>
  <c r="J224" i="181"/>
  <c r="L223" i="181"/>
  <c r="N222" i="181"/>
  <c r="J222" i="181"/>
  <c r="L221" i="181"/>
  <c r="N220" i="181"/>
  <c r="J220" i="181"/>
  <c r="L219" i="181"/>
  <c r="N218" i="181"/>
  <c r="J218" i="181"/>
  <c r="L217" i="181"/>
  <c r="N216" i="181"/>
  <c r="J216" i="181"/>
  <c r="L215" i="181"/>
  <c r="N214" i="181"/>
  <c r="J214" i="181"/>
  <c r="L213" i="181"/>
  <c r="N212" i="181"/>
  <c r="J212" i="181"/>
  <c r="L211" i="181"/>
  <c r="N210" i="181"/>
  <c r="J210" i="181"/>
  <c r="L209" i="181"/>
  <c r="N208" i="181"/>
  <c r="J208" i="181"/>
  <c r="L207" i="181"/>
  <c r="N206" i="181"/>
  <c r="J206" i="181"/>
  <c r="L205" i="181"/>
  <c r="N204" i="181"/>
  <c r="J204" i="181"/>
  <c r="L203" i="181"/>
  <c r="N202" i="181"/>
  <c r="J202" i="181"/>
  <c r="L201" i="181"/>
  <c r="N200" i="181"/>
  <c r="J200" i="181"/>
  <c r="L199" i="181"/>
  <c r="N198" i="181"/>
  <c r="J198" i="181"/>
  <c r="L197" i="181"/>
  <c r="N196" i="181"/>
  <c r="J196" i="181"/>
  <c r="L195" i="181"/>
  <c r="N194" i="181"/>
  <c r="J194" i="181"/>
  <c r="L193" i="181"/>
  <c r="N192" i="181"/>
  <c r="J192" i="181"/>
  <c r="L191" i="181"/>
  <c r="N190" i="181"/>
  <c r="J190" i="181"/>
  <c r="L189" i="181"/>
  <c r="N188" i="181"/>
  <c r="J188" i="181"/>
  <c r="L187" i="181"/>
  <c r="N186" i="181"/>
  <c r="J186" i="181"/>
  <c r="L185" i="181"/>
  <c r="N184" i="181"/>
  <c r="J184" i="181"/>
  <c r="L183" i="181"/>
  <c r="N182" i="181"/>
  <c r="J182" i="181"/>
  <c r="L181" i="181"/>
  <c r="N180" i="181"/>
  <c r="J180" i="181"/>
  <c r="L179" i="181"/>
  <c r="N178" i="181"/>
  <c r="J178" i="181"/>
  <c r="L177" i="181"/>
  <c r="N176" i="181"/>
  <c r="J176" i="181"/>
  <c r="L175" i="181"/>
  <c r="N174" i="181"/>
  <c r="J174" i="181"/>
  <c r="L173" i="181"/>
  <c r="N172" i="181"/>
  <c r="J172" i="181"/>
  <c r="L171" i="181"/>
  <c r="N170" i="181"/>
  <c r="J170" i="181"/>
  <c r="L169" i="181"/>
  <c r="N168" i="181"/>
  <c r="J168" i="181"/>
  <c r="L167" i="181"/>
  <c r="N166" i="181"/>
  <c r="J166" i="181"/>
  <c r="L165" i="181"/>
  <c r="M235" i="181"/>
  <c r="I235" i="181"/>
  <c r="D234" i="230" s="1"/>
  <c r="K234" i="181"/>
  <c r="M233" i="181"/>
  <c r="I233" i="181"/>
  <c r="D232" i="230" s="1"/>
  <c r="K232" i="181"/>
  <c r="M231" i="181"/>
  <c r="I231" i="181"/>
  <c r="D230" i="230" s="1"/>
  <c r="K230" i="181"/>
  <c r="M229" i="181"/>
  <c r="I229" i="181"/>
  <c r="D228" i="230" s="1"/>
  <c r="K228" i="181"/>
  <c r="M227" i="181"/>
  <c r="I227" i="181"/>
  <c r="D226" i="230" s="1"/>
  <c r="K226" i="181"/>
  <c r="M225" i="181"/>
  <c r="I225" i="181"/>
  <c r="D224" i="230" s="1"/>
  <c r="K224" i="181"/>
  <c r="M223" i="181"/>
  <c r="I223" i="181"/>
  <c r="D222" i="230" s="1"/>
  <c r="K222" i="181"/>
  <c r="M221" i="181"/>
  <c r="I221" i="181"/>
  <c r="D220" i="230" s="1"/>
  <c r="K220" i="181"/>
  <c r="M219" i="181"/>
  <c r="I219" i="181"/>
  <c r="D218" i="230" s="1"/>
  <c r="K218" i="181"/>
  <c r="M217" i="181"/>
  <c r="I217" i="181"/>
  <c r="D216" i="230" s="1"/>
  <c r="K216" i="181"/>
  <c r="M215" i="181"/>
  <c r="I215" i="181"/>
  <c r="D214" i="230" s="1"/>
  <c r="K214" i="181"/>
  <c r="M213" i="181"/>
  <c r="I213" i="181"/>
  <c r="D212" i="230" s="1"/>
  <c r="K212" i="181"/>
  <c r="M211" i="181"/>
  <c r="I211" i="181"/>
  <c r="D210" i="230" s="1"/>
  <c r="K210" i="181"/>
  <c r="M209" i="181"/>
  <c r="I209" i="181"/>
  <c r="D208" i="230" s="1"/>
  <c r="K208" i="181"/>
  <c r="M207" i="181"/>
  <c r="I207" i="181"/>
  <c r="D206" i="230" s="1"/>
  <c r="K206" i="181"/>
  <c r="M205" i="181"/>
  <c r="I205" i="181"/>
  <c r="D204" i="230" s="1"/>
  <c r="K204" i="181"/>
  <c r="M203" i="181"/>
  <c r="I203" i="181"/>
  <c r="D202" i="230" s="1"/>
  <c r="K202" i="181"/>
  <c r="M201" i="181"/>
  <c r="I201" i="181"/>
  <c r="D200" i="230" s="1"/>
  <c r="K200" i="181"/>
  <c r="M199" i="181"/>
  <c r="I199" i="181"/>
  <c r="D198" i="230" s="1"/>
  <c r="K198" i="181"/>
  <c r="M197" i="181"/>
  <c r="I197" i="181"/>
  <c r="D196" i="230" s="1"/>
  <c r="K196" i="181"/>
  <c r="M195" i="181"/>
  <c r="I195" i="181"/>
  <c r="D194" i="230" s="1"/>
  <c r="K194" i="181"/>
  <c r="M193" i="181"/>
  <c r="I193" i="181"/>
  <c r="D192" i="230" s="1"/>
  <c r="K192" i="181"/>
  <c r="M191" i="181"/>
  <c r="I191" i="181"/>
  <c r="D190" i="230" s="1"/>
  <c r="K190" i="181"/>
  <c r="M189" i="181"/>
  <c r="I189" i="181"/>
  <c r="D188" i="230" s="1"/>
  <c r="K188" i="181"/>
  <c r="M187" i="181"/>
  <c r="I187" i="181"/>
  <c r="D186" i="230" s="1"/>
  <c r="K186" i="181"/>
  <c r="M185" i="181"/>
  <c r="I185" i="181"/>
  <c r="D184" i="230" s="1"/>
  <c r="K184" i="181"/>
  <c r="M183" i="181"/>
  <c r="I183" i="181"/>
  <c r="D182" i="230" s="1"/>
  <c r="K182" i="181"/>
  <c r="M181" i="181"/>
  <c r="I181" i="181"/>
  <c r="D180" i="230" s="1"/>
  <c r="K180" i="181"/>
  <c r="M179" i="181"/>
  <c r="I179" i="181"/>
  <c r="D178" i="230" s="1"/>
  <c r="K178" i="181"/>
  <c r="M177" i="181"/>
  <c r="I177" i="181"/>
  <c r="D176" i="230" s="1"/>
  <c r="K176" i="181"/>
  <c r="M175" i="181"/>
  <c r="I175" i="181"/>
  <c r="D174" i="230" s="1"/>
  <c r="K174" i="181"/>
  <c r="M173" i="181"/>
  <c r="I173" i="181"/>
  <c r="D172" i="230" s="1"/>
  <c r="K172" i="181"/>
  <c r="M171" i="181"/>
  <c r="I171" i="181"/>
  <c r="D170" i="230" s="1"/>
  <c r="K170" i="181"/>
  <c r="M169" i="181"/>
  <c r="I169" i="181"/>
  <c r="D168" i="230" s="1"/>
  <c r="K168" i="181"/>
  <c r="M167" i="181"/>
  <c r="I167" i="181"/>
  <c r="D166" i="230" s="1"/>
  <c r="K166" i="181"/>
  <c r="M165" i="181"/>
  <c r="I165" i="181"/>
  <c r="D164" i="230" s="1"/>
  <c r="N235" i="181"/>
  <c r="J235" i="181"/>
  <c r="L234" i="181"/>
  <c r="N233" i="181"/>
  <c r="J233" i="181"/>
  <c r="L232" i="181"/>
  <c r="N231" i="181"/>
  <c r="J231" i="181"/>
  <c r="L230" i="181"/>
  <c r="N229" i="181"/>
  <c r="J229" i="181"/>
  <c r="L228" i="181"/>
  <c r="N227" i="181"/>
  <c r="J227" i="181"/>
  <c r="L226" i="181"/>
  <c r="N225" i="181"/>
  <c r="J225" i="181"/>
  <c r="L224" i="181"/>
  <c r="N223" i="181"/>
  <c r="J223" i="181"/>
  <c r="L222" i="181"/>
  <c r="N221" i="181"/>
  <c r="J221" i="181"/>
  <c r="L220" i="181"/>
  <c r="N219" i="181"/>
  <c r="J219" i="181"/>
  <c r="L218" i="181"/>
  <c r="N217" i="181"/>
  <c r="J217" i="181"/>
  <c r="L216" i="181"/>
  <c r="N215" i="181"/>
  <c r="J215" i="181"/>
  <c r="L214" i="181"/>
  <c r="N213" i="181"/>
  <c r="J213" i="181"/>
  <c r="L212" i="181"/>
  <c r="N211" i="181"/>
  <c r="J211" i="181"/>
  <c r="L210" i="181"/>
  <c r="N209" i="181"/>
  <c r="J209" i="181"/>
  <c r="L208" i="181"/>
  <c r="N207" i="181"/>
  <c r="J207" i="181"/>
  <c r="L206" i="181"/>
  <c r="N205" i="181"/>
  <c r="J205" i="181"/>
  <c r="L204" i="181"/>
  <c r="N203" i="181"/>
  <c r="J203" i="181"/>
  <c r="L202" i="181"/>
  <c r="N201" i="181"/>
  <c r="J201" i="181"/>
  <c r="L200" i="181"/>
  <c r="N199" i="181"/>
  <c r="J199" i="181"/>
  <c r="L198" i="181"/>
  <c r="N197" i="181"/>
  <c r="J197" i="181"/>
  <c r="L196" i="181"/>
  <c r="N195" i="181"/>
  <c r="J195" i="181"/>
  <c r="L194" i="181"/>
  <c r="N193" i="181"/>
  <c r="J193" i="181"/>
  <c r="L192" i="181"/>
  <c r="N191" i="181"/>
  <c r="J191" i="181"/>
  <c r="L190" i="181"/>
  <c r="N189" i="181"/>
  <c r="J189" i="181"/>
  <c r="L188" i="181"/>
  <c r="N187" i="181"/>
  <c r="J187" i="181"/>
  <c r="L186" i="181"/>
  <c r="N185" i="181"/>
  <c r="J185" i="181"/>
  <c r="L184" i="181"/>
  <c r="N183" i="181"/>
  <c r="J183" i="181"/>
  <c r="L182" i="181"/>
  <c r="N181" i="181"/>
  <c r="J181" i="181"/>
  <c r="L180" i="181"/>
  <c r="N179" i="181"/>
  <c r="J179" i="181"/>
  <c r="L178" i="181"/>
  <c r="N177" i="181"/>
  <c r="J177" i="181"/>
  <c r="L176" i="181"/>
  <c r="N175" i="181"/>
  <c r="J175" i="181"/>
  <c r="L174" i="181"/>
  <c r="N173" i="181"/>
  <c r="J173" i="181"/>
  <c r="L172" i="181"/>
  <c r="N171" i="181"/>
  <c r="J171" i="181"/>
  <c r="L170" i="181"/>
  <c r="N169" i="181"/>
  <c r="J169" i="181"/>
  <c r="L168" i="181"/>
  <c r="N167" i="181"/>
  <c r="J167" i="181"/>
  <c r="L166" i="181"/>
  <c r="N165" i="181"/>
  <c r="J165" i="181"/>
  <c r="K654" i="181"/>
  <c r="N653" i="181"/>
  <c r="J653" i="181"/>
  <c r="M652" i="181"/>
  <c r="I652" i="181"/>
  <c r="D651" i="230" s="1"/>
  <c r="L651" i="181"/>
  <c r="K650" i="181"/>
  <c r="N649" i="181"/>
  <c r="J649" i="181"/>
  <c r="M648" i="181"/>
  <c r="I648" i="181"/>
  <c r="D647" i="230" s="1"/>
  <c r="L647" i="181"/>
  <c r="K646" i="181"/>
  <c r="N645" i="181"/>
  <c r="J645" i="181"/>
  <c r="M644" i="181"/>
  <c r="I644" i="181"/>
  <c r="D643" i="230" s="1"/>
  <c r="L643" i="181"/>
  <c r="K642" i="181"/>
  <c r="N641" i="181"/>
  <c r="J641" i="181"/>
  <c r="M640" i="181"/>
  <c r="I640" i="181"/>
  <c r="D639" i="230" s="1"/>
  <c r="L639" i="181"/>
  <c r="K638" i="181"/>
  <c r="N637" i="181"/>
  <c r="J637" i="181"/>
  <c r="M636" i="181"/>
  <c r="I636" i="181"/>
  <c r="D635" i="230" s="1"/>
  <c r="L635" i="181"/>
  <c r="K634" i="181"/>
  <c r="N633" i="181"/>
  <c r="J633" i="181"/>
  <c r="M632" i="181"/>
  <c r="I632" i="181"/>
  <c r="D631" i="230" s="1"/>
  <c r="L631" i="181"/>
  <c r="K630" i="181"/>
  <c r="N629" i="181"/>
  <c r="J629" i="181"/>
  <c r="M628" i="181"/>
  <c r="I628" i="181"/>
  <c r="D627" i="230" s="1"/>
  <c r="L627" i="181"/>
  <c r="K626" i="181"/>
  <c r="N625" i="181"/>
  <c r="J625" i="181"/>
  <c r="M624" i="181"/>
  <c r="I624" i="181"/>
  <c r="D623" i="230" s="1"/>
  <c r="L623" i="181"/>
  <c r="K622" i="181"/>
  <c r="N621" i="181"/>
  <c r="J621" i="181"/>
  <c r="L654" i="181"/>
  <c r="K653" i="181"/>
  <c r="N652" i="181"/>
  <c r="J652" i="181"/>
  <c r="M651" i="181"/>
  <c r="I651" i="181"/>
  <c r="D650" i="230" s="1"/>
  <c r="L650" i="181"/>
  <c r="K649" i="181"/>
  <c r="N648" i="181"/>
  <c r="J648" i="181"/>
  <c r="M647" i="181"/>
  <c r="I647" i="181"/>
  <c r="D646" i="230" s="1"/>
  <c r="L646" i="181"/>
  <c r="K645" i="181"/>
  <c r="N644" i="181"/>
  <c r="J644" i="181"/>
  <c r="M643" i="181"/>
  <c r="I643" i="181"/>
  <c r="D642" i="230" s="1"/>
  <c r="L642" i="181"/>
  <c r="K641" i="181"/>
  <c r="N640" i="181"/>
  <c r="J640" i="181"/>
  <c r="M639" i="181"/>
  <c r="I639" i="181"/>
  <c r="D638" i="230" s="1"/>
  <c r="L638" i="181"/>
  <c r="K637" i="181"/>
  <c r="N636" i="181"/>
  <c r="J636" i="181"/>
  <c r="M635" i="181"/>
  <c r="I635" i="181"/>
  <c r="D634" i="230" s="1"/>
  <c r="L634" i="181"/>
  <c r="K633" i="181"/>
  <c r="N632" i="181"/>
  <c r="J632" i="181"/>
  <c r="M631" i="181"/>
  <c r="I631" i="181"/>
  <c r="D630" i="230" s="1"/>
  <c r="L630" i="181"/>
  <c r="K629" i="181"/>
  <c r="N628" i="181"/>
  <c r="J628" i="181"/>
  <c r="M627" i="181"/>
  <c r="I627" i="181"/>
  <c r="D626" i="230" s="1"/>
  <c r="L626" i="181"/>
  <c r="K625" i="181"/>
  <c r="N624" i="181"/>
  <c r="J624" i="181"/>
  <c r="M623" i="181"/>
  <c r="I623" i="181"/>
  <c r="D622" i="230" s="1"/>
  <c r="L622" i="181"/>
  <c r="K621" i="181"/>
  <c r="M654" i="181"/>
  <c r="I654" i="181"/>
  <c r="D653" i="230" s="1"/>
  <c r="L653" i="181"/>
  <c r="K652" i="181"/>
  <c r="N651" i="181"/>
  <c r="J651" i="181"/>
  <c r="M650" i="181"/>
  <c r="I650" i="181"/>
  <c r="D649" i="230" s="1"/>
  <c r="L649" i="181"/>
  <c r="K648" i="181"/>
  <c r="N647" i="181"/>
  <c r="J647" i="181"/>
  <c r="M646" i="181"/>
  <c r="I646" i="181"/>
  <c r="D645" i="230" s="1"/>
  <c r="L645" i="181"/>
  <c r="K644" i="181"/>
  <c r="N643" i="181"/>
  <c r="J643" i="181"/>
  <c r="M642" i="181"/>
  <c r="I642" i="181"/>
  <c r="D641" i="230" s="1"/>
  <c r="L641" i="181"/>
  <c r="K640" i="181"/>
  <c r="N639" i="181"/>
  <c r="J639" i="181"/>
  <c r="M638" i="181"/>
  <c r="I638" i="181"/>
  <c r="D637" i="230" s="1"/>
  <c r="L637" i="181"/>
  <c r="K636" i="181"/>
  <c r="N635" i="181"/>
  <c r="J635" i="181"/>
  <c r="M634" i="181"/>
  <c r="I634" i="181"/>
  <c r="D633" i="230" s="1"/>
  <c r="L633" i="181"/>
  <c r="K632" i="181"/>
  <c r="N631" i="181"/>
  <c r="J631" i="181"/>
  <c r="M630" i="181"/>
  <c r="I630" i="181"/>
  <c r="D629" i="230" s="1"/>
  <c r="L629" i="181"/>
  <c r="K628" i="181"/>
  <c r="N627" i="181"/>
  <c r="J627" i="181"/>
  <c r="M626" i="181"/>
  <c r="I626" i="181"/>
  <c r="D625" i="230" s="1"/>
  <c r="L625" i="181"/>
  <c r="K624" i="181"/>
  <c r="N623" i="181"/>
  <c r="J623" i="181"/>
  <c r="M622" i="181"/>
  <c r="I622" i="181"/>
  <c r="D621" i="230" s="1"/>
  <c r="L621" i="181"/>
  <c r="N654" i="181"/>
  <c r="J654" i="181"/>
  <c r="M653" i="181"/>
  <c r="I653" i="181"/>
  <c r="D652" i="230" s="1"/>
  <c r="L652" i="181"/>
  <c r="K651" i="181"/>
  <c r="N650" i="181"/>
  <c r="J650" i="181"/>
  <c r="M649" i="181"/>
  <c r="I649" i="181"/>
  <c r="D648" i="230" s="1"/>
  <c r="L648" i="181"/>
  <c r="K647" i="181"/>
  <c r="N646" i="181"/>
  <c r="J646" i="181"/>
  <c r="M645" i="181"/>
  <c r="I645" i="181"/>
  <c r="D644" i="230" s="1"/>
  <c r="L644" i="181"/>
  <c r="K643" i="181"/>
  <c r="N642" i="181"/>
  <c r="J642" i="181"/>
  <c r="M641" i="181"/>
  <c r="I641" i="181"/>
  <c r="D640" i="230" s="1"/>
  <c r="L640" i="181"/>
  <c r="K639" i="181"/>
  <c r="N638" i="181"/>
  <c r="J638" i="181"/>
  <c r="M637" i="181"/>
  <c r="I637" i="181"/>
  <c r="D636" i="230" s="1"/>
  <c r="L636" i="181"/>
  <c r="K635" i="181"/>
  <c r="N634" i="181"/>
  <c r="J634" i="181"/>
  <c r="M633" i="181"/>
  <c r="I633" i="181"/>
  <c r="D632" i="230" s="1"/>
  <c r="L632" i="181"/>
  <c r="K631" i="181"/>
  <c r="N630" i="181"/>
  <c r="J630" i="181"/>
  <c r="M629" i="181"/>
  <c r="I629" i="181"/>
  <c r="D628" i="230" s="1"/>
  <c r="L628" i="181"/>
  <c r="K627" i="181"/>
  <c r="N626" i="181"/>
  <c r="J626" i="181"/>
  <c r="M625" i="181"/>
  <c r="I625" i="181"/>
  <c r="D624" i="230" s="1"/>
  <c r="L624" i="181"/>
  <c r="K623" i="181"/>
  <c r="N622" i="181"/>
  <c r="J622" i="181"/>
  <c r="M621" i="181"/>
  <c r="I621" i="181"/>
  <c r="D620" i="230" s="1"/>
  <c r="K620" i="181"/>
  <c r="L620" i="181"/>
  <c r="M620" i="181"/>
  <c r="I620" i="181"/>
  <c r="D619" i="230" s="1"/>
  <c r="N620" i="181"/>
  <c r="J620" i="181"/>
  <c r="K594" i="181"/>
  <c r="M593" i="181"/>
  <c r="I593" i="181"/>
  <c r="D592" i="230" s="1"/>
  <c r="K592" i="181"/>
  <c r="M591" i="181"/>
  <c r="I591" i="181"/>
  <c r="D590" i="230" s="1"/>
  <c r="K590" i="181"/>
  <c r="M589" i="181"/>
  <c r="I589" i="181"/>
  <c r="D588" i="230" s="1"/>
  <c r="K588" i="181"/>
  <c r="M587" i="181"/>
  <c r="I587" i="181"/>
  <c r="D586" i="230" s="1"/>
  <c r="K586" i="181"/>
  <c r="M585" i="181"/>
  <c r="I585" i="181"/>
  <c r="D584" i="230" s="1"/>
  <c r="K584" i="181"/>
  <c r="M583" i="181"/>
  <c r="I583" i="181"/>
  <c r="D582" i="230" s="1"/>
  <c r="K582" i="181"/>
  <c r="M581" i="181"/>
  <c r="I581" i="181"/>
  <c r="D580" i="230" s="1"/>
  <c r="K580" i="181"/>
  <c r="M579" i="181"/>
  <c r="I579" i="181"/>
  <c r="D578" i="230" s="1"/>
  <c r="K578" i="181"/>
  <c r="M577" i="181"/>
  <c r="I577" i="181"/>
  <c r="D576" i="230" s="1"/>
  <c r="K576" i="181"/>
  <c r="M575" i="181"/>
  <c r="I575" i="181"/>
  <c r="D574" i="230" s="1"/>
  <c r="K574" i="181"/>
  <c r="M573" i="181"/>
  <c r="I573" i="181"/>
  <c r="D572" i="230" s="1"/>
  <c r="K572" i="181"/>
  <c r="M571" i="181"/>
  <c r="I571" i="181"/>
  <c r="D570" i="230" s="1"/>
  <c r="K570" i="181"/>
  <c r="M569" i="181"/>
  <c r="I569" i="181"/>
  <c r="D568" i="230" s="1"/>
  <c r="K568" i="181"/>
  <c r="M567" i="181"/>
  <c r="I567" i="181"/>
  <c r="D566" i="230" s="1"/>
  <c r="K566" i="181"/>
  <c r="M565" i="181"/>
  <c r="I565" i="181"/>
  <c r="D564" i="230" s="1"/>
  <c r="K564" i="181"/>
  <c r="M563" i="181"/>
  <c r="I563" i="181"/>
  <c r="D562" i="230" s="1"/>
  <c r="K562" i="181"/>
  <c r="M561" i="181"/>
  <c r="I561" i="181"/>
  <c r="D560" i="230" s="1"/>
  <c r="K560" i="181"/>
  <c r="M559" i="181"/>
  <c r="I559" i="181"/>
  <c r="D558" i="230" s="1"/>
  <c r="K558" i="181"/>
  <c r="L594" i="181"/>
  <c r="N593" i="181"/>
  <c r="J593" i="181"/>
  <c r="L592" i="181"/>
  <c r="N591" i="181"/>
  <c r="J591" i="181"/>
  <c r="L590" i="181"/>
  <c r="N589" i="181"/>
  <c r="J589" i="181"/>
  <c r="L588" i="181"/>
  <c r="N587" i="181"/>
  <c r="J587" i="181"/>
  <c r="L586" i="181"/>
  <c r="N585" i="181"/>
  <c r="J585" i="181"/>
  <c r="L584" i="181"/>
  <c r="N583" i="181"/>
  <c r="J583" i="181"/>
  <c r="L582" i="181"/>
  <c r="N581" i="181"/>
  <c r="J581" i="181"/>
  <c r="L580" i="181"/>
  <c r="N579" i="181"/>
  <c r="J579" i="181"/>
  <c r="L578" i="181"/>
  <c r="N577" i="181"/>
  <c r="J577" i="181"/>
  <c r="L576" i="181"/>
  <c r="N575" i="181"/>
  <c r="J575" i="181"/>
  <c r="L574" i="181"/>
  <c r="N573" i="181"/>
  <c r="J573" i="181"/>
  <c r="L572" i="181"/>
  <c r="N571" i="181"/>
  <c r="J571" i="181"/>
  <c r="L570" i="181"/>
  <c r="N569" i="181"/>
  <c r="J569" i="181"/>
  <c r="L568" i="181"/>
  <c r="N567" i="181"/>
  <c r="J567" i="181"/>
  <c r="L566" i="181"/>
  <c r="N565" i="181"/>
  <c r="J565" i="181"/>
  <c r="L564" i="181"/>
  <c r="N563" i="181"/>
  <c r="J563" i="181"/>
  <c r="L562" i="181"/>
  <c r="N561" i="181"/>
  <c r="J561" i="181"/>
  <c r="L560" i="181"/>
  <c r="N559" i="181"/>
  <c r="J559" i="181"/>
  <c r="L558" i="181"/>
  <c r="M594" i="181"/>
  <c r="I594" i="181"/>
  <c r="D593" i="230" s="1"/>
  <c r="K593" i="181"/>
  <c r="M592" i="181"/>
  <c r="I592" i="181"/>
  <c r="D591" i="230" s="1"/>
  <c r="K591" i="181"/>
  <c r="M590" i="181"/>
  <c r="I590" i="181"/>
  <c r="D589" i="230" s="1"/>
  <c r="K589" i="181"/>
  <c r="M588" i="181"/>
  <c r="I588" i="181"/>
  <c r="D587" i="230" s="1"/>
  <c r="K587" i="181"/>
  <c r="M586" i="181"/>
  <c r="I586" i="181"/>
  <c r="D585" i="230" s="1"/>
  <c r="K585" i="181"/>
  <c r="M584" i="181"/>
  <c r="I584" i="181"/>
  <c r="D583" i="230" s="1"/>
  <c r="K583" i="181"/>
  <c r="M582" i="181"/>
  <c r="I582" i="181"/>
  <c r="D581" i="230" s="1"/>
  <c r="K581" i="181"/>
  <c r="M580" i="181"/>
  <c r="I580" i="181"/>
  <c r="D579" i="230" s="1"/>
  <c r="K579" i="181"/>
  <c r="M578" i="181"/>
  <c r="I578" i="181"/>
  <c r="D577" i="230" s="1"/>
  <c r="K577" i="181"/>
  <c r="M576" i="181"/>
  <c r="I576" i="181"/>
  <c r="D575" i="230" s="1"/>
  <c r="K575" i="181"/>
  <c r="M574" i="181"/>
  <c r="I574" i="181"/>
  <c r="D573" i="230" s="1"/>
  <c r="K573" i="181"/>
  <c r="M572" i="181"/>
  <c r="I572" i="181"/>
  <c r="D571" i="230" s="1"/>
  <c r="K571" i="181"/>
  <c r="M570" i="181"/>
  <c r="I570" i="181"/>
  <c r="D569" i="230" s="1"/>
  <c r="K569" i="181"/>
  <c r="M568" i="181"/>
  <c r="I568" i="181"/>
  <c r="D567" i="230" s="1"/>
  <c r="K567" i="181"/>
  <c r="M566" i="181"/>
  <c r="I566" i="181"/>
  <c r="D565" i="230" s="1"/>
  <c r="K565" i="181"/>
  <c r="M564" i="181"/>
  <c r="I564" i="181"/>
  <c r="D563" i="230" s="1"/>
  <c r="K563" i="181"/>
  <c r="M562" i="181"/>
  <c r="I562" i="181"/>
  <c r="D561" i="230" s="1"/>
  <c r="K561" i="181"/>
  <c r="M560" i="181"/>
  <c r="I560" i="181"/>
  <c r="D559" i="230" s="1"/>
  <c r="K559" i="181"/>
  <c r="M558" i="181"/>
  <c r="I558" i="181"/>
  <c r="D557" i="230" s="1"/>
  <c r="N594" i="181"/>
  <c r="J594" i="181"/>
  <c r="L593" i="181"/>
  <c r="N592" i="181"/>
  <c r="J592" i="181"/>
  <c r="L591" i="181"/>
  <c r="N590" i="181"/>
  <c r="J590" i="181"/>
  <c r="L589" i="181"/>
  <c r="N588" i="181"/>
  <c r="J588" i="181"/>
  <c r="L587" i="181"/>
  <c r="N586" i="181"/>
  <c r="J586" i="181"/>
  <c r="L585" i="181"/>
  <c r="N584" i="181"/>
  <c r="J584" i="181"/>
  <c r="L583" i="181"/>
  <c r="N582" i="181"/>
  <c r="J582" i="181"/>
  <c r="L581" i="181"/>
  <c r="N580" i="181"/>
  <c r="J580" i="181"/>
  <c r="L579" i="181"/>
  <c r="N578" i="181"/>
  <c r="J578" i="181"/>
  <c r="L577" i="181"/>
  <c r="N576" i="181"/>
  <c r="J576" i="181"/>
  <c r="L575" i="181"/>
  <c r="N574" i="181"/>
  <c r="J574" i="181"/>
  <c r="L573" i="181"/>
  <c r="N572" i="181"/>
  <c r="J572" i="181"/>
  <c r="L571" i="181"/>
  <c r="N570" i="181"/>
  <c r="J570" i="181"/>
  <c r="L569" i="181"/>
  <c r="N568" i="181"/>
  <c r="J568" i="181"/>
  <c r="L567" i="181"/>
  <c r="N566" i="181"/>
  <c r="J566" i="181"/>
  <c r="L565" i="181"/>
  <c r="N564" i="181"/>
  <c r="J564" i="181"/>
  <c r="L563" i="181"/>
  <c r="N562" i="181"/>
  <c r="J562" i="181"/>
  <c r="L561" i="181"/>
  <c r="N560" i="181"/>
  <c r="J560" i="181"/>
  <c r="L559" i="181"/>
  <c r="N558" i="181"/>
  <c r="J558" i="181"/>
  <c r="N618" i="181"/>
  <c r="J618" i="181"/>
  <c r="L617" i="181"/>
  <c r="N616" i="181"/>
  <c r="J616" i="181"/>
  <c r="L615" i="181"/>
  <c r="N614" i="181"/>
  <c r="J614" i="181"/>
  <c r="L613" i="181"/>
  <c r="N612" i="181"/>
  <c r="J612" i="181"/>
  <c r="L611" i="181"/>
  <c r="N610" i="181"/>
  <c r="J610" i="181"/>
  <c r="L609" i="181"/>
  <c r="N608" i="181"/>
  <c r="J608" i="181"/>
  <c r="L607" i="181"/>
  <c r="N606" i="181"/>
  <c r="J606" i="181"/>
  <c r="L605" i="181"/>
  <c r="N604" i="181"/>
  <c r="J604" i="181"/>
  <c r="L603" i="181"/>
  <c r="N602" i="181"/>
  <c r="J602" i="181"/>
  <c r="L601" i="181"/>
  <c r="N600" i="181"/>
  <c r="J600" i="181"/>
  <c r="L599" i="181"/>
  <c r="N598" i="181"/>
  <c r="J598" i="181"/>
  <c r="L597" i="181"/>
  <c r="N596" i="181"/>
  <c r="J596" i="181"/>
  <c r="K618" i="181"/>
  <c r="M617" i="181"/>
  <c r="I617" i="181"/>
  <c r="D616" i="230" s="1"/>
  <c r="K616" i="181"/>
  <c r="M615" i="181"/>
  <c r="I615" i="181"/>
  <c r="D614" i="230" s="1"/>
  <c r="K614" i="181"/>
  <c r="M613" i="181"/>
  <c r="I613" i="181"/>
  <c r="D612" i="230" s="1"/>
  <c r="K612" i="181"/>
  <c r="M611" i="181"/>
  <c r="I611" i="181"/>
  <c r="D610" i="230" s="1"/>
  <c r="K610" i="181"/>
  <c r="M609" i="181"/>
  <c r="I609" i="181"/>
  <c r="D608" i="230" s="1"/>
  <c r="K608" i="181"/>
  <c r="M607" i="181"/>
  <c r="I607" i="181"/>
  <c r="D606" i="230" s="1"/>
  <c r="K606" i="181"/>
  <c r="M605" i="181"/>
  <c r="I605" i="181"/>
  <c r="D604" i="230" s="1"/>
  <c r="K604" i="181"/>
  <c r="M603" i="181"/>
  <c r="I603" i="181"/>
  <c r="D602" i="230" s="1"/>
  <c r="K602" i="181"/>
  <c r="M601" i="181"/>
  <c r="I601" i="181"/>
  <c r="D600" i="230" s="1"/>
  <c r="K600" i="181"/>
  <c r="M599" i="181"/>
  <c r="I599" i="181"/>
  <c r="D598" i="230" s="1"/>
  <c r="K598" i="181"/>
  <c r="M597" i="181"/>
  <c r="I597" i="181"/>
  <c r="D596" i="230" s="1"/>
  <c r="K596" i="181"/>
  <c r="L618" i="181"/>
  <c r="N617" i="181"/>
  <c r="J617" i="181"/>
  <c r="L616" i="181"/>
  <c r="N615" i="181"/>
  <c r="J615" i="181"/>
  <c r="L614" i="181"/>
  <c r="N613" i="181"/>
  <c r="J613" i="181"/>
  <c r="L612" i="181"/>
  <c r="N611" i="181"/>
  <c r="J611" i="181"/>
  <c r="L610" i="181"/>
  <c r="N609" i="181"/>
  <c r="J609" i="181"/>
  <c r="L608" i="181"/>
  <c r="N607" i="181"/>
  <c r="J607" i="181"/>
  <c r="L606" i="181"/>
  <c r="N605" i="181"/>
  <c r="J605" i="181"/>
  <c r="L604" i="181"/>
  <c r="N603" i="181"/>
  <c r="J603" i="181"/>
  <c r="L602" i="181"/>
  <c r="N601" i="181"/>
  <c r="J601" i="181"/>
  <c r="L600" i="181"/>
  <c r="N599" i="181"/>
  <c r="J599" i="181"/>
  <c r="L598" i="181"/>
  <c r="N597" i="181"/>
  <c r="J597" i="181"/>
  <c r="L596" i="181"/>
  <c r="M618" i="181"/>
  <c r="I618" i="181"/>
  <c r="D617" i="230" s="1"/>
  <c r="K617" i="181"/>
  <c r="M616" i="181"/>
  <c r="I616" i="181"/>
  <c r="D615" i="230" s="1"/>
  <c r="K615" i="181"/>
  <c r="M614" i="181"/>
  <c r="I614" i="181"/>
  <c r="D613" i="230" s="1"/>
  <c r="K613" i="181"/>
  <c r="M612" i="181"/>
  <c r="I612" i="181"/>
  <c r="D611" i="230" s="1"/>
  <c r="K611" i="181"/>
  <c r="M610" i="181"/>
  <c r="I610" i="181"/>
  <c r="D609" i="230" s="1"/>
  <c r="K609" i="181"/>
  <c r="M608" i="181"/>
  <c r="I608" i="181"/>
  <c r="D607" i="230" s="1"/>
  <c r="K607" i="181"/>
  <c r="M606" i="181"/>
  <c r="I606" i="181"/>
  <c r="D605" i="230" s="1"/>
  <c r="K605" i="181"/>
  <c r="M604" i="181"/>
  <c r="I604" i="181"/>
  <c r="D603" i="230" s="1"/>
  <c r="K603" i="181"/>
  <c r="M602" i="181"/>
  <c r="I602" i="181"/>
  <c r="D601" i="230" s="1"/>
  <c r="K601" i="181"/>
  <c r="M600" i="181"/>
  <c r="I600" i="181"/>
  <c r="D599" i="230" s="1"/>
  <c r="K599" i="181"/>
  <c r="M598" i="181"/>
  <c r="I598" i="181"/>
  <c r="D597" i="230" s="1"/>
  <c r="K597" i="181"/>
  <c r="M596" i="181"/>
  <c r="I596" i="181"/>
  <c r="D595" i="230" s="1"/>
  <c r="K556" i="181"/>
  <c r="N555" i="181"/>
  <c r="J555" i="181"/>
  <c r="M554" i="181"/>
  <c r="I554" i="181"/>
  <c r="D553" i="230" s="1"/>
  <c r="L553" i="181"/>
  <c r="K552" i="181"/>
  <c r="N551" i="181"/>
  <c r="J551" i="181"/>
  <c r="M550" i="181"/>
  <c r="I550" i="181"/>
  <c r="D549" i="230" s="1"/>
  <c r="L549" i="181"/>
  <c r="K548" i="181"/>
  <c r="N547" i="181"/>
  <c r="J547" i="181"/>
  <c r="M546" i="181"/>
  <c r="I546" i="181"/>
  <c r="D545" i="230" s="1"/>
  <c r="L545" i="181"/>
  <c r="K544" i="181"/>
  <c r="N543" i="181"/>
  <c r="J543" i="181"/>
  <c r="M542" i="181"/>
  <c r="I542" i="181"/>
  <c r="D541" i="230" s="1"/>
  <c r="L541" i="181"/>
  <c r="K540" i="181"/>
  <c r="N539" i="181"/>
  <c r="J539" i="181"/>
  <c r="M538" i="181"/>
  <c r="I538" i="181"/>
  <c r="D537" i="230" s="1"/>
  <c r="L537" i="181"/>
  <c r="K536" i="181"/>
  <c r="N535" i="181"/>
  <c r="J535" i="181"/>
  <c r="M534" i="181"/>
  <c r="I534" i="181"/>
  <c r="D533" i="230" s="1"/>
  <c r="L533" i="181"/>
  <c r="K532" i="181"/>
  <c r="N531" i="181"/>
  <c r="J531" i="181"/>
  <c r="M530" i="181"/>
  <c r="I530" i="181"/>
  <c r="D529" i="230" s="1"/>
  <c r="L529" i="181"/>
  <c r="K528" i="181"/>
  <c r="N527" i="181"/>
  <c r="J527" i="181"/>
  <c r="M526" i="181"/>
  <c r="I526" i="181"/>
  <c r="D525" i="230" s="1"/>
  <c r="L525" i="181"/>
  <c r="K524" i="181"/>
  <c r="N523" i="181"/>
  <c r="J523" i="181"/>
  <c r="M522" i="181"/>
  <c r="I522" i="181"/>
  <c r="D521" i="230" s="1"/>
  <c r="L521" i="181"/>
  <c r="K520" i="181"/>
  <c r="N519" i="181"/>
  <c r="J519" i="181"/>
  <c r="M518" i="181"/>
  <c r="I518" i="181"/>
  <c r="D517" i="230" s="1"/>
  <c r="L517" i="181"/>
  <c r="K516" i="181"/>
  <c r="N515" i="181"/>
  <c r="J515" i="181"/>
  <c r="M514" i="181"/>
  <c r="I514" i="181"/>
  <c r="D513" i="230" s="1"/>
  <c r="L513" i="181"/>
  <c r="K512" i="181"/>
  <c r="N511" i="181"/>
  <c r="J511" i="181"/>
  <c r="M510" i="181"/>
  <c r="I510" i="181"/>
  <c r="D509" i="230" s="1"/>
  <c r="L509" i="181"/>
  <c r="K508" i="181"/>
  <c r="N507" i="181"/>
  <c r="J507" i="181"/>
  <c r="M506" i="181"/>
  <c r="I506" i="181"/>
  <c r="D505" i="230" s="1"/>
  <c r="L505" i="181"/>
  <c r="K504" i="181"/>
  <c r="N503" i="181"/>
  <c r="J503" i="181"/>
  <c r="M502" i="181"/>
  <c r="I502" i="181"/>
  <c r="D501" i="230" s="1"/>
  <c r="L501" i="181"/>
  <c r="K500" i="181"/>
  <c r="N499" i="181"/>
  <c r="J499" i="181"/>
  <c r="L556" i="181"/>
  <c r="K555" i="181"/>
  <c r="N554" i="181"/>
  <c r="J554" i="181"/>
  <c r="M553" i="181"/>
  <c r="I553" i="181"/>
  <c r="D552" i="230" s="1"/>
  <c r="L552" i="181"/>
  <c r="K551" i="181"/>
  <c r="N550" i="181"/>
  <c r="J550" i="181"/>
  <c r="M549" i="181"/>
  <c r="I549" i="181"/>
  <c r="D548" i="230" s="1"/>
  <c r="L548" i="181"/>
  <c r="K547" i="181"/>
  <c r="N546" i="181"/>
  <c r="J546" i="181"/>
  <c r="M545" i="181"/>
  <c r="I545" i="181"/>
  <c r="D544" i="230" s="1"/>
  <c r="L544" i="181"/>
  <c r="K543" i="181"/>
  <c r="N542" i="181"/>
  <c r="J542" i="181"/>
  <c r="M541" i="181"/>
  <c r="I541" i="181"/>
  <c r="D540" i="230" s="1"/>
  <c r="L540" i="181"/>
  <c r="K539" i="181"/>
  <c r="N538" i="181"/>
  <c r="J538" i="181"/>
  <c r="M537" i="181"/>
  <c r="I537" i="181"/>
  <c r="D536" i="230" s="1"/>
  <c r="L536" i="181"/>
  <c r="K535" i="181"/>
  <c r="N534" i="181"/>
  <c r="J534" i="181"/>
  <c r="M533" i="181"/>
  <c r="I533" i="181"/>
  <c r="D532" i="230" s="1"/>
  <c r="L532" i="181"/>
  <c r="K531" i="181"/>
  <c r="N530" i="181"/>
  <c r="J530" i="181"/>
  <c r="M529" i="181"/>
  <c r="I529" i="181"/>
  <c r="D528" i="230" s="1"/>
  <c r="L528" i="181"/>
  <c r="K527" i="181"/>
  <c r="N526" i="181"/>
  <c r="J526" i="181"/>
  <c r="M525" i="181"/>
  <c r="I525" i="181"/>
  <c r="D524" i="230" s="1"/>
  <c r="L524" i="181"/>
  <c r="K523" i="181"/>
  <c r="N522" i="181"/>
  <c r="J522" i="181"/>
  <c r="M521" i="181"/>
  <c r="I521" i="181"/>
  <c r="D520" i="230" s="1"/>
  <c r="L520" i="181"/>
  <c r="K519" i="181"/>
  <c r="N518" i="181"/>
  <c r="J518" i="181"/>
  <c r="M517" i="181"/>
  <c r="I517" i="181"/>
  <c r="D516" i="230" s="1"/>
  <c r="L516" i="181"/>
  <c r="K515" i="181"/>
  <c r="N514" i="181"/>
  <c r="J514" i="181"/>
  <c r="M513" i="181"/>
  <c r="I513" i="181"/>
  <c r="D512" i="230" s="1"/>
  <c r="L512" i="181"/>
  <c r="K511" i="181"/>
  <c r="N510" i="181"/>
  <c r="J510" i="181"/>
  <c r="M509" i="181"/>
  <c r="I509" i="181"/>
  <c r="D508" i="230" s="1"/>
  <c r="L508" i="181"/>
  <c r="K507" i="181"/>
  <c r="N506" i="181"/>
  <c r="J506" i="181"/>
  <c r="M505" i="181"/>
  <c r="I505" i="181"/>
  <c r="D504" i="230" s="1"/>
  <c r="L504" i="181"/>
  <c r="K503" i="181"/>
  <c r="N502" i="181"/>
  <c r="J502" i="181"/>
  <c r="M501" i="181"/>
  <c r="I501" i="181"/>
  <c r="D500" i="230" s="1"/>
  <c r="L500" i="181"/>
  <c r="K499" i="181"/>
  <c r="M556" i="181"/>
  <c r="I556" i="181"/>
  <c r="D555" i="230" s="1"/>
  <c r="L555" i="181"/>
  <c r="K554" i="181"/>
  <c r="N553" i="181"/>
  <c r="J553" i="181"/>
  <c r="M552" i="181"/>
  <c r="I552" i="181"/>
  <c r="D551" i="230" s="1"/>
  <c r="L551" i="181"/>
  <c r="K550" i="181"/>
  <c r="N549" i="181"/>
  <c r="J549" i="181"/>
  <c r="M548" i="181"/>
  <c r="I548" i="181"/>
  <c r="D547" i="230" s="1"/>
  <c r="L547" i="181"/>
  <c r="K546" i="181"/>
  <c r="N545" i="181"/>
  <c r="J545" i="181"/>
  <c r="M544" i="181"/>
  <c r="I544" i="181"/>
  <c r="D543" i="230" s="1"/>
  <c r="L543" i="181"/>
  <c r="K542" i="181"/>
  <c r="N541" i="181"/>
  <c r="J541" i="181"/>
  <c r="M540" i="181"/>
  <c r="I540" i="181"/>
  <c r="D539" i="230" s="1"/>
  <c r="L539" i="181"/>
  <c r="K538" i="181"/>
  <c r="N537" i="181"/>
  <c r="J537" i="181"/>
  <c r="M536" i="181"/>
  <c r="I536" i="181"/>
  <c r="D535" i="230" s="1"/>
  <c r="L535" i="181"/>
  <c r="K534" i="181"/>
  <c r="N533" i="181"/>
  <c r="J533" i="181"/>
  <c r="M532" i="181"/>
  <c r="I532" i="181"/>
  <c r="D531" i="230" s="1"/>
  <c r="L531" i="181"/>
  <c r="K530" i="181"/>
  <c r="N529" i="181"/>
  <c r="J529" i="181"/>
  <c r="M528" i="181"/>
  <c r="I528" i="181"/>
  <c r="D527" i="230" s="1"/>
  <c r="L527" i="181"/>
  <c r="K526" i="181"/>
  <c r="N525" i="181"/>
  <c r="J525" i="181"/>
  <c r="M524" i="181"/>
  <c r="I524" i="181"/>
  <c r="D523" i="230" s="1"/>
  <c r="L523" i="181"/>
  <c r="K522" i="181"/>
  <c r="N521" i="181"/>
  <c r="J521" i="181"/>
  <c r="M520" i="181"/>
  <c r="I520" i="181"/>
  <c r="D519" i="230" s="1"/>
  <c r="L519" i="181"/>
  <c r="K518" i="181"/>
  <c r="N517" i="181"/>
  <c r="J517" i="181"/>
  <c r="M516" i="181"/>
  <c r="I516" i="181"/>
  <c r="D515" i="230" s="1"/>
  <c r="L515" i="181"/>
  <c r="K514" i="181"/>
  <c r="N513" i="181"/>
  <c r="J513" i="181"/>
  <c r="M512" i="181"/>
  <c r="I512" i="181"/>
  <c r="D511" i="230" s="1"/>
  <c r="L511" i="181"/>
  <c r="K510" i="181"/>
  <c r="N509" i="181"/>
  <c r="J509" i="181"/>
  <c r="M508" i="181"/>
  <c r="I508" i="181"/>
  <c r="D507" i="230" s="1"/>
  <c r="L507" i="181"/>
  <c r="K506" i="181"/>
  <c r="N505" i="181"/>
  <c r="J505" i="181"/>
  <c r="M504" i="181"/>
  <c r="I504" i="181"/>
  <c r="D503" i="230" s="1"/>
  <c r="L503" i="181"/>
  <c r="K502" i="181"/>
  <c r="N501" i="181"/>
  <c r="J501" i="181"/>
  <c r="M500" i="181"/>
  <c r="I500" i="181"/>
  <c r="D499" i="230" s="1"/>
  <c r="L499" i="181"/>
  <c r="N556" i="181"/>
  <c r="J556" i="181"/>
  <c r="M555" i="181"/>
  <c r="I555" i="181"/>
  <c r="D554" i="230" s="1"/>
  <c r="L554" i="181"/>
  <c r="K553" i="181"/>
  <c r="N552" i="181"/>
  <c r="J552" i="181"/>
  <c r="M551" i="181"/>
  <c r="I551" i="181"/>
  <c r="D550" i="230" s="1"/>
  <c r="L550" i="181"/>
  <c r="K549" i="181"/>
  <c r="N548" i="181"/>
  <c r="J548" i="181"/>
  <c r="M547" i="181"/>
  <c r="I547" i="181"/>
  <c r="D546" i="230" s="1"/>
  <c r="L546" i="181"/>
  <c r="K545" i="181"/>
  <c r="N544" i="181"/>
  <c r="J544" i="181"/>
  <c r="M543" i="181"/>
  <c r="I543" i="181"/>
  <c r="D542" i="230" s="1"/>
  <c r="L542" i="181"/>
  <c r="K541" i="181"/>
  <c r="N540" i="181"/>
  <c r="J540" i="181"/>
  <c r="M539" i="181"/>
  <c r="I539" i="181"/>
  <c r="D538" i="230" s="1"/>
  <c r="L538" i="181"/>
  <c r="K537" i="181"/>
  <c r="N536" i="181"/>
  <c r="J536" i="181"/>
  <c r="M535" i="181"/>
  <c r="I535" i="181"/>
  <c r="D534" i="230" s="1"/>
  <c r="L534" i="181"/>
  <c r="K533" i="181"/>
  <c r="N532" i="181"/>
  <c r="J532" i="181"/>
  <c r="M531" i="181"/>
  <c r="I531" i="181"/>
  <c r="D530" i="230" s="1"/>
  <c r="L530" i="181"/>
  <c r="K529" i="181"/>
  <c r="N528" i="181"/>
  <c r="J528" i="181"/>
  <c r="M527" i="181"/>
  <c r="I527" i="181"/>
  <c r="D526" i="230" s="1"/>
  <c r="L526" i="181"/>
  <c r="K525" i="181"/>
  <c r="N524" i="181"/>
  <c r="J524" i="181"/>
  <c r="M523" i="181"/>
  <c r="I523" i="181"/>
  <c r="D522" i="230" s="1"/>
  <c r="L522" i="181"/>
  <c r="K521" i="181"/>
  <c r="N520" i="181"/>
  <c r="J520" i="181"/>
  <c r="M519" i="181"/>
  <c r="I519" i="181"/>
  <c r="D518" i="230" s="1"/>
  <c r="L518" i="181"/>
  <c r="K517" i="181"/>
  <c r="N516" i="181"/>
  <c r="J516" i="181"/>
  <c r="M515" i="181"/>
  <c r="I515" i="181"/>
  <c r="D514" i="230" s="1"/>
  <c r="L514" i="181"/>
  <c r="K513" i="181"/>
  <c r="N512" i="181"/>
  <c r="J512" i="181"/>
  <c r="M511" i="181"/>
  <c r="I511" i="181"/>
  <c r="D510" i="230" s="1"/>
  <c r="L510" i="181"/>
  <c r="K509" i="181"/>
  <c r="N508" i="181"/>
  <c r="J508" i="181"/>
  <c r="M507" i="181"/>
  <c r="I507" i="181"/>
  <c r="D506" i="230" s="1"/>
  <c r="L506" i="181"/>
  <c r="K505" i="181"/>
  <c r="N504" i="181"/>
  <c r="J504" i="181"/>
  <c r="M503" i="181"/>
  <c r="I503" i="181"/>
  <c r="D502" i="230" s="1"/>
  <c r="L502" i="181"/>
  <c r="K501" i="181"/>
  <c r="N500" i="181"/>
  <c r="J500" i="181"/>
  <c r="M499" i="181"/>
  <c r="I499" i="181"/>
  <c r="D498" i="230" s="1"/>
  <c r="K498" i="181"/>
  <c r="L498" i="181"/>
  <c r="M498" i="181"/>
  <c r="I498" i="181"/>
  <c r="D497" i="230" s="1"/>
  <c r="N498" i="181"/>
  <c r="J498" i="181"/>
  <c r="K496" i="181"/>
  <c r="N495" i="181"/>
  <c r="J495" i="181"/>
  <c r="M494" i="181"/>
  <c r="I494" i="181"/>
  <c r="D493" i="230" s="1"/>
  <c r="L493" i="181"/>
  <c r="K492" i="181"/>
  <c r="N491" i="181"/>
  <c r="J491" i="181"/>
  <c r="M490" i="181"/>
  <c r="I490" i="181"/>
  <c r="D489" i="230" s="1"/>
  <c r="L489" i="181"/>
  <c r="K488" i="181"/>
  <c r="N487" i="181"/>
  <c r="J487" i="181"/>
  <c r="M486" i="181"/>
  <c r="I486" i="181"/>
  <c r="D485" i="230" s="1"/>
  <c r="L485" i="181"/>
  <c r="K484" i="181"/>
  <c r="N483" i="181"/>
  <c r="J483" i="181"/>
  <c r="M482" i="181"/>
  <c r="I482" i="181"/>
  <c r="D481" i="230" s="1"/>
  <c r="L481" i="181"/>
  <c r="K480" i="181"/>
  <c r="N479" i="181"/>
  <c r="J479" i="181"/>
  <c r="M478" i="181"/>
  <c r="I478" i="181"/>
  <c r="D477" i="230" s="1"/>
  <c r="L477" i="181"/>
  <c r="K476" i="181"/>
  <c r="N475" i="181"/>
  <c r="J475" i="181"/>
  <c r="M474" i="181"/>
  <c r="I474" i="181"/>
  <c r="D473" i="230" s="1"/>
  <c r="L473" i="181"/>
  <c r="K472" i="181"/>
  <c r="N471" i="181"/>
  <c r="J471" i="181"/>
  <c r="M470" i="181"/>
  <c r="I470" i="181"/>
  <c r="D469" i="230" s="1"/>
  <c r="L469" i="181"/>
  <c r="K468" i="181"/>
  <c r="N467" i="181"/>
  <c r="J467" i="181"/>
  <c r="M466" i="181"/>
  <c r="I466" i="181"/>
  <c r="D465" i="230" s="1"/>
  <c r="L465" i="181"/>
  <c r="K464" i="181"/>
  <c r="N463" i="181"/>
  <c r="J463" i="181"/>
  <c r="M462" i="181"/>
  <c r="I462" i="181"/>
  <c r="D461" i="230" s="1"/>
  <c r="L461" i="181"/>
  <c r="K460" i="181"/>
  <c r="N459" i="181"/>
  <c r="J459" i="181"/>
  <c r="L496" i="181"/>
  <c r="K495" i="181"/>
  <c r="N494" i="181"/>
  <c r="J494" i="181"/>
  <c r="M493" i="181"/>
  <c r="I493" i="181"/>
  <c r="D492" i="230" s="1"/>
  <c r="L492" i="181"/>
  <c r="K491" i="181"/>
  <c r="N490" i="181"/>
  <c r="J490" i="181"/>
  <c r="M489" i="181"/>
  <c r="I489" i="181"/>
  <c r="D488" i="230" s="1"/>
  <c r="L488" i="181"/>
  <c r="K487" i="181"/>
  <c r="N486" i="181"/>
  <c r="J486" i="181"/>
  <c r="M485" i="181"/>
  <c r="I485" i="181"/>
  <c r="D484" i="230" s="1"/>
  <c r="L484" i="181"/>
  <c r="K483" i="181"/>
  <c r="N482" i="181"/>
  <c r="J482" i="181"/>
  <c r="M481" i="181"/>
  <c r="I481" i="181"/>
  <c r="D480" i="230" s="1"/>
  <c r="L480" i="181"/>
  <c r="K479" i="181"/>
  <c r="N478" i="181"/>
  <c r="J478" i="181"/>
  <c r="M477" i="181"/>
  <c r="I477" i="181"/>
  <c r="D476" i="230" s="1"/>
  <c r="L476" i="181"/>
  <c r="K475" i="181"/>
  <c r="N474" i="181"/>
  <c r="J474" i="181"/>
  <c r="M473" i="181"/>
  <c r="I473" i="181"/>
  <c r="D472" i="230" s="1"/>
  <c r="L472" i="181"/>
  <c r="K471" i="181"/>
  <c r="N470" i="181"/>
  <c r="J470" i="181"/>
  <c r="M469" i="181"/>
  <c r="I469" i="181"/>
  <c r="D468" i="230" s="1"/>
  <c r="L468" i="181"/>
  <c r="K467" i="181"/>
  <c r="N466" i="181"/>
  <c r="J466" i="181"/>
  <c r="M465" i="181"/>
  <c r="I465" i="181"/>
  <c r="D464" i="230" s="1"/>
  <c r="L464" i="181"/>
  <c r="K463" i="181"/>
  <c r="N462" i="181"/>
  <c r="J462" i="181"/>
  <c r="M461" i="181"/>
  <c r="I461" i="181"/>
  <c r="D460" i="230" s="1"/>
  <c r="L460" i="181"/>
  <c r="K459" i="181"/>
  <c r="M496" i="181"/>
  <c r="I496" i="181"/>
  <c r="D495" i="230" s="1"/>
  <c r="L495" i="181"/>
  <c r="K494" i="181"/>
  <c r="N493" i="181"/>
  <c r="J493" i="181"/>
  <c r="M492" i="181"/>
  <c r="I492" i="181"/>
  <c r="D491" i="230" s="1"/>
  <c r="L491" i="181"/>
  <c r="K490" i="181"/>
  <c r="N489" i="181"/>
  <c r="J489" i="181"/>
  <c r="M488" i="181"/>
  <c r="I488" i="181"/>
  <c r="D487" i="230" s="1"/>
  <c r="L487" i="181"/>
  <c r="K486" i="181"/>
  <c r="N485" i="181"/>
  <c r="J485" i="181"/>
  <c r="M484" i="181"/>
  <c r="I484" i="181"/>
  <c r="D483" i="230" s="1"/>
  <c r="L483" i="181"/>
  <c r="K482" i="181"/>
  <c r="N481" i="181"/>
  <c r="J481" i="181"/>
  <c r="M480" i="181"/>
  <c r="I480" i="181"/>
  <c r="D479" i="230" s="1"/>
  <c r="L479" i="181"/>
  <c r="K478" i="181"/>
  <c r="N477" i="181"/>
  <c r="J477" i="181"/>
  <c r="M476" i="181"/>
  <c r="I476" i="181"/>
  <c r="D475" i="230" s="1"/>
  <c r="L475" i="181"/>
  <c r="K474" i="181"/>
  <c r="N473" i="181"/>
  <c r="J473" i="181"/>
  <c r="M472" i="181"/>
  <c r="I472" i="181"/>
  <c r="D471" i="230" s="1"/>
  <c r="L471" i="181"/>
  <c r="K470" i="181"/>
  <c r="N469" i="181"/>
  <c r="J469" i="181"/>
  <c r="M468" i="181"/>
  <c r="I468" i="181"/>
  <c r="D467" i="230" s="1"/>
  <c r="L467" i="181"/>
  <c r="K466" i="181"/>
  <c r="N465" i="181"/>
  <c r="J465" i="181"/>
  <c r="M464" i="181"/>
  <c r="I464" i="181"/>
  <c r="D463" i="230" s="1"/>
  <c r="L463" i="181"/>
  <c r="K462" i="181"/>
  <c r="N461" i="181"/>
  <c r="J461" i="181"/>
  <c r="M460" i="181"/>
  <c r="I460" i="181"/>
  <c r="D459" i="230" s="1"/>
  <c r="L459" i="181"/>
  <c r="N496" i="181"/>
  <c r="J496" i="181"/>
  <c r="M495" i="181"/>
  <c r="I495" i="181"/>
  <c r="D494" i="230" s="1"/>
  <c r="L494" i="181"/>
  <c r="K493" i="181"/>
  <c r="N492" i="181"/>
  <c r="J492" i="181"/>
  <c r="M491" i="181"/>
  <c r="I491" i="181"/>
  <c r="D490" i="230" s="1"/>
  <c r="L490" i="181"/>
  <c r="K489" i="181"/>
  <c r="N488" i="181"/>
  <c r="J488" i="181"/>
  <c r="M487" i="181"/>
  <c r="I487" i="181"/>
  <c r="D486" i="230" s="1"/>
  <c r="L486" i="181"/>
  <c r="K485" i="181"/>
  <c r="N484" i="181"/>
  <c r="J484" i="181"/>
  <c r="M483" i="181"/>
  <c r="I483" i="181"/>
  <c r="D482" i="230" s="1"/>
  <c r="L482" i="181"/>
  <c r="K481" i="181"/>
  <c r="N480" i="181"/>
  <c r="J480" i="181"/>
  <c r="M479" i="181"/>
  <c r="I479" i="181"/>
  <c r="D478" i="230" s="1"/>
  <c r="L478" i="181"/>
  <c r="K477" i="181"/>
  <c r="N476" i="181"/>
  <c r="J476" i="181"/>
  <c r="M475" i="181"/>
  <c r="I475" i="181"/>
  <c r="D474" i="230" s="1"/>
  <c r="L474" i="181"/>
  <c r="K473" i="181"/>
  <c r="N472" i="181"/>
  <c r="J472" i="181"/>
  <c r="M471" i="181"/>
  <c r="I471" i="181"/>
  <c r="D470" i="230" s="1"/>
  <c r="L470" i="181"/>
  <c r="K469" i="181"/>
  <c r="N468" i="181"/>
  <c r="J468" i="181"/>
  <c r="M467" i="181"/>
  <c r="I467" i="181"/>
  <c r="D466" i="230" s="1"/>
  <c r="L466" i="181"/>
  <c r="K465" i="181"/>
  <c r="N464" i="181"/>
  <c r="J464" i="181"/>
  <c r="M463" i="181"/>
  <c r="I463" i="181"/>
  <c r="D462" i="230" s="1"/>
  <c r="L462" i="181"/>
  <c r="K461" i="181"/>
  <c r="N460" i="181"/>
  <c r="J460" i="181"/>
  <c r="M459" i="181"/>
  <c r="I459" i="181"/>
  <c r="D458" i="230" s="1"/>
  <c r="K458" i="181"/>
  <c r="L458" i="181"/>
  <c r="M458" i="181"/>
  <c r="I458" i="181"/>
  <c r="D457" i="230" s="1"/>
  <c r="N458" i="181"/>
  <c r="J458" i="181"/>
  <c r="K456" i="181"/>
  <c r="M455" i="181"/>
  <c r="I455" i="181"/>
  <c r="D454" i="230" s="1"/>
  <c r="K454" i="181"/>
  <c r="M453" i="181"/>
  <c r="I453" i="181"/>
  <c r="D452" i="230" s="1"/>
  <c r="K452" i="181"/>
  <c r="M451" i="181"/>
  <c r="I451" i="181"/>
  <c r="D450" i="230" s="1"/>
  <c r="K450" i="181"/>
  <c r="M449" i="181"/>
  <c r="I449" i="181"/>
  <c r="D448" i="230" s="1"/>
  <c r="K448" i="181"/>
  <c r="M447" i="181"/>
  <c r="I447" i="181"/>
  <c r="D446" i="230" s="1"/>
  <c r="K446" i="181"/>
  <c r="M445" i="181"/>
  <c r="I445" i="181"/>
  <c r="D444" i="230" s="1"/>
  <c r="K444" i="181"/>
  <c r="M443" i="181"/>
  <c r="I443" i="181"/>
  <c r="D442" i="230" s="1"/>
  <c r="K442" i="181"/>
  <c r="M441" i="181"/>
  <c r="I441" i="181"/>
  <c r="D440" i="230" s="1"/>
  <c r="K440" i="181"/>
  <c r="M439" i="181"/>
  <c r="I439" i="181"/>
  <c r="D438" i="230" s="1"/>
  <c r="K438" i="181"/>
  <c r="M437" i="181"/>
  <c r="I437" i="181"/>
  <c r="D436" i="230" s="1"/>
  <c r="K436" i="181"/>
  <c r="M435" i="181"/>
  <c r="I435" i="181"/>
  <c r="D434" i="230" s="1"/>
  <c r="K434" i="181"/>
  <c r="M433" i="181"/>
  <c r="I433" i="181"/>
  <c r="D432" i="230" s="1"/>
  <c r="K432" i="181"/>
  <c r="M431" i="181"/>
  <c r="I431" i="181"/>
  <c r="D430" i="230" s="1"/>
  <c r="K430" i="181"/>
  <c r="M429" i="181"/>
  <c r="I429" i="181"/>
  <c r="D428" i="230" s="1"/>
  <c r="K428" i="181"/>
  <c r="M427" i="181"/>
  <c r="I427" i="181"/>
  <c r="D426" i="230" s="1"/>
  <c r="K426" i="181"/>
  <c r="M425" i="181"/>
  <c r="I425" i="181"/>
  <c r="D424" i="230" s="1"/>
  <c r="K424" i="181"/>
  <c r="M423" i="181"/>
  <c r="I423" i="181"/>
  <c r="D422" i="230" s="1"/>
  <c r="K422" i="181"/>
  <c r="M421" i="181"/>
  <c r="I421" i="181"/>
  <c r="D420" i="230" s="1"/>
  <c r="K420" i="181"/>
  <c r="M419" i="181"/>
  <c r="I419" i="181"/>
  <c r="D418" i="230" s="1"/>
  <c r="K418" i="181"/>
  <c r="M417" i="181"/>
  <c r="I417" i="181"/>
  <c r="D416" i="230" s="1"/>
  <c r="K416" i="181"/>
  <c r="M415" i="181"/>
  <c r="I415" i="181"/>
  <c r="D414" i="230" s="1"/>
  <c r="K414" i="181"/>
  <c r="M413" i="181"/>
  <c r="I413" i="181"/>
  <c r="D412" i="230" s="1"/>
  <c r="K412" i="181"/>
  <c r="M411" i="181"/>
  <c r="I411" i="181"/>
  <c r="D410" i="230" s="1"/>
  <c r="K410" i="181"/>
  <c r="M409" i="181"/>
  <c r="I409" i="181"/>
  <c r="D408" i="230" s="1"/>
  <c r="K408" i="181"/>
  <c r="M407" i="181"/>
  <c r="I407" i="181"/>
  <c r="D406" i="230" s="1"/>
  <c r="K406" i="181"/>
  <c r="M405" i="181"/>
  <c r="I405" i="181"/>
  <c r="D404" i="230" s="1"/>
  <c r="K404" i="181"/>
  <c r="M403" i="181"/>
  <c r="I403" i="181"/>
  <c r="D402" i="230" s="1"/>
  <c r="K402" i="181"/>
  <c r="M401" i="181"/>
  <c r="I401" i="181"/>
  <c r="D400" i="230" s="1"/>
  <c r="K400" i="181"/>
  <c r="M399" i="181"/>
  <c r="I399" i="181"/>
  <c r="D398" i="230" s="1"/>
  <c r="K398" i="181"/>
  <c r="M397" i="181"/>
  <c r="I397" i="181"/>
  <c r="D396" i="230" s="1"/>
  <c r="K396" i="181"/>
  <c r="M395" i="181"/>
  <c r="I395" i="181"/>
  <c r="D394" i="230" s="1"/>
  <c r="K394" i="181"/>
  <c r="M393" i="181"/>
  <c r="I393" i="181"/>
  <c r="D392" i="230" s="1"/>
  <c r="K392" i="181"/>
  <c r="M391" i="181"/>
  <c r="I391" i="181"/>
  <c r="D390" i="230" s="1"/>
  <c r="K390" i="181"/>
  <c r="M389" i="181"/>
  <c r="I389" i="181"/>
  <c r="D388" i="230" s="1"/>
  <c r="K388" i="181"/>
  <c r="L456" i="181"/>
  <c r="N455" i="181"/>
  <c r="J455" i="181"/>
  <c r="L454" i="181"/>
  <c r="N453" i="181"/>
  <c r="J453" i="181"/>
  <c r="L452" i="181"/>
  <c r="N451" i="181"/>
  <c r="J451" i="181"/>
  <c r="L450" i="181"/>
  <c r="N449" i="181"/>
  <c r="J449" i="181"/>
  <c r="L448" i="181"/>
  <c r="N447" i="181"/>
  <c r="J447" i="181"/>
  <c r="L446" i="181"/>
  <c r="N445" i="181"/>
  <c r="J445" i="181"/>
  <c r="L444" i="181"/>
  <c r="N443" i="181"/>
  <c r="J443" i="181"/>
  <c r="L442" i="181"/>
  <c r="N441" i="181"/>
  <c r="J441" i="181"/>
  <c r="L440" i="181"/>
  <c r="N439" i="181"/>
  <c r="J439" i="181"/>
  <c r="L438" i="181"/>
  <c r="N437" i="181"/>
  <c r="J437" i="181"/>
  <c r="L436" i="181"/>
  <c r="N435" i="181"/>
  <c r="J435" i="181"/>
  <c r="L434" i="181"/>
  <c r="N433" i="181"/>
  <c r="J433" i="181"/>
  <c r="L432" i="181"/>
  <c r="N431" i="181"/>
  <c r="J431" i="181"/>
  <c r="L430" i="181"/>
  <c r="N429" i="181"/>
  <c r="J429" i="181"/>
  <c r="L428" i="181"/>
  <c r="N427" i="181"/>
  <c r="J427" i="181"/>
  <c r="L426" i="181"/>
  <c r="N425" i="181"/>
  <c r="J425" i="181"/>
  <c r="L424" i="181"/>
  <c r="N423" i="181"/>
  <c r="J423" i="181"/>
  <c r="L422" i="181"/>
  <c r="N421" i="181"/>
  <c r="J421" i="181"/>
  <c r="L420" i="181"/>
  <c r="N419" i="181"/>
  <c r="J419" i="181"/>
  <c r="L418" i="181"/>
  <c r="N417" i="181"/>
  <c r="J417" i="181"/>
  <c r="L416" i="181"/>
  <c r="N415" i="181"/>
  <c r="J415" i="181"/>
  <c r="L414" i="181"/>
  <c r="N413" i="181"/>
  <c r="J413" i="181"/>
  <c r="L412" i="181"/>
  <c r="N411" i="181"/>
  <c r="J411" i="181"/>
  <c r="L410" i="181"/>
  <c r="N409" i="181"/>
  <c r="J409" i="181"/>
  <c r="L408" i="181"/>
  <c r="N407" i="181"/>
  <c r="J407" i="181"/>
  <c r="L406" i="181"/>
  <c r="N405" i="181"/>
  <c r="J405" i="181"/>
  <c r="L404" i="181"/>
  <c r="N403" i="181"/>
  <c r="J403" i="181"/>
  <c r="L402" i="181"/>
  <c r="N401" i="181"/>
  <c r="J401" i="181"/>
  <c r="L400" i="181"/>
  <c r="N399" i="181"/>
  <c r="J399" i="181"/>
  <c r="L398" i="181"/>
  <c r="N397" i="181"/>
  <c r="J397" i="181"/>
  <c r="L396" i="181"/>
  <c r="N395" i="181"/>
  <c r="J395" i="181"/>
  <c r="L394" i="181"/>
  <c r="N393" i="181"/>
  <c r="J393" i="181"/>
  <c r="L392" i="181"/>
  <c r="N391" i="181"/>
  <c r="J391" i="181"/>
  <c r="L390" i="181"/>
  <c r="N389" i="181"/>
  <c r="J389" i="181"/>
  <c r="L388" i="181"/>
  <c r="M456" i="181"/>
  <c r="I456" i="181"/>
  <c r="D455" i="230" s="1"/>
  <c r="K455" i="181"/>
  <c r="M454" i="181"/>
  <c r="I454" i="181"/>
  <c r="D453" i="230" s="1"/>
  <c r="K453" i="181"/>
  <c r="M452" i="181"/>
  <c r="I452" i="181"/>
  <c r="D451" i="230" s="1"/>
  <c r="K451" i="181"/>
  <c r="M450" i="181"/>
  <c r="I450" i="181"/>
  <c r="D449" i="230" s="1"/>
  <c r="K449" i="181"/>
  <c r="M448" i="181"/>
  <c r="I448" i="181"/>
  <c r="D447" i="230" s="1"/>
  <c r="K447" i="181"/>
  <c r="M446" i="181"/>
  <c r="I446" i="181"/>
  <c r="D445" i="230" s="1"/>
  <c r="K445" i="181"/>
  <c r="M444" i="181"/>
  <c r="I444" i="181"/>
  <c r="D443" i="230" s="1"/>
  <c r="K443" i="181"/>
  <c r="M442" i="181"/>
  <c r="I442" i="181"/>
  <c r="D441" i="230" s="1"/>
  <c r="K441" i="181"/>
  <c r="M440" i="181"/>
  <c r="I440" i="181"/>
  <c r="D439" i="230" s="1"/>
  <c r="K439" i="181"/>
  <c r="M438" i="181"/>
  <c r="I438" i="181"/>
  <c r="D437" i="230" s="1"/>
  <c r="K437" i="181"/>
  <c r="M436" i="181"/>
  <c r="I436" i="181"/>
  <c r="D435" i="230" s="1"/>
  <c r="K435" i="181"/>
  <c r="M434" i="181"/>
  <c r="I434" i="181"/>
  <c r="D433" i="230" s="1"/>
  <c r="K433" i="181"/>
  <c r="M432" i="181"/>
  <c r="I432" i="181"/>
  <c r="D431" i="230" s="1"/>
  <c r="K431" i="181"/>
  <c r="M430" i="181"/>
  <c r="I430" i="181"/>
  <c r="D429" i="230" s="1"/>
  <c r="K429" i="181"/>
  <c r="M428" i="181"/>
  <c r="I428" i="181"/>
  <c r="D427" i="230" s="1"/>
  <c r="K427" i="181"/>
  <c r="M426" i="181"/>
  <c r="I426" i="181"/>
  <c r="D425" i="230" s="1"/>
  <c r="K425" i="181"/>
  <c r="M424" i="181"/>
  <c r="I424" i="181"/>
  <c r="D423" i="230" s="1"/>
  <c r="K423" i="181"/>
  <c r="M422" i="181"/>
  <c r="I422" i="181"/>
  <c r="D421" i="230" s="1"/>
  <c r="K421" i="181"/>
  <c r="M420" i="181"/>
  <c r="I420" i="181"/>
  <c r="D419" i="230" s="1"/>
  <c r="K419" i="181"/>
  <c r="M418" i="181"/>
  <c r="I418" i="181"/>
  <c r="D417" i="230" s="1"/>
  <c r="K417" i="181"/>
  <c r="M416" i="181"/>
  <c r="I416" i="181"/>
  <c r="D415" i="230" s="1"/>
  <c r="K415" i="181"/>
  <c r="M414" i="181"/>
  <c r="I414" i="181"/>
  <c r="D413" i="230" s="1"/>
  <c r="K413" i="181"/>
  <c r="M412" i="181"/>
  <c r="I412" i="181"/>
  <c r="D411" i="230" s="1"/>
  <c r="K411" i="181"/>
  <c r="M410" i="181"/>
  <c r="I410" i="181"/>
  <c r="D409" i="230" s="1"/>
  <c r="K409" i="181"/>
  <c r="M408" i="181"/>
  <c r="I408" i="181"/>
  <c r="D407" i="230" s="1"/>
  <c r="K407" i="181"/>
  <c r="M406" i="181"/>
  <c r="I406" i="181"/>
  <c r="D405" i="230" s="1"/>
  <c r="K405" i="181"/>
  <c r="M404" i="181"/>
  <c r="I404" i="181"/>
  <c r="D403" i="230" s="1"/>
  <c r="K403" i="181"/>
  <c r="M402" i="181"/>
  <c r="I402" i="181"/>
  <c r="D401" i="230" s="1"/>
  <c r="K401" i="181"/>
  <c r="M400" i="181"/>
  <c r="I400" i="181"/>
  <c r="D399" i="230" s="1"/>
  <c r="K399" i="181"/>
  <c r="M398" i="181"/>
  <c r="I398" i="181"/>
  <c r="D397" i="230" s="1"/>
  <c r="K397" i="181"/>
  <c r="M396" i="181"/>
  <c r="I396" i="181"/>
  <c r="D395" i="230" s="1"/>
  <c r="K395" i="181"/>
  <c r="M394" i="181"/>
  <c r="I394" i="181"/>
  <c r="D393" i="230" s="1"/>
  <c r="K393" i="181"/>
  <c r="M392" i="181"/>
  <c r="I392" i="181"/>
  <c r="D391" i="230" s="1"/>
  <c r="K391" i="181"/>
  <c r="M390" i="181"/>
  <c r="I390" i="181"/>
  <c r="D389" i="230" s="1"/>
  <c r="K389" i="181"/>
  <c r="M388" i="181"/>
  <c r="I388" i="181"/>
  <c r="D387" i="230" s="1"/>
  <c r="N456" i="181"/>
  <c r="J456" i="181"/>
  <c r="L455" i="181"/>
  <c r="N454" i="181"/>
  <c r="J454" i="181"/>
  <c r="L453" i="181"/>
  <c r="N452" i="181"/>
  <c r="J452" i="181"/>
  <c r="L451" i="181"/>
  <c r="N450" i="181"/>
  <c r="J450" i="181"/>
  <c r="L449" i="181"/>
  <c r="N448" i="181"/>
  <c r="J448" i="181"/>
  <c r="L447" i="181"/>
  <c r="N446" i="181"/>
  <c r="J446" i="181"/>
  <c r="L445" i="181"/>
  <c r="N444" i="181"/>
  <c r="J444" i="181"/>
  <c r="L443" i="181"/>
  <c r="N442" i="181"/>
  <c r="J442" i="181"/>
  <c r="L441" i="181"/>
  <c r="N440" i="181"/>
  <c r="J440" i="181"/>
  <c r="L439" i="181"/>
  <c r="N438" i="181"/>
  <c r="J438" i="181"/>
  <c r="L437" i="181"/>
  <c r="N436" i="181"/>
  <c r="J436" i="181"/>
  <c r="L435" i="181"/>
  <c r="N434" i="181"/>
  <c r="J434" i="181"/>
  <c r="L433" i="181"/>
  <c r="N432" i="181"/>
  <c r="J432" i="181"/>
  <c r="L431" i="181"/>
  <c r="N430" i="181"/>
  <c r="J430" i="181"/>
  <c r="L429" i="181"/>
  <c r="N428" i="181"/>
  <c r="J428" i="181"/>
  <c r="L427" i="181"/>
  <c r="N426" i="181"/>
  <c r="J426" i="181"/>
  <c r="L425" i="181"/>
  <c r="N424" i="181"/>
  <c r="J424" i="181"/>
  <c r="L423" i="181"/>
  <c r="N422" i="181"/>
  <c r="J422" i="181"/>
  <c r="L421" i="181"/>
  <c r="N420" i="181"/>
  <c r="J420" i="181"/>
  <c r="L419" i="181"/>
  <c r="N418" i="181"/>
  <c r="J418" i="181"/>
  <c r="L417" i="181"/>
  <c r="N416" i="181"/>
  <c r="J416" i="181"/>
  <c r="L415" i="181"/>
  <c r="N414" i="181"/>
  <c r="J414" i="181"/>
  <c r="L413" i="181"/>
  <c r="N412" i="181"/>
  <c r="J412" i="181"/>
  <c r="L411" i="181"/>
  <c r="N410" i="181"/>
  <c r="J410" i="181"/>
  <c r="L409" i="181"/>
  <c r="N408" i="181"/>
  <c r="J408" i="181"/>
  <c r="L407" i="181"/>
  <c r="N406" i="181"/>
  <c r="J406" i="181"/>
  <c r="L405" i="181"/>
  <c r="N404" i="181"/>
  <c r="J404" i="181"/>
  <c r="L403" i="181"/>
  <c r="N402" i="181"/>
  <c r="J402" i="181"/>
  <c r="L401" i="181"/>
  <c r="N400" i="181"/>
  <c r="J400" i="181"/>
  <c r="L399" i="181"/>
  <c r="N398" i="181"/>
  <c r="J398" i="181"/>
  <c r="L397" i="181"/>
  <c r="N396" i="181"/>
  <c r="J396" i="181"/>
  <c r="L395" i="181"/>
  <c r="N394" i="181"/>
  <c r="J394" i="181"/>
  <c r="L393" i="181"/>
  <c r="N392" i="181"/>
  <c r="J392" i="181"/>
  <c r="L391" i="181"/>
  <c r="N390" i="181"/>
  <c r="J390" i="181"/>
  <c r="L389" i="181"/>
  <c r="N388" i="181"/>
  <c r="J388" i="181"/>
  <c r="K386" i="181"/>
  <c r="K385" i="181"/>
  <c r="K384" i="181"/>
  <c r="K383" i="181"/>
  <c r="K382" i="181"/>
  <c r="K381" i="181"/>
  <c r="K380" i="181"/>
  <c r="K379" i="181"/>
  <c r="K378" i="181"/>
  <c r="K377" i="181"/>
  <c r="K376" i="181"/>
  <c r="K375" i="181"/>
  <c r="K374" i="181"/>
  <c r="K373" i="181"/>
  <c r="K372" i="181"/>
  <c r="K371" i="181"/>
  <c r="K370" i="181"/>
  <c r="K369" i="181"/>
  <c r="K368" i="181"/>
  <c r="K367" i="181"/>
  <c r="K366" i="181"/>
  <c r="K365" i="181"/>
  <c r="K364" i="181"/>
  <c r="K363" i="181"/>
  <c r="K362" i="181"/>
  <c r="K361" i="181"/>
  <c r="K360" i="181"/>
  <c r="K359" i="181"/>
  <c r="K358" i="181"/>
  <c r="K357" i="181"/>
  <c r="K356" i="181"/>
  <c r="K355" i="181"/>
  <c r="K354" i="181"/>
  <c r="K353" i="181"/>
  <c r="K352" i="181"/>
  <c r="K351" i="181"/>
  <c r="K350" i="181"/>
  <c r="K349" i="181"/>
  <c r="K348" i="181"/>
  <c r="K347" i="181"/>
  <c r="K346" i="181"/>
  <c r="K345" i="181"/>
  <c r="L386" i="181"/>
  <c r="L385" i="181"/>
  <c r="L384" i="181"/>
  <c r="L383" i="181"/>
  <c r="L382" i="181"/>
  <c r="L381" i="181"/>
  <c r="L380" i="181"/>
  <c r="L379" i="181"/>
  <c r="L378" i="181"/>
  <c r="L377" i="181"/>
  <c r="L376" i="181"/>
  <c r="L375" i="181"/>
  <c r="L374" i="181"/>
  <c r="L373" i="181"/>
  <c r="L372" i="181"/>
  <c r="L371" i="181"/>
  <c r="L370" i="181"/>
  <c r="L369" i="181"/>
  <c r="L368" i="181"/>
  <c r="L367" i="181"/>
  <c r="L366" i="181"/>
  <c r="L365" i="181"/>
  <c r="L364" i="181"/>
  <c r="L363" i="181"/>
  <c r="L362" i="181"/>
  <c r="L361" i="181"/>
  <c r="L360" i="181"/>
  <c r="L359" i="181"/>
  <c r="L358" i="181"/>
  <c r="L357" i="181"/>
  <c r="L356" i="181"/>
  <c r="L355" i="181"/>
  <c r="L354" i="181"/>
  <c r="L353" i="181"/>
  <c r="L352" i="181"/>
  <c r="L351" i="181"/>
  <c r="L350" i="181"/>
  <c r="L349" i="181"/>
  <c r="L348" i="181"/>
  <c r="L347" i="181"/>
  <c r="L346" i="181"/>
  <c r="L345" i="181"/>
  <c r="M386" i="181"/>
  <c r="I386" i="181"/>
  <c r="D385" i="230" s="1"/>
  <c r="M385" i="181"/>
  <c r="I385" i="181"/>
  <c r="D384" i="230" s="1"/>
  <c r="M384" i="181"/>
  <c r="I384" i="181"/>
  <c r="D383" i="230" s="1"/>
  <c r="M383" i="181"/>
  <c r="I383" i="181"/>
  <c r="D382" i="230" s="1"/>
  <c r="M382" i="181"/>
  <c r="I382" i="181"/>
  <c r="D381" i="230" s="1"/>
  <c r="M381" i="181"/>
  <c r="I381" i="181"/>
  <c r="D380" i="230" s="1"/>
  <c r="M380" i="181"/>
  <c r="I380" i="181"/>
  <c r="D379" i="230" s="1"/>
  <c r="M379" i="181"/>
  <c r="I379" i="181"/>
  <c r="D378" i="230" s="1"/>
  <c r="M378" i="181"/>
  <c r="I378" i="181"/>
  <c r="D377" i="230" s="1"/>
  <c r="M377" i="181"/>
  <c r="I377" i="181"/>
  <c r="D376" i="230" s="1"/>
  <c r="M376" i="181"/>
  <c r="I376" i="181"/>
  <c r="D375" i="230" s="1"/>
  <c r="M375" i="181"/>
  <c r="I375" i="181"/>
  <c r="D374" i="230" s="1"/>
  <c r="M374" i="181"/>
  <c r="I374" i="181"/>
  <c r="D373" i="230" s="1"/>
  <c r="M373" i="181"/>
  <c r="I373" i="181"/>
  <c r="D372" i="230" s="1"/>
  <c r="M372" i="181"/>
  <c r="I372" i="181"/>
  <c r="D371" i="230" s="1"/>
  <c r="M371" i="181"/>
  <c r="I371" i="181"/>
  <c r="D370" i="230" s="1"/>
  <c r="M370" i="181"/>
  <c r="I370" i="181"/>
  <c r="D369" i="230" s="1"/>
  <c r="M369" i="181"/>
  <c r="I369" i="181"/>
  <c r="D368" i="230" s="1"/>
  <c r="M368" i="181"/>
  <c r="I368" i="181"/>
  <c r="D367" i="230" s="1"/>
  <c r="M367" i="181"/>
  <c r="I367" i="181"/>
  <c r="D366" i="230" s="1"/>
  <c r="M366" i="181"/>
  <c r="I366" i="181"/>
  <c r="D365" i="230" s="1"/>
  <c r="M365" i="181"/>
  <c r="I365" i="181"/>
  <c r="D364" i="230" s="1"/>
  <c r="M364" i="181"/>
  <c r="I364" i="181"/>
  <c r="D363" i="230" s="1"/>
  <c r="M363" i="181"/>
  <c r="I363" i="181"/>
  <c r="D362" i="230" s="1"/>
  <c r="M362" i="181"/>
  <c r="I362" i="181"/>
  <c r="D361" i="230" s="1"/>
  <c r="M361" i="181"/>
  <c r="I361" i="181"/>
  <c r="D360" i="230" s="1"/>
  <c r="M360" i="181"/>
  <c r="I360" i="181"/>
  <c r="D359" i="230" s="1"/>
  <c r="M359" i="181"/>
  <c r="I359" i="181"/>
  <c r="D358" i="230" s="1"/>
  <c r="M358" i="181"/>
  <c r="I358" i="181"/>
  <c r="D357" i="230" s="1"/>
  <c r="M357" i="181"/>
  <c r="I357" i="181"/>
  <c r="D356" i="230" s="1"/>
  <c r="M356" i="181"/>
  <c r="I356" i="181"/>
  <c r="D355" i="230" s="1"/>
  <c r="M355" i="181"/>
  <c r="I355" i="181"/>
  <c r="D354" i="230" s="1"/>
  <c r="M354" i="181"/>
  <c r="I354" i="181"/>
  <c r="D353" i="230" s="1"/>
  <c r="M353" i="181"/>
  <c r="I353" i="181"/>
  <c r="D352" i="230" s="1"/>
  <c r="M352" i="181"/>
  <c r="I352" i="181"/>
  <c r="D351" i="230" s="1"/>
  <c r="M351" i="181"/>
  <c r="I351" i="181"/>
  <c r="D350" i="230" s="1"/>
  <c r="M350" i="181"/>
  <c r="I350" i="181"/>
  <c r="D349" i="230" s="1"/>
  <c r="M349" i="181"/>
  <c r="I349" i="181"/>
  <c r="D348" i="230" s="1"/>
  <c r="M348" i="181"/>
  <c r="I348" i="181"/>
  <c r="D347" i="230" s="1"/>
  <c r="M347" i="181"/>
  <c r="I347" i="181"/>
  <c r="D346" i="230" s="1"/>
  <c r="M346" i="181"/>
  <c r="I346" i="181"/>
  <c r="D345" i="230" s="1"/>
  <c r="M345" i="181"/>
  <c r="I345" i="181"/>
  <c r="D344" i="230" s="1"/>
  <c r="N386" i="181"/>
  <c r="J386" i="181"/>
  <c r="N385" i="181"/>
  <c r="J385" i="181"/>
  <c r="N384" i="181"/>
  <c r="J384" i="181"/>
  <c r="N383" i="181"/>
  <c r="J383" i="181"/>
  <c r="N382" i="181"/>
  <c r="J382" i="181"/>
  <c r="N381" i="181"/>
  <c r="J381" i="181"/>
  <c r="N380" i="181"/>
  <c r="J380" i="181"/>
  <c r="N379" i="181"/>
  <c r="J379" i="181"/>
  <c r="N378" i="181"/>
  <c r="J378" i="181"/>
  <c r="N377" i="181"/>
  <c r="J377" i="181"/>
  <c r="N376" i="181"/>
  <c r="J376" i="181"/>
  <c r="N375" i="181"/>
  <c r="J375" i="181"/>
  <c r="N374" i="181"/>
  <c r="J374" i="181"/>
  <c r="N373" i="181"/>
  <c r="J373" i="181"/>
  <c r="N372" i="181"/>
  <c r="J372" i="181"/>
  <c r="N371" i="181"/>
  <c r="J371" i="181"/>
  <c r="N370" i="181"/>
  <c r="J370" i="181"/>
  <c r="N369" i="181"/>
  <c r="J369" i="181"/>
  <c r="N368" i="181"/>
  <c r="J368" i="181"/>
  <c r="N367" i="181"/>
  <c r="J367" i="181"/>
  <c r="N366" i="181"/>
  <c r="J366" i="181"/>
  <c r="N365" i="181"/>
  <c r="J365" i="181"/>
  <c r="N364" i="181"/>
  <c r="J364" i="181"/>
  <c r="N363" i="181"/>
  <c r="J363" i="181"/>
  <c r="N362" i="181"/>
  <c r="J362" i="181"/>
  <c r="N361" i="181"/>
  <c r="J361" i="181"/>
  <c r="N360" i="181"/>
  <c r="J360" i="181"/>
  <c r="N359" i="181"/>
  <c r="J359" i="181"/>
  <c r="N358" i="181"/>
  <c r="J358" i="181"/>
  <c r="N357" i="181"/>
  <c r="J357" i="181"/>
  <c r="N356" i="181"/>
  <c r="J356" i="181"/>
  <c r="N355" i="181"/>
  <c r="J355" i="181"/>
  <c r="N354" i="181"/>
  <c r="J354" i="181"/>
  <c r="N353" i="181"/>
  <c r="J353" i="181"/>
  <c r="N352" i="181"/>
  <c r="J352" i="181"/>
  <c r="N351" i="181"/>
  <c r="J351" i="181"/>
  <c r="N350" i="181"/>
  <c r="J350" i="181"/>
  <c r="N349" i="181"/>
  <c r="J349" i="181"/>
  <c r="N348" i="181"/>
  <c r="J348" i="181"/>
  <c r="N347" i="181"/>
  <c r="J347" i="181"/>
  <c r="N346" i="181"/>
  <c r="J346" i="181"/>
  <c r="N345" i="181"/>
  <c r="J345" i="181"/>
  <c r="K344" i="181"/>
  <c r="L344" i="181"/>
  <c r="M344" i="181"/>
  <c r="I344" i="181"/>
  <c r="D343" i="230" s="1"/>
  <c r="N344" i="181"/>
  <c r="J344" i="181"/>
  <c r="K342" i="181"/>
  <c r="K341" i="181"/>
  <c r="K340" i="181"/>
  <c r="K339" i="181"/>
  <c r="K338" i="181"/>
  <c r="K337" i="181"/>
  <c r="K336" i="181"/>
  <c r="K335" i="181"/>
  <c r="K334" i="181"/>
  <c r="K333" i="181"/>
  <c r="K332" i="181"/>
  <c r="K331" i="181"/>
  <c r="K330" i="181"/>
  <c r="K329" i="181"/>
  <c r="K328" i="181"/>
  <c r="K327" i="181"/>
  <c r="K326" i="181"/>
  <c r="K325" i="181"/>
  <c r="K324" i="181"/>
  <c r="K323" i="181"/>
  <c r="K322" i="181"/>
  <c r="K321" i="181"/>
  <c r="K320" i="181"/>
  <c r="K319" i="181"/>
  <c r="K318" i="181"/>
  <c r="K317" i="181"/>
  <c r="K316" i="181"/>
  <c r="K315" i="181"/>
  <c r="K314" i="181"/>
  <c r="K313" i="181"/>
  <c r="K312" i="181"/>
  <c r="K311" i="181"/>
  <c r="K310" i="181"/>
  <c r="K309" i="181"/>
  <c r="K308" i="181"/>
  <c r="K307" i="181"/>
  <c r="K306" i="181"/>
  <c r="K305" i="181"/>
  <c r="K304" i="181"/>
  <c r="K303" i="181"/>
  <c r="K302" i="181"/>
  <c r="K301" i="181"/>
  <c r="K300" i="181"/>
  <c r="K299" i="181"/>
  <c r="K298" i="181"/>
  <c r="K297" i="181"/>
  <c r="K296" i="181"/>
  <c r="K295" i="181"/>
  <c r="K294" i="181"/>
  <c r="K293" i="181"/>
  <c r="K292" i="181"/>
  <c r="K291" i="181"/>
  <c r="K290" i="181"/>
  <c r="K289" i="181"/>
  <c r="K288" i="181"/>
  <c r="K287" i="181"/>
  <c r="K286" i="181"/>
  <c r="K285" i="181"/>
  <c r="K284" i="181"/>
  <c r="K283" i="181"/>
  <c r="K282" i="181"/>
  <c r="K281" i="181"/>
  <c r="K280" i="181"/>
  <c r="K279" i="181"/>
  <c r="K278" i="181"/>
  <c r="K277" i="181"/>
  <c r="K276" i="181"/>
  <c r="L342" i="181"/>
  <c r="L341" i="181"/>
  <c r="L340" i="181"/>
  <c r="L339" i="181"/>
  <c r="L338" i="181"/>
  <c r="L337" i="181"/>
  <c r="L336" i="181"/>
  <c r="L335" i="181"/>
  <c r="L334" i="181"/>
  <c r="L333" i="181"/>
  <c r="L332" i="181"/>
  <c r="L331" i="181"/>
  <c r="L330" i="181"/>
  <c r="L329" i="181"/>
  <c r="L328" i="181"/>
  <c r="L327" i="181"/>
  <c r="L326" i="181"/>
  <c r="L325" i="181"/>
  <c r="L324" i="181"/>
  <c r="L323" i="181"/>
  <c r="L322" i="181"/>
  <c r="L321" i="181"/>
  <c r="L320" i="181"/>
  <c r="L319" i="181"/>
  <c r="L318" i="181"/>
  <c r="L317" i="181"/>
  <c r="L316" i="181"/>
  <c r="L315" i="181"/>
  <c r="L314" i="181"/>
  <c r="L313" i="181"/>
  <c r="L312" i="181"/>
  <c r="L311" i="181"/>
  <c r="L310" i="181"/>
  <c r="L309" i="181"/>
  <c r="L308" i="181"/>
  <c r="L307" i="181"/>
  <c r="L306" i="181"/>
  <c r="L305" i="181"/>
  <c r="L304" i="181"/>
  <c r="L303" i="181"/>
  <c r="L302" i="181"/>
  <c r="L301" i="181"/>
  <c r="L300" i="181"/>
  <c r="L299" i="181"/>
  <c r="L298" i="181"/>
  <c r="L297" i="181"/>
  <c r="L296" i="181"/>
  <c r="L295" i="181"/>
  <c r="L294" i="181"/>
  <c r="L293" i="181"/>
  <c r="L292" i="181"/>
  <c r="L291" i="181"/>
  <c r="L290" i="181"/>
  <c r="L289" i="181"/>
  <c r="L288" i="181"/>
  <c r="L287" i="181"/>
  <c r="L286" i="181"/>
  <c r="L285" i="181"/>
  <c r="L284" i="181"/>
  <c r="L283" i="181"/>
  <c r="L282" i="181"/>
  <c r="L281" i="181"/>
  <c r="L280" i="181"/>
  <c r="L279" i="181"/>
  <c r="L278" i="181"/>
  <c r="L277" i="181"/>
  <c r="L276" i="181"/>
  <c r="M342" i="181"/>
  <c r="I342" i="181"/>
  <c r="D341" i="230" s="1"/>
  <c r="M341" i="181"/>
  <c r="I341" i="181"/>
  <c r="D340" i="230" s="1"/>
  <c r="M340" i="181"/>
  <c r="I340" i="181"/>
  <c r="D339" i="230" s="1"/>
  <c r="M339" i="181"/>
  <c r="I339" i="181"/>
  <c r="D338" i="230" s="1"/>
  <c r="M338" i="181"/>
  <c r="I338" i="181"/>
  <c r="D337" i="230" s="1"/>
  <c r="M337" i="181"/>
  <c r="I337" i="181"/>
  <c r="D336" i="230" s="1"/>
  <c r="M336" i="181"/>
  <c r="I336" i="181"/>
  <c r="D335" i="230" s="1"/>
  <c r="M335" i="181"/>
  <c r="I335" i="181"/>
  <c r="D334" i="230" s="1"/>
  <c r="M334" i="181"/>
  <c r="I334" i="181"/>
  <c r="D333" i="230" s="1"/>
  <c r="M333" i="181"/>
  <c r="I333" i="181"/>
  <c r="D332" i="230" s="1"/>
  <c r="M332" i="181"/>
  <c r="I332" i="181"/>
  <c r="D331" i="230" s="1"/>
  <c r="M331" i="181"/>
  <c r="I331" i="181"/>
  <c r="D330" i="230" s="1"/>
  <c r="M330" i="181"/>
  <c r="I330" i="181"/>
  <c r="D329" i="230" s="1"/>
  <c r="M329" i="181"/>
  <c r="I329" i="181"/>
  <c r="D328" i="230" s="1"/>
  <c r="M328" i="181"/>
  <c r="I328" i="181"/>
  <c r="D327" i="230" s="1"/>
  <c r="M327" i="181"/>
  <c r="I327" i="181"/>
  <c r="D326" i="230" s="1"/>
  <c r="M326" i="181"/>
  <c r="I326" i="181"/>
  <c r="D325" i="230" s="1"/>
  <c r="M325" i="181"/>
  <c r="I325" i="181"/>
  <c r="D324" i="230" s="1"/>
  <c r="M324" i="181"/>
  <c r="I324" i="181"/>
  <c r="D323" i="230" s="1"/>
  <c r="M323" i="181"/>
  <c r="I323" i="181"/>
  <c r="D322" i="230" s="1"/>
  <c r="M322" i="181"/>
  <c r="I322" i="181"/>
  <c r="D321" i="230" s="1"/>
  <c r="M321" i="181"/>
  <c r="I321" i="181"/>
  <c r="D320" i="230" s="1"/>
  <c r="M320" i="181"/>
  <c r="I320" i="181"/>
  <c r="D319" i="230" s="1"/>
  <c r="M319" i="181"/>
  <c r="I319" i="181"/>
  <c r="D318" i="230" s="1"/>
  <c r="M318" i="181"/>
  <c r="I318" i="181"/>
  <c r="D317" i="230" s="1"/>
  <c r="M317" i="181"/>
  <c r="I317" i="181"/>
  <c r="D316" i="230" s="1"/>
  <c r="M316" i="181"/>
  <c r="I316" i="181"/>
  <c r="D315" i="230" s="1"/>
  <c r="M315" i="181"/>
  <c r="I315" i="181"/>
  <c r="D314" i="230" s="1"/>
  <c r="M314" i="181"/>
  <c r="I314" i="181"/>
  <c r="D313" i="230" s="1"/>
  <c r="M313" i="181"/>
  <c r="I313" i="181"/>
  <c r="D312" i="230" s="1"/>
  <c r="M312" i="181"/>
  <c r="I312" i="181"/>
  <c r="D311" i="230" s="1"/>
  <c r="M311" i="181"/>
  <c r="I311" i="181"/>
  <c r="D310" i="230" s="1"/>
  <c r="M310" i="181"/>
  <c r="I310" i="181"/>
  <c r="D309" i="230" s="1"/>
  <c r="M309" i="181"/>
  <c r="I309" i="181"/>
  <c r="D308" i="230" s="1"/>
  <c r="M308" i="181"/>
  <c r="I308" i="181"/>
  <c r="D307" i="230" s="1"/>
  <c r="M307" i="181"/>
  <c r="I307" i="181"/>
  <c r="D306" i="230" s="1"/>
  <c r="M306" i="181"/>
  <c r="I306" i="181"/>
  <c r="D305" i="230" s="1"/>
  <c r="M305" i="181"/>
  <c r="I305" i="181"/>
  <c r="D304" i="230" s="1"/>
  <c r="M304" i="181"/>
  <c r="I304" i="181"/>
  <c r="D303" i="230" s="1"/>
  <c r="M303" i="181"/>
  <c r="I303" i="181"/>
  <c r="D302" i="230" s="1"/>
  <c r="M302" i="181"/>
  <c r="I302" i="181"/>
  <c r="D301" i="230" s="1"/>
  <c r="M301" i="181"/>
  <c r="I301" i="181"/>
  <c r="D300" i="230" s="1"/>
  <c r="M300" i="181"/>
  <c r="I300" i="181"/>
  <c r="D299" i="230" s="1"/>
  <c r="M299" i="181"/>
  <c r="I299" i="181"/>
  <c r="D298" i="230" s="1"/>
  <c r="M298" i="181"/>
  <c r="I298" i="181"/>
  <c r="D297" i="230" s="1"/>
  <c r="M297" i="181"/>
  <c r="I297" i="181"/>
  <c r="D296" i="230" s="1"/>
  <c r="M296" i="181"/>
  <c r="I296" i="181"/>
  <c r="D295" i="230" s="1"/>
  <c r="M295" i="181"/>
  <c r="I295" i="181"/>
  <c r="D294" i="230" s="1"/>
  <c r="M294" i="181"/>
  <c r="I294" i="181"/>
  <c r="D293" i="230" s="1"/>
  <c r="M293" i="181"/>
  <c r="I293" i="181"/>
  <c r="D292" i="230" s="1"/>
  <c r="M292" i="181"/>
  <c r="I292" i="181"/>
  <c r="D291" i="230" s="1"/>
  <c r="M291" i="181"/>
  <c r="I291" i="181"/>
  <c r="D290" i="230" s="1"/>
  <c r="M290" i="181"/>
  <c r="I290" i="181"/>
  <c r="D289" i="230" s="1"/>
  <c r="M289" i="181"/>
  <c r="I289" i="181"/>
  <c r="D288" i="230" s="1"/>
  <c r="M288" i="181"/>
  <c r="I288" i="181"/>
  <c r="D287" i="230" s="1"/>
  <c r="M287" i="181"/>
  <c r="I287" i="181"/>
  <c r="D286" i="230" s="1"/>
  <c r="M286" i="181"/>
  <c r="I286" i="181"/>
  <c r="D285" i="230" s="1"/>
  <c r="M285" i="181"/>
  <c r="I285" i="181"/>
  <c r="D284" i="230" s="1"/>
  <c r="M284" i="181"/>
  <c r="I284" i="181"/>
  <c r="D283" i="230" s="1"/>
  <c r="M283" i="181"/>
  <c r="I283" i="181"/>
  <c r="D282" i="230" s="1"/>
  <c r="M282" i="181"/>
  <c r="I282" i="181"/>
  <c r="D281" i="230" s="1"/>
  <c r="M281" i="181"/>
  <c r="I281" i="181"/>
  <c r="D280" i="230" s="1"/>
  <c r="M280" i="181"/>
  <c r="I280" i="181"/>
  <c r="D279" i="230" s="1"/>
  <c r="M279" i="181"/>
  <c r="I279" i="181"/>
  <c r="D278" i="230" s="1"/>
  <c r="M278" i="181"/>
  <c r="I278" i="181"/>
  <c r="D277" i="230" s="1"/>
  <c r="M277" i="181"/>
  <c r="I277" i="181"/>
  <c r="D276" i="230" s="1"/>
  <c r="M276" i="181"/>
  <c r="I276" i="181"/>
  <c r="D275" i="230" s="1"/>
  <c r="N342" i="181"/>
  <c r="J342" i="181"/>
  <c r="N341" i="181"/>
  <c r="J341" i="181"/>
  <c r="N340" i="181"/>
  <c r="J340" i="181"/>
  <c r="N339" i="181"/>
  <c r="J339" i="181"/>
  <c r="N338" i="181"/>
  <c r="J338" i="181"/>
  <c r="N337" i="181"/>
  <c r="J337" i="181"/>
  <c r="N336" i="181"/>
  <c r="J336" i="181"/>
  <c r="N335" i="181"/>
  <c r="J335" i="181"/>
  <c r="N334" i="181"/>
  <c r="J334" i="181"/>
  <c r="N333" i="181"/>
  <c r="J333" i="181"/>
  <c r="N332" i="181"/>
  <c r="J332" i="181"/>
  <c r="N331" i="181"/>
  <c r="J331" i="181"/>
  <c r="N330" i="181"/>
  <c r="J330" i="181"/>
  <c r="N329" i="181"/>
  <c r="J329" i="181"/>
  <c r="N328" i="181"/>
  <c r="J328" i="181"/>
  <c r="N327" i="181"/>
  <c r="J327" i="181"/>
  <c r="N326" i="181"/>
  <c r="J326" i="181"/>
  <c r="N325" i="181"/>
  <c r="J325" i="181"/>
  <c r="N324" i="181"/>
  <c r="J324" i="181"/>
  <c r="N323" i="181"/>
  <c r="J323" i="181"/>
  <c r="N322" i="181"/>
  <c r="J322" i="181"/>
  <c r="N321" i="181"/>
  <c r="J321" i="181"/>
  <c r="N320" i="181"/>
  <c r="J320" i="181"/>
  <c r="N319" i="181"/>
  <c r="J319" i="181"/>
  <c r="N318" i="181"/>
  <c r="J318" i="181"/>
  <c r="N317" i="181"/>
  <c r="J317" i="181"/>
  <c r="N316" i="181"/>
  <c r="J316" i="181"/>
  <c r="N315" i="181"/>
  <c r="J315" i="181"/>
  <c r="N314" i="181"/>
  <c r="J314" i="181"/>
  <c r="N313" i="181"/>
  <c r="J313" i="181"/>
  <c r="N312" i="181"/>
  <c r="J312" i="181"/>
  <c r="N311" i="181"/>
  <c r="J311" i="181"/>
  <c r="N310" i="181"/>
  <c r="J310" i="181"/>
  <c r="N309" i="181"/>
  <c r="J309" i="181"/>
  <c r="N308" i="181"/>
  <c r="J308" i="181"/>
  <c r="N307" i="181"/>
  <c r="J307" i="181"/>
  <c r="N306" i="181"/>
  <c r="J306" i="181"/>
  <c r="N305" i="181"/>
  <c r="J305" i="181"/>
  <c r="N304" i="181"/>
  <c r="J304" i="181"/>
  <c r="N303" i="181"/>
  <c r="J303" i="181"/>
  <c r="N302" i="181"/>
  <c r="J302" i="181"/>
  <c r="N301" i="181"/>
  <c r="J301" i="181"/>
  <c r="N300" i="181"/>
  <c r="J300" i="181"/>
  <c r="N299" i="181"/>
  <c r="J299" i="181"/>
  <c r="N298" i="181"/>
  <c r="J298" i="181"/>
  <c r="N297" i="181"/>
  <c r="J297" i="181"/>
  <c r="N296" i="181"/>
  <c r="J296" i="181"/>
  <c r="N295" i="181"/>
  <c r="J295" i="181"/>
  <c r="N294" i="181"/>
  <c r="J294" i="181"/>
  <c r="N293" i="181"/>
  <c r="J293" i="181"/>
  <c r="N292" i="181"/>
  <c r="J292" i="181"/>
  <c r="N291" i="181"/>
  <c r="J291" i="181"/>
  <c r="N290" i="181"/>
  <c r="J290" i="181"/>
  <c r="N289" i="181"/>
  <c r="J289" i="181"/>
  <c r="N288" i="181"/>
  <c r="J288" i="181"/>
  <c r="N287" i="181"/>
  <c r="J287" i="181"/>
  <c r="N286" i="181"/>
  <c r="J286" i="181"/>
  <c r="N285" i="181"/>
  <c r="J285" i="181"/>
  <c r="N284" i="181"/>
  <c r="J284" i="181"/>
  <c r="N283" i="181"/>
  <c r="J283" i="181"/>
  <c r="N282" i="181"/>
  <c r="J282" i="181"/>
  <c r="N281" i="181"/>
  <c r="J281" i="181"/>
  <c r="N280" i="181"/>
  <c r="J280" i="181"/>
  <c r="N279" i="181"/>
  <c r="J279" i="181"/>
  <c r="N278" i="181"/>
  <c r="J278" i="181"/>
  <c r="N277" i="181"/>
  <c r="J277" i="181"/>
  <c r="N276" i="181"/>
  <c r="J276" i="181"/>
  <c r="K275" i="181"/>
  <c r="L275" i="181"/>
  <c r="J275" i="181"/>
  <c r="M275" i="181"/>
  <c r="I275" i="181"/>
  <c r="D274" i="230" s="1"/>
  <c r="N275" i="181"/>
  <c r="I557" i="181"/>
  <c r="D556" i="230" s="1"/>
  <c r="I343" i="181"/>
  <c r="D342" i="230" s="1"/>
  <c r="I160" i="181"/>
  <c r="D159" i="230" s="1"/>
  <c r="I156" i="181"/>
  <c r="D155" i="230" s="1"/>
  <c r="I152" i="181"/>
  <c r="D151" i="230" s="1"/>
  <c r="I148" i="181"/>
  <c r="D147" i="230" s="1"/>
  <c r="I144" i="181"/>
  <c r="D143" i="230" s="1"/>
  <c r="I140" i="181"/>
  <c r="D139" i="230" s="1"/>
  <c r="I136" i="181"/>
  <c r="D135" i="230" s="1"/>
  <c r="I132" i="181"/>
  <c r="D131" i="230" s="1"/>
  <c r="I128" i="181"/>
  <c r="D127" i="230" s="1"/>
  <c r="I124" i="181"/>
  <c r="D123" i="230" s="1"/>
  <c r="I120" i="181"/>
  <c r="D119" i="230" s="1"/>
  <c r="I116" i="181"/>
  <c r="D115" i="230" s="1"/>
  <c r="I112" i="181"/>
  <c r="D111" i="230" s="1"/>
  <c r="I108" i="181"/>
  <c r="D107" i="230" s="1"/>
  <c r="I104" i="181"/>
  <c r="D103" i="230" s="1"/>
  <c r="I100" i="181"/>
  <c r="D99" i="230" s="1"/>
  <c r="I96" i="181"/>
  <c r="D95" i="230" s="1"/>
  <c r="I92" i="181"/>
  <c r="D91" i="230" s="1"/>
  <c r="I88" i="181"/>
  <c r="D87" i="230" s="1"/>
  <c r="I84" i="181"/>
  <c r="D83" i="230" s="1"/>
  <c r="I80" i="181"/>
  <c r="D79" i="230" s="1"/>
  <c r="I76" i="181"/>
  <c r="D75" i="230" s="1"/>
  <c r="I72" i="181"/>
  <c r="D71" i="230" s="1"/>
  <c r="I68" i="181"/>
  <c r="D67" i="230" s="1"/>
  <c r="I64" i="181"/>
  <c r="D63" i="230" s="1"/>
  <c r="I60" i="181"/>
  <c r="D59" i="230" s="1"/>
  <c r="I56" i="181"/>
  <c r="D55" i="230" s="1"/>
  <c r="I52" i="181"/>
  <c r="D51" i="230" s="1"/>
  <c r="I48" i="181"/>
  <c r="D47" i="230" s="1"/>
  <c r="I44" i="181"/>
  <c r="D43" i="230" s="1"/>
  <c r="I40" i="181"/>
  <c r="D39" i="230" s="1"/>
  <c r="I36" i="181"/>
  <c r="D35" i="230" s="1"/>
  <c r="I32" i="181"/>
  <c r="D31" i="230" s="1"/>
  <c r="I28" i="181"/>
  <c r="D27" i="230" s="1"/>
  <c r="I24" i="181"/>
  <c r="D23" i="230" s="1"/>
  <c r="I20" i="181"/>
  <c r="D19" i="230" s="1"/>
  <c r="I16" i="181"/>
  <c r="D15" i="230" s="1"/>
  <c r="I12" i="181"/>
  <c r="D11" i="230" s="1"/>
  <c r="I8" i="181"/>
  <c r="D7" i="230" s="1"/>
  <c r="I4" i="181"/>
  <c r="D3" i="230" s="1"/>
  <c r="I595" i="181"/>
  <c r="D594" i="230" s="1"/>
  <c r="I387" i="181"/>
  <c r="D386" i="230" s="1"/>
  <c r="I164" i="181"/>
  <c r="D163" i="230" s="1"/>
  <c r="I161" i="181"/>
  <c r="D160" i="230" s="1"/>
  <c r="I157" i="181"/>
  <c r="D156" i="230" s="1"/>
  <c r="I153" i="181"/>
  <c r="D152" i="230" s="1"/>
  <c r="I149" i="181"/>
  <c r="D148" i="230" s="1"/>
  <c r="I145" i="181"/>
  <c r="D144" i="230" s="1"/>
  <c r="I141" i="181"/>
  <c r="D140" i="230" s="1"/>
  <c r="I137" i="181"/>
  <c r="D136" i="230" s="1"/>
  <c r="I133" i="181"/>
  <c r="D132" i="230" s="1"/>
  <c r="I129" i="181"/>
  <c r="D128" i="230" s="1"/>
  <c r="I125" i="181"/>
  <c r="D124" i="230" s="1"/>
  <c r="I121" i="181"/>
  <c r="D120" i="230" s="1"/>
  <c r="I117" i="181"/>
  <c r="D116" i="230" s="1"/>
  <c r="I113" i="181"/>
  <c r="D112" i="230" s="1"/>
  <c r="I109" i="181"/>
  <c r="D108" i="230" s="1"/>
  <c r="I105" i="181"/>
  <c r="D104" i="230" s="1"/>
  <c r="I101" i="181"/>
  <c r="D100" i="230" s="1"/>
  <c r="I97" i="181"/>
  <c r="D96" i="230" s="1"/>
  <c r="I93" i="181"/>
  <c r="D92" i="230" s="1"/>
  <c r="I89" i="181"/>
  <c r="D88" i="230" s="1"/>
  <c r="I85" i="181"/>
  <c r="D84" i="230" s="1"/>
  <c r="I81" i="181"/>
  <c r="D80" i="230" s="1"/>
  <c r="I77" i="181"/>
  <c r="D76" i="230" s="1"/>
  <c r="I73" i="181"/>
  <c r="D72" i="230" s="1"/>
  <c r="I69" i="181"/>
  <c r="D68" i="230" s="1"/>
  <c r="I65" i="181"/>
  <c r="D64" i="230" s="1"/>
  <c r="I61" i="181"/>
  <c r="D60" i="230" s="1"/>
  <c r="I57" i="181"/>
  <c r="D56" i="230" s="1"/>
  <c r="I53" i="181"/>
  <c r="D52" i="230" s="1"/>
  <c r="I49" i="181"/>
  <c r="D48" i="230" s="1"/>
  <c r="I45" i="181"/>
  <c r="D44" i="230" s="1"/>
  <c r="I41" i="181"/>
  <c r="D40" i="230" s="1"/>
  <c r="I37" i="181"/>
  <c r="D36" i="230" s="1"/>
  <c r="I33" i="181"/>
  <c r="D32" i="230" s="1"/>
  <c r="I29" i="181"/>
  <c r="D28" i="230" s="1"/>
  <c r="I25" i="181"/>
  <c r="D24" i="230" s="1"/>
  <c r="I21" i="181"/>
  <c r="D20" i="230" s="1"/>
  <c r="I17" i="181"/>
  <c r="D16" i="230" s="1"/>
  <c r="I13" i="181"/>
  <c r="D12" i="230" s="1"/>
  <c r="I9" i="181"/>
  <c r="D8" i="230" s="1"/>
  <c r="I5" i="181"/>
  <c r="D4" i="230" s="1"/>
  <c r="I619" i="181"/>
  <c r="D618" i="230" s="1"/>
  <c r="I457" i="181"/>
  <c r="D456" i="230" s="1"/>
  <c r="I236" i="181"/>
  <c r="D235" i="230" s="1"/>
  <c r="I162" i="181"/>
  <c r="D161" i="230" s="1"/>
  <c r="I158" i="181"/>
  <c r="D157" i="230" s="1"/>
  <c r="I154" i="181"/>
  <c r="D153" i="230" s="1"/>
  <c r="I150" i="181"/>
  <c r="D149" i="230" s="1"/>
  <c r="I146" i="181"/>
  <c r="D145" i="230" s="1"/>
  <c r="I142" i="181"/>
  <c r="D141" i="230" s="1"/>
  <c r="I138" i="181"/>
  <c r="D137" i="230" s="1"/>
  <c r="I134" i="181"/>
  <c r="D133" i="230" s="1"/>
  <c r="I130" i="181"/>
  <c r="D129" i="230" s="1"/>
  <c r="I126" i="181"/>
  <c r="D125" i="230" s="1"/>
  <c r="I122" i="181"/>
  <c r="D121" i="230" s="1"/>
  <c r="I118" i="181"/>
  <c r="D117" i="230" s="1"/>
  <c r="I114" i="181"/>
  <c r="D113" i="230" s="1"/>
  <c r="I110" i="181"/>
  <c r="D109" i="230" s="1"/>
  <c r="I106" i="181"/>
  <c r="D105" i="230" s="1"/>
  <c r="I102" i="181"/>
  <c r="D101" i="230" s="1"/>
  <c r="I98" i="181"/>
  <c r="D97" i="230" s="1"/>
  <c r="I94" i="181"/>
  <c r="D93" i="230" s="1"/>
  <c r="I90" i="181"/>
  <c r="D89" i="230" s="1"/>
  <c r="I86" i="181"/>
  <c r="D85" i="230" s="1"/>
  <c r="I82" i="181"/>
  <c r="D81" i="230" s="1"/>
  <c r="I78" i="181"/>
  <c r="D77" i="230" s="1"/>
  <c r="I74" i="181"/>
  <c r="D73" i="230" s="1"/>
  <c r="I70" i="181"/>
  <c r="D69" i="230" s="1"/>
  <c r="I66" i="181"/>
  <c r="D65" i="230" s="1"/>
  <c r="I62" i="181"/>
  <c r="D61" i="230" s="1"/>
  <c r="I58" i="181"/>
  <c r="D57" i="230" s="1"/>
  <c r="I54" i="181"/>
  <c r="D53" i="230" s="1"/>
  <c r="I50" i="181"/>
  <c r="D49" i="230" s="1"/>
  <c r="I46" i="181"/>
  <c r="D45" i="230" s="1"/>
  <c r="I42" i="181"/>
  <c r="D41" i="230" s="1"/>
  <c r="I38" i="181"/>
  <c r="D37" i="230" s="1"/>
  <c r="I34" i="181"/>
  <c r="D33" i="230" s="1"/>
  <c r="I30" i="181"/>
  <c r="D29" i="230" s="1"/>
  <c r="I26" i="181"/>
  <c r="D25" i="230" s="1"/>
  <c r="I22" i="181"/>
  <c r="D21" i="230" s="1"/>
  <c r="I18" i="181"/>
  <c r="D17" i="230" s="1"/>
  <c r="I14" i="181"/>
  <c r="D13" i="230" s="1"/>
  <c r="I10" i="181"/>
  <c r="D9" i="230" s="1"/>
  <c r="I6" i="181"/>
  <c r="D5" i="230" s="1"/>
  <c r="I2" i="181"/>
  <c r="I497" i="181"/>
  <c r="D496" i="230" s="1"/>
  <c r="I274" i="181"/>
  <c r="D273" i="230" s="1"/>
  <c r="I163" i="181"/>
  <c r="D162" i="230" s="1"/>
  <c r="I159" i="181"/>
  <c r="D158" i="230" s="1"/>
  <c r="I155" i="181"/>
  <c r="D154" i="230" s="1"/>
  <c r="I151" i="181"/>
  <c r="D150" i="230" s="1"/>
  <c r="I147" i="181"/>
  <c r="D146" i="230" s="1"/>
  <c r="I143" i="181"/>
  <c r="D142" i="230" s="1"/>
  <c r="I139" i="181"/>
  <c r="D138" i="230" s="1"/>
  <c r="I135" i="181"/>
  <c r="D134" i="230" s="1"/>
  <c r="I131" i="181"/>
  <c r="D130" i="230" s="1"/>
  <c r="I127" i="181"/>
  <c r="D126" i="230" s="1"/>
  <c r="I123" i="181"/>
  <c r="D122" i="230" s="1"/>
  <c r="I119" i="181"/>
  <c r="D118" i="230" s="1"/>
  <c r="I115" i="181"/>
  <c r="D114" i="230" s="1"/>
  <c r="I111" i="181"/>
  <c r="D110" i="230" s="1"/>
  <c r="I107" i="181"/>
  <c r="D106" i="230" s="1"/>
  <c r="I103" i="181"/>
  <c r="D102" i="230" s="1"/>
  <c r="I99" i="181"/>
  <c r="D98" i="230" s="1"/>
  <c r="I95" i="181"/>
  <c r="D94" i="230" s="1"/>
  <c r="I91" i="181"/>
  <c r="D90" i="230" s="1"/>
  <c r="I87" i="181"/>
  <c r="D86" i="230" s="1"/>
  <c r="I83" i="181"/>
  <c r="D82" i="230" s="1"/>
  <c r="I79" i="181"/>
  <c r="D78" i="230" s="1"/>
  <c r="I75" i="181"/>
  <c r="D74" i="230" s="1"/>
  <c r="I71" i="181"/>
  <c r="D70" i="230" s="1"/>
  <c r="I67" i="181"/>
  <c r="D66" i="230" s="1"/>
  <c r="I63" i="181"/>
  <c r="D62" i="230" s="1"/>
  <c r="I59" i="181"/>
  <c r="D58" i="230" s="1"/>
  <c r="I55" i="181"/>
  <c r="D54" i="230" s="1"/>
  <c r="I51" i="181"/>
  <c r="D50" i="230" s="1"/>
  <c r="I47" i="181"/>
  <c r="D46" i="230" s="1"/>
  <c r="I43" i="181"/>
  <c r="D42" i="230" s="1"/>
  <c r="I39" i="181"/>
  <c r="D38" i="230" s="1"/>
  <c r="I35" i="181"/>
  <c r="D34" i="230" s="1"/>
  <c r="I31" i="181"/>
  <c r="D30" i="230" s="1"/>
  <c r="I27" i="181"/>
  <c r="D26" i="230" s="1"/>
  <c r="I23" i="181"/>
  <c r="D22" i="230" s="1"/>
  <c r="I19" i="181"/>
  <c r="D18" i="230" s="1"/>
  <c r="I15" i="181"/>
  <c r="D14" i="230" s="1"/>
  <c r="I11" i="181"/>
  <c r="D10" i="230" s="1"/>
  <c r="I7" i="181"/>
  <c r="D6" i="230" s="1"/>
  <c r="I3" i="181"/>
  <c r="D2" i="230" s="1"/>
  <c r="C1" i="229"/>
  <c r="M17" i="229"/>
  <c r="K23" i="291"/>
  <c r="K23" i="300"/>
  <c r="N157" i="181"/>
  <c r="K23" i="299"/>
  <c r="K23" i="296"/>
  <c r="K17" i="298"/>
  <c r="K35" i="297"/>
  <c r="K23" i="295"/>
  <c r="K23" i="294"/>
  <c r="K29" i="293"/>
  <c r="K29" i="292"/>
  <c r="L17" i="181"/>
  <c r="L18" i="181"/>
  <c r="M3" i="181"/>
  <c r="K4" i="181"/>
  <c r="M5" i="181"/>
  <c r="K6" i="181"/>
  <c r="M7" i="181"/>
  <c r="K8" i="181"/>
  <c r="M9" i="181"/>
  <c r="K10" i="181"/>
  <c r="M11" i="181"/>
  <c r="K12" i="181"/>
  <c r="M13" i="181"/>
  <c r="K14" i="181"/>
  <c r="M15" i="181"/>
  <c r="K16" i="181"/>
  <c r="M17" i="181"/>
  <c r="K18" i="181"/>
  <c r="M19" i="181"/>
  <c r="K20" i="181"/>
  <c r="M21" i="181"/>
  <c r="K22" i="181"/>
  <c r="M23" i="181"/>
  <c r="K24" i="181"/>
  <c r="M25" i="181"/>
  <c r="K26" i="181"/>
  <c r="M27" i="181"/>
  <c r="K28" i="181"/>
  <c r="M29" i="181"/>
  <c r="K30" i="181"/>
  <c r="M31" i="181"/>
  <c r="K32" i="181"/>
  <c r="M33" i="181"/>
  <c r="K34" i="181"/>
  <c r="M35" i="181"/>
  <c r="K36" i="181"/>
  <c r="M37" i="181"/>
  <c r="K38" i="181"/>
  <c r="M39" i="181"/>
  <c r="K40" i="181"/>
  <c r="M41" i="181"/>
  <c r="K42" i="181"/>
  <c r="M43" i="181"/>
  <c r="K44" i="181"/>
  <c r="M45" i="181"/>
  <c r="K46" i="181"/>
  <c r="M47" i="181"/>
  <c r="K48" i="181"/>
  <c r="M49" i="181"/>
  <c r="K50" i="181"/>
  <c r="M51" i="181"/>
  <c r="K52" i="181"/>
  <c r="M53" i="181"/>
  <c r="K54" i="181"/>
  <c r="M55" i="181"/>
  <c r="K56" i="181"/>
  <c r="M57" i="181"/>
  <c r="K58" i="181"/>
  <c r="M59" i="181"/>
  <c r="K60" i="181"/>
  <c r="M61" i="181"/>
  <c r="K62" i="181"/>
  <c r="J63" i="181"/>
  <c r="N65" i="181"/>
  <c r="M66" i="181"/>
  <c r="M67" i="181"/>
  <c r="L68" i="181"/>
  <c r="K69" i="181"/>
  <c r="K70" i="181"/>
  <c r="J71" i="181"/>
  <c r="N73" i="181"/>
  <c r="M74" i="181"/>
  <c r="M75" i="181"/>
  <c r="L76" i="181"/>
  <c r="K77" i="181"/>
  <c r="K78" i="181"/>
  <c r="J79" i="181"/>
  <c r="N81" i="181"/>
  <c r="M82" i="181"/>
  <c r="M83" i="181"/>
  <c r="L84" i="181"/>
  <c r="K85" i="181"/>
  <c r="K86" i="181"/>
  <c r="J87" i="181"/>
  <c r="N89" i="181"/>
  <c r="M90" i="181"/>
  <c r="M91" i="181"/>
  <c r="L92" i="181"/>
  <c r="K93" i="181"/>
  <c r="K94" i="181"/>
  <c r="J95" i="181"/>
  <c r="N97" i="181"/>
  <c r="M98" i="181"/>
  <c r="M99" i="181"/>
  <c r="L100" i="181"/>
  <c r="K101" i="181"/>
  <c r="K102" i="181"/>
  <c r="J103" i="181"/>
  <c r="N105" i="181"/>
  <c r="M106" i="181"/>
  <c r="M107" i="181"/>
  <c r="L108" i="181"/>
  <c r="K109" i="181"/>
  <c r="K110" i="181"/>
  <c r="J111" i="181"/>
  <c r="N113" i="181"/>
  <c r="M114" i="181"/>
  <c r="M115" i="181"/>
  <c r="L116" i="181"/>
  <c r="K117" i="181"/>
  <c r="K118" i="181"/>
  <c r="J119" i="181"/>
  <c r="K121" i="181"/>
  <c r="M122" i="181"/>
  <c r="K125" i="181"/>
  <c r="M126" i="181"/>
  <c r="K129" i="181"/>
  <c r="M130" i="181"/>
  <c r="K133" i="181"/>
  <c r="M134" i="181"/>
  <c r="K137" i="181"/>
  <c r="M138" i="181"/>
  <c r="K141" i="181"/>
  <c r="M142" i="181"/>
  <c r="K145" i="181"/>
  <c r="M146" i="181"/>
  <c r="K149" i="181"/>
  <c r="M150" i="181"/>
  <c r="K153" i="181"/>
  <c r="J155" i="181"/>
  <c r="K619" i="181"/>
  <c r="M595" i="181"/>
  <c r="K557" i="181"/>
  <c r="M497" i="181"/>
  <c r="K457" i="181"/>
  <c r="M387" i="181"/>
  <c r="K343" i="181"/>
  <c r="M274" i="181"/>
  <c r="K236" i="181"/>
  <c r="M164" i="181"/>
  <c r="M163" i="181"/>
  <c r="K162" i="181"/>
  <c r="M161" i="181"/>
  <c r="K160" i="181"/>
  <c r="M159" i="181"/>
  <c r="K158" i="181"/>
  <c r="M157" i="181"/>
  <c r="K156" i="181"/>
  <c r="M155" i="181"/>
  <c r="K154" i="181"/>
  <c r="M153" i="181"/>
  <c r="K152" i="181"/>
  <c r="M151" i="181"/>
  <c r="K150" i="181"/>
  <c r="M149" i="181"/>
  <c r="K148" i="181"/>
  <c r="M147" i="181"/>
  <c r="K146" i="181"/>
  <c r="M145" i="181"/>
  <c r="K144" i="181"/>
  <c r="M143" i="181"/>
  <c r="K142" i="181"/>
  <c r="M141" i="181"/>
  <c r="K140" i="181"/>
  <c r="M139" i="181"/>
  <c r="K138" i="181"/>
  <c r="M137" i="181"/>
  <c r="K136" i="181"/>
  <c r="M135" i="181"/>
  <c r="K134" i="181"/>
  <c r="M133" i="181"/>
  <c r="K132" i="181"/>
  <c r="M131" i="181"/>
  <c r="K130" i="181"/>
  <c r="M129" i="181"/>
  <c r="K128" i="181"/>
  <c r="M127" i="181"/>
  <c r="K126" i="181"/>
  <c r="M125" i="181"/>
  <c r="K124" i="181"/>
  <c r="M123" i="181"/>
  <c r="K122" i="181"/>
  <c r="M121" i="181"/>
  <c r="K120" i="181"/>
  <c r="L619" i="181"/>
  <c r="N595" i="181"/>
  <c r="J595" i="181"/>
  <c r="L557" i="181"/>
  <c r="N497" i="181"/>
  <c r="J497" i="181"/>
  <c r="L457" i="181"/>
  <c r="N387" i="181"/>
  <c r="J387" i="181"/>
  <c r="L343" i="181"/>
  <c r="N274" i="181"/>
  <c r="J274" i="181"/>
  <c r="L236" i="181"/>
  <c r="N164" i="181"/>
  <c r="J164" i="181"/>
  <c r="N163" i="181"/>
  <c r="J163" i="181"/>
  <c r="L162" i="181"/>
  <c r="N161" i="181"/>
  <c r="J161" i="181"/>
  <c r="L160" i="181"/>
  <c r="N159" i="181"/>
  <c r="J159" i="181"/>
  <c r="L158" i="181"/>
  <c r="M619" i="181"/>
  <c r="K595" i="181"/>
  <c r="M557" i="181"/>
  <c r="K497" i="181"/>
  <c r="M457" i="181"/>
  <c r="K387" i="181"/>
  <c r="M343" i="181"/>
  <c r="K274" i="181"/>
  <c r="M236" i="181"/>
  <c r="K164" i="181"/>
  <c r="K163" i="181"/>
  <c r="M162" i="181"/>
  <c r="K161" i="181"/>
  <c r="M160" i="181"/>
  <c r="K159" i="181"/>
  <c r="M158" i="181"/>
  <c r="K157" i="181"/>
  <c r="M156" i="181"/>
  <c r="K155" i="181"/>
  <c r="M154" i="181"/>
  <c r="N619" i="181"/>
  <c r="J619" i="181"/>
  <c r="L595" i="181"/>
  <c r="N557" i="181"/>
  <c r="J557" i="181"/>
  <c r="L497" i="181"/>
  <c r="N457" i="181"/>
  <c r="J457" i="181"/>
  <c r="L387" i="181"/>
  <c r="N343" i="181"/>
  <c r="J343" i="181"/>
  <c r="L274" i="181"/>
  <c r="N236" i="181"/>
  <c r="J236" i="181"/>
  <c r="L164" i="181"/>
  <c r="L163" i="181"/>
  <c r="N162" i="181"/>
  <c r="J162" i="181"/>
  <c r="L161" i="181"/>
  <c r="N160" i="181"/>
  <c r="J160" i="181"/>
  <c r="L159" i="181"/>
  <c r="N158" i="181"/>
  <c r="J158" i="181"/>
  <c r="L157" i="181"/>
  <c r="N156" i="181"/>
  <c r="J156" i="181"/>
  <c r="L155" i="181"/>
  <c r="N154" i="181"/>
  <c r="J154" i="181"/>
  <c r="L153" i="181"/>
  <c r="N152" i="181"/>
  <c r="J152" i="181"/>
  <c r="L151" i="181"/>
  <c r="N150" i="181"/>
  <c r="J150" i="181"/>
  <c r="L149" i="181"/>
  <c r="N148" i="181"/>
  <c r="J148" i="181"/>
  <c r="L147" i="181"/>
  <c r="N146" i="181"/>
  <c r="J146" i="181"/>
  <c r="L145" i="181"/>
  <c r="N144" i="181"/>
  <c r="J144" i="181"/>
  <c r="L143" i="181"/>
  <c r="N142" i="181"/>
  <c r="J142" i="181"/>
  <c r="L141" i="181"/>
  <c r="N140" i="181"/>
  <c r="J140" i="181"/>
  <c r="L139" i="181"/>
  <c r="N138" i="181"/>
  <c r="J138" i="181"/>
  <c r="L137" i="181"/>
  <c r="N136" i="181"/>
  <c r="J136" i="181"/>
  <c r="L135" i="181"/>
  <c r="N134" i="181"/>
  <c r="J134" i="181"/>
  <c r="L133" i="181"/>
  <c r="N132" i="181"/>
  <c r="J132" i="181"/>
  <c r="L131" i="181"/>
  <c r="N130" i="181"/>
  <c r="J130" i="181"/>
  <c r="L129" i="181"/>
  <c r="N128" i="181"/>
  <c r="J128" i="181"/>
  <c r="L127" i="181"/>
  <c r="N126" i="181"/>
  <c r="J126" i="181"/>
  <c r="L125" i="181"/>
  <c r="N124" i="181"/>
  <c r="J124" i="181"/>
  <c r="L123" i="181"/>
  <c r="N122" i="181"/>
  <c r="J122" i="181"/>
  <c r="L121" i="181"/>
  <c r="N120" i="181"/>
  <c r="J120" i="181"/>
  <c r="L119" i="181"/>
  <c r="N118" i="181"/>
  <c r="J118" i="181"/>
  <c r="L117" i="181"/>
  <c r="N116" i="181"/>
  <c r="J116" i="181"/>
  <c r="L115" i="181"/>
  <c r="N114" i="181"/>
  <c r="J114" i="181"/>
  <c r="L113" i="181"/>
  <c r="N112" i="181"/>
  <c r="J112" i="181"/>
  <c r="L111" i="181"/>
  <c r="N110" i="181"/>
  <c r="J110" i="181"/>
  <c r="L109" i="181"/>
  <c r="N108" i="181"/>
  <c r="J108" i="181"/>
  <c r="L107" i="181"/>
  <c r="N106" i="181"/>
  <c r="J106" i="181"/>
  <c r="L105" i="181"/>
  <c r="N104" i="181"/>
  <c r="J104" i="181"/>
  <c r="L103" i="181"/>
  <c r="N102" i="181"/>
  <c r="J102" i="181"/>
  <c r="L101" i="181"/>
  <c r="N100" i="181"/>
  <c r="J100" i="181"/>
  <c r="L99" i="181"/>
  <c r="N98" i="181"/>
  <c r="J98" i="181"/>
  <c r="L97" i="181"/>
  <c r="N96" i="181"/>
  <c r="J96" i="181"/>
  <c r="L95" i="181"/>
  <c r="N94" i="181"/>
  <c r="J94" i="181"/>
  <c r="L93" i="181"/>
  <c r="N92" i="181"/>
  <c r="J92" i="181"/>
  <c r="L91" i="181"/>
  <c r="N90" i="181"/>
  <c r="J90" i="181"/>
  <c r="L89" i="181"/>
  <c r="N88" i="181"/>
  <c r="J88" i="181"/>
  <c r="L87" i="181"/>
  <c r="N86" i="181"/>
  <c r="J86" i="181"/>
  <c r="L85" i="181"/>
  <c r="N84" i="181"/>
  <c r="J84" i="181"/>
  <c r="L83" i="181"/>
  <c r="N82" i="181"/>
  <c r="J82" i="181"/>
  <c r="L81" i="181"/>
  <c r="N80" i="181"/>
  <c r="J80" i="181"/>
  <c r="L79" i="181"/>
  <c r="N78" i="181"/>
  <c r="J78" i="181"/>
  <c r="L77" i="181"/>
  <c r="N76" i="181"/>
  <c r="J76" i="181"/>
  <c r="L75" i="181"/>
  <c r="N74" i="181"/>
  <c r="J74" i="181"/>
  <c r="L73" i="181"/>
  <c r="N72" i="181"/>
  <c r="J72" i="181"/>
  <c r="L71" i="181"/>
  <c r="N70" i="181"/>
  <c r="J70" i="181"/>
  <c r="L69" i="181"/>
  <c r="N68" i="181"/>
  <c r="J68" i="181"/>
  <c r="L67" i="181"/>
  <c r="N66" i="181"/>
  <c r="J66" i="181"/>
  <c r="L65" i="181"/>
  <c r="N64" i="181"/>
  <c r="J64" i="181"/>
  <c r="L63" i="181"/>
  <c r="N62" i="181"/>
  <c r="J4" i="181"/>
  <c r="L5" i="181"/>
  <c r="N6" i="181"/>
  <c r="J8" i="181"/>
  <c r="L9" i="181"/>
  <c r="N10" i="181"/>
  <c r="J12" i="181"/>
  <c r="L13" i="181"/>
  <c r="L15" i="181"/>
  <c r="N18" i="181"/>
  <c r="J20" i="181"/>
  <c r="J22" i="181"/>
  <c r="L23" i="181"/>
  <c r="N24" i="181"/>
  <c r="J26" i="181"/>
  <c r="L27" i="181"/>
  <c r="N28" i="181"/>
  <c r="J30" i="181"/>
  <c r="L31" i="181"/>
  <c r="N32" i="181"/>
  <c r="N34" i="181"/>
  <c r="J36" i="181"/>
  <c r="L37" i="181"/>
  <c r="N38" i="181"/>
  <c r="N40" i="181"/>
  <c r="J42" i="181"/>
  <c r="L43" i="181"/>
  <c r="L45" i="181"/>
  <c r="N46" i="181"/>
  <c r="J48" i="181"/>
  <c r="N48" i="181"/>
  <c r="L49" i="181"/>
  <c r="J50" i="181"/>
  <c r="N50" i="181"/>
  <c r="L51" i="181"/>
  <c r="J52" i="181"/>
  <c r="L53" i="181"/>
  <c r="J54" i="181"/>
  <c r="N54" i="181"/>
  <c r="L55" i="181"/>
  <c r="J56" i="181"/>
  <c r="N56" i="181"/>
  <c r="L57" i="181"/>
  <c r="J58" i="181"/>
  <c r="N58" i="181"/>
  <c r="L59" i="181"/>
  <c r="J60" i="181"/>
  <c r="N60" i="181"/>
  <c r="L61" i="181"/>
  <c r="J62" i="181"/>
  <c r="N63" i="181"/>
  <c r="M64" i="181"/>
  <c r="M65" i="181"/>
  <c r="L66" i="181"/>
  <c r="K67" i="181"/>
  <c r="K68" i="181"/>
  <c r="J69" i="181"/>
  <c r="N71" i="181"/>
  <c r="M72" i="181"/>
  <c r="M73" i="181"/>
  <c r="L74" i="181"/>
  <c r="K75" i="181"/>
  <c r="K76" i="181"/>
  <c r="J77" i="181"/>
  <c r="N79" i="181"/>
  <c r="M80" i="181"/>
  <c r="M81" i="181"/>
  <c r="L82" i="181"/>
  <c r="K83" i="181"/>
  <c r="K84" i="181"/>
  <c r="J85" i="181"/>
  <c r="N87" i="181"/>
  <c r="M88" i="181"/>
  <c r="M89" i="181"/>
  <c r="L90" i="181"/>
  <c r="K91" i="181"/>
  <c r="K92" i="181"/>
  <c r="J93" i="181"/>
  <c r="N95" i="181"/>
  <c r="M96" i="181"/>
  <c r="M97" i="181"/>
  <c r="L98" i="181"/>
  <c r="K99" i="181"/>
  <c r="K100" i="181"/>
  <c r="J101" i="181"/>
  <c r="N103" i="181"/>
  <c r="M104" i="181"/>
  <c r="M105" i="181"/>
  <c r="L106" i="181"/>
  <c r="K107" i="181"/>
  <c r="K108" i="181"/>
  <c r="J109" i="181"/>
  <c r="N111" i="181"/>
  <c r="M112" i="181"/>
  <c r="M113" i="181"/>
  <c r="L114" i="181"/>
  <c r="K115" i="181"/>
  <c r="K116" i="181"/>
  <c r="J117" i="181"/>
  <c r="N119" i="181"/>
  <c r="J121" i="181"/>
  <c r="L122" i="181"/>
  <c r="N123" i="181"/>
  <c r="J125" i="181"/>
  <c r="L126" i="181"/>
  <c r="N127" i="181"/>
  <c r="J129" i="181"/>
  <c r="L130" i="181"/>
  <c r="N131" i="181"/>
  <c r="J133" i="181"/>
  <c r="L134" i="181"/>
  <c r="N135" i="181"/>
  <c r="J137" i="181"/>
  <c r="L138" i="181"/>
  <c r="N139" i="181"/>
  <c r="J141" i="181"/>
  <c r="L142" i="181"/>
  <c r="N143" i="181"/>
  <c r="J145" i="181"/>
  <c r="L146" i="181"/>
  <c r="N147" i="181"/>
  <c r="J149" i="181"/>
  <c r="L150" i="181"/>
  <c r="N151" i="181"/>
  <c r="J153" i="181"/>
  <c r="L154" i="181"/>
  <c r="J157" i="181"/>
  <c r="L3" i="181"/>
  <c r="N4" i="181"/>
  <c r="J6" i="181"/>
  <c r="L7" i="181"/>
  <c r="N8" i="181"/>
  <c r="J10" i="181"/>
  <c r="L11" i="181"/>
  <c r="N12" i="181"/>
  <c r="J14" i="181"/>
  <c r="N14" i="181"/>
  <c r="N16" i="181"/>
  <c r="J18" i="181"/>
  <c r="L19" i="181"/>
  <c r="N20" i="181"/>
  <c r="L21" i="181"/>
  <c r="N22" i="181"/>
  <c r="J24" i="181"/>
  <c r="L25" i="181"/>
  <c r="N26" i="181"/>
  <c r="J28" i="181"/>
  <c r="L29" i="181"/>
  <c r="N30" i="181"/>
  <c r="J32" i="181"/>
  <c r="L33" i="181"/>
  <c r="J34" i="181"/>
  <c r="L35" i="181"/>
  <c r="N36" i="181"/>
  <c r="J38" i="181"/>
  <c r="L39" i="181"/>
  <c r="J40" i="181"/>
  <c r="L41" i="181"/>
  <c r="N42" i="181"/>
  <c r="J44" i="181"/>
  <c r="N44" i="181"/>
  <c r="J46" i="181"/>
  <c r="L47" i="181"/>
  <c r="N52" i="181"/>
  <c r="K3" i="181"/>
  <c r="M4" i="181"/>
  <c r="K5" i="181"/>
  <c r="M6" i="181"/>
  <c r="K7" i="181"/>
  <c r="M8" i="181"/>
  <c r="K9" i="181"/>
  <c r="M10" i="181"/>
  <c r="K11" i="181"/>
  <c r="M12" i="181"/>
  <c r="K13" i="181"/>
  <c r="M14" i="181"/>
  <c r="K15" i="181"/>
  <c r="M16" i="181"/>
  <c r="K17" i="181"/>
  <c r="M18" i="181"/>
  <c r="K19" i="181"/>
  <c r="M20" i="181"/>
  <c r="K21" i="181"/>
  <c r="M22" i="181"/>
  <c r="K23" i="181"/>
  <c r="M24" i="181"/>
  <c r="K25" i="181"/>
  <c r="M26" i="181"/>
  <c r="K27" i="181"/>
  <c r="M28" i="181"/>
  <c r="K29" i="181"/>
  <c r="M30" i="181"/>
  <c r="K31" i="181"/>
  <c r="M32" i="181"/>
  <c r="K33" i="181"/>
  <c r="M34" i="181"/>
  <c r="K35" i="181"/>
  <c r="M36" i="181"/>
  <c r="K37" i="181"/>
  <c r="M38" i="181"/>
  <c r="K39" i="181"/>
  <c r="M40" i="181"/>
  <c r="K41" i="181"/>
  <c r="M42" i="181"/>
  <c r="K43" i="181"/>
  <c r="M44" i="181"/>
  <c r="K45" i="181"/>
  <c r="M46" i="181"/>
  <c r="K47" i="181"/>
  <c r="M48" i="181"/>
  <c r="K49" i="181"/>
  <c r="M50" i="181"/>
  <c r="K51" i="181"/>
  <c r="M52" i="181"/>
  <c r="K53" i="181"/>
  <c r="M54" i="181"/>
  <c r="K55" i="181"/>
  <c r="M56" i="181"/>
  <c r="K57" i="181"/>
  <c r="M58" i="181"/>
  <c r="K59" i="181"/>
  <c r="M60" i="181"/>
  <c r="K61" i="181"/>
  <c r="M62" i="181"/>
  <c r="M63" i="181"/>
  <c r="L64" i="181"/>
  <c r="K65" i="181"/>
  <c r="K66" i="181"/>
  <c r="J67" i="181"/>
  <c r="N69" i="181"/>
  <c r="M70" i="181"/>
  <c r="M71" i="181"/>
  <c r="L72" i="181"/>
  <c r="K73" i="181"/>
  <c r="K74" i="181"/>
  <c r="J75" i="181"/>
  <c r="N77" i="181"/>
  <c r="M78" i="181"/>
  <c r="M79" i="181"/>
  <c r="L80" i="181"/>
  <c r="K81" i="181"/>
  <c r="K82" i="181"/>
  <c r="J83" i="181"/>
  <c r="N85" i="181"/>
  <c r="M86" i="181"/>
  <c r="M87" i="181"/>
  <c r="L88" i="181"/>
  <c r="K89" i="181"/>
  <c r="K90" i="181"/>
  <c r="J91" i="181"/>
  <c r="N93" i="181"/>
  <c r="M94" i="181"/>
  <c r="M95" i="181"/>
  <c r="L96" i="181"/>
  <c r="K97" i="181"/>
  <c r="K98" i="181"/>
  <c r="J99" i="181"/>
  <c r="N101" i="181"/>
  <c r="M102" i="181"/>
  <c r="M103" i="181"/>
  <c r="L104" i="181"/>
  <c r="K105" i="181"/>
  <c r="K106" i="181"/>
  <c r="J107" i="181"/>
  <c r="N109" i="181"/>
  <c r="M110" i="181"/>
  <c r="M111" i="181"/>
  <c r="L112" i="181"/>
  <c r="K113" i="181"/>
  <c r="K114" i="181"/>
  <c r="J115" i="181"/>
  <c r="N117" i="181"/>
  <c r="M118" i="181"/>
  <c r="M119" i="181"/>
  <c r="M120" i="181"/>
  <c r="K123" i="181"/>
  <c r="M124" i="181"/>
  <c r="K127" i="181"/>
  <c r="M128" i="181"/>
  <c r="K131" i="181"/>
  <c r="M132" i="181"/>
  <c r="K135" i="181"/>
  <c r="M136" i="181"/>
  <c r="K139" i="181"/>
  <c r="M140" i="181"/>
  <c r="K143" i="181"/>
  <c r="M144" i="181"/>
  <c r="K147" i="181"/>
  <c r="M148" i="181"/>
  <c r="K151" i="181"/>
  <c r="M152" i="181"/>
  <c r="L156" i="181"/>
  <c r="J16" i="181"/>
  <c r="J3" i="181"/>
  <c r="N3" i="181"/>
  <c r="L4" i="181"/>
  <c r="J5" i="181"/>
  <c r="N5" i="181"/>
  <c r="L6" i="181"/>
  <c r="J7" i="181"/>
  <c r="N7" i="181"/>
  <c r="L8" i="181"/>
  <c r="J9" i="181"/>
  <c r="N9" i="181"/>
  <c r="L10" i="181"/>
  <c r="J11" i="181"/>
  <c r="N11" i="181"/>
  <c r="L12" i="181"/>
  <c r="J13" i="181"/>
  <c r="N13" i="181"/>
  <c r="L14" i="181"/>
  <c r="J15" i="181"/>
  <c r="N15" i="181"/>
  <c r="L16" i="181"/>
  <c r="J17" i="181"/>
  <c r="N17" i="181"/>
  <c r="J19" i="181"/>
  <c r="N19" i="181"/>
  <c r="L20" i="181"/>
  <c r="J21" i="181"/>
  <c r="N21" i="181"/>
  <c r="L22" i="181"/>
  <c r="J23" i="181"/>
  <c r="N23" i="181"/>
  <c r="L24" i="181"/>
  <c r="J25" i="181"/>
  <c r="N25" i="181"/>
  <c r="L26" i="181"/>
  <c r="J27" i="181"/>
  <c r="N27" i="181"/>
  <c r="L28" i="181"/>
  <c r="J29" i="181"/>
  <c r="N29" i="181"/>
  <c r="L30" i="181"/>
  <c r="J31" i="181"/>
  <c r="N31" i="181"/>
  <c r="L32" i="181"/>
  <c r="J33" i="181"/>
  <c r="N33" i="181"/>
  <c r="L34" i="181"/>
  <c r="J35" i="181"/>
  <c r="N35" i="181"/>
  <c r="L36" i="181"/>
  <c r="J37" i="181"/>
  <c r="N37" i="181"/>
  <c r="L38" i="181"/>
  <c r="J39" i="181"/>
  <c r="N39" i="181"/>
  <c r="L40" i="181"/>
  <c r="J41" i="181"/>
  <c r="N41" i="181"/>
  <c r="L42" i="181"/>
  <c r="J43" i="181"/>
  <c r="N43" i="181"/>
  <c r="L44" i="181"/>
  <c r="J45" i="181"/>
  <c r="N45" i="181"/>
  <c r="L46" i="181"/>
  <c r="J47" i="181"/>
  <c r="N47" i="181"/>
  <c r="L48" i="181"/>
  <c r="J49" i="181"/>
  <c r="N49" i="181"/>
  <c r="L50" i="181"/>
  <c r="J51" i="181"/>
  <c r="N51" i="181"/>
  <c r="L52" i="181"/>
  <c r="J53" i="181"/>
  <c r="N53" i="181"/>
  <c r="L54" i="181"/>
  <c r="J55" i="181"/>
  <c r="N55" i="181"/>
  <c r="L56" i="181"/>
  <c r="J57" i="181"/>
  <c r="N57" i="181"/>
  <c r="L58" i="181"/>
  <c r="J59" i="181"/>
  <c r="N59" i="181"/>
  <c r="L60" i="181"/>
  <c r="J61" i="181"/>
  <c r="N61" i="181"/>
  <c r="L62" i="181"/>
  <c r="K63" i="181"/>
  <c r="K64" i="181"/>
  <c r="J65" i="181"/>
  <c r="N67" i="181"/>
  <c r="M68" i="181"/>
  <c r="M69" i="181"/>
  <c r="L70" i="181"/>
  <c r="K71" i="181"/>
  <c r="K72" i="181"/>
  <c r="J73" i="181"/>
  <c r="N75" i="181"/>
  <c r="M76" i="181"/>
  <c r="M77" i="181"/>
  <c r="L78" i="181"/>
  <c r="K79" i="181"/>
  <c r="K80" i="181"/>
  <c r="J81" i="181"/>
  <c r="N83" i="181"/>
  <c r="M84" i="181"/>
  <c r="M85" i="181"/>
  <c r="L86" i="181"/>
  <c r="K87" i="181"/>
  <c r="K88" i="181"/>
  <c r="J89" i="181"/>
  <c r="N91" i="181"/>
  <c r="M92" i="181"/>
  <c r="M93" i="181"/>
  <c r="L94" i="181"/>
  <c r="K95" i="181"/>
  <c r="K96" i="181"/>
  <c r="J97" i="181"/>
  <c r="N99" i="181"/>
  <c r="M100" i="181"/>
  <c r="M101" i="181"/>
  <c r="L102" i="181"/>
  <c r="K103" i="181"/>
  <c r="K104" i="181"/>
  <c r="J105" i="181"/>
  <c r="N107" i="181"/>
  <c r="M108" i="181"/>
  <c r="M109" i="181"/>
  <c r="L110" i="181"/>
  <c r="K111" i="181"/>
  <c r="K112" i="181"/>
  <c r="J113" i="181"/>
  <c r="N115" i="181"/>
  <c r="M116" i="181"/>
  <c r="M117" i="181"/>
  <c r="L118" i="181"/>
  <c r="K119" i="181"/>
  <c r="L120" i="181"/>
  <c r="N121" i="181"/>
  <c r="J123" i="181"/>
  <c r="L124" i="181"/>
  <c r="N125" i="181"/>
  <c r="J127" i="181"/>
  <c r="L128" i="181"/>
  <c r="N129" i="181"/>
  <c r="J131" i="181"/>
  <c r="L132" i="181"/>
  <c r="N133" i="181"/>
  <c r="J135" i="181"/>
  <c r="L136" i="181"/>
  <c r="N137" i="181"/>
  <c r="J139" i="181"/>
  <c r="L140" i="181"/>
  <c r="N141" i="181"/>
  <c r="J143" i="181"/>
  <c r="L144" i="181"/>
  <c r="N145" i="181"/>
  <c r="J147" i="181"/>
  <c r="L148" i="181"/>
  <c r="N149" i="181"/>
  <c r="J151" i="181"/>
  <c r="L152" i="181"/>
  <c r="N153" i="181"/>
  <c r="N155" i="181"/>
  <c r="N2" i="181"/>
  <c r="M2" i="181"/>
  <c r="L2" i="181"/>
  <c r="K2" i="181"/>
  <c r="J2" i="181"/>
  <c r="F143" i="181"/>
  <c r="E143" i="181"/>
  <c r="F142" i="181"/>
  <c r="E142" i="181"/>
  <c r="F141" i="181"/>
  <c r="E141" i="181"/>
  <c r="F46" i="181"/>
  <c r="E46" i="181"/>
  <c r="F45" i="181"/>
  <c r="E45" i="181"/>
  <c r="F44" i="181"/>
  <c r="E44" i="181"/>
  <c r="G238" i="181" l="1"/>
  <c r="D237" i="230"/>
  <c r="G246" i="181"/>
  <c r="D245" i="230"/>
  <c r="G254" i="181"/>
  <c r="D253" i="230"/>
  <c r="G262" i="181"/>
  <c r="D261" i="230"/>
  <c r="G270" i="181"/>
  <c r="D269" i="230"/>
  <c r="G241" i="181"/>
  <c r="D240" i="230"/>
  <c r="G249" i="181"/>
  <c r="D248" i="230"/>
  <c r="G257" i="181"/>
  <c r="D256" i="230"/>
  <c r="G265" i="181"/>
  <c r="D264" i="230"/>
  <c r="G273" i="181"/>
  <c r="D272" i="230"/>
  <c r="G240" i="181"/>
  <c r="D239" i="230"/>
  <c r="G248" i="181"/>
  <c r="D247" i="230"/>
  <c r="G256" i="181"/>
  <c r="D255" i="230"/>
  <c r="G264" i="181"/>
  <c r="D263" i="230"/>
  <c r="G272" i="181"/>
  <c r="D271" i="230"/>
  <c r="G243" i="181"/>
  <c r="D242" i="230"/>
  <c r="G251" i="181"/>
  <c r="D250" i="230"/>
  <c r="G259" i="181"/>
  <c r="D258" i="230"/>
  <c r="G267" i="181"/>
  <c r="D266" i="230"/>
  <c r="G242" i="181"/>
  <c r="D241" i="230"/>
  <c r="G250" i="181"/>
  <c r="D249" i="230"/>
  <c r="G258" i="181"/>
  <c r="D257" i="230"/>
  <c r="G266" i="181"/>
  <c r="D265" i="230"/>
  <c r="G237" i="181"/>
  <c r="D236" i="230"/>
  <c r="G245" i="181"/>
  <c r="D244" i="230"/>
  <c r="G253" i="181"/>
  <c r="D252" i="230"/>
  <c r="G261" i="181"/>
  <c r="D260" i="230"/>
  <c r="G269" i="181"/>
  <c r="D268" i="230"/>
  <c r="G244" i="181"/>
  <c r="D243" i="230"/>
  <c r="G252" i="181"/>
  <c r="D251" i="230"/>
  <c r="G260" i="181"/>
  <c r="D259" i="230"/>
  <c r="G268" i="181"/>
  <c r="D267" i="230"/>
  <c r="G239" i="181"/>
  <c r="D238" i="230"/>
  <c r="G247" i="181"/>
  <c r="D246" i="230"/>
  <c r="G255" i="181"/>
  <c r="D254" i="230"/>
  <c r="G263" i="181"/>
  <c r="D262" i="230"/>
  <c r="G271" i="181"/>
  <c r="D270" i="230"/>
  <c r="G169" i="181"/>
  <c r="G177" i="181"/>
  <c r="G185" i="181"/>
  <c r="G193" i="181"/>
  <c r="G201" i="181"/>
  <c r="G209" i="181"/>
  <c r="G217" i="181"/>
  <c r="G225" i="181"/>
  <c r="G233" i="181"/>
  <c r="G166" i="181"/>
  <c r="G174" i="181"/>
  <c r="G182" i="181"/>
  <c r="G190" i="181"/>
  <c r="G198" i="181"/>
  <c r="G206" i="181"/>
  <c r="G214" i="181"/>
  <c r="G222" i="181"/>
  <c r="G230" i="181"/>
  <c r="G171" i="181"/>
  <c r="G179" i="181"/>
  <c r="G187" i="181"/>
  <c r="G195" i="181"/>
  <c r="G203" i="181"/>
  <c r="G211" i="181"/>
  <c r="G219" i="181"/>
  <c r="G227" i="181"/>
  <c r="G235" i="181"/>
  <c r="G168" i="181"/>
  <c r="G176" i="181"/>
  <c r="G184" i="181"/>
  <c r="G192" i="181"/>
  <c r="G200" i="181"/>
  <c r="G208" i="181"/>
  <c r="G216" i="181"/>
  <c r="G224" i="181"/>
  <c r="G232" i="181"/>
  <c r="G165" i="181"/>
  <c r="G173" i="181"/>
  <c r="G181" i="181"/>
  <c r="G189" i="181"/>
  <c r="G197" i="181"/>
  <c r="G205" i="181"/>
  <c r="G213" i="181"/>
  <c r="G221" i="181"/>
  <c r="G229" i="181"/>
  <c r="G170" i="181"/>
  <c r="G178" i="181"/>
  <c r="G186" i="181"/>
  <c r="G194" i="181"/>
  <c r="G202" i="181"/>
  <c r="G210" i="181"/>
  <c r="G218" i="181"/>
  <c r="G226" i="181"/>
  <c r="G234" i="181"/>
  <c r="G167" i="181"/>
  <c r="G175" i="181"/>
  <c r="G183" i="181"/>
  <c r="G191" i="181"/>
  <c r="G199" i="181"/>
  <c r="G207" i="181"/>
  <c r="G215" i="181"/>
  <c r="G223" i="181"/>
  <c r="G231" i="181"/>
  <c r="G172" i="181"/>
  <c r="G180" i="181"/>
  <c r="G188" i="181"/>
  <c r="G196" i="181"/>
  <c r="G204" i="181"/>
  <c r="G212" i="181"/>
  <c r="G220" i="181"/>
  <c r="G228" i="181"/>
  <c r="G626" i="181"/>
  <c r="G634" i="181"/>
  <c r="G642" i="181"/>
  <c r="G650" i="181"/>
  <c r="G627" i="181"/>
  <c r="G635" i="181"/>
  <c r="G643" i="181"/>
  <c r="G651" i="181"/>
  <c r="G628" i="181"/>
  <c r="G636" i="181"/>
  <c r="G644" i="181"/>
  <c r="G652" i="181"/>
  <c r="G625" i="181"/>
  <c r="G633" i="181"/>
  <c r="G641" i="181"/>
  <c r="G649" i="181"/>
  <c r="G622" i="181"/>
  <c r="G630" i="181"/>
  <c r="G638" i="181"/>
  <c r="G646" i="181"/>
  <c r="G654" i="181"/>
  <c r="G623" i="181"/>
  <c r="G631" i="181"/>
  <c r="G639" i="181"/>
  <c r="G647" i="181"/>
  <c r="G624" i="181"/>
  <c r="G632" i="181"/>
  <c r="G640" i="181"/>
  <c r="G648" i="181"/>
  <c r="G620" i="181"/>
  <c r="G621" i="181"/>
  <c r="G629" i="181"/>
  <c r="G637" i="181"/>
  <c r="G645" i="181"/>
  <c r="G653" i="181"/>
  <c r="G564" i="181"/>
  <c r="G572" i="181"/>
  <c r="G580" i="181"/>
  <c r="G588" i="181"/>
  <c r="G565" i="181"/>
  <c r="G573" i="181"/>
  <c r="G581" i="181"/>
  <c r="G589" i="181"/>
  <c r="G558" i="181"/>
  <c r="G566" i="181"/>
  <c r="G574" i="181"/>
  <c r="G582" i="181"/>
  <c r="G590" i="181"/>
  <c r="G559" i="181"/>
  <c r="G567" i="181"/>
  <c r="G575" i="181"/>
  <c r="G583" i="181"/>
  <c r="G591" i="181"/>
  <c r="G560" i="181"/>
  <c r="G568" i="181"/>
  <c r="G576" i="181"/>
  <c r="G584" i="181"/>
  <c r="G592" i="181"/>
  <c r="G561" i="181"/>
  <c r="G569" i="181"/>
  <c r="G577" i="181"/>
  <c r="G585" i="181"/>
  <c r="G593" i="181"/>
  <c r="G562" i="181"/>
  <c r="G570" i="181"/>
  <c r="G578" i="181"/>
  <c r="G586" i="181"/>
  <c r="G594" i="181"/>
  <c r="G563" i="181"/>
  <c r="G571" i="181"/>
  <c r="G579" i="181"/>
  <c r="G587" i="181"/>
  <c r="G500" i="181"/>
  <c r="G508" i="181"/>
  <c r="G516" i="181"/>
  <c r="G524" i="181"/>
  <c r="G532" i="181"/>
  <c r="G540" i="181"/>
  <c r="G548" i="181"/>
  <c r="G556" i="181"/>
  <c r="G501" i="181"/>
  <c r="G509" i="181"/>
  <c r="G517" i="181"/>
  <c r="G525" i="181"/>
  <c r="G533" i="181"/>
  <c r="G541" i="181"/>
  <c r="G549" i="181"/>
  <c r="G502" i="181"/>
  <c r="G510" i="181"/>
  <c r="G518" i="181"/>
  <c r="G526" i="181"/>
  <c r="G534" i="181"/>
  <c r="G542" i="181"/>
  <c r="G550" i="181"/>
  <c r="G602" i="181"/>
  <c r="G610" i="181"/>
  <c r="G618" i="181"/>
  <c r="G599" i="181"/>
  <c r="G607" i="181"/>
  <c r="G615" i="181"/>
  <c r="G498" i="181"/>
  <c r="G499" i="181"/>
  <c r="G507" i="181"/>
  <c r="G515" i="181"/>
  <c r="G523" i="181"/>
  <c r="G531" i="181"/>
  <c r="G539" i="181"/>
  <c r="G547" i="181"/>
  <c r="G555" i="181"/>
  <c r="G596" i="181"/>
  <c r="G604" i="181"/>
  <c r="G612" i="181"/>
  <c r="G601" i="181"/>
  <c r="G609" i="181"/>
  <c r="G617" i="181"/>
  <c r="G504" i="181"/>
  <c r="G512" i="181"/>
  <c r="G520" i="181"/>
  <c r="G528" i="181"/>
  <c r="G536" i="181"/>
  <c r="G544" i="181"/>
  <c r="G552" i="181"/>
  <c r="G505" i="181"/>
  <c r="G513" i="181"/>
  <c r="G521" i="181"/>
  <c r="G529" i="181"/>
  <c r="G537" i="181"/>
  <c r="G545" i="181"/>
  <c r="G553" i="181"/>
  <c r="G506" i="181"/>
  <c r="G514" i="181"/>
  <c r="G522" i="181"/>
  <c r="G530" i="181"/>
  <c r="G538" i="181"/>
  <c r="G546" i="181"/>
  <c r="G554" i="181"/>
  <c r="G598" i="181"/>
  <c r="G606" i="181"/>
  <c r="G614" i="181"/>
  <c r="G603" i="181"/>
  <c r="G611" i="181"/>
  <c r="G503" i="181"/>
  <c r="G511" i="181"/>
  <c r="G519" i="181"/>
  <c r="G527" i="181"/>
  <c r="G535" i="181"/>
  <c r="G543" i="181"/>
  <c r="G551" i="181"/>
  <c r="G600" i="181"/>
  <c r="G608" i="181"/>
  <c r="G616" i="181"/>
  <c r="G597" i="181"/>
  <c r="G605" i="181"/>
  <c r="G613" i="181"/>
  <c r="G460" i="181"/>
  <c r="G468" i="181"/>
  <c r="G476" i="181"/>
  <c r="G484" i="181"/>
  <c r="G492" i="181"/>
  <c r="G465" i="181"/>
  <c r="G473" i="181"/>
  <c r="G481" i="181"/>
  <c r="G489" i="181"/>
  <c r="G462" i="181"/>
  <c r="G470" i="181"/>
  <c r="G478" i="181"/>
  <c r="G486" i="181"/>
  <c r="G494" i="181"/>
  <c r="G463" i="181"/>
  <c r="G471" i="181"/>
  <c r="G479" i="181"/>
  <c r="G487" i="181"/>
  <c r="G495" i="181"/>
  <c r="G464" i="181"/>
  <c r="G472" i="181"/>
  <c r="G480" i="181"/>
  <c r="G488" i="181"/>
  <c r="G496" i="181"/>
  <c r="G461" i="181"/>
  <c r="G469" i="181"/>
  <c r="G477" i="181"/>
  <c r="G485" i="181"/>
  <c r="G493" i="181"/>
  <c r="G466" i="181"/>
  <c r="G474" i="181"/>
  <c r="G482" i="181"/>
  <c r="G490" i="181"/>
  <c r="G458" i="181"/>
  <c r="G459" i="181"/>
  <c r="G467" i="181"/>
  <c r="G475" i="181"/>
  <c r="G483" i="181"/>
  <c r="G491" i="181"/>
  <c r="G394" i="181"/>
  <c r="G402" i="181"/>
  <c r="G410" i="181"/>
  <c r="G418" i="181"/>
  <c r="G426" i="181"/>
  <c r="G434" i="181"/>
  <c r="G442" i="181"/>
  <c r="G450" i="181"/>
  <c r="G395" i="181"/>
  <c r="G403" i="181"/>
  <c r="G411" i="181"/>
  <c r="G419" i="181"/>
  <c r="G427" i="181"/>
  <c r="G435" i="181"/>
  <c r="G443" i="181"/>
  <c r="G451" i="181"/>
  <c r="G388" i="181"/>
  <c r="G396" i="181"/>
  <c r="G404" i="181"/>
  <c r="G412" i="181"/>
  <c r="G420" i="181"/>
  <c r="G428" i="181"/>
  <c r="G436" i="181"/>
  <c r="G444" i="181"/>
  <c r="G452" i="181"/>
  <c r="G389" i="181"/>
  <c r="G397" i="181"/>
  <c r="G405" i="181"/>
  <c r="G413" i="181"/>
  <c r="G421" i="181"/>
  <c r="G429" i="181"/>
  <c r="G437" i="181"/>
  <c r="G445" i="181"/>
  <c r="G453" i="181"/>
  <c r="G390" i="181"/>
  <c r="G398" i="181"/>
  <c r="G406" i="181"/>
  <c r="G414" i="181"/>
  <c r="G422" i="181"/>
  <c r="G430" i="181"/>
  <c r="G438" i="181"/>
  <c r="G446" i="181"/>
  <c r="G454" i="181"/>
  <c r="G391" i="181"/>
  <c r="G399" i="181"/>
  <c r="G407" i="181"/>
  <c r="G415" i="181"/>
  <c r="G423" i="181"/>
  <c r="G431" i="181"/>
  <c r="G439" i="181"/>
  <c r="G447" i="181"/>
  <c r="G455" i="181"/>
  <c r="G392" i="181"/>
  <c r="G400" i="181"/>
  <c r="G408" i="181"/>
  <c r="G416" i="181"/>
  <c r="G424" i="181"/>
  <c r="G432" i="181"/>
  <c r="G440" i="181"/>
  <c r="G448" i="181"/>
  <c r="G456" i="181"/>
  <c r="G393" i="181"/>
  <c r="G401" i="181"/>
  <c r="G409" i="181"/>
  <c r="G417" i="181"/>
  <c r="G425" i="181"/>
  <c r="G433" i="181"/>
  <c r="G441" i="181"/>
  <c r="G449" i="181"/>
  <c r="G275" i="181"/>
  <c r="G276" i="181"/>
  <c r="G278" i="181"/>
  <c r="G280" i="181"/>
  <c r="G282" i="181"/>
  <c r="G284" i="181"/>
  <c r="G286" i="181"/>
  <c r="G288" i="181"/>
  <c r="G290" i="181"/>
  <c r="G292" i="181"/>
  <c r="G294" i="181"/>
  <c r="G296" i="181"/>
  <c r="G298" i="181"/>
  <c r="G300" i="181"/>
  <c r="G302" i="181"/>
  <c r="G304" i="181"/>
  <c r="G306" i="181"/>
  <c r="G308" i="181"/>
  <c r="G310" i="181"/>
  <c r="G312" i="181"/>
  <c r="G314" i="181"/>
  <c r="G316" i="181"/>
  <c r="G318" i="181"/>
  <c r="G320" i="181"/>
  <c r="G322" i="181"/>
  <c r="G324" i="181"/>
  <c r="G326" i="181"/>
  <c r="G328" i="181"/>
  <c r="G330" i="181"/>
  <c r="G332" i="181"/>
  <c r="G334" i="181"/>
  <c r="G336" i="181"/>
  <c r="G338" i="181"/>
  <c r="G340" i="181"/>
  <c r="G342" i="181"/>
  <c r="G346" i="181"/>
  <c r="G348" i="181"/>
  <c r="G350" i="181"/>
  <c r="G352" i="181"/>
  <c r="G354" i="181"/>
  <c r="G356" i="181"/>
  <c r="G358" i="181"/>
  <c r="G360" i="181"/>
  <c r="G362" i="181"/>
  <c r="G364" i="181"/>
  <c r="G366" i="181"/>
  <c r="G368" i="181"/>
  <c r="G370" i="181"/>
  <c r="G372" i="181"/>
  <c r="G374" i="181"/>
  <c r="G376" i="181"/>
  <c r="G378" i="181"/>
  <c r="G380" i="181"/>
  <c r="G382" i="181"/>
  <c r="G384" i="181"/>
  <c r="G386" i="181"/>
  <c r="G277" i="181"/>
  <c r="G279" i="181"/>
  <c r="G281" i="181"/>
  <c r="G283" i="181"/>
  <c r="G285" i="181"/>
  <c r="G287" i="181"/>
  <c r="G289" i="181"/>
  <c r="G291" i="181"/>
  <c r="G293" i="181"/>
  <c r="G295" i="181"/>
  <c r="G297" i="181"/>
  <c r="G299" i="181"/>
  <c r="G301" i="181"/>
  <c r="G303" i="181"/>
  <c r="G305" i="181"/>
  <c r="G307" i="181"/>
  <c r="G309" i="181"/>
  <c r="G311" i="181"/>
  <c r="G313" i="181"/>
  <c r="G315" i="181"/>
  <c r="G317" i="181"/>
  <c r="G319" i="181"/>
  <c r="G321" i="181"/>
  <c r="G323" i="181"/>
  <c r="G325" i="181"/>
  <c r="G327" i="181"/>
  <c r="G329" i="181"/>
  <c r="G331" i="181"/>
  <c r="G333" i="181"/>
  <c r="G335" i="181"/>
  <c r="G337" i="181"/>
  <c r="G339" i="181"/>
  <c r="G341" i="181"/>
  <c r="G344" i="181"/>
  <c r="G345" i="181"/>
  <c r="G347" i="181"/>
  <c r="G349" i="181"/>
  <c r="G351" i="181"/>
  <c r="G353" i="181"/>
  <c r="G355" i="181"/>
  <c r="G357" i="181"/>
  <c r="G359" i="181"/>
  <c r="G361" i="181"/>
  <c r="G363" i="181"/>
  <c r="G365" i="181"/>
  <c r="G367" i="181"/>
  <c r="G369" i="181"/>
  <c r="G371" i="181"/>
  <c r="G373" i="181"/>
  <c r="G375" i="181"/>
  <c r="G377" i="181"/>
  <c r="G379" i="181"/>
  <c r="G381" i="181"/>
  <c r="G383" i="181"/>
  <c r="G385" i="181"/>
  <c r="L17" i="229"/>
  <c r="M23" i="229"/>
  <c r="G45" i="181"/>
  <c r="G46" i="181"/>
  <c r="K41" i="297"/>
  <c r="K23" i="298"/>
  <c r="K29" i="296"/>
  <c r="K29" i="300"/>
  <c r="K29" i="294"/>
  <c r="K29" i="291"/>
  <c r="K35" i="292"/>
  <c r="K35" i="293"/>
  <c r="K29" i="295"/>
  <c r="K29" i="299"/>
  <c r="G44" i="181"/>
  <c r="G141" i="181"/>
  <c r="G142" i="181"/>
  <c r="G143" i="181"/>
  <c r="G619" i="181"/>
  <c r="F619" i="181"/>
  <c r="E619" i="181"/>
  <c r="G595" i="181"/>
  <c r="F595" i="181"/>
  <c r="E595" i="181"/>
  <c r="G557" i="181"/>
  <c r="F557" i="181"/>
  <c r="E557" i="181"/>
  <c r="G497" i="181"/>
  <c r="F497" i="181"/>
  <c r="E497" i="181"/>
  <c r="G457" i="181"/>
  <c r="F457" i="181"/>
  <c r="E457" i="181"/>
  <c r="G387" i="181"/>
  <c r="F387" i="181"/>
  <c r="E387" i="181"/>
  <c r="G343" i="181"/>
  <c r="F343" i="181"/>
  <c r="E343" i="181"/>
  <c r="G274" i="181"/>
  <c r="F274" i="181"/>
  <c r="E274" i="181"/>
  <c r="G236" i="181"/>
  <c r="F236" i="181"/>
  <c r="E236" i="181"/>
  <c r="G164" i="181"/>
  <c r="F164" i="181"/>
  <c r="E164" i="181"/>
  <c r="G163" i="181"/>
  <c r="F163" i="181"/>
  <c r="E163" i="181"/>
  <c r="G162" i="181"/>
  <c r="F162" i="181"/>
  <c r="E162" i="181"/>
  <c r="G161" i="181"/>
  <c r="F161" i="181"/>
  <c r="E161" i="181"/>
  <c r="G160" i="181"/>
  <c r="F160" i="181"/>
  <c r="E160" i="181"/>
  <c r="G159" i="181"/>
  <c r="F159" i="181"/>
  <c r="E159" i="181"/>
  <c r="G158" i="181"/>
  <c r="F158" i="181"/>
  <c r="E158" i="181"/>
  <c r="G157" i="181"/>
  <c r="F157" i="181"/>
  <c r="E157" i="181"/>
  <c r="G156" i="181"/>
  <c r="F156" i="181"/>
  <c r="E156" i="181"/>
  <c r="G155" i="181"/>
  <c r="F155" i="181"/>
  <c r="E155" i="181"/>
  <c r="G154" i="181"/>
  <c r="F154" i="181"/>
  <c r="E154" i="181"/>
  <c r="G153" i="181"/>
  <c r="F153" i="181"/>
  <c r="E153" i="181"/>
  <c r="G152" i="181"/>
  <c r="F152" i="181"/>
  <c r="E152" i="181"/>
  <c r="G151" i="181"/>
  <c r="F151" i="181"/>
  <c r="E151" i="181"/>
  <c r="G150" i="181"/>
  <c r="F150" i="181"/>
  <c r="E150" i="181"/>
  <c r="G149" i="181"/>
  <c r="F149" i="181"/>
  <c r="E149" i="181"/>
  <c r="G148" i="181"/>
  <c r="F148" i="181"/>
  <c r="E148" i="181"/>
  <c r="G147" i="181"/>
  <c r="F147" i="181"/>
  <c r="E147" i="181"/>
  <c r="G146" i="181"/>
  <c r="F146" i="181"/>
  <c r="E146" i="181"/>
  <c r="G145" i="181"/>
  <c r="F145" i="181"/>
  <c r="E145" i="181"/>
  <c r="G144" i="181"/>
  <c r="F144" i="181"/>
  <c r="E144" i="181"/>
  <c r="G140" i="181"/>
  <c r="F140" i="181"/>
  <c r="E140" i="181"/>
  <c r="G139" i="181"/>
  <c r="F139" i="181"/>
  <c r="E139" i="181"/>
  <c r="G138" i="181"/>
  <c r="F138" i="181"/>
  <c r="E138" i="181"/>
  <c r="G137" i="181"/>
  <c r="F137" i="181"/>
  <c r="E137" i="181"/>
  <c r="G136" i="181"/>
  <c r="F136" i="181"/>
  <c r="E136" i="181"/>
  <c r="G135" i="181"/>
  <c r="F135" i="181"/>
  <c r="E135" i="181"/>
  <c r="G134" i="181"/>
  <c r="F134" i="181"/>
  <c r="E134" i="181"/>
  <c r="G133" i="181"/>
  <c r="F133" i="181"/>
  <c r="E133" i="181"/>
  <c r="G132" i="181"/>
  <c r="F132" i="181"/>
  <c r="E132" i="181"/>
  <c r="G131" i="181"/>
  <c r="F131" i="181"/>
  <c r="E131" i="181"/>
  <c r="G130" i="181"/>
  <c r="F130" i="181"/>
  <c r="E130" i="181"/>
  <c r="G129" i="181"/>
  <c r="F129" i="181"/>
  <c r="E129" i="181"/>
  <c r="G128" i="181"/>
  <c r="F128" i="181"/>
  <c r="E128" i="181"/>
  <c r="G127" i="181"/>
  <c r="F127" i="181"/>
  <c r="E127" i="181"/>
  <c r="G126" i="181"/>
  <c r="F126" i="181"/>
  <c r="E126" i="181"/>
  <c r="G125" i="181"/>
  <c r="F125" i="181"/>
  <c r="E125" i="181"/>
  <c r="G124" i="181"/>
  <c r="F124" i="181"/>
  <c r="E124" i="181"/>
  <c r="G123" i="181"/>
  <c r="F123" i="181"/>
  <c r="E123" i="181"/>
  <c r="G122" i="181"/>
  <c r="F122" i="181"/>
  <c r="E122" i="181"/>
  <c r="G121" i="181"/>
  <c r="F121" i="181"/>
  <c r="E121" i="181"/>
  <c r="G120" i="181"/>
  <c r="F120" i="181"/>
  <c r="E120" i="181"/>
  <c r="G119" i="181"/>
  <c r="F119" i="181"/>
  <c r="E119" i="181"/>
  <c r="G118" i="181"/>
  <c r="F118" i="181"/>
  <c r="E118" i="181"/>
  <c r="G117" i="181"/>
  <c r="F117" i="181"/>
  <c r="E117" i="181"/>
  <c r="G116" i="181"/>
  <c r="F116" i="181"/>
  <c r="E116" i="181"/>
  <c r="G115" i="181"/>
  <c r="F115" i="181"/>
  <c r="E115" i="181"/>
  <c r="G114" i="181"/>
  <c r="F114" i="181"/>
  <c r="E114" i="181"/>
  <c r="G113" i="181"/>
  <c r="F113" i="181"/>
  <c r="E113" i="181"/>
  <c r="G112" i="181"/>
  <c r="F112" i="181"/>
  <c r="E112" i="181"/>
  <c r="G111" i="181"/>
  <c r="F111" i="181"/>
  <c r="E111" i="181"/>
  <c r="G110" i="181"/>
  <c r="F110" i="181"/>
  <c r="E110" i="181"/>
  <c r="G109" i="181"/>
  <c r="F109" i="181"/>
  <c r="E109" i="181"/>
  <c r="G108" i="181"/>
  <c r="F108" i="181"/>
  <c r="E108" i="181"/>
  <c r="G107" i="181"/>
  <c r="F107" i="181"/>
  <c r="E107" i="181"/>
  <c r="G106" i="181"/>
  <c r="F106" i="181"/>
  <c r="E106" i="181"/>
  <c r="G105" i="181"/>
  <c r="F105" i="181"/>
  <c r="E105" i="181"/>
  <c r="G104" i="181"/>
  <c r="F104" i="181"/>
  <c r="E104" i="181"/>
  <c r="G103" i="181"/>
  <c r="F103" i="181"/>
  <c r="E103" i="181"/>
  <c r="G102" i="181"/>
  <c r="F102" i="181"/>
  <c r="E102" i="181"/>
  <c r="G101" i="181"/>
  <c r="F101" i="181"/>
  <c r="E101" i="181"/>
  <c r="G100" i="181"/>
  <c r="F100" i="181"/>
  <c r="E100" i="181"/>
  <c r="G99" i="181"/>
  <c r="F99" i="181"/>
  <c r="E99" i="181"/>
  <c r="G98" i="181"/>
  <c r="F98" i="181"/>
  <c r="E98" i="181"/>
  <c r="G97" i="181"/>
  <c r="F97" i="181"/>
  <c r="E97" i="181"/>
  <c r="G96" i="181"/>
  <c r="F96" i="181"/>
  <c r="E96" i="181"/>
  <c r="G95" i="181"/>
  <c r="F95" i="181"/>
  <c r="E95" i="181"/>
  <c r="G94" i="181"/>
  <c r="F94" i="181"/>
  <c r="E94" i="181"/>
  <c r="G93" i="181"/>
  <c r="F93" i="181"/>
  <c r="E93" i="181"/>
  <c r="G92" i="181"/>
  <c r="F92" i="181"/>
  <c r="E92" i="181"/>
  <c r="G91" i="181"/>
  <c r="F91" i="181"/>
  <c r="E91" i="181"/>
  <c r="G90" i="181"/>
  <c r="F90" i="181"/>
  <c r="E90" i="181"/>
  <c r="G89" i="181"/>
  <c r="F89" i="181"/>
  <c r="E89" i="181"/>
  <c r="G88" i="181"/>
  <c r="F88" i="181"/>
  <c r="E88" i="181"/>
  <c r="G87" i="181"/>
  <c r="F87" i="181"/>
  <c r="E87" i="181"/>
  <c r="G86" i="181"/>
  <c r="F86" i="181"/>
  <c r="E86" i="181"/>
  <c r="G85" i="181"/>
  <c r="F85" i="181"/>
  <c r="E85" i="181"/>
  <c r="G84" i="181"/>
  <c r="F84" i="181"/>
  <c r="E84" i="181"/>
  <c r="G83" i="181"/>
  <c r="F83" i="181"/>
  <c r="E83" i="181"/>
  <c r="G82" i="181"/>
  <c r="F82" i="181"/>
  <c r="E82" i="181"/>
  <c r="G81" i="181"/>
  <c r="F81" i="181"/>
  <c r="E81" i="181"/>
  <c r="G80" i="181"/>
  <c r="F80" i="181"/>
  <c r="E80" i="181"/>
  <c r="G79" i="181"/>
  <c r="F79" i="181"/>
  <c r="E79" i="181"/>
  <c r="G78" i="181"/>
  <c r="F78" i="181"/>
  <c r="E78" i="181"/>
  <c r="G77" i="181"/>
  <c r="F77" i="181"/>
  <c r="E77" i="181"/>
  <c r="G76" i="181"/>
  <c r="F76" i="181"/>
  <c r="E76" i="181"/>
  <c r="G75" i="181"/>
  <c r="F75" i="181"/>
  <c r="E75" i="181"/>
  <c r="G74" i="181"/>
  <c r="F74" i="181"/>
  <c r="E74" i="181"/>
  <c r="G73" i="181"/>
  <c r="F73" i="181"/>
  <c r="E73" i="181"/>
  <c r="G72" i="181"/>
  <c r="F72" i="181"/>
  <c r="E72" i="181"/>
  <c r="G71" i="181"/>
  <c r="F71" i="181"/>
  <c r="E71" i="181"/>
  <c r="G70" i="181"/>
  <c r="F70" i="181"/>
  <c r="E70" i="181"/>
  <c r="G69" i="181"/>
  <c r="F69" i="181"/>
  <c r="E69" i="181"/>
  <c r="G68" i="181"/>
  <c r="F68" i="181"/>
  <c r="E68" i="181"/>
  <c r="G67" i="181"/>
  <c r="F67" i="181"/>
  <c r="E67" i="181"/>
  <c r="G66" i="181"/>
  <c r="F66" i="181"/>
  <c r="E66" i="181"/>
  <c r="G65" i="181"/>
  <c r="F65" i="181"/>
  <c r="E65" i="181"/>
  <c r="G64" i="181"/>
  <c r="F64" i="181"/>
  <c r="E64" i="181"/>
  <c r="G63" i="181"/>
  <c r="F63" i="181"/>
  <c r="E63" i="181"/>
  <c r="G62" i="181"/>
  <c r="F62" i="181"/>
  <c r="E62" i="181"/>
  <c r="G61" i="181"/>
  <c r="F61" i="181"/>
  <c r="E61" i="181"/>
  <c r="G60" i="181"/>
  <c r="F60" i="181"/>
  <c r="E60" i="181"/>
  <c r="G59" i="181"/>
  <c r="F59" i="181"/>
  <c r="E59" i="181"/>
  <c r="G58" i="181"/>
  <c r="F58" i="181"/>
  <c r="E58" i="181"/>
  <c r="G57" i="181"/>
  <c r="F57" i="181"/>
  <c r="E57" i="181"/>
  <c r="G56" i="181"/>
  <c r="F56" i="181"/>
  <c r="E56" i="181"/>
  <c r="G55" i="181"/>
  <c r="F55" i="181"/>
  <c r="E55" i="181"/>
  <c r="G54" i="181"/>
  <c r="F54" i="181"/>
  <c r="E54" i="181"/>
  <c r="G53" i="181"/>
  <c r="F53" i="181"/>
  <c r="E53" i="181"/>
  <c r="G52" i="181"/>
  <c r="F52" i="181"/>
  <c r="E52" i="181"/>
  <c r="G51" i="181"/>
  <c r="F51" i="181"/>
  <c r="E51" i="181"/>
  <c r="G50" i="181"/>
  <c r="F50" i="181"/>
  <c r="E50" i="181"/>
  <c r="G49" i="181"/>
  <c r="F49" i="181"/>
  <c r="E49" i="181"/>
  <c r="G48" i="181"/>
  <c r="F48" i="181"/>
  <c r="E48" i="181"/>
  <c r="G47" i="181"/>
  <c r="F47" i="181"/>
  <c r="E47" i="181"/>
  <c r="G43" i="181"/>
  <c r="F43" i="181"/>
  <c r="E43" i="181"/>
  <c r="G42" i="181"/>
  <c r="F42" i="181"/>
  <c r="E42" i="181"/>
  <c r="G41" i="181"/>
  <c r="F41" i="181"/>
  <c r="E41" i="181"/>
  <c r="G40" i="181"/>
  <c r="F40" i="181"/>
  <c r="E40" i="181"/>
  <c r="G39" i="181"/>
  <c r="F39" i="181"/>
  <c r="E39" i="181"/>
  <c r="G38" i="181"/>
  <c r="F38" i="181"/>
  <c r="E38" i="181"/>
  <c r="G37" i="181"/>
  <c r="F37" i="181"/>
  <c r="E37" i="181"/>
  <c r="G36" i="181"/>
  <c r="F36" i="181"/>
  <c r="E36" i="181"/>
  <c r="G35" i="181"/>
  <c r="F35" i="181"/>
  <c r="E35" i="181"/>
  <c r="G34" i="181"/>
  <c r="F34" i="181"/>
  <c r="E34" i="181"/>
  <c r="G33" i="181"/>
  <c r="F33" i="181"/>
  <c r="E33" i="181"/>
  <c r="G32" i="181"/>
  <c r="F32" i="181"/>
  <c r="E32" i="181"/>
  <c r="G31" i="181"/>
  <c r="F31" i="181"/>
  <c r="E31" i="181"/>
  <c r="G30" i="181"/>
  <c r="F30" i="181"/>
  <c r="E30" i="181"/>
  <c r="G29" i="181"/>
  <c r="F29" i="181"/>
  <c r="E29" i="181"/>
  <c r="G28" i="181"/>
  <c r="F28" i="181"/>
  <c r="E28" i="181"/>
  <c r="G27" i="181"/>
  <c r="F27" i="181"/>
  <c r="E27" i="181"/>
  <c r="G26" i="181"/>
  <c r="F26" i="181"/>
  <c r="E26" i="181"/>
  <c r="G25" i="181"/>
  <c r="F25" i="181"/>
  <c r="E25" i="181"/>
  <c r="G24" i="181"/>
  <c r="F24" i="181"/>
  <c r="E24" i="181"/>
  <c r="G23" i="181"/>
  <c r="F23" i="181"/>
  <c r="E23" i="181"/>
  <c r="G22" i="181"/>
  <c r="F22" i="181"/>
  <c r="E22" i="181"/>
  <c r="G21" i="181"/>
  <c r="F21" i="181"/>
  <c r="E21" i="181"/>
  <c r="G20" i="181"/>
  <c r="F20" i="181"/>
  <c r="E20" i="181"/>
  <c r="G19" i="181"/>
  <c r="F19" i="181"/>
  <c r="E19" i="181"/>
  <c r="G18" i="181"/>
  <c r="F18" i="181"/>
  <c r="E18" i="181"/>
  <c r="G17" i="181"/>
  <c r="F17" i="181"/>
  <c r="E17" i="181"/>
  <c r="G16" i="181"/>
  <c r="F16" i="181"/>
  <c r="E16" i="181"/>
  <c r="G15" i="181"/>
  <c r="F15" i="181"/>
  <c r="E15" i="181"/>
  <c r="G14" i="181"/>
  <c r="F14" i="181"/>
  <c r="E14" i="181"/>
  <c r="G13" i="181"/>
  <c r="F13" i="181"/>
  <c r="E13" i="181"/>
  <c r="G12" i="181"/>
  <c r="F12" i="181"/>
  <c r="E12" i="181"/>
  <c r="G11" i="181"/>
  <c r="F11" i="181"/>
  <c r="E11" i="181"/>
  <c r="G10" i="181"/>
  <c r="F10" i="181"/>
  <c r="E10" i="181"/>
  <c r="G9" i="181"/>
  <c r="F9" i="181"/>
  <c r="E9" i="181"/>
  <c r="G8" i="181"/>
  <c r="F8" i="181"/>
  <c r="E8" i="181"/>
  <c r="G7" i="181"/>
  <c r="F7" i="181"/>
  <c r="E7" i="181"/>
  <c r="G6" i="181"/>
  <c r="F6" i="181"/>
  <c r="E6" i="181"/>
  <c r="G5" i="181"/>
  <c r="F5" i="181"/>
  <c r="E5" i="181"/>
  <c r="L23" i="229" l="1"/>
  <c r="M29" i="229"/>
  <c r="K41" i="292"/>
  <c r="K35" i="299"/>
  <c r="K41" i="293"/>
  <c r="K35" i="300"/>
  <c r="K35" i="295"/>
  <c r="K29" i="298"/>
  <c r="K35" i="291"/>
  <c r="K35" i="294"/>
  <c r="K35" i="296"/>
  <c r="K47" i="297"/>
  <c r="M35" i="229" l="1"/>
  <c r="L29" i="229"/>
  <c r="K35" i="298"/>
  <c r="K41" i="300"/>
  <c r="K47" i="293"/>
  <c r="K41" i="299"/>
  <c r="K41" i="291"/>
  <c r="K41" i="296"/>
  <c r="K53" i="297"/>
  <c r="K41" i="294"/>
  <c r="K41" i="295"/>
  <c r="K47" i="292"/>
  <c r="L35" i="229" l="1"/>
  <c r="M41" i="229"/>
  <c r="L41" i="229" s="1"/>
  <c r="K47" i="294"/>
  <c r="K47" i="299"/>
  <c r="K47" i="295"/>
  <c r="K47" i="300"/>
  <c r="K41" i="298"/>
  <c r="K53" i="292"/>
  <c r="K59" i="297"/>
  <c r="K47" i="296"/>
  <c r="K47" i="291"/>
  <c r="K53" i="293"/>
  <c r="E4" i="181"/>
  <c r="E3" i="181"/>
  <c r="E2" i="181"/>
  <c r="D1" i="230"/>
  <c r="A2" i="230"/>
  <c r="K59" i="293" l="1"/>
  <c r="K53" i="291"/>
  <c r="K65" i="297"/>
  <c r="K53" i="294"/>
  <c r="K53" i="299"/>
  <c r="K53" i="300"/>
  <c r="K53" i="295"/>
  <c r="K53" i="296"/>
  <c r="K47" i="298"/>
  <c r="K59" i="292"/>
  <c r="A3" i="230"/>
  <c r="D25" i="247"/>
  <c r="D44" i="85"/>
  <c r="D43" i="85"/>
  <c r="D42" i="85"/>
  <c r="D41" i="85"/>
  <c r="C41" i="85"/>
  <c r="D40" i="85"/>
  <c r="C40" i="85"/>
  <c r="D39" i="85"/>
  <c r="C39" i="85"/>
  <c r="D38" i="85"/>
  <c r="C38" i="85"/>
  <c r="B21" i="247"/>
  <c r="C42" i="85" s="1"/>
  <c r="AA3" i="181"/>
  <c r="AA4" i="181" s="1"/>
  <c r="AA5" i="181" s="1"/>
  <c r="AA6" i="181" s="1"/>
  <c r="AA7" i="181" s="1"/>
  <c r="AA8" i="181" s="1"/>
  <c r="AA9" i="181" s="1"/>
  <c r="AA10" i="181" s="1"/>
  <c r="AA11" i="181" s="1"/>
  <c r="AA12" i="181" s="1"/>
  <c r="AA13" i="181" s="1"/>
  <c r="AA14" i="181" s="1"/>
  <c r="AA15" i="181" s="1"/>
  <c r="AA16" i="181" s="1"/>
  <c r="AA17" i="181" s="1"/>
  <c r="AA18" i="181" s="1"/>
  <c r="AA19" i="181" s="1"/>
  <c r="AA20" i="181" s="1"/>
  <c r="AA21" i="181" s="1"/>
  <c r="AA22" i="181" s="1"/>
  <c r="AA23" i="181" s="1"/>
  <c r="AA24" i="181" s="1"/>
  <c r="AA25" i="181" s="1"/>
  <c r="AA26" i="181" s="1"/>
  <c r="AA27" i="181" s="1"/>
  <c r="AA28" i="181" s="1"/>
  <c r="AA29" i="181" s="1"/>
  <c r="AA30" i="181" s="1"/>
  <c r="AA31" i="181" s="1"/>
  <c r="AA32" i="181" s="1"/>
  <c r="AA33" i="181" s="1"/>
  <c r="AA34" i="181" s="1"/>
  <c r="AA35" i="181" s="1"/>
  <c r="AA36" i="181" s="1"/>
  <c r="AA37" i="181" s="1"/>
  <c r="AA38" i="181" s="1"/>
  <c r="AA39" i="181" s="1"/>
  <c r="AA40" i="181" s="1"/>
  <c r="AA41" i="181" s="1"/>
  <c r="AA42" i="181" s="1"/>
  <c r="AA43" i="181" s="1"/>
  <c r="AA44" i="181" s="1"/>
  <c r="AA45" i="181" s="1"/>
  <c r="AA46" i="181" s="1"/>
  <c r="AA47" i="181" s="1"/>
  <c r="AA48" i="181" s="1"/>
  <c r="AA49" i="181" s="1"/>
  <c r="AA50" i="181" s="1"/>
  <c r="AA51" i="181" s="1"/>
  <c r="AA52" i="181" s="1"/>
  <c r="AA53" i="181" s="1"/>
  <c r="AA54" i="181" s="1"/>
  <c r="AA55" i="181" s="1"/>
  <c r="AA56" i="181" s="1"/>
  <c r="AA57" i="181" s="1"/>
  <c r="AA58" i="181" s="1"/>
  <c r="AA59" i="181" s="1"/>
  <c r="AA60" i="181" s="1"/>
  <c r="AA61" i="181" s="1"/>
  <c r="AA62" i="181" s="1"/>
  <c r="AA63" i="181" s="1"/>
  <c r="AA64" i="181" s="1"/>
  <c r="G4" i="181"/>
  <c r="F4" i="181"/>
  <c r="G3" i="181"/>
  <c r="F3" i="181"/>
  <c r="G2" i="181"/>
  <c r="F2" i="181"/>
  <c r="K65" i="292" l="1"/>
  <c r="K59" i="299"/>
  <c r="K59" i="294"/>
  <c r="K59" i="291"/>
  <c r="K59" i="296"/>
  <c r="K53" i="298"/>
  <c r="K71" i="297"/>
  <c r="K65" i="293"/>
  <c r="K59" i="295"/>
  <c r="K59" i="300"/>
  <c r="B22" i="247"/>
  <c r="B23" i="247" s="1"/>
  <c r="C44" i="85" s="1"/>
  <c r="A4" i="230"/>
  <c r="I20" i="247"/>
  <c r="I18" i="247"/>
  <c r="I21" i="247"/>
  <c r="I17" i="247"/>
  <c r="I22" i="247"/>
  <c r="I19" i="247"/>
  <c r="I23" i="247" l="1"/>
  <c r="I25" i="247" s="1"/>
  <c r="K77" i="297"/>
  <c r="K65" i="291"/>
  <c r="K71" i="293"/>
  <c r="K59" i="298"/>
  <c r="K65" i="296"/>
  <c r="K65" i="299"/>
  <c r="K65" i="300"/>
  <c r="K65" i="295"/>
  <c r="K65" i="294"/>
  <c r="K71" i="292"/>
  <c r="C43" i="85"/>
  <c r="A5" i="230"/>
  <c r="K77" i="292" l="1"/>
  <c r="K77" i="293"/>
  <c r="K83" i="297"/>
  <c r="K71" i="296"/>
  <c r="K65" i="298"/>
  <c r="K71" i="291"/>
  <c r="K71" i="299"/>
  <c r="K71" i="294"/>
  <c r="K71" i="295"/>
  <c r="K71" i="300"/>
  <c r="A6" i="230"/>
  <c r="A2" i="181"/>
  <c r="K77" i="300" l="1"/>
  <c r="K77" i="294"/>
  <c r="K77" i="291"/>
  <c r="K89" i="297"/>
  <c r="K77" i="295"/>
  <c r="K77" i="296"/>
  <c r="K83" i="293"/>
  <c r="K71" i="298"/>
  <c r="K83" i="292"/>
  <c r="K77" i="299"/>
  <c r="H2" i="181"/>
  <c r="A3" i="181"/>
  <c r="A4" i="181" s="1"/>
  <c r="A5" i="181" s="1"/>
  <c r="A6" i="181" s="1"/>
  <c r="A7" i="181" s="1"/>
  <c r="A8" i="181" s="1"/>
  <c r="A9" i="181" s="1"/>
  <c r="A10" i="181" s="1"/>
  <c r="A11" i="181" s="1"/>
  <c r="A12" i="181" s="1"/>
  <c r="A13" i="181" s="1"/>
  <c r="A14" i="181" s="1"/>
  <c r="A15" i="181" s="1"/>
  <c r="A16" i="181" s="1"/>
  <c r="A17" i="181" s="1"/>
  <c r="A18" i="181" s="1"/>
  <c r="A19" i="181" s="1"/>
  <c r="A20" i="181" s="1"/>
  <c r="A21" i="181" s="1"/>
  <c r="A22" i="181" s="1"/>
  <c r="A23" i="181" s="1"/>
  <c r="A24" i="181" s="1"/>
  <c r="A25" i="181" s="1"/>
  <c r="A26" i="181" s="1"/>
  <c r="A27" i="181" s="1"/>
  <c r="A28" i="181" s="1"/>
  <c r="A29" i="181" s="1"/>
  <c r="A30" i="181" s="1"/>
  <c r="A31" i="181" s="1"/>
  <c r="A32" i="181" s="1"/>
  <c r="A33" i="181" s="1"/>
  <c r="A34" i="181" s="1"/>
  <c r="A35" i="181" s="1"/>
  <c r="A36" i="181" s="1"/>
  <c r="A37" i="181" s="1"/>
  <c r="A38" i="181" s="1"/>
  <c r="A39" i="181" s="1"/>
  <c r="A40" i="181" s="1"/>
  <c r="A41" i="181" s="1"/>
  <c r="A42" i="181" s="1"/>
  <c r="A43" i="181" s="1"/>
  <c r="A44" i="181" s="1"/>
  <c r="A45" i="181" s="1"/>
  <c r="A46" i="181" s="1"/>
  <c r="A47" i="181" s="1"/>
  <c r="A48" i="181" s="1"/>
  <c r="A49" i="181" s="1"/>
  <c r="A50" i="181" s="1"/>
  <c r="A51" i="181" s="1"/>
  <c r="A52" i="181" s="1"/>
  <c r="A53" i="181" s="1"/>
  <c r="A54" i="181" s="1"/>
  <c r="A55" i="181" s="1"/>
  <c r="A56" i="181" s="1"/>
  <c r="A57" i="181" s="1"/>
  <c r="A58" i="181" s="1"/>
  <c r="A59" i="181" s="1"/>
  <c r="A60" i="181" s="1"/>
  <c r="A61" i="181" s="1"/>
  <c r="A62" i="181" s="1"/>
  <c r="A63" i="181" s="1"/>
  <c r="A64" i="181" s="1"/>
  <c r="A65" i="181" s="1"/>
  <c r="A66" i="181" s="1"/>
  <c r="A67" i="181" s="1"/>
  <c r="A68" i="181" s="1"/>
  <c r="A69" i="181" s="1"/>
  <c r="A70" i="181" s="1"/>
  <c r="A71" i="181" s="1"/>
  <c r="A72" i="181" s="1"/>
  <c r="A73" i="181" s="1"/>
  <c r="A74" i="181" s="1"/>
  <c r="A75" i="181" s="1"/>
  <c r="A76" i="181" s="1"/>
  <c r="A77" i="181" s="1"/>
  <c r="A78" i="181" s="1"/>
  <c r="A79" i="181" s="1"/>
  <c r="A80" i="181" s="1"/>
  <c r="A81" i="181" s="1"/>
  <c r="A82" i="181" s="1"/>
  <c r="A83" i="181" s="1"/>
  <c r="A84" i="181" s="1"/>
  <c r="A85" i="181" s="1"/>
  <c r="A86" i="181" s="1"/>
  <c r="A87" i="181" s="1"/>
  <c r="A88" i="181" s="1"/>
  <c r="A89" i="181" s="1"/>
  <c r="A90" i="181" s="1"/>
  <c r="A91" i="181" s="1"/>
  <c r="A92" i="181" s="1"/>
  <c r="A93" i="181" s="1"/>
  <c r="A94" i="181" s="1"/>
  <c r="A95" i="181" s="1"/>
  <c r="A96" i="181" s="1"/>
  <c r="A97" i="181" s="1"/>
  <c r="A98" i="181" s="1"/>
  <c r="A99" i="181" s="1"/>
  <c r="A100" i="181" s="1"/>
  <c r="A101" i="181" s="1"/>
  <c r="A102" i="181" s="1"/>
  <c r="A103" i="181" s="1"/>
  <c r="A104" i="181" s="1"/>
  <c r="A105" i="181" s="1"/>
  <c r="A106" i="181" s="1"/>
  <c r="A107" i="181" s="1"/>
  <c r="A108" i="181" s="1"/>
  <c r="A109" i="181" s="1"/>
  <c r="A110" i="181" s="1"/>
  <c r="A111" i="181" s="1"/>
  <c r="A112" i="181" s="1"/>
  <c r="A113" i="181" s="1"/>
  <c r="A114" i="181" s="1"/>
  <c r="A115" i="181" s="1"/>
  <c r="A116" i="181" s="1"/>
  <c r="A117" i="181" s="1"/>
  <c r="A118" i="181" s="1"/>
  <c r="A119" i="181" s="1"/>
  <c r="A120" i="181" s="1"/>
  <c r="A121" i="181" s="1"/>
  <c r="A122" i="181" s="1"/>
  <c r="A123" i="181" s="1"/>
  <c r="A124" i="181" s="1"/>
  <c r="A125" i="181" s="1"/>
  <c r="A126" i="181" s="1"/>
  <c r="A127" i="181" s="1"/>
  <c r="A128" i="181" s="1"/>
  <c r="A129" i="181" s="1"/>
  <c r="A130" i="181" s="1"/>
  <c r="A131" i="181" s="1"/>
  <c r="A132" i="181" s="1"/>
  <c r="A133" i="181" s="1"/>
  <c r="A134" i="181" s="1"/>
  <c r="A135" i="181" s="1"/>
  <c r="A136" i="181" s="1"/>
  <c r="A137" i="181" s="1"/>
  <c r="A138" i="181" s="1"/>
  <c r="A139" i="181" s="1"/>
  <c r="A140" i="181" s="1"/>
  <c r="A141" i="181" s="1"/>
  <c r="A142" i="181" s="1"/>
  <c r="A143" i="181" s="1"/>
  <c r="A144" i="181" s="1"/>
  <c r="A145" i="181" s="1"/>
  <c r="A146" i="181" s="1"/>
  <c r="A147" i="181" s="1"/>
  <c r="A148" i="181" s="1"/>
  <c r="A149" i="181" s="1"/>
  <c r="A150" i="181" s="1"/>
  <c r="A151" i="181" s="1"/>
  <c r="A152" i="181" s="1"/>
  <c r="A153" i="181" s="1"/>
  <c r="A154" i="181" s="1"/>
  <c r="A155" i="181" s="1"/>
  <c r="A156" i="181" s="1"/>
  <c r="A157" i="181" s="1"/>
  <c r="A158" i="181" s="1"/>
  <c r="A159" i="181" s="1"/>
  <c r="A160" i="181" s="1"/>
  <c r="A161" i="181" s="1"/>
  <c r="A162" i="181" s="1"/>
  <c r="A163" i="181" s="1"/>
  <c r="A164" i="181" s="1"/>
  <c r="A165" i="181" s="1"/>
  <c r="A166" i="181" s="1"/>
  <c r="A167" i="181" s="1"/>
  <c r="A168" i="181" s="1"/>
  <c r="A169" i="181" s="1"/>
  <c r="A170" i="181" s="1"/>
  <c r="A171" i="181" s="1"/>
  <c r="A172" i="181" s="1"/>
  <c r="A173" i="181" s="1"/>
  <c r="A174" i="181" s="1"/>
  <c r="A175" i="181" s="1"/>
  <c r="A176" i="181" s="1"/>
  <c r="A177" i="181" s="1"/>
  <c r="A178" i="181" s="1"/>
  <c r="A179" i="181" s="1"/>
  <c r="A180" i="181" s="1"/>
  <c r="A181" i="181" s="1"/>
  <c r="A182" i="181" s="1"/>
  <c r="A183" i="181" s="1"/>
  <c r="A184" i="181" s="1"/>
  <c r="A185" i="181" s="1"/>
  <c r="A186" i="181" s="1"/>
  <c r="A187" i="181" s="1"/>
  <c r="A188" i="181" s="1"/>
  <c r="A189" i="181" s="1"/>
  <c r="A190" i="181" s="1"/>
  <c r="A191" i="181" s="1"/>
  <c r="A192" i="181" s="1"/>
  <c r="A193" i="181" s="1"/>
  <c r="A194" i="181" s="1"/>
  <c r="A195" i="181" s="1"/>
  <c r="A196" i="181" s="1"/>
  <c r="A197" i="181" s="1"/>
  <c r="A198" i="181" s="1"/>
  <c r="A199" i="181" s="1"/>
  <c r="A200" i="181" s="1"/>
  <c r="A201" i="181" s="1"/>
  <c r="A202" i="181" s="1"/>
  <c r="A203" i="181" s="1"/>
  <c r="A204" i="181" s="1"/>
  <c r="A205" i="181" s="1"/>
  <c r="A206" i="181" s="1"/>
  <c r="A207" i="181" s="1"/>
  <c r="A208" i="181" s="1"/>
  <c r="A209" i="181" s="1"/>
  <c r="A210" i="181" s="1"/>
  <c r="A211" i="181" s="1"/>
  <c r="A212" i="181" s="1"/>
  <c r="A213" i="181" s="1"/>
  <c r="A214" i="181" s="1"/>
  <c r="A215" i="181" s="1"/>
  <c r="A216" i="181" s="1"/>
  <c r="A217" i="181" s="1"/>
  <c r="A218" i="181" s="1"/>
  <c r="A219" i="181" s="1"/>
  <c r="A220" i="181" s="1"/>
  <c r="A221" i="181" s="1"/>
  <c r="A222" i="181" s="1"/>
  <c r="A223" i="181" s="1"/>
  <c r="A224" i="181" s="1"/>
  <c r="A225" i="181" s="1"/>
  <c r="A226" i="181" s="1"/>
  <c r="A227" i="181" s="1"/>
  <c r="A228" i="181" s="1"/>
  <c r="A229" i="181" s="1"/>
  <c r="A230" i="181" s="1"/>
  <c r="A231" i="181" s="1"/>
  <c r="A232" i="181" s="1"/>
  <c r="A233" i="181" s="1"/>
  <c r="A234" i="181" s="1"/>
  <c r="A235" i="181" s="1"/>
  <c r="A236" i="181" s="1"/>
  <c r="A237" i="181" s="1"/>
  <c r="A238" i="181" s="1"/>
  <c r="A239" i="181" s="1"/>
  <c r="A240" i="181" s="1"/>
  <c r="A241" i="181" s="1"/>
  <c r="A242" i="181" s="1"/>
  <c r="A243" i="181" s="1"/>
  <c r="A244" i="181" s="1"/>
  <c r="A245" i="181" s="1"/>
  <c r="A246" i="181" s="1"/>
  <c r="A247" i="181" s="1"/>
  <c r="A248" i="181" s="1"/>
  <c r="A249" i="181" s="1"/>
  <c r="A250" i="181" s="1"/>
  <c r="A251" i="181" s="1"/>
  <c r="A252" i="181" s="1"/>
  <c r="A253" i="181" s="1"/>
  <c r="A254" i="181" s="1"/>
  <c r="A255" i="181" s="1"/>
  <c r="A256" i="181" s="1"/>
  <c r="A257" i="181" s="1"/>
  <c r="A258" i="181" s="1"/>
  <c r="A259" i="181" s="1"/>
  <c r="A260" i="181" s="1"/>
  <c r="A261" i="181" s="1"/>
  <c r="A262" i="181" s="1"/>
  <c r="A263" i="181" s="1"/>
  <c r="A264" i="181" s="1"/>
  <c r="A265" i="181" s="1"/>
  <c r="A266" i="181" s="1"/>
  <c r="A267" i="181" s="1"/>
  <c r="A268" i="181" s="1"/>
  <c r="A269" i="181" s="1"/>
  <c r="A270" i="181" s="1"/>
  <c r="A271" i="181" s="1"/>
  <c r="A272" i="181" s="1"/>
  <c r="A273" i="181" s="1"/>
  <c r="A274" i="181" s="1"/>
  <c r="A275" i="181" s="1"/>
  <c r="A276" i="181" s="1"/>
  <c r="A277" i="181" s="1"/>
  <c r="A278" i="181" s="1"/>
  <c r="A279" i="181" s="1"/>
  <c r="A280" i="181" s="1"/>
  <c r="A281" i="181" s="1"/>
  <c r="A282" i="181" s="1"/>
  <c r="A283" i="181" s="1"/>
  <c r="A284" i="181" s="1"/>
  <c r="A285" i="181" s="1"/>
  <c r="A286" i="181" s="1"/>
  <c r="A287" i="181" s="1"/>
  <c r="A288" i="181" s="1"/>
  <c r="A289" i="181" s="1"/>
  <c r="A290" i="181" s="1"/>
  <c r="A291" i="181" s="1"/>
  <c r="A292" i="181" s="1"/>
  <c r="A293" i="181" s="1"/>
  <c r="A294" i="181" s="1"/>
  <c r="A295" i="181" s="1"/>
  <c r="A296" i="181" s="1"/>
  <c r="A297" i="181" s="1"/>
  <c r="A298" i="181" s="1"/>
  <c r="A299" i="181" s="1"/>
  <c r="A300" i="181" s="1"/>
  <c r="A301" i="181" s="1"/>
  <c r="A302" i="181" s="1"/>
  <c r="A303" i="181" s="1"/>
  <c r="A304" i="181" s="1"/>
  <c r="A305" i="181" s="1"/>
  <c r="A306" i="181" s="1"/>
  <c r="A307" i="181" s="1"/>
  <c r="A308" i="181" s="1"/>
  <c r="A309" i="181" s="1"/>
  <c r="A310" i="181" s="1"/>
  <c r="A311" i="181" s="1"/>
  <c r="A312" i="181" s="1"/>
  <c r="A313" i="181" s="1"/>
  <c r="A314" i="181" s="1"/>
  <c r="A315" i="181" s="1"/>
  <c r="A316" i="181" s="1"/>
  <c r="A317" i="181" s="1"/>
  <c r="A318" i="181" s="1"/>
  <c r="A319" i="181" s="1"/>
  <c r="A320" i="181" s="1"/>
  <c r="A321" i="181" s="1"/>
  <c r="A322" i="181" s="1"/>
  <c r="A323" i="181" s="1"/>
  <c r="A324" i="181" s="1"/>
  <c r="A325" i="181" s="1"/>
  <c r="A326" i="181" s="1"/>
  <c r="A327" i="181" s="1"/>
  <c r="A328" i="181" s="1"/>
  <c r="A329" i="181" s="1"/>
  <c r="A330" i="181" s="1"/>
  <c r="A331" i="181" s="1"/>
  <c r="A332" i="181" s="1"/>
  <c r="A333" i="181" s="1"/>
  <c r="A334" i="181" s="1"/>
  <c r="A335" i="181" s="1"/>
  <c r="A336" i="181" s="1"/>
  <c r="A337" i="181" s="1"/>
  <c r="A338" i="181" s="1"/>
  <c r="A339" i="181" s="1"/>
  <c r="A340" i="181" s="1"/>
  <c r="A341" i="181" s="1"/>
  <c r="A342" i="181" s="1"/>
  <c r="A343" i="181" s="1"/>
  <c r="A7" i="230"/>
  <c r="A344" i="181" l="1"/>
  <c r="A345" i="181" s="1"/>
  <c r="A346" i="181" s="1"/>
  <c r="A347" i="181" s="1"/>
  <c r="A348" i="181" s="1"/>
  <c r="A349" i="181" s="1"/>
  <c r="A350" i="181" s="1"/>
  <c r="A351" i="181" s="1"/>
  <c r="A352" i="181" s="1"/>
  <c r="A353" i="181" s="1"/>
  <c r="A354" i="181" s="1"/>
  <c r="A355" i="181" s="1"/>
  <c r="A356" i="181" s="1"/>
  <c r="A357" i="181" s="1"/>
  <c r="A358" i="181" s="1"/>
  <c r="A359" i="181" s="1"/>
  <c r="A360" i="181" s="1"/>
  <c r="A361" i="181" s="1"/>
  <c r="A362" i="181" s="1"/>
  <c r="A363" i="181" s="1"/>
  <c r="A364" i="181" s="1"/>
  <c r="A365" i="181" s="1"/>
  <c r="A366" i="181" s="1"/>
  <c r="A367" i="181" s="1"/>
  <c r="A368" i="181" s="1"/>
  <c r="A369" i="181" s="1"/>
  <c r="A370" i="181" s="1"/>
  <c r="A371" i="181" s="1"/>
  <c r="A372" i="181" s="1"/>
  <c r="A373" i="181" s="1"/>
  <c r="A374" i="181" s="1"/>
  <c r="A375" i="181" s="1"/>
  <c r="A376" i="181" s="1"/>
  <c r="A377" i="181" s="1"/>
  <c r="A378" i="181" s="1"/>
  <c r="A379" i="181" s="1"/>
  <c r="A380" i="181" s="1"/>
  <c r="A381" i="181" s="1"/>
  <c r="A382" i="181" s="1"/>
  <c r="A383" i="181" s="1"/>
  <c r="A384" i="181" s="1"/>
  <c r="A385" i="181" s="1"/>
  <c r="A386" i="181" s="1"/>
  <c r="A387" i="181" s="1"/>
  <c r="A388" i="181" s="1"/>
  <c r="A389" i="181" s="1"/>
  <c r="A390" i="181" s="1"/>
  <c r="A391" i="181" s="1"/>
  <c r="A392" i="181" s="1"/>
  <c r="A393" i="181" s="1"/>
  <c r="A394" i="181" s="1"/>
  <c r="A395" i="181" s="1"/>
  <c r="A396" i="181" s="1"/>
  <c r="A397" i="181" s="1"/>
  <c r="A398" i="181" s="1"/>
  <c r="A399" i="181" s="1"/>
  <c r="A400" i="181" s="1"/>
  <c r="A401" i="181" s="1"/>
  <c r="A402" i="181" s="1"/>
  <c r="A403" i="181" s="1"/>
  <c r="A404" i="181" s="1"/>
  <c r="A405" i="181" s="1"/>
  <c r="A406" i="181" s="1"/>
  <c r="A407" i="181" s="1"/>
  <c r="A408" i="181" s="1"/>
  <c r="A409" i="181" s="1"/>
  <c r="A410" i="181" s="1"/>
  <c r="A411" i="181" s="1"/>
  <c r="A412" i="181" s="1"/>
  <c r="A413" i="181" s="1"/>
  <c r="A414" i="181" s="1"/>
  <c r="A415" i="181" s="1"/>
  <c r="A416" i="181" s="1"/>
  <c r="A417" i="181" s="1"/>
  <c r="A418" i="181" s="1"/>
  <c r="A419" i="181" s="1"/>
  <c r="A420" i="181" s="1"/>
  <c r="A421" i="181" s="1"/>
  <c r="A422" i="181" s="1"/>
  <c r="A423" i="181" s="1"/>
  <c r="A424" i="181" s="1"/>
  <c r="A425" i="181" s="1"/>
  <c r="A426" i="181" s="1"/>
  <c r="A427" i="181" s="1"/>
  <c r="A428" i="181" s="1"/>
  <c r="A429" i="181" s="1"/>
  <c r="A430" i="181" s="1"/>
  <c r="A431" i="181" s="1"/>
  <c r="A432" i="181" s="1"/>
  <c r="A433" i="181" s="1"/>
  <c r="A434" i="181" s="1"/>
  <c r="A435" i="181" s="1"/>
  <c r="A436" i="181" s="1"/>
  <c r="A437" i="181" s="1"/>
  <c r="A438" i="181" s="1"/>
  <c r="A439" i="181" s="1"/>
  <c r="A440" i="181" s="1"/>
  <c r="A441" i="181" s="1"/>
  <c r="A442" i="181" s="1"/>
  <c r="A443" i="181" s="1"/>
  <c r="A444" i="181" s="1"/>
  <c r="A445" i="181" s="1"/>
  <c r="A446" i="181" s="1"/>
  <c r="A447" i="181" s="1"/>
  <c r="A448" i="181" s="1"/>
  <c r="A449" i="181" s="1"/>
  <c r="A450" i="181" s="1"/>
  <c r="A451" i="181" s="1"/>
  <c r="A452" i="181" s="1"/>
  <c r="A453" i="181" s="1"/>
  <c r="A454" i="181" s="1"/>
  <c r="A455" i="181" s="1"/>
  <c r="A456" i="181" s="1"/>
  <c r="A457" i="181" s="1"/>
  <c r="A458" i="181" s="1"/>
  <c r="A459" i="181" s="1"/>
  <c r="A460" i="181" s="1"/>
  <c r="A461" i="181" s="1"/>
  <c r="A462" i="181" s="1"/>
  <c r="A463" i="181" s="1"/>
  <c r="A464" i="181" s="1"/>
  <c r="A465" i="181" s="1"/>
  <c r="A466" i="181" s="1"/>
  <c r="A467" i="181" s="1"/>
  <c r="A468" i="181" s="1"/>
  <c r="A469" i="181" s="1"/>
  <c r="A470" i="181" s="1"/>
  <c r="A471" i="181" s="1"/>
  <c r="A472" i="181" s="1"/>
  <c r="A473" i="181" s="1"/>
  <c r="A474" i="181" s="1"/>
  <c r="A475" i="181" s="1"/>
  <c r="A476" i="181" s="1"/>
  <c r="A477" i="181" s="1"/>
  <c r="A478" i="181" s="1"/>
  <c r="A479" i="181" s="1"/>
  <c r="A480" i="181" s="1"/>
  <c r="A481" i="181" s="1"/>
  <c r="A482" i="181" s="1"/>
  <c r="A483" i="181" s="1"/>
  <c r="A484" i="181" s="1"/>
  <c r="A485" i="181" s="1"/>
  <c r="A486" i="181" s="1"/>
  <c r="A487" i="181" s="1"/>
  <c r="A488" i="181" s="1"/>
  <c r="A489" i="181" s="1"/>
  <c r="A490" i="181" s="1"/>
  <c r="A491" i="181" s="1"/>
  <c r="A492" i="181" s="1"/>
  <c r="A493" i="181" s="1"/>
  <c r="A494" i="181" s="1"/>
  <c r="A495" i="181" s="1"/>
  <c r="A496" i="181" s="1"/>
  <c r="A497" i="181" s="1"/>
  <c r="A498" i="181" s="1"/>
  <c r="A499" i="181" s="1"/>
  <c r="A500" i="181" s="1"/>
  <c r="A501" i="181" s="1"/>
  <c r="A502" i="181" s="1"/>
  <c r="A503" i="181" s="1"/>
  <c r="A504" i="181" s="1"/>
  <c r="A505" i="181" s="1"/>
  <c r="A506" i="181" s="1"/>
  <c r="A507" i="181" s="1"/>
  <c r="A508" i="181" s="1"/>
  <c r="A509" i="181" s="1"/>
  <c r="A510" i="181" s="1"/>
  <c r="A511" i="181" s="1"/>
  <c r="A512" i="181" s="1"/>
  <c r="A513" i="181" s="1"/>
  <c r="A514" i="181" s="1"/>
  <c r="A515" i="181" s="1"/>
  <c r="A516" i="181" s="1"/>
  <c r="A517" i="181" s="1"/>
  <c r="A518" i="181" s="1"/>
  <c r="A519" i="181" s="1"/>
  <c r="A520" i="181" s="1"/>
  <c r="A521" i="181" s="1"/>
  <c r="A522" i="181" s="1"/>
  <c r="A523" i="181" s="1"/>
  <c r="A524" i="181" s="1"/>
  <c r="A525" i="181" s="1"/>
  <c r="A526" i="181" s="1"/>
  <c r="A527" i="181" s="1"/>
  <c r="A528" i="181" s="1"/>
  <c r="A529" i="181" s="1"/>
  <c r="A530" i="181" s="1"/>
  <c r="A531" i="181" s="1"/>
  <c r="A532" i="181" s="1"/>
  <c r="A533" i="181" s="1"/>
  <c r="A534" i="181" s="1"/>
  <c r="A535" i="181" s="1"/>
  <c r="A536" i="181" s="1"/>
  <c r="A537" i="181" s="1"/>
  <c r="A538" i="181" s="1"/>
  <c r="A539" i="181" s="1"/>
  <c r="A540" i="181" s="1"/>
  <c r="A541" i="181" s="1"/>
  <c r="A542" i="181" s="1"/>
  <c r="A543" i="181" s="1"/>
  <c r="A544" i="181" s="1"/>
  <c r="A545" i="181" s="1"/>
  <c r="A546" i="181" s="1"/>
  <c r="A547" i="181" s="1"/>
  <c r="A548" i="181" s="1"/>
  <c r="A549" i="181" s="1"/>
  <c r="A550" i="181" s="1"/>
  <c r="A551" i="181" s="1"/>
  <c r="A552" i="181" s="1"/>
  <c r="A553" i="181" s="1"/>
  <c r="A554" i="181" s="1"/>
  <c r="A555" i="181" s="1"/>
  <c r="A556" i="181" s="1"/>
  <c r="A557" i="181" s="1"/>
  <c r="A558" i="181" s="1"/>
  <c r="A559" i="181" s="1"/>
  <c r="A560" i="181" s="1"/>
  <c r="A561" i="181" s="1"/>
  <c r="A562" i="181" s="1"/>
  <c r="A563" i="181" s="1"/>
  <c r="A564" i="181" s="1"/>
  <c r="A565" i="181" s="1"/>
  <c r="A566" i="181" s="1"/>
  <c r="A567" i="181" s="1"/>
  <c r="A568" i="181" s="1"/>
  <c r="A569" i="181" s="1"/>
  <c r="A570" i="181" s="1"/>
  <c r="A571" i="181" s="1"/>
  <c r="A572" i="181" s="1"/>
  <c r="A573" i="181" s="1"/>
  <c r="A574" i="181" s="1"/>
  <c r="A575" i="181" s="1"/>
  <c r="A576" i="181" s="1"/>
  <c r="A577" i="181" s="1"/>
  <c r="A578" i="181" s="1"/>
  <c r="A579" i="181" s="1"/>
  <c r="A580" i="181" s="1"/>
  <c r="A581" i="181" s="1"/>
  <c r="A582" i="181" s="1"/>
  <c r="A583" i="181" s="1"/>
  <c r="A584" i="181" s="1"/>
  <c r="A585" i="181" s="1"/>
  <c r="A586" i="181" s="1"/>
  <c r="A587" i="181" s="1"/>
  <c r="A588" i="181" s="1"/>
  <c r="A589" i="181" s="1"/>
  <c r="A590" i="181" s="1"/>
  <c r="A591" i="181" s="1"/>
  <c r="A592" i="181" s="1"/>
  <c r="A593" i="181" s="1"/>
  <c r="A594" i="181" s="1"/>
  <c r="A595" i="181" s="1"/>
  <c r="E19" i="247"/>
  <c r="K83" i="291"/>
  <c r="K83" i="299"/>
  <c r="K89" i="292"/>
  <c r="K89" i="293"/>
  <c r="K83" i="296"/>
  <c r="K95" i="297"/>
  <c r="K83" i="300"/>
  <c r="K77" i="298"/>
  <c r="K83" i="295"/>
  <c r="K83" i="294"/>
  <c r="H5" i="181"/>
  <c r="H3" i="181"/>
  <c r="A8" i="230"/>
  <c r="K11" i="138"/>
  <c r="K17" i="138" s="1"/>
  <c r="K23" i="138" s="1"/>
  <c r="K29" i="138" s="1"/>
  <c r="K35" i="138" s="1"/>
  <c r="K41" i="138" s="1"/>
  <c r="K47" i="138" s="1"/>
  <c r="K53" i="138" s="1"/>
  <c r="K59" i="138" s="1"/>
  <c r="K65" i="138" s="1"/>
  <c r="K71" i="138" s="1"/>
  <c r="K77" i="138" s="1"/>
  <c r="K83" i="138" s="1"/>
  <c r="K89" i="138" s="1"/>
  <c r="K95" i="138" s="1"/>
  <c r="K101" i="138" s="1"/>
  <c r="K107" i="138" s="1"/>
  <c r="K113" i="138" s="1"/>
  <c r="K119" i="138" s="1"/>
  <c r="K125" i="138" s="1"/>
  <c r="K131" i="138" s="1"/>
  <c r="K137" i="138" s="1"/>
  <c r="K143" i="138" s="1"/>
  <c r="K149" i="138" s="1"/>
  <c r="K155" i="138" s="1"/>
  <c r="K161" i="138" s="1"/>
  <c r="K167" i="138" s="1"/>
  <c r="K173" i="138" s="1"/>
  <c r="K179" i="138" s="1"/>
  <c r="K185" i="138" s="1"/>
  <c r="K191" i="138" s="1"/>
  <c r="K197" i="138" s="1"/>
  <c r="K203" i="138" s="1"/>
  <c r="O12" i="138"/>
  <c r="R12" i="138"/>
  <c r="R13" i="138"/>
  <c r="R14" i="138"/>
  <c r="R15" i="138"/>
  <c r="E22" i="247" l="1"/>
  <c r="F18" i="247"/>
  <c r="F23" i="247" s="1"/>
  <c r="A596" i="181"/>
  <c r="A597" i="181" s="1"/>
  <c r="A598" i="181" s="1"/>
  <c r="A599" i="181" s="1"/>
  <c r="A600" i="181" s="1"/>
  <c r="A601" i="181" s="1"/>
  <c r="A602" i="181" s="1"/>
  <c r="A603" i="181" s="1"/>
  <c r="A604" i="181" s="1"/>
  <c r="A605" i="181" s="1"/>
  <c r="A606" i="181" s="1"/>
  <c r="A607" i="181" s="1"/>
  <c r="A608" i="181" s="1"/>
  <c r="A609" i="181" s="1"/>
  <c r="A610" i="181" s="1"/>
  <c r="A611" i="181" s="1"/>
  <c r="A612" i="181" s="1"/>
  <c r="A613" i="181" s="1"/>
  <c r="A614" i="181" s="1"/>
  <c r="A615" i="181" s="1"/>
  <c r="A616" i="181" s="1"/>
  <c r="A617" i="181" s="1"/>
  <c r="A618" i="181" s="1"/>
  <c r="A619" i="181" s="1"/>
  <c r="A620" i="181" s="1"/>
  <c r="A621" i="181" s="1"/>
  <c r="A622" i="181" s="1"/>
  <c r="A623" i="181" s="1"/>
  <c r="A624" i="181" s="1"/>
  <c r="A625" i="181" s="1"/>
  <c r="A626" i="181" s="1"/>
  <c r="A627" i="181" s="1"/>
  <c r="A628" i="181" s="1"/>
  <c r="A629" i="181" s="1"/>
  <c r="A630" i="181" s="1"/>
  <c r="A631" i="181" s="1"/>
  <c r="A632" i="181" s="1"/>
  <c r="A633" i="181" s="1"/>
  <c r="A634" i="181" s="1"/>
  <c r="A635" i="181" s="1"/>
  <c r="A636" i="181" s="1"/>
  <c r="A637" i="181" s="1"/>
  <c r="A638" i="181" s="1"/>
  <c r="A639" i="181" s="1"/>
  <c r="A640" i="181" s="1"/>
  <c r="A641" i="181" s="1"/>
  <c r="A642" i="181" s="1"/>
  <c r="A643" i="181" s="1"/>
  <c r="A644" i="181" s="1"/>
  <c r="A645" i="181" s="1"/>
  <c r="A646" i="181" s="1"/>
  <c r="A647" i="181" s="1"/>
  <c r="A648" i="181" s="1"/>
  <c r="A649" i="181" s="1"/>
  <c r="A650" i="181" s="1"/>
  <c r="A651" i="181" s="1"/>
  <c r="A652" i="181" s="1"/>
  <c r="A653" i="181" s="1"/>
  <c r="A654" i="181" s="1"/>
  <c r="A655" i="181" s="1"/>
  <c r="E20" i="247"/>
  <c r="H237" i="181"/>
  <c r="H165" i="181"/>
  <c r="K209" i="138"/>
  <c r="K215" i="138" s="1"/>
  <c r="K89" i="300"/>
  <c r="K89" i="296"/>
  <c r="K89" i="295"/>
  <c r="K95" i="293"/>
  <c r="K89" i="291"/>
  <c r="K83" i="298"/>
  <c r="K89" i="294"/>
  <c r="K101" i="297"/>
  <c r="K89" i="299"/>
  <c r="K95" i="292"/>
  <c r="H6" i="181"/>
  <c r="H4" i="181"/>
  <c r="A9" i="230"/>
  <c r="G23" i="247" l="1"/>
  <c r="F9" i="247" s="1"/>
  <c r="F19" i="247"/>
  <c r="F21" i="247" s="1"/>
  <c r="H238" i="181"/>
  <c r="H166" i="181"/>
  <c r="K221" i="138"/>
  <c r="K227" i="138" s="1"/>
  <c r="K107" i="297"/>
  <c r="K95" i="295"/>
  <c r="K95" i="296"/>
  <c r="K89" i="298"/>
  <c r="K101" i="292"/>
  <c r="K101" i="293"/>
  <c r="K95" i="299"/>
  <c r="K95" i="294"/>
  <c r="K95" i="291"/>
  <c r="K95" i="300"/>
  <c r="H7" i="181"/>
  <c r="A10" i="230"/>
  <c r="H239" i="181" l="1"/>
  <c r="H167" i="181"/>
  <c r="K233" i="138"/>
  <c r="K239" i="138" s="1"/>
  <c r="K101" i="291"/>
  <c r="K107" i="292"/>
  <c r="K101" i="300"/>
  <c r="K101" i="299"/>
  <c r="K107" i="293"/>
  <c r="K95" i="298"/>
  <c r="K101" i="296"/>
  <c r="K101" i="295"/>
  <c r="K101" i="294"/>
  <c r="K113" i="297"/>
  <c r="H8" i="181"/>
  <c r="A11" i="230"/>
  <c r="H240" i="181" l="1"/>
  <c r="H168" i="181"/>
  <c r="K245" i="138"/>
  <c r="K251" i="138" s="1"/>
  <c r="K257" i="138" s="1"/>
  <c r="K263" i="138" s="1"/>
  <c r="K269" i="138" s="1"/>
  <c r="K275" i="138" s="1"/>
  <c r="K119" i="297"/>
  <c r="K107" i="299"/>
  <c r="K107" i="294"/>
  <c r="K101" i="298"/>
  <c r="K113" i="293"/>
  <c r="K107" i="300"/>
  <c r="K107" i="296"/>
  <c r="K107" i="295"/>
  <c r="K113" i="292"/>
  <c r="K107" i="291"/>
  <c r="H9" i="181"/>
  <c r="A12" i="230"/>
  <c r="H241" i="181" l="1"/>
  <c r="H169" i="181"/>
  <c r="K281" i="138"/>
  <c r="K287" i="138" s="1"/>
  <c r="K293" i="138" s="1"/>
  <c r="K299" i="138" s="1"/>
  <c r="K113" i="291"/>
  <c r="K113" i="294"/>
  <c r="K107" i="298"/>
  <c r="K113" i="299"/>
  <c r="K113" i="296"/>
  <c r="K113" i="300"/>
  <c r="K125" i="297"/>
  <c r="K119" i="292"/>
  <c r="K113" i="295"/>
  <c r="K119" i="293"/>
  <c r="H10" i="181"/>
  <c r="A13" i="230"/>
  <c r="H242" i="181" l="1"/>
  <c r="H170" i="181"/>
  <c r="K305" i="138"/>
  <c r="K125" i="292"/>
  <c r="K119" i="294"/>
  <c r="K119" i="300"/>
  <c r="K119" i="296"/>
  <c r="K119" i="299"/>
  <c r="K113" i="298"/>
  <c r="K119" i="291"/>
  <c r="K131" i="297"/>
  <c r="K119" i="295"/>
  <c r="K125" i="293"/>
  <c r="H11" i="181"/>
  <c r="A14" i="230"/>
  <c r="H243" i="181" l="1"/>
  <c r="H171" i="181"/>
  <c r="K311" i="138"/>
  <c r="K317" i="138" s="1"/>
  <c r="K323" i="138" s="1"/>
  <c r="K329" i="138" s="1"/>
  <c r="K335" i="138" s="1"/>
  <c r="K125" i="296"/>
  <c r="K125" i="294"/>
  <c r="K125" i="295"/>
  <c r="K125" i="291"/>
  <c r="K125" i="299"/>
  <c r="K137" i="297"/>
  <c r="K125" i="300"/>
  <c r="K131" i="292"/>
  <c r="K131" i="293"/>
  <c r="K119" i="298"/>
  <c r="H12" i="181"/>
  <c r="A15" i="230"/>
  <c r="H244" i="181" l="1"/>
  <c r="H172" i="181"/>
  <c r="K341" i="138"/>
  <c r="K347" i="138" s="1"/>
  <c r="K353" i="138" s="1"/>
  <c r="K359" i="138" s="1"/>
  <c r="K365" i="138" s="1"/>
  <c r="K371" i="138" s="1"/>
  <c r="K377" i="138" s="1"/>
  <c r="K383" i="138" s="1"/>
  <c r="K389" i="138" s="1"/>
  <c r="K395" i="138" s="1"/>
  <c r="K401" i="138" s="1"/>
  <c r="K407" i="138" s="1"/>
  <c r="K413" i="138" s="1"/>
  <c r="K419" i="138" s="1"/>
  <c r="K425" i="138" s="1"/>
  <c r="K431" i="138" s="1"/>
  <c r="K437" i="138" s="1"/>
  <c r="K443" i="138" s="1"/>
  <c r="K449" i="138" s="1"/>
  <c r="K455" i="138" s="1"/>
  <c r="K461" i="138" s="1"/>
  <c r="K467" i="138" s="1"/>
  <c r="K473" i="138" s="1"/>
  <c r="K479" i="138" s="1"/>
  <c r="K485" i="138" s="1"/>
  <c r="K491" i="138" s="1"/>
  <c r="K497" i="138" s="1"/>
  <c r="K131" i="296"/>
  <c r="K131" i="300"/>
  <c r="K131" i="294"/>
  <c r="K137" i="293"/>
  <c r="K131" i="299"/>
  <c r="K125" i="298"/>
  <c r="K137" i="292"/>
  <c r="K143" i="297"/>
  <c r="K131" i="291"/>
  <c r="K131" i="295"/>
  <c r="H13" i="181"/>
  <c r="A16" i="230"/>
  <c r="H245" i="181" l="1"/>
  <c r="H173" i="181"/>
  <c r="K503" i="138"/>
  <c r="K509" i="138" s="1"/>
  <c r="K515" i="138" s="1"/>
  <c r="K521" i="138" s="1"/>
  <c r="K527" i="138" s="1"/>
  <c r="K533" i="138" s="1"/>
  <c r="K539" i="138" s="1"/>
  <c r="K545" i="138" s="1"/>
  <c r="K137" i="291"/>
  <c r="K149" i="297"/>
  <c r="K137" i="299"/>
  <c r="K143" i="293"/>
  <c r="K137" i="300"/>
  <c r="K137" i="296"/>
  <c r="K131" i="298"/>
  <c r="K137" i="295"/>
  <c r="K143" i="292"/>
  <c r="K137" i="294"/>
  <c r="H14" i="181"/>
  <c r="A17" i="230"/>
  <c r="H246" i="181" l="1"/>
  <c r="H174" i="181"/>
  <c r="K551" i="138"/>
  <c r="K557" i="138" s="1"/>
  <c r="K563" i="138" s="1"/>
  <c r="K569" i="138" s="1"/>
  <c r="K575" i="138" s="1"/>
  <c r="K581" i="138" s="1"/>
  <c r="K587" i="138" s="1"/>
  <c r="K593" i="138" s="1"/>
  <c r="K599" i="138" s="1"/>
  <c r="K137" i="298"/>
  <c r="K143" i="296"/>
  <c r="K143" i="300"/>
  <c r="K149" i="293"/>
  <c r="K149" i="292"/>
  <c r="K143" i="299"/>
  <c r="K143" i="291"/>
  <c r="K143" i="294"/>
  <c r="K143" i="295"/>
  <c r="K155" i="297"/>
  <c r="H15" i="181"/>
  <c r="A18" i="230"/>
  <c r="T8" i="229"/>
  <c r="T7" i="229"/>
  <c r="T6" i="229"/>
  <c r="Q6" i="229"/>
  <c r="H247" i="181" l="1"/>
  <c r="H175" i="181"/>
  <c r="K155" i="293"/>
  <c r="K143" i="298"/>
  <c r="K161" i="297"/>
  <c r="K149" i="296"/>
  <c r="K149" i="295"/>
  <c r="K149" i="294"/>
  <c r="K149" i="299"/>
  <c r="K149" i="291"/>
  <c r="K155" i="292"/>
  <c r="K149" i="300"/>
  <c r="H16" i="181"/>
  <c r="A19" i="230"/>
  <c r="H248" i="181" l="1"/>
  <c r="H176" i="181"/>
  <c r="K161" i="293"/>
  <c r="K149" i="298"/>
  <c r="K155" i="294"/>
  <c r="K167" i="297"/>
  <c r="K155" i="300"/>
  <c r="K161" i="292"/>
  <c r="K155" i="291"/>
  <c r="K155" i="299"/>
  <c r="K155" i="295"/>
  <c r="K155" i="296"/>
  <c r="H17" i="181"/>
  <c r="A20" i="230"/>
  <c r="H249" i="181" l="1"/>
  <c r="H177" i="181"/>
  <c r="K161" i="296"/>
  <c r="K155" i="298"/>
  <c r="K161" i="300"/>
  <c r="K173" i="297"/>
  <c r="K161" i="299"/>
  <c r="K161" i="291"/>
  <c r="K167" i="292"/>
  <c r="K161" i="295"/>
  <c r="K161" i="294"/>
  <c r="K167" i="293"/>
  <c r="H18" i="181"/>
  <c r="A21" i="230"/>
  <c r="L605" i="229"/>
  <c r="H250" i="181" l="1"/>
  <c r="H178" i="181"/>
  <c r="K167" i="300"/>
  <c r="K161" i="298"/>
  <c r="K167" i="296"/>
  <c r="K173" i="292"/>
  <c r="K167" i="299"/>
  <c r="K167" i="294"/>
  <c r="K167" i="295"/>
  <c r="K173" i="293"/>
  <c r="K167" i="291"/>
  <c r="K179" i="297"/>
  <c r="H19" i="181"/>
  <c r="A22" i="230"/>
  <c r="M47" i="229"/>
  <c r="H251" i="181" l="1"/>
  <c r="H179" i="181"/>
  <c r="L47" i="229"/>
  <c r="M53" i="229"/>
  <c r="K185" i="297"/>
  <c r="K179" i="292"/>
  <c r="K167" i="298"/>
  <c r="K173" i="294"/>
  <c r="K173" i="295"/>
  <c r="K173" i="299"/>
  <c r="K173" i="300"/>
  <c r="K173" i="291"/>
  <c r="K179" i="293"/>
  <c r="K173" i="296"/>
  <c r="H20" i="181"/>
  <c r="A23" i="230"/>
  <c r="H252" i="181" l="1"/>
  <c r="H180" i="181"/>
  <c r="L53" i="229"/>
  <c r="M59" i="229"/>
  <c r="K179" i="296"/>
  <c r="K179" i="291"/>
  <c r="K179" i="300"/>
  <c r="K173" i="298"/>
  <c r="K179" i="294"/>
  <c r="K179" i="295"/>
  <c r="K185" i="292"/>
  <c r="K191" i="297"/>
  <c r="K185" i="293"/>
  <c r="K179" i="299"/>
  <c r="H21" i="181"/>
  <c r="A24" i="230"/>
  <c r="H253" i="181" l="1"/>
  <c r="H181" i="181"/>
  <c r="L59" i="229"/>
  <c r="M65" i="229"/>
  <c r="K185" i="291"/>
  <c r="K185" i="296"/>
  <c r="K185" i="299"/>
  <c r="K191" i="293"/>
  <c r="K185" i="300"/>
  <c r="K185" i="295"/>
  <c r="K197" i="297"/>
  <c r="K191" i="292"/>
  <c r="K185" i="294"/>
  <c r="K179" i="298"/>
  <c r="H22" i="181"/>
  <c r="A25" i="230"/>
  <c r="H254" i="181" l="1"/>
  <c r="H182" i="181"/>
  <c r="L65" i="229"/>
  <c r="M71" i="229"/>
  <c r="K191" i="294"/>
  <c r="K197" i="293"/>
  <c r="K191" i="291"/>
  <c r="K191" i="295"/>
  <c r="K185" i="298"/>
  <c r="K197" i="292"/>
  <c r="K203" i="297"/>
  <c r="K191" i="300"/>
  <c r="K191" i="299"/>
  <c r="K191" i="296"/>
  <c r="H23" i="181"/>
  <c r="A26" i="230"/>
  <c r="H255" i="181" l="1"/>
  <c r="H183" i="181"/>
  <c r="L71" i="229"/>
  <c r="M77" i="229"/>
  <c r="K197" i="299"/>
  <c r="K197" i="295"/>
  <c r="K197" i="300"/>
  <c r="K203" i="293"/>
  <c r="K203" i="292"/>
  <c r="K197" i="294"/>
  <c r="K191" i="298"/>
  <c r="K197" i="296"/>
  <c r="K209" i="297"/>
  <c r="K197" i="291"/>
  <c r="H24" i="181"/>
  <c r="A27" i="230"/>
  <c r="H256" i="181" l="1"/>
  <c r="H184" i="181"/>
  <c r="L77" i="229"/>
  <c r="M83" i="229"/>
  <c r="K197" i="298"/>
  <c r="K209" i="292"/>
  <c r="K203" i="299"/>
  <c r="K203" i="291"/>
  <c r="K215" i="297"/>
  <c r="K209" i="293"/>
  <c r="K203" i="300"/>
  <c r="K203" i="294"/>
  <c r="K203" i="296"/>
  <c r="K203" i="295"/>
  <c r="H25" i="181"/>
  <c r="A28" i="230"/>
  <c r="H257" i="181" l="1"/>
  <c r="H185" i="181"/>
  <c r="L83" i="229"/>
  <c r="M89" i="229"/>
  <c r="K209" i="291"/>
  <c r="K203" i="298"/>
  <c r="K209" i="294"/>
  <c r="K209" i="300"/>
  <c r="K215" i="293"/>
  <c r="K215" i="292"/>
  <c r="K209" i="299"/>
  <c r="K209" i="295"/>
  <c r="K209" i="296"/>
  <c r="K221" i="297"/>
  <c r="H26" i="181"/>
  <c r="A29" i="230"/>
  <c r="H258" i="181" l="1"/>
  <c r="H186" i="181"/>
  <c r="L89" i="229"/>
  <c r="M95" i="229"/>
  <c r="K215" i="291"/>
  <c r="K215" i="295"/>
  <c r="K221" i="293"/>
  <c r="K215" i="300"/>
  <c r="K227" i="297"/>
  <c r="K215" i="296"/>
  <c r="K215" i="299"/>
  <c r="K221" i="292"/>
  <c r="K215" i="294"/>
  <c r="K209" i="298"/>
  <c r="H27" i="181"/>
  <c r="A30" i="230"/>
  <c r="H259" i="181" l="1"/>
  <c r="H187" i="181"/>
  <c r="L95" i="229"/>
  <c r="M101" i="229"/>
  <c r="K233" i="297"/>
  <c r="K227" i="292"/>
  <c r="K221" i="291"/>
  <c r="K215" i="298"/>
  <c r="K221" i="294"/>
  <c r="K221" i="296"/>
  <c r="K227" i="293"/>
  <c r="K221" i="295"/>
  <c r="K221" i="299"/>
  <c r="K221" i="300"/>
  <c r="H28" i="181"/>
  <c r="A31" i="230"/>
  <c r="H260" i="181" l="1"/>
  <c r="H188" i="181"/>
  <c r="L101" i="229"/>
  <c r="M107" i="229"/>
  <c r="K227" i="295"/>
  <c r="K227" i="296"/>
  <c r="K233" i="292"/>
  <c r="K239" i="297"/>
  <c r="K227" i="300"/>
  <c r="K227" i="294"/>
  <c r="K221" i="298"/>
  <c r="K233" i="293"/>
  <c r="K227" i="291"/>
  <c r="K227" i="299"/>
  <c r="H29" i="181"/>
  <c r="A32" i="230"/>
  <c r="H261" i="181" l="1"/>
  <c r="H189" i="181"/>
  <c r="L107" i="229"/>
  <c r="M113" i="229"/>
  <c r="K227" i="298"/>
  <c r="K245" i="297"/>
  <c r="K233" i="291"/>
  <c r="K239" i="293"/>
  <c r="K239" i="292"/>
  <c r="K233" i="296"/>
  <c r="K233" i="295"/>
  <c r="K233" i="299"/>
  <c r="K233" i="294"/>
  <c r="K233" i="300"/>
  <c r="H30" i="181"/>
  <c r="A33" i="230"/>
  <c r="H262" i="181" l="1"/>
  <c r="H190" i="181"/>
  <c r="L113" i="229"/>
  <c r="M119" i="229"/>
  <c r="K239" i="295"/>
  <c r="K233" i="298"/>
  <c r="K239" i="300"/>
  <c r="K239" i="296"/>
  <c r="K239" i="299"/>
  <c r="K239" i="294"/>
  <c r="K245" i="292"/>
  <c r="K245" i="293"/>
  <c r="K239" i="291"/>
  <c r="K251" i="297"/>
  <c r="H31" i="181"/>
  <c r="A34" i="230"/>
  <c r="T9" i="229"/>
  <c r="L5" i="229"/>
  <c r="H263" i="181" l="1"/>
  <c r="H191" i="181"/>
  <c r="L119" i="229"/>
  <c r="M125" i="229"/>
  <c r="K245" i="299"/>
  <c r="K245" i="296"/>
  <c r="K245" i="300"/>
  <c r="K239" i="298"/>
  <c r="K251" i="293"/>
  <c r="K251" i="292"/>
  <c r="K245" i="294"/>
  <c r="K257" i="297"/>
  <c r="K245" i="291"/>
  <c r="K245" i="295"/>
  <c r="H32" i="181"/>
  <c r="A35" i="230"/>
  <c r="H264" i="181" l="1"/>
  <c r="H192" i="181"/>
  <c r="L125" i="229"/>
  <c r="M131" i="229"/>
  <c r="K251" i="295"/>
  <c r="K263" i="297"/>
  <c r="K257" i="293"/>
  <c r="K251" i="300"/>
  <c r="K251" i="299"/>
  <c r="K251" i="294"/>
  <c r="K245" i="298"/>
  <c r="K251" i="291"/>
  <c r="K257" i="292"/>
  <c r="K251" i="296"/>
  <c r="H33" i="181"/>
  <c r="A36" i="230"/>
  <c r="H265" i="181" l="1"/>
  <c r="H193" i="181"/>
  <c r="L131" i="229"/>
  <c r="M137" i="229"/>
  <c r="K263" i="292"/>
  <c r="K257" i="295"/>
  <c r="K257" i="294"/>
  <c r="K263" i="293"/>
  <c r="K269" i="297"/>
  <c r="K257" i="299"/>
  <c r="K257" i="300"/>
  <c r="K257" i="296"/>
  <c r="K257" i="291"/>
  <c r="K251" i="298"/>
  <c r="H34" i="181"/>
  <c r="A37" i="230"/>
  <c r="H266" i="181" l="1"/>
  <c r="H194" i="181"/>
  <c r="L137" i="229"/>
  <c r="M143" i="229"/>
  <c r="K263" i="296"/>
  <c r="K263" i="299"/>
  <c r="K269" i="293"/>
  <c r="K263" i="294"/>
  <c r="K263" i="291"/>
  <c r="K263" i="300"/>
  <c r="K263" i="295"/>
  <c r="K269" i="292"/>
  <c r="K275" i="297"/>
  <c r="K257" i="298"/>
  <c r="H35" i="181"/>
  <c r="A38" i="230"/>
  <c r="H267" i="181" l="1"/>
  <c r="H195" i="181"/>
  <c r="L143" i="229"/>
  <c r="M149" i="229"/>
  <c r="K269" i="294"/>
  <c r="K263" i="298"/>
  <c r="K281" i="297"/>
  <c r="K269" i="291"/>
  <c r="K275" i="293"/>
  <c r="K269" i="299"/>
  <c r="K269" i="296"/>
  <c r="K275" i="292"/>
  <c r="K269" i="295"/>
  <c r="K269" i="300"/>
  <c r="H36" i="181"/>
  <c r="A39" i="230"/>
  <c r="H268" i="181" l="1"/>
  <c r="H196" i="181"/>
  <c r="L149" i="229"/>
  <c r="M155" i="229"/>
  <c r="K281" i="292"/>
  <c r="K275" i="291"/>
  <c r="K269" i="298"/>
  <c r="K275" i="294"/>
  <c r="K275" i="299"/>
  <c r="K275" i="295"/>
  <c r="K281" i="293"/>
  <c r="K275" i="300"/>
  <c r="K275" i="296"/>
  <c r="K287" i="297"/>
  <c r="H37" i="181"/>
  <c r="A40" i="230"/>
  <c r="H269" i="181" l="1"/>
  <c r="H197" i="181"/>
  <c r="L155" i="229"/>
  <c r="M161" i="229"/>
  <c r="K281" i="300"/>
  <c r="K287" i="293"/>
  <c r="K275" i="298"/>
  <c r="K293" i="297"/>
  <c r="K281" i="296"/>
  <c r="K281" i="295"/>
  <c r="K281" i="299"/>
  <c r="K281" i="294"/>
  <c r="K281" i="291"/>
  <c r="K287" i="292"/>
  <c r="H38" i="181"/>
  <c r="A41" i="230"/>
  <c r="H270" i="181" l="1"/>
  <c r="H198" i="181"/>
  <c r="L161" i="229"/>
  <c r="M167" i="229"/>
  <c r="K293" i="292"/>
  <c r="K287" i="294"/>
  <c r="K287" i="299"/>
  <c r="K287" i="296"/>
  <c r="K287" i="295"/>
  <c r="K293" i="293"/>
  <c r="K287" i="291"/>
  <c r="K299" i="297"/>
  <c r="K281" i="298"/>
  <c r="K287" i="300"/>
  <c r="H39" i="181"/>
  <c r="A42" i="230"/>
  <c r="H271" i="181" l="1"/>
  <c r="H199" i="181"/>
  <c r="L167" i="229"/>
  <c r="M173" i="229"/>
  <c r="K293" i="300"/>
  <c r="K293" i="294"/>
  <c r="K287" i="298"/>
  <c r="K293" i="291"/>
  <c r="K299" i="293"/>
  <c r="K293" i="296"/>
  <c r="K293" i="299"/>
  <c r="K305" i="297"/>
  <c r="K293" i="295"/>
  <c r="K299" i="292"/>
  <c r="H40" i="181"/>
  <c r="A43" i="230"/>
  <c r="H273" i="181" l="1"/>
  <c r="H272" i="181"/>
  <c r="H200" i="181"/>
  <c r="L173" i="229"/>
  <c r="M179" i="229"/>
  <c r="K305" i="293"/>
  <c r="K305" i="292"/>
  <c r="K299" i="299"/>
  <c r="K293" i="298"/>
  <c r="K299" i="294"/>
  <c r="K299" i="291"/>
  <c r="K299" i="300"/>
  <c r="K299" i="295"/>
  <c r="K311" i="297"/>
  <c r="K299" i="296"/>
  <c r="H41" i="181"/>
  <c r="A44" i="230"/>
  <c r="H201" i="181" l="1"/>
  <c r="L179" i="229"/>
  <c r="M185" i="229"/>
  <c r="K305" i="299"/>
  <c r="K305" i="295"/>
  <c r="K305" i="294"/>
  <c r="K305" i="291"/>
  <c r="K299" i="298"/>
  <c r="K311" i="292"/>
  <c r="K311" i="293"/>
  <c r="K305" i="300"/>
  <c r="K305" i="296"/>
  <c r="K317" i="297"/>
  <c r="H42" i="181"/>
  <c r="A45" i="230"/>
  <c r="H202" i="181" l="1"/>
  <c r="L185" i="229"/>
  <c r="M191" i="229"/>
  <c r="K311" i="294"/>
  <c r="K311" i="299"/>
  <c r="K311" i="300"/>
  <c r="K323" i="297"/>
  <c r="K317" i="292"/>
  <c r="K305" i="298"/>
  <c r="K311" i="296"/>
  <c r="K317" i="293"/>
  <c r="K311" i="291"/>
  <c r="K311" i="295"/>
  <c r="H44" i="181"/>
  <c r="H43" i="181"/>
  <c r="A46" i="230"/>
  <c r="H203" i="181" l="1"/>
  <c r="L191" i="229"/>
  <c r="M197" i="229"/>
  <c r="K317" i="291"/>
  <c r="K323" i="292"/>
  <c r="K317" i="294"/>
  <c r="K317" i="299"/>
  <c r="K323" i="293"/>
  <c r="K311" i="298"/>
  <c r="K329" i="297"/>
  <c r="K317" i="300"/>
  <c r="K317" i="295"/>
  <c r="K317" i="296"/>
  <c r="H46" i="181"/>
  <c r="H45" i="181"/>
  <c r="A47" i="230"/>
  <c r="H204" i="181" l="1"/>
  <c r="L197" i="229"/>
  <c r="M203" i="229"/>
  <c r="K323" i="295"/>
  <c r="K323" i="300"/>
  <c r="K335" i="297"/>
  <c r="K329" i="293"/>
  <c r="K323" i="294"/>
  <c r="K317" i="298"/>
  <c r="K323" i="296"/>
  <c r="K323" i="299"/>
  <c r="K329" i="292"/>
  <c r="K323" i="291"/>
  <c r="H47" i="181"/>
  <c r="A48" i="230"/>
  <c r="H205" i="181" l="1"/>
  <c r="L203" i="229"/>
  <c r="M209" i="229"/>
  <c r="K323" i="298"/>
  <c r="K329" i="300"/>
  <c r="K329" i="291"/>
  <c r="K335" i="292"/>
  <c r="K329" i="299"/>
  <c r="K329" i="294"/>
  <c r="K341" i="297"/>
  <c r="K329" i="296"/>
  <c r="K335" i="293"/>
  <c r="K329" i="295"/>
  <c r="H48" i="181"/>
  <c r="A49" i="230"/>
  <c r="H206" i="181" l="1"/>
  <c r="L209" i="229"/>
  <c r="M215" i="229"/>
  <c r="K335" i="296"/>
  <c r="K335" i="291"/>
  <c r="K335" i="300"/>
  <c r="K335" i="295"/>
  <c r="K347" i="297"/>
  <c r="K335" i="294"/>
  <c r="K329" i="298"/>
  <c r="K341" i="293"/>
  <c r="K335" i="299"/>
  <c r="K341" i="292"/>
  <c r="H49" i="181"/>
  <c r="A50" i="230"/>
  <c r="H207" i="181" l="1"/>
  <c r="L215" i="229"/>
  <c r="M221" i="229"/>
  <c r="K341" i="294"/>
  <c r="K341" i="299"/>
  <c r="K341" i="291"/>
  <c r="K347" i="293"/>
  <c r="K341" i="300"/>
  <c r="K341" i="296"/>
  <c r="K347" i="292"/>
  <c r="K335" i="298"/>
  <c r="K353" i="297"/>
  <c r="K341" i="295"/>
  <c r="H50" i="181"/>
  <c r="A51" i="230"/>
  <c r="H208" i="181" l="1"/>
  <c r="L221" i="229"/>
  <c r="M227" i="229"/>
  <c r="K353" i="292"/>
  <c r="K353" i="293"/>
  <c r="K347" i="291"/>
  <c r="K347" i="300"/>
  <c r="K359" i="297"/>
  <c r="K341" i="298"/>
  <c r="K347" i="295"/>
  <c r="K347" i="296"/>
  <c r="K347" i="299"/>
  <c r="K347" i="294"/>
  <c r="H51" i="181"/>
  <c r="A52" i="230"/>
  <c r="H209" i="181" l="1"/>
  <c r="L227" i="229"/>
  <c r="M233" i="229"/>
  <c r="K353" i="299"/>
  <c r="K353" i="295"/>
  <c r="K365" i="297"/>
  <c r="K353" i="291"/>
  <c r="K353" i="296"/>
  <c r="K359" i="293"/>
  <c r="K353" i="294"/>
  <c r="K359" i="292"/>
  <c r="K347" i="298"/>
  <c r="K353" i="300"/>
  <c r="H52" i="181"/>
  <c r="A53" i="230"/>
  <c r="H210" i="181" l="1"/>
  <c r="L233" i="229"/>
  <c r="M239" i="229"/>
  <c r="K359" i="296"/>
  <c r="K359" i="295"/>
  <c r="K359" i="299"/>
  <c r="K359" i="300"/>
  <c r="K353" i="298"/>
  <c r="K365" i="292"/>
  <c r="K359" i="291"/>
  <c r="K359" i="294"/>
  <c r="K365" i="293"/>
  <c r="K371" i="297"/>
  <c r="H53" i="181"/>
  <c r="A54" i="230"/>
  <c r="H211" i="181" l="1"/>
  <c r="L239" i="229"/>
  <c r="M245" i="229"/>
  <c r="K365" i="294"/>
  <c r="K365" i="291"/>
  <c r="K371" i="292"/>
  <c r="K365" i="299"/>
  <c r="K359" i="298"/>
  <c r="K365" i="300"/>
  <c r="K365" i="295"/>
  <c r="K365" i="296"/>
  <c r="K377" i="297"/>
  <c r="K371" i="293"/>
  <c r="H54" i="181"/>
  <c r="A55" i="230"/>
  <c r="R6" i="138"/>
  <c r="H212" i="181" l="1"/>
  <c r="L245" i="229"/>
  <c r="M251" i="229"/>
  <c r="K365" i="298"/>
  <c r="K377" i="293"/>
  <c r="K371" i="295"/>
  <c r="K377" i="292"/>
  <c r="K383" i="297"/>
  <c r="K371" i="296"/>
  <c r="K371" i="300"/>
  <c r="K371" i="299"/>
  <c r="K371" i="291"/>
  <c r="K371" i="294"/>
  <c r="H55" i="181"/>
  <c r="A56" i="230"/>
  <c r="R9" i="138"/>
  <c r="R8" i="138"/>
  <c r="R7" i="138"/>
  <c r="O6" i="138"/>
  <c r="AG2" i="85"/>
  <c r="H213" i="181" l="1"/>
  <c r="L251" i="229"/>
  <c r="M257" i="229"/>
  <c r="K383" i="292"/>
  <c r="K383" i="293"/>
  <c r="K377" i="294"/>
  <c r="K377" i="300"/>
  <c r="K389" i="297"/>
  <c r="K377" i="295"/>
  <c r="K371" i="298"/>
  <c r="K377" i="299"/>
  <c r="K377" i="291"/>
  <c r="K377" i="296"/>
  <c r="H56" i="181"/>
  <c r="A57" i="230"/>
  <c r="AH2" i="85"/>
  <c r="AG8" i="85"/>
  <c r="H214" i="181" l="1"/>
  <c r="L257" i="229"/>
  <c r="M263" i="229"/>
  <c r="K383" i="296"/>
  <c r="K383" i="291"/>
  <c r="K383" i="299"/>
  <c r="K383" i="295"/>
  <c r="K383" i="294"/>
  <c r="K389" i="292"/>
  <c r="K383" i="300"/>
  <c r="K389" i="293"/>
  <c r="K377" i="298"/>
  <c r="K395" i="297"/>
  <c r="H57" i="181"/>
  <c r="A58" i="230"/>
  <c r="AH8" i="85"/>
  <c r="AI2" i="85"/>
  <c r="H215" i="181" l="1"/>
  <c r="L263" i="229"/>
  <c r="M269" i="229"/>
  <c r="K401" i="297"/>
  <c r="K389" i="294"/>
  <c r="K389" i="296"/>
  <c r="K383" i="298"/>
  <c r="K395" i="293"/>
  <c r="K389" i="300"/>
  <c r="K389" i="295"/>
  <c r="K395" i="292"/>
  <c r="K389" i="299"/>
  <c r="K389" i="291"/>
  <c r="H58" i="181"/>
  <c r="A59" i="230"/>
  <c r="AJ2" i="85"/>
  <c r="AI8" i="85"/>
  <c r="H216" i="181" l="1"/>
  <c r="L269" i="229"/>
  <c r="M275" i="229"/>
  <c r="K395" i="294"/>
  <c r="K407" i="297"/>
  <c r="K395" i="299"/>
  <c r="K401" i="292"/>
  <c r="K395" i="295"/>
  <c r="K395" i="296"/>
  <c r="K395" i="300"/>
  <c r="K389" i="298"/>
  <c r="K395" i="291"/>
  <c r="K401" i="293"/>
  <c r="H59" i="181"/>
  <c r="A60" i="230"/>
  <c r="AJ8" i="85"/>
  <c r="AK2" i="85"/>
  <c r="H217" i="181" l="1"/>
  <c r="L275" i="229"/>
  <c r="M281" i="229"/>
  <c r="K395" i="298"/>
  <c r="K401" i="295"/>
  <c r="K401" i="294"/>
  <c r="K407" i="292"/>
  <c r="K413" i="297"/>
  <c r="K407" i="293"/>
  <c r="K401" i="291"/>
  <c r="K401" i="300"/>
  <c r="K401" i="296"/>
  <c r="K401" i="299"/>
  <c r="H60" i="181"/>
  <c r="A61" i="230"/>
  <c r="AL2" i="85"/>
  <c r="AK8" i="85"/>
  <c r="H218" i="181" l="1"/>
  <c r="L281" i="229"/>
  <c r="M287" i="229"/>
  <c r="K407" i="291"/>
  <c r="K407" i="296"/>
  <c r="K419" i="297"/>
  <c r="K407" i="294"/>
  <c r="K401" i="298"/>
  <c r="K413" i="292"/>
  <c r="K407" i="299"/>
  <c r="K407" i="300"/>
  <c r="K413" i="293"/>
  <c r="K407" i="295"/>
  <c r="A62" i="230"/>
  <c r="AM2" i="85"/>
  <c r="AL8" i="85"/>
  <c r="H219" i="181" l="1"/>
  <c r="L287" i="229"/>
  <c r="M293" i="229"/>
  <c r="K419" i="292"/>
  <c r="K407" i="298"/>
  <c r="K413" i="296"/>
  <c r="K413" i="295"/>
  <c r="K413" i="299"/>
  <c r="K413" i="294"/>
  <c r="K413" i="291"/>
  <c r="K413" i="300"/>
  <c r="K419" i="293"/>
  <c r="K425" i="297"/>
  <c r="H61" i="181"/>
  <c r="H62" i="181"/>
  <c r="A63" i="230"/>
  <c r="AN2" i="85"/>
  <c r="AM8" i="85"/>
  <c r="H220" i="181" l="1"/>
  <c r="L293" i="229"/>
  <c r="M299" i="229"/>
  <c r="K425" i="293"/>
  <c r="K419" i="294"/>
  <c r="K413" i="298"/>
  <c r="K419" i="296"/>
  <c r="K419" i="291"/>
  <c r="K431" i="297"/>
  <c r="K419" i="300"/>
  <c r="K419" i="299"/>
  <c r="K419" i="295"/>
  <c r="K425" i="292"/>
  <c r="H63" i="181"/>
  <c r="A64" i="230"/>
  <c r="AN8" i="85"/>
  <c r="AO2" i="85"/>
  <c r="AO8" i="85" s="1"/>
  <c r="H221" i="181" l="1"/>
  <c r="L299" i="229"/>
  <c r="M305" i="229"/>
  <c r="K425" i="299"/>
  <c r="K425" i="296"/>
  <c r="K419" i="298"/>
  <c r="K425" i="295"/>
  <c r="K425" i="291"/>
  <c r="K431" i="293"/>
  <c r="K431" i="292"/>
  <c r="K425" i="300"/>
  <c r="K437" i="297"/>
  <c r="K425" i="294"/>
  <c r="H64" i="181"/>
  <c r="A65" i="230"/>
  <c r="H222" i="181" l="1"/>
  <c r="L305" i="229"/>
  <c r="M311" i="229"/>
  <c r="K431" i="295"/>
  <c r="K425" i="298"/>
  <c r="K431" i="294"/>
  <c r="K443" i="297"/>
  <c r="K437" i="292"/>
  <c r="K437" i="293"/>
  <c r="K431" i="291"/>
  <c r="K431" i="299"/>
  <c r="K431" i="300"/>
  <c r="K431" i="296"/>
  <c r="H65" i="181"/>
  <c r="A66" i="230"/>
  <c r="H223" i="181" l="1"/>
  <c r="L311" i="229"/>
  <c r="M317" i="229"/>
  <c r="K437" i="296"/>
  <c r="K443" i="293"/>
  <c r="K431" i="298"/>
  <c r="K437" i="295"/>
  <c r="K437" i="291"/>
  <c r="K437" i="294"/>
  <c r="K437" i="300"/>
  <c r="K437" i="299"/>
  <c r="K443" i="292"/>
  <c r="K449" i="297"/>
  <c r="H66" i="181"/>
  <c r="A67" i="230"/>
  <c r="H224" i="181" l="1"/>
  <c r="L317" i="229"/>
  <c r="M323" i="229"/>
  <c r="K449" i="293"/>
  <c r="K443" i="300"/>
  <c r="K443" i="294"/>
  <c r="K449" i="292"/>
  <c r="K455" i="297"/>
  <c r="K443" i="291"/>
  <c r="K437" i="298"/>
  <c r="K443" i="296"/>
  <c r="K443" i="299"/>
  <c r="K443" i="295"/>
  <c r="H67" i="181"/>
  <c r="A68" i="230"/>
  <c r="H225" i="181" l="1"/>
  <c r="L323" i="229"/>
  <c r="M329" i="229"/>
  <c r="K449" i="295"/>
  <c r="K443" i="298"/>
  <c r="K461" i="297"/>
  <c r="K455" i="292"/>
  <c r="K449" i="300"/>
  <c r="K455" i="293"/>
  <c r="K449" i="299"/>
  <c r="K449" i="296"/>
  <c r="K449" i="291"/>
  <c r="K449" i="294"/>
  <c r="H68" i="181"/>
  <c r="A69" i="230"/>
  <c r="H226" i="181" l="1"/>
  <c r="L329" i="229"/>
  <c r="M335" i="229"/>
  <c r="K455" i="299"/>
  <c r="K461" i="292"/>
  <c r="K449" i="298"/>
  <c r="K455" i="294"/>
  <c r="K455" i="291"/>
  <c r="K455" i="300"/>
  <c r="K455" i="295"/>
  <c r="K455" i="296"/>
  <c r="K461" i="293"/>
  <c r="K467" i="297"/>
  <c r="H69" i="181"/>
  <c r="A70" i="230"/>
  <c r="H227" i="181" l="1"/>
  <c r="L335" i="229"/>
  <c r="M341" i="229"/>
  <c r="K461" i="291"/>
  <c r="K455" i="298"/>
  <c r="K461" i="299"/>
  <c r="K461" i="294"/>
  <c r="K467" i="292"/>
  <c r="K473" i="297"/>
  <c r="K467" i="293"/>
  <c r="K461" i="295"/>
  <c r="K461" i="296"/>
  <c r="K461" i="300"/>
  <c r="H70" i="181"/>
  <c r="A71" i="230"/>
  <c r="H228" i="181" l="1"/>
  <c r="L341" i="229"/>
  <c r="M347" i="229"/>
  <c r="K467" i="295"/>
  <c r="K467" i="300"/>
  <c r="K467" i="296"/>
  <c r="K479" i="297"/>
  <c r="K473" i="293"/>
  <c r="K473" i="292"/>
  <c r="K467" i="291"/>
  <c r="K467" i="294"/>
  <c r="K467" i="299"/>
  <c r="K461" i="298"/>
  <c r="H71" i="181"/>
  <c r="A72" i="230"/>
  <c r="H229" i="181" l="1"/>
  <c r="L347" i="229"/>
  <c r="M353" i="229"/>
  <c r="K479" i="293"/>
  <c r="K485" i="297"/>
  <c r="K467" i="298"/>
  <c r="K473" i="294"/>
  <c r="K473" i="291"/>
  <c r="K473" i="300"/>
  <c r="K473" i="299"/>
  <c r="K479" i="292"/>
  <c r="K473" i="296"/>
  <c r="K473" i="295"/>
  <c r="H72" i="181"/>
  <c r="A73" i="230"/>
  <c r="H230" i="181" l="1"/>
  <c r="L353" i="229"/>
  <c r="M359" i="229"/>
  <c r="K479" i="295"/>
  <c r="K479" i="299"/>
  <c r="K491" i="297"/>
  <c r="K479" i="296"/>
  <c r="K479" i="291"/>
  <c r="K479" i="294"/>
  <c r="K479" i="300"/>
  <c r="K473" i="298"/>
  <c r="K485" i="293"/>
  <c r="K485" i="292"/>
  <c r="H73" i="181"/>
  <c r="A74" i="230"/>
  <c r="H231" i="181" l="1"/>
  <c r="L359" i="229"/>
  <c r="M365" i="229"/>
  <c r="K479" i="298"/>
  <c r="K485" i="291"/>
  <c r="K497" i="297"/>
  <c r="K485" i="295"/>
  <c r="K491" i="293"/>
  <c r="K485" i="294"/>
  <c r="K485" i="296"/>
  <c r="K491" i="292"/>
  <c r="K485" i="300"/>
  <c r="K485" i="299"/>
  <c r="H74" i="181"/>
  <c r="A75" i="230"/>
  <c r="H232" i="181" l="1"/>
  <c r="L365" i="229"/>
  <c r="M371" i="229"/>
  <c r="K497" i="292"/>
  <c r="K503" i="297"/>
  <c r="K491" i="291"/>
  <c r="K491" i="299"/>
  <c r="K491" i="296"/>
  <c r="K491" i="294"/>
  <c r="K491" i="295"/>
  <c r="K485" i="298"/>
  <c r="K491" i="300"/>
  <c r="K497" i="293"/>
  <c r="H75" i="181"/>
  <c r="A76" i="230"/>
  <c r="H233" i="181" l="1"/>
  <c r="L371" i="229"/>
  <c r="M377" i="229"/>
  <c r="K497" i="300"/>
  <c r="K497" i="295"/>
  <c r="K503" i="293"/>
  <c r="K491" i="298"/>
  <c r="K503" i="292"/>
  <c r="K497" i="294"/>
  <c r="K497" i="296"/>
  <c r="K497" i="299"/>
  <c r="K509" i="297"/>
  <c r="K497" i="291"/>
  <c r="H76" i="181"/>
  <c r="A77" i="230"/>
  <c r="H234" i="181" l="1"/>
  <c r="L377" i="229"/>
  <c r="M383" i="229"/>
  <c r="K503" i="294"/>
  <c r="K497" i="298"/>
  <c r="K503" i="300"/>
  <c r="K515" i="297"/>
  <c r="K503" i="296"/>
  <c r="K509" i="292"/>
  <c r="K503" i="295"/>
  <c r="K503" i="291"/>
  <c r="K503" i="299"/>
  <c r="K509" i="293"/>
  <c r="H77" i="181"/>
  <c r="A78" i="230"/>
  <c r="H235" i="181" l="1"/>
  <c r="L383" i="229"/>
  <c r="M389" i="229"/>
  <c r="K515" i="293"/>
  <c r="K509" i="300"/>
  <c r="K509" i="294"/>
  <c r="K509" i="291"/>
  <c r="K515" i="292"/>
  <c r="K509" i="296"/>
  <c r="K509" i="299"/>
  <c r="K509" i="295"/>
  <c r="K521" i="297"/>
  <c r="K503" i="298"/>
  <c r="H78" i="181"/>
  <c r="A79" i="230"/>
  <c r="H275" i="181" l="1"/>
  <c r="L389" i="229"/>
  <c r="M395" i="229"/>
  <c r="K515" i="295"/>
  <c r="K515" i="299"/>
  <c r="K515" i="296"/>
  <c r="K515" i="300"/>
  <c r="K521" i="293"/>
  <c r="K527" i="297"/>
  <c r="K515" i="294"/>
  <c r="K515" i="291"/>
  <c r="K509" i="298"/>
  <c r="K521" i="292"/>
  <c r="H79" i="181"/>
  <c r="A80" i="230"/>
  <c r="H276" i="181" l="1"/>
  <c r="L395" i="229"/>
  <c r="M401" i="229"/>
  <c r="K521" i="291"/>
  <c r="K533" i="297"/>
  <c r="K527" i="293"/>
  <c r="K515" i="298"/>
  <c r="K521" i="294"/>
  <c r="K521" i="299"/>
  <c r="K521" i="300"/>
  <c r="K527" i="292"/>
  <c r="K521" i="296"/>
  <c r="K521" i="295"/>
  <c r="H80" i="181"/>
  <c r="A81" i="230"/>
  <c r="H277" i="181" l="1"/>
  <c r="L401" i="229"/>
  <c r="M407" i="229"/>
  <c r="K533" i="292"/>
  <c r="K527" i="299"/>
  <c r="K521" i="298"/>
  <c r="K533" i="293"/>
  <c r="K527" i="294"/>
  <c r="K527" i="291"/>
  <c r="K527" i="295"/>
  <c r="K539" i="297"/>
  <c r="K527" i="296"/>
  <c r="K527" i="300"/>
  <c r="H81" i="181"/>
  <c r="A82" i="230"/>
  <c r="H278" i="181" l="1"/>
  <c r="L407" i="229"/>
  <c r="M413" i="229"/>
  <c r="K527" i="298"/>
  <c r="K533" i="295"/>
  <c r="K539" i="293"/>
  <c r="K533" i="296"/>
  <c r="K545" i="297"/>
  <c r="K533" i="291"/>
  <c r="K533" i="294"/>
  <c r="K539" i="292"/>
  <c r="K533" i="300"/>
  <c r="K533" i="299"/>
  <c r="H82" i="181"/>
  <c r="A83" i="230"/>
  <c r="H279" i="181" l="1"/>
  <c r="L413" i="229"/>
  <c r="M419" i="229"/>
  <c r="K539" i="300"/>
  <c r="K539" i="294"/>
  <c r="K539" i="299"/>
  <c r="K545" i="293"/>
  <c r="K539" i="295"/>
  <c r="K551" i="297"/>
  <c r="K533" i="298"/>
  <c r="K545" i="292"/>
  <c r="K539" i="291"/>
  <c r="K539" i="296"/>
  <c r="H83" i="181"/>
  <c r="A84" i="230"/>
  <c r="H280" i="181" l="1"/>
  <c r="L419" i="229"/>
  <c r="M425" i="229"/>
  <c r="K545" i="291"/>
  <c r="K539" i="298"/>
  <c r="K551" i="293"/>
  <c r="K545" i="300"/>
  <c r="K545" i="295"/>
  <c r="K545" i="299"/>
  <c r="K545" i="296"/>
  <c r="K551" i="292"/>
  <c r="K557" i="297"/>
  <c r="K545" i="294"/>
  <c r="H84" i="181"/>
  <c r="A85" i="230"/>
  <c r="H281" i="181" l="1"/>
  <c r="L425" i="229"/>
  <c r="M431" i="229"/>
  <c r="K563" i="297"/>
  <c r="K551" i="299"/>
  <c r="K551" i="296"/>
  <c r="K551" i="300"/>
  <c r="K545" i="298"/>
  <c r="K557" i="292"/>
  <c r="K551" i="295"/>
  <c r="K557" i="293"/>
  <c r="K551" i="294"/>
  <c r="K551" i="291"/>
  <c r="H85" i="181"/>
  <c r="A86" i="230"/>
  <c r="H282" i="181" l="1"/>
  <c r="L431" i="229"/>
  <c r="M437" i="229"/>
  <c r="K563" i="293"/>
  <c r="K557" i="299"/>
  <c r="K569" i="297"/>
  <c r="K557" i="291"/>
  <c r="K557" i="294"/>
  <c r="K557" i="295"/>
  <c r="K563" i="292"/>
  <c r="K551" i="298"/>
  <c r="K557" i="300"/>
  <c r="K557" i="296"/>
  <c r="H86" i="181"/>
  <c r="A87" i="230"/>
  <c r="H283" i="181" l="1"/>
  <c r="L437" i="229"/>
  <c r="M443" i="229"/>
  <c r="K563" i="296"/>
  <c r="K563" i="300"/>
  <c r="K563" i="294"/>
  <c r="K563" i="291"/>
  <c r="K569" i="292"/>
  <c r="K563" i="295"/>
  <c r="K575" i="297"/>
  <c r="K563" i="299"/>
  <c r="K557" i="298"/>
  <c r="K569" i="293"/>
  <c r="H87" i="181"/>
  <c r="A88" i="230"/>
  <c r="H284" i="181" l="1"/>
  <c r="L443" i="229"/>
  <c r="M449" i="229"/>
  <c r="K569" i="299"/>
  <c r="K581" i="297"/>
  <c r="K575" i="292"/>
  <c r="K569" i="291"/>
  <c r="K563" i="298"/>
  <c r="K569" i="295"/>
  <c r="K569" i="300"/>
  <c r="K575" i="293"/>
  <c r="K569" i="294"/>
  <c r="K569" i="296"/>
  <c r="H88" i="181"/>
  <c r="A89" i="230"/>
  <c r="H285" i="181" l="1"/>
  <c r="L449" i="229"/>
  <c r="M455" i="229"/>
  <c r="K569" i="298"/>
  <c r="K575" i="291"/>
  <c r="K587" i="297"/>
  <c r="K575" i="296"/>
  <c r="K575" i="294"/>
  <c r="K581" i="293"/>
  <c r="K575" i="300"/>
  <c r="K581" i="292"/>
  <c r="K575" i="299"/>
  <c r="K575" i="295"/>
  <c r="H89" i="181"/>
  <c r="A90" i="230"/>
  <c r="H286" i="181" l="1"/>
  <c r="L455" i="229"/>
  <c r="M461" i="229"/>
  <c r="K581" i="295"/>
  <c r="K587" i="293"/>
  <c r="K581" i="294"/>
  <c r="K581" i="291"/>
  <c r="K581" i="299"/>
  <c r="K587" i="292"/>
  <c r="K581" i="300"/>
  <c r="K575" i="298"/>
  <c r="K581" i="296"/>
  <c r="K593" i="297"/>
  <c r="H90" i="181"/>
  <c r="A91" i="230"/>
  <c r="H287" i="181" l="1"/>
  <c r="L461" i="229"/>
  <c r="M467" i="229"/>
  <c r="K581" i="298"/>
  <c r="K587" i="299"/>
  <c r="K587" i="300"/>
  <c r="K587" i="294"/>
  <c r="K599" i="297"/>
  <c r="K593" i="292"/>
  <c r="K587" i="295"/>
  <c r="K587" i="296"/>
  <c r="K587" i="291"/>
  <c r="K593" i="293"/>
  <c r="H91" i="181"/>
  <c r="A92" i="230"/>
  <c r="H288" i="181" l="1"/>
  <c r="L467" i="229"/>
  <c r="M473" i="229"/>
  <c r="K593" i="291"/>
  <c r="K587" i="298"/>
  <c r="K593" i="296"/>
  <c r="K599" i="293"/>
  <c r="K599" i="292"/>
  <c r="K593" i="294"/>
  <c r="K593" i="300"/>
  <c r="K593" i="299"/>
  <c r="K593" i="295"/>
  <c r="H92" i="181"/>
  <c r="A93" i="230"/>
  <c r="H289" i="181" l="1"/>
  <c r="L473" i="229"/>
  <c r="M479" i="229"/>
  <c r="K599" i="299"/>
  <c r="K599" i="300"/>
  <c r="K599" i="294"/>
  <c r="K599" i="296"/>
  <c r="K599" i="291"/>
  <c r="K593" i="298"/>
  <c r="K599" i="295"/>
  <c r="H93" i="181"/>
  <c r="A94" i="230"/>
  <c r="H290" i="181" l="1"/>
  <c r="L479" i="229"/>
  <c r="M485" i="229"/>
  <c r="K599" i="298"/>
  <c r="H94" i="181"/>
  <c r="A95" i="230"/>
  <c r="H291" i="181" l="1"/>
  <c r="L485" i="229"/>
  <c r="M491" i="229"/>
  <c r="H95" i="181"/>
  <c r="A96" i="230"/>
  <c r="H292" i="181" l="1"/>
  <c r="L491" i="229"/>
  <c r="M497" i="229"/>
  <c r="H96" i="181"/>
  <c r="A97" i="230"/>
  <c r="H293" i="181" l="1"/>
  <c r="L497" i="229"/>
  <c r="M503" i="229"/>
  <c r="H97" i="181"/>
  <c r="A98" i="230"/>
  <c r="H294" i="181" l="1"/>
  <c r="L503" i="229"/>
  <c r="M509" i="229"/>
  <c r="H98" i="181"/>
  <c r="A99" i="230"/>
  <c r="H295" i="181" l="1"/>
  <c r="L509" i="229"/>
  <c r="M515" i="229"/>
  <c r="H99" i="181"/>
  <c r="A100" i="230"/>
  <c r="H296" i="181" l="1"/>
  <c r="L515" i="229"/>
  <c r="M521" i="229"/>
  <c r="H100" i="181"/>
  <c r="A101" i="230"/>
  <c r="H297" i="181" l="1"/>
  <c r="L521" i="229"/>
  <c r="M527" i="229"/>
  <c r="H101" i="181"/>
  <c r="A102" i="230"/>
  <c r="H298" i="181" l="1"/>
  <c r="L527" i="229"/>
  <c r="M533" i="229"/>
  <c r="H102" i="181"/>
  <c r="A103" i="230"/>
  <c r="H299" i="181" l="1"/>
  <c r="L533" i="229"/>
  <c r="M539" i="229"/>
  <c r="H103" i="181"/>
  <c r="A104" i="230"/>
  <c r="H300" i="181" l="1"/>
  <c r="L539" i="229"/>
  <c r="M545" i="229"/>
  <c r="H104" i="181"/>
  <c r="A105" i="230"/>
  <c r="H301" i="181" l="1"/>
  <c r="L545" i="229"/>
  <c r="M551" i="229"/>
  <c r="H105" i="181"/>
  <c r="A106" i="230"/>
  <c r="H302" i="181" l="1"/>
  <c r="M557" i="229"/>
  <c r="L551" i="229"/>
  <c r="H106" i="181"/>
  <c r="A107" i="230"/>
  <c r="H303" i="181" l="1"/>
  <c r="L557" i="229"/>
  <c r="M563" i="229"/>
  <c r="H107" i="181"/>
  <c r="A108" i="230"/>
  <c r="H304" i="181" l="1"/>
  <c r="L563" i="229"/>
  <c r="M569" i="229"/>
  <c r="H108" i="181"/>
  <c r="A109" i="230"/>
  <c r="H305" i="181" l="1"/>
  <c r="L569" i="229"/>
  <c r="M575" i="229"/>
  <c r="H109" i="181"/>
  <c r="A110" i="230"/>
  <c r="H306" i="181" l="1"/>
  <c r="L575" i="229"/>
  <c r="M581" i="229"/>
  <c r="H110" i="181"/>
  <c r="A111" i="230"/>
  <c r="H307" i="181" l="1"/>
  <c r="L581" i="229"/>
  <c r="M587" i="229"/>
  <c r="H111" i="181"/>
  <c r="A112" i="230"/>
  <c r="H308" i="181" l="1"/>
  <c r="L587" i="229"/>
  <c r="M593" i="229"/>
  <c r="H112" i="181"/>
  <c r="A113" i="230"/>
  <c r="H309" i="181" l="1"/>
  <c r="L593" i="229"/>
  <c r="M599" i="229"/>
  <c r="L599" i="229" s="1"/>
  <c r="H113" i="181"/>
  <c r="A114" i="230"/>
  <c r="H310" i="181" l="1"/>
  <c r="H114" i="181"/>
  <c r="A115" i="230"/>
  <c r="H311" i="181" l="1"/>
  <c r="H115" i="181"/>
  <c r="A116" i="230"/>
  <c r="H312" i="181" l="1"/>
  <c r="H116" i="181"/>
  <c r="A117" i="230"/>
  <c r="H313" i="181" l="1"/>
  <c r="H117" i="181"/>
  <c r="A118" i="230"/>
  <c r="H314" i="181" l="1"/>
  <c r="H118" i="181"/>
  <c r="A119" i="230"/>
  <c r="H315" i="181" l="1"/>
  <c r="H119" i="181"/>
  <c r="A120" i="230"/>
  <c r="H316" i="181" l="1"/>
  <c r="H120" i="181"/>
  <c r="A121" i="230"/>
  <c r="H317" i="181" l="1"/>
  <c r="H121" i="181"/>
  <c r="A122" i="230"/>
  <c r="H318" i="181" l="1"/>
  <c r="H122" i="181"/>
  <c r="A123" i="230"/>
  <c r="H319" i="181" l="1"/>
  <c r="H123" i="181"/>
  <c r="A124" i="230"/>
  <c r="H320" i="181" l="1"/>
  <c r="H124" i="181"/>
  <c r="A125" i="230"/>
  <c r="H321" i="181" l="1"/>
  <c r="H125" i="181"/>
  <c r="A126" i="230"/>
  <c r="H322" i="181" l="1"/>
  <c r="H126" i="181"/>
  <c r="A127" i="230"/>
  <c r="H323" i="181" l="1"/>
  <c r="H127" i="181"/>
  <c r="A128" i="230"/>
  <c r="H324" i="181" l="1"/>
  <c r="H128" i="181"/>
  <c r="A129" i="230"/>
  <c r="H325" i="181" l="1"/>
  <c r="H129" i="181"/>
  <c r="A130" i="230"/>
  <c r="H326" i="181" l="1"/>
  <c r="H130" i="181"/>
  <c r="A131" i="230"/>
  <c r="H327" i="181" l="1"/>
  <c r="H131" i="181"/>
  <c r="A132" i="230"/>
  <c r="H328" i="181" l="1"/>
  <c r="H132" i="181"/>
  <c r="A133" i="230"/>
  <c r="H329" i="181" l="1"/>
  <c r="H133" i="181"/>
  <c r="A134" i="230"/>
  <c r="H330" i="181" l="1"/>
  <c r="H134" i="181"/>
  <c r="A135" i="230"/>
  <c r="H331" i="181" l="1"/>
  <c r="H135" i="181"/>
  <c r="A136" i="230"/>
  <c r="H332" i="181" l="1"/>
  <c r="H136" i="181"/>
  <c r="A137" i="230"/>
  <c r="H333" i="181" l="1"/>
  <c r="H137" i="181"/>
  <c r="A138" i="230"/>
  <c r="H334" i="181" l="1"/>
  <c r="H138" i="181"/>
  <c r="A139" i="230"/>
  <c r="H335" i="181" l="1"/>
  <c r="H139" i="181"/>
  <c r="A140" i="230"/>
  <c r="H336" i="181" l="1"/>
  <c r="H141" i="181"/>
  <c r="H140" i="181"/>
  <c r="A141" i="230"/>
  <c r="H337" i="181" l="1"/>
  <c r="H143" i="181"/>
  <c r="A142" i="230"/>
  <c r="H338" i="181" l="1"/>
  <c r="H142" i="181"/>
  <c r="H144" i="181"/>
  <c r="A143" i="230"/>
  <c r="H339" i="181" l="1"/>
  <c r="H145" i="181"/>
  <c r="A144" i="230"/>
  <c r="H340" i="181" l="1"/>
  <c r="H146" i="181"/>
  <c r="A145" i="230"/>
  <c r="H341" i="181" l="1"/>
  <c r="H147" i="181"/>
  <c r="A146" i="230"/>
  <c r="H342" i="181" l="1"/>
  <c r="H148" i="181"/>
  <c r="A147" i="230"/>
  <c r="H344" i="181" l="1"/>
  <c r="J18" i="247"/>
  <c r="H149" i="181"/>
  <c r="A148" i="230"/>
  <c r="H345" i="181" l="1"/>
  <c r="D9" i="247"/>
  <c r="D8" i="247" s="1"/>
  <c r="H150" i="181"/>
  <c r="A149" i="230"/>
  <c r="H346" i="181" l="1"/>
  <c r="H151" i="181"/>
  <c r="A150" i="230"/>
  <c r="H347" i="181" l="1"/>
  <c r="H152" i="181"/>
  <c r="A151" i="230"/>
  <c r="H348" i="181" l="1"/>
  <c r="H153" i="181"/>
  <c r="A152" i="230"/>
  <c r="H349" i="181" l="1"/>
  <c r="H154" i="181"/>
  <c r="A153" i="230"/>
  <c r="H350" i="181" l="1"/>
  <c r="H155" i="181"/>
  <c r="A154" i="230"/>
  <c r="H351" i="181" l="1"/>
  <c r="H156" i="181"/>
  <c r="A155" i="230"/>
  <c r="H352" i="181" l="1"/>
  <c r="A156" i="230"/>
  <c r="H353" i="181" l="1"/>
  <c r="H157" i="181"/>
  <c r="H158" i="181"/>
  <c r="A157" i="230"/>
  <c r="H354" i="181" l="1"/>
  <c r="H159" i="181"/>
  <c r="A158" i="230"/>
  <c r="H355" i="181" l="1"/>
  <c r="H160" i="181"/>
  <c r="A159" i="230"/>
  <c r="H356" i="181" l="1"/>
  <c r="H161" i="181"/>
  <c r="A160" i="230"/>
  <c r="H357" i="181" l="1"/>
  <c r="H162" i="181"/>
  <c r="A161" i="230"/>
  <c r="H358" i="181" l="1"/>
  <c r="H163" i="181"/>
  <c r="A162" i="230"/>
  <c r="H359" i="181" l="1"/>
  <c r="A163" i="230"/>
  <c r="H360" i="181" l="1"/>
  <c r="H164" i="181"/>
  <c r="A164" i="230"/>
  <c r="H361" i="181" l="1"/>
  <c r="I5" i="138"/>
  <c r="I11" i="138" s="1"/>
  <c r="I17" i="138" s="1"/>
  <c r="I23" i="138" s="1"/>
  <c r="I29" i="138" s="1"/>
  <c r="I35" i="138" s="1"/>
  <c r="I41" i="138" s="1"/>
  <c r="I47" i="138" s="1"/>
  <c r="I53" i="138" s="1"/>
  <c r="I59" i="138" s="1"/>
  <c r="I65" i="138" s="1"/>
  <c r="I71" i="138" s="1"/>
  <c r="I77" i="138" s="1"/>
  <c r="I83" i="138" s="1"/>
  <c r="I89" i="138" s="1"/>
  <c r="I95" i="138" s="1"/>
  <c r="I101" i="138" s="1"/>
  <c r="I107" i="138" s="1"/>
  <c r="I113" i="138" s="1"/>
  <c r="I119" i="138" s="1"/>
  <c r="I125" i="138" s="1"/>
  <c r="I131" i="138" s="1"/>
  <c r="I137" i="138" s="1"/>
  <c r="I143" i="138" s="1"/>
  <c r="I149" i="138" s="1"/>
  <c r="I155" i="138" s="1"/>
  <c r="I161" i="138" s="1"/>
  <c r="I167" i="138" s="1"/>
  <c r="I173" i="138" s="1"/>
  <c r="I179" i="138" s="1"/>
  <c r="I185" i="138" s="1"/>
  <c r="I191" i="138" s="1"/>
  <c r="I197" i="138" s="1"/>
  <c r="I203" i="138" s="1"/>
  <c r="I209" i="138" s="1"/>
  <c r="I215" i="138" s="1"/>
  <c r="I221" i="138" s="1"/>
  <c r="I227" i="138" s="1"/>
  <c r="I233" i="138" s="1"/>
  <c r="I239" i="138" s="1"/>
  <c r="I245" i="138" s="1"/>
  <c r="I251" i="138" s="1"/>
  <c r="I257" i="138" s="1"/>
  <c r="I263" i="138" s="1"/>
  <c r="I269" i="138" s="1"/>
  <c r="I275" i="138" s="1"/>
  <c r="I281" i="138" s="1"/>
  <c r="I287" i="138" s="1"/>
  <c r="I293" i="138" s="1"/>
  <c r="I299" i="138" s="1"/>
  <c r="I305" i="138" s="1"/>
  <c r="I311" i="138" s="1"/>
  <c r="I317" i="138" s="1"/>
  <c r="I323" i="138" s="1"/>
  <c r="I329" i="138" s="1"/>
  <c r="I335" i="138" s="1"/>
  <c r="I341" i="138" s="1"/>
  <c r="I347" i="138" s="1"/>
  <c r="A165" i="230"/>
  <c r="H362" i="181" l="1"/>
  <c r="H236" i="181"/>
  <c r="I353" i="138"/>
  <c r="I5" i="291"/>
  <c r="I11" i="291" s="1"/>
  <c r="I17" i="291" s="1"/>
  <c r="I23" i="291" s="1"/>
  <c r="I29" i="291" s="1"/>
  <c r="I35" i="291" s="1"/>
  <c r="I41" i="291" s="1"/>
  <c r="I47" i="291" s="1"/>
  <c r="I53" i="291" s="1"/>
  <c r="I59" i="291" s="1"/>
  <c r="I65" i="291" s="1"/>
  <c r="I71" i="291" s="1"/>
  <c r="I77" i="291" s="1"/>
  <c r="I83" i="291" s="1"/>
  <c r="I89" i="291" s="1"/>
  <c r="I95" i="291" s="1"/>
  <c r="I101" i="291" s="1"/>
  <c r="I107" i="291" s="1"/>
  <c r="I113" i="291" s="1"/>
  <c r="I119" i="291" s="1"/>
  <c r="I125" i="291" s="1"/>
  <c r="I131" i="291" s="1"/>
  <c r="I137" i="291" s="1"/>
  <c r="I143" i="291" s="1"/>
  <c r="I149" i="291" s="1"/>
  <c r="I155" i="291" s="1"/>
  <c r="I161" i="291" s="1"/>
  <c r="I167" i="291" s="1"/>
  <c r="I173" i="291" s="1"/>
  <c r="I179" i="291" s="1"/>
  <c r="I185" i="291" s="1"/>
  <c r="I191" i="291" s="1"/>
  <c r="I197" i="291" s="1"/>
  <c r="I203" i="291" s="1"/>
  <c r="I209" i="291" s="1"/>
  <c r="I215" i="291" s="1"/>
  <c r="I221" i="291" s="1"/>
  <c r="I227" i="291" s="1"/>
  <c r="I233" i="291" s="1"/>
  <c r="I239" i="291" s="1"/>
  <c r="I245" i="291" s="1"/>
  <c r="I251" i="291" s="1"/>
  <c r="I257" i="291" s="1"/>
  <c r="I263" i="291" s="1"/>
  <c r="I269" i="291" s="1"/>
  <c r="I275" i="291" s="1"/>
  <c r="I281" i="291" s="1"/>
  <c r="I287" i="291" s="1"/>
  <c r="I293" i="291" s="1"/>
  <c r="I299" i="291" s="1"/>
  <c r="I305" i="291" s="1"/>
  <c r="I311" i="291" s="1"/>
  <c r="I317" i="291" s="1"/>
  <c r="I323" i="291" s="1"/>
  <c r="I329" i="291" s="1"/>
  <c r="I335" i="291" s="1"/>
  <c r="I341" i="291" s="1"/>
  <c r="I347" i="291" s="1"/>
  <c r="I353" i="291" s="1"/>
  <c r="I359" i="291" s="1"/>
  <c r="I365" i="291" s="1"/>
  <c r="I371" i="291" s="1"/>
  <c r="I377" i="291" s="1"/>
  <c r="I383" i="291" s="1"/>
  <c r="I389" i="291" s="1"/>
  <c r="I395" i="291" s="1"/>
  <c r="I401" i="291" s="1"/>
  <c r="I407" i="291" s="1"/>
  <c r="I413" i="291" s="1"/>
  <c r="I419" i="291" s="1"/>
  <c r="I425" i="291" s="1"/>
  <c r="I431" i="291" s="1"/>
  <c r="I437" i="291" s="1"/>
  <c r="I443" i="291" s="1"/>
  <c r="I449" i="291" s="1"/>
  <c r="I455" i="291" s="1"/>
  <c r="I461" i="291" s="1"/>
  <c r="I467" i="291" s="1"/>
  <c r="I473" i="291" s="1"/>
  <c r="I479" i="291" s="1"/>
  <c r="I485" i="291" s="1"/>
  <c r="I491" i="291" s="1"/>
  <c r="I497" i="291" s="1"/>
  <c r="I503" i="291" s="1"/>
  <c r="I509" i="291" s="1"/>
  <c r="I515" i="291" s="1"/>
  <c r="I521" i="291" s="1"/>
  <c r="I527" i="291" s="1"/>
  <c r="I533" i="291" s="1"/>
  <c r="I539" i="291" s="1"/>
  <c r="I545" i="291" s="1"/>
  <c r="I551" i="291" s="1"/>
  <c r="I557" i="291" s="1"/>
  <c r="I563" i="291" s="1"/>
  <c r="I569" i="291" s="1"/>
  <c r="I575" i="291" s="1"/>
  <c r="I581" i="291" s="1"/>
  <c r="I587" i="291" s="1"/>
  <c r="I593" i="291" s="1"/>
  <c r="I599" i="291" s="1"/>
  <c r="A166" i="230"/>
  <c r="H363" i="181" l="1"/>
  <c r="H274" i="181"/>
  <c r="I359" i="138"/>
  <c r="A167" i="230"/>
  <c r="H364" i="181" l="1"/>
  <c r="H343" i="181"/>
  <c r="I5" i="292"/>
  <c r="I11" i="292" s="1"/>
  <c r="I17" i="292" s="1"/>
  <c r="I23" i="292" s="1"/>
  <c r="I29" i="292" s="1"/>
  <c r="I35" i="292" s="1"/>
  <c r="I41" i="292" s="1"/>
  <c r="I47" i="292" s="1"/>
  <c r="I53" i="292" s="1"/>
  <c r="I59" i="292" s="1"/>
  <c r="I65" i="292" s="1"/>
  <c r="I71" i="292" s="1"/>
  <c r="I77" i="292" s="1"/>
  <c r="I83" i="292" s="1"/>
  <c r="I89" i="292" s="1"/>
  <c r="I95" i="292" s="1"/>
  <c r="I101" i="292" s="1"/>
  <c r="I107" i="292" s="1"/>
  <c r="I113" i="292" s="1"/>
  <c r="I119" i="292" s="1"/>
  <c r="I125" i="292" s="1"/>
  <c r="I131" i="292" s="1"/>
  <c r="I137" i="292" s="1"/>
  <c r="I143" i="292" s="1"/>
  <c r="I149" i="292" s="1"/>
  <c r="I155" i="292" s="1"/>
  <c r="I161" i="292" s="1"/>
  <c r="I167" i="292" s="1"/>
  <c r="I173" i="292" s="1"/>
  <c r="I179" i="292" s="1"/>
  <c r="I185" i="292" s="1"/>
  <c r="I191" i="292" s="1"/>
  <c r="I197" i="292" s="1"/>
  <c r="I203" i="292" s="1"/>
  <c r="I209" i="292" s="1"/>
  <c r="I215" i="292" s="1"/>
  <c r="I221" i="292" s="1"/>
  <c r="I227" i="292" s="1"/>
  <c r="I233" i="292" s="1"/>
  <c r="I239" i="292" s="1"/>
  <c r="I245" i="292" s="1"/>
  <c r="I251" i="292" s="1"/>
  <c r="I257" i="292" s="1"/>
  <c r="I263" i="292" s="1"/>
  <c r="I269" i="292" s="1"/>
  <c r="I275" i="292" s="1"/>
  <c r="I281" i="292" s="1"/>
  <c r="I287" i="292" s="1"/>
  <c r="I293" i="292" s="1"/>
  <c r="I299" i="292" s="1"/>
  <c r="I305" i="292" s="1"/>
  <c r="I311" i="292" s="1"/>
  <c r="I317" i="292" s="1"/>
  <c r="I323" i="292" s="1"/>
  <c r="I329" i="292" s="1"/>
  <c r="I335" i="292" s="1"/>
  <c r="I341" i="292" s="1"/>
  <c r="I347" i="292" s="1"/>
  <c r="I353" i="292" s="1"/>
  <c r="I359" i="292" s="1"/>
  <c r="I365" i="292" s="1"/>
  <c r="I371" i="292" s="1"/>
  <c r="I377" i="292" s="1"/>
  <c r="I383" i="292" s="1"/>
  <c r="I389" i="292" s="1"/>
  <c r="I395" i="292" s="1"/>
  <c r="I401" i="292" s="1"/>
  <c r="I407" i="292" s="1"/>
  <c r="I413" i="292" s="1"/>
  <c r="I419" i="292" s="1"/>
  <c r="I425" i="292" s="1"/>
  <c r="I431" i="292" s="1"/>
  <c r="I437" i="292" s="1"/>
  <c r="I443" i="292" s="1"/>
  <c r="I449" i="292" s="1"/>
  <c r="I455" i="292" s="1"/>
  <c r="I461" i="292" s="1"/>
  <c r="I467" i="292" s="1"/>
  <c r="I473" i="292" s="1"/>
  <c r="I479" i="292" s="1"/>
  <c r="I485" i="292" s="1"/>
  <c r="I491" i="292" s="1"/>
  <c r="I497" i="292" s="1"/>
  <c r="I503" i="292" s="1"/>
  <c r="I509" i="292" s="1"/>
  <c r="I515" i="292" s="1"/>
  <c r="I521" i="292" s="1"/>
  <c r="I527" i="292" s="1"/>
  <c r="I533" i="292" s="1"/>
  <c r="I539" i="292" s="1"/>
  <c r="I545" i="292" s="1"/>
  <c r="I551" i="292" s="1"/>
  <c r="I557" i="292" s="1"/>
  <c r="I563" i="292" s="1"/>
  <c r="I569" i="292" s="1"/>
  <c r="I575" i="292" s="1"/>
  <c r="I581" i="292" s="1"/>
  <c r="I587" i="292" s="1"/>
  <c r="I593" i="292" s="1"/>
  <c r="I599" i="292" s="1"/>
  <c r="I365" i="138"/>
  <c r="A168" i="230"/>
  <c r="H365" i="181" l="1"/>
  <c r="I5" i="293"/>
  <c r="I11" i="293" s="1"/>
  <c r="I17" i="293" s="1"/>
  <c r="I23" i="293" s="1"/>
  <c r="I29" i="293" s="1"/>
  <c r="I35" i="293" s="1"/>
  <c r="I41" i="293" s="1"/>
  <c r="I47" i="293" s="1"/>
  <c r="I53" i="293" s="1"/>
  <c r="I59" i="293" s="1"/>
  <c r="I65" i="293" s="1"/>
  <c r="I71" i="293" s="1"/>
  <c r="I77" i="293" s="1"/>
  <c r="I83" i="293" s="1"/>
  <c r="I89" i="293" s="1"/>
  <c r="I95" i="293" s="1"/>
  <c r="I101" i="293" s="1"/>
  <c r="I107" i="293" s="1"/>
  <c r="I113" i="293" s="1"/>
  <c r="I119" i="293" s="1"/>
  <c r="I125" i="293" s="1"/>
  <c r="I131" i="293" s="1"/>
  <c r="I137" i="293" s="1"/>
  <c r="I143" i="293" s="1"/>
  <c r="I149" i="293" s="1"/>
  <c r="I155" i="293" s="1"/>
  <c r="I161" i="293" s="1"/>
  <c r="I167" i="293" s="1"/>
  <c r="I173" i="293" s="1"/>
  <c r="I179" i="293" s="1"/>
  <c r="I371" i="138"/>
  <c r="A169" i="230"/>
  <c r="H366" i="181" l="1"/>
  <c r="I185" i="293"/>
  <c r="I377" i="138"/>
  <c r="A170" i="230"/>
  <c r="H367" i="181" l="1"/>
  <c r="I383" i="138"/>
  <c r="I191" i="293"/>
  <c r="A171" i="230"/>
  <c r="H368" i="181" l="1"/>
  <c r="I197" i="293"/>
  <c r="I389" i="138"/>
  <c r="A172" i="230"/>
  <c r="H369" i="181" l="1"/>
  <c r="I395" i="138"/>
  <c r="I203" i="293"/>
  <c r="A173" i="230"/>
  <c r="H370" i="181" l="1"/>
  <c r="I209" i="293"/>
  <c r="I401" i="138"/>
  <c r="A174" i="230"/>
  <c r="H371" i="181" l="1"/>
  <c r="I407" i="138"/>
  <c r="I215" i="293"/>
  <c r="A175" i="230"/>
  <c r="H372" i="181" l="1"/>
  <c r="I221" i="293"/>
  <c r="I413" i="138"/>
  <c r="I5" i="294"/>
  <c r="A176" i="230"/>
  <c r="H373" i="181" l="1"/>
  <c r="I419" i="138"/>
  <c r="I11" i="294"/>
  <c r="I227" i="293"/>
  <c r="A177" i="230"/>
  <c r="H374" i="181" l="1"/>
  <c r="I233" i="293"/>
  <c r="I17" i="294"/>
  <c r="I425" i="138"/>
  <c r="A178" i="230"/>
  <c r="H375" i="181" l="1"/>
  <c r="I23" i="294"/>
  <c r="I431" i="138"/>
  <c r="I239" i="293"/>
  <c r="A179" i="230"/>
  <c r="H376" i="181" l="1"/>
  <c r="I245" i="293"/>
  <c r="I437" i="138"/>
  <c r="I29" i="294"/>
  <c r="A180" i="230"/>
  <c r="H377" i="181" l="1"/>
  <c r="I443" i="138"/>
  <c r="I35" i="294"/>
  <c r="I251" i="293"/>
  <c r="A181" i="230"/>
  <c r="H378" i="181" l="1"/>
  <c r="I41" i="294"/>
  <c r="I257" i="293"/>
  <c r="I449" i="138"/>
  <c r="A182" i="230"/>
  <c r="H379" i="181" l="1"/>
  <c r="I263" i="293"/>
  <c r="I455" i="138"/>
  <c r="I47" i="294"/>
  <c r="A183" i="230"/>
  <c r="H380" i="181" l="1"/>
  <c r="I461" i="138"/>
  <c r="I269" i="293"/>
  <c r="I53" i="294"/>
  <c r="A184" i="230"/>
  <c r="H381" i="181" l="1"/>
  <c r="I275" i="293"/>
  <c r="I59" i="294"/>
  <c r="I467" i="138"/>
  <c r="A185" i="230"/>
  <c r="H382" i="181" l="1"/>
  <c r="I65" i="294"/>
  <c r="I281" i="293"/>
  <c r="I473" i="138"/>
  <c r="A186" i="230"/>
  <c r="H383" i="181" l="1"/>
  <c r="I287" i="293"/>
  <c r="I479" i="138"/>
  <c r="I71" i="294"/>
  <c r="A187" i="230"/>
  <c r="H384" i="181" l="1"/>
  <c r="I485" i="138"/>
  <c r="I77" i="294"/>
  <c r="I293" i="293"/>
  <c r="A188" i="230"/>
  <c r="H385" i="181" l="1"/>
  <c r="I83" i="294"/>
  <c r="I299" i="293"/>
  <c r="I491" i="138"/>
  <c r="A189" i="230"/>
  <c r="H386" i="181" l="1"/>
  <c r="I305" i="293"/>
  <c r="I89" i="294"/>
  <c r="I497" i="138"/>
  <c r="A190" i="230"/>
  <c r="H387" i="181" l="1"/>
  <c r="I95" i="294"/>
  <c r="I503" i="138"/>
  <c r="I311" i="293"/>
  <c r="A191" i="230"/>
  <c r="H388" i="181" l="1"/>
  <c r="I509" i="138"/>
  <c r="I317" i="293"/>
  <c r="I101" i="294"/>
  <c r="A192" i="230"/>
  <c r="H389" i="181" l="1"/>
  <c r="I515" i="138"/>
  <c r="I323" i="293"/>
  <c r="I107" i="294"/>
  <c r="A193" i="230"/>
  <c r="H390" i="181" l="1"/>
  <c r="I329" i="293"/>
  <c r="I113" i="294"/>
  <c r="I521" i="138"/>
  <c r="A194" i="230"/>
  <c r="H391" i="181" l="1"/>
  <c r="I119" i="294"/>
  <c r="I527" i="138"/>
  <c r="I335" i="293"/>
  <c r="A195" i="230"/>
  <c r="H392" i="181" l="1"/>
  <c r="I533" i="138"/>
  <c r="I341" i="293"/>
  <c r="I125" i="294"/>
  <c r="A196" i="230"/>
  <c r="H393" i="181" l="1"/>
  <c r="I347" i="293"/>
  <c r="I539" i="138"/>
  <c r="I131" i="294"/>
  <c r="A197" i="230"/>
  <c r="H394" i="181" l="1"/>
  <c r="I545" i="138"/>
  <c r="I137" i="294"/>
  <c r="I353" i="293"/>
  <c r="A198" i="230"/>
  <c r="H395" i="181" l="1"/>
  <c r="I143" i="294"/>
  <c r="I359" i="293"/>
  <c r="I551" i="138"/>
  <c r="A199" i="230"/>
  <c r="H396" i="181" l="1"/>
  <c r="I365" i="293"/>
  <c r="I557" i="138"/>
  <c r="I149" i="294"/>
  <c r="A200" i="230"/>
  <c r="H397" i="181" l="1"/>
  <c r="I563" i="138"/>
  <c r="I371" i="293"/>
  <c r="I155" i="294"/>
  <c r="A201" i="230"/>
  <c r="H398" i="181" l="1"/>
  <c r="I377" i="293"/>
  <c r="I161" i="294"/>
  <c r="I569" i="138"/>
  <c r="I5" i="295"/>
  <c r="A202" i="230"/>
  <c r="H399" i="181" l="1"/>
  <c r="I11" i="295"/>
  <c r="I17" i="295" s="1"/>
  <c r="I575" i="138"/>
  <c r="I167" i="294"/>
  <c r="I383" i="293"/>
  <c r="A203" i="230"/>
  <c r="H400" i="181" l="1"/>
  <c r="I389" i="293"/>
  <c r="I581" i="138"/>
  <c r="I23" i="295"/>
  <c r="I173" i="294"/>
  <c r="A204" i="230"/>
  <c r="H401" i="181" l="1"/>
  <c r="I587" i="138"/>
  <c r="I179" i="294"/>
  <c r="I29" i="295"/>
  <c r="I395" i="293"/>
  <c r="A205" i="230"/>
  <c r="H402" i="181" l="1"/>
  <c r="I401" i="293"/>
  <c r="I185" i="294"/>
  <c r="I35" i="295"/>
  <c r="I593" i="138"/>
  <c r="A206" i="230"/>
  <c r="H403" i="181" l="1"/>
  <c r="I599" i="138"/>
  <c r="I191" i="294"/>
  <c r="I41" i="295"/>
  <c r="I407" i="293"/>
  <c r="A207" i="230"/>
  <c r="H404" i="181" l="1"/>
  <c r="I197" i="294"/>
  <c r="I413" i="293"/>
  <c r="I47" i="295"/>
  <c r="A208" i="230"/>
  <c r="H405" i="181" l="1"/>
  <c r="I419" i="293"/>
  <c r="I53" i="295"/>
  <c r="I203" i="294"/>
  <c r="A209" i="230"/>
  <c r="H406" i="181" l="1"/>
  <c r="I59" i="295"/>
  <c r="I209" i="294"/>
  <c r="I425" i="293"/>
  <c r="A210" i="230"/>
  <c r="H407" i="181" l="1"/>
  <c r="I215" i="294"/>
  <c r="I431" i="293"/>
  <c r="I65" i="295"/>
  <c r="A211" i="230"/>
  <c r="H408" i="181" l="1"/>
  <c r="I437" i="293"/>
  <c r="I71" i="295"/>
  <c r="I221" i="294"/>
  <c r="A212" i="230"/>
  <c r="H409" i="181" l="1"/>
  <c r="I443" i="293"/>
  <c r="I77" i="295"/>
  <c r="I227" i="294"/>
  <c r="A213" i="230"/>
  <c r="H410" i="181" l="1"/>
  <c r="I233" i="294"/>
  <c r="I83" i="295"/>
  <c r="I449" i="293"/>
  <c r="A214" i="230"/>
  <c r="H411" i="181" l="1"/>
  <c r="I89" i="295"/>
  <c r="I455" i="293"/>
  <c r="I239" i="294"/>
  <c r="A215" i="230"/>
  <c r="H412" i="181" l="1"/>
  <c r="I461" i="293"/>
  <c r="I245" i="294"/>
  <c r="I95" i="295"/>
  <c r="A216" i="230"/>
  <c r="H413" i="181" l="1"/>
  <c r="I251" i="294"/>
  <c r="I101" i="295"/>
  <c r="I467" i="293"/>
  <c r="A217" i="230"/>
  <c r="H414" i="181" l="1"/>
  <c r="I107" i="295"/>
  <c r="I473" i="293"/>
  <c r="I257" i="294"/>
  <c r="A218" i="230"/>
  <c r="H415" i="181" l="1"/>
  <c r="I479" i="293"/>
  <c r="I263" i="294"/>
  <c r="I113" i="295"/>
  <c r="A219" i="230"/>
  <c r="H416" i="181" l="1"/>
  <c r="I269" i="294"/>
  <c r="I485" i="293"/>
  <c r="I119" i="295"/>
  <c r="A220" i="230"/>
  <c r="H417" i="181" l="1"/>
  <c r="I491" i="293"/>
  <c r="I275" i="294"/>
  <c r="I125" i="295"/>
  <c r="A221" i="230"/>
  <c r="H418" i="181" l="1"/>
  <c r="I281" i="294"/>
  <c r="I131" i="295"/>
  <c r="I497" i="293"/>
  <c r="A222" i="230"/>
  <c r="H419" i="181" l="1"/>
  <c r="I137" i="295"/>
  <c r="I287" i="294"/>
  <c r="I503" i="293"/>
  <c r="A223" i="230"/>
  <c r="H420" i="181" l="1"/>
  <c r="I293" i="294"/>
  <c r="I509" i="293"/>
  <c r="I143" i="295"/>
  <c r="A224" i="230"/>
  <c r="H421" i="181" l="1"/>
  <c r="I515" i="293"/>
  <c r="I299" i="294"/>
  <c r="I149" i="295"/>
  <c r="A225" i="230"/>
  <c r="H422" i="181" l="1"/>
  <c r="I305" i="294"/>
  <c r="I521" i="293"/>
  <c r="I155" i="295"/>
  <c r="A226" i="230"/>
  <c r="H423" i="181" l="1"/>
  <c r="I161" i="295"/>
  <c r="I527" i="293"/>
  <c r="I311" i="294"/>
  <c r="A227" i="230"/>
  <c r="H424" i="181" l="1"/>
  <c r="I533" i="293"/>
  <c r="I317" i="294"/>
  <c r="I167" i="295"/>
  <c r="A228" i="230"/>
  <c r="H425" i="181" l="1"/>
  <c r="I323" i="294"/>
  <c r="I173" i="295"/>
  <c r="I539" i="293"/>
  <c r="A229" i="230"/>
  <c r="H426" i="181" l="1"/>
  <c r="I179" i="295"/>
  <c r="I545" i="293"/>
  <c r="I329" i="294"/>
  <c r="A230" i="230"/>
  <c r="H427" i="181" l="1"/>
  <c r="I551" i="293"/>
  <c r="I335" i="294"/>
  <c r="I185" i="295"/>
  <c r="A231" i="230"/>
  <c r="H428" i="181" l="1"/>
  <c r="I341" i="294"/>
  <c r="I191" i="295"/>
  <c r="I557" i="293"/>
  <c r="A232" i="230"/>
  <c r="H429" i="181" l="1"/>
  <c r="I197" i="295"/>
  <c r="I563" i="293"/>
  <c r="I347" i="294"/>
  <c r="A233" i="230"/>
  <c r="H430" i="181" l="1"/>
  <c r="I569" i="293"/>
  <c r="I203" i="295"/>
  <c r="I353" i="294"/>
  <c r="A234" i="230"/>
  <c r="H431" i="181" l="1"/>
  <c r="I209" i="295"/>
  <c r="I359" i="294"/>
  <c r="I575" i="293"/>
  <c r="A235" i="230"/>
  <c r="H432" i="181" l="1"/>
  <c r="I365" i="294"/>
  <c r="I581" i="293"/>
  <c r="I215" i="295"/>
  <c r="A236" i="230"/>
  <c r="H433" i="181" l="1"/>
  <c r="I587" i="293"/>
  <c r="I221" i="295"/>
  <c r="I371" i="294"/>
  <c r="A237" i="230"/>
  <c r="H434" i="181" l="1"/>
  <c r="I227" i="295"/>
  <c r="I377" i="294"/>
  <c r="I593" i="293"/>
  <c r="A238" i="230"/>
  <c r="H435" i="181" l="1"/>
  <c r="I599" i="293"/>
  <c r="I233" i="295"/>
  <c r="I383" i="294"/>
  <c r="A239" i="230"/>
  <c r="H436" i="181" l="1"/>
  <c r="I239" i="295"/>
  <c r="I389" i="294"/>
  <c r="A240" i="230"/>
  <c r="H437" i="181" l="1"/>
  <c r="I395" i="294"/>
  <c r="I245" i="295"/>
  <c r="A241" i="230"/>
  <c r="H438" i="181" l="1"/>
  <c r="I251" i="295"/>
  <c r="I401" i="294"/>
  <c r="A242" i="230"/>
  <c r="H439" i="181" l="1"/>
  <c r="I407" i="294"/>
  <c r="I257" i="295"/>
  <c r="A243" i="230"/>
  <c r="H440" i="181" l="1"/>
  <c r="I263" i="295"/>
  <c r="I413" i="294"/>
  <c r="A244" i="230"/>
  <c r="H441" i="181" l="1"/>
  <c r="I419" i="294"/>
  <c r="I269" i="295"/>
  <c r="A245" i="230"/>
  <c r="H442" i="181" l="1"/>
  <c r="I275" i="295"/>
  <c r="I425" i="294"/>
  <c r="A246" i="230"/>
  <c r="H443" i="181" l="1"/>
  <c r="I431" i="294"/>
  <c r="I281" i="295"/>
  <c r="A247" i="230"/>
  <c r="H444" i="181" l="1"/>
  <c r="I287" i="295"/>
  <c r="I437" i="294"/>
  <c r="A248" i="230"/>
  <c r="H445" i="181" l="1"/>
  <c r="I443" i="294"/>
  <c r="I293" i="295"/>
  <c r="A249" i="230"/>
  <c r="H446" i="181" l="1"/>
  <c r="I299" i="295"/>
  <c r="I449" i="294"/>
  <c r="A250" i="230"/>
  <c r="H447" i="181" l="1"/>
  <c r="I455" i="294"/>
  <c r="I305" i="295"/>
  <c r="A251" i="230"/>
  <c r="H448" i="181" l="1"/>
  <c r="I311" i="295"/>
  <c r="I461" i="294"/>
  <c r="A252" i="230"/>
  <c r="H449" i="181" l="1"/>
  <c r="I467" i="294"/>
  <c r="I317" i="295"/>
  <c r="A253" i="230"/>
  <c r="H450" i="181" l="1"/>
  <c r="I323" i="295"/>
  <c r="I473" i="294"/>
  <c r="A254" i="230"/>
  <c r="H451" i="181" l="1"/>
  <c r="I479" i="294"/>
  <c r="I329" i="295"/>
  <c r="A255" i="230"/>
  <c r="H452" i="181" l="1"/>
  <c r="I335" i="295"/>
  <c r="I485" i="294"/>
  <c r="A256" i="230"/>
  <c r="H453" i="181" l="1"/>
  <c r="I491" i="294"/>
  <c r="I341" i="295"/>
  <c r="A257" i="230"/>
  <c r="H454" i="181" l="1"/>
  <c r="I347" i="295"/>
  <c r="I497" i="294"/>
  <c r="A258" i="230"/>
  <c r="H455" i="181" l="1"/>
  <c r="I503" i="294"/>
  <c r="I353" i="295"/>
  <c r="A259" i="230"/>
  <c r="H456" i="181" l="1"/>
  <c r="I359" i="295"/>
  <c r="I509" i="294"/>
  <c r="A260" i="230"/>
  <c r="H457" i="181" l="1"/>
  <c r="I515" i="294"/>
  <c r="I365" i="295"/>
  <c r="A261" i="230"/>
  <c r="H458" i="181" l="1"/>
  <c r="I371" i="295"/>
  <c r="I521" i="294"/>
  <c r="I5" i="296"/>
  <c r="A262" i="230"/>
  <c r="H459" i="181" l="1"/>
  <c r="I527" i="294"/>
  <c r="I11" i="296"/>
  <c r="I377" i="295"/>
  <c r="A263" i="230"/>
  <c r="H460" i="181" l="1"/>
  <c r="I17" i="296"/>
  <c r="I533" i="294"/>
  <c r="I383" i="295"/>
  <c r="A264" i="230"/>
  <c r="H461" i="181" l="1"/>
  <c r="I539" i="294"/>
  <c r="I389" i="295"/>
  <c r="I23" i="296"/>
  <c r="A265" i="230"/>
  <c r="H462" i="181" l="1"/>
  <c r="I395" i="295"/>
  <c r="I29" i="296"/>
  <c r="I545" i="294"/>
  <c r="A266" i="230"/>
  <c r="H463" i="181" l="1"/>
  <c r="I35" i="296"/>
  <c r="I551" i="294"/>
  <c r="I401" i="295"/>
  <c r="A267" i="230"/>
  <c r="H464" i="181" l="1"/>
  <c r="I557" i="294"/>
  <c r="I407" i="295"/>
  <c r="I41" i="296"/>
  <c r="A268" i="230"/>
  <c r="H465" i="181" l="1"/>
  <c r="I413" i="295"/>
  <c r="I563" i="294"/>
  <c r="I47" i="296"/>
  <c r="A269" i="230"/>
  <c r="H466" i="181" l="1"/>
  <c r="I569" i="294"/>
  <c r="I53" i="296"/>
  <c r="I419" i="295"/>
  <c r="A270" i="230"/>
  <c r="H467" i="181" l="1"/>
  <c r="I59" i="296"/>
  <c r="I425" i="295"/>
  <c r="I575" i="294"/>
  <c r="A271" i="230"/>
  <c r="H468" i="181" l="1"/>
  <c r="I431" i="295"/>
  <c r="I581" i="294"/>
  <c r="I65" i="296"/>
  <c r="A272" i="230"/>
  <c r="H469" i="181" l="1"/>
  <c r="I587" i="294"/>
  <c r="I437" i="295"/>
  <c r="I71" i="296"/>
  <c r="A273" i="230"/>
  <c r="H470" i="181" l="1"/>
  <c r="I443" i="295"/>
  <c r="I77" i="296"/>
  <c r="I593" i="294"/>
  <c r="A274" i="230"/>
  <c r="H471" i="181" l="1"/>
  <c r="I83" i="296"/>
  <c r="I599" i="294"/>
  <c r="I449" i="295"/>
  <c r="A275" i="230"/>
  <c r="H472" i="181" l="1"/>
  <c r="I455" i="295"/>
  <c r="I89" i="296"/>
  <c r="A276" i="230"/>
  <c r="H473" i="181" l="1"/>
  <c r="I461" i="295"/>
  <c r="I95" i="296"/>
  <c r="A277" i="230"/>
  <c r="H474" i="181" l="1"/>
  <c r="I101" i="296"/>
  <c r="I467" i="295"/>
  <c r="A278" i="230"/>
  <c r="H475" i="181" l="1"/>
  <c r="I473" i="295"/>
  <c r="I107" i="296"/>
  <c r="A279" i="230"/>
  <c r="H476" i="181" l="1"/>
  <c r="I113" i="296"/>
  <c r="I479" i="295"/>
  <c r="A280" i="230"/>
  <c r="H477" i="181" l="1"/>
  <c r="I485" i="295"/>
  <c r="I119" i="296"/>
  <c r="A281" i="230"/>
  <c r="H478" i="181" l="1"/>
  <c r="I125" i="296"/>
  <c r="I491" i="295"/>
  <c r="A282" i="230"/>
  <c r="H479" i="181" l="1"/>
  <c r="I497" i="295"/>
  <c r="I131" i="296"/>
  <c r="A283" i="230"/>
  <c r="H480" i="181" l="1"/>
  <c r="I137" i="296"/>
  <c r="I503" i="295"/>
  <c r="A284" i="230"/>
  <c r="H481" i="181" l="1"/>
  <c r="I509" i="295"/>
  <c r="I143" i="296"/>
  <c r="A285" i="230"/>
  <c r="H482" i="181" l="1"/>
  <c r="I149" i="296"/>
  <c r="I515" i="295"/>
  <c r="A286" i="230"/>
  <c r="H483" i="181" l="1"/>
  <c r="I521" i="295"/>
  <c r="I155" i="296"/>
  <c r="A287" i="230"/>
  <c r="H484" i="181" l="1"/>
  <c r="I161" i="296"/>
  <c r="I527" i="295"/>
  <c r="A288" i="230"/>
  <c r="H485" i="181" l="1"/>
  <c r="I533" i="295"/>
  <c r="I167" i="296"/>
  <c r="A289" i="230"/>
  <c r="H486" i="181" l="1"/>
  <c r="I173" i="296"/>
  <c r="I539" i="295"/>
  <c r="A290" i="230"/>
  <c r="H487" i="181" l="1"/>
  <c r="I545" i="295"/>
  <c r="I179" i="296"/>
  <c r="A291" i="230"/>
  <c r="H488" i="181" l="1"/>
  <c r="I185" i="296"/>
  <c r="I551" i="295"/>
  <c r="A292" i="230"/>
  <c r="H489" i="181" l="1"/>
  <c r="I557" i="295"/>
  <c r="I191" i="296"/>
  <c r="A293" i="230"/>
  <c r="H490" i="181" l="1"/>
  <c r="I197" i="296"/>
  <c r="I563" i="295"/>
  <c r="A294" i="230"/>
  <c r="H491" i="181" l="1"/>
  <c r="I569" i="295"/>
  <c r="I203" i="296"/>
  <c r="A295" i="230"/>
  <c r="H492" i="181" l="1"/>
  <c r="I209" i="296"/>
  <c r="I575" i="295"/>
  <c r="A296" i="230"/>
  <c r="H493" i="181" l="1"/>
  <c r="I581" i="295"/>
  <c r="I215" i="296"/>
  <c r="A297" i="230"/>
  <c r="H494" i="181" l="1"/>
  <c r="I587" i="295"/>
  <c r="I221" i="296"/>
  <c r="A298" i="230"/>
  <c r="H495" i="181" l="1"/>
  <c r="I227" i="296"/>
  <c r="I593" i="295"/>
  <c r="A299" i="230"/>
  <c r="H496" i="181" l="1"/>
  <c r="I599" i="295"/>
  <c r="I233" i="296"/>
  <c r="A300" i="230"/>
  <c r="H497" i="181" l="1"/>
  <c r="I239" i="296"/>
  <c r="A301" i="230"/>
  <c r="H498" i="181" l="1"/>
  <c r="I245" i="296"/>
  <c r="A302" i="230"/>
  <c r="H499" i="181" l="1"/>
  <c r="I251" i="296"/>
  <c r="A303" i="230"/>
  <c r="H500" i="181" l="1"/>
  <c r="I257" i="296"/>
  <c r="A304" i="230"/>
  <c r="H501" i="181" l="1"/>
  <c r="I263" i="296"/>
  <c r="A305" i="230"/>
  <c r="H502" i="181" l="1"/>
  <c r="I269" i="296"/>
  <c r="A306" i="230"/>
  <c r="H503" i="181" l="1"/>
  <c r="I275" i="296"/>
  <c r="A307" i="230"/>
  <c r="H504" i="181" l="1"/>
  <c r="I281" i="296"/>
  <c r="A308" i="230"/>
  <c r="H505" i="181" l="1"/>
  <c r="I287" i="296"/>
  <c r="A309" i="230"/>
  <c r="H506" i="181" l="1"/>
  <c r="I293" i="296"/>
  <c r="A310" i="230"/>
  <c r="H507" i="181" l="1"/>
  <c r="I299" i="296"/>
  <c r="A311" i="230"/>
  <c r="H508" i="181" l="1"/>
  <c r="I305" i="296"/>
  <c r="A312" i="230"/>
  <c r="H509" i="181" l="1"/>
  <c r="I311" i="296"/>
  <c r="A313" i="230"/>
  <c r="H510" i="181" l="1"/>
  <c r="I317" i="296"/>
  <c r="A314" i="230"/>
  <c r="H511" i="181" l="1"/>
  <c r="I323" i="296"/>
  <c r="I5" i="297"/>
  <c r="A315" i="230"/>
  <c r="H512" i="181" l="1"/>
  <c r="I11" i="297"/>
  <c r="I17" i="297" s="1"/>
  <c r="I329" i="296"/>
  <c r="A316" i="230"/>
  <c r="H513" i="181" l="1"/>
  <c r="I335" i="296"/>
  <c r="I23" i="297"/>
  <c r="A317" i="230"/>
  <c r="H514" i="181" l="1"/>
  <c r="I29" i="297"/>
  <c r="I341" i="296"/>
  <c r="A318" i="230"/>
  <c r="H515" i="181" l="1"/>
  <c r="I347" i="296"/>
  <c r="I35" i="297"/>
  <c r="A319" i="230"/>
  <c r="H516" i="181" l="1"/>
  <c r="I41" i="297"/>
  <c r="I353" i="296"/>
  <c r="A320" i="230"/>
  <c r="H517" i="181" l="1"/>
  <c r="I359" i="296"/>
  <c r="I47" i="297"/>
  <c r="A321" i="230"/>
  <c r="H518" i="181" l="1"/>
  <c r="I53" i="297"/>
  <c r="I365" i="296"/>
  <c r="A322" i="230"/>
  <c r="H519" i="181" l="1"/>
  <c r="I371" i="296"/>
  <c r="I59" i="297"/>
  <c r="A323" i="230"/>
  <c r="H520" i="181" l="1"/>
  <c r="I65" i="297"/>
  <c r="I377" i="296"/>
  <c r="A324" i="230"/>
  <c r="H521" i="181" l="1"/>
  <c r="I383" i="296"/>
  <c r="I71" i="297"/>
  <c r="A325" i="230"/>
  <c r="H522" i="181" l="1"/>
  <c r="I77" i="297"/>
  <c r="I389" i="296"/>
  <c r="A326" i="230"/>
  <c r="H523" i="181" l="1"/>
  <c r="I395" i="296"/>
  <c r="I83" i="297"/>
  <c r="A327" i="230"/>
  <c r="H524" i="181" l="1"/>
  <c r="I89" i="297"/>
  <c r="I401" i="296"/>
  <c r="A328" i="230"/>
  <c r="H525" i="181" l="1"/>
  <c r="I407" i="296"/>
  <c r="I95" i="297"/>
  <c r="A329" i="230"/>
  <c r="H526" i="181" l="1"/>
  <c r="I101" i="297"/>
  <c r="I413" i="296"/>
  <c r="A330" i="230"/>
  <c r="H527" i="181" l="1"/>
  <c r="I419" i="296"/>
  <c r="I107" i="297"/>
  <c r="A331" i="230"/>
  <c r="H528" i="181" l="1"/>
  <c r="I113" i="297"/>
  <c r="I425" i="296"/>
  <c r="A332" i="230"/>
  <c r="H529" i="181" l="1"/>
  <c r="I431" i="296"/>
  <c r="I119" i="297"/>
  <c r="A333" i="230"/>
  <c r="H530" i="181" l="1"/>
  <c r="I125" i="297"/>
  <c r="I437" i="296"/>
  <c r="A334" i="230"/>
  <c r="H531" i="181" l="1"/>
  <c r="I443" i="296"/>
  <c r="I131" i="297"/>
  <c r="A335" i="230"/>
  <c r="H532" i="181" l="1"/>
  <c r="I137" i="297"/>
  <c r="I449" i="296"/>
  <c r="A336" i="230"/>
  <c r="H533" i="181" l="1"/>
  <c r="I455" i="296"/>
  <c r="I143" i="297"/>
  <c r="A337" i="230"/>
  <c r="H534" i="181" l="1"/>
  <c r="I149" i="297"/>
  <c r="I461" i="296"/>
  <c r="A338" i="230"/>
  <c r="H535" i="181" l="1"/>
  <c r="I467" i="296"/>
  <c r="I155" i="297"/>
  <c r="A339" i="230"/>
  <c r="H536" i="181" l="1"/>
  <c r="I161" i="297"/>
  <c r="I473" i="296"/>
  <c r="A340" i="230"/>
  <c r="H537" i="181" l="1"/>
  <c r="I479" i="296"/>
  <c r="I167" i="297"/>
  <c r="A341" i="230"/>
  <c r="H538" i="181" l="1"/>
  <c r="I173" i="297"/>
  <c r="I485" i="296"/>
  <c r="A342" i="230"/>
  <c r="H539" i="181" l="1"/>
  <c r="I491" i="296"/>
  <c r="I179" i="297"/>
  <c r="A343" i="230"/>
  <c r="H540" i="181" l="1"/>
  <c r="I185" i="297"/>
  <c r="I497" i="296"/>
  <c r="A344" i="230"/>
  <c r="H541" i="181" l="1"/>
  <c r="I503" i="296"/>
  <c r="I191" i="297"/>
  <c r="A345" i="230"/>
  <c r="H542" i="181" l="1"/>
  <c r="I197" i="297"/>
  <c r="I509" i="296"/>
  <c r="A346" i="230"/>
  <c r="H543" i="181" l="1"/>
  <c r="I515" i="296"/>
  <c r="I203" i="297"/>
  <c r="A347" i="230"/>
  <c r="H544" i="181" l="1"/>
  <c r="I209" i="297"/>
  <c r="I521" i="296"/>
  <c r="A348" i="230"/>
  <c r="H545" i="181" l="1"/>
  <c r="I527" i="296"/>
  <c r="I215" i="297"/>
  <c r="A349" i="230"/>
  <c r="H546" i="181" l="1"/>
  <c r="I221" i="297"/>
  <c r="I533" i="296"/>
  <c r="A350" i="230"/>
  <c r="H547" i="181" l="1"/>
  <c r="I539" i="296"/>
  <c r="I227" i="297"/>
  <c r="A351" i="230"/>
  <c r="H548" i="181" l="1"/>
  <c r="I233" i="297"/>
  <c r="I545" i="296"/>
  <c r="A352" i="230"/>
  <c r="H549" i="181" l="1"/>
  <c r="I45" i="229"/>
  <c r="C45" i="229" s="1"/>
  <c r="I43" i="229"/>
  <c r="C43" i="229" s="1"/>
  <c r="I41" i="229"/>
  <c r="C41" i="229" s="1"/>
  <c r="I44" i="229"/>
  <c r="C44" i="229" s="1"/>
  <c r="I42" i="229"/>
  <c r="C42" i="229" s="1"/>
  <c r="I551" i="296"/>
  <c r="I239" i="297"/>
  <c r="A353" i="230"/>
  <c r="H550" i="181" l="1"/>
  <c r="I245" i="297"/>
  <c r="I557" i="296"/>
  <c r="A354" i="230"/>
  <c r="H551" i="181" l="1"/>
  <c r="I563" i="296"/>
  <c r="I251" i="297"/>
  <c r="A355" i="230"/>
  <c r="H552" i="181" l="1"/>
  <c r="I257" i="297"/>
  <c r="I569" i="296"/>
  <c r="A356" i="230"/>
  <c r="H553" i="181" l="1"/>
  <c r="I575" i="296"/>
  <c r="I263" i="297"/>
  <c r="A357" i="230"/>
  <c r="H554" i="181" l="1"/>
  <c r="I269" i="297"/>
  <c r="I581" i="296"/>
  <c r="A358" i="230"/>
  <c r="H555" i="181" l="1"/>
  <c r="I587" i="296"/>
  <c r="I275" i="297"/>
  <c r="A359" i="230"/>
  <c r="H556" i="181" l="1"/>
  <c r="I281" i="297"/>
  <c r="I593" i="296"/>
  <c r="A360" i="230"/>
  <c r="H557" i="181" l="1"/>
  <c r="I599" i="296"/>
  <c r="I287" i="297"/>
  <c r="A361" i="230"/>
  <c r="J19" i="247" l="1"/>
  <c r="J21" i="247"/>
  <c r="H558" i="181"/>
  <c r="I293" i="297"/>
  <c r="A362" i="230"/>
  <c r="H559" i="181" l="1"/>
  <c r="I299" i="297"/>
  <c r="A363" i="230"/>
  <c r="H560" i="181" l="1"/>
  <c r="I305" i="297"/>
  <c r="A364" i="230"/>
  <c r="H561" i="181" l="1"/>
  <c r="I311" i="297"/>
  <c r="A365" i="230"/>
  <c r="H562" i="181" l="1"/>
  <c r="I317" i="297"/>
  <c r="A366" i="230"/>
  <c r="H563" i="181" l="1"/>
  <c r="I323" i="297"/>
  <c r="A367" i="230"/>
  <c r="H564" i="181" l="1"/>
  <c r="I329" i="297"/>
  <c r="I5" i="298"/>
  <c r="A368" i="230"/>
  <c r="H565" i="181" l="1"/>
  <c r="I11" i="298"/>
  <c r="I335" i="297"/>
  <c r="A369" i="230"/>
  <c r="H566" i="181" l="1"/>
  <c r="I341" i="297"/>
  <c r="I17" i="298"/>
  <c r="A370" i="230"/>
  <c r="H567" i="181" l="1"/>
  <c r="I23" i="298"/>
  <c r="I347" i="297"/>
  <c r="A371" i="230"/>
  <c r="H568" i="181" l="1"/>
  <c r="I353" i="297"/>
  <c r="I29" i="298"/>
  <c r="A372" i="230"/>
  <c r="H569" i="181" l="1"/>
  <c r="I35" i="298"/>
  <c r="I359" i="297"/>
  <c r="A373" i="230"/>
  <c r="H570" i="181" l="1"/>
  <c r="I365" i="297"/>
  <c r="I41" i="298"/>
  <c r="A374" i="230"/>
  <c r="H571" i="181" l="1"/>
  <c r="I47" i="298"/>
  <c r="I371" i="297"/>
  <c r="A375" i="230"/>
  <c r="H572" i="181" l="1"/>
  <c r="I377" i="297"/>
  <c r="I53" i="298"/>
  <c r="A376" i="230"/>
  <c r="H573" i="181" l="1"/>
  <c r="I59" i="298"/>
  <c r="I383" i="297"/>
  <c r="A377" i="230"/>
  <c r="H574" i="181" l="1"/>
  <c r="I389" i="297"/>
  <c r="I65" i="298"/>
  <c r="A378" i="230"/>
  <c r="H575" i="181" l="1"/>
  <c r="I71" i="298"/>
  <c r="I395" i="297"/>
  <c r="A379" i="230"/>
  <c r="H576" i="181" l="1"/>
  <c r="I401" i="297"/>
  <c r="I77" i="298"/>
  <c r="A380" i="230"/>
  <c r="H577" i="181" l="1"/>
  <c r="I83" i="298"/>
  <c r="I407" i="297"/>
  <c r="A381" i="230"/>
  <c r="H578" i="181" l="1"/>
  <c r="I413" i="297"/>
  <c r="I89" i="298"/>
  <c r="A382" i="230"/>
  <c r="H579" i="181" l="1"/>
  <c r="I95" i="298"/>
  <c r="I419" i="297"/>
  <c r="A383" i="230"/>
  <c r="H580" i="181" l="1"/>
  <c r="I425" i="297"/>
  <c r="I101" i="298"/>
  <c r="A384" i="230"/>
  <c r="H581" i="181" l="1"/>
  <c r="I107" i="298"/>
  <c r="I431" i="297"/>
  <c r="A385" i="230"/>
  <c r="H582" i="181" l="1"/>
  <c r="I437" i="297"/>
  <c r="I113" i="298"/>
  <c r="A386" i="230"/>
  <c r="H583" i="181" l="1"/>
  <c r="I119" i="298"/>
  <c r="I443" i="297"/>
  <c r="A387" i="230"/>
  <c r="H584" i="181" l="1"/>
  <c r="I449" i="297"/>
  <c r="I125" i="298"/>
  <c r="A388" i="230"/>
  <c r="H585" i="181" l="1"/>
  <c r="I131" i="298"/>
  <c r="I455" i="297"/>
  <c r="A389" i="230"/>
  <c r="H586" i="181" l="1"/>
  <c r="I461" i="297"/>
  <c r="I137" i="298"/>
  <c r="A390" i="230"/>
  <c r="H587" i="181" l="1"/>
  <c r="I143" i="298"/>
  <c r="I467" i="297"/>
  <c r="A391" i="230"/>
  <c r="H588" i="181" l="1"/>
  <c r="I473" i="297"/>
  <c r="I149" i="298"/>
  <c r="A392" i="230"/>
  <c r="H589" i="181" l="1"/>
  <c r="I155" i="298"/>
  <c r="I479" i="297"/>
  <c r="A393" i="230"/>
  <c r="H590" i="181" l="1"/>
  <c r="I485" i="297"/>
  <c r="I161" i="298"/>
  <c r="A394" i="230"/>
  <c r="H591" i="181" l="1"/>
  <c r="I491" i="297"/>
  <c r="I167" i="298"/>
  <c r="A395" i="230"/>
  <c r="H592" i="181" l="1"/>
  <c r="I497" i="297"/>
  <c r="I173" i="298"/>
  <c r="A396" i="230"/>
  <c r="H593" i="181" l="1"/>
  <c r="I179" i="298"/>
  <c r="I503" i="297"/>
  <c r="A397" i="230"/>
  <c r="H594" i="181" l="1"/>
  <c r="I509" i="297"/>
  <c r="I185" i="298"/>
  <c r="A398" i="230"/>
  <c r="H595" i="181" l="1"/>
  <c r="I191" i="298"/>
  <c r="I515" i="297"/>
  <c r="A399" i="230"/>
  <c r="H596" i="181" l="1"/>
  <c r="I521" i="297"/>
  <c r="I197" i="298"/>
  <c r="A400" i="230"/>
  <c r="H597" i="181" l="1"/>
  <c r="I203" i="298"/>
  <c r="I527" i="297"/>
  <c r="A401" i="230"/>
  <c r="H598" i="181" l="1"/>
  <c r="I533" i="297"/>
  <c r="I209" i="298"/>
  <c r="A402" i="230"/>
  <c r="H599" i="181" l="1"/>
  <c r="I215" i="298"/>
  <c r="I539" i="297"/>
  <c r="A403" i="230"/>
  <c r="H600" i="181" l="1"/>
  <c r="I545" i="297"/>
  <c r="I221" i="298"/>
  <c r="A404" i="230"/>
  <c r="H601" i="181" l="1"/>
  <c r="I227" i="298"/>
  <c r="I551" i="297"/>
  <c r="A405" i="230"/>
  <c r="H602" i="181" l="1"/>
  <c r="I557" i="297"/>
  <c r="I233" i="298"/>
  <c r="A406" i="230"/>
  <c r="H603" i="181" l="1"/>
  <c r="I239" i="298"/>
  <c r="I563" i="297"/>
  <c r="A407" i="230"/>
  <c r="H604" i="181" l="1"/>
  <c r="I569" i="297"/>
  <c r="I245" i="298"/>
  <c r="A408" i="230"/>
  <c r="H605" i="181" l="1"/>
  <c r="I251" i="298"/>
  <c r="I575" i="297"/>
  <c r="A409" i="230"/>
  <c r="H606" i="181" l="1"/>
  <c r="I581" i="297"/>
  <c r="I257" i="298"/>
  <c r="A410" i="230"/>
  <c r="H607" i="181" l="1"/>
  <c r="I263" i="298"/>
  <c r="I587" i="297"/>
  <c r="A411" i="230"/>
  <c r="H608" i="181" l="1"/>
  <c r="I593" i="297"/>
  <c r="I269" i="298"/>
  <c r="A412" i="230"/>
  <c r="H609" i="181" l="1"/>
  <c r="I275" i="298"/>
  <c r="I599" i="297"/>
  <c r="A413" i="230"/>
  <c r="H610" i="181" l="1"/>
  <c r="I281" i="298"/>
  <c r="A414" i="230"/>
  <c r="H611" i="181" l="1"/>
  <c r="I287" i="298"/>
  <c r="A415" i="230"/>
  <c r="H612" i="181" l="1"/>
  <c r="I293" i="298"/>
  <c r="A416" i="230"/>
  <c r="H613" i="181" l="1"/>
  <c r="I299" i="298"/>
  <c r="A417" i="230"/>
  <c r="H614" i="181" l="1"/>
  <c r="I305" i="298"/>
  <c r="A418" i="230"/>
  <c r="H615" i="181" l="1"/>
  <c r="I311" i="298"/>
  <c r="A419" i="230"/>
  <c r="H616" i="181" l="1"/>
  <c r="I317" i="298"/>
  <c r="A420" i="230"/>
  <c r="H617" i="181" l="1"/>
  <c r="I323" i="298"/>
  <c r="A421" i="230"/>
  <c r="H618" i="181" l="1"/>
  <c r="I329" i="298"/>
  <c r="A422" i="230"/>
  <c r="H619" i="181" l="1"/>
  <c r="I335" i="298"/>
  <c r="A423" i="230"/>
  <c r="H620" i="181" l="1"/>
  <c r="I341" i="298"/>
  <c r="A424" i="230"/>
  <c r="H621" i="181" l="1"/>
  <c r="I347" i="298"/>
  <c r="A425" i="230"/>
  <c r="H622" i="181" l="1"/>
  <c r="I353" i="298"/>
  <c r="A426" i="230"/>
  <c r="H623" i="181" l="1"/>
  <c r="I359" i="298"/>
  <c r="A427" i="230"/>
  <c r="H624" i="181" l="1"/>
  <c r="I365" i="298"/>
  <c r="A428" i="230"/>
  <c r="H625" i="181" l="1"/>
  <c r="I371" i="298"/>
  <c r="A429" i="230"/>
  <c r="H626" i="181" l="1"/>
  <c r="I377" i="298"/>
  <c r="A430" i="230"/>
  <c r="H627" i="181" l="1"/>
  <c r="I383" i="298"/>
  <c r="A431" i="230"/>
  <c r="H628" i="181" l="1"/>
  <c r="I389" i="298"/>
  <c r="A432" i="230"/>
  <c r="H629" i="181" l="1"/>
  <c r="I395" i="298"/>
  <c r="A433" i="230"/>
  <c r="H630" i="181" l="1"/>
  <c r="I401" i="298"/>
  <c r="A434" i="230"/>
  <c r="H631" i="181" l="1"/>
  <c r="I407" i="298"/>
  <c r="A435" i="230"/>
  <c r="H632" i="181" l="1"/>
  <c r="I413" i="298"/>
  <c r="A436" i="230"/>
  <c r="H633" i="181" l="1"/>
  <c r="I419" i="298"/>
  <c r="A437" i="230"/>
  <c r="H634" i="181" l="1"/>
  <c r="I425" i="298"/>
  <c r="A438" i="230"/>
  <c r="H635" i="181" l="1"/>
  <c r="I431" i="298"/>
  <c r="A439" i="230"/>
  <c r="H636" i="181" l="1"/>
  <c r="I437" i="298"/>
  <c r="A440" i="230"/>
  <c r="H637" i="181" l="1"/>
  <c r="I443" i="298"/>
  <c r="A441" i="230"/>
  <c r="H638" i="181" l="1"/>
  <c r="I449" i="298"/>
  <c r="A442" i="230"/>
  <c r="H639" i="181" l="1"/>
  <c r="I455" i="298"/>
  <c r="A443" i="230"/>
  <c r="H640" i="181" l="1"/>
  <c r="I461" i="298"/>
  <c r="A444" i="230"/>
  <c r="H641" i="181" l="1"/>
  <c r="I467" i="298"/>
  <c r="A445" i="230"/>
  <c r="H642" i="181" l="1"/>
  <c r="I473" i="298"/>
  <c r="A446" i="230"/>
  <c r="H643" i="181" l="1"/>
  <c r="I479" i="298"/>
  <c r="A447" i="230"/>
  <c r="H644" i="181" l="1"/>
  <c r="I485" i="298"/>
  <c r="A448" i="230"/>
  <c r="H645" i="181" l="1"/>
  <c r="I491" i="298"/>
  <c r="A449" i="230"/>
  <c r="H646" i="181" l="1"/>
  <c r="I497" i="298"/>
  <c r="A450" i="230"/>
  <c r="H647" i="181" l="1"/>
  <c r="I503" i="298"/>
  <c r="A451" i="230"/>
  <c r="H648" i="181" l="1"/>
  <c r="I509" i="298"/>
  <c r="A452" i="230"/>
  <c r="H649" i="181" l="1"/>
  <c r="I515" i="298"/>
  <c r="A453" i="230"/>
  <c r="H650" i="181" l="1"/>
  <c r="I521" i="298"/>
  <c r="A454" i="230"/>
  <c r="H651" i="181" l="1"/>
  <c r="I527" i="298"/>
  <c r="A455" i="230"/>
  <c r="H652" i="181" l="1"/>
  <c r="I533" i="298"/>
  <c r="A456" i="230"/>
  <c r="H653" i="181" l="1"/>
  <c r="I539" i="298"/>
  <c r="A457" i="230"/>
  <c r="H654" i="181" l="1"/>
  <c r="I5" i="299"/>
  <c r="I11" i="299" s="1"/>
  <c r="I545" i="298"/>
  <c r="A458" i="230"/>
  <c r="I551" i="298" l="1"/>
  <c r="I17" i="299"/>
  <c r="A459" i="230"/>
  <c r="I23" i="299" l="1"/>
  <c r="I557" i="298"/>
  <c r="A460" i="230"/>
  <c r="I563" i="298" l="1"/>
  <c r="I29" i="299"/>
  <c r="A461" i="230"/>
  <c r="I35" i="299" l="1"/>
  <c r="I569" i="298"/>
  <c r="A462" i="230"/>
  <c r="I575" i="298" l="1"/>
  <c r="I41" i="299"/>
  <c r="A463" i="230"/>
  <c r="I47" i="299" l="1"/>
  <c r="I581" i="298"/>
  <c r="A464" i="230"/>
  <c r="I587" i="298" l="1"/>
  <c r="I53" i="299"/>
  <c r="A465" i="230"/>
  <c r="I59" i="299" l="1"/>
  <c r="I593" i="298"/>
  <c r="A466" i="230"/>
  <c r="I65" i="299" l="1"/>
  <c r="I599" i="298"/>
  <c r="A467" i="230"/>
  <c r="I71" i="299" l="1"/>
  <c r="A468" i="230"/>
  <c r="I77" i="299" l="1"/>
  <c r="A469" i="230"/>
  <c r="I83" i="299" l="1"/>
  <c r="A470" i="230"/>
  <c r="I89" i="299" l="1"/>
  <c r="A471" i="230"/>
  <c r="I95" i="299" l="1"/>
  <c r="A472" i="230"/>
  <c r="I101" i="299" l="1"/>
  <c r="A473" i="230"/>
  <c r="I107" i="299" l="1"/>
  <c r="A474" i="230"/>
  <c r="I113" i="299" l="1"/>
  <c r="A475" i="230"/>
  <c r="I119" i="299" l="1"/>
  <c r="A476" i="230"/>
  <c r="I125" i="299" l="1"/>
  <c r="A477" i="230"/>
  <c r="I131" i="299" l="1"/>
  <c r="A478" i="230"/>
  <c r="I137" i="299" l="1"/>
  <c r="A479" i="230"/>
  <c r="I143" i="299" l="1"/>
  <c r="A480" i="230"/>
  <c r="I149" i="299" l="1"/>
  <c r="A481" i="230"/>
  <c r="I155" i="299" l="1"/>
  <c r="A482" i="230"/>
  <c r="I161" i="299" l="1"/>
  <c r="A483" i="230"/>
  <c r="I167" i="299" l="1"/>
  <c r="A484" i="230"/>
  <c r="I173" i="299" l="1"/>
  <c r="A485" i="230"/>
  <c r="I179" i="299" l="1"/>
  <c r="A486" i="230"/>
  <c r="I185" i="299" l="1"/>
  <c r="A487" i="230"/>
  <c r="I191" i="299" l="1"/>
  <c r="A488" i="230"/>
  <c r="I197" i="299" l="1"/>
  <c r="A489" i="230"/>
  <c r="I203" i="299" l="1"/>
  <c r="A490" i="230"/>
  <c r="I209" i="299" l="1"/>
  <c r="A491" i="230"/>
  <c r="I215" i="299" l="1"/>
  <c r="A492" i="230"/>
  <c r="I221" i="299" l="1"/>
  <c r="A493" i="230"/>
  <c r="I227" i="299" l="1"/>
  <c r="A494" i="230"/>
  <c r="I233" i="299" l="1"/>
  <c r="A495" i="230"/>
  <c r="I239" i="299" l="1"/>
  <c r="A496" i="230"/>
  <c r="I245" i="299" l="1"/>
  <c r="A497" i="230"/>
  <c r="I251" i="299" l="1"/>
  <c r="A498" i="230"/>
  <c r="I257" i="299" l="1"/>
  <c r="A499" i="230"/>
  <c r="I263" i="299" l="1"/>
  <c r="A500" i="230"/>
  <c r="I269" i="299" l="1"/>
  <c r="A501" i="230"/>
  <c r="I275" i="299" l="1"/>
  <c r="A502" i="230"/>
  <c r="I281" i="299" l="1"/>
  <c r="A503" i="230"/>
  <c r="I287" i="299" l="1"/>
  <c r="A504" i="230"/>
  <c r="I293" i="299" l="1"/>
  <c r="A505" i="230"/>
  <c r="I299" i="299" l="1"/>
  <c r="A506" i="230"/>
  <c r="I305" i="299" l="1"/>
  <c r="A507" i="230"/>
  <c r="I311" i="299" l="1"/>
  <c r="A508" i="230"/>
  <c r="I317" i="299" l="1"/>
  <c r="A509" i="230"/>
  <c r="I323" i="299" l="1"/>
  <c r="A510" i="230"/>
  <c r="I329" i="299" l="1"/>
  <c r="A511" i="230"/>
  <c r="I335" i="299" l="1"/>
  <c r="A512" i="230"/>
  <c r="I341" i="299" l="1"/>
  <c r="A513" i="230"/>
  <c r="I347" i="299" l="1"/>
  <c r="A514" i="230"/>
  <c r="I353" i="299" l="1"/>
  <c r="A515" i="230"/>
  <c r="I359" i="299" l="1"/>
  <c r="A516" i="230"/>
  <c r="I365" i="299" l="1"/>
  <c r="A517" i="230"/>
  <c r="I371" i="299" l="1"/>
  <c r="A518" i="230"/>
  <c r="I377" i="299" l="1"/>
  <c r="A519" i="230"/>
  <c r="I383" i="299" l="1"/>
  <c r="A520" i="230"/>
  <c r="I389" i="299" l="1"/>
  <c r="A521" i="230"/>
  <c r="I395" i="299" l="1"/>
  <c r="A522" i="230"/>
  <c r="I401" i="299" l="1"/>
  <c r="A523" i="230"/>
  <c r="I407" i="299" l="1"/>
  <c r="A524" i="230"/>
  <c r="I413" i="299" l="1"/>
  <c r="A525" i="230"/>
  <c r="I419" i="299" l="1"/>
  <c r="A526" i="230"/>
  <c r="I425" i="299" l="1"/>
  <c r="A527" i="230"/>
  <c r="I431" i="299" l="1"/>
  <c r="A528" i="230"/>
  <c r="I437" i="299" l="1"/>
  <c r="A529" i="230"/>
  <c r="I443" i="299" l="1"/>
  <c r="A530" i="230"/>
  <c r="I449" i="299" l="1"/>
  <c r="A531" i="230"/>
  <c r="I455" i="299" l="1"/>
  <c r="A532" i="230"/>
  <c r="I461" i="299" l="1"/>
  <c r="A533" i="230"/>
  <c r="I467" i="299" l="1"/>
  <c r="A534" i="230"/>
  <c r="I473" i="299" l="1"/>
  <c r="A535" i="230"/>
  <c r="I479" i="299" l="1"/>
  <c r="A536" i="230"/>
  <c r="I485" i="299" l="1"/>
  <c r="A537" i="230"/>
  <c r="I491" i="299" l="1"/>
  <c r="A538" i="230"/>
  <c r="I497" i="299" l="1"/>
  <c r="A539" i="230"/>
  <c r="I503" i="299" l="1"/>
  <c r="A540" i="230"/>
  <c r="I509" i="299" l="1"/>
  <c r="A541" i="230"/>
  <c r="I515" i="299" l="1"/>
  <c r="A542" i="230"/>
  <c r="I521" i="299" l="1"/>
  <c r="A543" i="230"/>
  <c r="I527" i="299" l="1"/>
  <c r="A544" i="230"/>
  <c r="I533" i="299" l="1"/>
  <c r="A545" i="230"/>
  <c r="I539" i="299" l="1"/>
  <c r="A546" i="230"/>
  <c r="I545" i="299" l="1"/>
  <c r="A547" i="230"/>
  <c r="I551" i="299" l="1"/>
  <c r="A548" i="230"/>
  <c r="I557" i="299" l="1"/>
  <c r="A549" i="230"/>
  <c r="I563" i="299" l="1"/>
  <c r="A550" i="230"/>
  <c r="I569" i="299" l="1"/>
  <c r="A551" i="230"/>
  <c r="I575" i="299" l="1"/>
  <c r="A552" i="230"/>
  <c r="I581" i="299" l="1"/>
  <c r="A553" i="230"/>
  <c r="I587" i="299" l="1"/>
  <c r="A554" i="230"/>
  <c r="I593" i="299" l="1"/>
  <c r="A555" i="230"/>
  <c r="I599" i="299" l="1"/>
  <c r="A556" i="230"/>
  <c r="A557" i="230" l="1"/>
  <c r="A558" i="230" l="1"/>
  <c r="A559" i="230" l="1"/>
  <c r="A560" i="230" l="1"/>
  <c r="A561" i="230" l="1"/>
  <c r="A562" i="230" l="1"/>
  <c r="A563" i="230" l="1"/>
  <c r="I5" i="302" l="1"/>
  <c r="A564" i="230"/>
  <c r="I11" i="302" l="1"/>
  <c r="I5" i="300"/>
  <c r="I11" i="300" s="1"/>
  <c r="I17" i="300" s="1"/>
  <c r="I23" i="300" s="1"/>
  <c r="I29" i="300" s="1"/>
  <c r="I35" i="300" s="1"/>
  <c r="I41" i="300" s="1"/>
  <c r="I47" i="300" s="1"/>
  <c r="I53" i="300" s="1"/>
  <c r="I59" i="300" s="1"/>
  <c r="I65" i="300" s="1"/>
  <c r="I71" i="300" s="1"/>
  <c r="I77" i="300" s="1"/>
  <c r="I83" i="300" s="1"/>
  <c r="I89" i="300" s="1"/>
  <c r="I95" i="300" s="1"/>
  <c r="I101" i="300" s="1"/>
  <c r="I107" i="300" s="1"/>
  <c r="I113" i="300" s="1"/>
  <c r="I119" i="300" s="1"/>
  <c r="I125" i="300" s="1"/>
  <c r="I131" i="300" s="1"/>
  <c r="I137" i="300" s="1"/>
  <c r="I143" i="300" s="1"/>
  <c r="I149" i="300" s="1"/>
  <c r="I155" i="300" s="1"/>
  <c r="I161" i="300" s="1"/>
  <c r="I167" i="300" s="1"/>
  <c r="I173" i="300" s="1"/>
  <c r="I179" i="300" s="1"/>
  <c r="I185" i="300" s="1"/>
  <c r="I191" i="300" s="1"/>
  <c r="I197" i="300" s="1"/>
  <c r="I203" i="300" s="1"/>
  <c r="I209" i="300" s="1"/>
  <c r="I215" i="300" s="1"/>
  <c r="I221" i="300" s="1"/>
  <c r="I227" i="300" s="1"/>
  <c r="I233" i="300" s="1"/>
  <c r="I239" i="300" s="1"/>
  <c r="I245" i="300" s="1"/>
  <c r="I251" i="300" s="1"/>
  <c r="I257" i="300" s="1"/>
  <c r="A565" i="230"/>
  <c r="I17" i="302" l="1"/>
  <c r="I263" i="300"/>
  <c r="A566" i="230"/>
  <c r="I23" i="302" l="1"/>
  <c r="I269" i="300"/>
  <c r="A567" i="230"/>
  <c r="I29" i="302" l="1"/>
  <c r="I275" i="300"/>
  <c r="A568" i="230"/>
  <c r="I35" i="302" l="1"/>
  <c r="I281" i="300"/>
  <c r="A569" i="230"/>
  <c r="I41" i="302" l="1"/>
  <c r="I287" i="300"/>
  <c r="A570" i="230"/>
  <c r="I47" i="302" l="1"/>
  <c r="I293" i="300"/>
  <c r="A571" i="230"/>
  <c r="I53" i="302" l="1"/>
  <c r="I299" i="300"/>
  <c r="A572" i="230"/>
  <c r="I59" i="302" l="1"/>
  <c r="I305" i="300"/>
  <c r="A573" i="230"/>
  <c r="I65" i="302" l="1"/>
  <c r="I311" i="300"/>
  <c r="A574" i="230"/>
  <c r="I71" i="302" l="1"/>
  <c r="I317" i="300"/>
  <c r="A575" i="230"/>
  <c r="I77" i="302" l="1"/>
  <c r="I323" i="300"/>
  <c r="A576" i="230"/>
  <c r="I83" i="302" l="1"/>
  <c r="I329" i="300"/>
  <c r="A577" i="230"/>
  <c r="I89" i="302" l="1"/>
  <c r="I335" i="300"/>
  <c r="A578" i="230"/>
  <c r="I95" i="302" l="1"/>
  <c r="I341" i="300"/>
  <c r="A579" i="230"/>
  <c r="I101" i="302" l="1"/>
  <c r="I347" i="300"/>
  <c r="A580" i="230"/>
  <c r="I107" i="302" l="1"/>
  <c r="I353" i="300"/>
  <c r="A581" i="230"/>
  <c r="I113" i="302" l="1"/>
  <c r="I359" i="300"/>
  <c r="A582" i="230"/>
  <c r="I119" i="302" l="1"/>
  <c r="I365" i="300"/>
  <c r="A583" i="230"/>
  <c r="I125" i="302" l="1"/>
  <c r="I371" i="300"/>
  <c r="A584" i="230"/>
  <c r="I131" i="302" l="1"/>
  <c r="I377" i="300"/>
  <c r="A585" i="230"/>
  <c r="I137" i="302" l="1"/>
  <c r="I383" i="300"/>
  <c r="A586" i="230"/>
  <c r="I143" i="302" l="1"/>
  <c r="I389" i="300"/>
  <c r="A587" i="230"/>
  <c r="I149" i="302" l="1"/>
  <c r="I395" i="300"/>
  <c r="A588" i="230"/>
  <c r="I155" i="302" l="1"/>
  <c r="I401" i="300"/>
  <c r="A589" i="230"/>
  <c r="I161" i="302" l="1"/>
  <c r="I407" i="300"/>
  <c r="A590" i="230"/>
  <c r="I167" i="302" l="1"/>
  <c r="I413" i="300"/>
  <c r="A591" i="230"/>
  <c r="I173" i="302" l="1"/>
  <c r="I419" i="300"/>
  <c r="A592" i="230"/>
  <c r="I179" i="302" l="1"/>
  <c r="I425" i="300"/>
  <c r="A593" i="230"/>
  <c r="I185" i="302" l="1"/>
  <c r="I431" i="300"/>
  <c r="A594" i="230"/>
  <c r="I191" i="302" l="1"/>
  <c r="I437" i="300"/>
  <c r="A595" i="230"/>
  <c r="I197" i="302" l="1"/>
  <c r="I443" i="300"/>
  <c r="A596" i="230"/>
  <c r="I203" i="302" l="1"/>
  <c r="I449" i="300"/>
  <c r="A597" i="230"/>
  <c r="I209" i="302" l="1"/>
  <c r="I455" i="300"/>
  <c r="A598" i="230"/>
  <c r="I215" i="302" l="1"/>
  <c r="I461" i="300"/>
  <c r="A599" i="230"/>
  <c r="I221" i="302" l="1"/>
  <c r="I467" i="300"/>
  <c r="A600" i="230"/>
  <c r="I227" i="302" l="1"/>
  <c r="I473" i="300"/>
  <c r="A601" i="230"/>
  <c r="I233" i="302" l="1"/>
  <c r="I479" i="300"/>
  <c r="A602" i="230"/>
  <c r="I239" i="302" l="1"/>
  <c r="I485" i="300"/>
  <c r="A603" i="230"/>
  <c r="I245" i="302" l="1"/>
  <c r="I491" i="300"/>
  <c r="A604" i="230"/>
  <c r="I251" i="302" l="1"/>
  <c r="I497" i="300"/>
  <c r="A605" i="230"/>
  <c r="I257" i="302" l="1"/>
  <c r="I503" i="300"/>
  <c r="A606" i="230"/>
  <c r="I263" i="302" l="1"/>
  <c r="I509" i="300"/>
  <c r="A607" i="230"/>
  <c r="I269" i="302" l="1"/>
  <c r="I515" i="300"/>
  <c r="A608" i="230"/>
  <c r="I275" i="302" l="1"/>
  <c r="I521" i="300"/>
  <c r="A609" i="230"/>
  <c r="I281" i="302" l="1"/>
  <c r="I527" i="300"/>
  <c r="A610" i="230"/>
  <c r="I287" i="302" l="1"/>
  <c r="I533" i="300"/>
  <c r="A611" i="230"/>
  <c r="I293" i="302" l="1"/>
  <c r="I539" i="300"/>
  <c r="A612" i="230"/>
  <c r="I299" i="302" l="1"/>
  <c r="I545" i="300"/>
  <c r="A613" i="230"/>
  <c r="I305" i="302" l="1"/>
  <c r="I551" i="300"/>
  <c r="A614" i="230"/>
  <c r="I311" i="302" l="1"/>
  <c r="I557" i="300"/>
  <c r="A615" i="230"/>
  <c r="I317" i="302" l="1"/>
  <c r="I563" i="300"/>
  <c r="A616" i="230"/>
  <c r="I323" i="302" l="1"/>
  <c r="I569" i="300"/>
  <c r="A617" i="230"/>
  <c r="I329" i="302" l="1"/>
  <c r="I575" i="300"/>
  <c r="A618" i="230"/>
  <c r="I335" i="302" l="1"/>
  <c r="I581" i="300"/>
  <c r="A619" i="230"/>
  <c r="I341" i="302" l="1"/>
  <c r="I587" i="300"/>
  <c r="A620" i="230"/>
  <c r="I347" i="302" l="1"/>
  <c r="I593" i="300"/>
  <c r="A621" i="230"/>
  <c r="I353" i="302" l="1"/>
  <c r="I599" i="300"/>
  <c r="A622" i="230"/>
  <c r="I359" i="302" l="1"/>
  <c r="A623" i="230"/>
  <c r="I365" i="302" l="1"/>
  <c r="A624" i="230"/>
  <c r="I371" i="302" l="1"/>
  <c r="A625" i="230"/>
  <c r="I377" i="302" l="1"/>
  <c r="A626" i="230"/>
  <c r="I383" i="302" l="1"/>
  <c r="A627" i="230"/>
  <c r="I389" i="302" l="1"/>
  <c r="A628" i="230"/>
  <c r="I395" i="302" l="1"/>
  <c r="A629" i="230"/>
  <c r="I401" i="302" l="1"/>
  <c r="A630" i="230"/>
  <c r="I407" i="302" l="1"/>
  <c r="A631" i="230"/>
  <c r="I413" i="302" l="1"/>
  <c r="A632" i="230"/>
  <c r="I419" i="302" l="1"/>
  <c r="A633" i="230"/>
  <c r="I425" i="302" l="1"/>
  <c r="A634" i="230"/>
  <c r="I431" i="302" l="1"/>
  <c r="A635" i="230"/>
  <c r="I437" i="302" l="1"/>
  <c r="A636" i="230"/>
  <c r="I443" i="302" l="1"/>
  <c r="A637" i="230"/>
  <c r="I449" i="302" l="1"/>
  <c r="A638" i="230"/>
  <c r="I455" i="302" l="1"/>
  <c r="A639" i="230"/>
  <c r="I461" i="302" l="1"/>
  <c r="A640" i="230"/>
  <c r="I467" i="302" l="1"/>
  <c r="A641" i="230"/>
  <c r="I473" i="302" l="1"/>
  <c r="A642" i="230"/>
  <c r="I479" i="302" l="1"/>
  <c r="A643" i="230"/>
  <c r="I485" i="302" l="1"/>
  <c r="A644" i="230"/>
  <c r="I491" i="302" l="1"/>
  <c r="A645" i="230"/>
  <c r="I497" i="302" l="1"/>
  <c r="A646" i="230"/>
  <c r="I503" i="302" l="1"/>
  <c r="A647" i="230"/>
  <c r="I509" i="302" l="1"/>
  <c r="A648" i="230"/>
  <c r="I515" i="302" l="1"/>
  <c r="A649" i="230"/>
  <c r="I521" i="302" l="1"/>
  <c r="A650" i="230"/>
  <c r="I527" i="302" l="1"/>
  <c r="A651" i="230"/>
  <c r="I533" i="302" l="1"/>
  <c r="A652" i="230"/>
  <c r="I539" i="302" l="1"/>
  <c r="A653" i="230"/>
  <c r="I545" i="302" l="1"/>
  <c r="A654" i="230"/>
  <c r="I551" i="302" l="1"/>
  <c r="A655" i="230"/>
  <c r="I557" i="302" l="1"/>
  <c r="A656" i="230"/>
  <c r="I563" i="302" l="1"/>
  <c r="A657" i="230"/>
  <c r="I569" i="302" l="1"/>
  <c r="A658" i="230"/>
  <c r="I575" i="302" l="1"/>
  <c r="A659" i="230"/>
  <c r="I581" i="302" l="1"/>
  <c r="A660" i="230"/>
  <c r="I587" i="302" l="1"/>
  <c r="A661" i="230"/>
  <c r="I593" i="302" l="1"/>
  <c r="A662" i="230"/>
  <c r="I599" i="302" l="1"/>
  <c r="A663" i="230"/>
  <c r="I95" i="229" l="1"/>
  <c r="C95" i="229" s="1"/>
  <c r="A664" i="230"/>
  <c r="I333" i="229" l="1"/>
  <c r="C333" i="229" s="1"/>
  <c r="I138" i="229"/>
  <c r="C138" i="229" s="1"/>
  <c r="I518" i="229"/>
  <c r="C518" i="229" s="1"/>
  <c r="I489" i="229"/>
  <c r="C489" i="229" s="1"/>
  <c r="I402" i="229"/>
  <c r="C402" i="229" s="1"/>
  <c r="I579" i="229"/>
  <c r="C579" i="229" s="1"/>
  <c r="I458" i="229"/>
  <c r="C458" i="229" s="1"/>
  <c r="I405" i="229"/>
  <c r="C405" i="229" s="1"/>
  <c r="I192" i="229"/>
  <c r="C192" i="229" s="1"/>
  <c r="I530" i="229"/>
  <c r="C530" i="229" s="1"/>
  <c r="I296" i="229"/>
  <c r="C296" i="229" s="1"/>
  <c r="I159" i="229"/>
  <c r="C159" i="229" s="1"/>
  <c r="I500" i="229"/>
  <c r="C500" i="229" s="1"/>
  <c r="I117" i="229"/>
  <c r="C117" i="229" s="1"/>
  <c r="I576" i="229"/>
  <c r="C576" i="229" s="1"/>
  <c r="I228" i="229"/>
  <c r="C228" i="229" s="1"/>
  <c r="I157" i="229"/>
  <c r="C157" i="229" s="1"/>
  <c r="I133" i="229"/>
  <c r="C133" i="229" s="1"/>
  <c r="I273" i="229"/>
  <c r="C273" i="229" s="1"/>
  <c r="I363" i="229"/>
  <c r="C363" i="229" s="1"/>
  <c r="I469" i="229"/>
  <c r="C469" i="229" s="1"/>
  <c r="I590" i="229"/>
  <c r="C590" i="229" s="1"/>
  <c r="I134" i="229"/>
  <c r="C134" i="229" s="1"/>
  <c r="I553" i="229"/>
  <c r="C553" i="229" s="1"/>
  <c r="I15" i="229"/>
  <c r="C15" i="229" s="1"/>
  <c r="I554" i="229"/>
  <c r="C554" i="229" s="1"/>
  <c r="I85" i="229"/>
  <c r="C85" i="229" s="1"/>
  <c r="I254" i="229"/>
  <c r="C254" i="229" s="1"/>
  <c r="I195" i="229"/>
  <c r="C195" i="229" s="1"/>
  <c r="I578" i="229"/>
  <c r="C578" i="229" s="1"/>
  <c r="I61" i="229"/>
  <c r="C61" i="229" s="1"/>
  <c r="I600" i="229"/>
  <c r="C600" i="229" s="1"/>
  <c r="I471" i="229"/>
  <c r="C471" i="229" s="1"/>
  <c r="I67" i="229"/>
  <c r="C67" i="229" s="1"/>
  <c r="I283" i="229"/>
  <c r="C283" i="229" s="1"/>
  <c r="I218" i="229"/>
  <c r="C218" i="229" s="1"/>
  <c r="I240" i="229"/>
  <c r="C240" i="229" s="1"/>
  <c r="I595" i="229"/>
  <c r="C595" i="229" s="1"/>
  <c r="I529" i="229"/>
  <c r="C529" i="229" s="1"/>
  <c r="I237" i="229"/>
  <c r="C237" i="229" s="1"/>
  <c r="I234" i="229"/>
  <c r="C234" i="229" s="1"/>
  <c r="I493" i="229"/>
  <c r="C493" i="229" s="1"/>
  <c r="I516" i="229"/>
  <c r="C516" i="229" s="1"/>
  <c r="I276" i="229"/>
  <c r="C276" i="229" s="1"/>
  <c r="I291" i="229"/>
  <c r="C291" i="229" s="1"/>
  <c r="I259" i="229"/>
  <c r="C259" i="229" s="1"/>
  <c r="I193" i="229"/>
  <c r="C193" i="229" s="1"/>
  <c r="I427" i="229"/>
  <c r="C427" i="229" s="1"/>
  <c r="I601" i="229"/>
  <c r="C601" i="229" s="1"/>
  <c r="I398" i="229"/>
  <c r="C398" i="229" s="1"/>
  <c r="I519" i="229"/>
  <c r="C519" i="229" s="1"/>
  <c r="I492" i="229"/>
  <c r="C492" i="229" s="1"/>
  <c r="I584" i="229"/>
  <c r="C584" i="229" s="1"/>
  <c r="I435" i="229"/>
  <c r="C435" i="229" s="1"/>
  <c r="I174" i="229"/>
  <c r="C174" i="229" s="1"/>
  <c r="I123" i="229"/>
  <c r="C123" i="229" s="1"/>
  <c r="I72" i="229"/>
  <c r="C72" i="229" s="1"/>
  <c r="I122" i="229"/>
  <c r="C122" i="229" s="1"/>
  <c r="I229" i="229"/>
  <c r="C229" i="229" s="1"/>
  <c r="I270" i="229"/>
  <c r="C270" i="229" s="1"/>
  <c r="I397" i="229"/>
  <c r="C397" i="229" s="1"/>
  <c r="I446" i="229"/>
  <c r="C446" i="229" s="1"/>
  <c r="I342" i="229"/>
  <c r="C342" i="229" s="1"/>
  <c r="I222" i="229"/>
  <c r="C222" i="229" s="1"/>
  <c r="I367" i="229"/>
  <c r="C367" i="229" s="1"/>
  <c r="I261" i="229"/>
  <c r="C261" i="229" s="1"/>
  <c r="I207" i="229"/>
  <c r="C207" i="229" s="1"/>
  <c r="I416" i="229"/>
  <c r="C416" i="229" s="1"/>
  <c r="I252" i="229"/>
  <c r="C252" i="229" s="1"/>
  <c r="I504" i="229"/>
  <c r="C504" i="229" s="1"/>
  <c r="I386" i="229"/>
  <c r="C386" i="229" s="1"/>
  <c r="I474" i="229"/>
  <c r="C474" i="229" s="1"/>
  <c r="I93" i="229"/>
  <c r="C93" i="229" s="1"/>
  <c r="I301" i="229"/>
  <c r="C301" i="229" s="1"/>
  <c r="I570" i="229"/>
  <c r="C570" i="229" s="1"/>
  <c r="I507" i="229"/>
  <c r="C507" i="229" s="1"/>
  <c r="G9" i="291"/>
  <c r="C9" i="291" s="1"/>
  <c r="H5" i="291"/>
  <c r="H5" i="292"/>
  <c r="J5" i="292"/>
  <c r="J11" i="292" s="1"/>
  <c r="J12" i="292" s="1"/>
  <c r="G8" i="293"/>
  <c r="C8" i="293" s="1"/>
  <c r="G5" i="293"/>
  <c r="C5" i="293" s="1"/>
  <c r="J5" i="294"/>
  <c r="J11" i="294" s="1"/>
  <c r="J12" i="294" s="1"/>
  <c r="G9" i="294"/>
  <c r="C9" i="294" s="1"/>
  <c r="G8" i="295"/>
  <c r="C8" i="295" s="1"/>
  <c r="AO1" i="295"/>
  <c r="C1" i="295" s="1"/>
  <c r="I407" i="229"/>
  <c r="C407" i="229" s="1"/>
  <c r="G6" i="296"/>
  <c r="C6" i="296" s="1"/>
  <c r="AO1" i="296"/>
  <c r="C1" i="296" s="1"/>
  <c r="I515" i="229"/>
  <c r="C515" i="229" s="1"/>
  <c r="AO1" i="297"/>
  <c r="C1" i="297" s="1"/>
  <c r="G6" i="297"/>
  <c r="C6" i="297" s="1"/>
  <c r="I203" i="229"/>
  <c r="C203" i="229" s="1"/>
  <c r="J5" i="298"/>
  <c r="J11" i="298" s="1"/>
  <c r="J12" i="298" s="1"/>
  <c r="G9" i="298"/>
  <c r="C9" i="298" s="1"/>
  <c r="AO1" i="298"/>
  <c r="C1" i="298" s="1"/>
  <c r="I383" i="229"/>
  <c r="C383" i="229" s="1"/>
  <c r="I149" i="229"/>
  <c r="C149" i="229" s="1"/>
  <c r="I569" i="229"/>
  <c r="C569" i="229" s="1"/>
  <c r="I65" i="229"/>
  <c r="C65" i="229" s="1"/>
  <c r="H5" i="299"/>
  <c r="R5" i="299" s="1"/>
  <c r="P6" i="299" s="1"/>
  <c r="G7" i="299"/>
  <c r="C7" i="299" s="1"/>
  <c r="I521" i="229"/>
  <c r="C521" i="229" s="1"/>
  <c r="I47" i="229"/>
  <c r="C47" i="229" s="1"/>
  <c r="I53" i="229"/>
  <c r="C53" i="229" s="1"/>
  <c r="I410" i="229"/>
  <c r="C410" i="229" s="1"/>
  <c r="I315" i="229"/>
  <c r="C315" i="229" s="1"/>
  <c r="I187" i="229"/>
  <c r="C187" i="229" s="1"/>
  <c r="I116" i="229"/>
  <c r="C116" i="229" s="1"/>
  <c r="I132" i="229"/>
  <c r="C132" i="229" s="1"/>
  <c r="I571" i="229"/>
  <c r="C571" i="229" s="1"/>
  <c r="I456" i="229"/>
  <c r="C456" i="229" s="1"/>
  <c r="I150" i="229"/>
  <c r="C150" i="229" s="1"/>
  <c r="I591" i="229"/>
  <c r="C591" i="229" s="1"/>
  <c r="I297" i="229"/>
  <c r="C297" i="229" s="1"/>
  <c r="I306" i="229"/>
  <c r="C306" i="229" s="1"/>
  <c r="I68" i="229"/>
  <c r="C68" i="229" s="1"/>
  <c r="I272" i="229"/>
  <c r="C272" i="229" s="1"/>
  <c r="I198" i="229"/>
  <c r="C198" i="229" s="1"/>
  <c r="I75" i="229"/>
  <c r="C75" i="229" s="1"/>
  <c r="I589" i="229"/>
  <c r="C589" i="229" s="1"/>
  <c r="I470" i="229"/>
  <c r="C470" i="229" s="1"/>
  <c r="I312" i="229"/>
  <c r="C312" i="229" s="1"/>
  <c r="I121" i="229"/>
  <c r="C121" i="229" s="1"/>
  <c r="I267" i="229"/>
  <c r="C267" i="229" s="1"/>
  <c r="I86" i="229"/>
  <c r="C86" i="229" s="1"/>
  <c r="I120" i="229"/>
  <c r="C120" i="229" s="1"/>
  <c r="I188" i="229"/>
  <c r="C188" i="229" s="1"/>
  <c r="I56" i="229"/>
  <c r="C56" i="229" s="1"/>
  <c r="I439" i="229"/>
  <c r="C439" i="229" s="1"/>
  <c r="I320" i="229"/>
  <c r="C320" i="229" s="1"/>
  <c r="I403" i="229"/>
  <c r="C403" i="229" s="1"/>
  <c r="I205" i="229"/>
  <c r="C205" i="229" s="1"/>
  <c r="I369" i="229"/>
  <c r="C369" i="229" s="1"/>
  <c r="I572" i="229"/>
  <c r="C572" i="229" s="1"/>
  <c r="I525" i="229"/>
  <c r="C525" i="229" s="1"/>
  <c r="I236" i="229"/>
  <c r="C236" i="229" s="1"/>
  <c r="I374" i="229"/>
  <c r="C374" i="229" s="1"/>
  <c r="I284" i="229"/>
  <c r="C284" i="229" s="1"/>
  <c r="I266" i="229"/>
  <c r="C266" i="229" s="1"/>
  <c r="I523" i="229"/>
  <c r="C523" i="229" s="1"/>
  <c r="I319" i="229"/>
  <c r="C319" i="229" s="1"/>
  <c r="I577" i="229"/>
  <c r="C577" i="229" s="1"/>
  <c r="I524" i="229"/>
  <c r="C524" i="229" s="1"/>
  <c r="I288" i="229"/>
  <c r="C288" i="229" s="1"/>
  <c r="I12" i="229"/>
  <c r="C12" i="229" s="1"/>
  <c r="I103" i="229"/>
  <c r="C103" i="229" s="1"/>
  <c r="I303" i="229"/>
  <c r="C303" i="229" s="1"/>
  <c r="I31" i="229"/>
  <c r="C31" i="229" s="1"/>
  <c r="I258" i="229"/>
  <c r="C258" i="229" s="1"/>
  <c r="I74" i="229"/>
  <c r="C74" i="229" s="1"/>
  <c r="I588" i="229"/>
  <c r="C588" i="229" s="1"/>
  <c r="I477" i="229"/>
  <c r="C477" i="229" s="1"/>
  <c r="I501" i="229"/>
  <c r="C501" i="229" s="1"/>
  <c r="I199" i="229"/>
  <c r="C199" i="229" s="1"/>
  <c r="I447" i="229"/>
  <c r="C447" i="229" s="1"/>
  <c r="I531" i="229"/>
  <c r="C531" i="229" s="1"/>
  <c r="I80" i="229"/>
  <c r="C80" i="229" s="1"/>
  <c r="I426" i="229"/>
  <c r="C426" i="229" s="1"/>
  <c r="I127" i="229"/>
  <c r="C127" i="229" s="1"/>
  <c r="I216" i="229"/>
  <c r="C216" i="229" s="1"/>
  <c r="I151" i="229"/>
  <c r="C151" i="229" s="1"/>
  <c r="I385" i="229"/>
  <c r="C385" i="229" s="1"/>
  <c r="I409" i="229"/>
  <c r="C409" i="229" s="1"/>
  <c r="I33" i="229"/>
  <c r="C33" i="229" s="1"/>
  <c r="I177" i="229"/>
  <c r="C177" i="229" s="1"/>
  <c r="I102" i="229"/>
  <c r="C102" i="229" s="1"/>
  <c r="I387" i="229"/>
  <c r="C387" i="229" s="1"/>
  <c r="I368" i="229"/>
  <c r="C368" i="229" s="1"/>
  <c r="I260" i="229"/>
  <c r="C260" i="229" s="1"/>
  <c r="I164" i="229"/>
  <c r="C164" i="229" s="1"/>
  <c r="I396" i="229"/>
  <c r="C396" i="229" s="1"/>
  <c r="I139" i="229"/>
  <c r="C139" i="229" s="1"/>
  <c r="I391" i="229"/>
  <c r="C391" i="229" s="1"/>
  <c r="I62" i="229"/>
  <c r="C62" i="229" s="1"/>
  <c r="I211" i="229"/>
  <c r="C211" i="229" s="1"/>
  <c r="I438" i="229"/>
  <c r="C438" i="229" s="1"/>
  <c r="I596" i="229"/>
  <c r="C596" i="229" s="1"/>
  <c r="I66" i="229"/>
  <c r="C66" i="229" s="1"/>
  <c r="I294" i="229"/>
  <c r="C294" i="229" s="1"/>
  <c r="G7" i="291"/>
  <c r="C7" i="291" s="1"/>
  <c r="G8" i="291"/>
  <c r="C8" i="291" s="1"/>
  <c r="G6" i="292"/>
  <c r="C6" i="292" s="1"/>
  <c r="G5" i="292"/>
  <c r="C5" i="292" s="1"/>
  <c r="H5" i="293"/>
  <c r="G9" i="293"/>
  <c r="C9" i="293" s="1"/>
  <c r="G6" i="293"/>
  <c r="C6" i="293" s="1"/>
  <c r="G5" i="294"/>
  <c r="C5" i="294" s="1"/>
  <c r="AO2" i="294"/>
  <c r="AL2" i="294" s="1"/>
  <c r="AB15" i="85" s="1"/>
  <c r="D15" i="85" s="1"/>
  <c r="AO2" i="295"/>
  <c r="AL2" i="295" s="1"/>
  <c r="AB18" i="85" s="1"/>
  <c r="D18" i="85" s="1"/>
  <c r="G5" i="295"/>
  <c r="C5" i="295" s="1"/>
  <c r="G6" i="295"/>
  <c r="C6" i="295" s="1"/>
  <c r="J5" i="296"/>
  <c r="J11" i="296" s="1"/>
  <c r="J12" i="296" s="1"/>
  <c r="G5" i="296"/>
  <c r="C5" i="296" s="1"/>
  <c r="G7" i="296"/>
  <c r="C7" i="296" s="1"/>
  <c r="G7" i="297"/>
  <c r="C7" i="297" s="1"/>
  <c r="J5" i="297"/>
  <c r="J11" i="297" s="1"/>
  <c r="J12" i="297" s="1"/>
  <c r="I269" i="229"/>
  <c r="C269" i="229" s="1"/>
  <c r="I221" i="229"/>
  <c r="C221" i="229" s="1"/>
  <c r="AO2" i="298"/>
  <c r="AL2" i="298" s="1"/>
  <c r="AB21" i="85" s="1"/>
  <c r="D21" i="85" s="1"/>
  <c r="G6" i="298"/>
  <c r="C6" i="298" s="1"/>
  <c r="I389" i="229"/>
  <c r="C389" i="229" s="1"/>
  <c r="I101" i="229"/>
  <c r="C101" i="229" s="1"/>
  <c r="I275" i="229"/>
  <c r="C275" i="229" s="1"/>
  <c r="I455" i="229"/>
  <c r="C455" i="229" s="1"/>
  <c r="AO2" i="299"/>
  <c r="AL2" i="299" s="1"/>
  <c r="AB22" i="85" s="1"/>
  <c r="D22" i="85" s="1"/>
  <c r="G9" i="299"/>
  <c r="C9" i="299" s="1"/>
  <c r="G6" i="299"/>
  <c r="C6" i="299" s="1"/>
  <c r="I287" i="229"/>
  <c r="C287" i="229" s="1"/>
  <c r="I431" i="229"/>
  <c r="C431" i="229" s="1"/>
  <c r="I60" i="229"/>
  <c r="C60" i="229" s="1"/>
  <c r="I200" i="229"/>
  <c r="C200" i="229" s="1"/>
  <c r="I265" i="229"/>
  <c r="C265" i="229" s="1"/>
  <c r="I321" i="229"/>
  <c r="C321" i="229" s="1"/>
  <c r="I152" i="229"/>
  <c r="C152" i="229" s="1"/>
  <c r="I313" i="229"/>
  <c r="C313" i="229" s="1"/>
  <c r="I404" i="229"/>
  <c r="C404" i="229" s="1"/>
  <c r="I582" i="229"/>
  <c r="C582" i="229" s="1"/>
  <c r="I223" i="229"/>
  <c r="C223" i="229" s="1"/>
  <c r="I475" i="229"/>
  <c r="C475" i="229" s="1"/>
  <c r="I375" i="229"/>
  <c r="C375" i="229" s="1"/>
  <c r="I565" i="229"/>
  <c r="C565" i="229" s="1"/>
  <c r="I175" i="229"/>
  <c r="C175" i="229" s="1"/>
  <c r="I201" i="229"/>
  <c r="C201" i="229" s="1"/>
  <c r="I105" i="229"/>
  <c r="C105" i="229" s="1"/>
  <c r="I99" i="229"/>
  <c r="C99" i="229" s="1"/>
  <c r="I210" i="229"/>
  <c r="C210" i="229" s="1"/>
  <c r="I517" i="229"/>
  <c r="C517" i="229" s="1"/>
  <c r="I583" i="229"/>
  <c r="C583" i="229" s="1"/>
  <c r="I314" i="229"/>
  <c r="C314" i="229" s="1"/>
  <c r="I212" i="229"/>
  <c r="C212" i="229" s="1"/>
  <c r="I585" i="229"/>
  <c r="C585" i="229" s="1"/>
  <c r="I57" i="229"/>
  <c r="C57" i="229" s="1"/>
  <c r="I96" i="229"/>
  <c r="C96" i="229" s="1"/>
  <c r="I361" i="229"/>
  <c r="C361" i="229" s="1"/>
  <c r="I54" i="229"/>
  <c r="C54" i="229" s="1"/>
  <c r="I206" i="229"/>
  <c r="C206" i="229" s="1"/>
  <c r="I217" i="229"/>
  <c r="C217" i="229" s="1"/>
  <c r="I318" i="229"/>
  <c r="C318" i="229" s="1"/>
  <c r="I264" i="229"/>
  <c r="C264" i="229" s="1"/>
  <c r="I602" i="229"/>
  <c r="C602" i="229" s="1"/>
  <c r="I91" i="229"/>
  <c r="C91" i="229" s="1"/>
  <c r="I457" i="229"/>
  <c r="C457" i="229" s="1"/>
  <c r="I290" i="229"/>
  <c r="C290" i="229" s="1"/>
  <c r="I415" i="229"/>
  <c r="C415" i="229" s="1"/>
  <c r="I499" i="229"/>
  <c r="C499" i="229" s="1"/>
  <c r="I552" i="229"/>
  <c r="C552" i="229" s="1"/>
  <c r="I373" i="229"/>
  <c r="C373" i="229" s="1"/>
  <c r="I384" i="229"/>
  <c r="C384" i="229" s="1"/>
  <c r="I522" i="229"/>
  <c r="C522" i="229" s="1"/>
  <c r="I573" i="229"/>
  <c r="C573" i="229" s="1"/>
  <c r="I176" i="229"/>
  <c r="C176" i="229" s="1"/>
  <c r="I278" i="229"/>
  <c r="C278" i="229" s="1"/>
  <c r="I32" i="229"/>
  <c r="C32" i="229" s="1"/>
  <c r="I597" i="229"/>
  <c r="C597" i="229" s="1"/>
  <c r="I141" i="229"/>
  <c r="C141" i="229" s="1"/>
  <c r="I235" i="229"/>
  <c r="C235" i="229" s="1"/>
  <c r="I488" i="229"/>
  <c r="C488" i="229" s="1"/>
  <c r="I90" i="229"/>
  <c r="C90" i="229" s="1"/>
  <c r="I295" i="229"/>
  <c r="C295" i="229" s="1"/>
  <c r="I494" i="229"/>
  <c r="C494" i="229" s="1"/>
  <c r="I241" i="229"/>
  <c r="C241" i="229" s="1"/>
  <c r="I279" i="229"/>
  <c r="C279" i="229" s="1"/>
  <c r="I372" i="229"/>
  <c r="C372" i="229" s="1"/>
  <c r="I79" i="229"/>
  <c r="C79" i="229" s="1"/>
  <c r="I153" i="229"/>
  <c r="C153" i="229" s="1"/>
  <c r="I194" i="229"/>
  <c r="C194" i="229" s="1"/>
  <c r="I271" i="229"/>
  <c r="C271" i="229" s="1"/>
  <c r="I13" i="229"/>
  <c r="C13" i="229" s="1"/>
  <c r="I78" i="229"/>
  <c r="C78" i="229" s="1"/>
  <c r="I417" i="229"/>
  <c r="C417" i="229" s="1"/>
  <c r="I55" i="229"/>
  <c r="C55" i="229" s="1"/>
  <c r="I81" i="229"/>
  <c r="C81" i="229" s="1"/>
  <c r="I50" i="229"/>
  <c r="C50" i="229" s="1"/>
  <c r="I219" i="229"/>
  <c r="C219" i="229" s="1"/>
  <c r="I594" i="229"/>
  <c r="C594" i="229" s="1"/>
  <c r="I506" i="229"/>
  <c r="C506" i="229" s="1"/>
  <c r="I444" i="229"/>
  <c r="C444" i="229" s="1"/>
  <c r="I476" i="229"/>
  <c r="C476" i="229" s="1"/>
  <c r="I156" i="229"/>
  <c r="C156" i="229" s="1"/>
  <c r="I343" i="229"/>
  <c r="C343" i="229" s="1"/>
  <c r="I165" i="229"/>
  <c r="C165" i="229" s="1"/>
  <c r="I30" i="229"/>
  <c r="C30" i="229" s="1"/>
  <c r="I307" i="229"/>
  <c r="C307" i="229" s="1"/>
  <c r="I224" i="229"/>
  <c r="C224" i="229" s="1"/>
  <c r="G6" i="291"/>
  <c r="C6" i="291" s="1"/>
  <c r="AO1" i="291"/>
  <c r="C1" i="291" s="1"/>
  <c r="AO2" i="292"/>
  <c r="AL2" i="292" s="1"/>
  <c r="AB13" i="85" s="1"/>
  <c r="D13" i="85" s="1"/>
  <c r="G8" i="292"/>
  <c r="C8" i="292" s="1"/>
  <c r="AO1" i="292"/>
  <c r="C1" i="292" s="1"/>
  <c r="AO2" i="293"/>
  <c r="AL2" i="293" s="1"/>
  <c r="AB14" i="85" s="1"/>
  <c r="D14" i="85" s="1"/>
  <c r="G7" i="293"/>
  <c r="C7" i="293" s="1"/>
  <c r="G6" i="294"/>
  <c r="C6" i="294" s="1"/>
  <c r="G7" i="294"/>
  <c r="C7" i="294" s="1"/>
  <c r="G8" i="294"/>
  <c r="C8" i="294" s="1"/>
  <c r="G7" i="295"/>
  <c r="C7" i="295" s="1"/>
  <c r="J5" i="295"/>
  <c r="J11" i="295" s="1"/>
  <c r="J12" i="295" s="1"/>
  <c r="I581" i="229"/>
  <c r="C581" i="229" s="1"/>
  <c r="G8" i="296"/>
  <c r="C8" i="296" s="1"/>
  <c r="G9" i="296"/>
  <c r="C9" i="296" s="1"/>
  <c r="G8" i="297"/>
  <c r="C8" i="297" s="1"/>
  <c r="G5" i="297"/>
  <c r="C5" i="297" s="1"/>
  <c r="H5" i="297"/>
  <c r="I563" i="229"/>
  <c r="C563" i="229" s="1"/>
  <c r="G7" i="298"/>
  <c r="C7" i="298" s="1"/>
  <c r="G8" i="298"/>
  <c r="C8" i="298" s="1"/>
  <c r="I209" i="229"/>
  <c r="C209" i="229" s="1"/>
  <c r="I485" i="229"/>
  <c r="C485" i="229" s="1"/>
  <c r="I257" i="229"/>
  <c r="C257" i="229" s="1"/>
  <c r="I551" i="229"/>
  <c r="C551" i="229" s="1"/>
  <c r="I359" i="229"/>
  <c r="C359" i="229" s="1"/>
  <c r="G5" i="299"/>
  <c r="C5" i="299" s="1"/>
  <c r="AO1" i="299"/>
  <c r="C1" i="299" s="1"/>
  <c r="I251" i="229"/>
  <c r="C251" i="229" s="1"/>
  <c r="I11" i="229"/>
  <c r="C11" i="229" s="1"/>
  <c r="I128" i="229"/>
  <c r="C128" i="229" s="1"/>
  <c r="I163" i="229"/>
  <c r="C163" i="229" s="1"/>
  <c r="I97" i="229"/>
  <c r="C97" i="229" s="1"/>
  <c r="I158" i="229"/>
  <c r="C158" i="229" s="1"/>
  <c r="I393" i="229"/>
  <c r="C393" i="229" s="1"/>
  <c r="I63" i="229"/>
  <c r="C63" i="229" s="1"/>
  <c r="I300" i="229"/>
  <c r="C300" i="229" s="1"/>
  <c r="I445" i="229"/>
  <c r="C445" i="229" s="1"/>
  <c r="I129" i="229"/>
  <c r="C129" i="229" s="1"/>
  <c r="I487" i="229"/>
  <c r="C487" i="229" s="1"/>
  <c r="I566" i="229"/>
  <c r="C566" i="229" s="1"/>
  <c r="I114" i="229"/>
  <c r="C114" i="229" s="1"/>
  <c r="I505" i="229"/>
  <c r="C505" i="229" s="1"/>
  <c r="I498" i="229"/>
  <c r="C498" i="229" s="1"/>
  <c r="I104" i="229"/>
  <c r="C104" i="229" s="1"/>
  <c r="I84" i="229"/>
  <c r="C84" i="229" s="1"/>
  <c r="I555" i="229"/>
  <c r="C555" i="229" s="1"/>
  <c r="I204" i="229"/>
  <c r="C204" i="229" s="1"/>
  <c r="I408" i="229"/>
  <c r="C408" i="229" s="1"/>
  <c r="I255" i="229"/>
  <c r="C255" i="229" s="1"/>
  <c r="I253" i="229"/>
  <c r="C253" i="229" s="1"/>
  <c r="I528" i="229"/>
  <c r="C528" i="229" s="1"/>
  <c r="I362" i="229"/>
  <c r="C362" i="229" s="1"/>
  <c r="I98" i="229"/>
  <c r="C98" i="229" s="1"/>
  <c r="I126" i="229"/>
  <c r="C126" i="229" s="1"/>
  <c r="I140" i="229"/>
  <c r="C140" i="229" s="1"/>
  <c r="I468" i="229"/>
  <c r="C468" i="229" s="1"/>
  <c r="I51" i="229"/>
  <c r="C51" i="229" s="1"/>
  <c r="I392" i="229"/>
  <c r="C392" i="229" s="1"/>
  <c r="I189" i="229"/>
  <c r="C189" i="229" s="1"/>
  <c r="I603" i="229"/>
  <c r="C603" i="229" s="1"/>
  <c r="I308" i="229"/>
  <c r="C308" i="229" s="1"/>
  <c r="I344" i="229"/>
  <c r="C344" i="229" s="1"/>
  <c r="I399" i="229"/>
  <c r="C399" i="229" s="1"/>
  <c r="I440" i="229"/>
  <c r="C440" i="229" s="1"/>
  <c r="I486" i="229"/>
  <c r="C486" i="229" s="1"/>
  <c r="I73" i="229"/>
  <c r="C73" i="229" s="1"/>
  <c r="I360" i="229"/>
  <c r="C360" i="229" s="1"/>
  <c r="I459" i="229"/>
  <c r="C459" i="229" s="1"/>
  <c r="I495" i="229"/>
  <c r="C495" i="229" s="1"/>
  <c r="I282" i="229"/>
  <c r="C282" i="229" s="1"/>
  <c r="I428" i="229"/>
  <c r="C428" i="229" s="1"/>
  <c r="I225" i="229"/>
  <c r="C225" i="229" s="1"/>
  <c r="I414" i="229"/>
  <c r="C414" i="229" s="1"/>
  <c r="I285" i="229"/>
  <c r="C285" i="229" s="1"/>
  <c r="I115" i="229"/>
  <c r="C115" i="229" s="1"/>
  <c r="I411" i="229"/>
  <c r="C411" i="229" s="1"/>
  <c r="I243" i="229"/>
  <c r="C243" i="229" s="1"/>
  <c r="I230" i="229"/>
  <c r="C230" i="229" s="1"/>
  <c r="I441" i="229"/>
  <c r="C441" i="229" s="1"/>
  <c r="I49" i="229"/>
  <c r="C49" i="229" s="1"/>
  <c r="I231" i="229"/>
  <c r="C231" i="229" s="1"/>
  <c r="I564" i="229"/>
  <c r="C564" i="229" s="1"/>
  <c r="I302" i="229"/>
  <c r="C302" i="229" s="1"/>
  <c r="I366" i="229"/>
  <c r="C366" i="229" s="1"/>
  <c r="I242" i="229"/>
  <c r="C242" i="229" s="1"/>
  <c r="I213" i="229"/>
  <c r="C213" i="229" s="1"/>
  <c r="I567" i="229"/>
  <c r="C567" i="229" s="1"/>
  <c r="I92" i="229"/>
  <c r="C92" i="229" s="1"/>
  <c r="I289" i="229"/>
  <c r="C289" i="229" s="1"/>
  <c r="I432" i="229"/>
  <c r="C432" i="229" s="1"/>
  <c r="I309" i="229"/>
  <c r="C309" i="229" s="1"/>
  <c r="I345" i="229"/>
  <c r="C345" i="229" s="1"/>
  <c r="I14" i="229"/>
  <c r="C14" i="229" s="1"/>
  <c r="I87" i="229"/>
  <c r="C87" i="229" s="1"/>
  <c r="I162" i="229"/>
  <c r="C162" i="229" s="1"/>
  <c r="I433" i="229"/>
  <c r="C433" i="229" s="1"/>
  <c r="I277" i="229"/>
  <c r="C277" i="229" s="1"/>
  <c r="I390" i="229"/>
  <c r="C390" i="229" s="1"/>
  <c r="I48" i="229"/>
  <c r="C48" i="229" s="1"/>
  <c r="I186" i="229"/>
  <c r="C186" i="229" s="1"/>
  <c r="I69" i="229"/>
  <c r="C69" i="229" s="1"/>
  <c r="I434" i="229"/>
  <c r="C434" i="229" s="1"/>
  <c r="I135" i="229"/>
  <c r="C135" i="229" s="1"/>
  <c r="I429" i="229"/>
  <c r="C429" i="229" s="1"/>
  <c r="J5" i="291"/>
  <c r="J11" i="291" s="1"/>
  <c r="J12" i="291" s="1"/>
  <c r="G5" i="291"/>
  <c r="C5" i="291" s="1"/>
  <c r="AO2" i="291"/>
  <c r="AL2" i="291" s="1"/>
  <c r="AB12" i="85" s="1"/>
  <c r="D12" i="85" s="1"/>
  <c r="G9" i="292"/>
  <c r="C9" i="292" s="1"/>
  <c r="G7" i="292"/>
  <c r="C7" i="292" s="1"/>
  <c r="AO1" i="293"/>
  <c r="C1" i="293" s="1"/>
  <c r="J5" i="293"/>
  <c r="J11" i="293" s="1"/>
  <c r="J17" i="293" s="1"/>
  <c r="J23" i="293" s="1"/>
  <c r="J29" i="293" s="1"/>
  <c r="J35" i="293" s="1"/>
  <c r="J41" i="293" s="1"/>
  <c r="J47" i="293" s="1"/>
  <c r="J53" i="293" s="1"/>
  <c r="J59" i="293" s="1"/>
  <c r="J65" i="293" s="1"/>
  <c r="J71" i="293" s="1"/>
  <c r="J77" i="293" s="1"/>
  <c r="J83" i="293" s="1"/>
  <c r="J89" i="293" s="1"/>
  <c r="J95" i="293" s="1"/>
  <c r="J101" i="293" s="1"/>
  <c r="J107" i="293" s="1"/>
  <c r="J113" i="293" s="1"/>
  <c r="J119" i="293" s="1"/>
  <c r="J125" i="293" s="1"/>
  <c r="J131" i="293" s="1"/>
  <c r="J137" i="293" s="1"/>
  <c r="J143" i="293" s="1"/>
  <c r="J149" i="293" s="1"/>
  <c r="J155" i="293" s="1"/>
  <c r="J161" i="293" s="1"/>
  <c r="J167" i="293" s="1"/>
  <c r="J173" i="293" s="1"/>
  <c r="J179" i="293" s="1"/>
  <c r="J185" i="293" s="1"/>
  <c r="J191" i="293" s="1"/>
  <c r="J197" i="293" s="1"/>
  <c r="J203" i="293" s="1"/>
  <c r="J209" i="293" s="1"/>
  <c r="J215" i="293" s="1"/>
  <c r="J221" i="293" s="1"/>
  <c r="J227" i="293" s="1"/>
  <c r="J233" i="293" s="1"/>
  <c r="J239" i="293" s="1"/>
  <c r="J245" i="293" s="1"/>
  <c r="J251" i="293" s="1"/>
  <c r="J257" i="293" s="1"/>
  <c r="J263" i="293" s="1"/>
  <c r="J269" i="293" s="1"/>
  <c r="J275" i="293" s="1"/>
  <c r="J281" i="293" s="1"/>
  <c r="J287" i="293" s="1"/>
  <c r="J293" i="293" s="1"/>
  <c r="J299" i="293" s="1"/>
  <c r="J305" i="293" s="1"/>
  <c r="J311" i="293" s="1"/>
  <c r="J317" i="293" s="1"/>
  <c r="J323" i="293" s="1"/>
  <c r="J329" i="293" s="1"/>
  <c r="J335" i="293" s="1"/>
  <c r="J341" i="293" s="1"/>
  <c r="J347" i="293" s="1"/>
  <c r="J353" i="293" s="1"/>
  <c r="J359" i="293" s="1"/>
  <c r="J365" i="293" s="1"/>
  <c r="J371" i="293" s="1"/>
  <c r="J377" i="293" s="1"/>
  <c r="J383" i="293" s="1"/>
  <c r="J389" i="293" s="1"/>
  <c r="J395" i="293" s="1"/>
  <c r="J401" i="293" s="1"/>
  <c r="J407" i="293" s="1"/>
  <c r="J413" i="293" s="1"/>
  <c r="J419" i="293" s="1"/>
  <c r="J425" i="293" s="1"/>
  <c r="J431" i="293" s="1"/>
  <c r="J437" i="293" s="1"/>
  <c r="J443" i="293" s="1"/>
  <c r="J449" i="293" s="1"/>
  <c r="J455" i="293" s="1"/>
  <c r="J461" i="293" s="1"/>
  <c r="J467" i="293" s="1"/>
  <c r="J473" i="293" s="1"/>
  <c r="J479" i="293" s="1"/>
  <c r="J485" i="293" s="1"/>
  <c r="J491" i="293" s="1"/>
  <c r="J497" i="293" s="1"/>
  <c r="J503" i="293" s="1"/>
  <c r="J509" i="293" s="1"/>
  <c r="J515" i="293" s="1"/>
  <c r="J521" i="293" s="1"/>
  <c r="J527" i="293" s="1"/>
  <c r="J533" i="293" s="1"/>
  <c r="J539" i="293" s="1"/>
  <c r="J545" i="293" s="1"/>
  <c r="J551" i="293" s="1"/>
  <c r="J557" i="293" s="1"/>
  <c r="J563" i="293" s="1"/>
  <c r="J569" i="293" s="1"/>
  <c r="J575" i="293" s="1"/>
  <c r="J581" i="293" s="1"/>
  <c r="J587" i="293" s="1"/>
  <c r="J593" i="293" s="1"/>
  <c r="J599" i="293" s="1"/>
  <c r="I263" i="229"/>
  <c r="C263" i="229" s="1"/>
  <c r="H5" i="294"/>
  <c r="AO1" i="294"/>
  <c r="C1" i="294" s="1"/>
  <c r="G9" i="295"/>
  <c r="C9" i="295" s="1"/>
  <c r="H5" i="295"/>
  <c r="I119" i="229"/>
  <c r="C119" i="229" s="1"/>
  <c r="AO2" i="296"/>
  <c r="AL2" i="296" s="1"/>
  <c r="AB19" i="85" s="1"/>
  <c r="D19" i="85" s="1"/>
  <c r="H5" i="296"/>
  <c r="I215" i="229"/>
  <c r="C215" i="229" s="1"/>
  <c r="G9" i="297"/>
  <c r="C9" i="297" s="1"/>
  <c r="AO2" i="297"/>
  <c r="AL2" i="297" s="1"/>
  <c r="AB20" i="85" s="1"/>
  <c r="D20" i="85" s="1"/>
  <c r="I239" i="229"/>
  <c r="C239" i="229" s="1"/>
  <c r="H5" i="298"/>
  <c r="G5" i="298"/>
  <c r="C5" i="298" s="1"/>
  <c r="I341" i="229"/>
  <c r="C341" i="229" s="1"/>
  <c r="I497" i="229"/>
  <c r="C497" i="229" s="1"/>
  <c r="I599" i="229"/>
  <c r="C599" i="229" s="1"/>
  <c r="I59" i="229"/>
  <c r="C59" i="229" s="1"/>
  <c r="I527" i="229"/>
  <c r="C527" i="229" s="1"/>
  <c r="G8" i="299"/>
  <c r="C8" i="299" s="1"/>
  <c r="J5" i="299"/>
  <c r="J11" i="299" s="1"/>
  <c r="J12" i="299" s="1"/>
  <c r="I395" i="229"/>
  <c r="C395" i="229" s="1"/>
  <c r="I371" i="229"/>
  <c r="C371" i="229" s="1"/>
  <c r="J17" i="296"/>
  <c r="J23" i="296" s="1"/>
  <c r="J29" i="296" s="1"/>
  <c r="J35" i="296" s="1"/>
  <c r="J41" i="296" s="1"/>
  <c r="J47" i="296" s="1"/>
  <c r="J53" i="296" s="1"/>
  <c r="J59" i="296" s="1"/>
  <c r="J65" i="296" s="1"/>
  <c r="J71" i="296" s="1"/>
  <c r="J77" i="296" s="1"/>
  <c r="J83" i="296" s="1"/>
  <c r="J89" i="296" s="1"/>
  <c r="J95" i="296" s="1"/>
  <c r="J101" i="296" s="1"/>
  <c r="J107" i="296" s="1"/>
  <c r="J113" i="296" s="1"/>
  <c r="J119" i="296" s="1"/>
  <c r="J125" i="296" s="1"/>
  <c r="J131" i="296" s="1"/>
  <c r="J137" i="296" s="1"/>
  <c r="J143" i="296" s="1"/>
  <c r="J149" i="296" s="1"/>
  <c r="J155" i="296" s="1"/>
  <c r="J161" i="296" s="1"/>
  <c r="J167" i="296" s="1"/>
  <c r="J173" i="296" s="1"/>
  <c r="J179" i="296" s="1"/>
  <c r="J185" i="296" s="1"/>
  <c r="J191" i="296" s="1"/>
  <c r="J197" i="296" s="1"/>
  <c r="J203" i="296" s="1"/>
  <c r="J209" i="296" s="1"/>
  <c r="J215" i="296" s="1"/>
  <c r="J221" i="296" s="1"/>
  <c r="J227" i="296" s="1"/>
  <c r="J233" i="296" s="1"/>
  <c r="J239" i="296" s="1"/>
  <c r="J245" i="296" s="1"/>
  <c r="J251" i="296" s="1"/>
  <c r="J257" i="296" s="1"/>
  <c r="J263" i="296" s="1"/>
  <c r="J269" i="296" s="1"/>
  <c r="J275" i="296" s="1"/>
  <c r="J281" i="296" s="1"/>
  <c r="J287" i="296" s="1"/>
  <c r="J293" i="296" s="1"/>
  <c r="J299" i="296" s="1"/>
  <c r="J305" i="296" s="1"/>
  <c r="J311" i="296" s="1"/>
  <c r="J317" i="296" s="1"/>
  <c r="J323" i="296" s="1"/>
  <c r="J329" i="296" s="1"/>
  <c r="J335" i="296" s="1"/>
  <c r="J341" i="296" s="1"/>
  <c r="J347" i="296" s="1"/>
  <c r="J353" i="296" s="1"/>
  <c r="J359" i="296" s="1"/>
  <c r="J365" i="296" s="1"/>
  <c r="J371" i="296" s="1"/>
  <c r="J377" i="296" s="1"/>
  <c r="J383" i="296" s="1"/>
  <c r="J389" i="296" s="1"/>
  <c r="J395" i="296" s="1"/>
  <c r="J401" i="296" s="1"/>
  <c r="J407" i="296" s="1"/>
  <c r="J413" i="296" s="1"/>
  <c r="J419" i="296" s="1"/>
  <c r="J425" i="296" s="1"/>
  <c r="J431" i="296" s="1"/>
  <c r="J437" i="296" s="1"/>
  <c r="J443" i="296" s="1"/>
  <c r="J449" i="296" s="1"/>
  <c r="J455" i="296" s="1"/>
  <c r="J461" i="296" s="1"/>
  <c r="J467" i="296" s="1"/>
  <c r="J473" i="296" s="1"/>
  <c r="J479" i="296" s="1"/>
  <c r="J485" i="296" s="1"/>
  <c r="J491" i="296" s="1"/>
  <c r="J497" i="296" s="1"/>
  <c r="J503" i="296" s="1"/>
  <c r="J509" i="296" s="1"/>
  <c r="J515" i="296" s="1"/>
  <c r="J521" i="296" s="1"/>
  <c r="J527" i="296" s="1"/>
  <c r="J533" i="296" s="1"/>
  <c r="J539" i="296" s="1"/>
  <c r="J545" i="296" s="1"/>
  <c r="J551" i="296" s="1"/>
  <c r="J557" i="296" s="1"/>
  <c r="J563" i="296" s="1"/>
  <c r="J569" i="296" s="1"/>
  <c r="J575" i="296" s="1"/>
  <c r="J581" i="296" s="1"/>
  <c r="J587" i="296" s="1"/>
  <c r="J593" i="296" s="1"/>
  <c r="J599" i="296" s="1"/>
  <c r="J17" i="298"/>
  <c r="J23" i="298" s="1"/>
  <c r="J29" i="298" s="1"/>
  <c r="J35" i="298" s="1"/>
  <c r="J41" i="298" s="1"/>
  <c r="J47" i="298" s="1"/>
  <c r="J53" i="298" s="1"/>
  <c r="J59" i="298" s="1"/>
  <c r="J65" i="298" s="1"/>
  <c r="J71" i="298" s="1"/>
  <c r="J77" i="298" s="1"/>
  <c r="J83" i="298" s="1"/>
  <c r="J89" i="298" s="1"/>
  <c r="J95" i="298" s="1"/>
  <c r="J101" i="298" s="1"/>
  <c r="J107" i="298" s="1"/>
  <c r="J113" i="298" s="1"/>
  <c r="J119" i="298" s="1"/>
  <c r="J125" i="298" s="1"/>
  <c r="J131" i="298" s="1"/>
  <c r="J137" i="298" s="1"/>
  <c r="J143" i="298" s="1"/>
  <c r="J149" i="298" s="1"/>
  <c r="J155" i="298" s="1"/>
  <c r="J161" i="298" s="1"/>
  <c r="J167" i="298" s="1"/>
  <c r="J173" i="298" s="1"/>
  <c r="J179" i="298" s="1"/>
  <c r="J185" i="298" s="1"/>
  <c r="J191" i="298" s="1"/>
  <c r="J197" i="298" s="1"/>
  <c r="J203" i="298" s="1"/>
  <c r="J209" i="298" s="1"/>
  <c r="J215" i="298" s="1"/>
  <c r="J221" i="298" s="1"/>
  <c r="J227" i="298" s="1"/>
  <c r="J233" i="298" s="1"/>
  <c r="J239" i="298" s="1"/>
  <c r="J245" i="298" s="1"/>
  <c r="J251" i="298" s="1"/>
  <c r="J257" i="298" s="1"/>
  <c r="J263" i="298" s="1"/>
  <c r="J269" i="298" s="1"/>
  <c r="J275" i="298" s="1"/>
  <c r="J281" i="298" s="1"/>
  <c r="J287" i="298" s="1"/>
  <c r="J293" i="298" s="1"/>
  <c r="J299" i="298" s="1"/>
  <c r="J305" i="298" s="1"/>
  <c r="J311" i="298" s="1"/>
  <c r="J317" i="298" s="1"/>
  <c r="J323" i="298" s="1"/>
  <c r="J329" i="298" s="1"/>
  <c r="J335" i="298" s="1"/>
  <c r="J341" i="298" s="1"/>
  <c r="J347" i="298" s="1"/>
  <c r="J353" i="298" s="1"/>
  <c r="J359" i="298" s="1"/>
  <c r="J365" i="298" s="1"/>
  <c r="J371" i="298" s="1"/>
  <c r="J377" i="298" s="1"/>
  <c r="J383" i="298" s="1"/>
  <c r="J389" i="298" s="1"/>
  <c r="J395" i="298" s="1"/>
  <c r="J401" i="298" s="1"/>
  <c r="J407" i="298" s="1"/>
  <c r="J413" i="298" s="1"/>
  <c r="J419" i="298" s="1"/>
  <c r="J425" i="298" s="1"/>
  <c r="J431" i="298" s="1"/>
  <c r="J437" i="298" s="1"/>
  <c r="J443" i="298" s="1"/>
  <c r="J449" i="298" s="1"/>
  <c r="J455" i="298" s="1"/>
  <c r="J461" i="298" s="1"/>
  <c r="J467" i="298" s="1"/>
  <c r="J473" i="298" s="1"/>
  <c r="J479" i="298" s="1"/>
  <c r="J485" i="298" s="1"/>
  <c r="J491" i="298" s="1"/>
  <c r="J497" i="298" s="1"/>
  <c r="J503" i="298" s="1"/>
  <c r="J509" i="298" s="1"/>
  <c r="J515" i="298" s="1"/>
  <c r="J521" i="298" s="1"/>
  <c r="J527" i="298" s="1"/>
  <c r="J533" i="298" s="1"/>
  <c r="J539" i="298" s="1"/>
  <c r="J545" i="298" s="1"/>
  <c r="J551" i="298" s="1"/>
  <c r="J557" i="298" s="1"/>
  <c r="J563" i="298" s="1"/>
  <c r="J569" i="298" s="1"/>
  <c r="J575" i="298" s="1"/>
  <c r="J581" i="298" s="1"/>
  <c r="J587" i="298" s="1"/>
  <c r="J593" i="298" s="1"/>
  <c r="J599" i="298" s="1"/>
  <c r="J17" i="292"/>
  <c r="J23" i="292" s="1"/>
  <c r="J29" i="292" s="1"/>
  <c r="J35" i="292" s="1"/>
  <c r="J41" i="292" s="1"/>
  <c r="J47" i="292" s="1"/>
  <c r="J53" i="292" s="1"/>
  <c r="J59" i="292" s="1"/>
  <c r="J65" i="292" s="1"/>
  <c r="J71" i="292" s="1"/>
  <c r="J77" i="292" s="1"/>
  <c r="J83" i="292" s="1"/>
  <c r="J89" i="292" s="1"/>
  <c r="J95" i="292" s="1"/>
  <c r="J101" i="292" s="1"/>
  <c r="J107" i="292" s="1"/>
  <c r="J113" i="292" s="1"/>
  <c r="J119" i="292" s="1"/>
  <c r="J125" i="292" s="1"/>
  <c r="J131" i="292" s="1"/>
  <c r="J137" i="292" s="1"/>
  <c r="J143" i="292" s="1"/>
  <c r="J149" i="292" s="1"/>
  <c r="J155" i="292" s="1"/>
  <c r="J161" i="292" s="1"/>
  <c r="J167" i="292" s="1"/>
  <c r="J173" i="292" s="1"/>
  <c r="J179" i="292" s="1"/>
  <c r="J185" i="292" s="1"/>
  <c r="J191" i="292" s="1"/>
  <c r="J197" i="292" s="1"/>
  <c r="J203" i="292" s="1"/>
  <c r="J209" i="292" s="1"/>
  <c r="J215" i="292" s="1"/>
  <c r="J221" i="292" s="1"/>
  <c r="J227" i="292" s="1"/>
  <c r="J233" i="292" s="1"/>
  <c r="J239" i="292" s="1"/>
  <c r="J245" i="292" s="1"/>
  <c r="J251" i="292" s="1"/>
  <c r="J257" i="292" s="1"/>
  <c r="J263" i="292" s="1"/>
  <c r="J269" i="292" s="1"/>
  <c r="J275" i="292" s="1"/>
  <c r="J281" i="292" s="1"/>
  <c r="J287" i="292" s="1"/>
  <c r="J293" i="292" s="1"/>
  <c r="J299" i="292" s="1"/>
  <c r="J305" i="292" s="1"/>
  <c r="J311" i="292" s="1"/>
  <c r="J317" i="292" s="1"/>
  <c r="J323" i="292" s="1"/>
  <c r="J329" i="292" s="1"/>
  <c r="J335" i="292" s="1"/>
  <c r="J341" i="292" s="1"/>
  <c r="J347" i="292" s="1"/>
  <c r="J353" i="292" s="1"/>
  <c r="J359" i="292" s="1"/>
  <c r="J365" i="292" s="1"/>
  <c r="J371" i="292" s="1"/>
  <c r="J377" i="292" s="1"/>
  <c r="J383" i="292" s="1"/>
  <c r="J389" i="292" s="1"/>
  <c r="J395" i="292" s="1"/>
  <c r="J401" i="292" s="1"/>
  <c r="J407" i="292" s="1"/>
  <c r="J413" i="292" s="1"/>
  <c r="J419" i="292" s="1"/>
  <c r="J425" i="292" s="1"/>
  <c r="J431" i="292" s="1"/>
  <c r="J437" i="292" s="1"/>
  <c r="J443" i="292" s="1"/>
  <c r="J449" i="292" s="1"/>
  <c r="J455" i="292" s="1"/>
  <c r="J461" i="292" s="1"/>
  <c r="J467" i="292" s="1"/>
  <c r="J473" i="292" s="1"/>
  <c r="J479" i="292" s="1"/>
  <c r="J485" i="292" s="1"/>
  <c r="J491" i="292" s="1"/>
  <c r="J497" i="292" s="1"/>
  <c r="J503" i="292" s="1"/>
  <c r="J509" i="292" s="1"/>
  <c r="J515" i="292" s="1"/>
  <c r="J521" i="292" s="1"/>
  <c r="J527" i="292" s="1"/>
  <c r="J533" i="292" s="1"/>
  <c r="J539" i="292" s="1"/>
  <c r="J545" i="292" s="1"/>
  <c r="J551" i="292" s="1"/>
  <c r="J557" i="292" s="1"/>
  <c r="J563" i="292" s="1"/>
  <c r="J569" i="292" s="1"/>
  <c r="J575" i="292" s="1"/>
  <c r="J581" i="292" s="1"/>
  <c r="J587" i="292" s="1"/>
  <c r="J593" i="292" s="1"/>
  <c r="J599" i="292" s="1"/>
  <c r="J17" i="294"/>
  <c r="J23" i="294" s="1"/>
  <c r="J29" i="294" s="1"/>
  <c r="J35" i="294" s="1"/>
  <c r="J41" i="294" s="1"/>
  <c r="J47" i="294" s="1"/>
  <c r="J53" i="294" s="1"/>
  <c r="J59" i="294" s="1"/>
  <c r="J65" i="294" s="1"/>
  <c r="J71" i="294" s="1"/>
  <c r="J77" i="294" s="1"/>
  <c r="J83" i="294" s="1"/>
  <c r="J89" i="294" s="1"/>
  <c r="J95" i="294" s="1"/>
  <c r="J101" i="294" s="1"/>
  <c r="J107" i="294" s="1"/>
  <c r="J113" i="294" s="1"/>
  <c r="J119" i="294" s="1"/>
  <c r="J125" i="294" s="1"/>
  <c r="J131" i="294" s="1"/>
  <c r="J137" i="294" s="1"/>
  <c r="J143" i="294" s="1"/>
  <c r="J149" i="294" s="1"/>
  <c r="J155" i="294" s="1"/>
  <c r="J161" i="294" s="1"/>
  <c r="J167" i="294" s="1"/>
  <c r="J173" i="294" s="1"/>
  <c r="J179" i="294" s="1"/>
  <c r="J185" i="294" s="1"/>
  <c r="J191" i="294" s="1"/>
  <c r="J197" i="294" s="1"/>
  <c r="J203" i="294" s="1"/>
  <c r="J209" i="294" s="1"/>
  <c r="J215" i="294" s="1"/>
  <c r="J221" i="294" s="1"/>
  <c r="J227" i="294" s="1"/>
  <c r="J233" i="294" s="1"/>
  <c r="J239" i="294" s="1"/>
  <c r="J245" i="294" s="1"/>
  <c r="J251" i="294" s="1"/>
  <c r="J257" i="294" s="1"/>
  <c r="J263" i="294" s="1"/>
  <c r="J269" i="294" s="1"/>
  <c r="J275" i="294" s="1"/>
  <c r="J281" i="294" s="1"/>
  <c r="J287" i="294" s="1"/>
  <c r="J293" i="294" s="1"/>
  <c r="J299" i="294" s="1"/>
  <c r="J305" i="294" s="1"/>
  <c r="J311" i="294" s="1"/>
  <c r="J317" i="294" s="1"/>
  <c r="J323" i="294" s="1"/>
  <c r="J329" i="294" s="1"/>
  <c r="J335" i="294" s="1"/>
  <c r="J341" i="294" s="1"/>
  <c r="J347" i="294" s="1"/>
  <c r="J353" i="294" s="1"/>
  <c r="J359" i="294" s="1"/>
  <c r="J365" i="294" s="1"/>
  <c r="J371" i="294" s="1"/>
  <c r="J377" i="294" s="1"/>
  <c r="J383" i="294" s="1"/>
  <c r="J389" i="294" s="1"/>
  <c r="J395" i="294" s="1"/>
  <c r="J401" i="294" s="1"/>
  <c r="J407" i="294" s="1"/>
  <c r="J413" i="294" s="1"/>
  <c r="J419" i="294" s="1"/>
  <c r="J425" i="294" s="1"/>
  <c r="J431" i="294" s="1"/>
  <c r="J437" i="294" s="1"/>
  <c r="J443" i="294" s="1"/>
  <c r="J449" i="294" s="1"/>
  <c r="J455" i="294" s="1"/>
  <c r="J461" i="294" s="1"/>
  <c r="J467" i="294" s="1"/>
  <c r="J473" i="294" s="1"/>
  <c r="J479" i="294" s="1"/>
  <c r="J485" i="294" s="1"/>
  <c r="J491" i="294" s="1"/>
  <c r="J497" i="294" s="1"/>
  <c r="J503" i="294" s="1"/>
  <c r="J509" i="294" s="1"/>
  <c r="J515" i="294" s="1"/>
  <c r="J521" i="294" s="1"/>
  <c r="J527" i="294" s="1"/>
  <c r="J533" i="294" s="1"/>
  <c r="J539" i="294" s="1"/>
  <c r="J545" i="294" s="1"/>
  <c r="J551" i="294" s="1"/>
  <c r="J557" i="294" s="1"/>
  <c r="J563" i="294" s="1"/>
  <c r="J569" i="294" s="1"/>
  <c r="J575" i="294" s="1"/>
  <c r="J581" i="294" s="1"/>
  <c r="J587" i="294" s="1"/>
  <c r="J593" i="294" s="1"/>
  <c r="J599" i="294" s="1"/>
  <c r="I293" i="229"/>
  <c r="C293" i="229" s="1"/>
  <c r="I299" i="229"/>
  <c r="C299" i="229" s="1"/>
  <c r="I425" i="229"/>
  <c r="C425" i="229" s="1"/>
  <c r="I437" i="229"/>
  <c r="C437" i="229" s="1"/>
  <c r="I227" i="229"/>
  <c r="C227" i="229" s="1"/>
  <c r="I413" i="229"/>
  <c r="C413" i="229" s="1"/>
  <c r="I317" i="229"/>
  <c r="C317" i="229" s="1"/>
  <c r="I125" i="229"/>
  <c r="C125" i="229" s="1"/>
  <c r="I575" i="229"/>
  <c r="C575" i="229" s="1"/>
  <c r="I77" i="229"/>
  <c r="C77" i="229" s="1"/>
  <c r="I311" i="229"/>
  <c r="C311" i="229" s="1"/>
  <c r="I83" i="229"/>
  <c r="C83" i="229" s="1"/>
  <c r="I305" i="229"/>
  <c r="C305" i="229" s="1"/>
  <c r="I503" i="229"/>
  <c r="C503" i="229" s="1"/>
  <c r="J17" i="299"/>
  <c r="J18" i="299" s="1"/>
  <c r="I191" i="229"/>
  <c r="C191" i="229" s="1"/>
  <c r="I161" i="229"/>
  <c r="C161" i="229" s="1"/>
  <c r="I131" i="229"/>
  <c r="C131" i="229" s="1"/>
  <c r="I113" i="229"/>
  <c r="C113" i="229" s="1"/>
  <c r="I593" i="229"/>
  <c r="C593" i="229" s="1"/>
  <c r="I147" i="229"/>
  <c r="C147" i="229" s="1"/>
  <c r="I145" i="229"/>
  <c r="C145" i="229" s="1"/>
  <c r="I146" i="229"/>
  <c r="C146" i="229" s="1"/>
  <c r="I144" i="229"/>
  <c r="C144" i="229" s="1"/>
  <c r="I143" i="229"/>
  <c r="C143" i="229" s="1"/>
  <c r="I365" i="229"/>
  <c r="C365" i="229" s="1"/>
  <c r="I19" i="229"/>
  <c r="C19" i="229" s="1"/>
  <c r="I381" i="229"/>
  <c r="C381" i="229" s="1"/>
  <c r="I20" i="229"/>
  <c r="C20" i="229" s="1"/>
  <c r="I378" i="229"/>
  <c r="C378" i="229" s="1"/>
  <c r="I377" i="229"/>
  <c r="C377" i="229" s="1"/>
  <c r="I247" i="229"/>
  <c r="C247" i="229" s="1"/>
  <c r="I249" i="229"/>
  <c r="C249" i="229" s="1"/>
  <c r="I379" i="229"/>
  <c r="C379" i="229" s="1"/>
  <c r="I21" i="229"/>
  <c r="C21" i="229" s="1"/>
  <c r="I246" i="229"/>
  <c r="C246" i="229" s="1"/>
  <c r="I17" i="229"/>
  <c r="C17" i="229" s="1"/>
  <c r="I380" i="229"/>
  <c r="C380" i="229" s="1"/>
  <c r="I248" i="229"/>
  <c r="C248" i="229" s="1"/>
  <c r="I245" i="229"/>
  <c r="C245" i="229" s="1"/>
  <c r="I18" i="229"/>
  <c r="C18" i="229" s="1"/>
  <c r="I281" i="229"/>
  <c r="C281" i="229" s="1"/>
  <c r="I185" i="229"/>
  <c r="C185" i="229" s="1"/>
  <c r="I351" i="229"/>
  <c r="C351" i="229" s="1"/>
  <c r="I419" i="229"/>
  <c r="C419" i="229" s="1"/>
  <c r="I348" i="229"/>
  <c r="C348" i="229" s="1"/>
  <c r="I420" i="229"/>
  <c r="C420" i="229" s="1"/>
  <c r="I421" i="229"/>
  <c r="C421" i="229" s="1"/>
  <c r="I349" i="229"/>
  <c r="C349" i="229" s="1"/>
  <c r="I422" i="229"/>
  <c r="C422" i="229" s="1"/>
  <c r="I350" i="229"/>
  <c r="C350" i="229" s="1"/>
  <c r="I347" i="229"/>
  <c r="C347" i="229" s="1"/>
  <c r="I423" i="229"/>
  <c r="C423" i="229" s="1"/>
  <c r="I473" i="229"/>
  <c r="C473" i="229" s="1"/>
  <c r="I491" i="229"/>
  <c r="C491" i="229" s="1"/>
  <c r="I587" i="229"/>
  <c r="C587" i="229" s="1"/>
  <c r="I29" i="229"/>
  <c r="C29" i="229" s="1"/>
  <c r="I89" i="229"/>
  <c r="C89" i="229" s="1"/>
  <c r="I197" i="229"/>
  <c r="C197" i="229" s="1"/>
  <c r="I443" i="229"/>
  <c r="C443" i="229" s="1"/>
  <c r="I180" i="229"/>
  <c r="C180" i="229" s="1"/>
  <c r="I353" i="229"/>
  <c r="C353" i="229" s="1"/>
  <c r="I336" i="229"/>
  <c r="C336" i="229" s="1"/>
  <c r="I36" i="229"/>
  <c r="C36" i="229" s="1"/>
  <c r="I179" i="229"/>
  <c r="C179" i="229" s="1"/>
  <c r="I181" i="229"/>
  <c r="C181" i="229" s="1"/>
  <c r="I356" i="229"/>
  <c r="C356" i="229" s="1"/>
  <c r="I338" i="229"/>
  <c r="C338" i="229" s="1"/>
  <c r="I38" i="229"/>
  <c r="C38" i="229" s="1"/>
  <c r="I37" i="229"/>
  <c r="C37" i="229" s="1"/>
  <c r="I183" i="229"/>
  <c r="C183" i="229" s="1"/>
  <c r="I355" i="229"/>
  <c r="C355" i="229" s="1"/>
  <c r="I337" i="229"/>
  <c r="C337" i="229" s="1"/>
  <c r="I335" i="229"/>
  <c r="C335" i="229" s="1"/>
  <c r="I35" i="229"/>
  <c r="C35" i="229" s="1"/>
  <c r="I182" i="229"/>
  <c r="C182" i="229" s="1"/>
  <c r="I354" i="229"/>
  <c r="C354" i="229" s="1"/>
  <c r="I357" i="229"/>
  <c r="C357" i="229" s="1"/>
  <c r="I339" i="229"/>
  <c r="C339" i="229" s="1"/>
  <c r="I39" i="229"/>
  <c r="C39" i="229" s="1"/>
  <c r="I71" i="229"/>
  <c r="C71" i="229" s="1"/>
  <c r="I155" i="229"/>
  <c r="C155" i="229" s="1"/>
  <c r="AO1" i="302"/>
  <c r="C1" i="302" s="1"/>
  <c r="G5" i="302"/>
  <c r="C5" i="302" s="1"/>
  <c r="I168" i="229"/>
  <c r="C168" i="229" s="1"/>
  <c r="I170" i="229"/>
  <c r="C170" i="229" s="1"/>
  <c r="I169" i="229"/>
  <c r="C169" i="229" s="1"/>
  <c r="I535" i="229"/>
  <c r="C535" i="229" s="1"/>
  <c r="I450" i="229"/>
  <c r="C450" i="229" s="1"/>
  <c r="I463" i="229"/>
  <c r="C463" i="229" s="1"/>
  <c r="I539" i="229"/>
  <c r="C539" i="229" s="1"/>
  <c r="I451" i="229"/>
  <c r="C451" i="229" s="1"/>
  <c r="I111" i="229"/>
  <c r="C111" i="229" s="1"/>
  <c r="AO2" i="300"/>
  <c r="AL2" i="300" s="1"/>
  <c r="AB25" i="85" s="1"/>
  <c r="D25" i="85" s="1"/>
  <c r="I536" i="229"/>
  <c r="C536" i="229" s="1"/>
  <c r="I461" i="229"/>
  <c r="C461" i="229" s="1"/>
  <c r="I462" i="229"/>
  <c r="C462" i="229" s="1"/>
  <c r="I510" i="229"/>
  <c r="C510" i="229" s="1"/>
  <c r="I545" i="229"/>
  <c r="C545" i="229" s="1"/>
  <c r="I26" i="229"/>
  <c r="C26" i="229" s="1"/>
  <c r="I479" i="229"/>
  <c r="C479" i="229" s="1"/>
  <c r="I483" i="229"/>
  <c r="C483" i="229" s="1"/>
  <c r="I329" i="229"/>
  <c r="C329" i="229" s="1"/>
  <c r="I558" i="229"/>
  <c r="C558" i="229" s="1"/>
  <c r="I464" i="229"/>
  <c r="C464" i="229" s="1"/>
  <c r="I23" i="229"/>
  <c r="C23" i="229" s="1"/>
  <c r="G6" i="302"/>
  <c r="C6" i="302" s="1"/>
  <c r="G9" i="302"/>
  <c r="C9" i="302" s="1"/>
  <c r="G6" i="300"/>
  <c r="C6" i="300" s="1"/>
  <c r="I109" i="229"/>
  <c r="C109" i="229" s="1"/>
  <c r="I513" i="229"/>
  <c r="C513" i="229" s="1"/>
  <c r="I453" i="229"/>
  <c r="C453" i="229" s="1"/>
  <c r="G9" i="300"/>
  <c r="C9" i="300" s="1"/>
  <c r="I540" i="229"/>
  <c r="C540" i="229" s="1"/>
  <c r="I325" i="229"/>
  <c r="C325" i="229" s="1"/>
  <c r="I323" i="229"/>
  <c r="C323" i="229" s="1"/>
  <c r="I561" i="229"/>
  <c r="C561" i="229" s="1"/>
  <c r="I509" i="229"/>
  <c r="C509" i="229" s="1"/>
  <c r="I324" i="229"/>
  <c r="C324" i="229" s="1"/>
  <c r="I559" i="229"/>
  <c r="C559" i="229" s="1"/>
  <c r="J5" i="300"/>
  <c r="J11" i="300" s="1"/>
  <c r="J12" i="300" s="1"/>
  <c r="I549" i="229"/>
  <c r="C549" i="229" s="1"/>
  <c r="I25" i="229"/>
  <c r="C25" i="229" s="1"/>
  <c r="I547" i="229"/>
  <c r="C547" i="229" s="1"/>
  <c r="I331" i="229"/>
  <c r="C331" i="229" s="1"/>
  <c r="I481" i="229"/>
  <c r="C481" i="229" s="1"/>
  <c r="I533" i="229"/>
  <c r="C533" i="229" s="1"/>
  <c r="I546" i="229"/>
  <c r="C546" i="229" s="1"/>
  <c r="AO2" i="302"/>
  <c r="AL2" i="302" s="1"/>
  <c r="AB26" i="85" s="1"/>
  <c r="D26" i="85" s="1"/>
  <c r="J5" i="302"/>
  <c r="J11" i="302" s="1"/>
  <c r="G8" i="302"/>
  <c r="C8" i="302" s="1"/>
  <c r="I171" i="229"/>
  <c r="C171" i="229" s="1"/>
  <c r="H5" i="300"/>
  <c r="R5" i="300" s="1"/>
  <c r="P6" i="300" s="1"/>
  <c r="I543" i="229"/>
  <c r="C543" i="229" s="1"/>
  <c r="I560" i="229"/>
  <c r="C560" i="229" s="1"/>
  <c r="I452" i="229"/>
  <c r="C452" i="229" s="1"/>
  <c r="AO1" i="300"/>
  <c r="C1" i="300" s="1"/>
  <c r="I537" i="229"/>
  <c r="C537" i="229" s="1"/>
  <c r="I326" i="229"/>
  <c r="C326" i="229" s="1"/>
  <c r="I449" i="229"/>
  <c r="C449" i="229" s="1"/>
  <c r="I542" i="229"/>
  <c r="C542" i="229" s="1"/>
  <c r="I465" i="229"/>
  <c r="C465" i="229" s="1"/>
  <c r="G5" i="300"/>
  <c r="C5" i="300" s="1"/>
  <c r="I108" i="229"/>
  <c r="C108" i="229" s="1"/>
  <c r="I24" i="229"/>
  <c r="C24" i="229" s="1"/>
  <c r="I27" i="229"/>
  <c r="C27" i="229" s="1"/>
  <c r="I548" i="229"/>
  <c r="C548" i="229" s="1"/>
  <c r="I480" i="229"/>
  <c r="C480" i="229" s="1"/>
  <c r="I332" i="229"/>
  <c r="C332" i="229" s="1"/>
  <c r="G7" i="300"/>
  <c r="C7" i="300" s="1"/>
  <c r="I107" i="229"/>
  <c r="C107" i="229" s="1"/>
  <c r="I330" i="229"/>
  <c r="C330" i="229" s="1"/>
  <c r="H5" i="302"/>
  <c r="R5" i="302" s="1"/>
  <c r="P6" i="302" s="1"/>
  <c r="G7" i="302"/>
  <c r="C7" i="302" s="1"/>
  <c r="G8" i="300"/>
  <c r="C8" i="300" s="1"/>
  <c r="I110" i="229"/>
  <c r="C110" i="229" s="1"/>
  <c r="I167" i="229"/>
  <c r="C167" i="229" s="1"/>
  <c r="I534" i="229"/>
  <c r="C534" i="229" s="1"/>
  <c r="I557" i="229"/>
  <c r="C557" i="229" s="1"/>
  <c r="I327" i="229"/>
  <c r="C327" i="229" s="1"/>
  <c r="I511" i="229"/>
  <c r="C511" i="229" s="1"/>
  <c r="I512" i="229"/>
  <c r="C512" i="229" s="1"/>
  <c r="I541" i="229"/>
  <c r="C541" i="229" s="1"/>
  <c r="I482" i="229"/>
  <c r="C482" i="229" s="1"/>
  <c r="J17" i="300"/>
  <c r="J23" i="300" s="1"/>
  <c r="J29" i="300" s="1"/>
  <c r="J35" i="300" s="1"/>
  <c r="J41" i="300" s="1"/>
  <c r="J47" i="300" s="1"/>
  <c r="J53" i="300" s="1"/>
  <c r="J59" i="300" s="1"/>
  <c r="J65" i="300" s="1"/>
  <c r="J71" i="300" s="1"/>
  <c r="J77" i="300" s="1"/>
  <c r="J83" i="300" s="1"/>
  <c r="J89" i="300" s="1"/>
  <c r="J95" i="300" s="1"/>
  <c r="J101" i="300" s="1"/>
  <c r="J107" i="300" s="1"/>
  <c r="J113" i="300" s="1"/>
  <c r="J119" i="300" s="1"/>
  <c r="J125" i="300" s="1"/>
  <c r="J131" i="300" s="1"/>
  <c r="J137" i="300" s="1"/>
  <c r="J143" i="300" s="1"/>
  <c r="J149" i="300" s="1"/>
  <c r="J155" i="300" s="1"/>
  <c r="J161" i="300" s="1"/>
  <c r="J167" i="300" s="1"/>
  <c r="J173" i="300" s="1"/>
  <c r="J179" i="300" s="1"/>
  <c r="J185" i="300" s="1"/>
  <c r="J191" i="300" s="1"/>
  <c r="J197" i="300" s="1"/>
  <c r="J203" i="300" s="1"/>
  <c r="J209" i="300" s="1"/>
  <c r="J215" i="300" s="1"/>
  <c r="J221" i="300" s="1"/>
  <c r="J227" i="300" s="1"/>
  <c r="J233" i="300" s="1"/>
  <c r="J239" i="300" s="1"/>
  <c r="J245" i="300" s="1"/>
  <c r="J251" i="300" s="1"/>
  <c r="J257" i="300" s="1"/>
  <c r="J263" i="300" s="1"/>
  <c r="J269" i="300" s="1"/>
  <c r="J275" i="300" s="1"/>
  <c r="J281" i="300" s="1"/>
  <c r="J287" i="300" s="1"/>
  <c r="J293" i="300" s="1"/>
  <c r="J299" i="300" s="1"/>
  <c r="J305" i="300" s="1"/>
  <c r="J311" i="300" s="1"/>
  <c r="J317" i="300" s="1"/>
  <c r="J323" i="300" s="1"/>
  <c r="J329" i="300" s="1"/>
  <c r="J335" i="300" s="1"/>
  <c r="J341" i="300" s="1"/>
  <c r="J347" i="300" s="1"/>
  <c r="J353" i="300" s="1"/>
  <c r="J359" i="300" s="1"/>
  <c r="J365" i="300" s="1"/>
  <c r="J371" i="300" s="1"/>
  <c r="J377" i="300" s="1"/>
  <c r="J383" i="300" s="1"/>
  <c r="J389" i="300" s="1"/>
  <c r="J395" i="300" s="1"/>
  <c r="J401" i="300" s="1"/>
  <c r="J407" i="300" s="1"/>
  <c r="J413" i="300" s="1"/>
  <c r="J419" i="300" s="1"/>
  <c r="J425" i="300" s="1"/>
  <c r="J431" i="300" s="1"/>
  <c r="J437" i="300" s="1"/>
  <c r="J443" i="300" s="1"/>
  <c r="J449" i="300" s="1"/>
  <c r="J455" i="300" s="1"/>
  <c r="J461" i="300" s="1"/>
  <c r="J467" i="300" s="1"/>
  <c r="J473" i="300" s="1"/>
  <c r="J479" i="300" s="1"/>
  <c r="J485" i="300" s="1"/>
  <c r="J491" i="300" s="1"/>
  <c r="J497" i="300" s="1"/>
  <c r="J503" i="300" s="1"/>
  <c r="J509" i="300" s="1"/>
  <c r="J515" i="300" s="1"/>
  <c r="J521" i="300" s="1"/>
  <c r="J527" i="300" s="1"/>
  <c r="J533" i="300" s="1"/>
  <c r="J539" i="300" s="1"/>
  <c r="J545" i="300" s="1"/>
  <c r="J551" i="300" s="1"/>
  <c r="J557" i="300" s="1"/>
  <c r="J563" i="300" s="1"/>
  <c r="J569" i="300" s="1"/>
  <c r="J575" i="300" s="1"/>
  <c r="J581" i="300" s="1"/>
  <c r="J587" i="300" s="1"/>
  <c r="J593" i="300" s="1"/>
  <c r="J599" i="300" s="1"/>
  <c r="I401" i="229"/>
  <c r="C401" i="229" s="1"/>
  <c r="I137" i="229"/>
  <c r="C137" i="229" s="1"/>
  <c r="I467" i="229"/>
  <c r="C467" i="229" s="1"/>
  <c r="I173" i="229"/>
  <c r="C173" i="229" s="1"/>
  <c r="I233" i="229"/>
  <c r="C233" i="229" s="1"/>
  <c r="A665" i="230"/>
  <c r="J17" i="297" l="1"/>
  <c r="J18" i="297" s="1"/>
  <c r="J17" i="291"/>
  <c r="J23" i="291" s="1"/>
  <c r="J29" i="291" s="1"/>
  <c r="J35" i="291" s="1"/>
  <c r="J41" i="291" s="1"/>
  <c r="J47" i="291" s="1"/>
  <c r="J53" i="291" s="1"/>
  <c r="J59" i="291" s="1"/>
  <c r="J65" i="291" s="1"/>
  <c r="J71" i="291" s="1"/>
  <c r="J77" i="291" s="1"/>
  <c r="J83" i="291" s="1"/>
  <c r="J89" i="291" s="1"/>
  <c r="J95" i="291" s="1"/>
  <c r="J101" i="291" s="1"/>
  <c r="J107" i="291" s="1"/>
  <c r="J113" i="291" s="1"/>
  <c r="J119" i="291" s="1"/>
  <c r="J125" i="291" s="1"/>
  <c r="J131" i="291" s="1"/>
  <c r="J137" i="291" s="1"/>
  <c r="J143" i="291" s="1"/>
  <c r="J149" i="291" s="1"/>
  <c r="J155" i="291" s="1"/>
  <c r="J161" i="291" s="1"/>
  <c r="J167" i="291" s="1"/>
  <c r="J173" i="291" s="1"/>
  <c r="J179" i="291" s="1"/>
  <c r="J185" i="291" s="1"/>
  <c r="J191" i="291" s="1"/>
  <c r="J197" i="291" s="1"/>
  <c r="J203" i="291" s="1"/>
  <c r="J209" i="291" s="1"/>
  <c r="J215" i="291" s="1"/>
  <c r="J221" i="291" s="1"/>
  <c r="J227" i="291" s="1"/>
  <c r="J233" i="291" s="1"/>
  <c r="J239" i="291" s="1"/>
  <c r="J245" i="291" s="1"/>
  <c r="J251" i="291" s="1"/>
  <c r="J257" i="291" s="1"/>
  <c r="J263" i="291" s="1"/>
  <c r="J269" i="291" s="1"/>
  <c r="J275" i="291" s="1"/>
  <c r="J281" i="291" s="1"/>
  <c r="J287" i="291" s="1"/>
  <c r="J293" i="291" s="1"/>
  <c r="J299" i="291" s="1"/>
  <c r="J305" i="291" s="1"/>
  <c r="J311" i="291" s="1"/>
  <c r="J317" i="291" s="1"/>
  <c r="J323" i="291" s="1"/>
  <c r="J329" i="291" s="1"/>
  <c r="J335" i="291" s="1"/>
  <c r="J341" i="291" s="1"/>
  <c r="J347" i="291" s="1"/>
  <c r="J353" i="291" s="1"/>
  <c r="J359" i="291" s="1"/>
  <c r="J365" i="291" s="1"/>
  <c r="J371" i="291" s="1"/>
  <c r="J377" i="291" s="1"/>
  <c r="J383" i="291" s="1"/>
  <c r="J389" i="291" s="1"/>
  <c r="J395" i="291" s="1"/>
  <c r="J401" i="291" s="1"/>
  <c r="J407" i="291" s="1"/>
  <c r="J413" i="291" s="1"/>
  <c r="J419" i="291" s="1"/>
  <c r="J425" i="291" s="1"/>
  <c r="J431" i="291" s="1"/>
  <c r="J437" i="291" s="1"/>
  <c r="J443" i="291" s="1"/>
  <c r="J449" i="291" s="1"/>
  <c r="J455" i="291" s="1"/>
  <c r="J461" i="291" s="1"/>
  <c r="J467" i="291" s="1"/>
  <c r="J473" i="291" s="1"/>
  <c r="J479" i="291" s="1"/>
  <c r="J485" i="291" s="1"/>
  <c r="J491" i="291" s="1"/>
  <c r="J497" i="291" s="1"/>
  <c r="J503" i="291" s="1"/>
  <c r="J509" i="291" s="1"/>
  <c r="J515" i="291" s="1"/>
  <c r="J521" i="291" s="1"/>
  <c r="J527" i="291" s="1"/>
  <c r="J533" i="291" s="1"/>
  <c r="J539" i="291" s="1"/>
  <c r="J545" i="291" s="1"/>
  <c r="J551" i="291" s="1"/>
  <c r="J557" i="291" s="1"/>
  <c r="J563" i="291" s="1"/>
  <c r="J569" i="291" s="1"/>
  <c r="J575" i="291" s="1"/>
  <c r="J581" i="291" s="1"/>
  <c r="J587" i="291" s="1"/>
  <c r="J593" i="291" s="1"/>
  <c r="J599" i="291" s="1"/>
  <c r="J17" i="295"/>
  <c r="J23" i="295" s="1"/>
  <c r="J29" i="295" s="1"/>
  <c r="J35" i="295" s="1"/>
  <c r="J41" i="295" s="1"/>
  <c r="J47" i="295" s="1"/>
  <c r="J53" i="295" s="1"/>
  <c r="J59" i="295" s="1"/>
  <c r="J65" i="295" s="1"/>
  <c r="J71" i="295" s="1"/>
  <c r="J77" i="295" s="1"/>
  <c r="J83" i="295" s="1"/>
  <c r="J89" i="295" s="1"/>
  <c r="J95" i="295" s="1"/>
  <c r="J101" i="295" s="1"/>
  <c r="J107" i="295" s="1"/>
  <c r="J113" i="295" s="1"/>
  <c r="J119" i="295" s="1"/>
  <c r="J125" i="295" s="1"/>
  <c r="J131" i="295" s="1"/>
  <c r="J137" i="295" s="1"/>
  <c r="J143" i="295" s="1"/>
  <c r="J149" i="295" s="1"/>
  <c r="J155" i="295" s="1"/>
  <c r="J161" i="295" s="1"/>
  <c r="J167" i="295" s="1"/>
  <c r="J173" i="295" s="1"/>
  <c r="J179" i="295" s="1"/>
  <c r="J185" i="295" s="1"/>
  <c r="J191" i="295" s="1"/>
  <c r="J197" i="295" s="1"/>
  <c r="J203" i="295" s="1"/>
  <c r="J209" i="295" s="1"/>
  <c r="J215" i="295" s="1"/>
  <c r="J221" i="295" s="1"/>
  <c r="J227" i="295" s="1"/>
  <c r="J233" i="295" s="1"/>
  <c r="J239" i="295" s="1"/>
  <c r="J245" i="295" s="1"/>
  <c r="J251" i="295" s="1"/>
  <c r="J257" i="295" s="1"/>
  <c r="J263" i="295" s="1"/>
  <c r="J269" i="295" s="1"/>
  <c r="J275" i="295" s="1"/>
  <c r="J281" i="295" s="1"/>
  <c r="J287" i="295" s="1"/>
  <c r="J293" i="295" s="1"/>
  <c r="J299" i="295" s="1"/>
  <c r="J305" i="295" s="1"/>
  <c r="J311" i="295" s="1"/>
  <c r="J317" i="295" s="1"/>
  <c r="J323" i="295" s="1"/>
  <c r="J329" i="295" s="1"/>
  <c r="J335" i="295" s="1"/>
  <c r="J341" i="295" s="1"/>
  <c r="J347" i="295" s="1"/>
  <c r="J353" i="295" s="1"/>
  <c r="J359" i="295" s="1"/>
  <c r="J365" i="295" s="1"/>
  <c r="J371" i="295" s="1"/>
  <c r="J377" i="295" s="1"/>
  <c r="J383" i="295" s="1"/>
  <c r="J389" i="295" s="1"/>
  <c r="J395" i="295" s="1"/>
  <c r="J401" i="295" s="1"/>
  <c r="J407" i="295" s="1"/>
  <c r="J413" i="295" s="1"/>
  <c r="J419" i="295" s="1"/>
  <c r="J425" i="295" s="1"/>
  <c r="J431" i="295" s="1"/>
  <c r="J437" i="295" s="1"/>
  <c r="J443" i="295" s="1"/>
  <c r="J449" i="295" s="1"/>
  <c r="J455" i="295" s="1"/>
  <c r="J461" i="295" s="1"/>
  <c r="J467" i="295" s="1"/>
  <c r="J473" i="295" s="1"/>
  <c r="J479" i="295" s="1"/>
  <c r="J485" i="295" s="1"/>
  <c r="J491" i="295" s="1"/>
  <c r="J497" i="295" s="1"/>
  <c r="J503" i="295" s="1"/>
  <c r="J509" i="295" s="1"/>
  <c r="J515" i="295" s="1"/>
  <c r="J521" i="295" s="1"/>
  <c r="J527" i="295" s="1"/>
  <c r="J533" i="295" s="1"/>
  <c r="J539" i="295" s="1"/>
  <c r="J545" i="295" s="1"/>
  <c r="J551" i="295" s="1"/>
  <c r="J557" i="295" s="1"/>
  <c r="J563" i="295" s="1"/>
  <c r="J569" i="295" s="1"/>
  <c r="J575" i="295" s="1"/>
  <c r="J581" i="295" s="1"/>
  <c r="J587" i="295" s="1"/>
  <c r="J593" i="295" s="1"/>
  <c r="J599" i="295" s="1"/>
  <c r="J23" i="299"/>
  <c r="J29" i="299" s="1"/>
  <c r="J35" i="299" s="1"/>
  <c r="J41" i="299" s="1"/>
  <c r="J47" i="299" s="1"/>
  <c r="J53" i="299" s="1"/>
  <c r="J59" i="299" s="1"/>
  <c r="J65" i="299" s="1"/>
  <c r="J71" i="299" s="1"/>
  <c r="J77" i="299" s="1"/>
  <c r="J83" i="299" s="1"/>
  <c r="J89" i="299" s="1"/>
  <c r="J95" i="299" s="1"/>
  <c r="J101" i="299" s="1"/>
  <c r="J107" i="299" s="1"/>
  <c r="J113" i="299" s="1"/>
  <c r="J119" i="299" s="1"/>
  <c r="J125" i="299" s="1"/>
  <c r="J131" i="299" s="1"/>
  <c r="J137" i="299" s="1"/>
  <c r="J143" i="299" s="1"/>
  <c r="J149" i="299" s="1"/>
  <c r="J155" i="299" s="1"/>
  <c r="J161" i="299" s="1"/>
  <c r="J167" i="299" s="1"/>
  <c r="J173" i="299" s="1"/>
  <c r="J179" i="299" s="1"/>
  <c r="J185" i="299" s="1"/>
  <c r="J191" i="299" s="1"/>
  <c r="J197" i="299" s="1"/>
  <c r="J203" i="299" s="1"/>
  <c r="J209" i="299" s="1"/>
  <c r="J215" i="299" s="1"/>
  <c r="J221" i="299" s="1"/>
  <c r="J227" i="299" s="1"/>
  <c r="J233" i="299" s="1"/>
  <c r="J239" i="299" s="1"/>
  <c r="J245" i="299" s="1"/>
  <c r="J251" i="299" s="1"/>
  <c r="J257" i="299" s="1"/>
  <c r="J263" i="299" s="1"/>
  <c r="J269" i="299" s="1"/>
  <c r="J275" i="299" s="1"/>
  <c r="J281" i="299" s="1"/>
  <c r="J287" i="299" s="1"/>
  <c r="J293" i="299" s="1"/>
  <c r="J299" i="299" s="1"/>
  <c r="J305" i="299" s="1"/>
  <c r="J311" i="299" s="1"/>
  <c r="J317" i="299" s="1"/>
  <c r="J323" i="299" s="1"/>
  <c r="J329" i="299" s="1"/>
  <c r="J335" i="299" s="1"/>
  <c r="J341" i="299" s="1"/>
  <c r="J347" i="299" s="1"/>
  <c r="J353" i="299" s="1"/>
  <c r="J359" i="299" s="1"/>
  <c r="J365" i="299" s="1"/>
  <c r="J371" i="299" s="1"/>
  <c r="J377" i="299" s="1"/>
  <c r="J383" i="299" s="1"/>
  <c r="J389" i="299" s="1"/>
  <c r="J395" i="299" s="1"/>
  <c r="J401" i="299" s="1"/>
  <c r="J407" i="299" s="1"/>
  <c r="J413" i="299" s="1"/>
  <c r="J419" i="299" s="1"/>
  <c r="J425" i="299" s="1"/>
  <c r="J431" i="299" s="1"/>
  <c r="J437" i="299" s="1"/>
  <c r="J443" i="299" s="1"/>
  <c r="J449" i="299" s="1"/>
  <c r="J455" i="299" s="1"/>
  <c r="J461" i="299" s="1"/>
  <c r="J467" i="299" s="1"/>
  <c r="J473" i="299" s="1"/>
  <c r="J479" i="299" s="1"/>
  <c r="J485" i="299" s="1"/>
  <c r="J491" i="299" s="1"/>
  <c r="J497" i="299" s="1"/>
  <c r="J503" i="299" s="1"/>
  <c r="J509" i="299" s="1"/>
  <c r="J515" i="299" s="1"/>
  <c r="J521" i="299" s="1"/>
  <c r="J527" i="299" s="1"/>
  <c r="J533" i="299" s="1"/>
  <c r="J539" i="299" s="1"/>
  <c r="J545" i="299" s="1"/>
  <c r="J551" i="299" s="1"/>
  <c r="J557" i="299" s="1"/>
  <c r="J563" i="299" s="1"/>
  <c r="J569" i="299" s="1"/>
  <c r="J575" i="299" s="1"/>
  <c r="J581" i="299" s="1"/>
  <c r="J587" i="299" s="1"/>
  <c r="J593" i="299" s="1"/>
  <c r="J599" i="299" s="1"/>
  <c r="G14" i="300"/>
  <c r="C14" i="300" s="1"/>
  <c r="G12" i="300"/>
  <c r="C12" i="300" s="1"/>
  <c r="G11" i="300"/>
  <c r="C11" i="300" s="1"/>
  <c r="G13" i="300"/>
  <c r="C13" i="300" s="1"/>
  <c r="H11" i="300"/>
  <c r="R11" i="300" s="1"/>
  <c r="P12" i="300" s="1"/>
  <c r="G15" i="300"/>
  <c r="C15" i="300" s="1"/>
  <c r="J18" i="300"/>
  <c r="G19" i="299"/>
  <c r="C19" i="299" s="1"/>
  <c r="G18" i="299"/>
  <c r="C18" i="299" s="1"/>
  <c r="G20" i="299"/>
  <c r="C20" i="299" s="1"/>
  <c r="H17" i="299"/>
  <c r="R17" i="299" s="1"/>
  <c r="P18" i="299" s="1"/>
  <c r="G21" i="299"/>
  <c r="C21" i="299" s="1"/>
  <c r="G17" i="299"/>
  <c r="C17" i="299" s="1"/>
  <c r="J24" i="299"/>
  <c r="R5" i="296"/>
  <c r="P6" i="296" s="1"/>
  <c r="G15" i="295"/>
  <c r="C15" i="295" s="1"/>
  <c r="G12" i="295"/>
  <c r="C12" i="295" s="1"/>
  <c r="G11" i="295"/>
  <c r="C11" i="295" s="1"/>
  <c r="H11" i="295"/>
  <c r="R11" i="295" s="1"/>
  <c r="P12" i="295" s="1"/>
  <c r="G13" i="295"/>
  <c r="C13" i="295" s="1"/>
  <c r="G14" i="295"/>
  <c r="C14" i="295" s="1"/>
  <c r="J18" i="295"/>
  <c r="G15" i="297"/>
  <c r="C15" i="297" s="1"/>
  <c r="G12" i="297"/>
  <c r="C12" i="297" s="1"/>
  <c r="H11" i="297"/>
  <c r="R11" i="297" s="1"/>
  <c r="P12" i="297" s="1"/>
  <c r="G11" i="297"/>
  <c r="C11" i="297" s="1"/>
  <c r="G14" i="297"/>
  <c r="C14" i="297" s="1"/>
  <c r="G13" i="297"/>
  <c r="C13" i="297" s="1"/>
  <c r="G12" i="296"/>
  <c r="C12" i="296" s="1"/>
  <c r="G14" i="296"/>
  <c r="C14" i="296" s="1"/>
  <c r="G11" i="296"/>
  <c r="C11" i="296" s="1"/>
  <c r="H11" i="296"/>
  <c r="R11" i="296" s="1"/>
  <c r="P12" i="296" s="1"/>
  <c r="J18" i="296"/>
  <c r="G13" i="296"/>
  <c r="C13" i="296" s="1"/>
  <c r="G15" i="296"/>
  <c r="C15" i="296" s="1"/>
  <c r="R5" i="293"/>
  <c r="P6" i="293" s="1"/>
  <c r="P7" i="299"/>
  <c r="M6" i="299" s="1"/>
  <c r="S6" i="299"/>
  <c r="K7" i="299" s="1"/>
  <c r="A6" i="299" s="1"/>
  <c r="R5" i="291"/>
  <c r="P6" i="291" s="1"/>
  <c r="G12" i="299"/>
  <c r="C12" i="299" s="1"/>
  <c r="G13" i="299"/>
  <c r="C13" i="299" s="1"/>
  <c r="G15" i="299"/>
  <c r="C15" i="299" s="1"/>
  <c r="H11" i="299"/>
  <c r="R11" i="299" s="1"/>
  <c r="P12" i="299" s="1"/>
  <c r="G14" i="299"/>
  <c r="C14" i="299" s="1"/>
  <c r="G11" i="299"/>
  <c r="C11" i="299" s="1"/>
  <c r="R5" i="298"/>
  <c r="P6" i="298" s="1"/>
  <c r="R5" i="295"/>
  <c r="P6" i="295" s="1"/>
  <c r="G12" i="298"/>
  <c r="C12" i="298" s="1"/>
  <c r="J18" i="298"/>
  <c r="H11" i="298"/>
  <c r="R11" i="298" s="1"/>
  <c r="P12" i="298" s="1"/>
  <c r="G14" i="298"/>
  <c r="C14" i="298" s="1"/>
  <c r="G11" i="298"/>
  <c r="C11" i="298" s="1"/>
  <c r="G13" i="298"/>
  <c r="C13" i="298" s="1"/>
  <c r="G15" i="298"/>
  <c r="C15" i="298" s="1"/>
  <c r="R5" i="292"/>
  <c r="P6" i="292" s="1"/>
  <c r="J12" i="293"/>
  <c r="J18" i="293" s="1"/>
  <c r="S6" i="302"/>
  <c r="K7" i="302" s="1"/>
  <c r="A6" i="302" s="1"/>
  <c r="P7" i="302"/>
  <c r="M6" i="302" s="1"/>
  <c r="S6" i="300"/>
  <c r="K7" i="300" s="1"/>
  <c r="A6" i="300" s="1"/>
  <c r="P7" i="300"/>
  <c r="M6" i="300" s="1"/>
  <c r="J17" i="302"/>
  <c r="J23" i="302" s="1"/>
  <c r="J29" i="302" s="1"/>
  <c r="J35" i="302" s="1"/>
  <c r="J41" i="302" s="1"/>
  <c r="J47" i="302" s="1"/>
  <c r="J53" i="302" s="1"/>
  <c r="J59" i="302" s="1"/>
  <c r="J65" i="302" s="1"/>
  <c r="J71" i="302" s="1"/>
  <c r="J77" i="302" s="1"/>
  <c r="J83" i="302" s="1"/>
  <c r="J89" i="302" s="1"/>
  <c r="J95" i="302" s="1"/>
  <c r="J101" i="302" s="1"/>
  <c r="J107" i="302" s="1"/>
  <c r="J113" i="302" s="1"/>
  <c r="J119" i="302" s="1"/>
  <c r="J125" i="302" s="1"/>
  <c r="J131" i="302" s="1"/>
  <c r="J137" i="302" s="1"/>
  <c r="J143" i="302" s="1"/>
  <c r="J149" i="302" s="1"/>
  <c r="J155" i="302" s="1"/>
  <c r="J161" i="302" s="1"/>
  <c r="J167" i="302" s="1"/>
  <c r="J173" i="302" s="1"/>
  <c r="J179" i="302" s="1"/>
  <c r="J185" i="302" s="1"/>
  <c r="J191" i="302" s="1"/>
  <c r="J197" i="302" s="1"/>
  <c r="J203" i="302" s="1"/>
  <c r="J209" i="302" s="1"/>
  <c r="J215" i="302" s="1"/>
  <c r="J221" i="302" s="1"/>
  <c r="J227" i="302" s="1"/>
  <c r="J233" i="302" s="1"/>
  <c r="J239" i="302" s="1"/>
  <c r="J245" i="302" s="1"/>
  <c r="J251" i="302" s="1"/>
  <c r="J257" i="302" s="1"/>
  <c r="J263" i="302" s="1"/>
  <c r="J269" i="302" s="1"/>
  <c r="J275" i="302" s="1"/>
  <c r="J281" i="302" s="1"/>
  <c r="J287" i="302" s="1"/>
  <c r="J293" i="302" s="1"/>
  <c r="J299" i="302" s="1"/>
  <c r="J305" i="302" s="1"/>
  <c r="J311" i="302" s="1"/>
  <c r="J317" i="302" s="1"/>
  <c r="J323" i="302" s="1"/>
  <c r="J329" i="302" s="1"/>
  <c r="J335" i="302" s="1"/>
  <c r="J341" i="302" s="1"/>
  <c r="J347" i="302" s="1"/>
  <c r="J353" i="302" s="1"/>
  <c r="J359" i="302" s="1"/>
  <c r="J365" i="302" s="1"/>
  <c r="J371" i="302" s="1"/>
  <c r="J377" i="302" s="1"/>
  <c r="J383" i="302" s="1"/>
  <c r="J389" i="302" s="1"/>
  <c r="J395" i="302" s="1"/>
  <c r="J401" i="302" s="1"/>
  <c r="J407" i="302" s="1"/>
  <c r="J413" i="302" s="1"/>
  <c r="J419" i="302" s="1"/>
  <c r="J425" i="302" s="1"/>
  <c r="J431" i="302" s="1"/>
  <c r="J437" i="302" s="1"/>
  <c r="J443" i="302" s="1"/>
  <c r="J449" i="302" s="1"/>
  <c r="J455" i="302" s="1"/>
  <c r="J461" i="302" s="1"/>
  <c r="J467" i="302" s="1"/>
  <c r="J473" i="302" s="1"/>
  <c r="J479" i="302" s="1"/>
  <c r="J485" i="302" s="1"/>
  <c r="J491" i="302" s="1"/>
  <c r="J497" i="302" s="1"/>
  <c r="J503" i="302" s="1"/>
  <c r="J509" i="302" s="1"/>
  <c r="J515" i="302" s="1"/>
  <c r="J521" i="302" s="1"/>
  <c r="J527" i="302" s="1"/>
  <c r="J533" i="302" s="1"/>
  <c r="J539" i="302" s="1"/>
  <c r="J545" i="302" s="1"/>
  <c r="J551" i="302" s="1"/>
  <c r="J557" i="302" s="1"/>
  <c r="J563" i="302" s="1"/>
  <c r="J569" i="302" s="1"/>
  <c r="J575" i="302" s="1"/>
  <c r="J581" i="302" s="1"/>
  <c r="J587" i="302" s="1"/>
  <c r="J593" i="302" s="1"/>
  <c r="J599" i="302" s="1"/>
  <c r="J12" i="302"/>
  <c r="R5" i="294"/>
  <c r="P6" i="294" s="1"/>
  <c r="G15" i="291"/>
  <c r="C15" i="291" s="1"/>
  <c r="G11" i="291"/>
  <c r="C11" i="291" s="1"/>
  <c r="H11" i="291"/>
  <c r="R11" i="291" s="1"/>
  <c r="P12" i="291" s="1"/>
  <c r="G12" i="291"/>
  <c r="C12" i="291" s="1"/>
  <c r="G14" i="291"/>
  <c r="C14" i="291" s="1"/>
  <c r="G13" i="291"/>
  <c r="C13" i="291" s="1"/>
  <c r="J18" i="291"/>
  <c r="R5" i="297"/>
  <c r="P6" i="297" s="1"/>
  <c r="G13" i="294"/>
  <c r="C13" i="294" s="1"/>
  <c r="J18" i="294"/>
  <c r="G15" i="294"/>
  <c r="C15" i="294" s="1"/>
  <c r="G12" i="294"/>
  <c r="C12" i="294" s="1"/>
  <c r="G11" i="294"/>
  <c r="C11" i="294" s="1"/>
  <c r="H11" i="294"/>
  <c r="R11" i="294" s="1"/>
  <c r="P12" i="294" s="1"/>
  <c r="G14" i="294"/>
  <c r="C14" i="294" s="1"/>
  <c r="G13" i="292"/>
  <c r="C13" i="292" s="1"/>
  <c r="G12" i="292"/>
  <c r="C12" i="292" s="1"/>
  <c r="J18" i="292"/>
  <c r="H11" i="292"/>
  <c r="R11" i="292" s="1"/>
  <c r="P12" i="292" s="1"/>
  <c r="G15" i="292"/>
  <c r="C15" i="292" s="1"/>
  <c r="G14" i="292"/>
  <c r="C14" i="292" s="1"/>
  <c r="G11" i="292"/>
  <c r="C11" i="292" s="1"/>
  <c r="A666" i="230"/>
  <c r="J23" i="297" l="1"/>
  <c r="J29" i="297" s="1"/>
  <c r="J35" i="297" s="1"/>
  <c r="J41" i="297" s="1"/>
  <c r="J47" i="297" s="1"/>
  <c r="J53" i="297" s="1"/>
  <c r="J59" i="297" s="1"/>
  <c r="J65" i="297" s="1"/>
  <c r="J71" i="297" s="1"/>
  <c r="J77" i="297" s="1"/>
  <c r="J83" i="297" s="1"/>
  <c r="J89" i="297" s="1"/>
  <c r="J95" i="297" s="1"/>
  <c r="J101" i="297" s="1"/>
  <c r="J107" i="297" s="1"/>
  <c r="J113" i="297" s="1"/>
  <c r="J119" i="297" s="1"/>
  <c r="J125" i="297" s="1"/>
  <c r="J131" i="297" s="1"/>
  <c r="J137" i="297" s="1"/>
  <c r="J143" i="297" s="1"/>
  <c r="J149" i="297" s="1"/>
  <c r="J155" i="297" s="1"/>
  <c r="J161" i="297" s="1"/>
  <c r="J167" i="297" s="1"/>
  <c r="J173" i="297" s="1"/>
  <c r="J179" i="297" s="1"/>
  <c r="J185" i="297" s="1"/>
  <c r="J191" i="297" s="1"/>
  <c r="J197" i="297" s="1"/>
  <c r="J203" i="297" s="1"/>
  <c r="J209" i="297" s="1"/>
  <c r="J215" i="297" s="1"/>
  <c r="J221" i="297" s="1"/>
  <c r="J227" i="297" s="1"/>
  <c r="J233" i="297" s="1"/>
  <c r="J239" i="297" s="1"/>
  <c r="J245" i="297" s="1"/>
  <c r="J251" i="297" s="1"/>
  <c r="J257" i="297" s="1"/>
  <c r="J263" i="297" s="1"/>
  <c r="J269" i="297" s="1"/>
  <c r="J275" i="297" s="1"/>
  <c r="J281" i="297" s="1"/>
  <c r="J287" i="297" s="1"/>
  <c r="J293" i="297" s="1"/>
  <c r="J299" i="297" s="1"/>
  <c r="J305" i="297" s="1"/>
  <c r="J311" i="297" s="1"/>
  <c r="J317" i="297" s="1"/>
  <c r="J323" i="297" s="1"/>
  <c r="J329" i="297" s="1"/>
  <c r="J335" i="297" s="1"/>
  <c r="J341" i="297" s="1"/>
  <c r="J347" i="297" s="1"/>
  <c r="J353" i="297" s="1"/>
  <c r="J359" i="297" s="1"/>
  <c r="J365" i="297" s="1"/>
  <c r="J371" i="297" s="1"/>
  <c r="J377" i="297" s="1"/>
  <c r="J383" i="297" s="1"/>
  <c r="J389" i="297" s="1"/>
  <c r="J395" i="297" s="1"/>
  <c r="J401" i="297" s="1"/>
  <c r="J407" i="297" s="1"/>
  <c r="J413" i="297" s="1"/>
  <c r="J419" i="297" s="1"/>
  <c r="J425" i="297" s="1"/>
  <c r="J431" i="297" s="1"/>
  <c r="J437" i="297" s="1"/>
  <c r="J443" i="297" s="1"/>
  <c r="J449" i="297" s="1"/>
  <c r="J455" i="297" s="1"/>
  <c r="J461" i="297" s="1"/>
  <c r="J467" i="297" s="1"/>
  <c r="J473" i="297" s="1"/>
  <c r="J479" i="297" s="1"/>
  <c r="J485" i="297" s="1"/>
  <c r="J491" i="297" s="1"/>
  <c r="J497" i="297" s="1"/>
  <c r="J503" i="297" s="1"/>
  <c r="J509" i="297" s="1"/>
  <c r="J515" i="297" s="1"/>
  <c r="J521" i="297" s="1"/>
  <c r="J527" i="297" s="1"/>
  <c r="J533" i="297" s="1"/>
  <c r="J539" i="297" s="1"/>
  <c r="J545" i="297" s="1"/>
  <c r="J551" i="297" s="1"/>
  <c r="J557" i="297" s="1"/>
  <c r="J563" i="297" s="1"/>
  <c r="J569" i="297" s="1"/>
  <c r="J575" i="297" s="1"/>
  <c r="J581" i="297" s="1"/>
  <c r="J587" i="297" s="1"/>
  <c r="J593" i="297" s="1"/>
  <c r="J599" i="297" s="1"/>
  <c r="G20" i="297"/>
  <c r="C20" i="297" s="1"/>
  <c r="G17" i="297"/>
  <c r="C17" i="297" s="1"/>
  <c r="G19" i="297"/>
  <c r="C19" i="297" s="1"/>
  <c r="G18" i="297"/>
  <c r="C18" i="297" s="1"/>
  <c r="H17" i="297"/>
  <c r="R17" i="297" s="1"/>
  <c r="P18" i="297" s="1"/>
  <c r="P19" i="297" s="1"/>
  <c r="M18" i="297" s="1"/>
  <c r="G21" i="297"/>
  <c r="C21" i="297" s="1"/>
  <c r="G18" i="293"/>
  <c r="C18" i="293" s="1"/>
  <c r="G20" i="293"/>
  <c r="C20" i="293" s="1"/>
  <c r="G21" i="293"/>
  <c r="C21" i="293" s="1"/>
  <c r="H17" i="293"/>
  <c r="R17" i="293" s="1"/>
  <c r="P18" i="293" s="1"/>
  <c r="G19" i="293"/>
  <c r="C19" i="293" s="1"/>
  <c r="G17" i="293"/>
  <c r="C17" i="293" s="1"/>
  <c r="J24" i="293"/>
  <c r="P13" i="292"/>
  <c r="M12" i="292" s="1"/>
  <c r="S12" i="292"/>
  <c r="K13" i="292" s="1"/>
  <c r="A12" i="292" s="1"/>
  <c r="P7" i="297"/>
  <c r="M6" i="297" s="1"/>
  <c r="S6" i="297"/>
  <c r="K7" i="297" s="1"/>
  <c r="A6" i="297" s="1"/>
  <c r="G19" i="298"/>
  <c r="C19" i="298" s="1"/>
  <c r="G18" i="298"/>
  <c r="C18" i="298" s="1"/>
  <c r="G17" i="298"/>
  <c r="C17" i="298" s="1"/>
  <c r="G21" i="298"/>
  <c r="C21" i="298" s="1"/>
  <c r="G20" i="298"/>
  <c r="C20" i="298" s="1"/>
  <c r="H17" i="298"/>
  <c r="J24" i="298"/>
  <c r="P13" i="299"/>
  <c r="M12" i="299" s="1"/>
  <c r="S12" i="299"/>
  <c r="K13" i="299" s="1"/>
  <c r="A12" i="299" s="1"/>
  <c r="S6" i="291"/>
  <c r="K7" i="291" s="1"/>
  <c r="A6" i="291" s="1"/>
  <c r="P7" i="291"/>
  <c r="M6" i="291" s="1"/>
  <c r="S6" i="293"/>
  <c r="K7" i="293" s="1"/>
  <c r="A6" i="293" s="1"/>
  <c r="P7" i="293"/>
  <c r="M6" i="293" s="1"/>
  <c r="S12" i="296"/>
  <c r="K13" i="296" s="1"/>
  <c r="A12" i="296" s="1"/>
  <c r="P13" i="296"/>
  <c r="M12" i="296" s="1"/>
  <c r="S12" i="300"/>
  <c r="K13" i="300" s="1"/>
  <c r="A12" i="300" s="1"/>
  <c r="P13" i="300"/>
  <c r="M12" i="300" s="1"/>
  <c r="N6" i="300"/>
  <c r="L6" i="300"/>
  <c r="G13" i="293"/>
  <c r="C13" i="293" s="1"/>
  <c r="G15" i="293"/>
  <c r="C15" i="293" s="1"/>
  <c r="H11" i="293"/>
  <c r="G14" i="293"/>
  <c r="C14" i="293" s="1"/>
  <c r="G12" i="293"/>
  <c r="C12" i="293" s="1"/>
  <c r="G11" i="293"/>
  <c r="C11" i="293" s="1"/>
  <c r="S12" i="298"/>
  <c r="K13" i="298" s="1"/>
  <c r="A12" i="298" s="1"/>
  <c r="P13" i="298"/>
  <c r="M12" i="298" s="1"/>
  <c r="P7" i="295"/>
  <c r="M6" i="295" s="1"/>
  <c r="S6" i="295"/>
  <c r="K7" i="295" s="1"/>
  <c r="A6" i="295" s="1"/>
  <c r="J24" i="296"/>
  <c r="G20" i="296"/>
  <c r="C20" i="296" s="1"/>
  <c r="G17" i="296"/>
  <c r="C17" i="296" s="1"/>
  <c r="G21" i="296"/>
  <c r="C21" i="296" s="1"/>
  <c r="G19" i="296"/>
  <c r="C19" i="296" s="1"/>
  <c r="G18" i="296"/>
  <c r="C18" i="296" s="1"/>
  <c r="H17" i="296"/>
  <c r="R17" i="296" s="1"/>
  <c r="P18" i="296" s="1"/>
  <c r="S12" i="297"/>
  <c r="K13" i="297" s="1"/>
  <c r="A12" i="297" s="1"/>
  <c r="P13" i="297"/>
  <c r="M12" i="297" s="1"/>
  <c r="G25" i="299"/>
  <c r="C25" i="299" s="1"/>
  <c r="J30" i="299"/>
  <c r="G23" i="299"/>
  <c r="C23" i="299" s="1"/>
  <c r="G26" i="299"/>
  <c r="C26" i="299" s="1"/>
  <c r="G24" i="299"/>
  <c r="C24" i="299" s="1"/>
  <c r="H23" i="299"/>
  <c r="R23" i="299" s="1"/>
  <c r="P24" i="299" s="1"/>
  <c r="G27" i="299"/>
  <c r="C27" i="299" s="1"/>
  <c r="P7" i="292"/>
  <c r="M6" i="292" s="1"/>
  <c r="S6" i="292"/>
  <c r="K7" i="292" s="1"/>
  <c r="A6" i="292" s="1"/>
  <c r="N6" i="299"/>
  <c r="L6" i="299"/>
  <c r="G20" i="295"/>
  <c r="C20" i="295" s="1"/>
  <c r="G17" i="295"/>
  <c r="C17" i="295" s="1"/>
  <c r="G19" i="295"/>
  <c r="C19" i="295" s="1"/>
  <c r="G21" i="295"/>
  <c r="C21" i="295" s="1"/>
  <c r="G18" i="295"/>
  <c r="C18" i="295" s="1"/>
  <c r="H17" i="295"/>
  <c r="J24" i="295"/>
  <c r="P7" i="296"/>
  <c r="M6" i="296" s="1"/>
  <c r="S6" i="296"/>
  <c r="K7" i="296" s="1"/>
  <c r="A6" i="296" s="1"/>
  <c r="S18" i="299"/>
  <c r="K19" i="299" s="1"/>
  <c r="A18" i="299" s="1"/>
  <c r="P19" i="299"/>
  <c r="M18" i="299" s="1"/>
  <c r="G19" i="300"/>
  <c r="C19" i="300" s="1"/>
  <c r="G17" i="300"/>
  <c r="C17" i="300" s="1"/>
  <c r="G18" i="300"/>
  <c r="C18" i="300" s="1"/>
  <c r="H17" i="300"/>
  <c r="R17" i="300" s="1"/>
  <c r="P18" i="300" s="1"/>
  <c r="J24" i="300"/>
  <c r="G21" i="300"/>
  <c r="C21" i="300" s="1"/>
  <c r="G20" i="300"/>
  <c r="C20" i="300" s="1"/>
  <c r="H17" i="292"/>
  <c r="R17" i="292" s="1"/>
  <c r="P18" i="292" s="1"/>
  <c r="G17" i="292"/>
  <c r="C17" i="292" s="1"/>
  <c r="G20" i="292"/>
  <c r="C20" i="292" s="1"/>
  <c r="J24" i="292"/>
  <c r="G19" i="292"/>
  <c r="C19" i="292" s="1"/>
  <c r="G21" i="292"/>
  <c r="C21" i="292" s="1"/>
  <c r="G18" i="292"/>
  <c r="C18" i="292" s="1"/>
  <c r="P13" i="294"/>
  <c r="M12" i="294" s="1"/>
  <c r="S12" i="294"/>
  <c r="K13" i="294" s="1"/>
  <c r="A12" i="294" s="1"/>
  <c r="H17" i="294"/>
  <c r="G20" i="294"/>
  <c r="C20" i="294" s="1"/>
  <c r="G17" i="294"/>
  <c r="C17" i="294" s="1"/>
  <c r="G18" i="294"/>
  <c r="C18" i="294" s="1"/>
  <c r="G19" i="294"/>
  <c r="C19" i="294" s="1"/>
  <c r="J24" i="294"/>
  <c r="G21" i="294"/>
  <c r="C21" i="294" s="1"/>
  <c r="H17" i="291"/>
  <c r="R17" i="291" s="1"/>
  <c r="P18" i="291" s="1"/>
  <c r="J24" i="291"/>
  <c r="G20" i="291"/>
  <c r="C20" i="291" s="1"/>
  <c r="G17" i="291"/>
  <c r="C17" i="291" s="1"/>
  <c r="G18" i="291"/>
  <c r="C18" i="291" s="1"/>
  <c r="G21" i="291"/>
  <c r="C21" i="291" s="1"/>
  <c r="G19" i="291"/>
  <c r="C19" i="291" s="1"/>
  <c r="P13" i="291"/>
  <c r="M12" i="291" s="1"/>
  <c r="S12" i="291"/>
  <c r="K13" i="291" s="1"/>
  <c r="A12" i="291" s="1"/>
  <c r="P7" i="294"/>
  <c r="M6" i="294" s="1"/>
  <c r="S6" i="294"/>
  <c r="K7" i="294" s="1"/>
  <c r="A6" i="294" s="1"/>
  <c r="S18" i="297"/>
  <c r="K19" i="297" s="1"/>
  <c r="A18" i="297" s="1"/>
  <c r="G14" i="302"/>
  <c r="C14" i="302" s="1"/>
  <c r="J18" i="302"/>
  <c r="G13" i="302"/>
  <c r="C13" i="302" s="1"/>
  <c r="G15" i="302"/>
  <c r="C15" i="302" s="1"/>
  <c r="H11" i="302"/>
  <c r="R11" i="302" s="1"/>
  <c r="P12" i="302" s="1"/>
  <c r="G11" i="302"/>
  <c r="C11" i="302" s="1"/>
  <c r="G12" i="302"/>
  <c r="C12" i="302" s="1"/>
  <c r="L6" i="302"/>
  <c r="N6" i="302"/>
  <c r="S6" i="298"/>
  <c r="K7" i="298" s="1"/>
  <c r="A6" i="298" s="1"/>
  <c r="P7" i="298"/>
  <c r="M6" i="298" s="1"/>
  <c r="P13" i="295"/>
  <c r="M12" i="295" s="1"/>
  <c r="S12" i="295"/>
  <c r="K13" i="295" s="1"/>
  <c r="A12" i="295" s="1"/>
  <c r="A667" i="230"/>
  <c r="J24" i="297" l="1"/>
  <c r="H23" i="297" s="1"/>
  <c r="R23" i="297" s="1"/>
  <c r="P24" i="297" s="1"/>
  <c r="J24" i="302"/>
  <c r="G18" i="302"/>
  <c r="C18" i="302" s="1"/>
  <c r="G17" i="302"/>
  <c r="C17" i="302" s="1"/>
  <c r="G19" i="302"/>
  <c r="C19" i="302" s="1"/>
  <c r="G20" i="302"/>
  <c r="C20" i="302" s="1"/>
  <c r="H17" i="302"/>
  <c r="R17" i="302" s="1"/>
  <c r="P18" i="302" s="1"/>
  <c r="G21" i="302"/>
  <c r="C21" i="302" s="1"/>
  <c r="G26" i="294"/>
  <c r="C26" i="294" s="1"/>
  <c r="G24" i="294"/>
  <c r="C24" i="294" s="1"/>
  <c r="G25" i="294"/>
  <c r="C25" i="294" s="1"/>
  <c r="H23" i="294"/>
  <c r="R23" i="294" s="1"/>
  <c r="P24" i="294" s="1"/>
  <c r="G27" i="294"/>
  <c r="C27" i="294" s="1"/>
  <c r="G23" i="294"/>
  <c r="C23" i="294" s="1"/>
  <c r="J30" i="294"/>
  <c r="N6" i="292"/>
  <c r="L6" i="292"/>
  <c r="N12" i="298"/>
  <c r="L12" i="298"/>
  <c r="R17" i="298"/>
  <c r="P18" i="298" s="1"/>
  <c r="N6" i="298"/>
  <c r="L6" i="298"/>
  <c r="P25" i="299"/>
  <c r="M24" i="299" s="1"/>
  <c r="S24" i="299"/>
  <c r="K25" i="299" s="1"/>
  <c r="A24" i="299" s="1"/>
  <c r="J36" i="299"/>
  <c r="G31" i="299"/>
  <c r="C31" i="299" s="1"/>
  <c r="G33" i="299"/>
  <c r="C33" i="299" s="1"/>
  <c r="G30" i="299"/>
  <c r="C30" i="299" s="1"/>
  <c r="H29" i="299"/>
  <c r="R29" i="299" s="1"/>
  <c r="P30" i="299" s="1"/>
  <c r="G32" i="299"/>
  <c r="C32" i="299" s="1"/>
  <c r="G29" i="299"/>
  <c r="C29" i="299" s="1"/>
  <c r="P19" i="296"/>
  <c r="M18" i="296" s="1"/>
  <c r="S18" i="296"/>
  <c r="K19" i="296" s="1"/>
  <c r="A18" i="296" s="1"/>
  <c r="L6" i="295"/>
  <c r="N6" i="295"/>
  <c r="L12" i="296"/>
  <c r="N12" i="296"/>
  <c r="L6" i="291"/>
  <c r="N6" i="291"/>
  <c r="G24" i="298"/>
  <c r="C24" i="298" s="1"/>
  <c r="J30" i="298"/>
  <c r="H23" i="298"/>
  <c r="R23" i="298" s="1"/>
  <c r="P24" i="298" s="1"/>
  <c r="G25" i="298"/>
  <c r="C25" i="298" s="1"/>
  <c r="G26" i="298"/>
  <c r="C26" i="298" s="1"/>
  <c r="G23" i="298"/>
  <c r="C23" i="298" s="1"/>
  <c r="G27" i="298"/>
  <c r="C27" i="298" s="1"/>
  <c r="N6" i="297"/>
  <c r="L6" i="297"/>
  <c r="N18" i="297"/>
  <c r="L18" i="297"/>
  <c r="P19" i="291"/>
  <c r="M18" i="291" s="1"/>
  <c r="S18" i="291"/>
  <c r="K19" i="291" s="1"/>
  <c r="A18" i="291" s="1"/>
  <c r="S18" i="292"/>
  <c r="K19" i="292" s="1"/>
  <c r="A18" i="292" s="1"/>
  <c r="P19" i="292"/>
  <c r="M18" i="292" s="1"/>
  <c r="S18" i="300"/>
  <c r="K19" i="300" s="1"/>
  <c r="A18" i="300" s="1"/>
  <c r="P19" i="300"/>
  <c r="M18" i="300" s="1"/>
  <c r="L18" i="299"/>
  <c r="N18" i="299"/>
  <c r="G23" i="295"/>
  <c r="C23" i="295" s="1"/>
  <c r="G24" i="295"/>
  <c r="C24" i="295" s="1"/>
  <c r="J30" i="295"/>
  <c r="G26" i="295"/>
  <c r="C26" i="295" s="1"/>
  <c r="G25" i="295"/>
  <c r="C25" i="295" s="1"/>
  <c r="H23" i="295"/>
  <c r="R23" i="295" s="1"/>
  <c r="P24" i="295" s="1"/>
  <c r="G27" i="295"/>
  <c r="C27" i="295" s="1"/>
  <c r="N12" i="299"/>
  <c r="L12" i="299"/>
  <c r="G25" i="293"/>
  <c r="C25" i="293" s="1"/>
  <c r="G23" i="293"/>
  <c r="C23" i="293" s="1"/>
  <c r="G26" i="293"/>
  <c r="C26" i="293" s="1"/>
  <c r="H23" i="293"/>
  <c r="R23" i="293" s="1"/>
  <c r="P24" i="293" s="1"/>
  <c r="G24" i="293"/>
  <c r="C24" i="293" s="1"/>
  <c r="J30" i="293"/>
  <c r="G27" i="293"/>
  <c r="C27" i="293" s="1"/>
  <c r="N12" i="291"/>
  <c r="L12" i="291"/>
  <c r="N12" i="294"/>
  <c r="L12" i="294"/>
  <c r="J30" i="292"/>
  <c r="G24" i="292"/>
  <c r="C24" i="292" s="1"/>
  <c r="H23" i="292"/>
  <c r="G25" i="292"/>
  <c r="C25" i="292" s="1"/>
  <c r="G23" i="292"/>
  <c r="C23" i="292" s="1"/>
  <c r="G27" i="292"/>
  <c r="C27" i="292" s="1"/>
  <c r="G26" i="292"/>
  <c r="C26" i="292" s="1"/>
  <c r="R17" i="295"/>
  <c r="P18" i="295" s="1"/>
  <c r="L12" i="295"/>
  <c r="N12" i="295"/>
  <c r="S12" i="302"/>
  <c r="K13" i="302" s="1"/>
  <c r="A12" i="302" s="1"/>
  <c r="P13" i="302"/>
  <c r="M12" i="302" s="1"/>
  <c r="N6" i="294"/>
  <c r="L6" i="294"/>
  <c r="G23" i="291"/>
  <c r="C23" i="291" s="1"/>
  <c r="J30" i="291"/>
  <c r="G25" i="291"/>
  <c r="C25" i="291" s="1"/>
  <c r="H23" i="291"/>
  <c r="R23" i="291" s="1"/>
  <c r="P24" i="291" s="1"/>
  <c r="G26" i="291"/>
  <c r="C26" i="291" s="1"/>
  <c r="G24" i="291"/>
  <c r="C24" i="291" s="1"/>
  <c r="G27" i="291"/>
  <c r="C27" i="291" s="1"/>
  <c r="R17" i="294"/>
  <c r="P18" i="294" s="1"/>
  <c r="G23" i="300"/>
  <c r="C23" i="300" s="1"/>
  <c r="H23" i="300"/>
  <c r="R23" i="300" s="1"/>
  <c r="P24" i="300" s="1"/>
  <c r="G25" i="300"/>
  <c r="C25" i="300" s="1"/>
  <c r="J30" i="300"/>
  <c r="G24" i="300"/>
  <c r="C24" i="300" s="1"/>
  <c r="G27" i="300"/>
  <c r="C27" i="300" s="1"/>
  <c r="G26" i="300"/>
  <c r="C26" i="300" s="1"/>
  <c r="L6" i="296"/>
  <c r="N6" i="296"/>
  <c r="L12" i="297"/>
  <c r="N12" i="297"/>
  <c r="G25" i="296"/>
  <c r="C25" i="296" s="1"/>
  <c r="G23" i="296"/>
  <c r="C23" i="296" s="1"/>
  <c r="H23" i="296"/>
  <c r="J30" i="296"/>
  <c r="G24" i="296"/>
  <c r="C24" i="296" s="1"/>
  <c r="G26" i="296"/>
  <c r="C26" i="296" s="1"/>
  <c r="G27" i="296"/>
  <c r="C27" i="296" s="1"/>
  <c r="R11" i="293"/>
  <c r="P12" i="293" s="1"/>
  <c r="N12" i="300"/>
  <c r="L12" i="300"/>
  <c r="N6" i="293"/>
  <c r="L6" i="293"/>
  <c r="L12" i="292"/>
  <c r="N12" i="292"/>
  <c r="S18" i="293"/>
  <c r="K19" i="293" s="1"/>
  <c r="A18" i="293" s="1"/>
  <c r="P19" i="293"/>
  <c r="M18" i="293" s="1"/>
  <c r="A668" i="230"/>
  <c r="G24" i="297" l="1"/>
  <c r="C24" i="297" s="1"/>
  <c r="G25" i="297"/>
  <c r="C25" i="297" s="1"/>
  <c r="G23" i="297"/>
  <c r="C23" i="297" s="1"/>
  <c r="G27" i="297"/>
  <c r="C27" i="297" s="1"/>
  <c r="G26" i="297"/>
  <c r="C26" i="297" s="1"/>
  <c r="J30" i="297"/>
  <c r="G31" i="297" s="1"/>
  <c r="C31" i="297" s="1"/>
  <c r="L18" i="293"/>
  <c r="N18" i="293"/>
  <c r="P13" i="293"/>
  <c r="M12" i="293" s="1"/>
  <c r="S12" i="293"/>
  <c r="K13" i="293" s="1"/>
  <c r="A12" i="293" s="1"/>
  <c r="G33" i="296"/>
  <c r="C33" i="296" s="1"/>
  <c r="J36" i="296"/>
  <c r="G32" i="296"/>
  <c r="C32" i="296" s="1"/>
  <c r="G29" i="296"/>
  <c r="C29" i="296" s="1"/>
  <c r="H29" i="296"/>
  <c r="R29" i="296" s="1"/>
  <c r="P30" i="296" s="1"/>
  <c r="G31" i="296"/>
  <c r="C31" i="296" s="1"/>
  <c r="G30" i="296"/>
  <c r="C30" i="296" s="1"/>
  <c r="G33" i="300"/>
  <c r="C33" i="300" s="1"/>
  <c r="J36" i="300"/>
  <c r="G31" i="300"/>
  <c r="C31" i="300" s="1"/>
  <c r="G29" i="300"/>
  <c r="C29" i="300" s="1"/>
  <c r="G30" i="300"/>
  <c r="C30" i="300" s="1"/>
  <c r="H29" i="300"/>
  <c r="R29" i="300" s="1"/>
  <c r="P30" i="300" s="1"/>
  <c r="G32" i="300"/>
  <c r="C32" i="300" s="1"/>
  <c r="L12" i="302"/>
  <c r="N12" i="302"/>
  <c r="G32" i="292"/>
  <c r="C32" i="292" s="1"/>
  <c r="G33" i="292"/>
  <c r="C33" i="292" s="1"/>
  <c r="G29" i="292"/>
  <c r="C29" i="292" s="1"/>
  <c r="H29" i="292"/>
  <c r="R29" i="292" s="1"/>
  <c r="P30" i="292" s="1"/>
  <c r="G31" i="292"/>
  <c r="C31" i="292" s="1"/>
  <c r="J36" i="292"/>
  <c r="G30" i="292"/>
  <c r="C30" i="292" s="1"/>
  <c r="S24" i="293"/>
  <c r="K25" i="293" s="1"/>
  <c r="A24" i="293" s="1"/>
  <c r="P25" i="293"/>
  <c r="M24" i="293" s="1"/>
  <c r="G30" i="295"/>
  <c r="C30" i="295" s="1"/>
  <c r="G29" i="295"/>
  <c r="C29" i="295" s="1"/>
  <c r="J36" i="295"/>
  <c r="G33" i="295"/>
  <c r="C33" i="295" s="1"/>
  <c r="G32" i="295"/>
  <c r="C32" i="295" s="1"/>
  <c r="G31" i="295"/>
  <c r="C31" i="295" s="1"/>
  <c r="H29" i="295"/>
  <c r="P25" i="298"/>
  <c r="M24" i="298" s="1"/>
  <c r="S24" i="298"/>
  <c r="K25" i="298" s="1"/>
  <c r="A24" i="298" s="1"/>
  <c r="N18" i="296"/>
  <c r="L18" i="296"/>
  <c r="G26" i="302"/>
  <c r="C26" i="302" s="1"/>
  <c r="J30" i="302"/>
  <c r="G27" i="302"/>
  <c r="C27" i="302" s="1"/>
  <c r="G23" i="302"/>
  <c r="C23" i="302" s="1"/>
  <c r="H23" i="302"/>
  <c r="R23" i="302" s="1"/>
  <c r="P24" i="302" s="1"/>
  <c r="G25" i="302"/>
  <c r="C25" i="302" s="1"/>
  <c r="G24" i="302"/>
  <c r="C24" i="302" s="1"/>
  <c r="G33" i="291"/>
  <c r="C33" i="291" s="1"/>
  <c r="G29" i="291"/>
  <c r="C29" i="291" s="1"/>
  <c r="G32" i="291"/>
  <c r="C32" i="291" s="1"/>
  <c r="J36" i="291"/>
  <c r="G30" i="291"/>
  <c r="C30" i="291" s="1"/>
  <c r="H29" i="291"/>
  <c r="G31" i="291"/>
  <c r="C31" i="291" s="1"/>
  <c r="P25" i="297"/>
  <c r="M24" i="297" s="1"/>
  <c r="S24" i="297"/>
  <c r="K25" i="297" s="1"/>
  <c r="A24" i="297" s="1"/>
  <c r="N18" i="292"/>
  <c r="L18" i="292"/>
  <c r="S30" i="299"/>
  <c r="K31" i="299" s="1"/>
  <c r="A30" i="299" s="1"/>
  <c r="P31" i="299"/>
  <c r="M30" i="299" s="1"/>
  <c r="G37" i="299"/>
  <c r="C37" i="299" s="1"/>
  <c r="G35" i="299"/>
  <c r="C35" i="299" s="1"/>
  <c r="G38" i="299"/>
  <c r="C38" i="299" s="1"/>
  <c r="G36" i="299"/>
  <c r="C36" i="299" s="1"/>
  <c r="G39" i="299"/>
  <c r="C39" i="299" s="1"/>
  <c r="H35" i="299"/>
  <c r="R35" i="299" s="1"/>
  <c r="P36" i="299" s="1"/>
  <c r="J42" i="299"/>
  <c r="G33" i="294"/>
  <c r="C33" i="294" s="1"/>
  <c r="G30" i="294"/>
  <c r="C30" i="294" s="1"/>
  <c r="H29" i="294"/>
  <c r="G29" i="294"/>
  <c r="C29" i="294" s="1"/>
  <c r="G31" i="294"/>
  <c r="C31" i="294" s="1"/>
  <c r="G32" i="294"/>
  <c r="C32" i="294" s="1"/>
  <c r="J36" i="294"/>
  <c r="S18" i="302"/>
  <c r="K19" i="302" s="1"/>
  <c r="A18" i="302" s="1"/>
  <c r="P19" i="302"/>
  <c r="M18" i="302" s="1"/>
  <c r="S24" i="300"/>
  <c r="K25" i="300" s="1"/>
  <c r="A24" i="300" s="1"/>
  <c r="P25" i="300"/>
  <c r="M24" i="300" s="1"/>
  <c r="R23" i="292"/>
  <c r="P24" i="292" s="1"/>
  <c r="G30" i="293"/>
  <c r="C30" i="293" s="1"/>
  <c r="G31" i="293"/>
  <c r="C31" i="293" s="1"/>
  <c r="G33" i="293"/>
  <c r="C33" i="293" s="1"/>
  <c r="H29" i="293"/>
  <c r="J36" i="293"/>
  <c r="G29" i="293"/>
  <c r="C29" i="293" s="1"/>
  <c r="G32" i="293"/>
  <c r="C32" i="293" s="1"/>
  <c r="L18" i="291"/>
  <c r="N18" i="291"/>
  <c r="P19" i="298"/>
  <c r="M18" i="298" s="1"/>
  <c r="S18" i="298"/>
  <c r="K19" i="298" s="1"/>
  <c r="A18" i="298" s="1"/>
  <c r="P25" i="294"/>
  <c r="M24" i="294" s="1"/>
  <c r="S24" i="294"/>
  <c r="K25" i="294" s="1"/>
  <c r="A24" i="294" s="1"/>
  <c r="R23" i="296"/>
  <c r="P24" i="296" s="1"/>
  <c r="P19" i="294"/>
  <c r="M18" i="294" s="1"/>
  <c r="S18" i="294"/>
  <c r="K19" i="294" s="1"/>
  <c r="A18" i="294" s="1"/>
  <c r="P25" i="291"/>
  <c r="M24" i="291" s="1"/>
  <c r="S24" i="291"/>
  <c r="K25" i="291" s="1"/>
  <c r="A24" i="291" s="1"/>
  <c r="S18" i="295"/>
  <c r="K19" i="295" s="1"/>
  <c r="A18" i="295" s="1"/>
  <c r="P19" i="295"/>
  <c r="M18" i="295" s="1"/>
  <c r="S24" i="295"/>
  <c r="K25" i="295" s="1"/>
  <c r="A24" i="295" s="1"/>
  <c r="P25" i="295"/>
  <c r="M24" i="295" s="1"/>
  <c r="N18" i="300"/>
  <c r="L18" i="300"/>
  <c r="G31" i="298"/>
  <c r="C31" i="298" s="1"/>
  <c r="H29" i="298"/>
  <c r="R29" i="298" s="1"/>
  <c r="P30" i="298" s="1"/>
  <c r="G30" i="298"/>
  <c r="C30" i="298" s="1"/>
  <c r="G33" i="298"/>
  <c r="C33" i="298" s="1"/>
  <c r="J36" i="298"/>
  <c r="G32" i="298"/>
  <c r="C32" i="298" s="1"/>
  <c r="G29" i="298"/>
  <c r="C29" i="298" s="1"/>
  <c r="L24" i="299"/>
  <c r="N24" i="299"/>
  <c r="A669" i="230"/>
  <c r="G30" i="297" l="1"/>
  <c r="C30" i="297" s="1"/>
  <c r="G32" i="297"/>
  <c r="C32" i="297" s="1"/>
  <c r="G29" i="297"/>
  <c r="C29" i="297" s="1"/>
  <c r="G33" i="297"/>
  <c r="C33" i="297" s="1"/>
  <c r="J36" i="297"/>
  <c r="H35" i="297" s="1"/>
  <c r="R35" i="297" s="1"/>
  <c r="P36" i="297" s="1"/>
  <c r="H29" i="297"/>
  <c r="R29" i="297" s="1"/>
  <c r="P30" i="297" s="1"/>
  <c r="L18" i="294"/>
  <c r="N18" i="294"/>
  <c r="G36" i="293"/>
  <c r="C36" i="293" s="1"/>
  <c r="J42" i="293"/>
  <c r="G37" i="293"/>
  <c r="C37" i="293" s="1"/>
  <c r="G35" i="293"/>
  <c r="C35" i="293" s="1"/>
  <c r="G38" i="293"/>
  <c r="C38" i="293" s="1"/>
  <c r="G39" i="293"/>
  <c r="C39" i="293" s="1"/>
  <c r="H35" i="293"/>
  <c r="R35" i="293" s="1"/>
  <c r="P36" i="293" s="1"/>
  <c r="G38" i="294"/>
  <c r="C38" i="294" s="1"/>
  <c r="G39" i="294"/>
  <c r="C39" i="294" s="1"/>
  <c r="G35" i="294"/>
  <c r="C35" i="294" s="1"/>
  <c r="H35" i="294"/>
  <c r="R35" i="294" s="1"/>
  <c r="P36" i="294" s="1"/>
  <c r="J42" i="294"/>
  <c r="G37" i="294"/>
  <c r="C37" i="294" s="1"/>
  <c r="G36" i="294"/>
  <c r="C36" i="294" s="1"/>
  <c r="R29" i="294"/>
  <c r="P30" i="294" s="1"/>
  <c r="R29" i="291"/>
  <c r="P30" i="291" s="1"/>
  <c r="P25" i="302"/>
  <c r="M24" i="302" s="1"/>
  <c r="S24" i="302"/>
  <c r="K25" i="302" s="1"/>
  <c r="A24" i="302" s="1"/>
  <c r="L12" i="293"/>
  <c r="N12" i="293"/>
  <c r="N18" i="295"/>
  <c r="L18" i="295"/>
  <c r="N18" i="298"/>
  <c r="L18" i="298"/>
  <c r="N24" i="300"/>
  <c r="L24" i="300"/>
  <c r="S36" i="299"/>
  <c r="K37" i="299" s="1"/>
  <c r="A36" i="299" s="1"/>
  <c r="P37" i="299"/>
  <c r="M36" i="299" s="1"/>
  <c r="H29" i="302"/>
  <c r="R29" i="302" s="1"/>
  <c r="P30" i="302" s="1"/>
  <c r="G32" i="302"/>
  <c r="C32" i="302" s="1"/>
  <c r="G31" i="302"/>
  <c r="C31" i="302" s="1"/>
  <c r="G29" i="302"/>
  <c r="C29" i="302" s="1"/>
  <c r="J36" i="302"/>
  <c r="G30" i="302"/>
  <c r="C30" i="302" s="1"/>
  <c r="G33" i="302"/>
  <c r="C33" i="302" s="1"/>
  <c r="R29" i="295"/>
  <c r="P30" i="295" s="1"/>
  <c r="G37" i="295"/>
  <c r="C37" i="295" s="1"/>
  <c r="J42" i="295"/>
  <c r="G36" i="295"/>
  <c r="C36" i="295" s="1"/>
  <c r="G39" i="295"/>
  <c r="C39" i="295" s="1"/>
  <c r="G35" i="295"/>
  <c r="C35" i="295" s="1"/>
  <c r="G38" i="295"/>
  <c r="C38" i="295" s="1"/>
  <c r="H35" i="295"/>
  <c r="R35" i="295" s="1"/>
  <c r="P36" i="295" s="1"/>
  <c r="S30" i="292"/>
  <c r="K31" i="292" s="1"/>
  <c r="A30" i="292" s="1"/>
  <c r="P31" i="292"/>
  <c r="M30" i="292" s="1"/>
  <c r="N24" i="291"/>
  <c r="L24" i="291"/>
  <c r="P25" i="292"/>
  <c r="M24" i="292" s="1"/>
  <c r="S24" i="292"/>
  <c r="K25" i="292" s="1"/>
  <c r="A24" i="292" s="1"/>
  <c r="N18" i="302"/>
  <c r="L18" i="302"/>
  <c r="G41" i="299"/>
  <c r="C41" i="299" s="1"/>
  <c r="J48" i="299"/>
  <c r="G43" i="299"/>
  <c r="C43" i="299" s="1"/>
  <c r="H41" i="299"/>
  <c r="R41" i="299" s="1"/>
  <c r="P42" i="299" s="1"/>
  <c r="G42" i="299"/>
  <c r="C42" i="299" s="1"/>
  <c r="G44" i="299"/>
  <c r="C44" i="299" s="1"/>
  <c r="G45" i="299"/>
  <c r="C45" i="299" s="1"/>
  <c r="N24" i="297"/>
  <c r="L24" i="297"/>
  <c r="G39" i="291"/>
  <c r="C39" i="291" s="1"/>
  <c r="G35" i="291"/>
  <c r="C35" i="291" s="1"/>
  <c r="G37" i="291"/>
  <c r="C37" i="291" s="1"/>
  <c r="G36" i="291"/>
  <c r="C36" i="291" s="1"/>
  <c r="H35" i="291"/>
  <c r="R35" i="291" s="1"/>
  <c r="P36" i="291" s="1"/>
  <c r="J42" i="291"/>
  <c r="G38" i="291"/>
  <c r="C38" i="291" s="1"/>
  <c r="N24" i="298"/>
  <c r="L24" i="298"/>
  <c r="L24" i="293"/>
  <c r="N24" i="293"/>
  <c r="P31" i="300"/>
  <c r="M30" i="300" s="1"/>
  <c r="S30" i="300"/>
  <c r="K31" i="300" s="1"/>
  <c r="A30" i="300" s="1"/>
  <c r="G38" i="300"/>
  <c r="C38" i="300" s="1"/>
  <c r="G37" i="300"/>
  <c r="C37" i="300" s="1"/>
  <c r="G36" i="300"/>
  <c r="C36" i="300" s="1"/>
  <c r="H35" i="300"/>
  <c r="R35" i="300" s="1"/>
  <c r="P36" i="300" s="1"/>
  <c r="J42" i="300"/>
  <c r="G35" i="300"/>
  <c r="C35" i="300" s="1"/>
  <c r="G39" i="300"/>
  <c r="C39" i="300" s="1"/>
  <c r="P31" i="296"/>
  <c r="M30" i="296" s="1"/>
  <c r="S30" i="296"/>
  <c r="K31" i="296" s="1"/>
  <c r="A30" i="296" s="1"/>
  <c r="J42" i="298"/>
  <c r="H35" i="298"/>
  <c r="G39" i="298"/>
  <c r="C39" i="298" s="1"/>
  <c r="G35" i="298"/>
  <c r="C35" i="298" s="1"/>
  <c r="G38" i="298"/>
  <c r="C38" i="298" s="1"/>
  <c r="G37" i="298"/>
  <c r="C37" i="298" s="1"/>
  <c r="G36" i="298"/>
  <c r="C36" i="298" s="1"/>
  <c r="P25" i="296"/>
  <c r="M24" i="296" s="1"/>
  <c r="S24" i="296"/>
  <c r="K25" i="296" s="1"/>
  <c r="A24" i="296" s="1"/>
  <c r="S30" i="298"/>
  <c r="K31" i="298" s="1"/>
  <c r="A30" i="298" s="1"/>
  <c r="P31" i="298"/>
  <c r="M30" i="298" s="1"/>
  <c r="N24" i="295"/>
  <c r="L24" i="295"/>
  <c r="L24" i="294"/>
  <c r="N24" i="294"/>
  <c r="R29" i="293"/>
  <c r="P30" i="293" s="1"/>
  <c r="N30" i="299"/>
  <c r="L30" i="299"/>
  <c r="J42" i="292"/>
  <c r="H35" i="292"/>
  <c r="G38" i="292"/>
  <c r="C38" i="292" s="1"/>
  <c r="G35" i="292"/>
  <c r="C35" i="292" s="1"/>
  <c r="G36" i="292"/>
  <c r="C36" i="292" s="1"/>
  <c r="G37" i="292"/>
  <c r="C37" i="292" s="1"/>
  <c r="G39" i="292"/>
  <c r="C39" i="292" s="1"/>
  <c r="G38" i="296"/>
  <c r="C38" i="296" s="1"/>
  <c r="G39" i="296"/>
  <c r="C39" i="296" s="1"/>
  <c r="G36" i="296"/>
  <c r="C36" i="296" s="1"/>
  <c r="J42" i="296"/>
  <c r="H35" i="296"/>
  <c r="G37" i="296"/>
  <c r="C37" i="296" s="1"/>
  <c r="G35" i="296"/>
  <c r="C35" i="296" s="1"/>
  <c r="A670" i="230"/>
  <c r="G39" i="297" l="1"/>
  <c r="C39" i="297" s="1"/>
  <c r="J42" i="297"/>
  <c r="H41" i="297" s="1"/>
  <c r="R41" i="297" s="1"/>
  <c r="P42" i="297" s="1"/>
  <c r="S42" i="297" s="1"/>
  <c r="K43" i="297" s="1"/>
  <c r="A42" i="297" s="1"/>
  <c r="G35" i="297"/>
  <c r="C35" i="297" s="1"/>
  <c r="G36" i="297"/>
  <c r="C36" i="297" s="1"/>
  <c r="G38" i="297"/>
  <c r="C38" i="297" s="1"/>
  <c r="G37" i="297"/>
  <c r="C37" i="297" s="1"/>
  <c r="S30" i="297"/>
  <c r="K31" i="297" s="1"/>
  <c r="A30" i="297" s="1"/>
  <c r="P31" i="297"/>
  <c r="M30" i="297" s="1"/>
  <c r="G43" i="295"/>
  <c r="C43" i="295" s="1"/>
  <c r="G41" i="295"/>
  <c r="C41" i="295" s="1"/>
  <c r="G44" i="295"/>
  <c r="C44" i="295" s="1"/>
  <c r="G45" i="295"/>
  <c r="C45" i="295" s="1"/>
  <c r="G42" i="295"/>
  <c r="C42" i="295" s="1"/>
  <c r="J48" i="295"/>
  <c r="H41" i="295"/>
  <c r="G41" i="293"/>
  <c r="C41" i="293" s="1"/>
  <c r="J48" i="293"/>
  <c r="G45" i="293"/>
  <c r="C45" i="293" s="1"/>
  <c r="H41" i="293"/>
  <c r="G42" i="293"/>
  <c r="C42" i="293" s="1"/>
  <c r="G44" i="293"/>
  <c r="C44" i="293" s="1"/>
  <c r="G43" i="293"/>
  <c r="C43" i="293" s="1"/>
  <c r="R35" i="296"/>
  <c r="P36" i="296" s="1"/>
  <c r="R35" i="298"/>
  <c r="P36" i="298" s="1"/>
  <c r="L30" i="300"/>
  <c r="N30" i="300"/>
  <c r="H41" i="291"/>
  <c r="G42" i="291"/>
  <c r="C42" i="291" s="1"/>
  <c r="G43" i="291"/>
  <c r="C43" i="291" s="1"/>
  <c r="G44" i="291"/>
  <c r="C44" i="291" s="1"/>
  <c r="G41" i="291"/>
  <c r="C41" i="291" s="1"/>
  <c r="G45" i="291"/>
  <c r="C45" i="291" s="1"/>
  <c r="J48" i="291"/>
  <c r="S42" i="299"/>
  <c r="K43" i="299" s="1"/>
  <c r="A42" i="299" s="1"/>
  <c r="P43" i="299"/>
  <c r="M42" i="299" s="1"/>
  <c r="J42" i="302"/>
  <c r="G39" i="302"/>
  <c r="C39" i="302" s="1"/>
  <c r="G38" i="302"/>
  <c r="C38" i="302" s="1"/>
  <c r="H35" i="302"/>
  <c r="R35" i="302" s="1"/>
  <c r="P36" i="302" s="1"/>
  <c r="G35" i="302"/>
  <c r="C35" i="302" s="1"/>
  <c r="G37" i="302"/>
  <c r="C37" i="302" s="1"/>
  <c r="G36" i="302"/>
  <c r="C36" i="302" s="1"/>
  <c r="P31" i="302"/>
  <c r="M30" i="302" s="1"/>
  <c r="S30" i="302"/>
  <c r="K31" i="302" s="1"/>
  <c r="A30" i="302" s="1"/>
  <c r="G43" i="292"/>
  <c r="C43" i="292" s="1"/>
  <c r="H41" i="292"/>
  <c r="R41" i="292" s="1"/>
  <c r="P42" i="292" s="1"/>
  <c r="G42" i="292"/>
  <c r="C42" i="292" s="1"/>
  <c r="G45" i="292"/>
  <c r="C45" i="292" s="1"/>
  <c r="G41" i="292"/>
  <c r="C41" i="292" s="1"/>
  <c r="G44" i="292"/>
  <c r="C44" i="292" s="1"/>
  <c r="J48" i="292"/>
  <c r="N30" i="298"/>
  <c r="L30" i="298"/>
  <c r="N30" i="296"/>
  <c r="L30" i="296"/>
  <c r="S36" i="300"/>
  <c r="K37" i="300" s="1"/>
  <c r="A36" i="300" s="1"/>
  <c r="P37" i="300"/>
  <c r="M36" i="300" s="1"/>
  <c r="N24" i="292"/>
  <c r="L24" i="292"/>
  <c r="N30" i="292"/>
  <c r="L30" i="292"/>
  <c r="L24" i="302"/>
  <c r="N24" i="302"/>
  <c r="S36" i="297"/>
  <c r="K37" i="297" s="1"/>
  <c r="A36" i="297" s="1"/>
  <c r="P37" i="297"/>
  <c r="M36" i="297" s="1"/>
  <c r="R35" i="292"/>
  <c r="P36" i="292" s="1"/>
  <c r="S30" i="293"/>
  <c r="K31" i="293" s="1"/>
  <c r="A30" i="293" s="1"/>
  <c r="P31" i="293"/>
  <c r="M30" i="293" s="1"/>
  <c r="L24" i="296"/>
  <c r="N24" i="296"/>
  <c r="G44" i="300"/>
  <c r="C44" i="300" s="1"/>
  <c r="G42" i="300"/>
  <c r="C42" i="300" s="1"/>
  <c r="H41" i="300"/>
  <c r="R41" i="300" s="1"/>
  <c r="P42" i="300" s="1"/>
  <c r="G45" i="300"/>
  <c r="C45" i="300" s="1"/>
  <c r="G43" i="300"/>
  <c r="C43" i="300" s="1"/>
  <c r="G41" i="300"/>
  <c r="C41" i="300" s="1"/>
  <c r="J48" i="300"/>
  <c r="G47" i="299"/>
  <c r="C47" i="299" s="1"/>
  <c r="H47" i="299"/>
  <c r="R47" i="299" s="1"/>
  <c r="P48" i="299" s="1"/>
  <c r="G48" i="299"/>
  <c r="C48" i="299" s="1"/>
  <c r="G51" i="299"/>
  <c r="C51" i="299" s="1"/>
  <c r="G49" i="299"/>
  <c r="C49" i="299" s="1"/>
  <c r="J54" i="299"/>
  <c r="G50" i="299"/>
  <c r="C50" i="299" s="1"/>
  <c r="J48" i="296"/>
  <c r="G44" i="296"/>
  <c r="C44" i="296" s="1"/>
  <c r="G45" i="296"/>
  <c r="C45" i="296" s="1"/>
  <c r="G42" i="296"/>
  <c r="C42" i="296" s="1"/>
  <c r="H41" i="296"/>
  <c r="R41" i="296" s="1"/>
  <c r="P42" i="296" s="1"/>
  <c r="G43" i="296"/>
  <c r="C43" i="296" s="1"/>
  <c r="G41" i="296"/>
  <c r="C41" i="296" s="1"/>
  <c r="H41" i="298"/>
  <c r="R41" i="298" s="1"/>
  <c r="P42" i="298" s="1"/>
  <c r="G41" i="298"/>
  <c r="C41" i="298" s="1"/>
  <c r="G44" i="298"/>
  <c r="C44" i="298" s="1"/>
  <c r="G45" i="298"/>
  <c r="C45" i="298" s="1"/>
  <c r="G43" i="298"/>
  <c r="C43" i="298" s="1"/>
  <c r="J48" i="298"/>
  <c r="G42" i="298"/>
  <c r="C42" i="298" s="1"/>
  <c r="P37" i="291"/>
  <c r="M36" i="291" s="1"/>
  <c r="S36" i="291"/>
  <c r="K37" i="291" s="1"/>
  <c r="A36" i="291" s="1"/>
  <c r="P37" i="295"/>
  <c r="M36" i="295" s="1"/>
  <c r="S36" i="295"/>
  <c r="K37" i="295" s="1"/>
  <c r="A36" i="295" s="1"/>
  <c r="S30" i="295"/>
  <c r="K31" i="295" s="1"/>
  <c r="A30" i="295" s="1"/>
  <c r="P31" i="295"/>
  <c r="M30" i="295" s="1"/>
  <c r="L36" i="299"/>
  <c r="N36" i="299"/>
  <c r="S30" i="291"/>
  <c r="K31" i="291" s="1"/>
  <c r="A30" i="291" s="1"/>
  <c r="P31" i="291"/>
  <c r="M30" i="291" s="1"/>
  <c r="S30" i="294"/>
  <c r="K31" i="294" s="1"/>
  <c r="A30" i="294" s="1"/>
  <c r="P31" i="294"/>
  <c r="M30" i="294" s="1"/>
  <c r="S36" i="294"/>
  <c r="K37" i="294" s="1"/>
  <c r="A36" i="294" s="1"/>
  <c r="P37" i="294"/>
  <c r="M36" i="294" s="1"/>
  <c r="S36" i="293"/>
  <c r="K37" i="293" s="1"/>
  <c r="A36" i="293" s="1"/>
  <c r="P37" i="293"/>
  <c r="M36" i="293" s="1"/>
  <c r="J48" i="294"/>
  <c r="G44" i="294"/>
  <c r="C44" i="294" s="1"/>
  <c r="G41" i="294"/>
  <c r="C41" i="294" s="1"/>
  <c r="G42" i="294"/>
  <c r="C42" i="294" s="1"/>
  <c r="G45" i="294"/>
  <c r="C45" i="294" s="1"/>
  <c r="G43" i="294"/>
  <c r="C43" i="294" s="1"/>
  <c r="H41" i="294"/>
  <c r="R41" i="294" s="1"/>
  <c r="P42" i="294" s="1"/>
  <c r="A671" i="230"/>
  <c r="P43" i="297" l="1"/>
  <c r="M42" i="297" s="1"/>
  <c r="L42" i="297" s="1"/>
  <c r="G44" i="297"/>
  <c r="C44" i="297" s="1"/>
  <c r="G41" i="297"/>
  <c r="C41" i="297" s="1"/>
  <c r="G43" i="297"/>
  <c r="C43" i="297" s="1"/>
  <c r="G45" i="297"/>
  <c r="C45" i="297" s="1"/>
  <c r="G42" i="297"/>
  <c r="C42" i="297" s="1"/>
  <c r="J48" i="297"/>
  <c r="H47" i="297" s="1"/>
  <c r="R47" i="297" s="1"/>
  <c r="P48" i="297" s="1"/>
  <c r="S48" i="297" s="1"/>
  <c r="K49" i="297" s="1"/>
  <c r="A48" i="297" s="1"/>
  <c r="N30" i="297"/>
  <c r="L30" i="297"/>
  <c r="N36" i="293"/>
  <c r="L36" i="293"/>
  <c r="L30" i="294"/>
  <c r="N30" i="294"/>
  <c r="S42" i="292"/>
  <c r="K43" i="292" s="1"/>
  <c r="A42" i="292" s="1"/>
  <c r="P43" i="292"/>
  <c r="M42" i="292" s="1"/>
  <c r="G49" i="293"/>
  <c r="C49" i="293" s="1"/>
  <c r="G48" i="293"/>
  <c r="C48" i="293" s="1"/>
  <c r="G50" i="293"/>
  <c r="C50" i="293" s="1"/>
  <c r="J54" i="293"/>
  <c r="G51" i="293"/>
  <c r="C51" i="293" s="1"/>
  <c r="G47" i="293"/>
  <c r="C47" i="293" s="1"/>
  <c r="H47" i="293"/>
  <c r="R47" i="293" s="1"/>
  <c r="P48" i="293" s="1"/>
  <c r="L36" i="291"/>
  <c r="N36" i="291"/>
  <c r="S48" i="299"/>
  <c r="K49" i="299" s="1"/>
  <c r="A48" i="299" s="1"/>
  <c r="P49" i="299"/>
  <c r="M48" i="299" s="1"/>
  <c r="N30" i="293"/>
  <c r="L30" i="293"/>
  <c r="L36" i="300"/>
  <c r="N36" i="300"/>
  <c r="G48" i="292"/>
  <c r="C48" i="292" s="1"/>
  <c r="J54" i="292"/>
  <c r="G51" i="292"/>
  <c r="C51" i="292" s="1"/>
  <c r="G47" i="292"/>
  <c r="C47" i="292" s="1"/>
  <c r="G50" i="292"/>
  <c r="C50" i="292" s="1"/>
  <c r="H47" i="292"/>
  <c r="G49" i="292"/>
  <c r="C49" i="292" s="1"/>
  <c r="L30" i="302"/>
  <c r="N30" i="302"/>
  <c r="S36" i="302"/>
  <c r="K37" i="302" s="1"/>
  <c r="A36" i="302" s="1"/>
  <c r="P37" i="302"/>
  <c r="M36" i="302" s="1"/>
  <c r="N42" i="299"/>
  <c r="L42" i="299"/>
  <c r="R41" i="291"/>
  <c r="P42" i="291" s="1"/>
  <c r="S36" i="298"/>
  <c r="K37" i="298" s="1"/>
  <c r="A36" i="298" s="1"/>
  <c r="P37" i="298"/>
  <c r="M36" i="298" s="1"/>
  <c r="G50" i="295"/>
  <c r="C50" i="295" s="1"/>
  <c r="G51" i="295"/>
  <c r="C51" i="295" s="1"/>
  <c r="G47" i="295"/>
  <c r="C47" i="295" s="1"/>
  <c r="G49" i="295"/>
  <c r="C49" i="295" s="1"/>
  <c r="J54" i="295"/>
  <c r="H47" i="295"/>
  <c r="R47" i="295" s="1"/>
  <c r="P48" i="295" s="1"/>
  <c r="G48" i="295"/>
  <c r="C48" i="295" s="1"/>
  <c r="P43" i="294"/>
  <c r="M42" i="294" s="1"/>
  <c r="S42" i="294"/>
  <c r="K43" i="294" s="1"/>
  <c r="A42" i="294" s="1"/>
  <c r="N30" i="291"/>
  <c r="L30" i="291"/>
  <c r="N30" i="295"/>
  <c r="L30" i="295"/>
  <c r="N36" i="297"/>
  <c r="L36" i="297"/>
  <c r="G42" i="302"/>
  <c r="C42" i="302" s="1"/>
  <c r="G43" i="302"/>
  <c r="C43" i="302" s="1"/>
  <c r="J48" i="302"/>
  <c r="H41" i="302"/>
  <c r="R41" i="302" s="1"/>
  <c r="P42" i="302" s="1"/>
  <c r="G44" i="302"/>
  <c r="C44" i="302" s="1"/>
  <c r="G41" i="302"/>
  <c r="C41" i="302" s="1"/>
  <c r="G45" i="302"/>
  <c r="C45" i="302" s="1"/>
  <c r="R41" i="293"/>
  <c r="P42" i="293" s="1"/>
  <c r="R41" i="295"/>
  <c r="P42" i="295" s="1"/>
  <c r="G54" i="299"/>
  <c r="C54" i="299" s="1"/>
  <c r="G56" i="299"/>
  <c r="C56" i="299" s="1"/>
  <c r="G57" i="299"/>
  <c r="C57" i="299" s="1"/>
  <c r="H53" i="299"/>
  <c r="R53" i="299" s="1"/>
  <c r="P54" i="299" s="1"/>
  <c r="J60" i="299"/>
  <c r="G53" i="299"/>
  <c r="C53" i="299" s="1"/>
  <c r="G55" i="299"/>
  <c r="C55" i="299" s="1"/>
  <c r="N36" i="294"/>
  <c r="L36" i="294"/>
  <c r="S42" i="298"/>
  <c r="K43" i="298" s="1"/>
  <c r="A42" i="298" s="1"/>
  <c r="P43" i="298"/>
  <c r="M42" i="298" s="1"/>
  <c r="G49" i="294"/>
  <c r="C49" i="294" s="1"/>
  <c r="H47" i="294"/>
  <c r="R47" i="294" s="1"/>
  <c r="P48" i="294" s="1"/>
  <c r="G48" i="294"/>
  <c r="C48" i="294" s="1"/>
  <c r="G51" i="294"/>
  <c r="C51" i="294" s="1"/>
  <c r="J54" i="294"/>
  <c r="G47" i="294"/>
  <c r="C47" i="294" s="1"/>
  <c r="G50" i="294"/>
  <c r="C50" i="294" s="1"/>
  <c r="L36" i="295"/>
  <c r="N36" i="295"/>
  <c r="H47" i="298"/>
  <c r="R47" i="298" s="1"/>
  <c r="P48" i="298" s="1"/>
  <c r="G50" i="298"/>
  <c r="C50" i="298" s="1"/>
  <c r="G51" i="298"/>
  <c r="C51" i="298" s="1"/>
  <c r="G48" i="298"/>
  <c r="C48" i="298" s="1"/>
  <c r="G47" i="298"/>
  <c r="C47" i="298" s="1"/>
  <c r="G49" i="298"/>
  <c r="C49" i="298" s="1"/>
  <c r="J54" i="298"/>
  <c r="P43" i="296"/>
  <c r="M42" i="296" s="1"/>
  <c r="S42" i="296"/>
  <c r="K43" i="296" s="1"/>
  <c r="A42" i="296" s="1"/>
  <c r="G50" i="296"/>
  <c r="C50" i="296" s="1"/>
  <c r="G51" i="296"/>
  <c r="C51" i="296" s="1"/>
  <c r="J54" i="296"/>
  <c r="G47" i="296"/>
  <c r="C47" i="296" s="1"/>
  <c r="G49" i="296"/>
  <c r="C49" i="296" s="1"/>
  <c r="H47" i="296"/>
  <c r="R47" i="296" s="1"/>
  <c r="P48" i="296" s="1"/>
  <c r="G48" i="296"/>
  <c r="C48" i="296" s="1"/>
  <c r="G51" i="300"/>
  <c r="C51" i="300" s="1"/>
  <c r="G49" i="300"/>
  <c r="C49" i="300" s="1"/>
  <c r="H47" i="300"/>
  <c r="R47" i="300" s="1"/>
  <c r="P48" i="300" s="1"/>
  <c r="G50" i="300"/>
  <c r="C50" i="300" s="1"/>
  <c r="G48" i="300"/>
  <c r="C48" i="300" s="1"/>
  <c r="J54" i="300"/>
  <c r="G47" i="300"/>
  <c r="C47" i="300" s="1"/>
  <c r="S42" i="300"/>
  <c r="K43" i="300" s="1"/>
  <c r="A42" i="300" s="1"/>
  <c r="P43" i="300"/>
  <c r="M42" i="300" s="1"/>
  <c r="S36" i="292"/>
  <c r="K37" i="292" s="1"/>
  <c r="A36" i="292" s="1"/>
  <c r="P37" i="292"/>
  <c r="M36" i="292" s="1"/>
  <c r="G47" i="291"/>
  <c r="C47" i="291" s="1"/>
  <c r="G48" i="291"/>
  <c r="C48" i="291" s="1"/>
  <c r="G51" i="291"/>
  <c r="C51" i="291" s="1"/>
  <c r="H47" i="291"/>
  <c r="R47" i="291" s="1"/>
  <c r="P48" i="291" s="1"/>
  <c r="G49" i="291"/>
  <c r="C49" i="291" s="1"/>
  <c r="G50" i="291"/>
  <c r="C50" i="291" s="1"/>
  <c r="J54" i="291"/>
  <c r="S36" i="296"/>
  <c r="K37" i="296" s="1"/>
  <c r="A36" i="296" s="1"/>
  <c r="P37" i="296"/>
  <c r="M36" i="296" s="1"/>
  <c r="A672" i="230"/>
  <c r="N42" i="297" l="1"/>
  <c r="G49" i="297"/>
  <c r="C49" i="297" s="1"/>
  <c r="G51" i="297"/>
  <c r="C51" i="297" s="1"/>
  <c r="J54" i="297"/>
  <c r="G53" i="297" s="1"/>
  <c r="C53" i="297" s="1"/>
  <c r="G50" i="297"/>
  <c r="C50" i="297" s="1"/>
  <c r="G48" i="297"/>
  <c r="C48" i="297" s="1"/>
  <c r="P49" i="297"/>
  <c r="M48" i="297" s="1"/>
  <c r="L48" i="297" s="1"/>
  <c r="G47" i="297"/>
  <c r="C47" i="297" s="1"/>
  <c r="N42" i="300"/>
  <c r="L42" i="300"/>
  <c r="S48" i="298"/>
  <c r="K49" i="298" s="1"/>
  <c r="A48" i="298" s="1"/>
  <c r="P49" i="298"/>
  <c r="M48" i="298" s="1"/>
  <c r="S48" i="294"/>
  <c r="K49" i="294" s="1"/>
  <c r="A48" i="294" s="1"/>
  <c r="P49" i="294"/>
  <c r="M48" i="294" s="1"/>
  <c r="G62" i="299"/>
  <c r="C62" i="299" s="1"/>
  <c r="G63" i="299"/>
  <c r="C63" i="299" s="1"/>
  <c r="H59" i="299"/>
  <c r="R59" i="299" s="1"/>
  <c r="P60" i="299" s="1"/>
  <c r="G61" i="299"/>
  <c r="C61" i="299" s="1"/>
  <c r="G60" i="299"/>
  <c r="C60" i="299" s="1"/>
  <c r="J66" i="299"/>
  <c r="G59" i="299"/>
  <c r="C59" i="299" s="1"/>
  <c r="G49" i="302"/>
  <c r="C49" i="302" s="1"/>
  <c r="G47" i="302"/>
  <c r="C47" i="302" s="1"/>
  <c r="G48" i="302"/>
  <c r="C48" i="302" s="1"/>
  <c r="G51" i="302"/>
  <c r="C51" i="302" s="1"/>
  <c r="G50" i="302"/>
  <c r="C50" i="302" s="1"/>
  <c r="H47" i="302"/>
  <c r="R47" i="302" s="1"/>
  <c r="P48" i="302" s="1"/>
  <c r="J54" i="302"/>
  <c r="P49" i="295"/>
  <c r="M48" i="295" s="1"/>
  <c r="S48" i="295"/>
  <c r="K49" i="295" s="1"/>
  <c r="A48" i="295" s="1"/>
  <c r="N36" i="302"/>
  <c r="L36" i="302"/>
  <c r="P49" i="293"/>
  <c r="M48" i="293" s="1"/>
  <c r="S48" i="293"/>
  <c r="K49" i="293" s="1"/>
  <c r="A48" i="293" s="1"/>
  <c r="G55" i="291"/>
  <c r="C55" i="291" s="1"/>
  <c r="H53" i="291"/>
  <c r="R53" i="291" s="1"/>
  <c r="P54" i="291" s="1"/>
  <c r="G53" i="291"/>
  <c r="C53" i="291" s="1"/>
  <c r="G56" i="291"/>
  <c r="C56" i="291" s="1"/>
  <c r="J60" i="291"/>
  <c r="G54" i="291"/>
  <c r="C54" i="291" s="1"/>
  <c r="G57" i="291"/>
  <c r="C57" i="291" s="1"/>
  <c r="G53" i="300"/>
  <c r="C53" i="300" s="1"/>
  <c r="G55" i="300"/>
  <c r="C55" i="300" s="1"/>
  <c r="G56" i="300"/>
  <c r="C56" i="300" s="1"/>
  <c r="G57" i="300"/>
  <c r="C57" i="300" s="1"/>
  <c r="H53" i="300"/>
  <c r="R53" i="300" s="1"/>
  <c r="P54" i="300" s="1"/>
  <c r="J60" i="300"/>
  <c r="G54" i="300"/>
  <c r="C54" i="300" s="1"/>
  <c r="S42" i="293"/>
  <c r="K43" i="293" s="1"/>
  <c r="A42" i="293" s="1"/>
  <c r="P43" i="293"/>
  <c r="M42" i="293" s="1"/>
  <c r="P43" i="302"/>
  <c r="M42" i="302" s="1"/>
  <c r="S42" i="302"/>
  <c r="K43" i="302" s="1"/>
  <c r="A42" i="302" s="1"/>
  <c r="G55" i="293"/>
  <c r="C55" i="293" s="1"/>
  <c r="G54" i="293"/>
  <c r="C54" i="293" s="1"/>
  <c r="G56" i="293"/>
  <c r="C56" i="293" s="1"/>
  <c r="G53" i="293"/>
  <c r="C53" i="293" s="1"/>
  <c r="H53" i="293"/>
  <c r="G57" i="293"/>
  <c r="C57" i="293" s="1"/>
  <c r="J60" i="293"/>
  <c r="L42" i="292"/>
  <c r="N42" i="292"/>
  <c r="S48" i="291"/>
  <c r="K49" i="291" s="1"/>
  <c r="A48" i="291" s="1"/>
  <c r="P49" i="291"/>
  <c r="M48" i="291" s="1"/>
  <c r="L36" i="292"/>
  <c r="N36" i="292"/>
  <c r="P49" i="296"/>
  <c r="M48" i="296" s="1"/>
  <c r="S48" i="296"/>
  <c r="K49" i="296" s="1"/>
  <c r="A48" i="296" s="1"/>
  <c r="J60" i="298"/>
  <c r="G56" i="298"/>
  <c r="C56" i="298" s="1"/>
  <c r="G55" i="298"/>
  <c r="C55" i="298" s="1"/>
  <c r="H53" i="298"/>
  <c r="R53" i="298" s="1"/>
  <c r="P54" i="298" s="1"/>
  <c r="G54" i="298"/>
  <c r="C54" i="298" s="1"/>
  <c r="G57" i="298"/>
  <c r="C57" i="298" s="1"/>
  <c r="G53" i="298"/>
  <c r="C53" i="298" s="1"/>
  <c r="N42" i="298"/>
  <c r="L42" i="298"/>
  <c r="N42" i="294"/>
  <c r="L42" i="294"/>
  <c r="L36" i="298"/>
  <c r="N36" i="298"/>
  <c r="L48" i="299"/>
  <c r="N48" i="299"/>
  <c r="N2" i="299" s="1"/>
  <c r="AG2" i="299" s="1"/>
  <c r="W22" i="85" s="1"/>
  <c r="P49" i="300"/>
  <c r="M48" i="300" s="1"/>
  <c r="S48" i="300"/>
  <c r="K49" i="300" s="1"/>
  <c r="A48" i="300" s="1"/>
  <c r="N36" i="296"/>
  <c r="L36" i="296"/>
  <c r="H53" i="296"/>
  <c r="R53" i="296" s="1"/>
  <c r="P54" i="296" s="1"/>
  <c r="G56" i="296"/>
  <c r="C56" i="296" s="1"/>
  <c r="G54" i="296"/>
  <c r="C54" i="296" s="1"/>
  <c r="G57" i="296"/>
  <c r="C57" i="296" s="1"/>
  <c r="J60" i="296"/>
  <c r="G53" i="296"/>
  <c r="C53" i="296" s="1"/>
  <c r="G55" i="296"/>
  <c r="C55" i="296" s="1"/>
  <c r="N42" i="296"/>
  <c r="L42" i="296"/>
  <c r="G57" i="294"/>
  <c r="C57" i="294" s="1"/>
  <c r="H53" i="294"/>
  <c r="R53" i="294" s="1"/>
  <c r="P54" i="294" s="1"/>
  <c r="J60" i="294"/>
  <c r="G55" i="294"/>
  <c r="C55" i="294" s="1"/>
  <c r="G54" i="294"/>
  <c r="C54" i="294" s="1"/>
  <c r="G53" i="294"/>
  <c r="C53" i="294" s="1"/>
  <c r="G56" i="294"/>
  <c r="C56" i="294" s="1"/>
  <c r="S54" i="299"/>
  <c r="K55" i="299" s="1"/>
  <c r="A54" i="299" s="1"/>
  <c r="P55" i="299"/>
  <c r="M54" i="299" s="1"/>
  <c r="S42" i="295"/>
  <c r="K43" i="295" s="1"/>
  <c r="A42" i="295" s="1"/>
  <c r="P43" i="295"/>
  <c r="M42" i="295" s="1"/>
  <c r="H53" i="295"/>
  <c r="G55" i="295"/>
  <c r="C55" i="295" s="1"/>
  <c r="G54" i="295"/>
  <c r="C54" i="295" s="1"/>
  <c r="J60" i="295"/>
  <c r="G53" i="295"/>
  <c r="C53" i="295" s="1"/>
  <c r="G56" i="295"/>
  <c r="C56" i="295" s="1"/>
  <c r="G57" i="295"/>
  <c r="C57" i="295" s="1"/>
  <c r="P43" i="291"/>
  <c r="M42" i="291" s="1"/>
  <c r="S42" i="291"/>
  <c r="K43" i="291" s="1"/>
  <c r="A42" i="291" s="1"/>
  <c r="R47" i="292"/>
  <c r="P48" i="292" s="1"/>
  <c r="J60" i="292"/>
  <c r="G56" i="292"/>
  <c r="C56" i="292" s="1"/>
  <c r="G57" i="292"/>
  <c r="C57" i="292" s="1"/>
  <c r="H53" i="292"/>
  <c r="R53" i="292" s="1"/>
  <c r="P54" i="292" s="1"/>
  <c r="G54" i="292"/>
  <c r="C54" i="292" s="1"/>
  <c r="G55" i="292"/>
  <c r="C55" i="292" s="1"/>
  <c r="G53" i="292"/>
  <c r="C53" i="292" s="1"/>
  <c r="A673" i="230"/>
  <c r="H53" i="297" l="1"/>
  <c r="R53" i="297" s="1"/>
  <c r="P54" i="297" s="1"/>
  <c r="S54" i="297" s="1"/>
  <c r="K55" i="297" s="1"/>
  <c r="A54" i="297" s="1"/>
  <c r="G57" i="297"/>
  <c r="C57" i="297" s="1"/>
  <c r="G54" i="297"/>
  <c r="C54" i="297" s="1"/>
  <c r="G56" i="297"/>
  <c r="C56" i="297" s="1"/>
  <c r="J60" i="297"/>
  <c r="G63" i="297" s="1"/>
  <c r="C63" i="297" s="1"/>
  <c r="N48" i="297"/>
  <c r="N2" i="297" s="1"/>
  <c r="AG2" i="297" s="1"/>
  <c r="W20" i="85" s="1"/>
  <c r="G55" i="297"/>
  <c r="C55" i="297" s="1"/>
  <c r="G61" i="292"/>
  <c r="C61" i="292" s="1"/>
  <c r="G63" i="292"/>
  <c r="C63" i="292" s="1"/>
  <c r="G60" i="292"/>
  <c r="C60" i="292" s="1"/>
  <c r="H59" i="292"/>
  <c r="R59" i="292" s="1"/>
  <c r="P60" i="292" s="1"/>
  <c r="G62" i="292"/>
  <c r="C62" i="292" s="1"/>
  <c r="G59" i="292"/>
  <c r="C59" i="292" s="1"/>
  <c r="J66" i="292"/>
  <c r="N42" i="291"/>
  <c r="L42" i="291"/>
  <c r="G60" i="295"/>
  <c r="C60" i="295" s="1"/>
  <c r="J66" i="295"/>
  <c r="G61" i="295"/>
  <c r="C61" i="295" s="1"/>
  <c r="G59" i="295"/>
  <c r="C59" i="295" s="1"/>
  <c r="G62" i="295"/>
  <c r="C62" i="295" s="1"/>
  <c r="H59" i="295"/>
  <c r="R59" i="295" s="1"/>
  <c r="P60" i="295" s="1"/>
  <c r="G63" i="295"/>
  <c r="C63" i="295" s="1"/>
  <c r="N42" i="295"/>
  <c r="L42" i="295"/>
  <c r="G60" i="294"/>
  <c r="C60" i="294" s="1"/>
  <c r="G62" i="294"/>
  <c r="C62" i="294" s="1"/>
  <c r="H59" i="294"/>
  <c r="R59" i="294" s="1"/>
  <c r="P60" i="294" s="1"/>
  <c r="J66" i="294"/>
  <c r="G61" i="294"/>
  <c r="C61" i="294" s="1"/>
  <c r="G63" i="294"/>
  <c r="C63" i="294" s="1"/>
  <c r="G59" i="294"/>
  <c r="C59" i="294" s="1"/>
  <c r="N48" i="300"/>
  <c r="N2" i="300" s="1"/>
  <c r="AG2" i="300" s="1"/>
  <c r="W25" i="85" s="1"/>
  <c r="L48" i="300"/>
  <c r="G60" i="298"/>
  <c r="C60" i="298" s="1"/>
  <c r="G63" i="298"/>
  <c r="C63" i="298" s="1"/>
  <c r="H59" i="298"/>
  <c r="R59" i="298" s="1"/>
  <c r="P60" i="298" s="1"/>
  <c r="J66" i="298"/>
  <c r="G62" i="298"/>
  <c r="C62" i="298" s="1"/>
  <c r="G59" i="298"/>
  <c r="C59" i="298" s="1"/>
  <c r="G61" i="298"/>
  <c r="C61" i="298" s="1"/>
  <c r="S54" i="291"/>
  <c r="K55" i="291" s="1"/>
  <c r="A54" i="291" s="1"/>
  <c r="P55" i="291"/>
  <c r="M54" i="291" s="1"/>
  <c r="H53" i="302"/>
  <c r="R53" i="302" s="1"/>
  <c r="P54" i="302" s="1"/>
  <c r="G55" i="302"/>
  <c r="C55" i="302" s="1"/>
  <c r="G53" i="302"/>
  <c r="C53" i="302" s="1"/>
  <c r="G56" i="302"/>
  <c r="C56" i="302" s="1"/>
  <c r="G54" i="302"/>
  <c r="C54" i="302" s="1"/>
  <c r="J60" i="302"/>
  <c r="G57" i="302"/>
  <c r="C57" i="302" s="1"/>
  <c r="G67" i="299"/>
  <c r="C67" i="299" s="1"/>
  <c r="H65" i="299"/>
  <c r="R65" i="299" s="1"/>
  <c r="P66" i="299" s="1"/>
  <c r="G65" i="299"/>
  <c r="C65" i="299" s="1"/>
  <c r="G68" i="299"/>
  <c r="C68" i="299" s="1"/>
  <c r="G69" i="299"/>
  <c r="C69" i="299" s="1"/>
  <c r="G66" i="299"/>
  <c r="C66" i="299" s="1"/>
  <c r="J72" i="299"/>
  <c r="N48" i="298"/>
  <c r="N2" i="298" s="1"/>
  <c r="AG2" i="298" s="1"/>
  <c r="W21" i="85" s="1"/>
  <c r="L48" i="298"/>
  <c r="R53" i="293"/>
  <c r="P54" i="293" s="1"/>
  <c r="N48" i="293"/>
  <c r="L48" i="293"/>
  <c r="N48" i="295"/>
  <c r="L48" i="295"/>
  <c r="P61" i="299"/>
  <c r="M60" i="299" s="1"/>
  <c r="S60" i="299"/>
  <c r="K61" i="299" s="1"/>
  <c r="A60" i="299" s="1"/>
  <c r="R53" i="295"/>
  <c r="P54" i="295" s="1"/>
  <c r="G62" i="296"/>
  <c r="C62" i="296" s="1"/>
  <c r="G63" i="296"/>
  <c r="C63" i="296" s="1"/>
  <c r="H59" i="296"/>
  <c r="R59" i="296" s="1"/>
  <c r="P60" i="296" s="1"/>
  <c r="G60" i="296"/>
  <c r="C60" i="296" s="1"/>
  <c r="G61" i="296"/>
  <c r="C61" i="296" s="1"/>
  <c r="J66" i="296"/>
  <c r="G59" i="296"/>
  <c r="C59" i="296" s="1"/>
  <c r="L54" i="299"/>
  <c r="N54" i="299"/>
  <c r="N48" i="296"/>
  <c r="N2" i="296" s="1"/>
  <c r="AG2" i="296" s="1"/>
  <c r="W19" i="85" s="1"/>
  <c r="L48" i="296"/>
  <c r="L48" i="291"/>
  <c r="N48" i="291"/>
  <c r="L42" i="293"/>
  <c r="N42" i="293"/>
  <c r="P55" i="300"/>
  <c r="M54" i="300" s="1"/>
  <c r="S54" i="300"/>
  <c r="K55" i="300" s="1"/>
  <c r="A54" i="300" s="1"/>
  <c r="L48" i="294"/>
  <c r="N48" i="294"/>
  <c r="N2" i="294" s="1"/>
  <c r="AG2" i="294" s="1"/>
  <c r="W15" i="85" s="1"/>
  <c r="P55" i="296"/>
  <c r="M54" i="296" s="1"/>
  <c r="S54" i="296"/>
  <c r="K55" i="296" s="1"/>
  <c r="A54" i="296" s="1"/>
  <c r="P49" i="292"/>
  <c r="M48" i="292" s="1"/>
  <c r="S48" i="292"/>
  <c r="K49" i="292" s="1"/>
  <c r="A48" i="292" s="1"/>
  <c r="S54" i="292"/>
  <c r="K55" i="292" s="1"/>
  <c r="A54" i="292" s="1"/>
  <c r="P55" i="292"/>
  <c r="M54" i="292" s="1"/>
  <c r="S54" i="294"/>
  <c r="K55" i="294" s="1"/>
  <c r="A54" i="294" s="1"/>
  <c r="P55" i="294"/>
  <c r="M54" i="294" s="1"/>
  <c r="S54" i="298"/>
  <c r="K55" i="298" s="1"/>
  <c r="A54" i="298" s="1"/>
  <c r="P55" i="298"/>
  <c r="M54" i="298" s="1"/>
  <c r="G63" i="293"/>
  <c r="C63" i="293" s="1"/>
  <c r="H59" i="293"/>
  <c r="R59" i="293" s="1"/>
  <c r="P60" i="293" s="1"/>
  <c r="G60" i="293"/>
  <c r="C60" i="293" s="1"/>
  <c r="J66" i="293"/>
  <c r="G61" i="293"/>
  <c r="C61" i="293" s="1"/>
  <c r="G62" i="293"/>
  <c r="C62" i="293" s="1"/>
  <c r="G59" i="293"/>
  <c r="C59" i="293" s="1"/>
  <c r="L42" i="302"/>
  <c r="N42" i="302"/>
  <c r="G62" i="300"/>
  <c r="C62" i="300" s="1"/>
  <c r="G63" i="300"/>
  <c r="C63" i="300" s="1"/>
  <c r="G59" i="300"/>
  <c r="C59" i="300" s="1"/>
  <c r="H59" i="300"/>
  <c r="R59" i="300" s="1"/>
  <c r="P60" i="300" s="1"/>
  <c r="G60" i="300"/>
  <c r="C60" i="300" s="1"/>
  <c r="G61" i="300"/>
  <c r="C61" i="300" s="1"/>
  <c r="J66" i="300"/>
  <c r="G59" i="291"/>
  <c r="C59" i="291" s="1"/>
  <c r="G61" i="291"/>
  <c r="C61" i="291" s="1"/>
  <c r="H59" i="291"/>
  <c r="R59" i="291" s="1"/>
  <c r="P60" i="291" s="1"/>
  <c r="G63" i="291"/>
  <c r="C63" i="291" s="1"/>
  <c r="G62" i="291"/>
  <c r="C62" i="291" s="1"/>
  <c r="J66" i="291"/>
  <c r="G60" i="291"/>
  <c r="C60" i="291" s="1"/>
  <c r="P49" i="302"/>
  <c r="M48" i="302" s="1"/>
  <c r="S48" i="302"/>
  <c r="K49" i="302" s="1"/>
  <c r="A48" i="302" s="1"/>
  <c r="A674" i="230"/>
  <c r="P55" i="297" l="1"/>
  <c r="M54" i="297" s="1"/>
  <c r="G59" i="297"/>
  <c r="C59" i="297" s="1"/>
  <c r="G60" i="297"/>
  <c r="C60" i="297" s="1"/>
  <c r="G62" i="297"/>
  <c r="C62" i="297" s="1"/>
  <c r="G61" i="297"/>
  <c r="C61" i="297" s="1"/>
  <c r="H59" i="297"/>
  <c r="R59" i="297" s="1"/>
  <c r="P60" i="297" s="1"/>
  <c r="J66" i="297"/>
  <c r="N2" i="295"/>
  <c r="AG2" i="295" s="1"/>
  <c r="W18" i="85" s="1"/>
  <c r="N2" i="291"/>
  <c r="AG2" i="291" s="1"/>
  <c r="W12" i="85" s="1"/>
  <c r="H65" i="291"/>
  <c r="R65" i="291" s="1"/>
  <c r="P66" i="291" s="1"/>
  <c r="G66" i="291"/>
  <c r="C66" i="291" s="1"/>
  <c r="G67" i="291"/>
  <c r="C67" i="291" s="1"/>
  <c r="G68" i="291"/>
  <c r="C68" i="291" s="1"/>
  <c r="J72" i="291"/>
  <c r="G69" i="291"/>
  <c r="C69" i="291" s="1"/>
  <c r="G65" i="291"/>
  <c r="C65" i="291" s="1"/>
  <c r="P61" i="293"/>
  <c r="M60" i="293" s="1"/>
  <c r="S60" i="293"/>
  <c r="K61" i="293" s="1"/>
  <c r="A60" i="293" s="1"/>
  <c r="N48" i="292"/>
  <c r="N2" i="292" s="1"/>
  <c r="AG2" i="292" s="1"/>
  <c r="W13" i="85" s="1"/>
  <c r="L48" i="292"/>
  <c r="S60" i="296"/>
  <c r="K61" i="296" s="1"/>
  <c r="A60" i="296" s="1"/>
  <c r="P61" i="296"/>
  <c r="M60" i="296" s="1"/>
  <c r="S54" i="295"/>
  <c r="K55" i="295" s="1"/>
  <c r="A54" i="295" s="1"/>
  <c r="P55" i="295"/>
  <c r="M54" i="295" s="1"/>
  <c r="P55" i="293"/>
  <c r="M54" i="293" s="1"/>
  <c r="S54" i="293"/>
  <c r="K55" i="293" s="1"/>
  <c r="A54" i="293" s="1"/>
  <c r="G71" i="299"/>
  <c r="C71" i="299" s="1"/>
  <c r="H71" i="299"/>
  <c r="R71" i="299" s="1"/>
  <c r="P72" i="299" s="1"/>
  <c r="G74" i="299"/>
  <c r="C74" i="299" s="1"/>
  <c r="G75" i="299"/>
  <c r="C75" i="299" s="1"/>
  <c r="G72" i="299"/>
  <c r="C72" i="299" s="1"/>
  <c r="G73" i="299"/>
  <c r="C73" i="299" s="1"/>
  <c r="J78" i="299"/>
  <c r="J66" i="302"/>
  <c r="G62" i="302"/>
  <c r="C62" i="302" s="1"/>
  <c r="H59" i="302"/>
  <c r="R59" i="302" s="1"/>
  <c r="P60" i="302" s="1"/>
  <c r="G61" i="302"/>
  <c r="C61" i="302" s="1"/>
  <c r="G59" i="302"/>
  <c r="C59" i="302" s="1"/>
  <c r="G63" i="302"/>
  <c r="C63" i="302" s="1"/>
  <c r="G60" i="302"/>
  <c r="C60" i="302" s="1"/>
  <c r="P61" i="298"/>
  <c r="M60" i="298" s="1"/>
  <c r="S60" i="298"/>
  <c r="K61" i="298" s="1"/>
  <c r="A60" i="298" s="1"/>
  <c r="J72" i="294"/>
  <c r="G68" i="294"/>
  <c r="C68" i="294" s="1"/>
  <c r="G65" i="294"/>
  <c r="C65" i="294" s="1"/>
  <c r="G67" i="294"/>
  <c r="C67" i="294" s="1"/>
  <c r="H65" i="294"/>
  <c r="R65" i="294" s="1"/>
  <c r="P66" i="294" s="1"/>
  <c r="G66" i="294"/>
  <c r="C66" i="294" s="1"/>
  <c r="G69" i="294"/>
  <c r="C69" i="294" s="1"/>
  <c r="P61" i="295"/>
  <c r="M60" i="295" s="1"/>
  <c r="S60" i="295"/>
  <c r="K61" i="295" s="1"/>
  <c r="A60" i="295" s="1"/>
  <c r="G69" i="295"/>
  <c r="C69" i="295" s="1"/>
  <c r="G66" i="295"/>
  <c r="C66" i="295" s="1"/>
  <c r="H65" i="295"/>
  <c r="R65" i="295" s="1"/>
  <c r="P66" i="295" s="1"/>
  <c r="G68" i="295"/>
  <c r="C68" i="295" s="1"/>
  <c r="G67" i="295"/>
  <c r="C67" i="295" s="1"/>
  <c r="J72" i="295"/>
  <c r="G65" i="295"/>
  <c r="C65" i="295" s="1"/>
  <c r="G67" i="292"/>
  <c r="C67" i="292" s="1"/>
  <c r="H65" i="292"/>
  <c r="R65" i="292" s="1"/>
  <c r="P66" i="292" s="1"/>
  <c r="G66" i="292"/>
  <c r="C66" i="292" s="1"/>
  <c r="G68" i="292"/>
  <c r="C68" i="292" s="1"/>
  <c r="G65" i="292"/>
  <c r="C65" i="292" s="1"/>
  <c r="J72" i="292"/>
  <c r="G69" i="292"/>
  <c r="C69" i="292" s="1"/>
  <c r="G68" i="298"/>
  <c r="C68" i="298" s="1"/>
  <c r="G69" i="298"/>
  <c r="C69" i="298" s="1"/>
  <c r="H65" i="298"/>
  <c r="R65" i="298" s="1"/>
  <c r="P66" i="298" s="1"/>
  <c r="J72" i="298"/>
  <c r="G66" i="298"/>
  <c r="C66" i="298" s="1"/>
  <c r="G67" i="298"/>
  <c r="C67" i="298" s="1"/>
  <c r="G65" i="298"/>
  <c r="C65" i="298" s="1"/>
  <c r="P61" i="292"/>
  <c r="M60" i="292" s="1"/>
  <c r="S60" i="292"/>
  <c r="K61" i="292" s="1"/>
  <c r="A60" i="292" s="1"/>
  <c r="P61" i="291"/>
  <c r="M60" i="291" s="1"/>
  <c r="S60" i="291"/>
  <c r="K61" i="291" s="1"/>
  <c r="A60" i="291" s="1"/>
  <c r="L54" i="294"/>
  <c r="N54" i="294"/>
  <c r="G67" i="293"/>
  <c r="C67" i="293" s="1"/>
  <c r="G66" i="293"/>
  <c r="C66" i="293" s="1"/>
  <c r="H65" i="293"/>
  <c r="R65" i="293" s="1"/>
  <c r="P66" i="293" s="1"/>
  <c r="G65" i="293"/>
  <c r="C65" i="293" s="1"/>
  <c r="J72" i="293"/>
  <c r="G68" i="293"/>
  <c r="C68" i="293" s="1"/>
  <c r="G69" i="293"/>
  <c r="C69" i="293" s="1"/>
  <c r="L54" i="296"/>
  <c r="N54" i="296"/>
  <c r="N54" i="300"/>
  <c r="L54" i="300"/>
  <c r="N60" i="299"/>
  <c r="L60" i="299"/>
  <c r="N54" i="291"/>
  <c r="L54" i="291"/>
  <c r="N2" i="293"/>
  <c r="AG2" i="293" s="1"/>
  <c r="W14" i="85" s="1"/>
  <c r="N48" i="302"/>
  <c r="N2" i="302" s="1"/>
  <c r="AG2" i="302" s="1"/>
  <c r="W26" i="85" s="1"/>
  <c r="L48" i="302"/>
  <c r="H65" i="300"/>
  <c r="R65" i="300" s="1"/>
  <c r="P66" i="300" s="1"/>
  <c r="G66" i="300"/>
  <c r="C66" i="300" s="1"/>
  <c r="G65" i="300"/>
  <c r="C65" i="300" s="1"/>
  <c r="G69" i="300"/>
  <c r="C69" i="300" s="1"/>
  <c r="J72" i="300"/>
  <c r="G67" i="300"/>
  <c r="C67" i="300" s="1"/>
  <c r="G68" i="300"/>
  <c r="C68" i="300" s="1"/>
  <c r="S60" i="300"/>
  <c r="K61" i="300" s="1"/>
  <c r="A60" i="300" s="1"/>
  <c r="P61" i="300"/>
  <c r="M60" i="300" s="1"/>
  <c r="L54" i="298"/>
  <c r="N54" i="298"/>
  <c r="L54" i="292"/>
  <c r="N54" i="292"/>
  <c r="G68" i="296"/>
  <c r="C68" i="296" s="1"/>
  <c r="G69" i="296"/>
  <c r="C69" i="296" s="1"/>
  <c r="H65" i="296"/>
  <c r="R65" i="296" s="1"/>
  <c r="P66" i="296" s="1"/>
  <c r="G67" i="296"/>
  <c r="C67" i="296" s="1"/>
  <c r="G65" i="296"/>
  <c r="C65" i="296" s="1"/>
  <c r="G66" i="296"/>
  <c r="C66" i="296" s="1"/>
  <c r="J72" i="296"/>
  <c r="S66" i="299"/>
  <c r="K67" i="299" s="1"/>
  <c r="A66" i="299" s="1"/>
  <c r="P67" i="299"/>
  <c r="M66" i="299" s="1"/>
  <c r="P55" i="302"/>
  <c r="M54" i="302" s="1"/>
  <c r="S54" i="302"/>
  <c r="K55" i="302" s="1"/>
  <c r="A54" i="302" s="1"/>
  <c r="P61" i="294"/>
  <c r="M60" i="294" s="1"/>
  <c r="S60" i="294"/>
  <c r="K61" i="294" s="1"/>
  <c r="A60" i="294" s="1"/>
  <c r="A675" i="230"/>
  <c r="L54" i="297" l="1"/>
  <c r="N54" i="297"/>
  <c r="G65" i="297"/>
  <c r="C65" i="297" s="1"/>
  <c r="G66" i="297"/>
  <c r="C66" i="297" s="1"/>
  <c r="J72" i="297"/>
  <c r="H65" i="297"/>
  <c r="R65" i="297" s="1"/>
  <c r="P66" i="297" s="1"/>
  <c r="G67" i="297"/>
  <c r="C67" i="297" s="1"/>
  <c r="G69" i="297"/>
  <c r="C69" i="297" s="1"/>
  <c r="G68" i="297"/>
  <c r="C68" i="297" s="1"/>
  <c r="P61" i="297"/>
  <c r="M60" i="297" s="1"/>
  <c r="S60" i="297"/>
  <c r="K61" i="297" s="1"/>
  <c r="A60" i="297" s="1"/>
  <c r="G72" i="296"/>
  <c r="C72" i="296" s="1"/>
  <c r="G74" i="296"/>
  <c r="C74" i="296" s="1"/>
  <c r="G71" i="296"/>
  <c r="C71" i="296" s="1"/>
  <c r="H71" i="296"/>
  <c r="R71" i="296" s="1"/>
  <c r="P72" i="296" s="1"/>
  <c r="G75" i="296"/>
  <c r="C75" i="296" s="1"/>
  <c r="J78" i="296"/>
  <c r="G73" i="296"/>
  <c r="C73" i="296" s="1"/>
  <c r="J78" i="300"/>
  <c r="H71" i="300"/>
  <c r="R71" i="300" s="1"/>
  <c r="P72" i="300" s="1"/>
  <c r="G71" i="300"/>
  <c r="C71" i="300" s="1"/>
  <c r="G73" i="300"/>
  <c r="C73" i="300" s="1"/>
  <c r="G74" i="300"/>
  <c r="C74" i="300" s="1"/>
  <c r="G75" i="300"/>
  <c r="C75" i="300" s="1"/>
  <c r="G72" i="300"/>
  <c r="C72" i="300" s="1"/>
  <c r="N66" i="299"/>
  <c r="L66" i="299"/>
  <c r="G74" i="293"/>
  <c r="C74" i="293" s="1"/>
  <c r="G72" i="293"/>
  <c r="C72" i="293" s="1"/>
  <c r="H71" i="293"/>
  <c r="R71" i="293" s="1"/>
  <c r="P72" i="293" s="1"/>
  <c r="J78" i="293"/>
  <c r="G73" i="293"/>
  <c r="C73" i="293" s="1"/>
  <c r="G71" i="293"/>
  <c r="C71" i="293" s="1"/>
  <c r="G75" i="293"/>
  <c r="C75" i="293" s="1"/>
  <c r="N60" i="291"/>
  <c r="L60" i="291"/>
  <c r="L60" i="292"/>
  <c r="N60" i="292"/>
  <c r="G71" i="298"/>
  <c r="C71" i="298" s="1"/>
  <c r="G74" i="298"/>
  <c r="C74" i="298" s="1"/>
  <c r="H71" i="298"/>
  <c r="R71" i="298" s="1"/>
  <c r="P72" i="298" s="1"/>
  <c r="G75" i="298"/>
  <c r="C75" i="298" s="1"/>
  <c r="J78" i="298"/>
  <c r="G73" i="298"/>
  <c r="C73" i="298" s="1"/>
  <c r="G72" i="298"/>
  <c r="C72" i="298" s="1"/>
  <c r="P67" i="295"/>
  <c r="M66" i="295" s="1"/>
  <c r="S66" i="295"/>
  <c r="K67" i="295" s="1"/>
  <c r="A66" i="295" s="1"/>
  <c r="L60" i="295"/>
  <c r="N60" i="295"/>
  <c r="G67" i="302"/>
  <c r="C67" i="302" s="1"/>
  <c r="J72" i="302"/>
  <c r="G68" i="302"/>
  <c r="C68" i="302" s="1"/>
  <c r="G65" i="302"/>
  <c r="C65" i="302" s="1"/>
  <c r="G66" i="302"/>
  <c r="C66" i="302" s="1"/>
  <c r="H65" i="302"/>
  <c r="R65" i="302" s="1"/>
  <c r="P66" i="302" s="1"/>
  <c r="G69" i="302"/>
  <c r="C69" i="302" s="1"/>
  <c r="N60" i="296"/>
  <c r="L60" i="296"/>
  <c r="G71" i="291"/>
  <c r="C71" i="291" s="1"/>
  <c r="J78" i="291"/>
  <c r="G73" i="291"/>
  <c r="C73" i="291" s="1"/>
  <c r="H71" i="291"/>
  <c r="R71" i="291" s="1"/>
  <c r="P72" i="291" s="1"/>
  <c r="G74" i="291"/>
  <c r="C74" i="291" s="1"/>
  <c r="G72" i="291"/>
  <c r="C72" i="291" s="1"/>
  <c r="G75" i="291"/>
  <c r="C75" i="291" s="1"/>
  <c r="S66" i="291"/>
  <c r="K67" i="291" s="1"/>
  <c r="A66" i="291" s="1"/>
  <c r="P67" i="291"/>
  <c r="M66" i="291" s="1"/>
  <c r="S66" i="294"/>
  <c r="K67" i="294" s="1"/>
  <c r="A66" i="294" s="1"/>
  <c r="P67" i="294"/>
  <c r="M66" i="294" s="1"/>
  <c r="J78" i="294"/>
  <c r="G72" i="294"/>
  <c r="C72" i="294" s="1"/>
  <c r="H71" i="294"/>
  <c r="R71" i="294" s="1"/>
  <c r="P72" i="294" s="1"/>
  <c r="G75" i="294"/>
  <c r="C75" i="294" s="1"/>
  <c r="G71" i="294"/>
  <c r="C71" i="294" s="1"/>
  <c r="G74" i="294"/>
  <c r="C74" i="294" s="1"/>
  <c r="G73" i="294"/>
  <c r="C73" i="294" s="1"/>
  <c r="S66" i="296"/>
  <c r="K67" i="296" s="1"/>
  <c r="A66" i="296" s="1"/>
  <c r="P67" i="296"/>
  <c r="M66" i="296" s="1"/>
  <c r="L60" i="300"/>
  <c r="N60" i="300"/>
  <c r="P67" i="293"/>
  <c r="M66" i="293" s="1"/>
  <c r="S66" i="293"/>
  <c r="K67" i="293" s="1"/>
  <c r="A66" i="293" s="1"/>
  <c r="H71" i="292"/>
  <c r="R71" i="292" s="1"/>
  <c r="P72" i="292" s="1"/>
  <c r="G73" i="292"/>
  <c r="C73" i="292" s="1"/>
  <c r="J78" i="292"/>
  <c r="G71" i="292"/>
  <c r="C71" i="292" s="1"/>
  <c r="G72" i="292"/>
  <c r="C72" i="292" s="1"/>
  <c r="G75" i="292"/>
  <c r="C75" i="292" s="1"/>
  <c r="G74" i="292"/>
  <c r="C74" i="292" s="1"/>
  <c r="S66" i="292"/>
  <c r="K67" i="292" s="1"/>
  <c r="A66" i="292" s="1"/>
  <c r="P67" i="292"/>
  <c r="M66" i="292" s="1"/>
  <c r="P61" i="302"/>
  <c r="M60" i="302" s="1"/>
  <c r="S60" i="302"/>
  <c r="K61" i="302" s="1"/>
  <c r="A60" i="302" s="1"/>
  <c r="P73" i="299"/>
  <c r="M72" i="299" s="1"/>
  <c r="S72" i="299"/>
  <c r="K73" i="299" s="1"/>
  <c r="A72" i="299" s="1"/>
  <c r="L54" i="295"/>
  <c r="N54" i="295"/>
  <c r="L54" i="302"/>
  <c r="N54" i="302"/>
  <c r="P67" i="300"/>
  <c r="M66" i="300" s="1"/>
  <c r="S66" i="300"/>
  <c r="K67" i="300" s="1"/>
  <c r="A66" i="300" s="1"/>
  <c r="N60" i="294"/>
  <c r="L60" i="294"/>
  <c r="S66" i="298"/>
  <c r="K67" i="298" s="1"/>
  <c r="A66" i="298" s="1"/>
  <c r="P67" i="298"/>
  <c r="M66" i="298" s="1"/>
  <c r="G75" i="295"/>
  <c r="C75" i="295" s="1"/>
  <c r="J78" i="295"/>
  <c r="G72" i="295"/>
  <c r="C72" i="295" s="1"/>
  <c r="G73" i="295"/>
  <c r="C73" i="295" s="1"/>
  <c r="H71" i="295"/>
  <c r="R71" i="295" s="1"/>
  <c r="P72" i="295" s="1"/>
  <c r="G71" i="295"/>
  <c r="C71" i="295" s="1"/>
  <c r="G74" i="295"/>
  <c r="C74" i="295" s="1"/>
  <c r="L60" i="298"/>
  <c r="N60" i="298"/>
  <c r="G81" i="299"/>
  <c r="C81" i="299" s="1"/>
  <c r="G77" i="299"/>
  <c r="C77" i="299" s="1"/>
  <c r="G78" i="299"/>
  <c r="C78" i="299" s="1"/>
  <c r="G79" i="299"/>
  <c r="C79" i="299" s="1"/>
  <c r="J84" i="299"/>
  <c r="H77" i="299"/>
  <c r="R77" i="299" s="1"/>
  <c r="P78" i="299" s="1"/>
  <c r="G80" i="299"/>
  <c r="C80" i="299" s="1"/>
  <c r="L54" i="293"/>
  <c r="N54" i="293"/>
  <c r="N60" i="293"/>
  <c r="L60" i="293"/>
  <c r="A676" i="230"/>
  <c r="H71" i="297" l="1"/>
  <c r="R71" i="297" s="1"/>
  <c r="P72" i="297" s="1"/>
  <c r="G74" i="297"/>
  <c r="C74" i="297" s="1"/>
  <c r="G72" i="297"/>
  <c r="C72" i="297" s="1"/>
  <c r="G75" i="297"/>
  <c r="C75" i="297" s="1"/>
  <c r="G71" i="297"/>
  <c r="C71" i="297" s="1"/>
  <c r="G73" i="297"/>
  <c r="C73" i="297" s="1"/>
  <c r="J78" i="297"/>
  <c r="L60" i="297"/>
  <c r="N60" i="297"/>
  <c r="P67" i="297"/>
  <c r="M66" i="297" s="1"/>
  <c r="S66" i="297"/>
  <c r="K67" i="297" s="1"/>
  <c r="A66" i="297" s="1"/>
  <c r="P79" i="299"/>
  <c r="M78" i="299" s="1"/>
  <c r="S78" i="299"/>
  <c r="K79" i="299" s="1"/>
  <c r="A78" i="299" s="1"/>
  <c r="G83" i="299"/>
  <c r="C83" i="299" s="1"/>
  <c r="G84" i="299"/>
  <c r="C84" i="299" s="1"/>
  <c r="G85" i="299"/>
  <c r="C85" i="299" s="1"/>
  <c r="G87" i="299"/>
  <c r="C87" i="299" s="1"/>
  <c r="G86" i="299"/>
  <c r="C86" i="299" s="1"/>
  <c r="J90" i="299"/>
  <c r="H83" i="299"/>
  <c r="R83" i="299" s="1"/>
  <c r="P84" i="299" s="1"/>
  <c r="G79" i="295"/>
  <c r="C79" i="295" s="1"/>
  <c r="G80" i="295"/>
  <c r="C80" i="295" s="1"/>
  <c r="G81" i="295"/>
  <c r="C81" i="295" s="1"/>
  <c r="J84" i="295"/>
  <c r="G78" i="295"/>
  <c r="C78" i="295" s="1"/>
  <c r="H77" i="295"/>
  <c r="R77" i="295" s="1"/>
  <c r="P78" i="295" s="1"/>
  <c r="G77" i="295"/>
  <c r="C77" i="295" s="1"/>
  <c r="L60" i="302"/>
  <c r="N60" i="302"/>
  <c r="S72" i="294"/>
  <c r="K73" i="294" s="1"/>
  <c r="A72" i="294" s="1"/>
  <c r="P73" i="294"/>
  <c r="M72" i="294" s="1"/>
  <c r="N66" i="291"/>
  <c r="L66" i="291"/>
  <c r="P67" i="302"/>
  <c r="M66" i="302" s="1"/>
  <c r="S66" i="302"/>
  <c r="K67" i="302" s="1"/>
  <c r="A66" i="302" s="1"/>
  <c r="G73" i="302"/>
  <c r="C73" i="302" s="1"/>
  <c r="G75" i="302"/>
  <c r="C75" i="302" s="1"/>
  <c r="H71" i="302"/>
  <c r="R71" i="302" s="1"/>
  <c r="P72" i="302" s="1"/>
  <c r="G71" i="302"/>
  <c r="C71" i="302" s="1"/>
  <c r="J78" i="302"/>
  <c r="G74" i="302"/>
  <c r="C74" i="302" s="1"/>
  <c r="G72" i="302"/>
  <c r="C72" i="302" s="1"/>
  <c r="P73" i="300"/>
  <c r="M72" i="300" s="1"/>
  <c r="S72" i="300"/>
  <c r="K73" i="300" s="1"/>
  <c r="A72" i="300" s="1"/>
  <c r="N66" i="300"/>
  <c r="L66" i="300"/>
  <c r="G79" i="292"/>
  <c r="C79" i="292" s="1"/>
  <c r="G77" i="292"/>
  <c r="C77" i="292" s="1"/>
  <c r="G80" i="292"/>
  <c r="C80" i="292" s="1"/>
  <c r="G81" i="292"/>
  <c r="C81" i="292" s="1"/>
  <c r="G78" i="292"/>
  <c r="C78" i="292" s="1"/>
  <c r="H77" i="292"/>
  <c r="R77" i="292" s="1"/>
  <c r="P78" i="292" s="1"/>
  <c r="J84" i="292"/>
  <c r="L66" i="293"/>
  <c r="N66" i="293"/>
  <c r="L66" i="294"/>
  <c r="N66" i="294"/>
  <c r="G80" i="291"/>
  <c r="C80" i="291" s="1"/>
  <c r="G77" i="291"/>
  <c r="C77" i="291" s="1"/>
  <c r="G78" i="291"/>
  <c r="C78" i="291" s="1"/>
  <c r="J84" i="291"/>
  <c r="G81" i="291"/>
  <c r="C81" i="291" s="1"/>
  <c r="G79" i="291"/>
  <c r="C79" i="291" s="1"/>
  <c r="H77" i="291"/>
  <c r="R77" i="291" s="1"/>
  <c r="P78" i="291" s="1"/>
  <c r="S72" i="298"/>
  <c r="K73" i="298" s="1"/>
  <c r="A72" i="298" s="1"/>
  <c r="P73" i="298"/>
  <c r="M72" i="298" s="1"/>
  <c r="G81" i="296"/>
  <c r="C81" i="296" s="1"/>
  <c r="H77" i="296"/>
  <c r="R77" i="296" s="1"/>
  <c r="P78" i="296" s="1"/>
  <c r="G80" i="296"/>
  <c r="C80" i="296" s="1"/>
  <c r="G77" i="296"/>
  <c r="C77" i="296" s="1"/>
  <c r="G79" i="296"/>
  <c r="C79" i="296" s="1"/>
  <c r="G78" i="296"/>
  <c r="C78" i="296" s="1"/>
  <c r="J84" i="296"/>
  <c r="N72" i="299"/>
  <c r="L72" i="299"/>
  <c r="G78" i="294"/>
  <c r="C78" i="294" s="1"/>
  <c r="J84" i="294"/>
  <c r="G77" i="294"/>
  <c r="C77" i="294" s="1"/>
  <c r="G80" i="294"/>
  <c r="C80" i="294" s="1"/>
  <c r="G81" i="294"/>
  <c r="C81" i="294" s="1"/>
  <c r="H77" i="294"/>
  <c r="R77" i="294" s="1"/>
  <c r="P78" i="294" s="1"/>
  <c r="G79" i="294"/>
  <c r="C79" i="294" s="1"/>
  <c r="S72" i="293"/>
  <c r="K73" i="293" s="1"/>
  <c r="A72" i="293" s="1"/>
  <c r="P73" i="293"/>
  <c r="M72" i="293" s="1"/>
  <c r="L66" i="298"/>
  <c r="N66" i="298"/>
  <c r="N66" i="296"/>
  <c r="L66" i="296"/>
  <c r="S72" i="295"/>
  <c r="K73" i="295" s="1"/>
  <c r="A72" i="295" s="1"/>
  <c r="P73" i="295"/>
  <c r="M72" i="295" s="1"/>
  <c r="N66" i="292"/>
  <c r="L66" i="292"/>
  <c r="S72" i="292"/>
  <c r="K73" i="292" s="1"/>
  <c r="A72" i="292" s="1"/>
  <c r="P73" i="292"/>
  <c r="M72" i="292" s="1"/>
  <c r="P73" i="291"/>
  <c r="M72" i="291" s="1"/>
  <c r="S72" i="291"/>
  <c r="K73" i="291" s="1"/>
  <c r="A72" i="291" s="1"/>
  <c r="N66" i="295"/>
  <c r="L66" i="295"/>
  <c r="J84" i="298"/>
  <c r="H77" i="298"/>
  <c r="R77" i="298" s="1"/>
  <c r="P78" i="298" s="1"/>
  <c r="G78" i="298"/>
  <c r="C78" i="298" s="1"/>
  <c r="G80" i="298"/>
  <c r="C80" i="298" s="1"/>
  <c r="G81" i="298"/>
  <c r="C81" i="298" s="1"/>
  <c r="G77" i="298"/>
  <c r="C77" i="298" s="1"/>
  <c r="G79" i="298"/>
  <c r="C79" i="298" s="1"/>
  <c r="G80" i="293"/>
  <c r="C80" i="293" s="1"/>
  <c r="H77" i="293"/>
  <c r="R77" i="293" s="1"/>
  <c r="P78" i="293" s="1"/>
  <c r="G81" i="293"/>
  <c r="C81" i="293" s="1"/>
  <c r="J84" i="293"/>
  <c r="G77" i="293"/>
  <c r="C77" i="293" s="1"/>
  <c r="G78" i="293"/>
  <c r="C78" i="293" s="1"/>
  <c r="G79" i="293"/>
  <c r="C79" i="293" s="1"/>
  <c r="H77" i="300"/>
  <c r="R77" i="300" s="1"/>
  <c r="P78" i="300" s="1"/>
  <c r="G80" i="300"/>
  <c r="C80" i="300" s="1"/>
  <c r="G81" i="300"/>
  <c r="C81" i="300" s="1"/>
  <c r="G78" i="300"/>
  <c r="C78" i="300" s="1"/>
  <c r="G77" i="300"/>
  <c r="C77" i="300" s="1"/>
  <c r="J84" i="300"/>
  <c r="G79" i="300"/>
  <c r="C79" i="300" s="1"/>
  <c r="S72" i="296"/>
  <c r="K73" i="296" s="1"/>
  <c r="A72" i="296" s="1"/>
  <c r="P73" i="296"/>
  <c r="M72" i="296" s="1"/>
  <c r="A677" i="230"/>
  <c r="P73" i="297" l="1"/>
  <c r="M72" i="297" s="1"/>
  <c r="S72" i="297"/>
  <c r="K73" i="297" s="1"/>
  <c r="A72" i="297" s="1"/>
  <c r="N66" i="297"/>
  <c r="L66" i="297"/>
  <c r="G78" i="297"/>
  <c r="C78" i="297" s="1"/>
  <c r="G77" i="297"/>
  <c r="C77" i="297" s="1"/>
  <c r="G79" i="297"/>
  <c r="C79" i="297" s="1"/>
  <c r="G81" i="297"/>
  <c r="C81" i="297" s="1"/>
  <c r="J84" i="297"/>
  <c r="H77" i="297"/>
  <c r="R77" i="297" s="1"/>
  <c r="P78" i="297" s="1"/>
  <c r="G80" i="297"/>
  <c r="C80" i="297" s="1"/>
  <c r="N72" i="296"/>
  <c r="L72" i="296"/>
  <c r="P79" i="300"/>
  <c r="M78" i="300" s="1"/>
  <c r="S78" i="300"/>
  <c r="K79" i="300" s="1"/>
  <c r="A78" i="300" s="1"/>
  <c r="J90" i="293"/>
  <c r="G83" i="293"/>
  <c r="C83" i="293" s="1"/>
  <c r="G84" i="293"/>
  <c r="C84" i="293" s="1"/>
  <c r="G86" i="293"/>
  <c r="C86" i="293" s="1"/>
  <c r="G85" i="293"/>
  <c r="C85" i="293" s="1"/>
  <c r="G87" i="293"/>
  <c r="C87" i="293" s="1"/>
  <c r="H83" i="293"/>
  <c r="R83" i="293" s="1"/>
  <c r="P84" i="293" s="1"/>
  <c r="P79" i="296"/>
  <c r="M78" i="296" s="1"/>
  <c r="S78" i="296"/>
  <c r="K79" i="296" s="1"/>
  <c r="A78" i="296" s="1"/>
  <c r="P79" i="291"/>
  <c r="M78" i="291" s="1"/>
  <c r="S78" i="291"/>
  <c r="K79" i="291" s="1"/>
  <c r="A78" i="291" s="1"/>
  <c r="P79" i="292"/>
  <c r="M78" i="292" s="1"/>
  <c r="S78" i="292"/>
  <c r="K79" i="292" s="1"/>
  <c r="A78" i="292" s="1"/>
  <c r="G79" i="302"/>
  <c r="C79" i="302" s="1"/>
  <c r="G77" i="302"/>
  <c r="C77" i="302" s="1"/>
  <c r="H77" i="302"/>
  <c r="R77" i="302" s="1"/>
  <c r="P78" i="302" s="1"/>
  <c r="G81" i="302"/>
  <c r="C81" i="302" s="1"/>
  <c r="G80" i="302"/>
  <c r="C80" i="302" s="1"/>
  <c r="J84" i="302"/>
  <c r="G78" i="302"/>
  <c r="C78" i="302" s="1"/>
  <c r="H83" i="295"/>
  <c r="R83" i="295" s="1"/>
  <c r="P84" i="295" s="1"/>
  <c r="G85" i="295"/>
  <c r="C85" i="295" s="1"/>
  <c r="G84" i="295"/>
  <c r="C84" i="295" s="1"/>
  <c r="G83" i="295"/>
  <c r="C83" i="295" s="1"/>
  <c r="G86" i="295"/>
  <c r="C86" i="295" s="1"/>
  <c r="J90" i="295"/>
  <c r="G87" i="295"/>
  <c r="C87" i="295" s="1"/>
  <c r="S84" i="299"/>
  <c r="K85" i="299" s="1"/>
  <c r="A84" i="299" s="1"/>
  <c r="P85" i="299"/>
  <c r="M84" i="299" s="1"/>
  <c r="L78" i="299"/>
  <c r="N78" i="299"/>
  <c r="L72" i="292"/>
  <c r="N72" i="292"/>
  <c r="L72" i="295"/>
  <c r="N72" i="295"/>
  <c r="S78" i="294"/>
  <c r="K79" i="294" s="1"/>
  <c r="A78" i="294" s="1"/>
  <c r="P79" i="294"/>
  <c r="M78" i="294" s="1"/>
  <c r="G86" i="294"/>
  <c r="C86" i="294" s="1"/>
  <c r="G87" i="294"/>
  <c r="C87" i="294" s="1"/>
  <c r="G85" i="294"/>
  <c r="C85" i="294" s="1"/>
  <c r="H83" i="294"/>
  <c r="R83" i="294" s="1"/>
  <c r="P84" i="294" s="1"/>
  <c r="G83" i="294"/>
  <c r="C83" i="294" s="1"/>
  <c r="J90" i="294"/>
  <c r="G84" i="294"/>
  <c r="C84" i="294" s="1"/>
  <c r="G84" i="296"/>
  <c r="C84" i="296" s="1"/>
  <c r="J90" i="296"/>
  <c r="H83" i="296"/>
  <c r="R83" i="296" s="1"/>
  <c r="P84" i="296" s="1"/>
  <c r="G87" i="296"/>
  <c r="C87" i="296" s="1"/>
  <c r="G85" i="296"/>
  <c r="C85" i="296" s="1"/>
  <c r="G83" i="296"/>
  <c r="C83" i="296" s="1"/>
  <c r="G86" i="296"/>
  <c r="C86" i="296" s="1"/>
  <c r="J90" i="291"/>
  <c r="H83" i="291"/>
  <c r="R83" i="291" s="1"/>
  <c r="P84" i="291" s="1"/>
  <c r="G85" i="291"/>
  <c r="C85" i="291" s="1"/>
  <c r="G84" i="291"/>
  <c r="C84" i="291" s="1"/>
  <c r="G86" i="291"/>
  <c r="C86" i="291" s="1"/>
  <c r="G83" i="291"/>
  <c r="C83" i="291" s="1"/>
  <c r="G87" i="291"/>
  <c r="C87" i="291" s="1"/>
  <c r="J90" i="292"/>
  <c r="G84" i="292"/>
  <c r="C84" i="292" s="1"/>
  <c r="G86" i="292"/>
  <c r="C86" i="292" s="1"/>
  <c r="H83" i="292"/>
  <c r="R83" i="292" s="1"/>
  <c r="P84" i="292" s="1"/>
  <c r="G85" i="292"/>
  <c r="C85" i="292" s="1"/>
  <c r="G83" i="292"/>
  <c r="C83" i="292" s="1"/>
  <c r="G87" i="292"/>
  <c r="C87" i="292" s="1"/>
  <c r="J90" i="300"/>
  <c r="G85" i="300"/>
  <c r="C85" i="300" s="1"/>
  <c r="G87" i="300"/>
  <c r="C87" i="300" s="1"/>
  <c r="G86" i="300"/>
  <c r="C86" i="300" s="1"/>
  <c r="G83" i="300"/>
  <c r="C83" i="300" s="1"/>
  <c r="G84" i="300"/>
  <c r="C84" i="300" s="1"/>
  <c r="H83" i="300"/>
  <c r="R83" i="300" s="1"/>
  <c r="P84" i="300" s="1"/>
  <c r="N72" i="293"/>
  <c r="L72" i="293"/>
  <c r="L72" i="298"/>
  <c r="N72" i="298"/>
  <c r="S72" i="302"/>
  <c r="K73" i="302" s="1"/>
  <c r="A72" i="302" s="1"/>
  <c r="P73" i="302"/>
  <c r="M72" i="302" s="1"/>
  <c r="L66" i="302"/>
  <c r="N66" i="302"/>
  <c r="P79" i="295"/>
  <c r="M78" i="295" s="1"/>
  <c r="S78" i="295"/>
  <c r="K79" i="295" s="1"/>
  <c r="A78" i="295" s="1"/>
  <c r="S78" i="293"/>
  <c r="K79" i="293" s="1"/>
  <c r="A78" i="293" s="1"/>
  <c r="P79" i="293"/>
  <c r="M78" i="293" s="1"/>
  <c r="G83" i="298"/>
  <c r="C83" i="298" s="1"/>
  <c r="G86" i="298"/>
  <c r="C86" i="298" s="1"/>
  <c r="G84" i="298"/>
  <c r="C84" i="298" s="1"/>
  <c r="H83" i="298"/>
  <c r="R83" i="298" s="1"/>
  <c r="P84" i="298" s="1"/>
  <c r="J90" i="298"/>
  <c r="G85" i="298"/>
  <c r="C85" i="298" s="1"/>
  <c r="G87" i="298"/>
  <c r="C87" i="298" s="1"/>
  <c r="L72" i="291"/>
  <c r="N72" i="291"/>
  <c r="S78" i="298"/>
  <c r="K79" i="298" s="1"/>
  <c r="A78" i="298" s="1"/>
  <c r="P79" i="298"/>
  <c r="M78" i="298" s="1"/>
  <c r="N72" i="300"/>
  <c r="L72" i="300"/>
  <c r="L72" i="294"/>
  <c r="N72" i="294"/>
  <c r="H89" i="299"/>
  <c r="R89" i="299" s="1"/>
  <c r="P90" i="299" s="1"/>
  <c r="G92" i="299"/>
  <c r="C92" i="299" s="1"/>
  <c r="G91" i="299"/>
  <c r="C91" i="299" s="1"/>
  <c r="G89" i="299"/>
  <c r="C89" i="299" s="1"/>
  <c r="G93" i="299"/>
  <c r="C93" i="299" s="1"/>
  <c r="G90" i="299"/>
  <c r="C90" i="299" s="1"/>
  <c r="J96" i="299"/>
  <c r="A678" i="230"/>
  <c r="G84" i="297" l="1"/>
  <c r="C84" i="297" s="1"/>
  <c r="G83" i="297"/>
  <c r="C83" i="297" s="1"/>
  <c r="H83" i="297"/>
  <c r="R83" i="297" s="1"/>
  <c r="P84" i="297" s="1"/>
  <c r="G86" i="297"/>
  <c r="C86" i="297" s="1"/>
  <c r="J90" i="297"/>
  <c r="G87" i="297"/>
  <c r="C87" i="297" s="1"/>
  <c r="G85" i="297"/>
  <c r="C85" i="297" s="1"/>
  <c r="L72" i="297"/>
  <c r="N72" i="297"/>
  <c r="S78" i="297"/>
  <c r="K79" i="297" s="1"/>
  <c r="A78" i="297" s="1"/>
  <c r="P79" i="297"/>
  <c r="M78" i="297" s="1"/>
  <c r="J102" i="299"/>
  <c r="G97" i="299"/>
  <c r="C97" i="299" s="1"/>
  <c r="G95" i="299"/>
  <c r="C95" i="299" s="1"/>
  <c r="G99" i="299"/>
  <c r="C99" i="299" s="1"/>
  <c r="G96" i="299"/>
  <c r="C96" i="299" s="1"/>
  <c r="G98" i="299"/>
  <c r="C98" i="299" s="1"/>
  <c r="H95" i="299"/>
  <c r="R95" i="299" s="1"/>
  <c r="P96" i="299" s="1"/>
  <c r="J96" i="292"/>
  <c r="H89" i="292"/>
  <c r="R89" i="292" s="1"/>
  <c r="P90" i="292" s="1"/>
  <c r="G90" i="292"/>
  <c r="C90" i="292" s="1"/>
  <c r="G92" i="292"/>
  <c r="C92" i="292" s="1"/>
  <c r="G89" i="292"/>
  <c r="C89" i="292" s="1"/>
  <c r="G93" i="292"/>
  <c r="C93" i="292" s="1"/>
  <c r="G91" i="292"/>
  <c r="C91" i="292" s="1"/>
  <c r="P85" i="296"/>
  <c r="M84" i="296" s="1"/>
  <c r="S84" i="296"/>
  <c r="K85" i="296" s="1"/>
  <c r="A84" i="296" s="1"/>
  <c r="G90" i="294"/>
  <c r="C90" i="294" s="1"/>
  <c r="H89" i="294"/>
  <c r="R89" i="294" s="1"/>
  <c r="P90" i="294" s="1"/>
  <c r="G89" i="294"/>
  <c r="C89" i="294" s="1"/>
  <c r="G92" i="294"/>
  <c r="C92" i="294" s="1"/>
  <c r="J96" i="294"/>
  <c r="G91" i="294"/>
  <c r="C91" i="294" s="1"/>
  <c r="G93" i="294"/>
  <c r="C93" i="294" s="1"/>
  <c r="J90" i="302"/>
  <c r="G87" i="302"/>
  <c r="C87" i="302" s="1"/>
  <c r="G84" i="302"/>
  <c r="C84" i="302" s="1"/>
  <c r="G86" i="302"/>
  <c r="C86" i="302" s="1"/>
  <c r="G83" i="302"/>
  <c r="C83" i="302" s="1"/>
  <c r="G85" i="302"/>
  <c r="C85" i="302" s="1"/>
  <c r="H83" i="302"/>
  <c r="R83" i="302" s="1"/>
  <c r="P84" i="302" s="1"/>
  <c r="G93" i="293"/>
  <c r="C93" i="293" s="1"/>
  <c r="G90" i="293"/>
  <c r="C90" i="293" s="1"/>
  <c r="H89" i="293"/>
  <c r="R89" i="293" s="1"/>
  <c r="P90" i="293" s="1"/>
  <c r="G89" i="293"/>
  <c r="C89" i="293" s="1"/>
  <c r="G91" i="293"/>
  <c r="C91" i="293" s="1"/>
  <c r="J96" i="293"/>
  <c r="G92" i="293"/>
  <c r="C92" i="293" s="1"/>
  <c r="S84" i="298"/>
  <c r="K85" i="298" s="1"/>
  <c r="A84" i="298" s="1"/>
  <c r="P85" i="298"/>
  <c r="M84" i="298" s="1"/>
  <c r="N78" i="293"/>
  <c r="L78" i="293"/>
  <c r="P85" i="300"/>
  <c r="M84" i="300" s="1"/>
  <c r="S84" i="300"/>
  <c r="K85" i="300" s="1"/>
  <c r="A84" i="300" s="1"/>
  <c r="G89" i="291"/>
  <c r="C89" i="291" s="1"/>
  <c r="G93" i="291"/>
  <c r="C93" i="291" s="1"/>
  <c r="G90" i="291"/>
  <c r="C90" i="291" s="1"/>
  <c r="H89" i="291"/>
  <c r="R89" i="291" s="1"/>
  <c r="P90" i="291" s="1"/>
  <c r="G92" i="291"/>
  <c r="C92" i="291" s="1"/>
  <c r="G91" i="291"/>
  <c r="C91" i="291" s="1"/>
  <c r="J96" i="291"/>
  <c r="S78" i="302"/>
  <c r="K79" i="302" s="1"/>
  <c r="A78" i="302" s="1"/>
  <c r="P79" i="302"/>
  <c r="M78" i="302" s="1"/>
  <c r="L78" i="292"/>
  <c r="N78" i="292"/>
  <c r="N78" i="296"/>
  <c r="L78" i="296"/>
  <c r="H89" i="298"/>
  <c r="R89" i="298" s="1"/>
  <c r="P90" i="298" s="1"/>
  <c r="G93" i="298"/>
  <c r="C93" i="298" s="1"/>
  <c r="G91" i="298"/>
  <c r="C91" i="298" s="1"/>
  <c r="G92" i="298"/>
  <c r="C92" i="298" s="1"/>
  <c r="J96" i="298"/>
  <c r="G89" i="298"/>
  <c r="C89" i="298" s="1"/>
  <c r="G90" i="298"/>
  <c r="C90" i="298" s="1"/>
  <c r="P85" i="291"/>
  <c r="M84" i="291" s="1"/>
  <c r="S84" i="291"/>
  <c r="K85" i="291" s="1"/>
  <c r="A84" i="291" s="1"/>
  <c r="P85" i="294"/>
  <c r="M84" i="294" s="1"/>
  <c r="S84" i="294"/>
  <c r="K85" i="294" s="1"/>
  <c r="A84" i="294" s="1"/>
  <c r="L78" i="294"/>
  <c r="N78" i="294"/>
  <c r="N84" i="299"/>
  <c r="L84" i="299"/>
  <c r="P85" i="295"/>
  <c r="M84" i="295" s="1"/>
  <c r="S84" i="295"/>
  <c r="K85" i="295" s="1"/>
  <c r="A84" i="295" s="1"/>
  <c r="S84" i="293"/>
  <c r="K85" i="293" s="1"/>
  <c r="A84" i="293" s="1"/>
  <c r="P85" i="293"/>
  <c r="M84" i="293" s="1"/>
  <c r="L78" i="300"/>
  <c r="N78" i="300"/>
  <c r="S90" i="299"/>
  <c r="K91" i="299" s="1"/>
  <c r="A90" i="299" s="1"/>
  <c r="P91" i="299"/>
  <c r="M90" i="299" s="1"/>
  <c r="N78" i="295"/>
  <c r="L78" i="295"/>
  <c r="N78" i="298"/>
  <c r="L78" i="298"/>
  <c r="N72" i="302"/>
  <c r="L72" i="302"/>
  <c r="J96" i="300"/>
  <c r="G93" i="300"/>
  <c r="C93" i="300" s="1"/>
  <c r="G91" i="300"/>
  <c r="C91" i="300" s="1"/>
  <c r="H89" i="300"/>
  <c r="R89" i="300" s="1"/>
  <c r="P90" i="300" s="1"/>
  <c r="G90" i="300"/>
  <c r="C90" i="300" s="1"/>
  <c r="G89" i="300"/>
  <c r="C89" i="300" s="1"/>
  <c r="G92" i="300"/>
  <c r="C92" i="300" s="1"/>
  <c r="P85" i="292"/>
  <c r="M84" i="292" s="1"/>
  <c r="S84" i="292"/>
  <c r="K85" i="292" s="1"/>
  <c r="A84" i="292" s="1"/>
  <c r="G89" i="296"/>
  <c r="C89" i="296" s="1"/>
  <c r="G90" i="296"/>
  <c r="C90" i="296" s="1"/>
  <c r="G91" i="296"/>
  <c r="C91" i="296" s="1"/>
  <c r="H89" i="296"/>
  <c r="R89" i="296" s="1"/>
  <c r="P90" i="296" s="1"/>
  <c r="G93" i="296"/>
  <c r="C93" i="296" s="1"/>
  <c r="G92" i="296"/>
  <c r="C92" i="296" s="1"/>
  <c r="J96" i="296"/>
  <c r="G91" i="295"/>
  <c r="C91" i="295" s="1"/>
  <c r="G89" i="295"/>
  <c r="C89" i="295" s="1"/>
  <c r="J96" i="295"/>
  <c r="G90" i="295"/>
  <c r="C90" i="295" s="1"/>
  <c r="H89" i="295"/>
  <c r="R89" i="295" s="1"/>
  <c r="P90" i="295" s="1"/>
  <c r="G92" i="295"/>
  <c r="C92" i="295" s="1"/>
  <c r="G93" i="295"/>
  <c r="C93" i="295" s="1"/>
  <c r="N78" i="291"/>
  <c r="L78" i="291"/>
  <c r="A679" i="230"/>
  <c r="G93" i="297" l="1"/>
  <c r="C93" i="297" s="1"/>
  <c r="G89" i="297"/>
  <c r="C89" i="297" s="1"/>
  <c r="G92" i="297"/>
  <c r="C92" i="297" s="1"/>
  <c r="G91" i="297"/>
  <c r="C91" i="297" s="1"/>
  <c r="H89" i="297"/>
  <c r="R89" i="297" s="1"/>
  <c r="P90" i="297" s="1"/>
  <c r="J96" i="297"/>
  <c r="G90" i="297"/>
  <c r="C90" i="297" s="1"/>
  <c r="N78" i="297"/>
  <c r="L78" i="297"/>
  <c r="S84" i="297"/>
  <c r="K85" i="297" s="1"/>
  <c r="A84" i="297" s="1"/>
  <c r="P85" i="297"/>
  <c r="M84" i="297" s="1"/>
  <c r="H95" i="295"/>
  <c r="R95" i="295" s="1"/>
  <c r="P96" i="295" s="1"/>
  <c r="G96" i="295"/>
  <c r="C96" i="295" s="1"/>
  <c r="G98" i="295"/>
  <c r="C98" i="295" s="1"/>
  <c r="J102" i="295"/>
  <c r="G99" i="295"/>
  <c r="C99" i="295" s="1"/>
  <c r="G95" i="295"/>
  <c r="C95" i="295" s="1"/>
  <c r="G97" i="295"/>
  <c r="C97" i="295" s="1"/>
  <c r="S90" i="295"/>
  <c r="K91" i="295" s="1"/>
  <c r="A90" i="295" s="1"/>
  <c r="P91" i="295"/>
  <c r="M90" i="295" s="1"/>
  <c r="P91" i="296"/>
  <c r="M90" i="296" s="1"/>
  <c r="S90" i="296"/>
  <c r="K91" i="296" s="1"/>
  <c r="A90" i="296" s="1"/>
  <c r="G96" i="300"/>
  <c r="C96" i="300" s="1"/>
  <c r="H95" i="300"/>
  <c r="R95" i="300" s="1"/>
  <c r="P96" i="300" s="1"/>
  <c r="G97" i="300"/>
  <c r="C97" i="300" s="1"/>
  <c r="G95" i="300"/>
  <c r="C95" i="300" s="1"/>
  <c r="G99" i="300"/>
  <c r="C99" i="300" s="1"/>
  <c r="J102" i="300"/>
  <c r="G98" i="300"/>
  <c r="C98" i="300" s="1"/>
  <c r="L84" i="295"/>
  <c r="N84" i="295"/>
  <c r="L84" i="291"/>
  <c r="N84" i="291"/>
  <c r="N78" i="302"/>
  <c r="L78" i="302"/>
  <c r="G99" i="293"/>
  <c r="C99" i="293" s="1"/>
  <c r="H95" i="293"/>
  <c r="R95" i="293" s="1"/>
  <c r="P96" i="293" s="1"/>
  <c r="G96" i="293"/>
  <c r="C96" i="293" s="1"/>
  <c r="G97" i="293"/>
  <c r="C97" i="293" s="1"/>
  <c r="J102" i="293"/>
  <c r="G98" i="293"/>
  <c r="C98" i="293" s="1"/>
  <c r="G95" i="293"/>
  <c r="C95" i="293" s="1"/>
  <c r="H89" i="302"/>
  <c r="R89" i="302" s="1"/>
  <c r="P90" i="302" s="1"/>
  <c r="G90" i="302"/>
  <c r="C90" i="302" s="1"/>
  <c r="G89" i="302"/>
  <c r="C89" i="302" s="1"/>
  <c r="G91" i="302"/>
  <c r="C91" i="302" s="1"/>
  <c r="G93" i="302"/>
  <c r="C93" i="302" s="1"/>
  <c r="J96" i="302"/>
  <c r="G92" i="302"/>
  <c r="C92" i="302" s="1"/>
  <c r="G98" i="292"/>
  <c r="C98" i="292" s="1"/>
  <c r="G99" i="292"/>
  <c r="C99" i="292" s="1"/>
  <c r="G95" i="292"/>
  <c r="C95" i="292" s="1"/>
  <c r="H95" i="292"/>
  <c r="R95" i="292" s="1"/>
  <c r="P96" i="292" s="1"/>
  <c r="G96" i="292"/>
  <c r="C96" i="292" s="1"/>
  <c r="G97" i="292"/>
  <c r="C97" i="292" s="1"/>
  <c r="J102" i="292"/>
  <c r="G103" i="299"/>
  <c r="C103" i="299" s="1"/>
  <c r="H101" i="299"/>
  <c r="R101" i="299" s="1"/>
  <c r="P102" i="299" s="1"/>
  <c r="G101" i="299"/>
  <c r="C101" i="299" s="1"/>
  <c r="J108" i="299"/>
  <c r="G104" i="299"/>
  <c r="C104" i="299" s="1"/>
  <c r="G102" i="299"/>
  <c r="C102" i="299" s="1"/>
  <c r="G105" i="299"/>
  <c r="C105" i="299" s="1"/>
  <c r="P91" i="298"/>
  <c r="M90" i="298" s="1"/>
  <c r="S90" i="298"/>
  <c r="K91" i="298" s="1"/>
  <c r="A90" i="298" s="1"/>
  <c r="S90" i="293"/>
  <c r="K91" i="293" s="1"/>
  <c r="A90" i="293" s="1"/>
  <c r="P91" i="293"/>
  <c r="M90" i="293" s="1"/>
  <c r="G99" i="294"/>
  <c r="C99" i="294" s="1"/>
  <c r="H95" i="294"/>
  <c r="R95" i="294" s="1"/>
  <c r="P96" i="294" s="1"/>
  <c r="G98" i="294"/>
  <c r="C98" i="294" s="1"/>
  <c r="G95" i="294"/>
  <c r="C95" i="294" s="1"/>
  <c r="J102" i="294"/>
  <c r="G97" i="294"/>
  <c r="C97" i="294" s="1"/>
  <c r="G96" i="294"/>
  <c r="C96" i="294" s="1"/>
  <c r="S90" i="292"/>
  <c r="K91" i="292" s="1"/>
  <c r="A90" i="292" s="1"/>
  <c r="P91" i="292"/>
  <c r="M90" i="292" s="1"/>
  <c r="L90" i="299"/>
  <c r="N90" i="299"/>
  <c r="G97" i="298"/>
  <c r="C97" i="298" s="1"/>
  <c r="G99" i="298"/>
  <c r="C99" i="298" s="1"/>
  <c r="H95" i="298"/>
  <c r="R95" i="298" s="1"/>
  <c r="P96" i="298" s="1"/>
  <c r="G96" i="298"/>
  <c r="C96" i="298" s="1"/>
  <c r="J102" i="298"/>
  <c r="G98" i="298"/>
  <c r="C98" i="298" s="1"/>
  <c r="G95" i="298"/>
  <c r="C95" i="298" s="1"/>
  <c r="L84" i="294"/>
  <c r="N84" i="294"/>
  <c r="G97" i="291"/>
  <c r="C97" i="291" s="1"/>
  <c r="H95" i="291"/>
  <c r="R95" i="291" s="1"/>
  <c r="P96" i="291" s="1"/>
  <c r="G95" i="291"/>
  <c r="C95" i="291" s="1"/>
  <c r="G99" i="291"/>
  <c r="C99" i="291" s="1"/>
  <c r="J102" i="291"/>
  <c r="G98" i="291"/>
  <c r="C98" i="291" s="1"/>
  <c r="G96" i="291"/>
  <c r="C96" i="291" s="1"/>
  <c r="L84" i="300"/>
  <c r="N84" i="300"/>
  <c r="S84" i="302"/>
  <c r="K85" i="302" s="1"/>
  <c r="A84" i="302" s="1"/>
  <c r="P85" i="302"/>
  <c r="M84" i="302" s="1"/>
  <c r="P91" i="294"/>
  <c r="M90" i="294" s="1"/>
  <c r="S90" i="294"/>
  <c r="K91" i="294" s="1"/>
  <c r="A90" i="294" s="1"/>
  <c r="P97" i="299"/>
  <c r="M96" i="299" s="1"/>
  <c r="S96" i="299"/>
  <c r="K97" i="299" s="1"/>
  <c r="A96" i="299" s="1"/>
  <c r="H95" i="296"/>
  <c r="R95" i="296" s="1"/>
  <c r="P96" i="296" s="1"/>
  <c r="G96" i="296"/>
  <c r="C96" i="296" s="1"/>
  <c r="G98" i="296"/>
  <c r="C98" i="296" s="1"/>
  <c r="G99" i="296"/>
  <c r="C99" i="296" s="1"/>
  <c r="J102" i="296"/>
  <c r="G95" i="296"/>
  <c r="C95" i="296" s="1"/>
  <c r="G97" i="296"/>
  <c r="C97" i="296" s="1"/>
  <c r="N84" i="292"/>
  <c r="L84" i="292"/>
  <c r="S90" i="300"/>
  <c r="K91" i="300" s="1"/>
  <c r="A90" i="300" s="1"/>
  <c r="P91" i="300"/>
  <c r="M90" i="300" s="1"/>
  <c r="L84" i="293"/>
  <c r="N84" i="293"/>
  <c r="P91" i="291"/>
  <c r="M90" i="291" s="1"/>
  <c r="S90" i="291"/>
  <c r="K91" i="291" s="1"/>
  <c r="A90" i="291" s="1"/>
  <c r="N84" i="298"/>
  <c r="L84" i="298"/>
  <c r="L84" i="296"/>
  <c r="N84" i="296"/>
  <c r="A680" i="230"/>
  <c r="P91" i="297" l="1"/>
  <c r="M90" i="297" s="1"/>
  <c r="S90" i="297"/>
  <c r="K91" i="297" s="1"/>
  <c r="A90" i="297" s="1"/>
  <c r="G97" i="297"/>
  <c r="C97" i="297" s="1"/>
  <c r="G99" i="297"/>
  <c r="C99" i="297" s="1"/>
  <c r="G95" i="297"/>
  <c r="C95" i="297" s="1"/>
  <c r="J102" i="297"/>
  <c r="G98" i="297"/>
  <c r="C98" i="297" s="1"/>
  <c r="G96" i="297"/>
  <c r="C96" i="297" s="1"/>
  <c r="H95" i="297"/>
  <c r="R95" i="297" s="1"/>
  <c r="P96" i="297" s="1"/>
  <c r="L84" i="297"/>
  <c r="N84" i="297"/>
  <c r="G102" i="296"/>
  <c r="C102" i="296" s="1"/>
  <c r="J108" i="296"/>
  <c r="G105" i="296"/>
  <c r="C105" i="296" s="1"/>
  <c r="H101" i="296"/>
  <c r="R101" i="296" s="1"/>
  <c r="P102" i="296" s="1"/>
  <c r="G104" i="296"/>
  <c r="C104" i="296" s="1"/>
  <c r="G101" i="296"/>
  <c r="C101" i="296" s="1"/>
  <c r="G103" i="296"/>
  <c r="C103" i="296" s="1"/>
  <c r="P97" i="296"/>
  <c r="M96" i="296" s="1"/>
  <c r="S96" i="296"/>
  <c r="K97" i="296" s="1"/>
  <c r="A96" i="296" s="1"/>
  <c r="N84" i="302"/>
  <c r="L84" i="302"/>
  <c r="L90" i="292"/>
  <c r="N90" i="292"/>
  <c r="H101" i="294"/>
  <c r="R101" i="294" s="1"/>
  <c r="P102" i="294" s="1"/>
  <c r="G103" i="294"/>
  <c r="C103" i="294" s="1"/>
  <c r="J108" i="294"/>
  <c r="G101" i="294"/>
  <c r="C101" i="294" s="1"/>
  <c r="G102" i="294"/>
  <c r="C102" i="294" s="1"/>
  <c r="G105" i="294"/>
  <c r="C105" i="294" s="1"/>
  <c r="G104" i="294"/>
  <c r="C104" i="294" s="1"/>
  <c r="N90" i="298"/>
  <c r="L90" i="298"/>
  <c r="J114" i="299"/>
  <c r="H107" i="299"/>
  <c r="R107" i="299" s="1"/>
  <c r="P108" i="299" s="1"/>
  <c r="G110" i="299"/>
  <c r="C110" i="299" s="1"/>
  <c r="G111" i="299"/>
  <c r="C111" i="299" s="1"/>
  <c r="G109" i="299"/>
  <c r="C109" i="299" s="1"/>
  <c r="G108" i="299"/>
  <c r="C108" i="299" s="1"/>
  <c r="G107" i="299"/>
  <c r="C107" i="299" s="1"/>
  <c r="G103" i="292"/>
  <c r="C103" i="292" s="1"/>
  <c r="H101" i="292"/>
  <c r="R101" i="292" s="1"/>
  <c r="P102" i="292" s="1"/>
  <c r="G101" i="292"/>
  <c r="C101" i="292" s="1"/>
  <c r="G102" i="292"/>
  <c r="C102" i="292" s="1"/>
  <c r="G104" i="292"/>
  <c r="C104" i="292" s="1"/>
  <c r="G105" i="292"/>
  <c r="C105" i="292" s="1"/>
  <c r="J108" i="292"/>
  <c r="H95" i="302"/>
  <c r="R95" i="302" s="1"/>
  <c r="P96" i="302" s="1"/>
  <c r="G98" i="302"/>
  <c r="C98" i="302" s="1"/>
  <c r="J102" i="302"/>
  <c r="G99" i="302"/>
  <c r="C99" i="302" s="1"/>
  <c r="G96" i="302"/>
  <c r="C96" i="302" s="1"/>
  <c r="G97" i="302"/>
  <c r="C97" i="302" s="1"/>
  <c r="G95" i="302"/>
  <c r="C95" i="302" s="1"/>
  <c r="G104" i="293"/>
  <c r="C104" i="293" s="1"/>
  <c r="J108" i="293"/>
  <c r="G101" i="293"/>
  <c r="C101" i="293" s="1"/>
  <c r="H101" i="293"/>
  <c r="R101" i="293" s="1"/>
  <c r="P102" i="293" s="1"/>
  <c r="G105" i="293"/>
  <c r="C105" i="293" s="1"/>
  <c r="G103" i="293"/>
  <c r="C103" i="293" s="1"/>
  <c r="G102" i="293"/>
  <c r="C102" i="293" s="1"/>
  <c r="G102" i="300"/>
  <c r="C102" i="300" s="1"/>
  <c r="G104" i="300"/>
  <c r="C104" i="300" s="1"/>
  <c r="G103" i="300"/>
  <c r="C103" i="300" s="1"/>
  <c r="G101" i="300"/>
  <c r="C101" i="300" s="1"/>
  <c r="G105" i="300"/>
  <c r="C105" i="300" s="1"/>
  <c r="H101" i="300"/>
  <c r="R101" i="300" s="1"/>
  <c r="P102" i="300" s="1"/>
  <c r="J108" i="300"/>
  <c r="P97" i="300"/>
  <c r="M96" i="300" s="1"/>
  <c r="S96" i="300"/>
  <c r="K97" i="300" s="1"/>
  <c r="A96" i="300" s="1"/>
  <c r="N90" i="295"/>
  <c r="L90" i="295"/>
  <c r="P97" i="295"/>
  <c r="M96" i="295" s="1"/>
  <c r="S96" i="295"/>
  <c r="K97" i="295" s="1"/>
  <c r="A96" i="295" s="1"/>
  <c r="P97" i="294"/>
  <c r="M96" i="294" s="1"/>
  <c r="S96" i="294"/>
  <c r="K97" i="294" s="1"/>
  <c r="A96" i="294" s="1"/>
  <c r="P97" i="292"/>
  <c r="M96" i="292" s="1"/>
  <c r="S96" i="292"/>
  <c r="K97" i="292" s="1"/>
  <c r="A96" i="292" s="1"/>
  <c r="S96" i="293"/>
  <c r="K97" i="293" s="1"/>
  <c r="A96" i="293" s="1"/>
  <c r="P97" i="293"/>
  <c r="M96" i="293" s="1"/>
  <c r="L90" i="296"/>
  <c r="N90" i="296"/>
  <c r="L90" i="300"/>
  <c r="N90" i="300"/>
  <c r="L96" i="299"/>
  <c r="N96" i="299"/>
  <c r="S102" i="299"/>
  <c r="K103" i="299" s="1"/>
  <c r="A102" i="299" s="1"/>
  <c r="P103" i="299"/>
  <c r="M102" i="299" s="1"/>
  <c r="L90" i="294"/>
  <c r="N90" i="294"/>
  <c r="J108" i="298"/>
  <c r="G103" i="298"/>
  <c r="C103" i="298" s="1"/>
  <c r="G102" i="298"/>
  <c r="C102" i="298" s="1"/>
  <c r="G105" i="298"/>
  <c r="C105" i="298" s="1"/>
  <c r="G104" i="298"/>
  <c r="C104" i="298" s="1"/>
  <c r="H101" i="298"/>
  <c r="R101" i="298" s="1"/>
  <c r="P102" i="298" s="1"/>
  <c r="G101" i="298"/>
  <c r="C101" i="298" s="1"/>
  <c r="G105" i="291"/>
  <c r="C105" i="291" s="1"/>
  <c r="J108" i="291"/>
  <c r="G103" i="291"/>
  <c r="C103" i="291" s="1"/>
  <c r="H101" i="291"/>
  <c r="R101" i="291" s="1"/>
  <c r="P102" i="291" s="1"/>
  <c r="G102" i="291"/>
  <c r="C102" i="291" s="1"/>
  <c r="G101" i="291"/>
  <c r="C101" i="291" s="1"/>
  <c r="G104" i="291"/>
  <c r="C104" i="291" s="1"/>
  <c r="N90" i="291"/>
  <c r="L90" i="291"/>
  <c r="S96" i="291"/>
  <c r="K97" i="291" s="1"/>
  <c r="A96" i="291" s="1"/>
  <c r="P97" i="291"/>
  <c r="M96" i="291" s="1"/>
  <c r="P97" i="298"/>
  <c r="M96" i="298" s="1"/>
  <c r="S96" i="298"/>
  <c r="K97" i="298" s="1"/>
  <c r="A96" i="298" s="1"/>
  <c r="L90" i="293"/>
  <c r="N90" i="293"/>
  <c r="S90" i="302"/>
  <c r="K91" i="302" s="1"/>
  <c r="A90" i="302" s="1"/>
  <c r="P91" i="302"/>
  <c r="M90" i="302" s="1"/>
  <c r="J108" i="295"/>
  <c r="G104" i="295"/>
  <c r="C104" i="295" s="1"/>
  <c r="G105" i="295"/>
  <c r="C105" i="295" s="1"/>
  <c r="G103" i="295"/>
  <c r="C103" i="295" s="1"/>
  <c r="G101" i="295"/>
  <c r="C101" i="295" s="1"/>
  <c r="G102" i="295"/>
  <c r="C102" i="295" s="1"/>
  <c r="H101" i="295"/>
  <c r="R101" i="295" s="1"/>
  <c r="P102" i="295" s="1"/>
  <c r="A681" i="230"/>
  <c r="P97" i="297" l="1"/>
  <c r="M96" i="297" s="1"/>
  <c r="S96" i="297"/>
  <c r="K97" i="297" s="1"/>
  <c r="A96" i="297" s="1"/>
  <c r="L90" i="297"/>
  <c r="N90" i="297"/>
  <c r="G105" i="297"/>
  <c r="C105" i="297" s="1"/>
  <c r="G101" i="297"/>
  <c r="C101" i="297" s="1"/>
  <c r="J108" i="297"/>
  <c r="H101" i="297"/>
  <c r="R101" i="297" s="1"/>
  <c r="P102" i="297" s="1"/>
  <c r="G104" i="297"/>
  <c r="C104" i="297" s="1"/>
  <c r="G103" i="297"/>
  <c r="C103" i="297" s="1"/>
  <c r="G102" i="297"/>
  <c r="C102" i="297" s="1"/>
  <c r="G109" i="295"/>
  <c r="C109" i="295" s="1"/>
  <c r="H107" i="295"/>
  <c r="R107" i="295" s="1"/>
  <c r="P108" i="295" s="1"/>
  <c r="J114" i="295"/>
  <c r="G110" i="295"/>
  <c r="C110" i="295" s="1"/>
  <c r="G107" i="295"/>
  <c r="C107" i="295" s="1"/>
  <c r="G111" i="295"/>
  <c r="C111" i="295" s="1"/>
  <c r="G108" i="295"/>
  <c r="C108" i="295" s="1"/>
  <c r="P103" i="298"/>
  <c r="M102" i="298" s="1"/>
  <c r="S102" i="298"/>
  <c r="K103" i="298" s="1"/>
  <c r="A102" i="298" s="1"/>
  <c r="S102" i="295"/>
  <c r="K103" i="295" s="1"/>
  <c r="A102" i="295" s="1"/>
  <c r="P103" i="295"/>
  <c r="M102" i="295" s="1"/>
  <c r="N96" i="298"/>
  <c r="L96" i="298"/>
  <c r="N96" i="293"/>
  <c r="L96" i="293"/>
  <c r="H107" i="300"/>
  <c r="R107" i="300" s="1"/>
  <c r="P108" i="300" s="1"/>
  <c r="J114" i="300"/>
  <c r="G111" i="300"/>
  <c r="C111" i="300" s="1"/>
  <c r="G109" i="300"/>
  <c r="C109" i="300" s="1"/>
  <c r="G108" i="300"/>
  <c r="C108" i="300" s="1"/>
  <c r="G110" i="300"/>
  <c r="C110" i="300" s="1"/>
  <c r="G107" i="300"/>
  <c r="C107" i="300" s="1"/>
  <c r="G109" i="293"/>
  <c r="C109" i="293" s="1"/>
  <c r="G107" i="293"/>
  <c r="C107" i="293" s="1"/>
  <c r="J114" i="293"/>
  <c r="G111" i="293"/>
  <c r="C111" i="293" s="1"/>
  <c r="G110" i="293"/>
  <c r="C110" i="293" s="1"/>
  <c r="G108" i="293"/>
  <c r="C108" i="293" s="1"/>
  <c r="H107" i="293"/>
  <c r="R107" i="293" s="1"/>
  <c r="P108" i="293" s="1"/>
  <c r="P97" i="302"/>
  <c r="M96" i="302" s="1"/>
  <c r="S96" i="302"/>
  <c r="K97" i="302" s="1"/>
  <c r="A96" i="302" s="1"/>
  <c r="L90" i="302"/>
  <c r="N90" i="302"/>
  <c r="G110" i="291"/>
  <c r="C110" i="291" s="1"/>
  <c r="J114" i="291"/>
  <c r="G108" i="291"/>
  <c r="C108" i="291" s="1"/>
  <c r="G109" i="291"/>
  <c r="C109" i="291" s="1"/>
  <c r="G107" i="291"/>
  <c r="C107" i="291" s="1"/>
  <c r="H107" i="291"/>
  <c r="R107" i="291" s="1"/>
  <c r="P108" i="291" s="1"/>
  <c r="G111" i="291"/>
  <c r="C111" i="291" s="1"/>
  <c r="H107" i="298"/>
  <c r="R107" i="298" s="1"/>
  <c r="P108" i="298" s="1"/>
  <c r="G107" i="298"/>
  <c r="C107" i="298" s="1"/>
  <c r="G111" i="298"/>
  <c r="C111" i="298" s="1"/>
  <c r="J114" i="298"/>
  <c r="G109" i="298"/>
  <c r="C109" i="298" s="1"/>
  <c r="G108" i="298"/>
  <c r="C108" i="298" s="1"/>
  <c r="G110" i="298"/>
  <c r="C110" i="298" s="1"/>
  <c r="L96" i="292"/>
  <c r="N96" i="292"/>
  <c r="N96" i="295"/>
  <c r="L96" i="295"/>
  <c r="L96" i="300"/>
  <c r="N96" i="300"/>
  <c r="P103" i="294"/>
  <c r="M102" i="294" s="1"/>
  <c r="S102" i="294"/>
  <c r="K103" i="294" s="1"/>
  <c r="A102" i="294" s="1"/>
  <c r="G109" i="296"/>
  <c r="C109" i="296" s="1"/>
  <c r="J114" i="296"/>
  <c r="G108" i="296"/>
  <c r="C108" i="296" s="1"/>
  <c r="H107" i="296"/>
  <c r="R107" i="296" s="1"/>
  <c r="P108" i="296" s="1"/>
  <c r="G111" i="296"/>
  <c r="C111" i="296" s="1"/>
  <c r="G110" i="296"/>
  <c r="C110" i="296" s="1"/>
  <c r="G107" i="296"/>
  <c r="C107" i="296" s="1"/>
  <c r="L102" i="299"/>
  <c r="N102" i="299"/>
  <c r="S102" i="293"/>
  <c r="K103" i="293" s="1"/>
  <c r="A102" i="293" s="1"/>
  <c r="P103" i="293"/>
  <c r="M102" i="293" s="1"/>
  <c r="H101" i="302"/>
  <c r="R101" i="302" s="1"/>
  <c r="P102" i="302" s="1"/>
  <c r="G105" i="302"/>
  <c r="C105" i="302" s="1"/>
  <c r="G103" i="302"/>
  <c r="C103" i="302" s="1"/>
  <c r="G101" i="302"/>
  <c r="C101" i="302" s="1"/>
  <c r="J108" i="302"/>
  <c r="G104" i="302"/>
  <c r="C104" i="302" s="1"/>
  <c r="G102" i="302"/>
  <c r="C102" i="302" s="1"/>
  <c r="S102" i="292"/>
  <c r="K103" i="292" s="1"/>
  <c r="A102" i="292" s="1"/>
  <c r="P103" i="292"/>
  <c r="M102" i="292" s="1"/>
  <c r="G117" i="299"/>
  <c r="C117" i="299" s="1"/>
  <c r="J120" i="299"/>
  <c r="G114" i="299"/>
  <c r="C114" i="299" s="1"/>
  <c r="G116" i="299"/>
  <c r="C116" i="299" s="1"/>
  <c r="G113" i="299"/>
  <c r="C113" i="299" s="1"/>
  <c r="H113" i="299"/>
  <c r="R113" i="299" s="1"/>
  <c r="P114" i="299" s="1"/>
  <c r="G115" i="299"/>
  <c r="C115" i="299" s="1"/>
  <c r="L96" i="291"/>
  <c r="N96" i="291"/>
  <c r="S102" i="291"/>
  <c r="K103" i="291" s="1"/>
  <c r="A102" i="291" s="1"/>
  <c r="P103" i="291"/>
  <c r="M102" i="291" s="1"/>
  <c r="N96" i="294"/>
  <c r="L96" i="294"/>
  <c r="P103" i="300"/>
  <c r="M102" i="300" s="1"/>
  <c r="S102" i="300"/>
  <c r="K103" i="300" s="1"/>
  <c r="A102" i="300" s="1"/>
  <c r="G110" i="292"/>
  <c r="C110" i="292" s="1"/>
  <c r="G107" i="292"/>
  <c r="C107" i="292" s="1"/>
  <c r="G108" i="292"/>
  <c r="C108" i="292" s="1"/>
  <c r="J114" i="292"/>
  <c r="G111" i="292"/>
  <c r="C111" i="292" s="1"/>
  <c r="G109" i="292"/>
  <c r="C109" i="292" s="1"/>
  <c r="H107" i="292"/>
  <c r="R107" i="292" s="1"/>
  <c r="P108" i="292" s="1"/>
  <c r="P109" i="299"/>
  <c r="M108" i="299" s="1"/>
  <c r="S108" i="299"/>
  <c r="K109" i="299" s="1"/>
  <c r="A108" i="299" s="1"/>
  <c r="G110" i="294"/>
  <c r="C110" i="294" s="1"/>
  <c r="G107" i="294"/>
  <c r="C107" i="294" s="1"/>
  <c r="G111" i="294"/>
  <c r="C111" i="294" s="1"/>
  <c r="G109" i="294"/>
  <c r="C109" i="294" s="1"/>
  <c r="G108" i="294"/>
  <c r="C108" i="294" s="1"/>
  <c r="J114" i="294"/>
  <c r="H107" i="294"/>
  <c r="R107" i="294" s="1"/>
  <c r="P108" i="294" s="1"/>
  <c r="N96" i="296"/>
  <c r="L96" i="296"/>
  <c r="P103" i="296"/>
  <c r="M102" i="296" s="1"/>
  <c r="S102" i="296"/>
  <c r="K103" i="296" s="1"/>
  <c r="A102" i="296" s="1"/>
  <c r="A682" i="230"/>
  <c r="N96" i="297" l="1"/>
  <c r="L96" i="297"/>
  <c r="J114" i="297"/>
  <c r="G110" i="297"/>
  <c r="C110" i="297" s="1"/>
  <c r="G109" i="297"/>
  <c r="C109" i="297" s="1"/>
  <c r="G108" i="297"/>
  <c r="C108" i="297" s="1"/>
  <c r="G111" i="297"/>
  <c r="C111" i="297" s="1"/>
  <c r="H107" i="297"/>
  <c r="R107" i="297" s="1"/>
  <c r="P108" i="297" s="1"/>
  <c r="G107" i="297"/>
  <c r="C107" i="297" s="1"/>
  <c r="S102" i="297"/>
  <c r="K103" i="297" s="1"/>
  <c r="A102" i="297" s="1"/>
  <c r="P103" i="297"/>
  <c r="M102" i="297" s="1"/>
  <c r="P109" i="294"/>
  <c r="M108" i="294" s="1"/>
  <c r="S108" i="294"/>
  <c r="K109" i="294" s="1"/>
  <c r="A108" i="294" s="1"/>
  <c r="L108" i="299"/>
  <c r="N108" i="299"/>
  <c r="H113" i="292"/>
  <c r="R113" i="292" s="1"/>
  <c r="P114" i="292" s="1"/>
  <c r="G115" i="292"/>
  <c r="C115" i="292" s="1"/>
  <c r="G114" i="292"/>
  <c r="C114" i="292" s="1"/>
  <c r="J120" i="292"/>
  <c r="G116" i="292"/>
  <c r="C116" i="292" s="1"/>
  <c r="G113" i="292"/>
  <c r="C113" i="292" s="1"/>
  <c r="G117" i="292"/>
  <c r="C117" i="292" s="1"/>
  <c r="N102" i="291"/>
  <c r="L102" i="291"/>
  <c r="L102" i="293"/>
  <c r="N102" i="293"/>
  <c r="N102" i="294"/>
  <c r="L102" i="294"/>
  <c r="N96" i="302"/>
  <c r="L96" i="302"/>
  <c r="L102" i="292"/>
  <c r="N102" i="292"/>
  <c r="S102" i="302"/>
  <c r="K103" i="302" s="1"/>
  <c r="A102" i="302" s="1"/>
  <c r="P103" i="302"/>
  <c r="M102" i="302" s="1"/>
  <c r="P109" i="296"/>
  <c r="M108" i="296" s="1"/>
  <c r="S108" i="296"/>
  <c r="K109" i="296" s="1"/>
  <c r="A108" i="296" s="1"/>
  <c r="P109" i="291"/>
  <c r="M108" i="291" s="1"/>
  <c r="S108" i="291"/>
  <c r="K109" i="291" s="1"/>
  <c r="A108" i="291" s="1"/>
  <c r="H113" i="291"/>
  <c r="R113" i="291" s="1"/>
  <c r="P114" i="291" s="1"/>
  <c r="G117" i="291"/>
  <c r="C117" i="291" s="1"/>
  <c r="J120" i="291"/>
  <c r="G116" i="291"/>
  <c r="C116" i="291" s="1"/>
  <c r="G113" i="291"/>
  <c r="C113" i="291" s="1"/>
  <c r="G115" i="291"/>
  <c r="C115" i="291" s="1"/>
  <c r="G114" i="291"/>
  <c r="C114" i="291" s="1"/>
  <c r="S108" i="295"/>
  <c r="K109" i="295" s="1"/>
  <c r="A108" i="295" s="1"/>
  <c r="P109" i="295"/>
  <c r="M108" i="295" s="1"/>
  <c r="J120" i="298"/>
  <c r="G116" i="298"/>
  <c r="C116" i="298" s="1"/>
  <c r="H113" i="298"/>
  <c r="R113" i="298" s="1"/>
  <c r="P114" i="298" s="1"/>
  <c r="G115" i="298"/>
  <c r="C115" i="298" s="1"/>
  <c r="G113" i="298"/>
  <c r="C113" i="298" s="1"/>
  <c r="G117" i="298"/>
  <c r="C117" i="298" s="1"/>
  <c r="G114" i="298"/>
  <c r="C114" i="298" s="1"/>
  <c r="P109" i="300"/>
  <c r="M108" i="300" s="1"/>
  <c r="S108" i="300"/>
  <c r="K109" i="300" s="1"/>
  <c r="A108" i="300" s="1"/>
  <c r="N102" i="295"/>
  <c r="L102" i="295"/>
  <c r="G115" i="295"/>
  <c r="C115" i="295" s="1"/>
  <c r="G117" i="295"/>
  <c r="C117" i="295" s="1"/>
  <c r="G113" i="295"/>
  <c r="C113" i="295" s="1"/>
  <c r="G114" i="295"/>
  <c r="C114" i="295" s="1"/>
  <c r="G116" i="295"/>
  <c r="C116" i="295" s="1"/>
  <c r="J120" i="295"/>
  <c r="H113" i="295"/>
  <c r="R113" i="295" s="1"/>
  <c r="P114" i="295" s="1"/>
  <c r="G110" i="302"/>
  <c r="C110" i="302" s="1"/>
  <c r="G107" i="302"/>
  <c r="C107" i="302" s="1"/>
  <c r="J114" i="302"/>
  <c r="G109" i="302"/>
  <c r="C109" i="302" s="1"/>
  <c r="G108" i="302"/>
  <c r="C108" i="302" s="1"/>
  <c r="H107" i="302"/>
  <c r="R107" i="302" s="1"/>
  <c r="P108" i="302" s="1"/>
  <c r="G111" i="302"/>
  <c r="C111" i="302" s="1"/>
  <c r="L102" i="296"/>
  <c r="N102" i="296"/>
  <c r="G114" i="294"/>
  <c r="C114" i="294" s="1"/>
  <c r="G116" i="294"/>
  <c r="C116" i="294" s="1"/>
  <c r="G113" i="294"/>
  <c r="C113" i="294" s="1"/>
  <c r="H113" i="294"/>
  <c r="R113" i="294" s="1"/>
  <c r="P114" i="294" s="1"/>
  <c r="J120" i="294"/>
  <c r="G115" i="294"/>
  <c r="C115" i="294" s="1"/>
  <c r="G117" i="294"/>
  <c r="C117" i="294" s="1"/>
  <c r="P109" i="292"/>
  <c r="M108" i="292" s="1"/>
  <c r="S108" i="292"/>
  <c r="K109" i="292" s="1"/>
  <c r="A108" i="292" s="1"/>
  <c r="L102" i="300"/>
  <c r="N102" i="300"/>
  <c r="P115" i="299"/>
  <c r="M114" i="299" s="1"/>
  <c r="S114" i="299"/>
  <c r="K115" i="299" s="1"/>
  <c r="A114" i="299" s="1"/>
  <c r="G123" i="299"/>
  <c r="C123" i="299" s="1"/>
  <c r="G119" i="299"/>
  <c r="C119" i="299" s="1"/>
  <c r="G121" i="299"/>
  <c r="C121" i="299" s="1"/>
  <c r="J126" i="299"/>
  <c r="G120" i="299"/>
  <c r="C120" i="299" s="1"/>
  <c r="H119" i="299"/>
  <c r="R119" i="299" s="1"/>
  <c r="P120" i="299" s="1"/>
  <c r="G122" i="299"/>
  <c r="C122" i="299" s="1"/>
  <c r="G114" i="296"/>
  <c r="C114" i="296" s="1"/>
  <c r="G116" i="296"/>
  <c r="C116" i="296" s="1"/>
  <c r="H113" i="296"/>
  <c r="R113" i="296" s="1"/>
  <c r="P114" i="296" s="1"/>
  <c r="G115" i="296"/>
  <c r="C115" i="296" s="1"/>
  <c r="G113" i="296"/>
  <c r="C113" i="296" s="1"/>
  <c r="G117" i="296"/>
  <c r="C117" i="296" s="1"/>
  <c r="J120" i="296"/>
  <c r="P109" i="298"/>
  <c r="M108" i="298" s="1"/>
  <c r="S108" i="298"/>
  <c r="K109" i="298" s="1"/>
  <c r="A108" i="298" s="1"/>
  <c r="P109" i="293"/>
  <c r="M108" i="293" s="1"/>
  <c r="S108" i="293"/>
  <c r="K109" i="293" s="1"/>
  <c r="A108" i="293" s="1"/>
  <c r="J120" i="293"/>
  <c r="G115" i="293"/>
  <c r="C115" i="293" s="1"/>
  <c r="G116" i="293"/>
  <c r="C116" i="293" s="1"/>
  <c r="G113" i="293"/>
  <c r="C113" i="293" s="1"/>
  <c r="G117" i="293"/>
  <c r="C117" i="293" s="1"/>
  <c r="G114" i="293"/>
  <c r="C114" i="293" s="1"/>
  <c r="H113" i="293"/>
  <c r="R113" i="293" s="1"/>
  <c r="P114" i="293" s="1"/>
  <c r="J120" i="300"/>
  <c r="G114" i="300"/>
  <c r="C114" i="300" s="1"/>
  <c r="G113" i="300"/>
  <c r="C113" i="300" s="1"/>
  <c r="G116" i="300"/>
  <c r="C116" i="300" s="1"/>
  <c r="G115" i="300"/>
  <c r="C115" i="300" s="1"/>
  <c r="G117" i="300"/>
  <c r="C117" i="300" s="1"/>
  <c r="H113" i="300"/>
  <c r="R113" i="300" s="1"/>
  <c r="P114" i="300" s="1"/>
  <c r="L102" i="298"/>
  <c r="N102" i="298"/>
  <c r="A683" i="230"/>
  <c r="L102" i="297" l="1"/>
  <c r="N102" i="297"/>
  <c r="G117" i="297"/>
  <c r="C117" i="297" s="1"/>
  <c r="H113" i="297"/>
  <c r="R113" i="297" s="1"/>
  <c r="P114" i="297" s="1"/>
  <c r="G114" i="297"/>
  <c r="C114" i="297" s="1"/>
  <c r="G116" i="297"/>
  <c r="C116" i="297" s="1"/>
  <c r="J120" i="297"/>
  <c r="G113" i="297"/>
  <c r="C113" i="297" s="1"/>
  <c r="G115" i="297"/>
  <c r="C115" i="297" s="1"/>
  <c r="P109" i="297"/>
  <c r="M108" i="297" s="1"/>
  <c r="S108" i="297"/>
  <c r="K109" i="297" s="1"/>
  <c r="A108" i="297" s="1"/>
  <c r="P115" i="300"/>
  <c r="M114" i="300" s="1"/>
  <c r="S114" i="300"/>
  <c r="K115" i="300" s="1"/>
  <c r="A114" i="300" s="1"/>
  <c r="J132" i="299"/>
  <c r="H125" i="299"/>
  <c r="R125" i="299" s="1"/>
  <c r="P126" i="299" s="1"/>
  <c r="G125" i="299"/>
  <c r="C125" i="299" s="1"/>
  <c r="G127" i="299"/>
  <c r="C127" i="299" s="1"/>
  <c r="G128" i="299"/>
  <c r="C128" i="299" s="1"/>
  <c r="G126" i="299"/>
  <c r="C126" i="299" s="1"/>
  <c r="G129" i="299"/>
  <c r="C129" i="299" s="1"/>
  <c r="G120" i="294"/>
  <c r="C120" i="294" s="1"/>
  <c r="J126" i="294"/>
  <c r="G123" i="294"/>
  <c r="C123" i="294" s="1"/>
  <c r="G121" i="294"/>
  <c r="C121" i="294" s="1"/>
  <c r="G122" i="294"/>
  <c r="C122" i="294" s="1"/>
  <c r="G119" i="294"/>
  <c r="C119" i="294" s="1"/>
  <c r="H119" i="294"/>
  <c r="R119" i="294" s="1"/>
  <c r="P120" i="294" s="1"/>
  <c r="S108" i="302"/>
  <c r="K109" i="302" s="1"/>
  <c r="A108" i="302" s="1"/>
  <c r="P109" i="302"/>
  <c r="M108" i="302" s="1"/>
  <c r="P115" i="298"/>
  <c r="M114" i="298" s="1"/>
  <c r="S114" i="298"/>
  <c r="K115" i="298" s="1"/>
  <c r="A114" i="298" s="1"/>
  <c r="N102" i="302"/>
  <c r="L102" i="302"/>
  <c r="P115" i="292"/>
  <c r="M114" i="292" s="1"/>
  <c r="S114" i="292"/>
  <c r="K115" i="292" s="1"/>
  <c r="A114" i="292" s="1"/>
  <c r="L108" i="294"/>
  <c r="N108" i="294"/>
  <c r="S114" i="293"/>
  <c r="K115" i="293" s="1"/>
  <c r="A114" i="293" s="1"/>
  <c r="P115" i="293"/>
  <c r="M114" i="293" s="1"/>
  <c r="N108" i="293"/>
  <c r="L108" i="293"/>
  <c r="G117" i="302"/>
  <c r="C117" i="302" s="1"/>
  <c r="G113" i="302"/>
  <c r="C113" i="302" s="1"/>
  <c r="J120" i="302"/>
  <c r="H113" i="302"/>
  <c r="R113" i="302" s="1"/>
  <c r="P114" i="302" s="1"/>
  <c r="G115" i="302"/>
  <c r="C115" i="302" s="1"/>
  <c r="G114" i="302"/>
  <c r="C114" i="302" s="1"/>
  <c r="G116" i="302"/>
  <c r="C116" i="302" s="1"/>
  <c r="G121" i="295"/>
  <c r="C121" i="295" s="1"/>
  <c r="G120" i="295"/>
  <c r="C120" i="295" s="1"/>
  <c r="G123" i="295"/>
  <c r="C123" i="295" s="1"/>
  <c r="G119" i="295"/>
  <c r="C119" i="295" s="1"/>
  <c r="J126" i="295"/>
  <c r="H119" i="295"/>
  <c r="R119" i="295" s="1"/>
  <c r="P120" i="295" s="1"/>
  <c r="G122" i="295"/>
  <c r="C122" i="295" s="1"/>
  <c r="N108" i="300"/>
  <c r="L108" i="300"/>
  <c r="N108" i="295"/>
  <c r="L108" i="295"/>
  <c r="P115" i="291"/>
  <c r="M114" i="291" s="1"/>
  <c r="S114" i="291"/>
  <c r="K115" i="291" s="1"/>
  <c r="A114" i="291" s="1"/>
  <c r="N108" i="296"/>
  <c r="L108" i="296"/>
  <c r="G121" i="300"/>
  <c r="C121" i="300" s="1"/>
  <c r="H119" i="300"/>
  <c r="R119" i="300" s="1"/>
  <c r="P120" i="300" s="1"/>
  <c r="G120" i="300"/>
  <c r="C120" i="300" s="1"/>
  <c r="G122" i="300"/>
  <c r="C122" i="300" s="1"/>
  <c r="G119" i="300"/>
  <c r="C119" i="300" s="1"/>
  <c r="J126" i="300"/>
  <c r="G123" i="300"/>
  <c r="C123" i="300" s="1"/>
  <c r="P115" i="296"/>
  <c r="M114" i="296" s="1"/>
  <c r="S114" i="296"/>
  <c r="K115" i="296" s="1"/>
  <c r="A114" i="296" s="1"/>
  <c r="P115" i="295"/>
  <c r="M114" i="295" s="1"/>
  <c r="S114" i="295"/>
  <c r="K115" i="295" s="1"/>
  <c r="A114" i="295" s="1"/>
  <c r="G121" i="298"/>
  <c r="C121" i="298" s="1"/>
  <c r="J126" i="298"/>
  <c r="G120" i="298"/>
  <c r="C120" i="298" s="1"/>
  <c r="G122" i="298"/>
  <c r="C122" i="298" s="1"/>
  <c r="H119" i="298"/>
  <c r="R119" i="298" s="1"/>
  <c r="P120" i="298" s="1"/>
  <c r="G119" i="298"/>
  <c r="C119" i="298" s="1"/>
  <c r="G123" i="298"/>
  <c r="C123" i="298" s="1"/>
  <c r="G120" i="296"/>
  <c r="C120" i="296" s="1"/>
  <c r="G122" i="296"/>
  <c r="C122" i="296" s="1"/>
  <c r="H119" i="296"/>
  <c r="R119" i="296" s="1"/>
  <c r="P120" i="296" s="1"/>
  <c r="G123" i="296"/>
  <c r="C123" i="296" s="1"/>
  <c r="G119" i="296"/>
  <c r="C119" i="296" s="1"/>
  <c r="G121" i="296"/>
  <c r="C121" i="296" s="1"/>
  <c r="J126" i="296"/>
  <c r="P121" i="299"/>
  <c r="M120" i="299" s="1"/>
  <c r="S120" i="299"/>
  <c r="K121" i="299" s="1"/>
  <c r="A120" i="299" s="1"/>
  <c r="G122" i="293"/>
  <c r="C122" i="293" s="1"/>
  <c r="G123" i="293"/>
  <c r="C123" i="293" s="1"/>
  <c r="G121" i="293"/>
  <c r="C121" i="293" s="1"/>
  <c r="G120" i="293"/>
  <c r="C120" i="293" s="1"/>
  <c r="J126" i="293"/>
  <c r="H119" i="293"/>
  <c r="R119" i="293" s="1"/>
  <c r="P120" i="293" s="1"/>
  <c r="G119" i="293"/>
  <c r="C119" i="293" s="1"/>
  <c r="N108" i="298"/>
  <c r="L108" i="298"/>
  <c r="L114" i="299"/>
  <c r="N114" i="299"/>
  <c r="N108" i="292"/>
  <c r="L108" i="292"/>
  <c r="P115" i="294"/>
  <c r="M114" i="294" s="1"/>
  <c r="S114" i="294"/>
  <c r="K115" i="294" s="1"/>
  <c r="A114" i="294" s="1"/>
  <c r="G120" i="291"/>
  <c r="C120" i="291" s="1"/>
  <c r="G121" i="291"/>
  <c r="C121" i="291" s="1"/>
  <c r="G122" i="291"/>
  <c r="C122" i="291" s="1"/>
  <c r="G123" i="291"/>
  <c r="C123" i="291" s="1"/>
  <c r="H119" i="291"/>
  <c r="R119" i="291" s="1"/>
  <c r="P120" i="291" s="1"/>
  <c r="G119" i="291"/>
  <c r="C119" i="291" s="1"/>
  <c r="J126" i="291"/>
  <c r="N108" i="291"/>
  <c r="L108" i="291"/>
  <c r="G121" i="292"/>
  <c r="C121" i="292" s="1"/>
  <c r="G123" i="292"/>
  <c r="C123" i="292" s="1"/>
  <c r="G119" i="292"/>
  <c r="C119" i="292" s="1"/>
  <c r="G122" i="292"/>
  <c r="C122" i="292" s="1"/>
  <c r="G120" i="292"/>
  <c r="C120" i="292" s="1"/>
  <c r="J126" i="292"/>
  <c r="H119" i="292"/>
  <c r="R119" i="292" s="1"/>
  <c r="P120" i="292" s="1"/>
  <c r="A684" i="230"/>
  <c r="N108" i="297" l="1"/>
  <c r="L108" i="297"/>
  <c r="J126" i="297"/>
  <c r="G121" i="297"/>
  <c r="C121" i="297" s="1"/>
  <c r="G120" i="297"/>
  <c r="C120" i="297" s="1"/>
  <c r="G119" i="297"/>
  <c r="C119" i="297" s="1"/>
  <c r="H119" i="297"/>
  <c r="R119" i="297" s="1"/>
  <c r="P120" i="297" s="1"/>
  <c r="G122" i="297"/>
  <c r="C122" i="297" s="1"/>
  <c r="G123" i="297"/>
  <c r="C123" i="297" s="1"/>
  <c r="S114" i="297"/>
  <c r="K115" i="297" s="1"/>
  <c r="A114" i="297" s="1"/>
  <c r="P115" i="297"/>
  <c r="M114" i="297" s="1"/>
  <c r="S120" i="292"/>
  <c r="K121" i="292" s="1"/>
  <c r="A120" i="292" s="1"/>
  <c r="P121" i="292"/>
  <c r="M120" i="292" s="1"/>
  <c r="L120" i="299"/>
  <c r="N120" i="299"/>
  <c r="S120" i="298"/>
  <c r="K121" i="298" s="1"/>
  <c r="A120" i="298" s="1"/>
  <c r="P121" i="298"/>
  <c r="M120" i="298" s="1"/>
  <c r="L114" i="295"/>
  <c r="N114" i="295"/>
  <c r="G129" i="300"/>
  <c r="C129" i="300" s="1"/>
  <c r="G126" i="300"/>
  <c r="C126" i="300" s="1"/>
  <c r="H125" i="300"/>
  <c r="R125" i="300" s="1"/>
  <c r="P126" i="300" s="1"/>
  <c r="G125" i="300"/>
  <c r="C125" i="300" s="1"/>
  <c r="J132" i="300"/>
  <c r="G127" i="300"/>
  <c r="C127" i="300" s="1"/>
  <c r="G128" i="300"/>
  <c r="C128" i="300" s="1"/>
  <c r="S120" i="300"/>
  <c r="K121" i="300" s="1"/>
  <c r="A120" i="300" s="1"/>
  <c r="P121" i="300"/>
  <c r="M120" i="300" s="1"/>
  <c r="J132" i="295"/>
  <c r="G126" i="295"/>
  <c r="C126" i="295" s="1"/>
  <c r="G125" i="295"/>
  <c r="C125" i="295" s="1"/>
  <c r="H125" i="295"/>
  <c r="R125" i="295" s="1"/>
  <c r="P126" i="295" s="1"/>
  <c r="G127" i="295"/>
  <c r="C127" i="295" s="1"/>
  <c r="G129" i="295"/>
  <c r="C129" i="295" s="1"/>
  <c r="G128" i="295"/>
  <c r="C128" i="295" s="1"/>
  <c r="P115" i="302"/>
  <c r="M114" i="302" s="1"/>
  <c r="S114" i="302"/>
  <c r="K115" i="302" s="1"/>
  <c r="A114" i="302" s="1"/>
  <c r="N114" i="300"/>
  <c r="L114" i="300"/>
  <c r="P121" i="291"/>
  <c r="M120" i="291" s="1"/>
  <c r="S120" i="291"/>
  <c r="K121" i="291" s="1"/>
  <c r="A120" i="291" s="1"/>
  <c r="G125" i="298"/>
  <c r="C125" i="298" s="1"/>
  <c r="J132" i="298"/>
  <c r="G129" i="298"/>
  <c r="C129" i="298" s="1"/>
  <c r="G127" i="298"/>
  <c r="C127" i="298" s="1"/>
  <c r="H125" i="298"/>
  <c r="R125" i="298" s="1"/>
  <c r="P126" i="298" s="1"/>
  <c r="G126" i="298"/>
  <c r="C126" i="298" s="1"/>
  <c r="G128" i="298"/>
  <c r="C128" i="298" s="1"/>
  <c r="S120" i="295"/>
  <c r="K121" i="295" s="1"/>
  <c r="A120" i="295" s="1"/>
  <c r="P121" i="295"/>
  <c r="M120" i="295" s="1"/>
  <c r="L114" i="292"/>
  <c r="N114" i="292"/>
  <c r="L114" i="298"/>
  <c r="N114" i="298"/>
  <c r="L108" i="302"/>
  <c r="N108" i="302"/>
  <c r="J132" i="293"/>
  <c r="G129" i="293"/>
  <c r="C129" i="293" s="1"/>
  <c r="H125" i="293"/>
  <c r="R125" i="293" s="1"/>
  <c r="P126" i="293" s="1"/>
  <c r="G127" i="293"/>
  <c r="C127" i="293" s="1"/>
  <c r="G128" i="293"/>
  <c r="C128" i="293" s="1"/>
  <c r="G126" i="293"/>
  <c r="C126" i="293" s="1"/>
  <c r="G125" i="293"/>
  <c r="C125" i="293" s="1"/>
  <c r="N114" i="296"/>
  <c r="L114" i="296"/>
  <c r="N114" i="293"/>
  <c r="L114" i="293"/>
  <c r="G129" i="294"/>
  <c r="C129" i="294" s="1"/>
  <c r="H125" i="294"/>
  <c r="R125" i="294" s="1"/>
  <c r="P126" i="294" s="1"/>
  <c r="J132" i="294"/>
  <c r="G127" i="294"/>
  <c r="C127" i="294" s="1"/>
  <c r="G126" i="294"/>
  <c r="C126" i="294" s="1"/>
  <c r="G125" i="294"/>
  <c r="C125" i="294" s="1"/>
  <c r="G128" i="294"/>
  <c r="C128" i="294" s="1"/>
  <c r="G132" i="299"/>
  <c r="C132" i="299" s="1"/>
  <c r="G135" i="299"/>
  <c r="C135" i="299" s="1"/>
  <c r="G134" i="299"/>
  <c r="C134" i="299" s="1"/>
  <c r="G133" i="299"/>
  <c r="C133" i="299" s="1"/>
  <c r="G131" i="299"/>
  <c r="C131" i="299" s="1"/>
  <c r="H131" i="299"/>
  <c r="R131" i="299" s="1"/>
  <c r="P132" i="299" s="1"/>
  <c r="J138" i="299"/>
  <c r="G126" i="292"/>
  <c r="C126" i="292" s="1"/>
  <c r="G125" i="292"/>
  <c r="C125" i="292" s="1"/>
  <c r="H125" i="292"/>
  <c r="R125" i="292" s="1"/>
  <c r="P126" i="292" s="1"/>
  <c r="G128" i="292"/>
  <c r="C128" i="292" s="1"/>
  <c r="G127" i="292"/>
  <c r="C127" i="292" s="1"/>
  <c r="G129" i="292"/>
  <c r="C129" i="292" s="1"/>
  <c r="J132" i="292"/>
  <c r="G127" i="291"/>
  <c r="C127" i="291" s="1"/>
  <c r="G128" i="291"/>
  <c r="C128" i="291" s="1"/>
  <c r="G129" i="291"/>
  <c r="C129" i="291" s="1"/>
  <c r="G126" i="291"/>
  <c r="C126" i="291" s="1"/>
  <c r="G125" i="291"/>
  <c r="C125" i="291" s="1"/>
  <c r="J132" i="291"/>
  <c r="H125" i="291"/>
  <c r="R125" i="291" s="1"/>
  <c r="P126" i="291" s="1"/>
  <c r="L114" i="294"/>
  <c r="N114" i="294"/>
  <c r="P121" i="293"/>
  <c r="M120" i="293" s="1"/>
  <c r="S120" i="293"/>
  <c r="K121" i="293" s="1"/>
  <c r="A120" i="293" s="1"/>
  <c r="G126" i="296"/>
  <c r="C126" i="296" s="1"/>
  <c r="H125" i="296"/>
  <c r="R125" i="296" s="1"/>
  <c r="P126" i="296" s="1"/>
  <c r="J132" i="296"/>
  <c r="G128" i="296"/>
  <c r="C128" i="296" s="1"/>
  <c r="G127" i="296"/>
  <c r="C127" i="296" s="1"/>
  <c r="G129" i="296"/>
  <c r="C129" i="296" s="1"/>
  <c r="G125" i="296"/>
  <c r="C125" i="296" s="1"/>
  <c r="S120" i="296"/>
  <c r="K121" i="296" s="1"/>
  <c r="A120" i="296" s="1"/>
  <c r="P121" i="296"/>
  <c r="M120" i="296" s="1"/>
  <c r="L114" i="291"/>
  <c r="N114" i="291"/>
  <c r="J126" i="302"/>
  <c r="G122" i="302"/>
  <c r="C122" i="302" s="1"/>
  <c r="G123" i="302"/>
  <c r="C123" i="302" s="1"/>
  <c r="G120" i="302"/>
  <c r="C120" i="302" s="1"/>
  <c r="G119" i="302"/>
  <c r="C119" i="302" s="1"/>
  <c r="G121" i="302"/>
  <c r="C121" i="302" s="1"/>
  <c r="H119" i="302"/>
  <c r="R119" i="302" s="1"/>
  <c r="P120" i="302" s="1"/>
  <c r="S120" i="294"/>
  <c r="K121" i="294" s="1"/>
  <c r="A120" i="294" s="1"/>
  <c r="P121" i="294"/>
  <c r="M120" i="294" s="1"/>
  <c r="S126" i="299"/>
  <c r="K127" i="299" s="1"/>
  <c r="A126" i="299" s="1"/>
  <c r="P127" i="299"/>
  <c r="M126" i="299" s="1"/>
  <c r="A685" i="230"/>
  <c r="L114" i="297" l="1"/>
  <c r="N114" i="297"/>
  <c r="S120" i="297"/>
  <c r="K121" i="297" s="1"/>
  <c r="A120" i="297" s="1"/>
  <c r="P121" i="297"/>
  <c r="M120" i="297" s="1"/>
  <c r="G129" i="297"/>
  <c r="C129" i="297" s="1"/>
  <c r="J132" i="297"/>
  <c r="G126" i="297"/>
  <c r="C126" i="297" s="1"/>
  <c r="H125" i="297"/>
  <c r="R125" i="297" s="1"/>
  <c r="P126" i="297" s="1"/>
  <c r="G127" i="297"/>
  <c r="C127" i="297" s="1"/>
  <c r="G125" i="297"/>
  <c r="C125" i="297" s="1"/>
  <c r="G128" i="297"/>
  <c r="C128" i="297" s="1"/>
  <c r="N120" i="294"/>
  <c r="L120" i="294"/>
  <c r="L126" i="299"/>
  <c r="N126" i="299"/>
  <c r="H125" i="302"/>
  <c r="R125" i="302" s="1"/>
  <c r="P126" i="302" s="1"/>
  <c r="G125" i="302"/>
  <c r="C125" i="302" s="1"/>
  <c r="G127" i="302"/>
  <c r="C127" i="302" s="1"/>
  <c r="G128" i="302"/>
  <c r="C128" i="302" s="1"/>
  <c r="J132" i="302"/>
  <c r="G126" i="302"/>
  <c r="C126" i="302" s="1"/>
  <c r="G129" i="302"/>
  <c r="C129" i="302" s="1"/>
  <c r="P127" i="291"/>
  <c r="M126" i="291" s="1"/>
  <c r="S126" i="291"/>
  <c r="K127" i="291" s="1"/>
  <c r="A126" i="291" s="1"/>
  <c r="G132" i="293"/>
  <c r="C132" i="293" s="1"/>
  <c r="G133" i="293"/>
  <c r="C133" i="293" s="1"/>
  <c r="G135" i="293"/>
  <c r="C135" i="293" s="1"/>
  <c r="H131" i="293"/>
  <c r="R131" i="293" s="1"/>
  <c r="P132" i="293" s="1"/>
  <c r="G131" i="293"/>
  <c r="C131" i="293" s="1"/>
  <c r="J138" i="293"/>
  <c r="G134" i="293"/>
  <c r="C134" i="293" s="1"/>
  <c r="L114" i="302"/>
  <c r="N114" i="302"/>
  <c r="P127" i="295"/>
  <c r="M126" i="295" s="1"/>
  <c r="S126" i="295"/>
  <c r="K127" i="295" s="1"/>
  <c r="A126" i="295" s="1"/>
  <c r="N120" i="300"/>
  <c r="L120" i="300"/>
  <c r="H131" i="300"/>
  <c r="R131" i="300" s="1"/>
  <c r="P132" i="300" s="1"/>
  <c r="G135" i="300"/>
  <c r="C135" i="300" s="1"/>
  <c r="G132" i="300"/>
  <c r="C132" i="300" s="1"/>
  <c r="J138" i="300"/>
  <c r="G131" i="300"/>
  <c r="C131" i="300" s="1"/>
  <c r="G133" i="300"/>
  <c r="C133" i="300" s="1"/>
  <c r="G134" i="300"/>
  <c r="C134" i="300" s="1"/>
  <c r="L120" i="296"/>
  <c r="N120" i="296"/>
  <c r="G135" i="292"/>
  <c r="C135" i="292" s="1"/>
  <c r="H131" i="292"/>
  <c r="R131" i="292" s="1"/>
  <c r="P132" i="292" s="1"/>
  <c r="G134" i="292"/>
  <c r="C134" i="292" s="1"/>
  <c r="G131" i="292"/>
  <c r="C131" i="292" s="1"/>
  <c r="J138" i="292"/>
  <c r="G133" i="292"/>
  <c r="C133" i="292" s="1"/>
  <c r="G132" i="292"/>
  <c r="C132" i="292" s="1"/>
  <c r="P127" i="292"/>
  <c r="M126" i="292" s="1"/>
  <c r="S126" i="292"/>
  <c r="K127" i="292" s="1"/>
  <c r="A126" i="292" s="1"/>
  <c r="P133" i="299"/>
  <c r="M132" i="299" s="1"/>
  <c r="S132" i="299"/>
  <c r="K133" i="299" s="1"/>
  <c r="A132" i="299" s="1"/>
  <c r="L120" i="295"/>
  <c r="N120" i="295"/>
  <c r="S126" i="298"/>
  <c r="K127" i="298" s="1"/>
  <c r="A126" i="298" s="1"/>
  <c r="P127" i="298"/>
  <c r="M126" i="298" s="1"/>
  <c r="G135" i="295"/>
  <c r="C135" i="295" s="1"/>
  <c r="G132" i="295"/>
  <c r="C132" i="295" s="1"/>
  <c r="G133" i="295"/>
  <c r="C133" i="295" s="1"/>
  <c r="G134" i="295"/>
  <c r="C134" i="295" s="1"/>
  <c r="J138" i="295"/>
  <c r="G131" i="295"/>
  <c r="C131" i="295" s="1"/>
  <c r="H131" i="295"/>
  <c r="R131" i="295" s="1"/>
  <c r="P132" i="295" s="1"/>
  <c r="N120" i="298"/>
  <c r="L120" i="298"/>
  <c r="N120" i="292"/>
  <c r="L120" i="292"/>
  <c r="G140" i="299"/>
  <c r="C140" i="299" s="1"/>
  <c r="G137" i="299"/>
  <c r="C137" i="299" s="1"/>
  <c r="H137" i="299"/>
  <c r="R137" i="299" s="1"/>
  <c r="P138" i="299" s="1"/>
  <c r="G141" i="299"/>
  <c r="C141" i="299" s="1"/>
  <c r="G138" i="299"/>
  <c r="C138" i="299" s="1"/>
  <c r="G139" i="299"/>
  <c r="C139" i="299" s="1"/>
  <c r="J144" i="299"/>
  <c r="S126" i="294"/>
  <c r="K127" i="294" s="1"/>
  <c r="A126" i="294" s="1"/>
  <c r="P127" i="294"/>
  <c r="M126" i="294" s="1"/>
  <c r="P127" i="293"/>
  <c r="M126" i="293" s="1"/>
  <c r="S126" i="293"/>
  <c r="K127" i="293" s="1"/>
  <c r="A126" i="293" s="1"/>
  <c r="G132" i="298"/>
  <c r="C132" i="298" s="1"/>
  <c r="J138" i="298"/>
  <c r="G135" i="298"/>
  <c r="C135" i="298" s="1"/>
  <c r="H131" i="298"/>
  <c r="R131" i="298" s="1"/>
  <c r="P132" i="298" s="1"/>
  <c r="G134" i="298"/>
  <c r="C134" i="298" s="1"/>
  <c r="G131" i="298"/>
  <c r="C131" i="298" s="1"/>
  <c r="G133" i="298"/>
  <c r="C133" i="298" s="1"/>
  <c r="S126" i="300"/>
  <c r="K127" i="300" s="1"/>
  <c r="A126" i="300" s="1"/>
  <c r="P127" i="300"/>
  <c r="M126" i="300" s="1"/>
  <c r="S120" i="302"/>
  <c r="K121" i="302" s="1"/>
  <c r="A120" i="302" s="1"/>
  <c r="P121" i="302"/>
  <c r="M120" i="302" s="1"/>
  <c r="P127" i="296"/>
  <c r="M126" i="296" s="1"/>
  <c r="S126" i="296"/>
  <c r="K127" i="296" s="1"/>
  <c r="A126" i="296" s="1"/>
  <c r="G135" i="296"/>
  <c r="C135" i="296" s="1"/>
  <c r="H131" i="296"/>
  <c r="R131" i="296" s="1"/>
  <c r="P132" i="296" s="1"/>
  <c r="G133" i="296"/>
  <c r="C133" i="296" s="1"/>
  <c r="G132" i="296"/>
  <c r="C132" i="296" s="1"/>
  <c r="J138" i="296"/>
  <c r="G131" i="296"/>
  <c r="C131" i="296" s="1"/>
  <c r="G134" i="296"/>
  <c r="C134" i="296" s="1"/>
  <c r="N120" i="293"/>
  <c r="L120" i="293"/>
  <c r="G134" i="291"/>
  <c r="C134" i="291" s="1"/>
  <c r="G135" i="291"/>
  <c r="C135" i="291" s="1"/>
  <c r="G131" i="291"/>
  <c r="C131" i="291" s="1"/>
  <c r="J138" i="291"/>
  <c r="H131" i="291"/>
  <c r="R131" i="291" s="1"/>
  <c r="P132" i="291" s="1"/>
  <c r="G132" i="291"/>
  <c r="C132" i="291" s="1"/>
  <c r="G133" i="291"/>
  <c r="C133" i="291" s="1"/>
  <c r="H131" i="294"/>
  <c r="R131" i="294" s="1"/>
  <c r="P132" i="294" s="1"/>
  <c r="G133" i="294"/>
  <c r="C133" i="294" s="1"/>
  <c r="G132" i="294"/>
  <c r="C132" i="294" s="1"/>
  <c r="G131" i="294"/>
  <c r="C131" i="294" s="1"/>
  <c r="J138" i="294"/>
  <c r="G135" i="294"/>
  <c r="C135" i="294" s="1"/>
  <c r="G134" i="294"/>
  <c r="C134" i="294" s="1"/>
  <c r="L120" i="291"/>
  <c r="N120" i="291"/>
  <c r="A686" i="230"/>
  <c r="J138" i="297" l="1"/>
  <c r="G133" i="297"/>
  <c r="C133" i="297" s="1"/>
  <c r="G131" i="297"/>
  <c r="C131" i="297" s="1"/>
  <c r="G134" i="297"/>
  <c r="C134" i="297" s="1"/>
  <c r="G132" i="297"/>
  <c r="C132" i="297" s="1"/>
  <c r="H131" i="297"/>
  <c r="R131" i="297" s="1"/>
  <c r="P132" i="297" s="1"/>
  <c r="G135" i="297"/>
  <c r="C135" i="297" s="1"/>
  <c r="P127" i="297"/>
  <c r="M126" i="297" s="1"/>
  <c r="S126" i="297"/>
  <c r="K127" i="297" s="1"/>
  <c r="A126" i="297" s="1"/>
  <c r="N120" i="297"/>
  <c r="L120" i="297"/>
  <c r="J144" i="294"/>
  <c r="G139" i="294"/>
  <c r="C139" i="294" s="1"/>
  <c r="G137" i="294"/>
  <c r="C137" i="294" s="1"/>
  <c r="G140" i="294"/>
  <c r="C140" i="294" s="1"/>
  <c r="G138" i="294"/>
  <c r="C138" i="294" s="1"/>
  <c r="G141" i="294"/>
  <c r="C141" i="294" s="1"/>
  <c r="H137" i="294"/>
  <c r="R137" i="294" s="1"/>
  <c r="P138" i="294" s="1"/>
  <c r="P133" i="294"/>
  <c r="M132" i="294" s="1"/>
  <c r="S132" i="294"/>
  <c r="K133" i="294" s="1"/>
  <c r="A132" i="294" s="1"/>
  <c r="G137" i="291"/>
  <c r="C137" i="291" s="1"/>
  <c r="G141" i="291"/>
  <c r="C141" i="291" s="1"/>
  <c r="J144" i="291"/>
  <c r="G139" i="291"/>
  <c r="C139" i="291" s="1"/>
  <c r="G138" i="291"/>
  <c r="C138" i="291" s="1"/>
  <c r="H137" i="291"/>
  <c r="R137" i="291" s="1"/>
  <c r="P138" i="291" s="1"/>
  <c r="G140" i="291"/>
  <c r="C140" i="291" s="1"/>
  <c r="H137" i="296"/>
  <c r="R137" i="296" s="1"/>
  <c r="P138" i="296" s="1"/>
  <c r="G137" i="296"/>
  <c r="C137" i="296" s="1"/>
  <c r="G139" i="296"/>
  <c r="C139" i="296" s="1"/>
  <c r="G141" i="296"/>
  <c r="C141" i="296" s="1"/>
  <c r="G138" i="296"/>
  <c r="C138" i="296" s="1"/>
  <c r="G140" i="296"/>
  <c r="C140" i="296" s="1"/>
  <c r="J144" i="296"/>
  <c r="S132" i="298"/>
  <c r="K133" i="298" s="1"/>
  <c r="A132" i="298" s="1"/>
  <c r="P133" i="298"/>
  <c r="M132" i="298" s="1"/>
  <c r="G146" i="299"/>
  <c r="C146" i="299" s="1"/>
  <c r="G147" i="299"/>
  <c r="C147" i="299" s="1"/>
  <c r="H143" i="299"/>
  <c r="R143" i="299" s="1"/>
  <c r="P144" i="299" s="1"/>
  <c r="J150" i="299"/>
  <c r="G145" i="299"/>
  <c r="C145" i="299" s="1"/>
  <c r="G143" i="299"/>
  <c r="C143" i="299" s="1"/>
  <c r="G144" i="299"/>
  <c r="C144" i="299" s="1"/>
  <c r="P139" i="299"/>
  <c r="M138" i="299" s="1"/>
  <c r="S138" i="299"/>
  <c r="K139" i="299" s="1"/>
  <c r="A138" i="299" s="1"/>
  <c r="G140" i="292"/>
  <c r="C140" i="292" s="1"/>
  <c r="G137" i="292"/>
  <c r="C137" i="292" s="1"/>
  <c r="H137" i="292"/>
  <c r="R137" i="292" s="1"/>
  <c r="P138" i="292" s="1"/>
  <c r="G138" i="292"/>
  <c r="C138" i="292" s="1"/>
  <c r="G141" i="292"/>
  <c r="C141" i="292" s="1"/>
  <c r="G139" i="292"/>
  <c r="C139" i="292" s="1"/>
  <c r="J144" i="292"/>
  <c r="G137" i="293"/>
  <c r="C137" i="293" s="1"/>
  <c r="J144" i="293"/>
  <c r="G141" i="293"/>
  <c r="C141" i="293" s="1"/>
  <c r="G140" i="293"/>
  <c r="C140" i="293" s="1"/>
  <c r="H137" i="293"/>
  <c r="R137" i="293" s="1"/>
  <c r="P138" i="293" s="1"/>
  <c r="G138" i="293"/>
  <c r="C138" i="293" s="1"/>
  <c r="G139" i="293"/>
  <c r="C139" i="293" s="1"/>
  <c r="S132" i="291"/>
  <c r="K133" i="291" s="1"/>
  <c r="A132" i="291" s="1"/>
  <c r="P133" i="291"/>
  <c r="M132" i="291" s="1"/>
  <c r="P133" i="296"/>
  <c r="M132" i="296" s="1"/>
  <c r="S132" i="296"/>
  <c r="K133" i="296" s="1"/>
  <c r="A132" i="296" s="1"/>
  <c r="N120" i="302"/>
  <c r="L120" i="302"/>
  <c r="S132" i="295"/>
  <c r="K133" i="295" s="1"/>
  <c r="A132" i="295" s="1"/>
  <c r="P133" i="295"/>
  <c r="M132" i="295" s="1"/>
  <c r="L132" i="299"/>
  <c r="N132" i="299"/>
  <c r="P133" i="292"/>
  <c r="M132" i="292" s="1"/>
  <c r="S132" i="292"/>
  <c r="K133" i="292" s="1"/>
  <c r="A132" i="292" s="1"/>
  <c r="N126" i="291"/>
  <c r="L126" i="291"/>
  <c r="G141" i="298"/>
  <c r="C141" i="298" s="1"/>
  <c r="G138" i="298"/>
  <c r="C138" i="298" s="1"/>
  <c r="H137" i="298"/>
  <c r="R137" i="298" s="1"/>
  <c r="P138" i="298" s="1"/>
  <c r="G137" i="298"/>
  <c r="C137" i="298" s="1"/>
  <c r="J144" i="298"/>
  <c r="G139" i="298"/>
  <c r="C139" i="298" s="1"/>
  <c r="G140" i="298"/>
  <c r="C140" i="298" s="1"/>
  <c r="N126" i="294"/>
  <c r="L126" i="294"/>
  <c r="L126" i="298"/>
  <c r="N126" i="298"/>
  <c r="H137" i="300"/>
  <c r="R137" i="300" s="1"/>
  <c r="P138" i="300" s="1"/>
  <c r="G141" i="300"/>
  <c r="C141" i="300" s="1"/>
  <c r="J144" i="300"/>
  <c r="G137" i="300"/>
  <c r="C137" i="300" s="1"/>
  <c r="G139" i="300"/>
  <c r="C139" i="300" s="1"/>
  <c r="G138" i="300"/>
  <c r="C138" i="300" s="1"/>
  <c r="G140" i="300"/>
  <c r="C140" i="300" s="1"/>
  <c r="P133" i="293"/>
  <c r="M132" i="293" s="1"/>
  <c r="S132" i="293"/>
  <c r="K133" i="293" s="1"/>
  <c r="A132" i="293" s="1"/>
  <c r="G135" i="302"/>
  <c r="C135" i="302" s="1"/>
  <c r="H131" i="302"/>
  <c r="R131" i="302" s="1"/>
  <c r="P132" i="302" s="1"/>
  <c r="G132" i="302"/>
  <c r="C132" i="302" s="1"/>
  <c r="G134" i="302"/>
  <c r="C134" i="302" s="1"/>
  <c r="G131" i="302"/>
  <c r="C131" i="302" s="1"/>
  <c r="J138" i="302"/>
  <c r="G133" i="302"/>
  <c r="C133" i="302" s="1"/>
  <c r="S126" i="302"/>
  <c r="K127" i="302" s="1"/>
  <c r="A126" i="302" s="1"/>
  <c r="P127" i="302"/>
  <c r="M126" i="302" s="1"/>
  <c r="N126" i="296"/>
  <c r="L126" i="296"/>
  <c r="N126" i="300"/>
  <c r="L126" i="300"/>
  <c r="N126" i="293"/>
  <c r="L126" i="293"/>
  <c r="G138" i="295"/>
  <c r="C138" i="295" s="1"/>
  <c r="G137" i="295"/>
  <c r="C137" i="295" s="1"/>
  <c r="J144" i="295"/>
  <c r="H137" i="295"/>
  <c r="R137" i="295" s="1"/>
  <c r="P138" i="295" s="1"/>
  <c r="G141" i="295"/>
  <c r="C141" i="295" s="1"/>
  <c r="G139" i="295"/>
  <c r="C139" i="295" s="1"/>
  <c r="G140" i="295"/>
  <c r="C140" i="295" s="1"/>
  <c r="L126" i="292"/>
  <c r="N126" i="292"/>
  <c r="P133" i="300"/>
  <c r="M132" i="300" s="1"/>
  <c r="S132" i="300"/>
  <c r="K133" i="300" s="1"/>
  <c r="A132" i="300" s="1"/>
  <c r="L126" i="295"/>
  <c r="N126" i="295"/>
  <c r="A687" i="230"/>
  <c r="G139" i="297" l="1"/>
  <c r="C139" i="297" s="1"/>
  <c r="G138" i="297"/>
  <c r="C138" i="297" s="1"/>
  <c r="G141" i="297"/>
  <c r="C141" i="297" s="1"/>
  <c r="H137" i="297"/>
  <c r="R137" i="297" s="1"/>
  <c r="P138" i="297" s="1"/>
  <c r="G140" i="297"/>
  <c r="C140" i="297" s="1"/>
  <c r="G137" i="297"/>
  <c r="C137" i="297" s="1"/>
  <c r="J144" i="297"/>
  <c r="P133" i="297"/>
  <c r="M132" i="297" s="1"/>
  <c r="S132" i="297"/>
  <c r="K133" i="297" s="1"/>
  <c r="A132" i="297" s="1"/>
  <c r="N126" i="297"/>
  <c r="L126" i="297"/>
  <c r="J150" i="295"/>
  <c r="G146" i="295"/>
  <c r="C146" i="295" s="1"/>
  <c r="G144" i="295"/>
  <c r="C144" i="295" s="1"/>
  <c r="G147" i="295"/>
  <c r="C147" i="295" s="1"/>
  <c r="G145" i="295"/>
  <c r="C145" i="295" s="1"/>
  <c r="G143" i="295"/>
  <c r="C143" i="295" s="1"/>
  <c r="H143" i="295"/>
  <c r="R143" i="295" s="1"/>
  <c r="P144" i="295" s="1"/>
  <c r="G140" i="302"/>
  <c r="C140" i="302" s="1"/>
  <c r="G137" i="302"/>
  <c r="C137" i="302" s="1"/>
  <c r="H137" i="302"/>
  <c r="R137" i="302" s="1"/>
  <c r="P138" i="302" s="1"/>
  <c r="G141" i="302"/>
  <c r="C141" i="302" s="1"/>
  <c r="G138" i="302"/>
  <c r="C138" i="302" s="1"/>
  <c r="J144" i="302"/>
  <c r="G139" i="302"/>
  <c r="C139" i="302" s="1"/>
  <c r="P133" i="302"/>
  <c r="M132" i="302" s="1"/>
  <c r="S132" i="302"/>
  <c r="K133" i="302" s="1"/>
  <c r="A132" i="302" s="1"/>
  <c r="G143" i="300"/>
  <c r="C143" i="300" s="1"/>
  <c r="G144" i="300"/>
  <c r="C144" i="300" s="1"/>
  <c r="G147" i="300"/>
  <c r="C147" i="300" s="1"/>
  <c r="J150" i="300"/>
  <c r="G146" i="300"/>
  <c r="C146" i="300" s="1"/>
  <c r="G145" i="300"/>
  <c r="C145" i="300" s="1"/>
  <c r="H143" i="300"/>
  <c r="R143" i="300" s="1"/>
  <c r="P144" i="300" s="1"/>
  <c r="L132" i="292"/>
  <c r="N132" i="292"/>
  <c r="L132" i="296"/>
  <c r="N132" i="296"/>
  <c r="G144" i="293"/>
  <c r="C144" i="293" s="1"/>
  <c r="J150" i="293"/>
  <c r="G143" i="293"/>
  <c r="C143" i="293" s="1"/>
  <c r="G146" i="293"/>
  <c r="C146" i="293" s="1"/>
  <c r="G147" i="293"/>
  <c r="C147" i="293" s="1"/>
  <c r="H143" i="293"/>
  <c r="R143" i="293" s="1"/>
  <c r="P144" i="293" s="1"/>
  <c r="G145" i="293"/>
  <c r="C145" i="293" s="1"/>
  <c r="P139" i="296"/>
  <c r="M138" i="296" s="1"/>
  <c r="S138" i="296"/>
  <c r="K139" i="296" s="1"/>
  <c r="A138" i="296" s="1"/>
  <c r="G147" i="294"/>
  <c r="C147" i="294" s="1"/>
  <c r="G145" i="294"/>
  <c r="C145" i="294" s="1"/>
  <c r="H143" i="294"/>
  <c r="R143" i="294" s="1"/>
  <c r="P144" i="294" s="1"/>
  <c r="G146" i="294"/>
  <c r="C146" i="294" s="1"/>
  <c r="J150" i="294"/>
  <c r="G144" i="294"/>
  <c r="C144" i="294" s="1"/>
  <c r="G143" i="294"/>
  <c r="C143" i="294" s="1"/>
  <c r="S138" i="295"/>
  <c r="K139" i="295" s="1"/>
  <c r="A138" i="295" s="1"/>
  <c r="P139" i="295"/>
  <c r="M138" i="295" s="1"/>
  <c r="N132" i="293"/>
  <c r="L132" i="293"/>
  <c r="P139" i="298"/>
  <c r="M138" i="298" s="1"/>
  <c r="S138" i="298"/>
  <c r="K139" i="298" s="1"/>
  <c r="A138" i="298" s="1"/>
  <c r="N132" i="295"/>
  <c r="L132" i="295"/>
  <c r="P145" i="299"/>
  <c r="M144" i="299" s="1"/>
  <c r="S144" i="299"/>
  <c r="K145" i="299" s="1"/>
  <c r="A144" i="299" s="1"/>
  <c r="H143" i="292"/>
  <c r="R143" i="292" s="1"/>
  <c r="P144" i="292" s="1"/>
  <c r="G145" i="292"/>
  <c r="C145" i="292" s="1"/>
  <c r="G146" i="292"/>
  <c r="C146" i="292" s="1"/>
  <c r="G144" i="292"/>
  <c r="C144" i="292" s="1"/>
  <c r="G143" i="292"/>
  <c r="C143" i="292" s="1"/>
  <c r="J150" i="292"/>
  <c r="G147" i="292"/>
  <c r="C147" i="292" s="1"/>
  <c r="P139" i="292"/>
  <c r="M138" i="292" s="1"/>
  <c r="S138" i="292"/>
  <c r="K139" i="292" s="1"/>
  <c r="A138" i="292" s="1"/>
  <c r="N138" i="299"/>
  <c r="L138" i="299"/>
  <c r="G153" i="299"/>
  <c r="C153" i="299" s="1"/>
  <c r="H149" i="299"/>
  <c r="G149" i="299"/>
  <c r="C149" i="299" s="1"/>
  <c r="J156" i="299"/>
  <c r="G152" i="299"/>
  <c r="C152" i="299" s="1"/>
  <c r="G151" i="299"/>
  <c r="C151" i="299" s="1"/>
  <c r="G150" i="299"/>
  <c r="C150" i="299" s="1"/>
  <c r="N132" i="298"/>
  <c r="L132" i="298"/>
  <c r="G145" i="296"/>
  <c r="C145" i="296" s="1"/>
  <c r="H143" i="296"/>
  <c r="R143" i="296" s="1"/>
  <c r="P144" i="296" s="1"/>
  <c r="G144" i="296"/>
  <c r="C144" i="296" s="1"/>
  <c r="G146" i="296"/>
  <c r="C146" i="296" s="1"/>
  <c r="G143" i="296"/>
  <c r="C143" i="296" s="1"/>
  <c r="J150" i="296"/>
  <c r="G147" i="296"/>
  <c r="C147" i="296" s="1"/>
  <c r="P139" i="291"/>
  <c r="M138" i="291" s="1"/>
  <c r="S138" i="291"/>
  <c r="K139" i="291" s="1"/>
  <c r="A138" i="291" s="1"/>
  <c r="S138" i="294"/>
  <c r="K139" i="294" s="1"/>
  <c r="A138" i="294" s="1"/>
  <c r="P139" i="294"/>
  <c r="M138" i="294" s="1"/>
  <c r="P139" i="300"/>
  <c r="M138" i="300" s="1"/>
  <c r="S138" i="300"/>
  <c r="K139" i="300" s="1"/>
  <c r="A138" i="300" s="1"/>
  <c r="L132" i="300"/>
  <c r="N132" i="300"/>
  <c r="L126" i="302"/>
  <c r="N126" i="302"/>
  <c r="H143" i="298"/>
  <c r="R143" i="298" s="1"/>
  <c r="P144" i="298" s="1"/>
  <c r="G146" i="298"/>
  <c r="C146" i="298" s="1"/>
  <c r="J150" i="298"/>
  <c r="G147" i="298"/>
  <c r="C147" i="298" s="1"/>
  <c r="G144" i="298"/>
  <c r="C144" i="298" s="1"/>
  <c r="G143" i="298"/>
  <c r="C143" i="298" s="1"/>
  <c r="G145" i="298"/>
  <c r="C145" i="298" s="1"/>
  <c r="N132" i="291"/>
  <c r="L132" i="291"/>
  <c r="S138" i="293"/>
  <c r="K139" i="293" s="1"/>
  <c r="A138" i="293" s="1"/>
  <c r="P139" i="293"/>
  <c r="M138" i="293" s="1"/>
  <c r="J150" i="291"/>
  <c r="G144" i="291"/>
  <c r="C144" i="291" s="1"/>
  <c r="H143" i="291"/>
  <c r="R143" i="291" s="1"/>
  <c r="P144" i="291" s="1"/>
  <c r="G143" i="291"/>
  <c r="C143" i="291" s="1"/>
  <c r="G146" i="291"/>
  <c r="C146" i="291" s="1"/>
  <c r="G147" i="291"/>
  <c r="C147" i="291" s="1"/>
  <c r="G145" i="291"/>
  <c r="C145" i="291" s="1"/>
  <c r="N132" i="294"/>
  <c r="L132" i="294"/>
  <c r="A688" i="230"/>
  <c r="G144" i="297" l="1"/>
  <c r="C144" i="297" s="1"/>
  <c r="G147" i="297"/>
  <c r="C147" i="297" s="1"/>
  <c r="G146" i="297"/>
  <c r="C146" i="297" s="1"/>
  <c r="G143" i="297"/>
  <c r="C143" i="297" s="1"/>
  <c r="G145" i="297"/>
  <c r="C145" i="297" s="1"/>
  <c r="J150" i="297"/>
  <c r="H143" i="297"/>
  <c r="R143" i="297" s="1"/>
  <c r="P144" i="297" s="1"/>
  <c r="L132" i="297"/>
  <c r="N132" i="297"/>
  <c r="S138" i="297"/>
  <c r="K139" i="297" s="1"/>
  <c r="A138" i="297" s="1"/>
  <c r="P139" i="297"/>
  <c r="M138" i="297" s="1"/>
  <c r="G153" i="291"/>
  <c r="C153" i="291" s="1"/>
  <c r="G149" i="291"/>
  <c r="C149" i="291" s="1"/>
  <c r="G152" i="291"/>
  <c r="C152" i="291" s="1"/>
  <c r="H149" i="291"/>
  <c r="R149" i="291" s="1"/>
  <c r="P150" i="291" s="1"/>
  <c r="J156" i="291"/>
  <c r="G151" i="291"/>
  <c r="C151" i="291" s="1"/>
  <c r="G150" i="291"/>
  <c r="C150" i="291" s="1"/>
  <c r="H149" i="296"/>
  <c r="R149" i="296" s="1"/>
  <c r="P150" i="296" s="1"/>
  <c r="G153" i="296"/>
  <c r="C153" i="296" s="1"/>
  <c r="G152" i="296"/>
  <c r="C152" i="296" s="1"/>
  <c r="G149" i="296"/>
  <c r="C149" i="296" s="1"/>
  <c r="J156" i="296"/>
  <c r="G151" i="296"/>
  <c r="C151" i="296" s="1"/>
  <c r="G150" i="296"/>
  <c r="C150" i="296" s="1"/>
  <c r="P145" i="296"/>
  <c r="M144" i="296" s="1"/>
  <c r="S144" i="296"/>
  <c r="K145" i="296" s="1"/>
  <c r="A144" i="296" s="1"/>
  <c r="G151" i="292"/>
  <c r="C151" i="292" s="1"/>
  <c r="J156" i="292"/>
  <c r="H149" i="292"/>
  <c r="R149" i="292" s="1"/>
  <c r="P150" i="292" s="1"/>
  <c r="G149" i="292"/>
  <c r="C149" i="292" s="1"/>
  <c r="G150" i="292"/>
  <c r="C150" i="292" s="1"/>
  <c r="G153" i="292"/>
  <c r="C153" i="292" s="1"/>
  <c r="G152" i="292"/>
  <c r="C152" i="292" s="1"/>
  <c r="L138" i="295"/>
  <c r="N138" i="295"/>
  <c r="G152" i="294"/>
  <c r="C152" i="294" s="1"/>
  <c r="J156" i="294"/>
  <c r="H149" i="294"/>
  <c r="R149" i="294" s="1"/>
  <c r="P150" i="294" s="1"/>
  <c r="G151" i="294"/>
  <c r="C151" i="294" s="1"/>
  <c r="G153" i="294"/>
  <c r="C153" i="294" s="1"/>
  <c r="G149" i="294"/>
  <c r="C149" i="294" s="1"/>
  <c r="G150" i="294"/>
  <c r="C150" i="294" s="1"/>
  <c r="S144" i="293"/>
  <c r="K145" i="293" s="1"/>
  <c r="A144" i="293" s="1"/>
  <c r="P145" i="293"/>
  <c r="M144" i="293" s="1"/>
  <c r="G149" i="293"/>
  <c r="C149" i="293" s="1"/>
  <c r="G153" i="293"/>
  <c r="C153" i="293" s="1"/>
  <c r="G150" i="293"/>
  <c r="C150" i="293" s="1"/>
  <c r="J156" i="293"/>
  <c r="G152" i="293"/>
  <c r="C152" i="293" s="1"/>
  <c r="G151" i="293"/>
  <c r="C151" i="293" s="1"/>
  <c r="H149" i="293"/>
  <c r="R149" i="293" s="1"/>
  <c r="P150" i="293" s="1"/>
  <c r="J150" i="302"/>
  <c r="G146" i="302"/>
  <c r="C146" i="302" s="1"/>
  <c r="G144" i="302"/>
  <c r="C144" i="302" s="1"/>
  <c r="G143" i="302"/>
  <c r="C143" i="302" s="1"/>
  <c r="G147" i="302"/>
  <c r="C147" i="302" s="1"/>
  <c r="H143" i="302"/>
  <c r="R143" i="302" s="1"/>
  <c r="P144" i="302" s="1"/>
  <c r="G145" i="302"/>
  <c r="C145" i="302" s="1"/>
  <c r="G149" i="295"/>
  <c r="C149" i="295" s="1"/>
  <c r="G153" i="295"/>
  <c r="C153" i="295" s="1"/>
  <c r="H149" i="295"/>
  <c r="R149" i="295" s="1"/>
  <c r="P150" i="295" s="1"/>
  <c r="G150" i="295"/>
  <c r="C150" i="295" s="1"/>
  <c r="G152" i="295"/>
  <c r="C152" i="295" s="1"/>
  <c r="G151" i="295"/>
  <c r="C151" i="295" s="1"/>
  <c r="J156" i="295"/>
  <c r="P145" i="298"/>
  <c r="M144" i="298" s="1"/>
  <c r="S144" i="298"/>
  <c r="K145" i="298" s="1"/>
  <c r="A144" i="298" s="1"/>
  <c r="L138" i="294"/>
  <c r="N138" i="294"/>
  <c r="H155" i="299"/>
  <c r="R155" i="299" s="1"/>
  <c r="P156" i="299" s="1"/>
  <c r="G156" i="299"/>
  <c r="C156" i="299" s="1"/>
  <c r="G159" i="299"/>
  <c r="C159" i="299" s="1"/>
  <c r="G158" i="299"/>
  <c r="C158" i="299" s="1"/>
  <c r="G155" i="299"/>
  <c r="C155" i="299" s="1"/>
  <c r="J162" i="299"/>
  <c r="G157" i="299"/>
  <c r="C157" i="299" s="1"/>
  <c r="L144" i="299"/>
  <c r="N144" i="299"/>
  <c r="S138" i="302"/>
  <c r="K139" i="302" s="1"/>
  <c r="A138" i="302" s="1"/>
  <c r="P139" i="302"/>
  <c r="M138" i="302" s="1"/>
  <c r="N138" i="300"/>
  <c r="L138" i="300"/>
  <c r="N138" i="291"/>
  <c r="L138" i="291"/>
  <c r="L138" i="292"/>
  <c r="N138" i="292"/>
  <c r="P145" i="294"/>
  <c r="M144" i="294" s="1"/>
  <c r="S144" i="294"/>
  <c r="K145" i="294" s="1"/>
  <c r="A144" i="294" s="1"/>
  <c r="N138" i="296"/>
  <c r="L138" i="296"/>
  <c r="P145" i="300"/>
  <c r="M144" i="300" s="1"/>
  <c r="S144" i="300"/>
  <c r="K145" i="300" s="1"/>
  <c r="A144" i="300" s="1"/>
  <c r="N132" i="302"/>
  <c r="L132" i="302"/>
  <c r="P145" i="295"/>
  <c r="M144" i="295" s="1"/>
  <c r="S144" i="295"/>
  <c r="K145" i="295" s="1"/>
  <c r="A144" i="295" s="1"/>
  <c r="S144" i="291"/>
  <c r="K145" i="291" s="1"/>
  <c r="A144" i="291" s="1"/>
  <c r="P145" i="291"/>
  <c r="M144" i="291" s="1"/>
  <c r="N138" i="293"/>
  <c r="L138" i="293"/>
  <c r="G151" i="298"/>
  <c r="C151" i="298" s="1"/>
  <c r="G152" i="298"/>
  <c r="C152" i="298" s="1"/>
  <c r="G149" i="298"/>
  <c r="C149" i="298" s="1"/>
  <c r="G153" i="298"/>
  <c r="C153" i="298" s="1"/>
  <c r="J156" i="298"/>
  <c r="G150" i="298"/>
  <c r="C150" i="298" s="1"/>
  <c r="H149" i="298"/>
  <c r="R149" i="298" s="1"/>
  <c r="P150" i="298" s="1"/>
  <c r="R149" i="299"/>
  <c r="P150" i="299" s="1"/>
  <c r="S144" i="292"/>
  <c r="K145" i="292" s="1"/>
  <c r="A144" i="292" s="1"/>
  <c r="P145" i="292"/>
  <c r="M144" i="292" s="1"/>
  <c r="L138" i="298"/>
  <c r="N138" i="298"/>
  <c r="G150" i="300"/>
  <c r="C150" i="300" s="1"/>
  <c r="J156" i="300"/>
  <c r="G151" i="300"/>
  <c r="C151" i="300" s="1"/>
  <c r="G152" i="300"/>
  <c r="C152" i="300" s="1"/>
  <c r="G153" i="300"/>
  <c r="C153" i="300" s="1"/>
  <c r="H149" i="300"/>
  <c r="R149" i="300" s="1"/>
  <c r="P150" i="300" s="1"/>
  <c r="G149" i="300"/>
  <c r="C149" i="300" s="1"/>
  <c r="A689" i="230"/>
  <c r="G151" i="297" l="1"/>
  <c r="C151" i="297" s="1"/>
  <c r="H149" i="297"/>
  <c r="R149" i="297" s="1"/>
  <c r="P150" i="297" s="1"/>
  <c r="G149" i="297"/>
  <c r="C149" i="297" s="1"/>
  <c r="J156" i="297"/>
  <c r="G150" i="297"/>
  <c r="C150" i="297" s="1"/>
  <c r="G152" i="297"/>
  <c r="C152" i="297" s="1"/>
  <c r="G153" i="297"/>
  <c r="C153" i="297" s="1"/>
  <c r="L138" i="297"/>
  <c r="N138" i="297"/>
  <c r="S144" i="297"/>
  <c r="K145" i="297" s="1"/>
  <c r="A144" i="297" s="1"/>
  <c r="P145" i="297"/>
  <c r="M144" i="297" s="1"/>
  <c r="P151" i="299"/>
  <c r="M150" i="299" s="1"/>
  <c r="S150" i="299"/>
  <c r="K151" i="299" s="1"/>
  <c r="A150" i="299" s="1"/>
  <c r="H149" i="302"/>
  <c r="R149" i="302" s="1"/>
  <c r="P150" i="302" s="1"/>
  <c r="J156" i="302"/>
  <c r="G151" i="302"/>
  <c r="C151" i="302" s="1"/>
  <c r="G149" i="302"/>
  <c r="C149" i="302" s="1"/>
  <c r="G150" i="302"/>
  <c r="C150" i="302" s="1"/>
  <c r="G153" i="302"/>
  <c r="C153" i="302" s="1"/>
  <c r="G152" i="302"/>
  <c r="C152" i="302" s="1"/>
  <c r="G158" i="293"/>
  <c r="C158" i="293" s="1"/>
  <c r="H155" i="293"/>
  <c r="R155" i="293" s="1"/>
  <c r="P156" i="293" s="1"/>
  <c r="J162" i="293"/>
  <c r="G159" i="293"/>
  <c r="C159" i="293" s="1"/>
  <c r="G157" i="293"/>
  <c r="C157" i="293" s="1"/>
  <c r="G156" i="293"/>
  <c r="C156" i="293" s="1"/>
  <c r="G155" i="293"/>
  <c r="C155" i="293" s="1"/>
  <c r="N144" i="293"/>
  <c r="L144" i="293"/>
  <c r="G157" i="292"/>
  <c r="C157" i="292" s="1"/>
  <c r="G159" i="292"/>
  <c r="C159" i="292" s="1"/>
  <c r="G158" i="292"/>
  <c r="C158" i="292" s="1"/>
  <c r="H155" i="292"/>
  <c r="R155" i="292" s="1"/>
  <c r="P156" i="292" s="1"/>
  <c r="G156" i="292"/>
  <c r="C156" i="292" s="1"/>
  <c r="G155" i="292"/>
  <c r="C155" i="292" s="1"/>
  <c r="J162" i="292"/>
  <c r="G157" i="291"/>
  <c r="C157" i="291" s="1"/>
  <c r="G159" i="291"/>
  <c r="C159" i="291" s="1"/>
  <c r="J162" i="291"/>
  <c r="G158" i="291"/>
  <c r="C158" i="291" s="1"/>
  <c r="G155" i="291"/>
  <c r="C155" i="291" s="1"/>
  <c r="H155" i="291"/>
  <c r="R155" i="291" s="1"/>
  <c r="P156" i="291" s="1"/>
  <c r="G156" i="291"/>
  <c r="C156" i="291" s="1"/>
  <c r="G156" i="298"/>
  <c r="C156" i="298" s="1"/>
  <c r="G157" i="298"/>
  <c r="C157" i="298" s="1"/>
  <c r="G155" i="298"/>
  <c r="C155" i="298" s="1"/>
  <c r="G158" i="298"/>
  <c r="C158" i="298" s="1"/>
  <c r="J162" i="298"/>
  <c r="H155" i="298"/>
  <c r="R155" i="298" s="1"/>
  <c r="P156" i="298" s="1"/>
  <c r="G159" i="298"/>
  <c r="C159" i="298" s="1"/>
  <c r="G155" i="295"/>
  <c r="C155" i="295" s="1"/>
  <c r="H155" i="295"/>
  <c r="R155" i="295" s="1"/>
  <c r="P156" i="295" s="1"/>
  <c r="G156" i="295"/>
  <c r="C156" i="295" s="1"/>
  <c r="G159" i="295"/>
  <c r="C159" i="295" s="1"/>
  <c r="J162" i="295"/>
  <c r="G157" i="295"/>
  <c r="C157" i="295" s="1"/>
  <c r="G158" i="295"/>
  <c r="C158" i="295" s="1"/>
  <c r="P151" i="295"/>
  <c r="M150" i="295" s="1"/>
  <c r="S150" i="295"/>
  <c r="K151" i="295" s="1"/>
  <c r="A150" i="295" s="1"/>
  <c r="P145" i="302"/>
  <c r="M144" i="302" s="1"/>
  <c r="S144" i="302"/>
  <c r="K145" i="302" s="1"/>
  <c r="A144" i="302" s="1"/>
  <c r="G155" i="294"/>
  <c r="C155" i="294" s="1"/>
  <c r="G159" i="294"/>
  <c r="C159" i="294" s="1"/>
  <c r="J162" i="294"/>
  <c r="G156" i="294"/>
  <c r="C156" i="294" s="1"/>
  <c r="G158" i="294"/>
  <c r="C158" i="294" s="1"/>
  <c r="H155" i="294"/>
  <c r="R155" i="294" s="1"/>
  <c r="P156" i="294" s="1"/>
  <c r="G157" i="294"/>
  <c r="C157" i="294" s="1"/>
  <c r="S150" i="292"/>
  <c r="K151" i="292" s="1"/>
  <c r="A150" i="292" s="1"/>
  <c r="P151" i="292"/>
  <c r="M150" i="292" s="1"/>
  <c r="L144" i="296"/>
  <c r="N144" i="296"/>
  <c r="N144" i="291"/>
  <c r="L144" i="291"/>
  <c r="N138" i="302"/>
  <c r="L138" i="302"/>
  <c r="P157" i="299"/>
  <c r="M156" i="299" s="1"/>
  <c r="S156" i="299"/>
  <c r="K157" i="299" s="1"/>
  <c r="A156" i="299" s="1"/>
  <c r="L144" i="298"/>
  <c r="N144" i="298"/>
  <c r="S150" i="294"/>
  <c r="K151" i="294" s="1"/>
  <c r="A150" i="294" s="1"/>
  <c r="P151" i="294"/>
  <c r="M150" i="294" s="1"/>
  <c r="G159" i="296"/>
  <c r="C159" i="296" s="1"/>
  <c r="H155" i="296"/>
  <c r="R155" i="296" s="1"/>
  <c r="P156" i="296" s="1"/>
  <c r="G155" i="296"/>
  <c r="C155" i="296" s="1"/>
  <c r="G158" i="296"/>
  <c r="C158" i="296" s="1"/>
  <c r="J162" i="296"/>
  <c r="G157" i="296"/>
  <c r="C157" i="296" s="1"/>
  <c r="G156" i="296"/>
  <c r="C156" i="296" s="1"/>
  <c r="S150" i="296"/>
  <c r="K151" i="296" s="1"/>
  <c r="A150" i="296" s="1"/>
  <c r="P151" i="296"/>
  <c r="M150" i="296" s="1"/>
  <c r="P151" i="300"/>
  <c r="M150" i="300" s="1"/>
  <c r="S150" i="300"/>
  <c r="K151" i="300" s="1"/>
  <c r="A150" i="300" s="1"/>
  <c r="G155" i="300"/>
  <c r="C155" i="300" s="1"/>
  <c r="G157" i="300"/>
  <c r="C157" i="300" s="1"/>
  <c r="G158" i="300"/>
  <c r="C158" i="300" s="1"/>
  <c r="G156" i="300"/>
  <c r="C156" i="300" s="1"/>
  <c r="G159" i="300"/>
  <c r="C159" i="300" s="1"/>
  <c r="J162" i="300"/>
  <c r="H155" i="300"/>
  <c r="R155" i="300" s="1"/>
  <c r="P156" i="300" s="1"/>
  <c r="L144" i="292"/>
  <c r="N144" i="292"/>
  <c r="S150" i="298"/>
  <c r="K151" i="298" s="1"/>
  <c r="A150" i="298" s="1"/>
  <c r="P151" i="298"/>
  <c r="M150" i="298" s="1"/>
  <c r="N144" i="295"/>
  <c r="L144" i="295"/>
  <c r="L144" i="300"/>
  <c r="N144" i="300"/>
  <c r="L144" i="294"/>
  <c r="N144" i="294"/>
  <c r="G163" i="299"/>
  <c r="C163" i="299" s="1"/>
  <c r="G165" i="299"/>
  <c r="C165" i="299" s="1"/>
  <c r="G164" i="299"/>
  <c r="C164" i="299" s="1"/>
  <c r="J168" i="299"/>
  <c r="H161" i="299"/>
  <c r="G161" i="299"/>
  <c r="C161" i="299" s="1"/>
  <c r="G162" i="299"/>
  <c r="C162" i="299" s="1"/>
  <c r="S150" i="293"/>
  <c r="K151" i="293" s="1"/>
  <c r="A150" i="293" s="1"/>
  <c r="P151" i="293"/>
  <c r="M150" i="293" s="1"/>
  <c r="P151" i="291"/>
  <c r="M150" i="291" s="1"/>
  <c r="S150" i="291"/>
  <c r="K151" i="291" s="1"/>
  <c r="A150" i="291" s="1"/>
  <c r="A690" i="230"/>
  <c r="S150" i="297" l="1"/>
  <c r="K151" i="297" s="1"/>
  <c r="A150" i="297" s="1"/>
  <c r="P151" i="297"/>
  <c r="M150" i="297" s="1"/>
  <c r="L144" i="297"/>
  <c r="N144" i="297"/>
  <c r="G156" i="297"/>
  <c r="C156" i="297" s="1"/>
  <c r="G157" i="297"/>
  <c r="C157" i="297" s="1"/>
  <c r="G159" i="297"/>
  <c r="C159" i="297" s="1"/>
  <c r="H155" i="297"/>
  <c r="R155" i="297" s="1"/>
  <c r="P156" i="297" s="1"/>
  <c r="J162" i="297"/>
  <c r="G158" i="297"/>
  <c r="C158" i="297" s="1"/>
  <c r="G155" i="297"/>
  <c r="C155" i="297" s="1"/>
  <c r="N150" i="293"/>
  <c r="L150" i="293"/>
  <c r="R161" i="299"/>
  <c r="P162" i="299" s="1"/>
  <c r="P157" i="296"/>
  <c r="M156" i="296" s="1"/>
  <c r="S156" i="296"/>
  <c r="K157" i="296" s="1"/>
  <c r="A156" i="296" s="1"/>
  <c r="J168" i="294"/>
  <c r="G161" i="294"/>
  <c r="C161" i="294" s="1"/>
  <c r="G162" i="294"/>
  <c r="C162" i="294" s="1"/>
  <c r="G164" i="294"/>
  <c r="C164" i="294" s="1"/>
  <c r="G163" i="294"/>
  <c r="C163" i="294" s="1"/>
  <c r="H161" i="294"/>
  <c r="R161" i="294" s="1"/>
  <c r="P162" i="294" s="1"/>
  <c r="G165" i="294"/>
  <c r="C165" i="294" s="1"/>
  <c r="L144" i="302"/>
  <c r="N144" i="302"/>
  <c r="P157" i="295"/>
  <c r="M156" i="295" s="1"/>
  <c r="S156" i="295"/>
  <c r="K157" i="295" s="1"/>
  <c r="A156" i="295" s="1"/>
  <c r="G162" i="298"/>
  <c r="C162" i="298" s="1"/>
  <c r="G161" i="298"/>
  <c r="C161" i="298" s="1"/>
  <c r="G163" i="298"/>
  <c r="C163" i="298" s="1"/>
  <c r="J168" i="298"/>
  <c r="H161" i="298"/>
  <c r="R161" i="298" s="1"/>
  <c r="P162" i="298" s="1"/>
  <c r="G165" i="298"/>
  <c r="C165" i="298" s="1"/>
  <c r="G164" i="298"/>
  <c r="C164" i="298" s="1"/>
  <c r="G164" i="292"/>
  <c r="C164" i="292" s="1"/>
  <c r="J168" i="292"/>
  <c r="G162" i="292"/>
  <c r="C162" i="292" s="1"/>
  <c r="H161" i="292"/>
  <c r="R161" i="292" s="1"/>
  <c r="P162" i="292" s="1"/>
  <c r="G165" i="292"/>
  <c r="C165" i="292" s="1"/>
  <c r="G161" i="292"/>
  <c r="C161" i="292" s="1"/>
  <c r="G163" i="292"/>
  <c r="C163" i="292" s="1"/>
  <c r="N150" i="299"/>
  <c r="L150" i="299"/>
  <c r="N156" i="299"/>
  <c r="L156" i="299"/>
  <c r="P157" i="298"/>
  <c r="M156" i="298" s="1"/>
  <c r="S156" i="298"/>
  <c r="K157" i="298" s="1"/>
  <c r="A156" i="298" s="1"/>
  <c r="S156" i="292"/>
  <c r="K157" i="292" s="1"/>
  <c r="A156" i="292" s="1"/>
  <c r="P157" i="292"/>
  <c r="M156" i="292" s="1"/>
  <c r="N150" i="294"/>
  <c r="L150" i="294"/>
  <c r="N150" i="292"/>
  <c r="L150" i="292"/>
  <c r="L150" i="295"/>
  <c r="N150" i="295"/>
  <c r="P157" i="291"/>
  <c r="M156" i="291" s="1"/>
  <c r="S156" i="291"/>
  <c r="K157" i="291" s="1"/>
  <c r="A156" i="291" s="1"/>
  <c r="S156" i="293"/>
  <c r="K157" i="293" s="1"/>
  <c r="A156" i="293" s="1"/>
  <c r="P157" i="293"/>
  <c r="M156" i="293" s="1"/>
  <c r="P151" i="302"/>
  <c r="M150" i="302" s="1"/>
  <c r="S150" i="302"/>
  <c r="K151" i="302" s="1"/>
  <c r="A150" i="302" s="1"/>
  <c r="G162" i="300"/>
  <c r="C162" i="300" s="1"/>
  <c r="H161" i="300"/>
  <c r="R161" i="300" s="1"/>
  <c r="P162" i="300" s="1"/>
  <c r="G164" i="300"/>
  <c r="C164" i="300" s="1"/>
  <c r="G165" i="300"/>
  <c r="C165" i="300" s="1"/>
  <c r="J168" i="300"/>
  <c r="G161" i="300"/>
  <c r="C161" i="300" s="1"/>
  <c r="G163" i="300"/>
  <c r="C163" i="300" s="1"/>
  <c r="L150" i="291"/>
  <c r="N150" i="291"/>
  <c r="G169" i="299"/>
  <c r="C169" i="299" s="1"/>
  <c r="G167" i="299"/>
  <c r="C167" i="299" s="1"/>
  <c r="H167" i="299"/>
  <c r="R167" i="299" s="1"/>
  <c r="P168" i="299" s="1"/>
  <c r="G168" i="299"/>
  <c r="C168" i="299" s="1"/>
  <c r="J174" i="299"/>
  <c r="G170" i="299"/>
  <c r="C170" i="299" s="1"/>
  <c r="G171" i="299"/>
  <c r="C171" i="299" s="1"/>
  <c r="L150" i="298"/>
  <c r="N150" i="298"/>
  <c r="S156" i="300"/>
  <c r="K157" i="300" s="1"/>
  <c r="A156" i="300" s="1"/>
  <c r="P157" i="300"/>
  <c r="M156" i="300" s="1"/>
  <c r="L150" i="300"/>
  <c r="N150" i="300"/>
  <c r="N150" i="296"/>
  <c r="L150" i="296"/>
  <c r="G161" i="296"/>
  <c r="C161" i="296" s="1"/>
  <c r="H161" i="296"/>
  <c r="R161" i="296" s="1"/>
  <c r="P162" i="296" s="1"/>
  <c r="G165" i="296"/>
  <c r="C165" i="296" s="1"/>
  <c r="G163" i="296"/>
  <c r="C163" i="296" s="1"/>
  <c r="G162" i="296"/>
  <c r="C162" i="296" s="1"/>
  <c r="J168" i="296"/>
  <c r="G164" i="296"/>
  <c r="C164" i="296" s="1"/>
  <c r="P157" i="294"/>
  <c r="M156" i="294" s="1"/>
  <c r="S156" i="294"/>
  <c r="K157" i="294" s="1"/>
  <c r="A156" i="294" s="1"/>
  <c r="G164" i="295"/>
  <c r="C164" i="295" s="1"/>
  <c r="G165" i="295"/>
  <c r="C165" i="295" s="1"/>
  <c r="G162" i="295"/>
  <c r="C162" i="295" s="1"/>
  <c r="J168" i="295"/>
  <c r="H161" i="295"/>
  <c r="R161" i="295" s="1"/>
  <c r="P162" i="295" s="1"/>
  <c r="G163" i="295"/>
  <c r="C163" i="295" s="1"/>
  <c r="G161" i="295"/>
  <c r="C161" i="295" s="1"/>
  <c r="G165" i="291"/>
  <c r="C165" i="291" s="1"/>
  <c r="G163" i="291"/>
  <c r="C163" i="291" s="1"/>
  <c r="G161" i="291"/>
  <c r="C161" i="291" s="1"/>
  <c r="J168" i="291"/>
  <c r="G162" i="291"/>
  <c r="C162" i="291" s="1"/>
  <c r="G164" i="291"/>
  <c r="C164" i="291" s="1"/>
  <c r="H161" i="291"/>
  <c r="R161" i="291" s="1"/>
  <c r="P162" i="291" s="1"/>
  <c r="G163" i="293"/>
  <c r="C163" i="293" s="1"/>
  <c r="G164" i="293"/>
  <c r="C164" i="293" s="1"/>
  <c r="G161" i="293"/>
  <c r="C161" i="293" s="1"/>
  <c r="H161" i="293"/>
  <c r="R161" i="293" s="1"/>
  <c r="P162" i="293" s="1"/>
  <c r="G162" i="293"/>
  <c r="C162" i="293" s="1"/>
  <c r="J168" i="293"/>
  <c r="G165" i="293"/>
  <c r="C165" i="293" s="1"/>
  <c r="G157" i="302"/>
  <c r="C157" i="302" s="1"/>
  <c r="G155" i="302"/>
  <c r="C155" i="302" s="1"/>
  <c r="H155" i="302"/>
  <c r="R155" i="302" s="1"/>
  <c r="P156" i="302" s="1"/>
  <c r="G158" i="302"/>
  <c r="C158" i="302" s="1"/>
  <c r="J162" i="302"/>
  <c r="G156" i="302"/>
  <c r="C156" i="302" s="1"/>
  <c r="G159" i="302"/>
  <c r="C159" i="302" s="1"/>
  <c r="A691" i="230"/>
  <c r="J168" i="297" l="1"/>
  <c r="G164" i="297"/>
  <c r="C164" i="297" s="1"/>
  <c r="H161" i="297"/>
  <c r="R161" i="297" s="1"/>
  <c r="P162" i="297" s="1"/>
  <c r="G163" i="297"/>
  <c r="C163" i="297" s="1"/>
  <c r="G162" i="297"/>
  <c r="C162" i="297" s="1"/>
  <c r="G165" i="297"/>
  <c r="C165" i="297" s="1"/>
  <c r="G161" i="297"/>
  <c r="C161" i="297" s="1"/>
  <c r="N150" i="297"/>
  <c r="L150" i="297"/>
  <c r="S156" i="297"/>
  <c r="K157" i="297" s="1"/>
  <c r="A156" i="297" s="1"/>
  <c r="P157" i="297"/>
  <c r="M156" i="297" s="1"/>
  <c r="S162" i="295"/>
  <c r="K163" i="295" s="1"/>
  <c r="A162" i="295" s="1"/>
  <c r="P163" i="295"/>
  <c r="M162" i="295" s="1"/>
  <c r="H167" i="296"/>
  <c r="R167" i="296" s="1"/>
  <c r="P168" i="296" s="1"/>
  <c r="G170" i="296"/>
  <c r="C170" i="296" s="1"/>
  <c r="G171" i="296"/>
  <c r="C171" i="296" s="1"/>
  <c r="J174" i="296"/>
  <c r="G169" i="296"/>
  <c r="C169" i="296" s="1"/>
  <c r="G167" i="296"/>
  <c r="C167" i="296" s="1"/>
  <c r="G168" i="296"/>
  <c r="C168" i="296" s="1"/>
  <c r="S162" i="296"/>
  <c r="K163" i="296" s="1"/>
  <c r="A162" i="296" s="1"/>
  <c r="P163" i="296"/>
  <c r="M162" i="296" s="1"/>
  <c r="G177" i="299"/>
  <c r="C177" i="299" s="1"/>
  <c r="G175" i="299"/>
  <c r="C175" i="299" s="1"/>
  <c r="J180" i="299"/>
  <c r="G173" i="299"/>
  <c r="C173" i="299" s="1"/>
  <c r="H173" i="299"/>
  <c r="R173" i="299" s="1"/>
  <c r="P174" i="299" s="1"/>
  <c r="G174" i="299"/>
  <c r="C174" i="299" s="1"/>
  <c r="G176" i="299"/>
  <c r="C176" i="299" s="1"/>
  <c r="G169" i="292"/>
  <c r="C169" i="292" s="1"/>
  <c r="G171" i="292"/>
  <c r="C171" i="292" s="1"/>
  <c r="G167" i="292"/>
  <c r="C167" i="292" s="1"/>
  <c r="H167" i="292"/>
  <c r="R167" i="292" s="1"/>
  <c r="P168" i="292" s="1"/>
  <c r="J174" i="292"/>
  <c r="G170" i="292"/>
  <c r="C170" i="292" s="1"/>
  <c r="G168" i="292"/>
  <c r="C168" i="292" s="1"/>
  <c r="P163" i="298"/>
  <c r="M162" i="298" s="1"/>
  <c r="S162" i="298"/>
  <c r="K163" i="298" s="1"/>
  <c r="A162" i="298" s="1"/>
  <c r="S162" i="293"/>
  <c r="K163" i="293" s="1"/>
  <c r="A162" i="293" s="1"/>
  <c r="P163" i="293"/>
  <c r="M162" i="293" s="1"/>
  <c r="P163" i="291"/>
  <c r="M162" i="291" s="1"/>
  <c r="S162" i="291"/>
  <c r="K163" i="291" s="1"/>
  <c r="A162" i="291" s="1"/>
  <c r="G171" i="300"/>
  <c r="C171" i="300" s="1"/>
  <c r="G168" i="300"/>
  <c r="C168" i="300" s="1"/>
  <c r="J174" i="300"/>
  <c r="G170" i="300"/>
  <c r="C170" i="300" s="1"/>
  <c r="G167" i="300"/>
  <c r="C167" i="300" s="1"/>
  <c r="H167" i="300"/>
  <c r="R167" i="300" s="1"/>
  <c r="P168" i="300" s="1"/>
  <c r="G169" i="300"/>
  <c r="C169" i="300" s="1"/>
  <c r="H167" i="294"/>
  <c r="R167" i="294" s="1"/>
  <c r="P168" i="294" s="1"/>
  <c r="J174" i="294"/>
  <c r="G168" i="294"/>
  <c r="C168" i="294" s="1"/>
  <c r="G167" i="294"/>
  <c r="C167" i="294" s="1"/>
  <c r="G171" i="294"/>
  <c r="C171" i="294" s="1"/>
  <c r="G169" i="294"/>
  <c r="C169" i="294" s="1"/>
  <c r="G170" i="294"/>
  <c r="C170" i="294" s="1"/>
  <c r="G171" i="291"/>
  <c r="C171" i="291" s="1"/>
  <c r="G167" i="291"/>
  <c r="C167" i="291" s="1"/>
  <c r="H167" i="291"/>
  <c r="R167" i="291" s="1"/>
  <c r="P168" i="291" s="1"/>
  <c r="G169" i="291"/>
  <c r="C169" i="291" s="1"/>
  <c r="G168" i="291"/>
  <c r="C168" i="291" s="1"/>
  <c r="J174" i="291"/>
  <c r="G170" i="291"/>
  <c r="C170" i="291" s="1"/>
  <c r="N156" i="294"/>
  <c r="L156" i="294"/>
  <c r="L156" i="300"/>
  <c r="N156" i="300"/>
  <c r="S168" i="299"/>
  <c r="K169" i="299" s="1"/>
  <c r="A168" i="299" s="1"/>
  <c r="P169" i="299"/>
  <c r="M168" i="299" s="1"/>
  <c r="P163" i="300"/>
  <c r="M162" i="300" s="1"/>
  <c r="S162" i="300"/>
  <c r="K163" i="300" s="1"/>
  <c r="A162" i="300" s="1"/>
  <c r="L156" i="293"/>
  <c r="N156" i="293"/>
  <c r="N156" i="292"/>
  <c r="L156" i="292"/>
  <c r="P163" i="292"/>
  <c r="M162" i="292" s="1"/>
  <c r="S162" i="292"/>
  <c r="K163" i="292" s="1"/>
  <c r="A162" i="292" s="1"/>
  <c r="N156" i="295"/>
  <c r="L156" i="295"/>
  <c r="P163" i="294"/>
  <c r="M162" i="294" s="1"/>
  <c r="S162" i="294"/>
  <c r="K163" i="294" s="1"/>
  <c r="A162" i="294" s="1"/>
  <c r="S162" i="299"/>
  <c r="K163" i="299" s="1"/>
  <c r="A162" i="299" s="1"/>
  <c r="P163" i="299"/>
  <c r="M162" i="299" s="1"/>
  <c r="G163" i="302"/>
  <c r="C163" i="302" s="1"/>
  <c r="G165" i="302"/>
  <c r="C165" i="302" s="1"/>
  <c r="G161" i="302"/>
  <c r="C161" i="302" s="1"/>
  <c r="G164" i="302"/>
  <c r="C164" i="302" s="1"/>
  <c r="G162" i="302"/>
  <c r="C162" i="302" s="1"/>
  <c r="J168" i="302"/>
  <c r="H161" i="302"/>
  <c r="R161" i="302" s="1"/>
  <c r="P162" i="302" s="1"/>
  <c r="S156" i="302"/>
  <c r="K157" i="302" s="1"/>
  <c r="A156" i="302" s="1"/>
  <c r="P157" i="302"/>
  <c r="M156" i="302" s="1"/>
  <c r="J174" i="293"/>
  <c r="G171" i="293"/>
  <c r="C171" i="293" s="1"/>
  <c r="H167" i="293"/>
  <c r="R167" i="293" s="1"/>
  <c r="P168" i="293" s="1"/>
  <c r="G169" i="293"/>
  <c r="C169" i="293" s="1"/>
  <c r="G168" i="293"/>
  <c r="C168" i="293" s="1"/>
  <c r="G167" i="293"/>
  <c r="C167" i="293" s="1"/>
  <c r="G170" i="293"/>
  <c r="C170" i="293" s="1"/>
  <c r="H167" i="295"/>
  <c r="R167" i="295" s="1"/>
  <c r="P168" i="295" s="1"/>
  <c r="G167" i="295"/>
  <c r="C167" i="295" s="1"/>
  <c r="G168" i="295"/>
  <c r="C168" i="295" s="1"/>
  <c r="J174" i="295"/>
  <c r="G170" i="295"/>
  <c r="C170" i="295" s="1"/>
  <c r="G169" i="295"/>
  <c r="C169" i="295" s="1"/>
  <c r="G171" i="295"/>
  <c r="C171" i="295" s="1"/>
  <c r="N150" i="302"/>
  <c r="L150" i="302"/>
  <c r="N156" i="291"/>
  <c r="L156" i="291"/>
  <c r="L156" i="298"/>
  <c r="N156" i="298"/>
  <c r="G171" i="298"/>
  <c r="C171" i="298" s="1"/>
  <c r="J174" i="298"/>
  <c r="G168" i="298"/>
  <c r="C168" i="298" s="1"/>
  <c r="G170" i="298"/>
  <c r="C170" i="298" s="1"/>
  <c r="H167" i="298"/>
  <c r="R167" i="298" s="1"/>
  <c r="P168" i="298" s="1"/>
  <c r="G169" i="298"/>
  <c r="C169" i="298" s="1"/>
  <c r="G167" i="298"/>
  <c r="C167" i="298" s="1"/>
  <c r="N156" i="296"/>
  <c r="L156" i="296"/>
  <c r="A692" i="230"/>
  <c r="G169" i="297" l="1"/>
  <c r="C169" i="297" s="1"/>
  <c r="G170" i="297"/>
  <c r="C170" i="297" s="1"/>
  <c r="G168" i="297"/>
  <c r="C168" i="297" s="1"/>
  <c r="G171" i="297"/>
  <c r="C171" i="297" s="1"/>
  <c r="H167" i="297"/>
  <c r="R167" i="297" s="1"/>
  <c r="P168" i="297" s="1"/>
  <c r="J174" i="297"/>
  <c r="G167" i="297"/>
  <c r="C167" i="297" s="1"/>
  <c r="N156" i="297"/>
  <c r="L156" i="297"/>
  <c r="P163" i="297"/>
  <c r="M162" i="297" s="1"/>
  <c r="S162" i="297"/>
  <c r="K163" i="297" s="1"/>
  <c r="A162" i="297" s="1"/>
  <c r="G175" i="295"/>
  <c r="C175" i="295" s="1"/>
  <c r="G177" i="295"/>
  <c r="C177" i="295" s="1"/>
  <c r="J180" i="295"/>
  <c r="G173" i="295"/>
  <c r="C173" i="295" s="1"/>
  <c r="H173" i="295"/>
  <c r="R173" i="295" s="1"/>
  <c r="P174" i="295" s="1"/>
  <c r="G176" i="295"/>
  <c r="C176" i="295" s="1"/>
  <c r="G174" i="295"/>
  <c r="C174" i="295" s="1"/>
  <c r="S168" i="293"/>
  <c r="K169" i="293" s="1"/>
  <c r="A168" i="293" s="1"/>
  <c r="P169" i="293"/>
  <c r="M168" i="293" s="1"/>
  <c r="N162" i="299"/>
  <c r="L162" i="299"/>
  <c r="N162" i="300"/>
  <c r="L162" i="300"/>
  <c r="G174" i="291"/>
  <c r="C174" i="291" s="1"/>
  <c r="G175" i="291"/>
  <c r="C175" i="291" s="1"/>
  <c r="G177" i="291"/>
  <c r="C177" i="291" s="1"/>
  <c r="J180" i="291"/>
  <c r="G176" i="291"/>
  <c r="C176" i="291" s="1"/>
  <c r="H173" i="291"/>
  <c r="R173" i="291" s="1"/>
  <c r="P174" i="291" s="1"/>
  <c r="G173" i="291"/>
  <c r="C173" i="291" s="1"/>
  <c r="S168" i="294"/>
  <c r="K169" i="294" s="1"/>
  <c r="A168" i="294" s="1"/>
  <c r="P169" i="294"/>
  <c r="M168" i="294" s="1"/>
  <c r="L162" i="293"/>
  <c r="N162" i="293"/>
  <c r="S168" i="295"/>
  <c r="K169" i="295" s="1"/>
  <c r="A168" i="295" s="1"/>
  <c r="P169" i="295"/>
  <c r="M168" i="295" s="1"/>
  <c r="L156" i="302"/>
  <c r="N156" i="302"/>
  <c r="S168" i="291"/>
  <c r="K169" i="291" s="1"/>
  <c r="A168" i="291" s="1"/>
  <c r="P169" i="291"/>
  <c r="M168" i="291" s="1"/>
  <c r="J180" i="294"/>
  <c r="G174" i="294"/>
  <c r="C174" i="294" s="1"/>
  <c r="G175" i="294"/>
  <c r="C175" i="294" s="1"/>
  <c r="G173" i="294"/>
  <c r="C173" i="294" s="1"/>
  <c r="G176" i="294"/>
  <c r="C176" i="294" s="1"/>
  <c r="G177" i="294"/>
  <c r="C177" i="294" s="1"/>
  <c r="H173" i="294"/>
  <c r="R173" i="294" s="1"/>
  <c r="P174" i="294" s="1"/>
  <c r="N162" i="291"/>
  <c r="L162" i="291"/>
  <c r="L162" i="298"/>
  <c r="N162" i="298"/>
  <c r="S168" i="292"/>
  <c r="K169" i="292" s="1"/>
  <c r="A168" i="292" s="1"/>
  <c r="P169" i="292"/>
  <c r="M168" i="292" s="1"/>
  <c r="J186" i="299"/>
  <c r="G179" i="299"/>
  <c r="C179" i="299" s="1"/>
  <c r="H179" i="299"/>
  <c r="G180" i="299"/>
  <c r="C180" i="299" s="1"/>
  <c r="G181" i="299"/>
  <c r="C181" i="299" s="1"/>
  <c r="G183" i="299"/>
  <c r="C183" i="299" s="1"/>
  <c r="G182" i="299"/>
  <c r="C182" i="299" s="1"/>
  <c r="G177" i="296"/>
  <c r="C177" i="296" s="1"/>
  <c r="G173" i="296"/>
  <c r="C173" i="296" s="1"/>
  <c r="G176" i="296"/>
  <c r="C176" i="296" s="1"/>
  <c r="G175" i="296"/>
  <c r="C175" i="296" s="1"/>
  <c r="G174" i="296"/>
  <c r="C174" i="296" s="1"/>
  <c r="H173" i="296"/>
  <c r="R173" i="296" s="1"/>
  <c r="P174" i="296" s="1"/>
  <c r="J180" i="296"/>
  <c r="N162" i="295"/>
  <c r="L162" i="295"/>
  <c r="G177" i="293"/>
  <c r="C177" i="293" s="1"/>
  <c r="H173" i="293"/>
  <c r="R173" i="293" s="1"/>
  <c r="P174" i="293" s="1"/>
  <c r="G176" i="293"/>
  <c r="C176" i="293" s="1"/>
  <c r="G174" i="293"/>
  <c r="C174" i="293" s="1"/>
  <c r="G175" i="293"/>
  <c r="C175" i="293" s="1"/>
  <c r="J180" i="293"/>
  <c r="G173" i="293"/>
  <c r="C173" i="293" s="1"/>
  <c r="H167" i="302"/>
  <c r="R167" i="302" s="1"/>
  <c r="P168" i="302" s="1"/>
  <c r="G169" i="302"/>
  <c r="C169" i="302" s="1"/>
  <c r="J174" i="302"/>
  <c r="G170" i="302"/>
  <c r="C170" i="302" s="1"/>
  <c r="G171" i="302"/>
  <c r="C171" i="302" s="1"/>
  <c r="G168" i="302"/>
  <c r="C168" i="302" s="1"/>
  <c r="G167" i="302"/>
  <c r="C167" i="302" s="1"/>
  <c r="L162" i="294"/>
  <c r="N162" i="294"/>
  <c r="L162" i="292"/>
  <c r="N162" i="292"/>
  <c r="P169" i="300"/>
  <c r="M168" i="300" s="1"/>
  <c r="S168" i="300"/>
  <c r="K169" i="300" s="1"/>
  <c r="A168" i="300" s="1"/>
  <c r="G177" i="292"/>
  <c r="C177" i="292" s="1"/>
  <c r="G174" i="292"/>
  <c r="C174" i="292" s="1"/>
  <c r="J180" i="292"/>
  <c r="H173" i="292"/>
  <c r="R173" i="292" s="1"/>
  <c r="P174" i="292" s="1"/>
  <c r="G176" i="292"/>
  <c r="C176" i="292" s="1"/>
  <c r="G175" i="292"/>
  <c r="C175" i="292" s="1"/>
  <c r="G173" i="292"/>
  <c r="C173" i="292" s="1"/>
  <c r="N162" i="296"/>
  <c r="L162" i="296"/>
  <c r="P169" i="296"/>
  <c r="M168" i="296" s="1"/>
  <c r="S168" i="296"/>
  <c r="K169" i="296" s="1"/>
  <c r="A168" i="296" s="1"/>
  <c r="P169" i="298"/>
  <c r="M168" i="298" s="1"/>
  <c r="S168" i="298"/>
  <c r="K169" i="298" s="1"/>
  <c r="A168" i="298" s="1"/>
  <c r="J180" i="298"/>
  <c r="G177" i="298"/>
  <c r="C177" i="298" s="1"/>
  <c r="G175" i="298"/>
  <c r="C175" i="298" s="1"/>
  <c r="G176" i="298"/>
  <c r="C176" i="298" s="1"/>
  <c r="G173" i="298"/>
  <c r="C173" i="298" s="1"/>
  <c r="H173" i="298"/>
  <c r="R173" i="298" s="1"/>
  <c r="P174" i="298" s="1"/>
  <c r="G174" i="298"/>
  <c r="C174" i="298" s="1"/>
  <c r="S162" i="302"/>
  <c r="K163" i="302" s="1"/>
  <c r="A162" i="302" s="1"/>
  <c r="P163" i="302"/>
  <c r="M162" i="302" s="1"/>
  <c r="L168" i="299"/>
  <c r="N168" i="299"/>
  <c r="J180" i="300"/>
  <c r="G174" i="300"/>
  <c r="C174" i="300" s="1"/>
  <c r="H173" i="300"/>
  <c r="R173" i="300" s="1"/>
  <c r="P174" i="300" s="1"/>
  <c r="G175" i="300"/>
  <c r="C175" i="300" s="1"/>
  <c r="G173" i="300"/>
  <c r="C173" i="300" s="1"/>
  <c r="G177" i="300"/>
  <c r="C177" i="300" s="1"/>
  <c r="G176" i="300"/>
  <c r="C176" i="300" s="1"/>
  <c r="S174" i="299"/>
  <c r="K175" i="299" s="1"/>
  <c r="A174" i="299" s="1"/>
  <c r="P175" i="299"/>
  <c r="M174" i="299" s="1"/>
  <c r="A693" i="230"/>
  <c r="S168" i="297" l="1"/>
  <c r="K169" i="297" s="1"/>
  <c r="A168" i="297" s="1"/>
  <c r="P169" i="297"/>
  <c r="M168" i="297" s="1"/>
  <c r="L162" i="297"/>
  <c r="N162" i="297"/>
  <c r="H173" i="297"/>
  <c r="R173" i="297" s="1"/>
  <c r="P174" i="297" s="1"/>
  <c r="G174" i="297"/>
  <c r="C174" i="297" s="1"/>
  <c r="J180" i="297"/>
  <c r="G175" i="297"/>
  <c r="C175" i="297" s="1"/>
  <c r="G177" i="297"/>
  <c r="C177" i="297" s="1"/>
  <c r="G173" i="297"/>
  <c r="C173" i="297" s="1"/>
  <c r="G176" i="297"/>
  <c r="C176" i="297" s="1"/>
  <c r="G183" i="292"/>
  <c r="C183" i="292" s="1"/>
  <c r="G181" i="292"/>
  <c r="C181" i="292" s="1"/>
  <c r="G180" i="292"/>
  <c r="C180" i="292" s="1"/>
  <c r="G182" i="292"/>
  <c r="C182" i="292" s="1"/>
  <c r="J186" i="292"/>
  <c r="G179" i="292"/>
  <c r="C179" i="292" s="1"/>
  <c r="H179" i="292"/>
  <c r="R179" i="292" s="1"/>
  <c r="P180" i="292" s="1"/>
  <c r="N168" i="300"/>
  <c r="L168" i="300"/>
  <c r="R179" i="299"/>
  <c r="P180" i="299" s="1"/>
  <c r="L168" i="291"/>
  <c r="N168" i="291"/>
  <c r="N168" i="295"/>
  <c r="L168" i="295"/>
  <c r="N168" i="294"/>
  <c r="L168" i="294"/>
  <c r="N168" i="293"/>
  <c r="L168" i="293"/>
  <c r="S174" i="295"/>
  <c r="K175" i="295" s="1"/>
  <c r="A174" i="295" s="1"/>
  <c r="P175" i="295"/>
  <c r="M174" i="295" s="1"/>
  <c r="S174" i="300"/>
  <c r="K175" i="300" s="1"/>
  <c r="A174" i="300" s="1"/>
  <c r="P175" i="300"/>
  <c r="M174" i="300" s="1"/>
  <c r="L162" i="302"/>
  <c r="N162" i="302"/>
  <c r="G179" i="298"/>
  <c r="C179" i="298" s="1"/>
  <c r="J186" i="298"/>
  <c r="G183" i="298"/>
  <c r="C183" i="298" s="1"/>
  <c r="G181" i="298"/>
  <c r="C181" i="298" s="1"/>
  <c r="G182" i="298"/>
  <c r="C182" i="298" s="1"/>
  <c r="G180" i="298"/>
  <c r="C180" i="298" s="1"/>
  <c r="H179" i="298"/>
  <c r="R179" i="298" s="1"/>
  <c r="P180" i="298" s="1"/>
  <c r="N168" i="298"/>
  <c r="L168" i="298"/>
  <c r="P175" i="292"/>
  <c r="M174" i="292" s="1"/>
  <c r="S174" i="292"/>
  <c r="K175" i="292" s="1"/>
  <c r="A174" i="292" s="1"/>
  <c r="P169" i="302"/>
  <c r="M168" i="302" s="1"/>
  <c r="S168" i="302"/>
  <c r="K169" i="302" s="1"/>
  <c r="A168" i="302" s="1"/>
  <c r="L168" i="292"/>
  <c r="N168" i="292"/>
  <c r="H179" i="294"/>
  <c r="R179" i="294" s="1"/>
  <c r="P180" i="294" s="1"/>
  <c r="J186" i="294"/>
  <c r="G179" i="294"/>
  <c r="C179" i="294" s="1"/>
  <c r="G182" i="294"/>
  <c r="C182" i="294" s="1"/>
  <c r="G183" i="294"/>
  <c r="C183" i="294" s="1"/>
  <c r="G181" i="294"/>
  <c r="C181" i="294" s="1"/>
  <c r="G180" i="294"/>
  <c r="C180" i="294" s="1"/>
  <c r="S174" i="291"/>
  <c r="K175" i="291" s="1"/>
  <c r="A174" i="291" s="1"/>
  <c r="P175" i="291"/>
  <c r="M174" i="291" s="1"/>
  <c r="P175" i="298"/>
  <c r="M174" i="298" s="1"/>
  <c r="S174" i="298"/>
  <c r="K175" i="298" s="1"/>
  <c r="A174" i="298" s="1"/>
  <c r="P175" i="296"/>
  <c r="M174" i="296" s="1"/>
  <c r="S174" i="296"/>
  <c r="K175" i="296" s="1"/>
  <c r="A174" i="296" s="1"/>
  <c r="G186" i="299"/>
  <c r="C186" i="299" s="1"/>
  <c r="G189" i="299"/>
  <c r="C189" i="299" s="1"/>
  <c r="G188" i="299"/>
  <c r="C188" i="299" s="1"/>
  <c r="G185" i="299"/>
  <c r="C185" i="299" s="1"/>
  <c r="G187" i="299"/>
  <c r="C187" i="299" s="1"/>
  <c r="J192" i="299"/>
  <c r="H185" i="299"/>
  <c r="R185" i="299" s="1"/>
  <c r="P186" i="299" s="1"/>
  <c r="G180" i="295"/>
  <c r="C180" i="295" s="1"/>
  <c r="G181" i="295"/>
  <c r="C181" i="295" s="1"/>
  <c r="H179" i="295"/>
  <c r="R179" i="295" s="1"/>
  <c r="P180" i="295" s="1"/>
  <c r="J186" i="295"/>
  <c r="G182" i="295"/>
  <c r="C182" i="295" s="1"/>
  <c r="G179" i="295"/>
  <c r="C179" i="295" s="1"/>
  <c r="G183" i="295"/>
  <c r="C183" i="295" s="1"/>
  <c r="L174" i="299"/>
  <c r="N174" i="299"/>
  <c r="G181" i="300"/>
  <c r="C181" i="300" s="1"/>
  <c r="H179" i="300"/>
  <c r="R179" i="300" s="1"/>
  <c r="P180" i="300" s="1"/>
  <c r="J186" i="300"/>
  <c r="G180" i="300"/>
  <c r="C180" i="300" s="1"/>
  <c r="G183" i="300"/>
  <c r="C183" i="300" s="1"/>
  <c r="G182" i="300"/>
  <c r="C182" i="300" s="1"/>
  <c r="G179" i="300"/>
  <c r="C179" i="300" s="1"/>
  <c r="N168" i="296"/>
  <c r="L168" i="296"/>
  <c r="G174" i="302"/>
  <c r="C174" i="302" s="1"/>
  <c r="G177" i="302"/>
  <c r="C177" i="302" s="1"/>
  <c r="G176" i="302"/>
  <c r="C176" i="302" s="1"/>
  <c r="G175" i="302"/>
  <c r="C175" i="302" s="1"/>
  <c r="G173" i="302"/>
  <c r="C173" i="302" s="1"/>
  <c r="H173" i="302"/>
  <c r="R173" i="302" s="1"/>
  <c r="P174" i="302" s="1"/>
  <c r="J180" i="302"/>
  <c r="G183" i="293"/>
  <c r="C183" i="293" s="1"/>
  <c r="G181" i="293"/>
  <c r="C181" i="293" s="1"/>
  <c r="H179" i="293"/>
  <c r="R179" i="293" s="1"/>
  <c r="P180" i="293" s="1"/>
  <c r="G180" i="293"/>
  <c r="C180" i="293" s="1"/>
  <c r="G179" i="293"/>
  <c r="C179" i="293" s="1"/>
  <c r="G182" i="293"/>
  <c r="C182" i="293" s="1"/>
  <c r="J186" i="293"/>
  <c r="S174" i="293"/>
  <c r="K175" i="293" s="1"/>
  <c r="A174" i="293" s="1"/>
  <c r="P175" i="293"/>
  <c r="M174" i="293" s="1"/>
  <c r="G181" i="296"/>
  <c r="C181" i="296" s="1"/>
  <c r="H179" i="296"/>
  <c r="R179" i="296" s="1"/>
  <c r="P180" i="296" s="1"/>
  <c r="G180" i="296"/>
  <c r="C180" i="296" s="1"/>
  <c r="G179" i="296"/>
  <c r="C179" i="296" s="1"/>
  <c r="G183" i="296"/>
  <c r="C183" i="296" s="1"/>
  <c r="G182" i="296"/>
  <c r="C182" i="296" s="1"/>
  <c r="J186" i="296"/>
  <c r="S174" i="294"/>
  <c r="K175" i="294" s="1"/>
  <c r="A174" i="294" s="1"/>
  <c r="P175" i="294"/>
  <c r="M174" i="294" s="1"/>
  <c r="G183" i="291"/>
  <c r="C183" i="291" s="1"/>
  <c r="J186" i="291"/>
  <c r="H179" i="291"/>
  <c r="R179" i="291" s="1"/>
  <c r="P180" i="291" s="1"/>
  <c r="G179" i="291"/>
  <c r="C179" i="291" s="1"/>
  <c r="G180" i="291"/>
  <c r="C180" i="291" s="1"/>
  <c r="G181" i="291"/>
  <c r="C181" i="291" s="1"/>
  <c r="G182" i="291"/>
  <c r="C182" i="291" s="1"/>
  <c r="A694" i="230"/>
  <c r="P175" i="297" l="1"/>
  <c r="M174" i="297" s="1"/>
  <c r="S174" i="297"/>
  <c r="K175" i="297" s="1"/>
  <c r="A174" i="297" s="1"/>
  <c r="N168" i="297"/>
  <c r="L168" i="297"/>
  <c r="H179" i="297"/>
  <c r="R179" i="297" s="1"/>
  <c r="P180" i="297" s="1"/>
  <c r="G182" i="297"/>
  <c r="C182" i="297" s="1"/>
  <c r="G181" i="297"/>
  <c r="C181" i="297" s="1"/>
  <c r="J186" i="297"/>
  <c r="G179" i="297"/>
  <c r="C179" i="297" s="1"/>
  <c r="G180" i="297"/>
  <c r="C180" i="297" s="1"/>
  <c r="G183" i="297"/>
  <c r="C183" i="297" s="1"/>
  <c r="P181" i="291"/>
  <c r="M180" i="291" s="1"/>
  <c r="S180" i="291"/>
  <c r="K181" i="291" s="1"/>
  <c r="A180" i="291" s="1"/>
  <c r="L174" i="293"/>
  <c r="N174" i="293"/>
  <c r="L174" i="298"/>
  <c r="N174" i="298"/>
  <c r="S180" i="298"/>
  <c r="K181" i="298" s="1"/>
  <c r="A180" i="298" s="1"/>
  <c r="P181" i="298"/>
  <c r="M180" i="298" s="1"/>
  <c r="L174" i="294"/>
  <c r="N174" i="294"/>
  <c r="S180" i="300"/>
  <c r="K181" i="300" s="1"/>
  <c r="A180" i="300" s="1"/>
  <c r="P181" i="300"/>
  <c r="M180" i="300" s="1"/>
  <c r="P181" i="295"/>
  <c r="M180" i="295" s="1"/>
  <c r="S180" i="295"/>
  <c r="K181" i="295" s="1"/>
  <c r="A180" i="295" s="1"/>
  <c r="G191" i="299"/>
  <c r="C191" i="299" s="1"/>
  <c r="J198" i="299"/>
  <c r="G194" i="299"/>
  <c r="C194" i="299" s="1"/>
  <c r="G192" i="299"/>
  <c r="C192" i="299" s="1"/>
  <c r="G193" i="299"/>
  <c r="C193" i="299" s="1"/>
  <c r="G195" i="299"/>
  <c r="C195" i="299" s="1"/>
  <c r="H191" i="299"/>
  <c r="R191" i="299" s="1"/>
  <c r="P192" i="299" s="1"/>
  <c r="N174" i="291"/>
  <c r="L174" i="291"/>
  <c r="S180" i="294"/>
  <c r="K181" i="294" s="1"/>
  <c r="A180" i="294" s="1"/>
  <c r="P181" i="294"/>
  <c r="M180" i="294" s="1"/>
  <c r="N168" i="302"/>
  <c r="L168" i="302"/>
  <c r="L174" i="295"/>
  <c r="N174" i="295"/>
  <c r="G187" i="292"/>
  <c r="C187" i="292" s="1"/>
  <c r="G189" i="292"/>
  <c r="C189" i="292" s="1"/>
  <c r="G186" i="292"/>
  <c r="C186" i="292" s="1"/>
  <c r="H185" i="292"/>
  <c r="R185" i="292" s="1"/>
  <c r="P186" i="292" s="1"/>
  <c r="G188" i="292"/>
  <c r="C188" i="292" s="1"/>
  <c r="G185" i="292"/>
  <c r="C185" i="292" s="1"/>
  <c r="J192" i="292"/>
  <c r="S180" i="296"/>
  <c r="K181" i="296" s="1"/>
  <c r="A180" i="296" s="1"/>
  <c r="P181" i="296"/>
  <c r="M180" i="296" s="1"/>
  <c r="S180" i="293"/>
  <c r="K181" i="293" s="1"/>
  <c r="A180" i="293" s="1"/>
  <c r="P181" i="293"/>
  <c r="M180" i="293" s="1"/>
  <c r="S174" i="302"/>
  <c r="K175" i="302" s="1"/>
  <c r="A174" i="302" s="1"/>
  <c r="P175" i="302"/>
  <c r="M174" i="302" s="1"/>
  <c r="G185" i="300"/>
  <c r="C185" i="300" s="1"/>
  <c r="G188" i="300"/>
  <c r="C188" i="300" s="1"/>
  <c r="J192" i="300"/>
  <c r="G189" i="300"/>
  <c r="C189" i="300" s="1"/>
  <c r="H185" i="300"/>
  <c r="R185" i="300" s="1"/>
  <c r="P186" i="300" s="1"/>
  <c r="G186" i="300"/>
  <c r="C186" i="300" s="1"/>
  <c r="G187" i="300"/>
  <c r="C187" i="300" s="1"/>
  <c r="G186" i="295"/>
  <c r="C186" i="295" s="1"/>
  <c r="G189" i="295"/>
  <c r="C189" i="295" s="1"/>
  <c r="G188" i="295"/>
  <c r="C188" i="295" s="1"/>
  <c r="H185" i="295"/>
  <c r="R185" i="295" s="1"/>
  <c r="P186" i="295" s="1"/>
  <c r="J192" i="295"/>
  <c r="G187" i="295"/>
  <c r="C187" i="295" s="1"/>
  <c r="G185" i="295"/>
  <c r="C185" i="295" s="1"/>
  <c r="S186" i="299"/>
  <c r="K187" i="299" s="1"/>
  <c r="A186" i="299" s="1"/>
  <c r="P187" i="299"/>
  <c r="M186" i="299" s="1"/>
  <c r="N174" i="296"/>
  <c r="L174" i="296"/>
  <c r="G188" i="294"/>
  <c r="C188" i="294" s="1"/>
  <c r="H185" i="294"/>
  <c r="R185" i="294" s="1"/>
  <c r="P186" i="294" s="1"/>
  <c r="J192" i="294"/>
  <c r="G189" i="294"/>
  <c r="C189" i="294" s="1"/>
  <c r="G187" i="294"/>
  <c r="C187" i="294" s="1"/>
  <c r="G186" i="294"/>
  <c r="C186" i="294" s="1"/>
  <c r="G185" i="294"/>
  <c r="C185" i="294" s="1"/>
  <c r="S180" i="299"/>
  <c r="K181" i="299" s="1"/>
  <c r="A180" i="299" s="1"/>
  <c r="P181" i="299"/>
  <c r="M180" i="299" s="1"/>
  <c r="G188" i="293"/>
  <c r="C188" i="293" s="1"/>
  <c r="G185" i="293"/>
  <c r="C185" i="293" s="1"/>
  <c r="H185" i="293"/>
  <c r="R185" i="293" s="1"/>
  <c r="P186" i="293" s="1"/>
  <c r="G187" i="293"/>
  <c r="C187" i="293" s="1"/>
  <c r="G189" i="293"/>
  <c r="C189" i="293" s="1"/>
  <c r="G186" i="293"/>
  <c r="C186" i="293" s="1"/>
  <c r="J192" i="293"/>
  <c r="G186" i="291"/>
  <c r="C186" i="291" s="1"/>
  <c r="H185" i="291"/>
  <c r="R185" i="291" s="1"/>
  <c r="P186" i="291" s="1"/>
  <c r="G185" i="291"/>
  <c r="C185" i="291" s="1"/>
  <c r="G189" i="291"/>
  <c r="C189" i="291" s="1"/>
  <c r="G188" i="291"/>
  <c r="C188" i="291" s="1"/>
  <c r="J192" i="291"/>
  <c r="G187" i="291"/>
  <c r="C187" i="291" s="1"/>
  <c r="G185" i="296"/>
  <c r="C185" i="296" s="1"/>
  <c r="G189" i="296"/>
  <c r="C189" i="296" s="1"/>
  <c r="G186" i="296"/>
  <c r="C186" i="296" s="1"/>
  <c r="G188" i="296"/>
  <c r="C188" i="296" s="1"/>
  <c r="J192" i="296"/>
  <c r="H185" i="296"/>
  <c r="R185" i="296" s="1"/>
  <c r="P186" i="296" s="1"/>
  <c r="G187" i="296"/>
  <c r="C187" i="296" s="1"/>
  <c r="G181" i="302"/>
  <c r="C181" i="302" s="1"/>
  <c r="G183" i="302"/>
  <c r="C183" i="302" s="1"/>
  <c r="J186" i="302"/>
  <c r="G180" i="302"/>
  <c r="C180" i="302" s="1"/>
  <c r="G182" i="302"/>
  <c r="C182" i="302" s="1"/>
  <c r="H179" i="302"/>
  <c r="R179" i="302" s="1"/>
  <c r="P180" i="302" s="1"/>
  <c r="G179" i="302"/>
  <c r="C179" i="302" s="1"/>
  <c r="N174" i="292"/>
  <c r="L174" i="292"/>
  <c r="G189" i="298"/>
  <c r="C189" i="298" s="1"/>
  <c r="J192" i="298"/>
  <c r="H185" i="298"/>
  <c r="R185" i="298" s="1"/>
  <c r="P186" i="298" s="1"/>
  <c r="G186" i="298"/>
  <c r="C186" i="298" s="1"/>
  <c r="G187" i="298"/>
  <c r="C187" i="298" s="1"/>
  <c r="G188" i="298"/>
  <c r="C188" i="298" s="1"/>
  <c r="G185" i="298"/>
  <c r="C185" i="298" s="1"/>
  <c r="L174" i="300"/>
  <c r="N174" i="300"/>
  <c r="S180" i="292"/>
  <c r="K181" i="292" s="1"/>
  <c r="A180" i="292" s="1"/>
  <c r="P181" i="292"/>
  <c r="M180" i="292" s="1"/>
  <c r="A695" i="230"/>
  <c r="S180" i="297" l="1"/>
  <c r="K181" i="297" s="1"/>
  <c r="A180" i="297" s="1"/>
  <c r="P181" i="297"/>
  <c r="M180" i="297" s="1"/>
  <c r="N174" i="297"/>
  <c r="L174" i="297"/>
  <c r="G185" i="297"/>
  <c r="C185" i="297" s="1"/>
  <c r="G189" i="297"/>
  <c r="C189" i="297" s="1"/>
  <c r="H185" i="297"/>
  <c r="R185" i="297" s="1"/>
  <c r="P186" i="297" s="1"/>
  <c r="G188" i="297"/>
  <c r="C188" i="297" s="1"/>
  <c r="G187" i="297"/>
  <c r="C187" i="297" s="1"/>
  <c r="J192" i="297"/>
  <c r="G186" i="297"/>
  <c r="C186" i="297" s="1"/>
  <c r="P187" i="298"/>
  <c r="M186" i="298" s="1"/>
  <c r="S186" i="298"/>
  <c r="K187" i="298" s="1"/>
  <c r="A186" i="298" s="1"/>
  <c r="G194" i="291"/>
  <c r="C194" i="291" s="1"/>
  <c r="J198" i="291"/>
  <c r="G191" i="291"/>
  <c r="C191" i="291" s="1"/>
  <c r="G195" i="291"/>
  <c r="C195" i="291" s="1"/>
  <c r="G193" i="291"/>
  <c r="C193" i="291" s="1"/>
  <c r="G192" i="291"/>
  <c r="C192" i="291" s="1"/>
  <c r="H191" i="291"/>
  <c r="R191" i="291" s="1"/>
  <c r="P192" i="291" s="1"/>
  <c r="S186" i="291"/>
  <c r="K187" i="291" s="1"/>
  <c r="A186" i="291" s="1"/>
  <c r="P187" i="291"/>
  <c r="M186" i="291" s="1"/>
  <c r="S186" i="294"/>
  <c r="K187" i="294" s="1"/>
  <c r="A186" i="294" s="1"/>
  <c r="P187" i="294"/>
  <c r="M186" i="294" s="1"/>
  <c r="N186" i="299"/>
  <c r="L186" i="299"/>
  <c r="H191" i="295"/>
  <c r="R191" i="295" s="1"/>
  <c r="P192" i="295" s="1"/>
  <c r="G193" i="295"/>
  <c r="C193" i="295" s="1"/>
  <c r="G192" i="295"/>
  <c r="C192" i="295" s="1"/>
  <c r="G191" i="295"/>
  <c r="C191" i="295" s="1"/>
  <c r="G194" i="295"/>
  <c r="C194" i="295" s="1"/>
  <c r="J198" i="295"/>
  <c r="G195" i="295"/>
  <c r="C195" i="295" s="1"/>
  <c r="N174" i="302"/>
  <c r="L174" i="302"/>
  <c r="L180" i="296"/>
  <c r="N180" i="296"/>
  <c r="S186" i="292"/>
  <c r="K187" i="292" s="1"/>
  <c r="A186" i="292" s="1"/>
  <c r="P187" i="292"/>
  <c r="M186" i="292" s="1"/>
  <c r="L180" i="294"/>
  <c r="N180" i="294"/>
  <c r="P193" i="299"/>
  <c r="M192" i="299" s="1"/>
  <c r="S192" i="299"/>
  <c r="K193" i="299" s="1"/>
  <c r="A192" i="299" s="1"/>
  <c r="N180" i="295"/>
  <c r="L180" i="295"/>
  <c r="N180" i="291"/>
  <c r="L180" i="291"/>
  <c r="N180" i="292"/>
  <c r="L180" i="292"/>
  <c r="G192" i="294"/>
  <c r="C192" i="294" s="1"/>
  <c r="G193" i="294"/>
  <c r="C193" i="294" s="1"/>
  <c r="G191" i="294"/>
  <c r="C191" i="294" s="1"/>
  <c r="H191" i="294"/>
  <c r="R191" i="294" s="1"/>
  <c r="P192" i="294" s="1"/>
  <c r="G195" i="294"/>
  <c r="C195" i="294" s="1"/>
  <c r="G194" i="294"/>
  <c r="C194" i="294" s="1"/>
  <c r="J198" i="294"/>
  <c r="S186" i="300"/>
  <c r="K187" i="300" s="1"/>
  <c r="A186" i="300" s="1"/>
  <c r="P187" i="300"/>
  <c r="M186" i="300" s="1"/>
  <c r="G191" i="296"/>
  <c r="C191" i="296" s="1"/>
  <c r="G195" i="296"/>
  <c r="C195" i="296" s="1"/>
  <c r="H191" i="296"/>
  <c r="R191" i="296" s="1"/>
  <c r="P192" i="296" s="1"/>
  <c r="G193" i="296"/>
  <c r="C193" i="296" s="1"/>
  <c r="J198" i="296"/>
  <c r="G194" i="296"/>
  <c r="C194" i="296" s="1"/>
  <c r="G192" i="296"/>
  <c r="C192" i="296" s="1"/>
  <c r="G193" i="293"/>
  <c r="C193" i="293" s="1"/>
  <c r="G194" i="293"/>
  <c r="C194" i="293" s="1"/>
  <c r="G192" i="293"/>
  <c r="C192" i="293" s="1"/>
  <c r="H191" i="293"/>
  <c r="R191" i="293" s="1"/>
  <c r="P192" i="293" s="1"/>
  <c r="J198" i="293"/>
  <c r="G191" i="293"/>
  <c r="C191" i="293" s="1"/>
  <c r="G195" i="293"/>
  <c r="C195" i="293" s="1"/>
  <c r="S186" i="293"/>
  <c r="K187" i="293" s="1"/>
  <c r="A186" i="293" s="1"/>
  <c r="P187" i="293"/>
  <c r="M186" i="293" s="1"/>
  <c r="L180" i="293"/>
  <c r="N180" i="293"/>
  <c r="S180" i="302"/>
  <c r="K181" i="302" s="1"/>
  <c r="A180" i="302" s="1"/>
  <c r="P181" i="302"/>
  <c r="M180" i="302" s="1"/>
  <c r="G191" i="298"/>
  <c r="C191" i="298" s="1"/>
  <c r="G195" i="298"/>
  <c r="C195" i="298" s="1"/>
  <c r="J198" i="298"/>
  <c r="G192" i="298"/>
  <c r="C192" i="298" s="1"/>
  <c r="G193" i="298"/>
  <c r="C193" i="298" s="1"/>
  <c r="G194" i="298"/>
  <c r="C194" i="298" s="1"/>
  <c r="H191" i="298"/>
  <c r="R191" i="298" s="1"/>
  <c r="P192" i="298" s="1"/>
  <c r="J192" i="302"/>
  <c r="G187" i="302"/>
  <c r="C187" i="302" s="1"/>
  <c r="H185" i="302"/>
  <c r="R185" i="302" s="1"/>
  <c r="P186" i="302" s="1"/>
  <c r="G189" i="302"/>
  <c r="C189" i="302" s="1"/>
  <c r="G185" i="302"/>
  <c r="C185" i="302" s="1"/>
  <c r="G186" i="302"/>
  <c r="C186" i="302" s="1"/>
  <c r="G188" i="302"/>
  <c r="C188" i="302" s="1"/>
  <c r="P187" i="296"/>
  <c r="M186" i="296" s="1"/>
  <c r="S186" i="296"/>
  <c r="K187" i="296" s="1"/>
  <c r="A186" i="296" s="1"/>
  <c r="N180" i="299"/>
  <c r="L180" i="299"/>
  <c r="S186" i="295"/>
  <c r="K187" i="295" s="1"/>
  <c r="A186" i="295" s="1"/>
  <c r="P187" i="295"/>
  <c r="M186" i="295" s="1"/>
  <c r="J198" i="300"/>
  <c r="G194" i="300"/>
  <c r="C194" i="300" s="1"/>
  <c r="G195" i="300"/>
  <c r="C195" i="300" s="1"/>
  <c r="H191" i="300"/>
  <c r="R191" i="300" s="1"/>
  <c r="P192" i="300" s="1"/>
  <c r="G191" i="300"/>
  <c r="C191" i="300" s="1"/>
  <c r="G193" i="300"/>
  <c r="C193" i="300" s="1"/>
  <c r="G192" i="300"/>
  <c r="C192" i="300" s="1"/>
  <c r="G194" i="292"/>
  <c r="C194" i="292" s="1"/>
  <c r="G193" i="292"/>
  <c r="C193" i="292" s="1"/>
  <c r="G195" i="292"/>
  <c r="C195" i="292" s="1"/>
  <c r="G192" i="292"/>
  <c r="C192" i="292" s="1"/>
  <c r="G191" i="292"/>
  <c r="C191" i="292" s="1"/>
  <c r="J198" i="292"/>
  <c r="H191" i="292"/>
  <c r="R191" i="292" s="1"/>
  <c r="P192" i="292" s="1"/>
  <c r="G200" i="299"/>
  <c r="C200" i="299" s="1"/>
  <c r="G197" i="299"/>
  <c r="C197" i="299" s="1"/>
  <c r="G201" i="299"/>
  <c r="C201" i="299" s="1"/>
  <c r="G198" i="299"/>
  <c r="C198" i="299" s="1"/>
  <c r="H197" i="299"/>
  <c r="R197" i="299" s="1"/>
  <c r="P198" i="299" s="1"/>
  <c r="G199" i="299"/>
  <c r="C199" i="299" s="1"/>
  <c r="J204" i="299"/>
  <c r="L180" i="300"/>
  <c r="N180" i="300"/>
  <c r="L180" i="298"/>
  <c r="N180" i="298"/>
  <c r="A696" i="230"/>
  <c r="G192" i="297" l="1"/>
  <c r="C192" i="297" s="1"/>
  <c r="G191" i="297"/>
  <c r="C191" i="297" s="1"/>
  <c r="H191" i="297"/>
  <c r="R191" i="297" s="1"/>
  <c r="P192" i="297" s="1"/>
  <c r="G194" i="297"/>
  <c r="C194" i="297" s="1"/>
  <c r="G193" i="297"/>
  <c r="C193" i="297" s="1"/>
  <c r="J198" i="297"/>
  <c r="G195" i="297"/>
  <c r="C195" i="297" s="1"/>
  <c r="L180" i="297"/>
  <c r="N180" i="297"/>
  <c r="S186" i="297"/>
  <c r="K187" i="297" s="1"/>
  <c r="A186" i="297" s="1"/>
  <c r="P187" i="297"/>
  <c r="M186" i="297" s="1"/>
  <c r="S192" i="292"/>
  <c r="K193" i="292" s="1"/>
  <c r="A192" i="292" s="1"/>
  <c r="P193" i="292"/>
  <c r="M192" i="292" s="1"/>
  <c r="P193" i="300"/>
  <c r="M192" i="300" s="1"/>
  <c r="S192" i="300"/>
  <c r="K193" i="300" s="1"/>
  <c r="A192" i="300" s="1"/>
  <c r="L186" i="295"/>
  <c r="N186" i="295"/>
  <c r="P193" i="293"/>
  <c r="M192" i="293" s="1"/>
  <c r="S192" i="293"/>
  <c r="K193" i="293" s="1"/>
  <c r="A192" i="293" s="1"/>
  <c r="S192" i="296"/>
  <c r="K193" i="296" s="1"/>
  <c r="A192" i="296" s="1"/>
  <c r="P193" i="296"/>
  <c r="M192" i="296" s="1"/>
  <c r="H197" i="294"/>
  <c r="R197" i="294" s="1"/>
  <c r="P198" i="294" s="1"/>
  <c r="G198" i="294"/>
  <c r="C198" i="294" s="1"/>
  <c r="J204" i="294"/>
  <c r="G200" i="294"/>
  <c r="C200" i="294" s="1"/>
  <c r="G201" i="294"/>
  <c r="C201" i="294" s="1"/>
  <c r="G199" i="294"/>
  <c r="C199" i="294" s="1"/>
  <c r="G197" i="294"/>
  <c r="C197" i="294" s="1"/>
  <c r="G200" i="295"/>
  <c r="C200" i="295" s="1"/>
  <c r="G199" i="295"/>
  <c r="C199" i="295" s="1"/>
  <c r="G201" i="295"/>
  <c r="C201" i="295" s="1"/>
  <c r="J204" i="295"/>
  <c r="G197" i="295"/>
  <c r="C197" i="295" s="1"/>
  <c r="G198" i="295"/>
  <c r="C198" i="295" s="1"/>
  <c r="H197" i="295"/>
  <c r="R197" i="295" s="1"/>
  <c r="P198" i="295" s="1"/>
  <c r="L186" i="294"/>
  <c r="N186" i="294"/>
  <c r="S192" i="291"/>
  <c r="K193" i="291" s="1"/>
  <c r="A192" i="291" s="1"/>
  <c r="P193" i="291"/>
  <c r="M192" i="291" s="1"/>
  <c r="N186" i="298"/>
  <c r="L186" i="298"/>
  <c r="P199" i="299"/>
  <c r="M198" i="299" s="1"/>
  <c r="S198" i="299"/>
  <c r="K199" i="299" s="1"/>
  <c r="A198" i="299" s="1"/>
  <c r="J204" i="300"/>
  <c r="G199" i="300"/>
  <c r="C199" i="300" s="1"/>
  <c r="G200" i="300"/>
  <c r="C200" i="300" s="1"/>
  <c r="G197" i="300"/>
  <c r="C197" i="300" s="1"/>
  <c r="G201" i="300"/>
  <c r="C201" i="300" s="1"/>
  <c r="H197" i="300"/>
  <c r="R197" i="300" s="1"/>
  <c r="P198" i="300" s="1"/>
  <c r="G198" i="300"/>
  <c r="C198" i="300" s="1"/>
  <c r="S186" i="302"/>
  <c r="K187" i="302" s="1"/>
  <c r="A186" i="302" s="1"/>
  <c r="P187" i="302"/>
  <c r="M186" i="302" s="1"/>
  <c r="L180" i="302"/>
  <c r="N180" i="302"/>
  <c r="L186" i="293"/>
  <c r="N186" i="293"/>
  <c r="G200" i="293"/>
  <c r="C200" i="293" s="1"/>
  <c r="H197" i="293"/>
  <c r="R197" i="293" s="1"/>
  <c r="P198" i="293" s="1"/>
  <c r="G198" i="293"/>
  <c r="C198" i="293" s="1"/>
  <c r="G197" i="293"/>
  <c r="C197" i="293" s="1"/>
  <c r="J204" i="293"/>
  <c r="G201" i="293"/>
  <c r="C201" i="293" s="1"/>
  <c r="G199" i="293"/>
  <c r="C199" i="293" s="1"/>
  <c r="S192" i="294"/>
  <c r="K193" i="294" s="1"/>
  <c r="A192" i="294" s="1"/>
  <c r="P193" i="294"/>
  <c r="M192" i="294" s="1"/>
  <c r="N186" i="296"/>
  <c r="L186" i="296"/>
  <c r="P193" i="298"/>
  <c r="M192" i="298" s="1"/>
  <c r="S192" i="298"/>
  <c r="K193" i="298" s="1"/>
  <c r="A192" i="298" s="1"/>
  <c r="J204" i="298"/>
  <c r="G201" i="298"/>
  <c r="C201" i="298" s="1"/>
  <c r="G198" i="298"/>
  <c r="C198" i="298" s="1"/>
  <c r="G200" i="298"/>
  <c r="C200" i="298" s="1"/>
  <c r="H197" i="298"/>
  <c r="R197" i="298" s="1"/>
  <c r="P198" i="298" s="1"/>
  <c r="G197" i="298"/>
  <c r="C197" i="298" s="1"/>
  <c r="G199" i="298"/>
  <c r="C199" i="298" s="1"/>
  <c r="G199" i="296"/>
  <c r="C199" i="296" s="1"/>
  <c r="G200" i="296"/>
  <c r="C200" i="296" s="1"/>
  <c r="G198" i="296"/>
  <c r="C198" i="296" s="1"/>
  <c r="G197" i="296"/>
  <c r="C197" i="296" s="1"/>
  <c r="G201" i="296"/>
  <c r="C201" i="296" s="1"/>
  <c r="H197" i="296"/>
  <c r="R197" i="296" s="1"/>
  <c r="P198" i="296" s="1"/>
  <c r="J204" i="296"/>
  <c r="N186" i="300"/>
  <c r="L186" i="300"/>
  <c r="L192" i="299"/>
  <c r="N192" i="299"/>
  <c r="N186" i="291"/>
  <c r="L186" i="291"/>
  <c r="G206" i="299"/>
  <c r="C206" i="299" s="1"/>
  <c r="G207" i="299"/>
  <c r="C207" i="299" s="1"/>
  <c r="G205" i="299"/>
  <c r="C205" i="299" s="1"/>
  <c r="H203" i="299"/>
  <c r="R203" i="299" s="1"/>
  <c r="P204" i="299" s="1"/>
  <c r="G204" i="299"/>
  <c r="C204" i="299" s="1"/>
  <c r="G203" i="299"/>
  <c r="C203" i="299" s="1"/>
  <c r="J210" i="299"/>
  <c r="G199" i="292"/>
  <c r="C199" i="292" s="1"/>
  <c r="G200" i="292"/>
  <c r="C200" i="292" s="1"/>
  <c r="G197" i="292"/>
  <c r="C197" i="292" s="1"/>
  <c r="J204" i="292"/>
  <c r="G201" i="292"/>
  <c r="C201" i="292" s="1"/>
  <c r="H197" i="292"/>
  <c r="R197" i="292" s="1"/>
  <c r="P198" i="292" s="1"/>
  <c r="G198" i="292"/>
  <c r="C198" i="292" s="1"/>
  <c r="J198" i="302"/>
  <c r="G194" i="302"/>
  <c r="C194" i="302" s="1"/>
  <c r="G192" i="302"/>
  <c r="C192" i="302" s="1"/>
  <c r="H191" i="302"/>
  <c r="R191" i="302" s="1"/>
  <c r="P192" i="302" s="1"/>
  <c r="G193" i="302"/>
  <c r="C193" i="302" s="1"/>
  <c r="G195" i="302"/>
  <c r="C195" i="302" s="1"/>
  <c r="G191" i="302"/>
  <c r="C191" i="302" s="1"/>
  <c r="N186" i="292"/>
  <c r="L186" i="292"/>
  <c r="S192" i="295"/>
  <c r="K193" i="295" s="1"/>
  <c r="A192" i="295" s="1"/>
  <c r="P193" i="295"/>
  <c r="M192" i="295" s="1"/>
  <c r="G201" i="291"/>
  <c r="C201" i="291" s="1"/>
  <c r="J204" i="291"/>
  <c r="G199" i="291"/>
  <c r="C199" i="291" s="1"/>
  <c r="G200" i="291"/>
  <c r="C200" i="291" s="1"/>
  <c r="G198" i="291"/>
  <c r="C198" i="291" s="1"/>
  <c r="G197" i="291"/>
  <c r="C197" i="291" s="1"/>
  <c r="H197" i="291"/>
  <c r="R197" i="291" s="1"/>
  <c r="P198" i="291" s="1"/>
  <c r="A697" i="230"/>
  <c r="H197" i="297" l="1"/>
  <c r="R197" i="297" s="1"/>
  <c r="P198" i="297" s="1"/>
  <c r="J204" i="297"/>
  <c r="G200" i="297"/>
  <c r="C200" i="297" s="1"/>
  <c r="G198" i="297"/>
  <c r="C198" i="297" s="1"/>
  <c r="G199" i="297"/>
  <c r="C199" i="297" s="1"/>
  <c r="G197" i="297"/>
  <c r="C197" i="297" s="1"/>
  <c r="G201" i="297"/>
  <c r="C201" i="297" s="1"/>
  <c r="N186" i="297"/>
  <c r="L186" i="297"/>
  <c r="S192" i="297"/>
  <c r="K193" i="297" s="1"/>
  <c r="A192" i="297" s="1"/>
  <c r="P193" i="297"/>
  <c r="M192" i="297" s="1"/>
  <c r="P205" i="299"/>
  <c r="M204" i="299" s="1"/>
  <c r="S204" i="299"/>
  <c r="K205" i="299" s="1"/>
  <c r="A204" i="299" s="1"/>
  <c r="L192" i="294"/>
  <c r="N192" i="294"/>
  <c r="H203" i="293"/>
  <c r="R203" i="293" s="1"/>
  <c r="P204" i="293" s="1"/>
  <c r="G206" i="293"/>
  <c r="C206" i="293" s="1"/>
  <c r="G205" i="293"/>
  <c r="C205" i="293" s="1"/>
  <c r="G203" i="293"/>
  <c r="C203" i="293" s="1"/>
  <c r="J210" i="293"/>
  <c r="G207" i="293"/>
  <c r="C207" i="293" s="1"/>
  <c r="G204" i="293"/>
  <c r="C204" i="293" s="1"/>
  <c r="P199" i="300"/>
  <c r="M198" i="300" s="1"/>
  <c r="S198" i="300"/>
  <c r="K199" i="300" s="1"/>
  <c r="A198" i="300" s="1"/>
  <c r="N192" i="291"/>
  <c r="L192" i="291"/>
  <c r="S198" i="295"/>
  <c r="K199" i="295" s="1"/>
  <c r="A198" i="295" s="1"/>
  <c r="P199" i="295"/>
  <c r="M198" i="295" s="1"/>
  <c r="S198" i="292"/>
  <c r="K199" i="292" s="1"/>
  <c r="A198" i="292" s="1"/>
  <c r="P199" i="292"/>
  <c r="M198" i="292" s="1"/>
  <c r="P199" i="296"/>
  <c r="M198" i="296" s="1"/>
  <c r="S198" i="296"/>
  <c r="K199" i="296" s="1"/>
  <c r="A198" i="296" s="1"/>
  <c r="P199" i="298"/>
  <c r="M198" i="298" s="1"/>
  <c r="S198" i="298"/>
  <c r="K199" i="298" s="1"/>
  <c r="A198" i="298" s="1"/>
  <c r="G204" i="298"/>
  <c r="C204" i="298" s="1"/>
  <c r="J210" i="298"/>
  <c r="G206" i="298"/>
  <c r="C206" i="298" s="1"/>
  <c r="G207" i="298"/>
  <c r="C207" i="298" s="1"/>
  <c r="G203" i="298"/>
  <c r="C203" i="298" s="1"/>
  <c r="H203" i="298"/>
  <c r="R203" i="298" s="1"/>
  <c r="P204" i="298" s="1"/>
  <c r="G205" i="298"/>
  <c r="C205" i="298" s="1"/>
  <c r="P199" i="293"/>
  <c r="M198" i="293" s="1"/>
  <c r="S198" i="293"/>
  <c r="K199" i="293" s="1"/>
  <c r="A198" i="293" s="1"/>
  <c r="H203" i="295"/>
  <c r="R203" i="295" s="1"/>
  <c r="P204" i="295" s="1"/>
  <c r="G207" i="295"/>
  <c r="C207" i="295" s="1"/>
  <c r="G203" i="295"/>
  <c r="C203" i="295" s="1"/>
  <c r="J210" i="295"/>
  <c r="G205" i="295"/>
  <c r="C205" i="295" s="1"/>
  <c r="G206" i="295"/>
  <c r="C206" i="295" s="1"/>
  <c r="G204" i="295"/>
  <c r="C204" i="295" s="1"/>
  <c r="G204" i="294"/>
  <c r="C204" i="294" s="1"/>
  <c r="G206" i="294"/>
  <c r="C206" i="294" s="1"/>
  <c r="J210" i="294"/>
  <c r="G203" i="294"/>
  <c r="C203" i="294" s="1"/>
  <c r="H203" i="294"/>
  <c r="R203" i="294" s="1"/>
  <c r="P204" i="294" s="1"/>
  <c r="G207" i="294"/>
  <c r="C207" i="294" s="1"/>
  <c r="G205" i="294"/>
  <c r="C205" i="294" s="1"/>
  <c r="L192" i="296"/>
  <c r="N192" i="296"/>
  <c r="L192" i="292"/>
  <c r="N192" i="292"/>
  <c r="S198" i="291"/>
  <c r="K199" i="291" s="1"/>
  <c r="A198" i="291" s="1"/>
  <c r="P199" i="291"/>
  <c r="M198" i="291" s="1"/>
  <c r="N192" i="295"/>
  <c r="L192" i="295"/>
  <c r="P193" i="302"/>
  <c r="M192" i="302" s="1"/>
  <c r="S192" i="302"/>
  <c r="K193" i="302" s="1"/>
  <c r="A192" i="302" s="1"/>
  <c r="G206" i="296"/>
  <c r="C206" i="296" s="1"/>
  <c r="J210" i="296"/>
  <c r="H203" i="296"/>
  <c r="R203" i="296" s="1"/>
  <c r="P204" i="296" s="1"/>
  <c r="G205" i="296"/>
  <c r="C205" i="296" s="1"/>
  <c r="G203" i="296"/>
  <c r="C203" i="296" s="1"/>
  <c r="G204" i="296"/>
  <c r="C204" i="296" s="1"/>
  <c r="G207" i="296"/>
  <c r="C207" i="296" s="1"/>
  <c r="L192" i="293"/>
  <c r="N192" i="293"/>
  <c r="L192" i="300"/>
  <c r="N192" i="300"/>
  <c r="G203" i="291"/>
  <c r="C203" i="291" s="1"/>
  <c r="J210" i="291"/>
  <c r="G205" i="291"/>
  <c r="C205" i="291" s="1"/>
  <c r="H203" i="291"/>
  <c r="R203" i="291" s="1"/>
  <c r="P204" i="291" s="1"/>
  <c r="G207" i="291"/>
  <c r="C207" i="291" s="1"/>
  <c r="G204" i="291"/>
  <c r="C204" i="291" s="1"/>
  <c r="G206" i="291"/>
  <c r="C206" i="291" s="1"/>
  <c r="G201" i="302"/>
  <c r="C201" i="302" s="1"/>
  <c r="G197" i="302"/>
  <c r="C197" i="302" s="1"/>
  <c r="H197" i="302"/>
  <c r="R197" i="302" s="1"/>
  <c r="P198" i="302" s="1"/>
  <c r="J204" i="302"/>
  <c r="G199" i="302"/>
  <c r="C199" i="302" s="1"/>
  <c r="G198" i="302"/>
  <c r="C198" i="302" s="1"/>
  <c r="G200" i="302"/>
  <c r="C200" i="302" s="1"/>
  <c r="G207" i="292"/>
  <c r="C207" i="292" s="1"/>
  <c r="J210" i="292"/>
  <c r="G203" i="292"/>
  <c r="C203" i="292" s="1"/>
  <c r="H203" i="292"/>
  <c r="R203" i="292" s="1"/>
  <c r="P204" i="292" s="1"/>
  <c r="G204" i="292"/>
  <c r="C204" i="292" s="1"/>
  <c r="G205" i="292"/>
  <c r="C205" i="292" s="1"/>
  <c r="G206" i="292"/>
  <c r="C206" i="292" s="1"/>
  <c r="G211" i="299"/>
  <c r="C211" i="299" s="1"/>
  <c r="G210" i="299"/>
  <c r="C210" i="299" s="1"/>
  <c r="G212" i="299"/>
  <c r="C212" i="299" s="1"/>
  <c r="G213" i="299"/>
  <c r="C213" i="299" s="1"/>
  <c r="J216" i="299"/>
  <c r="G209" i="299"/>
  <c r="C209" i="299" s="1"/>
  <c r="H209" i="299"/>
  <c r="R209" i="299" s="1"/>
  <c r="P210" i="299" s="1"/>
  <c r="N192" i="298"/>
  <c r="L192" i="298"/>
  <c r="L186" i="302"/>
  <c r="N186" i="302"/>
  <c r="G204" i="300"/>
  <c r="C204" i="300" s="1"/>
  <c r="G205" i="300"/>
  <c r="C205" i="300" s="1"/>
  <c r="G207" i="300"/>
  <c r="C207" i="300" s="1"/>
  <c r="G203" i="300"/>
  <c r="C203" i="300" s="1"/>
  <c r="G206" i="300"/>
  <c r="C206" i="300" s="1"/>
  <c r="J210" i="300"/>
  <c r="H203" i="300"/>
  <c r="R203" i="300" s="1"/>
  <c r="P204" i="300" s="1"/>
  <c r="L198" i="299"/>
  <c r="N198" i="299"/>
  <c r="P199" i="294"/>
  <c r="M198" i="294" s="1"/>
  <c r="S198" i="294"/>
  <c r="K199" i="294" s="1"/>
  <c r="A198" i="294" s="1"/>
  <c r="A698" i="230"/>
  <c r="P199" i="297" l="1"/>
  <c r="M198" i="297" s="1"/>
  <c r="S198" i="297"/>
  <c r="K199" i="297" s="1"/>
  <c r="A198" i="297" s="1"/>
  <c r="H203" i="297"/>
  <c r="R203" i="297" s="1"/>
  <c r="P204" i="297" s="1"/>
  <c r="G207" i="297"/>
  <c r="C207" i="297" s="1"/>
  <c r="G206" i="297"/>
  <c r="C206" i="297" s="1"/>
  <c r="G203" i="297"/>
  <c r="C203" i="297" s="1"/>
  <c r="G204" i="297"/>
  <c r="C204" i="297" s="1"/>
  <c r="J210" i="297"/>
  <c r="G205" i="297"/>
  <c r="C205" i="297" s="1"/>
  <c r="L192" i="297"/>
  <c r="N192" i="297"/>
  <c r="N198" i="294"/>
  <c r="L198" i="294"/>
  <c r="S204" i="300"/>
  <c r="K205" i="300" s="1"/>
  <c r="A204" i="300" s="1"/>
  <c r="P205" i="300"/>
  <c r="M204" i="300" s="1"/>
  <c r="G206" i="302"/>
  <c r="C206" i="302" s="1"/>
  <c r="H203" i="302"/>
  <c r="R203" i="302" s="1"/>
  <c r="P204" i="302" s="1"/>
  <c r="G203" i="302"/>
  <c r="C203" i="302" s="1"/>
  <c r="J210" i="302"/>
  <c r="G204" i="302"/>
  <c r="C204" i="302" s="1"/>
  <c r="G207" i="302"/>
  <c r="C207" i="302" s="1"/>
  <c r="G205" i="302"/>
  <c r="C205" i="302" s="1"/>
  <c r="P205" i="296"/>
  <c r="M204" i="296" s="1"/>
  <c r="S204" i="296"/>
  <c r="K205" i="296" s="1"/>
  <c r="A204" i="296" s="1"/>
  <c r="N192" i="302"/>
  <c r="L192" i="302"/>
  <c r="L198" i="293"/>
  <c r="N198" i="293"/>
  <c r="L198" i="292"/>
  <c r="N198" i="292"/>
  <c r="L198" i="295"/>
  <c r="N198" i="295"/>
  <c r="J216" i="293"/>
  <c r="G212" i="293"/>
  <c r="C212" i="293" s="1"/>
  <c r="G211" i="293"/>
  <c r="C211" i="293" s="1"/>
  <c r="H209" i="293"/>
  <c r="R209" i="293" s="1"/>
  <c r="P210" i="293" s="1"/>
  <c r="G209" i="293"/>
  <c r="C209" i="293" s="1"/>
  <c r="G213" i="293"/>
  <c r="C213" i="293" s="1"/>
  <c r="G210" i="293"/>
  <c r="C210" i="293" s="1"/>
  <c r="S204" i="293"/>
  <c r="K205" i="293" s="1"/>
  <c r="A204" i="293" s="1"/>
  <c r="P205" i="293"/>
  <c r="M204" i="293" s="1"/>
  <c r="N204" i="299"/>
  <c r="L204" i="299"/>
  <c r="G210" i="300"/>
  <c r="C210" i="300" s="1"/>
  <c r="G209" i="300"/>
  <c r="C209" i="300" s="1"/>
  <c r="G213" i="300"/>
  <c r="C213" i="300" s="1"/>
  <c r="G212" i="300"/>
  <c r="C212" i="300" s="1"/>
  <c r="G211" i="300"/>
  <c r="C211" i="300" s="1"/>
  <c r="J216" i="300"/>
  <c r="H209" i="300"/>
  <c r="R209" i="300" s="1"/>
  <c r="P210" i="300" s="1"/>
  <c r="G218" i="299"/>
  <c r="C218" i="299" s="1"/>
  <c r="G217" i="299"/>
  <c r="C217" i="299" s="1"/>
  <c r="J222" i="299"/>
  <c r="G219" i="299"/>
  <c r="C219" i="299" s="1"/>
  <c r="G216" i="299"/>
  <c r="C216" i="299" s="1"/>
  <c r="H215" i="299"/>
  <c r="R215" i="299" s="1"/>
  <c r="P216" i="299" s="1"/>
  <c r="G215" i="299"/>
  <c r="C215" i="299" s="1"/>
  <c r="S204" i="292"/>
  <c r="K205" i="292" s="1"/>
  <c r="A204" i="292" s="1"/>
  <c r="P205" i="292"/>
  <c r="M204" i="292" s="1"/>
  <c r="G209" i="291"/>
  <c r="C209" i="291" s="1"/>
  <c r="J216" i="291"/>
  <c r="G212" i="291"/>
  <c r="C212" i="291" s="1"/>
  <c r="G211" i="291"/>
  <c r="C211" i="291" s="1"/>
  <c r="G210" i="291"/>
  <c r="C210" i="291" s="1"/>
  <c r="G213" i="291"/>
  <c r="C213" i="291" s="1"/>
  <c r="H209" i="291"/>
  <c r="R209" i="291" s="1"/>
  <c r="P210" i="291" s="1"/>
  <c r="P211" i="299"/>
  <c r="M210" i="299" s="1"/>
  <c r="S210" i="299"/>
  <c r="K211" i="299" s="1"/>
  <c r="A210" i="299" s="1"/>
  <c r="G210" i="292"/>
  <c r="C210" i="292" s="1"/>
  <c r="J216" i="292"/>
  <c r="G212" i="292"/>
  <c r="C212" i="292" s="1"/>
  <c r="G213" i="292"/>
  <c r="C213" i="292" s="1"/>
  <c r="G209" i="292"/>
  <c r="C209" i="292" s="1"/>
  <c r="H209" i="292"/>
  <c r="R209" i="292" s="1"/>
  <c r="P210" i="292" s="1"/>
  <c r="G211" i="292"/>
  <c r="C211" i="292" s="1"/>
  <c r="S204" i="291"/>
  <c r="K205" i="291" s="1"/>
  <c r="A204" i="291" s="1"/>
  <c r="P205" i="291"/>
  <c r="M204" i="291" s="1"/>
  <c r="N198" i="291"/>
  <c r="L198" i="291"/>
  <c r="S204" i="294"/>
  <c r="K205" i="294" s="1"/>
  <c r="A204" i="294" s="1"/>
  <c r="P205" i="294"/>
  <c r="M204" i="294" s="1"/>
  <c r="G212" i="295"/>
  <c r="C212" i="295" s="1"/>
  <c r="H209" i="295"/>
  <c r="R209" i="295" s="1"/>
  <c r="P210" i="295" s="1"/>
  <c r="G213" i="295"/>
  <c r="C213" i="295" s="1"/>
  <c r="G210" i="295"/>
  <c r="C210" i="295" s="1"/>
  <c r="G209" i="295"/>
  <c r="C209" i="295" s="1"/>
  <c r="G211" i="295"/>
  <c r="C211" i="295" s="1"/>
  <c r="J216" i="295"/>
  <c r="L198" i="296"/>
  <c r="N198" i="296"/>
  <c r="P205" i="295"/>
  <c r="M204" i="295" s="1"/>
  <c r="S204" i="295"/>
  <c r="K205" i="295" s="1"/>
  <c r="A204" i="295" s="1"/>
  <c r="P205" i="298"/>
  <c r="M204" i="298" s="1"/>
  <c r="S204" i="298"/>
  <c r="K205" i="298" s="1"/>
  <c r="A204" i="298" s="1"/>
  <c r="J216" i="298"/>
  <c r="G211" i="298"/>
  <c r="C211" i="298" s="1"/>
  <c r="H209" i="298"/>
  <c r="R209" i="298" s="1"/>
  <c r="P210" i="298" s="1"/>
  <c r="G209" i="298"/>
  <c r="C209" i="298" s="1"/>
  <c r="G213" i="298"/>
  <c r="C213" i="298" s="1"/>
  <c r="G212" i="298"/>
  <c r="C212" i="298" s="1"/>
  <c r="G210" i="298"/>
  <c r="C210" i="298" s="1"/>
  <c r="P199" i="302"/>
  <c r="M198" i="302" s="1"/>
  <c r="S198" i="302"/>
  <c r="K199" i="302" s="1"/>
  <c r="A198" i="302" s="1"/>
  <c r="G212" i="296"/>
  <c r="C212" i="296" s="1"/>
  <c r="H209" i="296"/>
  <c r="R209" i="296" s="1"/>
  <c r="P210" i="296" s="1"/>
  <c r="G211" i="296"/>
  <c r="C211" i="296" s="1"/>
  <c r="G210" i="296"/>
  <c r="C210" i="296" s="1"/>
  <c r="G209" i="296"/>
  <c r="C209" i="296" s="1"/>
  <c r="J216" i="296"/>
  <c r="G213" i="296"/>
  <c r="C213" i="296" s="1"/>
  <c r="G213" i="294"/>
  <c r="C213" i="294" s="1"/>
  <c r="H209" i="294"/>
  <c r="R209" i="294" s="1"/>
  <c r="P210" i="294" s="1"/>
  <c r="J216" i="294"/>
  <c r="G210" i="294"/>
  <c r="C210" i="294" s="1"/>
  <c r="G211" i="294"/>
  <c r="C211" i="294" s="1"/>
  <c r="G209" i="294"/>
  <c r="C209" i="294" s="1"/>
  <c r="G212" i="294"/>
  <c r="C212" i="294" s="1"/>
  <c r="N198" i="298"/>
  <c r="L198" i="298"/>
  <c r="N198" i="300"/>
  <c r="L198" i="300"/>
  <c r="A699" i="230"/>
  <c r="N198" i="297" l="1"/>
  <c r="L198" i="297"/>
  <c r="P205" i="297"/>
  <c r="M204" i="297" s="1"/>
  <c r="S204" i="297"/>
  <c r="K205" i="297" s="1"/>
  <c r="A204" i="297" s="1"/>
  <c r="H209" i="297"/>
  <c r="R209" i="297" s="1"/>
  <c r="P210" i="297" s="1"/>
  <c r="G211" i="297"/>
  <c r="C211" i="297" s="1"/>
  <c r="J216" i="297"/>
  <c r="G212" i="297"/>
  <c r="C212" i="297" s="1"/>
  <c r="G210" i="297"/>
  <c r="C210" i="297" s="1"/>
  <c r="G209" i="297"/>
  <c r="C209" i="297" s="1"/>
  <c r="G213" i="297"/>
  <c r="C213" i="297" s="1"/>
  <c r="P211" i="295"/>
  <c r="M210" i="295" s="1"/>
  <c r="S210" i="295"/>
  <c r="K211" i="295" s="1"/>
  <c r="A210" i="295" s="1"/>
  <c r="N204" i="292"/>
  <c r="L204" i="292"/>
  <c r="N204" i="296"/>
  <c r="L204" i="296"/>
  <c r="P211" i="296"/>
  <c r="M210" i="296" s="1"/>
  <c r="S210" i="296"/>
  <c r="K211" i="296" s="1"/>
  <c r="A210" i="296" s="1"/>
  <c r="H215" i="298"/>
  <c r="R215" i="298" s="1"/>
  <c r="P216" i="298" s="1"/>
  <c r="G217" i="298"/>
  <c r="C217" i="298" s="1"/>
  <c r="J222" i="298"/>
  <c r="G219" i="298"/>
  <c r="C219" i="298" s="1"/>
  <c r="G215" i="298"/>
  <c r="C215" i="298" s="1"/>
  <c r="G218" i="298"/>
  <c r="C218" i="298" s="1"/>
  <c r="G216" i="298"/>
  <c r="C216" i="298" s="1"/>
  <c r="L204" i="295"/>
  <c r="N204" i="295"/>
  <c r="L210" i="299"/>
  <c r="N210" i="299"/>
  <c r="N198" i="302"/>
  <c r="L198" i="302"/>
  <c r="G216" i="295"/>
  <c r="C216" i="295" s="1"/>
  <c r="G218" i="295"/>
  <c r="C218" i="295" s="1"/>
  <c r="J222" i="295"/>
  <c r="H215" i="295"/>
  <c r="R215" i="295" s="1"/>
  <c r="P216" i="295" s="1"/>
  <c r="G219" i="295"/>
  <c r="C219" i="295" s="1"/>
  <c r="G217" i="295"/>
  <c r="C217" i="295" s="1"/>
  <c r="G215" i="295"/>
  <c r="C215" i="295" s="1"/>
  <c r="S216" i="299"/>
  <c r="K217" i="299" s="1"/>
  <c r="A216" i="299" s="1"/>
  <c r="P217" i="299"/>
  <c r="M216" i="299" s="1"/>
  <c r="S210" i="293"/>
  <c r="K211" i="293" s="1"/>
  <c r="A210" i="293" s="1"/>
  <c r="P211" i="293"/>
  <c r="M210" i="293" s="1"/>
  <c r="G213" i="302"/>
  <c r="C213" i="302" s="1"/>
  <c r="G210" i="302"/>
  <c r="C210" i="302" s="1"/>
  <c r="G209" i="302"/>
  <c r="C209" i="302" s="1"/>
  <c r="H209" i="302"/>
  <c r="R209" i="302" s="1"/>
  <c r="P210" i="302" s="1"/>
  <c r="J216" i="302"/>
  <c r="G212" i="302"/>
  <c r="C212" i="302" s="1"/>
  <c r="G211" i="302"/>
  <c r="C211" i="302" s="1"/>
  <c r="L204" i="300"/>
  <c r="N204" i="300"/>
  <c r="G217" i="294"/>
  <c r="C217" i="294" s="1"/>
  <c r="H215" i="294"/>
  <c r="R215" i="294" s="1"/>
  <c r="P216" i="294" s="1"/>
  <c r="G215" i="294"/>
  <c r="C215" i="294" s="1"/>
  <c r="G219" i="294"/>
  <c r="C219" i="294" s="1"/>
  <c r="J222" i="294"/>
  <c r="G218" i="294"/>
  <c r="C218" i="294" s="1"/>
  <c r="G216" i="294"/>
  <c r="C216" i="294" s="1"/>
  <c r="S210" i="298"/>
  <c r="K211" i="298" s="1"/>
  <c r="A210" i="298" s="1"/>
  <c r="P211" i="298"/>
  <c r="M210" i="298" s="1"/>
  <c r="L204" i="298"/>
  <c r="N204" i="298"/>
  <c r="L204" i="294"/>
  <c r="N204" i="294"/>
  <c r="N204" i="291"/>
  <c r="L204" i="291"/>
  <c r="G219" i="291"/>
  <c r="C219" i="291" s="1"/>
  <c r="G216" i="291"/>
  <c r="C216" i="291" s="1"/>
  <c r="J222" i="291"/>
  <c r="G217" i="291"/>
  <c r="C217" i="291" s="1"/>
  <c r="H215" i="291"/>
  <c r="R215" i="291" s="1"/>
  <c r="P216" i="291" s="1"/>
  <c r="G218" i="291"/>
  <c r="C218" i="291" s="1"/>
  <c r="G215" i="291"/>
  <c r="C215" i="291" s="1"/>
  <c r="G224" i="299"/>
  <c r="C224" i="299" s="1"/>
  <c r="G222" i="299"/>
  <c r="C222" i="299" s="1"/>
  <c r="G223" i="299"/>
  <c r="C223" i="299" s="1"/>
  <c r="J228" i="299"/>
  <c r="G225" i="299"/>
  <c r="C225" i="299" s="1"/>
  <c r="H221" i="299"/>
  <c r="R221" i="299" s="1"/>
  <c r="P222" i="299" s="1"/>
  <c r="G221" i="299"/>
  <c r="C221" i="299" s="1"/>
  <c r="J222" i="300"/>
  <c r="G217" i="300"/>
  <c r="C217" i="300" s="1"/>
  <c r="G216" i="300"/>
  <c r="C216" i="300" s="1"/>
  <c r="G218" i="300"/>
  <c r="C218" i="300" s="1"/>
  <c r="G215" i="300"/>
  <c r="C215" i="300" s="1"/>
  <c r="H215" i="300"/>
  <c r="R215" i="300" s="1"/>
  <c r="P216" i="300" s="1"/>
  <c r="G219" i="300"/>
  <c r="C219" i="300" s="1"/>
  <c r="L204" i="293"/>
  <c r="N204" i="293"/>
  <c r="G218" i="293"/>
  <c r="C218" i="293" s="1"/>
  <c r="G216" i="293"/>
  <c r="C216" i="293" s="1"/>
  <c r="J222" i="293"/>
  <c r="G217" i="293"/>
  <c r="C217" i="293" s="1"/>
  <c r="H215" i="293"/>
  <c r="R215" i="293" s="1"/>
  <c r="P216" i="293" s="1"/>
  <c r="G219" i="293"/>
  <c r="C219" i="293" s="1"/>
  <c r="G215" i="293"/>
  <c r="C215" i="293" s="1"/>
  <c r="G219" i="296"/>
  <c r="C219" i="296" s="1"/>
  <c r="G215" i="296"/>
  <c r="C215" i="296" s="1"/>
  <c r="G216" i="296"/>
  <c r="C216" i="296" s="1"/>
  <c r="G217" i="296"/>
  <c r="C217" i="296" s="1"/>
  <c r="J222" i="296"/>
  <c r="G218" i="296"/>
  <c r="C218" i="296" s="1"/>
  <c r="H215" i="296"/>
  <c r="R215" i="296" s="1"/>
  <c r="P216" i="296" s="1"/>
  <c r="S210" i="294"/>
  <c r="K211" i="294" s="1"/>
  <c r="A210" i="294" s="1"/>
  <c r="P211" i="294"/>
  <c r="M210" i="294" s="1"/>
  <c r="S210" i="292"/>
  <c r="K211" i="292" s="1"/>
  <c r="A210" i="292" s="1"/>
  <c r="P211" i="292"/>
  <c r="M210" i="292" s="1"/>
  <c r="G216" i="292"/>
  <c r="C216" i="292" s="1"/>
  <c r="G219" i="292"/>
  <c r="C219" i="292" s="1"/>
  <c r="G218" i="292"/>
  <c r="C218" i="292" s="1"/>
  <c r="H215" i="292"/>
  <c r="R215" i="292" s="1"/>
  <c r="P216" i="292" s="1"/>
  <c r="J222" i="292"/>
  <c r="G215" i="292"/>
  <c r="C215" i="292" s="1"/>
  <c r="G217" i="292"/>
  <c r="C217" i="292" s="1"/>
  <c r="S210" i="291"/>
  <c r="K211" i="291" s="1"/>
  <c r="A210" i="291" s="1"/>
  <c r="P211" i="291"/>
  <c r="M210" i="291" s="1"/>
  <c r="P211" i="300"/>
  <c r="M210" i="300" s="1"/>
  <c r="S210" i="300"/>
  <c r="K211" i="300" s="1"/>
  <c r="A210" i="300" s="1"/>
  <c r="S204" i="302"/>
  <c r="K205" i="302" s="1"/>
  <c r="A204" i="302" s="1"/>
  <c r="P205" i="302"/>
  <c r="M204" i="302" s="1"/>
  <c r="A700" i="230"/>
  <c r="P211" i="297" l="1"/>
  <c r="M210" i="297" s="1"/>
  <c r="S210" i="297"/>
  <c r="K211" i="297" s="1"/>
  <c r="A210" i="297" s="1"/>
  <c r="G217" i="297"/>
  <c r="C217" i="297" s="1"/>
  <c r="G219" i="297"/>
  <c r="C219" i="297" s="1"/>
  <c r="H215" i="297"/>
  <c r="R215" i="297" s="1"/>
  <c r="P216" i="297" s="1"/>
  <c r="G215" i="297"/>
  <c r="C215" i="297" s="1"/>
  <c r="G216" i="297"/>
  <c r="C216" i="297" s="1"/>
  <c r="J222" i="297"/>
  <c r="G218" i="297"/>
  <c r="C218" i="297" s="1"/>
  <c r="L204" i="297"/>
  <c r="N204" i="297"/>
  <c r="P217" i="293"/>
  <c r="M216" i="293" s="1"/>
  <c r="S216" i="293"/>
  <c r="K217" i="293" s="1"/>
  <c r="A216" i="293" s="1"/>
  <c r="S216" i="300"/>
  <c r="K217" i="300" s="1"/>
  <c r="A216" i="300" s="1"/>
  <c r="P217" i="300"/>
  <c r="M216" i="300" s="1"/>
  <c r="S210" i="302"/>
  <c r="K211" i="302" s="1"/>
  <c r="A210" i="302" s="1"/>
  <c r="P211" i="302"/>
  <c r="M210" i="302" s="1"/>
  <c r="G222" i="298"/>
  <c r="C222" i="298" s="1"/>
  <c r="G224" i="298"/>
  <c r="C224" i="298" s="1"/>
  <c r="G225" i="298"/>
  <c r="C225" i="298" s="1"/>
  <c r="G221" i="298"/>
  <c r="C221" i="298" s="1"/>
  <c r="J228" i="298"/>
  <c r="G223" i="298"/>
  <c r="C223" i="298" s="1"/>
  <c r="H221" i="298"/>
  <c r="R221" i="298" s="1"/>
  <c r="P222" i="298" s="1"/>
  <c r="L210" i="296"/>
  <c r="N210" i="296"/>
  <c r="N210" i="295"/>
  <c r="L210" i="295"/>
  <c r="P217" i="296"/>
  <c r="M216" i="296" s="1"/>
  <c r="S216" i="296"/>
  <c r="K217" i="296" s="1"/>
  <c r="A216" i="296" s="1"/>
  <c r="P223" i="299"/>
  <c r="M222" i="299" s="1"/>
  <c r="S222" i="299"/>
  <c r="K223" i="299" s="1"/>
  <c r="A222" i="299" s="1"/>
  <c r="P217" i="291"/>
  <c r="M216" i="291" s="1"/>
  <c r="S216" i="291"/>
  <c r="K217" i="291" s="1"/>
  <c r="A216" i="291" s="1"/>
  <c r="J222" i="302"/>
  <c r="H215" i="302"/>
  <c r="R215" i="302" s="1"/>
  <c r="P216" i="302" s="1"/>
  <c r="G219" i="302"/>
  <c r="C219" i="302" s="1"/>
  <c r="G215" i="302"/>
  <c r="C215" i="302" s="1"/>
  <c r="G218" i="302"/>
  <c r="C218" i="302" s="1"/>
  <c r="G216" i="302"/>
  <c r="C216" i="302" s="1"/>
  <c r="G217" i="302"/>
  <c r="C217" i="302" s="1"/>
  <c r="N210" i="293"/>
  <c r="L210" i="293"/>
  <c r="G225" i="295"/>
  <c r="C225" i="295" s="1"/>
  <c r="G224" i="295"/>
  <c r="C224" i="295" s="1"/>
  <c r="H221" i="295"/>
  <c r="R221" i="295" s="1"/>
  <c r="P222" i="295" s="1"/>
  <c r="G221" i="295"/>
  <c r="C221" i="295" s="1"/>
  <c r="J228" i="295"/>
  <c r="G223" i="295"/>
  <c r="C223" i="295" s="1"/>
  <c r="G222" i="295"/>
  <c r="C222" i="295" s="1"/>
  <c r="N204" i="302"/>
  <c r="L204" i="302"/>
  <c r="L210" i="291"/>
  <c r="N210" i="291"/>
  <c r="G225" i="292"/>
  <c r="C225" i="292" s="1"/>
  <c r="J228" i="292"/>
  <c r="G224" i="292"/>
  <c r="C224" i="292" s="1"/>
  <c r="H221" i="292"/>
  <c r="R221" i="292" s="1"/>
  <c r="P222" i="292" s="1"/>
  <c r="G221" i="292"/>
  <c r="C221" i="292" s="1"/>
  <c r="G223" i="292"/>
  <c r="C223" i="292" s="1"/>
  <c r="G222" i="292"/>
  <c r="C222" i="292" s="1"/>
  <c r="G221" i="293"/>
  <c r="C221" i="293" s="1"/>
  <c r="G224" i="293"/>
  <c r="C224" i="293" s="1"/>
  <c r="J228" i="293"/>
  <c r="G225" i="293"/>
  <c r="C225" i="293" s="1"/>
  <c r="G222" i="293"/>
  <c r="C222" i="293" s="1"/>
  <c r="H221" i="293"/>
  <c r="R221" i="293" s="1"/>
  <c r="P222" i="293" s="1"/>
  <c r="G223" i="293"/>
  <c r="C223" i="293" s="1"/>
  <c r="L210" i="298"/>
  <c r="N210" i="298"/>
  <c r="H221" i="294"/>
  <c r="R221" i="294" s="1"/>
  <c r="P222" i="294" s="1"/>
  <c r="G223" i="294"/>
  <c r="C223" i="294" s="1"/>
  <c r="G225" i="294"/>
  <c r="C225" i="294" s="1"/>
  <c r="G222" i="294"/>
  <c r="C222" i="294" s="1"/>
  <c r="G221" i="294"/>
  <c r="C221" i="294" s="1"/>
  <c r="J228" i="294"/>
  <c r="G224" i="294"/>
  <c r="C224" i="294" s="1"/>
  <c r="S216" i="295"/>
  <c r="K217" i="295" s="1"/>
  <c r="A216" i="295" s="1"/>
  <c r="P217" i="295"/>
  <c r="M216" i="295" s="1"/>
  <c r="P217" i="298"/>
  <c r="M216" i="298" s="1"/>
  <c r="S216" i="298"/>
  <c r="K217" i="298" s="1"/>
  <c r="A216" i="298" s="1"/>
  <c r="P217" i="292"/>
  <c r="M216" i="292" s="1"/>
  <c r="S216" i="292"/>
  <c r="K217" i="292" s="1"/>
  <c r="A216" i="292" s="1"/>
  <c r="L210" i="292"/>
  <c r="N210" i="292"/>
  <c r="N210" i="300"/>
  <c r="L210" i="300"/>
  <c r="N210" i="294"/>
  <c r="L210" i="294"/>
  <c r="H221" i="296"/>
  <c r="R221" i="296" s="1"/>
  <c r="P222" i="296" s="1"/>
  <c r="G225" i="296"/>
  <c r="C225" i="296" s="1"/>
  <c r="G224" i="296"/>
  <c r="C224" i="296" s="1"/>
  <c r="J228" i="296"/>
  <c r="G221" i="296"/>
  <c r="C221" i="296" s="1"/>
  <c r="G222" i="296"/>
  <c r="C222" i="296" s="1"/>
  <c r="G223" i="296"/>
  <c r="C223" i="296" s="1"/>
  <c r="G222" i="300"/>
  <c r="C222" i="300" s="1"/>
  <c r="G225" i="300"/>
  <c r="C225" i="300" s="1"/>
  <c r="H221" i="300"/>
  <c r="R221" i="300" s="1"/>
  <c r="P222" i="300" s="1"/>
  <c r="G221" i="300"/>
  <c r="C221" i="300" s="1"/>
  <c r="G223" i="300"/>
  <c r="C223" i="300" s="1"/>
  <c r="J228" i="300"/>
  <c r="G224" i="300"/>
  <c r="C224" i="300" s="1"/>
  <c r="H227" i="299"/>
  <c r="R227" i="299" s="1"/>
  <c r="P228" i="299" s="1"/>
  <c r="J234" i="299"/>
  <c r="G230" i="299"/>
  <c r="C230" i="299" s="1"/>
  <c r="G229" i="299"/>
  <c r="C229" i="299" s="1"/>
  <c r="G227" i="299"/>
  <c r="C227" i="299" s="1"/>
  <c r="G231" i="299"/>
  <c r="C231" i="299" s="1"/>
  <c r="G228" i="299"/>
  <c r="C228" i="299" s="1"/>
  <c r="H221" i="291"/>
  <c r="R221" i="291" s="1"/>
  <c r="P222" i="291" s="1"/>
  <c r="G224" i="291"/>
  <c r="C224" i="291" s="1"/>
  <c r="G225" i="291"/>
  <c r="C225" i="291" s="1"/>
  <c r="G222" i="291"/>
  <c r="C222" i="291" s="1"/>
  <c r="G223" i="291"/>
  <c r="C223" i="291" s="1"/>
  <c r="J228" i="291"/>
  <c r="G221" i="291"/>
  <c r="C221" i="291" s="1"/>
  <c r="P217" i="294"/>
  <c r="M216" i="294" s="1"/>
  <c r="S216" i="294"/>
  <c r="K217" i="294" s="1"/>
  <c r="A216" i="294" s="1"/>
  <c r="N216" i="299"/>
  <c r="L216" i="299"/>
  <c r="A701" i="230"/>
  <c r="S216" i="297" l="1"/>
  <c r="K217" i="297" s="1"/>
  <c r="A216" i="297" s="1"/>
  <c r="P217" i="297"/>
  <c r="M216" i="297" s="1"/>
  <c r="N210" i="297"/>
  <c r="L210" i="297"/>
  <c r="G223" i="297"/>
  <c r="C223" i="297" s="1"/>
  <c r="G222" i="297"/>
  <c r="C222" i="297" s="1"/>
  <c r="G221" i="297"/>
  <c r="C221" i="297" s="1"/>
  <c r="G225" i="297"/>
  <c r="C225" i="297" s="1"/>
  <c r="J228" i="297"/>
  <c r="G224" i="297"/>
  <c r="C224" i="297" s="1"/>
  <c r="H221" i="297"/>
  <c r="R221" i="297" s="1"/>
  <c r="P222" i="297" s="1"/>
  <c r="G234" i="299"/>
  <c r="C234" i="299" s="1"/>
  <c r="H233" i="299"/>
  <c r="R233" i="299" s="1"/>
  <c r="P234" i="299" s="1"/>
  <c r="G235" i="299"/>
  <c r="C235" i="299" s="1"/>
  <c r="G236" i="299"/>
  <c r="C236" i="299" s="1"/>
  <c r="G237" i="299"/>
  <c r="C237" i="299" s="1"/>
  <c r="J240" i="299"/>
  <c r="G233" i="299"/>
  <c r="C233" i="299" s="1"/>
  <c r="H227" i="293"/>
  <c r="R227" i="293" s="1"/>
  <c r="P228" i="293" s="1"/>
  <c r="G230" i="293"/>
  <c r="C230" i="293" s="1"/>
  <c r="G227" i="293"/>
  <c r="C227" i="293" s="1"/>
  <c r="G229" i="293"/>
  <c r="C229" i="293" s="1"/>
  <c r="J234" i="293"/>
  <c r="G231" i="293"/>
  <c r="C231" i="293" s="1"/>
  <c r="G228" i="293"/>
  <c r="C228" i="293" s="1"/>
  <c r="G230" i="292"/>
  <c r="C230" i="292" s="1"/>
  <c r="J234" i="292"/>
  <c r="G228" i="292"/>
  <c r="C228" i="292" s="1"/>
  <c r="G229" i="292"/>
  <c r="C229" i="292" s="1"/>
  <c r="H227" i="292"/>
  <c r="R227" i="292" s="1"/>
  <c r="P228" i="292" s="1"/>
  <c r="G227" i="292"/>
  <c r="C227" i="292" s="1"/>
  <c r="G231" i="292"/>
  <c r="C231" i="292" s="1"/>
  <c r="S222" i="295"/>
  <c r="K223" i="295" s="1"/>
  <c r="A222" i="295" s="1"/>
  <c r="P223" i="295"/>
  <c r="M222" i="295" s="1"/>
  <c r="P217" i="302"/>
  <c r="M216" i="302" s="1"/>
  <c r="S216" i="302"/>
  <c r="K217" i="302" s="1"/>
  <c r="A216" i="302" s="1"/>
  <c r="S222" i="298"/>
  <c r="K223" i="298" s="1"/>
  <c r="A222" i="298" s="1"/>
  <c r="P223" i="298"/>
  <c r="M222" i="298" s="1"/>
  <c r="L216" i="293"/>
  <c r="N216" i="293"/>
  <c r="H227" i="296"/>
  <c r="R227" i="296" s="1"/>
  <c r="P228" i="296" s="1"/>
  <c r="G229" i="296"/>
  <c r="C229" i="296" s="1"/>
  <c r="G230" i="296"/>
  <c r="C230" i="296" s="1"/>
  <c r="G231" i="296"/>
  <c r="C231" i="296" s="1"/>
  <c r="G228" i="296"/>
  <c r="C228" i="296" s="1"/>
  <c r="G227" i="296"/>
  <c r="C227" i="296" s="1"/>
  <c r="J234" i="296"/>
  <c r="G227" i="294"/>
  <c r="C227" i="294" s="1"/>
  <c r="G230" i="294"/>
  <c r="C230" i="294" s="1"/>
  <c r="G231" i="294"/>
  <c r="C231" i="294" s="1"/>
  <c r="G229" i="294"/>
  <c r="C229" i="294" s="1"/>
  <c r="J234" i="294"/>
  <c r="H227" i="294"/>
  <c r="R227" i="294" s="1"/>
  <c r="P228" i="294" s="1"/>
  <c r="G228" i="294"/>
  <c r="C228" i="294" s="1"/>
  <c r="L216" i="294"/>
  <c r="N216" i="294"/>
  <c r="G227" i="300"/>
  <c r="C227" i="300" s="1"/>
  <c r="G230" i="300"/>
  <c r="C230" i="300" s="1"/>
  <c r="G229" i="300"/>
  <c r="C229" i="300" s="1"/>
  <c r="J234" i="300"/>
  <c r="H227" i="300"/>
  <c r="R227" i="300" s="1"/>
  <c r="P228" i="300" s="1"/>
  <c r="G231" i="300"/>
  <c r="C231" i="300" s="1"/>
  <c r="G228" i="300"/>
  <c r="C228" i="300" s="1"/>
  <c r="P223" i="296"/>
  <c r="M222" i="296" s="1"/>
  <c r="S222" i="296"/>
  <c r="K223" i="296" s="1"/>
  <c r="A222" i="296" s="1"/>
  <c r="N216" i="292"/>
  <c r="L216" i="292"/>
  <c r="L216" i="291"/>
  <c r="N216" i="291"/>
  <c r="L216" i="296"/>
  <c r="N216" i="296"/>
  <c r="L210" i="302"/>
  <c r="N210" i="302"/>
  <c r="P223" i="291"/>
  <c r="M222" i="291" s="1"/>
  <c r="S222" i="291"/>
  <c r="K223" i="291" s="1"/>
  <c r="A222" i="291" s="1"/>
  <c r="P223" i="300"/>
  <c r="M222" i="300" s="1"/>
  <c r="S222" i="300"/>
  <c r="K223" i="300" s="1"/>
  <c r="A222" i="300" s="1"/>
  <c r="N216" i="295"/>
  <c r="L216" i="295"/>
  <c r="P223" i="292"/>
  <c r="M222" i="292" s="1"/>
  <c r="S222" i="292"/>
  <c r="K223" i="292" s="1"/>
  <c r="A222" i="292" s="1"/>
  <c r="G227" i="295"/>
  <c r="C227" i="295" s="1"/>
  <c r="H227" i="295"/>
  <c r="R227" i="295" s="1"/>
  <c r="P228" i="295" s="1"/>
  <c r="G228" i="295"/>
  <c r="C228" i="295" s="1"/>
  <c r="G230" i="295"/>
  <c r="C230" i="295" s="1"/>
  <c r="G229" i="295"/>
  <c r="C229" i="295" s="1"/>
  <c r="G231" i="295"/>
  <c r="C231" i="295" s="1"/>
  <c r="J234" i="295"/>
  <c r="J234" i="298"/>
  <c r="G227" i="298"/>
  <c r="C227" i="298" s="1"/>
  <c r="G230" i="298"/>
  <c r="C230" i="298" s="1"/>
  <c r="G231" i="298"/>
  <c r="C231" i="298" s="1"/>
  <c r="G228" i="298"/>
  <c r="C228" i="298" s="1"/>
  <c r="G229" i="298"/>
  <c r="C229" i="298" s="1"/>
  <c r="H227" i="298"/>
  <c r="R227" i="298" s="1"/>
  <c r="P228" i="298" s="1"/>
  <c r="G227" i="291"/>
  <c r="C227" i="291" s="1"/>
  <c r="G231" i="291"/>
  <c r="C231" i="291" s="1"/>
  <c r="G230" i="291"/>
  <c r="C230" i="291" s="1"/>
  <c r="G229" i="291"/>
  <c r="C229" i="291" s="1"/>
  <c r="J234" i="291"/>
  <c r="H227" i="291"/>
  <c r="R227" i="291" s="1"/>
  <c r="P228" i="291" s="1"/>
  <c r="G228" i="291"/>
  <c r="C228" i="291" s="1"/>
  <c r="P229" i="299"/>
  <c r="M228" i="299" s="1"/>
  <c r="S228" i="299"/>
  <c r="K229" i="299" s="1"/>
  <c r="A228" i="299" s="1"/>
  <c r="N216" i="298"/>
  <c r="L216" i="298"/>
  <c r="S222" i="294"/>
  <c r="K223" i="294" s="1"/>
  <c r="A222" i="294" s="1"/>
  <c r="P223" i="294"/>
  <c r="M222" i="294" s="1"/>
  <c r="P223" i="293"/>
  <c r="M222" i="293" s="1"/>
  <c r="S222" i="293"/>
  <c r="K223" i="293" s="1"/>
  <c r="A222" i="293" s="1"/>
  <c r="G225" i="302"/>
  <c r="C225" i="302" s="1"/>
  <c r="G222" i="302"/>
  <c r="C222" i="302" s="1"/>
  <c r="G221" i="302"/>
  <c r="C221" i="302" s="1"/>
  <c r="G224" i="302"/>
  <c r="C224" i="302" s="1"/>
  <c r="G223" i="302"/>
  <c r="C223" i="302" s="1"/>
  <c r="J228" i="302"/>
  <c r="H221" i="302"/>
  <c r="R221" i="302" s="1"/>
  <c r="P222" i="302" s="1"/>
  <c r="N222" i="299"/>
  <c r="L222" i="299"/>
  <c r="L216" i="300"/>
  <c r="N216" i="300"/>
  <c r="A702" i="230"/>
  <c r="G227" i="297" l="1"/>
  <c r="C227" i="297" s="1"/>
  <c r="G228" i="297"/>
  <c r="C228" i="297" s="1"/>
  <c r="G229" i="297"/>
  <c r="C229" i="297" s="1"/>
  <c r="G231" i="297"/>
  <c r="C231" i="297" s="1"/>
  <c r="G230" i="297"/>
  <c r="C230" i="297" s="1"/>
  <c r="H227" i="297"/>
  <c r="R227" i="297" s="1"/>
  <c r="P228" i="297" s="1"/>
  <c r="J234" i="297"/>
  <c r="L216" i="297"/>
  <c r="N216" i="297"/>
  <c r="S222" i="297"/>
  <c r="K223" i="297" s="1"/>
  <c r="A222" i="297" s="1"/>
  <c r="P223" i="297"/>
  <c r="M222" i="297" s="1"/>
  <c r="S222" i="302"/>
  <c r="K223" i="302" s="1"/>
  <c r="A222" i="302" s="1"/>
  <c r="P223" i="302"/>
  <c r="M222" i="302" s="1"/>
  <c r="N222" i="293"/>
  <c r="L222" i="293"/>
  <c r="G233" i="291"/>
  <c r="C233" i="291" s="1"/>
  <c r="G236" i="291"/>
  <c r="C236" i="291" s="1"/>
  <c r="G235" i="291"/>
  <c r="C235" i="291" s="1"/>
  <c r="H233" i="291"/>
  <c r="R233" i="291" s="1"/>
  <c r="P234" i="291" s="1"/>
  <c r="J240" i="291"/>
  <c r="G234" i="291"/>
  <c r="C234" i="291" s="1"/>
  <c r="G237" i="291"/>
  <c r="C237" i="291" s="1"/>
  <c r="N222" i="291"/>
  <c r="L222" i="291"/>
  <c r="N222" i="296"/>
  <c r="L222" i="296"/>
  <c r="J240" i="300"/>
  <c r="G236" i="300"/>
  <c r="C236" i="300" s="1"/>
  <c r="G237" i="300"/>
  <c r="C237" i="300" s="1"/>
  <c r="G234" i="300"/>
  <c r="C234" i="300" s="1"/>
  <c r="G235" i="300"/>
  <c r="C235" i="300" s="1"/>
  <c r="G233" i="300"/>
  <c r="C233" i="300" s="1"/>
  <c r="H233" i="300"/>
  <c r="R233" i="300" s="1"/>
  <c r="P234" i="300" s="1"/>
  <c r="H233" i="294"/>
  <c r="R233" i="294" s="1"/>
  <c r="P234" i="294" s="1"/>
  <c r="G236" i="294"/>
  <c r="C236" i="294" s="1"/>
  <c r="G235" i="294"/>
  <c r="C235" i="294" s="1"/>
  <c r="G233" i="294"/>
  <c r="C233" i="294" s="1"/>
  <c r="J240" i="294"/>
  <c r="G237" i="294"/>
  <c r="C237" i="294" s="1"/>
  <c r="G234" i="294"/>
  <c r="C234" i="294" s="1"/>
  <c r="S228" i="291"/>
  <c r="K229" i="291" s="1"/>
  <c r="A228" i="291" s="1"/>
  <c r="P229" i="291"/>
  <c r="M228" i="291" s="1"/>
  <c r="H233" i="298"/>
  <c r="R233" i="298" s="1"/>
  <c r="P234" i="298" s="1"/>
  <c r="G235" i="298"/>
  <c r="C235" i="298" s="1"/>
  <c r="G236" i="298"/>
  <c r="C236" i="298" s="1"/>
  <c r="G234" i="298"/>
  <c r="C234" i="298" s="1"/>
  <c r="G233" i="298"/>
  <c r="C233" i="298" s="1"/>
  <c r="J240" i="298"/>
  <c r="G237" i="298"/>
  <c r="C237" i="298" s="1"/>
  <c r="S228" i="295"/>
  <c r="K229" i="295" s="1"/>
  <c r="A228" i="295" s="1"/>
  <c r="P229" i="295"/>
  <c r="M228" i="295" s="1"/>
  <c r="S228" i="300"/>
  <c r="K229" i="300" s="1"/>
  <c r="A228" i="300" s="1"/>
  <c r="P229" i="300"/>
  <c r="M228" i="300" s="1"/>
  <c r="S228" i="294"/>
  <c r="K229" i="294" s="1"/>
  <c r="A228" i="294" s="1"/>
  <c r="P229" i="294"/>
  <c r="M228" i="294" s="1"/>
  <c r="S228" i="296"/>
  <c r="K229" i="296" s="1"/>
  <c r="A228" i="296" s="1"/>
  <c r="P229" i="296"/>
  <c r="M228" i="296" s="1"/>
  <c r="G242" i="299"/>
  <c r="C242" i="299" s="1"/>
  <c r="H239" i="299"/>
  <c r="R239" i="299" s="1"/>
  <c r="P240" i="299" s="1"/>
  <c r="G241" i="299"/>
  <c r="C241" i="299" s="1"/>
  <c r="G243" i="299"/>
  <c r="C243" i="299" s="1"/>
  <c r="G239" i="299"/>
  <c r="C239" i="299" s="1"/>
  <c r="G240" i="299"/>
  <c r="C240" i="299" s="1"/>
  <c r="J246" i="299"/>
  <c r="S234" i="299"/>
  <c r="K235" i="299" s="1"/>
  <c r="A234" i="299" s="1"/>
  <c r="P235" i="299"/>
  <c r="M234" i="299" s="1"/>
  <c r="J240" i="295"/>
  <c r="G237" i="295"/>
  <c r="C237" i="295" s="1"/>
  <c r="G233" i="295"/>
  <c r="C233" i="295" s="1"/>
  <c r="G236" i="295"/>
  <c r="C236" i="295" s="1"/>
  <c r="H233" i="295"/>
  <c r="R233" i="295" s="1"/>
  <c r="P234" i="295" s="1"/>
  <c r="G235" i="295"/>
  <c r="C235" i="295" s="1"/>
  <c r="G234" i="295"/>
  <c r="C234" i="295" s="1"/>
  <c r="N222" i="292"/>
  <c r="L222" i="292"/>
  <c r="N222" i="300"/>
  <c r="L222" i="300"/>
  <c r="N222" i="298"/>
  <c r="L222" i="298"/>
  <c r="N222" i="295"/>
  <c r="L222" i="295"/>
  <c r="S228" i="292"/>
  <c r="K229" i="292" s="1"/>
  <c r="A228" i="292" s="1"/>
  <c r="P229" i="292"/>
  <c r="M228" i="292" s="1"/>
  <c r="J234" i="302"/>
  <c r="G229" i="302"/>
  <c r="C229" i="302" s="1"/>
  <c r="H227" i="302"/>
  <c r="R227" i="302" s="1"/>
  <c r="P228" i="302" s="1"/>
  <c r="G228" i="302"/>
  <c r="C228" i="302" s="1"/>
  <c r="G231" i="302"/>
  <c r="C231" i="302" s="1"/>
  <c r="G230" i="302"/>
  <c r="C230" i="302" s="1"/>
  <c r="G227" i="302"/>
  <c r="C227" i="302" s="1"/>
  <c r="L222" i="294"/>
  <c r="N222" i="294"/>
  <c r="N228" i="299"/>
  <c r="L228" i="299"/>
  <c r="S228" i="298"/>
  <c r="K229" i="298" s="1"/>
  <c r="A228" i="298" s="1"/>
  <c r="P229" i="298"/>
  <c r="M228" i="298" s="1"/>
  <c r="H233" i="296"/>
  <c r="R233" i="296" s="1"/>
  <c r="P234" i="296" s="1"/>
  <c r="G233" i="296"/>
  <c r="C233" i="296" s="1"/>
  <c r="G235" i="296"/>
  <c r="C235" i="296" s="1"/>
  <c r="J240" i="296"/>
  <c r="G234" i="296"/>
  <c r="C234" i="296" s="1"/>
  <c r="G236" i="296"/>
  <c r="C236" i="296" s="1"/>
  <c r="G237" i="296"/>
  <c r="C237" i="296" s="1"/>
  <c r="N216" i="302"/>
  <c r="L216" i="302"/>
  <c r="G234" i="292"/>
  <c r="C234" i="292" s="1"/>
  <c r="G235" i="292"/>
  <c r="C235" i="292" s="1"/>
  <c r="H233" i="292"/>
  <c r="R233" i="292" s="1"/>
  <c r="P234" i="292" s="1"/>
  <c r="G236" i="292"/>
  <c r="C236" i="292" s="1"/>
  <c r="G233" i="292"/>
  <c r="C233" i="292" s="1"/>
  <c r="G237" i="292"/>
  <c r="C237" i="292" s="1"/>
  <c r="J240" i="292"/>
  <c r="J240" i="293"/>
  <c r="G237" i="293"/>
  <c r="C237" i="293" s="1"/>
  <c r="G235" i="293"/>
  <c r="C235" i="293" s="1"/>
  <c r="G236" i="293"/>
  <c r="C236" i="293" s="1"/>
  <c r="G234" i="293"/>
  <c r="C234" i="293" s="1"/>
  <c r="G233" i="293"/>
  <c r="C233" i="293" s="1"/>
  <c r="H233" i="293"/>
  <c r="R233" i="293" s="1"/>
  <c r="P234" i="293" s="1"/>
  <c r="S228" i="293"/>
  <c r="K229" i="293" s="1"/>
  <c r="A228" i="293" s="1"/>
  <c r="P229" i="293"/>
  <c r="M228" i="293" s="1"/>
  <c r="A703" i="230"/>
  <c r="P229" i="297" l="1"/>
  <c r="M228" i="297" s="1"/>
  <c r="S228" i="297"/>
  <c r="K229" i="297" s="1"/>
  <c r="A228" i="297" s="1"/>
  <c r="L222" i="297"/>
  <c r="N222" i="297"/>
  <c r="G235" i="297"/>
  <c r="C235" i="297" s="1"/>
  <c r="H233" i="297"/>
  <c r="R233" i="297" s="1"/>
  <c r="P234" i="297" s="1"/>
  <c r="G233" i="297"/>
  <c r="C233" i="297" s="1"/>
  <c r="G237" i="297"/>
  <c r="C237" i="297" s="1"/>
  <c r="J240" i="297"/>
  <c r="G236" i="297"/>
  <c r="C236" i="297" s="1"/>
  <c r="G234" i="297"/>
  <c r="C234" i="297" s="1"/>
  <c r="P235" i="296"/>
  <c r="M234" i="296" s="1"/>
  <c r="S234" i="296"/>
  <c r="K235" i="296" s="1"/>
  <c r="A234" i="296" s="1"/>
  <c r="H245" i="299"/>
  <c r="R245" i="299" s="1"/>
  <c r="P246" i="299" s="1"/>
  <c r="J252" i="299"/>
  <c r="G247" i="299"/>
  <c r="C247" i="299" s="1"/>
  <c r="G248" i="299"/>
  <c r="C248" i="299" s="1"/>
  <c r="G246" i="299"/>
  <c r="C246" i="299" s="1"/>
  <c r="G249" i="299"/>
  <c r="C249" i="299" s="1"/>
  <c r="G245" i="299"/>
  <c r="C245" i="299" s="1"/>
  <c r="G241" i="298"/>
  <c r="C241" i="298" s="1"/>
  <c r="H239" i="298"/>
  <c r="R239" i="298" s="1"/>
  <c r="P240" i="298" s="1"/>
  <c r="G239" i="298"/>
  <c r="C239" i="298" s="1"/>
  <c r="J246" i="298"/>
  <c r="G243" i="298"/>
  <c r="C243" i="298" s="1"/>
  <c r="G242" i="298"/>
  <c r="C242" i="298" s="1"/>
  <c r="G240" i="298"/>
  <c r="C240" i="298" s="1"/>
  <c r="L228" i="293"/>
  <c r="N228" i="293"/>
  <c r="S228" i="302"/>
  <c r="K229" i="302" s="1"/>
  <c r="A228" i="302" s="1"/>
  <c r="P229" i="302"/>
  <c r="M228" i="302" s="1"/>
  <c r="L228" i="296"/>
  <c r="N228" i="296"/>
  <c r="N228" i="300"/>
  <c r="L228" i="300"/>
  <c r="P235" i="300"/>
  <c r="M234" i="300" s="1"/>
  <c r="S234" i="300"/>
  <c r="K235" i="300" s="1"/>
  <c r="A234" i="300" s="1"/>
  <c r="P235" i="291"/>
  <c r="M234" i="291" s="1"/>
  <c r="S234" i="291"/>
  <c r="K235" i="291" s="1"/>
  <c r="A234" i="291" s="1"/>
  <c r="L222" i="302"/>
  <c r="N222" i="302"/>
  <c r="G240" i="293"/>
  <c r="C240" i="293" s="1"/>
  <c r="G239" i="293"/>
  <c r="C239" i="293" s="1"/>
  <c r="J246" i="293"/>
  <c r="G243" i="293"/>
  <c r="C243" i="293" s="1"/>
  <c r="G242" i="293"/>
  <c r="C242" i="293" s="1"/>
  <c r="H239" i="293"/>
  <c r="R239" i="293" s="1"/>
  <c r="P240" i="293" s="1"/>
  <c r="G241" i="293"/>
  <c r="C241" i="293" s="1"/>
  <c r="P235" i="293"/>
  <c r="M234" i="293" s="1"/>
  <c r="S234" i="293"/>
  <c r="K235" i="293" s="1"/>
  <c r="A234" i="293" s="1"/>
  <c r="L234" i="299"/>
  <c r="N234" i="299"/>
  <c r="N228" i="291"/>
  <c r="L228" i="291"/>
  <c r="G242" i="294"/>
  <c r="C242" i="294" s="1"/>
  <c r="G243" i="294"/>
  <c r="C243" i="294" s="1"/>
  <c r="H239" i="294"/>
  <c r="R239" i="294" s="1"/>
  <c r="P240" i="294" s="1"/>
  <c r="G241" i="294"/>
  <c r="C241" i="294" s="1"/>
  <c r="J246" i="294"/>
  <c r="G239" i="294"/>
  <c r="C239" i="294" s="1"/>
  <c r="G240" i="294"/>
  <c r="C240" i="294" s="1"/>
  <c r="P235" i="294"/>
  <c r="M234" i="294" s="1"/>
  <c r="S234" i="294"/>
  <c r="K235" i="294" s="1"/>
  <c r="A234" i="294" s="1"/>
  <c r="G239" i="291"/>
  <c r="C239" i="291" s="1"/>
  <c r="G241" i="291"/>
  <c r="C241" i="291" s="1"/>
  <c r="G240" i="291"/>
  <c r="C240" i="291" s="1"/>
  <c r="H239" i="291"/>
  <c r="R239" i="291" s="1"/>
  <c r="P240" i="291" s="1"/>
  <c r="G243" i="291"/>
  <c r="C243" i="291" s="1"/>
  <c r="J246" i="291"/>
  <c r="G242" i="291"/>
  <c r="C242" i="291" s="1"/>
  <c r="J246" i="292"/>
  <c r="G243" i="292"/>
  <c r="C243" i="292" s="1"/>
  <c r="G242" i="292"/>
  <c r="C242" i="292" s="1"/>
  <c r="G240" i="292"/>
  <c r="C240" i="292" s="1"/>
  <c r="H239" i="292"/>
  <c r="R239" i="292" s="1"/>
  <c r="P240" i="292" s="1"/>
  <c r="G239" i="292"/>
  <c r="C239" i="292" s="1"/>
  <c r="G241" i="292"/>
  <c r="C241" i="292" s="1"/>
  <c r="S234" i="292"/>
  <c r="K235" i="292" s="1"/>
  <c r="A234" i="292" s="1"/>
  <c r="P235" i="292"/>
  <c r="M234" i="292" s="1"/>
  <c r="G243" i="296"/>
  <c r="C243" i="296" s="1"/>
  <c r="G242" i="296"/>
  <c r="C242" i="296" s="1"/>
  <c r="G240" i="296"/>
  <c r="C240" i="296" s="1"/>
  <c r="G239" i="296"/>
  <c r="C239" i="296" s="1"/>
  <c r="J246" i="296"/>
  <c r="H239" i="296"/>
  <c r="R239" i="296" s="1"/>
  <c r="P240" i="296" s="1"/>
  <c r="G241" i="296"/>
  <c r="C241" i="296" s="1"/>
  <c r="N228" i="298"/>
  <c r="L228" i="298"/>
  <c r="G236" i="302"/>
  <c r="C236" i="302" s="1"/>
  <c r="G233" i="302"/>
  <c r="C233" i="302" s="1"/>
  <c r="J240" i="302"/>
  <c r="H233" i="302"/>
  <c r="R233" i="302" s="1"/>
  <c r="P234" i="302" s="1"/>
  <c r="G235" i="302"/>
  <c r="C235" i="302" s="1"/>
  <c r="G234" i="302"/>
  <c r="C234" i="302" s="1"/>
  <c r="G237" i="302"/>
  <c r="C237" i="302" s="1"/>
  <c r="L228" i="292"/>
  <c r="N228" i="292"/>
  <c r="S234" i="295"/>
  <c r="K235" i="295" s="1"/>
  <c r="A234" i="295" s="1"/>
  <c r="P235" i="295"/>
  <c r="M234" i="295" s="1"/>
  <c r="G243" i="295"/>
  <c r="C243" i="295" s="1"/>
  <c r="G241" i="295"/>
  <c r="C241" i="295" s="1"/>
  <c r="H239" i="295"/>
  <c r="R239" i="295" s="1"/>
  <c r="P240" i="295" s="1"/>
  <c r="G240" i="295"/>
  <c r="C240" i="295" s="1"/>
  <c r="G239" i="295"/>
  <c r="C239" i="295" s="1"/>
  <c r="J246" i="295"/>
  <c r="G242" i="295"/>
  <c r="C242" i="295" s="1"/>
  <c r="S240" i="299"/>
  <c r="K241" i="299" s="1"/>
  <c r="A240" i="299" s="1"/>
  <c r="P241" i="299"/>
  <c r="M240" i="299" s="1"/>
  <c r="N228" i="294"/>
  <c r="L228" i="294"/>
  <c r="L228" i="295"/>
  <c r="N228" i="295"/>
  <c r="S234" i="298"/>
  <c r="K235" i="298" s="1"/>
  <c r="A234" i="298" s="1"/>
  <c r="P235" i="298"/>
  <c r="M234" i="298" s="1"/>
  <c r="G242" i="300"/>
  <c r="C242" i="300" s="1"/>
  <c r="J246" i="300"/>
  <c r="G239" i="300"/>
  <c r="C239" i="300" s="1"/>
  <c r="G240" i="300"/>
  <c r="C240" i="300" s="1"/>
  <c r="G241" i="300"/>
  <c r="C241" i="300" s="1"/>
  <c r="G243" i="300"/>
  <c r="C243" i="300" s="1"/>
  <c r="H239" i="300"/>
  <c r="R239" i="300" s="1"/>
  <c r="P240" i="300" s="1"/>
  <c r="A704" i="230"/>
  <c r="G242" i="297" l="1"/>
  <c r="C242" i="297" s="1"/>
  <c r="H239" i="297"/>
  <c r="R239" i="297" s="1"/>
  <c r="P240" i="297" s="1"/>
  <c r="G243" i="297"/>
  <c r="C243" i="297" s="1"/>
  <c r="J246" i="297"/>
  <c r="G239" i="297"/>
  <c r="C239" i="297" s="1"/>
  <c r="G240" i="297"/>
  <c r="C240" i="297" s="1"/>
  <c r="G241" i="297"/>
  <c r="C241" i="297" s="1"/>
  <c r="N228" i="297"/>
  <c r="L228" i="297"/>
  <c r="S234" i="297"/>
  <c r="K235" i="297" s="1"/>
  <c r="A234" i="297" s="1"/>
  <c r="P235" i="297"/>
  <c r="M234" i="297" s="1"/>
  <c r="P241" i="296"/>
  <c r="M240" i="296" s="1"/>
  <c r="S240" i="296"/>
  <c r="K241" i="296" s="1"/>
  <c r="A240" i="296" s="1"/>
  <c r="G246" i="291"/>
  <c r="C246" i="291" s="1"/>
  <c r="G247" i="291"/>
  <c r="C247" i="291" s="1"/>
  <c r="G248" i="291"/>
  <c r="C248" i="291" s="1"/>
  <c r="G249" i="291"/>
  <c r="C249" i="291" s="1"/>
  <c r="J252" i="291"/>
  <c r="H245" i="291"/>
  <c r="R245" i="291" s="1"/>
  <c r="P246" i="291" s="1"/>
  <c r="G245" i="291"/>
  <c r="C245" i="291" s="1"/>
  <c r="S240" i="294"/>
  <c r="K241" i="294" s="1"/>
  <c r="A240" i="294" s="1"/>
  <c r="P241" i="294"/>
  <c r="M240" i="294" s="1"/>
  <c r="G249" i="293"/>
  <c r="C249" i="293" s="1"/>
  <c r="G247" i="293"/>
  <c r="C247" i="293" s="1"/>
  <c r="G248" i="293"/>
  <c r="C248" i="293" s="1"/>
  <c r="H245" i="293"/>
  <c r="R245" i="293" s="1"/>
  <c r="P246" i="293" s="1"/>
  <c r="G246" i="293"/>
  <c r="C246" i="293" s="1"/>
  <c r="G245" i="293"/>
  <c r="C245" i="293" s="1"/>
  <c r="J252" i="293"/>
  <c r="L234" i="291"/>
  <c r="N234" i="291"/>
  <c r="S240" i="298"/>
  <c r="K241" i="298" s="1"/>
  <c r="A240" i="298" s="1"/>
  <c r="P241" i="298"/>
  <c r="M240" i="298" s="1"/>
  <c r="P247" i="299"/>
  <c r="M246" i="299" s="1"/>
  <c r="S246" i="299"/>
  <c r="K247" i="299" s="1"/>
  <c r="A246" i="299" s="1"/>
  <c r="L234" i="296"/>
  <c r="N234" i="296"/>
  <c r="N234" i="298"/>
  <c r="L234" i="298"/>
  <c r="P241" i="295"/>
  <c r="M240" i="295" s="1"/>
  <c r="S240" i="295"/>
  <c r="K241" i="295" s="1"/>
  <c r="A240" i="295" s="1"/>
  <c r="N234" i="294"/>
  <c r="L234" i="294"/>
  <c r="N234" i="293"/>
  <c r="L234" i="293"/>
  <c r="L228" i="302"/>
  <c r="N228" i="302"/>
  <c r="G251" i="299"/>
  <c r="C251" i="299" s="1"/>
  <c r="J258" i="299"/>
  <c r="G252" i="299"/>
  <c r="C252" i="299" s="1"/>
  <c r="G253" i="299"/>
  <c r="C253" i="299" s="1"/>
  <c r="G254" i="299"/>
  <c r="C254" i="299" s="1"/>
  <c r="H251" i="299"/>
  <c r="R251" i="299" s="1"/>
  <c r="P252" i="299" s="1"/>
  <c r="G255" i="299"/>
  <c r="C255" i="299" s="1"/>
  <c r="P241" i="300"/>
  <c r="M240" i="300" s="1"/>
  <c r="S240" i="300"/>
  <c r="K241" i="300" s="1"/>
  <c r="A240" i="300" s="1"/>
  <c r="G247" i="295"/>
  <c r="C247" i="295" s="1"/>
  <c r="G245" i="295"/>
  <c r="C245" i="295" s="1"/>
  <c r="G248" i="295"/>
  <c r="C248" i="295" s="1"/>
  <c r="J252" i="295"/>
  <c r="G246" i="295"/>
  <c r="C246" i="295" s="1"/>
  <c r="G249" i="295"/>
  <c r="C249" i="295" s="1"/>
  <c r="H245" i="295"/>
  <c r="R245" i="295" s="1"/>
  <c r="P246" i="295" s="1"/>
  <c r="L234" i="295"/>
  <c r="N234" i="295"/>
  <c r="J246" i="302"/>
  <c r="G240" i="302"/>
  <c r="C240" i="302" s="1"/>
  <c r="G242" i="302"/>
  <c r="C242" i="302" s="1"/>
  <c r="G243" i="302"/>
  <c r="C243" i="302" s="1"/>
  <c r="G241" i="302"/>
  <c r="C241" i="302" s="1"/>
  <c r="H239" i="302"/>
  <c r="R239" i="302" s="1"/>
  <c r="P240" i="302" s="1"/>
  <c r="G239" i="302"/>
  <c r="C239" i="302" s="1"/>
  <c r="L234" i="292"/>
  <c r="N234" i="292"/>
  <c r="S240" i="292"/>
  <c r="K241" i="292" s="1"/>
  <c r="A240" i="292" s="1"/>
  <c r="P241" i="292"/>
  <c r="M240" i="292" s="1"/>
  <c r="G249" i="292"/>
  <c r="C249" i="292" s="1"/>
  <c r="G248" i="292"/>
  <c r="C248" i="292" s="1"/>
  <c r="J252" i="292"/>
  <c r="H245" i="292"/>
  <c r="R245" i="292" s="1"/>
  <c r="P246" i="292" s="1"/>
  <c r="G247" i="292"/>
  <c r="C247" i="292" s="1"/>
  <c r="G246" i="292"/>
  <c r="C246" i="292" s="1"/>
  <c r="G245" i="292"/>
  <c r="C245" i="292" s="1"/>
  <c r="S240" i="291"/>
  <c r="K241" i="291" s="1"/>
  <c r="A240" i="291" s="1"/>
  <c r="P241" i="291"/>
  <c r="M240" i="291" s="1"/>
  <c r="G245" i="294"/>
  <c r="C245" i="294" s="1"/>
  <c r="G248" i="294"/>
  <c r="C248" i="294" s="1"/>
  <c r="G247" i="294"/>
  <c r="C247" i="294" s="1"/>
  <c r="G249" i="294"/>
  <c r="C249" i="294" s="1"/>
  <c r="H245" i="294"/>
  <c r="R245" i="294" s="1"/>
  <c r="P246" i="294" s="1"/>
  <c r="J252" i="294"/>
  <c r="G246" i="294"/>
  <c r="C246" i="294" s="1"/>
  <c r="N234" i="300"/>
  <c r="L234" i="300"/>
  <c r="G249" i="298"/>
  <c r="C249" i="298" s="1"/>
  <c r="J252" i="298"/>
  <c r="G246" i="298"/>
  <c r="C246" i="298" s="1"/>
  <c r="G247" i="298"/>
  <c r="C247" i="298" s="1"/>
  <c r="G248" i="298"/>
  <c r="C248" i="298" s="1"/>
  <c r="H245" i="298"/>
  <c r="R245" i="298" s="1"/>
  <c r="P246" i="298" s="1"/>
  <c r="G245" i="298"/>
  <c r="C245" i="298" s="1"/>
  <c r="G248" i="300"/>
  <c r="C248" i="300" s="1"/>
  <c r="G249" i="300"/>
  <c r="C249" i="300" s="1"/>
  <c r="H245" i="300"/>
  <c r="R245" i="300" s="1"/>
  <c r="P246" i="300" s="1"/>
  <c r="G246" i="300"/>
  <c r="C246" i="300" s="1"/>
  <c r="G245" i="300"/>
  <c r="C245" i="300" s="1"/>
  <c r="G247" i="300"/>
  <c r="C247" i="300" s="1"/>
  <c r="J252" i="300"/>
  <c r="L240" i="299"/>
  <c r="N240" i="299"/>
  <c r="S234" i="302"/>
  <c r="K235" i="302" s="1"/>
  <c r="A234" i="302" s="1"/>
  <c r="P235" i="302"/>
  <c r="M234" i="302" s="1"/>
  <c r="G247" i="296"/>
  <c r="C247" i="296" s="1"/>
  <c r="G246" i="296"/>
  <c r="C246" i="296" s="1"/>
  <c r="G248" i="296"/>
  <c r="C248" i="296" s="1"/>
  <c r="G245" i="296"/>
  <c r="C245" i="296" s="1"/>
  <c r="G249" i="296"/>
  <c r="C249" i="296" s="1"/>
  <c r="J252" i="296"/>
  <c r="H245" i="296"/>
  <c r="R245" i="296" s="1"/>
  <c r="P246" i="296" s="1"/>
  <c r="S240" i="293"/>
  <c r="K241" i="293" s="1"/>
  <c r="A240" i="293" s="1"/>
  <c r="P241" i="293"/>
  <c r="M240" i="293" s="1"/>
  <c r="A705" i="230"/>
  <c r="P241" i="297" l="1"/>
  <c r="M240" i="297" s="1"/>
  <c r="S240" i="297"/>
  <c r="K241" i="297" s="1"/>
  <c r="A240" i="297" s="1"/>
  <c r="N234" i="297"/>
  <c r="L234" i="297"/>
  <c r="G246" i="297"/>
  <c r="C246" i="297" s="1"/>
  <c r="G245" i="297"/>
  <c r="C245" i="297" s="1"/>
  <c r="J252" i="297"/>
  <c r="G247" i="297"/>
  <c r="C247" i="297" s="1"/>
  <c r="G249" i="297"/>
  <c r="C249" i="297" s="1"/>
  <c r="G248" i="297"/>
  <c r="C248" i="297" s="1"/>
  <c r="H245" i="297"/>
  <c r="R245" i="297" s="1"/>
  <c r="P246" i="297" s="1"/>
  <c r="P247" i="294"/>
  <c r="M246" i="294" s="1"/>
  <c r="S246" i="294"/>
  <c r="K247" i="294" s="1"/>
  <c r="A246" i="294" s="1"/>
  <c r="G248" i="302"/>
  <c r="C248" i="302" s="1"/>
  <c r="G245" i="302"/>
  <c r="C245" i="302" s="1"/>
  <c r="G246" i="302"/>
  <c r="C246" i="302" s="1"/>
  <c r="J252" i="302"/>
  <c r="G249" i="302"/>
  <c r="C249" i="302" s="1"/>
  <c r="H245" i="302"/>
  <c r="R245" i="302" s="1"/>
  <c r="P246" i="302" s="1"/>
  <c r="G247" i="302"/>
  <c r="C247" i="302" s="1"/>
  <c r="L240" i="295"/>
  <c r="N240" i="295"/>
  <c r="L240" i="296"/>
  <c r="N240" i="296"/>
  <c r="G251" i="296"/>
  <c r="C251" i="296" s="1"/>
  <c r="G255" i="296"/>
  <c r="C255" i="296" s="1"/>
  <c r="J258" i="296"/>
  <c r="G252" i="296"/>
  <c r="C252" i="296" s="1"/>
  <c r="H251" i="296"/>
  <c r="R251" i="296" s="1"/>
  <c r="P252" i="296" s="1"/>
  <c r="G253" i="296"/>
  <c r="C253" i="296" s="1"/>
  <c r="G254" i="296"/>
  <c r="C254" i="296" s="1"/>
  <c r="H251" i="294"/>
  <c r="R251" i="294" s="1"/>
  <c r="P252" i="294" s="1"/>
  <c r="G252" i="294"/>
  <c r="C252" i="294" s="1"/>
  <c r="G251" i="294"/>
  <c r="C251" i="294" s="1"/>
  <c r="J258" i="294"/>
  <c r="G255" i="294"/>
  <c r="C255" i="294" s="1"/>
  <c r="G253" i="294"/>
  <c r="C253" i="294" s="1"/>
  <c r="G254" i="294"/>
  <c r="C254" i="294" s="1"/>
  <c r="G255" i="292"/>
  <c r="C255" i="292" s="1"/>
  <c r="G251" i="292"/>
  <c r="C251" i="292" s="1"/>
  <c r="G254" i="292"/>
  <c r="C254" i="292" s="1"/>
  <c r="G252" i="292"/>
  <c r="C252" i="292" s="1"/>
  <c r="H251" i="292"/>
  <c r="R251" i="292" s="1"/>
  <c r="P252" i="292" s="1"/>
  <c r="J258" i="292"/>
  <c r="G253" i="292"/>
  <c r="C253" i="292" s="1"/>
  <c r="P241" i="302"/>
  <c r="M240" i="302" s="1"/>
  <c r="S240" i="302"/>
  <c r="K241" i="302" s="1"/>
  <c r="A240" i="302" s="1"/>
  <c r="P247" i="295"/>
  <c r="M246" i="295" s="1"/>
  <c r="S246" i="295"/>
  <c r="K247" i="295" s="1"/>
  <c r="A246" i="295" s="1"/>
  <c r="N240" i="300"/>
  <c r="L240" i="300"/>
  <c r="L240" i="298"/>
  <c r="N240" i="298"/>
  <c r="G255" i="293"/>
  <c r="C255" i="293" s="1"/>
  <c r="G253" i="293"/>
  <c r="C253" i="293" s="1"/>
  <c r="G254" i="293"/>
  <c r="C254" i="293" s="1"/>
  <c r="G252" i="293"/>
  <c r="C252" i="293" s="1"/>
  <c r="G251" i="293"/>
  <c r="C251" i="293" s="1"/>
  <c r="J258" i="293"/>
  <c r="H251" i="293"/>
  <c r="R251" i="293" s="1"/>
  <c r="P252" i="293" s="1"/>
  <c r="P247" i="296"/>
  <c r="M246" i="296" s="1"/>
  <c r="S246" i="296"/>
  <c r="K247" i="296" s="1"/>
  <c r="A246" i="296" s="1"/>
  <c r="L240" i="293"/>
  <c r="N240" i="293"/>
  <c r="N234" i="302"/>
  <c r="L234" i="302"/>
  <c r="G252" i="300"/>
  <c r="C252" i="300" s="1"/>
  <c r="G255" i="300"/>
  <c r="C255" i="300" s="1"/>
  <c r="G253" i="300"/>
  <c r="C253" i="300" s="1"/>
  <c r="J258" i="300"/>
  <c r="H251" i="300"/>
  <c r="R251" i="300" s="1"/>
  <c r="P252" i="300" s="1"/>
  <c r="G251" i="300"/>
  <c r="C251" i="300" s="1"/>
  <c r="G254" i="300"/>
  <c r="C254" i="300" s="1"/>
  <c r="P247" i="300"/>
  <c r="M246" i="300" s="1"/>
  <c r="S246" i="300"/>
  <c r="K247" i="300" s="1"/>
  <c r="A246" i="300" s="1"/>
  <c r="S246" i="298"/>
  <c r="K247" i="298" s="1"/>
  <c r="A246" i="298" s="1"/>
  <c r="P247" i="298"/>
  <c r="M246" i="298" s="1"/>
  <c r="G253" i="298"/>
  <c r="C253" i="298" s="1"/>
  <c r="G255" i="298"/>
  <c r="C255" i="298" s="1"/>
  <c r="G252" i="298"/>
  <c r="C252" i="298" s="1"/>
  <c r="H251" i="298"/>
  <c r="R251" i="298" s="1"/>
  <c r="P252" i="298" s="1"/>
  <c r="G251" i="298"/>
  <c r="C251" i="298" s="1"/>
  <c r="G254" i="298"/>
  <c r="C254" i="298" s="1"/>
  <c r="J258" i="298"/>
  <c r="P247" i="292"/>
  <c r="M246" i="292" s="1"/>
  <c r="S246" i="292"/>
  <c r="K247" i="292" s="1"/>
  <c r="A246" i="292" s="1"/>
  <c r="N240" i="292"/>
  <c r="L240" i="292"/>
  <c r="G251" i="295"/>
  <c r="C251" i="295" s="1"/>
  <c r="G254" i="295"/>
  <c r="C254" i="295" s="1"/>
  <c r="H251" i="295"/>
  <c r="R251" i="295" s="1"/>
  <c r="P252" i="295" s="1"/>
  <c r="G255" i="295"/>
  <c r="C255" i="295" s="1"/>
  <c r="J258" i="295"/>
  <c r="G252" i="295"/>
  <c r="C252" i="295" s="1"/>
  <c r="G253" i="295"/>
  <c r="C253" i="295" s="1"/>
  <c r="N246" i="299"/>
  <c r="L246" i="299"/>
  <c r="P247" i="293"/>
  <c r="M246" i="293" s="1"/>
  <c r="S246" i="293"/>
  <c r="K247" i="293" s="1"/>
  <c r="A246" i="293" s="1"/>
  <c r="N240" i="294"/>
  <c r="L240" i="294"/>
  <c r="G253" i="291"/>
  <c r="C253" i="291" s="1"/>
  <c r="J258" i="291"/>
  <c r="G252" i="291"/>
  <c r="C252" i="291" s="1"/>
  <c r="H251" i="291"/>
  <c r="R251" i="291" s="1"/>
  <c r="P252" i="291" s="1"/>
  <c r="G255" i="291"/>
  <c r="C255" i="291" s="1"/>
  <c r="G251" i="291"/>
  <c r="C251" i="291" s="1"/>
  <c r="G254" i="291"/>
  <c r="C254" i="291" s="1"/>
  <c r="L240" i="291"/>
  <c r="N240" i="291"/>
  <c r="S252" i="299"/>
  <c r="K253" i="299" s="1"/>
  <c r="A252" i="299" s="1"/>
  <c r="P253" i="299"/>
  <c r="M252" i="299" s="1"/>
  <c r="J264" i="299"/>
  <c r="G261" i="299"/>
  <c r="C261" i="299" s="1"/>
  <c r="H257" i="299"/>
  <c r="R257" i="299" s="1"/>
  <c r="P258" i="299" s="1"/>
  <c r="G257" i="299"/>
  <c r="C257" i="299" s="1"/>
  <c r="G260" i="299"/>
  <c r="C260" i="299" s="1"/>
  <c r="G259" i="299"/>
  <c r="C259" i="299" s="1"/>
  <c r="G258" i="299"/>
  <c r="C258" i="299" s="1"/>
  <c r="S246" i="291"/>
  <c r="K247" i="291" s="1"/>
  <c r="A246" i="291" s="1"/>
  <c r="P247" i="291"/>
  <c r="M246" i="291" s="1"/>
  <c r="A706" i="230"/>
  <c r="N240" i="297" l="1"/>
  <c r="L240" i="297"/>
  <c r="P247" i="297"/>
  <c r="M246" i="297" s="1"/>
  <c r="S246" i="297"/>
  <c r="K247" i="297" s="1"/>
  <c r="A246" i="297" s="1"/>
  <c r="G251" i="297"/>
  <c r="C251" i="297" s="1"/>
  <c r="J258" i="297"/>
  <c r="G252" i="297"/>
  <c r="C252" i="297" s="1"/>
  <c r="G253" i="297"/>
  <c r="C253" i="297" s="1"/>
  <c r="G254" i="297"/>
  <c r="C254" i="297" s="1"/>
  <c r="G255" i="297"/>
  <c r="C255" i="297" s="1"/>
  <c r="H251" i="297"/>
  <c r="R251" i="297" s="1"/>
  <c r="P252" i="297" s="1"/>
  <c r="G263" i="299"/>
  <c r="C263" i="299" s="1"/>
  <c r="J270" i="299"/>
  <c r="G265" i="299"/>
  <c r="C265" i="299" s="1"/>
  <c r="H263" i="299"/>
  <c r="R263" i="299" s="1"/>
  <c r="P264" i="299" s="1"/>
  <c r="G267" i="299"/>
  <c r="C267" i="299" s="1"/>
  <c r="G266" i="299"/>
  <c r="C266" i="299" s="1"/>
  <c r="G264" i="299"/>
  <c r="C264" i="299" s="1"/>
  <c r="P253" i="291"/>
  <c r="M252" i="291" s="1"/>
  <c r="S252" i="291"/>
  <c r="K253" i="291" s="1"/>
  <c r="A252" i="291" s="1"/>
  <c r="G259" i="295"/>
  <c r="C259" i="295" s="1"/>
  <c r="J264" i="295"/>
  <c r="G257" i="295"/>
  <c r="C257" i="295" s="1"/>
  <c r="H257" i="295"/>
  <c r="R257" i="295" s="1"/>
  <c r="P258" i="295" s="1"/>
  <c r="G260" i="295"/>
  <c r="C260" i="295" s="1"/>
  <c r="G261" i="295"/>
  <c r="C261" i="295" s="1"/>
  <c r="G258" i="295"/>
  <c r="C258" i="295" s="1"/>
  <c r="N246" i="292"/>
  <c r="L246" i="292"/>
  <c r="S252" i="298"/>
  <c r="K253" i="298" s="1"/>
  <c r="A252" i="298" s="1"/>
  <c r="P253" i="298"/>
  <c r="M252" i="298" s="1"/>
  <c r="N246" i="298"/>
  <c r="L246" i="298"/>
  <c r="P253" i="293"/>
  <c r="M252" i="293" s="1"/>
  <c r="S252" i="293"/>
  <c r="K253" i="293" s="1"/>
  <c r="A252" i="293" s="1"/>
  <c r="N246" i="295"/>
  <c r="L246" i="295"/>
  <c r="G261" i="292"/>
  <c r="C261" i="292" s="1"/>
  <c r="J264" i="292"/>
  <c r="G258" i="292"/>
  <c r="C258" i="292" s="1"/>
  <c r="G259" i="292"/>
  <c r="C259" i="292" s="1"/>
  <c r="G260" i="292"/>
  <c r="C260" i="292" s="1"/>
  <c r="G257" i="292"/>
  <c r="C257" i="292" s="1"/>
  <c r="H257" i="292"/>
  <c r="R257" i="292" s="1"/>
  <c r="P258" i="292" s="1"/>
  <c r="P253" i="294"/>
  <c r="M252" i="294" s="1"/>
  <c r="S252" i="294"/>
  <c r="K253" i="294" s="1"/>
  <c r="A252" i="294" s="1"/>
  <c r="N246" i="294"/>
  <c r="L246" i="294"/>
  <c r="N246" i="293"/>
  <c r="L246" i="293"/>
  <c r="N246" i="300"/>
  <c r="L246" i="300"/>
  <c r="G259" i="300"/>
  <c r="C259" i="300" s="1"/>
  <c r="G258" i="300"/>
  <c r="C258" i="300" s="1"/>
  <c r="G257" i="300"/>
  <c r="C257" i="300" s="1"/>
  <c r="G261" i="300"/>
  <c r="C261" i="300" s="1"/>
  <c r="H257" i="300"/>
  <c r="R257" i="300" s="1"/>
  <c r="P258" i="300" s="1"/>
  <c r="J264" i="300"/>
  <c r="G260" i="300"/>
  <c r="C260" i="300" s="1"/>
  <c r="N246" i="296"/>
  <c r="L246" i="296"/>
  <c r="P253" i="296"/>
  <c r="M252" i="296" s="1"/>
  <c r="S252" i="296"/>
  <c r="K253" i="296" s="1"/>
  <c r="A252" i="296" s="1"/>
  <c r="J258" i="302"/>
  <c r="H251" i="302"/>
  <c r="R251" i="302" s="1"/>
  <c r="P252" i="302" s="1"/>
  <c r="G254" i="302"/>
  <c r="C254" i="302" s="1"/>
  <c r="G255" i="302"/>
  <c r="C255" i="302" s="1"/>
  <c r="G253" i="302"/>
  <c r="C253" i="302" s="1"/>
  <c r="G252" i="302"/>
  <c r="C252" i="302" s="1"/>
  <c r="G251" i="302"/>
  <c r="C251" i="302" s="1"/>
  <c r="G258" i="291"/>
  <c r="C258" i="291" s="1"/>
  <c r="H257" i="291"/>
  <c r="R257" i="291" s="1"/>
  <c r="P258" i="291" s="1"/>
  <c r="G261" i="291"/>
  <c r="C261" i="291" s="1"/>
  <c r="G259" i="291"/>
  <c r="C259" i="291" s="1"/>
  <c r="J264" i="291"/>
  <c r="G260" i="291"/>
  <c r="C260" i="291" s="1"/>
  <c r="G257" i="291"/>
  <c r="C257" i="291" s="1"/>
  <c r="S252" i="295"/>
  <c r="K253" i="295" s="1"/>
  <c r="A252" i="295" s="1"/>
  <c r="P253" i="295"/>
  <c r="M252" i="295" s="1"/>
  <c r="S252" i="300"/>
  <c r="K253" i="300" s="1"/>
  <c r="A252" i="300" s="1"/>
  <c r="P253" i="300"/>
  <c r="M252" i="300" s="1"/>
  <c r="N240" i="302"/>
  <c r="L240" i="302"/>
  <c r="N246" i="291"/>
  <c r="L246" i="291"/>
  <c r="P259" i="299"/>
  <c r="M258" i="299" s="1"/>
  <c r="S258" i="299"/>
  <c r="K259" i="299" s="1"/>
  <c r="A258" i="299" s="1"/>
  <c r="N252" i="299"/>
  <c r="L252" i="299"/>
  <c r="G261" i="298"/>
  <c r="C261" i="298" s="1"/>
  <c r="G259" i="298"/>
  <c r="C259" i="298" s="1"/>
  <c r="G260" i="298"/>
  <c r="C260" i="298" s="1"/>
  <c r="G258" i="298"/>
  <c r="C258" i="298" s="1"/>
  <c r="H257" i="298"/>
  <c r="R257" i="298" s="1"/>
  <c r="P258" i="298" s="1"/>
  <c r="J264" i="298"/>
  <c r="G257" i="298"/>
  <c r="C257" i="298" s="1"/>
  <c r="G258" i="293"/>
  <c r="C258" i="293" s="1"/>
  <c r="G257" i="293"/>
  <c r="C257" i="293" s="1"/>
  <c r="H257" i="293"/>
  <c r="R257" i="293" s="1"/>
  <c r="P258" i="293" s="1"/>
  <c r="J264" i="293"/>
  <c r="G259" i="293"/>
  <c r="C259" i="293" s="1"/>
  <c r="G260" i="293"/>
  <c r="C260" i="293" s="1"/>
  <c r="G261" i="293"/>
  <c r="C261" i="293" s="1"/>
  <c r="S252" i="292"/>
  <c r="K253" i="292" s="1"/>
  <c r="A252" i="292" s="1"/>
  <c r="P253" i="292"/>
  <c r="M252" i="292" s="1"/>
  <c r="G259" i="294"/>
  <c r="C259" i="294" s="1"/>
  <c r="J264" i="294"/>
  <c r="G257" i="294"/>
  <c r="C257" i="294" s="1"/>
  <c r="G260" i="294"/>
  <c r="C260" i="294" s="1"/>
  <c r="H257" i="294"/>
  <c r="R257" i="294" s="1"/>
  <c r="P258" i="294" s="1"/>
  <c r="G261" i="294"/>
  <c r="C261" i="294" s="1"/>
  <c r="G258" i="294"/>
  <c r="C258" i="294" s="1"/>
  <c r="G258" i="296"/>
  <c r="C258" i="296" s="1"/>
  <c r="G257" i="296"/>
  <c r="C257" i="296" s="1"/>
  <c r="G261" i="296"/>
  <c r="C261" i="296" s="1"/>
  <c r="G259" i="296"/>
  <c r="C259" i="296" s="1"/>
  <c r="G260" i="296"/>
  <c r="C260" i="296" s="1"/>
  <c r="H257" i="296"/>
  <c r="R257" i="296" s="1"/>
  <c r="P258" i="296" s="1"/>
  <c r="J264" i="296"/>
  <c r="S246" i="302"/>
  <c r="K247" i="302" s="1"/>
  <c r="A246" i="302" s="1"/>
  <c r="P247" i="302"/>
  <c r="M246" i="302" s="1"/>
  <c r="A707" i="230"/>
  <c r="G259" i="297" l="1"/>
  <c r="C259" i="297" s="1"/>
  <c r="G261" i="297"/>
  <c r="C261" i="297" s="1"/>
  <c r="J264" i="297"/>
  <c r="G260" i="297"/>
  <c r="C260" i="297" s="1"/>
  <c r="G257" i="297"/>
  <c r="C257" i="297" s="1"/>
  <c r="H257" i="297"/>
  <c r="R257" i="297" s="1"/>
  <c r="P258" i="297" s="1"/>
  <c r="G258" i="297"/>
  <c r="C258" i="297" s="1"/>
  <c r="P253" i="297"/>
  <c r="M252" i="297" s="1"/>
  <c r="S252" i="297"/>
  <c r="K253" i="297" s="1"/>
  <c r="A252" i="297" s="1"/>
  <c r="L246" i="297"/>
  <c r="N246" i="297"/>
  <c r="S258" i="291"/>
  <c r="K259" i="291" s="1"/>
  <c r="A258" i="291" s="1"/>
  <c r="P259" i="291"/>
  <c r="M258" i="291" s="1"/>
  <c r="G258" i="302"/>
  <c r="C258" i="302" s="1"/>
  <c r="G257" i="302"/>
  <c r="C257" i="302" s="1"/>
  <c r="H257" i="302"/>
  <c r="R257" i="302" s="1"/>
  <c r="P258" i="302" s="1"/>
  <c r="G261" i="302"/>
  <c r="C261" i="302" s="1"/>
  <c r="J264" i="302"/>
  <c r="G259" i="302"/>
  <c r="C259" i="302" s="1"/>
  <c r="G260" i="302"/>
  <c r="C260" i="302" s="1"/>
  <c r="J270" i="300"/>
  <c r="G267" i="300"/>
  <c r="C267" i="300" s="1"/>
  <c r="H263" i="300"/>
  <c r="R263" i="300" s="1"/>
  <c r="P264" i="300" s="1"/>
  <c r="G265" i="300"/>
  <c r="C265" i="300" s="1"/>
  <c r="G266" i="300"/>
  <c r="C266" i="300" s="1"/>
  <c r="G264" i="300"/>
  <c r="C264" i="300" s="1"/>
  <c r="G263" i="300"/>
  <c r="C263" i="300" s="1"/>
  <c r="S258" i="292"/>
  <c r="K259" i="292" s="1"/>
  <c r="A258" i="292" s="1"/>
  <c r="P259" i="292"/>
  <c r="M258" i="292" s="1"/>
  <c r="P259" i="295"/>
  <c r="M258" i="295" s="1"/>
  <c r="S258" i="295"/>
  <c r="K259" i="295" s="1"/>
  <c r="A258" i="295" s="1"/>
  <c r="P259" i="294"/>
  <c r="M258" i="294" s="1"/>
  <c r="S258" i="294"/>
  <c r="K259" i="294" s="1"/>
  <c r="A258" i="294" s="1"/>
  <c r="N252" i="300"/>
  <c r="L252" i="300"/>
  <c r="S252" i="302"/>
  <c r="K253" i="302" s="1"/>
  <c r="A252" i="302" s="1"/>
  <c r="P253" i="302"/>
  <c r="M252" i="302" s="1"/>
  <c r="L252" i="294"/>
  <c r="N252" i="294"/>
  <c r="G270" i="299"/>
  <c r="C270" i="299" s="1"/>
  <c r="J276" i="299"/>
  <c r="G272" i="299"/>
  <c r="C272" i="299" s="1"/>
  <c r="H269" i="299"/>
  <c r="R269" i="299" s="1"/>
  <c r="P270" i="299" s="1"/>
  <c r="G271" i="299"/>
  <c r="C271" i="299" s="1"/>
  <c r="G269" i="299"/>
  <c r="C269" i="299" s="1"/>
  <c r="G273" i="299"/>
  <c r="C273" i="299" s="1"/>
  <c r="N246" i="302"/>
  <c r="L246" i="302"/>
  <c r="P259" i="296"/>
  <c r="M258" i="296" s="1"/>
  <c r="S258" i="296"/>
  <c r="K259" i="296" s="1"/>
  <c r="A258" i="296" s="1"/>
  <c r="G266" i="294"/>
  <c r="C266" i="294" s="1"/>
  <c r="G267" i="294"/>
  <c r="C267" i="294" s="1"/>
  <c r="G264" i="294"/>
  <c r="C264" i="294" s="1"/>
  <c r="G265" i="294"/>
  <c r="C265" i="294" s="1"/>
  <c r="H263" i="294"/>
  <c r="R263" i="294" s="1"/>
  <c r="P264" i="294" s="1"/>
  <c r="J270" i="294"/>
  <c r="G263" i="294"/>
  <c r="C263" i="294" s="1"/>
  <c r="S258" i="293"/>
  <c r="K259" i="293" s="1"/>
  <c r="A258" i="293" s="1"/>
  <c r="P259" i="293"/>
  <c r="M258" i="293" s="1"/>
  <c r="S258" i="298"/>
  <c r="K259" i="298" s="1"/>
  <c r="A258" i="298" s="1"/>
  <c r="P259" i="298"/>
  <c r="M258" i="298" s="1"/>
  <c r="L258" i="299"/>
  <c r="N258" i="299"/>
  <c r="N252" i="296"/>
  <c r="L252" i="296"/>
  <c r="N252" i="293"/>
  <c r="L252" i="293"/>
  <c r="G263" i="295"/>
  <c r="C263" i="295" s="1"/>
  <c r="G265" i="295"/>
  <c r="C265" i="295" s="1"/>
  <c r="J270" i="295"/>
  <c r="G266" i="295"/>
  <c r="C266" i="295" s="1"/>
  <c r="G267" i="295"/>
  <c r="C267" i="295" s="1"/>
  <c r="G264" i="295"/>
  <c r="C264" i="295" s="1"/>
  <c r="H263" i="295"/>
  <c r="R263" i="295" s="1"/>
  <c r="P264" i="295" s="1"/>
  <c r="N252" i="292"/>
  <c r="L252" i="292"/>
  <c r="G264" i="296"/>
  <c r="C264" i="296" s="1"/>
  <c r="G265" i="296"/>
  <c r="C265" i="296" s="1"/>
  <c r="G266" i="296"/>
  <c r="C266" i="296" s="1"/>
  <c r="J270" i="296"/>
  <c r="G263" i="296"/>
  <c r="C263" i="296" s="1"/>
  <c r="H263" i="296"/>
  <c r="R263" i="296" s="1"/>
  <c r="P264" i="296" s="1"/>
  <c r="G267" i="296"/>
  <c r="C267" i="296" s="1"/>
  <c r="G267" i="293"/>
  <c r="C267" i="293" s="1"/>
  <c r="H263" i="293"/>
  <c r="R263" i="293" s="1"/>
  <c r="P264" i="293" s="1"/>
  <c r="G265" i="293"/>
  <c r="C265" i="293" s="1"/>
  <c r="G264" i="293"/>
  <c r="C264" i="293" s="1"/>
  <c r="J270" i="293"/>
  <c r="G263" i="293"/>
  <c r="C263" i="293" s="1"/>
  <c r="G266" i="293"/>
  <c r="C266" i="293" s="1"/>
  <c r="H263" i="298"/>
  <c r="R263" i="298" s="1"/>
  <c r="P264" i="298" s="1"/>
  <c r="G265" i="298"/>
  <c r="C265" i="298" s="1"/>
  <c r="J270" i="298"/>
  <c r="G263" i="298"/>
  <c r="C263" i="298" s="1"/>
  <c r="G267" i="298"/>
  <c r="C267" i="298" s="1"/>
  <c r="G264" i="298"/>
  <c r="C264" i="298" s="1"/>
  <c r="G266" i="298"/>
  <c r="C266" i="298" s="1"/>
  <c r="N252" i="295"/>
  <c r="L252" i="295"/>
  <c r="G265" i="291"/>
  <c r="C265" i="291" s="1"/>
  <c r="G267" i="291"/>
  <c r="C267" i="291" s="1"/>
  <c r="G264" i="291"/>
  <c r="C264" i="291" s="1"/>
  <c r="H263" i="291"/>
  <c r="R263" i="291" s="1"/>
  <c r="P264" i="291" s="1"/>
  <c r="G266" i="291"/>
  <c r="C266" i="291" s="1"/>
  <c r="G263" i="291"/>
  <c r="C263" i="291" s="1"/>
  <c r="J270" i="291"/>
  <c r="P259" i="300"/>
  <c r="M258" i="300" s="1"/>
  <c r="S258" i="300"/>
  <c r="K259" i="300" s="1"/>
  <c r="A258" i="300" s="1"/>
  <c r="H263" i="292"/>
  <c r="R263" i="292" s="1"/>
  <c r="P264" i="292" s="1"/>
  <c r="G263" i="292"/>
  <c r="C263" i="292" s="1"/>
  <c r="G267" i="292"/>
  <c r="C267" i="292" s="1"/>
  <c r="G266" i="292"/>
  <c r="C266" i="292" s="1"/>
  <c r="G265" i="292"/>
  <c r="C265" i="292" s="1"/>
  <c r="J270" i="292"/>
  <c r="G264" i="292"/>
  <c r="C264" i="292" s="1"/>
  <c r="L252" i="298"/>
  <c r="N252" i="298"/>
  <c r="L252" i="291"/>
  <c r="N252" i="291"/>
  <c r="P265" i="299"/>
  <c r="M264" i="299" s="1"/>
  <c r="S264" i="299"/>
  <c r="K265" i="299" s="1"/>
  <c r="A264" i="299" s="1"/>
  <c r="A708" i="230"/>
  <c r="P259" i="297" l="1"/>
  <c r="M258" i="297" s="1"/>
  <c r="S258" i="297"/>
  <c r="K259" i="297" s="1"/>
  <c r="A258" i="297" s="1"/>
  <c r="G263" i="297"/>
  <c r="C263" i="297" s="1"/>
  <c r="G264" i="297"/>
  <c r="C264" i="297" s="1"/>
  <c r="H263" i="297"/>
  <c r="R263" i="297" s="1"/>
  <c r="P264" i="297" s="1"/>
  <c r="J270" i="297"/>
  <c r="G267" i="297"/>
  <c r="C267" i="297" s="1"/>
  <c r="G265" i="297"/>
  <c r="C265" i="297" s="1"/>
  <c r="G266" i="297"/>
  <c r="C266" i="297" s="1"/>
  <c r="N252" i="297"/>
  <c r="L252" i="297"/>
  <c r="P265" i="298"/>
  <c r="M264" i="298" s="1"/>
  <c r="S264" i="298"/>
  <c r="K265" i="298" s="1"/>
  <c r="A264" i="298" s="1"/>
  <c r="S264" i="293"/>
  <c r="K265" i="293" s="1"/>
  <c r="A264" i="293" s="1"/>
  <c r="P265" i="293"/>
  <c r="M264" i="293" s="1"/>
  <c r="N258" i="298"/>
  <c r="L258" i="298"/>
  <c r="H269" i="294"/>
  <c r="R269" i="294" s="1"/>
  <c r="P270" i="294" s="1"/>
  <c r="G271" i="294"/>
  <c r="C271" i="294" s="1"/>
  <c r="G273" i="294"/>
  <c r="C273" i="294" s="1"/>
  <c r="G269" i="294"/>
  <c r="C269" i="294" s="1"/>
  <c r="G272" i="294"/>
  <c r="C272" i="294" s="1"/>
  <c r="G270" i="294"/>
  <c r="C270" i="294" s="1"/>
  <c r="J276" i="294"/>
  <c r="N258" i="294"/>
  <c r="L258" i="294"/>
  <c r="S258" i="302"/>
  <c r="K259" i="302" s="1"/>
  <c r="A258" i="302" s="1"/>
  <c r="P259" i="302"/>
  <c r="M258" i="302" s="1"/>
  <c r="P265" i="292"/>
  <c r="M264" i="292" s="1"/>
  <c r="S264" i="292"/>
  <c r="K265" i="292" s="1"/>
  <c r="A264" i="292" s="1"/>
  <c r="P265" i="296"/>
  <c r="M264" i="296" s="1"/>
  <c r="S264" i="296"/>
  <c r="K265" i="296" s="1"/>
  <c r="A264" i="296" s="1"/>
  <c r="S264" i="295"/>
  <c r="K265" i="295" s="1"/>
  <c r="A264" i="295" s="1"/>
  <c r="P265" i="295"/>
  <c r="M264" i="295" s="1"/>
  <c r="G273" i="295"/>
  <c r="C273" i="295" s="1"/>
  <c r="J276" i="295"/>
  <c r="G270" i="295"/>
  <c r="C270" i="295" s="1"/>
  <c r="G269" i="295"/>
  <c r="C269" i="295" s="1"/>
  <c r="G271" i="295"/>
  <c r="C271" i="295" s="1"/>
  <c r="H269" i="295"/>
  <c r="R269" i="295" s="1"/>
  <c r="P270" i="295" s="1"/>
  <c r="G272" i="295"/>
  <c r="C272" i="295" s="1"/>
  <c r="N258" i="296"/>
  <c r="L258" i="296"/>
  <c r="G278" i="299"/>
  <c r="C278" i="299" s="1"/>
  <c r="J282" i="299"/>
  <c r="H275" i="299"/>
  <c r="R275" i="299" s="1"/>
  <c r="P276" i="299" s="1"/>
  <c r="G276" i="299"/>
  <c r="C276" i="299" s="1"/>
  <c r="G277" i="299"/>
  <c r="C277" i="299" s="1"/>
  <c r="G279" i="299"/>
  <c r="C279" i="299" s="1"/>
  <c r="G275" i="299"/>
  <c r="C275" i="299" s="1"/>
  <c r="L252" i="302"/>
  <c r="N252" i="302"/>
  <c r="N258" i="292"/>
  <c r="L258" i="292"/>
  <c r="G271" i="300"/>
  <c r="C271" i="300" s="1"/>
  <c r="J276" i="300"/>
  <c r="G272" i="300"/>
  <c r="C272" i="300" s="1"/>
  <c r="G273" i="300"/>
  <c r="C273" i="300" s="1"/>
  <c r="G270" i="300"/>
  <c r="C270" i="300" s="1"/>
  <c r="G269" i="300"/>
  <c r="C269" i="300" s="1"/>
  <c r="H269" i="300"/>
  <c r="R269" i="300" s="1"/>
  <c r="P270" i="300" s="1"/>
  <c r="L258" i="291"/>
  <c r="N258" i="291"/>
  <c r="S264" i="291"/>
  <c r="K265" i="291" s="1"/>
  <c r="A264" i="291" s="1"/>
  <c r="P265" i="291"/>
  <c r="M264" i="291" s="1"/>
  <c r="L258" i="300"/>
  <c r="N258" i="300"/>
  <c r="G269" i="298"/>
  <c r="C269" i="298" s="1"/>
  <c r="G271" i="298"/>
  <c r="C271" i="298" s="1"/>
  <c r="G270" i="298"/>
  <c r="C270" i="298" s="1"/>
  <c r="G272" i="298"/>
  <c r="C272" i="298" s="1"/>
  <c r="H269" i="298"/>
  <c r="R269" i="298" s="1"/>
  <c r="P270" i="298" s="1"/>
  <c r="J276" i="298"/>
  <c r="G273" i="298"/>
  <c r="C273" i="298" s="1"/>
  <c r="N258" i="295"/>
  <c r="L258" i="295"/>
  <c r="G267" i="302"/>
  <c r="C267" i="302" s="1"/>
  <c r="G263" i="302"/>
  <c r="C263" i="302" s="1"/>
  <c r="G265" i="302"/>
  <c r="C265" i="302" s="1"/>
  <c r="H263" i="302"/>
  <c r="R263" i="302" s="1"/>
  <c r="P264" i="302" s="1"/>
  <c r="J270" i="302"/>
  <c r="G264" i="302"/>
  <c r="C264" i="302" s="1"/>
  <c r="G266" i="302"/>
  <c r="C266" i="302" s="1"/>
  <c r="G270" i="292"/>
  <c r="C270" i="292" s="1"/>
  <c r="J276" i="292"/>
  <c r="H269" i="292"/>
  <c r="R269" i="292" s="1"/>
  <c r="P270" i="292" s="1"/>
  <c r="G269" i="292"/>
  <c r="C269" i="292" s="1"/>
  <c r="G272" i="292"/>
  <c r="C272" i="292" s="1"/>
  <c r="G273" i="292"/>
  <c r="C273" i="292" s="1"/>
  <c r="G271" i="292"/>
  <c r="C271" i="292" s="1"/>
  <c r="N264" i="299"/>
  <c r="L264" i="299"/>
  <c r="G271" i="291"/>
  <c r="C271" i="291" s="1"/>
  <c r="H269" i="291"/>
  <c r="R269" i="291" s="1"/>
  <c r="P270" i="291" s="1"/>
  <c r="G273" i="291"/>
  <c r="C273" i="291" s="1"/>
  <c r="G272" i="291"/>
  <c r="C272" i="291" s="1"/>
  <c r="G269" i="291"/>
  <c r="C269" i="291" s="1"/>
  <c r="G270" i="291"/>
  <c r="C270" i="291" s="1"/>
  <c r="J276" i="291"/>
  <c r="G271" i="293"/>
  <c r="C271" i="293" s="1"/>
  <c r="G270" i="293"/>
  <c r="C270" i="293" s="1"/>
  <c r="G269" i="293"/>
  <c r="C269" i="293" s="1"/>
  <c r="G273" i="293"/>
  <c r="C273" i="293" s="1"/>
  <c r="H269" i="293"/>
  <c r="R269" i="293" s="1"/>
  <c r="P270" i="293" s="1"/>
  <c r="J276" i="293"/>
  <c r="G272" i="293"/>
  <c r="C272" i="293" s="1"/>
  <c r="G269" i="296"/>
  <c r="C269" i="296" s="1"/>
  <c r="J276" i="296"/>
  <c r="G270" i="296"/>
  <c r="C270" i="296" s="1"/>
  <c r="G272" i="296"/>
  <c r="C272" i="296" s="1"/>
  <c r="H269" i="296"/>
  <c r="R269" i="296" s="1"/>
  <c r="P270" i="296" s="1"/>
  <c r="G273" i="296"/>
  <c r="C273" i="296" s="1"/>
  <c r="G271" i="296"/>
  <c r="C271" i="296" s="1"/>
  <c r="N258" i="293"/>
  <c r="L258" i="293"/>
  <c r="S264" i="294"/>
  <c r="K265" i="294" s="1"/>
  <c r="A264" i="294" s="1"/>
  <c r="P265" i="294"/>
  <c r="M264" i="294" s="1"/>
  <c r="S270" i="299"/>
  <c r="K271" i="299" s="1"/>
  <c r="A270" i="299" s="1"/>
  <c r="P271" i="299"/>
  <c r="M270" i="299" s="1"/>
  <c r="S264" i="300"/>
  <c r="K265" i="300" s="1"/>
  <c r="A264" i="300" s="1"/>
  <c r="P265" i="300"/>
  <c r="M264" i="300" s="1"/>
  <c r="A709" i="230"/>
  <c r="P265" i="297" l="1"/>
  <c r="M264" i="297" s="1"/>
  <c r="S264" i="297"/>
  <c r="K265" i="297" s="1"/>
  <c r="A264" i="297" s="1"/>
  <c r="N258" i="297"/>
  <c r="L258" i="297"/>
  <c r="G272" i="297"/>
  <c r="C272" i="297" s="1"/>
  <c r="G269" i="297"/>
  <c r="C269" i="297" s="1"/>
  <c r="G271" i="297"/>
  <c r="C271" i="297" s="1"/>
  <c r="G270" i="297"/>
  <c r="C270" i="297" s="1"/>
  <c r="G273" i="297"/>
  <c r="C273" i="297" s="1"/>
  <c r="H269" i="297"/>
  <c r="R269" i="297" s="1"/>
  <c r="P270" i="297" s="1"/>
  <c r="J276" i="297"/>
  <c r="L264" i="300"/>
  <c r="N264" i="300"/>
  <c r="N264" i="294"/>
  <c r="L264" i="294"/>
  <c r="G277" i="293"/>
  <c r="C277" i="293" s="1"/>
  <c r="H275" i="293"/>
  <c r="R275" i="293" s="1"/>
  <c r="P276" i="293" s="1"/>
  <c r="J282" i="293"/>
  <c r="G278" i="293"/>
  <c r="C278" i="293" s="1"/>
  <c r="G276" i="293"/>
  <c r="C276" i="293" s="1"/>
  <c r="G275" i="293"/>
  <c r="C275" i="293" s="1"/>
  <c r="G279" i="293"/>
  <c r="C279" i="293" s="1"/>
  <c r="H275" i="291"/>
  <c r="R275" i="291" s="1"/>
  <c r="P276" i="291" s="1"/>
  <c r="G278" i="291"/>
  <c r="C278" i="291" s="1"/>
  <c r="G277" i="291"/>
  <c r="C277" i="291" s="1"/>
  <c r="G275" i="291"/>
  <c r="C275" i="291" s="1"/>
  <c r="G279" i="291"/>
  <c r="C279" i="291" s="1"/>
  <c r="G276" i="291"/>
  <c r="C276" i="291" s="1"/>
  <c r="J282" i="291"/>
  <c r="L264" i="292"/>
  <c r="N264" i="292"/>
  <c r="L264" i="298"/>
  <c r="N264" i="298"/>
  <c r="P265" i="302"/>
  <c r="M264" i="302" s="1"/>
  <c r="S264" i="302"/>
  <c r="K265" i="302" s="1"/>
  <c r="A264" i="302" s="1"/>
  <c r="P271" i="298"/>
  <c r="M270" i="298" s="1"/>
  <c r="S270" i="298"/>
  <c r="K271" i="298" s="1"/>
  <c r="A270" i="298" s="1"/>
  <c r="J282" i="300"/>
  <c r="G279" i="300"/>
  <c r="C279" i="300" s="1"/>
  <c r="G277" i="300"/>
  <c r="C277" i="300" s="1"/>
  <c r="H275" i="300"/>
  <c r="R275" i="300" s="1"/>
  <c r="P276" i="300" s="1"/>
  <c r="G278" i="300"/>
  <c r="C278" i="300" s="1"/>
  <c r="G276" i="300"/>
  <c r="C276" i="300" s="1"/>
  <c r="G275" i="300"/>
  <c r="C275" i="300" s="1"/>
  <c r="L264" i="295"/>
  <c r="N264" i="295"/>
  <c r="S270" i="294"/>
  <c r="K271" i="294" s="1"/>
  <c r="A270" i="294" s="1"/>
  <c r="P271" i="294"/>
  <c r="M270" i="294" s="1"/>
  <c r="N270" i="299"/>
  <c r="L270" i="299"/>
  <c r="S270" i="296"/>
  <c r="K271" i="296" s="1"/>
  <c r="A270" i="296" s="1"/>
  <c r="P271" i="296"/>
  <c r="M270" i="296" s="1"/>
  <c r="G276" i="292"/>
  <c r="C276" i="292" s="1"/>
  <c r="G275" i="292"/>
  <c r="C275" i="292" s="1"/>
  <c r="J282" i="292"/>
  <c r="G279" i="292"/>
  <c r="C279" i="292" s="1"/>
  <c r="G278" i="292"/>
  <c r="C278" i="292" s="1"/>
  <c r="H275" i="292"/>
  <c r="R275" i="292" s="1"/>
  <c r="P276" i="292" s="1"/>
  <c r="G277" i="292"/>
  <c r="C277" i="292" s="1"/>
  <c r="G270" i="302"/>
  <c r="C270" i="302" s="1"/>
  <c r="G269" i="302"/>
  <c r="C269" i="302" s="1"/>
  <c r="H269" i="302"/>
  <c r="R269" i="302" s="1"/>
  <c r="P270" i="302" s="1"/>
  <c r="G273" i="302"/>
  <c r="C273" i="302" s="1"/>
  <c r="G271" i="302"/>
  <c r="C271" i="302" s="1"/>
  <c r="J276" i="302"/>
  <c r="G272" i="302"/>
  <c r="C272" i="302" s="1"/>
  <c r="H275" i="298"/>
  <c r="R275" i="298" s="1"/>
  <c r="P276" i="298" s="1"/>
  <c r="G278" i="298"/>
  <c r="C278" i="298" s="1"/>
  <c r="G276" i="298"/>
  <c r="C276" i="298" s="1"/>
  <c r="G279" i="298"/>
  <c r="C279" i="298" s="1"/>
  <c r="G277" i="298"/>
  <c r="C277" i="298" s="1"/>
  <c r="G275" i="298"/>
  <c r="C275" i="298" s="1"/>
  <c r="J282" i="298"/>
  <c r="N264" i="291"/>
  <c r="L264" i="291"/>
  <c r="S270" i="300"/>
  <c r="K271" i="300" s="1"/>
  <c r="A270" i="300" s="1"/>
  <c r="P271" i="300"/>
  <c r="M270" i="300" s="1"/>
  <c r="G281" i="299"/>
  <c r="C281" i="299" s="1"/>
  <c r="G285" i="299"/>
  <c r="C285" i="299" s="1"/>
  <c r="G283" i="299"/>
  <c r="C283" i="299" s="1"/>
  <c r="G284" i="299"/>
  <c r="C284" i="299" s="1"/>
  <c r="G282" i="299"/>
  <c r="C282" i="299" s="1"/>
  <c r="H281" i="299"/>
  <c r="R281" i="299" s="1"/>
  <c r="P282" i="299" s="1"/>
  <c r="J288" i="299"/>
  <c r="N264" i="296"/>
  <c r="L264" i="296"/>
  <c r="G278" i="296"/>
  <c r="C278" i="296" s="1"/>
  <c r="G277" i="296"/>
  <c r="C277" i="296" s="1"/>
  <c r="G279" i="296"/>
  <c r="C279" i="296" s="1"/>
  <c r="G275" i="296"/>
  <c r="C275" i="296" s="1"/>
  <c r="J282" i="296"/>
  <c r="H275" i="296"/>
  <c r="R275" i="296" s="1"/>
  <c r="P276" i="296" s="1"/>
  <c r="G276" i="296"/>
  <c r="C276" i="296" s="1"/>
  <c r="S270" i="293"/>
  <c r="K271" i="293" s="1"/>
  <c r="A270" i="293" s="1"/>
  <c r="P271" i="293"/>
  <c r="M270" i="293" s="1"/>
  <c r="S270" i="291"/>
  <c r="K271" i="291" s="1"/>
  <c r="A270" i="291" s="1"/>
  <c r="P271" i="291"/>
  <c r="M270" i="291" s="1"/>
  <c r="P271" i="292"/>
  <c r="M270" i="292" s="1"/>
  <c r="S270" i="292"/>
  <c r="K271" i="292" s="1"/>
  <c r="A270" i="292" s="1"/>
  <c r="P277" i="299"/>
  <c r="M276" i="299" s="1"/>
  <c r="S276" i="299"/>
  <c r="K277" i="299" s="1"/>
  <c r="A276" i="299" s="1"/>
  <c r="S270" i="295"/>
  <c r="K271" i="295" s="1"/>
  <c r="A270" i="295" s="1"/>
  <c r="P271" i="295"/>
  <c r="M270" i="295" s="1"/>
  <c r="G276" i="295"/>
  <c r="C276" i="295" s="1"/>
  <c r="G275" i="295"/>
  <c r="C275" i="295" s="1"/>
  <c r="J282" i="295"/>
  <c r="G278" i="295"/>
  <c r="C278" i="295" s="1"/>
  <c r="H275" i="295"/>
  <c r="R275" i="295" s="1"/>
  <c r="P276" i="295" s="1"/>
  <c r="G277" i="295"/>
  <c r="C277" i="295" s="1"/>
  <c r="G279" i="295"/>
  <c r="C279" i="295" s="1"/>
  <c r="L258" i="302"/>
  <c r="N258" i="302"/>
  <c r="J282" i="294"/>
  <c r="G279" i="294"/>
  <c r="C279" i="294" s="1"/>
  <c r="H275" i="294"/>
  <c r="R275" i="294" s="1"/>
  <c r="P276" i="294" s="1"/>
  <c r="G278" i="294"/>
  <c r="C278" i="294" s="1"/>
  <c r="G277" i="294"/>
  <c r="C277" i="294" s="1"/>
  <c r="G276" i="294"/>
  <c r="C276" i="294" s="1"/>
  <c r="G275" i="294"/>
  <c r="C275" i="294" s="1"/>
  <c r="N264" i="293"/>
  <c r="L264" i="293"/>
  <c r="A710" i="230"/>
  <c r="N264" i="297" l="1"/>
  <c r="L264" i="297"/>
  <c r="S270" i="297"/>
  <c r="K271" i="297" s="1"/>
  <c r="A270" i="297" s="1"/>
  <c r="P271" i="297"/>
  <c r="M270" i="297" s="1"/>
  <c r="H275" i="297"/>
  <c r="R275" i="297" s="1"/>
  <c r="P276" i="297" s="1"/>
  <c r="G277" i="297"/>
  <c r="C277" i="297" s="1"/>
  <c r="G279" i="297"/>
  <c r="C279" i="297" s="1"/>
  <c r="G276" i="297"/>
  <c r="C276" i="297" s="1"/>
  <c r="G278" i="297"/>
  <c r="C278" i="297" s="1"/>
  <c r="G275" i="297"/>
  <c r="C275" i="297" s="1"/>
  <c r="J282" i="297"/>
  <c r="H281" i="294"/>
  <c r="R281" i="294" s="1"/>
  <c r="P282" i="294" s="1"/>
  <c r="G284" i="294"/>
  <c r="C284" i="294" s="1"/>
  <c r="G281" i="294"/>
  <c r="C281" i="294" s="1"/>
  <c r="G283" i="294"/>
  <c r="C283" i="294" s="1"/>
  <c r="G282" i="294"/>
  <c r="C282" i="294" s="1"/>
  <c r="J288" i="294"/>
  <c r="G285" i="294"/>
  <c r="C285" i="294" s="1"/>
  <c r="L270" i="291"/>
  <c r="N270" i="291"/>
  <c r="N270" i="300"/>
  <c r="L270" i="300"/>
  <c r="G284" i="298"/>
  <c r="C284" i="298" s="1"/>
  <c r="J288" i="298"/>
  <c r="G283" i="298"/>
  <c r="C283" i="298" s="1"/>
  <c r="H281" i="298"/>
  <c r="R281" i="298" s="1"/>
  <c r="P282" i="298" s="1"/>
  <c r="G282" i="298"/>
  <c r="C282" i="298" s="1"/>
  <c r="G281" i="298"/>
  <c r="C281" i="298" s="1"/>
  <c r="G285" i="298"/>
  <c r="C285" i="298" s="1"/>
  <c r="J282" i="302"/>
  <c r="G278" i="302"/>
  <c r="C278" i="302" s="1"/>
  <c r="G279" i="302"/>
  <c r="C279" i="302" s="1"/>
  <c r="H275" i="302"/>
  <c r="R275" i="302" s="1"/>
  <c r="P276" i="302" s="1"/>
  <c r="G276" i="302"/>
  <c r="C276" i="302" s="1"/>
  <c r="G277" i="302"/>
  <c r="C277" i="302" s="1"/>
  <c r="G275" i="302"/>
  <c r="C275" i="302" s="1"/>
  <c r="N270" i="294"/>
  <c r="L270" i="294"/>
  <c r="G284" i="300"/>
  <c r="C284" i="300" s="1"/>
  <c r="J288" i="300"/>
  <c r="G281" i="300"/>
  <c r="C281" i="300" s="1"/>
  <c r="G282" i="300"/>
  <c r="C282" i="300" s="1"/>
  <c r="G283" i="300"/>
  <c r="C283" i="300" s="1"/>
  <c r="H281" i="300"/>
  <c r="R281" i="300" s="1"/>
  <c r="P282" i="300" s="1"/>
  <c r="G285" i="300"/>
  <c r="C285" i="300" s="1"/>
  <c r="N264" i="302"/>
  <c r="L264" i="302"/>
  <c r="J288" i="295"/>
  <c r="G284" i="295"/>
  <c r="C284" i="295" s="1"/>
  <c r="G282" i="295"/>
  <c r="C282" i="295" s="1"/>
  <c r="G281" i="295"/>
  <c r="C281" i="295" s="1"/>
  <c r="H281" i="295"/>
  <c r="R281" i="295" s="1"/>
  <c r="P282" i="295" s="1"/>
  <c r="G285" i="295"/>
  <c r="C285" i="295" s="1"/>
  <c r="G283" i="295"/>
  <c r="C283" i="295" s="1"/>
  <c r="N270" i="292"/>
  <c r="L270" i="292"/>
  <c r="S270" i="302"/>
  <c r="K271" i="302" s="1"/>
  <c r="A270" i="302" s="1"/>
  <c r="P271" i="302"/>
  <c r="M270" i="302" s="1"/>
  <c r="P277" i="292"/>
  <c r="M276" i="292" s="1"/>
  <c r="S276" i="292"/>
  <c r="K277" i="292" s="1"/>
  <c r="A276" i="292" s="1"/>
  <c r="G284" i="291"/>
  <c r="C284" i="291" s="1"/>
  <c r="G281" i="291"/>
  <c r="C281" i="291" s="1"/>
  <c r="H281" i="291"/>
  <c r="R281" i="291" s="1"/>
  <c r="P282" i="291" s="1"/>
  <c r="J288" i="291"/>
  <c r="G285" i="291"/>
  <c r="C285" i="291" s="1"/>
  <c r="G283" i="291"/>
  <c r="C283" i="291" s="1"/>
  <c r="G282" i="291"/>
  <c r="C282" i="291" s="1"/>
  <c r="S276" i="293"/>
  <c r="K277" i="293" s="1"/>
  <c r="A276" i="293" s="1"/>
  <c r="P277" i="293"/>
  <c r="M276" i="293" s="1"/>
  <c r="S276" i="294"/>
  <c r="K277" i="294" s="1"/>
  <c r="A276" i="294" s="1"/>
  <c r="P277" i="294"/>
  <c r="M276" i="294" s="1"/>
  <c r="N270" i="295"/>
  <c r="L270" i="295"/>
  <c r="L270" i="293"/>
  <c r="N270" i="293"/>
  <c r="G285" i="296"/>
  <c r="C285" i="296" s="1"/>
  <c r="G283" i="296"/>
  <c r="C283" i="296" s="1"/>
  <c r="J288" i="296"/>
  <c r="G284" i="296"/>
  <c r="C284" i="296" s="1"/>
  <c r="G282" i="296"/>
  <c r="C282" i="296" s="1"/>
  <c r="G281" i="296"/>
  <c r="C281" i="296" s="1"/>
  <c r="H281" i="296"/>
  <c r="R281" i="296" s="1"/>
  <c r="P282" i="296" s="1"/>
  <c r="S282" i="299"/>
  <c r="K283" i="299" s="1"/>
  <c r="A282" i="299" s="1"/>
  <c r="P283" i="299"/>
  <c r="M282" i="299" s="1"/>
  <c r="S276" i="298"/>
  <c r="K277" i="298" s="1"/>
  <c r="A276" i="298" s="1"/>
  <c r="P277" i="298"/>
  <c r="M276" i="298" s="1"/>
  <c r="G284" i="292"/>
  <c r="C284" i="292" s="1"/>
  <c r="G282" i="292"/>
  <c r="C282" i="292" s="1"/>
  <c r="H281" i="292"/>
  <c r="R281" i="292" s="1"/>
  <c r="P282" i="292" s="1"/>
  <c r="J288" i="292"/>
  <c r="G281" i="292"/>
  <c r="C281" i="292" s="1"/>
  <c r="G285" i="292"/>
  <c r="C285" i="292" s="1"/>
  <c r="G283" i="292"/>
  <c r="C283" i="292" s="1"/>
  <c r="L270" i="298"/>
  <c r="N270" i="298"/>
  <c r="G282" i="293"/>
  <c r="C282" i="293" s="1"/>
  <c r="G284" i="293"/>
  <c r="C284" i="293" s="1"/>
  <c r="G281" i="293"/>
  <c r="C281" i="293" s="1"/>
  <c r="G283" i="293"/>
  <c r="C283" i="293" s="1"/>
  <c r="G285" i="293"/>
  <c r="C285" i="293" s="1"/>
  <c r="H281" i="293"/>
  <c r="R281" i="293" s="1"/>
  <c r="P282" i="293" s="1"/>
  <c r="J288" i="293"/>
  <c r="P277" i="295"/>
  <c r="M276" i="295" s="1"/>
  <c r="S276" i="295"/>
  <c r="K277" i="295" s="1"/>
  <c r="A276" i="295" s="1"/>
  <c r="L276" i="299"/>
  <c r="N276" i="299"/>
  <c r="S276" i="296"/>
  <c r="K277" i="296" s="1"/>
  <c r="A276" i="296" s="1"/>
  <c r="P277" i="296"/>
  <c r="M276" i="296" s="1"/>
  <c r="G288" i="299"/>
  <c r="C288" i="299" s="1"/>
  <c r="J294" i="299"/>
  <c r="G287" i="299"/>
  <c r="C287" i="299" s="1"/>
  <c r="G291" i="299"/>
  <c r="C291" i="299" s="1"/>
  <c r="H287" i="299"/>
  <c r="R287" i="299" s="1"/>
  <c r="P288" i="299" s="1"/>
  <c r="G290" i="299"/>
  <c r="C290" i="299" s="1"/>
  <c r="G289" i="299"/>
  <c r="C289" i="299" s="1"/>
  <c r="N270" i="296"/>
  <c r="L270" i="296"/>
  <c r="P277" i="300"/>
  <c r="M276" i="300" s="1"/>
  <c r="S276" i="300"/>
  <c r="K277" i="300" s="1"/>
  <c r="A276" i="300" s="1"/>
  <c r="S276" i="291"/>
  <c r="K277" i="291" s="1"/>
  <c r="A276" i="291" s="1"/>
  <c r="P277" i="291"/>
  <c r="M276" i="291" s="1"/>
  <c r="A711" i="230"/>
  <c r="S276" i="297" l="1"/>
  <c r="K277" i="297" s="1"/>
  <c r="A276" i="297" s="1"/>
  <c r="P277" i="297"/>
  <c r="M276" i="297" s="1"/>
  <c r="G281" i="297"/>
  <c r="C281" i="297" s="1"/>
  <c r="H281" i="297"/>
  <c r="R281" i="297" s="1"/>
  <c r="P282" i="297" s="1"/>
  <c r="G285" i="297"/>
  <c r="C285" i="297" s="1"/>
  <c r="G282" i="297"/>
  <c r="C282" i="297" s="1"/>
  <c r="J288" i="297"/>
  <c r="G284" i="297"/>
  <c r="C284" i="297" s="1"/>
  <c r="G283" i="297"/>
  <c r="C283" i="297" s="1"/>
  <c r="L270" i="297"/>
  <c r="N270" i="297"/>
  <c r="N276" i="295"/>
  <c r="L276" i="295"/>
  <c r="H287" i="292"/>
  <c r="R287" i="292" s="1"/>
  <c r="P288" i="292" s="1"/>
  <c r="G288" i="292"/>
  <c r="C288" i="292" s="1"/>
  <c r="G291" i="292"/>
  <c r="C291" i="292" s="1"/>
  <c r="J294" i="292"/>
  <c r="G287" i="292"/>
  <c r="C287" i="292" s="1"/>
  <c r="G290" i="292"/>
  <c r="C290" i="292" s="1"/>
  <c r="G289" i="292"/>
  <c r="C289" i="292" s="1"/>
  <c r="L276" i="298"/>
  <c r="N276" i="298"/>
  <c r="P283" i="296"/>
  <c r="M282" i="296" s="1"/>
  <c r="S282" i="296"/>
  <c r="K283" i="296" s="1"/>
  <c r="A282" i="296" s="1"/>
  <c r="H287" i="296"/>
  <c r="R287" i="296" s="1"/>
  <c r="P288" i="296" s="1"/>
  <c r="J294" i="296"/>
  <c r="G289" i="296"/>
  <c r="C289" i="296" s="1"/>
  <c r="G290" i="296"/>
  <c r="C290" i="296" s="1"/>
  <c r="G288" i="296"/>
  <c r="C288" i="296" s="1"/>
  <c r="G287" i="296"/>
  <c r="C287" i="296" s="1"/>
  <c r="G291" i="296"/>
  <c r="C291" i="296" s="1"/>
  <c r="S282" i="295"/>
  <c r="K283" i="295" s="1"/>
  <c r="A282" i="295" s="1"/>
  <c r="P283" i="295"/>
  <c r="M282" i="295" s="1"/>
  <c r="G291" i="295"/>
  <c r="C291" i="295" s="1"/>
  <c r="G289" i="295"/>
  <c r="C289" i="295" s="1"/>
  <c r="G290" i="295"/>
  <c r="C290" i="295" s="1"/>
  <c r="G288" i="295"/>
  <c r="C288" i="295" s="1"/>
  <c r="H287" i="295"/>
  <c r="R287" i="295" s="1"/>
  <c r="P288" i="295" s="1"/>
  <c r="G287" i="295"/>
  <c r="C287" i="295" s="1"/>
  <c r="J294" i="295"/>
  <c r="P283" i="300"/>
  <c r="M282" i="300" s="1"/>
  <c r="S282" i="300"/>
  <c r="K283" i="300" s="1"/>
  <c r="A282" i="300" s="1"/>
  <c r="G288" i="300"/>
  <c r="C288" i="300" s="1"/>
  <c r="G290" i="300"/>
  <c r="C290" i="300" s="1"/>
  <c r="H287" i="300"/>
  <c r="R287" i="300" s="1"/>
  <c r="P288" i="300" s="1"/>
  <c r="G291" i="300"/>
  <c r="C291" i="300" s="1"/>
  <c r="J294" i="300"/>
  <c r="G289" i="300"/>
  <c r="C289" i="300" s="1"/>
  <c r="G287" i="300"/>
  <c r="C287" i="300" s="1"/>
  <c r="G290" i="298"/>
  <c r="C290" i="298" s="1"/>
  <c r="H287" i="298"/>
  <c r="R287" i="298" s="1"/>
  <c r="P288" i="298" s="1"/>
  <c r="G291" i="298"/>
  <c r="C291" i="298" s="1"/>
  <c r="J294" i="298"/>
  <c r="G288" i="298"/>
  <c r="C288" i="298" s="1"/>
  <c r="G287" i="298"/>
  <c r="C287" i="298" s="1"/>
  <c r="G289" i="298"/>
  <c r="C289" i="298" s="1"/>
  <c r="S282" i="294"/>
  <c r="K283" i="294" s="1"/>
  <c r="A282" i="294" s="1"/>
  <c r="P283" i="294"/>
  <c r="M282" i="294" s="1"/>
  <c r="L276" i="296"/>
  <c r="N276" i="296"/>
  <c r="L276" i="294"/>
  <c r="N276" i="294"/>
  <c r="S282" i="291"/>
  <c r="K283" i="291" s="1"/>
  <c r="A282" i="291" s="1"/>
  <c r="P283" i="291"/>
  <c r="M282" i="291" s="1"/>
  <c r="P277" i="302"/>
  <c r="M276" i="302" s="1"/>
  <c r="S276" i="302"/>
  <c r="K277" i="302" s="1"/>
  <c r="A276" i="302" s="1"/>
  <c r="G287" i="294"/>
  <c r="C287" i="294" s="1"/>
  <c r="G288" i="294"/>
  <c r="C288" i="294" s="1"/>
  <c r="J294" i="294"/>
  <c r="G290" i="294"/>
  <c r="C290" i="294" s="1"/>
  <c r="G291" i="294"/>
  <c r="C291" i="294" s="1"/>
  <c r="G289" i="294"/>
  <c r="C289" i="294" s="1"/>
  <c r="H287" i="294"/>
  <c r="R287" i="294" s="1"/>
  <c r="P288" i="294" s="1"/>
  <c r="N276" i="291"/>
  <c r="L276" i="291"/>
  <c r="L276" i="300"/>
  <c r="N276" i="300"/>
  <c r="P283" i="293"/>
  <c r="M282" i="293" s="1"/>
  <c r="S282" i="293"/>
  <c r="K283" i="293" s="1"/>
  <c r="A282" i="293" s="1"/>
  <c r="N282" i="299"/>
  <c r="L282" i="299"/>
  <c r="G291" i="291"/>
  <c r="C291" i="291" s="1"/>
  <c r="J294" i="291"/>
  <c r="H287" i="291"/>
  <c r="R287" i="291" s="1"/>
  <c r="P288" i="291" s="1"/>
  <c r="G290" i="291"/>
  <c r="C290" i="291" s="1"/>
  <c r="G289" i="291"/>
  <c r="C289" i="291" s="1"/>
  <c r="G287" i="291"/>
  <c r="C287" i="291" s="1"/>
  <c r="G288" i="291"/>
  <c r="C288" i="291" s="1"/>
  <c r="L270" i="302"/>
  <c r="N270" i="302"/>
  <c r="J288" i="302"/>
  <c r="H281" i="302"/>
  <c r="R281" i="302" s="1"/>
  <c r="P282" i="302" s="1"/>
  <c r="G283" i="302"/>
  <c r="C283" i="302" s="1"/>
  <c r="G285" i="302"/>
  <c r="C285" i="302" s="1"/>
  <c r="G281" i="302"/>
  <c r="C281" i="302" s="1"/>
  <c r="G282" i="302"/>
  <c r="C282" i="302" s="1"/>
  <c r="G284" i="302"/>
  <c r="C284" i="302" s="1"/>
  <c r="P283" i="298"/>
  <c r="M282" i="298" s="1"/>
  <c r="S282" i="298"/>
  <c r="K283" i="298" s="1"/>
  <c r="A282" i="298" s="1"/>
  <c r="P289" i="299"/>
  <c r="M288" i="299" s="1"/>
  <c r="S288" i="299"/>
  <c r="K289" i="299" s="1"/>
  <c r="A288" i="299" s="1"/>
  <c r="H293" i="299"/>
  <c r="R293" i="299" s="1"/>
  <c r="P294" i="299" s="1"/>
  <c r="G294" i="299"/>
  <c r="C294" i="299" s="1"/>
  <c r="J300" i="299"/>
  <c r="G296" i="299"/>
  <c r="C296" i="299" s="1"/>
  <c r="G295" i="299"/>
  <c r="C295" i="299" s="1"/>
  <c r="G293" i="299"/>
  <c r="C293" i="299" s="1"/>
  <c r="G297" i="299"/>
  <c r="C297" i="299" s="1"/>
  <c r="G291" i="293"/>
  <c r="C291" i="293" s="1"/>
  <c r="G287" i="293"/>
  <c r="C287" i="293" s="1"/>
  <c r="G290" i="293"/>
  <c r="C290" i="293" s="1"/>
  <c r="G288" i="293"/>
  <c r="C288" i="293" s="1"/>
  <c r="H287" i="293"/>
  <c r="R287" i="293" s="1"/>
  <c r="P288" i="293" s="1"/>
  <c r="J294" i="293"/>
  <c r="G289" i="293"/>
  <c r="C289" i="293" s="1"/>
  <c r="S282" i="292"/>
  <c r="K283" i="292" s="1"/>
  <c r="A282" i="292" s="1"/>
  <c r="P283" i="292"/>
  <c r="M282" i="292" s="1"/>
  <c r="N276" i="293"/>
  <c r="L276" i="293"/>
  <c r="N276" i="292"/>
  <c r="L276" i="292"/>
  <c r="A712" i="230"/>
  <c r="L276" i="297" l="1"/>
  <c r="N276" i="297"/>
  <c r="J294" i="297"/>
  <c r="G289" i="297"/>
  <c r="C289" i="297" s="1"/>
  <c r="G288" i="297"/>
  <c r="C288" i="297" s="1"/>
  <c r="G290" i="297"/>
  <c r="C290" i="297" s="1"/>
  <c r="H287" i="297"/>
  <c r="R287" i="297" s="1"/>
  <c r="P288" i="297" s="1"/>
  <c r="G291" i="297"/>
  <c r="C291" i="297" s="1"/>
  <c r="G287" i="297"/>
  <c r="C287" i="297" s="1"/>
  <c r="P283" i="297"/>
  <c r="M282" i="297" s="1"/>
  <c r="S282" i="297"/>
  <c r="K283" i="297" s="1"/>
  <c r="A282" i="297" s="1"/>
  <c r="P289" i="293"/>
  <c r="M288" i="293" s="1"/>
  <c r="S288" i="293"/>
  <c r="K289" i="293" s="1"/>
  <c r="A288" i="293" s="1"/>
  <c r="P289" i="294"/>
  <c r="M288" i="294" s="1"/>
  <c r="S288" i="294"/>
  <c r="K289" i="294" s="1"/>
  <c r="A288" i="294" s="1"/>
  <c r="J300" i="294"/>
  <c r="G293" i="294"/>
  <c r="C293" i="294" s="1"/>
  <c r="G294" i="294"/>
  <c r="C294" i="294" s="1"/>
  <c r="G297" i="294"/>
  <c r="C297" i="294" s="1"/>
  <c r="H293" i="294"/>
  <c r="R293" i="294" s="1"/>
  <c r="P294" i="294" s="1"/>
  <c r="G296" i="294"/>
  <c r="C296" i="294" s="1"/>
  <c r="G295" i="294"/>
  <c r="C295" i="294" s="1"/>
  <c r="L276" i="302"/>
  <c r="N276" i="302"/>
  <c r="G296" i="298"/>
  <c r="C296" i="298" s="1"/>
  <c r="G293" i="298"/>
  <c r="C293" i="298" s="1"/>
  <c r="J300" i="298"/>
  <c r="G294" i="298"/>
  <c r="C294" i="298" s="1"/>
  <c r="G295" i="298"/>
  <c r="C295" i="298" s="1"/>
  <c r="H293" i="298"/>
  <c r="R293" i="298" s="1"/>
  <c r="P294" i="298" s="1"/>
  <c r="G297" i="298"/>
  <c r="C297" i="298" s="1"/>
  <c r="P289" i="300"/>
  <c r="M288" i="300" s="1"/>
  <c r="S288" i="300"/>
  <c r="K289" i="300" s="1"/>
  <c r="A288" i="300" s="1"/>
  <c r="N282" i="300"/>
  <c r="L282" i="300"/>
  <c r="N282" i="295"/>
  <c r="L282" i="295"/>
  <c r="S288" i="296"/>
  <c r="K289" i="296" s="1"/>
  <c r="A288" i="296" s="1"/>
  <c r="P289" i="296"/>
  <c r="M288" i="296" s="1"/>
  <c r="G296" i="292"/>
  <c r="C296" i="292" s="1"/>
  <c r="J300" i="292"/>
  <c r="H293" i="292"/>
  <c r="R293" i="292" s="1"/>
  <c r="P294" i="292" s="1"/>
  <c r="G295" i="292"/>
  <c r="C295" i="292" s="1"/>
  <c r="G294" i="292"/>
  <c r="C294" i="292" s="1"/>
  <c r="G293" i="292"/>
  <c r="C293" i="292" s="1"/>
  <c r="G297" i="292"/>
  <c r="C297" i="292" s="1"/>
  <c r="L282" i="292"/>
  <c r="N282" i="292"/>
  <c r="H293" i="293"/>
  <c r="R293" i="293" s="1"/>
  <c r="P294" i="293" s="1"/>
  <c r="G293" i="293"/>
  <c r="C293" i="293" s="1"/>
  <c r="G297" i="293"/>
  <c r="C297" i="293" s="1"/>
  <c r="J300" i="293"/>
  <c r="G294" i="293"/>
  <c r="C294" i="293" s="1"/>
  <c r="G296" i="293"/>
  <c r="C296" i="293" s="1"/>
  <c r="G295" i="293"/>
  <c r="C295" i="293" s="1"/>
  <c r="S294" i="299"/>
  <c r="K295" i="299" s="1"/>
  <c r="A294" i="299" s="1"/>
  <c r="P295" i="299"/>
  <c r="M294" i="299" s="1"/>
  <c r="L282" i="298"/>
  <c r="N282" i="298"/>
  <c r="L282" i="294"/>
  <c r="N282" i="294"/>
  <c r="P289" i="295"/>
  <c r="M288" i="295" s="1"/>
  <c r="S288" i="295"/>
  <c r="K289" i="295" s="1"/>
  <c r="A288" i="295" s="1"/>
  <c r="G293" i="296"/>
  <c r="C293" i="296" s="1"/>
  <c r="G296" i="296"/>
  <c r="C296" i="296" s="1"/>
  <c r="G294" i="296"/>
  <c r="C294" i="296" s="1"/>
  <c r="H293" i="296"/>
  <c r="R293" i="296" s="1"/>
  <c r="P294" i="296" s="1"/>
  <c r="G295" i="296"/>
  <c r="C295" i="296" s="1"/>
  <c r="J300" i="296"/>
  <c r="G297" i="296"/>
  <c r="C297" i="296" s="1"/>
  <c r="S288" i="292"/>
  <c r="K289" i="292" s="1"/>
  <c r="A288" i="292" s="1"/>
  <c r="P289" i="292"/>
  <c r="M288" i="292" s="1"/>
  <c r="G288" i="302"/>
  <c r="C288" i="302" s="1"/>
  <c r="G287" i="302"/>
  <c r="C287" i="302" s="1"/>
  <c r="H287" i="302"/>
  <c r="R287" i="302" s="1"/>
  <c r="P288" i="302" s="1"/>
  <c r="J294" i="302"/>
  <c r="G291" i="302"/>
  <c r="C291" i="302" s="1"/>
  <c r="G290" i="302"/>
  <c r="C290" i="302" s="1"/>
  <c r="G289" i="302"/>
  <c r="C289" i="302" s="1"/>
  <c r="G297" i="291"/>
  <c r="C297" i="291" s="1"/>
  <c r="H293" i="291"/>
  <c r="R293" i="291" s="1"/>
  <c r="P294" i="291" s="1"/>
  <c r="G293" i="291"/>
  <c r="C293" i="291" s="1"/>
  <c r="G295" i="291"/>
  <c r="C295" i="291" s="1"/>
  <c r="J300" i="291"/>
  <c r="G296" i="291"/>
  <c r="C296" i="291" s="1"/>
  <c r="G294" i="291"/>
  <c r="C294" i="291" s="1"/>
  <c r="S288" i="298"/>
  <c r="K289" i="298" s="1"/>
  <c r="A288" i="298" s="1"/>
  <c r="P289" i="298"/>
  <c r="M288" i="298" s="1"/>
  <c r="G294" i="300"/>
  <c r="C294" i="300" s="1"/>
  <c r="G297" i="300"/>
  <c r="C297" i="300" s="1"/>
  <c r="H293" i="300"/>
  <c r="R293" i="300" s="1"/>
  <c r="P294" i="300" s="1"/>
  <c r="G295" i="300"/>
  <c r="C295" i="300" s="1"/>
  <c r="G296" i="300"/>
  <c r="C296" i="300" s="1"/>
  <c r="J300" i="300"/>
  <c r="G293" i="300"/>
  <c r="C293" i="300" s="1"/>
  <c r="N282" i="296"/>
  <c r="L282" i="296"/>
  <c r="G302" i="299"/>
  <c r="C302" i="299" s="1"/>
  <c r="J306" i="299"/>
  <c r="G299" i="299"/>
  <c r="C299" i="299" s="1"/>
  <c r="G303" i="299"/>
  <c r="C303" i="299" s="1"/>
  <c r="G301" i="299"/>
  <c r="C301" i="299" s="1"/>
  <c r="G300" i="299"/>
  <c r="C300" i="299" s="1"/>
  <c r="H299" i="299"/>
  <c r="R299" i="299" s="1"/>
  <c r="P300" i="299" s="1"/>
  <c r="L288" i="299"/>
  <c r="N288" i="299"/>
  <c r="P283" i="302"/>
  <c r="M282" i="302" s="1"/>
  <c r="S282" i="302"/>
  <c r="K283" i="302" s="1"/>
  <c r="A282" i="302" s="1"/>
  <c r="P289" i="291"/>
  <c r="M288" i="291" s="1"/>
  <c r="S288" i="291"/>
  <c r="K289" i="291" s="1"/>
  <c r="A288" i="291" s="1"/>
  <c r="N282" i="293"/>
  <c r="L282" i="293"/>
  <c r="N282" i="291"/>
  <c r="L282" i="291"/>
  <c r="G295" i="295"/>
  <c r="C295" i="295" s="1"/>
  <c r="H293" i="295"/>
  <c r="R293" i="295" s="1"/>
  <c r="P294" i="295" s="1"/>
  <c r="G294" i="295"/>
  <c r="C294" i="295" s="1"/>
  <c r="G297" i="295"/>
  <c r="C297" i="295" s="1"/>
  <c r="G293" i="295"/>
  <c r="C293" i="295" s="1"/>
  <c r="G296" i="295"/>
  <c r="C296" i="295" s="1"/>
  <c r="J300" i="295"/>
  <c r="A713" i="230"/>
  <c r="L282" i="297" l="1"/>
  <c r="N282" i="297"/>
  <c r="S288" i="297"/>
  <c r="K289" i="297" s="1"/>
  <c r="A288" i="297" s="1"/>
  <c r="P289" i="297"/>
  <c r="M288" i="297" s="1"/>
  <c r="H293" i="297"/>
  <c r="R293" i="297" s="1"/>
  <c r="P294" i="297" s="1"/>
  <c r="G296" i="297"/>
  <c r="C296" i="297" s="1"/>
  <c r="G297" i="297"/>
  <c r="C297" i="297" s="1"/>
  <c r="G295" i="297"/>
  <c r="C295" i="297" s="1"/>
  <c r="G294" i="297"/>
  <c r="C294" i="297" s="1"/>
  <c r="J300" i="297"/>
  <c r="G293" i="297"/>
  <c r="C293" i="297" s="1"/>
  <c r="G299" i="295"/>
  <c r="C299" i="295" s="1"/>
  <c r="J306" i="295"/>
  <c r="G301" i="295"/>
  <c r="C301" i="295" s="1"/>
  <c r="G303" i="295"/>
  <c r="C303" i="295" s="1"/>
  <c r="G302" i="295"/>
  <c r="C302" i="295" s="1"/>
  <c r="G300" i="295"/>
  <c r="C300" i="295" s="1"/>
  <c r="H299" i="295"/>
  <c r="R299" i="295" s="1"/>
  <c r="P300" i="295" s="1"/>
  <c r="L288" i="291"/>
  <c r="N288" i="291"/>
  <c r="L288" i="298"/>
  <c r="N288" i="298"/>
  <c r="J306" i="291"/>
  <c r="H299" i="291"/>
  <c r="R299" i="291" s="1"/>
  <c r="P300" i="291" s="1"/>
  <c r="G299" i="291"/>
  <c r="C299" i="291" s="1"/>
  <c r="G303" i="291"/>
  <c r="C303" i="291" s="1"/>
  <c r="G301" i="291"/>
  <c r="C301" i="291" s="1"/>
  <c r="G300" i="291"/>
  <c r="C300" i="291" s="1"/>
  <c r="G302" i="291"/>
  <c r="C302" i="291" s="1"/>
  <c r="H293" i="302"/>
  <c r="R293" i="302" s="1"/>
  <c r="P294" i="302" s="1"/>
  <c r="G293" i="302"/>
  <c r="C293" i="302" s="1"/>
  <c r="G294" i="302"/>
  <c r="C294" i="302" s="1"/>
  <c r="G297" i="302"/>
  <c r="C297" i="302" s="1"/>
  <c r="J300" i="302"/>
  <c r="G296" i="302"/>
  <c r="C296" i="302" s="1"/>
  <c r="G295" i="302"/>
  <c r="C295" i="302" s="1"/>
  <c r="N288" i="292"/>
  <c r="L288" i="292"/>
  <c r="L288" i="300"/>
  <c r="N288" i="300"/>
  <c r="P295" i="294"/>
  <c r="M294" i="294" s="1"/>
  <c r="S294" i="294"/>
  <c r="K295" i="294" s="1"/>
  <c r="A294" i="294" s="1"/>
  <c r="J306" i="294"/>
  <c r="G300" i="294"/>
  <c r="C300" i="294" s="1"/>
  <c r="G303" i="294"/>
  <c r="C303" i="294" s="1"/>
  <c r="G301" i="294"/>
  <c r="C301" i="294" s="1"/>
  <c r="G302" i="294"/>
  <c r="C302" i="294" s="1"/>
  <c r="G299" i="294"/>
  <c r="C299" i="294" s="1"/>
  <c r="H299" i="294"/>
  <c r="R299" i="294" s="1"/>
  <c r="P300" i="294" s="1"/>
  <c r="N288" i="293"/>
  <c r="L288" i="293"/>
  <c r="P295" i="291"/>
  <c r="M294" i="291" s="1"/>
  <c r="S294" i="291"/>
  <c r="K295" i="291" s="1"/>
  <c r="A294" i="291" s="1"/>
  <c r="G300" i="296"/>
  <c r="C300" i="296" s="1"/>
  <c r="J306" i="296"/>
  <c r="G299" i="296"/>
  <c r="C299" i="296" s="1"/>
  <c r="G302" i="296"/>
  <c r="C302" i="296" s="1"/>
  <c r="G303" i="296"/>
  <c r="C303" i="296" s="1"/>
  <c r="H299" i="296"/>
  <c r="R299" i="296" s="1"/>
  <c r="P300" i="296" s="1"/>
  <c r="G301" i="296"/>
  <c r="C301" i="296" s="1"/>
  <c r="G300" i="292"/>
  <c r="C300" i="292" s="1"/>
  <c r="G299" i="292"/>
  <c r="C299" i="292" s="1"/>
  <c r="G301" i="292"/>
  <c r="C301" i="292" s="1"/>
  <c r="G303" i="292"/>
  <c r="C303" i="292" s="1"/>
  <c r="H299" i="292"/>
  <c r="R299" i="292" s="1"/>
  <c r="P300" i="292" s="1"/>
  <c r="J306" i="292"/>
  <c r="G302" i="292"/>
  <c r="C302" i="292" s="1"/>
  <c r="L282" i="302"/>
  <c r="N282" i="302"/>
  <c r="G308" i="299"/>
  <c r="C308" i="299" s="1"/>
  <c r="J312" i="299"/>
  <c r="G307" i="299"/>
  <c r="C307" i="299" s="1"/>
  <c r="G309" i="299"/>
  <c r="C309" i="299" s="1"/>
  <c r="G306" i="299"/>
  <c r="C306" i="299" s="1"/>
  <c r="G305" i="299"/>
  <c r="C305" i="299" s="1"/>
  <c r="H305" i="299"/>
  <c r="R305" i="299" s="1"/>
  <c r="P306" i="299" s="1"/>
  <c r="G301" i="300"/>
  <c r="C301" i="300" s="1"/>
  <c r="J306" i="300"/>
  <c r="G303" i="300"/>
  <c r="C303" i="300" s="1"/>
  <c r="H299" i="300"/>
  <c r="R299" i="300" s="1"/>
  <c r="P300" i="300" s="1"/>
  <c r="G302" i="300"/>
  <c r="C302" i="300" s="1"/>
  <c r="G299" i="300"/>
  <c r="C299" i="300" s="1"/>
  <c r="G300" i="300"/>
  <c r="C300" i="300" s="1"/>
  <c r="L288" i="295"/>
  <c r="N288" i="295"/>
  <c r="G300" i="293"/>
  <c r="C300" i="293" s="1"/>
  <c r="G303" i="293"/>
  <c r="C303" i="293" s="1"/>
  <c r="G301" i="293"/>
  <c r="C301" i="293" s="1"/>
  <c r="H299" i="293"/>
  <c r="R299" i="293" s="1"/>
  <c r="P300" i="293" s="1"/>
  <c r="G299" i="293"/>
  <c r="C299" i="293" s="1"/>
  <c r="J306" i="293"/>
  <c r="G302" i="293"/>
  <c r="C302" i="293" s="1"/>
  <c r="S294" i="292"/>
  <c r="K295" i="292" s="1"/>
  <c r="A294" i="292" s="1"/>
  <c r="P295" i="292"/>
  <c r="M294" i="292" s="1"/>
  <c r="S294" i="298"/>
  <c r="K295" i="298" s="1"/>
  <c r="A294" i="298" s="1"/>
  <c r="P295" i="298"/>
  <c r="M294" i="298" s="1"/>
  <c r="L288" i="294"/>
  <c r="N288" i="294"/>
  <c r="P295" i="295"/>
  <c r="M294" i="295" s="1"/>
  <c r="S294" i="295"/>
  <c r="K295" i="295" s="1"/>
  <c r="A294" i="295" s="1"/>
  <c r="S300" i="299"/>
  <c r="K301" i="299" s="1"/>
  <c r="A300" i="299" s="1"/>
  <c r="P301" i="299"/>
  <c r="M300" i="299" s="1"/>
  <c r="P295" i="300"/>
  <c r="M294" i="300" s="1"/>
  <c r="S294" i="300"/>
  <c r="K295" i="300" s="1"/>
  <c r="A294" i="300" s="1"/>
  <c r="P289" i="302"/>
  <c r="M288" i="302" s="1"/>
  <c r="S288" i="302"/>
  <c r="K289" i="302" s="1"/>
  <c r="A288" i="302" s="1"/>
  <c r="S294" i="296"/>
  <c r="K295" i="296" s="1"/>
  <c r="A294" i="296" s="1"/>
  <c r="P295" i="296"/>
  <c r="M294" i="296" s="1"/>
  <c r="L294" i="299"/>
  <c r="N294" i="299"/>
  <c r="S294" i="293"/>
  <c r="K295" i="293" s="1"/>
  <c r="A294" i="293" s="1"/>
  <c r="P295" i="293"/>
  <c r="M294" i="293" s="1"/>
  <c r="L288" i="296"/>
  <c r="N288" i="296"/>
  <c r="G300" i="298"/>
  <c r="C300" i="298" s="1"/>
  <c r="G301" i="298"/>
  <c r="C301" i="298" s="1"/>
  <c r="J306" i="298"/>
  <c r="G299" i="298"/>
  <c r="C299" i="298" s="1"/>
  <c r="G302" i="298"/>
  <c r="C302" i="298" s="1"/>
  <c r="G303" i="298"/>
  <c r="C303" i="298" s="1"/>
  <c r="H299" i="298"/>
  <c r="R299" i="298" s="1"/>
  <c r="P300" i="298" s="1"/>
  <c r="A714" i="230"/>
  <c r="P295" i="297" l="1"/>
  <c r="M294" i="297" s="1"/>
  <c r="S294" i="297"/>
  <c r="K295" i="297" s="1"/>
  <c r="A294" i="297" s="1"/>
  <c r="G301" i="297"/>
  <c r="C301" i="297" s="1"/>
  <c r="H299" i="297"/>
  <c r="R299" i="297" s="1"/>
  <c r="P300" i="297" s="1"/>
  <c r="G299" i="297"/>
  <c r="C299" i="297" s="1"/>
  <c r="G300" i="297"/>
  <c r="C300" i="297" s="1"/>
  <c r="G302" i="297"/>
  <c r="C302" i="297" s="1"/>
  <c r="G303" i="297"/>
  <c r="C303" i="297" s="1"/>
  <c r="J306" i="297"/>
  <c r="L288" i="297"/>
  <c r="N288" i="297"/>
  <c r="L294" i="298"/>
  <c r="N294" i="298"/>
  <c r="P301" i="300"/>
  <c r="M300" i="300" s="1"/>
  <c r="S300" i="300"/>
  <c r="K301" i="300" s="1"/>
  <c r="A300" i="300" s="1"/>
  <c r="S306" i="299"/>
  <c r="K307" i="299" s="1"/>
  <c r="A306" i="299" s="1"/>
  <c r="P307" i="299"/>
  <c r="M306" i="299" s="1"/>
  <c r="L294" i="291"/>
  <c r="N294" i="291"/>
  <c r="J306" i="302"/>
  <c r="G301" i="302"/>
  <c r="C301" i="302" s="1"/>
  <c r="G300" i="302"/>
  <c r="C300" i="302" s="1"/>
  <c r="H299" i="302"/>
  <c r="R299" i="302" s="1"/>
  <c r="P300" i="302" s="1"/>
  <c r="G303" i="302"/>
  <c r="C303" i="302" s="1"/>
  <c r="G299" i="302"/>
  <c r="C299" i="302" s="1"/>
  <c r="G302" i="302"/>
  <c r="C302" i="302" s="1"/>
  <c r="S294" i="302"/>
  <c r="K295" i="302" s="1"/>
  <c r="A294" i="302" s="1"/>
  <c r="P295" i="302"/>
  <c r="M294" i="302" s="1"/>
  <c r="S300" i="298"/>
  <c r="K301" i="298" s="1"/>
  <c r="A300" i="298" s="1"/>
  <c r="P301" i="298"/>
  <c r="M300" i="298" s="1"/>
  <c r="N288" i="302"/>
  <c r="L288" i="302"/>
  <c r="S300" i="293"/>
  <c r="K301" i="293" s="1"/>
  <c r="A300" i="293" s="1"/>
  <c r="P301" i="293"/>
  <c r="M300" i="293" s="1"/>
  <c r="S300" i="292"/>
  <c r="K301" i="292" s="1"/>
  <c r="A300" i="292" s="1"/>
  <c r="P301" i="292"/>
  <c r="M300" i="292" s="1"/>
  <c r="S300" i="294"/>
  <c r="K301" i="294" s="1"/>
  <c r="A300" i="294" s="1"/>
  <c r="P301" i="294"/>
  <c r="M300" i="294" s="1"/>
  <c r="N294" i="294"/>
  <c r="L294" i="294"/>
  <c r="G305" i="291"/>
  <c r="C305" i="291" s="1"/>
  <c r="H305" i="291"/>
  <c r="R305" i="291" s="1"/>
  <c r="P306" i="291" s="1"/>
  <c r="J312" i="291"/>
  <c r="G309" i="291"/>
  <c r="C309" i="291" s="1"/>
  <c r="G306" i="291"/>
  <c r="C306" i="291" s="1"/>
  <c r="G307" i="291"/>
  <c r="C307" i="291" s="1"/>
  <c r="G308" i="291"/>
  <c r="C308" i="291" s="1"/>
  <c r="G309" i="295"/>
  <c r="C309" i="295" s="1"/>
  <c r="H305" i="295"/>
  <c r="R305" i="295" s="1"/>
  <c r="P306" i="295" s="1"/>
  <c r="G307" i="295"/>
  <c r="C307" i="295" s="1"/>
  <c r="G306" i="295"/>
  <c r="C306" i="295" s="1"/>
  <c r="J312" i="295"/>
  <c r="G305" i="295"/>
  <c r="C305" i="295" s="1"/>
  <c r="G308" i="295"/>
  <c r="C308" i="295" s="1"/>
  <c r="G308" i="298"/>
  <c r="C308" i="298" s="1"/>
  <c r="G309" i="298"/>
  <c r="C309" i="298" s="1"/>
  <c r="H305" i="298"/>
  <c r="R305" i="298" s="1"/>
  <c r="P306" i="298" s="1"/>
  <c r="G305" i="298"/>
  <c r="C305" i="298" s="1"/>
  <c r="J312" i="298"/>
  <c r="G306" i="298"/>
  <c r="C306" i="298" s="1"/>
  <c r="G307" i="298"/>
  <c r="C307" i="298" s="1"/>
  <c r="N294" i="300"/>
  <c r="L294" i="300"/>
  <c r="L300" i="299"/>
  <c r="N300" i="299"/>
  <c r="L294" i="292"/>
  <c r="N294" i="292"/>
  <c r="G307" i="300"/>
  <c r="C307" i="300" s="1"/>
  <c r="H305" i="300"/>
  <c r="R305" i="300" s="1"/>
  <c r="P306" i="300" s="1"/>
  <c r="G305" i="300"/>
  <c r="C305" i="300" s="1"/>
  <c r="G306" i="300"/>
  <c r="C306" i="300" s="1"/>
  <c r="J312" i="300"/>
  <c r="G308" i="300"/>
  <c r="C308" i="300" s="1"/>
  <c r="G309" i="300"/>
  <c r="C309" i="300" s="1"/>
  <c r="G307" i="292"/>
  <c r="C307" i="292" s="1"/>
  <c r="G308" i="292"/>
  <c r="C308" i="292" s="1"/>
  <c r="G306" i="292"/>
  <c r="C306" i="292" s="1"/>
  <c r="G305" i="292"/>
  <c r="C305" i="292" s="1"/>
  <c r="G309" i="292"/>
  <c r="C309" i="292" s="1"/>
  <c r="H305" i="292"/>
  <c r="R305" i="292" s="1"/>
  <c r="P306" i="292" s="1"/>
  <c r="J312" i="292"/>
  <c r="S300" i="291"/>
  <c r="K301" i="291" s="1"/>
  <c r="A300" i="291" s="1"/>
  <c r="P301" i="291"/>
  <c r="M300" i="291" s="1"/>
  <c r="P301" i="295"/>
  <c r="M300" i="295" s="1"/>
  <c r="S300" i="295"/>
  <c r="K301" i="295" s="1"/>
  <c r="A300" i="295" s="1"/>
  <c r="N294" i="293"/>
  <c r="L294" i="293"/>
  <c r="L294" i="296"/>
  <c r="N294" i="296"/>
  <c r="N294" i="295"/>
  <c r="L294" i="295"/>
  <c r="G307" i="293"/>
  <c r="C307" i="293" s="1"/>
  <c r="G306" i="293"/>
  <c r="C306" i="293" s="1"/>
  <c r="H305" i="293"/>
  <c r="R305" i="293" s="1"/>
  <c r="P306" i="293" s="1"/>
  <c r="G308" i="293"/>
  <c r="C308" i="293" s="1"/>
  <c r="J312" i="293"/>
  <c r="G309" i="293"/>
  <c r="C309" i="293" s="1"/>
  <c r="G305" i="293"/>
  <c r="C305" i="293" s="1"/>
  <c r="G311" i="299"/>
  <c r="C311" i="299" s="1"/>
  <c r="J318" i="299"/>
  <c r="G312" i="299"/>
  <c r="C312" i="299" s="1"/>
  <c r="G313" i="299"/>
  <c r="C313" i="299" s="1"/>
  <c r="G314" i="299"/>
  <c r="C314" i="299" s="1"/>
  <c r="H311" i="299"/>
  <c r="R311" i="299" s="1"/>
  <c r="P312" i="299" s="1"/>
  <c r="G315" i="299"/>
  <c r="C315" i="299" s="1"/>
  <c r="S300" i="296"/>
  <c r="K301" i="296" s="1"/>
  <c r="A300" i="296" s="1"/>
  <c r="P301" i="296"/>
  <c r="M300" i="296" s="1"/>
  <c r="G309" i="296"/>
  <c r="C309" i="296" s="1"/>
  <c r="G307" i="296"/>
  <c r="C307" i="296" s="1"/>
  <c r="G308" i="296"/>
  <c r="C308" i="296" s="1"/>
  <c r="G305" i="296"/>
  <c r="C305" i="296" s="1"/>
  <c r="G306" i="296"/>
  <c r="C306" i="296" s="1"/>
  <c r="H305" i="296"/>
  <c r="R305" i="296" s="1"/>
  <c r="P306" i="296" s="1"/>
  <c r="J312" i="296"/>
  <c r="G306" i="294"/>
  <c r="C306" i="294" s="1"/>
  <c r="G307" i="294"/>
  <c r="C307" i="294" s="1"/>
  <c r="G305" i="294"/>
  <c r="C305" i="294" s="1"/>
  <c r="G309" i="294"/>
  <c r="C309" i="294" s="1"/>
  <c r="H305" i="294"/>
  <c r="R305" i="294" s="1"/>
  <c r="P306" i="294" s="1"/>
  <c r="J312" i="294"/>
  <c r="G308" i="294"/>
  <c r="C308" i="294" s="1"/>
  <c r="A715" i="230"/>
  <c r="H305" i="297" l="1"/>
  <c r="R305" i="297" s="1"/>
  <c r="P306" i="297" s="1"/>
  <c r="G305" i="297"/>
  <c r="C305" i="297" s="1"/>
  <c r="G308" i="297"/>
  <c r="C308" i="297" s="1"/>
  <c r="G309" i="297"/>
  <c r="C309" i="297" s="1"/>
  <c r="G307" i="297"/>
  <c r="C307" i="297" s="1"/>
  <c r="J312" i="297"/>
  <c r="G306" i="297"/>
  <c r="C306" i="297" s="1"/>
  <c r="L294" i="297"/>
  <c r="N294" i="297"/>
  <c r="P301" i="297"/>
  <c r="M300" i="297" s="1"/>
  <c r="S300" i="297"/>
  <c r="K301" i="297" s="1"/>
  <c r="A300" i="297" s="1"/>
  <c r="P307" i="296"/>
  <c r="M306" i="296" s="1"/>
  <c r="S306" i="296"/>
  <c r="K307" i="296" s="1"/>
  <c r="A306" i="296" s="1"/>
  <c r="L300" i="291"/>
  <c r="N300" i="291"/>
  <c r="G312" i="298"/>
  <c r="C312" i="298" s="1"/>
  <c r="H311" i="298"/>
  <c r="R311" i="298" s="1"/>
  <c r="P312" i="298" s="1"/>
  <c r="J318" i="298"/>
  <c r="G311" i="298"/>
  <c r="C311" i="298" s="1"/>
  <c r="G313" i="298"/>
  <c r="C313" i="298" s="1"/>
  <c r="G314" i="298"/>
  <c r="C314" i="298" s="1"/>
  <c r="G315" i="298"/>
  <c r="C315" i="298" s="1"/>
  <c r="H311" i="291"/>
  <c r="R311" i="291" s="1"/>
  <c r="P312" i="291" s="1"/>
  <c r="G311" i="291"/>
  <c r="C311" i="291" s="1"/>
  <c r="G315" i="291"/>
  <c r="C315" i="291" s="1"/>
  <c r="G313" i="291"/>
  <c r="C313" i="291" s="1"/>
  <c r="G312" i="291"/>
  <c r="C312" i="291" s="1"/>
  <c r="J318" i="291"/>
  <c r="G314" i="291"/>
  <c r="C314" i="291" s="1"/>
  <c r="N300" i="298"/>
  <c r="L300" i="298"/>
  <c r="L300" i="300"/>
  <c r="N300" i="300"/>
  <c r="G311" i="296"/>
  <c r="C311" i="296" s="1"/>
  <c r="H311" i="296"/>
  <c r="R311" i="296" s="1"/>
  <c r="P312" i="296" s="1"/>
  <c r="G312" i="296"/>
  <c r="C312" i="296" s="1"/>
  <c r="G313" i="296"/>
  <c r="C313" i="296" s="1"/>
  <c r="J318" i="296"/>
  <c r="G315" i="296"/>
  <c r="C315" i="296" s="1"/>
  <c r="G314" i="296"/>
  <c r="C314" i="296" s="1"/>
  <c r="S306" i="293"/>
  <c r="K307" i="293" s="1"/>
  <c r="A306" i="293" s="1"/>
  <c r="P307" i="293"/>
  <c r="M306" i="293" s="1"/>
  <c r="S306" i="292"/>
  <c r="K307" i="292" s="1"/>
  <c r="A306" i="292" s="1"/>
  <c r="P307" i="292"/>
  <c r="M306" i="292" s="1"/>
  <c r="G311" i="300"/>
  <c r="C311" i="300" s="1"/>
  <c r="J318" i="300"/>
  <c r="G312" i="300"/>
  <c r="C312" i="300" s="1"/>
  <c r="G313" i="300"/>
  <c r="C313" i="300" s="1"/>
  <c r="H311" i="300"/>
  <c r="R311" i="300" s="1"/>
  <c r="P312" i="300" s="1"/>
  <c r="G315" i="300"/>
  <c r="C315" i="300" s="1"/>
  <c r="G314" i="300"/>
  <c r="C314" i="300" s="1"/>
  <c r="G314" i="295"/>
  <c r="C314" i="295" s="1"/>
  <c r="H311" i="295"/>
  <c r="R311" i="295" s="1"/>
  <c r="P312" i="295" s="1"/>
  <c r="G315" i="295"/>
  <c r="C315" i="295" s="1"/>
  <c r="G312" i="295"/>
  <c r="C312" i="295" s="1"/>
  <c r="G313" i="295"/>
  <c r="C313" i="295" s="1"/>
  <c r="G311" i="295"/>
  <c r="C311" i="295" s="1"/>
  <c r="J318" i="295"/>
  <c r="N300" i="292"/>
  <c r="L300" i="292"/>
  <c r="P301" i="302"/>
  <c r="M300" i="302" s="1"/>
  <c r="S300" i="302"/>
  <c r="K301" i="302" s="1"/>
  <c r="A300" i="302" s="1"/>
  <c r="P307" i="294"/>
  <c r="M306" i="294" s="1"/>
  <c r="S306" i="294"/>
  <c r="K307" i="294" s="1"/>
  <c r="A306" i="294" s="1"/>
  <c r="L300" i="296"/>
  <c r="N300" i="296"/>
  <c r="G314" i="292"/>
  <c r="C314" i="292" s="1"/>
  <c r="G312" i="292"/>
  <c r="C312" i="292" s="1"/>
  <c r="H311" i="292"/>
  <c r="R311" i="292" s="1"/>
  <c r="P312" i="292" s="1"/>
  <c r="G313" i="292"/>
  <c r="C313" i="292" s="1"/>
  <c r="G315" i="292"/>
  <c r="C315" i="292" s="1"/>
  <c r="G311" i="292"/>
  <c r="C311" i="292" s="1"/>
  <c r="J318" i="292"/>
  <c r="S306" i="300"/>
  <c r="K307" i="300" s="1"/>
  <c r="A306" i="300" s="1"/>
  <c r="P307" i="300"/>
  <c r="M306" i="300" s="1"/>
  <c r="P307" i="298"/>
  <c r="M306" i="298" s="1"/>
  <c r="S306" i="298"/>
  <c r="K307" i="298" s="1"/>
  <c r="A306" i="298" s="1"/>
  <c r="P307" i="295"/>
  <c r="M306" i="295" s="1"/>
  <c r="S306" i="295"/>
  <c r="K307" i="295" s="1"/>
  <c r="A306" i="295" s="1"/>
  <c r="N294" i="302"/>
  <c r="L294" i="302"/>
  <c r="J312" i="302"/>
  <c r="G308" i="302"/>
  <c r="C308" i="302" s="1"/>
  <c r="G306" i="302"/>
  <c r="C306" i="302" s="1"/>
  <c r="G307" i="302"/>
  <c r="C307" i="302" s="1"/>
  <c r="G309" i="302"/>
  <c r="C309" i="302" s="1"/>
  <c r="H305" i="302"/>
  <c r="R305" i="302" s="1"/>
  <c r="P306" i="302" s="1"/>
  <c r="G305" i="302"/>
  <c r="C305" i="302" s="1"/>
  <c r="G311" i="294"/>
  <c r="C311" i="294" s="1"/>
  <c r="H311" i="294"/>
  <c r="R311" i="294" s="1"/>
  <c r="P312" i="294" s="1"/>
  <c r="G312" i="294"/>
  <c r="C312" i="294" s="1"/>
  <c r="J318" i="294"/>
  <c r="G315" i="294"/>
  <c r="C315" i="294" s="1"/>
  <c r="G313" i="294"/>
  <c r="C313" i="294" s="1"/>
  <c r="G314" i="294"/>
  <c r="C314" i="294" s="1"/>
  <c r="P313" i="299"/>
  <c r="M312" i="299" s="1"/>
  <c r="S312" i="299"/>
  <c r="K313" i="299" s="1"/>
  <c r="A312" i="299" s="1"/>
  <c r="G319" i="299"/>
  <c r="C319" i="299" s="1"/>
  <c r="H317" i="299"/>
  <c r="R317" i="299" s="1"/>
  <c r="P318" i="299" s="1"/>
  <c r="G320" i="299"/>
  <c r="C320" i="299" s="1"/>
  <c r="G317" i="299"/>
  <c r="C317" i="299" s="1"/>
  <c r="J324" i="299"/>
  <c r="G321" i="299"/>
  <c r="C321" i="299" s="1"/>
  <c r="G318" i="299"/>
  <c r="C318" i="299" s="1"/>
  <c r="G314" i="293"/>
  <c r="C314" i="293" s="1"/>
  <c r="H311" i="293"/>
  <c r="R311" i="293" s="1"/>
  <c r="P312" i="293" s="1"/>
  <c r="G313" i="293"/>
  <c r="C313" i="293" s="1"/>
  <c r="J318" i="293"/>
  <c r="G311" i="293"/>
  <c r="C311" i="293" s="1"/>
  <c r="G315" i="293"/>
  <c r="C315" i="293" s="1"/>
  <c r="G312" i="293"/>
  <c r="C312" i="293" s="1"/>
  <c r="N300" i="295"/>
  <c r="L300" i="295"/>
  <c r="S306" i="291"/>
  <c r="K307" i="291" s="1"/>
  <c r="A306" i="291" s="1"/>
  <c r="P307" i="291"/>
  <c r="M306" i="291" s="1"/>
  <c r="L300" i="294"/>
  <c r="N300" i="294"/>
  <c r="N300" i="293"/>
  <c r="L300" i="293"/>
  <c r="N306" i="299"/>
  <c r="L306" i="299"/>
  <c r="A716" i="230"/>
  <c r="N300" i="297" l="1"/>
  <c r="L300" i="297"/>
  <c r="H311" i="297"/>
  <c r="R311" i="297" s="1"/>
  <c r="P312" i="297" s="1"/>
  <c r="J318" i="297"/>
  <c r="G314" i="297"/>
  <c r="C314" i="297" s="1"/>
  <c r="G313" i="297"/>
  <c r="C313" i="297" s="1"/>
  <c r="G312" i="297"/>
  <c r="C312" i="297" s="1"/>
  <c r="G311" i="297"/>
  <c r="C311" i="297" s="1"/>
  <c r="G315" i="297"/>
  <c r="C315" i="297" s="1"/>
  <c r="S306" i="297"/>
  <c r="K307" i="297" s="1"/>
  <c r="A306" i="297" s="1"/>
  <c r="P307" i="297"/>
  <c r="M306" i="297" s="1"/>
  <c r="G317" i="292"/>
  <c r="C317" i="292" s="1"/>
  <c r="G320" i="292"/>
  <c r="C320" i="292" s="1"/>
  <c r="G318" i="292"/>
  <c r="C318" i="292" s="1"/>
  <c r="G321" i="292"/>
  <c r="C321" i="292" s="1"/>
  <c r="H317" i="292"/>
  <c r="R317" i="292" s="1"/>
  <c r="P318" i="292" s="1"/>
  <c r="G319" i="292"/>
  <c r="C319" i="292" s="1"/>
  <c r="J324" i="292"/>
  <c r="P313" i="292"/>
  <c r="M312" i="292" s="1"/>
  <c r="S312" i="292"/>
  <c r="K313" i="292" s="1"/>
  <c r="A312" i="292" s="1"/>
  <c r="P313" i="296"/>
  <c r="M312" i="296" s="1"/>
  <c r="S312" i="296"/>
  <c r="K313" i="296" s="1"/>
  <c r="A312" i="296" s="1"/>
  <c r="H317" i="291"/>
  <c r="R317" i="291" s="1"/>
  <c r="P318" i="291" s="1"/>
  <c r="G321" i="291"/>
  <c r="C321" i="291" s="1"/>
  <c r="J324" i="291"/>
  <c r="G317" i="291"/>
  <c r="C317" i="291" s="1"/>
  <c r="G318" i="291"/>
  <c r="C318" i="291" s="1"/>
  <c r="G320" i="291"/>
  <c r="C320" i="291" s="1"/>
  <c r="G319" i="291"/>
  <c r="C319" i="291" s="1"/>
  <c r="L306" i="296"/>
  <c r="N306" i="296"/>
  <c r="P313" i="293"/>
  <c r="M312" i="293" s="1"/>
  <c r="S312" i="293"/>
  <c r="K313" i="293" s="1"/>
  <c r="A312" i="293" s="1"/>
  <c r="G326" i="299"/>
  <c r="C326" i="299" s="1"/>
  <c r="G327" i="299"/>
  <c r="C327" i="299" s="1"/>
  <c r="G323" i="299"/>
  <c r="C323" i="299" s="1"/>
  <c r="G324" i="299"/>
  <c r="C324" i="299" s="1"/>
  <c r="J330" i="299"/>
  <c r="H323" i="299"/>
  <c r="R323" i="299" s="1"/>
  <c r="P324" i="299" s="1"/>
  <c r="G325" i="299"/>
  <c r="C325" i="299" s="1"/>
  <c r="P313" i="294"/>
  <c r="M312" i="294" s="1"/>
  <c r="S312" i="294"/>
  <c r="K313" i="294" s="1"/>
  <c r="A312" i="294" s="1"/>
  <c r="G313" i="302"/>
  <c r="C313" i="302" s="1"/>
  <c r="G314" i="302"/>
  <c r="C314" i="302" s="1"/>
  <c r="J318" i="302"/>
  <c r="G315" i="302"/>
  <c r="C315" i="302" s="1"/>
  <c r="H311" i="302"/>
  <c r="R311" i="302" s="1"/>
  <c r="P312" i="302" s="1"/>
  <c r="G312" i="302"/>
  <c r="C312" i="302" s="1"/>
  <c r="G311" i="302"/>
  <c r="C311" i="302" s="1"/>
  <c r="L306" i="295"/>
  <c r="N306" i="295"/>
  <c r="L306" i="292"/>
  <c r="N306" i="292"/>
  <c r="P313" i="298"/>
  <c r="M312" i="298" s="1"/>
  <c r="S312" i="298"/>
  <c r="K313" i="298" s="1"/>
  <c r="A312" i="298" s="1"/>
  <c r="L306" i="291"/>
  <c r="N306" i="291"/>
  <c r="S306" i="302"/>
  <c r="K307" i="302" s="1"/>
  <c r="A306" i="302" s="1"/>
  <c r="P307" i="302"/>
  <c r="M306" i="302" s="1"/>
  <c r="N306" i="300"/>
  <c r="L306" i="300"/>
  <c r="L306" i="294"/>
  <c r="N306" i="294"/>
  <c r="L300" i="302"/>
  <c r="N300" i="302"/>
  <c r="P313" i="295"/>
  <c r="M312" i="295" s="1"/>
  <c r="S312" i="295"/>
  <c r="K313" i="295" s="1"/>
  <c r="A312" i="295" s="1"/>
  <c r="P313" i="300"/>
  <c r="M312" i="300" s="1"/>
  <c r="S312" i="300"/>
  <c r="K313" i="300" s="1"/>
  <c r="A312" i="300" s="1"/>
  <c r="G318" i="298"/>
  <c r="C318" i="298" s="1"/>
  <c r="G321" i="298"/>
  <c r="C321" i="298" s="1"/>
  <c r="H317" i="298"/>
  <c r="R317" i="298" s="1"/>
  <c r="P318" i="298" s="1"/>
  <c r="G320" i="298"/>
  <c r="C320" i="298" s="1"/>
  <c r="G317" i="298"/>
  <c r="C317" i="298" s="1"/>
  <c r="J324" i="298"/>
  <c r="G319" i="298"/>
  <c r="C319" i="298" s="1"/>
  <c r="P319" i="299"/>
  <c r="M318" i="299" s="1"/>
  <c r="S318" i="299"/>
  <c r="K319" i="299" s="1"/>
  <c r="A318" i="299" s="1"/>
  <c r="G319" i="293"/>
  <c r="C319" i="293" s="1"/>
  <c r="G318" i="293"/>
  <c r="C318" i="293" s="1"/>
  <c r="G321" i="293"/>
  <c r="C321" i="293" s="1"/>
  <c r="G317" i="293"/>
  <c r="C317" i="293" s="1"/>
  <c r="G320" i="293"/>
  <c r="C320" i="293" s="1"/>
  <c r="J324" i="293"/>
  <c r="H317" i="293"/>
  <c r="R317" i="293" s="1"/>
  <c r="P318" i="293" s="1"/>
  <c r="N312" i="299"/>
  <c r="L312" i="299"/>
  <c r="G319" i="294"/>
  <c r="C319" i="294" s="1"/>
  <c r="H317" i="294"/>
  <c r="R317" i="294" s="1"/>
  <c r="P318" i="294" s="1"/>
  <c r="J324" i="294"/>
  <c r="G318" i="294"/>
  <c r="C318" i="294" s="1"/>
  <c r="G317" i="294"/>
  <c r="C317" i="294" s="1"/>
  <c r="G320" i="294"/>
  <c r="C320" i="294" s="1"/>
  <c r="G321" i="294"/>
  <c r="C321" i="294" s="1"/>
  <c r="L306" i="298"/>
  <c r="N306" i="298"/>
  <c r="G319" i="295"/>
  <c r="C319" i="295" s="1"/>
  <c r="H317" i="295"/>
  <c r="R317" i="295" s="1"/>
  <c r="P318" i="295" s="1"/>
  <c r="G321" i="295"/>
  <c r="C321" i="295" s="1"/>
  <c r="G317" i="295"/>
  <c r="C317" i="295" s="1"/>
  <c r="G320" i="295"/>
  <c r="C320" i="295" s="1"/>
  <c r="G318" i="295"/>
  <c r="C318" i="295" s="1"/>
  <c r="J324" i="295"/>
  <c r="G321" i="300"/>
  <c r="C321" i="300" s="1"/>
  <c r="G317" i="300"/>
  <c r="C317" i="300" s="1"/>
  <c r="J324" i="300"/>
  <c r="H317" i="300"/>
  <c r="R317" i="300" s="1"/>
  <c r="P318" i="300" s="1"/>
  <c r="G318" i="300"/>
  <c r="C318" i="300" s="1"/>
  <c r="G320" i="300"/>
  <c r="C320" i="300" s="1"/>
  <c r="G319" i="300"/>
  <c r="C319" i="300" s="1"/>
  <c r="N306" i="293"/>
  <c r="L306" i="293"/>
  <c r="H317" i="296"/>
  <c r="R317" i="296" s="1"/>
  <c r="P318" i="296" s="1"/>
  <c r="J324" i="296"/>
  <c r="G321" i="296"/>
  <c r="C321" i="296" s="1"/>
  <c r="G319" i="296"/>
  <c r="C319" i="296" s="1"/>
  <c r="G317" i="296"/>
  <c r="C317" i="296" s="1"/>
  <c r="G318" i="296"/>
  <c r="C318" i="296" s="1"/>
  <c r="G320" i="296"/>
  <c r="C320" i="296" s="1"/>
  <c r="P313" i="291"/>
  <c r="M312" i="291" s="1"/>
  <c r="S312" i="291"/>
  <c r="K313" i="291" s="1"/>
  <c r="A312" i="291" s="1"/>
  <c r="A717" i="230"/>
  <c r="N306" i="297" l="1"/>
  <c r="L306" i="297"/>
  <c r="P313" i="297"/>
  <c r="M312" i="297" s="1"/>
  <c r="S312" i="297"/>
  <c r="K313" i="297" s="1"/>
  <c r="A312" i="297" s="1"/>
  <c r="G318" i="297"/>
  <c r="C318" i="297" s="1"/>
  <c r="G320" i="297"/>
  <c r="C320" i="297" s="1"/>
  <c r="G317" i="297"/>
  <c r="C317" i="297" s="1"/>
  <c r="J324" i="297"/>
  <c r="G321" i="297"/>
  <c r="C321" i="297" s="1"/>
  <c r="H317" i="297"/>
  <c r="R317" i="297" s="1"/>
  <c r="P318" i="297" s="1"/>
  <c r="G319" i="297"/>
  <c r="C319" i="297" s="1"/>
  <c r="G326" i="293"/>
  <c r="C326" i="293" s="1"/>
  <c r="H323" i="293"/>
  <c r="R323" i="293" s="1"/>
  <c r="P324" i="293" s="1"/>
  <c r="G325" i="293"/>
  <c r="C325" i="293" s="1"/>
  <c r="G323" i="293"/>
  <c r="C323" i="293" s="1"/>
  <c r="J330" i="293"/>
  <c r="G327" i="293"/>
  <c r="C327" i="293" s="1"/>
  <c r="G324" i="293"/>
  <c r="C324" i="293" s="1"/>
  <c r="P319" i="298"/>
  <c r="M318" i="298" s="1"/>
  <c r="S318" i="298"/>
  <c r="K319" i="298" s="1"/>
  <c r="A318" i="298" s="1"/>
  <c r="L312" i="300"/>
  <c r="N312" i="300"/>
  <c r="L312" i="293"/>
  <c r="N312" i="293"/>
  <c r="S318" i="292"/>
  <c r="K319" i="292" s="1"/>
  <c r="A318" i="292" s="1"/>
  <c r="P319" i="292"/>
  <c r="M318" i="292" s="1"/>
  <c r="S318" i="296"/>
  <c r="K319" i="296" s="1"/>
  <c r="A318" i="296" s="1"/>
  <c r="P319" i="296"/>
  <c r="M318" i="296" s="1"/>
  <c r="S318" i="294"/>
  <c r="K319" i="294" s="1"/>
  <c r="A318" i="294" s="1"/>
  <c r="P319" i="294"/>
  <c r="M318" i="294" s="1"/>
  <c r="P319" i="293"/>
  <c r="M318" i="293" s="1"/>
  <c r="S318" i="293"/>
  <c r="K319" i="293" s="1"/>
  <c r="A318" i="293" s="1"/>
  <c r="N318" i="299"/>
  <c r="L318" i="299"/>
  <c r="G318" i="302"/>
  <c r="C318" i="302" s="1"/>
  <c r="G320" i="302"/>
  <c r="C320" i="302" s="1"/>
  <c r="J324" i="302"/>
  <c r="G319" i="302"/>
  <c r="C319" i="302" s="1"/>
  <c r="G321" i="302"/>
  <c r="C321" i="302" s="1"/>
  <c r="H317" i="302"/>
  <c r="R317" i="302" s="1"/>
  <c r="P318" i="302" s="1"/>
  <c r="G317" i="302"/>
  <c r="C317" i="302" s="1"/>
  <c r="N312" i="294"/>
  <c r="L312" i="294"/>
  <c r="J330" i="291"/>
  <c r="G323" i="291"/>
  <c r="C323" i="291" s="1"/>
  <c r="G327" i="291"/>
  <c r="C327" i="291" s="1"/>
  <c r="G325" i="291"/>
  <c r="C325" i="291" s="1"/>
  <c r="H323" i="291"/>
  <c r="R323" i="291" s="1"/>
  <c r="P324" i="291" s="1"/>
  <c r="G324" i="291"/>
  <c r="C324" i="291" s="1"/>
  <c r="G326" i="291"/>
  <c r="C326" i="291" s="1"/>
  <c r="N312" i="296"/>
  <c r="L312" i="296"/>
  <c r="G324" i="296"/>
  <c r="C324" i="296" s="1"/>
  <c r="G323" i="296"/>
  <c r="C323" i="296" s="1"/>
  <c r="G327" i="296"/>
  <c r="C327" i="296" s="1"/>
  <c r="G326" i="296"/>
  <c r="C326" i="296" s="1"/>
  <c r="G325" i="296"/>
  <c r="C325" i="296" s="1"/>
  <c r="H323" i="296"/>
  <c r="R323" i="296" s="1"/>
  <c r="P324" i="296" s="1"/>
  <c r="J330" i="296"/>
  <c r="H323" i="300"/>
  <c r="R323" i="300" s="1"/>
  <c r="P324" i="300" s="1"/>
  <c r="G326" i="300"/>
  <c r="C326" i="300" s="1"/>
  <c r="G325" i="300"/>
  <c r="C325" i="300" s="1"/>
  <c r="G323" i="300"/>
  <c r="C323" i="300" s="1"/>
  <c r="G324" i="300"/>
  <c r="C324" i="300" s="1"/>
  <c r="J330" i="300"/>
  <c r="G327" i="300"/>
  <c r="C327" i="300" s="1"/>
  <c r="S318" i="295"/>
  <c r="K319" i="295" s="1"/>
  <c r="A318" i="295" s="1"/>
  <c r="P319" i="295"/>
  <c r="M318" i="295" s="1"/>
  <c r="G323" i="294"/>
  <c r="C323" i="294" s="1"/>
  <c r="G326" i="294"/>
  <c r="C326" i="294" s="1"/>
  <c r="G327" i="294"/>
  <c r="C327" i="294" s="1"/>
  <c r="H323" i="294"/>
  <c r="R323" i="294" s="1"/>
  <c r="P324" i="294" s="1"/>
  <c r="G325" i="294"/>
  <c r="C325" i="294" s="1"/>
  <c r="G324" i="294"/>
  <c r="C324" i="294" s="1"/>
  <c r="J330" i="294"/>
  <c r="L312" i="295"/>
  <c r="N312" i="295"/>
  <c r="N312" i="298"/>
  <c r="L312" i="298"/>
  <c r="G332" i="299"/>
  <c r="C332" i="299" s="1"/>
  <c r="J336" i="299"/>
  <c r="G330" i="299"/>
  <c r="C330" i="299" s="1"/>
  <c r="G329" i="299"/>
  <c r="C329" i="299" s="1"/>
  <c r="H329" i="299"/>
  <c r="R329" i="299" s="1"/>
  <c r="P330" i="299" s="1"/>
  <c r="G331" i="299"/>
  <c r="C331" i="299" s="1"/>
  <c r="G333" i="299"/>
  <c r="C333" i="299" s="1"/>
  <c r="G327" i="292"/>
  <c r="C327" i="292" s="1"/>
  <c r="J330" i="292"/>
  <c r="G325" i="292"/>
  <c r="C325" i="292" s="1"/>
  <c r="G323" i="292"/>
  <c r="C323" i="292" s="1"/>
  <c r="G324" i="292"/>
  <c r="C324" i="292" s="1"/>
  <c r="H323" i="292"/>
  <c r="R323" i="292" s="1"/>
  <c r="P324" i="292" s="1"/>
  <c r="G326" i="292"/>
  <c r="C326" i="292" s="1"/>
  <c r="L312" i="291"/>
  <c r="N312" i="291"/>
  <c r="S318" i="300"/>
  <c r="K319" i="300" s="1"/>
  <c r="A318" i="300" s="1"/>
  <c r="P319" i="300"/>
  <c r="M318" i="300" s="1"/>
  <c r="G326" i="295"/>
  <c r="C326" i="295" s="1"/>
  <c r="G325" i="295"/>
  <c r="C325" i="295" s="1"/>
  <c r="H323" i="295"/>
  <c r="R323" i="295" s="1"/>
  <c r="P324" i="295" s="1"/>
  <c r="G327" i="295"/>
  <c r="C327" i="295" s="1"/>
  <c r="G324" i="295"/>
  <c r="C324" i="295" s="1"/>
  <c r="G323" i="295"/>
  <c r="C323" i="295" s="1"/>
  <c r="J330" i="295"/>
  <c r="G326" i="298"/>
  <c r="C326" i="298" s="1"/>
  <c r="G325" i="298"/>
  <c r="C325" i="298" s="1"/>
  <c r="G324" i="298"/>
  <c r="C324" i="298" s="1"/>
  <c r="G323" i="298"/>
  <c r="C323" i="298" s="1"/>
  <c r="G327" i="298"/>
  <c r="C327" i="298" s="1"/>
  <c r="H323" i="298"/>
  <c r="R323" i="298" s="1"/>
  <c r="P324" i="298" s="1"/>
  <c r="J330" i="298"/>
  <c r="L306" i="302"/>
  <c r="N306" i="302"/>
  <c r="P313" i="302"/>
  <c r="M312" i="302" s="1"/>
  <c r="S312" i="302"/>
  <c r="K313" i="302" s="1"/>
  <c r="A312" i="302" s="1"/>
  <c r="P325" i="299"/>
  <c r="M324" i="299" s="1"/>
  <c r="S324" i="299"/>
  <c r="K325" i="299" s="1"/>
  <c r="A324" i="299" s="1"/>
  <c r="S318" i="291"/>
  <c r="K319" i="291" s="1"/>
  <c r="A318" i="291" s="1"/>
  <c r="P319" i="291"/>
  <c r="M318" i="291" s="1"/>
  <c r="L312" i="292"/>
  <c r="N312" i="292"/>
  <c r="A718" i="230"/>
  <c r="S318" i="297" l="1"/>
  <c r="K319" i="297" s="1"/>
  <c r="A318" i="297" s="1"/>
  <c r="P319" i="297"/>
  <c r="M318" i="297" s="1"/>
  <c r="L312" i="297"/>
  <c r="N312" i="297"/>
  <c r="G327" i="297"/>
  <c r="C327" i="297" s="1"/>
  <c r="G323" i="297"/>
  <c r="C323" i="297" s="1"/>
  <c r="G326" i="297"/>
  <c r="C326" i="297" s="1"/>
  <c r="H323" i="297"/>
  <c r="R323" i="297" s="1"/>
  <c r="P324" i="297" s="1"/>
  <c r="G325" i="297"/>
  <c r="C325" i="297" s="1"/>
  <c r="G324" i="297"/>
  <c r="C324" i="297" s="1"/>
  <c r="J330" i="297"/>
  <c r="L318" i="300"/>
  <c r="N318" i="300"/>
  <c r="H335" i="299"/>
  <c r="R335" i="299" s="1"/>
  <c r="P336" i="299" s="1"/>
  <c r="G338" i="299"/>
  <c r="C338" i="299" s="1"/>
  <c r="J342" i="299"/>
  <c r="G337" i="299"/>
  <c r="C337" i="299" s="1"/>
  <c r="G335" i="299"/>
  <c r="C335" i="299" s="1"/>
  <c r="G336" i="299"/>
  <c r="C336" i="299" s="1"/>
  <c r="G339" i="299"/>
  <c r="C339" i="299" s="1"/>
  <c r="G333" i="300"/>
  <c r="C333" i="300" s="1"/>
  <c r="H329" i="300"/>
  <c r="R329" i="300" s="1"/>
  <c r="P330" i="300" s="1"/>
  <c r="G329" i="300"/>
  <c r="C329" i="300" s="1"/>
  <c r="G330" i="300"/>
  <c r="C330" i="300" s="1"/>
  <c r="G332" i="300"/>
  <c r="C332" i="300" s="1"/>
  <c r="J336" i="300"/>
  <c r="G331" i="300"/>
  <c r="C331" i="300" s="1"/>
  <c r="L318" i="294"/>
  <c r="N318" i="294"/>
  <c r="L318" i="292"/>
  <c r="N318" i="292"/>
  <c r="J336" i="293"/>
  <c r="G331" i="293"/>
  <c r="C331" i="293" s="1"/>
  <c r="G332" i="293"/>
  <c r="C332" i="293" s="1"/>
  <c r="G330" i="293"/>
  <c r="C330" i="293" s="1"/>
  <c r="G329" i="293"/>
  <c r="C329" i="293" s="1"/>
  <c r="G333" i="293"/>
  <c r="C333" i="293" s="1"/>
  <c r="H329" i="293"/>
  <c r="R329" i="293" s="1"/>
  <c r="P330" i="293" s="1"/>
  <c r="L312" i="302"/>
  <c r="N312" i="302"/>
  <c r="P325" i="296"/>
  <c r="M324" i="296" s="1"/>
  <c r="S324" i="296"/>
  <c r="K325" i="296" s="1"/>
  <c r="A324" i="296" s="1"/>
  <c r="N318" i="293"/>
  <c r="L318" i="293"/>
  <c r="P325" i="293"/>
  <c r="M324" i="293" s="1"/>
  <c r="S324" i="293"/>
  <c r="K325" i="293" s="1"/>
  <c r="A324" i="293" s="1"/>
  <c r="L318" i="291"/>
  <c r="N318" i="291"/>
  <c r="G332" i="298"/>
  <c r="C332" i="298" s="1"/>
  <c r="G333" i="298"/>
  <c r="C333" i="298" s="1"/>
  <c r="G329" i="298"/>
  <c r="C329" i="298" s="1"/>
  <c r="H329" i="298"/>
  <c r="R329" i="298" s="1"/>
  <c r="P330" i="298" s="1"/>
  <c r="G330" i="298"/>
  <c r="C330" i="298" s="1"/>
  <c r="G331" i="298"/>
  <c r="C331" i="298" s="1"/>
  <c r="J336" i="298"/>
  <c r="G330" i="294"/>
  <c r="C330" i="294" s="1"/>
  <c r="H329" i="294"/>
  <c r="R329" i="294" s="1"/>
  <c r="P330" i="294" s="1"/>
  <c r="G332" i="294"/>
  <c r="C332" i="294" s="1"/>
  <c r="G331" i="294"/>
  <c r="C331" i="294" s="1"/>
  <c r="J336" i="294"/>
  <c r="G333" i="294"/>
  <c r="C333" i="294" s="1"/>
  <c r="G329" i="294"/>
  <c r="C329" i="294" s="1"/>
  <c r="G332" i="296"/>
  <c r="C332" i="296" s="1"/>
  <c r="H329" i="296"/>
  <c r="R329" i="296" s="1"/>
  <c r="P330" i="296" s="1"/>
  <c r="G329" i="296"/>
  <c r="C329" i="296" s="1"/>
  <c r="G330" i="296"/>
  <c r="C330" i="296" s="1"/>
  <c r="G333" i="296"/>
  <c r="C333" i="296" s="1"/>
  <c r="G331" i="296"/>
  <c r="C331" i="296" s="1"/>
  <c r="J336" i="296"/>
  <c r="P325" i="291"/>
  <c r="M324" i="291" s="1"/>
  <c r="S324" i="291"/>
  <c r="K325" i="291" s="1"/>
  <c r="A324" i="291" s="1"/>
  <c r="G330" i="291"/>
  <c r="C330" i="291" s="1"/>
  <c r="G333" i="291"/>
  <c r="C333" i="291" s="1"/>
  <c r="G331" i="291"/>
  <c r="C331" i="291" s="1"/>
  <c r="G329" i="291"/>
  <c r="C329" i="291" s="1"/>
  <c r="G332" i="291"/>
  <c r="C332" i="291" s="1"/>
  <c r="J336" i="291"/>
  <c r="H329" i="291"/>
  <c r="R329" i="291" s="1"/>
  <c r="P330" i="291" s="1"/>
  <c r="P319" i="302"/>
  <c r="M318" i="302" s="1"/>
  <c r="S318" i="302"/>
  <c r="K319" i="302" s="1"/>
  <c r="A318" i="302" s="1"/>
  <c r="L318" i="296"/>
  <c r="N318" i="296"/>
  <c r="S324" i="298"/>
  <c r="K325" i="298" s="1"/>
  <c r="A324" i="298" s="1"/>
  <c r="P325" i="298"/>
  <c r="M324" i="298" s="1"/>
  <c r="L324" i="299"/>
  <c r="N324" i="299"/>
  <c r="G333" i="295"/>
  <c r="C333" i="295" s="1"/>
  <c r="G330" i="295"/>
  <c r="C330" i="295" s="1"/>
  <c r="H329" i="295"/>
  <c r="R329" i="295" s="1"/>
  <c r="P330" i="295" s="1"/>
  <c r="J336" i="295"/>
  <c r="G331" i="295"/>
  <c r="C331" i="295" s="1"/>
  <c r="G329" i="295"/>
  <c r="C329" i="295" s="1"/>
  <c r="G332" i="295"/>
  <c r="C332" i="295" s="1"/>
  <c r="S324" i="295"/>
  <c r="K325" i="295" s="1"/>
  <c r="A324" i="295" s="1"/>
  <c r="P325" i="295"/>
  <c r="M324" i="295" s="1"/>
  <c r="S324" i="292"/>
  <c r="K325" i="292" s="1"/>
  <c r="A324" i="292" s="1"/>
  <c r="P325" i="292"/>
  <c r="M324" i="292" s="1"/>
  <c r="G330" i="292"/>
  <c r="C330" i="292" s="1"/>
  <c r="G333" i="292"/>
  <c r="C333" i="292" s="1"/>
  <c r="G332" i="292"/>
  <c r="C332" i="292" s="1"/>
  <c r="G329" i="292"/>
  <c r="C329" i="292" s="1"/>
  <c r="J336" i="292"/>
  <c r="H329" i="292"/>
  <c r="R329" i="292" s="1"/>
  <c r="P330" i="292" s="1"/>
  <c r="G331" i="292"/>
  <c r="C331" i="292" s="1"/>
  <c r="S330" i="299"/>
  <c r="K331" i="299" s="1"/>
  <c r="A330" i="299" s="1"/>
  <c r="P331" i="299"/>
  <c r="M330" i="299" s="1"/>
  <c r="P325" i="294"/>
  <c r="M324" i="294" s="1"/>
  <c r="S324" i="294"/>
  <c r="K325" i="294" s="1"/>
  <c r="A324" i="294" s="1"/>
  <c r="L318" i="295"/>
  <c r="N318" i="295"/>
  <c r="P325" i="300"/>
  <c r="M324" i="300" s="1"/>
  <c r="S324" i="300"/>
  <c r="K325" i="300" s="1"/>
  <c r="A324" i="300" s="1"/>
  <c r="G326" i="302"/>
  <c r="C326" i="302" s="1"/>
  <c r="G323" i="302"/>
  <c r="C323" i="302" s="1"/>
  <c r="G327" i="302"/>
  <c r="C327" i="302" s="1"/>
  <c r="H323" i="302"/>
  <c r="R323" i="302" s="1"/>
  <c r="P324" i="302" s="1"/>
  <c r="J330" i="302"/>
  <c r="G325" i="302"/>
  <c r="C325" i="302" s="1"/>
  <c r="G324" i="302"/>
  <c r="C324" i="302" s="1"/>
  <c r="N318" i="298"/>
  <c r="L318" i="298"/>
  <c r="A719" i="230"/>
  <c r="N318" i="297" l="1"/>
  <c r="L318" i="297"/>
  <c r="G332" i="297"/>
  <c r="C332" i="297" s="1"/>
  <c r="G333" i="297"/>
  <c r="C333" i="297" s="1"/>
  <c r="G329" i="297"/>
  <c r="C329" i="297" s="1"/>
  <c r="G331" i="297"/>
  <c r="C331" i="297" s="1"/>
  <c r="H329" i="297"/>
  <c r="R329" i="297" s="1"/>
  <c r="P330" i="297" s="1"/>
  <c r="J336" i="297"/>
  <c r="G330" i="297"/>
  <c r="C330" i="297" s="1"/>
  <c r="S324" i="297"/>
  <c r="K325" i="297" s="1"/>
  <c r="A324" i="297" s="1"/>
  <c r="P325" i="297"/>
  <c r="M324" i="297" s="1"/>
  <c r="S324" i="302"/>
  <c r="K325" i="302" s="1"/>
  <c r="A324" i="302" s="1"/>
  <c r="P325" i="302"/>
  <c r="M324" i="302" s="1"/>
  <c r="N324" i="292"/>
  <c r="L324" i="292"/>
  <c r="P331" i="295"/>
  <c r="M330" i="295" s="1"/>
  <c r="S330" i="295"/>
  <c r="K331" i="295" s="1"/>
  <c r="A330" i="295" s="1"/>
  <c r="G336" i="291"/>
  <c r="C336" i="291" s="1"/>
  <c r="G335" i="291"/>
  <c r="C335" i="291" s="1"/>
  <c r="G338" i="291"/>
  <c r="C338" i="291" s="1"/>
  <c r="H335" i="291"/>
  <c r="R335" i="291" s="1"/>
  <c r="P336" i="291" s="1"/>
  <c r="G339" i="291"/>
  <c r="C339" i="291" s="1"/>
  <c r="J342" i="291"/>
  <c r="G337" i="291"/>
  <c r="C337" i="291" s="1"/>
  <c r="G336" i="293"/>
  <c r="C336" i="293" s="1"/>
  <c r="J342" i="293"/>
  <c r="G337" i="293"/>
  <c r="C337" i="293" s="1"/>
  <c r="G338" i="293"/>
  <c r="C338" i="293" s="1"/>
  <c r="G335" i="293"/>
  <c r="C335" i="293" s="1"/>
  <c r="G339" i="293"/>
  <c r="C339" i="293" s="1"/>
  <c r="H335" i="293"/>
  <c r="R335" i="293" s="1"/>
  <c r="P336" i="293" s="1"/>
  <c r="H341" i="299"/>
  <c r="R341" i="299" s="1"/>
  <c r="P342" i="299" s="1"/>
  <c r="G343" i="299"/>
  <c r="C343" i="299" s="1"/>
  <c r="G342" i="299"/>
  <c r="C342" i="299" s="1"/>
  <c r="G344" i="299"/>
  <c r="C344" i="299" s="1"/>
  <c r="J348" i="299"/>
  <c r="G345" i="299"/>
  <c r="C345" i="299" s="1"/>
  <c r="G341" i="299"/>
  <c r="C341" i="299" s="1"/>
  <c r="L324" i="300"/>
  <c r="N324" i="300"/>
  <c r="N324" i="294"/>
  <c r="L324" i="294"/>
  <c r="G332" i="302"/>
  <c r="C332" i="302" s="1"/>
  <c r="G333" i="302"/>
  <c r="C333" i="302" s="1"/>
  <c r="G329" i="302"/>
  <c r="C329" i="302" s="1"/>
  <c r="J336" i="302"/>
  <c r="H329" i="302"/>
  <c r="R329" i="302" s="1"/>
  <c r="P330" i="302" s="1"/>
  <c r="G330" i="302"/>
  <c r="C330" i="302" s="1"/>
  <c r="G331" i="302"/>
  <c r="C331" i="302" s="1"/>
  <c r="L330" i="299"/>
  <c r="N330" i="299"/>
  <c r="G336" i="292"/>
  <c r="C336" i="292" s="1"/>
  <c r="H335" i="292"/>
  <c r="R335" i="292" s="1"/>
  <c r="P336" i="292" s="1"/>
  <c r="J342" i="292"/>
  <c r="G339" i="292"/>
  <c r="C339" i="292" s="1"/>
  <c r="G335" i="292"/>
  <c r="C335" i="292" s="1"/>
  <c r="G338" i="292"/>
  <c r="C338" i="292" s="1"/>
  <c r="G337" i="292"/>
  <c r="C337" i="292" s="1"/>
  <c r="G339" i="295"/>
  <c r="C339" i="295" s="1"/>
  <c r="J342" i="295"/>
  <c r="G335" i="295"/>
  <c r="C335" i="295" s="1"/>
  <c r="G338" i="295"/>
  <c r="C338" i="295" s="1"/>
  <c r="G337" i="295"/>
  <c r="C337" i="295" s="1"/>
  <c r="H335" i="295"/>
  <c r="R335" i="295" s="1"/>
  <c r="P336" i="295" s="1"/>
  <c r="G336" i="295"/>
  <c r="C336" i="295" s="1"/>
  <c r="P331" i="291"/>
  <c r="M330" i="291" s="1"/>
  <c r="S330" i="291"/>
  <c r="K331" i="291" s="1"/>
  <c r="A330" i="291" s="1"/>
  <c r="L324" i="291"/>
  <c r="N324" i="291"/>
  <c r="H335" i="298"/>
  <c r="R335" i="298" s="1"/>
  <c r="P336" i="298" s="1"/>
  <c r="G338" i="298"/>
  <c r="C338" i="298" s="1"/>
  <c r="G337" i="298"/>
  <c r="C337" i="298" s="1"/>
  <c r="G335" i="298"/>
  <c r="C335" i="298" s="1"/>
  <c r="G336" i="298"/>
  <c r="C336" i="298" s="1"/>
  <c r="J342" i="298"/>
  <c r="G339" i="298"/>
  <c r="C339" i="298" s="1"/>
  <c r="N324" i="296"/>
  <c r="L324" i="296"/>
  <c r="P331" i="292"/>
  <c r="M330" i="292" s="1"/>
  <c r="S330" i="292"/>
  <c r="K331" i="292" s="1"/>
  <c r="A330" i="292" s="1"/>
  <c r="L324" i="295"/>
  <c r="N324" i="295"/>
  <c r="N318" i="302"/>
  <c r="L318" i="302"/>
  <c r="P331" i="296"/>
  <c r="M330" i="296" s="1"/>
  <c r="S330" i="296"/>
  <c r="K331" i="296" s="1"/>
  <c r="A330" i="296" s="1"/>
  <c r="J342" i="294"/>
  <c r="H335" i="294"/>
  <c r="R335" i="294" s="1"/>
  <c r="P336" i="294" s="1"/>
  <c r="G336" i="294"/>
  <c r="C336" i="294" s="1"/>
  <c r="G339" i="294"/>
  <c r="C339" i="294" s="1"/>
  <c r="G338" i="294"/>
  <c r="C338" i="294" s="1"/>
  <c r="G337" i="294"/>
  <c r="C337" i="294" s="1"/>
  <c r="G335" i="294"/>
  <c r="C335" i="294" s="1"/>
  <c r="S330" i="298"/>
  <c r="K331" i="298" s="1"/>
  <c r="A330" i="298" s="1"/>
  <c r="P331" i="298"/>
  <c r="M330" i="298" s="1"/>
  <c r="P331" i="293"/>
  <c r="M330" i="293" s="1"/>
  <c r="S330" i="293"/>
  <c r="K331" i="293" s="1"/>
  <c r="A330" i="293" s="1"/>
  <c r="G338" i="300"/>
  <c r="C338" i="300" s="1"/>
  <c r="G337" i="300"/>
  <c r="C337" i="300" s="1"/>
  <c r="H335" i="300"/>
  <c r="R335" i="300" s="1"/>
  <c r="P336" i="300" s="1"/>
  <c r="G336" i="300"/>
  <c r="C336" i="300" s="1"/>
  <c r="G335" i="300"/>
  <c r="C335" i="300" s="1"/>
  <c r="G339" i="300"/>
  <c r="C339" i="300" s="1"/>
  <c r="J342" i="300"/>
  <c r="P331" i="300"/>
  <c r="M330" i="300" s="1"/>
  <c r="S330" i="300"/>
  <c r="K331" i="300" s="1"/>
  <c r="A330" i="300" s="1"/>
  <c r="P337" i="299"/>
  <c r="M336" i="299" s="1"/>
  <c r="S336" i="299"/>
  <c r="K337" i="299" s="1"/>
  <c r="A336" i="299" s="1"/>
  <c r="N324" i="298"/>
  <c r="L324" i="298"/>
  <c r="H335" i="296"/>
  <c r="R335" i="296" s="1"/>
  <c r="P336" i="296" s="1"/>
  <c r="G336" i="296"/>
  <c r="C336" i="296" s="1"/>
  <c r="J342" i="296"/>
  <c r="G335" i="296"/>
  <c r="C335" i="296" s="1"/>
  <c r="G337" i="296"/>
  <c r="C337" i="296" s="1"/>
  <c r="G338" i="296"/>
  <c r="C338" i="296" s="1"/>
  <c r="G339" i="296"/>
  <c r="C339" i="296" s="1"/>
  <c r="S330" i="294"/>
  <c r="K331" i="294" s="1"/>
  <c r="A330" i="294" s="1"/>
  <c r="P331" i="294"/>
  <c r="M330" i="294" s="1"/>
  <c r="N324" i="293"/>
  <c r="L324" i="293"/>
  <c r="A720" i="230"/>
  <c r="L324" i="297" l="1"/>
  <c r="N324" i="297"/>
  <c r="P331" i="297"/>
  <c r="M330" i="297" s="1"/>
  <c r="S330" i="297"/>
  <c r="K331" i="297" s="1"/>
  <c r="A330" i="297" s="1"/>
  <c r="H335" i="297"/>
  <c r="R335" i="297" s="1"/>
  <c r="P336" i="297" s="1"/>
  <c r="G335" i="297"/>
  <c r="C335" i="297" s="1"/>
  <c r="G336" i="297"/>
  <c r="C336" i="297" s="1"/>
  <c r="G337" i="297"/>
  <c r="C337" i="297" s="1"/>
  <c r="J342" i="297"/>
  <c r="G338" i="297"/>
  <c r="C338" i="297" s="1"/>
  <c r="G339" i="297"/>
  <c r="C339" i="297" s="1"/>
  <c r="G342" i="296"/>
  <c r="C342" i="296" s="1"/>
  <c r="H341" i="296"/>
  <c r="R341" i="296" s="1"/>
  <c r="P342" i="296" s="1"/>
  <c r="J348" i="296"/>
  <c r="G343" i="296"/>
  <c r="C343" i="296" s="1"/>
  <c r="G344" i="296"/>
  <c r="C344" i="296" s="1"/>
  <c r="G341" i="296"/>
  <c r="C341" i="296" s="1"/>
  <c r="G345" i="296"/>
  <c r="C345" i="296" s="1"/>
  <c r="N330" i="300"/>
  <c r="L330" i="300"/>
  <c r="L330" i="296"/>
  <c r="N330" i="296"/>
  <c r="S336" i="295"/>
  <c r="K337" i="295" s="1"/>
  <c r="A336" i="295" s="1"/>
  <c r="P337" i="295"/>
  <c r="M336" i="295" s="1"/>
  <c r="G342" i="295"/>
  <c r="C342" i="295" s="1"/>
  <c r="H341" i="295"/>
  <c r="R341" i="295" s="1"/>
  <c r="P342" i="295" s="1"/>
  <c r="J348" i="295"/>
  <c r="G343" i="295"/>
  <c r="C343" i="295" s="1"/>
  <c r="G341" i="295"/>
  <c r="C341" i="295" s="1"/>
  <c r="G345" i="295"/>
  <c r="C345" i="295" s="1"/>
  <c r="G344" i="295"/>
  <c r="C344" i="295" s="1"/>
  <c r="G349" i="299"/>
  <c r="C349" i="299" s="1"/>
  <c r="G350" i="299"/>
  <c r="C350" i="299" s="1"/>
  <c r="H347" i="299"/>
  <c r="R347" i="299" s="1"/>
  <c r="P348" i="299" s="1"/>
  <c r="G351" i="299"/>
  <c r="C351" i="299" s="1"/>
  <c r="G348" i="299"/>
  <c r="C348" i="299" s="1"/>
  <c r="G347" i="299"/>
  <c r="C347" i="299" s="1"/>
  <c r="J354" i="299"/>
  <c r="P343" i="299"/>
  <c r="M342" i="299" s="1"/>
  <c r="S342" i="299"/>
  <c r="K343" i="299" s="1"/>
  <c r="A342" i="299" s="1"/>
  <c r="N330" i="295"/>
  <c r="L330" i="295"/>
  <c r="P337" i="292"/>
  <c r="M336" i="292" s="1"/>
  <c r="S336" i="292"/>
  <c r="K337" i="292" s="1"/>
  <c r="A336" i="292" s="1"/>
  <c r="P337" i="291"/>
  <c r="M336" i="291" s="1"/>
  <c r="S336" i="291"/>
  <c r="K337" i="291" s="1"/>
  <c r="A336" i="291" s="1"/>
  <c r="L324" i="302"/>
  <c r="N324" i="302"/>
  <c r="L330" i="294"/>
  <c r="N330" i="294"/>
  <c r="S336" i="296"/>
  <c r="K337" i="296" s="1"/>
  <c r="A336" i="296" s="1"/>
  <c r="P337" i="296"/>
  <c r="M336" i="296" s="1"/>
  <c r="N336" i="299"/>
  <c r="L336" i="299"/>
  <c r="N330" i="298"/>
  <c r="L330" i="298"/>
  <c r="G343" i="294"/>
  <c r="C343" i="294" s="1"/>
  <c r="G341" i="294"/>
  <c r="C341" i="294" s="1"/>
  <c r="G344" i="294"/>
  <c r="C344" i="294" s="1"/>
  <c r="G345" i="294"/>
  <c r="C345" i="294" s="1"/>
  <c r="H341" i="294"/>
  <c r="R341" i="294" s="1"/>
  <c r="P342" i="294" s="1"/>
  <c r="G342" i="294"/>
  <c r="C342" i="294" s="1"/>
  <c r="J348" i="294"/>
  <c r="S336" i="298"/>
  <c r="K337" i="298" s="1"/>
  <c r="A336" i="298" s="1"/>
  <c r="P337" i="298"/>
  <c r="M336" i="298" s="1"/>
  <c r="N330" i="291"/>
  <c r="L330" i="291"/>
  <c r="G344" i="292"/>
  <c r="C344" i="292" s="1"/>
  <c r="G345" i="292"/>
  <c r="C345" i="292" s="1"/>
  <c r="H341" i="292"/>
  <c r="R341" i="292" s="1"/>
  <c r="P342" i="292" s="1"/>
  <c r="G342" i="292"/>
  <c r="C342" i="292" s="1"/>
  <c r="G343" i="292"/>
  <c r="C343" i="292" s="1"/>
  <c r="G341" i="292"/>
  <c r="C341" i="292" s="1"/>
  <c r="J348" i="292"/>
  <c r="G337" i="302"/>
  <c r="C337" i="302" s="1"/>
  <c r="G336" i="302"/>
  <c r="C336" i="302" s="1"/>
  <c r="H335" i="302"/>
  <c r="R335" i="302" s="1"/>
  <c r="P336" i="302" s="1"/>
  <c r="G338" i="302"/>
  <c r="C338" i="302" s="1"/>
  <c r="G335" i="302"/>
  <c r="C335" i="302" s="1"/>
  <c r="J342" i="302"/>
  <c r="G339" i="302"/>
  <c r="C339" i="302" s="1"/>
  <c r="G343" i="293"/>
  <c r="C343" i="293" s="1"/>
  <c r="J348" i="293"/>
  <c r="G341" i="293"/>
  <c r="C341" i="293" s="1"/>
  <c r="H341" i="293"/>
  <c r="R341" i="293" s="1"/>
  <c r="P342" i="293" s="1"/>
  <c r="G344" i="293"/>
  <c r="C344" i="293" s="1"/>
  <c r="G342" i="293"/>
  <c r="C342" i="293" s="1"/>
  <c r="G345" i="293"/>
  <c r="C345" i="293" s="1"/>
  <c r="J348" i="300"/>
  <c r="H341" i="300"/>
  <c r="R341" i="300" s="1"/>
  <c r="P342" i="300" s="1"/>
  <c r="G343" i="300"/>
  <c r="C343" i="300" s="1"/>
  <c r="G344" i="300"/>
  <c r="C344" i="300" s="1"/>
  <c r="G345" i="300"/>
  <c r="C345" i="300" s="1"/>
  <c r="G341" i="300"/>
  <c r="C341" i="300" s="1"/>
  <c r="G342" i="300"/>
  <c r="C342" i="300" s="1"/>
  <c r="P337" i="300"/>
  <c r="M336" i="300" s="1"/>
  <c r="S336" i="300"/>
  <c r="K337" i="300" s="1"/>
  <c r="A336" i="300" s="1"/>
  <c r="N330" i="293"/>
  <c r="L330" i="293"/>
  <c r="P337" i="294"/>
  <c r="M336" i="294" s="1"/>
  <c r="S336" i="294"/>
  <c r="K337" i="294" s="1"/>
  <c r="A336" i="294" s="1"/>
  <c r="N330" i="292"/>
  <c r="L330" i="292"/>
  <c r="G341" i="298"/>
  <c r="C341" i="298" s="1"/>
  <c r="H341" i="298"/>
  <c r="R341" i="298" s="1"/>
  <c r="P342" i="298" s="1"/>
  <c r="G342" i="298"/>
  <c r="C342" i="298" s="1"/>
  <c r="G345" i="298"/>
  <c r="C345" i="298" s="1"/>
  <c r="G343" i="298"/>
  <c r="C343" i="298" s="1"/>
  <c r="J348" i="298"/>
  <c r="G344" i="298"/>
  <c r="C344" i="298" s="1"/>
  <c r="S330" i="302"/>
  <c r="K331" i="302" s="1"/>
  <c r="A330" i="302" s="1"/>
  <c r="P331" i="302"/>
  <c r="M330" i="302" s="1"/>
  <c r="S336" i="293"/>
  <c r="K337" i="293" s="1"/>
  <c r="A336" i="293" s="1"/>
  <c r="P337" i="293"/>
  <c r="M336" i="293" s="1"/>
  <c r="G344" i="291"/>
  <c r="C344" i="291" s="1"/>
  <c r="J348" i="291"/>
  <c r="G341" i="291"/>
  <c r="C341" i="291" s="1"/>
  <c r="G342" i="291"/>
  <c r="C342" i="291" s="1"/>
  <c r="G343" i="291"/>
  <c r="C343" i="291" s="1"/>
  <c r="H341" i="291"/>
  <c r="R341" i="291" s="1"/>
  <c r="P342" i="291" s="1"/>
  <c r="G345" i="291"/>
  <c r="C345" i="291" s="1"/>
  <c r="A721" i="230"/>
  <c r="G344" i="297" l="1"/>
  <c r="C344" i="297" s="1"/>
  <c r="G342" i="297"/>
  <c r="C342" i="297" s="1"/>
  <c r="H341" i="297"/>
  <c r="R341" i="297" s="1"/>
  <c r="P342" i="297" s="1"/>
  <c r="G341" i="297"/>
  <c r="C341" i="297" s="1"/>
  <c r="G345" i="297"/>
  <c r="C345" i="297" s="1"/>
  <c r="J348" i="297"/>
  <c r="G343" i="297"/>
  <c r="C343" i="297" s="1"/>
  <c r="S336" i="297"/>
  <c r="K337" i="297" s="1"/>
  <c r="A336" i="297" s="1"/>
  <c r="P337" i="297"/>
  <c r="M336" i="297" s="1"/>
  <c r="L330" i="297"/>
  <c r="N330" i="297"/>
  <c r="G348" i="298"/>
  <c r="C348" i="298" s="1"/>
  <c r="G351" i="298"/>
  <c r="C351" i="298" s="1"/>
  <c r="G350" i="298"/>
  <c r="C350" i="298" s="1"/>
  <c r="J354" i="298"/>
  <c r="H347" i="298"/>
  <c r="R347" i="298" s="1"/>
  <c r="P348" i="298" s="1"/>
  <c r="G347" i="298"/>
  <c r="C347" i="298" s="1"/>
  <c r="G349" i="298"/>
  <c r="C349" i="298" s="1"/>
  <c r="S342" i="298"/>
  <c r="K343" i="298" s="1"/>
  <c r="A342" i="298" s="1"/>
  <c r="P343" i="298"/>
  <c r="M342" i="298" s="1"/>
  <c r="G347" i="300"/>
  <c r="C347" i="300" s="1"/>
  <c r="J354" i="300"/>
  <c r="H347" i="300"/>
  <c r="R347" i="300" s="1"/>
  <c r="P348" i="300" s="1"/>
  <c r="G348" i="300"/>
  <c r="C348" i="300" s="1"/>
  <c r="G351" i="300"/>
  <c r="C351" i="300" s="1"/>
  <c r="G349" i="300"/>
  <c r="C349" i="300" s="1"/>
  <c r="G350" i="300"/>
  <c r="C350" i="300" s="1"/>
  <c r="S342" i="293"/>
  <c r="K343" i="293" s="1"/>
  <c r="A342" i="293" s="1"/>
  <c r="P343" i="293"/>
  <c r="M342" i="293" s="1"/>
  <c r="S336" i="302"/>
  <c r="K337" i="302" s="1"/>
  <c r="A336" i="302" s="1"/>
  <c r="P337" i="302"/>
  <c r="M336" i="302" s="1"/>
  <c r="L336" i="298"/>
  <c r="N336" i="298"/>
  <c r="G347" i="294"/>
  <c r="C347" i="294" s="1"/>
  <c r="J354" i="294"/>
  <c r="G350" i="294"/>
  <c r="C350" i="294" s="1"/>
  <c r="G349" i="294"/>
  <c r="C349" i="294" s="1"/>
  <c r="G351" i="294"/>
  <c r="C351" i="294" s="1"/>
  <c r="H347" i="294"/>
  <c r="R347" i="294" s="1"/>
  <c r="P348" i="294" s="1"/>
  <c r="G348" i="294"/>
  <c r="C348" i="294" s="1"/>
  <c r="L336" i="295"/>
  <c r="N336" i="295"/>
  <c r="P343" i="300"/>
  <c r="M342" i="300" s="1"/>
  <c r="S342" i="300"/>
  <c r="K343" i="300" s="1"/>
  <c r="A342" i="300" s="1"/>
  <c r="G351" i="292"/>
  <c r="C351" i="292" s="1"/>
  <c r="G348" i="292"/>
  <c r="C348" i="292" s="1"/>
  <c r="J354" i="292"/>
  <c r="G350" i="292"/>
  <c r="C350" i="292" s="1"/>
  <c r="G349" i="292"/>
  <c r="C349" i="292" s="1"/>
  <c r="G347" i="292"/>
  <c r="C347" i="292" s="1"/>
  <c r="H347" i="292"/>
  <c r="R347" i="292" s="1"/>
  <c r="P348" i="292" s="1"/>
  <c r="S342" i="292"/>
  <c r="K343" i="292" s="1"/>
  <c r="A342" i="292" s="1"/>
  <c r="P343" i="292"/>
  <c r="M342" i="292" s="1"/>
  <c r="L336" i="296"/>
  <c r="N336" i="296"/>
  <c r="P343" i="296"/>
  <c r="M342" i="296" s="1"/>
  <c r="S342" i="296"/>
  <c r="K343" i="296" s="1"/>
  <c r="A342" i="296" s="1"/>
  <c r="G347" i="293"/>
  <c r="C347" i="293" s="1"/>
  <c r="H347" i="293"/>
  <c r="R347" i="293" s="1"/>
  <c r="P348" i="293" s="1"/>
  <c r="G348" i="293"/>
  <c r="C348" i="293" s="1"/>
  <c r="G350" i="293"/>
  <c r="C350" i="293" s="1"/>
  <c r="G351" i="293"/>
  <c r="C351" i="293" s="1"/>
  <c r="G349" i="293"/>
  <c r="C349" i="293" s="1"/>
  <c r="J354" i="293"/>
  <c r="S342" i="294"/>
  <c r="K343" i="294" s="1"/>
  <c r="A342" i="294" s="1"/>
  <c r="P343" i="294"/>
  <c r="M342" i="294" s="1"/>
  <c r="L336" i="291"/>
  <c r="N336" i="291"/>
  <c r="L336" i="292"/>
  <c r="N336" i="292"/>
  <c r="H353" i="299"/>
  <c r="R353" i="299" s="1"/>
  <c r="P354" i="299" s="1"/>
  <c r="G357" i="299"/>
  <c r="C357" i="299" s="1"/>
  <c r="G355" i="299"/>
  <c r="C355" i="299" s="1"/>
  <c r="G356" i="299"/>
  <c r="C356" i="299" s="1"/>
  <c r="G354" i="299"/>
  <c r="C354" i="299" s="1"/>
  <c r="J360" i="299"/>
  <c r="G353" i="299"/>
  <c r="C353" i="299" s="1"/>
  <c r="S348" i="299"/>
  <c r="K349" i="299" s="1"/>
  <c r="A348" i="299" s="1"/>
  <c r="P349" i="299"/>
  <c r="M348" i="299" s="1"/>
  <c r="P343" i="295"/>
  <c r="M342" i="295" s="1"/>
  <c r="S342" i="295"/>
  <c r="K343" i="295" s="1"/>
  <c r="A342" i="295" s="1"/>
  <c r="H347" i="296"/>
  <c r="R347" i="296" s="1"/>
  <c r="P348" i="296" s="1"/>
  <c r="J354" i="296"/>
  <c r="G349" i="296"/>
  <c r="C349" i="296" s="1"/>
  <c r="G347" i="296"/>
  <c r="C347" i="296" s="1"/>
  <c r="G350" i="296"/>
  <c r="C350" i="296" s="1"/>
  <c r="G351" i="296"/>
  <c r="C351" i="296" s="1"/>
  <c r="G348" i="296"/>
  <c r="C348" i="296" s="1"/>
  <c r="L336" i="293"/>
  <c r="N336" i="293"/>
  <c r="P343" i="291"/>
  <c r="M342" i="291" s="1"/>
  <c r="S342" i="291"/>
  <c r="K343" i="291" s="1"/>
  <c r="A342" i="291" s="1"/>
  <c r="G349" i="291"/>
  <c r="C349" i="291" s="1"/>
  <c r="J354" i="291"/>
  <c r="G351" i="291"/>
  <c r="C351" i="291" s="1"/>
  <c r="H347" i="291"/>
  <c r="R347" i="291" s="1"/>
  <c r="P348" i="291" s="1"/>
  <c r="G348" i="291"/>
  <c r="C348" i="291" s="1"/>
  <c r="G350" i="291"/>
  <c r="C350" i="291" s="1"/>
  <c r="G347" i="291"/>
  <c r="C347" i="291" s="1"/>
  <c r="N330" i="302"/>
  <c r="L330" i="302"/>
  <c r="N336" i="294"/>
  <c r="L336" i="294"/>
  <c r="L336" i="300"/>
  <c r="N336" i="300"/>
  <c r="H341" i="302"/>
  <c r="R341" i="302" s="1"/>
  <c r="P342" i="302" s="1"/>
  <c r="G345" i="302"/>
  <c r="C345" i="302" s="1"/>
  <c r="J348" i="302"/>
  <c r="G344" i="302"/>
  <c r="C344" i="302" s="1"/>
  <c r="G343" i="302"/>
  <c r="C343" i="302" s="1"/>
  <c r="G342" i="302"/>
  <c r="C342" i="302" s="1"/>
  <c r="G341" i="302"/>
  <c r="C341" i="302" s="1"/>
  <c r="N342" i="299"/>
  <c r="L342" i="299"/>
  <c r="G347" i="295"/>
  <c r="C347" i="295" s="1"/>
  <c r="J354" i="295"/>
  <c r="G348" i="295"/>
  <c r="C348" i="295" s="1"/>
  <c r="G351" i="295"/>
  <c r="C351" i="295" s="1"/>
  <c r="G350" i="295"/>
  <c r="C350" i="295" s="1"/>
  <c r="G349" i="295"/>
  <c r="C349" i="295" s="1"/>
  <c r="H347" i="295"/>
  <c r="R347" i="295" s="1"/>
  <c r="P348" i="295" s="1"/>
  <c r="A722" i="230"/>
  <c r="N336" i="297" l="1"/>
  <c r="L336" i="297"/>
  <c r="J354" i="297"/>
  <c r="H347" i="297"/>
  <c r="R347" i="297" s="1"/>
  <c r="P348" i="297" s="1"/>
  <c r="G349" i="297"/>
  <c r="C349" i="297" s="1"/>
  <c r="G350" i="297"/>
  <c r="C350" i="297" s="1"/>
  <c r="G351" i="297"/>
  <c r="C351" i="297" s="1"/>
  <c r="G347" i="297"/>
  <c r="C347" i="297" s="1"/>
  <c r="G348" i="297"/>
  <c r="C348" i="297" s="1"/>
  <c r="P343" i="297"/>
  <c r="M342" i="297" s="1"/>
  <c r="S342" i="297"/>
  <c r="K343" i="297" s="1"/>
  <c r="A342" i="297" s="1"/>
  <c r="S348" i="295"/>
  <c r="K349" i="295" s="1"/>
  <c r="A348" i="295" s="1"/>
  <c r="P349" i="295"/>
  <c r="M348" i="295" s="1"/>
  <c r="S348" i="293"/>
  <c r="K349" i="293" s="1"/>
  <c r="A348" i="293" s="1"/>
  <c r="P349" i="293"/>
  <c r="M348" i="293" s="1"/>
  <c r="P349" i="292"/>
  <c r="M348" i="292" s="1"/>
  <c r="S348" i="292"/>
  <c r="K349" i="292" s="1"/>
  <c r="A348" i="292" s="1"/>
  <c r="H353" i="292"/>
  <c r="R353" i="292" s="1"/>
  <c r="P354" i="292" s="1"/>
  <c r="G353" i="292"/>
  <c r="C353" i="292" s="1"/>
  <c r="J360" i="292"/>
  <c r="G356" i="292"/>
  <c r="C356" i="292" s="1"/>
  <c r="G354" i="292"/>
  <c r="C354" i="292" s="1"/>
  <c r="G357" i="292"/>
  <c r="C357" i="292" s="1"/>
  <c r="G355" i="292"/>
  <c r="C355" i="292" s="1"/>
  <c r="L342" i="300"/>
  <c r="N342" i="300"/>
  <c r="L342" i="298"/>
  <c r="N342" i="298"/>
  <c r="P349" i="298"/>
  <c r="M348" i="298" s="1"/>
  <c r="S348" i="298"/>
  <c r="K349" i="298" s="1"/>
  <c r="A348" i="298" s="1"/>
  <c r="P343" i="302"/>
  <c r="M342" i="302" s="1"/>
  <c r="S342" i="302"/>
  <c r="K343" i="302" s="1"/>
  <c r="A342" i="302" s="1"/>
  <c r="J360" i="291"/>
  <c r="G356" i="291"/>
  <c r="C356" i="291" s="1"/>
  <c r="G357" i="291"/>
  <c r="C357" i="291" s="1"/>
  <c r="H353" i="291"/>
  <c r="R353" i="291" s="1"/>
  <c r="P354" i="291" s="1"/>
  <c r="G354" i="291"/>
  <c r="C354" i="291" s="1"/>
  <c r="G353" i="291"/>
  <c r="C353" i="291" s="1"/>
  <c r="G355" i="291"/>
  <c r="C355" i="291" s="1"/>
  <c r="P349" i="296"/>
  <c r="M348" i="296" s="1"/>
  <c r="S348" i="296"/>
  <c r="K349" i="296" s="1"/>
  <c r="A348" i="296" s="1"/>
  <c r="N342" i="294"/>
  <c r="L342" i="294"/>
  <c r="G357" i="293"/>
  <c r="C357" i="293" s="1"/>
  <c r="H353" i="293"/>
  <c r="R353" i="293" s="1"/>
  <c r="P354" i="293" s="1"/>
  <c r="G354" i="293"/>
  <c r="C354" i="293" s="1"/>
  <c r="G355" i="293"/>
  <c r="C355" i="293" s="1"/>
  <c r="J360" i="293"/>
  <c r="G353" i="293"/>
  <c r="C353" i="293" s="1"/>
  <c r="G356" i="293"/>
  <c r="C356" i="293" s="1"/>
  <c r="L342" i="296"/>
  <c r="N342" i="296"/>
  <c r="L342" i="293"/>
  <c r="N342" i="293"/>
  <c r="N342" i="291"/>
  <c r="L342" i="291"/>
  <c r="G355" i="296"/>
  <c r="C355" i="296" s="1"/>
  <c r="J360" i="296"/>
  <c r="G354" i="296"/>
  <c r="C354" i="296" s="1"/>
  <c r="G353" i="296"/>
  <c r="C353" i="296" s="1"/>
  <c r="G356" i="296"/>
  <c r="C356" i="296" s="1"/>
  <c r="H353" i="296"/>
  <c r="R353" i="296" s="1"/>
  <c r="P354" i="296" s="1"/>
  <c r="G357" i="296"/>
  <c r="C357" i="296" s="1"/>
  <c r="N348" i="299"/>
  <c r="L348" i="299"/>
  <c r="S354" i="299"/>
  <c r="K355" i="299" s="1"/>
  <c r="A354" i="299" s="1"/>
  <c r="P355" i="299"/>
  <c r="M354" i="299" s="1"/>
  <c r="L342" i="292"/>
  <c r="N342" i="292"/>
  <c r="G355" i="300"/>
  <c r="C355" i="300" s="1"/>
  <c r="G357" i="300"/>
  <c r="C357" i="300" s="1"/>
  <c r="G354" i="300"/>
  <c r="C354" i="300" s="1"/>
  <c r="H353" i="300"/>
  <c r="R353" i="300" s="1"/>
  <c r="P354" i="300" s="1"/>
  <c r="G356" i="300"/>
  <c r="C356" i="300" s="1"/>
  <c r="J360" i="300"/>
  <c r="G353" i="300"/>
  <c r="C353" i="300" s="1"/>
  <c r="G354" i="295"/>
  <c r="C354" i="295" s="1"/>
  <c r="G356" i="295"/>
  <c r="C356" i="295" s="1"/>
  <c r="G357" i="295"/>
  <c r="C357" i="295" s="1"/>
  <c r="G353" i="295"/>
  <c r="C353" i="295" s="1"/>
  <c r="H353" i="295"/>
  <c r="R353" i="295" s="1"/>
  <c r="P354" i="295" s="1"/>
  <c r="G355" i="295"/>
  <c r="C355" i="295" s="1"/>
  <c r="J360" i="295"/>
  <c r="J354" i="302"/>
  <c r="G350" i="302"/>
  <c r="C350" i="302" s="1"/>
  <c r="G348" i="302"/>
  <c r="C348" i="302" s="1"/>
  <c r="G351" i="302"/>
  <c r="C351" i="302" s="1"/>
  <c r="G347" i="302"/>
  <c r="C347" i="302" s="1"/>
  <c r="H347" i="302"/>
  <c r="R347" i="302" s="1"/>
  <c r="P348" i="302" s="1"/>
  <c r="G349" i="302"/>
  <c r="C349" i="302" s="1"/>
  <c r="S348" i="291"/>
  <c r="K349" i="291" s="1"/>
  <c r="A348" i="291" s="1"/>
  <c r="P349" i="291"/>
  <c r="M348" i="291" s="1"/>
  <c r="N342" i="295"/>
  <c r="L342" i="295"/>
  <c r="H359" i="299"/>
  <c r="R359" i="299" s="1"/>
  <c r="P360" i="299" s="1"/>
  <c r="G362" i="299"/>
  <c r="C362" i="299" s="1"/>
  <c r="G360" i="299"/>
  <c r="C360" i="299" s="1"/>
  <c r="G363" i="299"/>
  <c r="C363" i="299" s="1"/>
  <c r="G361" i="299"/>
  <c r="C361" i="299" s="1"/>
  <c r="G359" i="299"/>
  <c r="C359" i="299" s="1"/>
  <c r="J366" i="299"/>
  <c r="P349" i="294"/>
  <c r="M348" i="294" s="1"/>
  <c r="S348" i="294"/>
  <c r="K349" i="294" s="1"/>
  <c r="A348" i="294" s="1"/>
  <c r="G353" i="294"/>
  <c r="C353" i="294" s="1"/>
  <c r="J360" i="294"/>
  <c r="G357" i="294"/>
  <c r="C357" i="294" s="1"/>
  <c r="G356" i="294"/>
  <c r="C356" i="294" s="1"/>
  <c r="G354" i="294"/>
  <c r="C354" i="294" s="1"/>
  <c r="H353" i="294"/>
  <c r="R353" i="294" s="1"/>
  <c r="P354" i="294" s="1"/>
  <c r="G355" i="294"/>
  <c r="C355" i="294" s="1"/>
  <c r="N336" i="302"/>
  <c r="L336" i="302"/>
  <c r="P349" i="300"/>
  <c r="M348" i="300" s="1"/>
  <c r="S348" i="300"/>
  <c r="K349" i="300" s="1"/>
  <c r="A348" i="300" s="1"/>
  <c r="J360" i="298"/>
  <c r="G354" i="298"/>
  <c r="C354" i="298" s="1"/>
  <c r="G353" i="298"/>
  <c r="C353" i="298" s="1"/>
  <c r="G356" i="298"/>
  <c r="C356" i="298" s="1"/>
  <c r="G357" i="298"/>
  <c r="C357" i="298" s="1"/>
  <c r="H353" i="298"/>
  <c r="R353" i="298" s="1"/>
  <c r="P354" i="298" s="1"/>
  <c r="G355" i="298"/>
  <c r="C355" i="298" s="1"/>
  <c r="A723" i="230"/>
  <c r="N342" i="297" l="1"/>
  <c r="L342" i="297"/>
  <c r="G356" i="297"/>
  <c r="C356" i="297" s="1"/>
  <c r="H353" i="297"/>
  <c r="R353" i="297" s="1"/>
  <c r="P354" i="297" s="1"/>
  <c r="J360" i="297"/>
  <c r="G354" i="297"/>
  <c r="C354" i="297" s="1"/>
  <c r="G353" i="297"/>
  <c r="C353" i="297" s="1"/>
  <c r="G357" i="297"/>
  <c r="C357" i="297" s="1"/>
  <c r="G355" i="297"/>
  <c r="C355" i="297" s="1"/>
  <c r="P349" i="297"/>
  <c r="M348" i="297" s="1"/>
  <c r="S348" i="297"/>
  <c r="K349" i="297" s="1"/>
  <c r="A348" i="297" s="1"/>
  <c r="S354" i="294"/>
  <c r="K355" i="294" s="1"/>
  <c r="A354" i="294" s="1"/>
  <c r="P355" i="294"/>
  <c r="M354" i="294" s="1"/>
  <c r="G359" i="294"/>
  <c r="C359" i="294" s="1"/>
  <c r="J366" i="294"/>
  <c r="H359" i="294"/>
  <c r="R359" i="294" s="1"/>
  <c r="P360" i="294" s="1"/>
  <c r="G360" i="294"/>
  <c r="C360" i="294" s="1"/>
  <c r="G361" i="294"/>
  <c r="C361" i="294" s="1"/>
  <c r="G363" i="294"/>
  <c r="C363" i="294" s="1"/>
  <c r="G362" i="294"/>
  <c r="C362" i="294" s="1"/>
  <c r="L348" i="291"/>
  <c r="N348" i="291"/>
  <c r="G354" i="302"/>
  <c r="C354" i="302" s="1"/>
  <c r="G357" i="302"/>
  <c r="C357" i="302" s="1"/>
  <c r="G356" i="302"/>
  <c r="C356" i="302" s="1"/>
  <c r="J360" i="302"/>
  <c r="H353" i="302"/>
  <c r="R353" i="302" s="1"/>
  <c r="P354" i="302" s="1"/>
  <c r="G355" i="302"/>
  <c r="C355" i="302" s="1"/>
  <c r="G353" i="302"/>
  <c r="C353" i="302" s="1"/>
  <c r="P355" i="296"/>
  <c r="M354" i="296" s="1"/>
  <c r="S354" i="296"/>
  <c r="K355" i="296" s="1"/>
  <c r="A354" i="296" s="1"/>
  <c r="G362" i="296"/>
  <c r="C362" i="296" s="1"/>
  <c r="G363" i="296"/>
  <c r="C363" i="296" s="1"/>
  <c r="H359" i="296"/>
  <c r="R359" i="296" s="1"/>
  <c r="P360" i="296" s="1"/>
  <c r="G360" i="296"/>
  <c r="C360" i="296" s="1"/>
  <c r="J366" i="296"/>
  <c r="G361" i="296"/>
  <c r="C361" i="296" s="1"/>
  <c r="G359" i="296"/>
  <c r="C359" i="296" s="1"/>
  <c r="G361" i="292"/>
  <c r="C361" i="292" s="1"/>
  <c r="G363" i="292"/>
  <c r="C363" i="292" s="1"/>
  <c r="G362" i="292"/>
  <c r="C362" i="292" s="1"/>
  <c r="J366" i="292"/>
  <c r="H359" i="292"/>
  <c r="R359" i="292" s="1"/>
  <c r="P360" i="292" s="1"/>
  <c r="G360" i="292"/>
  <c r="C360" i="292" s="1"/>
  <c r="G359" i="292"/>
  <c r="C359" i="292" s="1"/>
  <c r="L348" i="292"/>
  <c r="N348" i="292"/>
  <c r="L348" i="300"/>
  <c r="N348" i="300"/>
  <c r="L348" i="294"/>
  <c r="N348" i="294"/>
  <c r="G366" i="299"/>
  <c r="C366" i="299" s="1"/>
  <c r="G365" i="299"/>
  <c r="C365" i="299" s="1"/>
  <c r="J372" i="299"/>
  <c r="H365" i="299"/>
  <c r="R365" i="299" s="1"/>
  <c r="P366" i="299" s="1"/>
  <c r="G369" i="299"/>
  <c r="C369" i="299" s="1"/>
  <c r="G368" i="299"/>
  <c r="C368" i="299" s="1"/>
  <c r="G367" i="299"/>
  <c r="C367" i="299" s="1"/>
  <c r="S348" i="302"/>
  <c r="K349" i="302" s="1"/>
  <c r="A348" i="302" s="1"/>
  <c r="P349" i="302"/>
  <c r="M348" i="302" s="1"/>
  <c r="P355" i="295"/>
  <c r="M354" i="295" s="1"/>
  <c r="S354" i="295"/>
  <c r="K355" i="295" s="1"/>
  <c r="A354" i="295" s="1"/>
  <c r="P355" i="300"/>
  <c r="M354" i="300" s="1"/>
  <c r="S354" i="300"/>
  <c r="K355" i="300" s="1"/>
  <c r="A354" i="300" s="1"/>
  <c r="L354" i="299"/>
  <c r="N354" i="299"/>
  <c r="L342" i="302"/>
  <c r="N342" i="302"/>
  <c r="L348" i="295"/>
  <c r="N348" i="295"/>
  <c r="H359" i="298"/>
  <c r="R359" i="298" s="1"/>
  <c r="P360" i="298" s="1"/>
  <c r="G363" i="298"/>
  <c r="C363" i="298" s="1"/>
  <c r="G360" i="298"/>
  <c r="C360" i="298" s="1"/>
  <c r="G362" i="298"/>
  <c r="C362" i="298" s="1"/>
  <c r="J366" i="298"/>
  <c r="G361" i="298"/>
  <c r="C361" i="298" s="1"/>
  <c r="G359" i="298"/>
  <c r="C359" i="298" s="1"/>
  <c r="G361" i="293"/>
  <c r="C361" i="293" s="1"/>
  <c r="G359" i="293"/>
  <c r="C359" i="293" s="1"/>
  <c r="H359" i="293"/>
  <c r="R359" i="293" s="1"/>
  <c r="P360" i="293" s="1"/>
  <c r="G360" i="293"/>
  <c r="C360" i="293" s="1"/>
  <c r="G362" i="293"/>
  <c r="C362" i="293" s="1"/>
  <c r="G363" i="293"/>
  <c r="C363" i="293" s="1"/>
  <c r="J366" i="293"/>
  <c r="L348" i="296"/>
  <c r="N348" i="296"/>
  <c r="P355" i="291"/>
  <c r="M354" i="291" s="1"/>
  <c r="S354" i="291"/>
  <c r="K355" i="291" s="1"/>
  <c r="A354" i="291" s="1"/>
  <c r="S354" i="292"/>
  <c r="K355" i="292" s="1"/>
  <c r="A354" i="292" s="1"/>
  <c r="P355" i="292"/>
  <c r="M354" i="292" s="1"/>
  <c r="S354" i="298"/>
  <c r="K355" i="298" s="1"/>
  <c r="A354" i="298" s="1"/>
  <c r="P355" i="298"/>
  <c r="M354" i="298" s="1"/>
  <c r="S360" i="299"/>
  <c r="K361" i="299" s="1"/>
  <c r="A360" i="299" s="1"/>
  <c r="P361" i="299"/>
  <c r="M360" i="299" s="1"/>
  <c r="G362" i="295"/>
  <c r="C362" i="295" s="1"/>
  <c r="H359" i="295"/>
  <c r="R359" i="295" s="1"/>
  <c r="P360" i="295" s="1"/>
  <c r="J366" i="295"/>
  <c r="G363" i="295"/>
  <c r="C363" i="295" s="1"/>
  <c r="G359" i="295"/>
  <c r="C359" i="295" s="1"/>
  <c r="G360" i="295"/>
  <c r="C360" i="295" s="1"/>
  <c r="G361" i="295"/>
  <c r="C361" i="295" s="1"/>
  <c r="G362" i="300"/>
  <c r="C362" i="300" s="1"/>
  <c r="J366" i="300"/>
  <c r="G361" i="300"/>
  <c r="C361" i="300" s="1"/>
  <c r="G360" i="300"/>
  <c r="C360" i="300" s="1"/>
  <c r="G363" i="300"/>
  <c r="C363" i="300" s="1"/>
  <c r="G359" i="300"/>
  <c r="C359" i="300" s="1"/>
  <c r="H359" i="300"/>
  <c r="R359" i="300" s="1"/>
  <c r="P360" i="300" s="1"/>
  <c r="S354" i="293"/>
  <c r="K355" i="293" s="1"/>
  <c r="A354" i="293" s="1"/>
  <c r="P355" i="293"/>
  <c r="M354" i="293" s="1"/>
  <c r="J366" i="291"/>
  <c r="G362" i="291"/>
  <c r="C362" i="291" s="1"/>
  <c r="H359" i="291"/>
  <c r="R359" i="291" s="1"/>
  <c r="P360" i="291" s="1"/>
  <c r="G359" i="291"/>
  <c r="C359" i="291" s="1"/>
  <c r="G363" i="291"/>
  <c r="C363" i="291" s="1"/>
  <c r="G360" i="291"/>
  <c r="C360" i="291" s="1"/>
  <c r="G361" i="291"/>
  <c r="C361" i="291" s="1"/>
  <c r="L348" i="298"/>
  <c r="N348" i="298"/>
  <c r="N348" i="293"/>
  <c r="L348" i="293"/>
  <c r="A724" i="230"/>
  <c r="G361" i="297" l="1"/>
  <c r="C361" i="297" s="1"/>
  <c r="G359" i="297"/>
  <c r="C359" i="297" s="1"/>
  <c r="G362" i="297"/>
  <c r="C362" i="297" s="1"/>
  <c r="H359" i="297"/>
  <c r="R359" i="297" s="1"/>
  <c r="P360" i="297" s="1"/>
  <c r="G360" i="297"/>
  <c r="C360" i="297" s="1"/>
  <c r="G363" i="297"/>
  <c r="C363" i="297" s="1"/>
  <c r="J366" i="297"/>
  <c r="L348" i="297"/>
  <c r="N348" i="297"/>
  <c r="P355" i="297"/>
  <c r="M354" i="297" s="1"/>
  <c r="S354" i="297"/>
  <c r="K355" i="297" s="1"/>
  <c r="A354" i="297" s="1"/>
  <c r="S360" i="291"/>
  <c r="K361" i="291" s="1"/>
  <c r="A360" i="291" s="1"/>
  <c r="P361" i="291"/>
  <c r="M360" i="291" s="1"/>
  <c r="J372" i="295"/>
  <c r="G365" i="295"/>
  <c r="C365" i="295" s="1"/>
  <c r="G368" i="295"/>
  <c r="C368" i="295" s="1"/>
  <c r="G369" i="295"/>
  <c r="C369" i="295" s="1"/>
  <c r="G367" i="295"/>
  <c r="C367" i="295" s="1"/>
  <c r="G366" i="295"/>
  <c r="C366" i="295" s="1"/>
  <c r="H365" i="295"/>
  <c r="R365" i="295" s="1"/>
  <c r="P366" i="295" s="1"/>
  <c r="N354" i="298"/>
  <c r="L354" i="298"/>
  <c r="J372" i="293"/>
  <c r="G365" i="293"/>
  <c r="C365" i="293" s="1"/>
  <c r="G368" i="293"/>
  <c r="C368" i="293" s="1"/>
  <c r="G369" i="293"/>
  <c r="C369" i="293" s="1"/>
  <c r="H365" i="293"/>
  <c r="R365" i="293" s="1"/>
  <c r="P366" i="293" s="1"/>
  <c r="G367" i="293"/>
  <c r="C367" i="293" s="1"/>
  <c r="G366" i="293"/>
  <c r="C366" i="293" s="1"/>
  <c r="P361" i="293"/>
  <c r="M360" i="293" s="1"/>
  <c r="S360" i="293"/>
  <c r="K361" i="293" s="1"/>
  <c r="A360" i="293" s="1"/>
  <c r="J378" i="299"/>
  <c r="G371" i="299"/>
  <c r="C371" i="299" s="1"/>
  <c r="H371" i="299"/>
  <c r="R371" i="299" s="1"/>
  <c r="P372" i="299" s="1"/>
  <c r="G372" i="299"/>
  <c r="C372" i="299" s="1"/>
  <c r="G375" i="299"/>
  <c r="C375" i="299" s="1"/>
  <c r="G373" i="299"/>
  <c r="C373" i="299" s="1"/>
  <c r="G374" i="299"/>
  <c r="C374" i="299" s="1"/>
  <c r="G365" i="292"/>
  <c r="C365" i="292" s="1"/>
  <c r="G367" i="292"/>
  <c r="C367" i="292" s="1"/>
  <c r="G368" i="292"/>
  <c r="C368" i="292" s="1"/>
  <c r="G369" i="292"/>
  <c r="C369" i="292" s="1"/>
  <c r="J372" i="292"/>
  <c r="G366" i="292"/>
  <c r="C366" i="292" s="1"/>
  <c r="H365" i="292"/>
  <c r="R365" i="292" s="1"/>
  <c r="P366" i="292" s="1"/>
  <c r="G367" i="296"/>
  <c r="C367" i="296" s="1"/>
  <c r="J372" i="296"/>
  <c r="G365" i="296"/>
  <c r="C365" i="296" s="1"/>
  <c r="G368" i="296"/>
  <c r="C368" i="296" s="1"/>
  <c r="G369" i="296"/>
  <c r="C369" i="296" s="1"/>
  <c r="H365" i="296"/>
  <c r="R365" i="296" s="1"/>
  <c r="P366" i="296" s="1"/>
  <c r="G366" i="296"/>
  <c r="C366" i="296" s="1"/>
  <c r="P361" i="294"/>
  <c r="M360" i="294" s="1"/>
  <c r="S360" i="294"/>
  <c r="K361" i="294" s="1"/>
  <c r="A360" i="294" s="1"/>
  <c r="L354" i="293"/>
  <c r="N354" i="293"/>
  <c r="L360" i="299"/>
  <c r="N360" i="299"/>
  <c r="G368" i="298"/>
  <c r="C368" i="298" s="1"/>
  <c r="G366" i="298"/>
  <c r="C366" i="298" s="1"/>
  <c r="G365" i="298"/>
  <c r="C365" i="298" s="1"/>
  <c r="G369" i="298"/>
  <c r="C369" i="298" s="1"/>
  <c r="H365" i="298"/>
  <c r="R365" i="298" s="1"/>
  <c r="P366" i="298" s="1"/>
  <c r="G367" i="298"/>
  <c r="C367" i="298" s="1"/>
  <c r="J372" i="298"/>
  <c r="S360" i="298"/>
  <c r="K361" i="298" s="1"/>
  <c r="A360" i="298" s="1"/>
  <c r="P361" i="298"/>
  <c r="M360" i="298" s="1"/>
  <c r="L354" i="300"/>
  <c r="N354" i="300"/>
  <c r="S366" i="299"/>
  <c r="K367" i="299" s="1"/>
  <c r="A366" i="299" s="1"/>
  <c r="P367" i="299"/>
  <c r="M366" i="299" s="1"/>
  <c r="S360" i="292"/>
  <c r="K361" i="292" s="1"/>
  <c r="A360" i="292" s="1"/>
  <c r="P361" i="292"/>
  <c r="M360" i="292" s="1"/>
  <c r="N354" i="294"/>
  <c r="L354" i="294"/>
  <c r="G366" i="291"/>
  <c r="C366" i="291" s="1"/>
  <c r="G369" i="291"/>
  <c r="C369" i="291" s="1"/>
  <c r="G367" i="291"/>
  <c r="C367" i="291" s="1"/>
  <c r="H365" i="291"/>
  <c r="R365" i="291" s="1"/>
  <c r="P366" i="291" s="1"/>
  <c r="J372" i="291"/>
  <c r="G365" i="291"/>
  <c r="C365" i="291" s="1"/>
  <c r="G368" i="291"/>
  <c r="C368" i="291" s="1"/>
  <c r="J372" i="300"/>
  <c r="G366" i="300"/>
  <c r="C366" i="300" s="1"/>
  <c r="G367" i="300"/>
  <c r="C367" i="300" s="1"/>
  <c r="H365" i="300"/>
  <c r="R365" i="300" s="1"/>
  <c r="P366" i="300" s="1"/>
  <c r="G365" i="300"/>
  <c r="C365" i="300" s="1"/>
  <c r="G368" i="300"/>
  <c r="C368" i="300" s="1"/>
  <c r="G369" i="300"/>
  <c r="C369" i="300" s="1"/>
  <c r="N354" i="292"/>
  <c r="L354" i="292"/>
  <c r="N348" i="302"/>
  <c r="L348" i="302"/>
  <c r="P361" i="296"/>
  <c r="M360" i="296" s="1"/>
  <c r="S360" i="296"/>
  <c r="K361" i="296" s="1"/>
  <c r="A360" i="296" s="1"/>
  <c r="N354" i="296"/>
  <c r="L354" i="296"/>
  <c r="J366" i="302"/>
  <c r="G360" i="302"/>
  <c r="C360" i="302" s="1"/>
  <c r="G361" i="302"/>
  <c r="C361" i="302" s="1"/>
  <c r="G362" i="302"/>
  <c r="C362" i="302" s="1"/>
  <c r="H359" i="302"/>
  <c r="R359" i="302" s="1"/>
  <c r="P360" i="302" s="1"/>
  <c r="G363" i="302"/>
  <c r="C363" i="302" s="1"/>
  <c r="G359" i="302"/>
  <c r="C359" i="302" s="1"/>
  <c r="S360" i="300"/>
  <c r="K361" i="300" s="1"/>
  <c r="A360" i="300" s="1"/>
  <c r="P361" i="300"/>
  <c r="M360" i="300" s="1"/>
  <c r="P361" i="295"/>
  <c r="M360" i="295" s="1"/>
  <c r="S360" i="295"/>
  <c r="K361" i="295" s="1"/>
  <c r="A360" i="295" s="1"/>
  <c r="N354" i="291"/>
  <c r="L354" i="291"/>
  <c r="L354" i="295"/>
  <c r="N354" i="295"/>
  <c r="P355" i="302"/>
  <c r="M354" i="302" s="1"/>
  <c r="S354" i="302"/>
  <c r="K355" i="302" s="1"/>
  <c r="A354" i="302" s="1"/>
  <c r="J372" i="294"/>
  <c r="G368" i="294"/>
  <c r="C368" i="294" s="1"/>
  <c r="G365" i="294"/>
  <c r="C365" i="294" s="1"/>
  <c r="H365" i="294"/>
  <c r="R365" i="294" s="1"/>
  <c r="P366" i="294" s="1"/>
  <c r="G369" i="294"/>
  <c r="C369" i="294" s="1"/>
  <c r="G367" i="294"/>
  <c r="C367" i="294" s="1"/>
  <c r="G366" i="294"/>
  <c r="C366" i="294" s="1"/>
  <c r="A725" i="230"/>
  <c r="L354" i="297" l="1"/>
  <c r="N354" i="297"/>
  <c r="G369" i="297"/>
  <c r="C369" i="297" s="1"/>
  <c r="G366" i="297"/>
  <c r="C366" i="297" s="1"/>
  <c r="G367" i="297"/>
  <c r="C367" i="297" s="1"/>
  <c r="G368" i="297"/>
  <c r="C368" i="297" s="1"/>
  <c r="G365" i="297"/>
  <c r="C365" i="297" s="1"/>
  <c r="J372" i="297"/>
  <c r="H365" i="297"/>
  <c r="R365" i="297" s="1"/>
  <c r="P366" i="297" s="1"/>
  <c r="P361" i="297"/>
  <c r="M360" i="297" s="1"/>
  <c r="S360" i="297"/>
  <c r="K361" i="297" s="1"/>
  <c r="A360" i="297" s="1"/>
  <c r="N354" i="302"/>
  <c r="L354" i="302"/>
  <c r="N360" i="292"/>
  <c r="L360" i="292"/>
  <c r="G374" i="298"/>
  <c r="C374" i="298" s="1"/>
  <c r="G371" i="298"/>
  <c r="C371" i="298" s="1"/>
  <c r="G373" i="298"/>
  <c r="C373" i="298" s="1"/>
  <c r="G372" i="298"/>
  <c r="C372" i="298" s="1"/>
  <c r="J378" i="298"/>
  <c r="G375" i="298"/>
  <c r="C375" i="298" s="1"/>
  <c r="H371" i="298"/>
  <c r="R371" i="298" s="1"/>
  <c r="P372" i="298" s="1"/>
  <c r="S372" i="299"/>
  <c r="K373" i="299" s="1"/>
  <c r="A372" i="299" s="1"/>
  <c r="P373" i="299"/>
  <c r="M372" i="299" s="1"/>
  <c r="S366" i="295"/>
  <c r="K367" i="295" s="1"/>
  <c r="A366" i="295" s="1"/>
  <c r="P367" i="295"/>
  <c r="M366" i="295" s="1"/>
  <c r="P367" i="294"/>
  <c r="M366" i="294" s="1"/>
  <c r="S366" i="294"/>
  <c r="K367" i="294" s="1"/>
  <c r="A366" i="294" s="1"/>
  <c r="N360" i="300"/>
  <c r="L360" i="300"/>
  <c r="P361" i="302"/>
  <c r="M360" i="302" s="1"/>
  <c r="S360" i="302"/>
  <c r="K361" i="302" s="1"/>
  <c r="A360" i="302" s="1"/>
  <c r="J372" i="302"/>
  <c r="G368" i="302"/>
  <c r="C368" i="302" s="1"/>
  <c r="G369" i="302"/>
  <c r="C369" i="302" s="1"/>
  <c r="G366" i="302"/>
  <c r="C366" i="302" s="1"/>
  <c r="G365" i="302"/>
  <c r="C365" i="302" s="1"/>
  <c r="G367" i="302"/>
  <c r="C367" i="302" s="1"/>
  <c r="H365" i="302"/>
  <c r="R365" i="302" s="1"/>
  <c r="P366" i="302" s="1"/>
  <c r="N360" i="296"/>
  <c r="L360" i="296"/>
  <c r="P367" i="300"/>
  <c r="M366" i="300" s="1"/>
  <c r="S366" i="300"/>
  <c r="K367" i="300" s="1"/>
  <c r="A366" i="300" s="1"/>
  <c r="P367" i="296"/>
  <c r="M366" i="296" s="1"/>
  <c r="S366" i="296"/>
  <c r="K367" i="296" s="1"/>
  <c r="A366" i="296" s="1"/>
  <c r="G372" i="296"/>
  <c r="C372" i="296" s="1"/>
  <c r="J378" i="296"/>
  <c r="G371" i="296"/>
  <c r="C371" i="296" s="1"/>
  <c r="G374" i="296"/>
  <c r="C374" i="296" s="1"/>
  <c r="G373" i="296"/>
  <c r="C373" i="296" s="1"/>
  <c r="G375" i="296"/>
  <c r="C375" i="296" s="1"/>
  <c r="H371" i="296"/>
  <c r="R371" i="296" s="1"/>
  <c r="P372" i="296" s="1"/>
  <c r="H371" i="292"/>
  <c r="R371" i="292" s="1"/>
  <c r="P372" i="292" s="1"/>
  <c r="J378" i="292"/>
  <c r="G372" i="292"/>
  <c r="C372" i="292" s="1"/>
  <c r="G371" i="292"/>
  <c r="C371" i="292" s="1"/>
  <c r="G373" i="292"/>
  <c r="C373" i="292" s="1"/>
  <c r="G374" i="292"/>
  <c r="C374" i="292" s="1"/>
  <c r="G375" i="292"/>
  <c r="C375" i="292" s="1"/>
  <c r="N360" i="291"/>
  <c r="L360" i="291"/>
  <c r="G371" i="294"/>
  <c r="C371" i="294" s="1"/>
  <c r="H371" i="294"/>
  <c r="R371" i="294" s="1"/>
  <c r="P372" i="294" s="1"/>
  <c r="G373" i="294"/>
  <c r="C373" i="294" s="1"/>
  <c r="G375" i="294"/>
  <c r="C375" i="294" s="1"/>
  <c r="J378" i="294"/>
  <c r="G372" i="294"/>
  <c r="C372" i="294" s="1"/>
  <c r="G374" i="294"/>
  <c r="C374" i="294" s="1"/>
  <c r="N360" i="295"/>
  <c r="L360" i="295"/>
  <c r="H371" i="300"/>
  <c r="R371" i="300" s="1"/>
  <c r="P372" i="300" s="1"/>
  <c r="G371" i="300"/>
  <c r="C371" i="300" s="1"/>
  <c r="G372" i="300"/>
  <c r="C372" i="300" s="1"/>
  <c r="G374" i="300"/>
  <c r="C374" i="300" s="1"/>
  <c r="G373" i="300"/>
  <c r="C373" i="300" s="1"/>
  <c r="J378" i="300"/>
  <c r="G375" i="300"/>
  <c r="C375" i="300" s="1"/>
  <c r="P367" i="291"/>
  <c r="M366" i="291" s="1"/>
  <c r="S366" i="291"/>
  <c r="K367" i="291" s="1"/>
  <c r="A366" i="291" s="1"/>
  <c r="L366" i="299"/>
  <c r="N366" i="299"/>
  <c r="L360" i="298"/>
  <c r="N360" i="298"/>
  <c r="P367" i="298"/>
  <c r="M366" i="298" s="1"/>
  <c r="S366" i="298"/>
  <c r="K367" i="298" s="1"/>
  <c r="A366" i="298" s="1"/>
  <c r="G377" i="299"/>
  <c r="C377" i="299" s="1"/>
  <c r="H377" i="299"/>
  <c r="R377" i="299" s="1"/>
  <c r="P378" i="299" s="1"/>
  <c r="G380" i="299"/>
  <c r="C380" i="299" s="1"/>
  <c r="G379" i="299"/>
  <c r="C379" i="299" s="1"/>
  <c r="G378" i="299"/>
  <c r="C378" i="299" s="1"/>
  <c r="J384" i="299"/>
  <c r="G381" i="299"/>
  <c r="C381" i="299" s="1"/>
  <c r="L360" i="293"/>
  <c r="N360" i="293"/>
  <c r="J378" i="295"/>
  <c r="G373" i="295"/>
  <c r="C373" i="295" s="1"/>
  <c r="G374" i="295"/>
  <c r="C374" i="295" s="1"/>
  <c r="G375" i="295"/>
  <c r="C375" i="295" s="1"/>
  <c r="H371" i="295"/>
  <c r="R371" i="295" s="1"/>
  <c r="P372" i="295" s="1"/>
  <c r="G372" i="295"/>
  <c r="C372" i="295" s="1"/>
  <c r="G371" i="295"/>
  <c r="C371" i="295" s="1"/>
  <c r="G371" i="291"/>
  <c r="C371" i="291" s="1"/>
  <c r="H371" i="291"/>
  <c r="R371" i="291" s="1"/>
  <c r="P372" i="291" s="1"/>
  <c r="G373" i="291"/>
  <c r="C373" i="291" s="1"/>
  <c r="G375" i="291"/>
  <c r="C375" i="291" s="1"/>
  <c r="G372" i="291"/>
  <c r="C372" i="291" s="1"/>
  <c r="J378" i="291"/>
  <c r="G374" i="291"/>
  <c r="C374" i="291" s="1"/>
  <c r="N360" i="294"/>
  <c r="L360" i="294"/>
  <c r="S366" i="292"/>
  <c r="K367" i="292" s="1"/>
  <c r="A366" i="292" s="1"/>
  <c r="P367" i="292"/>
  <c r="M366" i="292" s="1"/>
  <c r="S366" i="293"/>
  <c r="K367" i="293" s="1"/>
  <c r="A366" i="293" s="1"/>
  <c r="P367" i="293"/>
  <c r="M366" i="293" s="1"/>
  <c r="G375" i="293"/>
  <c r="C375" i="293" s="1"/>
  <c r="G372" i="293"/>
  <c r="C372" i="293" s="1"/>
  <c r="G373" i="293"/>
  <c r="C373" i="293" s="1"/>
  <c r="J378" i="293"/>
  <c r="G374" i="293"/>
  <c r="C374" i="293" s="1"/>
  <c r="H371" i="293"/>
  <c r="R371" i="293" s="1"/>
  <c r="P372" i="293" s="1"/>
  <c r="G371" i="293"/>
  <c r="C371" i="293" s="1"/>
  <c r="A726" i="230"/>
  <c r="S366" i="297" l="1"/>
  <c r="K367" i="297" s="1"/>
  <c r="A366" i="297" s="1"/>
  <c r="P367" i="297"/>
  <c r="M366" i="297" s="1"/>
  <c r="N360" i="297"/>
  <c r="L360" i="297"/>
  <c r="G371" i="297"/>
  <c r="C371" i="297" s="1"/>
  <c r="G372" i="297"/>
  <c r="C372" i="297" s="1"/>
  <c r="J378" i="297"/>
  <c r="H371" i="297"/>
  <c r="R371" i="297" s="1"/>
  <c r="P372" i="297" s="1"/>
  <c r="G375" i="297"/>
  <c r="C375" i="297" s="1"/>
  <c r="G374" i="297"/>
  <c r="C374" i="297" s="1"/>
  <c r="G373" i="297"/>
  <c r="C373" i="297" s="1"/>
  <c r="N366" i="291"/>
  <c r="L366" i="291"/>
  <c r="G377" i="294"/>
  <c r="C377" i="294" s="1"/>
  <c r="G378" i="294"/>
  <c r="C378" i="294" s="1"/>
  <c r="G380" i="294"/>
  <c r="C380" i="294" s="1"/>
  <c r="G379" i="294"/>
  <c r="C379" i="294" s="1"/>
  <c r="J384" i="294"/>
  <c r="H377" i="294"/>
  <c r="R377" i="294" s="1"/>
  <c r="P378" i="294" s="1"/>
  <c r="G381" i="294"/>
  <c r="C381" i="294" s="1"/>
  <c r="G377" i="292"/>
  <c r="C377" i="292" s="1"/>
  <c r="G378" i="292"/>
  <c r="C378" i="292" s="1"/>
  <c r="G379" i="292"/>
  <c r="C379" i="292" s="1"/>
  <c r="H377" i="292"/>
  <c r="R377" i="292" s="1"/>
  <c r="P378" i="292" s="1"/>
  <c r="G381" i="292"/>
  <c r="C381" i="292" s="1"/>
  <c r="J384" i="292"/>
  <c r="G380" i="292"/>
  <c r="C380" i="292" s="1"/>
  <c r="N372" i="299"/>
  <c r="L372" i="299"/>
  <c r="H377" i="298"/>
  <c r="R377" i="298" s="1"/>
  <c r="P378" i="298" s="1"/>
  <c r="G378" i="298"/>
  <c r="C378" i="298" s="1"/>
  <c r="G379" i="298"/>
  <c r="C379" i="298" s="1"/>
  <c r="J384" i="298"/>
  <c r="G377" i="298"/>
  <c r="C377" i="298" s="1"/>
  <c r="G381" i="298"/>
  <c r="C381" i="298" s="1"/>
  <c r="G380" i="298"/>
  <c r="C380" i="298" s="1"/>
  <c r="J384" i="293"/>
  <c r="G379" i="293"/>
  <c r="C379" i="293" s="1"/>
  <c r="G377" i="293"/>
  <c r="C377" i="293" s="1"/>
  <c r="G381" i="293"/>
  <c r="C381" i="293" s="1"/>
  <c r="G380" i="293"/>
  <c r="C380" i="293" s="1"/>
  <c r="G378" i="293"/>
  <c r="C378" i="293" s="1"/>
  <c r="H377" i="293"/>
  <c r="R377" i="293" s="1"/>
  <c r="P378" i="293" s="1"/>
  <c r="N366" i="293"/>
  <c r="L366" i="293"/>
  <c r="G378" i="291"/>
  <c r="C378" i="291" s="1"/>
  <c r="G377" i="291"/>
  <c r="C377" i="291" s="1"/>
  <c r="G380" i="291"/>
  <c r="C380" i="291" s="1"/>
  <c r="J384" i="291"/>
  <c r="G381" i="291"/>
  <c r="C381" i="291" s="1"/>
  <c r="G379" i="291"/>
  <c r="C379" i="291" s="1"/>
  <c r="H377" i="291"/>
  <c r="R377" i="291" s="1"/>
  <c r="P378" i="291" s="1"/>
  <c r="P373" i="291"/>
  <c r="M372" i="291" s="1"/>
  <c r="S372" i="291"/>
  <c r="K373" i="291" s="1"/>
  <c r="A372" i="291" s="1"/>
  <c r="S372" i="295"/>
  <c r="K373" i="295" s="1"/>
  <c r="A372" i="295" s="1"/>
  <c r="P373" i="295"/>
  <c r="M372" i="295" s="1"/>
  <c r="H377" i="295"/>
  <c r="R377" i="295" s="1"/>
  <c r="P378" i="295" s="1"/>
  <c r="G378" i="295"/>
  <c r="C378" i="295" s="1"/>
  <c r="G379" i="295"/>
  <c r="C379" i="295" s="1"/>
  <c r="G380" i="295"/>
  <c r="C380" i="295" s="1"/>
  <c r="G381" i="295"/>
  <c r="C381" i="295" s="1"/>
  <c r="J384" i="295"/>
  <c r="G377" i="295"/>
  <c r="C377" i="295" s="1"/>
  <c r="G385" i="299"/>
  <c r="C385" i="299" s="1"/>
  <c r="G384" i="299"/>
  <c r="C384" i="299" s="1"/>
  <c r="H383" i="299"/>
  <c r="R383" i="299" s="1"/>
  <c r="P384" i="299" s="1"/>
  <c r="G387" i="299"/>
  <c r="C387" i="299" s="1"/>
  <c r="J390" i="299"/>
  <c r="G383" i="299"/>
  <c r="C383" i="299" s="1"/>
  <c r="G386" i="299"/>
  <c r="C386" i="299" s="1"/>
  <c r="S378" i="299"/>
  <c r="K379" i="299" s="1"/>
  <c r="A378" i="299" s="1"/>
  <c r="P379" i="299"/>
  <c r="M378" i="299" s="1"/>
  <c r="P373" i="300"/>
  <c r="M372" i="300" s="1"/>
  <c r="S372" i="300"/>
  <c r="K373" i="300" s="1"/>
  <c r="A372" i="300" s="1"/>
  <c r="P373" i="294"/>
  <c r="M372" i="294" s="1"/>
  <c r="S372" i="294"/>
  <c r="K373" i="294" s="1"/>
  <c r="A372" i="294" s="1"/>
  <c r="G380" i="296"/>
  <c r="C380" i="296" s="1"/>
  <c r="G381" i="296"/>
  <c r="C381" i="296" s="1"/>
  <c r="H377" i="296"/>
  <c r="R377" i="296" s="1"/>
  <c r="P378" i="296" s="1"/>
  <c r="G377" i="296"/>
  <c r="C377" i="296" s="1"/>
  <c r="J384" i="296"/>
  <c r="G379" i="296"/>
  <c r="C379" i="296" s="1"/>
  <c r="G378" i="296"/>
  <c r="C378" i="296" s="1"/>
  <c r="J378" i="302"/>
  <c r="G373" i="302"/>
  <c r="C373" i="302" s="1"/>
  <c r="G374" i="302"/>
  <c r="C374" i="302" s="1"/>
  <c r="G371" i="302"/>
  <c r="C371" i="302" s="1"/>
  <c r="H371" i="302"/>
  <c r="R371" i="302" s="1"/>
  <c r="P372" i="302" s="1"/>
  <c r="G372" i="302"/>
  <c r="C372" i="302" s="1"/>
  <c r="G375" i="302"/>
  <c r="C375" i="302" s="1"/>
  <c r="N366" i="298"/>
  <c r="L366" i="298"/>
  <c r="J384" i="300"/>
  <c r="G380" i="300"/>
  <c r="C380" i="300" s="1"/>
  <c r="G379" i="300"/>
  <c r="C379" i="300" s="1"/>
  <c r="G377" i="300"/>
  <c r="C377" i="300" s="1"/>
  <c r="G378" i="300"/>
  <c r="C378" i="300" s="1"/>
  <c r="G381" i="300"/>
  <c r="C381" i="300" s="1"/>
  <c r="H377" i="300"/>
  <c r="R377" i="300" s="1"/>
  <c r="P378" i="300" s="1"/>
  <c r="P373" i="296"/>
  <c r="M372" i="296" s="1"/>
  <c r="S372" i="296"/>
  <c r="K373" i="296" s="1"/>
  <c r="A372" i="296" s="1"/>
  <c r="N366" i="296"/>
  <c r="L366" i="296"/>
  <c r="N366" i="300"/>
  <c r="L366" i="300"/>
  <c r="L366" i="295"/>
  <c r="N366" i="295"/>
  <c r="P373" i="298"/>
  <c r="M372" i="298" s="1"/>
  <c r="S372" i="298"/>
  <c r="K373" i="298" s="1"/>
  <c r="A372" i="298" s="1"/>
  <c r="S372" i="293"/>
  <c r="K373" i="293" s="1"/>
  <c r="A372" i="293" s="1"/>
  <c r="P373" i="293"/>
  <c r="M372" i="293" s="1"/>
  <c r="L366" i="292"/>
  <c r="N366" i="292"/>
  <c r="P373" i="292"/>
  <c r="M372" i="292" s="1"/>
  <c r="S372" i="292"/>
  <c r="K373" i="292" s="1"/>
  <c r="A372" i="292" s="1"/>
  <c r="P367" i="302"/>
  <c r="M366" i="302" s="1"/>
  <c r="S366" i="302"/>
  <c r="K367" i="302" s="1"/>
  <c r="A366" i="302" s="1"/>
  <c r="N360" i="302"/>
  <c r="L360" i="302"/>
  <c r="N366" i="294"/>
  <c r="L366" i="294"/>
  <c r="A727" i="230"/>
  <c r="N366" i="297" l="1"/>
  <c r="L366" i="297"/>
  <c r="G379" i="297"/>
  <c r="C379" i="297" s="1"/>
  <c r="G378" i="297"/>
  <c r="C378" i="297" s="1"/>
  <c r="G380" i="297"/>
  <c r="C380" i="297" s="1"/>
  <c r="G377" i="297"/>
  <c r="C377" i="297" s="1"/>
  <c r="G381" i="297"/>
  <c r="C381" i="297" s="1"/>
  <c r="J384" i="297"/>
  <c r="H377" i="297"/>
  <c r="R377" i="297" s="1"/>
  <c r="P378" i="297" s="1"/>
  <c r="S372" i="297"/>
  <c r="K373" i="297" s="1"/>
  <c r="A372" i="297" s="1"/>
  <c r="P373" i="297"/>
  <c r="M372" i="297" s="1"/>
  <c r="G385" i="300"/>
  <c r="C385" i="300" s="1"/>
  <c r="H383" i="300"/>
  <c r="R383" i="300" s="1"/>
  <c r="P384" i="300" s="1"/>
  <c r="G383" i="300"/>
  <c r="C383" i="300" s="1"/>
  <c r="G384" i="300"/>
  <c r="C384" i="300" s="1"/>
  <c r="J390" i="300"/>
  <c r="G387" i="300"/>
  <c r="C387" i="300" s="1"/>
  <c r="G386" i="300"/>
  <c r="C386" i="300" s="1"/>
  <c r="G385" i="296"/>
  <c r="C385" i="296" s="1"/>
  <c r="G383" i="296"/>
  <c r="C383" i="296" s="1"/>
  <c r="G386" i="296"/>
  <c r="C386" i="296" s="1"/>
  <c r="G387" i="296"/>
  <c r="C387" i="296" s="1"/>
  <c r="H383" i="296"/>
  <c r="R383" i="296" s="1"/>
  <c r="P384" i="296" s="1"/>
  <c r="J390" i="296"/>
  <c r="G384" i="296"/>
  <c r="C384" i="296" s="1"/>
  <c r="L372" i="300"/>
  <c r="N372" i="300"/>
  <c r="P379" i="295"/>
  <c r="M378" i="295" s="1"/>
  <c r="S378" i="295"/>
  <c r="K379" i="295" s="1"/>
  <c r="A378" i="295" s="1"/>
  <c r="L372" i="291"/>
  <c r="N372" i="291"/>
  <c r="G386" i="291"/>
  <c r="C386" i="291" s="1"/>
  <c r="H383" i="291"/>
  <c r="R383" i="291" s="1"/>
  <c r="P384" i="291" s="1"/>
  <c r="G384" i="291"/>
  <c r="C384" i="291" s="1"/>
  <c r="G387" i="291"/>
  <c r="C387" i="291" s="1"/>
  <c r="G385" i="291"/>
  <c r="C385" i="291" s="1"/>
  <c r="J390" i="291"/>
  <c r="G383" i="291"/>
  <c r="C383" i="291" s="1"/>
  <c r="S378" i="292"/>
  <c r="K379" i="292" s="1"/>
  <c r="A378" i="292" s="1"/>
  <c r="P379" i="292"/>
  <c r="M378" i="292" s="1"/>
  <c r="L372" i="292"/>
  <c r="N372" i="292"/>
  <c r="S384" i="299"/>
  <c r="K385" i="299" s="1"/>
  <c r="A384" i="299" s="1"/>
  <c r="P385" i="299"/>
  <c r="M384" i="299" s="1"/>
  <c r="G384" i="295"/>
  <c r="C384" i="295" s="1"/>
  <c r="H383" i="295"/>
  <c r="R383" i="295" s="1"/>
  <c r="P384" i="295" s="1"/>
  <c r="J390" i="295"/>
  <c r="G385" i="295"/>
  <c r="C385" i="295" s="1"/>
  <c r="G386" i="295"/>
  <c r="C386" i="295" s="1"/>
  <c r="G383" i="295"/>
  <c r="C383" i="295" s="1"/>
  <c r="G387" i="295"/>
  <c r="C387" i="295" s="1"/>
  <c r="J390" i="293"/>
  <c r="G385" i="293"/>
  <c r="C385" i="293" s="1"/>
  <c r="G384" i="293"/>
  <c r="C384" i="293" s="1"/>
  <c r="H383" i="293"/>
  <c r="R383" i="293" s="1"/>
  <c r="P384" i="293" s="1"/>
  <c r="G386" i="293"/>
  <c r="C386" i="293" s="1"/>
  <c r="G383" i="293"/>
  <c r="C383" i="293" s="1"/>
  <c r="G387" i="293"/>
  <c r="C387" i="293" s="1"/>
  <c r="G385" i="298"/>
  <c r="C385" i="298" s="1"/>
  <c r="G383" i="298"/>
  <c r="C383" i="298" s="1"/>
  <c r="G386" i="298"/>
  <c r="C386" i="298" s="1"/>
  <c r="G387" i="298"/>
  <c r="C387" i="298" s="1"/>
  <c r="H383" i="298"/>
  <c r="R383" i="298" s="1"/>
  <c r="P384" i="298" s="1"/>
  <c r="G384" i="298"/>
  <c r="C384" i="298" s="1"/>
  <c r="J390" i="298"/>
  <c r="N372" i="293"/>
  <c r="L372" i="293"/>
  <c r="P379" i="300"/>
  <c r="M378" i="300" s="1"/>
  <c r="S378" i="300"/>
  <c r="K379" i="300" s="1"/>
  <c r="A378" i="300" s="1"/>
  <c r="S378" i="296"/>
  <c r="K379" i="296" s="1"/>
  <c r="A378" i="296" s="1"/>
  <c r="P379" i="296"/>
  <c r="M378" i="296" s="1"/>
  <c r="N372" i="294"/>
  <c r="L372" i="294"/>
  <c r="S378" i="298"/>
  <c r="K379" i="298" s="1"/>
  <c r="A378" i="298" s="1"/>
  <c r="P379" i="298"/>
  <c r="M378" i="298" s="1"/>
  <c r="G383" i="292"/>
  <c r="C383" i="292" s="1"/>
  <c r="J390" i="292"/>
  <c r="H383" i="292"/>
  <c r="R383" i="292" s="1"/>
  <c r="P384" i="292" s="1"/>
  <c r="G387" i="292"/>
  <c r="C387" i="292" s="1"/>
  <c r="G385" i="292"/>
  <c r="C385" i="292" s="1"/>
  <c r="G386" i="292"/>
  <c r="C386" i="292" s="1"/>
  <c r="G384" i="292"/>
  <c r="C384" i="292" s="1"/>
  <c r="G384" i="294"/>
  <c r="C384" i="294" s="1"/>
  <c r="H383" i="294"/>
  <c r="R383" i="294" s="1"/>
  <c r="P384" i="294" s="1"/>
  <c r="G385" i="294"/>
  <c r="C385" i="294" s="1"/>
  <c r="J390" i="294"/>
  <c r="G383" i="294"/>
  <c r="C383" i="294" s="1"/>
  <c r="G386" i="294"/>
  <c r="C386" i="294" s="1"/>
  <c r="G387" i="294"/>
  <c r="C387" i="294" s="1"/>
  <c r="N366" i="302"/>
  <c r="L366" i="302"/>
  <c r="N372" i="298"/>
  <c r="L372" i="298"/>
  <c r="L372" i="296"/>
  <c r="N372" i="296"/>
  <c r="S372" i="302"/>
  <c r="K373" i="302" s="1"/>
  <c r="A372" i="302" s="1"/>
  <c r="P373" i="302"/>
  <c r="M372" i="302" s="1"/>
  <c r="H377" i="302"/>
  <c r="R377" i="302" s="1"/>
  <c r="P378" i="302" s="1"/>
  <c r="G377" i="302"/>
  <c r="C377" i="302" s="1"/>
  <c r="G378" i="302"/>
  <c r="C378" i="302" s="1"/>
  <c r="G379" i="302"/>
  <c r="C379" i="302" s="1"/>
  <c r="J384" i="302"/>
  <c r="G381" i="302"/>
  <c r="C381" i="302" s="1"/>
  <c r="G380" i="302"/>
  <c r="C380" i="302" s="1"/>
  <c r="L378" i="299"/>
  <c r="N378" i="299"/>
  <c r="G390" i="299"/>
  <c r="C390" i="299" s="1"/>
  <c r="H389" i="299"/>
  <c r="R389" i="299" s="1"/>
  <c r="P390" i="299" s="1"/>
  <c r="J396" i="299"/>
  <c r="G393" i="299"/>
  <c r="C393" i="299" s="1"/>
  <c r="G391" i="299"/>
  <c r="C391" i="299" s="1"/>
  <c r="G392" i="299"/>
  <c r="C392" i="299" s="1"/>
  <c r="G389" i="299"/>
  <c r="C389" i="299" s="1"/>
  <c r="N372" i="295"/>
  <c r="L372" i="295"/>
  <c r="S378" i="291"/>
  <c r="K379" i="291" s="1"/>
  <c r="A378" i="291" s="1"/>
  <c r="P379" i="291"/>
  <c r="M378" i="291" s="1"/>
  <c r="S378" i="293"/>
  <c r="K379" i="293" s="1"/>
  <c r="A378" i="293" s="1"/>
  <c r="P379" i="293"/>
  <c r="M378" i="293" s="1"/>
  <c r="S378" i="294"/>
  <c r="K379" i="294" s="1"/>
  <c r="A378" i="294" s="1"/>
  <c r="P379" i="294"/>
  <c r="M378" i="294" s="1"/>
  <c r="A728" i="230"/>
  <c r="S378" i="297" l="1"/>
  <c r="K379" i="297" s="1"/>
  <c r="A378" i="297" s="1"/>
  <c r="P379" i="297"/>
  <c r="M378" i="297" s="1"/>
  <c r="L372" i="297"/>
  <c r="N372" i="297"/>
  <c r="G383" i="297"/>
  <c r="C383" i="297" s="1"/>
  <c r="G384" i="297"/>
  <c r="C384" i="297" s="1"/>
  <c r="G386" i="297"/>
  <c r="C386" i="297" s="1"/>
  <c r="G385" i="297"/>
  <c r="C385" i="297" s="1"/>
  <c r="J390" i="297"/>
  <c r="G387" i="297"/>
  <c r="C387" i="297" s="1"/>
  <c r="H383" i="297"/>
  <c r="R383" i="297" s="1"/>
  <c r="P384" i="297" s="1"/>
  <c r="L378" i="294"/>
  <c r="N378" i="294"/>
  <c r="J402" i="299"/>
  <c r="H395" i="299"/>
  <c r="R395" i="299" s="1"/>
  <c r="P396" i="299" s="1"/>
  <c r="G397" i="299"/>
  <c r="C397" i="299" s="1"/>
  <c r="G395" i="299"/>
  <c r="C395" i="299" s="1"/>
  <c r="G396" i="299"/>
  <c r="C396" i="299" s="1"/>
  <c r="G399" i="299"/>
  <c r="C399" i="299" s="1"/>
  <c r="G398" i="299"/>
  <c r="C398" i="299" s="1"/>
  <c r="N372" i="302"/>
  <c r="L372" i="302"/>
  <c r="G390" i="292"/>
  <c r="C390" i="292" s="1"/>
  <c r="G391" i="292"/>
  <c r="C391" i="292" s="1"/>
  <c r="G392" i="292"/>
  <c r="C392" i="292" s="1"/>
  <c r="J396" i="292"/>
  <c r="G393" i="292"/>
  <c r="C393" i="292" s="1"/>
  <c r="G389" i="292"/>
  <c r="C389" i="292" s="1"/>
  <c r="H389" i="292"/>
  <c r="R389" i="292" s="1"/>
  <c r="P390" i="292" s="1"/>
  <c r="N378" i="300"/>
  <c r="L378" i="300"/>
  <c r="G390" i="293"/>
  <c r="C390" i="293" s="1"/>
  <c r="G391" i="293"/>
  <c r="C391" i="293" s="1"/>
  <c r="J396" i="293"/>
  <c r="G389" i="293"/>
  <c r="C389" i="293" s="1"/>
  <c r="G393" i="293"/>
  <c r="C393" i="293" s="1"/>
  <c r="G392" i="293"/>
  <c r="C392" i="293" s="1"/>
  <c r="H389" i="293"/>
  <c r="R389" i="293" s="1"/>
  <c r="P390" i="293" s="1"/>
  <c r="S384" i="295"/>
  <c r="K385" i="295" s="1"/>
  <c r="A384" i="295" s="1"/>
  <c r="P385" i="295"/>
  <c r="M384" i="295" s="1"/>
  <c r="L378" i="292"/>
  <c r="N378" i="292"/>
  <c r="N378" i="295"/>
  <c r="L378" i="295"/>
  <c r="G390" i="296"/>
  <c r="C390" i="296" s="1"/>
  <c r="G391" i="296"/>
  <c r="C391" i="296" s="1"/>
  <c r="G392" i="296"/>
  <c r="C392" i="296" s="1"/>
  <c r="G389" i="296"/>
  <c r="C389" i="296" s="1"/>
  <c r="H389" i="296"/>
  <c r="R389" i="296" s="1"/>
  <c r="P390" i="296" s="1"/>
  <c r="J396" i="296"/>
  <c r="G393" i="296"/>
  <c r="C393" i="296" s="1"/>
  <c r="G390" i="300"/>
  <c r="C390" i="300" s="1"/>
  <c r="G392" i="300"/>
  <c r="C392" i="300" s="1"/>
  <c r="G389" i="300"/>
  <c r="C389" i="300" s="1"/>
  <c r="G391" i="300"/>
  <c r="C391" i="300" s="1"/>
  <c r="G393" i="300"/>
  <c r="C393" i="300" s="1"/>
  <c r="J396" i="300"/>
  <c r="H389" i="300"/>
  <c r="R389" i="300" s="1"/>
  <c r="P390" i="300" s="1"/>
  <c r="N378" i="291"/>
  <c r="L378" i="291"/>
  <c r="G384" i="302"/>
  <c r="C384" i="302" s="1"/>
  <c r="G383" i="302"/>
  <c r="C383" i="302" s="1"/>
  <c r="G387" i="302"/>
  <c r="C387" i="302" s="1"/>
  <c r="H383" i="302"/>
  <c r="R383" i="302" s="1"/>
  <c r="P384" i="302" s="1"/>
  <c r="J390" i="302"/>
  <c r="G385" i="302"/>
  <c r="C385" i="302" s="1"/>
  <c r="G386" i="302"/>
  <c r="C386" i="302" s="1"/>
  <c r="P379" i="302"/>
  <c r="M378" i="302" s="1"/>
  <c r="S378" i="302"/>
  <c r="K379" i="302" s="1"/>
  <c r="A378" i="302" s="1"/>
  <c r="G389" i="294"/>
  <c r="C389" i="294" s="1"/>
  <c r="G392" i="294"/>
  <c r="C392" i="294" s="1"/>
  <c r="G393" i="294"/>
  <c r="C393" i="294" s="1"/>
  <c r="H389" i="294"/>
  <c r="R389" i="294" s="1"/>
  <c r="P390" i="294" s="1"/>
  <c r="G390" i="294"/>
  <c r="C390" i="294" s="1"/>
  <c r="G391" i="294"/>
  <c r="C391" i="294" s="1"/>
  <c r="J396" i="294"/>
  <c r="S384" i="292"/>
  <c r="K385" i="292" s="1"/>
  <c r="A384" i="292" s="1"/>
  <c r="P385" i="292"/>
  <c r="M384" i="292" s="1"/>
  <c r="G390" i="298"/>
  <c r="C390" i="298" s="1"/>
  <c r="J396" i="298"/>
  <c r="G391" i="298"/>
  <c r="C391" i="298" s="1"/>
  <c r="G389" i="298"/>
  <c r="C389" i="298" s="1"/>
  <c r="G392" i="298"/>
  <c r="C392" i="298" s="1"/>
  <c r="G393" i="298"/>
  <c r="C393" i="298" s="1"/>
  <c r="H389" i="298"/>
  <c r="R389" i="298" s="1"/>
  <c r="P390" i="298" s="1"/>
  <c r="G389" i="295"/>
  <c r="C389" i="295" s="1"/>
  <c r="G392" i="295"/>
  <c r="C392" i="295" s="1"/>
  <c r="G393" i="295"/>
  <c r="C393" i="295" s="1"/>
  <c r="J396" i="295"/>
  <c r="H389" i="295"/>
  <c r="R389" i="295" s="1"/>
  <c r="P390" i="295" s="1"/>
  <c r="G391" i="295"/>
  <c r="C391" i="295" s="1"/>
  <c r="G390" i="295"/>
  <c r="C390" i="295" s="1"/>
  <c r="G390" i="291"/>
  <c r="C390" i="291" s="1"/>
  <c r="G392" i="291"/>
  <c r="C392" i="291" s="1"/>
  <c r="G393" i="291"/>
  <c r="C393" i="291" s="1"/>
  <c r="G389" i="291"/>
  <c r="C389" i="291" s="1"/>
  <c r="H389" i="291"/>
  <c r="R389" i="291" s="1"/>
  <c r="P390" i="291" s="1"/>
  <c r="J396" i="291"/>
  <c r="G391" i="291"/>
  <c r="C391" i="291" s="1"/>
  <c r="P385" i="291"/>
  <c r="M384" i="291" s="1"/>
  <c r="S384" i="291"/>
  <c r="K385" i="291" s="1"/>
  <c r="A384" i="291" s="1"/>
  <c r="S384" i="300"/>
  <c r="K385" i="300" s="1"/>
  <c r="A384" i="300" s="1"/>
  <c r="P385" i="300"/>
  <c r="M384" i="300" s="1"/>
  <c r="S390" i="299"/>
  <c r="K391" i="299" s="1"/>
  <c r="A390" i="299" s="1"/>
  <c r="P391" i="299"/>
  <c r="M390" i="299" s="1"/>
  <c r="L378" i="293"/>
  <c r="N378" i="293"/>
  <c r="L378" i="298"/>
  <c r="N378" i="298"/>
  <c r="L384" i="299"/>
  <c r="N384" i="299"/>
  <c r="S384" i="294"/>
  <c r="K385" i="294" s="1"/>
  <c r="A384" i="294" s="1"/>
  <c r="P385" i="294"/>
  <c r="M384" i="294" s="1"/>
  <c r="N378" i="296"/>
  <c r="L378" i="296"/>
  <c r="P385" i="298"/>
  <c r="M384" i="298" s="1"/>
  <c r="S384" i="298"/>
  <c r="K385" i="298" s="1"/>
  <c r="A384" i="298" s="1"/>
  <c r="P385" i="293"/>
  <c r="M384" i="293" s="1"/>
  <c r="S384" i="293"/>
  <c r="K385" i="293" s="1"/>
  <c r="A384" i="293" s="1"/>
  <c r="P385" i="296"/>
  <c r="M384" i="296" s="1"/>
  <c r="S384" i="296"/>
  <c r="K385" i="296" s="1"/>
  <c r="A384" i="296" s="1"/>
  <c r="A729" i="230"/>
  <c r="G392" i="297" l="1"/>
  <c r="C392" i="297" s="1"/>
  <c r="G389" i="297"/>
  <c r="C389" i="297" s="1"/>
  <c r="G391" i="297"/>
  <c r="C391" i="297" s="1"/>
  <c r="H389" i="297"/>
  <c r="R389" i="297" s="1"/>
  <c r="P390" i="297" s="1"/>
  <c r="G393" i="297"/>
  <c r="C393" i="297" s="1"/>
  <c r="J396" i="297"/>
  <c r="G390" i="297"/>
  <c r="C390" i="297" s="1"/>
  <c r="L378" i="297"/>
  <c r="N378" i="297"/>
  <c r="S384" i="297"/>
  <c r="K385" i="297" s="1"/>
  <c r="A384" i="297" s="1"/>
  <c r="P385" i="297"/>
  <c r="M384" i="297" s="1"/>
  <c r="L390" i="299"/>
  <c r="N390" i="299"/>
  <c r="G396" i="295"/>
  <c r="C396" i="295" s="1"/>
  <c r="J402" i="295"/>
  <c r="G395" i="295"/>
  <c r="C395" i="295" s="1"/>
  <c r="G398" i="295"/>
  <c r="C398" i="295" s="1"/>
  <c r="G399" i="295"/>
  <c r="C399" i="295" s="1"/>
  <c r="H395" i="295"/>
  <c r="R395" i="295" s="1"/>
  <c r="P396" i="295" s="1"/>
  <c r="G397" i="295"/>
  <c r="C397" i="295" s="1"/>
  <c r="P391" i="298"/>
  <c r="M390" i="298" s="1"/>
  <c r="S390" i="298"/>
  <c r="K391" i="298" s="1"/>
  <c r="A390" i="298" s="1"/>
  <c r="S390" i="294"/>
  <c r="K391" i="294" s="1"/>
  <c r="A390" i="294" s="1"/>
  <c r="P391" i="294"/>
  <c r="M390" i="294" s="1"/>
  <c r="G391" i="302"/>
  <c r="C391" i="302" s="1"/>
  <c r="G389" i="302"/>
  <c r="C389" i="302" s="1"/>
  <c r="G392" i="302"/>
  <c r="C392" i="302" s="1"/>
  <c r="G390" i="302"/>
  <c r="C390" i="302" s="1"/>
  <c r="J396" i="302"/>
  <c r="H389" i="302"/>
  <c r="R389" i="302" s="1"/>
  <c r="P390" i="302" s="1"/>
  <c r="G393" i="302"/>
  <c r="C393" i="302" s="1"/>
  <c r="J402" i="300"/>
  <c r="G398" i="300"/>
  <c r="C398" i="300" s="1"/>
  <c r="G395" i="300"/>
  <c r="C395" i="300" s="1"/>
  <c r="G399" i="300"/>
  <c r="C399" i="300" s="1"/>
  <c r="G396" i="300"/>
  <c r="C396" i="300" s="1"/>
  <c r="G397" i="300"/>
  <c r="C397" i="300" s="1"/>
  <c r="H395" i="300"/>
  <c r="R395" i="300" s="1"/>
  <c r="P396" i="300" s="1"/>
  <c r="P391" i="296"/>
  <c r="M390" i="296" s="1"/>
  <c r="S390" i="296"/>
  <c r="K391" i="296" s="1"/>
  <c r="A390" i="296" s="1"/>
  <c r="L384" i="294"/>
  <c r="N384" i="294"/>
  <c r="G398" i="291"/>
  <c r="C398" i="291" s="1"/>
  <c r="J402" i="291"/>
  <c r="H395" i="291"/>
  <c r="R395" i="291" s="1"/>
  <c r="P396" i="291" s="1"/>
  <c r="G397" i="291"/>
  <c r="C397" i="291" s="1"/>
  <c r="G396" i="291"/>
  <c r="C396" i="291" s="1"/>
  <c r="G395" i="291"/>
  <c r="C395" i="291" s="1"/>
  <c r="G399" i="291"/>
  <c r="C399" i="291" s="1"/>
  <c r="S390" i="295"/>
  <c r="K391" i="295" s="1"/>
  <c r="A390" i="295" s="1"/>
  <c r="P391" i="295"/>
  <c r="M390" i="295" s="1"/>
  <c r="N384" i="292"/>
  <c r="L384" i="292"/>
  <c r="P391" i="300"/>
  <c r="M390" i="300" s="1"/>
  <c r="S390" i="300"/>
  <c r="K391" i="300" s="1"/>
  <c r="A390" i="300" s="1"/>
  <c r="J402" i="296"/>
  <c r="G397" i="296"/>
  <c r="C397" i="296" s="1"/>
  <c r="H395" i="296"/>
  <c r="R395" i="296" s="1"/>
  <c r="P396" i="296" s="1"/>
  <c r="G395" i="296"/>
  <c r="C395" i="296" s="1"/>
  <c r="G399" i="296"/>
  <c r="C399" i="296" s="1"/>
  <c r="G396" i="296"/>
  <c r="C396" i="296" s="1"/>
  <c r="G398" i="296"/>
  <c r="C398" i="296" s="1"/>
  <c r="S390" i="293"/>
  <c r="K391" i="293" s="1"/>
  <c r="A390" i="293" s="1"/>
  <c r="P391" i="293"/>
  <c r="M390" i="293" s="1"/>
  <c r="G395" i="293"/>
  <c r="C395" i="293" s="1"/>
  <c r="G398" i="293"/>
  <c r="C398" i="293" s="1"/>
  <c r="H395" i="293"/>
  <c r="R395" i="293" s="1"/>
  <c r="P396" i="293" s="1"/>
  <c r="G399" i="293"/>
  <c r="C399" i="293" s="1"/>
  <c r="G397" i="293"/>
  <c r="C397" i="293" s="1"/>
  <c r="G396" i="293"/>
  <c r="C396" i="293" s="1"/>
  <c r="J402" i="293"/>
  <c r="P391" i="292"/>
  <c r="M390" i="292" s="1"/>
  <c r="S390" i="292"/>
  <c r="K391" i="292" s="1"/>
  <c r="A390" i="292" s="1"/>
  <c r="S390" i="291"/>
  <c r="K391" i="291" s="1"/>
  <c r="A390" i="291" s="1"/>
  <c r="P391" i="291"/>
  <c r="M390" i="291" s="1"/>
  <c r="N384" i="293"/>
  <c r="L384" i="293"/>
  <c r="L384" i="300"/>
  <c r="N384" i="300"/>
  <c r="G395" i="292"/>
  <c r="C395" i="292" s="1"/>
  <c r="G396" i="292"/>
  <c r="C396" i="292" s="1"/>
  <c r="G399" i="292"/>
  <c r="C399" i="292" s="1"/>
  <c r="H395" i="292"/>
  <c r="R395" i="292" s="1"/>
  <c r="P396" i="292" s="1"/>
  <c r="G398" i="292"/>
  <c r="C398" i="292" s="1"/>
  <c r="G397" i="292"/>
  <c r="C397" i="292" s="1"/>
  <c r="J402" i="292"/>
  <c r="G402" i="299"/>
  <c r="C402" i="299" s="1"/>
  <c r="H401" i="299"/>
  <c r="R401" i="299" s="1"/>
  <c r="P402" i="299" s="1"/>
  <c r="J408" i="299"/>
  <c r="G403" i="299"/>
  <c r="C403" i="299" s="1"/>
  <c r="G401" i="299"/>
  <c r="C401" i="299" s="1"/>
  <c r="G404" i="299"/>
  <c r="C404" i="299" s="1"/>
  <c r="G405" i="299"/>
  <c r="C405" i="299" s="1"/>
  <c r="N384" i="296"/>
  <c r="L384" i="296"/>
  <c r="N384" i="298"/>
  <c r="L384" i="298"/>
  <c r="L384" i="291"/>
  <c r="N384" i="291"/>
  <c r="G398" i="298"/>
  <c r="C398" i="298" s="1"/>
  <c r="G396" i="298"/>
  <c r="C396" i="298" s="1"/>
  <c r="G399" i="298"/>
  <c r="C399" i="298" s="1"/>
  <c r="H395" i="298"/>
  <c r="R395" i="298" s="1"/>
  <c r="P396" i="298" s="1"/>
  <c r="J402" i="298"/>
  <c r="G395" i="298"/>
  <c r="C395" i="298" s="1"/>
  <c r="G397" i="298"/>
  <c r="C397" i="298" s="1"/>
  <c r="G396" i="294"/>
  <c r="C396" i="294" s="1"/>
  <c r="G397" i="294"/>
  <c r="C397" i="294" s="1"/>
  <c r="G395" i="294"/>
  <c r="C395" i="294" s="1"/>
  <c r="H395" i="294"/>
  <c r="R395" i="294" s="1"/>
  <c r="P396" i="294" s="1"/>
  <c r="J402" i="294"/>
  <c r="G399" i="294"/>
  <c r="C399" i="294" s="1"/>
  <c r="G398" i="294"/>
  <c r="C398" i="294" s="1"/>
  <c r="N378" i="302"/>
  <c r="L378" i="302"/>
  <c r="S384" i="302"/>
  <c r="K385" i="302" s="1"/>
  <c r="A384" i="302" s="1"/>
  <c r="P385" i="302"/>
  <c r="M384" i="302" s="1"/>
  <c r="L384" i="295"/>
  <c r="N384" i="295"/>
  <c r="P397" i="299"/>
  <c r="M396" i="299" s="1"/>
  <c r="S396" i="299"/>
  <c r="K397" i="299" s="1"/>
  <c r="A396" i="299" s="1"/>
  <c r="A730" i="230"/>
  <c r="G399" i="297" l="1"/>
  <c r="C399" i="297" s="1"/>
  <c r="G398" i="297"/>
  <c r="C398" i="297" s="1"/>
  <c r="H395" i="297"/>
  <c r="R395" i="297" s="1"/>
  <c r="P396" i="297" s="1"/>
  <c r="J402" i="297"/>
  <c r="G396" i="297"/>
  <c r="C396" i="297" s="1"/>
  <c r="G395" i="297"/>
  <c r="C395" i="297" s="1"/>
  <c r="G397" i="297"/>
  <c r="C397" i="297" s="1"/>
  <c r="L384" i="297"/>
  <c r="N384" i="297"/>
  <c r="S390" i="297"/>
  <c r="K391" i="297" s="1"/>
  <c r="A390" i="297" s="1"/>
  <c r="P391" i="297"/>
  <c r="M390" i="297" s="1"/>
  <c r="L396" i="299"/>
  <c r="N396" i="299"/>
  <c r="S396" i="294"/>
  <c r="K397" i="294" s="1"/>
  <c r="A396" i="294" s="1"/>
  <c r="P397" i="294"/>
  <c r="M396" i="294" s="1"/>
  <c r="G403" i="292"/>
  <c r="C403" i="292" s="1"/>
  <c r="G401" i="292"/>
  <c r="C401" i="292" s="1"/>
  <c r="J408" i="292"/>
  <c r="G402" i="292"/>
  <c r="C402" i="292" s="1"/>
  <c r="G405" i="292"/>
  <c r="C405" i="292" s="1"/>
  <c r="H401" i="292"/>
  <c r="R401" i="292" s="1"/>
  <c r="P402" i="292" s="1"/>
  <c r="G404" i="292"/>
  <c r="C404" i="292" s="1"/>
  <c r="P397" i="296"/>
  <c r="M396" i="296" s="1"/>
  <c r="S396" i="296"/>
  <c r="K397" i="296" s="1"/>
  <c r="A396" i="296" s="1"/>
  <c r="L390" i="300"/>
  <c r="N390" i="300"/>
  <c r="G403" i="300"/>
  <c r="C403" i="300" s="1"/>
  <c r="G405" i="300"/>
  <c r="C405" i="300" s="1"/>
  <c r="G404" i="300"/>
  <c r="C404" i="300" s="1"/>
  <c r="J408" i="300"/>
  <c r="H401" i="300"/>
  <c r="R401" i="300" s="1"/>
  <c r="P402" i="300" s="1"/>
  <c r="G402" i="300"/>
  <c r="C402" i="300" s="1"/>
  <c r="G401" i="300"/>
  <c r="C401" i="300" s="1"/>
  <c r="N390" i="294"/>
  <c r="L390" i="294"/>
  <c r="J408" i="294"/>
  <c r="H401" i="294"/>
  <c r="R401" i="294" s="1"/>
  <c r="P402" i="294" s="1"/>
  <c r="G404" i="294"/>
  <c r="C404" i="294" s="1"/>
  <c r="G402" i="294"/>
  <c r="C402" i="294" s="1"/>
  <c r="G405" i="294"/>
  <c r="C405" i="294" s="1"/>
  <c r="G403" i="294"/>
  <c r="C403" i="294" s="1"/>
  <c r="G401" i="294"/>
  <c r="C401" i="294" s="1"/>
  <c r="P397" i="298"/>
  <c r="M396" i="298" s="1"/>
  <c r="S396" i="298"/>
  <c r="K397" i="298" s="1"/>
  <c r="A396" i="298" s="1"/>
  <c r="S396" i="292"/>
  <c r="K397" i="292" s="1"/>
  <c r="A396" i="292" s="1"/>
  <c r="P397" i="292"/>
  <c r="M396" i="292" s="1"/>
  <c r="N390" i="291"/>
  <c r="L390" i="291"/>
  <c r="H401" i="293"/>
  <c r="R401" i="293" s="1"/>
  <c r="P402" i="293" s="1"/>
  <c r="G402" i="293"/>
  <c r="C402" i="293" s="1"/>
  <c r="J408" i="293"/>
  <c r="G401" i="293"/>
  <c r="C401" i="293" s="1"/>
  <c r="G403" i="293"/>
  <c r="C403" i="293" s="1"/>
  <c r="G404" i="293"/>
  <c r="C404" i="293" s="1"/>
  <c r="G405" i="293"/>
  <c r="C405" i="293" s="1"/>
  <c r="P397" i="293"/>
  <c r="M396" i="293" s="1"/>
  <c r="S396" i="293"/>
  <c r="K397" i="293" s="1"/>
  <c r="A396" i="293" s="1"/>
  <c r="N390" i="295"/>
  <c r="L390" i="295"/>
  <c r="H395" i="302"/>
  <c r="R395" i="302" s="1"/>
  <c r="P396" i="302" s="1"/>
  <c r="G395" i="302"/>
  <c r="C395" i="302" s="1"/>
  <c r="G396" i="302"/>
  <c r="C396" i="302" s="1"/>
  <c r="G398" i="302"/>
  <c r="C398" i="302" s="1"/>
  <c r="G399" i="302"/>
  <c r="C399" i="302" s="1"/>
  <c r="J402" i="302"/>
  <c r="G397" i="302"/>
  <c r="C397" i="302" s="1"/>
  <c r="N390" i="298"/>
  <c r="L390" i="298"/>
  <c r="G404" i="298"/>
  <c r="C404" i="298" s="1"/>
  <c r="G401" i="298"/>
  <c r="C401" i="298" s="1"/>
  <c r="H401" i="298"/>
  <c r="R401" i="298" s="1"/>
  <c r="P402" i="298" s="1"/>
  <c r="G405" i="298"/>
  <c r="C405" i="298" s="1"/>
  <c r="J408" i="298"/>
  <c r="G402" i="298"/>
  <c r="C402" i="298" s="1"/>
  <c r="G403" i="298"/>
  <c r="C403" i="298" s="1"/>
  <c r="P403" i="299"/>
  <c r="M402" i="299" s="1"/>
  <c r="S402" i="299"/>
  <c r="K403" i="299" s="1"/>
  <c r="A402" i="299" s="1"/>
  <c r="N390" i="292"/>
  <c r="L390" i="292"/>
  <c r="N390" i="293"/>
  <c r="L390" i="293"/>
  <c r="J408" i="296"/>
  <c r="G404" i="296"/>
  <c r="C404" i="296" s="1"/>
  <c r="G401" i="296"/>
  <c r="C401" i="296" s="1"/>
  <c r="H401" i="296"/>
  <c r="R401" i="296" s="1"/>
  <c r="P402" i="296" s="1"/>
  <c r="G405" i="296"/>
  <c r="C405" i="296" s="1"/>
  <c r="G403" i="296"/>
  <c r="C403" i="296" s="1"/>
  <c r="G402" i="296"/>
  <c r="C402" i="296" s="1"/>
  <c r="G401" i="291"/>
  <c r="C401" i="291" s="1"/>
  <c r="H401" i="291"/>
  <c r="R401" i="291" s="1"/>
  <c r="P402" i="291" s="1"/>
  <c r="G402" i="291"/>
  <c r="C402" i="291" s="1"/>
  <c r="G404" i="291"/>
  <c r="C404" i="291" s="1"/>
  <c r="G403" i="291"/>
  <c r="C403" i="291" s="1"/>
  <c r="G405" i="291"/>
  <c r="C405" i="291" s="1"/>
  <c r="J408" i="291"/>
  <c r="P397" i="300"/>
  <c r="M396" i="300" s="1"/>
  <c r="S396" i="300"/>
  <c r="K397" i="300" s="1"/>
  <c r="A396" i="300" s="1"/>
  <c r="S390" i="302"/>
  <c r="K391" i="302" s="1"/>
  <c r="A390" i="302" s="1"/>
  <c r="P391" i="302"/>
  <c r="M390" i="302" s="1"/>
  <c r="L384" i="302"/>
  <c r="N384" i="302"/>
  <c r="G411" i="299"/>
  <c r="C411" i="299" s="1"/>
  <c r="J414" i="299"/>
  <c r="G409" i="299"/>
  <c r="C409" i="299" s="1"/>
  <c r="G410" i="299"/>
  <c r="C410" i="299" s="1"/>
  <c r="G408" i="299"/>
  <c r="C408" i="299" s="1"/>
  <c r="G407" i="299"/>
  <c r="C407" i="299" s="1"/>
  <c r="H407" i="299"/>
  <c r="R407" i="299" s="1"/>
  <c r="P408" i="299" s="1"/>
  <c r="P397" i="291"/>
  <c r="M396" i="291" s="1"/>
  <c r="S396" i="291"/>
  <c r="K397" i="291" s="1"/>
  <c r="A396" i="291" s="1"/>
  <c r="N390" i="296"/>
  <c r="L390" i="296"/>
  <c r="P397" i="295"/>
  <c r="M396" i="295" s="1"/>
  <c r="S396" i="295"/>
  <c r="K397" i="295" s="1"/>
  <c r="A396" i="295" s="1"/>
  <c r="H401" i="295"/>
  <c r="R401" i="295" s="1"/>
  <c r="P402" i="295" s="1"/>
  <c r="G403" i="295"/>
  <c r="C403" i="295" s="1"/>
  <c r="G401" i="295"/>
  <c r="C401" i="295" s="1"/>
  <c r="J408" i="295"/>
  <c r="G405" i="295"/>
  <c r="C405" i="295" s="1"/>
  <c r="G404" i="295"/>
  <c r="C404" i="295" s="1"/>
  <c r="G402" i="295"/>
  <c r="C402" i="295" s="1"/>
  <c r="A731" i="230"/>
  <c r="N390" i="297" l="1"/>
  <c r="L390" i="297"/>
  <c r="P397" i="297"/>
  <c r="M396" i="297" s="1"/>
  <c r="S396" i="297"/>
  <c r="K397" i="297" s="1"/>
  <c r="A396" i="297" s="1"/>
  <c r="G403" i="297"/>
  <c r="C403" i="297" s="1"/>
  <c r="G405" i="297"/>
  <c r="C405" i="297" s="1"/>
  <c r="G402" i="297"/>
  <c r="C402" i="297" s="1"/>
  <c r="G404" i="297"/>
  <c r="C404" i="297" s="1"/>
  <c r="G401" i="297"/>
  <c r="C401" i="297" s="1"/>
  <c r="H401" i="297"/>
  <c r="R401" i="297" s="1"/>
  <c r="P402" i="297" s="1"/>
  <c r="J408" i="297"/>
  <c r="P403" i="298"/>
  <c r="M402" i="298" s="1"/>
  <c r="S402" i="298"/>
  <c r="K403" i="298" s="1"/>
  <c r="A402" i="298" s="1"/>
  <c r="G405" i="302"/>
  <c r="C405" i="302" s="1"/>
  <c r="G401" i="302"/>
  <c r="C401" i="302" s="1"/>
  <c r="G402" i="302"/>
  <c r="C402" i="302" s="1"/>
  <c r="H401" i="302"/>
  <c r="R401" i="302" s="1"/>
  <c r="P402" i="302" s="1"/>
  <c r="G403" i="302"/>
  <c r="C403" i="302" s="1"/>
  <c r="G404" i="302"/>
  <c r="C404" i="302" s="1"/>
  <c r="J408" i="302"/>
  <c r="P403" i="293"/>
  <c r="M402" i="293" s="1"/>
  <c r="S402" i="293"/>
  <c r="K403" i="293" s="1"/>
  <c r="A402" i="293" s="1"/>
  <c r="P403" i="294"/>
  <c r="M402" i="294" s="1"/>
  <c r="S402" i="294"/>
  <c r="K403" i="294" s="1"/>
  <c r="A402" i="294" s="1"/>
  <c r="N396" i="295"/>
  <c r="L396" i="295"/>
  <c r="N396" i="291"/>
  <c r="L396" i="291"/>
  <c r="N390" i="302"/>
  <c r="L390" i="302"/>
  <c r="G407" i="295"/>
  <c r="C407" i="295" s="1"/>
  <c r="G411" i="295"/>
  <c r="C411" i="295" s="1"/>
  <c r="G408" i="295"/>
  <c r="C408" i="295" s="1"/>
  <c r="H407" i="295"/>
  <c r="R407" i="295" s="1"/>
  <c r="P408" i="295" s="1"/>
  <c r="J414" i="295"/>
  <c r="G409" i="295"/>
  <c r="C409" i="295" s="1"/>
  <c r="G410" i="295"/>
  <c r="C410" i="295" s="1"/>
  <c r="L396" i="300"/>
  <c r="N396" i="300"/>
  <c r="L402" i="299"/>
  <c r="N402" i="299"/>
  <c r="N396" i="292"/>
  <c r="L396" i="292"/>
  <c r="P403" i="292"/>
  <c r="M402" i="292" s="1"/>
  <c r="S402" i="292"/>
  <c r="K403" i="292" s="1"/>
  <c r="A402" i="292" s="1"/>
  <c r="G411" i="291"/>
  <c r="C411" i="291" s="1"/>
  <c r="J414" i="291"/>
  <c r="G410" i="291"/>
  <c r="C410" i="291" s="1"/>
  <c r="G408" i="291"/>
  <c r="C408" i="291" s="1"/>
  <c r="G409" i="291"/>
  <c r="C409" i="291" s="1"/>
  <c r="H407" i="291"/>
  <c r="R407" i="291" s="1"/>
  <c r="P408" i="291" s="1"/>
  <c r="G407" i="291"/>
  <c r="C407" i="291" s="1"/>
  <c r="P403" i="295"/>
  <c r="M402" i="295" s="1"/>
  <c r="S402" i="295"/>
  <c r="K403" i="295" s="1"/>
  <c r="A402" i="295" s="1"/>
  <c r="H413" i="299"/>
  <c r="R413" i="299" s="1"/>
  <c r="P414" i="299" s="1"/>
  <c r="G416" i="299"/>
  <c r="C416" i="299" s="1"/>
  <c r="G413" i="299"/>
  <c r="C413" i="299" s="1"/>
  <c r="G414" i="299"/>
  <c r="C414" i="299" s="1"/>
  <c r="J420" i="299"/>
  <c r="G417" i="299"/>
  <c r="C417" i="299" s="1"/>
  <c r="G415" i="299"/>
  <c r="C415" i="299" s="1"/>
  <c r="P403" i="296"/>
  <c r="M402" i="296" s="1"/>
  <c r="S402" i="296"/>
  <c r="K403" i="296" s="1"/>
  <c r="A402" i="296" s="1"/>
  <c r="G407" i="298"/>
  <c r="C407" i="298" s="1"/>
  <c r="G408" i="298"/>
  <c r="C408" i="298" s="1"/>
  <c r="H407" i="298"/>
  <c r="R407" i="298" s="1"/>
  <c r="P408" i="298" s="1"/>
  <c r="G409" i="298"/>
  <c r="C409" i="298" s="1"/>
  <c r="J414" i="298"/>
  <c r="G410" i="298"/>
  <c r="C410" i="298" s="1"/>
  <c r="G411" i="298"/>
  <c r="C411" i="298" s="1"/>
  <c r="G407" i="293"/>
  <c r="C407" i="293" s="1"/>
  <c r="G410" i="293"/>
  <c r="C410" i="293" s="1"/>
  <c r="G409" i="293"/>
  <c r="C409" i="293" s="1"/>
  <c r="G408" i="293"/>
  <c r="C408" i="293" s="1"/>
  <c r="J414" i="293"/>
  <c r="H407" i="293"/>
  <c r="R407" i="293" s="1"/>
  <c r="P408" i="293" s="1"/>
  <c r="G411" i="293"/>
  <c r="C411" i="293" s="1"/>
  <c r="L396" i="298"/>
  <c r="N396" i="298"/>
  <c r="H407" i="300"/>
  <c r="R407" i="300" s="1"/>
  <c r="P408" i="300" s="1"/>
  <c r="G407" i="300"/>
  <c r="C407" i="300" s="1"/>
  <c r="J414" i="300"/>
  <c r="G410" i="300"/>
  <c r="C410" i="300" s="1"/>
  <c r="G411" i="300"/>
  <c r="C411" i="300" s="1"/>
  <c r="G409" i="300"/>
  <c r="C409" i="300" s="1"/>
  <c r="G408" i="300"/>
  <c r="C408" i="300" s="1"/>
  <c r="G407" i="292"/>
  <c r="C407" i="292" s="1"/>
  <c r="G410" i="292"/>
  <c r="C410" i="292" s="1"/>
  <c r="H407" i="292"/>
  <c r="R407" i="292" s="1"/>
  <c r="P408" i="292" s="1"/>
  <c r="G411" i="292"/>
  <c r="C411" i="292" s="1"/>
  <c r="G408" i="292"/>
  <c r="C408" i="292" s="1"/>
  <c r="G409" i="292"/>
  <c r="C409" i="292" s="1"/>
  <c r="J414" i="292"/>
  <c r="S408" i="299"/>
  <c r="K409" i="299" s="1"/>
  <c r="A408" i="299" s="1"/>
  <c r="P409" i="299"/>
  <c r="M408" i="299" s="1"/>
  <c r="S402" i="291"/>
  <c r="K403" i="291" s="1"/>
  <c r="A402" i="291" s="1"/>
  <c r="P403" i="291"/>
  <c r="M402" i="291" s="1"/>
  <c r="G409" i="296"/>
  <c r="C409" i="296" s="1"/>
  <c r="G407" i="296"/>
  <c r="C407" i="296" s="1"/>
  <c r="G410" i="296"/>
  <c r="C410" i="296" s="1"/>
  <c r="H407" i="296"/>
  <c r="R407" i="296" s="1"/>
  <c r="P408" i="296" s="1"/>
  <c r="J414" i="296"/>
  <c r="G411" i="296"/>
  <c r="C411" i="296" s="1"/>
  <c r="G408" i="296"/>
  <c r="C408" i="296" s="1"/>
  <c r="S396" i="302"/>
  <c r="K397" i="302" s="1"/>
  <c r="A396" i="302" s="1"/>
  <c r="P397" i="302"/>
  <c r="M396" i="302" s="1"/>
  <c r="L396" i="293"/>
  <c r="N396" i="293"/>
  <c r="G411" i="294"/>
  <c r="C411" i="294" s="1"/>
  <c r="H407" i="294"/>
  <c r="R407" i="294" s="1"/>
  <c r="P408" i="294" s="1"/>
  <c r="G408" i="294"/>
  <c r="C408" i="294" s="1"/>
  <c r="G407" i="294"/>
  <c r="C407" i="294" s="1"/>
  <c r="G409" i="294"/>
  <c r="C409" i="294" s="1"/>
  <c r="J414" i="294"/>
  <c r="G410" i="294"/>
  <c r="C410" i="294" s="1"/>
  <c r="S402" i="300"/>
  <c r="K403" i="300" s="1"/>
  <c r="A402" i="300" s="1"/>
  <c r="P403" i="300"/>
  <c r="M402" i="300" s="1"/>
  <c r="L396" i="296"/>
  <c r="N396" i="296"/>
  <c r="N396" i="294"/>
  <c r="L396" i="294"/>
  <c r="A732" i="230"/>
  <c r="P403" i="297" l="1"/>
  <c r="M402" i="297" s="1"/>
  <c r="S402" i="297"/>
  <c r="K403" i="297" s="1"/>
  <c r="A402" i="297" s="1"/>
  <c r="G411" i="297"/>
  <c r="C411" i="297" s="1"/>
  <c r="H407" i="297"/>
  <c r="R407" i="297" s="1"/>
  <c r="P408" i="297" s="1"/>
  <c r="G410" i="297"/>
  <c r="C410" i="297" s="1"/>
  <c r="J414" i="297"/>
  <c r="G407" i="297"/>
  <c r="C407" i="297" s="1"/>
  <c r="G408" i="297"/>
  <c r="C408" i="297" s="1"/>
  <c r="G409" i="297"/>
  <c r="C409" i="297" s="1"/>
  <c r="L396" i="297"/>
  <c r="N396" i="297"/>
  <c r="L402" i="300"/>
  <c r="N402" i="300"/>
  <c r="S408" i="296"/>
  <c r="K409" i="296" s="1"/>
  <c r="A408" i="296" s="1"/>
  <c r="P409" i="296"/>
  <c r="M408" i="296" s="1"/>
  <c r="L402" i="291"/>
  <c r="N402" i="291"/>
  <c r="G416" i="292"/>
  <c r="C416" i="292" s="1"/>
  <c r="G413" i="292"/>
  <c r="C413" i="292" s="1"/>
  <c r="H413" i="292"/>
  <c r="R413" i="292" s="1"/>
  <c r="P414" i="292" s="1"/>
  <c r="G415" i="292"/>
  <c r="C415" i="292" s="1"/>
  <c r="G417" i="292"/>
  <c r="C417" i="292" s="1"/>
  <c r="G414" i="292"/>
  <c r="C414" i="292" s="1"/>
  <c r="J420" i="292"/>
  <c r="P409" i="292"/>
  <c r="M408" i="292" s="1"/>
  <c r="S408" i="292"/>
  <c r="K409" i="292" s="1"/>
  <c r="A408" i="292" s="1"/>
  <c r="S408" i="293"/>
  <c r="K409" i="293" s="1"/>
  <c r="A408" i="293" s="1"/>
  <c r="P409" i="293"/>
  <c r="M408" i="293" s="1"/>
  <c r="G417" i="298"/>
  <c r="C417" i="298" s="1"/>
  <c r="G416" i="298"/>
  <c r="C416" i="298" s="1"/>
  <c r="G415" i="298"/>
  <c r="C415" i="298" s="1"/>
  <c r="G413" i="298"/>
  <c r="C413" i="298" s="1"/>
  <c r="J420" i="298"/>
  <c r="G414" i="298"/>
  <c r="C414" i="298" s="1"/>
  <c r="H413" i="298"/>
  <c r="R413" i="298" s="1"/>
  <c r="P414" i="298" s="1"/>
  <c r="P409" i="295"/>
  <c r="M408" i="295" s="1"/>
  <c r="S408" i="295"/>
  <c r="K409" i="295" s="1"/>
  <c r="A408" i="295" s="1"/>
  <c r="G409" i="302"/>
  <c r="C409" i="302" s="1"/>
  <c r="G407" i="302"/>
  <c r="C407" i="302" s="1"/>
  <c r="H407" i="302"/>
  <c r="R407" i="302" s="1"/>
  <c r="P408" i="302" s="1"/>
  <c r="G411" i="302"/>
  <c r="C411" i="302" s="1"/>
  <c r="J414" i="302"/>
  <c r="G408" i="302"/>
  <c r="C408" i="302" s="1"/>
  <c r="G410" i="302"/>
  <c r="C410" i="302" s="1"/>
  <c r="N402" i="298"/>
  <c r="L402" i="298"/>
  <c r="G416" i="294"/>
  <c r="C416" i="294" s="1"/>
  <c r="G417" i="294"/>
  <c r="C417" i="294" s="1"/>
  <c r="H413" i="294"/>
  <c r="R413" i="294" s="1"/>
  <c r="P414" i="294" s="1"/>
  <c r="G413" i="294"/>
  <c r="C413" i="294" s="1"/>
  <c r="G415" i="294"/>
  <c r="C415" i="294" s="1"/>
  <c r="J420" i="294"/>
  <c r="G414" i="294"/>
  <c r="C414" i="294" s="1"/>
  <c r="S408" i="294"/>
  <c r="K409" i="294" s="1"/>
  <c r="A408" i="294" s="1"/>
  <c r="P409" i="294"/>
  <c r="M408" i="294" s="1"/>
  <c r="L396" i="302"/>
  <c r="N396" i="302"/>
  <c r="H413" i="296"/>
  <c r="R413" i="296" s="1"/>
  <c r="P414" i="296" s="1"/>
  <c r="J420" i="296"/>
  <c r="G415" i="296"/>
  <c r="C415" i="296" s="1"/>
  <c r="G417" i="296"/>
  <c r="C417" i="296" s="1"/>
  <c r="G416" i="296"/>
  <c r="C416" i="296" s="1"/>
  <c r="G413" i="296"/>
  <c r="C413" i="296" s="1"/>
  <c r="G414" i="296"/>
  <c r="C414" i="296" s="1"/>
  <c r="G416" i="300"/>
  <c r="C416" i="300" s="1"/>
  <c r="G413" i="300"/>
  <c r="C413" i="300" s="1"/>
  <c r="H413" i="300"/>
  <c r="R413" i="300" s="1"/>
  <c r="P414" i="300" s="1"/>
  <c r="J420" i="300"/>
  <c r="G414" i="300"/>
  <c r="C414" i="300" s="1"/>
  <c r="G415" i="300"/>
  <c r="C415" i="300" s="1"/>
  <c r="G417" i="300"/>
  <c r="C417" i="300" s="1"/>
  <c r="G419" i="299"/>
  <c r="C419" i="299" s="1"/>
  <c r="J426" i="299"/>
  <c r="G423" i="299"/>
  <c r="C423" i="299" s="1"/>
  <c r="H419" i="299"/>
  <c r="R419" i="299" s="1"/>
  <c r="P420" i="299" s="1"/>
  <c r="G421" i="299"/>
  <c r="C421" i="299" s="1"/>
  <c r="G422" i="299"/>
  <c r="C422" i="299" s="1"/>
  <c r="G420" i="299"/>
  <c r="C420" i="299" s="1"/>
  <c r="S414" i="299"/>
  <c r="K415" i="299" s="1"/>
  <c r="A414" i="299" s="1"/>
  <c r="P415" i="299"/>
  <c r="M414" i="299" s="1"/>
  <c r="P409" i="291"/>
  <c r="M408" i="291" s="1"/>
  <c r="S408" i="291"/>
  <c r="K409" i="291" s="1"/>
  <c r="A408" i="291" s="1"/>
  <c r="G415" i="291"/>
  <c r="C415" i="291" s="1"/>
  <c r="H413" i="291"/>
  <c r="R413" i="291" s="1"/>
  <c r="P414" i="291" s="1"/>
  <c r="J420" i="291"/>
  <c r="G414" i="291"/>
  <c r="C414" i="291" s="1"/>
  <c r="G416" i="291"/>
  <c r="C416" i="291" s="1"/>
  <c r="G417" i="291"/>
  <c r="C417" i="291" s="1"/>
  <c r="G413" i="291"/>
  <c r="C413" i="291" s="1"/>
  <c r="G414" i="295"/>
  <c r="C414" i="295" s="1"/>
  <c r="H413" i="295"/>
  <c r="R413" i="295" s="1"/>
  <c r="P414" i="295" s="1"/>
  <c r="J420" i="295"/>
  <c r="G415" i="295"/>
  <c r="C415" i="295" s="1"/>
  <c r="G413" i="295"/>
  <c r="C413" i="295" s="1"/>
  <c r="G416" i="295"/>
  <c r="C416" i="295" s="1"/>
  <c r="G417" i="295"/>
  <c r="C417" i="295" s="1"/>
  <c r="L402" i="293"/>
  <c r="N402" i="293"/>
  <c r="S402" i="302"/>
  <c r="K403" i="302" s="1"/>
  <c r="A402" i="302" s="1"/>
  <c r="P403" i="302"/>
  <c r="M402" i="302" s="1"/>
  <c r="N408" i="299"/>
  <c r="L408" i="299"/>
  <c r="S408" i="298"/>
  <c r="K409" i="298" s="1"/>
  <c r="A408" i="298" s="1"/>
  <c r="P409" i="298"/>
  <c r="M408" i="298" s="1"/>
  <c r="N402" i="296"/>
  <c r="L402" i="296"/>
  <c r="L402" i="292"/>
  <c r="N402" i="292"/>
  <c r="P409" i="300"/>
  <c r="M408" i="300" s="1"/>
  <c r="S408" i="300"/>
  <c r="K409" i="300" s="1"/>
  <c r="A408" i="300" s="1"/>
  <c r="G416" i="293"/>
  <c r="C416" i="293" s="1"/>
  <c r="G417" i="293"/>
  <c r="C417" i="293" s="1"/>
  <c r="G415" i="293"/>
  <c r="C415" i="293" s="1"/>
  <c r="G413" i="293"/>
  <c r="C413" i="293" s="1"/>
  <c r="G414" i="293"/>
  <c r="C414" i="293" s="1"/>
  <c r="H413" i="293"/>
  <c r="R413" i="293" s="1"/>
  <c r="P414" i="293" s="1"/>
  <c r="J420" i="293"/>
  <c r="N402" i="295"/>
  <c r="L402" i="295"/>
  <c r="L402" i="294"/>
  <c r="N402" i="294"/>
  <c r="A733" i="230"/>
  <c r="N402" i="297" l="1"/>
  <c r="L402" i="297"/>
  <c r="H413" i="297"/>
  <c r="R413" i="297" s="1"/>
  <c r="P414" i="297" s="1"/>
  <c r="G417" i="297"/>
  <c r="C417" i="297" s="1"/>
  <c r="J420" i="297"/>
  <c r="G415" i="297"/>
  <c r="C415" i="297" s="1"/>
  <c r="G416" i="297"/>
  <c r="C416" i="297" s="1"/>
  <c r="G414" i="297"/>
  <c r="C414" i="297" s="1"/>
  <c r="G413" i="297"/>
  <c r="C413" i="297" s="1"/>
  <c r="S408" i="297"/>
  <c r="K409" i="297" s="1"/>
  <c r="A408" i="297" s="1"/>
  <c r="P409" i="297"/>
  <c r="M408" i="297" s="1"/>
  <c r="L408" i="298"/>
  <c r="N408" i="298"/>
  <c r="L402" i="302"/>
  <c r="N402" i="302"/>
  <c r="P415" i="296"/>
  <c r="M414" i="296" s="1"/>
  <c r="S414" i="296"/>
  <c r="K415" i="296" s="1"/>
  <c r="A414" i="296" s="1"/>
  <c r="J420" i="302"/>
  <c r="G417" i="302"/>
  <c r="C417" i="302" s="1"/>
  <c r="H413" i="302"/>
  <c r="R413" i="302" s="1"/>
  <c r="P414" i="302" s="1"/>
  <c r="G413" i="302"/>
  <c r="C413" i="302" s="1"/>
  <c r="G415" i="302"/>
  <c r="C415" i="302" s="1"/>
  <c r="G416" i="302"/>
  <c r="C416" i="302" s="1"/>
  <c r="G414" i="302"/>
  <c r="C414" i="302" s="1"/>
  <c r="G419" i="292"/>
  <c r="C419" i="292" s="1"/>
  <c r="G422" i="292"/>
  <c r="C422" i="292" s="1"/>
  <c r="J426" i="292"/>
  <c r="H419" i="292"/>
  <c r="R419" i="292" s="1"/>
  <c r="P420" i="292" s="1"/>
  <c r="G423" i="292"/>
  <c r="C423" i="292" s="1"/>
  <c r="G421" i="292"/>
  <c r="C421" i="292" s="1"/>
  <c r="G420" i="292"/>
  <c r="C420" i="292" s="1"/>
  <c r="S414" i="292"/>
  <c r="K415" i="292" s="1"/>
  <c r="A414" i="292" s="1"/>
  <c r="P415" i="292"/>
  <c r="M414" i="292" s="1"/>
  <c r="G419" i="293"/>
  <c r="C419" i="293" s="1"/>
  <c r="J426" i="293"/>
  <c r="G422" i="293"/>
  <c r="C422" i="293" s="1"/>
  <c r="G421" i="293"/>
  <c r="C421" i="293" s="1"/>
  <c r="G423" i="293"/>
  <c r="C423" i="293" s="1"/>
  <c r="H419" i="293"/>
  <c r="R419" i="293" s="1"/>
  <c r="P420" i="293" s="1"/>
  <c r="G420" i="293"/>
  <c r="C420" i="293" s="1"/>
  <c r="N408" i="300"/>
  <c r="L408" i="300"/>
  <c r="S414" i="295"/>
  <c r="K415" i="295" s="1"/>
  <c r="A414" i="295" s="1"/>
  <c r="P415" i="295"/>
  <c r="M414" i="295" s="1"/>
  <c r="S420" i="299"/>
  <c r="K421" i="299" s="1"/>
  <c r="A420" i="299" s="1"/>
  <c r="P421" i="299"/>
  <c r="M420" i="299" s="1"/>
  <c r="P415" i="300"/>
  <c r="M414" i="300" s="1"/>
  <c r="S414" i="300"/>
  <c r="K415" i="300" s="1"/>
  <c r="A414" i="300" s="1"/>
  <c r="G419" i="296"/>
  <c r="C419" i="296" s="1"/>
  <c r="G420" i="296"/>
  <c r="C420" i="296" s="1"/>
  <c r="H419" i="296"/>
  <c r="R419" i="296" s="1"/>
  <c r="P420" i="296" s="1"/>
  <c r="J426" i="296"/>
  <c r="G422" i="296"/>
  <c r="C422" i="296" s="1"/>
  <c r="G421" i="296"/>
  <c r="C421" i="296" s="1"/>
  <c r="G423" i="296"/>
  <c r="C423" i="296" s="1"/>
  <c r="L408" i="294"/>
  <c r="N408" i="294"/>
  <c r="P415" i="298"/>
  <c r="M414" i="298" s="1"/>
  <c r="S414" i="298"/>
  <c r="K415" i="298" s="1"/>
  <c r="A414" i="298" s="1"/>
  <c r="N408" i="292"/>
  <c r="L408" i="292"/>
  <c r="G422" i="295"/>
  <c r="C422" i="295" s="1"/>
  <c r="G423" i="295"/>
  <c r="C423" i="295" s="1"/>
  <c r="J426" i="295"/>
  <c r="H419" i="295"/>
  <c r="R419" i="295" s="1"/>
  <c r="P420" i="295" s="1"/>
  <c r="G419" i="295"/>
  <c r="C419" i="295" s="1"/>
  <c r="G420" i="295"/>
  <c r="C420" i="295" s="1"/>
  <c r="G421" i="295"/>
  <c r="C421" i="295" s="1"/>
  <c r="S414" i="291"/>
  <c r="K415" i="291" s="1"/>
  <c r="A414" i="291" s="1"/>
  <c r="P415" i="291"/>
  <c r="M414" i="291" s="1"/>
  <c r="N414" i="299"/>
  <c r="L414" i="299"/>
  <c r="G423" i="300"/>
  <c r="C423" i="300" s="1"/>
  <c r="G421" i="300"/>
  <c r="C421" i="300" s="1"/>
  <c r="H419" i="300"/>
  <c r="R419" i="300" s="1"/>
  <c r="P420" i="300" s="1"/>
  <c r="G422" i="300"/>
  <c r="C422" i="300" s="1"/>
  <c r="J426" i="300"/>
  <c r="G420" i="300"/>
  <c r="C420" i="300" s="1"/>
  <c r="G419" i="300"/>
  <c r="C419" i="300" s="1"/>
  <c r="G420" i="294"/>
  <c r="C420" i="294" s="1"/>
  <c r="G422" i="294"/>
  <c r="C422" i="294" s="1"/>
  <c r="G423" i="294"/>
  <c r="C423" i="294" s="1"/>
  <c r="H419" i="294"/>
  <c r="R419" i="294" s="1"/>
  <c r="P420" i="294" s="1"/>
  <c r="G419" i="294"/>
  <c r="C419" i="294" s="1"/>
  <c r="J426" i="294"/>
  <c r="G421" i="294"/>
  <c r="C421" i="294" s="1"/>
  <c r="P409" i="302"/>
  <c r="M408" i="302" s="1"/>
  <c r="S408" i="302"/>
  <c r="K409" i="302" s="1"/>
  <c r="A408" i="302" s="1"/>
  <c r="L408" i="295"/>
  <c r="N408" i="295"/>
  <c r="L408" i="293"/>
  <c r="N408" i="293"/>
  <c r="P415" i="293"/>
  <c r="M414" i="293" s="1"/>
  <c r="S414" i="293"/>
  <c r="K415" i="293" s="1"/>
  <c r="A414" i="293" s="1"/>
  <c r="G419" i="291"/>
  <c r="C419" i="291" s="1"/>
  <c r="G421" i="291"/>
  <c r="C421" i="291" s="1"/>
  <c r="G420" i="291"/>
  <c r="C420" i="291" s="1"/>
  <c r="G423" i="291"/>
  <c r="C423" i="291" s="1"/>
  <c r="J426" i="291"/>
  <c r="G422" i="291"/>
  <c r="C422" i="291" s="1"/>
  <c r="H419" i="291"/>
  <c r="R419" i="291" s="1"/>
  <c r="P420" i="291" s="1"/>
  <c r="N408" i="291"/>
  <c r="L408" i="291"/>
  <c r="H425" i="299"/>
  <c r="R425" i="299" s="1"/>
  <c r="P426" i="299" s="1"/>
  <c r="J432" i="299"/>
  <c r="G427" i="299"/>
  <c r="C427" i="299" s="1"/>
  <c r="G429" i="299"/>
  <c r="C429" i="299" s="1"/>
  <c r="G426" i="299"/>
  <c r="C426" i="299" s="1"/>
  <c r="G425" i="299"/>
  <c r="C425" i="299" s="1"/>
  <c r="G428" i="299"/>
  <c r="C428" i="299" s="1"/>
  <c r="S414" i="294"/>
  <c r="K415" i="294" s="1"/>
  <c r="A414" i="294" s="1"/>
  <c r="P415" i="294"/>
  <c r="M414" i="294" s="1"/>
  <c r="G420" i="298"/>
  <c r="C420" i="298" s="1"/>
  <c r="J426" i="298"/>
  <c r="G422" i="298"/>
  <c r="C422" i="298" s="1"/>
  <c r="G421" i="298"/>
  <c r="C421" i="298" s="1"/>
  <c r="G423" i="298"/>
  <c r="C423" i="298" s="1"/>
  <c r="H419" i="298"/>
  <c r="R419" i="298" s="1"/>
  <c r="P420" i="298" s="1"/>
  <c r="G419" i="298"/>
  <c r="C419" i="298" s="1"/>
  <c r="L408" i="296"/>
  <c r="N408" i="296"/>
  <c r="A734" i="230"/>
  <c r="G422" i="297" l="1"/>
  <c r="C422" i="297" s="1"/>
  <c r="G419" i="297"/>
  <c r="C419" i="297" s="1"/>
  <c r="G420" i="297"/>
  <c r="C420" i="297" s="1"/>
  <c r="G423" i="297"/>
  <c r="C423" i="297" s="1"/>
  <c r="G421" i="297"/>
  <c r="C421" i="297" s="1"/>
  <c r="H419" i="297"/>
  <c r="R419" i="297" s="1"/>
  <c r="P420" i="297" s="1"/>
  <c r="J426" i="297"/>
  <c r="N408" i="297"/>
  <c r="L408" i="297"/>
  <c r="S414" i="297"/>
  <c r="K415" i="297" s="1"/>
  <c r="A414" i="297" s="1"/>
  <c r="P415" i="297"/>
  <c r="M414" i="297" s="1"/>
  <c r="J432" i="291"/>
  <c r="H425" i="291"/>
  <c r="R425" i="291" s="1"/>
  <c r="P426" i="291" s="1"/>
  <c r="G428" i="291"/>
  <c r="C428" i="291" s="1"/>
  <c r="G426" i="291"/>
  <c r="C426" i="291" s="1"/>
  <c r="G429" i="291"/>
  <c r="C429" i="291" s="1"/>
  <c r="G425" i="291"/>
  <c r="C425" i="291" s="1"/>
  <c r="G427" i="291"/>
  <c r="C427" i="291" s="1"/>
  <c r="H425" i="294"/>
  <c r="R425" i="294" s="1"/>
  <c r="P426" i="294" s="1"/>
  <c r="J432" i="294"/>
  <c r="G427" i="294"/>
  <c r="C427" i="294" s="1"/>
  <c r="G429" i="294"/>
  <c r="C429" i="294" s="1"/>
  <c r="G428" i="294"/>
  <c r="C428" i="294" s="1"/>
  <c r="G426" i="294"/>
  <c r="C426" i="294" s="1"/>
  <c r="G425" i="294"/>
  <c r="C425" i="294" s="1"/>
  <c r="H425" i="300"/>
  <c r="R425" i="300" s="1"/>
  <c r="P426" i="300" s="1"/>
  <c r="G427" i="300"/>
  <c r="C427" i="300" s="1"/>
  <c r="G426" i="300"/>
  <c r="C426" i="300" s="1"/>
  <c r="J432" i="300"/>
  <c r="G425" i="300"/>
  <c r="C425" i="300" s="1"/>
  <c r="G428" i="300"/>
  <c r="C428" i="300" s="1"/>
  <c r="G429" i="300"/>
  <c r="C429" i="300" s="1"/>
  <c r="P421" i="295"/>
  <c r="M420" i="295" s="1"/>
  <c r="S420" i="295"/>
  <c r="K421" i="295" s="1"/>
  <c r="A420" i="295" s="1"/>
  <c r="N414" i="292"/>
  <c r="L414" i="292"/>
  <c r="N414" i="294"/>
  <c r="L414" i="294"/>
  <c r="P427" i="299"/>
  <c r="M426" i="299" s="1"/>
  <c r="S426" i="299"/>
  <c r="K427" i="299" s="1"/>
  <c r="A426" i="299" s="1"/>
  <c r="N414" i="291"/>
  <c r="L414" i="291"/>
  <c r="N414" i="298"/>
  <c r="L414" i="298"/>
  <c r="N420" i="299"/>
  <c r="L420" i="299"/>
  <c r="H419" i="302"/>
  <c r="R419" i="302" s="1"/>
  <c r="P420" i="302" s="1"/>
  <c r="J426" i="302"/>
  <c r="G422" i="302"/>
  <c r="C422" i="302" s="1"/>
  <c r="G420" i="302"/>
  <c r="C420" i="302" s="1"/>
  <c r="G423" i="302"/>
  <c r="C423" i="302" s="1"/>
  <c r="G419" i="302"/>
  <c r="C419" i="302" s="1"/>
  <c r="G421" i="302"/>
  <c r="C421" i="302" s="1"/>
  <c r="G433" i="299"/>
  <c r="C433" i="299" s="1"/>
  <c r="H431" i="299"/>
  <c r="R431" i="299" s="1"/>
  <c r="P432" i="299" s="1"/>
  <c r="G434" i="299"/>
  <c r="C434" i="299" s="1"/>
  <c r="J438" i="299"/>
  <c r="G431" i="299"/>
  <c r="C431" i="299" s="1"/>
  <c r="G435" i="299"/>
  <c r="C435" i="299" s="1"/>
  <c r="G432" i="299"/>
  <c r="C432" i="299" s="1"/>
  <c r="N414" i="293"/>
  <c r="L414" i="293"/>
  <c r="L408" i="302"/>
  <c r="N408" i="302"/>
  <c r="P421" i="294"/>
  <c r="M420" i="294" s="1"/>
  <c r="S420" i="294"/>
  <c r="K421" i="294" s="1"/>
  <c r="A420" i="294" s="1"/>
  <c r="P421" i="300"/>
  <c r="M420" i="300" s="1"/>
  <c r="S420" i="300"/>
  <c r="K421" i="300" s="1"/>
  <c r="A420" i="300" s="1"/>
  <c r="S420" i="296"/>
  <c r="K421" i="296" s="1"/>
  <c r="A420" i="296" s="1"/>
  <c r="P421" i="296"/>
  <c r="M420" i="296" s="1"/>
  <c r="N414" i="300"/>
  <c r="L414" i="300"/>
  <c r="S420" i="293"/>
  <c r="K421" i="293" s="1"/>
  <c r="A420" i="293" s="1"/>
  <c r="P421" i="293"/>
  <c r="M420" i="293" s="1"/>
  <c r="H425" i="293"/>
  <c r="R425" i="293" s="1"/>
  <c r="P426" i="293" s="1"/>
  <c r="G429" i="293"/>
  <c r="C429" i="293" s="1"/>
  <c r="G427" i="293"/>
  <c r="C427" i="293" s="1"/>
  <c r="G426" i="293"/>
  <c r="C426" i="293" s="1"/>
  <c r="G425" i="293"/>
  <c r="C425" i="293" s="1"/>
  <c r="J432" i="293"/>
  <c r="G428" i="293"/>
  <c r="C428" i="293" s="1"/>
  <c r="G426" i="292"/>
  <c r="C426" i="292" s="1"/>
  <c r="J432" i="292"/>
  <c r="G425" i="292"/>
  <c r="C425" i="292" s="1"/>
  <c r="H425" i="292"/>
  <c r="R425" i="292" s="1"/>
  <c r="P426" i="292" s="1"/>
  <c r="G429" i="292"/>
  <c r="C429" i="292" s="1"/>
  <c r="G428" i="292"/>
  <c r="C428" i="292" s="1"/>
  <c r="G427" i="292"/>
  <c r="C427" i="292" s="1"/>
  <c r="S420" i="291"/>
  <c r="K421" i="291" s="1"/>
  <c r="A420" i="291" s="1"/>
  <c r="P421" i="291"/>
  <c r="M420" i="291" s="1"/>
  <c r="P421" i="298"/>
  <c r="M420" i="298" s="1"/>
  <c r="S420" i="298"/>
  <c r="K421" i="298" s="1"/>
  <c r="A420" i="298" s="1"/>
  <c r="G425" i="298"/>
  <c r="C425" i="298" s="1"/>
  <c r="G429" i="298"/>
  <c r="C429" i="298" s="1"/>
  <c r="G426" i="298"/>
  <c r="C426" i="298" s="1"/>
  <c r="G428" i="298"/>
  <c r="C428" i="298" s="1"/>
  <c r="J432" i="298"/>
  <c r="H425" i="298"/>
  <c r="R425" i="298" s="1"/>
  <c r="P426" i="298" s="1"/>
  <c r="G427" i="298"/>
  <c r="C427" i="298" s="1"/>
  <c r="H425" i="295"/>
  <c r="R425" i="295" s="1"/>
  <c r="P426" i="295" s="1"/>
  <c r="G426" i="295"/>
  <c r="C426" i="295" s="1"/>
  <c r="G425" i="295"/>
  <c r="C425" i="295" s="1"/>
  <c r="G428" i="295"/>
  <c r="C428" i="295" s="1"/>
  <c r="G427" i="295"/>
  <c r="C427" i="295" s="1"/>
  <c r="J432" i="295"/>
  <c r="G429" i="295"/>
  <c r="C429" i="295" s="1"/>
  <c r="G428" i="296"/>
  <c r="C428" i="296" s="1"/>
  <c r="G426" i="296"/>
  <c r="C426" i="296" s="1"/>
  <c r="H425" i="296"/>
  <c r="R425" i="296" s="1"/>
  <c r="P426" i="296" s="1"/>
  <c r="G425" i="296"/>
  <c r="C425" i="296" s="1"/>
  <c r="G429" i="296"/>
  <c r="C429" i="296" s="1"/>
  <c r="G427" i="296"/>
  <c r="C427" i="296" s="1"/>
  <c r="J432" i="296"/>
  <c r="N414" i="295"/>
  <c r="L414" i="295"/>
  <c r="S420" i="292"/>
  <c r="K421" i="292" s="1"/>
  <c r="A420" i="292" s="1"/>
  <c r="P421" i="292"/>
  <c r="M420" i="292" s="1"/>
  <c r="S414" i="302"/>
  <c r="K415" i="302" s="1"/>
  <c r="A414" i="302" s="1"/>
  <c r="P415" i="302"/>
  <c r="M414" i="302" s="1"/>
  <c r="N414" i="296"/>
  <c r="L414" i="296"/>
  <c r="A735" i="230"/>
  <c r="P421" i="297" l="1"/>
  <c r="M420" i="297" s="1"/>
  <c r="S420" i="297"/>
  <c r="K421" i="297" s="1"/>
  <c r="A420" i="297" s="1"/>
  <c r="N414" i="297"/>
  <c r="L414" i="297"/>
  <c r="G427" i="297"/>
  <c r="C427" i="297" s="1"/>
  <c r="G428" i="297"/>
  <c r="C428" i="297" s="1"/>
  <c r="G425" i="297"/>
  <c r="C425" i="297" s="1"/>
  <c r="H425" i="297"/>
  <c r="R425" i="297" s="1"/>
  <c r="P426" i="297" s="1"/>
  <c r="G426" i="297"/>
  <c r="C426" i="297" s="1"/>
  <c r="J432" i="297"/>
  <c r="G429" i="297"/>
  <c r="C429" i="297" s="1"/>
  <c r="S426" i="296"/>
  <c r="K427" i="296" s="1"/>
  <c r="A426" i="296" s="1"/>
  <c r="P427" i="296"/>
  <c r="M426" i="296" s="1"/>
  <c r="G435" i="295"/>
  <c r="C435" i="295" s="1"/>
  <c r="G432" i="295"/>
  <c r="C432" i="295" s="1"/>
  <c r="G431" i="295"/>
  <c r="C431" i="295" s="1"/>
  <c r="G434" i="295"/>
  <c r="C434" i="295" s="1"/>
  <c r="G433" i="295"/>
  <c r="C433" i="295" s="1"/>
  <c r="J438" i="295"/>
  <c r="H431" i="295"/>
  <c r="R431" i="295" s="1"/>
  <c r="P432" i="295" s="1"/>
  <c r="G431" i="298"/>
  <c r="C431" i="298" s="1"/>
  <c r="J438" i="298"/>
  <c r="G434" i="298"/>
  <c r="C434" i="298" s="1"/>
  <c r="G435" i="298"/>
  <c r="C435" i="298" s="1"/>
  <c r="G432" i="298"/>
  <c r="C432" i="298" s="1"/>
  <c r="G433" i="298"/>
  <c r="C433" i="298" s="1"/>
  <c r="H431" i="298"/>
  <c r="R431" i="298" s="1"/>
  <c r="P432" i="298" s="1"/>
  <c r="G431" i="292"/>
  <c r="C431" i="292" s="1"/>
  <c r="J438" i="292"/>
  <c r="G432" i="292"/>
  <c r="C432" i="292" s="1"/>
  <c r="H431" i="292"/>
  <c r="R431" i="292" s="1"/>
  <c r="P432" i="292" s="1"/>
  <c r="G434" i="292"/>
  <c r="C434" i="292" s="1"/>
  <c r="G433" i="292"/>
  <c r="C433" i="292" s="1"/>
  <c r="G435" i="292"/>
  <c r="C435" i="292" s="1"/>
  <c r="P427" i="293"/>
  <c r="M426" i="293" s="1"/>
  <c r="S426" i="293"/>
  <c r="K427" i="293" s="1"/>
  <c r="A426" i="293" s="1"/>
  <c r="N420" i="300"/>
  <c r="L420" i="300"/>
  <c r="S432" i="299"/>
  <c r="K433" i="299" s="1"/>
  <c r="A432" i="299" s="1"/>
  <c r="P433" i="299"/>
  <c r="M432" i="299" s="1"/>
  <c r="S426" i="300"/>
  <c r="K427" i="300" s="1"/>
  <c r="A426" i="300" s="1"/>
  <c r="P427" i="300"/>
  <c r="M426" i="300" s="1"/>
  <c r="G435" i="291"/>
  <c r="C435" i="291" s="1"/>
  <c r="G432" i="291"/>
  <c r="C432" i="291" s="1"/>
  <c r="G433" i="291"/>
  <c r="C433" i="291" s="1"/>
  <c r="J438" i="291"/>
  <c r="G434" i="291"/>
  <c r="C434" i="291" s="1"/>
  <c r="H431" i="291"/>
  <c r="R431" i="291" s="1"/>
  <c r="P432" i="291" s="1"/>
  <c r="G431" i="291"/>
  <c r="C431" i="291" s="1"/>
  <c r="L420" i="292"/>
  <c r="N420" i="292"/>
  <c r="L420" i="291"/>
  <c r="N420" i="291"/>
  <c r="H431" i="293"/>
  <c r="R431" i="293" s="1"/>
  <c r="P432" i="293" s="1"/>
  <c r="G435" i="293"/>
  <c r="C435" i="293" s="1"/>
  <c r="G433" i="293"/>
  <c r="C433" i="293" s="1"/>
  <c r="G432" i="293"/>
  <c r="C432" i="293" s="1"/>
  <c r="J438" i="293"/>
  <c r="G434" i="293"/>
  <c r="C434" i="293" s="1"/>
  <c r="G431" i="293"/>
  <c r="C431" i="293" s="1"/>
  <c r="P421" i="302"/>
  <c r="M420" i="302" s="1"/>
  <c r="S420" i="302"/>
  <c r="K421" i="302" s="1"/>
  <c r="A420" i="302" s="1"/>
  <c r="N426" i="299"/>
  <c r="L426" i="299"/>
  <c r="S426" i="294"/>
  <c r="K427" i="294" s="1"/>
  <c r="A426" i="294" s="1"/>
  <c r="P427" i="294"/>
  <c r="M426" i="294" s="1"/>
  <c r="P427" i="291"/>
  <c r="M426" i="291" s="1"/>
  <c r="S426" i="291"/>
  <c r="K427" i="291" s="1"/>
  <c r="A426" i="291" s="1"/>
  <c r="L420" i="298"/>
  <c r="N420" i="298"/>
  <c r="P427" i="292"/>
  <c r="M426" i="292" s="1"/>
  <c r="S426" i="292"/>
  <c r="K427" i="292" s="1"/>
  <c r="A426" i="292" s="1"/>
  <c r="L420" i="294"/>
  <c r="N420" i="294"/>
  <c r="G440" i="299"/>
  <c r="C440" i="299" s="1"/>
  <c r="G439" i="299"/>
  <c r="C439" i="299" s="1"/>
  <c r="G437" i="299"/>
  <c r="C437" i="299" s="1"/>
  <c r="G441" i="299"/>
  <c r="C441" i="299" s="1"/>
  <c r="J444" i="299"/>
  <c r="G438" i="299"/>
  <c r="C438" i="299" s="1"/>
  <c r="H437" i="299"/>
  <c r="R437" i="299" s="1"/>
  <c r="P438" i="299" s="1"/>
  <c r="G425" i="302"/>
  <c r="C425" i="302" s="1"/>
  <c r="G429" i="302"/>
  <c r="C429" i="302" s="1"/>
  <c r="G428" i="302"/>
  <c r="C428" i="302" s="1"/>
  <c r="J432" i="302"/>
  <c r="H425" i="302"/>
  <c r="R425" i="302" s="1"/>
  <c r="P426" i="302" s="1"/>
  <c r="G427" i="302"/>
  <c r="C427" i="302" s="1"/>
  <c r="G426" i="302"/>
  <c r="C426" i="302" s="1"/>
  <c r="G435" i="294"/>
  <c r="C435" i="294" s="1"/>
  <c r="G433" i="294"/>
  <c r="C433" i="294" s="1"/>
  <c r="G431" i="294"/>
  <c r="C431" i="294" s="1"/>
  <c r="H431" i="294"/>
  <c r="R431" i="294" s="1"/>
  <c r="P432" i="294" s="1"/>
  <c r="J438" i="294"/>
  <c r="G432" i="294"/>
  <c r="C432" i="294" s="1"/>
  <c r="G434" i="294"/>
  <c r="C434" i="294" s="1"/>
  <c r="G431" i="296"/>
  <c r="C431" i="296" s="1"/>
  <c r="G432" i="296"/>
  <c r="C432" i="296" s="1"/>
  <c r="G434" i="296"/>
  <c r="C434" i="296" s="1"/>
  <c r="H431" i="296"/>
  <c r="R431" i="296" s="1"/>
  <c r="P432" i="296" s="1"/>
  <c r="G435" i="296"/>
  <c r="C435" i="296" s="1"/>
  <c r="G433" i="296"/>
  <c r="C433" i="296" s="1"/>
  <c r="J438" i="296"/>
  <c r="S426" i="298"/>
  <c r="K427" i="298" s="1"/>
  <c r="A426" i="298" s="1"/>
  <c r="P427" i="298"/>
  <c r="M426" i="298" s="1"/>
  <c r="L414" i="302"/>
  <c r="N414" i="302"/>
  <c r="P427" i="295"/>
  <c r="M426" i="295" s="1"/>
  <c r="S426" i="295"/>
  <c r="K427" i="295" s="1"/>
  <c r="A426" i="295" s="1"/>
  <c r="L420" i="293"/>
  <c r="N420" i="293"/>
  <c r="N420" i="296"/>
  <c r="L420" i="296"/>
  <c r="L420" i="295"/>
  <c r="N420" i="295"/>
  <c r="H431" i="300"/>
  <c r="R431" i="300" s="1"/>
  <c r="P432" i="300" s="1"/>
  <c r="G434" i="300"/>
  <c r="C434" i="300" s="1"/>
  <c r="J438" i="300"/>
  <c r="G431" i="300"/>
  <c r="C431" i="300" s="1"/>
  <c r="G433" i="300"/>
  <c r="C433" i="300" s="1"/>
  <c r="G432" i="300"/>
  <c r="C432" i="300" s="1"/>
  <c r="G435" i="300"/>
  <c r="C435" i="300" s="1"/>
  <c r="A736" i="230"/>
  <c r="N420" i="297" l="1"/>
  <c r="L420" i="297"/>
  <c r="G432" i="297"/>
  <c r="C432" i="297" s="1"/>
  <c r="G434" i="297"/>
  <c r="C434" i="297" s="1"/>
  <c r="J438" i="297"/>
  <c r="H431" i="297"/>
  <c r="R431" i="297" s="1"/>
  <c r="P432" i="297" s="1"/>
  <c r="G435" i="297"/>
  <c r="C435" i="297" s="1"/>
  <c r="G433" i="297"/>
  <c r="C433" i="297" s="1"/>
  <c r="G431" i="297"/>
  <c r="C431" i="297" s="1"/>
  <c r="P427" i="297"/>
  <c r="M426" i="297" s="1"/>
  <c r="S426" i="297"/>
  <c r="K427" i="297" s="1"/>
  <c r="A426" i="297" s="1"/>
  <c r="J444" i="296"/>
  <c r="G437" i="296"/>
  <c r="C437" i="296" s="1"/>
  <c r="G438" i="296"/>
  <c r="C438" i="296" s="1"/>
  <c r="G440" i="296"/>
  <c r="C440" i="296" s="1"/>
  <c r="G441" i="296"/>
  <c r="C441" i="296" s="1"/>
  <c r="H437" i="296"/>
  <c r="R437" i="296" s="1"/>
  <c r="P438" i="296" s="1"/>
  <c r="G439" i="296"/>
  <c r="C439" i="296" s="1"/>
  <c r="P427" i="302"/>
  <c r="M426" i="302" s="1"/>
  <c r="S426" i="302"/>
  <c r="K427" i="302" s="1"/>
  <c r="A426" i="302" s="1"/>
  <c r="P433" i="291"/>
  <c r="M432" i="291" s="1"/>
  <c r="S432" i="291"/>
  <c r="K433" i="291" s="1"/>
  <c r="A432" i="291" s="1"/>
  <c r="L432" i="299"/>
  <c r="N432" i="299"/>
  <c r="S432" i="295"/>
  <c r="K433" i="295" s="1"/>
  <c r="A432" i="295" s="1"/>
  <c r="P433" i="295"/>
  <c r="M432" i="295" s="1"/>
  <c r="G441" i="300"/>
  <c r="C441" i="300" s="1"/>
  <c r="G438" i="300"/>
  <c r="C438" i="300" s="1"/>
  <c r="G439" i="300"/>
  <c r="C439" i="300" s="1"/>
  <c r="H437" i="300"/>
  <c r="R437" i="300" s="1"/>
  <c r="P438" i="300" s="1"/>
  <c r="J444" i="300"/>
  <c r="G437" i="300"/>
  <c r="C437" i="300" s="1"/>
  <c r="G440" i="300"/>
  <c r="C440" i="300" s="1"/>
  <c r="N426" i="295"/>
  <c r="L426" i="295"/>
  <c r="S432" i="296"/>
  <c r="K433" i="296" s="1"/>
  <c r="A432" i="296" s="1"/>
  <c r="P433" i="296"/>
  <c r="M432" i="296" s="1"/>
  <c r="S438" i="299"/>
  <c r="K439" i="299" s="1"/>
  <c r="A438" i="299" s="1"/>
  <c r="P439" i="299"/>
  <c r="M438" i="299" s="1"/>
  <c r="N420" i="302"/>
  <c r="L420" i="302"/>
  <c r="G441" i="292"/>
  <c r="C441" i="292" s="1"/>
  <c r="H437" i="292"/>
  <c r="R437" i="292" s="1"/>
  <c r="P438" i="292" s="1"/>
  <c r="G440" i="292"/>
  <c r="C440" i="292" s="1"/>
  <c r="J444" i="292"/>
  <c r="G439" i="292"/>
  <c r="C439" i="292" s="1"/>
  <c r="G437" i="292"/>
  <c r="C437" i="292" s="1"/>
  <c r="G438" i="292"/>
  <c r="C438" i="292" s="1"/>
  <c r="L426" i="296"/>
  <c r="N426" i="296"/>
  <c r="N426" i="298"/>
  <c r="L426" i="298"/>
  <c r="P433" i="294"/>
  <c r="M432" i="294" s="1"/>
  <c r="S432" i="294"/>
  <c r="K433" i="294" s="1"/>
  <c r="A432" i="294" s="1"/>
  <c r="L426" i="294"/>
  <c r="N426" i="294"/>
  <c r="G441" i="293"/>
  <c r="C441" i="293" s="1"/>
  <c r="H437" i="293"/>
  <c r="R437" i="293" s="1"/>
  <c r="P438" i="293" s="1"/>
  <c r="G439" i="293"/>
  <c r="C439" i="293" s="1"/>
  <c r="J444" i="293"/>
  <c r="G440" i="293"/>
  <c r="C440" i="293" s="1"/>
  <c r="G438" i="293"/>
  <c r="C438" i="293" s="1"/>
  <c r="G437" i="293"/>
  <c r="C437" i="293" s="1"/>
  <c r="S432" i="293"/>
  <c r="K433" i="293" s="1"/>
  <c r="A432" i="293" s="1"/>
  <c r="P433" i="293"/>
  <c r="M432" i="293" s="1"/>
  <c r="G441" i="291"/>
  <c r="C441" i="291" s="1"/>
  <c r="G437" i="291"/>
  <c r="C437" i="291" s="1"/>
  <c r="G438" i="291"/>
  <c r="C438" i="291" s="1"/>
  <c r="G440" i="291"/>
  <c r="C440" i="291" s="1"/>
  <c r="J444" i="291"/>
  <c r="H437" i="291"/>
  <c r="R437" i="291" s="1"/>
  <c r="P438" i="291" s="1"/>
  <c r="G439" i="291"/>
  <c r="C439" i="291" s="1"/>
  <c r="N426" i="300"/>
  <c r="L426" i="300"/>
  <c r="G439" i="298"/>
  <c r="C439" i="298" s="1"/>
  <c r="H437" i="298"/>
  <c r="R437" i="298" s="1"/>
  <c r="P438" i="298" s="1"/>
  <c r="G438" i="298"/>
  <c r="C438" i="298" s="1"/>
  <c r="G440" i="298"/>
  <c r="C440" i="298" s="1"/>
  <c r="J444" i="298"/>
  <c r="G437" i="298"/>
  <c r="C437" i="298" s="1"/>
  <c r="G441" i="298"/>
  <c r="C441" i="298" s="1"/>
  <c r="S432" i="300"/>
  <c r="K433" i="300" s="1"/>
  <c r="A432" i="300" s="1"/>
  <c r="P433" i="300"/>
  <c r="M432" i="300" s="1"/>
  <c r="H437" i="294"/>
  <c r="R437" i="294" s="1"/>
  <c r="P438" i="294" s="1"/>
  <c r="G441" i="294"/>
  <c r="C441" i="294" s="1"/>
  <c r="G440" i="294"/>
  <c r="C440" i="294" s="1"/>
  <c r="G438" i="294"/>
  <c r="C438" i="294" s="1"/>
  <c r="G437" i="294"/>
  <c r="C437" i="294" s="1"/>
  <c r="G439" i="294"/>
  <c r="C439" i="294" s="1"/>
  <c r="J444" i="294"/>
  <c r="J438" i="302"/>
  <c r="G432" i="302"/>
  <c r="C432" i="302" s="1"/>
  <c r="G435" i="302"/>
  <c r="C435" i="302" s="1"/>
  <c r="G433" i="302"/>
  <c r="C433" i="302" s="1"/>
  <c r="G431" i="302"/>
  <c r="C431" i="302" s="1"/>
  <c r="G434" i="302"/>
  <c r="C434" i="302" s="1"/>
  <c r="H431" i="302"/>
  <c r="R431" i="302" s="1"/>
  <c r="P432" i="302" s="1"/>
  <c r="G447" i="299"/>
  <c r="C447" i="299" s="1"/>
  <c r="H443" i="299"/>
  <c r="R443" i="299" s="1"/>
  <c r="P444" i="299" s="1"/>
  <c r="G445" i="299"/>
  <c r="C445" i="299" s="1"/>
  <c r="G443" i="299"/>
  <c r="C443" i="299" s="1"/>
  <c r="J450" i="299"/>
  <c r="G446" i="299"/>
  <c r="C446" i="299" s="1"/>
  <c r="G444" i="299"/>
  <c r="C444" i="299" s="1"/>
  <c r="N426" i="292"/>
  <c r="L426" i="292"/>
  <c r="N426" i="291"/>
  <c r="L426" i="291"/>
  <c r="N426" i="293"/>
  <c r="L426" i="293"/>
  <c r="P433" i="292"/>
  <c r="M432" i="292" s="1"/>
  <c r="S432" i="292"/>
  <c r="K433" i="292" s="1"/>
  <c r="A432" i="292" s="1"/>
  <c r="S432" i="298"/>
  <c r="K433" i="298" s="1"/>
  <c r="A432" i="298" s="1"/>
  <c r="P433" i="298"/>
  <c r="M432" i="298" s="1"/>
  <c r="G437" i="295"/>
  <c r="C437" i="295" s="1"/>
  <c r="G441" i="295"/>
  <c r="C441" i="295" s="1"/>
  <c r="G440" i="295"/>
  <c r="C440" i="295" s="1"/>
  <c r="G438" i="295"/>
  <c r="C438" i="295" s="1"/>
  <c r="H437" i="295"/>
  <c r="R437" i="295" s="1"/>
  <c r="P438" i="295" s="1"/>
  <c r="J444" i="295"/>
  <c r="G439" i="295"/>
  <c r="C439" i="295" s="1"/>
  <c r="A737" i="230"/>
  <c r="G438" i="297" l="1"/>
  <c r="C438" i="297" s="1"/>
  <c r="J444" i="297"/>
  <c r="G440" i="297"/>
  <c r="C440" i="297" s="1"/>
  <c r="H437" i="297"/>
  <c r="R437" i="297" s="1"/>
  <c r="P438" i="297" s="1"/>
  <c r="G439" i="297"/>
  <c r="C439" i="297" s="1"/>
  <c r="G441" i="297"/>
  <c r="C441" i="297" s="1"/>
  <c r="G437" i="297"/>
  <c r="C437" i="297" s="1"/>
  <c r="N426" i="297"/>
  <c r="L426" i="297"/>
  <c r="S432" i="297"/>
  <c r="K433" i="297" s="1"/>
  <c r="A432" i="297" s="1"/>
  <c r="P433" i="297"/>
  <c r="M432" i="297" s="1"/>
  <c r="S432" i="302"/>
  <c r="K433" i="302" s="1"/>
  <c r="A432" i="302" s="1"/>
  <c r="P433" i="302"/>
  <c r="M432" i="302" s="1"/>
  <c r="S438" i="298"/>
  <c r="K439" i="298" s="1"/>
  <c r="A438" i="298" s="1"/>
  <c r="P439" i="298"/>
  <c r="M438" i="298" s="1"/>
  <c r="G445" i="293"/>
  <c r="C445" i="293" s="1"/>
  <c r="G443" i="293"/>
  <c r="C443" i="293" s="1"/>
  <c r="H443" i="293"/>
  <c r="R443" i="293" s="1"/>
  <c r="P444" i="293" s="1"/>
  <c r="G446" i="293"/>
  <c r="C446" i="293" s="1"/>
  <c r="G447" i="293"/>
  <c r="C447" i="293" s="1"/>
  <c r="G444" i="293"/>
  <c r="C444" i="293" s="1"/>
  <c r="J450" i="293"/>
  <c r="G446" i="296"/>
  <c r="C446" i="296" s="1"/>
  <c r="G447" i="296"/>
  <c r="C447" i="296" s="1"/>
  <c r="G444" i="296"/>
  <c r="C444" i="296" s="1"/>
  <c r="J450" i="296"/>
  <c r="G445" i="296"/>
  <c r="C445" i="296" s="1"/>
  <c r="H443" i="296"/>
  <c r="R443" i="296" s="1"/>
  <c r="P444" i="296" s="1"/>
  <c r="G443" i="296"/>
  <c r="C443" i="296" s="1"/>
  <c r="L432" i="298"/>
  <c r="N432" i="298"/>
  <c r="G450" i="299"/>
  <c r="C450" i="299" s="1"/>
  <c r="G452" i="299"/>
  <c r="C452" i="299" s="1"/>
  <c r="G449" i="299"/>
  <c r="C449" i="299" s="1"/>
  <c r="H449" i="299"/>
  <c r="R449" i="299" s="1"/>
  <c r="P450" i="299" s="1"/>
  <c r="G451" i="299"/>
  <c r="C451" i="299" s="1"/>
  <c r="G453" i="299"/>
  <c r="C453" i="299" s="1"/>
  <c r="J456" i="299"/>
  <c r="H443" i="294"/>
  <c r="R443" i="294" s="1"/>
  <c r="P444" i="294" s="1"/>
  <c r="J450" i="294"/>
  <c r="G444" i="294"/>
  <c r="C444" i="294" s="1"/>
  <c r="G446" i="294"/>
  <c r="C446" i="294" s="1"/>
  <c r="G443" i="294"/>
  <c r="C443" i="294" s="1"/>
  <c r="G447" i="294"/>
  <c r="C447" i="294" s="1"/>
  <c r="G445" i="294"/>
  <c r="C445" i="294" s="1"/>
  <c r="N432" i="293"/>
  <c r="L432" i="293"/>
  <c r="G447" i="292"/>
  <c r="C447" i="292" s="1"/>
  <c r="H443" i="292"/>
  <c r="R443" i="292" s="1"/>
  <c r="P444" i="292" s="1"/>
  <c r="G444" i="292"/>
  <c r="C444" i="292" s="1"/>
  <c r="G445" i="292"/>
  <c r="C445" i="292" s="1"/>
  <c r="J450" i="292"/>
  <c r="G446" i="292"/>
  <c r="C446" i="292" s="1"/>
  <c r="G443" i="292"/>
  <c r="C443" i="292" s="1"/>
  <c r="L432" i="296"/>
  <c r="N432" i="296"/>
  <c r="N432" i="291"/>
  <c r="L432" i="291"/>
  <c r="S438" i="296"/>
  <c r="K439" i="296" s="1"/>
  <c r="A438" i="296" s="1"/>
  <c r="P439" i="296"/>
  <c r="M438" i="296" s="1"/>
  <c r="P439" i="295"/>
  <c r="M438" i="295" s="1"/>
  <c r="S438" i="295"/>
  <c r="K439" i="295" s="1"/>
  <c r="A438" i="295" s="1"/>
  <c r="L432" i="292"/>
  <c r="N432" i="292"/>
  <c r="P445" i="299"/>
  <c r="M444" i="299" s="1"/>
  <c r="S444" i="299"/>
  <c r="K445" i="299" s="1"/>
  <c r="A444" i="299" s="1"/>
  <c r="J444" i="302"/>
  <c r="G439" i="302"/>
  <c r="C439" i="302" s="1"/>
  <c r="G440" i="302"/>
  <c r="C440" i="302" s="1"/>
  <c r="G441" i="302"/>
  <c r="C441" i="302" s="1"/>
  <c r="G438" i="302"/>
  <c r="C438" i="302" s="1"/>
  <c r="G437" i="302"/>
  <c r="C437" i="302" s="1"/>
  <c r="H437" i="302"/>
  <c r="R437" i="302" s="1"/>
  <c r="P438" i="302" s="1"/>
  <c r="J450" i="291"/>
  <c r="G444" i="291"/>
  <c r="C444" i="291" s="1"/>
  <c r="G446" i="291"/>
  <c r="C446" i="291" s="1"/>
  <c r="H443" i="291"/>
  <c r="R443" i="291" s="1"/>
  <c r="P444" i="291" s="1"/>
  <c r="G443" i="291"/>
  <c r="C443" i="291" s="1"/>
  <c r="G447" i="291"/>
  <c r="C447" i="291" s="1"/>
  <c r="G445" i="291"/>
  <c r="C445" i="291" s="1"/>
  <c r="S438" i="293"/>
  <c r="K439" i="293" s="1"/>
  <c r="A438" i="293" s="1"/>
  <c r="P439" i="293"/>
  <c r="M438" i="293" s="1"/>
  <c r="S438" i="300"/>
  <c r="K439" i="300" s="1"/>
  <c r="A438" i="300" s="1"/>
  <c r="P439" i="300"/>
  <c r="M438" i="300" s="1"/>
  <c r="N432" i="295"/>
  <c r="L432" i="295"/>
  <c r="G445" i="295"/>
  <c r="C445" i="295" s="1"/>
  <c r="G443" i="295"/>
  <c r="C443" i="295" s="1"/>
  <c r="G446" i="295"/>
  <c r="C446" i="295" s="1"/>
  <c r="G447" i="295"/>
  <c r="C447" i="295" s="1"/>
  <c r="G444" i="295"/>
  <c r="C444" i="295" s="1"/>
  <c r="J450" i="295"/>
  <c r="H443" i="295"/>
  <c r="R443" i="295" s="1"/>
  <c r="P444" i="295" s="1"/>
  <c r="P439" i="294"/>
  <c r="M438" i="294" s="1"/>
  <c r="S438" i="294"/>
  <c r="K439" i="294" s="1"/>
  <c r="A438" i="294" s="1"/>
  <c r="L432" i="300"/>
  <c r="N432" i="300"/>
  <c r="G447" i="298"/>
  <c r="C447" i="298" s="1"/>
  <c r="G443" i="298"/>
  <c r="C443" i="298" s="1"/>
  <c r="G446" i="298"/>
  <c r="C446" i="298" s="1"/>
  <c r="J450" i="298"/>
  <c r="G445" i="298"/>
  <c r="C445" i="298" s="1"/>
  <c r="G444" i="298"/>
  <c r="C444" i="298" s="1"/>
  <c r="H443" i="298"/>
  <c r="R443" i="298" s="1"/>
  <c r="P444" i="298" s="1"/>
  <c r="P439" i="291"/>
  <c r="M438" i="291" s="1"/>
  <c r="S438" i="291"/>
  <c r="K439" i="291" s="1"/>
  <c r="A438" i="291" s="1"/>
  <c r="N432" i="294"/>
  <c r="L432" i="294"/>
  <c r="P439" i="292"/>
  <c r="M438" i="292" s="1"/>
  <c r="S438" i="292"/>
  <c r="K439" i="292" s="1"/>
  <c r="A438" i="292" s="1"/>
  <c r="L438" i="299"/>
  <c r="N438" i="299"/>
  <c r="G445" i="300"/>
  <c r="C445" i="300" s="1"/>
  <c r="G444" i="300"/>
  <c r="C444" i="300" s="1"/>
  <c r="J450" i="300"/>
  <c r="G443" i="300"/>
  <c r="C443" i="300" s="1"/>
  <c r="G446" i="300"/>
  <c r="C446" i="300" s="1"/>
  <c r="G447" i="300"/>
  <c r="C447" i="300" s="1"/>
  <c r="H443" i="300"/>
  <c r="R443" i="300" s="1"/>
  <c r="P444" i="300" s="1"/>
  <c r="N426" i="302"/>
  <c r="L426" i="302"/>
  <c r="A738" i="230"/>
  <c r="G445" i="297" l="1"/>
  <c r="C445" i="297" s="1"/>
  <c r="G443" i="297"/>
  <c r="C443" i="297" s="1"/>
  <c r="H443" i="297"/>
  <c r="R443" i="297" s="1"/>
  <c r="P444" i="297" s="1"/>
  <c r="G446" i="297"/>
  <c r="C446" i="297" s="1"/>
  <c r="G444" i="297"/>
  <c r="C444" i="297" s="1"/>
  <c r="G447" i="297"/>
  <c r="C447" i="297" s="1"/>
  <c r="J450" i="297"/>
  <c r="N432" i="297"/>
  <c r="L432" i="297"/>
  <c r="S438" i="297"/>
  <c r="K439" i="297" s="1"/>
  <c r="A438" i="297" s="1"/>
  <c r="P439" i="297"/>
  <c r="M438" i="297" s="1"/>
  <c r="P445" i="291"/>
  <c r="M444" i="291" s="1"/>
  <c r="S444" i="291"/>
  <c r="K445" i="291" s="1"/>
  <c r="A444" i="291" s="1"/>
  <c r="S438" i="302"/>
  <c r="K439" i="302" s="1"/>
  <c r="A438" i="302" s="1"/>
  <c r="P439" i="302"/>
  <c r="M438" i="302" s="1"/>
  <c r="L444" i="299"/>
  <c r="N444" i="299"/>
  <c r="N438" i="295"/>
  <c r="L438" i="295"/>
  <c r="P445" i="292"/>
  <c r="M444" i="292" s="1"/>
  <c r="S444" i="292"/>
  <c r="K445" i="292" s="1"/>
  <c r="A444" i="292" s="1"/>
  <c r="H449" i="294"/>
  <c r="R449" i="294" s="1"/>
  <c r="P450" i="294" s="1"/>
  <c r="G449" i="294"/>
  <c r="C449" i="294" s="1"/>
  <c r="G450" i="294"/>
  <c r="C450" i="294" s="1"/>
  <c r="G453" i="294"/>
  <c r="C453" i="294" s="1"/>
  <c r="J456" i="294"/>
  <c r="G451" i="294"/>
  <c r="C451" i="294" s="1"/>
  <c r="G452" i="294"/>
  <c r="C452" i="294" s="1"/>
  <c r="P445" i="296"/>
  <c r="M444" i="296" s="1"/>
  <c r="S444" i="296"/>
  <c r="K445" i="296" s="1"/>
  <c r="A444" i="296" s="1"/>
  <c r="L438" i="292"/>
  <c r="N438" i="292"/>
  <c r="N438" i="294"/>
  <c r="L438" i="294"/>
  <c r="L438" i="293"/>
  <c r="N438" i="293"/>
  <c r="G450" i="291"/>
  <c r="C450" i="291" s="1"/>
  <c r="G452" i="291"/>
  <c r="C452" i="291" s="1"/>
  <c r="J456" i="291"/>
  <c r="G449" i="291"/>
  <c r="C449" i="291" s="1"/>
  <c r="G451" i="291"/>
  <c r="C451" i="291" s="1"/>
  <c r="G453" i="291"/>
  <c r="C453" i="291" s="1"/>
  <c r="H449" i="291"/>
  <c r="R449" i="291" s="1"/>
  <c r="P450" i="291" s="1"/>
  <c r="L432" i="302"/>
  <c r="N432" i="302"/>
  <c r="S444" i="295"/>
  <c r="K445" i="295" s="1"/>
  <c r="A444" i="295" s="1"/>
  <c r="P445" i="295"/>
  <c r="M444" i="295" s="1"/>
  <c r="S444" i="298"/>
  <c r="K445" i="298" s="1"/>
  <c r="A444" i="298" s="1"/>
  <c r="P445" i="298"/>
  <c r="M444" i="298" s="1"/>
  <c r="P445" i="300"/>
  <c r="M444" i="300" s="1"/>
  <c r="S444" i="300"/>
  <c r="K445" i="300" s="1"/>
  <c r="A444" i="300" s="1"/>
  <c r="G452" i="300"/>
  <c r="C452" i="300" s="1"/>
  <c r="G450" i="300"/>
  <c r="C450" i="300" s="1"/>
  <c r="H449" i="300"/>
  <c r="R449" i="300" s="1"/>
  <c r="P450" i="300" s="1"/>
  <c r="G453" i="300"/>
  <c r="C453" i="300" s="1"/>
  <c r="J456" i="300"/>
  <c r="G451" i="300"/>
  <c r="C451" i="300" s="1"/>
  <c r="G449" i="300"/>
  <c r="C449" i="300" s="1"/>
  <c r="L438" i="291"/>
  <c r="N438" i="291"/>
  <c r="G449" i="298"/>
  <c r="C449" i="298" s="1"/>
  <c r="G453" i="298"/>
  <c r="C453" i="298" s="1"/>
  <c r="H449" i="298"/>
  <c r="R449" i="298" s="1"/>
  <c r="P450" i="298" s="1"/>
  <c r="G450" i="298"/>
  <c r="C450" i="298" s="1"/>
  <c r="G451" i="298"/>
  <c r="C451" i="298" s="1"/>
  <c r="J456" i="298"/>
  <c r="G452" i="298"/>
  <c r="C452" i="298" s="1"/>
  <c r="J450" i="302"/>
  <c r="G444" i="302"/>
  <c r="C444" i="302" s="1"/>
  <c r="H443" i="302"/>
  <c r="R443" i="302" s="1"/>
  <c r="P444" i="302" s="1"/>
  <c r="G446" i="302"/>
  <c r="C446" i="302" s="1"/>
  <c r="G443" i="302"/>
  <c r="C443" i="302" s="1"/>
  <c r="G447" i="302"/>
  <c r="C447" i="302" s="1"/>
  <c r="G445" i="302"/>
  <c r="C445" i="302" s="1"/>
  <c r="H455" i="299"/>
  <c r="R455" i="299" s="1"/>
  <c r="P456" i="299" s="1"/>
  <c r="G455" i="299"/>
  <c r="C455" i="299" s="1"/>
  <c r="G458" i="299"/>
  <c r="C458" i="299" s="1"/>
  <c r="G459" i="299"/>
  <c r="C459" i="299" s="1"/>
  <c r="J462" i="299"/>
  <c r="G456" i="299"/>
  <c r="C456" i="299" s="1"/>
  <c r="G457" i="299"/>
  <c r="C457" i="299" s="1"/>
  <c r="H449" i="296"/>
  <c r="R449" i="296" s="1"/>
  <c r="P450" i="296" s="1"/>
  <c r="G451" i="296"/>
  <c r="C451" i="296" s="1"/>
  <c r="G449" i="296"/>
  <c r="C449" i="296" s="1"/>
  <c r="G453" i="296"/>
  <c r="C453" i="296" s="1"/>
  <c r="G450" i="296"/>
  <c r="C450" i="296" s="1"/>
  <c r="J456" i="296"/>
  <c r="G452" i="296"/>
  <c r="C452" i="296" s="1"/>
  <c r="G449" i="293"/>
  <c r="C449" i="293" s="1"/>
  <c r="G453" i="293"/>
  <c r="C453" i="293" s="1"/>
  <c r="G452" i="293"/>
  <c r="C452" i="293" s="1"/>
  <c r="H449" i="293"/>
  <c r="R449" i="293" s="1"/>
  <c r="P450" i="293" s="1"/>
  <c r="G450" i="293"/>
  <c r="C450" i="293" s="1"/>
  <c r="G451" i="293"/>
  <c r="C451" i="293" s="1"/>
  <c r="J456" i="293"/>
  <c r="P445" i="293"/>
  <c r="M444" i="293" s="1"/>
  <c r="S444" i="293"/>
  <c r="K445" i="293" s="1"/>
  <c r="A444" i="293" s="1"/>
  <c r="G453" i="295"/>
  <c r="C453" i="295" s="1"/>
  <c r="H449" i="295"/>
  <c r="R449" i="295" s="1"/>
  <c r="P450" i="295" s="1"/>
  <c r="G450" i="295"/>
  <c r="C450" i="295" s="1"/>
  <c r="J456" i="295"/>
  <c r="G451" i="295"/>
  <c r="C451" i="295" s="1"/>
  <c r="G449" i="295"/>
  <c r="C449" i="295" s="1"/>
  <c r="G452" i="295"/>
  <c r="C452" i="295" s="1"/>
  <c r="L438" i="300"/>
  <c r="N438" i="300"/>
  <c r="L438" i="296"/>
  <c r="N438" i="296"/>
  <c r="G453" i="292"/>
  <c r="C453" i="292" s="1"/>
  <c r="J456" i="292"/>
  <c r="G451" i="292"/>
  <c r="C451" i="292" s="1"/>
  <c r="G449" i="292"/>
  <c r="C449" i="292" s="1"/>
  <c r="G452" i="292"/>
  <c r="C452" i="292" s="1"/>
  <c r="H449" i="292"/>
  <c r="R449" i="292" s="1"/>
  <c r="P450" i="292" s="1"/>
  <c r="G450" i="292"/>
  <c r="C450" i="292" s="1"/>
  <c r="P445" i="294"/>
  <c r="M444" i="294" s="1"/>
  <c r="S444" i="294"/>
  <c r="K445" i="294" s="1"/>
  <c r="A444" i="294" s="1"/>
  <c r="S450" i="299"/>
  <c r="K451" i="299" s="1"/>
  <c r="A450" i="299" s="1"/>
  <c r="P451" i="299"/>
  <c r="M450" i="299" s="1"/>
  <c r="L438" i="298"/>
  <c r="N438" i="298"/>
  <c r="A739" i="230"/>
  <c r="L438" i="297" l="1"/>
  <c r="N438" i="297"/>
  <c r="J456" i="297"/>
  <c r="G449" i="297"/>
  <c r="C449" i="297" s="1"/>
  <c r="H449" i="297"/>
  <c r="R449" i="297" s="1"/>
  <c r="P450" i="297" s="1"/>
  <c r="G450" i="297"/>
  <c r="C450" i="297" s="1"/>
  <c r="G452" i="297"/>
  <c r="C452" i="297" s="1"/>
  <c r="G453" i="297"/>
  <c r="C453" i="297" s="1"/>
  <c r="G451" i="297"/>
  <c r="C451" i="297" s="1"/>
  <c r="S444" i="297"/>
  <c r="K445" i="297" s="1"/>
  <c r="A444" i="297" s="1"/>
  <c r="P445" i="297"/>
  <c r="M444" i="297" s="1"/>
  <c r="P451" i="295"/>
  <c r="M450" i="295" s="1"/>
  <c r="S450" i="295"/>
  <c r="K451" i="295" s="1"/>
  <c r="A450" i="295" s="1"/>
  <c r="H455" i="293"/>
  <c r="R455" i="293" s="1"/>
  <c r="P456" i="293" s="1"/>
  <c r="G458" i="293"/>
  <c r="C458" i="293" s="1"/>
  <c r="G456" i="293"/>
  <c r="C456" i="293" s="1"/>
  <c r="J462" i="293"/>
  <c r="G459" i="293"/>
  <c r="C459" i="293" s="1"/>
  <c r="G457" i="293"/>
  <c r="C457" i="293" s="1"/>
  <c r="G455" i="293"/>
  <c r="C455" i="293" s="1"/>
  <c r="G458" i="296"/>
  <c r="C458" i="296" s="1"/>
  <c r="G459" i="296"/>
  <c r="C459" i="296" s="1"/>
  <c r="H455" i="296"/>
  <c r="R455" i="296" s="1"/>
  <c r="P456" i="296" s="1"/>
  <c r="G455" i="296"/>
  <c r="C455" i="296" s="1"/>
  <c r="J462" i="296"/>
  <c r="G456" i="296"/>
  <c r="C456" i="296" s="1"/>
  <c r="G457" i="296"/>
  <c r="C457" i="296" s="1"/>
  <c r="G465" i="299"/>
  <c r="C465" i="299" s="1"/>
  <c r="J468" i="299"/>
  <c r="G463" i="299"/>
  <c r="C463" i="299" s="1"/>
  <c r="G461" i="299"/>
  <c r="C461" i="299" s="1"/>
  <c r="H461" i="299"/>
  <c r="R461" i="299" s="1"/>
  <c r="P462" i="299" s="1"/>
  <c r="G462" i="299"/>
  <c r="C462" i="299" s="1"/>
  <c r="G464" i="299"/>
  <c r="C464" i="299" s="1"/>
  <c r="P457" i="299"/>
  <c r="M456" i="299" s="1"/>
  <c r="S456" i="299"/>
  <c r="K457" i="299" s="1"/>
  <c r="A456" i="299" s="1"/>
  <c r="S450" i="298"/>
  <c r="K451" i="298" s="1"/>
  <c r="A450" i="298" s="1"/>
  <c r="P451" i="298"/>
  <c r="M450" i="298" s="1"/>
  <c r="N444" i="295"/>
  <c r="L444" i="295"/>
  <c r="S450" i="291"/>
  <c r="K451" i="291" s="1"/>
  <c r="A450" i="291" s="1"/>
  <c r="P451" i="291"/>
  <c r="M450" i="291" s="1"/>
  <c r="G458" i="291"/>
  <c r="C458" i="291" s="1"/>
  <c r="G456" i="291"/>
  <c r="C456" i="291" s="1"/>
  <c r="G459" i="291"/>
  <c r="C459" i="291" s="1"/>
  <c r="H455" i="291"/>
  <c r="R455" i="291" s="1"/>
  <c r="P456" i="291" s="1"/>
  <c r="G455" i="291"/>
  <c r="C455" i="291" s="1"/>
  <c r="G457" i="291"/>
  <c r="C457" i="291" s="1"/>
  <c r="J462" i="291"/>
  <c r="L444" i="296"/>
  <c r="N444" i="296"/>
  <c r="N444" i="292"/>
  <c r="L444" i="292"/>
  <c r="N444" i="291"/>
  <c r="L444" i="291"/>
  <c r="N444" i="294"/>
  <c r="L444" i="294"/>
  <c r="N444" i="293"/>
  <c r="L444" i="293"/>
  <c r="P451" i="293"/>
  <c r="M450" i="293" s="1"/>
  <c r="S450" i="293"/>
  <c r="K451" i="293" s="1"/>
  <c r="A450" i="293" s="1"/>
  <c r="G450" i="302"/>
  <c r="C450" i="302" s="1"/>
  <c r="G449" i="302"/>
  <c r="C449" i="302" s="1"/>
  <c r="G451" i="302"/>
  <c r="C451" i="302" s="1"/>
  <c r="H449" i="302"/>
  <c r="R449" i="302" s="1"/>
  <c r="P450" i="302" s="1"/>
  <c r="G453" i="302"/>
  <c r="C453" i="302" s="1"/>
  <c r="J456" i="302"/>
  <c r="G452" i="302"/>
  <c r="C452" i="302" s="1"/>
  <c r="G455" i="300"/>
  <c r="C455" i="300" s="1"/>
  <c r="H455" i="300"/>
  <c r="R455" i="300" s="1"/>
  <c r="P456" i="300" s="1"/>
  <c r="G457" i="300"/>
  <c r="C457" i="300" s="1"/>
  <c r="J462" i="300"/>
  <c r="G456" i="300"/>
  <c r="C456" i="300" s="1"/>
  <c r="G458" i="300"/>
  <c r="C458" i="300" s="1"/>
  <c r="G459" i="300"/>
  <c r="C459" i="300" s="1"/>
  <c r="G457" i="294"/>
  <c r="C457" i="294" s="1"/>
  <c r="J462" i="294"/>
  <c r="G459" i="294"/>
  <c r="C459" i="294" s="1"/>
  <c r="G458" i="294"/>
  <c r="C458" i="294" s="1"/>
  <c r="H455" i="294"/>
  <c r="R455" i="294" s="1"/>
  <c r="P456" i="294" s="1"/>
  <c r="G455" i="294"/>
  <c r="C455" i="294" s="1"/>
  <c r="G456" i="294"/>
  <c r="C456" i="294" s="1"/>
  <c r="S450" i="294"/>
  <c r="K451" i="294" s="1"/>
  <c r="A450" i="294" s="1"/>
  <c r="P451" i="294"/>
  <c r="M450" i="294" s="1"/>
  <c r="L450" i="299"/>
  <c r="N450" i="299"/>
  <c r="J462" i="295"/>
  <c r="G459" i="295"/>
  <c r="C459" i="295" s="1"/>
  <c r="H455" i="295"/>
  <c r="R455" i="295" s="1"/>
  <c r="P456" i="295" s="1"/>
  <c r="G458" i="295"/>
  <c r="C458" i="295" s="1"/>
  <c r="G456" i="295"/>
  <c r="C456" i="295" s="1"/>
  <c r="G457" i="295"/>
  <c r="C457" i="295" s="1"/>
  <c r="G455" i="295"/>
  <c r="C455" i="295" s="1"/>
  <c r="N444" i="298"/>
  <c r="L444" i="298"/>
  <c r="S450" i="292"/>
  <c r="K451" i="292" s="1"/>
  <c r="A450" i="292" s="1"/>
  <c r="P451" i="292"/>
  <c r="M450" i="292" s="1"/>
  <c r="G458" i="292"/>
  <c r="C458" i="292" s="1"/>
  <c r="G459" i="292"/>
  <c r="C459" i="292" s="1"/>
  <c r="H455" i="292"/>
  <c r="R455" i="292" s="1"/>
  <c r="P456" i="292" s="1"/>
  <c r="G456" i="292"/>
  <c r="C456" i="292" s="1"/>
  <c r="G455" i="292"/>
  <c r="C455" i="292" s="1"/>
  <c r="G457" i="292"/>
  <c r="C457" i="292" s="1"/>
  <c r="J462" i="292"/>
  <c r="P451" i="296"/>
  <c r="M450" i="296" s="1"/>
  <c r="S450" i="296"/>
  <c r="K451" i="296" s="1"/>
  <c r="A450" i="296" s="1"/>
  <c r="S444" i="302"/>
  <c r="K445" i="302" s="1"/>
  <c r="A444" i="302" s="1"/>
  <c r="P445" i="302"/>
  <c r="M444" i="302" s="1"/>
  <c r="G458" i="298"/>
  <c r="C458" i="298" s="1"/>
  <c r="G459" i="298"/>
  <c r="C459" i="298" s="1"/>
  <c r="G456" i="298"/>
  <c r="C456" i="298" s="1"/>
  <c r="H455" i="298"/>
  <c r="R455" i="298" s="1"/>
  <c r="P456" i="298" s="1"/>
  <c r="G457" i="298"/>
  <c r="C457" i="298" s="1"/>
  <c r="J462" i="298"/>
  <c r="G455" i="298"/>
  <c r="C455" i="298" s="1"/>
  <c r="S450" i="300"/>
  <c r="K451" i="300" s="1"/>
  <c r="A450" i="300" s="1"/>
  <c r="P451" i="300"/>
  <c r="M450" i="300" s="1"/>
  <c r="N444" i="300"/>
  <c r="L444" i="300"/>
  <c r="L438" i="302"/>
  <c r="N438" i="302"/>
  <c r="A740" i="230"/>
  <c r="P451" i="297" l="1"/>
  <c r="M450" i="297" s="1"/>
  <c r="S450" i="297"/>
  <c r="K451" i="297" s="1"/>
  <c r="A450" i="297" s="1"/>
  <c r="N444" i="297"/>
  <c r="L444" i="297"/>
  <c r="H455" i="297"/>
  <c r="R455" i="297" s="1"/>
  <c r="P456" i="297" s="1"/>
  <c r="G457" i="297"/>
  <c r="C457" i="297" s="1"/>
  <c r="G456" i="297"/>
  <c r="C456" i="297" s="1"/>
  <c r="J462" i="297"/>
  <c r="G455" i="297"/>
  <c r="C455" i="297" s="1"/>
  <c r="G459" i="297"/>
  <c r="C459" i="297" s="1"/>
  <c r="G458" i="297"/>
  <c r="C458" i="297" s="1"/>
  <c r="P457" i="298"/>
  <c r="M456" i="298" s="1"/>
  <c r="S456" i="298"/>
  <c r="K457" i="298" s="1"/>
  <c r="A456" i="298" s="1"/>
  <c r="N444" i="302"/>
  <c r="L444" i="302"/>
  <c r="P457" i="292"/>
  <c r="M456" i="292" s="1"/>
  <c r="S456" i="292"/>
  <c r="K457" i="292" s="1"/>
  <c r="A456" i="292" s="1"/>
  <c r="P457" i="300"/>
  <c r="M456" i="300" s="1"/>
  <c r="S456" i="300"/>
  <c r="K457" i="300" s="1"/>
  <c r="A456" i="300" s="1"/>
  <c r="P463" i="299"/>
  <c r="M462" i="299" s="1"/>
  <c r="S462" i="299"/>
  <c r="K463" i="299" s="1"/>
  <c r="A462" i="299" s="1"/>
  <c r="L450" i="295"/>
  <c r="N450" i="295"/>
  <c r="G463" i="292"/>
  <c r="C463" i="292" s="1"/>
  <c r="G464" i="292"/>
  <c r="C464" i="292" s="1"/>
  <c r="J468" i="292"/>
  <c r="G461" i="292"/>
  <c r="C461" i="292" s="1"/>
  <c r="G462" i="292"/>
  <c r="C462" i="292" s="1"/>
  <c r="H461" i="292"/>
  <c r="R461" i="292" s="1"/>
  <c r="P462" i="292" s="1"/>
  <c r="G465" i="292"/>
  <c r="C465" i="292" s="1"/>
  <c r="L450" i="300"/>
  <c r="N450" i="300"/>
  <c r="L450" i="296"/>
  <c r="N450" i="296"/>
  <c r="N450" i="292"/>
  <c r="L450" i="292"/>
  <c r="P457" i="295"/>
  <c r="M456" i="295" s="1"/>
  <c r="S456" i="295"/>
  <c r="K457" i="295" s="1"/>
  <c r="A456" i="295" s="1"/>
  <c r="G456" i="302"/>
  <c r="C456" i="302" s="1"/>
  <c r="G455" i="302"/>
  <c r="C455" i="302" s="1"/>
  <c r="G457" i="302"/>
  <c r="C457" i="302" s="1"/>
  <c r="G458" i="302"/>
  <c r="C458" i="302" s="1"/>
  <c r="G459" i="302"/>
  <c r="C459" i="302" s="1"/>
  <c r="J462" i="302"/>
  <c r="H455" i="302"/>
  <c r="G461" i="291"/>
  <c r="C461" i="291" s="1"/>
  <c r="G462" i="291"/>
  <c r="C462" i="291" s="1"/>
  <c r="G463" i="291"/>
  <c r="C463" i="291" s="1"/>
  <c r="H461" i="291"/>
  <c r="R461" i="291" s="1"/>
  <c r="P462" i="291" s="1"/>
  <c r="G465" i="291"/>
  <c r="C465" i="291" s="1"/>
  <c r="G464" i="291"/>
  <c r="C464" i="291" s="1"/>
  <c r="J468" i="291"/>
  <c r="J474" i="299"/>
  <c r="H467" i="299"/>
  <c r="R467" i="299" s="1"/>
  <c r="P468" i="299" s="1"/>
  <c r="G468" i="299"/>
  <c r="C468" i="299" s="1"/>
  <c r="G471" i="299"/>
  <c r="C471" i="299" s="1"/>
  <c r="G470" i="299"/>
  <c r="C470" i="299" s="1"/>
  <c r="G469" i="299"/>
  <c r="C469" i="299" s="1"/>
  <c r="G467" i="299"/>
  <c r="C467" i="299" s="1"/>
  <c r="G464" i="296"/>
  <c r="C464" i="296" s="1"/>
  <c r="G465" i="296"/>
  <c r="C465" i="296" s="1"/>
  <c r="G461" i="296"/>
  <c r="C461" i="296" s="1"/>
  <c r="G462" i="296"/>
  <c r="C462" i="296" s="1"/>
  <c r="H461" i="296"/>
  <c r="R461" i="296" s="1"/>
  <c r="P462" i="296" s="1"/>
  <c r="G463" i="296"/>
  <c r="C463" i="296" s="1"/>
  <c r="J468" i="296"/>
  <c r="G464" i="293"/>
  <c r="C464" i="293" s="1"/>
  <c r="H461" i="293"/>
  <c r="R461" i="293" s="1"/>
  <c r="P462" i="293" s="1"/>
  <c r="J468" i="293"/>
  <c r="G462" i="293"/>
  <c r="C462" i="293" s="1"/>
  <c r="G463" i="293"/>
  <c r="C463" i="293" s="1"/>
  <c r="G461" i="293"/>
  <c r="C461" i="293" s="1"/>
  <c r="G465" i="293"/>
  <c r="C465" i="293" s="1"/>
  <c r="G461" i="298"/>
  <c r="C461" i="298" s="1"/>
  <c r="J468" i="298"/>
  <c r="G465" i="298"/>
  <c r="C465" i="298" s="1"/>
  <c r="G464" i="298"/>
  <c r="C464" i="298" s="1"/>
  <c r="H461" i="298"/>
  <c r="R461" i="298" s="1"/>
  <c r="P462" i="298" s="1"/>
  <c r="G463" i="298"/>
  <c r="C463" i="298" s="1"/>
  <c r="G462" i="298"/>
  <c r="C462" i="298" s="1"/>
  <c r="L450" i="294"/>
  <c r="N450" i="294"/>
  <c r="P457" i="294"/>
  <c r="M456" i="294" s="1"/>
  <c r="S456" i="294"/>
  <c r="K457" i="294" s="1"/>
  <c r="A456" i="294" s="1"/>
  <c r="G465" i="300"/>
  <c r="C465" i="300" s="1"/>
  <c r="G463" i="300"/>
  <c r="C463" i="300" s="1"/>
  <c r="G461" i="300"/>
  <c r="C461" i="300" s="1"/>
  <c r="G464" i="300"/>
  <c r="C464" i="300" s="1"/>
  <c r="G462" i="300"/>
  <c r="C462" i="300" s="1"/>
  <c r="J468" i="300"/>
  <c r="H461" i="300"/>
  <c r="R461" i="300" s="1"/>
  <c r="P462" i="300" s="1"/>
  <c r="N450" i="293"/>
  <c r="L450" i="293"/>
  <c r="P457" i="291"/>
  <c r="M456" i="291" s="1"/>
  <c r="S456" i="291"/>
  <c r="K457" i="291" s="1"/>
  <c r="A456" i="291" s="1"/>
  <c r="N450" i="291"/>
  <c r="L450" i="291"/>
  <c r="N450" i="298"/>
  <c r="L450" i="298"/>
  <c r="P457" i="293"/>
  <c r="M456" i="293" s="1"/>
  <c r="S456" i="293"/>
  <c r="K457" i="293" s="1"/>
  <c r="A456" i="293" s="1"/>
  <c r="H461" i="295"/>
  <c r="R461" i="295" s="1"/>
  <c r="P462" i="295" s="1"/>
  <c r="J468" i="295"/>
  <c r="G464" i="295"/>
  <c r="C464" i="295" s="1"/>
  <c r="G463" i="295"/>
  <c r="C463" i="295" s="1"/>
  <c r="G465" i="295"/>
  <c r="C465" i="295" s="1"/>
  <c r="G461" i="295"/>
  <c r="C461" i="295" s="1"/>
  <c r="G462" i="295"/>
  <c r="C462" i="295" s="1"/>
  <c r="G464" i="294"/>
  <c r="C464" i="294" s="1"/>
  <c r="G461" i="294"/>
  <c r="C461" i="294" s="1"/>
  <c r="G465" i="294"/>
  <c r="C465" i="294" s="1"/>
  <c r="G462" i="294"/>
  <c r="C462" i="294" s="1"/>
  <c r="H461" i="294"/>
  <c r="R461" i="294" s="1"/>
  <c r="P462" i="294" s="1"/>
  <c r="J468" i="294"/>
  <c r="G463" i="294"/>
  <c r="C463" i="294" s="1"/>
  <c r="S450" i="302"/>
  <c r="K451" i="302" s="1"/>
  <c r="A450" i="302" s="1"/>
  <c r="P451" i="302"/>
  <c r="M450" i="302" s="1"/>
  <c r="L456" i="299"/>
  <c r="N456" i="299"/>
  <c r="S456" i="296"/>
  <c r="K457" i="296" s="1"/>
  <c r="A456" i="296" s="1"/>
  <c r="P457" i="296"/>
  <c r="M456" i="296" s="1"/>
  <c r="A741" i="230"/>
  <c r="P457" i="297" l="1"/>
  <c r="M456" i="297" s="1"/>
  <c r="S456" i="297"/>
  <c r="K457" i="297" s="1"/>
  <c r="A456" i="297" s="1"/>
  <c r="N450" i="297"/>
  <c r="L450" i="297"/>
  <c r="G464" i="297"/>
  <c r="C464" i="297" s="1"/>
  <c r="G465" i="297"/>
  <c r="C465" i="297" s="1"/>
  <c r="H461" i="297"/>
  <c r="R461" i="297" s="1"/>
  <c r="P462" i="297" s="1"/>
  <c r="G461" i="297"/>
  <c r="C461" i="297" s="1"/>
  <c r="G463" i="297"/>
  <c r="C463" i="297" s="1"/>
  <c r="G462" i="297"/>
  <c r="C462" i="297" s="1"/>
  <c r="J468" i="297"/>
  <c r="G470" i="293"/>
  <c r="C470" i="293" s="1"/>
  <c r="G471" i="293"/>
  <c r="C471" i="293" s="1"/>
  <c r="J474" i="293"/>
  <c r="H467" i="293"/>
  <c r="R467" i="293" s="1"/>
  <c r="P468" i="293" s="1"/>
  <c r="G468" i="293"/>
  <c r="C468" i="293" s="1"/>
  <c r="G467" i="293"/>
  <c r="C467" i="293" s="1"/>
  <c r="G469" i="293"/>
  <c r="C469" i="293" s="1"/>
  <c r="G473" i="299"/>
  <c r="C473" i="299" s="1"/>
  <c r="G477" i="299"/>
  <c r="C477" i="299" s="1"/>
  <c r="G474" i="299"/>
  <c r="C474" i="299" s="1"/>
  <c r="G476" i="299"/>
  <c r="C476" i="299" s="1"/>
  <c r="H473" i="299"/>
  <c r="R473" i="299" s="1"/>
  <c r="P474" i="299" s="1"/>
  <c r="G475" i="299"/>
  <c r="C475" i="299" s="1"/>
  <c r="J480" i="299"/>
  <c r="S462" i="291"/>
  <c r="K463" i="291" s="1"/>
  <c r="A462" i="291" s="1"/>
  <c r="P463" i="291"/>
  <c r="M462" i="291" s="1"/>
  <c r="R455" i="302"/>
  <c r="P456" i="302" s="1"/>
  <c r="L456" i="295"/>
  <c r="N456" i="295"/>
  <c r="S462" i="292"/>
  <c r="K463" i="292" s="1"/>
  <c r="A462" i="292" s="1"/>
  <c r="P463" i="292"/>
  <c r="M462" i="292" s="1"/>
  <c r="P463" i="295"/>
  <c r="M462" i="295" s="1"/>
  <c r="S462" i="295"/>
  <c r="K463" i="295" s="1"/>
  <c r="A462" i="295" s="1"/>
  <c r="N456" i="291"/>
  <c r="L456" i="291"/>
  <c r="G468" i="300"/>
  <c r="C468" i="300" s="1"/>
  <c r="J474" i="300"/>
  <c r="G469" i="300"/>
  <c r="C469" i="300" s="1"/>
  <c r="G470" i="300"/>
  <c r="C470" i="300" s="1"/>
  <c r="G467" i="300"/>
  <c r="C467" i="300" s="1"/>
  <c r="G471" i="300"/>
  <c r="C471" i="300" s="1"/>
  <c r="H467" i="300"/>
  <c r="S462" i="298"/>
  <c r="K463" i="298" s="1"/>
  <c r="A462" i="298" s="1"/>
  <c r="P463" i="298"/>
  <c r="M462" i="298" s="1"/>
  <c r="G467" i="296"/>
  <c r="C467" i="296" s="1"/>
  <c r="G470" i="296"/>
  <c r="C470" i="296" s="1"/>
  <c r="G469" i="296"/>
  <c r="C469" i="296" s="1"/>
  <c r="G471" i="296"/>
  <c r="C471" i="296" s="1"/>
  <c r="H467" i="296"/>
  <c r="R467" i="296" s="1"/>
  <c r="P468" i="296" s="1"/>
  <c r="G468" i="296"/>
  <c r="C468" i="296" s="1"/>
  <c r="J474" i="296"/>
  <c r="P469" i="299"/>
  <c r="M468" i="299" s="1"/>
  <c r="S468" i="299"/>
  <c r="K469" i="299" s="1"/>
  <c r="A468" i="299" s="1"/>
  <c r="G470" i="292"/>
  <c r="C470" i="292" s="1"/>
  <c r="G467" i="292"/>
  <c r="C467" i="292" s="1"/>
  <c r="J474" i="292"/>
  <c r="G471" i="292"/>
  <c r="C471" i="292" s="1"/>
  <c r="G468" i="292"/>
  <c r="C468" i="292" s="1"/>
  <c r="G469" i="292"/>
  <c r="C469" i="292" s="1"/>
  <c r="H467" i="292"/>
  <c r="R467" i="292" s="1"/>
  <c r="P468" i="292" s="1"/>
  <c r="L462" i="299"/>
  <c r="N462" i="299"/>
  <c r="N456" i="300"/>
  <c r="L456" i="300"/>
  <c r="N456" i="296"/>
  <c r="L456" i="296"/>
  <c r="N450" i="302"/>
  <c r="L450" i="302"/>
  <c r="G469" i="295"/>
  <c r="C469" i="295" s="1"/>
  <c r="J474" i="295"/>
  <c r="G468" i="295"/>
  <c r="C468" i="295" s="1"/>
  <c r="G467" i="295"/>
  <c r="C467" i="295" s="1"/>
  <c r="G470" i="295"/>
  <c r="C470" i="295" s="1"/>
  <c r="G471" i="295"/>
  <c r="C471" i="295" s="1"/>
  <c r="H467" i="295"/>
  <c r="R467" i="295" s="1"/>
  <c r="P468" i="295" s="1"/>
  <c r="P463" i="300"/>
  <c r="M462" i="300" s="1"/>
  <c r="S462" i="300"/>
  <c r="K463" i="300" s="1"/>
  <c r="A462" i="300" s="1"/>
  <c r="L456" i="294"/>
  <c r="N456" i="294"/>
  <c r="G470" i="298"/>
  <c r="C470" i="298" s="1"/>
  <c r="G467" i="298"/>
  <c r="C467" i="298" s="1"/>
  <c r="G471" i="298"/>
  <c r="C471" i="298" s="1"/>
  <c r="J474" i="298"/>
  <c r="G469" i="298"/>
  <c r="C469" i="298" s="1"/>
  <c r="H467" i="298"/>
  <c r="R467" i="298" s="1"/>
  <c r="P468" i="298" s="1"/>
  <c r="G468" i="298"/>
  <c r="C468" i="298" s="1"/>
  <c r="S462" i="294"/>
  <c r="K463" i="294" s="1"/>
  <c r="A462" i="294" s="1"/>
  <c r="P463" i="294"/>
  <c r="M462" i="294" s="1"/>
  <c r="G468" i="294"/>
  <c r="C468" i="294" s="1"/>
  <c r="J474" i="294"/>
  <c r="G467" i="294"/>
  <c r="C467" i="294" s="1"/>
  <c r="G470" i="294"/>
  <c r="C470" i="294" s="1"/>
  <c r="G471" i="294"/>
  <c r="C471" i="294" s="1"/>
  <c r="H467" i="294"/>
  <c r="R467" i="294" s="1"/>
  <c r="P468" i="294" s="1"/>
  <c r="G469" i="294"/>
  <c r="C469" i="294" s="1"/>
  <c r="N456" i="293"/>
  <c r="L456" i="293"/>
  <c r="S462" i="293"/>
  <c r="K463" i="293" s="1"/>
  <c r="A462" i="293" s="1"/>
  <c r="P463" i="293"/>
  <c r="M462" i="293" s="1"/>
  <c r="P463" i="296"/>
  <c r="M462" i="296" s="1"/>
  <c r="S462" i="296"/>
  <c r="K463" i="296" s="1"/>
  <c r="A462" i="296" s="1"/>
  <c r="J474" i="291"/>
  <c r="G471" i="291"/>
  <c r="C471" i="291" s="1"/>
  <c r="H467" i="291"/>
  <c r="R467" i="291" s="1"/>
  <c r="P468" i="291" s="1"/>
  <c r="G467" i="291"/>
  <c r="C467" i="291" s="1"/>
  <c r="G470" i="291"/>
  <c r="C470" i="291" s="1"/>
  <c r="G469" i="291"/>
  <c r="C469" i="291" s="1"/>
  <c r="G468" i="291"/>
  <c r="C468" i="291" s="1"/>
  <c r="G464" i="302"/>
  <c r="C464" i="302" s="1"/>
  <c r="G461" i="302"/>
  <c r="C461" i="302" s="1"/>
  <c r="G462" i="302"/>
  <c r="C462" i="302" s="1"/>
  <c r="G463" i="302"/>
  <c r="C463" i="302" s="1"/>
  <c r="H461" i="302"/>
  <c r="R461" i="302" s="1"/>
  <c r="P462" i="302" s="1"/>
  <c r="G465" i="302"/>
  <c r="C465" i="302" s="1"/>
  <c r="J468" i="302"/>
  <c r="N456" i="292"/>
  <c r="L456" i="292"/>
  <c r="N456" i="298"/>
  <c r="L456" i="298"/>
  <c r="A742" i="230"/>
  <c r="L456" i="297" l="1"/>
  <c r="N456" i="297"/>
  <c r="G471" i="297"/>
  <c r="C471" i="297" s="1"/>
  <c r="G468" i="297"/>
  <c r="C468" i="297" s="1"/>
  <c r="H467" i="297"/>
  <c r="R467" i="297" s="1"/>
  <c r="P468" i="297" s="1"/>
  <c r="J474" i="297"/>
  <c r="G467" i="297"/>
  <c r="C467" i="297" s="1"/>
  <c r="G470" i="297"/>
  <c r="C470" i="297" s="1"/>
  <c r="G469" i="297"/>
  <c r="C469" i="297" s="1"/>
  <c r="P463" i="297"/>
  <c r="M462" i="297" s="1"/>
  <c r="S462" i="297"/>
  <c r="K463" i="297" s="1"/>
  <c r="A462" i="297" s="1"/>
  <c r="G475" i="295"/>
  <c r="C475" i="295" s="1"/>
  <c r="G477" i="295"/>
  <c r="C477" i="295" s="1"/>
  <c r="H473" i="295"/>
  <c r="R473" i="295" s="1"/>
  <c r="P474" i="295" s="1"/>
  <c r="G473" i="295"/>
  <c r="C473" i="295" s="1"/>
  <c r="G476" i="295"/>
  <c r="C476" i="295" s="1"/>
  <c r="G474" i="295"/>
  <c r="C474" i="295" s="1"/>
  <c r="J480" i="295"/>
  <c r="R467" i="300"/>
  <c r="P468" i="300" s="1"/>
  <c r="P457" i="302"/>
  <c r="M456" i="302" s="1"/>
  <c r="S456" i="302"/>
  <c r="K457" i="302" s="1"/>
  <c r="A456" i="302" s="1"/>
  <c r="S462" i="302"/>
  <c r="K463" i="302" s="1"/>
  <c r="A462" i="302" s="1"/>
  <c r="P463" i="302"/>
  <c r="M462" i="302" s="1"/>
  <c r="P469" i="294"/>
  <c r="M468" i="294" s="1"/>
  <c r="S468" i="294"/>
  <c r="K469" i="294" s="1"/>
  <c r="A468" i="294" s="1"/>
  <c r="G473" i="294"/>
  <c r="C473" i="294" s="1"/>
  <c r="G474" i="294"/>
  <c r="C474" i="294" s="1"/>
  <c r="J480" i="294"/>
  <c r="G476" i="294"/>
  <c r="C476" i="294" s="1"/>
  <c r="G477" i="294"/>
  <c r="C477" i="294" s="1"/>
  <c r="H473" i="294"/>
  <c r="R473" i="294" s="1"/>
  <c r="P474" i="294" s="1"/>
  <c r="G475" i="294"/>
  <c r="C475" i="294" s="1"/>
  <c r="G473" i="298"/>
  <c r="C473" i="298" s="1"/>
  <c r="H473" i="298"/>
  <c r="R473" i="298" s="1"/>
  <c r="P474" i="298" s="1"/>
  <c r="G477" i="298"/>
  <c r="C477" i="298" s="1"/>
  <c r="J480" i="298"/>
  <c r="G476" i="298"/>
  <c r="C476" i="298" s="1"/>
  <c r="G474" i="298"/>
  <c r="C474" i="298" s="1"/>
  <c r="G475" i="298"/>
  <c r="C475" i="298" s="1"/>
  <c r="S468" i="295"/>
  <c r="K469" i="295" s="1"/>
  <c r="A468" i="295" s="1"/>
  <c r="P469" i="295"/>
  <c r="M468" i="295" s="1"/>
  <c r="H473" i="296"/>
  <c r="R473" i="296" s="1"/>
  <c r="P474" i="296" s="1"/>
  <c r="G473" i="296"/>
  <c r="C473" i="296" s="1"/>
  <c r="J480" i="296"/>
  <c r="G477" i="296"/>
  <c r="C477" i="296" s="1"/>
  <c r="G474" i="296"/>
  <c r="C474" i="296" s="1"/>
  <c r="G475" i="296"/>
  <c r="C475" i="296" s="1"/>
  <c r="G476" i="296"/>
  <c r="C476" i="296" s="1"/>
  <c r="N462" i="292"/>
  <c r="L462" i="292"/>
  <c r="G481" i="299"/>
  <c r="C481" i="299" s="1"/>
  <c r="J486" i="299"/>
  <c r="G480" i="299"/>
  <c r="C480" i="299" s="1"/>
  <c r="G483" i="299"/>
  <c r="C483" i="299" s="1"/>
  <c r="H479" i="299"/>
  <c r="R479" i="299" s="1"/>
  <c r="P480" i="299" s="1"/>
  <c r="G482" i="299"/>
  <c r="C482" i="299" s="1"/>
  <c r="G479" i="299"/>
  <c r="C479" i="299" s="1"/>
  <c r="G475" i="291"/>
  <c r="C475" i="291" s="1"/>
  <c r="G474" i="291"/>
  <c r="C474" i="291" s="1"/>
  <c r="G473" i="291"/>
  <c r="C473" i="291" s="1"/>
  <c r="H473" i="291"/>
  <c r="R473" i="291" s="1"/>
  <c r="P474" i="291" s="1"/>
  <c r="G476" i="291"/>
  <c r="C476" i="291" s="1"/>
  <c r="G477" i="291"/>
  <c r="C477" i="291" s="1"/>
  <c r="J480" i="291"/>
  <c r="G468" i="302"/>
  <c r="C468" i="302" s="1"/>
  <c r="G467" i="302"/>
  <c r="C467" i="302" s="1"/>
  <c r="G469" i="302"/>
  <c r="C469" i="302" s="1"/>
  <c r="H467" i="302"/>
  <c r="R467" i="302" s="1"/>
  <c r="P468" i="302" s="1"/>
  <c r="J474" i="302"/>
  <c r="G471" i="302"/>
  <c r="C471" i="302" s="1"/>
  <c r="G470" i="302"/>
  <c r="C470" i="302" s="1"/>
  <c r="L462" i="293"/>
  <c r="N462" i="293"/>
  <c r="L462" i="300"/>
  <c r="N462" i="300"/>
  <c r="P469" i="292"/>
  <c r="M468" i="292" s="1"/>
  <c r="S468" i="292"/>
  <c r="K469" i="292" s="1"/>
  <c r="A468" i="292" s="1"/>
  <c r="G474" i="292"/>
  <c r="C474" i="292" s="1"/>
  <c r="G476" i="292"/>
  <c r="C476" i="292" s="1"/>
  <c r="G475" i="292"/>
  <c r="C475" i="292" s="1"/>
  <c r="J480" i="292"/>
  <c r="G473" i="292"/>
  <c r="C473" i="292" s="1"/>
  <c r="G477" i="292"/>
  <c r="C477" i="292" s="1"/>
  <c r="H473" i="292"/>
  <c r="R473" i="292" s="1"/>
  <c r="P474" i="292" s="1"/>
  <c r="N468" i="299"/>
  <c r="L468" i="299"/>
  <c r="N462" i="298"/>
  <c r="L462" i="298"/>
  <c r="N462" i="295"/>
  <c r="L462" i="295"/>
  <c r="H473" i="293"/>
  <c r="R473" i="293" s="1"/>
  <c r="P474" i="293" s="1"/>
  <c r="J480" i="293"/>
  <c r="G477" i="293"/>
  <c r="C477" i="293" s="1"/>
  <c r="G474" i="293"/>
  <c r="C474" i="293" s="1"/>
  <c r="G475" i="293"/>
  <c r="C475" i="293" s="1"/>
  <c r="G473" i="293"/>
  <c r="C473" i="293" s="1"/>
  <c r="G476" i="293"/>
  <c r="C476" i="293" s="1"/>
  <c r="P469" i="291"/>
  <c r="M468" i="291" s="1"/>
  <c r="S468" i="291"/>
  <c r="K469" i="291" s="1"/>
  <c r="A468" i="291" s="1"/>
  <c r="L462" i="296"/>
  <c r="N462" i="296"/>
  <c r="L462" i="294"/>
  <c r="N462" i="294"/>
  <c r="S468" i="298"/>
  <c r="K469" i="298" s="1"/>
  <c r="A468" i="298" s="1"/>
  <c r="P469" i="298"/>
  <c r="M468" i="298" s="1"/>
  <c r="P469" i="296"/>
  <c r="M468" i="296" s="1"/>
  <c r="S468" i="296"/>
  <c r="K469" i="296" s="1"/>
  <c r="A468" i="296" s="1"/>
  <c r="H473" i="300"/>
  <c r="R473" i="300" s="1"/>
  <c r="P474" i="300" s="1"/>
  <c r="G474" i="300"/>
  <c r="C474" i="300" s="1"/>
  <c r="J480" i="300"/>
  <c r="G473" i="300"/>
  <c r="C473" i="300" s="1"/>
  <c r="G475" i="300"/>
  <c r="C475" i="300" s="1"/>
  <c r="G477" i="300"/>
  <c r="C477" i="300" s="1"/>
  <c r="G476" i="300"/>
  <c r="C476" i="300" s="1"/>
  <c r="N462" i="291"/>
  <c r="L462" i="291"/>
  <c r="P475" i="299"/>
  <c r="M474" i="299" s="1"/>
  <c r="S474" i="299"/>
  <c r="K475" i="299" s="1"/>
  <c r="A474" i="299" s="1"/>
  <c r="P469" i="293"/>
  <c r="M468" i="293" s="1"/>
  <c r="S468" i="293"/>
  <c r="K469" i="293" s="1"/>
  <c r="A468" i="293" s="1"/>
  <c r="A743" i="230"/>
  <c r="P469" i="297" l="1"/>
  <c r="M468" i="297" s="1"/>
  <c r="S468" i="297"/>
  <c r="K469" i="297" s="1"/>
  <c r="A468" i="297" s="1"/>
  <c r="L462" i="297"/>
  <c r="N462" i="297"/>
  <c r="H473" i="297"/>
  <c r="R473" i="297" s="1"/>
  <c r="P474" i="297" s="1"/>
  <c r="G474" i="297"/>
  <c r="C474" i="297" s="1"/>
  <c r="G473" i="297"/>
  <c r="C473" i="297" s="1"/>
  <c r="J480" i="297"/>
  <c r="G476" i="297"/>
  <c r="C476" i="297" s="1"/>
  <c r="G477" i="297"/>
  <c r="C477" i="297" s="1"/>
  <c r="G475" i="297"/>
  <c r="C475" i="297" s="1"/>
  <c r="G483" i="292"/>
  <c r="C483" i="292" s="1"/>
  <c r="G482" i="292"/>
  <c r="C482" i="292" s="1"/>
  <c r="H479" i="292"/>
  <c r="R479" i="292" s="1"/>
  <c r="P480" i="292" s="1"/>
  <c r="G481" i="292"/>
  <c r="C481" i="292" s="1"/>
  <c r="J486" i="292"/>
  <c r="G480" i="292"/>
  <c r="C480" i="292" s="1"/>
  <c r="G479" i="292"/>
  <c r="C479" i="292" s="1"/>
  <c r="G477" i="302"/>
  <c r="C477" i="302" s="1"/>
  <c r="G473" i="302"/>
  <c r="C473" i="302" s="1"/>
  <c r="G476" i="302"/>
  <c r="C476" i="302" s="1"/>
  <c r="G475" i="302"/>
  <c r="C475" i="302" s="1"/>
  <c r="J480" i="302"/>
  <c r="H473" i="302"/>
  <c r="R473" i="302" s="1"/>
  <c r="P474" i="302" s="1"/>
  <c r="G474" i="302"/>
  <c r="C474" i="302" s="1"/>
  <c r="P475" i="291"/>
  <c r="M474" i="291" s="1"/>
  <c r="S474" i="291"/>
  <c r="K475" i="291" s="1"/>
  <c r="A474" i="291" s="1"/>
  <c r="S474" i="296"/>
  <c r="K475" i="296" s="1"/>
  <c r="A474" i="296" s="1"/>
  <c r="P475" i="296"/>
  <c r="M474" i="296" s="1"/>
  <c r="P475" i="298"/>
  <c r="M474" i="298" s="1"/>
  <c r="S474" i="298"/>
  <c r="K475" i="298" s="1"/>
  <c r="A474" i="298" s="1"/>
  <c r="H479" i="294"/>
  <c r="R479" i="294" s="1"/>
  <c r="P480" i="294" s="1"/>
  <c r="J486" i="294"/>
  <c r="G482" i="294"/>
  <c r="C482" i="294" s="1"/>
  <c r="G480" i="294"/>
  <c r="C480" i="294" s="1"/>
  <c r="G483" i="294"/>
  <c r="C483" i="294" s="1"/>
  <c r="G481" i="294"/>
  <c r="C481" i="294" s="1"/>
  <c r="G479" i="294"/>
  <c r="C479" i="294" s="1"/>
  <c r="N468" i="294"/>
  <c r="L468" i="294"/>
  <c r="N456" i="302"/>
  <c r="L456" i="302"/>
  <c r="L468" i="293"/>
  <c r="N468" i="293"/>
  <c r="S474" i="300"/>
  <c r="K475" i="300" s="1"/>
  <c r="A474" i="300" s="1"/>
  <c r="P475" i="300"/>
  <c r="M474" i="300" s="1"/>
  <c r="P481" i="299"/>
  <c r="M480" i="299" s="1"/>
  <c r="S480" i="299"/>
  <c r="K481" i="299" s="1"/>
  <c r="A480" i="299" s="1"/>
  <c r="H479" i="295"/>
  <c r="R479" i="295" s="1"/>
  <c r="P480" i="295" s="1"/>
  <c r="G480" i="295"/>
  <c r="C480" i="295" s="1"/>
  <c r="G481" i="295"/>
  <c r="C481" i="295" s="1"/>
  <c r="J486" i="295"/>
  <c r="G483" i="295"/>
  <c r="C483" i="295" s="1"/>
  <c r="G479" i="295"/>
  <c r="C479" i="295" s="1"/>
  <c r="G482" i="295"/>
  <c r="C482" i="295" s="1"/>
  <c r="S474" i="295"/>
  <c r="K475" i="295" s="1"/>
  <c r="A474" i="295" s="1"/>
  <c r="P475" i="295"/>
  <c r="M474" i="295" s="1"/>
  <c r="N474" i="299"/>
  <c r="L474" i="299"/>
  <c r="N468" i="298"/>
  <c r="L468" i="298"/>
  <c r="S474" i="293"/>
  <c r="K475" i="293" s="1"/>
  <c r="A474" i="293" s="1"/>
  <c r="P475" i="293"/>
  <c r="M474" i="293" s="1"/>
  <c r="J492" i="299"/>
  <c r="H485" i="299"/>
  <c r="R485" i="299" s="1"/>
  <c r="P486" i="299" s="1"/>
  <c r="G488" i="299"/>
  <c r="C488" i="299" s="1"/>
  <c r="G485" i="299"/>
  <c r="C485" i="299" s="1"/>
  <c r="G489" i="299"/>
  <c r="C489" i="299" s="1"/>
  <c r="G487" i="299"/>
  <c r="C487" i="299" s="1"/>
  <c r="G486" i="299"/>
  <c r="C486" i="299" s="1"/>
  <c r="G483" i="296"/>
  <c r="C483" i="296" s="1"/>
  <c r="H479" i="296"/>
  <c r="R479" i="296" s="1"/>
  <c r="P480" i="296" s="1"/>
  <c r="J486" i="296"/>
  <c r="G480" i="296"/>
  <c r="C480" i="296" s="1"/>
  <c r="G481" i="296"/>
  <c r="C481" i="296" s="1"/>
  <c r="G479" i="296"/>
  <c r="C479" i="296" s="1"/>
  <c r="G482" i="296"/>
  <c r="C482" i="296" s="1"/>
  <c r="G483" i="298"/>
  <c r="C483" i="298" s="1"/>
  <c r="G479" i="298"/>
  <c r="C479" i="298" s="1"/>
  <c r="G481" i="298"/>
  <c r="C481" i="298" s="1"/>
  <c r="G480" i="298"/>
  <c r="C480" i="298" s="1"/>
  <c r="H479" i="298"/>
  <c r="R479" i="298" s="1"/>
  <c r="P480" i="298" s="1"/>
  <c r="J486" i="298"/>
  <c r="G482" i="298"/>
  <c r="C482" i="298" s="1"/>
  <c r="P469" i="300"/>
  <c r="M468" i="300" s="1"/>
  <c r="S468" i="300"/>
  <c r="K469" i="300" s="1"/>
  <c r="A468" i="300" s="1"/>
  <c r="H479" i="300"/>
  <c r="R479" i="300" s="1"/>
  <c r="P480" i="300" s="1"/>
  <c r="J486" i="300"/>
  <c r="G482" i="300"/>
  <c r="C482" i="300" s="1"/>
  <c r="G481" i="300"/>
  <c r="C481" i="300" s="1"/>
  <c r="G480" i="300"/>
  <c r="C480" i="300" s="1"/>
  <c r="G483" i="300"/>
  <c r="C483" i="300" s="1"/>
  <c r="G479" i="300"/>
  <c r="C479" i="300" s="1"/>
  <c r="N468" i="296"/>
  <c r="L468" i="296"/>
  <c r="N468" i="291"/>
  <c r="L468" i="291"/>
  <c r="H479" i="293"/>
  <c r="R479" i="293" s="1"/>
  <c r="P480" i="293" s="1"/>
  <c r="G481" i="293"/>
  <c r="C481" i="293" s="1"/>
  <c r="G480" i="293"/>
  <c r="C480" i="293" s="1"/>
  <c r="J486" i="293"/>
  <c r="G479" i="293"/>
  <c r="C479" i="293" s="1"/>
  <c r="G482" i="293"/>
  <c r="C482" i="293" s="1"/>
  <c r="G483" i="293"/>
  <c r="C483" i="293" s="1"/>
  <c r="P475" i="292"/>
  <c r="M474" i="292" s="1"/>
  <c r="S474" i="292"/>
  <c r="K475" i="292" s="1"/>
  <c r="A474" i="292" s="1"/>
  <c r="N468" i="292"/>
  <c r="L468" i="292"/>
  <c r="S468" i="302"/>
  <c r="K469" i="302" s="1"/>
  <c r="A468" i="302" s="1"/>
  <c r="P469" i="302"/>
  <c r="M468" i="302" s="1"/>
  <c r="G483" i="291"/>
  <c r="C483" i="291" s="1"/>
  <c r="H479" i="291"/>
  <c r="R479" i="291" s="1"/>
  <c r="P480" i="291" s="1"/>
  <c r="G481" i="291"/>
  <c r="C481" i="291" s="1"/>
  <c r="G479" i="291"/>
  <c r="C479" i="291" s="1"/>
  <c r="J486" i="291"/>
  <c r="G482" i="291"/>
  <c r="C482" i="291" s="1"/>
  <c r="G480" i="291"/>
  <c r="C480" i="291" s="1"/>
  <c r="N468" i="295"/>
  <c r="L468" i="295"/>
  <c r="P475" i="294"/>
  <c r="M474" i="294" s="1"/>
  <c r="S474" i="294"/>
  <c r="K475" i="294" s="1"/>
  <c r="A474" i="294" s="1"/>
  <c r="N462" i="302"/>
  <c r="L462" i="302"/>
  <c r="A744" i="230"/>
  <c r="P475" i="297" l="1"/>
  <c r="M474" i="297" s="1"/>
  <c r="S474" i="297"/>
  <c r="K475" i="297" s="1"/>
  <c r="A474" i="297" s="1"/>
  <c r="L468" i="297"/>
  <c r="N468" i="297"/>
  <c r="J486" i="297"/>
  <c r="G483" i="297"/>
  <c r="C483" i="297" s="1"/>
  <c r="H479" i="297"/>
  <c r="R479" i="297" s="1"/>
  <c r="P480" i="297" s="1"/>
  <c r="G482" i="297"/>
  <c r="C482" i="297" s="1"/>
  <c r="G481" i="297"/>
  <c r="C481" i="297" s="1"/>
  <c r="G479" i="297"/>
  <c r="C479" i="297" s="1"/>
  <c r="G480" i="297"/>
  <c r="C480" i="297" s="1"/>
  <c r="L474" i="292"/>
  <c r="N474" i="292"/>
  <c r="G488" i="293"/>
  <c r="C488" i="293" s="1"/>
  <c r="J492" i="293"/>
  <c r="G486" i="293"/>
  <c r="C486" i="293" s="1"/>
  <c r="G485" i="293"/>
  <c r="C485" i="293" s="1"/>
  <c r="H485" i="293"/>
  <c r="R485" i="293" s="1"/>
  <c r="P486" i="293" s="1"/>
  <c r="G489" i="293"/>
  <c r="C489" i="293" s="1"/>
  <c r="G487" i="293"/>
  <c r="C487" i="293" s="1"/>
  <c r="N468" i="300"/>
  <c r="L468" i="300"/>
  <c r="G486" i="296"/>
  <c r="C486" i="296" s="1"/>
  <c r="H485" i="296"/>
  <c r="R485" i="296" s="1"/>
  <c r="P486" i="296" s="1"/>
  <c r="G485" i="296"/>
  <c r="C485" i="296" s="1"/>
  <c r="J492" i="296"/>
  <c r="G487" i="296"/>
  <c r="C487" i="296" s="1"/>
  <c r="G489" i="296"/>
  <c r="C489" i="296" s="1"/>
  <c r="G488" i="296"/>
  <c r="C488" i="296" s="1"/>
  <c r="P487" i="299"/>
  <c r="M486" i="299" s="1"/>
  <c r="S486" i="299"/>
  <c r="K487" i="299" s="1"/>
  <c r="A486" i="299" s="1"/>
  <c r="N474" i="295"/>
  <c r="L474" i="295"/>
  <c r="S480" i="295"/>
  <c r="K481" i="295" s="1"/>
  <c r="A480" i="295" s="1"/>
  <c r="P481" i="295"/>
  <c r="M480" i="295" s="1"/>
  <c r="L480" i="299"/>
  <c r="N480" i="299"/>
  <c r="P481" i="294"/>
  <c r="M480" i="294" s="1"/>
  <c r="S480" i="294"/>
  <c r="K481" i="294" s="1"/>
  <c r="A480" i="294" s="1"/>
  <c r="S474" i="302"/>
  <c r="K475" i="302" s="1"/>
  <c r="A474" i="302" s="1"/>
  <c r="P475" i="302"/>
  <c r="M474" i="302" s="1"/>
  <c r="G485" i="292"/>
  <c r="C485" i="292" s="1"/>
  <c r="G488" i="292"/>
  <c r="C488" i="292" s="1"/>
  <c r="H485" i="292"/>
  <c r="R485" i="292" s="1"/>
  <c r="P486" i="292" s="1"/>
  <c r="G489" i="292"/>
  <c r="C489" i="292" s="1"/>
  <c r="J492" i="292"/>
  <c r="G486" i="292"/>
  <c r="C486" i="292" s="1"/>
  <c r="G487" i="292"/>
  <c r="C487" i="292" s="1"/>
  <c r="P481" i="293"/>
  <c r="M480" i="293" s="1"/>
  <c r="S480" i="293"/>
  <c r="K481" i="293" s="1"/>
  <c r="A480" i="293" s="1"/>
  <c r="S480" i="298"/>
  <c r="K481" i="298" s="1"/>
  <c r="A480" i="298" s="1"/>
  <c r="P481" i="298"/>
  <c r="M480" i="298" s="1"/>
  <c r="H485" i="294"/>
  <c r="R485" i="294" s="1"/>
  <c r="P486" i="294" s="1"/>
  <c r="G487" i="294"/>
  <c r="C487" i="294" s="1"/>
  <c r="G488" i="294"/>
  <c r="C488" i="294" s="1"/>
  <c r="J492" i="294"/>
  <c r="G485" i="294"/>
  <c r="C485" i="294" s="1"/>
  <c r="G489" i="294"/>
  <c r="C489" i="294" s="1"/>
  <c r="G486" i="294"/>
  <c r="C486" i="294" s="1"/>
  <c r="N474" i="296"/>
  <c r="L474" i="296"/>
  <c r="N468" i="302"/>
  <c r="L468" i="302"/>
  <c r="P481" i="300"/>
  <c r="M480" i="300" s="1"/>
  <c r="S480" i="300"/>
  <c r="K481" i="300" s="1"/>
  <c r="A480" i="300" s="1"/>
  <c r="H485" i="298"/>
  <c r="R485" i="298" s="1"/>
  <c r="P486" i="298" s="1"/>
  <c r="G488" i="298"/>
  <c r="C488" i="298" s="1"/>
  <c r="G487" i="298"/>
  <c r="C487" i="298" s="1"/>
  <c r="G489" i="298"/>
  <c r="C489" i="298" s="1"/>
  <c r="G485" i="298"/>
  <c r="C485" i="298" s="1"/>
  <c r="G486" i="298"/>
  <c r="C486" i="298" s="1"/>
  <c r="J492" i="298"/>
  <c r="L474" i="293"/>
  <c r="N474" i="293"/>
  <c r="L474" i="298"/>
  <c r="N474" i="298"/>
  <c r="L474" i="291"/>
  <c r="N474" i="291"/>
  <c r="P481" i="292"/>
  <c r="M480" i="292" s="1"/>
  <c r="S480" i="292"/>
  <c r="K481" i="292" s="1"/>
  <c r="A480" i="292" s="1"/>
  <c r="G487" i="291"/>
  <c r="C487" i="291" s="1"/>
  <c r="G486" i="291"/>
  <c r="C486" i="291" s="1"/>
  <c r="G488" i="291"/>
  <c r="C488" i="291" s="1"/>
  <c r="H485" i="291"/>
  <c r="R485" i="291" s="1"/>
  <c r="P486" i="291" s="1"/>
  <c r="J492" i="291"/>
  <c r="G489" i="291"/>
  <c r="C489" i="291" s="1"/>
  <c r="G485" i="291"/>
  <c r="C485" i="291" s="1"/>
  <c r="L474" i="294"/>
  <c r="N474" i="294"/>
  <c r="P481" i="291"/>
  <c r="M480" i="291" s="1"/>
  <c r="S480" i="291"/>
  <c r="K481" i="291" s="1"/>
  <c r="A480" i="291" s="1"/>
  <c r="G488" i="300"/>
  <c r="C488" i="300" s="1"/>
  <c r="G487" i="300"/>
  <c r="C487" i="300" s="1"/>
  <c r="G485" i="300"/>
  <c r="C485" i="300" s="1"/>
  <c r="H485" i="300"/>
  <c r="G489" i="300"/>
  <c r="C489" i="300" s="1"/>
  <c r="G486" i="300"/>
  <c r="C486" i="300" s="1"/>
  <c r="J492" i="300"/>
  <c r="S480" i="296"/>
  <c r="K481" i="296" s="1"/>
  <c r="A480" i="296" s="1"/>
  <c r="P481" i="296"/>
  <c r="M480" i="296" s="1"/>
  <c r="G493" i="299"/>
  <c r="C493" i="299" s="1"/>
  <c r="G494" i="299"/>
  <c r="C494" i="299" s="1"/>
  <c r="G491" i="299"/>
  <c r="C491" i="299" s="1"/>
  <c r="H491" i="299"/>
  <c r="R491" i="299" s="1"/>
  <c r="P492" i="299" s="1"/>
  <c r="J498" i="299"/>
  <c r="G492" i="299"/>
  <c r="C492" i="299" s="1"/>
  <c r="G495" i="299"/>
  <c r="C495" i="299" s="1"/>
  <c r="G485" i="295"/>
  <c r="C485" i="295" s="1"/>
  <c r="G486" i="295"/>
  <c r="C486" i="295" s="1"/>
  <c r="G488" i="295"/>
  <c r="C488" i="295" s="1"/>
  <c r="G489" i="295"/>
  <c r="C489" i="295" s="1"/>
  <c r="H485" i="295"/>
  <c r="R485" i="295" s="1"/>
  <c r="P486" i="295" s="1"/>
  <c r="J492" i="295"/>
  <c r="G487" i="295"/>
  <c r="C487" i="295" s="1"/>
  <c r="N474" i="300"/>
  <c r="L474" i="300"/>
  <c r="G482" i="302"/>
  <c r="C482" i="302" s="1"/>
  <c r="G479" i="302"/>
  <c r="C479" i="302" s="1"/>
  <c r="G480" i="302"/>
  <c r="C480" i="302" s="1"/>
  <c r="G481" i="302"/>
  <c r="C481" i="302" s="1"/>
  <c r="J486" i="302"/>
  <c r="H479" i="302"/>
  <c r="G483" i="302"/>
  <c r="C483" i="302" s="1"/>
  <c r="A745" i="230"/>
  <c r="G489" i="297" l="1"/>
  <c r="C489" i="297" s="1"/>
  <c r="G488" i="297"/>
  <c r="C488" i="297" s="1"/>
  <c r="H485" i="297"/>
  <c r="R485" i="297" s="1"/>
  <c r="P486" i="297" s="1"/>
  <c r="G487" i="297"/>
  <c r="C487" i="297" s="1"/>
  <c r="J492" i="297"/>
  <c r="G485" i="297"/>
  <c r="C485" i="297" s="1"/>
  <c r="G486" i="297"/>
  <c r="C486" i="297" s="1"/>
  <c r="L474" i="297"/>
  <c r="N474" i="297"/>
  <c r="P481" i="297"/>
  <c r="M480" i="297" s="1"/>
  <c r="S480" i="297"/>
  <c r="K481" i="297" s="1"/>
  <c r="A480" i="297" s="1"/>
  <c r="R485" i="300"/>
  <c r="P486" i="300" s="1"/>
  <c r="L480" i="292"/>
  <c r="N480" i="292"/>
  <c r="P487" i="293"/>
  <c r="M486" i="293" s="1"/>
  <c r="S486" i="293"/>
  <c r="K487" i="293" s="1"/>
  <c r="A486" i="293" s="1"/>
  <c r="H485" i="302"/>
  <c r="R485" i="302" s="1"/>
  <c r="P486" i="302" s="1"/>
  <c r="G485" i="302"/>
  <c r="C485" i="302" s="1"/>
  <c r="G487" i="302"/>
  <c r="C487" i="302" s="1"/>
  <c r="G488" i="302"/>
  <c r="C488" i="302" s="1"/>
  <c r="J492" i="302"/>
  <c r="G489" i="302"/>
  <c r="C489" i="302" s="1"/>
  <c r="G486" i="302"/>
  <c r="C486" i="302" s="1"/>
  <c r="P487" i="295"/>
  <c r="M486" i="295" s="1"/>
  <c r="S486" i="295"/>
  <c r="K487" i="295" s="1"/>
  <c r="A486" i="295" s="1"/>
  <c r="P493" i="299"/>
  <c r="M492" i="299" s="1"/>
  <c r="S492" i="299"/>
  <c r="K493" i="299" s="1"/>
  <c r="A492" i="299" s="1"/>
  <c r="L480" i="296"/>
  <c r="N480" i="296"/>
  <c r="P487" i="291"/>
  <c r="M486" i="291" s="1"/>
  <c r="S486" i="291"/>
  <c r="K487" i="291" s="1"/>
  <c r="A486" i="291" s="1"/>
  <c r="G494" i="298"/>
  <c r="C494" i="298" s="1"/>
  <c r="G491" i="298"/>
  <c r="C491" i="298" s="1"/>
  <c r="H491" i="298"/>
  <c r="R491" i="298" s="1"/>
  <c r="P492" i="298" s="1"/>
  <c r="G493" i="298"/>
  <c r="C493" i="298" s="1"/>
  <c r="G492" i="298"/>
  <c r="C492" i="298" s="1"/>
  <c r="J498" i="298"/>
  <c r="G495" i="298"/>
  <c r="C495" i="298" s="1"/>
  <c r="L480" i="300"/>
  <c r="N480" i="300"/>
  <c r="G494" i="294"/>
  <c r="C494" i="294" s="1"/>
  <c r="G495" i="294"/>
  <c r="C495" i="294" s="1"/>
  <c r="H491" i="294"/>
  <c r="R491" i="294" s="1"/>
  <c r="P492" i="294" s="1"/>
  <c r="G492" i="294"/>
  <c r="C492" i="294" s="1"/>
  <c r="G493" i="294"/>
  <c r="C493" i="294" s="1"/>
  <c r="J498" i="294"/>
  <c r="G491" i="294"/>
  <c r="C491" i="294" s="1"/>
  <c r="N480" i="298"/>
  <c r="L480" i="298"/>
  <c r="S486" i="292"/>
  <c r="K487" i="292" s="1"/>
  <c r="A486" i="292" s="1"/>
  <c r="P487" i="292"/>
  <c r="M486" i="292" s="1"/>
  <c r="N486" i="299"/>
  <c r="L486" i="299"/>
  <c r="G493" i="296"/>
  <c r="C493" i="296" s="1"/>
  <c r="G495" i="296"/>
  <c r="C495" i="296" s="1"/>
  <c r="G494" i="296"/>
  <c r="C494" i="296" s="1"/>
  <c r="G491" i="296"/>
  <c r="C491" i="296" s="1"/>
  <c r="J498" i="296"/>
  <c r="H491" i="296"/>
  <c r="R491" i="296" s="1"/>
  <c r="P492" i="296" s="1"/>
  <c r="G492" i="296"/>
  <c r="C492" i="296" s="1"/>
  <c r="G492" i="293"/>
  <c r="C492" i="293" s="1"/>
  <c r="G495" i="293"/>
  <c r="C495" i="293" s="1"/>
  <c r="G494" i="293"/>
  <c r="C494" i="293" s="1"/>
  <c r="G491" i="293"/>
  <c r="C491" i="293" s="1"/>
  <c r="G493" i="293"/>
  <c r="C493" i="293" s="1"/>
  <c r="J498" i="293"/>
  <c r="H491" i="293"/>
  <c r="R491" i="293" s="1"/>
  <c r="P492" i="293" s="1"/>
  <c r="R479" i="302"/>
  <c r="P480" i="302" s="1"/>
  <c r="G494" i="295"/>
  <c r="C494" i="295" s="1"/>
  <c r="H491" i="295"/>
  <c r="R491" i="295" s="1"/>
  <c r="P492" i="295" s="1"/>
  <c r="G492" i="295"/>
  <c r="C492" i="295" s="1"/>
  <c r="G493" i="295"/>
  <c r="C493" i="295" s="1"/>
  <c r="G491" i="295"/>
  <c r="C491" i="295" s="1"/>
  <c r="G495" i="295"/>
  <c r="C495" i="295" s="1"/>
  <c r="J498" i="295"/>
  <c r="G497" i="299"/>
  <c r="C497" i="299" s="1"/>
  <c r="J504" i="299"/>
  <c r="G500" i="299"/>
  <c r="C500" i="299" s="1"/>
  <c r="G498" i="299"/>
  <c r="C498" i="299" s="1"/>
  <c r="G501" i="299"/>
  <c r="C501" i="299" s="1"/>
  <c r="G499" i="299"/>
  <c r="C499" i="299" s="1"/>
  <c r="H497" i="299"/>
  <c r="R497" i="299" s="1"/>
  <c r="P498" i="299" s="1"/>
  <c r="G494" i="291"/>
  <c r="C494" i="291" s="1"/>
  <c r="G491" i="291"/>
  <c r="C491" i="291" s="1"/>
  <c r="J498" i="291"/>
  <c r="G493" i="291"/>
  <c r="C493" i="291" s="1"/>
  <c r="G495" i="291"/>
  <c r="C495" i="291" s="1"/>
  <c r="G492" i="291"/>
  <c r="C492" i="291" s="1"/>
  <c r="H491" i="291"/>
  <c r="R491" i="291" s="1"/>
  <c r="P492" i="291" s="1"/>
  <c r="S486" i="294"/>
  <c r="K487" i="294" s="1"/>
  <c r="A486" i="294" s="1"/>
  <c r="P487" i="294"/>
  <c r="M486" i="294" s="1"/>
  <c r="L480" i="293"/>
  <c r="N480" i="293"/>
  <c r="L474" i="302"/>
  <c r="N474" i="302"/>
  <c r="L480" i="295"/>
  <c r="N480" i="295"/>
  <c r="G495" i="300"/>
  <c r="C495" i="300" s="1"/>
  <c r="G491" i="300"/>
  <c r="C491" i="300" s="1"/>
  <c r="H491" i="300"/>
  <c r="R491" i="300" s="1"/>
  <c r="P492" i="300" s="1"/>
  <c r="G493" i="300"/>
  <c r="C493" i="300" s="1"/>
  <c r="J498" i="300"/>
  <c r="G492" i="300"/>
  <c r="C492" i="300" s="1"/>
  <c r="G494" i="300"/>
  <c r="C494" i="300" s="1"/>
  <c r="N480" i="291"/>
  <c r="L480" i="291"/>
  <c r="P487" i="298"/>
  <c r="M486" i="298" s="1"/>
  <c r="S486" i="298"/>
  <c r="K487" i="298" s="1"/>
  <c r="A486" i="298" s="1"/>
  <c r="G493" i="292"/>
  <c r="C493" i="292" s="1"/>
  <c r="G492" i="292"/>
  <c r="C492" i="292" s="1"/>
  <c r="J498" i="292"/>
  <c r="G491" i="292"/>
  <c r="C491" i="292" s="1"/>
  <c r="G494" i="292"/>
  <c r="C494" i="292" s="1"/>
  <c r="G495" i="292"/>
  <c r="C495" i="292" s="1"/>
  <c r="H491" i="292"/>
  <c r="R491" i="292" s="1"/>
  <c r="P492" i="292" s="1"/>
  <c r="N480" i="294"/>
  <c r="L480" i="294"/>
  <c r="P487" i="296"/>
  <c r="M486" i="296" s="1"/>
  <c r="S486" i="296"/>
  <c r="K487" i="296" s="1"/>
  <c r="A486" i="296" s="1"/>
  <c r="A746" i="230"/>
  <c r="G491" i="297" l="1"/>
  <c r="C491" i="297" s="1"/>
  <c r="H491" i="297"/>
  <c r="R491" i="297" s="1"/>
  <c r="P492" i="297" s="1"/>
  <c r="G495" i="297"/>
  <c r="C495" i="297" s="1"/>
  <c r="G492" i="297"/>
  <c r="C492" i="297" s="1"/>
  <c r="G493" i="297"/>
  <c r="C493" i="297" s="1"/>
  <c r="G494" i="297"/>
  <c r="C494" i="297" s="1"/>
  <c r="J498" i="297"/>
  <c r="L480" i="297"/>
  <c r="N480" i="297"/>
  <c r="P487" i="297"/>
  <c r="M486" i="297" s="1"/>
  <c r="S486" i="297"/>
  <c r="K487" i="297" s="1"/>
  <c r="A486" i="297" s="1"/>
  <c r="S498" i="299"/>
  <c r="K499" i="299" s="1"/>
  <c r="A498" i="299" s="1"/>
  <c r="P499" i="299"/>
  <c r="M498" i="299" s="1"/>
  <c r="S492" i="295"/>
  <c r="K493" i="295" s="1"/>
  <c r="A492" i="295" s="1"/>
  <c r="P493" i="295"/>
  <c r="M492" i="295" s="1"/>
  <c r="P493" i="293"/>
  <c r="M492" i="293" s="1"/>
  <c r="S492" i="293"/>
  <c r="K493" i="293" s="1"/>
  <c r="A492" i="293" s="1"/>
  <c r="P493" i="296"/>
  <c r="M492" i="296" s="1"/>
  <c r="S492" i="296"/>
  <c r="K493" i="296" s="1"/>
  <c r="A492" i="296" s="1"/>
  <c r="G501" i="298"/>
  <c r="C501" i="298" s="1"/>
  <c r="H497" i="298"/>
  <c r="R497" i="298" s="1"/>
  <c r="P498" i="298" s="1"/>
  <c r="G499" i="298"/>
  <c r="C499" i="298" s="1"/>
  <c r="G498" i="298"/>
  <c r="C498" i="298" s="1"/>
  <c r="G500" i="298"/>
  <c r="C500" i="298" s="1"/>
  <c r="J504" i="298"/>
  <c r="G497" i="298"/>
  <c r="C497" i="298" s="1"/>
  <c r="G495" i="302"/>
  <c r="C495" i="302" s="1"/>
  <c r="G491" i="302"/>
  <c r="C491" i="302" s="1"/>
  <c r="G493" i="302"/>
  <c r="C493" i="302" s="1"/>
  <c r="G492" i="302"/>
  <c r="C492" i="302" s="1"/>
  <c r="G494" i="302"/>
  <c r="C494" i="302" s="1"/>
  <c r="J498" i="302"/>
  <c r="H491" i="302"/>
  <c r="S486" i="302"/>
  <c r="K487" i="302" s="1"/>
  <c r="A486" i="302" s="1"/>
  <c r="P487" i="302"/>
  <c r="M486" i="302" s="1"/>
  <c r="N486" i="293"/>
  <c r="L486" i="293"/>
  <c r="S486" i="300"/>
  <c r="K487" i="300" s="1"/>
  <c r="A486" i="300" s="1"/>
  <c r="P487" i="300"/>
  <c r="M486" i="300" s="1"/>
  <c r="J504" i="300"/>
  <c r="G499" i="300"/>
  <c r="C499" i="300" s="1"/>
  <c r="G500" i="300"/>
  <c r="C500" i="300" s="1"/>
  <c r="G497" i="300"/>
  <c r="C497" i="300" s="1"/>
  <c r="H497" i="300"/>
  <c r="R497" i="300" s="1"/>
  <c r="P498" i="300" s="1"/>
  <c r="G498" i="300"/>
  <c r="C498" i="300" s="1"/>
  <c r="G501" i="300"/>
  <c r="C501" i="300" s="1"/>
  <c r="G501" i="292"/>
  <c r="C501" i="292" s="1"/>
  <c r="J504" i="292"/>
  <c r="G498" i="292"/>
  <c r="C498" i="292" s="1"/>
  <c r="G500" i="292"/>
  <c r="C500" i="292" s="1"/>
  <c r="H497" i="292"/>
  <c r="R497" i="292" s="1"/>
  <c r="P498" i="292" s="1"/>
  <c r="G499" i="292"/>
  <c r="C499" i="292" s="1"/>
  <c r="G497" i="292"/>
  <c r="C497" i="292" s="1"/>
  <c r="L486" i="294"/>
  <c r="N486" i="294"/>
  <c r="J504" i="295"/>
  <c r="G499" i="295"/>
  <c r="C499" i="295" s="1"/>
  <c r="G500" i="295"/>
  <c r="C500" i="295" s="1"/>
  <c r="G497" i="295"/>
  <c r="C497" i="295" s="1"/>
  <c r="G498" i="295"/>
  <c r="C498" i="295" s="1"/>
  <c r="H497" i="295"/>
  <c r="R497" i="295" s="1"/>
  <c r="P498" i="295" s="1"/>
  <c r="G501" i="295"/>
  <c r="C501" i="295" s="1"/>
  <c r="G499" i="294"/>
  <c r="C499" i="294" s="1"/>
  <c r="G497" i="294"/>
  <c r="C497" i="294" s="1"/>
  <c r="G500" i="294"/>
  <c r="C500" i="294" s="1"/>
  <c r="J504" i="294"/>
  <c r="G498" i="294"/>
  <c r="C498" i="294" s="1"/>
  <c r="H497" i="294"/>
  <c r="R497" i="294" s="1"/>
  <c r="P498" i="294" s="1"/>
  <c r="G501" i="294"/>
  <c r="C501" i="294" s="1"/>
  <c r="S492" i="298"/>
  <c r="K493" i="298" s="1"/>
  <c r="A492" i="298" s="1"/>
  <c r="P493" i="298"/>
  <c r="M492" i="298" s="1"/>
  <c r="N486" i="291"/>
  <c r="L486" i="291"/>
  <c r="N492" i="299"/>
  <c r="L492" i="299"/>
  <c r="N486" i="296"/>
  <c r="L486" i="296"/>
  <c r="P493" i="292"/>
  <c r="M492" i="292" s="1"/>
  <c r="S492" i="292"/>
  <c r="K493" i="292" s="1"/>
  <c r="A492" i="292" s="1"/>
  <c r="L486" i="298"/>
  <c r="N486" i="298"/>
  <c r="P493" i="300"/>
  <c r="M492" i="300" s="1"/>
  <c r="S492" i="300"/>
  <c r="K493" i="300" s="1"/>
  <c r="A492" i="300" s="1"/>
  <c r="P481" i="302"/>
  <c r="M480" i="302" s="1"/>
  <c r="S480" i="302"/>
  <c r="K481" i="302" s="1"/>
  <c r="A480" i="302" s="1"/>
  <c r="L486" i="292"/>
  <c r="N486" i="292"/>
  <c r="P493" i="294"/>
  <c r="M492" i="294" s="1"/>
  <c r="S492" i="294"/>
  <c r="K493" i="294" s="1"/>
  <c r="A492" i="294" s="1"/>
  <c r="P493" i="291"/>
  <c r="M492" i="291" s="1"/>
  <c r="S492" i="291"/>
  <c r="K493" i="291" s="1"/>
  <c r="A492" i="291" s="1"/>
  <c r="G500" i="291"/>
  <c r="C500" i="291" s="1"/>
  <c r="G499" i="291"/>
  <c r="C499" i="291" s="1"/>
  <c r="G497" i="291"/>
  <c r="C497" i="291" s="1"/>
  <c r="H497" i="291"/>
  <c r="R497" i="291" s="1"/>
  <c r="P498" i="291" s="1"/>
  <c r="G498" i="291"/>
  <c r="C498" i="291" s="1"/>
  <c r="G501" i="291"/>
  <c r="C501" i="291" s="1"/>
  <c r="J504" i="291"/>
  <c r="J510" i="299"/>
  <c r="G507" i="299"/>
  <c r="C507" i="299" s="1"/>
  <c r="G504" i="299"/>
  <c r="C504" i="299" s="1"/>
  <c r="G505" i="299"/>
  <c r="C505" i="299" s="1"/>
  <c r="H503" i="299"/>
  <c r="R503" i="299" s="1"/>
  <c r="P504" i="299" s="1"/>
  <c r="G503" i="299"/>
  <c r="C503" i="299" s="1"/>
  <c r="G506" i="299"/>
  <c r="C506" i="299" s="1"/>
  <c r="G501" i="293"/>
  <c r="C501" i="293" s="1"/>
  <c r="H497" i="293"/>
  <c r="R497" i="293" s="1"/>
  <c r="P498" i="293" s="1"/>
  <c r="G497" i="293"/>
  <c r="C497" i="293" s="1"/>
  <c r="G499" i="293"/>
  <c r="C499" i="293" s="1"/>
  <c r="J504" i="293"/>
  <c r="G498" i="293"/>
  <c r="C498" i="293" s="1"/>
  <c r="G500" i="293"/>
  <c r="C500" i="293" s="1"/>
  <c r="G499" i="296"/>
  <c r="C499" i="296" s="1"/>
  <c r="G497" i="296"/>
  <c r="C497" i="296" s="1"/>
  <c r="G501" i="296"/>
  <c r="C501" i="296" s="1"/>
  <c r="H497" i="296"/>
  <c r="R497" i="296" s="1"/>
  <c r="P498" i="296" s="1"/>
  <c r="G500" i="296"/>
  <c r="C500" i="296" s="1"/>
  <c r="G498" i="296"/>
  <c r="C498" i="296" s="1"/>
  <c r="J504" i="296"/>
  <c r="L486" i="295"/>
  <c r="N486" i="295"/>
  <c r="A747" i="230"/>
  <c r="L486" i="297" l="1"/>
  <c r="N486" i="297"/>
  <c r="P493" i="297"/>
  <c r="M492" i="297" s="1"/>
  <c r="S492" i="297"/>
  <c r="K493" i="297" s="1"/>
  <c r="A492" i="297" s="1"/>
  <c r="G499" i="297"/>
  <c r="C499" i="297" s="1"/>
  <c r="G501" i="297"/>
  <c r="C501" i="297" s="1"/>
  <c r="G500" i="297"/>
  <c r="C500" i="297" s="1"/>
  <c r="H497" i="297"/>
  <c r="R497" i="297" s="1"/>
  <c r="P498" i="297" s="1"/>
  <c r="J504" i="297"/>
  <c r="G497" i="297"/>
  <c r="C497" i="297" s="1"/>
  <c r="G498" i="297"/>
  <c r="C498" i="297" s="1"/>
  <c r="G506" i="293"/>
  <c r="C506" i="293" s="1"/>
  <c r="G505" i="293"/>
  <c r="C505" i="293" s="1"/>
  <c r="G504" i="293"/>
  <c r="C504" i="293" s="1"/>
  <c r="G507" i="293"/>
  <c r="C507" i="293" s="1"/>
  <c r="J510" i="293"/>
  <c r="H503" i="293"/>
  <c r="R503" i="293" s="1"/>
  <c r="P504" i="293" s="1"/>
  <c r="G503" i="293"/>
  <c r="C503" i="293" s="1"/>
  <c r="G504" i="291"/>
  <c r="C504" i="291" s="1"/>
  <c r="H503" i="291"/>
  <c r="R503" i="291" s="1"/>
  <c r="P504" i="291" s="1"/>
  <c r="G505" i="291"/>
  <c r="C505" i="291" s="1"/>
  <c r="G507" i="291"/>
  <c r="C507" i="291" s="1"/>
  <c r="J510" i="291"/>
  <c r="G506" i="291"/>
  <c r="C506" i="291" s="1"/>
  <c r="G503" i="291"/>
  <c r="C503" i="291" s="1"/>
  <c r="N492" i="291"/>
  <c r="L492" i="291"/>
  <c r="L492" i="300"/>
  <c r="N492" i="300"/>
  <c r="L492" i="292"/>
  <c r="N492" i="292"/>
  <c r="N492" i="298"/>
  <c r="L492" i="298"/>
  <c r="H503" i="295"/>
  <c r="R503" i="295" s="1"/>
  <c r="P504" i="295" s="1"/>
  <c r="G504" i="295"/>
  <c r="C504" i="295" s="1"/>
  <c r="G505" i="295"/>
  <c r="C505" i="295" s="1"/>
  <c r="G503" i="295"/>
  <c r="C503" i="295" s="1"/>
  <c r="G506" i="295"/>
  <c r="C506" i="295" s="1"/>
  <c r="J510" i="295"/>
  <c r="G507" i="295"/>
  <c r="C507" i="295" s="1"/>
  <c r="G505" i="292"/>
  <c r="C505" i="292" s="1"/>
  <c r="J510" i="292"/>
  <c r="G507" i="292"/>
  <c r="C507" i="292" s="1"/>
  <c r="G504" i="292"/>
  <c r="C504" i="292" s="1"/>
  <c r="G506" i="292"/>
  <c r="C506" i="292" s="1"/>
  <c r="H503" i="292"/>
  <c r="R503" i="292" s="1"/>
  <c r="P504" i="292" s="1"/>
  <c r="G503" i="292"/>
  <c r="C503" i="292" s="1"/>
  <c r="P499" i="300"/>
  <c r="M498" i="300" s="1"/>
  <c r="S498" i="300"/>
  <c r="K499" i="300" s="1"/>
  <c r="A498" i="300" s="1"/>
  <c r="G507" i="300"/>
  <c r="C507" i="300" s="1"/>
  <c r="G505" i="300"/>
  <c r="C505" i="300" s="1"/>
  <c r="H503" i="300"/>
  <c r="J510" i="300"/>
  <c r="G506" i="300"/>
  <c r="C506" i="300" s="1"/>
  <c r="G503" i="300"/>
  <c r="C503" i="300" s="1"/>
  <c r="G504" i="300"/>
  <c r="C504" i="300" s="1"/>
  <c r="J504" i="302"/>
  <c r="G499" i="302"/>
  <c r="C499" i="302" s="1"/>
  <c r="G501" i="302"/>
  <c r="C501" i="302" s="1"/>
  <c r="H497" i="302"/>
  <c r="R497" i="302" s="1"/>
  <c r="P498" i="302" s="1"/>
  <c r="G497" i="302"/>
  <c r="C497" i="302" s="1"/>
  <c r="G500" i="302"/>
  <c r="C500" i="302" s="1"/>
  <c r="G498" i="302"/>
  <c r="C498" i="302" s="1"/>
  <c r="L492" i="293"/>
  <c r="N492" i="293"/>
  <c r="G505" i="296"/>
  <c r="C505" i="296" s="1"/>
  <c r="G504" i="296"/>
  <c r="C504" i="296" s="1"/>
  <c r="G507" i="296"/>
  <c r="C507" i="296" s="1"/>
  <c r="G503" i="296"/>
  <c r="C503" i="296" s="1"/>
  <c r="J510" i="296"/>
  <c r="G506" i="296"/>
  <c r="C506" i="296" s="1"/>
  <c r="H503" i="296"/>
  <c r="R503" i="296" s="1"/>
  <c r="P504" i="296" s="1"/>
  <c r="P499" i="293"/>
  <c r="M498" i="293" s="1"/>
  <c r="S498" i="293"/>
  <c r="K499" i="293" s="1"/>
  <c r="A498" i="293" s="1"/>
  <c r="P499" i="291"/>
  <c r="M498" i="291" s="1"/>
  <c r="S498" i="291"/>
  <c r="K499" i="291" s="1"/>
  <c r="A498" i="291" s="1"/>
  <c r="S498" i="294"/>
  <c r="K499" i="294" s="1"/>
  <c r="A498" i="294" s="1"/>
  <c r="P499" i="294"/>
  <c r="M498" i="294" s="1"/>
  <c r="S498" i="295"/>
  <c r="K499" i="295" s="1"/>
  <c r="A498" i="295" s="1"/>
  <c r="P499" i="295"/>
  <c r="M498" i="295" s="1"/>
  <c r="R491" i="302"/>
  <c r="P492" i="302" s="1"/>
  <c r="H503" i="298"/>
  <c r="R503" i="298" s="1"/>
  <c r="P504" i="298" s="1"/>
  <c r="J510" i="298"/>
  <c r="G505" i="298"/>
  <c r="C505" i="298" s="1"/>
  <c r="G503" i="298"/>
  <c r="C503" i="298" s="1"/>
  <c r="G504" i="298"/>
  <c r="C504" i="298" s="1"/>
  <c r="G507" i="298"/>
  <c r="C507" i="298" s="1"/>
  <c r="G506" i="298"/>
  <c r="C506" i="298" s="1"/>
  <c r="P499" i="298"/>
  <c r="M498" i="298" s="1"/>
  <c r="S498" i="298"/>
  <c r="K499" i="298" s="1"/>
  <c r="A498" i="298" s="1"/>
  <c r="L498" i="299"/>
  <c r="N498" i="299"/>
  <c r="P499" i="296"/>
  <c r="M498" i="296" s="1"/>
  <c r="S498" i="296"/>
  <c r="K499" i="296" s="1"/>
  <c r="A498" i="296" s="1"/>
  <c r="L492" i="294"/>
  <c r="N492" i="294"/>
  <c r="N480" i="302"/>
  <c r="L480" i="302"/>
  <c r="N492" i="296"/>
  <c r="L492" i="296"/>
  <c r="S504" i="299"/>
  <c r="K505" i="299" s="1"/>
  <c r="A504" i="299" s="1"/>
  <c r="P505" i="299"/>
  <c r="M504" i="299" s="1"/>
  <c r="H509" i="299"/>
  <c r="R509" i="299" s="1"/>
  <c r="P510" i="299" s="1"/>
  <c r="G512" i="299"/>
  <c r="C512" i="299" s="1"/>
  <c r="J516" i="299"/>
  <c r="G511" i="299"/>
  <c r="C511" i="299" s="1"/>
  <c r="G510" i="299"/>
  <c r="C510" i="299" s="1"/>
  <c r="G509" i="299"/>
  <c r="C509" i="299" s="1"/>
  <c r="G513" i="299"/>
  <c r="C513" i="299" s="1"/>
  <c r="G504" i="294"/>
  <c r="C504" i="294" s="1"/>
  <c r="H503" i="294"/>
  <c r="R503" i="294" s="1"/>
  <c r="P504" i="294" s="1"/>
  <c r="G506" i="294"/>
  <c r="C506" i="294" s="1"/>
  <c r="J510" i="294"/>
  <c r="G505" i="294"/>
  <c r="C505" i="294" s="1"/>
  <c r="G503" i="294"/>
  <c r="C503" i="294" s="1"/>
  <c r="G507" i="294"/>
  <c r="C507" i="294" s="1"/>
  <c r="S498" i="292"/>
  <c r="K499" i="292" s="1"/>
  <c r="A498" i="292" s="1"/>
  <c r="P499" i="292"/>
  <c r="M498" i="292" s="1"/>
  <c r="L486" i="300"/>
  <c r="N486" i="300"/>
  <c r="L486" i="302"/>
  <c r="N486" i="302"/>
  <c r="N492" i="295"/>
  <c r="L492" i="295"/>
  <c r="A748" i="230"/>
  <c r="H503" i="297" l="1"/>
  <c r="R503" i="297" s="1"/>
  <c r="P504" i="297" s="1"/>
  <c r="G504" i="297"/>
  <c r="C504" i="297" s="1"/>
  <c r="G503" i="297"/>
  <c r="C503" i="297" s="1"/>
  <c r="G505" i="297"/>
  <c r="C505" i="297" s="1"/>
  <c r="G506" i="297"/>
  <c r="C506" i="297" s="1"/>
  <c r="G507" i="297"/>
  <c r="C507" i="297" s="1"/>
  <c r="J510" i="297"/>
  <c r="N492" i="297"/>
  <c r="L492" i="297"/>
  <c r="P499" i="297"/>
  <c r="M498" i="297" s="1"/>
  <c r="S498" i="297"/>
  <c r="K499" i="297" s="1"/>
  <c r="A498" i="297" s="1"/>
  <c r="G509" i="294"/>
  <c r="C509" i="294" s="1"/>
  <c r="G512" i="294"/>
  <c r="C512" i="294" s="1"/>
  <c r="G513" i="294"/>
  <c r="C513" i="294" s="1"/>
  <c r="G511" i="294"/>
  <c r="C511" i="294" s="1"/>
  <c r="H509" i="294"/>
  <c r="R509" i="294" s="1"/>
  <c r="P510" i="294" s="1"/>
  <c r="G510" i="294"/>
  <c r="C510" i="294" s="1"/>
  <c r="J516" i="294"/>
  <c r="H515" i="299"/>
  <c r="R515" i="299" s="1"/>
  <c r="P516" i="299" s="1"/>
  <c r="J522" i="299"/>
  <c r="G519" i="299"/>
  <c r="C519" i="299" s="1"/>
  <c r="G516" i="299"/>
  <c r="C516" i="299" s="1"/>
  <c r="G518" i="299"/>
  <c r="C518" i="299" s="1"/>
  <c r="G515" i="299"/>
  <c r="C515" i="299" s="1"/>
  <c r="G517" i="299"/>
  <c r="C517" i="299" s="1"/>
  <c r="S504" i="298"/>
  <c r="K505" i="298" s="1"/>
  <c r="A504" i="298" s="1"/>
  <c r="P505" i="298"/>
  <c r="M504" i="298" s="1"/>
  <c r="L498" i="294"/>
  <c r="N498" i="294"/>
  <c r="G511" i="296"/>
  <c r="C511" i="296" s="1"/>
  <c r="G510" i="296"/>
  <c r="C510" i="296" s="1"/>
  <c r="J516" i="296"/>
  <c r="G512" i="296"/>
  <c r="C512" i="296" s="1"/>
  <c r="G509" i="296"/>
  <c r="C509" i="296" s="1"/>
  <c r="H509" i="296"/>
  <c r="R509" i="296" s="1"/>
  <c r="P510" i="296" s="1"/>
  <c r="G513" i="296"/>
  <c r="C513" i="296" s="1"/>
  <c r="S504" i="292"/>
  <c r="K505" i="292" s="1"/>
  <c r="A504" i="292" s="1"/>
  <c r="P505" i="292"/>
  <c r="M504" i="292" s="1"/>
  <c r="G510" i="292"/>
  <c r="C510" i="292" s="1"/>
  <c r="G513" i="292"/>
  <c r="C513" i="292" s="1"/>
  <c r="J516" i="292"/>
  <c r="G512" i="292"/>
  <c r="C512" i="292" s="1"/>
  <c r="G509" i="292"/>
  <c r="C509" i="292" s="1"/>
  <c r="H509" i="292"/>
  <c r="R509" i="292" s="1"/>
  <c r="P510" i="292" s="1"/>
  <c r="G511" i="292"/>
  <c r="C511" i="292" s="1"/>
  <c r="S504" i="295"/>
  <c r="K505" i="295" s="1"/>
  <c r="A504" i="295" s="1"/>
  <c r="P505" i="295"/>
  <c r="M504" i="295" s="1"/>
  <c r="S504" i="291"/>
  <c r="K505" i="291" s="1"/>
  <c r="A504" i="291" s="1"/>
  <c r="P505" i="291"/>
  <c r="M504" i="291" s="1"/>
  <c r="G512" i="293"/>
  <c r="C512" i="293" s="1"/>
  <c r="G513" i="293"/>
  <c r="C513" i="293" s="1"/>
  <c r="J516" i="293"/>
  <c r="H509" i="293"/>
  <c r="R509" i="293" s="1"/>
  <c r="P510" i="293" s="1"/>
  <c r="G509" i="293"/>
  <c r="C509" i="293" s="1"/>
  <c r="G511" i="293"/>
  <c r="C511" i="293" s="1"/>
  <c r="G510" i="293"/>
  <c r="C510" i="293" s="1"/>
  <c r="N504" i="299"/>
  <c r="L504" i="299"/>
  <c r="G509" i="298"/>
  <c r="C509" i="298" s="1"/>
  <c r="J516" i="298"/>
  <c r="G511" i="298"/>
  <c r="C511" i="298" s="1"/>
  <c r="H509" i="298"/>
  <c r="R509" i="298" s="1"/>
  <c r="P510" i="298" s="1"/>
  <c r="G512" i="298"/>
  <c r="C512" i="298" s="1"/>
  <c r="G510" i="298"/>
  <c r="C510" i="298" s="1"/>
  <c r="G513" i="298"/>
  <c r="C513" i="298" s="1"/>
  <c r="N498" i="295"/>
  <c r="L498" i="295"/>
  <c r="L498" i="291"/>
  <c r="N498" i="291"/>
  <c r="H509" i="295"/>
  <c r="R509" i="295" s="1"/>
  <c r="P510" i="295" s="1"/>
  <c r="G510" i="295"/>
  <c r="C510" i="295" s="1"/>
  <c r="G509" i="295"/>
  <c r="C509" i="295" s="1"/>
  <c r="G512" i="295"/>
  <c r="C512" i="295" s="1"/>
  <c r="G511" i="295"/>
  <c r="C511" i="295" s="1"/>
  <c r="J516" i="295"/>
  <c r="G513" i="295"/>
  <c r="C513" i="295" s="1"/>
  <c r="P505" i="293"/>
  <c r="M504" i="293" s="1"/>
  <c r="S504" i="293"/>
  <c r="K505" i="293" s="1"/>
  <c r="A504" i="293" s="1"/>
  <c r="S504" i="294"/>
  <c r="K505" i="294" s="1"/>
  <c r="A504" i="294" s="1"/>
  <c r="P505" i="294"/>
  <c r="M504" i="294" s="1"/>
  <c r="S510" i="299"/>
  <c r="K511" i="299" s="1"/>
  <c r="A510" i="299" s="1"/>
  <c r="P511" i="299"/>
  <c r="M510" i="299" s="1"/>
  <c r="S492" i="302"/>
  <c r="K493" i="302" s="1"/>
  <c r="A492" i="302" s="1"/>
  <c r="P493" i="302"/>
  <c r="M492" i="302" s="1"/>
  <c r="S504" i="296"/>
  <c r="K505" i="296" s="1"/>
  <c r="A504" i="296" s="1"/>
  <c r="P505" i="296"/>
  <c r="M504" i="296" s="1"/>
  <c r="P499" i="302"/>
  <c r="M498" i="302" s="1"/>
  <c r="S498" i="302"/>
  <c r="K499" i="302" s="1"/>
  <c r="A498" i="302" s="1"/>
  <c r="R503" i="300"/>
  <c r="P504" i="300" s="1"/>
  <c r="L498" i="300"/>
  <c r="N498" i="300"/>
  <c r="N498" i="292"/>
  <c r="L498" i="292"/>
  <c r="N498" i="296"/>
  <c r="L498" i="296"/>
  <c r="L498" i="298"/>
  <c r="N498" i="298"/>
  <c r="N498" i="293"/>
  <c r="L498" i="293"/>
  <c r="G504" i="302"/>
  <c r="C504" i="302" s="1"/>
  <c r="G503" i="302"/>
  <c r="C503" i="302" s="1"/>
  <c r="G506" i="302"/>
  <c r="C506" i="302" s="1"/>
  <c r="G507" i="302"/>
  <c r="C507" i="302" s="1"/>
  <c r="G505" i="302"/>
  <c r="C505" i="302" s="1"/>
  <c r="J510" i="302"/>
  <c r="H503" i="302"/>
  <c r="R503" i="302" s="1"/>
  <c r="P504" i="302" s="1"/>
  <c r="G510" i="300"/>
  <c r="C510" i="300" s="1"/>
  <c r="J516" i="300"/>
  <c r="G511" i="300"/>
  <c r="C511" i="300" s="1"/>
  <c r="G513" i="300"/>
  <c r="C513" i="300" s="1"/>
  <c r="G509" i="300"/>
  <c r="C509" i="300" s="1"/>
  <c r="G512" i="300"/>
  <c r="C512" i="300" s="1"/>
  <c r="H509" i="300"/>
  <c r="R509" i="300" s="1"/>
  <c r="P510" i="300" s="1"/>
  <c r="G512" i="291"/>
  <c r="C512" i="291" s="1"/>
  <c r="G511" i="291"/>
  <c r="C511" i="291" s="1"/>
  <c r="G510" i="291"/>
  <c r="C510" i="291" s="1"/>
  <c r="J516" i="291"/>
  <c r="G509" i="291"/>
  <c r="C509" i="291" s="1"/>
  <c r="G513" i="291"/>
  <c r="C513" i="291" s="1"/>
  <c r="H509" i="291"/>
  <c r="R509" i="291" s="1"/>
  <c r="P510" i="291" s="1"/>
  <c r="A749" i="230"/>
  <c r="P505" i="297" l="1"/>
  <c r="M504" i="297" s="1"/>
  <c r="S504" i="297"/>
  <c r="K505" i="297" s="1"/>
  <c r="A504" i="297" s="1"/>
  <c r="L498" i="297"/>
  <c r="N498" i="297"/>
  <c r="G513" i="297"/>
  <c r="C513" i="297" s="1"/>
  <c r="G510" i="297"/>
  <c r="C510" i="297" s="1"/>
  <c r="G511" i="297"/>
  <c r="C511" i="297" s="1"/>
  <c r="J516" i="297"/>
  <c r="H509" i="297"/>
  <c r="R509" i="297" s="1"/>
  <c r="P510" i="297" s="1"/>
  <c r="G509" i="297"/>
  <c r="C509" i="297" s="1"/>
  <c r="G512" i="297"/>
  <c r="C512" i="297" s="1"/>
  <c r="G513" i="302"/>
  <c r="C513" i="302" s="1"/>
  <c r="G509" i="302"/>
  <c r="C509" i="302" s="1"/>
  <c r="J516" i="302"/>
  <c r="G512" i="302"/>
  <c r="C512" i="302" s="1"/>
  <c r="G510" i="302"/>
  <c r="C510" i="302" s="1"/>
  <c r="G511" i="302"/>
  <c r="C511" i="302" s="1"/>
  <c r="H509" i="302"/>
  <c r="R509" i="302" s="1"/>
  <c r="P510" i="302" s="1"/>
  <c r="S504" i="302"/>
  <c r="K505" i="302" s="1"/>
  <c r="A504" i="302" s="1"/>
  <c r="P505" i="302"/>
  <c r="M504" i="302" s="1"/>
  <c r="N498" i="302"/>
  <c r="L498" i="302"/>
  <c r="N492" i="302"/>
  <c r="L492" i="302"/>
  <c r="N504" i="294"/>
  <c r="L504" i="294"/>
  <c r="G516" i="298"/>
  <c r="C516" i="298" s="1"/>
  <c r="H515" i="298"/>
  <c r="R515" i="298" s="1"/>
  <c r="P516" i="298" s="1"/>
  <c r="J522" i="298"/>
  <c r="G519" i="298"/>
  <c r="C519" i="298" s="1"/>
  <c r="G515" i="298"/>
  <c r="C515" i="298" s="1"/>
  <c r="G518" i="298"/>
  <c r="C518" i="298" s="1"/>
  <c r="G517" i="298"/>
  <c r="C517" i="298" s="1"/>
  <c r="J522" i="293"/>
  <c r="G517" i="293"/>
  <c r="C517" i="293" s="1"/>
  <c r="H515" i="293"/>
  <c r="R515" i="293" s="1"/>
  <c r="P516" i="293" s="1"/>
  <c r="G516" i="293"/>
  <c r="C516" i="293" s="1"/>
  <c r="G515" i="293"/>
  <c r="C515" i="293" s="1"/>
  <c r="G519" i="293"/>
  <c r="C519" i="293" s="1"/>
  <c r="G518" i="293"/>
  <c r="C518" i="293" s="1"/>
  <c r="S510" i="292"/>
  <c r="K511" i="292" s="1"/>
  <c r="A510" i="292" s="1"/>
  <c r="P511" i="292"/>
  <c r="M510" i="292" s="1"/>
  <c r="J522" i="296"/>
  <c r="G518" i="296"/>
  <c r="C518" i="296" s="1"/>
  <c r="G516" i="296"/>
  <c r="C516" i="296" s="1"/>
  <c r="G515" i="296"/>
  <c r="C515" i="296" s="1"/>
  <c r="G517" i="296"/>
  <c r="C517" i="296" s="1"/>
  <c r="G519" i="296"/>
  <c r="C519" i="296" s="1"/>
  <c r="H515" i="296"/>
  <c r="R515" i="296" s="1"/>
  <c r="P516" i="296" s="1"/>
  <c r="G523" i="299"/>
  <c r="C523" i="299" s="1"/>
  <c r="G524" i="299"/>
  <c r="C524" i="299" s="1"/>
  <c r="G525" i="299"/>
  <c r="C525" i="299" s="1"/>
  <c r="G522" i="299"/>
  <c r="C522" i="299" s="1"/>
  <c r="J528" i="299"/>
  <c r="G521" i="299"/>
  <c r="C521" i="299" s="1"/>
  <c r="H521" i="299"/>
  <c r="R521" i="299" s="1"/>
  <c r="P522" i="299" s="1"/>
  <c r="P511" i="294"/>
  <c r="M510" i="294" s="1"/>
  <c r="S510" i="294"/>
  <c r="K511" i="294" s="1"/>
  <c r="A510" i="294" s="1"/>
  <c r="S510" i="291"/>
  <c r="K511" i="291" s="1"/>
  <c r="A510" i="291" s="1"/>
  <c r="P511" i="291"/>
  <c r="M510" i="291" s="1"/>
  <c r="H515" i="291"/>
  <c r="R515" i="291" s="1"/>
  <c r="P516" i="291" s="1"/>
  <c r="G518" i="291"/>
  <c r="C518" i="291" s="1"/>
  <c r="G516" i="291"/>
  <c r="C516" i="291" s="1"/>
  <c r="J522" i="291"/>
  <c r="G517" i="291"/>
  <c r="C517" i="291" s="1"/>
  <c r="G515" i="291"/>
  <c r="C515" i="291" s="1"/>
  <c r="G519" i="291"/>
  <c r="C519" i="291" s="1"/>
  <c r="N504" i="293"/>
  <c r="L504" i="293"/>
  <c r="S510" i="293"/>
  <c r="K511" i="293" s="1"/>
  <c r="A510" i="293" s="1"/>
  <c r="P511" i="293"/>
  <c r="M510" i="293" s="1"/>
  <c r="N504" i="291"/>
  <c r="L504" i="291"/>
  <c r="G519" i="292"/>
  <c r="C519" i="292" s="1"/>
  <c r="G516" i="292"/>
  <c r="C516" i="292" s="1"/>
  <c r="G518" i="292"/>
  <c r="C518" i="292" s="1"/>
  <c r="J522" i="292"/>
  <c r="H515" i="292"/>
  <c r="R515" i="292" s="1"/>
  <c r="P516" i="292" s="1"/>
  <c r="G515" i="292"/>
  <c r="C515" i="292" s="1"/>
  <c r="G517" i="292"/>
  <c r="C517" i="292" s="1"/>
  <c r="S510" i="300"/>
  <c r="K511" i="300" s="1"/>
  <c r="A510" i="300" s="1"/>
  <c r="P511" i="300"/>
  <c r="M510" i="300" s="1"/>
  <c r="G515" i="300"/>
  <c r="C515" i="300" s="1"/>
  <c r="G519" i="300"/>
  <c r="C519" i="300" s="1"/>
  <c r="J522" i="300"/>
  <c r="H515" i="300"/>
  <c r="R515" i="300" s="1"/>
  <c r="P516" i="300" s="1"/>
  <c r="G516" i="300"/>
  <c r="C516" i="300" s="1"/>
  <c r="G517" i="300"/>
  <c r="C517" i="300" s="1"/>
  <c r="G518" i="300"/>
  <c r="C518" i="300" s="1"/>
  <c r="S504" i="300"/>
  <c r="K505" i="300" s="1"/>
  <c r="A504" i="300" s="1"/>
  <c r="P505" i="300"/>
  <c r="M504" i="300" s="1"/>
  <c r="L510" i="299"/>
  <c r="N510" i="299"/>
  <c r="S510" i="295"/>
  <c r="K511" i="295" s="1"/>
  <c r="A510" i="295" s="1"/>
  <c r="P511" i="295"/>
  <c r="M510" i="295" s="1"/>
  <c r="P511" i="298"/>
  <c r="M510" i="298" s="1"/>
  <c r="S510" i="298"/>
  <c r="K511" i="298" s="1"/>
  <c r="A510" i="298" s="1"/>
  <c r="N504" i="292"/>
  <c r="L504" i="292"/>
  <c r="G519" i="294"/>
  <c r="C519" i="294" s="1"/>
  <c r="H515" i="294"/>
  <c r="R515" i="294" s="1"/>
  <c r="P516" i="294" s="1"/>
  <c r="G516" i="294"/>
  <c r="C516" i="294" s="1"/>
  <c r="G517" i="294"/>
  <c r="C517" i="294" s="1"/>
  <c r="J522" i="294"/>
  <c r="G518" i="294"/>
  <c r="C518" i="294" s="1"/>
  <c r="G515" i="294"/>
  <c r="C515" i="294" s="1"/>
  <c r="N504" i="296"/>
  <c r="L504" i="296"/>
  <c r="G515" i="295"/>
  <c r="C515" i="295" s="1"/>
  <c r="G518" i="295"/>
  <c r="C518" i="295" s="1"/>
  <c r="G516" i="295"/>
  <c r="C516" i="295" s="1"/>
  <c r="G519" i="295"/>
  <c r="C519" i="295" s="1"/>
  <c r="H515" i="295"/>
  <c r="R515" i="295" s="1"/>
  <c r="P516" i="295" s="1"/>
  <c r="G517" i="295"/>
  <c r="C517" i="295" s="1"/>
  <c r="J522" i="295"/>
  <c r="N504" i="295"/>
  <c r="L504" i="295"/>
  <c r="S510" i="296"/>
  <c r="K511" i="296" s="1"/>
  <c r="A510" i="296" s="1"/>
  <c r="P511" i="296"/>
  <c r="M510" i="296" s="1"/>
  <c r="L504" i="298"/>
  <c r="N504" i="298"/>
  <c r="P517" i="299"/>
  <c r="M516" i="299" s="1"/>
  <c r="S516" i="299"/>
  <c r="K517" i="299" s="1"/>
  <c r="A516" i="299" s="1"/>
  <c r="A750" i="230"/>
  <c r="P511" i="297" l="1"/>
  <c r="M510" i="297" s="1"/>
  <c r="S510" i="297"/>
  <c r="K511" i="297" s="1"/>
  <c r="A510" i="297" s="1"/>
  <c r="L504" i="297"/>
  <c r="N504" i="297"/>
  <c r="J522" i="297"/>
  <c r="G518" i="297"/>
  <c r="C518" i="297" s="1"/>
  <c r="G516" i="297"/>
  <c r="C516" i="297" s="1"/>
  <c r="G515" i="297"/>
  <c r="C515" i="297" s="1"/>
  <c r="G519" i="297"/>
  <c r="C519" i="297" s="1"/>
  <c r="G517" i="297"/>
  <c r="C517" i="297" s="1"/>
  <c r="H515" i="297"/>
  <c r="R515" i="297" s="1"/>
  <c r="P516" i="297" s="1"/>
  <c r="P517" i="300"/>
  <c r="M516" i="300" s="1"/>
  <c r="S516" i="300"/>
  <c r="K517" i="300" s="1"/>
  <c r="A516" i="300" s="1"/>
  <c r="L510" i="300"/>
  <c r="N510" i="300"/>
  <c r="P517" i="292"/>
  <c r="M516" i="292" s="1"/>
  <c r="S516" i="292"/>
  <c r="K517" i="292" s="1"/>
  <c r="A516" i="292" s="1"/>
  <c r="G523" i="291"/>
  <c r="C523" i="291" s="1"/>
  <c r="G525" i="291"/>
  <c r="C525" i="291" s="1"/>
  <c r="J528" i="291"/>
  <c r="G524" i="291"/>
  <c r="C524" i="291" s="1"/>
  <c r="G521" i="291"/>
  <c r="C521" i="291" s="1"/>
  <c r="H521" i="291"/>
  <c r="R521" i="291" s="1"/>
  <c r="P522" i="291" s="1"/>
  <c r="G522" i="291"/>
  <c r="C522" i="291" s="1"/>
  <c r="N510" i="291"/>
  <c r="L510" i="291"/>
  <c r="P523" i="299"/>
  <c r="M522" i="299" s="1"/>
  <c r="S522" i="299"/>
  <c r="K523" i="299" s="1"/>
  <c r="A522" i="299" s="1"/>
  <c r="P517" i="293"/>
  <c r="M516" i="293" s="1"/>
  <c r="S516" i="293"/>
  <c r="K517" i="293" s="1"/>
  <c r="A516" i="293" s="1"/>
  <c r="S516" i="298"/>
  <c r="K517" i="298" s="1"/>
  <c r="A516" i="298" s="1"/>
  <c r="P517" i="298"/>
  <c r="M516" i="298" s="1"/>
  <c r="N504" i="302"/>
  <c r="L504" i="302"/>
  <c r="P517" i="295"/>
  <c r="M516" i="295" s="1"/>
  <c r="S516" i="295"/>
  <c r="K517" i="295" s="1"/>
  <c r="A516" i="295" s="1"/>
  <c r="L510" i="293"/>
  <c r="N510" i="293"/>
  <c r="P517" i="291"/>
  <c r="M516" i="291" s="1"/>
  <c r="S516" i="291"/>
  <c r="K517" i="291" s="1"/>
  <c r="A516" i="291" s="1"/>
  <c r="L510" i="294"/>
  <c r="N510" i="294"/>
  <c r="P517" i="296"/>
  <c r="M516" i="296" s="1"/>
  <c r="S516" i="296"/>
  <c r="K517" i="296" s="1"/>
  <c r="A516" i="296" s="1"/>
  <c r="G521" i="298"/>
  <c r="C521" i="298" s="1"/>
  <c r="G525" i="298"/>
  <c r="C525" i="298" s="1"/>
  <c r="H521" i="298"/>
  <c r="R521" i="298" s="1"/>
  <c r="P522" i="298" s="1"/>
  <c r="G522" i="298"/>
  <c r="C522" i="298" s="1"/>
  <c r="G523" i="298"/>
  <c r="C523" i="298" s="1"/>
  <c r="J528" i="298"/>
  <c r="G524" i="298"/>
  <c r="C524" i="298" s="1"/>
  <c r="J534" i="299"/>
  <c r="G528" i="299"/>
  <c r="C528" i="299" s="1"/>
  <c r="H527" i="299"/>
  <c r="R527" i="299" s="1"/>
  <c r="P528" i="299" s="1"/>
  <c r="G527" i="299"/>
  <c r="C527" i="299" s="1"/>
  <c r="G529" i="299"/>
  <c r="C529" i="299" s="1"/>
  <c r="G530" i="299"/>
  <c r="C530" i="299" s="1"/>
  <c r="G531" i="299"/>
  <c r="C531" i="299" s="1"/>
  <c r="N510" i="292"/>
  <c r="L510" i="292"/>
  <c r="G524" i="293"/>
  <c r="C524" i="293" s="1"/>
  <c r="J528" i="293"/>
  <c r="G521" i="293"/>
  <c r="C521" i="293" s="1"/>
  <c r="G525" i="293"/>
  <c r="C525" i="293" s="1"/>
  <c r="G523" i="293"/>
  <c r="C523" i="293" s="1"/>
  <c r="G522" i="293"/>
  <c r="C522" i="293" s="1"/>
  <c r="H521" i="293"/>
  <c r="R521" i="293" s="1"/>
  <c r="P522" i="293" s="1"/>
  <c r="S510" i="302"/>
  <c r="K511" i="302" s="1"/>
  <c r="A510" i="302" s="1"/>
  <c r="P511" i="302"/>
  <c r="M510" i="302" s="1"/>
  <c r="J522" i="302"/>
  <c r="G516" i="302"/>
  <c r="C516" i="302" s="1"/>
  <c r="G519" i="302"/>
  <c r="C519" i="302" s="1"/>
  <c r="G517" i="302"/>
  <c r="C517" i="302" s="1"/>
  <c r="G515" i="302"/>
  <c r="C515" i="302" s="1"/>
  <c r="H515" i="302"/>
  <c r="R515" i="302" s="1"/>
  <c r="P516" i="302" s="1"/>
  <c r="G518" i="302"/>
  <c r="C518" i="302" s="1"/>
  <c r="G523" i="294"/>
  <c r="C523" i="294" s="1"/>
  <c r="G522" i="294"/>
  <c r="C522" i="294" s="1"/>
  <c r="H521" i="294"/>
  <c r="R521" i="294" s="1"/>
  <c r="P522" i="294" s="1"/>
  <c r="G521" i="294"/>
  <c r="C521" i="294" s="1"/>
  <c r="G524" i="294"/>
  <c r="C524" i="294" s="1"/>
  <c r="G525" i="294"/>
  <c r="C525" i="294" s="1"/>
  <c r="J528" i="294"/>
  <c r="L510" i="298"/>
  <c r="N510" i="298"/>
  <c r="S516" i="294"/>
  <c r="K517" i="294" s="1"/>
  <c r="A516" i="294" s="1"/>
  <c r="P517" i="294"/>
  <c r="M516" i="294" s="1"/>
  <c r="N504" i="300"/>
  <c r="L504" i="300"/>
  <c r="N516" i="299"/>
  <c r="L516" i="299"/>
  <c r="L510" i="296"/>
  <c r="N510" i="296"/>
  <c r="G521" i="295"/>
  <c r="C521" i="295" s="1"/>
  <c r="H521" i="295"/>
  <c r="R521" i="295" s="1"/>
  <c r="P522" i="295" s="1"/>
  <c r="G523" i="295"/>
  <c r="C523" i="295" s="1"/>
  <c r="J528" i="295"/>
  <c r="G524" i="295"/>
  <c r="C524" i="295" s="1"/>
  <c r="G525" i="295"/>
  <c r="C525" i="295" s="1"/>
  <c r="G522" i="295"/>
  <c r="C522" i="295" s="1"/>
  <c r="N510" i="295"/>
  <c r="L510" i="295"/>
  <c r="J528" i="300"/>
  <c r="G525" i="300"/>
  <c r="C525" i="300" s="1"/>
  <c r="G523" i="300"/>
  <c r="C523" i="300" s="1"/>
  <c r="G522" i="300"/>
  <c r="C522" i="300" s="1"/>
  <c r="H521" i="300"/>
  <c r="R521" i="300" s="1"/>
  <c r="P522" i="300" s="1"/>
  <c r="G524" i="300"/>
  <c r="C524" i="300" s="1"/>
  <c r="G521" i="300"/>
  <c r="C521" i="300" s="1"/>
  <c r="H521" i="292"/>
  <c r="R521" i="292" s="1"/>
  <c r="P522" i="292" s="1"/>
  <c r="G522" i="292"/>
  <c r="C522" i="292" s="1"/>
  <c r="J528" i="292"/>
  <c r="G523" i="292"/>
  <c r="C523" i="292" s="1"/>
  <c r="G524" i="292"/>
  <c r="C524" i="292" s="1"/>
  <c r="G521" i="292"/>
  <c r="C521" i="292" s="1"/>
  <c r="G525" i="292"/>
  <c r="C525" i="292" s="1"/>
  <c r="G522" i="296"/>
  <c r="C522" i="296" s="1"/>
  <c r="J528" i="296"/>
  <c r="H521" i="296"/>
  <c r="R521" i="296" s="1"/>
  <c r="P522" i="296" s="1"/>
  <c r="G521" i="296"/>
  <c r="C521" i="296" s="1"/>
  <c r="G524" i="296"/>
  <c r="C524" i="296" s="1"/>
  <c r="G525" i="296"/>
  <c r="C525" i="296" s="1"/>
  <c r="G523" i="296"/>
  <c r="C523" i="296" s="1"/>
  <c r="A751" i="230"/>
  <c r="J528" i="297" l="1"/>
  <c r="G523" i="297"/>
  <c r="C523" i="297" s="1"/>
  <c r="G525" i="297"/>
  <c r="C525" i="297" s="1"/>
  <c r="H521" i="297"/>
  <c r="R521" i="297" s="1"/>
  <c r="P522" i="297" s="1"/>
  <c r="G522" i="297"/>
  <c r="C522" i="297" s="1"/>
  <c r="G524" i="297"/>
  <c r="C524" i="297" s="1"/>
  <c r="G521" i="297"/>
  <c r="C521" i="297" s="1"/>
  <c r="N510" i="297"/>
  <c r="L510" i="297"/>
  <c r="S516" i="297"/>
  <c r="K517" i="297" s="1"/>
  <c r="A516" i="297" s="1"/>
  <c r="P517" i="297"/>
  <c r="M516" i="297" s="1"/>
  <c r="H527" i="296"/>
  <c r="R527" i="296" s="1"/>
  <c r="P528" i="296" s="1"/>
  <c r="G527" i="296"/>
  <c r="C527" i="296" s="1"/>
  <c r="G531" i="296"/>
  <c r="C531" i="296" s="1"/>
  <c r="J534" i="296"/>
  <c r="G530" i="296"/>
  <c r="C530" i="296" s="1"/>
  <c r="G529" i="296"/>
  <c r="C529" i="296" s="1"/>
  <c r="G528" i="296"/>
  <c r="C528" i="296" s="1"/>
  <c r="N516" i="294"/>
  <c r="L516" i="294"/>
  <c r="G530" i="294"/>
  <c r="C530" i="294" s="1"/>
  <c r="G528" i="294"/>
  <c r="C528" i="294" s="1"/>
  <c r="H527" i="294"/>
  <c r="R527" i="294" s="1"/>
  <c r="P528" i="294" s="1"/>
  <c r="G527" i="294"/>
  <c r="C527" i="294" s="1"/>
  <c r="G531" i="294"/>
  <c r="C531" i="294" s="1"/>
  <c r="J534" i="294"/>
  <c r="G529" i="294"/>
  <c r="C529" i="294" s="1"/>
  <c r="P523" i="294"/>
  <c r="M522" i="294" s="1"/>
  <c r="S522" i="294"/>
  <c r="K523" i="294" s="1"/>
  <c r="A522" i="294" s="1"/>
  <c r="P517" i="302"/>
  <c r="M516" i="302" s="1"/>
  <c r="S516" i="302"/>
  <c r="K517" i="302" s="1"/>
  <c r="A516" i="302" s="1"/>
  <c r="P523" i="293"/>
  <c r="M522" i="293" s="1"/>
  <c r="S522" i="293"/>
  <c r="K523" i="293" s="1"/>
  <c r="A522" i="293" s="1"/>
  <c r="P523" i="298"/>
  <c r="M522" i="298" s="1"/>
  <c r="S522" i="298"/>
  <c r="K523" i="298" s="1"/>
  <c r="A522" i="298" s="1"/>
  <c r="L516" i="296"/>
  <c r="N516" i="296"/>
  <c r="N516" i="291"/>
  <c r="L516" i="291"/>
  <c r="N516" i="295"/>
  <c r="L516" i="295"/>
  <c r="N516" i="292"/>
  <c r="L516" i="292"/>
  <c r="N516" i="300"/>
  <c r="L516" i="300"/>
  <c r="P523" i="300"/>
  <c r="M522" i="300" s="1"/>
  <c r="S522" i="300"/>
  <c r="K523" i="300" s="1"/>
  <c r="A522" i="300" s="1"/>
  <c r="G529" i="300"/>
  <c r="C529" i="300" s="1"/>
  <c r="H527" i="300"/>
  <c r="R527" i="300" s="1"/>
  <c r="P528" i="300" s="1"/>
  <c r="G530" i="300"/>
  <c r="C530" i="300" s="1"/>
  <c r="G527" i="300"/>
  <c r="C527" i="300" s="1"/>
  <c r="G531" i="300"/>
  <c r="C531" i="300" s="1"/>
  <c r="G528" i="300"/>
  <c r="C528" i="300" s="1"/>
  <c r="J534" i="300"/>
  <c r="S522" i="295"/>
  <c r="K523" i="295" s="1"/>
  <c r="A522" i="295" s="1"/>
  <c r="P523" i="295"/>
  <c r="M522" i="295" s="1"/>
  <c r="H533" i="299"/>
  <c r="R533" i="299" s="1"/>
  <c r="P534" i="299" s="1"/>
  <c r="G533" i="299"/>
  <c r="C533" i="299" s="1"/>
  <c r="G534" i="299"/>
  <c r="C534" i="299" s="1"/>
  <c r="G536" i="299"/>
  <c r="C536" i="299" s="1"/>
  <c r="J540" i="299"/>
  <c r="G537" i="299"/>
  <c r="C537" i="299" s="1"/>
  <c r="G535" i="299"/>
  <c r="C535" i="299" s="1"/>
  <c r="L522" i="299"/>
  <c r="N522" i="299"/>
  <c r="S522" i="291"/>
  <c r="K523" i="291" s="1"/>
  <c r="A522" i="291" s="1"/>
  <c r="P523" i="291"/>
  <c r="M522" i="291" s="1"/>
  <c r="S522" i="292"/>
  <c r="K523" i="292" s="1"/>
  <c r="A522" i="292" s="1"/>
  <c r="P523" i="292"/>
  <c r="M522" i="292" s="1"/>
  <c r="G528" i="292"/>
  <c r="C528" i="292" s="1"/>
  <c r="G530" i="292"/>
  <c r="C530" i="292" s="1"/>
  <c r="G531" i="292"/>
  <c r="C531" i="292" s="1"/>
  <c r="J534" i="292"/>
  <c r="G529" i="292"/>
  <c r="C529" i="292" s="1"/>
  <c r="G527" i="292"/>
  <c r="C527" i="292" s="1"/>
  <c r="H527" i="292"/>
  <c r="R527" i="292" s="1"/>
  <c r="P528" i="292" s="1"/>
  <c r="L510" i="302"/>
  <c r="N510" i="302"/>
  <c r="N516" i="298"/>
  <c r="L516" i="298"/>
  <c r="G529" i="291"/>
  <c r="C529" i="291" s="1"/>
  <c r="J534" i="291"/>
  <c r="G530" i="291"/>
  <c r="C530" i="291" s="1"/>
  <c r="H527" i="291"/>
  <c r="R527" i="291" s="1"/>
  <c r="P528" i="291" s="1"/>
  <c r="G527" i="291"/>
  <c r="C527" i="291" s="1"/>
  <c r="G531" i="291"/>
  <c r="C531" i="291" s="1"/>
  <c r="G528" i="291"/>
  <c r="C528" i="291" s="1"/>
  <c r="P523" i="296"/>
  <c r="M522" i="296" s="1"/>
  <c r="S522" i="296"/>
  <c r="K523" i="296" s="1"/>
  <c r="A522" i="296" s="1"/>
  <c r="G529" i="295"/>
  <c r="C529" i="295" s="1"/>
  <c r="H527" i="295"/>
  <c r="R527" i="295" s="1"/>
  <c r="P528" i="295" s="1"/>
  <c r="G527" i="295"/>
  <c r="C527" i="295" s="1"/>
  <c r="G530" i="295"/>
  <c r="C530" i="295" s="1"/>
  <c r="G528" i="295"/>
  <c r="C528" i="295" s="1"/>
  <c r="G531" i="295"/>
  <c r="C531" i="295" s="1"/>
  <c r="J534" i="295"/>
  <c r="G524" i="302"/>
  <c r="C524" i="302" s="1"/>
  <c r="G525" i="302"/>
  <c r="C525" i="302" s="1"/>
  <c r="G521" i="302"/>
  <c r="C521" i="302" s="1"/>
  <c r="H521" i="302"/>
  <c r="R521" i="302" s="1"/>
  <c r="P522" i="302" s="1"/>
  <c r="G522" i="302"/>
  <c r="C522" i="302" s="1"/>
  <c r="J528" i="302"/>
  <c r="G523" i="302"/>
  <c r="C523" i="302" s="1"/>
  <c r="H527" i="293"/>
  <c r="R527" i="293" s="1"/>
  <c r="P528" i="293" s="1"/>
  <c r="G527" i="293"/>
  <c r="C527" i="293" s="1"/>
  <c r="J534" i="293"/>
  <c r="G530" i="293"/>
  <c r="C530" i="293" s="1"/>
  <c r="G528" i="293"/>
  <c r="C528" i="293" s="1"/>
  <c r="G531" i="293"/>
  <c r="C531" i="293" s="1"/>
  <c r="G529" i="293"/>
  <c r="C529" i="293" s="1"/>
  <c r="P529" i="299"/>
  <c r="M528" i="299" s="1"/>
  <c r="S528" i="299"/>
  <c r="K529" i="299" s="1"/>
  <c r="A528" i="299" s="1"/>
  <c r="G530" i="298"/>
  <c r="C530" i="298" s="1"/>
  <c r="G531" i="298"/>
  <c r="C531" i="298" s="1"/>
  <c r="G527" i="298"/>
  <c r="C527" i="298" s="1"/>
  <c r="J534" i="298"/>
  <c r="G528" i="298"/>
  <c r="C528" i="298" s="1"/>
  <c r="G529" i="298"/>
  <c r="C529" i="298" s="1"/>
  <c r="H527" i="298"/>
  <c r="R527" i="298" s="1"/>
  <c r="P528" i="298" s="1"/>
  <c r="N516" i="293"/>
  <c r="L516" i="293"/>
  <c r="A752" i="230"/>
  <c r="G527" i="297" l="1"/>
  <c r="C527" i="297" s="1"/>
  <c r="G528" i="297"/>
  <c r="C528" i="297" s="1"/>
  <c r="J534" i="297"/>
  <c r="H527" i="297"/>
  <c r="R527" i="297" s="1"/>
  <c r="P528" i="297" s="1"/>
  <c r="G530" i="297"/>
  <c r="C530" i="297" s="1"/>
  <c r="G529" i="297"/>
  <c r="C529" i="297" s="1"/>
  <c r="G531" i="297"/>
  <c r="C531" i="297" s="1"/>
  <c r="N516" i="297"/>
  <c r="L516" i="297"/>
  <c r="P523" i="297"/>
  <c r="M522" i="297" s="1"/>
  <c r="S522" i="297"/>
  <c r="K523" i="297" s="1"/>
  <c r="A522" i="297" s="1"/>
  <c r="P529" i="292"/>
  <c r="M528" i="292" s="1"/>
  <c r="S528" i="292"/>
  <c r="K529" i="292" s="1"/>
  <c r="A528" i="292" s="1"/>
  <c r="N522" i="295"/>
  <c r="L522" i="295"/>
  <c r="L522" i="293"/>
  <c r="N522" i="293"/>
  <c r="N522" i="294"/>
  <c r="L522" i="294"/>
  <c r="P529" i="296"/>
  <c r="M528" i="296" s="1"/>
  <c r="S528" i="296"/>
  <c r="K529" i="296" s="1"/>
  <c r="A528" i="296" s="1"/>
  <c r="G533" i="293"/>
  <c r="C533" i="293" s="1"/>
  <c r="G536" i="293"/>
  <c r="C536" i="293" s="1"/>
  <c r="G535" i="293"/>
  <c r="C535" i="293" s="1"/>
  <c r="G537" i="293"/>
  <c r="C537" i="293" s="1"/>
  <c r="J540" i="293"/>
  <c r="H533" i="293"/>
  <c r="R533" i="293" s="1"/>
  <c r="P534" i="293" s="1"/>
  <c r="G534" i="293"/>
  <c r="C534" i="293" s="1"/>
  <c r="J534" i="302"/>
  <c r="G531" i="302"/>
  <c r="C531" i="302" s="1"/>
  <c r="G529" i="302"/>
  <c r="C529" i="302" s="1"/>
  <c r="G530" i="302"/>
  <c r="C530" i="302" s="1"/>
  <c r="G527" i="302"/>
  <c r="C527" i="302" s="1"/>
  <c r="G528" i="302"/>
  <c r="C528" i="302" s="1"/>
  <c r="H527" i="302"/>
  <c r="R527" i="302" s="1"/>
  <c r="P528" i="302" s="1"/>
  <c r="N522" i="296"/>
  <c r="L522" i="296"/>
  <c r="S528" i="291"/>
  <c r="K529" i="291" s="1"/>
  <c r="A528" i="291" s="1"/>
  <c r="P529" i="291"/>
  <c r="M528" i="291" s="1"/>
  <c r="G537" i="292"/>
  <c r="C537" i="292" s="1"/>
  <c r="J540" i="292"/>
  <c r="G534" i="292"/>
  <c r="C534" i="292" s="1"/>
  <c r="G533" i="292"/>
  <c r="C533" i="292" s="1"/>
  <c r="G535" i="292"/>
  <c r="C535" i="292" s="1"/>
  <c r="H533" i="292"/>
  <c r="R533" i="292" s="1"/>
  <c r="P534" i="292" s="1"/>
  <c r="G536" i="292"/>
  <c r="C536" i="292" s="1"/>
  <c r="L522" i="292"/>
  <c r="N522" i="292"/>
  <c r="G543" i="299"/>
  <c r="C543" i="299" s="1"/>
  <c r="G542" i="299"/>
  <c r="C542" i="299" s="1"/>
  <c r="H539" i="299"/>
  <c r="R539" i="299" s="1"/>
  <c r="P540" i="299" s="1"/>
  <c r="G541" i="299"/>
  <c r="C541" i="299" s="1"/>
  <c r="J546" i="299"/>
  <c r="G540" i="299"/>
  <c r="C540" i="299" s="1"/>
  <c r="G539" i="299"/>
  <c r="C539" i="299" s="1"/>
  <c r="P535" i="299"/>
  <c r="M534" i="299" s="1"/>
  <c r="S534" i="299"/>
  <c r="K535" i="299" s="1"/>
  <c r="A534" i="299" s="1"/>
  <c r="S528" i="300"/>
  <c r="K529" i="300" s="1"/>
  <c r="A528" i="300" s="1"/>
  <c r="P529" i="300"/>
  <c r="M528" i="300" s="1"/>
  <c r="P529" i="298"/>
  <c r="M528" i="298" s="1"/>
  <c r="S528" i="298"/>
  <c r="K529" i="298" s="1"/>
  <c r="A528" i="298" s="1"/>
  <c r="N528" i="299"/>
  <c r="L528" i="299"/>
  <c r="P529" i="295"/>
  <c r="M528" i="295" s="1"/>
  <c r="S528" i="295"/>
  <c r="K529" i="295" s="1"/>
  <c r="A528" i="295" s="1"/>
  <c r="H533" i="300"/>
  <c r="R533" i="300" s="1"/>
  <c r="P534" i="300" s="1"/>
  <c r="G537" i="300"/>
  <c r="C537" i="300" s="1"/>
  <c r="J540" i="300"/>
  <c r="G534" i="300"/>
  <c r="C534" i="300" s="1"/>
  <c r="G535" i="300"/>
  <c r="C535" i="300" s="1"/>
  <c r="G533" i="300"/>
  <c r="C533" i="300" s="1"/>
  <c r="G536" i="300"/>
  <c r="C536" i="300" s="1"/>
  <c r="N522" i="300"/>
  <c r="L522" i="300"/>
  <c r="L522" i="298"/>
  <c r="N522" i="298"/>
  <c r="N516" i="302"/>
  <c r="L516" i="302"/>
  <c r="G533" i="294"/>
  <c r="C533" i="294" s="1"/>
  <c r="G534" i="294"/>
  <c r="C534" i="294" s="1"/>
  <c r="J540" i="294"/>
  <c r="G535" i="294"/>
  <c r="C535" i="294" s="1"/>
  <c r="H533" i="294"/>
  <c r="R533" i="294" s="1"/>
  <c r="P534" i="294" s="1"/>
  <c r="G537" i="294"/>
  <c r="C537" i="294" s="1"/>
  <c r="G536" i="294"/>
  <c r="C536" i="294" s="1"/>
  <c r="G537" i="298"/>
  <c r="C537" i="298" s="1"/>
  <c r="H533" i="298"/>
  <c r="R533" i="298" s="1"/>
  <c r="P534" i="298" s="1"/>
  <c r="G534" i="298"/>
  <c r="C534" i="298" s="1"/>
  <c r="J540" i="298"/>
  <c r="G535" i="298"/>
  <c r="C535" i="298" s="1"/>
  <c r="G533" i="298"/>
  <c r="C533" i="298" s="1"/>
  <c r="G536" i="298"/>
  <c r="C536" i="298" s="1"/>
  <c r="S528" i="293"/>
  <c r="K529" i="293" s="1"/>
  <c r="A528" i="293" s="1"/>
  <c r="P529" i="293"/>
  <c r="M528" i="293" s="1"/>
  <c r="S522" i="302"/>
  <c r="K523" i="302" s="1"/>
  <c r="A522" i="302" s="1"/>
  <c r="P523" i="302"/>
  <c r="M522" i="302" s="1"/>
  <c r="G537" i="295"/>
  <c r="C537" i="295" s="1"/>
  <c r="G535" i="295"/>
  <c r="C535" i="295" s="1"/>
  <c r="G533" i="295"/>
  <c r="C533" i="295" s="1"/>
  <c r="H533" i="295"/>
  <c r="R533" i="295" s="1"/>
  <c r="P534" i="295" s="1"/>
  <c r="G536" i="295"/>
  <c r="C536" i="295" s="1"/>
  <c r="G534" i="295"/>
  <c r="C534" i="295" s="1"/>
  <c r="J540" i="295"/>
  <c r="G537" i="291"/>
  <c r="C537" i="291" s="1"/>
  <c r="G533" i="291"/>
  <c r="C533" i="291" s="1"/>
  <c r="G535" i="291"/>
  <c r="C535" i="291" s="1"/>
  <c r="G536" i="291"/>
  <c r="C536" i="291" s="1"/>
  <c r="G534" i="291"/>
  <c r="C534" i="291" s="1"/>
  <c r="J540" i="291"/>
  <c r="H533" i="291"/>
  <c r="R533" i="291" s="1"/>
  <c r="P534" i="291" s="1"/>
  <c r="L522" i="291"/>
  <c r="N522" i="291"/>
  <c r="P529" i="294"/>
  <c r="M528" i="294" s="1"/>
  <c r="S528" i="294"/>
  <c r="K529" i="294" s="1"/>
  <c r="A528" i="294" s="1"/>
  <c r="G537" i="296"/>
  <c r="C537" i="296" s="1"/>
  <c r="J540" i="296"/>
  <c r="G536" i="296"/>
  <c r="C536" i="296" s="1"/>
  <c r="G534" i="296"/>
  <c r="C534" i="296" s="1"/>
  <c r="H533" i="296"/>
  <c r="R533" i="296" s="1"/>
  <c r="P534" i="296" s="1"/>
  <c r="G535" i="296"/>
  <c r="C535" i="296" s="1"/>
  <c r="G533" i="296"/>
  <c r="C533" i="296" s="1"/>
  <c r="A753" i="230"/>
  <c r="L522" i="297" l="1"/>
  <c r="N522" i="297"/>
  <c r="J540" i="297"/>
  <c r="H533" i="297"/>
  <c r="R533" i="297" s="1"/>
  <c r="P534" i="297" s="1"/>
  <c r="G533" i="297"/>
  <c r="C533" i="297" s="1"/>
  <c r="G536" i="297"/>
  <c r="C536" i="297" s="1"/>
  <c r="G537" i="297"/>
  <c r="C537" i="297" s="1"/>
  <c r="G535" i="297"/>
  <c r="C535" i="297" s="1"/>
  <c r="G534" i="297"/>
  <c r="C534" i="297" s="1"/>
  <c r="P529" i="297"/>
  <c r="M528" i="297" s="1"/>
  <c r="S528" i="297"/>
  <c r="K529" i="297" s="1"/>
  <c r="A528" i="297" s="1"/>
  <c r="N528" i="293"/>
  <c r="L528" i="293"/>
  <c r="G539" i="296"/>
  <c r="C539" i="296" s="1"/>
  <c r="G542" i="296"/>
  <c r="C542" i="296" s="1"/>
  <c r="G540" i="296"/>
  <c r="C540" i="296" s="1"/>
  <c r="G543" i="296"/>
  <c r="C543" i="296" s="1"/>
  <c r="G541" i="296"/>
  <c r="C541" i="296" s="1"/>
  <c r="H539" i="296"/>
  <c r="R539" i="296" s="1"/>
  <c r="P540" i="296" s="1"/>
  <c r="J546" i="296"/>
  <c r="P535" i="295"/>
  <c r="M534" i="295" s="1"/>
  <c r="S534" i="295"/>
  <c r="K535" i="295" s="1"/>
  <c r="A534" i="295" s="1"/>
  <c r="N522" i="302"/>
  <c r="L522" i="302"/>
  <c r="G549" i="299"/>
  <c r="C549" i="299" s="1"/>
  <c r="G545" i="299"/>
  <c r="C545" i="299" s="1"/>
  <c r="G547" i="299"/>
  <c r="C547" i="299" s="1"/>
  <c r="H545" i="299"/>
  <c r="R545" i="299" s="1"/>
  <c r="P546" i="299" s="1"/>
  <c r="G548" i="299"/>
  <c r="C548" i="299" s="1"/>
  <c r="G546" i="299"/>
  <c r="C546" i="299" s="1"/>
  <c r="J552" i="299"/>
  <c r="S534" i="292"/>
  <c r="K535" i="292" s="1"/>
  <c r="A534" i="292" s="1"/>
  <c r="P535" i="292"/>
  <c r="M534" i="292" s="1"/>
  <c r="G541" i="292"/>
  <c r="C541" i="292" s="1"/>
  <c r="J546" i="292"/>
  <c r="G539" i="292"/>
  <c r="C539" i="292" s="1"/>
  <c r="G540" i="292"/>
  <c r="C540" i="292" s="1"/>
  <c r="G542" i="292"/>
  <c r="C542" i="292" s="1"/>
  <c r="G543" i="292"/>
  <c r="C543" i="292" s="1"/>
  <c r="H539" i="292"/>
  <c r="R539" i="292" s="1"/>
  <c r="P540" i="292" s="1"/>
  <c r="G535" i="302"/>
  <c r="C535" i="302" s="1"/>
  <c r="G537" i="302"/>
  <c r="C537" i="302" s="1"/>
  <c r="G534" i="302"/>
  <c r="C534" i="302" s="1"/>
  <c r="G533" i="302"/>
  <c r="C533" i="302" s="1"/>
  <c r="H533" i="302"/>
  <c r="R533" i="302" s="1"/>
  <c r="P534" i="302" s="1"/>
  <c r="J540" i="302"/>
  <c r="G536" i="302"/>
  <c r="C536" i="302" s="1"/>
  <c r="P535" i="291"/>
  <c r="M534" i="291" s="1"/>
  <c r="S534" i="291"/>
  <c r="K535" i="291" s="1"/>
  <c r="A534" i="291" s="1"/>
  <c r="L528" i="294"/>
  <c r="N528" i="294"/>
  <c r="G542" i="291"/>
  <c r="C542" i="291" s="1"/>
  <c r="H539" i="291"/>
  <c r="R539" i="291" s="1"/>
  <c r="P540" i="291" s="1"/>
  <c r="G541" i="291"/>
  <c r="C541" i="291" s="1"/>
  <c r="G540" i="291"/>
  <c r="C540" i="291" s="1"/>
  <c r="G543" i="291"/>
  <c r="C543" i="291" s="1"/>
  <c r="G539" i="291"/>
  <c r="C539" i="291" s="1"/>
  <c r="J546" i="291"/>
  <c r="H539" i="298"/>
  <c r="R539" i="298" s="1"/>
  <c r="P540" i="298" s="1"/>
  <c r="G543" i="298"/>
  <c r="C543" i="298" s="1"/>
  <c r="G539" i="298"/>
  <c r="C539" i="298" s="1"/>
  <c r="G541" i="298"/>
  <c r="C541" i="298" s="1"/>
  <c r="J546" i="298"/>
  <c r="G542" i="298"/>
  <c r="C542" i="298" s="1"/>
  <c r="G540" i="298"/>
  <c r="C540" i="298" s="1"/>
  <c r="G541" i="294"/>
  <c r="C541" i="294" s="1"/>
  <c r="J546" i="294"/>
  <c r="G539" i="294"/>
  <c r="C539" i="294" s="1"/>
  <c r="G542" i="294"/>
  <c r="C542" i="294" s="1"/>
  <c r="G543" i="294"/>
  <c r="C543" i="294" s="1"/>
  <c r="H539" i="294"/>
  <c r="R539" i="294" s="1"/>
  <c r="P540" i="294" s="1"/>
  <c r="G540" i="294"/>
  <c r="C540" i="294" s="1"/>
  <c r="P535" i="300"/>
  <c r="M534" i="300" s="1"/>
  <c r="S534" i="300"/>
  <c r="K535" i="300" s="1"/>
  <c r="A534" i="300" s="1"/>
  <c r="G543" i="293"/>
  <c r="C543" i="293" s="1"/>
  <c r="H539" i="293"/>
  <c r="R539" i="293" s="1"/>
  <c r="P540" i="293" s="1"/>
  <c r="G541" i="293"/>
  <c r="C541" i="293" s="1"/>
  <c r="G542" i="293"/>
  <c r="C542" i="293" s="1"/>
  <c r="G539" i="293"/>
  <c r="C539" i="293" s="1"/>
  <c r="G540" i="293"/>
  <c r="C540" i="293" s="1"/>
  <c r="J546" i="293"/>
  <c r="L528" i="300"/>
  <c r="N528" i="300"/>
  <c r="P541" i="299"/>
  <c r="M540" i="299" s="1"/>
  <c r="S540" i="299"/>
  <c r="K541" i="299" s="1"/>
  <c r="A540" i="299" s="1"/>
  <c r="N528" i="291"/>
  <c r="L528" i="291"/>
  <c r="S528" i="302"/>
  <c r="K529" i="302" s="1"/>
  <c r="A528" i="302" s="1"/>
  <c r="P529" i="302"/>
  <c r="M528" i="302" s="1"/>
  <c r="S534" i="293"/>
  <c r="K535" i="293" s="1"/>
  <c r="A534" i="293" s="1"/>
  <c r="P535" i="293"/>
  <c r="M534" i="293" s="1"/>
  <c r="N528" i="296"/>
  <c r="L528" i="296"/>
  <c r="N528" i="292"/>
  <c r="L528" i="292"/>
  <c r="P535" i="296"/>
  <c r="M534" i="296" s="1"/>
  <c r="S534" i="296"/>
  <c r="K535" i="296" s="1"/>
  <c r="A534" i="296" s="1"/>
  <c r="G541" i="295"/>
  <c r="C541" i="295" s="1"/>
  <c r="J546" i="295"/>
  <c r="G540" i="295"/>
  <c r="C540" i="295" s="1"/>
  <c r="H539" i="295"/>
  <c r="R539" i="295" s="1"/>
  <c r="P540" i="295" s="1"/>
  <c r="G539" i="295"/>
  <c r="C539" i="295" s="1"/>
  <c r="G542" i="295"/>
  <c r="C542" i="295" s="1"/>
  <c r="G543" i="295"/>
  <c r="C543" i="295" s="1"/>
  <c r="P535" i="298"/>
  <c r="M534" i="298" s="1"/>
  <c r="S534" i="298"/>
  <c r="K535" i="298" s="1"/>
  <c r="A534" i="298" s="1"/>
  <c r="P535" i="294"/>
  <c r="M534" i="294" s="1"/>
  <c r="S534" i="294"/>
  <c r="K535" i="294" s="1"/>
  <c r="A534" i="294" s="1"/>
  <c r="G539" i="300"/>
  <c r="C539" i="300" s="1"/>
  <c r="J546" i="300"/>
  <c r="G542" i="300"/>
  <c r="C542" i="300" s="1"/>
  <c r="G543" i="300"/>
  <c r="C543" i="300" s="1"/>
  <c r="G540" i="300"/>
  <c r="C540" i="300" s="1"/>
  <c r="H539" i="300"/>
  <c r="R539" i="300" s="1"/>
  <c r="P540" i="300" s="1"/>
  <c r="G541" i="300"/>
  <c r="C541" i="300" s="1"/>
  <c r="N528" i="295"/>
  <c r="L528" i="295"/>
  <c r="N528" i="298"/>
  <c r="L528" i="298"/>
  <c r="L534" i="299"/>
  <c r="N534" i="299"/>
  <c r="A754" i="230"/>
  <c r="L528" i="297" l="1"/>
  <c r="N528" i="297"/>
  <c r="G541" i="297"/>
  <c r="C541" i="297" s="1"/>
  <c r="J546" i="297"/>
  <c r="G543" i="297"/>
  <c r="C543" i="297" s="1"/>
  <c r="G539" i="297"/>
  <c r="C539" i="297" s="1"/>
  <c r="G542" i="297"/>
  <c r="C542" i="297" s="1"/>
  <c r="G540" i="297"/>
  <c r="C540" i="297" s="1"/>
  <c r="H539" i="297"/>
  <c r="R539" i="297" s="1"/>
  <c r="P540" i="297" s="1"/>
  <c r="S534" i="297"/>
  <c r="K535" i="297" s="1"/>
  <c r="A534" i="297" s="1"/>
  <c r="P535" i="297"/>
  <c r="M534" i="297" s="1"/>
  <c r="S540" i="295"/>
  <c r="K541" i="295" s="1"/>
  <c r="A540" i="295" s="1"/>
  <c r="P541" i="295"/>
  <c r="M540" i="295" s="1"/>
  <c r="L528" i="302"/>
  <c r="N528" i="302"/>
  <c r="G547" i="293"/>
  <c r="C547" i="293" s="1"/>
  <c r="H545" i="293"/>
  <c r="R545" i="293" s="1"/>
  <c r="P546" i="293" s="1"/>
  <c r="G545" i="293"/>
  <c r="C545" i="293" s="1"/>
  <c r="G548" i="293"/>
  <c r="C548" i="293" s="1"/>
  <c r="G546" i="293"/>
  <c r="C546" i="293" s="1"/>
  <c r="G549" i="293"/>
  <c r="C549" i="293" s="1"/>
  <c r="J552" i="293"/>
  <c r="N534" i="300"/>
  <c r="L534" i="300"/>
  <c r="P541" i="291"/>
  <c r="M540" i="291" s="1"/>
  <c r="S540" i="291"/>
  <c r="K541" i="291" s="1"/>
  <c r="A540" i="291" s="1"/>
  <c r="P541" i="292"/>
  <c r="M540" i="292" s="1"/>
  <c r="S540" i="292"/>
  <c r="K541" i="292" s="1"/>
  <c r="A540" i="292" s="1"/>
  <c r="S546" i="299"/>
  <c r="K547" i="299" s="1"/>
  <c r="A546" i="299" s="1"/>
  <c r="P547" i="299"/>
  <c r="M546" i="299" s="1"/>
  <c r="G549" i="296"/>
  <c r="C549" i="296" s="1"/>
  <c r="G548" i="296"/>
  <c r="C548" i="296" s="1"/>
  <c r="H545" i="296"/>
  <c r="R545" i="296" s="1"/>
  <c r="P546" i="296" s="1"/>
  <c r="G546" i="296"/>
  <c r="C546" i="296" s="1"/>
  <c r="J552" i="296"/>
  <c r="G547" i="296"/>
  <c r="C547" i="296" s="1"/>
  <c r="G545" i="296"/>
  <c r="C545" i="296" s="1"/>
  <c r="P541" i="300"/>
  <c r="M540" i="300" s="1"/>
  <c r="S540" i="300"/>
  <c r="K541" i="300" s="1"/>
  <c r="A540" i="300" s="1"/>
  <c r="G547" i="300"/>
  <c r="C547" i="300" s="1"/>
  <c r="G549" i="300"/>
  <c r="C549" i="300" s="1"/>
  <c r="H545" i="300"/>
  <c r="R545" i="300" s="1"/>
  <c r="P546" i="300" s="1"/>
  <c r="G545" i="300"/>
  <c r="C545" i="300" s="1"/>
  <c r="J552" i="300"/>
  <c r="G546" i="300"/>
  <c r="C546" i="300" s="1"/>
  <c r="G548" i="300"/>
  <c r="C548" i="300" s="1"/>
  <c r="G549" i="291"/>
  <c r="C549" i="291" s="1"/>
  <c r="J552" i="291"/>
  <c r="G545" i="291"/>
  <c r="C545" i="291" s="1"/>
  <c r="G547" i="291"/>
  <c r="C547" i="291" s="1"/>
  <c r="G546" i="291"/>
  <c r="C546" i="291" s="1"/>
  <c r="H545" i="291"/>
  <c r="R545" i="291" s="1"/>
  <c r="P546" i="291" s="1"/>
  <c r="G548" i="291"/>
  <c r="C548" i="291" s="1"/>
  <c r="P535" i="302"/>
  <c r="M534" i="302" s="1"/>
  <c r="S534" i="302"/>
  <c r="K535" i="302" s="1"/>
  <c r="A534" i="302" s="1"/>
  <c r="L534" i="292"/>
  <c r="N534" i="292"/>
  <c r="N534" i="295"/>
  <c r="L534" i="295"/>
  <c r="N534" i="298"/>
  <c r="L534" i="298"/>
  <c r="L534" i="294"/>
  <c r="N534" i="294"/>
  <c r="G545" i="295"/>
  <c r="C545" i="295" s="1"/>
  <c r="G548" i="295"/>
  <c r="C548" i="295" s="1"/>
  <c r="H545" i="295"/>
  <c r="R545" i="295" s="1"/>
  <c r="P546" i="295" s="1"/>
  <c r="G549" i="295"/>
  <c r="C549" i="295" s="1"/>
  <c r="G546" i="295"/>
  <c r="C546" i="295" s="1"/>
  <c r="J552" i="295"/>
  <c r="G547" i="295"/>
  <c r="C547" i="295" s="1"/>
  <c r="N534" i="293"/>
  <c r="L534" i="293"/>
  <c r="S540" i="294"/>
  <c r="K541" i="294" s="1"/>
  <c r="A540" i="294" s="1"/>
  <c r="P541" i="294"/>
  <c r="M540" i="294" s="1"/>
  <c r="H545" i="294"/>
  <c r="R545" i="294" s="1"/>
  <c r="P546" i="294" s="1"/>
  <c r="G547" i="294"/>
  <c r="C547" i="294" s="1"/>
  <c r="G546" i="294"/>
  <c r="C546" i="294" s="1"/>
  <c r="G548" i="294"/>
  <c r="C548" i="294" s="1"/>
  <c r="J552" i="294"/>
  <c r="G545" i="294"/>
  <c r="C545" i="294" s="1"/>
  <c r="G549" i="294"/>
  <c r="C549" i="294" s="1"/>
  <c r="G546" i="298"/>
  <c r="C546" i="298" s="1"/>
  <c r="G548" i="298"/>
  <c r="C548" i="298" s="1"/>
  <c r="J552" i="298"/>
  <c r="G545" i="298"/>
  <c r="C545" i="298" s="1"/>
  <c r="G549" i="298"/>
  <c r="C549" i="298" s="1"/>
  <c r="H545" i="298"/>
  <c r="R545" i="298" s="1"/>
  <c r="P546" i="298" s="1"/>
  <c r="G547" i="298"/>
  <c r="C547" i="298" s="1"/>
  <c r="P541" i="298"/>
  <c r="M540" i="298" s="1"/>
  <c r="S540" i="298"/>
  <c r="K541" i="298" s="1"/>
  <c r="A540" i="298" s="1"/>
  <c r="J546" i="302"/>
  <c r="G542" i="302"/>
  <c r="C542" i="302" s="1"/>
  <c r="G543" i="302"/>
  <c r="C543" i="302" s="1"/>
  <c r="G539" i="302"/>
  <c r="C539" i="302" s="1"/>
  <c r="G540" i="302"/>
  <c r="C540" i="302" s="1"/>
  <c r="H539" i="302"/>
  <c r="R539" i="302" s="1"/>
  <c r="P540" i="302" s="1"/>
  <c r="G541" i="302"/>
  <c r="C541" i="302" s="1"/>
  <c r="L534" i="296"/>
  <c r="N534" i="296"/>
  <c r="L540" i="299"/>
  <c r="N540" i="299"/>
  <c r="P541" i="293"/>
  <c r="M540" i="293" s="1"/>
  <c r="S540" i="293"/>
  <c r="K541" i="293" s="1"/>
  <c r="A540" i="293" s="1"/>
  <c r="N534" i="291"/>
  <c r="L534" i="291"/>
  <c r="G546" i="292"/>
  <c r="C546" i="292" s="1"/>
  <c r="G547" i="292"/>
  <c r="C547" i="292" s="1"/>
  <c r="H545" i="292"/>
  <c r="R545" i="292" s="1"/>
  <c r="P546" i="292" s="1"/>
  <c r="G545" i="292"/>
  <c r="C545" i="292" s="1"/>
  <c r="G549" i="292"/>
  <c r="C549" i="292" s="1"/>
  <c r="G548" i="292"/>
  <c r="C548" i="292" s="1"/>
  <c r="J552" i="292"/>
  <c r="J558" i="299"/>
  <c r="G552" i="299"/>
  <c r="C552" i="299" s="1"/>
  <c r="G553" i="299"/>
  <c r="C553" i="299" s="1"/>
  <c r="G551" i="299"/>
  <c r="C551" i="299" s="1"/>
  <c r="H551" i="299"/>
  <c r="R551" i="299" s="1"/>
  <c r="P552" i="299" s="1"/>
  <c r="G555" i="299"/>
  <c r="C555" i="299" s="1"/>
  <c r="G554" i="299"/>
  <c r="C554" i="299" s="1"/>
  <c r="S540" i="296"/>
  <c r="K541" i="296" s="1"/>
  <c r="A540" i="296" s="1"/>
  <c r="P541" i="296"/>
  <c r="M540" i="296" s="1"/>
  <c r="A755" i="230"/>
  <c r="P541" i="297" l="1"/>
  <c r="M540" i="297" s="1"/>
  <c r="S540" i="297"/>
  <c r="K541" i="297" s="1"/>
  <c r="A540" i="297" s="1"/>
  <c r="L534" i="297"/>
  <c r="N534" i="297"/>
  <c r="G548" i="297"/>
  <c r="C548" i="297" s="1"/>
  <c r="G549" i="297"/>
  <c r="C549" i="297" s="1"/>
  <c r="H545" i="297"/>
  <c r="R545" i="297" s="1"/>
  <c r="P546" i="297" s="1"/>
  <c r="G545" i="297"/>
  <c r="C545" i="297" s="1"/>
  <c r="J552" i="297"/>
  <c r="G547" i="297"/>
  <c r="C547" i="297" s="1"/>
  <c r="G546" i="297"/>
  <c r="C546" i="297" s="1"/>
  <c r="P553" i="299"/>
  <c r="M552" i="299" s="1"/>
  <c r="S552" i="299"/>
  <c r="K553" i="299" s="1"/>
  <c r="A552" i="299" s="1"/>
  <c r="H557" i="299"/>
  <c r="R557" i="299" s="1"/>
  <c r="P558" i="299" s="1"/>
  <c r="J564" i="299"/>
  <c r="G561" i="299"/>
  <c r="C561" i="299" s="1"/>
  <c r="G557" i="299"/>
  <c r="C557" i="299" s="1"/>
  <c r="G559" i="299"/>
  <c r="C559" i="299" s="1"/>
  <c r="G560" i="299"/>
  <c r="C560" i="299" s="1"/>
  <c r="G558" i="299"/>
  <c r="C558" i="299" s="1"/>
  <c r="J552" i="302"/>
  <c r="G547" i="302"/>
  <c r="C547" i="302" s="1"/>
  <c r="G545" i="302"/>
  <c r="C545" i="302" s="1"/>
  <c r="G548" i="302"/>
  <c r="C548" i="302" s="1"/>
  <c r="G546" i="302"/>
  <c r="C546" i="302" s="1"/>
  <c r="G549" i="302"/>
  <c r="C549" i="302" s="1"/>
  <c r="H545" i="302"/>
  <c r="R545" i="302" s="1"/>
  <c r="P546" i="302" s="1"/>
  <c r="N540" i="294"/>
  <c r="L540" i="294"/>
  <c r="S546" i="291"/>
  <c r="K547" i="291" s="1"/>
  <c r="A546" i="291" s="1"/>
  <c r="P547" i="291"/>
  <c r="M546" i="291" s="1"/>
  <c r="H551" i="291"/>
  <c r="R551" i="291" s="1"/>
  <c r="P552" i="291" s="1"/>
  <c r="G552" i="291"/>
  <c r="C552" i="291" s="1"/>
  <c r="G551" i="291"/>
  <c r="C551" i="291" s="1"/>
  <c r="G553" i="291"/>
  <c r="C553" i="291" s="1"/>
  <c r="J558" i="291"/>
  <c r="G555" i="291"/>
  <c r="C555" i="291" s="1"/>
  <c r="G554" i="291"/>
  <c r="C554" i="291" s="1"/>
  <c r="G552" i="300"/>
  <c r="C552" i="300" s="1"/>
  <c r="G554" i="300"/>
  <c r="C554" i="300" s="1"/>
  <c r="H551" i="300"/>
  <c r="R551" i="300" s="1"/>
  <c r="P552" i="300" s="1"/>
  <c r="G555" i="300"/>
  <c r="C555" i="300" s="1"/>
  <c r="G553" i="300"/>
  <c r="C553" i="300" s="1"/>
  <c r="G551" i="300"/>
  <c r="C551" i="300" s="1"/>
  <c r="J558" i="300"/>
  <c r="L540" i="296"/>
  <c r="N540" i="296"/>
  <c r="S546" i="298"/>
  <c r="K547" i="298" s="1"/>
  <c r="A546" i="298" s="1"/>
  <c r="P547" i="298"/>
  <c r="M546" i="298" s="1"/>
  <c r="J558" i="294"/>
  <c r="H551" i="294"/>
  <c r="R551" i="294" s="1"/>
  <c r="P552" i="294" s="1"/>
  <c r="G553" i="294"/>
  <c r="C553" i="294" s="1"/>
  <c r="G554" i="294"/>
  <c r="C554" i="294" s="1"/>
  <c r="G555" i="294"/>
  <c r="C555" i="294" s="1"/>
  <c r="G551" i="294"/>
  <c r="C551" i="294" s="1"/>
  <c r="G552" i="294"/>
  <c r="C552" i="294" s="1"/>
  <c r="P547" i="294"/>
  <c r="M546" i="294" s="1"/>
  <c r="S546" i="294"/>
  <c r="K547" i="294" s="1"/>
  <c r="A546" i="294" s="1"/>
  <c r="H551" i="295"/>
  <c r="R551" i="295" s="1"/>
  <c r="P552" i="295" s="1"/>
  <c r="G551" i="295"/>
  <c r="C551" i="295" s="1"/>
  <c r="J558" i="295"/>
  <c r="G552" i="295"/>
  <c r="C552" i="295" s="1"/>
  <c r="G553" i="295"/>
  <c r="C553" i="295" s="1"/>
  <c r="G554" i="295"/>
  <c r="C554" i="295" s="1"/>
  <c r="G555" i="295"/>
  <c r="C555" i="295" s="1"/>
  <c r="S546" i="296"/>
  <c r="K547" i="296" s="1"/>
  <c r="A546" i="296" s="1"/>
  <c r="P547" i="296"/>
  <c r="M546" i="296" s="1"/>
  <c r="N540" i="291"/>
  <c r="L540" i="291"/>
  <c r="S546" i="293"/>
  <c r="K547" i="293" s="1"/>
  <c r="A546" i="293" s="1"/>
  <c r="P547" i="293"/>
  <c r="M546" i="293" s="1"/>
  <c r="L540" i="295"/>
  <c r="N540" i="295"/>
  <c r="S540" i="302"/>
  <c r="K541" i="302" s="1"/>
  <c r="A540" i="302" s="1"/>
  <c r="P541" i="302"/>
  <c r="M540" i="302" s="1"/>
  <c r="H551" i="298"/>
  <c r="R551" i="298" s="1"/>
  <c r="P552" i="298" s="1"/>
  <c r="G552" i="298"/>
  <c r="C552" i="298" s="1"/>
  <c r="G553" i="298"/>
  <c r="C553" i="298" s="1"/>
  <c r="G551" i="298"/>
  <c r="C551" i="298" s="1"/>
  <c r="G555" i="298"/>
  <c r="C555" i="298" s="1"/>
  <c r="J558" i="298"/>
  <c r="G554" i="298"/>
  <c r="C554" i="298" s="1"/>
  <c r="S546" i="295"/>
  <c r="K547" i="295" s="1"/>
  <c r="A546" i="295" s="1"/>
  <c r="P547" i="295"/>
  <c r="M546" i="295" s="1"/>
  <c r="L534" i="302"/>
  <c r="N534" i="302"/>
  <c r="S546" i="300"/>
  <c r="K547" i="300" s="1"/>
  <c r="A546" i="300" s="1"/>
  <c r="P547" i="300"/>
  <c r="M546" i="300" s="1"/>
  <c r="L540" i="300"/>
  <c r="N540" i="300"/>
  <c r="N546" i="299"/>
  <c r="L546" i="299"/>
  <c r="J558" i="293"/>
  <c r="H551" i="293"/>
  <c r="R551" i="293" s="1"/>
  <c r="P552" i="293" s="1"/>
  <c r="G554" i="293"/>
  <c r="C554" i="293" s="1"/>
  <c r="G555" i="293"/>
  <c r="C555" i="293" s="1"/>
  <c r="G552" i="293"/>
  <c r="C552" i="293" s="1"/>
  <c r="G551" i="293"/>
  <c r="C551" i="293" s="1"/>
  <c r="G553" i="293"/>
  <c r="C553" i="293" s="1"/>
  <c r="G555" i="292"/>
  <c r="C555" i="292" s="1"/>
  <c r="J558" i="292"/>
  <c r="G551" i="292"/>
  <c r="C551" i="292" s="1"/>
  <c r="G552" i="292"/>
  <c r="C552" i="292" s="1"/>
  <c r="H551" i="292"/>
  <c r="R551" i="292" s="1"/>
  <c r="P552" i="292" s="1"/>
  <c r="G554" i="292"/>
  <c r="C554" i="292" s="1"/>
  <c r="G553" i="292"/>
  <c r="C553" i="292" s="1"/>
  <c r="P547" i="292"/>
  <c r="M546" i="292" s="1"/>
  <c r="S546" i="292"/>
  <c r="K547" i="292" s="1"/>
  <c r="A546" i="292" s="1"/>
  <c r="L540" i="293"/>
  <c r="N540" i="293"/>
  <c r="L540" i="298"/>
  <c r="N540" i="298"/>
  <c r="G554" i="296"/>
  <c r="C554" i="296" s="1"/>
  <c r="G552" i="296"/>
  <c r="C552" i="296" s="1"/>
  <c r="G551" i="296"/>
  <c r="C551" i="296" s="1"/>
  <c r="H551" i="296"/>
  <c r="R551" i="296" s="1"/>
  <c r="P552" i="296" s="1"/>
  <c r="J558" i="296"/>
  <c r="G553" i="296"/>
  <c r="C553" i="296" s="1"/>
  <c r="G555" i="296"/>
  <c r="C555" i="296" s="1"/>
  <c r="L540" i="292"/>
  <c r="N540" i="292"/>
  <c r="A756" i="230"/>
  <c r="G551" i="297" l="1"/>
  <c r="C551" i="297" s="1"/>
  <c r="G552" i="297"/>
  <c r="C552" i="297" s="1"/>
  <c r="G554" i="297"/>
  <c r="C554" i="297" s="1"/>
  <c r="H551" i="297"/>
  <c r="R551" i="297" s="1"/>
  <c r="P552" i="297" s="1"/>
  <c r="J558" i="297"/>
  <c r="G555" i="297"/>
  <c r="C555" i="297" s="1"/>
  <c r="G553" i="297"/>
  <c r="C553" i="297" s="1"/>
  <c r="L540" i="297"/>
  <c r="N540" i="297"/>
  <c r="P547" i="297"/>
  <c r="M546" i="297" s="1"/>
  <c r="S546" i="297"/>
  <c r="K547" i="297" s="1"/>
  <c r="A546" i="297" s="1"/>
  <c r="G561" i="296"/>
  <c r="C561" i="296" s="1"/>
  <c r="G560" i="296"/>
  <c r="C560" i="296" s="1"/>
  <c r="G557" i="296"/>
  <c r="C557" i="296" s="1"/>
  <c r="G558" i="296"/>
  <c r="C558" i="296" s="1"/>
  <c r="J564" i="296"/>
  <c r="G559" i="296"/>
  <c r="C559" i="296" s="1"/>
  <c r="H557" i="296"/>
  <c r="R557" i="296" s="1"/>
  <c r="P558" i="296" s="1"/>
  <c r="L546" i="292"/>
  <c r="N546" i="292"/>
  <c r="G557" i="294"/>
  <c r="C557" i="294" s="1"/>
  <c r="G560" i="294"/>
  <c r="C560" i="294" s="1"/>
  <c r="H557" i="294"/>
  <c r="R557" i="294" s="1"/>
  <c r="P558" i="294" s="1"/>
  <c r="G561" i="294"/>
  <c r="C561" i="294" s="1"/>
  <c r="G559" i="294"/>
  <c r="C559" i="294" s="1"/>
  <c r="G558" i="294"/>
  <c r="C558" i="294" s="1"/>
  <c r="J564" i="294"/>
  <c r="N552" i="299"/>
  <c r="L552" i="299"/>
  <c r="N546" i="300"/>
  <c r="L546" i="300"/>
  <c r="N546" i="295"/>
  <c r="L546" i="295"/>
  <c r="P553" i="298"/>
  <c r="M552" i="298" s="1"/>
  <c r="S552" i="298"/>
  <c r="K553" i="298" s="1"/>
  <c r="A552" i="298" s="1"/>
  <c r="N540" i="302"/>
  <c r="L540" i="302"/>
  <c r="N546" i="293"/>
  <c r="L546" i="293"/>
  <c r="L546" i="296"/>
  <c r="N546" i="296"/>
  <c r="P553" i="295"/>
  <c r="M552" i="295" s="1"/>
  <c r="S552" i="295"/>
  <c r="K553" i="295" s="1"/>
  <c r="A552" i="295" s="1"/>
  <c r="S552" i="294"/>
  <c r="K553" i="294" s="1"/>
  <c r="A552" i="294" s="1"/>
  <c r="P553" i="294"/>
  <c r="M552" i="294" s="1"/>
  <c r="L546" i="291"/>
  <c r="N546" i="291"/>
  <c r="S546" i="302"/>
  <c r="K547" i="302" s="1"/>
  <c r="A546" i="302" s="1"/>
  <c r="P547" i="302"/>
  <c r="M546" i="302" s="1"/>
  <c r="S552" i="292"/>
  <c r="K553" i="292" s="1"/>
  <c r="A552" i="292" s="1"/>
  <c r="P553" i="292"/>
  <c r="M552" i="292" s="1"/>
  <c r="G560" i="292"/>
  <c r="C560" i="292" s="1"/>
  <c r="J564" i="292"/>
  <c r="G557" i="292"/>
  <c r="C557" i="292" s="1"/>
  <c r="G559" i="292"/>
  <c r="C559" i="292" s="1"/>
  <c r="H557" i="292"/>
  <c r="R557" i="292" s="1"/>
  <c r="P558" i="292" s="1"/>
  <c r="G561" i="292"/>
  <c r="C561" i="292" s="1"/>
  <c r="G558" i="292"/>
  <c r="C558" i="292" s="1"/>
  <c r="G558" i="293"/>
  <c r="C558" i="293" s="1"/>
  <c r="G560" i="293"/>
  <c r="C560" i="293" s="1"/>
  <c r="G561" i="293"/>
  <c r="C561" i="293" s="1"/>
  <c r="J564" i="293"/>
  <c r="G557" i="293"/>
  <c r="C557" i="293" s="1"/>
  <c r="G559" i="293"/>
  <c r="C559" i="293" s="1"/>
  <c r="H557" i="293"/>
  <c r="R557" i="293" s="1"/>
  <c r="P558" i="293" s="1"/>
  <c r="G560" i="298"/>
  <c r="C560" i="298" s="1"/>
  <c r="G559" i="298"/>
  <c r="C559" i="298" s="1"/>
  <c r="H557" i="298"/>
  <c r="R557" i="298" s="1"/>
  <c r="P558" i="298" s="1"/>
  <c r="G557" i="298"/>
  <c r="C557" i="298" s="1"/>
  <c r="J564" i="298"/>
  <c r="G561" i="298"/>
  <c r="C561" i="298" s="1"/>
  <c r="G558" i="298"/>
  <c r="C558" i="298" s="1"/>
  <c r="H557" i="291"/>
  <c r="R557" i="291" s="1"/>
  <c r="P558" i="291" s="1"/>
  <c r="G559" i="291"/>
  <c r="C559" i="291" s="1"/>
  <c r="G557" i="291"/>
  <c r="C557" i="291" s="1"/>
  <c r="J564" i="291"/>
  <c r="G558" i="291"/>
  <c r="C558" i="291" s="1"/>
  <c r="G561" i="291"/>
  <c r="C561" i="291" s="1"/>
  <c r="G560" i="291"/>
  <c r="C560" i="291" s="1"/>
  <c r="P553" i="291"/>
  <c r="M552" i="291" s="1"/>
  <c r="S552" i="291"/>
  <c r="K553" i="291" s="1"/>
  <c r="A552" i="291" s="1"/>
  <c r="P559" i="299"/>
  <c r="M558" i="299" s="1"/>
  <c r="S558" i="299"/>
  <c r="K559" i="299" s="1"/>
  <c r="A558" i="299" s="1"/>
  <c r="S552" i="296"/>
  <c r="K553" i="296" s="1"/>
  <c r="A552" i="296" s="1"/>
  <c r="P553" i="296"/>
  <c r="M552" i="296" s="1"/>
  <c r="S552" i="293"/>
  <c r="K553" i="293" s="1"/>
  <c r="A552" i="293" s="1"/>
  <c r="P553" i="293"/>
  <c r="M552" i="293" s="1"/>
  <c r="G561" i="295"/>
  <c r="C561" i="295" s="1"/>
  <c r="H557" i="295"/>
  <c r="R557" i="295" s="1"/>
  <c r="P558" i="295" s="1"/>
  <c r="G560" i="295"/>
  <c r="C560" i="295" s="1"/>
  <c r="G558" i="295"/>
  <c r="C558" i="295" s="1"/>
  <c r="G559" i="295"/>
  <c r="C559" i="295" s="1"/>
  <c r="J564" i="295"/>
  <c r="G557" i="295"/>
  <c r="C557" i="295" s="1"/>
  <c r="N546" i="294"/>
  <c r="L546" i="294"/>
  <c r="N546" i="298"/>
  <c r="L546" i="298"/>
  <c r="G561" i="300"/>
  <c r="C561" i="300" s="1"/>
  <c r="G558" i="300"/>
  <c r="C558" i="300" s="1"/>
  <c r="H557" i="300"/>
  <c r="R557" i="300" s="1"/>
  <c r="P558" i="300" s="1"/>
  <c r="G557" i="300"/>
  <c r="C557" i="300" s="1"/>
  <c r="G559" i="300"/>
  <c r="C559" i="300" s="1"/>
  <c r="G560" i="300"/>
  <c r="C560" i="300" s="1"/>
  <c r="J564" i="300"/>
  <c r="S552" i="300"/>
  <c r="K553" i="300" s="1"/>
  <c r="A552" i="300" s="1"/>
  <c r="P553" i="300"/>
  <c r="M552" i="300" s="1"/>
  <c r="G555" i="302"/>
  <c r="C555" i="302" s="1"/>
  <c r="G551" i="302"/>
  <c r="C551" i="302" s="1"/>
  <c r="G553" i="302"/>
  <c r="C553" i="302" s="1"/>
  <c r="H551" i="302"/>
  <c r="R551" i="302" s="1"/>
  <c r="P552" i="302" s="1"/>
  <c r="J558" i="302"/>
  <c r="G552" i="302"/>
  <c r="C552" i="302" s="1"/>
  <c r="G554" i="302"/>
  <c r="C554" i="302" s="1"/>
  <c r="G563" i="299"/>
  <c r="C563" i="299" s="1"/>
  <c r="G566" i="299"/>
  <c r="C566" i="299" s="1"/>
  <c r="J570" i="299"/>
  <c r="H563" i="299"/>
  <c r="R563" i="299" s="1"/>
  <c r="P564" i="299" s="1"/>
  <c r="G567" i="299"/>
  <c r="C567" i="299" s="1"/>
  <c r="G565" i="299"/>
  <c r="C565" i="299" s="1"/>
  <c r="G564" i="299"/>
  <c r="C564" i="299" s="1"/>
  <c r="A757" i="230"/>
  <c r="G558" i="297" l="1"/>
  <c r="C558" i="297" s="1"/>
  <c r="J564" i="297"/>
  <c r="G559" i="297"/>
  <c r="C559" i="297" s="1"/>
  <c r="G561" i="297"/>
  <c r="C561" i="297" s="1"/>
  <c r="G560" i="297"/>
  <c r="C560" i="297" s="1"/>
  <c r="G557" i="297"/>
  <c r="C557" i="297" s="1"/>
  <c r="H557" i="297"/>
  <c r="R557" i="297" s="1"/>
  <c r="P558" i="297" s="1"/>
  <c r="L546" i="297"/>
  <c r="N546" i="297"/>
  <c r="P553" i="297"/>
  <c r="M552" i="297" s="1"/>
  <c r="S552" i="297"/>
  <c r="K553" i="297" s="1"/>
  <c r="A552" i="297" s="1"/>
  <c r="G571" i="299"/>
  <c r="C571" i="299" s="1"/>
  <c r="G572" i="299"/>
  <c r="C572" i="299" s="1"/>
  <c r="J576" i="299"/>
  <c r="G570" i="299"/>
  <c r="C570" i="299" s="1"/>
  <c r="G573" i="299"/>
  <c r="C573" i="299" s="1"/>
  <c r="G569" i="299"/>
  <c r="C569" i="299" s="1"/>
  <c r="H569" i="299"/>
  <c r="R569" i="299" s="1"/>
  <c r="P570" i="299" s="1"/>
  <c r="H563" i="300"/>
  <c r="R563" i="300" s="1"/>
  <c r="P564" i="300" s="1"/>
  <c r="G567" i="300"/>
  <c r="C567" i="300" s="1"/>
  <c r="G566" i="300"/>
  <c r="C566" i="300" s="1"/>
  <c r="G564" i="300"/>
  <c r="C564" i="300" s="1"/>
  <c r="G563" i="300"/>
  <c r="C563" i="300" s="1"/>
  <c r="J570" i="300"/>
  <c r="G565" i="300"/>
  <c r="C565" i="300" s="1"/>
  <c r="S558" i="300"/>
  <c r="K559" i="300" s="1"/>
  <c r="A558" i="300" s="1"/>
  <c r="P559" i="300"/>
  <c r="M558" i="300" s="1"/>
  <c r="G566" i="295"/>
  <c r="C566" i="295" s="1"/>
  <c r="G563" i="295"/>
  <c r="C563" i="295" s="1"/>
  <c r="H563" i="295"/>
  <c r="R563" i="295" s="1"/>
  <c r="P564" i="295" s="1"/>
  <c r="J570" i="295"/>
  <c r="G565" i="295"/>
  <c r="C565" i="295" s="1"/>
  <c r="G567" i="295"/>
  <c r="C567" i="295" s="1"/>
  <c r="G564" i="295"/>
  <c r="C564" i="295" s="1"/>
  <c r="S558" i="295"/>
  <c r="K559" i="295" s="1"/>
  <c r="A558" i="295" s="1"/>
  <c r="P559" i="295"/>
  <c r="M558" i="295" s="1"/>
  <c r="L552" i="296"/>
  <c r="N552" i="296"/>
  <c r="S558" i="291"/>
  <c r="K559" i="291" s="1"/>
  <c r="A558" i="291" s="1"/>
  <c r="P559" i="291"/>
  <c r="M558" i="291" s="1"/>
  <c r="S558" i="293"/>
  <c r="K559" i="293" s="1"/>
  <c r="A558" i="293" s="1"/>
  <c r="P559" i="293"/>
  <c r="M558" i="293" s="1"/>
  <c r="G567" i="292"/>
  <c r="C567" i="292" s="1"/>
  <c r="G565" i="292"/>
  <c r="C565" i="292" s="1"/>
  <c r="J570" i="292"/>
  <c r="G566" i="292"/>
  <c r="C566" i="292" s="1"/>
  <c r="H563" i="292"/>
  <c r="R563" i="292" s="1"/>
  <c r="P564" i="292" s="1"/>
  <c r="G564" i="292"/>
  <c r="C564" i="292" s="1"/>
  <c r="G563" i="292"/>
  <c r="C563" i="292" s="1"/>
  <c r="N546" i="302"/>
  <c r="L546" i="302"/>
  <c r="L552" i="294"/>
  <c r="N552" i="294"/>
  <c r="G565" i="294"/>
  <c r="C565" i="294" s="1"/>
  <c r="J570" i="294"/>
  <c r="G566" i="294"/>
  <c r="C566" i="294" s="1"/>
  <c r="G563" i="294"/>
  <c r="C563" i="294" s="1"/>
  <c r="G567" i="294"/>
  <c r="C567" i="294" s="1"/>
  <c r="H563" i="294"/>
  <c r="R563" i="294" s="1"/>
  <c r="P564" i="294" s="1"/>
  <c r="G564" i="294"/>
  <c r="C564" i="294" s="1"/>
  <c r="S558" i="294"/>
  <c r="K559" i="294" s="1"/>
  <c r="A558" i="294" s="1"/>
  <c r="P559" i="294"/>
  <c r="M558" i="294" s="1"/>
  <c r="G567" i="296"/>
  <c r="C567" i="296" s="1"/>
  <c r="G566" i="296"/>
  <c r="C566" i="296" s="1"/>
  <c r="G564" i="296"/>
  <c r="C564" i="296" s="1"/>
  <c r="H563" i="296"/>
  <c r="R563" i="296" s="1"/>
  <c r="P564" i="296" s="1"/>
  <c r="J570" i="296"/>
  <c r="G565" i="296"/>
  <c r="C565" i="296" s="1"/>
  <c r="G563" i="296"/>
  <c r="C563" i="296" s="1"/>
  <c r="P565" i="299"/>
  <c r="M564" i="299" s="1"/>
  <c r="S564" i="299"/>
  <c r="K565" i="299" s="1"/>
  <c r="A564" i="299" s="1"/>
  <c r="N558" i="299"/>
  <c r="L558" i="299"/>
  <c r="G566" i="298"/>
  <c r="C566" i="298" s="1"/>
  <c r="G567" i="298"/>
  <c r="C567" i="298" s="1"/>
  <c r="G565" i="298"/>
  <c r="C565" i="298" s="1"/>
  <c r="G563" i="298"/>
  <c r="C563" i="298" s="1"/>
  <c r="H563" i="298"/>
  <c r="R563" i="298" s="1"/>
  <c r="P564" i="298" s="1"/>
  <c r="G564" i="298"/>
  <c r="C564" i="298" s="1"/>
  <c r="J570" i="298"/>
  <c r="G564" i="293"/>
  <c r="C564" i="293" s="1"/>
  <c r="J570" i="293"/>
  <c r="G567" i="293"/>
  <c r="C567" i="293" s="1"/>
  <c r="H563" i="293"/>
  <c r="R563" i="293" s="1"/>
  <c r="P564" i="293" s="1"/>
  <c r="G566" i="293"/>
  <c r="C566" i="293" s="1"/>
  <c r="G563" i="293"/>
  <c r="C563" i="293" s="1"/>
  <c r="G565" i="293"/>
  <c r="C565" i="293" s="1"/>
  <c r="L552" i="295"/>
  <c r="N552" i="295"/>
  <c r="P553" i="302"/>
  <c r="M552" i="302" s="1"/>
  <c r="S552" i="302"/>
  <c r="K553" i="302" s="1"/>
  <c r="A552" i="302" s="1"/>
  <c r="N552" i="300"/>
  <c r="L552" i="300"/>
  <c r="L552" i="293"/>
  <c r="N552" i="293"/>
  <c r="L552" i="292"/>
  <c r="N552" i="292"/>
  <c r="P559" i="296"/>
  <c r="M558" i="296" s="1"/>
  <c r="S558" i="296"/>
  <c r="K559" i="296" s="1"/>
  <c r="A558" i="296" s="1"/>
  <c r="G558" i="302"/>
  <c r="C558" i="302" s="1"/>
  <c r="G557" i="302"/>
  <c r="C557" i="302" s="1"/>
  <c r="G559" i="302"/>
  <c r="C559" i="302" s="1"/>
  <c r="H557" i="302"/>
  <c r="R557" i="302" s="1"/>
  <c r="P558" i="302" s="1"/>
  <c r="G561" i="302"/>
  <c r="C561" i="302" s="1"/>
  <c r="J564" i="302"/>
  <c r="G560" i="302"/>
  <c r="C560" i="302" s="1"/>
  <c r="L552" i="291"/>
  <c r="N552" i="291"/>
  <c r="G566" i="291"/>
  <c r="C566" i="291" s="1"/>
  <c r="H563" i="291"/>
  <c r="R563" i="291" s="1"/>
  <c r="P564" i="291" s="1"/>
  <c r="J570" i="291"/>
  <c r="G567" i="291"/>
  <c r="C567" i="291" s="1"/>
  <c r="G563" i="291"/>
  <c r="C563" i="291" s="1"/>
  <c r="G565" i="291"/>
  <c r="C565" i="291" s="1"/>
  <c r="G564" i="291"/>
  <c r="C564" i="291" s="1"/>
  <c r="P559" i="298"/>
  <c r="M558" i="298" s="1"/>
  <c r="S558" i="298"/>
  <c r="K559" i="298" s="1"/>
  <c r="A558" i="298" s="1"/>
  <c r="S558" i="292"/>
  <c r="K559" i="292" s="1"/>
  <c r="A558" i="292" s="1"/>
  <c r="P559" i="292"/>
  <c r="M558" i="292" s="1"/>
  <c r="N552" i="298"/>
  <c r="L552" i="298"/>
  <c r="A758" i="230"/>
  <c r="N552" i="297" l="1"/>
  <c r="L552" i="297"/>
  <c r="J570" i="297"/>
  <c r="H563" i="297"/>
  <c r="R563" i="297" s="1"/>
  <c r="P564" i="297" s="1"/>
  <c r="G567" i="297"/>
  <c r="C567" i="297" s="1"/>
  <c r="G566" i="297"/>
  <c r="C566" i="297" s="1"/>
  <c r="G564" i="297"/>
  <c r="C564" i="297" s="1"/>
  <c r="G565" i="297"/>
  <c r="C565" i="297" s="1"/>
  <c r="G563" i="297"/>
  <c r="C563" i="297" s="1"/>
  <c r="P559" i="297"/>
  <c r="M558" i="297" s="1"/>
  <c r="S558" i="297"/>
  <c r="K559" i="297" s="1"/>
  <c r="A558" i="297" s="1"/>
  <c r="G566" i="302"/>
  <c r="C566" i="302" s="1"/>
  <c r="G563" i="302"/>
  <c r="C563" i="302" s="1"/>
  <c r="G564" i="302"/>
  <c r="C564" i="302" s="1"/>
  <c r="G567" i="302"/>
  <c r="C567" i="302" s="1"/>
  <c r="J570" i="302"/>
  <c r="G565" i="302"/>
  <c r="C565" i="302" s="1"/>
  <c r="H563" i="302"/>
  <c r="R563" i="302" s="1"/>
  <c r="P564" i="302" s="1"/>
  <c r="G570" i="296"/>
  <c r="C570" i="296" s="1"/>
  <c r="G569" i="296"/>
  <c r="C569" i="296" s="1"/>
  <c r="G573" i="296"/>
  <c r="C573" i="296" s="1"/>
  <c r="J576" i="296"/>
  <c r="G572" i="296"/>
  <c r="C572" i="296" s="1"/>
  <c r="G571" i="296"/>
  <c r="C571" i="296" s="1"/>
  <c r="H569" i="296"/>
  <c r="R569" i="296" s="1"/>
  <c r="P570" i="296" s="1"/>
  <c r="N558" i="291"/>
  <c r="L558" i="291"/>
  <c r="L558" i="295"/>
  <c r="N558" i="295"/>
  <c r="G569" i="300"/>
  <c r="C569" i="300" s="1"/>
  <c r="J576" i="300"/>
  <c r="G572" i="300"/>
  <c r="C572" i="300" s="1"/>
  <c r="G570" i="300"/>
  <c r="C570" i="300" s="1"/>
  <c r="H569" i="300"/>
  <c r="R569" i="300" s="1"/>
  <c r="P570" i="300" s="1"/>
  <c r="G571" i="300"/>
  <c r="C571" i="300" s="1"/>
  <c r="G573" i="300"/>
  <c r="C573" i="300" s="1"/>
  <c r="N558" i="296"/>
  <c r="L558" i="296"/>
  <c r="P565" i="293"/>
  <c r="M564" i="293" s="1"/>
  <c r="S564" i="293"/>
  <c r="K565" i="293" s="1"/>
  <c r="A564" i="293" s="1"/>
  <c r="J576" i="298"/>
  <c r="G569" i="298"/>
  <c r="C569" i="298" s="1"/>
  <c r="H569" i="298"/>
  <c r="R569" i="298" s="1"/>
  <c r="P570" i="298" s="1"/>
  <c r="G572" i="298"/>
  <c r="C572" i="298" s="1"/>
  <c r="G573" i="298"/>
  <c r="C573" i="298" s="1"/>
  <c r="G570" i="298"/>
  <c r="C570" i="298" s="1"/>
  <c r="G571" i="298"/>
  <c r="C571" i="298" s="1"/>
  <c r="H569" i="292"/>
  <c r="R569" i="292" s="1"/>
  <c r="P570" i="292" s="1"/>
  <c r="G569" i="292"/>
  <c r="C569" i="292" s="1"/>
  <c r="G572" i="292"/>
  <c r="C572" i="292" s="1"/>
  <c r="G573" i="292"/>
  <c r="C573" i="292" s="1"/>
  <c r="G570" i="292"/>
  <c r="C570" i="292" s="1"/>
  <c r="G571" i="292"/>
  <c r="C571" i="292" s="1"/>
  <c r="J576" i="292"/>
  <c r="S564" i="291"/>
  <c r="K565" i="291" s="1"/>
  <c r="A564" i="291" s="1"/>
  <c r="P565" i="291"/>
  <c r="M564" i="291" s="1"/>
  <c r="N558" i="292"/>
  <c r="L558" i="292"/>
  <c r="J576" i="291"/>
  <c r="G570" i="291"/>
  <c r="C570" i="291" s="1"/>
  <c r="H569" i="291"/>
  <c r="R569" i="291" s="1"/>
  <c r="P570" i="291" s="1"/>
  <c r="G571" i="291"/>
  <c r="C571" i="291" s="1"/>
  <c r="G569" i="291"/>
  <c r="C569" i="291" s="1"/>
  <c r="G573" i="291"/>
  <c r="C573" i="291" s="1"/>
  <c r="G572" i="291"/>
  <c r="C572" i="291" s="1"/>
  <c r="S558" i="302"/>
  <c r="K559" i="302" s="1"/>
  <c r="A558" i="302" s="1"/>
  <c r="P559" i="302"/>
  <c r="M558" i="302" s="1"/>
  <c r="L558" i="294"/>
  <c r="N558" i="294"/>
  <c r="N558" i="293"/>
  <c r="L558" i="293"/>
  <c r="S564" i="295"/>
  <c r="K565" i="295" s="1"/>
  <c r="A564" i="295" s="1"/>
  <c r="P565" i="295"/>
  <c r="M564" i="295" s="1"/>
  <c r="P571" i="299"/>
  <c r="M570" i="299" s="1"/>
  <c r="S570" i="299"/>
  <c r="K571" i="299" s="1"/>
  <c r="A570" i="299" s="1"/>
  <c r="G579" i="299"/>
  <c r="C579" i="299" s="1"/>
  <c r="G578" i="299"/>
  <c r="C578" i="299" s="1"/>
  <c r="G577" i="299"/>
  <c r="C577" i="299" s="1"/>
  <c r="G576" i="299"/>
  <c r="C576" i="299" s="1"/>
  <c r="H575" i="299"/>
  <c r="R575" i="299" s="1"/>
  <c r="P576" i="299" s="1"/>
  <c r="G575" i="299"/>
  <c r="C575" i="299" s="1"/>
  <c r="J582" i="299"/>
  <c r="L558" i="298"/>
  <c r="N558" i="298"/>
  <c r="L552" i="302"/>
  <c r="N552" i="302"/>
  <c r="H569" i="293"/>
  <c r="R569" i="293" s="1"/>
  <c r="P570" i="293" s="1"/>
  <c r="G573" i="293"/>
  <c r="C573" i="293" s="1"/>
  <c r="J576" i="293"/>
  <c r="G572" i="293"/>
  <c r="C572" i="293" s="1"/>
  <c r="G571" i="293"/>
  <c r="C571" i="293" s="1"/>
  <c r="G569" i="293"/>
  <c r="C569" i="293" s="1"/>
  <c r="G570" i="293"/>
  <c r="C570" i="293" s="1"/>
  <c r="S564" i="298"/>
  <c r="K565" i="298" s="1"/>
  <c r="A564" i="298" s="1"/>
  <c r="P565" i="298"/>
  <c r="M564" i="298" s="1"/>
  <c r="N564" i="299"/>
  <c r="L564" i="299"/>
  <c r="S564" i="296"/>
  <c r="K565" i="296" s="1"/>
  <c r="A564" i="296" s="1"/>
  <c r="P565" i="296"/>
  <c r="M564" i="296" s="1"/>
  <c r="P565" i="294"/>
  <c r="M564" i="294" s="1"/>
  <c r="S564" i="294"/>
  <c r="K565" i="294" s="1"/>
  <c r="A564" i="294" s="1"/>
  <c r="G570" i="294"/>
  <c r="C570" i="294" s="1"/>
  <c r="G572" i="294"/>
  <c r="C572" i="294" s="1"/>
  <c r="J576" i="294"/>
  <c r="H569" i="294"/>
  <c r="R569" i="294" s="1"/>
  <c r="P570" i="294" s="1"/>
  <c r="G571" i="294"/>
  <c r="C571" i="294" s="1"/>
  <c r="G573" i="294"/>
  <c r="C573" i="294" s="1"/>
  <c r="G569" i="294"/>
  <c r="C569" i="294" s="1"/>
  <c r="S564" i="292"/>
  <c r="K565" i="292" s="1"/>
  <c r="A564" i="292" s="1"/>
  <c r="P565" i="292"/>
  <c r="M564" i="292" s="1"/>
  <c r="G571" i="295"/>
  <c r="C571" i="295" s="1"/>
  <c r="J576" i="295"/>
  <c r="G572" i="295"/>
  <c r="C572" i="295" s="1"/>
  <c r="G573" i="295"/>
  <c r="C573" i="295" s="1"/>
  <c r="G569" i="295"/>
  <c r="C569" i="295" s="1"/>
  <c r="H569" i="295"/>
  <c r="R569" i="295" s="1"/>
  <c r="P570" i="295" s="1"/>
  <c r="G570" i="295"/>
  <c r="C570" i="295" s="1"/>
  <c r="N558" i="300"/>
  <c r="L558" i="300"/>
  <c r="P565" i="300"/>
  <c r="M564" i="300" s="1"/>
  <c r="S564" i="300"/>
  <c r="K565" i="300" s="1"/>
  <c r="A564" i="300" s="1"/>
  <c r="A759" i="230"/>
  <c r="N558" i="297" l="1"/>
  <c r="L558" i="297"/>
  <c r="G571" i="297"/>
  <c r="C571" i="297" s="1"/>
  <c r="J576" i="297"/>
  <c r="G573" i="297"/>
  <c r="C573" i="297" s="1"/>
  <c r="H569" i="297"/>
  <c r="R569" i="297" s="1"/>
  <c r="P570" i="297" s="1"/>
  <c r="G569" i="297"/>
  <c r="C569" i="297" s="1"/>
  <c r="G570" i="297"/>
  <c r="C570" i="297" s="1"/>
  <c r="G572" i="297"/>
  <c r="C572" i="297" s="1"/>
  <c r="S564" i="297"/>
  <c r="K565" i="297" s="1"/>
  <c r="A564" i="297" s="1"/>
  <c r="P565" i="297"/>
  <c r="M564" i="297" s="1"/>
  <c r="S570" i="294"/>
  <c r="K571" i="294" s="1"/>
  <c r="A570" i="294" s="1"/>
  <c r="P571" i="294"/>
  <c r="M570" i="294" s="1"/>
  <c r="J588" i="299"/>
  <c r="G584" i="299"/>
  <c r="C584" i="299" s="1"/>
  <c r="G585" i="299"/>
  <c r="C585" i="299" s="1"/>
  <c r="G581" i="299"/>
  <c r="C581" i="299" s="1"/>
  <c r="H581" i="299"/>
  <c r="R581" i="299" s="1"/>
  <c r="P582" i="299" s="1"/>
  <c r="G582" i="299"/>
  <c r="C582" i="299" s="1"/>
  <c r="G583" i="299"/>
  <c r="C583" i="299" s="1"/>
  <c r="L570" i="299"/>
  <c r="N570" i="299"/>
  <c r="L564" i="291"/>
  <c r="N564" i="291"/>
  <c r="P571" i="292"/>
  <c r="M570" i="292" s="1"/>
  <c r="S570" i="292"/>
  <c r="K571" i="292" s="1"/>
  <c r="A570" i="292" s="1"/>
  <c r="J576" i="302"/>
  <c r="G573" i="302"/>
  <c r="C573" i="302" s="1"/>
  <c r="G572" i="302"/>
  <c r="C572" i="302" s="1"/>
  <c r="G569" i="302"/>
  <c r="C569" i="302" s="1"/>
  <c r="G570" i="302"/>
  <c r="C570" i="302" s="1"/>
  <c r="G571" i="302"/>
  <c r="C571" i="302" s="1"/>
  <c r="H569" i="302"/>
  <c r="R569" i="302" s="1"/>
  <c r="P570" i="302" s="1"/>
  <c r="N564" i="292"/>
  <c r="L564" i="292"/>
  <c r="L564" i="296"/>
  <c r="N564" i="296"/>
  <c r="L564" i="298"/>
  <c r="N564" i="298"/>
  <c r="P571" i="293"/>
  <c r="M570" i="293" s="1"/>
  <c r="S570" i="293"/>
  <c r="K571" i="293" s="1"/>
  <c r="A570" i="293" s="1"/>
  <c r="S570" i="291"/>
  <c r="K571" i="291" s="1"/>
  <c r="A570" i="291" s="1"/>
  <c r="P571" i="291"/>
  <c r="M570" i="291" s="1"/>
  <c r="H575" i="298"/>
  <c r="R575" i="298" s="1"/>
  <c r="P576" i="298" s="1"/>
  <c r="G578" i="298"/>
  <c r="C578" i="298" s="1"/>
  <c r="G576" i="298"/>
  <c r="C576" i="298" s="1"/>
  <c r="G577" i="298"/>
  <c r="C577" i="298" s="1"/>
  <c r="G579" i="298"/>
  <c r="C579" i="298" s="1"/>
  <c r="J582" i="298"/>
  <c r="G575" i="298"/>
  <c r="C575" i="298" s="1"/>
  <c r="S570" i="296"/>
  <c r="K571" i="296" s="1"/>
  <c r="A570" i="296" s="1"/>
  <c r="P571" i="296"/>
  <c r="M570" i="296" s="1"/>
  <c r="P577" i="299"/>
  <c r="M576" i="299" s="1"/>
  <c r="S576" i="299"/>
  <c r="K577" i="299" s="1"/>
  <c r="A576" i="299" s="1"/>
  <c r="G576" i="292"/>
  <c r="C576" i="292" s="1"/>
  <c r="G578" i="292"/>
  <c r="C578" i="292" s="1"/>
  <c r="H575" i="292"/>
  <c r="R575" i="292" s="1"/>
  <c r="P576" i="292" s="1"/>
  <c r="G575" i="292"/>
  <c r="C575" i="292" s="1"/>
  <c r="G579" i="292"/>
  <c r="C579" i="292" s="1"/>
  <c r="J582" i="292"/>
  <c r="G577" i="292"/>
  <c r="C577" i="292" s="1"/>
  <c r="P571" i="300"/>
  <c r="M570" i="300" s="1"/>
  <c r="S570" i="300"/>
  <c r="K571" i="300" s="1"/>
  <c r="A570" i="300" s="1"/>
  <c r="G575" i="296"/>
  <c r="C575" i="296" s="1"/>
  <c r="H575" i="296"/>
  <c r="R575" i="296" s="1"/>
  <c r="P576" i="296" s="1"/>
  <c r="G579" i="296"/>
  <c r="C579" i="296" s="1"/>
  <c r="G576" i="296"/>
  <c r="C576" i="296" s="1"/>
  <c r="J582" i="296"/>
  <c r="G577" i="296"/>
  <c r="C577" i="296" s="1"/>
  <c r="G578" i="296"/>
  <c r="C578" i="296" s="1"/>
  <c r="S564" i="302"/>
  <c r="K565" i="302" s="1"/>
  <c r="A564" i="302" s="1"/>
  <c r="P565" i="302"/>
  <c r="M564" i="302" s="1"/>
  <c r="L564" i="300"/>
  <c r="N564" i="300"/>
  <c r="P571" i="295"/>
  <c r="M570" i="295" s="1"/>
  <c r="S570" i="295"/>
  <c r="K571" i="295" s="1"/>
  <c r="A570" i="295" s="1"/>
  <c r="G577" i="295"/>
  <c r="C577" i="295" s="1"/>
  <c r="G575" i="295"/>
  <c r="C575" i="295" s="1"/>
  <c r="G579" i="295"/>
  <c r="C579" i="295" s="1"/>
  <c r="G578" i="295"/>
  <c r="C578" i="295" s="1"/>
  <c r="J582" i="295"/>
  <c r="H575" i="295"/>
  <c r="R575" i="295" s="1"/>
  <c r="P576" i="295" s="1"/>
  <c r="G576" i="295"/>
  <c r="C576" i="295" s="1"/>
  <c r="G575" i="294"/>
  <c r="C575" i="294" s="1"/>
  <c r="J582" i="294"/>
  <c r="H575" i="294"/>
  <c r="R575" i="294" s="1"/>
  <c r="P576" i="294" s="1"/>
  <c r="G579" i="294"/>
  <c r="C579" i="294" s="1"/>
  <c r="G578" i="294"/>
  <c r="C578" i="294" s="1"/>
  <c r="G576" i="294"/>
  <c r="C576" i="294" s="1"/>
  <c r="G577" i="294"/>
  <c r="C577" i="294" s="1"/>
  <c r="L564" i="294"/>
  <c r="N564" i="294"/>
  <c r="G579" i="293"/>
  <c r="C579" i="293" s="1"/>
  <c r="G575" i="293"/>
  <c r="C575" i="293" s="1"/>
  <c r="G578" i="293"/>
  <c r="C578" i="293" s="1"/>
  <c r="G577" i="293"/>
  <c r="C577" i="293" s="1"/>
  <c r="J582" i="293"/>
  <c r="G576" i="293"/>
  <c r="C576" i="293" s="1"/>
  <c r="H575" i="293"/>
  <c r="R575" i="293" s="1"/>
  <c r="P576" i="293" s="1"/>
  <c r="L564" i="295"/>
  <c r="N564" i="295"/>
  <c r="N558" i="302"/>
  <c r="L558" i="302"/>
  <c r="G578" i="291"/>
  <c r="C578" i="291" s="1"/>
  <c r="G575" i="291"/>
  <c r="C575" i="291" s="1"/>
  <c r="G577" i="291"/>
  <c r="C577" i="291" s="1"/>
  <c r="J582" i="291"/>
  <c r="H575" i="291"/>
  <c r="R575" i="291" s="1"/>
  <c r="P576" i="291" s="1"/>
  <c r="G576" i="291"/>
  <c r="C576" i="291" s="1"/>
  <c r="G579" i="291"/>
  <c r="C579" i="291" s="1"/>
  <c r="S570" i="298"/>
  <c r="K571" i="298" s="1"/>
  <c r="A570" i="298" s="1"/>
  <c r="P571" i="298"/>
  <c r="M570" i="298" s="1"/>
  <c r="N564" i="293"/>
  <c r="L564" i="293"/>
  <c r="G576" i="300"/>
  <c r="C576" i="300" s="1"/>
  <c r="J582" i="300"/>
  <c r="G579" i="300"/>
  <c r="C579" i="300" s="1"/>
  <c r="G575" i="300"/>
  <c r="C575" i="300" s="1"/>
  <c r="H575" i="300"/>
  <c r="R575" i="300" s="1"/>
  <c r="P576" i="300" s="1"/>
  <c r="G578" i="300"/>
  <c r="C578" i="300" s="1"/>
  <c r="G577" i="300"/>
  <c r="C577" i="300" s="1"/>
  <c r="A760" i="230"/>
  <c r="S570" i="297" l="1"/>
  <c r="K571" i="297" s="1"/>
  <c r="A570" i="297" s="1"/>
  <c r="P571" i="297"/>
  <c r="M570" i="297" s="1"/>
  <c r="L564" i="297"/>
  <c r="N564" i="297"/>
  <c r="H575" i="297"/>
  <c r="R575" i="297" s="1"/>
  <c r="P576" i="297" s="1"/>
  <c r="G575" i="297"/>
  <c r="C575" i="297" s="1"/>
  <c r="G579" i="297"/>
  <c r="C579" i="297" s="1"/>
  <c r="G578" i="297"/>
  <c r="C578" i="297" s="1"/>
  <c r="G576" i="297"/>
  <c r="C576" i="297" s="1"/>
  <c r="G577" i="297"/>
  <c r="C577" i="297" s="1"/>
  <c r="J582" i="297"/>
  <c r="G585" i="293"/>
  <c r="C585" i="293" s="1"/>
  <c r="G584" i="293"/>
  <c r="C584" i="293" s="1"/>
  <c r="G582" i="293"/>
  <c r="C582" i="293" s="1"/>
  <c r="G581" i="293"/>
  <c r="C581" i="293" s="1"/>
  <c r="G583" i="293"/>
  <c r="C583" i="293" s="1"/>
  <c r="J588" i="293"/>
  <c r="H581" i="293"/>
  <c r="R581" i="293" s="1"/>
  <c r="P582" i="293" s="1"/>
  <c r="G581" i="294"/>
  <c r="C581" i="294" s="1"/>
  <c r="J588" i="294"/>
  <c r="G584" i="294"/>
  <c r="C584" i="294" s="1"/>
  <c r="H581" i="294"/>
  <c r="R581" i="294" s="1"/>
  <c r="P582" i="294" s="1"/>
  <c r="G585" i="294"/>
  <c r="C585" i="294" s="1"/>
  <c r="G582" i="294"/>
  <c r="C582" i="294" s="1"/>
  <c r="G583" i="294"/>
  <c r="C583" i="294" s="1"/>
  <c r="G585" i="295"/>
  <c r="C585" i="295" s="1"/>
  <c r="G582" i="295"/>
  <c r="C582" i="295" s="1"/>
  <c r="H581" i="295"/>
  <c r="R581" i="295" s="1"/>
  <c r="P582" i="295" s="1"/>
  <c r="G584" i="295"/>
  <c r="C584" i="295" s="1"/>
  <c r="G583" i="295"/>
  <c r="C583" i="295" s="1"/>
  <c r="J588" i="295"/>
  <c r="G581" i="295"/>
  <c r="C581" i="295" s="1"/>
  <c r="P577" i="296"/>
  <c r="M576" i="296" s="1"/>
  <c r="S576" i="296"/>
  <c r="K577" i="296" s="1"/>
  <c r="A576" i="296" s="1"/>
  <c r="S576" i="292"/>
  <c r="K577" i="292" s="1"/>
  <c r="A576" i="292" s="1"/>
  <c r="P577" i="292"/>
  <c r="M576" i="292" s="1"/>
  <c r="L576" i="299"/>
  <c r="N576" i="299"/>
  <c r="G584" i="298"/>
  <c r="C584" i="298" s="1"/>
  <c r="H581" i="298"/>
  <c r="R581" i="298" s="1"/>
  <c r="P582" i="298" s="1"/>
  <c r="G582" i="298"/>
  <c r="C582" i="298" s="1"/>
  <c r="G581" i="298"/>
  <c r="C581" i="298" s="1"/>
  <c r="G583" i="298"/>
  <c r="C583" i="298" s="1"/>
  <c r="J588" i="298"/>
  <c r="G585" i="298"/>
  <c r="C585" i="298" s="1"/>
  <c r="S582" i="299"/>
  <c r="K583" i="299" s="1"/>
  <c r="A582" i="299" s="1"/>
  <c r="P583" i="299"/>
  <c r="M582" i="299" s="1"/>
  <c r="G591" i="299"/>
  <c r="C591" i="299" s="1"/>
  <c r="J594" i="299"/>
  <c r="G589" i="299"/>
  <c r="C589" i="299" s="1"/>
  <c r="G587" i="299"/>
  <c r="C587" i="299" s="1"/>
  <c r="G588" i="299"/>
  <c r="C588" i="299" s="1"/>
  <c r="G590" i="299"/>
  <c r="C590" i="299" s="1"/>
  <c r="H587" i="299"/>
  <c r="R587" i="299" s="1"/>
  <c r="P588" i="299" s="1"/>
  <c r="S576" i="294"/>
  <c r="K577" i="294" s="1"/>
  <c r="A576" i="294" s="1"/>
  <c r="P577" i="294"/>
  <c r="M576" i="294" s="1"/>
  <c r="P577" i="295"/>
  <c r="M576" i="295" s="1"/>
  <c r="S576" i="295"/>
  <c r="K577" i="295" s="1"/>
  <c r="A576" i="295" s="1"/>
  <c r="N570" i="300"/>
  <c r="L570" i="300"/>
  <c r="L570" i="293"/>
  <c r="N570" i="293"/>
  <c r="G576" i="302"/>
  <c r="C576" i="302" s="1"/>
  <c r="G575" i="302"/>
  <c r="C575" i="302" s="1"/>
  <c r="G579" i="302"/>
  <c r="C579" i="302" s="1"/>
  <c r="H575" i="302"/>
  <c r="R575" i="302" s="1"/>
  <c r="P576" i="302" s="1"/>
  <c r="G577" i="302"/>
  <c r="C577" i="302" s="1"/>
  <c r="J582" i="302"/>
  <c r="G578" i="302"/>
  <c r="C578" i="302" s="1"/>
  <c r="N570" i="294"/>
  <c r="L570" i="294"/>
  <c r="S576" i="300"/>
  <c r="K577" i="300" s="1"/>
  <c r="A576" i="300" s="1"/>
  <c r="P577" i="300"/>
  <c r="M576" i="300" s="1"/>
  <c r="G581" i="291"/>
  <c r="C581" i="291" s="1"/>
  <c r="H581" i="291"/>
  <c r="R581" i="291" s="1"/>
  <c r="P582" i="291" s="1"/>
  <c r="G585" i="291"/>
  <c r="C585" i="291" s="1"/>
  <c r="G584" i="291"/>
  <c r="C584" i="291" s="1"/>
  <c r="J588" i="291"/>
  <c r="G583" i="291"/>
  <c r="C583" i="291" s="1"/>
  <c r="G582" i="291"/>
  <c r="C582" i="291" s="1"/>
  <c r="P577" i="293"/>
  <c r="M576" i="293" s="1"/>
  <c r="S576" i="293"/>
  <c r="K577" i="293" s="1"/>
  <c r="A576" i="293" s="1"/>
  <c r="N570" i="295"/>
  <c r="L570" i="295"/>
  <c r="N570" i="291"/>
  <c r="L570" i="291"/>
  <c r="G582" i="300"/>
  <c r="C582" i="300" s="1"/>
  <c r="G581" i="300"/>
  <c r="C581" i="300" s="1"/>
  <c r="G585" i="300"/>
  <c r="C585" i="300" s="1"/>
  <c r="J588" i="300"/>
  <c r="G583" i="300"/>
  <c r="C583" i="300" s="1"/>
  <c r="G584" i="300"/>
  <c r="C584" i="300" s="1"/>
  <c r="H581" i="300"/>
  <c r="R581" i="300" s="1"/>
  <c r="P582" i="300" s="1"/>
  <c r="L570" i="298"/>
  <c r="N570" i="298"/>
  <c r="S576" i="291"/>
  <c r="K577" i="291" s="1"/>
  <c r="A576" i="291" s="1"/>
  <c r="P577" i="291"/>
  <c r="M576" i="291" s="1"/>
  <c r="N564" i="302"/>
  <c r="L564" i="302"/>
  <c r="G582" i="296"/>
  <c r="C582" i="296" s="1"/>
  <c r="G584" i="296"/>
  <c r="C584" i="296" s="1"/>
  <c r="G581" i="296"/>
  <c r="C581" i="296" s="1"/>
  <c r="J588" i="296"/>
  <c r="H581" i="296"/>
  <c r="R581" i="296" s="1"/>
  <c r="P582" i="296" s="1"/>
  <c r="G585" i="296"/>
  <c r="C585" i="296" s="1"/>
  <c r="G583" i="296"/>
  <c r="C583" i="296" s="1"/>
  <c r="G584" i="292"/>
  <c r="C584" i="292" s="1"/>
  <c r="G581" i="292"/>
  <c r="C581" i="292" s="1"/>
  <c r="G582" i="292"/>
  <c r="C582" i="292" s="1"/>
  <c r="H581" i="292"/>
  <c r="R581" i="292" s="1"/>
  <c r="P582" i="292" s="1"/>
  <c r="G583" i="292"/>
  <c r="C583" i="292" s="1"/>
  <c r="J588" i="292"/>
  <c r="G585" i="292"/>
  <c r="C585" i="292" s="1"/>
  <c r="L570" i="296"/>
  <c r="N570" i="296"/>
  <c r="S576" i="298"/>
  <c r="K577" i="298" s="1"/>
  <c r="A576" i="298" s="1"/>
  <c r="P577" i="298"/>
  <c r="M576" i="298" s="1"/>
  <c r="S570" i="302"/>
  <c r="K571" i="302" s="1"/>
  <c r="A570" i="302" s="1"/>
  <c r="P571" i="302"/>
  <c r="M570" i="302" s="1"/>
  <c r="L570" i="292"/>
  <c r="N570" i="292"/>
  <c r="A761" i="230"/>
  <c r="P577" i="297" l="1"/>
  <c r="M576" i="297" s="1"/>
  <c r="S576" i="297"/>
  <c r="K577" i="297" s="1"/>
  <c r="A576" i="297" s="1"/>
  <c r="L570" i="297"/>
  <c r="N570" i="297"/>
  <c r="J588" i="297"/>
  <c r="G585" i="297"/>
  <c r="C585" i="297" s="1"/>
  <c r="H581" i="297"/>
  <c r="R581" i="297" s="1"/>
  <c r="P582" i="297" s="1"/>
  <c r="G583" i="297"/>
  <c r="C583" i="297" s="1"/>
  <c r="G581" i="297"/>
  <c r="C581" i="297" s="1"/>
  <c r="G584" i="297"/>
  <c r="C584" i="297" s="1"/>
  <c r="G582" i="297"/>
  <c r="C582" i="297" s="1"/>
  <c r="L576" i="298"/>
  <c r="N576" i="298"/>
  <c r="P583" i="300"/>
  <c r="M582" i="300" s="1"/>
  <c r="S582" i="300"/>
  <c r="K583" i="300" s="1"/>
  <c r="A582" i="300" s="1"/>
  <c r="L576" i="293"/>
  <c r="N576" i="293"/>
  <c r="N576" i="300"/>
  <c r="L576" i="300"/>
  <c r="L576" i="295"/>
  <c r="N576" i="295"/>
  <c r="J600" i="299"/>
  <c r="H593" i="299"/>
  <c r="R593" i="299" s="1"/>
  <c r="P594" i="299" s="1"/>
  <c r="G594" i="299"/>
  <c r="C594" i="299" s="1"/>
  <c r="G596" i="299"/>
  <c r="C596" i="299" s="1"/>
  <c r="G597" i="299"/>
  <c r="C597" i="299" s="1"/>
  <c r="G593" i="299"/>
  <c r="C593" i="299" s="1"/>
  <c r="G595" i="299"/>
  <c r="C595" i="299" s="1"/>
  <c r="G589" i="298"/>
  <c r="C589" i="298" s="1"/>
  <c r="J594" i="298"/>
  <c r="G587" i="298"/>
  <c r="C587" i="298" s="1"/>
  <c r="G590" i="298"/>
  <c r="C590" i="298" s="1"/>
  <c r="G588" i="298"/>
  <c r="C588" i="298" s="1"/>
  <c r="G591" i="298"/>
  <c r="C591" i="298" s="1"/>
  <c r="H587" i="298"/>
  <c r="R587" i="298" s="1"/>
  <c r="P588" i="298" s="1"/>
  <c r="S582" i="298"/>
  <c r="K583" i="298" s="1"/>
  <c r="A582" i="298" s="1"/>
  <c r="P583" i="298"/>
  <c r="M582" i="298" s="1"/>
  <c r="L576" i="292"/>
  <c r="N576" i="292"/>
  <c r="P583" i="295"/>
  <c r="M582" i="295" s="1"/>
  <c r="S582" i="295"/>
  <c r="K583" i="295" s="1"/>
  <c r="A582" i="295" s="1"/>
  <c r="J594" i="294"/>
  <c r="G587" i="294"/>
  <c r="C587" i="294" s="1"/>
  <c r="G588" i="294"/>
  <c r="C588" i="294" s="1"/>
  <c r="G590" i="294"/>
  <c r="C590" i="294" s="1"/>
  <c r="G591" i="294"/>
  <c r="C591" i="294" s="1"/>
  <c r="H587" i="294"/>
  <c r="R587" i="294" s="1"/>
  <c r="P588" i="294" s="1"/>
  <c r="G589" i="294"/>
  <c r="C589" i="294" s="1"/>
  <c r="L576" i="291"/>
  <c r="N576" i="291"/>
  <c r="P583" i="292"/>
  <c r="M582" i="292" s="1"/>
  <c r="S582" i="292"/>
  <c r="K583" i="292" s="1"/>
  <c r="A582" i="292" s="1"/>
  <c r="J594" i="300"/>
  <c r="G588" i="300"/>
  <c r="C588" i="300" s="1"/>
  <c r="H587" i="300"/>
  <c r="R587" i="300" s="1"/>
  <c r="P588" i="300" s="1"/>
  <c r="G590" i="300"/>
  <c r="C590" i="300" s="1"/>
  <c r="G587" i="300"/>
  <c r="C587" i="300" s="1"/>
  <c r="G589" i="300"/>
  <c r="C589" i="300" s="1"/>
  <c r="G591" i="300"/>
  <c r="C591" i="300" s="1"/>
  <c r="G591" i="291"/>
  <c r="C591" i="291" s="1"/>
  <c r="J594" i="291"/>
  <c r="H587" i="291"/>
  <c r="R587" i="291" s="1"/>
  <c r="P588" i="291" s="1"/>
  <c r="G587" i="291"/>
  <c r="C587" i="291" s="1"/>
  <c r="G588" i="291"/>
  <c r="C588" i="291" s="1"/>
  <c r="G589" i="291"/>
  <c r="C589" i="291" s="1"/>
  <c r="G590" i="291"/>
  <c r="C590" i="291" s="1"/>
  <c r="P577" i="302"/>
  <c r="M576" i="302" s="1"/>
  <c r="S576" i="302"/>
  <c r="K577" i="302" s="1"/>
  <c r="A576" i="302" s="1"/>
  <c r="S588" i="299"/>
  <c r="K589" i="299" s="1"/>
  <c r="A588" i="299" s="1"/>
  <c r="P589" i="299"/>
  <c r="M588" i="299" s="1"/>
  <c r="L576" i="296"/>
  <c r="N576" i="296"/>
  <c r="G589" i="293"/>
  <c r="C589" i="293" s="1"/>
  <c r="G588" i="293"/>
  <c r="C588" i="293" s="1"/>
  <c r="H587" i="293"/>
  <c r="R587" i="293" s="1"/>
  <c r="P588" i="293" s="1"/>
  <c r="G591" i="293"/>
  <c r="C591" i="293" s="1"/>
  <c r="G587" i="293"/>
  <c r="C587" i="293" s="1"/>
  <c r="G590" i="293"/>
  <c r="C590" i="293" s="1"/>
  <c r="J594" i="293"/>
  <c r="H587" i="296"/>
  <c r="R587" i="296" s="1"/>
  <c r="P588" i="296" s="1"/>
  <c r="G588" i="296"/>
  <c r="C588" i="296" s="1"/>
  <c r="G591" i="296"/>
  <c r="C591" i="296" s="1"/>
  <c r="G587" i="296"/>
  <c r="C587" i="296" s="1"/>
  <c r="G590" i="296"/>
  <c r="C590" i="296" s="1"/>
  <c r="G589" i="296"/>
  <c r="C589" i="296" s="1"/>
  <c r="J594" i="296"/>
  <c r="S582" i="291"/>
  <c r="K583" i="291" s="1"/>
  <c r="A582" i="291" s="1"/>
  <c r="P583" i="291"/>
  <c r="M582" i="291" s="1"/>
  <c r="L582" i="299"/>
  <c r="N582" i="299"/>
  <c r="S582" i="294"/>
  <c r="K583" i="294" s="1"/>
  <c r="A582" i="294" s="1"/>
  <c r="P583" i="294"/>
  <c r="M582" i="294" s="1"/>
  <c r="S582" i="293"/>
  <c r="K583" i="293" s="1"/>
  <c r="A582" i="293" s="1"/>
  <c r="P583" i="293"/>
  <c r="M582" i="293" s="1"/>
  <c r="L570" i="302"/>
  <c r="N570" i="302"/>
  <c r="G590" i="292"/>
  <c r="C590" i="292" s="1"/>
  <c r="G587" i="292"/>
  <c r="C587" i="292" s="1"/>
  <c r="J594" i="292"/>
  <c r="G591" i="292"/>
  <c r="C591" i="292" s="1"/>
  <c r="H587" i="292"/>
  <c r="R587" i="292" s="1"/>
  <c r="P588" i="292" s="1"/>
  <c r="G588" i="292"/>
  <c r="C588" i="292" s="1"/>
  <c r="G589" i="292"/>
  <c r="C589" i="292" s="1"/>
  <c r="P583" i="296"/>
  <c r="M582" i="296" s="1"/>
  <c r="S582" i="296"/>
  <c r="K583" i="296" s="1"/>
  <c r="A582" i="296" s="1"/>
  <c r="G583" i="302"/>
  <c r="C583" i="302" s="1"/>
  <c r="G581" i="302"/>
  <c r="C581" i="302" s="1"/>
  <c r="G584" i="302"/>
  <c r="C584" i="302" s="1"/>
  <c r="G582" i="302"/>
  <c r="C582" i="302" s="1"/>
  <c r="H581" i="302"/>
  <c r="R581" i="302" s="1"/>
  <c r="P582" i="302" s="1"/>
  <c r="G585" i="302"/>
  <c r="C585" i="302" s="1"/>
  <c r="J588" i="302"/>
  <c r="L576" i="294"/>
  <c r="N576" i="294"/>
  <c r="G590" i="295"/>
  <c r="C590" i="295" s="1"/>
  <c r="G587" i="295"/>
  <c r="C587" i="295" s="1"/>
  <c r="G588" i="295"/>
  <c r="C588" i="295" s="1"/>
  <c r="H587" i="295"/>
  <c r="R587" i="295" s="1"/>
  <c r="P588" i="295" s="1"/>
  <c r="J594" i="295"/>
  <c r="G591" i="295"/>
  <c r="C591" i="295" s="1"/>
  <c r="G589" i="295"/>
  <c r="C589" i="295" s="1"/>
  <c r="A762" i="230"/>
  <c r="H587" i="297" l="1"/>
  <c r="R587" i="297" s="1"/>
  <c r="P588" i="297" s="1"/>
  <c r="G591" i="297"/>
  <c r="C591" i="297" s="1"/>
  <c r="G589" i="297"/>
  <c r="C589" i="297" s="1"/>
  <c r="G590" i="297"/>
  <c r="C590" i="297" s="1"/>
  <c r="J594" i="297"/>
  <c r="G587" i="297"/>
  <c r="C587" i="297" s="1"/>
  <c r="G588" i="297"/>
  <c r="C588" i="297" s="1"/>
  <c r="N576" i="297"/>
  <c r="L576" i="297"/>
  <c r="S582" i="297"/>
  <c r="K583" i="297" s="1"/>
  <c r="A582" i="297" s="1"/>
  <c r="P583" i="297"/>
  <c r="M582" i="297" s="1"/>
  <c r="S588" i="292"/>
  <c r="K589" i="292" s="1"/>
  <c r="A588" i="292" s="1"/>
  <c r="P589" i="292"/>
  <c r="M588" i="292" s="1"/>
  <c r="N582" i="291"/>
  <c r="L582" i="291"/>
  <c r="S588" i="296"/>
  <c r="K589" i="296" s="1"/>
  <c r="A588" i="296" s="1"/>
  <c r="P589" i="296"/>
  <c r="M588" i="296" s="1"/>
  <c r="G594" i="294"/>
  <c r="C594" i="294" s="1"/>
  <c r="J600" i="294"/>
  <c r="G596" i="294"/>
  <c r="C596" i="294" s="1"/>
  <c r="G593" i="294"/>
  <c r="C593" i="294" s="1"/>
  <c r="H593" i="294"/>
  <c r="R593" i="294" s="1"/>
  <c r="P594" i="294" s="1"/>
  <c r="G597" i="294"/>
  <c r="C597" i="294" s="1"/>
  <c r="G595" i="294"/>
  <c r="C595" i="294" s="1"/>
  <c r="J600" i="298"/>
  <c r="G594" i="298"/>
  <c r="C594" i="298" s="1"/>
  <c r="G593" i="298"/>
  <c r="C593" i="298" s="1"/>
  <c r="G596" i="298"/>
  <c r="C596" i="298" s="1"/>
  <c r="G597" i="298"/>
  <c r="C597" i="298" s="1"/>
  <c r="H593" i="298"/>
  <c r="R593" i="298" s="1"/>
  <c r="P594" i="298" s="1"/>
  <c r="G595" i="298"/>
  <c r="C595" i="298" s="1"/>
  <c r="L582" i="293"/>
  <c r="N582" i="293"/>
  <c r="G595" i="291"/>
  <c r="C595" i="291" s="1"/>
  <c r="G597" i="291"/>
  <c r="C597" i="291" s="1"/>
  <c r="G596" i="291"/>
  <c r="C596" i="291" s="1"/>
  <c r="G593" i="291"/>
  <c r="C593" i="291" s="1"/>
  <c r="H593" i="291"/>
  <c r="R593" i="291" s="1"/>
  <c r="P594" i="291" s="1"/>
  <c r="J600" i="291"/>
  <c r="G594" i="291"/>
  <c r="C594" i="291" s="1"/>
  <c r="G597" i="300"/>
  <c r="C597" i="300" s="1"/>
  <c r="G595" i="300"/>
  <c r="C595" i="300" s="1"/>
  <c r="J600" i="300"/>
  <c r="H593" i="300"/>
  <c r="R593" i="300" s="1"/>
  <c r="P594" i="300" s="1"/>
  <c r="G594" i="300"/>
  <c r="C594" i="300" s="1"/>
  <c r="G596" i="300"/>
  <c r="C596" i="300" s="1"/>
  <c r="G593" i="300"/>
  <c r="C593" i="300" s="1"/>
  <c r="S588" i="294"/>
  <c r="K589" i="294" s="1"/>
  <c r="A588" i="294" s="1"/>
  <c r="P589" i="294"/>
  <c r="M588" i="294" s="1"/>
  <c r="S588" i="298"/>
  <c r="K589" i="298" s="1"/>
  <c r="A588" i="298" s="1"/>
  <c r="P589" i="298"/>
  <c r="M588" i="298" s="1"/>
  <c r="P589" i="295"/>
  <c r="M588" i="295" s="1"/>
  <c r="S588" i="295"/>
  <c r="K589" i="295" s="1"/>
  <c r="A588" i="295" s="1"/>
  <c r="G595" i="295"/>
  <c r="C595" i="295" s="1"/>
  <c r="G594" i="295"/>
  <c r="C594" i="295" s="1"/>
  <c r="J600" i="295"/>
  <c r="G596" i="295"/>
  <c r="C596" i="295" s="1"/>
  <c r="G593" i="295"/>
  <c r="C593" i="295" s="1"/>
  <c r="H593" i="295"/>
  <c r="R593" i="295" s="1"/>
  <c r="P594" i="295" s="1"/>
  <c r="G597" i="295"/>
  <c r="C597" i="295" s="1"/>
  <c r="G593" i="292"/>
  <c r="C593" i="292" s="1"/>
  <c r="G596" i="292"/>
  <c r="C596" i="292" s="1"/>
  <c r="G597" i="292"/>
  <c r="C597" i="292" s="1"/>
  <c r="H593" i="292"/>
  <c r="R593" i="292" s="1"/>
  <c r="P594" i="292" s="1"/>
  <c r="J600" i="292"/>
  <c r="G595" i="292"/>
  <c r="C595" i="292" s="1"/>
  <c r="G594" i="292"/>
  <c r="C594" i="292" s="1"/>
  <c r="G593" i="296"/>
  <c r="C593" i="296" s="1"/>
  <c r="J600" i="296"/>
  <c r="G595" i="296"/>
  <c r="C595" i="296" s="1"/>
  <c r="G596" i="296"/>
  <c r="C596" i="296" s="1"/>
  <c r="H593" i="296"/>
  <c r="R593" i="296" s="1"/>
  <c r="P594" i="296" s="1"/>
  <c r="G597" i="296"/>
  <c r="C597" i="296" s="1"/>
  <c r="G594" i="296"/>
  <c r="C594" i="296" s="1"/>
  <c r="N588" i="299"/>
  <c r="L588" i="299"/>
  <c r="S588" i="291"/>
  <c r="K589" i="291" s="1"/>
  <c r="A588" i="291" s="1"/>
  <c r="P589" i="291"/>
  <c r="M588" i="291" s="1"/>
  <c r="L582" i="295"/>
  <c r="N582" i="295"/>
  <c r="H599" i="299"/>
  <c r="G603" i="299"/>
  <c r="C603" i="299" s="1"/>
  <c r="G599" i="299"/>
  <c r="C599" i="299" s="1"/>
  <c r="G602" i="299"/>
  <c r="C602" i="299" s="1"/>
  <c r="G601" i="299"/>
  <c r="C601" i="299" s="1"/>
  <c r="G600" i="299"/>
  <c r="C600" i="299" s="1"/>
  <c r="L582" i="300"/>
  <c r="N582" i="300"/>
  <c r="P583" i="302"/>
  <c r="M582" i="302" s="1"/>
  <c r="S582" i="302"/>
  <c r="K583" i="302" s="1"/>
  <c r="A582" i="302" s="1"/>
  <c r="J594" i="302"/>
  <c r="G589" i="302"/>
  <c r="C589" i="302" s="1"/>
  <c r="G590" i="302"/>
  <c r="C590" i="302" s="1"/>
  <c r="G591" i="302"/>
  <c r="C591" i="302" s="1"/>
  <c r="G588" i="302"/>
  <c r="C588" i="302" s="1"/>
  <c r="H587" i="302"/>
  <c r="R587" i="302" s="1"/>
  <c r="P588" i="302" s="1"/>
  <c r="G587" i="302"/>
  <c r="C587" i="302" s="1"/>
  <c r="L582" i="296"/>
  <c r="N582" i="296"/>
  <c r="N582" i="294"/>
  <c r="L582" i="294"/>
  <c r="G595" i="293"/>
  <c r="C595" i="293" s="1"/>
  <c r="J600" i="293"/>
  <c r="G593" i="293"/>
  <c r="C593" i="293" s="1"/>
  <c r="G596" i="293"/>
  <c r="C596" i="293" s="1"/>
  <c r="G597" i="293"/>
  <c r="C597" i="293" s="1"/>
  <c r="H593" i="293"/>
  <c r="R593" i="293" s="1"/>
  <c r="P594" i="293" s="1"/>
  <c r="G594" i="293"/>
  <c r="C594" i="293" s="1"/>
  <c r="P589" i="293"/>
  <c r="M588" i="293" s="1"/>
  <c r="S588" i="293"/>
  <c r="K589" i="293" s="1"/>
  <c r="A588" i="293" s="1"/>
  <c r="N576" i="302"/>
  <c r="L576" i="302"/>
  <c r="P589" i="300"/>
  <c r="M588" i="300" s="1"/>
  <c r="S588" i="300"/>
  <c r="K589" i="300" s="1"/>
  <c r="A588" i="300" s="1"/>
  <c r="N582" i="292"/>
  <c r="L582" i="292"/>
  <c r="L582" i="298"/>
  <c r="N582" i="298"/>
  <c r="P595" i="299"/>
  <c r="M594" i="299" s="1"/>
  <c r="S594" i="299"/>
  <c r="K595" i="299" s="1"/>
  <c r="A594" i="299" s="1"/>
  <c r="A763" i="230"/>
  <c r="G596" i="297" l="1"/>
  <c r="C596" i="297" s="1"/>
  <c r="J600" i="297"/>
  <c r="G593" i="297"/>
  <c r="C593" i="297" s="1"/>
  <c r="H593" i="297"/>
  <c r="R593" i="297" s="1"/>
  <c r="P594" i="297" s="1"/>
  <c r="G597" i="297"/>
  <c r="C597" i="297" s="1"/>
  <c r="G595" i="297"/>
  <c r="C595" i="297" s="1"/>
  <c r="G594" i="297"/>
  <c r="C594" i="297" s="1"/>
  <c r="P589" i="297"/>
  <c r="M588" i="297" s="1"/>
  <c r="S588" i="297"/>
  <c r="K589" i="297" s="1"/>
  <c r="A588" i="297" s="1"/>
  <c r="N582" i="297"/>
  <c r="L582" i="297"/>
  <c r="P595" i="296"/>
  <c r="M594" i="296" s="1"/>
  <c r="S594" i="296"/>
  <c r="K595" i="296" s="1"/>
  <c r="A594" i="296" s="1"/>
  <c r="P595" i="291"/>
  <c r="M594" i="291" s="1"/>
  <c r="S594" i="291"/>
  <c r="K595" i="291" s="1"/>
  <c r="A594" i="291" s="1"/>
  <c r="S594" i="298"/>
  <c r="K595" i="298" s="1"/>
  <c r="A594" i="298" s="1"/>
  <c r="P595" i="298"/>
  <c r="M594" i="298" s="1"/>
  <c r="S594" i="294"/>
  <c r="K595" i="294" s="1"/>
  <c r="A594" i="294" s="1"/>
  <c r="P595" i="294"/>
  <c r="M594" i="294" s="1"/>
  <c r="S594" i="293"/>
  <c r="K595" i="293" s="1"/>
  <c r="A594" i="293" s="1"/>
  <c r="P595" i="293"/>
  <c r="M594" i="293" s="1"/>
  <c r="H599" i="293"/>
  <c r="G600" i="293"/>
  <c r="C600" i="293" s="1"/>
  <c r="G599" i="293"/>
  <c r="C599" i="293" s="1"/>
  <c r="G602" i="293"/>
  <c r="C602" i="293" s="1"/>
  <c r="G603" i="293"/>
  <c r="C603" i="293" s="1"/>
  <c r="G601" i="293"/>
  <c r="C601" i="293" s="1"/>
  <c r="G597" i="302"/>
  <c r="C597" i="302" s="1"/>
  <c r="G593" i="302"/>
  <c r="C593" i="302" s="1"/>
  <c r="G596" i="302"/>
  <c r="C596" i="302" s="1"/>
  <c r="G594" i="302"/>
  <c r="C594" i="302" s="1"/>
  <c r="H593" i="302"/>
  <c r="R593" i="302" s="1"/>
  <c r="P594" i="302" s="1"/>
  <c r="G595" i="302"/>
  <c r="C595" i="302" s="1"/>
  <c r="J600" i="302"/>
  <c r="H599" i="296"/>
  <c r="G603" i="296"/>
  <c r="C603" i="296" s="1"/>
  <c r="G601" i="296"/>
  <c r="C601" i="296" s="1"/>
  <c r="G599" i="296"/>
  <c r="C599" i="296" s="1"/>
  <c r="G602" i="296"/>
  <c r="C602" i="296" s="1"/>
  <c r="G600" i="296"/>
  <c r="C600" i="296" s="1"/>
  <c r="P595" i="295"/>
  <c r="M594" i="295" s="1"/>
  <c r="S594" i="295"/>
  <c r="K595" i="295" s="1"/>
  <c r="A594" i="295" s="1"/>
  <c r="L588" i="298"/>
  <c r="N588" i="298"/>
  <c r="G601" i="300"/>
  <c r="C601" i="300" s="1"/>
  <c r="G600" i="300"/>
  <c r="C600" i="300" s="1"/>
  <c r="G599" i="300"/>
  <c r="C599" i="300" s="1"/>
  <c r="G603" i="300"/>
  <c r="C603" i="300" s="1"/>
  <c r="G602" i="300"/>
  <c r="C602" i="300" s="1"/>
  <c r="H599" i="300"/>
  <c r="G603" i="291"/>
  <c r="C603" i="291" s="1"/>
  <c r="G599" i="291"/>
  <c r="C599" i="291" s="1"/>
  <c r="H599" i="291"/>
  <c r="G601" i="291"/>
  <c r="C601" i="291" s="1"/>
  <c r="G602" i="291"/>
  <c r="C602" i="291" s="1"/>
  <c r="G600" i="291"/>
  <c r="C600" i="291" s="1"/>
  <c r="G602" i="294"/>
  <c r="C602" i="294" s="1"/>
  <c r="G601" i="294"/>
  <c r="C601" i="294" s="1"/>
  <c r="H599" i="294"/>
  <c r="G599" i="294"/>
  <c r="C599" i="294" s="1"/>
  <c r="G600" i="294"/>
  <c r="C600" i="294" s="1"/>
  <c r="G603" i="294"/>
  <c r="C603" i="294" s="1"/>
  <c r="L588" i="292"/>
  <c r="N588" i="292"/>
  <c r="L594" i="299"/>
  <c r="N594" i="299"/>
  <c r="L588" i="291"/>
  <c r="N588" i="291"/>
  <c r="P595" i="292"/>
  <c r="M594" i="292" s="1"/>
  <c r="S594" i="292"/>
  <c r="K595" i="292" s="1"/>
  <c r="A594" i="292" s="1"/>
  <c r="G602" i="295"/>
  <c r="C602" i="295" s="1"/>
  <c r="G603" i="295"/>
  <c r="C603" i="295" s="1"/>
  <c r="G600" i="295"/>
  <c r="C600" i="295" s="1"/>
  <c r="G601" i="295"/>
  <c r="C601" i="295" s="1"/>
  <c r="H599" i="295"/>
  <c r="G599" i="295"/>
  <c r="C599" i="295" s="1"/>
  <c r="N588" i="295"/>
  <c r="L588" i="295"/>
  <c r="P595" i="300"/>
  <c r="M594" i="300" s="1"/>
  <c r="S594" i="300"/>
  <c r="K595" i="300" s="1"/>
  <c r="A594" i="300" s="1"/>
  <c r="S588" i="302"/>
  <c r="K589" i="302" s="1"/>
  <c r="A588" i="302" s="1"/>
  <c r="P589" i="302"/>
  <c r="M588" i="302" s="1"/>
  <c r="L588" i="300"/>
  <c r="N588" i="300"/>
  <c r="L588" i="293"/>
  <c r="N588" i="293"/>
  <c r="L582" i="302"/>
  <c r="N582" i="302"/>
  <c r="R599" i="299"/>
  <c r="P600" i="299" s="1"/>
  <c r="K2" i="299"/>
  <c r="G600" i="292"/>
  <c r="C600" i="292" s="1"/>
  <c r="G603" i="292"/>
  <c r="C603" i="292" s="1"/>
  <c r="G602" i="292"/>
  <c r="C602" i="292" s="1"/>
  <c r="H599" i="292"/>
  <c r="G599" i="292"/>
  <c r="C599" i="292" s="1"/>
  <c r="G601" i="292"/>
  <c r="C601" i="292" s="1"/>
  <c r="L588" i="294"/>
  <c r="N588" i="294"/>
  <c r="G602" i="298"/>
  <c r="C602" i="298" s="1"/>
  <c r="G599" i="298"/>
  <c r="C599" i="298" s="1"/>
  <c r="G601" i="298"/>
  <c r="C601" i="298" s="1"/>
  <c r="G600" i="298"/>
  <c r="C600" i="298" s="1"/>
  <c r="H599" i="298"/>
  <c r="G603" i="298"/>
  <c r="C603" i="298" s="1"/>
  <c r="L588" i="296"/>
  <c r="N588" i="296"/>
  <c r="A764" i="230"/>
  <c r="G599" i="297" l="1"/>
  <c r="C599" i="297" s="1"/>
  <c r="G602" i="297"/>
  <c r="C602" i="297" s="1"/>
  <c r="G600" i="297"/>
  <c r="C600" i="297" s="1"/>
  <c r="G601" i="297"/>
  <c r="C601" i="297" s="1"/>
  <c r="G603" i="297"/>
  <c r="C603" i="297" s="1"/>
  <c r="H599" i="297"/>
  <c r="L588" i="297"/>
  <c r="N588" i="297"/>
  <c r="P595" i="297"/>
  <c r="M594" i="297" s="1"/>
  <c r="S594" i="297"/>
  <c r="K595" i="297" s="1"/>
  <c r="A594" i="297" s="1"/>
  <c r="P595" i="302"/>
  <c r="M594" i="302" s="1"/>
  <c r="S594" i="302"/>
  <c r="K595" i="302" s="1"/>
  <c r="A594" i="302" s="1"/>
  <c r="L594" i="296"/>
  <c r="N594" i="296"/>
  <c r="AD2" i="299"/>
  <c r="T22" i="85" s="1"/>
  <c r="V2" i="299"/>
  <c r="N588" i="302"/>
  <c r="L588" i="302"/>
  <c r="L594" i="300"/>
  <c r="N594" i="300"/>
  <c r="R599" i="295"/>
  <c r="P600" i="295" s="1"/>
  <c r="K2" i="295"/>
  <c r="R599" i="291"/>
  <c r="P600" i="291" s="1"/>
  <c r="K2" i="291"/>
  <c r="N594" i="295"/>
  <c r="L594" i="295"/>
  <c r="L594" i="293"/>
  <c r="N594" i="293"/>
  <c r="L594" i="298"/>
  <c r="N594" i="298"/>
  <c r="R599" i="292"/>
  <c r="P600" i="292" s="1"/>
  <c r="K2" i="292"/>
  <c r="R599" i="300"/>
  <c r="P600" i="300" s="1"/>
  <c r="K2" i="300"/>
  <c r="G601" i="302"/>
  <c r="C601" i="302" s="1"/>
  <c r="G599" i="302"/>
  <c r="C599" i="302" s="1"/>
  <c r="G602" i="302"/>
  <c r="C602" i="302" s="1"/>
  <c r="H599" i="302"/>
  <c r="G603" i="302"/>
  <c r="C603" i="302" s="1"/>
  <c r="G600" i="302"/>
  <c r="C600" i="302" s="1"/>
  <c r="R599" i="293"/>
  <c r="P600" i="293" s="1"/>
  <c r="K2" i="293"/>
  <c r="N594" i="291"/>
  <c r="L594" i="291"/>
  <c r="R599" i="298"/>
  <c r="P600" i="298" s="1"/>
  <c r="K2" i="298"/>
  <c r="P601" i="299"/>
  <c r="M600" i="299" s="1"/>
  <c r="S600" i="299"/>
  <c r="K601" i="299" s="1"/>
  <c r="A600" i="299" s="1"/>
  <c r="N594" i="292"/>
  <c r="L594" i="292"/>
  <c r="R599" i="294"/>
  <c r="P600" i="294" s="1"/>
  <c r="K2" i="294"/>
  <c r="R599" i="296"/>
  <c r="P600" i="296" s="1"/>
  <c r="K2" i="296"/>
  <c r="L594" i="294"/>
  <c r="N594" i="294"/>
  <c r="A765" i="230"/>
  <c r="N594" i="297" l="1"/>
  <c r="L594" i="297"/>
  <c r="K2" i="297"/>
  <c r="R599" i="297"/>
  <c r="P600" i="297" s="1"/>
  <c r="AD2" i="294"/>
  <c r="T15" i="85" s="1"/>
  <c r="V2" i="294"/>
  <c r="P601" i="294"/>
  <c r="M600" i="294" s="1"/>
  <c r="S600" i="294"/>
  <c r="K601" i="294" s="1"/>
  <c r="A600" i="294" s="1"/>
  <c r="P601" i="298"/>
  <c r="M600" i="298" s="1"/>
  <c r="S600" i="298"/>
  <c r="K601" i="298" s="1"/>
  <c r="A600" i="298" s="1"/>
  <c r="P601" i="293"/>
  <c r="M600" i="293" s="1"/>
  <c r="S600" i="293"/>
  <c r="K601" i="293" s="1"/>
  <c r="A600" i="293" s="1"/>
  <c r="P601" i="300"/>
  <c r="M600" i="300" s="1"/>
  <c r="S600" i="300"/>
  <c r="K601" i="300" s="1"/>
  <c r="A600" i="300" s="1"/>
  <c r="S600" i="295"/>
  <c r="K601" i="295" s="1"/>
  <c r="A600" i="295" s="1"/>
  <c r="P601" i="295"/>
  <c r="M600" i="295" s="1"/>
  <c r="AD2" i="298"/>
  <c r="T21" i="85" s="1"/>
  <c r="V2" i="298"/>
  <c r="AD2" i="300"/>
  <c r="T25" i="85" s="1"/>
  <c r="V2" i="300"/>
  <c r="V2" i="295"/>
  <c r="AD2" i="295"/>
  <c r="T18" i="85" s="1"/>
  <c r="V2" i="293"/>
  <c r="AD2" i="293"/>
  <c r="T14" i="85" s="1"/>
  <c r="R599" i="302"/>
  <c r="P600" i="302" s="1"/>
  <c r="K2" i="302"/>
  <c r="P601" i="296"/>
  <c r="M600" i="296" s="1"/>
  <c r="S600" i="296"/>
  <c r="K601" i="296" s="1"/>
  <c r="A600" i="296" s="1"/>
  <c r="L600" i="299"/>
  <c r="L2" i="299" s="1"/>
  <c r="N600" i="299"/>
  <c r="M2" i="299"/>
  <c r="AF2" i="299" s="1"/>
  <c r="V22" i="85" s="1"/>
  <c r="S600" i="292"/>
  <c r="K601" i="292" s="1"/>
  <c r="A600" i="292" s="1"/>
  <c r="P601" i="292"/>
  <c r="M600" i="292" s="1"/>
  <c r="P601" i="291"/>
  <c r="M600" i="291" s="1"/>
  <c r="S600" i="291"/>
  <c r="K601" i="291" s="1"/>
  <c r="A600" i="291" s="1"/>
  <c r="L594" i="302"/>
  <c r="N594" i="302"/>
  <c r="AD2" i="296"/>
  <c r="T19" i="85" s="1"/>
  <c r="V2" i="296"/>
  <c r="AD2" i="292"/>
  <c r="T13" i="85" s="1"/>
  <c r="V2" i="292"/>
  <c r="V2" i="291"/>
  <c r="AD2" i="291"/>
  <c r="T12" i="85" s="1"/>
  <c r="A766" i="230"/>
  <c r="S600" i="297" l="1"/>
  <c r="K601" i="297" s="1"/>
  <c r="A600" i="297" s="1"/>
  <c r="P601" i="297"/>
  <c r="M600" i="297" s="1"/>
  <c r="AD2" i="297"/>
  <c r="T20" i="85" s="1"/>
  <c r="V2" i="297"/>
  <c r="S600" i="302"/>
  <c r="K601" i="302" s="1"/>
  <c r="A600" i="302" s="1"/>
  <c r="P601" i="302"/>
  <c r="M600" i="302" s="1"/>
  <c r="L600" i="300"/>
  <c r="L2" i="300" s="1"/>
  <c r="N600" i="300"/>
  <c r="M2" i="300"/>
  <c r="AF2" i="300" s="1"/>
  <c r="V25" i="85" s="1"/>
  <c r="L600" i="298"/>
  <c r="L2" i="298" s="1"/>
  <c r="N600" i="298"/>
  <c r="M2" i="298"/>
  <c r="AF2" i="298" s="1"/>
  <c r="V21" i="85" s="1"/>
  <c r="AD2" i="302"/>
  <c r="T26" i="85" s="1"/>
  <c r="V2" i="302"/>
  <c r="L600" i="291"/>
  <c r="L2" i="291" s="1"/>
  <c r="N600" i="291"/>
  <c r="M2" i="291"/>
  <c r="AF2" i="291" s="1"/>
  <c r="V12" i="85" s="1"/>
  <c r="N600" i="296"/>
  <c r="L600" i="296"/>
  <c r="L2" i="296" s="1"/>
  <c r="M2" i="296"/>
  <c r="AF2" i="296" s="1"/>
  <c r="V19" i="85" s="1"/>
  <c r="N600" i="293"/>
  <c r="L600" i="293"/>
  <c r="L2" i="293" s="1"/>
  <c r="M2" i="293"/>
  <c r="AF2" i="293" s="1"/>
  <c r="V14" i="85" s="1"/>
  <c r="N600" i="294"/>
  <c r="L600" i="294"/>
  <c r="L2" i="294" s="1"/>
  <c r="M2" i="294"/>
  <c r="AF2" i="294" s="1"/>
  <c r="V15" i="85" s="1"/>
  <c r="N600" i="292"/>
  <c r="L600" i="292"/>
  <c r="L2" i="292" s="1"/>
  <c r="M2" i="292"/>
  <c r="AF2" i="292" s="1"/>
  <c r="V13" i="85" s="1"/>
  <c r="Q2" i="299"/>
  <c r="AE2" i="299"/>
  <c r="U22" i="85" s="1"/>
  <c r="O2" i="299"/>
  <c r="L600" i="295"/>
  <c r="L2" i="295" s="1"/>
  <c r="N600" i="295"/>
  <c r="M2" i="295"/>
  <c r="AF2" i="295" s="1"/>
  <c r="V18" i="85" s="1"/>
  <c r="A767" i="230"/>
  <c r="M2" i="297" l="1"/>
  <c r="AF2" i="297" s="1"/>
  <c r="V20" i="85" s="1"/>
  <c r="N600" i="297"/>
  <c r="L600" i="297"/>
  <c r="L2" i="297" s="1"/>
  <c r="O2" i="293"/>
  <c r="Q2" i="293"/>
  <c r="AE2" i="293"/>
  <c r="U14" i="85" s="1"/>
  <c r="Q2" i="298"/>
  <c r="AE2" i="298"/>
  <c r="U21" i="85" s="1"/>
  <c r="O2" i="298"/>
  <c r="L600" i="302"/>
  <c r="L2" i="302" s="1"/>
  <c r="N600" i="302"/>
  <c r="M2" i="302"/>
  <c r="AF2" i="302" s="1"/>
  <c r="V26" i="85" s="1"/>
  <c r="R2" i="299"/>
  <c r="AJ2" i="299"/>
  <c r="Z22" i="85" s="1"/>
  <c r="E1" i="299"/>
  <c r="S2" i="299"/>
  <c r="AE2" i="296"/>
  <c r="U19" i="85" s="1"/>
  <c r="Q2" i="296"/>
  <c r="O2" i="296"/>
  <c r="AE2" i="291"/>
  <c r="U12" i="85" s="1"/>
  <c r="Q2" i="291"/>
  <c r="O2" i="291"/>
  <c r="AE2" i="300"/>
  <c r="U25" i="85" s="1"/>
  <c r="Q2" i="300"/>
  <c r="O2" i="300"/>
  <c r="AH2" i="299"/>
  <c r="X22" i="85" s="1"/>
  <c r="P2" i="299"/>
  <c r="AI2" i="299" s="1"/>
  <c r="Y22" i="85" s="1"/>
  <c r="AE2" i="292"/>
  <c r="U13" i="85" s="1"/>
  <c r="Q2" i="292"/>
  <c r="O2" i="292"/>
  <c r="Q2" i="295"/>
  <c r="AE2" i="295"/>
  <c r="U18" i="85" s="1"/>
  <c r="O2" i="295"/>
  <c r="Q2" i="294"/>
  <c r="AE2" i="294"/>
  <c r="U15" i="85" s="1"/>
  <c r="O2" i="294"/>
  <c r="E26" i="85"/>
  <c r="A768" i="230"/>
  <c r="Q2" i="297" l="1"/>
  <c r="AE2" i="297"/>
  <c r="U20" i="85" s="1"/>
  <c r="O2" i="297"/>
  <c r="AH2" i="293"/>
  <c r="X14" i="85" s="1"/>
  <c r="P2" i="293"/>
  <c r="AI2" i="293" s="1"/>
  <c r="Y14" i="85" s="1"/>
  <c r="P2" i="291"/>
  <c r="AI2" i="291" s="1"/>
  <c r="Y12" i="85" s="1"/>
  <c r="AH2" i="291"/>
  <c r="X12" i="85" s="1"/>
  <c r="P2" i="296"/>
  <c r="AI2" i="296" s="1"/>
  <c r="Y19" i="85" s="1"/>
  <c r="AH2" i="296"/>
  <c r="X19" i="85" s="1"/>
  <c r="P2" i="298"/>
  <c r="AI2" i="298" s="1"/>
  <c r="Y21" i="85" s="1"/>
  <c r="AH2" i="298"/>
  <c r="X21" i="85" s="1"/>
  <c r="AJ2" i="293"/>
  <c r="Z14" i="85" s="1"/>
  <c r="R2" i="293"/>
  <c r="S2" i="293"/>
  <c r="E1" i="293"/>
  <c r="P2" i="292"/>
  <c r="AI2" i="292" s="1"/>
  <c r="Y13" i="85" s="1"/>
  <c r="AH2" i="292"/>
  <c r="X13" i="85" s="1"/>
  <c r="O2" i="302"/>
  <c r="Q2" i="302"/>
  <c r="AE2" i="302"/>
  <c r="U26" i="85" s="1"/>
  <c r="AV26" i="85" s="1"/>
  <c r="AJ2" i="294"/>
  <c r="Z15" i="85" s="1"/>
  <c r="S2" i="294"/>
  <c r="R2" i="294"/>
  <c r="E1" i="294"/>
  <c r="R2" i="296"/>
  <c r="E1" i="296"/>
  <c r="AJ2" i="296"/>
  <c r="Z19" i="85" s="1"/>
  <c r="S2" i="296"/>
  <c r="E1" i="295"/>
  <c r="S2" i="295"/>
  <c r="R2" i="295"/>
  <c r="AJ2" i="295"/>
  <c r="Z18" i="85" s="1"/>
  <c r="AH2" i="294"/>
  <c r="X15" i="85" s="1"/>
  <c r="P2" i="294"/>
  <c r="AI2" i="294" s="1"/>
  <c r="Y15" i="85" s="1"/>
  <c r="R2" i="300"/>
  <c r="E1" i="300"/>
  <c r="AJ2" i="300"/>
  <c r="Z25" i="85" s="1"/>
  <c r="S2" i="300"/>
  <c r="P2" i="295"/>
  <c r="AI2" i="295" s="1"/>
  <c r="Y18" i="85" s="1"/>
  <c r="AH2" i="295"/>
  <c r="X18" i="85" s="1"/>
  <c r="R2" i="292"/>
  <c r="E1" i="292"/>
  <c r="S2" i="292"/>
  <c r="AJ2" i="292"/>
  <c r="Z13" i="85" s="1"/>
  <c r="P2" i="300"/>
  <c r="AI2" i="300" s="1"/>
  <c r="Y25" i="85" s="1"/>
  <c r="AH2" i="300"/>
  <c r="X25" i="85" s="1"/>
  <c r="S2" i="291"/>
  <c r="AJ2" i="291"/>
  <c r="Z12" i="85" s="1"/>
  <c r="R2" i="291"/>
  <c r="E1" i="291"/>
  <c r="T2" i="299"/>
  <c r="U2" i="299" s="1"/>
  <c r="W2" i="299" s="1"/>
  <c r="X2" i="299" s="1"/>
  <c r="C2" i="299" s="1"/>
  <c r="AK2" i="299"/>
  <c r="AA22" i="85" s="1"/>
  <c r="S2" i="298"/>
  <c r="R2" i="298"/>
  <c r="E1" i="298"/>
  <c r="AJ2" i="298"/>
  <c r="Z21" i="85" s="1"/>
  <c r="A769" i="230"/>
  <c r="S2" i="297" l="1"/>
  <c r="AJ2" i="297"/>
  <c r="Z20" i="85" s="1"/>
  <c r="R2" i="297"/>
  <c r="E1" i="297"/>
  <c r="AH2" i="297"/>
  <c r="X20" i="85" s="1"/>
  <c r="P2" i="297"/>
  <c r="AI2" i="297" s="1"/>
  <c r="Y20" i="85" s="1"/>
  <c r="AK2" i="298"/>
  <c r="AA21" i="85" s="1"/>
  <c r="T2" i="298"/>
  <c r="U2" i="298" s="1"/>
  <c r="W2" i="298" s="1"/>
  <c r="X2" i="298" s="1"/>
  <c r="C2" i="298" s="1"/>
  <c r="T2" i="296"/>
  <c r="U2" i="296" s="1"/>
  <c r="W2" i="296" s="1"/>
  <c r="X2" i="296" s="1"/>
  <c r="C2" i="296" s="1"/>
  <c r="AK2" i="296"/>
  <c r="AA19" i="85" s="1"/>
  <c r="AK2" i="293"/>
  <c r="AA14" i="85" s="1"/>
  <c r="T2" i="293"/>
  <c r="U2" i="293" s="1"/>
  <c r="W2" i="293" s="1"/>
  <c r="X2" i="293" s="1"/>
  <c r="C2" i="293" s="1"/>
  <c r="P2" i="302"/>
  <c r="AI2" i="302" s="1"/>
  <c r="Y26" i="85" s="1"/>
  <c r="AX26" i="85" s="1"/>
  <c r="AH2" i="302"/>
  <c r="X26" i="85" s="1"/>
  <c r="AC26" i="85" s="1"/>
  <c r="W2" i="302"/>
  <c r="X2" i="302" s="1"/>
  <c r="C2" i="302" s="1"/>
  <c r="T2" i="291"/>
  <c r="U2" i="291" s="1"/>
  <c r="W2" i="291" s="1"/>
  <c r="X2" i="291" s="1"/>
  <c r="C2" i="291" s="1"/>
  <c r="AK2" i="291"/>
  <c r="AA12" i="85" s="1"/>
  <c r="T2" i="292"/>
  <c r="U2" i="292" s="1"/>
  <c r="W2" i="292" s="1"/>
  <c r="X2" i="292" s="1"/>
  <c r="C2" i="292" s="1"/>
  <c r="AK2" i="292"/>
  <c r="AA13" i="85" s="1"/>
  <c r="AK2" i="300"/>
  <c r="AA25" i="85" s="1"/>
  <c r="T2" i="300"/>
  <c r="U2" i="300" s="1"/>
  <c r="W2" i="300" s="1"/>
  <c r="X2" i="300" s="1"/>
  <c r="C2" i="300" s="1"/>
  <c r="AK2" i="295"/>
  <c r="AA18" i="85" s="1"/>
  <c r="T2" i="295"/>
  <c r="U2" i="295" s="1"/>
  <c r="W2" i="295" s="1"/>
  <c r="X2" i="295" s="1"/>
  <c r="C2" i="295" s="1"/>
  <c r="AK2" i="294"/>
  <c r="AA15" i="85" s="1"/>
  <c r="T2" i="294"/>
  <c r="U2" i="294" s="1"/>
  <c r="W2" i="294" s="1"/>
  <c r="X2" i="294" s="1"/>
  <c r="C2" i="294" s="1"/>
  <c r="E1" i="302"/>
  <c r="AJ2" i="302"/>
  <c r="Z26" i="85" s="1"/>
  <c r="R2" i="302"/>
  <c r="S2" i="302"/>
  <c r="A770" i="230"/>
  <c r="AK2" i="297" l="1"/>
  <c r="AA20" i="85" s="1"/>
  <c r="T2" i="297"/>
  <c r="U2" i="297" s="1"/>
  <c r="W2" i="297" s="1"/>
  <c r="X2" i="297" s="1"/>
  <c r="C2" i="297" s="1"/>
  <c r="T2" i="302"/>
  <c r="U2" i="302" s="1"/>
  <c r="AK2" i="302"/>
  <c r="AA26" i="85" s="1"/>
  <c r="AJ26" i="85"/>
  <c r="K26" i="85" s="1"/>
  <c r="AG26" i="85"/>
  <c r="H26" i="85" s="1"/>
  <c r="AI26" i="85"/>
  <c r="J26" i="85" s="1"/>
  <c r="AN26" i="85"/>
  <c r="O26" i="85" s="1"/>
  <c r="AK26" i="85"/>
  <c r="L26" i="85" s="1"/>
  <c r="AM26" i="85"/>
  <c r="N26" i="85" s="1"/>
  <c r="AH26" i="85"/>
  <c r="I26" i="85" s="1"/>
  <c r="AL26" i="85"/>
  <c r="M26" i="85" s="1"/>
  <c r="AO26" i="85"/>
  <c r="P26" i="85" s="1"/>
  <c r="AF26" i="85"/>
  <c r="G26" i="85" s="1"/>
  <c r="A771" i="230"/>
  <c r="AR26" i="85" l="1"/>
  <c r="AD26" i="85"/>
  <c r="AE26" i="85" s="1"/>
  <c r="AP26" i="85"/>
  <c r="AT26" i="85"/>
  <c r="AS26" i="85"/>
  <c r="AY26" i="85"/>
  <c r="AQ26" i="85"/>
  <c r="A772" i="230"/>
  <c r="AU26" i="85" l="1"/>
  <c r="AW26" i="85" s="1"/>
  <c r="R26" i="85" s="1"/>
  <c r="A773" i="230"/>
  <c r="A774" i="230" l="1"/>
  <c r="A775" i="230" l="1"/>
  <c r="A776" i="230" l="1"/>
  <c r="A777" i="230" l="1"/>
  <c r="A778" i="230" l="1"/>
  <c r="A779" i="230" l="1"/>
  <c r="A780" i="230" l="1"/>
  <c r="A781" i="230" l="1"/>
  <c r="A782" i="230" l="1"/>
  <c r="A783" i="230" l="1"/>
  <c r="A784" i="230" l="1"/>
  <c r="A785" i="230" l="1"/>
  <c r="A786" i="230" l="1"/>
  <c r="A787" i="230" l="1"/>
  <c r="A788" i="230" l="1"/>
  <c r="A789" i="230" l="1"/>
  <c r="A790" i="230" l="1"/>
  <c r="A791" i="230" l="1"/>
  <c r="A792" i="230" l="1"/>
  <c r="A793" i="230" l="1"/>
  <c r="A794" i="230" l="1"/>
  <c r="A795" i="230" l="1"/>
  <c r="A796" i="230" l="1"/>
  <c r="A797" i="230" l="1"/>
  <c r="A798" i="230" l="1"/>
  <c r="A799" i="230" l="1"/>
  <c r="A800" i="230" l="1"/>
  <c r="A801" i="230" l="1"/>
  <c r="A802" i="230" l="1"/>
  <c r="A803" i="230" l="1"/>
  <c r="A804" i="230" l="1"/>
  <c r="A805" i="230" l="1"/>
  <c r="A806" i="230" l="1"/>
  <c r="A807" i="230" l="1"/>
  <c r="A808" i="230" l="1"/>
  <c r="A809" i="230" l="1"/>
  <c r="A810" i="230" l="1"/>
  <c r="A811" i="230" l="1"/>
  <c r="A812" i="230" l="1"/>
  <c r="A813" i="230" l="1"/>
  <c r="A814" i="230" l="1"/>
  <c r="A815" i="230" l="1"/>
  <c r="A816" i="230" l="1"/>
  <c r="A817" i="230" l="1"/>
  <c r="A818" i="230" l="1"/>
  <c r="A819" i="230" l="1"/>
  <c r="A820" i="230" l="1"/>
  <c r="A821" i="230" l="1"/>
  <c r="A822" i="230" l="1"/>
  <c r="A823" i="230" l="1"/>
  <c r="A824" i="230" l="1"/>
  <c r="A825" i="230" l="1"/>
  <c r="A826" i="230" l="1"/>
  <c r="A827" i="230" l="1"/>
  <c r="A828" i="230" l="1"/>
  <c r="A829" i="230" l="1"/>
  <c r="A830" i="230" l="1"/>
  <c r="A831" i="230" l="1"/>
  <c r="A832" i="230" l="1"/>
  <c r="A833" i="230" l="1"/>
  <c r="A834" i="230" l="1"/>
  <c r="A835" i="230" l="1"/>
  <c r="A836" i="230" l="1"/>
  <c r="A837" i="230" l="1"/>
  <c r="A838" i="230" l="1"/>
  <c r="A839" i="230" l="1"/>
  <c r="A840" i="230" l="1"/>
  <c r="A841" i="230" l="1"/>
  <c r="A842" i="230" l="1"/>
  <c r="A843" i="230" l="1"/>
  <c r="A844" i="230" l="1"/>
  <c r="A845" i="230" l="1"/>
  <c r="A846" i="230" l="1"/>
  <c r="A847" i="230" l="1"/>
  <c r="A848" i="230" l="1"/>
  <c r="A849" i="230" l="1"/>
  <c r="A850" i="230" l="1"/>
  <c r="A851" i="230" l="1"/>
  <c r="A852" i="230" l="1"/>
  <c r="A853" i="230" l="1"/>
  <c r="A854" i="230" l="1"/>
  <c r="A855" i="230" l="1"/>
  <c r="A856" i="230" l="1"/>
  <c r="A857" i="230" l="1"/>
  <c r="A858" i="230" l="1"/>
  <c r="A859" i="230" l="1"/>
  <c r="A860" i="230" l="1"/>
  <c r="A861" i="230" l="1"/>
  <c r="A862" i="230" l="1"/>
  <c r="A863" i="230" l="1"/>
  <c r="A864" i="230" l="1"/>
  <c r="A865" i="230" l="1"/>
  <c r="A866" i="230" l="1"/>
  <c r="A867" i="230" l="1"/>
  <c r="A868" i="230" l="1"/>
  <c r="A869" i="230" l="1"/>
  <c r="A870" i="230" l="1"/>
  <c r="A871" i="230" l="1"/>
  <c r="A872" i="230" l="1"/>
  <c r="A873" i="230" l="1"/>
  <c r="A874" i="230" l="1"/>
  <c r="A875" i="230" l="1"/>
  <c r="A876" i="230" l="1"/>
  <c r="A877" i="230" l="1"/>
  <c r="A878" i="230" l="1"/>
  <c r="A879" i="230" l="1"/>
  <c r="A880" i="230" l="1"/>
  <c r="A881" i="230" l="1"/>
  <c r="A882" i="230" l="1"/>
  <c r="A883" i="230" l="1"/>
  <c r="A884" i="230" l="1"/>
  <c r="A885" i="230" l="1"/>
  <c r="A886" i="230" l="1"/>
  <c r="A887" i="230" l="1"/>
  <c r="A888" i="230" l="1"/>
  <c r="A889" i="230" l="1"/>
  <c r="A890" i="230" l="1"/>
  <c r="A891" i="230" l="1"/>
  <c r="A892" i="230" l="1"/>
  <c r="A893" i="230" l="1"/>
  <c r="A894" i="230" l="1"/>
  <c r="A895" i="230" l="1"/>
  <c r="A896" i="230" l="1"/>
  <c r="A897" i="230" l="1"/>
  <c r="A898" i="230" l="1"/>
  <c r="A899" i="230" l="1"/>
  <c r="A900" i="230" l="1"/>
  <c r="A901" i="230" l="1"/>
  <c r="A902" i="230" l="1"/>
  <c r="A903" i="230" l="1"/>
  <c r="A904" i="230" l="1"/>
  <c r="A905" i="230" l="1"/>
  <c r="A906" i="230" l="1"/>
  <c r="A907" i="230" l="1"/>
  <c r="A908" i="230" l="1"/>
  <c r="A909" i="230" l="1"/>
  <c r="A910" i="230" l="1"/>
  <c r="A911" i="230" l="1"/>
  <c r="A912" i="230" l="1"/>
  <c r="A913" i="230" l="1"/>
  <c r="A914" i="230" l="1"/>
  <c r="A915" i="230" l="1"/>
  <c r="A916" i="230" l="1"/>
  <c r="A917" i="230" l="1"/>
  <c r="A918" i="230" l="1"/>
  <c r="A919" i="230" l="1"/>
  <c r="A920" i="230" l="1"/>
  <c r="A921" i="230" l="1"/>
  <c r="A922" i="230" l="1"/>
  <c r="A923" i="230" l="1"/>
  <c r="A924" i="230" l="1"/>
  <c r="A925" i="230" l="1"/>
  <c r="A926" i="230" l="1"/>
  <c r="A927" i="230" l="1"/>
  <c r="A928" i="230" l="1"/>
  <c r="A929" i="230" l="1"/>
  <c r="A930" i="230" l="1"/>
  <c r="A931" i="230" l="1"/>
  <c r="A932" i="230" l="1"/>
  <c r="A933" i="230" l="1"/>
  <c r="A934" i="230" l="1"/>
  <c r="A935" i="230" l="1"/>
  <c r="A936" i="230" l="1"/>
  <c r="A937" i="230" l="1"/>
  <c r="A938" i="230" l="1"/>
  <c r="A939" i="230" l="1"/>
  <c r="A940" i="230" l="1"/>
  <c r="A941" i="230" l="1"/>
  <c r="A942" i="230" l="1"/>
  <c r="A943" i="230" l="1"/>
  <c r="A944" i="230" l="1"/>
  <c r="A945" i="230" l="1"/>
  <c r="A946" i="230" l="1"/>
  <c r="A947" i="230" l="1"/>
  <c r="A948" i="230" l="1"/>
  <c r="A949" i="230" l="1"/>
  <c r="A950" i="230" l="1"/>
  <c r="A951" i="230" l="1"/>
  <c r="A952" i="230" l="1"/>
  <c r="A953" i="230" l="1"/>
  <c r="A954" i="230" l="1"/>
  <c r="A955" i="230" l="1"/>
  <c r="A956" i="230" l="1"/>
  <c r="A957" i="230" l="1"/>
  <c r="A958" i="230" l="1"/>
  <c r="A959" i="230" l="1"/>
  <c r="A960" i="230" l="1"/>
  <c r="A961" i="230" l="1"/>
  <c r="A962" i="230" l="1"/>
  <c r="A963" i="230" l="1"/>
  <c r="A964" i="230" l="1"/>
  <c r="A965" i="230" l="1"/>
  <c r="A966" i="230" l="1"/>
  <c r="A967" i="230" l="1"/>
  <c r="A968" i="230" l="1"/>
  <c r="A969" i="230" l="1"/>
  <c r="A970" i="230" l="1"/>
  <c r="A971" i="230" l="1"/>
  <c r="A972" i="230" l="1"/>
  <c r="A973" i="230" l="1"/>
  <c r="A974" i="230" l="1"/>
  <c r="A975" i="230" l="1"/>
  <c r="A976" i="230" l="1"/>
  <c r="A977" i="230" l="1"/>
  <c r="A978" i="230" l="1"/>
  <c r="A979" i="230" l="1"/>
  <c r="A980" i="230" l="1"/>
  <c r="A981" i="230" l="1"/>
  <c r="A982" i="230" l="1"/>
  <c r="A983" i="230" l="1"/>
  <c r="A984" i="230" l="1"/>
  <c r="A985" i="230" l="1"/>
  <c r="A986" i="230" l="1"/>
  <c r="A987" i="230" l="1"/>
  <c r="A988" i="230" l="1"/>
  <c r="A989" i="230" l="1"/>
  <c r="A990" i="230" l="1"/>
  <c r="A991" i="230" l="1"/>
  <c r="A992" i="230" l="1"/>
  <c r="A993" i="230" l="1"/>
  <c r="A994" i="230" l="1"/>
  <c r="A995" i="230" l="1"/>
  <c r="A996" i="230" l="1"/>
  <c r="A997" i="230" l="1"/>
  <c r="A998" i="230" l="1"/>
  <c r="A999" i="230" l="1"/>
  <c r="A1000" i="230" l="1"/>
  <c r="A1001" i="230" l="1"/>
  <c r="A1002" i="230" l="1"/>
  <c r="A1003" i="230" l="1"/>
  <c r="A1004" i="230" l="1"/>
  <c r="A1005" i="230" l="1"/>
  <c r="A1006" i="230" l="1"/>
  <c r="A1007" i="230" l="1"/>
  <c r="A1008" i="230" l="1"/>
  <c r="A1009" i="230" l="1"/>
  <c r="A1010" i="230" l="1"/>
  <c r="A1011" i="230" l="1"/>
  <c r="A1012" i="230" l="1"/>
  <c r="A1013" i="230" l="1"/>
  <c r="A1014" i="230" l="1"/>
  <c r="A1015" i="230" l="1"/>
  <c r="A1016" i="230" l="1"/>
  <c r="A1017" i="230" l="1"/>
  <c r="A1018" i="230" l="1"/>
  <c r="A1019" i="230" l="1"/>
  <c r="A1020" i="230" l="1"/>
  <c r="A1021" i="230" l="1"/>
  <c r="A1022" i="230" l="1"/>
  <c r="A1023" i="230" l="1"/>
  <c r="A1024" i="230" l="1"/>
  <c r="A1025" i="230" l="1"/>
  <c r="A1026" i="230" l="1"/>
  <c r="A1027" i="230" l="1"/>
  <c r="A1028" i="230" l="1"/>
  <c r="A1029" i="230" l="1"/>
  <c r="A1030" i="230" l="1"/>
  <c r="A1031" i="230" l="1"/>
  <c r="A1032" i="230" l="1"/>
  <c r="A1033" i="230" l="1"/>
  <c r="A1034" i="230" l="1"/>
  <c r="A1035" i="230" l="1"/>
  <c r="A1036" i="230" l="1"/>
  <c r="A1037" i="230" l="1"/>
  <c r="A1038" i="230" l="1"/>
  <c r="A1039" i="230" l="1"/>
  <c r="A1040" i="230" l="1"/>
  <c r="A1041" i="230" l="1"/>
  <c r="A1042" i="230" l="1"/>
  <c r="A1043" i="230" l="1"/>
  <c r="A1044" i="230" l="1"/>
  <c r="A1045" i="230" l="1"/>
  <c r="A1046" i="230" l="1"/>
  <c r="A1047" i="230" l="1"/>
  <c r="A1048" i="230" l="1"/>
  <c r="A1049" i="230" l="1"/>
  <c r="A1050" i="230" l="1"/>
  <c r="A1051" i="230" l="1"/>
  <c r="A1052" i="230" l="1"/>
  <c r="A1053" i="230" l="1"/>
  <c r="A1054" i="230" l="1"/>
  <c r="A1055" i="230" l="1"/>
  <c r="A1056" i="230" l="1"/>
  <c r="A1057" i="230" l="1"/>
  <c r="A1058" i="230" l="1"/>
  <c r="A1059" i="230" l="1"/>
  <c r="A1060" i="230" l="1"/>
  <c r="A1061" i="230" l="1"/>
  <c r="A1062" i="230" l="1"/>
  <c r="A1063" i="230" l="1"/>
  <c r="A1064" i="230" l="1"/>
  <c r="A1065" i="230" l="1"/>
  <c r="A1066" i="230" l="1"/>
  <c r="A1067" i="230" l="1"/>
  <c r="A1068" i="230" l="1"/>
  <c r="A1069" i="230" l="1"/>
  <c r="A1070" i="230" l="1"/>
  <c r="A1071" i="230" l="1"/>
  <c r="A1072" i="230" l="1"/>
  <c r="A1073" i="230" l="1"/>
  <c r="A1074" i="230" l="1"/>
  <c r="A1075" i="230" l="1"/>
  <c r="A1076" i="230" l="1"/>
  <c r="A1077" i="230" l="1"/>
  <c r="A1078" i="230" l="1"/>
  <c r="A1079" i="230" l="1"/>
  <c r="A1080" i="230" l="1"/>
  <c r="A1081" i="230" l="1"/>
  <c r="A1082" i="230" l="1"/>
  <c r="A1083" i="230" l="1"/>
  <c r="A1084" i="230" l="1"/>
  <c r="A1085" i="230" l="1"/>
  <c r="A1086" i="230" l="1"/>
  <c r="A1087" i="230" l="1"/>
  <c r="A1088" i="230" l="1"/>
  <c r="A1089" i="230" l="1"/>
  <c r="A1090" i="230" l="1"/>
  <c r="A1091" i="230" l="1"/>
  <c r="A1092" i="230" l="1"/>
  <c r="A1093" i="230" l="1"/>
  <c r="A1094" i="230" l="1"/>
  <c r="A1095" i="230" l="1"/>
  <c r="A1096" i="230" l="1"/>
  <c r="A1097" i="230" l="1"/>
  <c r="A1098" i="230" l="1"/>
  <c r="A1099" i="230" l="1"/>
  <c r="A1100" i="230" l="1"/>
  <c r="A1101" i="230" l="1"/>
  <c r="A1102" i="230" l="1"/>
  <c r="A1103" i="230" l="1"/>
  <c r="A1104" i="230" l="1"/>
  <c r="A1105" i="230" l="1"/>
  <c r="A1106" i="230" l="1"/>
  <c r="A1107" i="230" l="1"/>
  <c r="A1108" i="230" l="1"/>
  <c r="A1109" i="230" l="1"/>
  <c r="A1110" i="230" l="1"/>
  <c r="A1111" i="230" l="1"/>
  <c r="A1112" i="230" l="1"/>
  <c r="A1113" i="230" l="1"/>
  <c r="A1114" i="230" l="1"/>
  <c r="A1115" i="230" l="1"/>
  <c r="A1116" i="230" l="1"/>
  <c r="A1117" i="230" l="1"/>
  <c r="A1118" i="230" l="1"/>
  <c r="A1119" i="230" l="1"/>
  <c r="A1120" i="230" l="1"/>
  <c r="A1121" i="230" l="1"/>
  <c r="A1122" i="230" l="1"/>
  <c r="A1123" i="230" l="1"/>
  <c r="A1124" i="230" l="1"/>
  <c r="A1125" i="230" l="1"/>
  <c r="A1126" i="230" l="1"/>
  <c r="A1127" i="230" l="1"/>
  <c r="A1128" i="230" l="1"/>
  <c r="A1129" i="230" l="1"/>
  <c r="A1130" i="230" l="1"/>
  <c r="A1131" i="230" l="1"/>
  <c r="A1132" i="230" l="1"/>
  <c r="A1133" i="230" l="1"/>
  <c r="A1134" i="230" l="1"/>
  <c r="A1135" i="230" l="1"/>
  <c r="A1136" i="230" l="1"/>
  <c r="A1137" i="230" l="1"/>
  <c r="A1138" i="230" l="1"/>
  <c r="A1139" i="230" l="1"/>
  <c r="A1140" i="230" l="1"/>
  <c r="A1141" i="230" l="1"/>
  <c r="A1142" i="230" l="1"/>
  <c r="A1143" i="230" l="1"/>
  <c r="A1144" i="230" l="1"/>
  <c r="A1145" i="230" l="1"/>
  <c r="A1146" i="230" l="1"/>
  <c r="A1147" i="230" l="1"/>
  <c r="A1148" i="230" l="1"/>
  <c r="A1149" i="230" l="1"/>
  <c r="A1150" i="230" l="1"/>
  <c r="A1151" i="230" l="1"/>
  <c r="A1152" i="230" l="1"/>
  <c r="A1153" i="230" l="1"/>
  <c r="A1154" i="230" l="1"/>
  <c r="A1155" i="230" l="1"/>
  <c r="A1156" i="230" l="1"/>
  <c r="A1157" i="230" l="1"/>
  <c r="A1158" i="230" l="1"/>
  <c r="A1159" i="230" l="1"/>
  <c r="A1160" i="230" l="1"/>
  <c r="A1161" i="230" l="1"/>
  <c r="A1162" i="230" l="1"/>
  <c r="A1163" i="230" l="1"/>
  <c r="A1164" i="230" l="1"/>
  <c r="A1165" i="230" l="1"/>
  <c r="A1166" i="230" l="1"/>
  <c r="A1167" i="230" l="1"/>
  <c r="A1168" i="230" l="1"/>
  <c r="A1169" i="230" l="1"/>
  <c r="A1170" i="230" l="1"/>
  <c r="A1171" i="230" l="1"/>
  <c r="A1172" i="230" l="1"/>
  <c r="A1173" i="230" l="1"/>
  <c r="A1174" i="230" l="1"/>
  <c r="A1175" i="230" l="1"/>
  <c r="A1176" i="230" l="1"/>
  <c r="A1177" i="230" l="1"/>
  <c r="A1178" i="230" l="1"/>
  <c r="A1179" i="230" l="1"/>
  <c r="A1180" i="230" l="1"/>
  <c r="A1181" i="230" l="1"/>
  <c r="A1182" i="230" l="1"/>
  <c r="A1183" i="230" l="1"/>
  <c r="A1184" i="230" l="1"/>
  <c r="A1185" i="230" l="1"/>
  <c r="A1186" i="230" l="1"/>
  <c r="A1187" i="230" l="1"/>
  <c r="A1188" i="230" l="1"/>
  <c r="A1189" i="230" l="1"/>
  <c r="A1190" i="230" l="1"/>
  <c r="A1191" i="230" l="1"/>
  <c r="A1192" i="230" l="1"/>
  <c r="A1193" i="230" l="1"/>
  <c r="A1194" i="230" l="1"/>
  <c r="A1195" i="230" l="1"/>
  <c r="A1196" i="230" l="1"/>
  <c r="A1197" i="230" l="1"/>
  <c r="A1198" i="230" l="1"/>
  <c r="A1199" i="230" l="1"/>
  <c r="A1200" i="230" l="1"/>
  <c r="A1201" i="230" l="1"/>
  <c r="A1202" i="230" l="1"/>
  <c r="A1203" i="230" l="1"/>
  <c r="A1204" i="230" l="1"/>
  <c r="A1205" i="230" l="1"/>
  <c r="A1206" i="230" l="1"/>
  <c r="A1207" i="230" l="1"/>
  <c r="A1208" i="230" l="1"/>
  <c r="A1209" i="230" l="1"/>
  <c r="A1210" i="230" l="1"/>
  <c r="A1211" i="230" l="1"/>
  <c r="A1212" i="230" l="1"/>
  <c r="A1213" i="230" l="1"/>
  <c r="A1214" i="230" l="1"/>
  <c r="A1215" i="230" l="1"/>
  <c r="A1216" i="230" l="1"/>
  <c r="A1217" i="230" l="1"/>
  <c r="A1218" i="230" l="1"/>
  <c r="A1219" i="230" l="1"/>
  <c r="A1220" i="230" l="1"/>
  <c r="A1221" i="230" l="1"/>
  <c r="A1222" i="230" l="1"/>
  <c r="A1223" i="230" l="1"/>
  <c r="A1224" i="230" l="1"/>
  <c r="A1225" i="230" l="1"/>
  <c r="A1226" i="230" l="1"/>
  <c r="A1227" i="230" l="1"/>
  <c r="A1228" i="230" l="1"/>
  <c r="A1229" i="230" l="1"/>
  <c r="A1230" i="230" l="1"/>
  <c r="A1231" i="230" l="1"/>
  <c r="A1232" i="230" l="1"/>
  <c r="A1233" i="230" l="1"/>
  <c r="A1234" i="230" l="1"/>
  <c r="A1235" i="230" l="1"/>
  <c r="A1236" i="230" l="1"/>
  <c r="A1237" i="230" l="1"/>
  <c r="A1238" i="230" l="1"/>
  <c r="A1239" i="230" l="1"/>
  <c r="A1240" i="230" l="1"/>
  <c r="A1241" i="230" l="1"/>
  <c r="A1242" i="230" l="1"/>
  <c r="A1243" i="230" l="1"/>
  <c r="A1244" i="230" l="1"/>
  <c r="A1245" i="230" l="1"/>
  <c r="A1246" i="230" l="1"/>
  <c r="A1247" i="230" l="1"/>
  <c r="A1248" i="230" l="1"/>
  <c r="A1249" i="230" l="1"/>
  <c r="A1250" i="230" l="1"/>
  <c r="A1251" i="230" l="1"/>
  <c r="A1252" i="230" l="1"/>
  <c r="A1253" i="230" l="1"/>
  <c r="A1254" i="230" l="1"/>
  <c r="A1255" i="230" l="1"/>
  <c r="A1256" i="230" l="1"/>
  <c r="A1257" i="230" l="1"/>
  <c r="A1258" i="230" l="1"/>
  <c r="A1259" i="230" l="1"/>
  <c r="A1260" i="230" l="1"/>
  <c r="A1261" i="230" l="1"/>
  <c r="A1262" i="230" l="1"/>
  <c r="A1263" i="230" l="1"/>
  <c r="A1264" i="230" l="1"/>
  <c r="A1265" i="230" l="1"/>
  <c r="A1266" i="230" l="1"/>
  <c r="A1267" i="230" l="1"/>
  <c r="A1268" i="230" l="1"/>
  <c r="A1269" i="230" l="1"/>
  <c r="A1270" i="230" l="1"/>
  <c r="A1271" i="230" l="1"/>
  <c r="A1272" i="230" l="1"/>
  <c r="A1273" i="230" l="1"/>
  <c r="A1274" i="230" l="1"/>
  <c r="A1275" i="230" l="1"/>
  <c r="A1276" i="230" l="1"/>
  <c r="A1277" i="230" l="1"/>
  <c r="A1278" i="230" l="1"/>
  <c r="A1279" i="230" l="1"/>
  <c r="A1280" i="230" l="1"/>
  <c r="A1281" i="230" l="1"/>
  <c r="A1282" i="230" l="1"/>
  <c r="A1283" i="230" l="1"/>
  <c r="A1284" i="230" l="1"/>
  <c r="A1285" i="230" l="1"/>
  <c r="A1286" i="230" l="1"/>
  <c r="A1287" i="230" l="1"/>
  <c r="A1288" i="230" l="1"/>
  <c r="A1289" i="230" l="1"/>
  <c r="A1290" i="230" l="1"/>
  <c r="A1291" i="230" l="1"/>
  <c r="A1292" i="230" l="1"/>
  <c r="A1293" i="230" l="1"/>
  <c r="A1294" i="230" l="1"/>
  <c r="A1295" i="230" l="1"/>
  <c r="A1296" i="230" l="1"/>
  <c r="A1297" i="230" l="1"/>
  <c r="A1298" i="230" l="1"/>
  <c r="A1299" i="230" l="1"/>
  <c r="A1300" i="230" l="1"/>
  <c r="A1301" i="230" l="1"/>
  <c r="A1302" i="230" l="1"/>
  <c r="A1303" i="230" l="1"/>
  <c r="A1304" i="230" l="1"/>
  <c r="A1305" i="230" l="1"/>
  <c r="A1306" i="230" l="1"/>
  <c r="A1307" i="230" l="1"/>
  <c r="A1308" i="230" l="1"/>
  <c r="A1309" i="230" l="1"/>
  <c r="A1310" i="230" l="1"/>
  <c r="A1311" i="230" l="1"/>
  <c r="A1312" i="230" l="1"/>
  <c r="A1313" i="230" l="1"/>
  <c r="A1314" i="230" l="1"/>
  <c r="A1315" i="230" l="1"/>
  <c r="A1316" i="230" l="1"/>
  <c r="A1317" i="230" l="1"/>
  <c r="A1318" i="230" l="1"/>
  <c r="A1319" i="230" l="1"/>
  <c r="A1320" i="230" l="1"/>
  <c r="A1321" i="230" l="1"/>
  <c r="A1322" i="230" l="1"/>
  <c r="A1323" i="230" l="1"/>
  <c r="A1324" i="230" l="1"/>
  <c r="A1325" i="230" l="1"/>
  <c r="A1326" i="230" l="1"/>
  <c r="A1327" i="230" l="1"/>
  <c r="A1328" i="230" l="1"/>
  <c r="A1329" i="230" l="1"/>
  <c r="A1330" i="230" l="1"/>
  <c r="A1331" i="230" l="1"/>
  <c r="A1332" i="230" l="1"/>
  <c r="A1333" i="230" l="1"/>
  <c r="A1334" i="230" l="1"/>
  <c r="A1335" i="230" l="1"/>
  <c r="A1336" i="230" l="1"/>
  <c r="A1337" i="230" l="1"/>
  <c r="A1338" i="230" l="1"/>
  <c r="A1339" i="230" l="1"/>
  <c r="A1340" i="230" l="1"/>
  <c r="A1341" i="230" l="1"/>
  <c r="A1342" i="230" l="1"/>
  <c r="A1343" i="230" l="1"/>
  <c r="A1344" i="230" l="1"/>
  <c r="A1345" i="230" l="1"/>
  <c r="A1346" i="230" l="1"/>
  <c r="A1347" i="230" l="1"/>
  <c r="A1348" i="230" l="1"/>
  <c r="A1349" i="230" l="1"/>
  <c r="A1350" i="230" l="1"/>
  <c r="A1351" i="230" l="1"/>
  <c r="A1352" i="230" l="1"/>
  <c r="A1353" i="230" l="1"/>
  <c r="A1354" i="230" l="1"/>
  <c r="A1355" i="230" l="1"/>
  <c r="A1356" i="230" l="1"/>
  <c r="A1357" i="230" l="1"/>
  <c r="A1358" i="230" l="1"/>
  <c r="A1359" i="230" l="1"/>
  <c r="A1360" i="230" l="1"/>
  <c r="A1361" i="230" l="1"/>
  <c r="A1362" i="230" l="1"/>
  <c r="A1363" i="230" l="1"/>
  <c r="A1364" i="230" l="1"/>
  <c r="A1365" i="230" l="1"/>
  <c r="A1366" i="230" l="1"/>
  <c r="A1367" i="230" l="1"/>
  <c r="A1368" i="230" l="1"/>
  <c r="A1369" i="230" l="1"/>
  <c r="A1370" i="230" l="1"/>
  <c r="A1371" i="230" l="1"/>
  <c r="A1372" i="230" l="1"/>
  <c r="A1373" i="230" l="1"/>
  <c r="A1374" i="230" l="1"/>
  <c r="A1375" i="230" l="1"/>
  <c r="A1376" i="230" l="1"/>
  <c r="A1377" i="230" l="1"/>
  <c r="A1378" i="230" l="1"/>
  <c r="A1379" i="230" l="1"/>
  <c r="A1380" i="230" l="1"/>
  <c r="A1381" i="230" l="1"/>
  <c r="A1382" i="230" l="1"/>
  <c r="A1383" i="230" l="1"/>
  <c r="A1384" i="230" l="1"/>
  <c r="A1385" i="230" l="1"/>
  <c r="A1386" i="230" l="1"/>
  <c r="A1387" i="230" l="1"/>
  <c r="A1388" i="230" l="1"/>
  <c r="A1389" i="230" l="1"/>
  <c r="A1390" i="230" l="1"/>
  <c r="A1391" i="230" l="1"/>
  <c r="A1392" i="230" l="1"/>
  <c r="A1393" i="230" l="1"/>
  <c r="A1394" i="230" l="1"/>
  <c r="A1395" i="230" l="1"/>
  <c r="A1396" i="230" l="1"/>
  <c r="A1397" i="230" l="1"/>
  <c r="A1398" i="230" l="1"/>
  <c r="A1399" i="230" l="1"/>
  <c r="A1400" i="230" l="1"/>
  <c r="A1401" i="230" l="1"/>
  <c r="A1402" i="230" l="1"/>
  <c r="A1403" i="230" l="1"/>
  <c r="A1404" i="230" l="1"/>
  <c r="A1405" i="230" l="1"/>
  <c r="A1406" i="230" l="1"/>
  <c r="A1407" i="230" l="1"/>
  <c r="A1408" i="230" l="1"/>
  <c r="A1409" i="230" l="1"/>
  <c r="A1410" i="230" l="1"/>
  <c r="A1411" i="230" l="1"/>
  <c r="A1412" i="230" l="1"/>
  <c r="A1413" i="230" l="1"/>
  <c r="A1414" i="230" l="1"/>
  <c r="A1415" i="230" l="1"/>
  <c r="A1416" i="230" l="1"/>
  <c r="A1417" i="230" l="1"/>
  <c r="A1418" i="230" l="1"/>
  <c r="A1419" i="230" l="1"/>
  <c r="A1420" i="230" l="1"/>
  <c r="A1421" i="230" l="1"/>
  <c r="A1422" i="230" l="1"/>
  <c r="A1423" i="230" l="1"/>
  <c r="A1424" i="230" l="1"/>
  <c r="A1425" i="230" l="1"/>
  <c r="A1426" i="230" l="1"/>
  <c r="A1427" i="230" l="1"/>
  <c r="A1428" i="230" l="1"/>
  <c r="A1429" i="230" l="1"/>
  <c r="A1430" i="230" l="1"/>
  <c r="A1431" i="230" l="1"/>
  <c r="A1432" i="230" l="1"/>
  <c r="A1433" i="230" l="1"/>
  <c r="A1434" i="230" l="1"/>
  <c r="A1435" i="230" l="1"/>
  <c r="A1436" i="230" l="1"/>
  <c r="A1437" i="230" l="1"/>
  <c r="A1438" i="230" l="1"/>
  <c r="A1439" i="230" l="1"/>
  <c r="A1440" i="230" l="1"/>
  <c r="A1441" i="230" l="1"/>
  <c r="A1442" i="230" l="1"/>
  <c r="A1443" i="230" l="1"/>
  <c r="A1444" i="230" l="1"/>
  <c r="A1445" i="230" l="1"/>
  <c r="A1446" i="230" l="1"/>
  <c r="A1447" i="230" l="1"/>
  <c r="A1448" i="230" l="1"/>
  <c r="A1449" i="230" l="1"/>
  <c r="A1450" i="230" l="1"/>
  <c r="A1451" i="230" l="1"/>
  <c r="A1452" i="230" l="1"/>
  <c r="A1453" i="230" l="1"/>
  <c r="A1454" i="230" l="1"/>
  <c r="A1455" i="230" l="1"/>
  <c r="A1456" i="230" l="1"/>
  <c r="A1457" i="230" l="1"/>
  <c r="A1458" i="230" l="1"/>
  <c r="A1459" i="230" l="1"/>
  <c r="A1460" i="230" l="1"/>
  <c r="A1461" i="230" l="1"/>
  <c r="A1462" i="230" l="1"/>
  <c r="A1463" i="230" l="1"/>
  <c r="A1464" i="230" l="1"/>
  <c r="A1465" i="230" l="1"/>
  <c r="A1466" i="230" l="1"/>
  <c r="A1467" i="230" l="1"/>
  <c r="A1468" i="230" l="1"/>
  <c r="A1469" i="230" l="1"/>
  <c r="A1470" i="230" l="1"/>
  <c r="A1471" i="230" l="1"/>
  <c r="A1472" i="230" l="1"/>
  <c r="A1473" i="230" l="1"/>
  <c r="A1474" i="230" l="1"/>
  <c r="A1475" i="230" l="1"/>
  <c r="A1476" i="230" l="1"/>
  <c r="A1477" i="230" l="1"/>
  <c r="A1478" i="230" l="1"/>
  <c r="A1479" i="230" l="1"/>
  <c r="A1480" i="230" l="1"/>
  <c r="A1481" i="230" l="1"/>
  <c r="A1482" i="230" l="1"/>
  <c r="A1483" i="230" l="1"/>
  <c r="A1484" i="230" l="1"/>
  <c r="A1485" i="230" l="1"/>
  <c r="A1486" i="230" l="1"/>
  <c r="A1487" i="230" l="1"/>
  <c r="A1488" i="230" l="1"/>
  <c r="A1489" i="230" l="1"/>
  <c r="A1490" i="230" l="1"/>
  <c r="A1491" i="230" l="1"/>
  <c r="A1492" i="230" l="1"/>
  <c r="A1493" i="230" l="1"/>
  <c r="A1494" i="230" l="1"/>
  <c r="A1495" i="230" l="1"/>
  <c r="A1496" i="230" l="1"/>
  <c r="A1497" i="230" l="1"/>
  <c r="A1498" i="230" l="1"/>
  <c r="A1499" i="230" l="1"/>
  <c r="A1500" i="230" l="1"/>
  <c r="A1501" i="230" l="1"/>
  <c r="A1502" i="230" l="1"/>
  <c r="A1503" i="230" l="1"/>
  <c r="A1504" i="230" l="1"/>
  <c r="A1505" i="230" l="1"/>
  <c r="A1506" i="230" l="1"/>
  <c r="A1507" i="230" l="1"/>
  <c r="A1508" i="230" l="1"/>
  <c r="A1509" i="230" l="1"/>
  <c r="A1510" i="230" l="1"/>
  <c r="A1511" i="230" l="1"/>
  <c r="A1512" i="230" l="1"/>
  <c r="A1513" i="230" l="1"/>
  <c r="A1514" i="230" l="1"/>
  <c r="A1515" i="230" l="1"/>
  <c r="A1516" i="230" l="1"/>
  <c r="A1517" i="230" l="1"/>
  <c r="A1518" i="230" l="1"/>
  <c r="A1519" i="230" l="1"/>
  <c r="A1520" i="230" l="1"/>
  <c r="A1521" i="230" l="1"/>
  <c r="A1522" i="230" l="1"/>
  <c r="A1523" i="230" l="1"/>
  <c r="A1524" i="230" l="1"/>
  <c r="A1525" i="230" l="1"/>
  <c r="A1526" i="230" l="1"/>
  <c r="A1527" i="230" l="1"/>
  <c r="A1528" i="230" l="1"/>
  <c r="A1529" i="230" l="1"/>
  <c r="A1530" i="230" l="1"/>
  <c r="A1531" i="230" l="1"/>
  <c r="A1532" i="230" l="1"/>
  <c r="A1533" i="230" l="1"/>
  <c r="A1534" i="230" l="1"/>
  <c r="A1535" i="230" l="1"/>
  <c r="A1536" i="230" l="1"/>
  <c r="A1537" i="230" l="1"/>
  <c r="A1538" i="230" l="1"/>
  <c r="A1539" i="230" l="1"/>
  <c r="A1540" i="230" l="1"/>
  <c r="A1541" i="230" l="1"/>
  <c r="A1542" i="230" l="1"/>
  <c r="A1543" i="230" l="1"/>
  <c r="A1544" i="230" l="1"/>
  <c r="A1545" i="230" l="1"/>
  <c r="A1546" i="230" l="1"/>
  <c r="A1547" i="230" l="1"/>
  <c r="A1548" i="230" l="1"/>
  <c r="A1549" i="230" l="1"/>
  <c r="A1550" i="230" l="1"/>
  <c r="A1551" i="230" l="1"/>
  <c r="A1552" i="230" l="1"/>
  <c r="A1553" i="230" l="1"/>
  <c r="A1554" i="230" l="1"/>
  <c r="A1555" i="230" l="1"/>
  <c r="A1556" i="230" l="1"/>
  <c r="A1557" i="230" l="1"/>
  <c r="A1558" i="230" l="1"/>
  <c r="A1559" i="230" l="1"/>
  <c r="A1560" i="230" l="1"/>
  <c r="A1561" i="230" l="1"/>
  <c r="A1562" i="230" l="1"/>
  <c r="A1563" i="230" l="1"/>
  <c r="A1564" i="230" l="1"/>
  <c r="A1565" i="230" l="1"/>
  <c r="A1566" i="230" l="1"/>
  <c r="A1567" i="230" l="1"/>
  <c r="A1568" i="230" l="1"/>
  <c r="A1569" i="230" l="1"/>
  <c r="A1570" i="230" l="1"/>
  <c r="A1571" i="230" l="1"/>
  <c r="A1572" i="230" l="1"/>
  <c r="A1573" i="230" l="1"/>
  <c r="A1574" i="230" l="1"/>
  <c r="A1575" i="230" l="1"/>
  <c r="A1576" i="230" l="1"/>
  <c r="A1577" i="230" l="1"/>
  <c r="A1578" i="230" l="1"/>
  <c r="A1579" i="230" l="1"/>
  <c r="A1580" i="230" l="1"/>
  <c r="A1581" i="230" l="1"/>
  <c r="A1582" i="230" l="1"/>
  <c r="A1583" i="230" l="1"/>
  <c r="A1584" i="230" l="1"/>
  <c r="A1585" i="230" l="1"/>
  <c r="A1586" i="230" l="1"/>
  <c r="A1587" i="230" l="1"/>
  <c r="A1588" i="230" l="1"/>
  <c r="A1589" i="230" l="1"/>
  <c r="A1590" i="230" l="1"/>
  <c r="A1591" i="230" l="1"/>
  <c r="A1592" i="230" l="1"/>
  <c r="A1593" i="230" l="1"/>
  <c r="A1594" i="230" l="1"/>
  <c r="A1595" i="230" l="1"/>
  <c r="A1596" i="230" l="1"/>
  <c r="A1597" i="230" l="1"/>
  <c r="A1598" i="230" l="1"/>
  <c r="A1599" i="230" l="1"/>
  <c r="A1600" i="230" l="1"/>
  <c r="A1601" i="230" l="1"/>
  <c r="A1602" i="230" l="1"/>
  <c r="A1603" i="230" l="1"/>
  <c r="A1604" i="230" l="1"/>
  <c r="A1605" i="230" l="1"/>
  <c r="A1606" i="230" l="1"/>
  <c r="A1607" i="230" l="1"/>
  <c r="A1608" i="230" l="1"/>
  <c r="A1609" i="230" l="1"/>
  <c r="A1610" i="230" l="1"/>
  <c r="A1611" i="230" l="1"/>
  <c r="A1612" i="230" l="1"/>
  <c r="A1613" i="230" l="1"/>
  <c r="A1614" i="230" l="1"/>
  <c r="A1615" i="230" l="1"/>
  <c r="A1616" i="230" l="1"/>
  <c r="A1617" i="230" l="1"/>
  <c r="A1618" i="230" l="1"/>
  <c r="A1619" i="230" l="1"/>
  <c r="A1620" i="230" l="1"/>
  <c r="A1621" i="230" l="1"/>
  <c r="A1622" i="230" l="1"/>
  <c r="A1623" i="230" l="1"/>
  <c r="A1624" i="230" l="1"/>
  <c r="A1625" i="230" l="1"/>
  <c r="A1626" i="230" l="1"/>
  <c r="A1627" i="230" l="1"/>
  <c r="A1628" i="230" l="1"/>
  <c r="A1629" i="230" l="1"/>
  <c r="A1630" i="230" l="1"/>
  <c r="A1631" i="230" l="1"/>
  <c r="A1632" i="230" l="1"/>
  <c r="A1633" i="230" l="1"/>
  <c r="A1634" i="230" l="1"/>
  <c r="A1635" i="230" l="1"/>
  <c r="A1636" i="230" l="1"/>
  <c r="A1637" i="230" l="1"/>
  <c r="A1638" i="230" l="1"/>
  <c r="A1639" i="230" l="1"/>
  <c r="A1640" i="230" l="1"/>
  <c r="A1641" i="230" l="1"/>
  <c r="A1642" i="230" l="1"/>
  <c r="A1643" i="230" l="1"/>
  <c r="A1644" i="230" l="1"/>
  <c r="A1645" i="230" l="1"/>
  <c r="A1646" i="230" l="1"/>
  <c r="A1647" i="230" l="1"/>
  <c r="A1648" i="230" l="1"/>
  <c r="A1649" i="230" l="1"/>
  <c r="A1650" i="230" l="1"/>
  <c r="A1651" i="230" l="1"/>
  <c r="A1652" i="230" l="1"/>
  <c r="A1653" i="230" l="1"/>
  <c r="A1654" i="230" l="1"/>
  <c r="A1655" i="230" l="1"/>
  <c r="A1656" i="230" l="1"/>
  <c r="A1657" i="230" l="1"/>
  <c r="A1658" i="230" l="1"/>
  <c r="A1659" i="230" l="1"/>
  <c r="A1660" i="230" l="1"/>
  <c r="A1661" i="230" l="1"/>
  <c r="A1662" i="230" l="1"/>
  <c r="A1663" i="230" l="1"/>
  <c r="A1664" i="230" l="1"/>
  <c r="A1665" i="230" l="1"/>
  <c r="A1666" i="230" l="1"/>
  <c r="A1667" i="230" l="1"/>
  <c r="A1668" i="230" l="1"/>
  <c r="A1669" i="230" l="1"/>
  <c r="A1670" i="230" l="1"/>
  <c r="A1671" i="230" l="1"/>
  <c r="A1672" i="230" l="1"/>
  <c r="A1673" i="230" l="1"/>
  <c r="A1674" i="230" l="1"/>
  <c r="A1675" i="230" l="1"/>
  <c r="A1676" i="230" l="1"/>
  <c r="A1677" i="230" l="1"/>
  <c r="A1678" i="230" l="1"/>
  <c r="A1679" i="230" l="1"/>
  <c r="A1680" i="230" l="1"/>
  <c r="A1681" i="230" l="1"/>
  <c r="A1682" i="230" l="1"/>
  <c r="A1683" i="230" l="1"/>
  <c r="A1684" i="230" l="1"/>
  <c r="A1685" i="230" l="1"/>
  <c r="A1686" i="230" l="1"/>
  <c r="A1687" i="230" l="1"/>
  <c r="A1688" i="230" l="1"/>
  <c r="A1689" i="230" l="1"/>
  <c r="A1690" i="230" l="1"/>
  <c r="A1691" i="230" l="1"/>
  <c r="A1692" i="230" l="1"/>
  <c r="A1693" i="230" l="1"/>
  <c r="A1694" i="230" l="1"/>
  <c r="A1695" i="230" l="1"/>
  <c r="A1696" i="230" l="1"/>
  <c r="A1697" i="230" l="1"/>
  <c r="A1698" i="230" l="1"/>
  <c r="A1699" i="230" l="1"/>
  <c r="A1700" i="230" l="1"/>
  <c r="A1701" i="230" l="1"/>
  <c r="A1702" i="230" l="1"/>
  <c r="A1703" i="230" l="1"/>
  <c r="A1704" i="230" l="1"/>
  <c r="A1705" i="230" l="1"/>
  <c r="A1706" i="230" l="1"/>
  <c r="A1707" i="230" l="1"/>
  <c r="A1708" i="230" l="1"/>
  <c r="A1709" i="230" l="1"/>
  <c r="A1710" i="230" l="1"/>
  <c r="A1711" i="230" l="1"/>
  <c r="A1712" i="230" l="1"/>
  <c r="A1713" i="230" l="1"/>
  <c r="A1714" i="230" l="1"/>
  <c r="A1715" i="230" l="1"/>
  <c r="A1716" i="230" l="1"/>
  <c r="A1717" i="230" l="1"/>
  <c r="A1718" i="230" l="1"/>
  <c r="A1719" i="230" l="1"/>
  <c r="A1720" i="230" l="1"/>
  <c r="A1721" i="230" l="1"/>
  <c r="A1722" i="230" l="1"/>
  <c r="A1723" i="230" l="1"/>
  <c r="A1724" i="230" l="1"/>
  <c r="A1725" i="230" l="1"/>
  <c r="A1726" i="230" l="1"/>
  <c r="A1727" i="230" l="1"/>
  <c r="A1728" i="230" l="1"/>
  <c r="A1729" i="230" l="1"/>
  <c r="A1730" i="230" l="1"/>
  <c r="A1731" i="230" l="1"/>
  <c r="A1732" i="230" l="1"/>
  <c r="A1733" i="230" l="1"/>
  <c r="A1734" i="230" l="1"/>
  <c r="A1735" i="230" l="1"/>
  <c r="A1736" i="230" l="1"/>
  <c r="A1737" i="230" l="1"/>
  <c r="A1738" i="230" l="1"/>
  <c r="A1739" i="230" l="1"/>
  <c r="A1740" i="230" l="1"/>
  <c r="A1741" i="230" l="1"/>
  <c r="A1742" i="230" l="1"/>
  <c r="A1743" i="230" l="1"/>
  <c r="A1744" i="230" l="1"/>
  <c r="A1745" i="230" l="1"/>
  <c r="A1746" i="230" l="1"/>
  <c r="A1747" i="230" l="1"/>
  <c r="A1748" i="230" l="1"/>
  <c r="A1749" i="230" l="1"/>
  <c r="A1750" i="230" l="1"/>
  <c r="A1751" i="230" l="1"/>
  <c r="A1752" i="230" l="1"/>
  <c r="A1753" i="230" l="1"/>
  <c r="A1754" i="230" l="1"/>
  <c r="A1755" i="230" l="1"/>
  <c r="A1756" i="230" l="1"/>
  <c r="A1757" i="230" l="1"/>
  <c r="A1758" i="230" l="1"/>
  <c r="A1759" i="230" l="1"/>
  <c r="A1760" i="230" l="1"/>
  <c r="A1761" i="230" l="1"/>
  <c r="A1762" i="230" l="1"/>
  <c r="A1763" i="230" l="1"/>
  <c r="A1764" i="230" l="1"/>
  <c r="A1765" i="230" l="1"/>
  <c r="A1766" i="230" l="1"/>
  <c r="A1767" i="230" l="1"/>
  <c r="A1768" i="230" l="1"/>
  <c r="A1769" i="230" l="1"/>
  <c r="A1770" i="230" l="1"/>
  <c r="A1771" i="230" l="1"/>
  <c r="A1772" i="230" l="1"/>
  <c r="A1773" i="230" l="1"/>
  <c r="A1774" i="230" l="1"/>
  <c r="A1775" i="230" l="1"/>
  <c r="A1776" i="230" l="1"/>
  <c r="A1777" i="230" l="1"/>
  <c r="A1778" i="230" l="1"/>
  <c r="A1779" i="230" l="1"/>
  <c r="A1780" i="230" l="1"/>
  <c r="A1781" i="230" l="1"/>
  <c r="A1782" i="230" l="1"/>
  <c r="A1783" i="230" l="1"/>
  <c r="A1784" i="230" l="1"/>
  <c r="A1785" i="230" l="1"/>
  <c r="A1786" i="230" l="1"/>
  <c r="A1787" i="230" l="1"/>
  <c r="A1788" i="230" l="1"/>
  <c r="A1789" i="230" l="1"/>
  <c r="A1790" i="230" l="1"/>
  <c r="A1791" i="230" l="1"/>
  <c r="A1792" i="230" l="1"/>
  <c r="A1793" i="230" l="1"/>
  <c r="A1794" i="230" l="1"/>
  <c r="A1795" i="230" l="1"/>
  <c r="A1796" i="230" l="1"/>
  <c r="A1797" i="230" l="1"/>
  <c r="A1798" i="230" l="1"/>
  <c r="A1799" i="230" l="1"/>
  <c r="A1800" i="230" l="1"/>
  <c r="A1801" i="230" l="1"/>
  <c r="A1802" i="230" l="1"/>
  <c r="A1803" i="230" l="1"/>
  <c r="A1804" i="230" l="1"/>
  <c r="A1805" i="230" l="1"/>
  <c r="A1806" i="230" l="1"/>
  <c r="A1807" i="230" l="1"/>
  <c r="A1808" i="230" l="1"/>
  <c r="A1809" i="230" l="1"/>
  <c r="A1810" i="230" l="1"/>
  <c r="A1811" i="230" l="1"/>
  <c r="A1812" i="230" l="1"/>
  <c r="A1813" i="230" l="1"/>
  <c r="A1814" i="230" l="1"/>
  <c r="A1815" i="230" l="1"/>
  <c r="A1816" i="230" l="1"/>
  <c r="A1817" i="230" l="1"/>
  <c r="A1818" i="230" l="1"/>
  <c r="A1819" i="230" l="1"/>
  <c r="A1820" i="230" l="1"/>
  <c r="A1821" i="230" l="1"/>
  <c r="A1822" i="230" l="1"/>
  <c r="A1823" i="230" l="1"/>
  <c r="A1824" i="230" l="1"/>
  <c r="A1825" i="230" l="1"/>
  <c r="A1826" i="230" l="1"/>
  <c r="A1827" i="230" l="1"/>
  <c r="A1828" i="230" l="1"/>
  <c r="A1829" i="230" l="1"/>
  <c r="A1830" i="230" l="1"/>
  <c r="A1831" i="230" l="1"/>
  <c r="A1832" i="230" l="1"/>
  <c r="A1833" i="230" l="1"/>
  <c r="A1834" i="230" l="1"/>
  <c r="A1835" i="230" l="1"/>
  <c r="A1836" i="230" l="1"/>
  <c r="A1837" i="230" l="1"/>
  <c r="A1838" i="230" l="1"/>
  <c r="A1839" i="230" l="1"/>
  <c r="A1840" i="230" l="1"/>
  <c r="A1841" i="230" l="1"/>
  <c r="A1842" i="230" l="1"/>
  <c r="A1843" i="230" l="1"/>
  <c r="A1844" i="230" l="1"/>
  <c r="A1845" i="230" l="1"/>
  <c r="A1846" i="230" l="1"/>
  <c r="A1847" i="230" l="1"/>
  <c r="A1848" i="230" l="1"/>
  <c r="A1849" i="230" l="1"/>
  <c r="A1850" i="230" l="1"/>
  <c r="A1851" i="230" l="1"/>
  <c r="A1852" i="230" l="1"/>
  <c r="A1853" i="230" l="1"/>
  <c r="A1854" i="230" l="1"/>
  <c r="A1855" i="230" l="1"/>
  <c r="A1856" i="230" l="1"/>
  <c r="A1857" i="230" l="1"/>
  <c r="A1858" i="230" l="1"/>
  <c r="A1859" i="230" l="1"/>
  <c r="A1860" i="230" l="1"/>
  <c r="A1861" i="230" l="1"/>
  <c r="A1862" i="230" l="1"/>
  <c r="A1863" i="230" l="1"/>
  <c r="A1864" i="230" l="1"/>
  <c r="A1865" i="230" l="1"/>
  <c r="A1866" i="230" l="1"/>
  <c r="A1867" i="230" l="1"/>
  <c r="A1868" i="230" l="1"/>
  <c r="A1869" i="230" l="1"/>
  <c r="A1870" i="230" l="1"/>
  <c r="A1871" i="230" l="1"/>
  <c r="A1872" i="230" l="1"/>
  <c r="A1873" i="230" l="1"/>
  <c r="A1874" i="230" l="1"/>
  <c r="A1875" i="230" l="1"/>
  <c r="A1876" i="230" l="1"/>
  <c r="A1877" i="230" l="1"/>
  <c r="A1878" i="230" l="1"/>
  <c r="A1879" i="230" l="1"/>
  <c r="A1880" i="230" l="1"/>
  <c r="A1881" i="230" l="1"/>
  <c r="A1882" i="230" l="1"/>
  <c r="A1883" i="230" l="1"/>
  <c r="A1884" i="230" l="1"/>
  <c r="A1885" i="230" l="1"/>
  <c r="A1886" i="230" l="1"/>
  <c r="A1887" i="230" l="1"/>
  <c r="A1888" i="230" l="1"/>
  <c r="A1889" i="230" l="1"/>
  <c r="A1890" i="230" l="1"/>
  <c r="A1891" i="230" l="1"/>
  <c r="A1892" i="230" l="1"/>
  <c r="A1893" i="230" l="1"/>
  <c r="A1894" i="230" l="1"/>
  <c r="A1895" i="230" l="1"/>
  <c r="A1896" i="230" l="1"/>
  <c r="A1897" i="230" l="1"/>
  <c r="A1898" i="230" l="1"/>
  <c r="A1899" i="230" l="1"/>
  <c r="A1900" i="230" l="1"/>
  <c r="A1901" i="230" l="1"/>
  <c r="A1902" i="230" l="1"/>
  <c r="A1903" i="230" l="1"/>
  <c r="A1904" i="230" l="1"/>
  <c r="A1905" i="230" l="1"/>
  <c r="A1906" i="230" l="1"/>
  <c r="A1907" i="230" l="1"/>
  <c r="A1908" i="230" l="1"/>
  <c r="A1909" i="230" l="1"/>
  <c r="A1910" i="230" l="1"/>
  <c r="A1911" i="230" l="1"/>
  <c r="A1912" i="230" l="1"/>
  <c r="A1913" i="230" l="1"/>
  <c r="A1914" i="230" l="1"/>
  <c r="A1915" i="230" l="1"/>
  <c r="A1916" i="230" l="1"/>
  <c r="A1917" i="230" l="1"/>
  <c r="A1918" i="230" l="1"/>
  <c r="A1919" i="230" l="1"/>
  <c r="A1920" i="230" l="1"/>
  <c r="A1921" i="230" l="1"/>
  <c r="A1922" i="230" l="1"/>
  <c r="A1923" i="230" l="1"/>
  <c r="A1924" i="230" l="1"/>
  <c r="A1925" i="230" l="1"/>
  <c r="A1926" i="230" l="1"/>
  <c r="A1927" i="230" l="1"/>
  <c r="A1928" i="230" l="1"/>
  <c r="A1929" i="230" l="1"/>
  <c r="A1930" i="230" l="1"/>
  <c r="A1931" i="230" l="1"/>
  <c r="A1932" i="230" l="1"/>
  <c r="A1933" i="230" l="1"/>
  <c r="A1934" i="230" l="1"/>
  <c r="A1935" i="230" l="1"/>
  <c r="A1936" i="230" l="1"/>
  <c r="A1937" i="230" l="1"/>
  <c r="A1938" i="230" l="1"/>
  <c r="A1939" i="230" l="1"/>
  <c r="A1940" i="230" l="1"/>
  <c r="A1941" i="230" l="1"/>
  <c r="A1942" i="230" l="1"/>
  <c r="A1943" i="230" l="1"/>
  <c r="A1944" i="230" l="1"/>
  <c r="A1945" i="230" l="1"/>
  <c r="A1946" i="230" l="1"/>
  <c r="A1947" i="230" l="1"/>
  <c r="A1948" i="230" l="1"/>
  <c r="A1949" i="230" l="1"/>
  <c r="A1950" i="230" l="1"/>
  <c r="A1951" i="230" l="1"/>
  <c r="A1952" i="230" l="1"/>
  <c r="A1953" i="230" l="1"/>
  <c r="A1954" i="230" l="1"/>
  <c r="A1955" i="230" l="1"/>
  <c r="A1956" i="230" l="1"/>
  <c r="A1957" i="230" l="1"/>
  <c r="A1958" i="230" l="1"/>
  <c r="A1959" i="230" l="1"/>
  <c r="A1960" i="230" l="1"/>
  <c r="A1961" i="230" l="1"/>
  <c r="A1962" i="230" l="1"/>
  <c r="A1963" i="230" l="1"/>
  <c r="A1964" i="230" l="1"/>
  <c r="A1965" i="230" l="1"/>
  <c r="A1966" i="230" l="1"/>
  <c r="A1967" i="230" l="1"/>
  <c r="A1968" i="230" l="1"/>
  <c r="A1969" i="230" l="1"/>
  <c r="A1970" i="230" l="1"/>
  <c r="A1971" i="230" l="1"/>
  <c r="A1972" i="230" l="1"/>
  <c r="A1973" i="230" l="1"/>
  <c r="A1974" i="230" l="1"/>
  <c r="A1975" i="230" l="1"/>
  <c r="A1976" i="230" l="1"/>
  <c r="A1977" i="230" l="1"/>
  <c r="A1978" i="230" l="1"/>
  <c r="A1979" i="230" l="1"/>
  <c r="A1980" i="230" l="1"/>
  <c r="A1981" i="230" l="1"/>
  <c r="A1982" i="230" l="1"/>
  <c r="A1983" i="230" l="1"/>
  <c r="A1984" i="230" l="1"/>
  <c r="A1985" i="230" l="1"/>
  <c r="A1986" i="230" l="1"/>
  <c r="A1987" i="230" l="1"/>
  <c r="A1988" i="230" l="1"/>
  <c r="A1989" i="230" l="1"/>
  <c r="A1990" i="230" l="1"/>
  <c r="A1991" i="230" l="1"/>
  <c r="A1992" i="230" l="1"/>
  <c r="A1993" i="230" l="1"/>
  <c r="A1994" i="230" l="1"/>
  <c r="A1995" i="230" l="1"/>
  <c r="A1996" i="230" l="1"/>
  <c r="A1997" i="230" l="1"/>
  <c r="A1998" i="230" l="1"/>
  <c r="A1999" i="230" l="1"/>
  <c r="A2000" i="230" l="1"/>
  <c r="A2001" i="230" l="1"/>
  <c r="A2002" i="230" l="1"/>
  <c r="A2003" i="230" l="1"/>
  <c r="A2004" i="230" l="1"/>
  <c r="A2005" i="230" l="1"/>
  <c r="A2006" i="230" l="1"/>
  <c r="A2007" i="230" l="1"/>
  <c r="A2008" i="230" l="1"/>
  <c r="A2009" i="230" l="1"/>
  <c r="A2010" i="230" l="1"/>
  <c r="A2011" i="230" l="1"/>
  <c r="A2012" i="230" l="1"/>
  <c r="A2013" i="230" l="1"/>
  <c r="A2014" i="230" l="1"/>
  <c r="A2015" i="230" l="1"/>
  <c r="A2016" i="230" l="1"/>
  <c r="A2017" i="230" l="1"/>
  <c r="A2018" i="230" l="1"/>
  <c r="A2019" i="230" l="1"/>
  <c r="A2020" i="230" l="1"/>
  <c r="A2021" i="230" l="1"/>
  <c r="A2022" i="230" l="1"/>
  <c r="A2023" i="230" l="1"/>
  <c r="A2024" i="230" l="1"/>
  <c r="A2025" i="230" l="1"/>
  <c r="A2026" i="230" l="1"/>
  <c r="A2027" i="230" l="1"/>
  <c r="A2028" i="230" l="1"/>
  <c r="A2029" i="230" l="1"/>
  <c r="A2030" i="230" l="1"/>
  <c r="A2031" i="230" l="1"/>
  <c r="A2032" i="230" l="1"/>
  <c r="A2033" i="230" l="1"/>
  <c r="A2034" i="230" l="1"/>
  <c r="A2035" i="230" l="1"/>
  <c r="A2036" i="230" l="1"/>
  <c r="A2037" i="230" l="1"/>
  <c r="A2038" i="230" l="1"/>
  <c r="A2039" i="230" l="1"/>
  <c r="A2040" i="230" l="1"/>
  <c r="A2041" i="230" l="1"/>
  <c r="A2042" i="230" l="1"/>
  <c r="A2043" i="230" l="1"/>
  <c r="A2044" i="230" l="1"/>
  <c r="A2045" i="230" l="1"/>
  <c r="A2046" i="230" l="1"/>
  <c r="A2047" i="230" l="1"/>
  <c r="A2048" i="230" l="1"/>
  <c r="A2049" i="230" l="1"/>
  <c r="A2050" i="230" l="1"/>
  <c r="A2051" i="230" l="1"/>
  <c r="A2052" i="230" l="1"/>
  <c r="I100" i="229" l="1"/>
  <c r="T101" i="229" s="1"/>
  <c r="R102" i="229" s="1"/>
  <c r="G7" i="138"/>
  <c r="C7" i="138" s="1"/>
  <c r="I472" i="229"/>
  <c r="T473" i="229" s="1"/>
  <c r="R474" i="229" s="1"/>
  <c r="AO1" i="138"/>
  <c r="I262" i="229"/>
  <c r="T263" i="229" s="1"/>
  <c r="R264" i="229" s="1"/>
  <c r="I304" i="229"/>
  <c r="T305" i="229" s="1"/>
  <c r="R306" i="229" s="1"/>
  <c r="AO2" i="138"/>
  <c r="AL2" i="138" s="1"/>
  <c r="I244" i="229"/>
  <c r="T245" i="229" s="1"/>
  <c r="R246" i="229" s="1"/>
  <c r="I136" i="229"/>
  <c r="T137" i="229" s="1"/>
  <c r="R138" i="229" s="1"/>
  <c r="I286" i="229"/>
  <c r="T287" i="229" s="1"/>
  <c r="R288" i="229" s="1"/>
  <c r="I544" i="229"/>
  <c r="T545" i="229" s="1"/>
  <c r="R546" i="229" s="1"/>
  <c r="I436" i="229"/>
  <c r="T437" i="229" s="1"/>
  <c r="R438" i="229" s="1"/>
  <c r="I514" i="229"/>
  <c r="T515" i="229" s="1"/>
  <c r="R516" i="229" s="1"/>
  <c r="I478" i="229"/>
  <c r="T479" i="229" s="1"/>
  <c r="R480" i="229" s="1"/>
  <c r="J5" i="138"/>
  <c r="J11" i="138" s="1"/>
  <c r="I7" i="229"/>
  <c r="C7" i="229" s="1"/>
  <c r="I460" i="229"/>
  <c r="T461" i="229" s="1"/>
  <c r="R462" i="229" s="1"/>
  <c r="I508" i="229"/>
  <c r="T509" i="229" s="1"/>
  <c r="R510" i="229" s="1"/>
  <c r="I76" i="229"/>
  <c r="T77" i="229" s="1"/>
  <c r="R78" i="229" s="1"/>
  <c r="I160" i="229"/>
  <c r="T161" i="229" s="1"/>
  <c r="R162" i="229" s="1"/>
  <c r="I64" i="229"/>
  <c r="T65" i="229" s="1"/>
  <c r="R66" i="229" s="1"/>
  <c r="I484" i="229"/>
  <c r="T485" i="229" s="1"/>
  <c r="R486" i="229" s="1"/>
  <c r="I6" i="229"/>
  <c r="C6" i="229" s="1"/>
  <c r="I310" i="229"/>
  <c r="T311" i="229" s="1"/>
  <c r="R312" i="229" s="1"/>
  <c r="I4" i="229"/>
  <c r="T5" i="229" s="1"/>
  <c r="R6" i="229" s="1"/>
  <c r="I412" i="229"/>
  <c r="T413" i="229" s="1"/>
  <c r="R414" i="229" s="1"/>
  <c r="I370" i="229"/>
  <c r="T371" i="229" s="1"/>
  <c r="R372" i="229" s="1"/>
  <c r="I562" i="229"/>
  <c r="T563" i="229" s="1"/>
  <c r="R564" i="229" s="1"/>
  <c r="I502" i="229"/>
  <c r="T503" i="229" s="1"/>
  <c r="R504" i="229" s="1"/>
  <c r="I142" i="229"/>
  <c r="T143" i="229" s="1"/>
  <c r="R144" i="229" s="1"/>
  <c r="I352" i="229"/>
  <c r="T353" i="229" s="1"/>
  <c r="R354" i="229" s="1"/>
  <c r="I292" i="229"/>
  <c r="T293" i="229" s="1"/>
  <c r="R294" i="229" s="1"/>
  <c r="I154" i="229"/>
  <c r="T155" i="229" s="1"/>
  <c r="R156" i="229" s="1"/>
  <c r="I580" i="229"/>
  <c r="T581" i="229" s="1"/>
  <c r="R582" i="229" s="1"/>
  <c r="I268" i="229"/>
  <c r="T269" i="229" s="1"/>
  <c r="R270" i="229" s="1"/>
  <c r="I274" i="229"/>
  <c r="T275" i="229" s="1"/>
  <c r="R276" i="229" s="1"/>
  <c r="I34" i="229"/>
  <c r="T35" i="229" s="1"/>
  <c r="R36" i="229" s="1"/>
  <c r="I388" i="229"/>
  <c r="T389" i="229" s="1"/>
  <c r="R390" i="229" s="1"/>
  <c r="I538" i="229"/>
  <c r="T539" i="229" s="1"/>
  <c r="R540" i="229" s="1"/>
  <c r="I130" i="229"/>
  <c r="T131" i="229" s="1"/>
  <c r="R132" i="229" s="1"/>
  <c r="G6" i="138"/>
  <c r="C6" i="138" s="1"/>
  <c r="I196" i="229"/>
  <c r="T197" i="229" s="1"/>
  <c r="R198" i="229" s="1"/>
  <c r="I526" i="229"/>
  <c r="T527" i="229" s="1"/>
  <c r="R528" i="229" s="1"/>
  <c r="I592" i="229"/>
  <c r="T593" i="229" s="1"/>
  <c r="R594" i="229" s="1"/>
  <c r="I178" i="229"/>
  <c r="T179" i="229" s="1"/>
  <c r="R180" i="229" s="1"/>
  <c r="I358" i="229"/>
  <c r="T359" i="229" s="1"/>
  <c r="R360" i="229" s="1"/>
  <c r="I118" i="229"/>
  <c r="T119" i="229" s="1"/>
  <c r="R120" i="229" s="1"/>
  <c r="I8" i="229"/>
  <c r="C8" i="229" s="1"/>
  <c r="I298" i="229"/>
  <c r="T299" i="229" s="1"/>
  <c r="R300" i="229" s="1"/>
  <c r="I52" i="229"/>
  <c r="T53" i="229" s="1"/>
  <c r="R54" i="229" s="1"/>
  <c r="I496" i="229"/>
  <c r="T497" i="229" s="1"/>
  <c r="R498" i="229" s="1"/>
  <c r="I94" i="229"/>
  <c r="T95" i="229" s="1"/>
  <c r="R96" i="229" s="1"/>
  <c r="I550" i="229"/>
  <c r="T551" i="229" s="1"/>
  <c r="R552" i="229" s="1"/>
  <c r="G8" i="138"/>
  <c r="C8" i="138" s="1"/>
  <c r="I238" i="229"/>
  <c r="T239" i="229" s="1"/>
  <c r="R240" i="229" s="1"/>
  <c r="I424" i="229"/>
  <c r="T425" i="229" s="1"/>
  <c r="R426" i="229" s="1"/>
  <c r="I574" i="229"/>
  <c r="T575" i="229" s="1"/>
  <c r="R576" i="229" s="1"/>
  <c r="G5" i="138"/>
  <c r="C5" i="138" s="1"/>
  <c r="G9" i="138"/>
  <c r="C9" i="138" s="1"/>
  <c r="I40" i="229"/>
  <c r="T41" i="229" s="1"/>
  <c r="R42" i="229" s="1"/>
  <c r="I232" i="229"/>
  <c r="T233" i="229" s="1"/>
  <c r="R234" i="229" s="1"/>
  <c r="I328" i="229"/>
  <c r="T329" i="229" s="1"/>
  <c r="R330" i="229" s="1"/>
  <c r="I400" i="229"/>
  <c r="T401" i="229" s="1"/>
  <c r="R402" i="229" s="1"/>
  <c r="I376" i="229"/>
  <c r="T377" i="229" s="1"/>
  <c r="R378" i="229" s="1"/>
  <c r="I202" i="229"/>
  <c r="T203" i="229" s="1"/>
  <c r="R204" i="229" s="1"/>
  <c r="I9" i="229"/>
  <c r="C9" i="229" s="1"/>
  <c r="I340" i="229"/>
  <c r="T341" i="229" s="1"/>
  <c r="R342" i="229" s="1"/>
  <c r="I334" i="229"/>
  <c r="T335" i="229" s="1"/>
  <c r="R336" i="229" s="1"/>
  <c r="I346" i="229"/>
  <c r="T347" i="229" s="1"/>
  <c r="R348" i="229" s="1"/>
  <c r="I58" i="229"/>
  <c r="T59" i="229" s="1"/>
  <c r="R60" i="229" s="1"/>
  <c r="I394" i="229"/>
  <c r="T395" i="229" s="1"/>
  <c r="R396" i="229" s="1"/>
  <c r="I418" i="229"/>
  <c r="T419" i="229" s="1"/>
  <c r="R420" i="229" s="1"/>
  <c r="I382" i="229"/>
  <c r="T383" i="229" s="1"/>
  <c r="R384" i="229" s="1"/>
  <c r="I106" i="229"/>
  <c r="T107" i="229" s="1"/>
  <c r="R108" i="229" s="1"/>
  <c r="I184" i="229"/>
  <c r="T185" i="229" s="1"/>
  <c r="R186" i="229" s="1"/>
  <c r="I250" i="229"/>
  <c r="T251" i="229" s="1"/>
  <c r="R252" i="229" s="1"/>
  <c r="I406" i="229"/>
  <c r="T407" i="229" s="1"/>
  <c r="R408" i="229" s="1"/>
  <c r="I364" i="229"/>
  <c r="T365" i="229" s="1"/>
  <c r="R366" i="229" s="1"/>
  <c r="H5" i="138"/>
  <c r="I430" i="229"/>
  <c r="T431" i="229" s="1"/>
  <c r="R432" i="229" s="1"/>
  <c r="A2053" i="230"/>
  <c r="U42" i="229" l="1"/>
  <c r="M43" i="229" s="1"/>
  <c r="A42" i="229" s="1"/>
  <c r="R43" i="229"/>
  <c r="O42" i="229" s="1"/>
  <c r="J12" i="138"/>
  <c r="H11" i="138" s="1"/>
  <c r="R11" i="138" s="1"/>
  <c r="P12" i="138" s="1"/>
  <c r="J17" i="138"/>
  <c r="U594" i="229"/>
  <c r="M595" i="229" s="1"/>
  <c r="A594" i="229" s="1"/>
  <c r="R595" i="229"/>
  <c r="O594" i="229" s="1"/>
  <c r="U582" i="229"/>
  <c r="M583" i="229" s="1"/>
  <c r="A582" i="229" s="1"/>
  <c r="R583" i="229"/>
  <c r="O582" i="229" s="1"/>
  <c r="U576" i="229"/>
  <c r="M577" i="229" s="1"/>
  <c r="A576" i="229" s="1"/>
  <c r="R577" i="229"/>
  <c r="O576" i="229" s="1"/>
  <c r="U564" i="229"/>
  <c r="M565" i="229" s="1"/>
  <c r="A564" i="229" s="1"/>
  <c r="R565" i="229"/>
  <c r="O564" i="229" s="1"/>
  <c r="R553" i="229"/>
  <c r="O552" i="229" s="1"/>
  <c r="U552" i="229"/>
  <c r="M553" i="229" s="1"/>
  <c r="A552" i="229" s="1"/>
  <c r="U546" i="229"/>
  <c r="M547" i="229" s="1"/>
  <c r="A546" i="229" s="1"/>
  <c r="R547" i="229"/>
  <c r="O546" i="229" s="1"/>
  <c r="U540" i="229"/>
  <c r="M541" i="229" s="1"/>
  <c r="A540" i="229" s="1"/>
  <c r="R541" i="229"/>
  <c r="O540" i="229" s="1"/>
  <c r="U528" i="229"/>
  <c r="M529" i="229" s="1"/>
  <c r="A528" i="229" s="1"/>
  <c r="R529" i="229"/>
  <c r="O528" i="229" s="1"/>
  <c r="U516" i="229"/>
  <c r="M517" i="229" s="1"/>
  <c r="A516" i="229" s="1"/>
  <c r="R517" i="229"/>
  <c r="O516" i="229" s="1"/>
  <c r="U510" i="229"/>
  <c r="M511" i="229" s="1"/>
  <c r="A510" i="229" s="1"/>
  <c r="R511" i="229"/>
  <c r="O510" i="229" s="1"/>
  <c r="U504" i="229"/>
  <c r="M505" i="229" s="1"/>
  <c r="A504" i="229" s="1"/>
  <c r="R505" i="229"/>
  <c r="O504" i="229" s="1"/>
  <c r="U498" i="229"/>
  <c r="M499" i="229" s="1"/>
  <c r="A498" i="229" s="1"/>
  <c r="R499" i="229"/>
  <c r="O498" i="229" s="1"/>
  <c r="U486" i="229"/>
  <c r="M487" i="229" s="1"/>
  <c r="A486" i="229" s="1"/>
  <c r="R487" i="229"/>
  <c r="O486" i="229" s="1"/>
  <c r="U480" i="229"/>
  <c r="M481" i="229" s="1"/>
  <c r="A480" i="229" s="1"/>
  <c r="R481" i="229"/>
  <c r="O480" i="229" s="1"/>
  <c r="U474" i="229"/>
  <c r="M475" i="229" s="1"/>
  <c r="A474" i="229" s="1"/>
  <c r="R475" i="229"/>
  <c r="O474" i="229" s="1"/>
  <c r="U462" i="229"/>
  <c r="M463" i="229" s="1"/>
  <c r="A462" i="229" s="1"/>
  <c r="R463" i="229"/>
  <c r="O462" i="229" s="1"/>
  <c r="U438" i="229"/>
  <c r="M439" i="229" s="1"/>
  <c r="A438" i="229" s="1"/>
  <c r="R439" i="229"/>
  <c r="O438" i="229" s="1"/>
  <c r="U432" i="229"/>
  <c r="M433" i="229" s="1"/>
  <c r="A432" i="229" s="1"/>
  <c r="R433" i="229"/>
  <c r="O432" i="229" s="1"/>
  <c r="U426" i="229"/>
  <c r="M427" i="229" s="1"/>
  <c r="A426" i="229" s="1"/>
  <c r="R427" i="229"/>
  <c r="O426" i="229" s="1"/>
  <c r="U420" i="229"/>
  <c r="M421" i="229" s="1"/>
  <c r="A420" i="229" s="1"/>
  <c r="R421" i="229"/>
  <c r="O420" i="229" s="1"/>
  <c r="U414" i="229"/>
  <c r="M415" i="229" s="1"/>
  <c r="A414" i="229" s="1"/>
  <c r="R415" i="229"/>
  <c r="O414" i="229" s="1"/>
  <c r="U408" i="229"/>
  <c r="M409" i="229" s="1"/>
  <c r="A408" i="229" s="1"/>
  <c r="R409" i="229"/>
  <c r="O408" i="229" s="1"/>
  <c r="U402" i="229"/>
  <c r="M403" i="229" s="1"/>
  <c r="A402" i="229" s="1"/>
  <c r="R403" i="229"/>
  <c r="O402" i="229" s="1"/>
  <c r="U396" i="229"/>
  <c r="M397" i="229" s="1"/>
  <c r="A396" i="229" s="1"/>
  <c r="R397" i="229"/>
  <c r="O396" i="229" s="1"/>
  <c r="U390" i="229"/>
  <c r="M391" i="229" s="1"/>
  <c r="A390" i="229" s="1"/>
  <c r="R391" i="229"/>
  <c r="O390" i="229" s="1"/>
  <c r="U384" i="229"/>
  <c r="M385" i="229" s="1"/>
  <c r="A384" i="229" s="1"/>
  <c r="R385" i="229"/>
  <c r="O384" i="229" s="1"/>
  <c r="U378" i="229"/>
  <c r="M379" i="229" s="1"/>
  <c r="A378" i="229" s="1"/>
  <c r="R379" i="229"/>
  <c r="O378" i="229" s="1"/>
  <c r="U372" i="229"/>
  <c r="M373" i="229" s="1"/>
  <c r="A372" i="229" s="1"/>
  <c r="R373" i="229"/>
  <c r="O372" i="229" s="1"/>
  <c r="U366" i="229"/>
  <c r="M367" i="229" s="1"/>
  <c r="A366" i="229" s="1"/>
  <c r="R367" i="229"/>
  <c r="O366" i="229" s="1"/>
  <c r="U360" i="229"/>
  <c r="M361" i="229" s="1"/>
  <c r="A360" i="229" s="1"/>
  <c r="R361" i="229"/>
  <c r="O360" i="229" s="1"/>
  <c r="U354" i="229"/>
  <c r="M355" i="229" s="1"/>
  <c r="A354" i="229" s="1"/>
  <c r="R355" i="229"/>
  <c r="O354" i="229" s="1"/>
  <c r="U348" i="229"/>
  <c r="M349" i="229" s="1"/>
  <c r="A348" i="229" s="1"/>
  <c r="R349" i="229"/>
  <c r="O348" i="229" s="1"/>
  <c r="U342" i="229"/>
  <c r="M343" i="229" s="1"/>
  <c r="A342" i="229" s="1"/>
  <c r="R343" i="229"/>
  <c r="O342" i="229" s="1"/>
  <c r="U336" i="229"/>
  <c r="M337" i="229" s="1"/>
  <c r="A336" i="229" s="1"/>
  <c r="R337" i="229"/>
  <c r="O336" i="229" s="1"/>
  <c r="U330" i="229"/>
  <c r="M331" i="229" s="1"/>
  <c r="A330" i="229" s="1"/>
  <c r="R331" i="229"/>
  <c r="O330" i="229" s="1"/>
  <c r="R313" i="229"/>
  <c r="O312" i="229" s="1"/>
  <c r="U312" i="229"/>
  <c r="M313" i="229" s="1"/>
  <c r="A312" i="229" s="1"/>
  <c r="U306" i="229"/>
  <c r="M307" i="229" s="1"/>
  <c r="A306" i="229" s="1"/>
  <c r="R307" i="229"/>
  <c r="O306" i="229" s="1"/>
  <c r="U300" i="229"/>
  <c r="M301" i="229" s="1"/>
  <c r="A300" i="229" s="1"/>
  <c r="R301" i="229"/>
  <c r="O300" i="229" s="1"/>
  <c r="U294" i="229"/>
  <c r="M295" i="229" s="1"/>
  <c r="A294" i="229" s="1"/>
  <c r="R295" i="229"/>
  <c r="O294" i="229" s="1"/>
  <c r="U288" i="229"/>
  <c r="M289" i="229" s="1"/>
  <c r="A288" i="229" s="1"/>
  <c r="R289" i="229"/>
  <c r="O288" i="229" s="1"/>
  <c r="U276" i="229"/>
  <c r="M277" i="229" s="1"/>
  <c r="A276" i="229" s="1"/>
  <c r="R277" i="229"/>
  <c r="O276" i="229" s="1"/>
  <c r="U270" i="229"/>
  <c r="M271" i="229" s="1"/>
  <c r="A270" i="229" s="1"/>
  <c r="R271" i="229"/>
  <c r="O270" i="229" s="1"/>
  <c r="U264" i="229"/>
  <c r="M265" i="229" s="1"/>
  <c r="A264" i="229" s="1"/>
  <c r="R265" i="229"/>
  <c r="O264" i="229" s="1"/>
  <c r="R253" i="229"/>
  <c r="O252" i="229" s="1"/>
  <c r="U252" i="229"/>
  <c r="M253" i="229" s="1"/>
  <c r="A252" i="229" s="1"/>
  <c r="U246" i="229"/>
  <c r="M247" i="229" s="1"/>
  <c r="A246" i="229" s="1"/>
  <c r="R247" i="229"/>
  <c r="O246" i="229" s="1"/>
  <c r="U240" i="229"/>
  <c r="M241" i="229" s="1"/>
  <c r="A240" i="229" s="1"/>
  <c r="R241" i="229"/>
  <c r="O240" i="229" s="1"/>
  <c r="U234" i="229"/>
  <c r="M235" i="229" s="1"/>
  <c r="A234" i="229" s="1"/>
  <c r="R235" i="229"/>
  <c r="O234" i="229" s="1"/>
  <c r="U204" i="229"/>
  <c r="M205" i="229" s="1"/>
  <c r="A204" i="229" s="1"/>
  <c r="R205" i="229"/>
  <c r="O204" i="229" s="1"/>
  <c r="U198" i="229"/>
  <c r="M199" i="229" s="1"/>
  <c r="A198" i="229" s="1"/>
  <c r="R199" i="229"/>
  <c r="O198" i="229" s="1"/>
  <c r="U186" i="229"/>
  <c r="M187" i="229" s="1"/>
  <c r="A186" i="229" s="1"/>
  <c r="R187" i="229"/>
  <c r="O186" i="229" s="1"/>
  <c r="U180" i="229"/>
  <c r="M181" i="229" s="1"/>
  <c r="A180" i="229" s="1"/>
  <c r="R181" i="229"/>
  <c r="O180" i="229" s="1"/>
  <c r="U162" i="229"/>
  <c r="M163" i="229" s="1"/>
  <c r="A162" i="229" s="1"/>
  <c r="R163" i="229"/>
  <c r="O162" i="229" s="1"/>
  <c r="U156" i="229"/>
  <c r="M157" i="229" s="1"/>
  <c r="A156" i="229" s="1"/>
  <c r="R157" i="229"/>
  <c r="O156" i="229" s="1"/>
  <c r="U144" i="229"/>
  <c r="M145" i="229" s="1"/>
  <c r="A144" i="229" s="1"/>
  <c r="R145" i="229"/>
  <c r="O144" i="229" s="1"/>
  <c r="U138" i="229"/>
  <c r="M139" i="229" s="1"/>
  <c r="A138" i="229" s="1"/>
  <c r="R139" i="229"/>
  <c r="O138" i="229" s="1"/>
  <c r="U132" i="229"/>
  <c r="M133" i="229" s="1"/>
  <c r="A132" i="229" s="1"/>
  <c r="R133" i="229"/>
  <c r="O132" i="229" s="1"/>
  <c r="U120" i="229"/>
  <c r="M121" i="229" s="1"/>
  <c r="A120" i="229" s="1"/>
  <c r="R121" i="229"/>
  <c r="O120" i="229" s="1"/>
  <c r="U108" i="229"/>
  <c r="M109" i="229" s="1"/>
  <c r="A108" i="229" s="1"/>
  <c r="R109" i="229"/>
  <c r="O108" i="229" s="1"/>
  <c r="U102" i="229"/>
  <c r="M103" i="229" s="1"/>
  <c r="A102" i="229" s="1"/>
  <c r="R103" i="229"/>
  <c r="O102" i="229" s="1"/>
  <c r="U96" i="229"/>
  <c r="M97" i="229" s="1"/>
  <c r="A96" i="229" s="1"/>
  <c r="R97" i="229"/>
  <c r="O96" i="229" s="1"/>
  <c r="U78" i="229"/>
  <c r="M79" i="229" s="1"/>
  <c r="A78" i="229" s="1"/>
  <c r="R79" i="229"/>
  <c r="O78" i="229" s="1"/>
  <c r="U66" i="229"/>
  <c r="M67" i="229" s="1"/>
  <c r="A66" i="229" s="1"/>
  <c r="R67" i="229"/>
  <c r="O66" i="229" s="1"/>
  <c r="U60" i="229"/>
  <c r="M61" i="229" s="1"/>
  <c r="A60" i="229" s="1"/>
  <c r="R61" i="229"/>
  <c r="O60" i="229" s="1"/>
  <c r="U54" i="229"/>
  <c r="M55" i="229" s="1"/>
  <c r="A54" i="229" s="1"/>
  <c r="R55" i="229"/>
  <c r="O54" i="229" s="1"/>
  <c r="U36" i="229"/>
  <c r="M37" i="229" s="1"/>
  <c r="A36" i="229" s="1"/>
  <c r="R37" i="229"/>
  <c r="O36" i="229" s="1"/>
  <c r="C1" i="138"/>
  <c r="R5" i="138"/>
  <c r="P6" i="138" s="1"/>
  <c r="U6" i="229"/>
  <c r="M7" i="229" s="1"/>
  <c r="R7" i="229"/>
  <c r="O6" i="229" s="1"/>
  <c r="A2054" i="230"/>
  <c r="P42" i="229" l="1"/>
  <c r="N42" i="229"/>
  <c r="G15" i="138"/>
  <c r="C15" i="138" s="1"/>
  <c r="G11" i="138"/>
  <c r="C11" i="138" s="1"/>
  <c r="G13" i="138"/>
  <c r="C13" i="138" s="1"/>
  <c r="G14" i="138"/>
  <c r="C14" i="138" s="1"/>
  <c r="G12" i="138"/>
  <c r="C12" i="138" s="1"/>
  <c r="AB11" i="85"/>
  <c r="D11" i="85" s="1"/>
  <c r="J18" i="138"/>
  <c r="J23" i="138"/>
  <c r="P594" i="229"/>
  <c r="N594" i="229"/>
  <c r="P582" i="229"/>
  <c r="N582" i="229"/>
  <c r="P576" i="229"/>
  <c r="N576" i="229"/>
  <c r="P564" i="229"/>
  <c r="N564" i="229"/>
  <c r="P552" i="229"/>
  <c r="N552" i="229"/>
  <c r="P546" i="229"/>
  <c r="N546" i="229"/>
  <c r="P540" i="229"/>
  <c r="N540" i="229"/>
  <c r="P528" i="229"/>
  <c r="N528" i="229"/>
  <c r="P516" i="229"/>
  <c r="N516" i="229"/>
  <c r="P510" i="229"/>
  <c r="N510" i="229"/>
  <c r="P504" i="229"/>
  <c r="N504" i="229"/>
  <c r="P498" i="229"/>
  <c r="N498" i="229"/>
  <c r="P486" i="229"/>
  <c r="N486" i="229"/>
  <c r="P480" i="229"/>
  <c r="N480" i="229"/>
  <c r="P474" i="229"/>
  <c r="N474" i="229"/>
  <c r="P462" i="229"/>
  <c r="N462" i="229"/>
  <c r="P438" i="229"/>
  <c r="N438" i="229"/>
  <c r="P432" i="229"/>
  <c r="N432" i="229"/>
  <c r="P426" i="229"/>
  <c r="N426" i="229"/>
  <c r="P420" i="229"/>
  <c r="N420" i="229"/>
  <c r="P414" i="229"/>
  <c r="N414" i="229"/>
  <c r="P408" i="229"/>
  <c r="N408" i="229"/>
  <c r="P402" i="229"/>
  <c r="N402" i="229"/>
  <c r="P396" i="229"/>
  <c r="N396" i="229"/>
  <c r="P390" i="229"/>
  <c r="N390" i="229"/>
  <c r="P384" i="229"/>
  <c r="N384" i="229"/>
  <c r="P378" i="229"/>
  <c r="N378" i="229"/>
  <c r="P372" i="229"/>
  <c r="N372" i="229"/>
  <c r="P366" i="229"/>
  <c r="N366" i="229"/>
  <c r="P360" i="229"/>
  <c r="N360" i="229"/>
  <c r="P354" i="229"/>
  <c r="N354" i="229"/>
  <c r="P348" i="229"/>
  <c r="N348" i="229"/>
  <c r="P342" i="229"/>
  <c r="N342" i="229"/>
  <c r="P336" i="229"/>
  <c r="N336" i="229"/>
  <c r="P330" i="229"/>
  <c r="N330" i="229"/>
  <c r="P312" i="229"/>
  <c r="N312" i="229"/>
  <c r="P306" i="229"/>
  <c r="N306" i="229"/>
  <c r="P300" i="229"/>
  <c r="N300" i="229"/>
  <c r="P294" i="229"/>
  <c r="N294" i="229"/>
  <c r="P288" i="229"/>
  <c r="N288" i="229"/>
  <c r="P276" i="229"/>
  <c r="N276" i="229"/>
  <c r="P270" i="229"/>
  <c r="N270" i="229"/>
  <c r="P264" i="229"/>
  <c r="N264" i="229"/>
  <c r="P252" i="229"/>
  <c r="N252" i="229"/>
  <c r="P246" i="229"/>
  <c r="N246" i="229"/>
  <c r="P240" i="229"/>
  <c r="N240" i="229"/>
  <c r="P234" i="229"/>
  <c r="N234" i="229"/>
  <c r="P204" i="229"/>
  <c r="N204" i="229"/>
  <c r="P198" i="229"/>
  <c r="N198" i="229"/>
  <c r="P186" i="229"/>
  <c r="N186" i="229"/>
  <c r="P180" i="229"/>
  <c r="N180" i="229"/>
  <c r="P162" i="229"/>
  <c r="N162" i="229"/>
  <c r="P156" i="229"/>
  <c r="N156" i="229"/>
  <c r="P144" i="229"/>
  <c r="N144" i="229"/>
  <c r="P138" i="229"/>
  <c r="N138" i="229"/>
  <c r="P132" i="229"/>
  <c r="N132" i="229"/>
  <c r="P120" i="229"/>
  <c r="N120" i="229"/>
  <c r="P108" i="229"/>
  <c r="N108" i="229"/>
  <c r="P102" i="229"/>
  <c r="N102" i="229"/>
  <c r="P96" i="229"/>
  <c r="N96" i="229"/>
  <c r="P78" i="229"/>
  <c r="N78" i="229"/>
  <c r="P66" i="229"/>
  <c r="N66" i="229"/>
  <c r="P60" i="229"/>
  <c r="N60" i="229"/>
  <c r="P54" i="229"/>
  <c r="N54" i="229"/>
  <c r="P36" i="229"/>
  <c r="N36" i="229"/>
  <c r="A6" i="229"/>
  <c r="N6" i="229"/>
  <c r="P6" i="229"/>
  <c r="S6" i="138"/>
  <c r="K7" i="138" s="1"/>
  <c r="A6" i="138" s="1"/>
  <c r="P7" i="138"/>
  <c r="M6" i="138" s="1"/>
  <c r="S12" i="138"/>
  <c r="P13" i="138"/>
  <c r="M12" i="138" s="1"/>
  <c r="A2055" i="230"/>
  <c r="J24" i="138" l="1"/>
  <c r="J29" i="138"/>
  <c r="G21" i="138"/>
  <c r="C21" i="138" s="1"/>
  <c r="G19" i="138"/>
  <c r="C19" i="138" s="1"/>
  <c r="G20" i="138"/>
  <c r="C20" i="138" s="1"/>
  <c r="H17" i="138"/>
  <c r="R17" i="138" s="1"/>
  <c r="P18" i="138" s="1"/>
  <c r="G18" i="138"/>
  <c r="C18" i="138" s="1"/>
  <c r="G17" i="138"/>
  <c r="C17" i="138" s="1"/>
  <c r="K13" i="138"/>
  <c r="A12" i="138" s="1"/>
  <c r="N12" i="138"/>
  <c r="L12" i="138"/>
  <c r="N6" i="138"/>
  <c r="L6" i="138"/>
  <c r="A2056" i="230"/>
  <c r="S18" i="138" l="1"/>
  <c r="K19" i="138" s="1"/>
  <c r="A18" i="138" s="1"/>
  <c r="P19" i="138"/>
  <c r="M18" i="138" s="1"/>
  <c r="J30" i="138"/>
  <c r="J35" i="138"/>
  <c r="G25" i="138"/>
  <c r="C25" i="138" s="1"/>
  <c r="G26" i="138"/>
  <c r="C26" i="138" s="1"/>
  <c r="G24" i="138"/>
  <c r="C24" i="138" s="1"/>
  <c r="G27" i="138"/>
  <c r="C27" i="138" s="1"/>
  <c r="H23" i="138"/>
  <c r="R23" i="138" s="1"/>
  <c r="P24" i="138" s="1"/>
  <c r="G23" i="138"/>
  <c r="C23" i="138" s="1"/>
  <c r="A2057" i="230"/>
  <c r="J36" i="138" l="1"/>
  <c r="J41" i="138"/>
  <c r="H29" i="138"/>
  <c r="R29" i="138" s="1"/>
  <c r="P30" i="138" s="1"/>
  <c r="G32" i="138"/>
  <c r="C32" i="138" s="1"/>
  <c r="G33" i="138"/>
  <c r="C33" i="138" s="1"/>
  <c r="G30" i="138"/>
  <c r="C30" i="138" s="1"/>
  <c r="G31" i="138"/>
  <c r="C31" i="138" s="1"/>
  <c r="G29" i="138"/>
  <c r="C29" i="138" s="1"/>
  <c r="L18" i="138"/>
  <c r="N18" i="138"/>
  <c r="S24" i="138"/>
  <c r="K25" i="138" s="1"/>
  <c r="A24" i="138" s="1"/>
  <c r="P25" i="138"/>
  <c r="M24" i="138" s="1"/>
  <c r="A2058" i="230"/>
  <c r="S30" i="138" l="1"/>
  <c r="K31" i="138" s="1"/>
  <c r="A30" i="138" s="1"/>
  <c r="P31" i="138"/>
  <c r="M30" i="138" s="1"/>
  <c r="J42" i="138"/>
  <c r="J47" i="138"/>
  <c r="N24" i="138"/>
  <c r="L24" i="138"/>
  <c r="H35" i="138"/>
  <c r="R35" i="138" s="1"/>
  <c r="P36" i="138" s="1"/>
  <c r="G36" i="138"/>
  <c r="C36" i="138" s="1"/>
  <c r="G38" i="138"/>
  <c r="C38" i="138" s="1"/>
  <c r="G39" i="138"/>
  <c r="C39" i="138" s="1"/>
  <c r="G37" i="138"/>
  <c r="C37" i="138" s="1"/>
  <c r="G35" i="138"/>
  <c r="C35" i="138" s="1"/>
  <c r="A2059" i="230"/>
  <c r="S36" i="138" l="1"/>
  <c r="K37" i="138" s="1"/>
  <c r="A36" i="138" s="1"/>
  <c r="P37" i="138"/>
  <c r="M36" i="138" s="1"/>
  <c r="G45" i="138"/>
  <c r="C45" i="138" s="1"/>
  <c r="G43" i="138"/>
  <c r="C43" i="138" s="1"/>
  <c r="G44" i="138"/>
  <c r="C44" i="138" s="1"/>
  <c r="G42" i="138"/>
  <c r="C42" i="138" s="1"/>
  <c r="H41" i="138"/>
  <c r="R41" i="138" s="1"/>
  <c r="P42" i="138" s="1"/>
  <c r="G41" i="138"/>
  <c r="C41" i="138" s="1"/>
  <c r="L30" i="138"/>
  <c r="N30" i="138"/>
  <c r="J48" i="138"/>
  <c r="J53" i="138"/>
  <c r="A2060" i="230"/>
  <c r="J54" i="138" l="1"/>
  <c r="J59" i="138"/>
  <c r="G50" i="138"/>
  <c r="C50" i="138" s="1"/>
  <c r="H47" i="138"/>
  <c r="R47" i="138" s="1"/>
  <c r="P48" i="138" s="1"/>
  <c r="G51" i="138"/>
  <c r="C51" i="138" s="1"/>
  <c r="G49" i="138"/>
  <c r="C49" i="138" s="1"/>
  <c r="G48" i="138"/>
  <c r="C48" i="138" s="1"/>
  <c r="G47" i="138"/>
  <c r="C47" i="138" s="1"/>
  <c r="L36" i="138"/>
  <c r="N36" i="138"/>
  <c r="S42" i="138"/>
  <c r="K43" i="138" s="1"/>
  <c r="A42" i="138" s="1"/>
  <c r="P43" i="138"/>
  <c r="M42" i="138" s="1"/>
  <c r="A2061" i="230"/>
  <c r="S48" i="138" l="1"/>
  <c r="K49" i="138" s="1"/>
  <c r="A48" i="138" s="1"/>
  <c r="P49" i="138"/>
  <c r="M48" i="138" s="1"/>
  <c r="L42" i="138"/>
  <c r="N42" i="138"/>
  <c r="J60" i="138"/>
  <c r="J65" i="138"/>
  <c r="G57" i="138"/>
  <c r="C57" i="138" s="1"/>
  <c r="H53" i="138"/>
  <c r="R53" i="138" s="1"/>
  <c r="P54" i="138" s="1"/>
  <c r="G56" i="138"/>
  <c r="C56" i="138" s="1"/>
  <c r="G54" i="138"/>
  <c r="C54" i="138" s="1"/>
  <c r="G55" i="138"/>
  <c r="C55" i="138" s="1"/>
  <c r="G53" i="138"/>
  <c r="C53" i="138" s="1"/>
  <c r="A2062" i="230"/>
  <c r="S54" i="138" l="1"/>
  <c r="K55" i="138" s="1"/>
  <c r="A54" i="138" s="1"/>
  <c r="P55" i="138"/>
  <c r="M54" i="138" s="1"/>
  <c r="J66" i="138"/>
  <c r="J71" i="138"/>
  <c r="N48" i="138"/>
  <c r="N2" i="138" s="1"/>
  <c r="L48" i="138"/>
  <c r="G60" i="138"/>
  <c r="C60" i="138" s="1"/>
  <c r="G62" i="138"/>
  <c r="C62" i="138" s="1"/>
  <c r="H59" i="138"/>
  <c r="R59" i="138" s="1"/>
  <c r="P60" i="138" s="1"/>
  <c r="G61" i="138"/>
  <c r="C61" i="138" s="1"/>
  <c r="G63" i="138"/>
  <c r="C63" i="138" s="1"/>
  <c r="G59" i="138"/>
  <c r="C59" i="138" s="1"/>
  <c r="A2063" i="230"/>
  <c r="J72" i="138" l="1"/>
  <c r="J77" i="138"/>
  <c r="G66" i="138"/>
  <c r="C66" i="138" s="1"/>
  <c r="G67" i="138"/>
  <c r="C67" i="138" s="1"/>
  <c r="G69" i="138"/>
  <c r="C69" i="138" s="1"/>
  <c r="H65" i="138"/>
  <c r="R65" i="138" s="1"/>
  <c r="P66" i="138" s="1"/>
  <c r="G68" i="138"/>
  <c r="C68" i="138" s="1"/>
  <c r="G65" i="138"/>
  <c r="C65" i="138" s="1"/>
  <c r="N54" i="138"/>
  <c r="L54" i="138"/>
  <c r="S60" i="138"/>
  <c r="K61" i="138" s="1"/>
  <c r="A60" i="138" s="1"/>
  <c r="P61" i="138"/>
  <c r="M60" i="138" s="1"/>
  <c r="AG2" i="138"/>
  <c r="W11" i="85" s="1"/>
  <c r="A2064" i="230"/>
  <c r="N60" i="138" l="1"/>
  <c r="L60" i="138"/>
  <c r="S66" i="138"/>
  <c r="K67" i="138" s="1"/>
  <c r="A66" i="138" s="1"/>
  <c r="P67" i="138"/>
  <c r="M66" i="138" s="1"/>
  <c r="J78" i="138"/>
  <c r="J83" i="138"/>
  <c r="J89" i="138" s="1"/>
  <c r="J95" i="138" s="1"/>
  <c r="J101" i="138" s="1"/>
  <c r="J107" i="138" s="1"/>
  <c r="J113" i="138" s="1"/>
  <c r="J119" i="138" s="1"/>
  <c r="J125" i="138" s="1"/>
  <c r="J131" i="138" s="1"/>
  <c r="J137" i="138" s="1"/>
  <c r="J143" i="138" s="1"/>
  <c r="J149" i="138" s="1"/>
  <c r="J155" i="138" s="1"/>
  <c r="J161" i="138" s="1"/>
  <c r="J167" i="138" s="1"/>
  <c r="J173" i="138" s="1"/>
  <c r="J179" i="138" s="1"/>
  <c r="J185" i="138" s="1"/>
  <c r="J191" i="138" s="1"/>
  <c r="J197" i="138" s="1"/>
  <c r="J203" i="138" s="1"/>
  <c r="J209" i="138" s="1"/>
  <c r="J215" i="138" s="1"/>
  <c r="J221" i="138" s="1"/>
  <c r="J227" i="138" s="1"/>
  <c r="J233" i="138" s="1"/>
  <c r="J239" i="138" s="1"/>
  <c r="J245" i="138" s="1"/>
  <c r="J251" i="138" s="1"/>
  <c r="J257" i="138" s="1"/>
  <c r="J263" i="138" s="1"/>
  <c r="J269" i="138" s="1"/>
  <c r="J275" i="138" s="1"/>
  <c r="J281" i="138" s="1"/>
  <c r="J287" i="138" s="1"/>
  <c r="J293" i="138" s="1"/>
  <c r="J299" i="138" s="1"/>
  <c r="J305" i="138" s="1"/>
  <c r="J311" i="138" s="1"/>
  <c r="J317" i="138" s="1"/>
  <c r="J323" i="138" s="1"/>
  <c r="J329" i="138" s="1"/>
  <c r="J335" i="138" s="1"/>
  <c r="J341" i="138" s="1"/>
  <c r="J347" i="138" s="1"/>
  <c r="J353" i="138" s="1"/>
  <c r="J359" i="138" s="1"/>
  <c r="J365" i="138" s="1"/>
  <c r="J371" i="138" s="1"/>
  <c r="J377" i="138" s="1"/>
  <c r="J383" i="138" s="1"/>
  <c r="J389" i="138" s="1"/>
  <c r="J395" i="138" s="1"/>
  <c r="J401" i="138" s="1"/>
  <c r="J407" i="138" s="1"/>
  <c r="J413" i="138" s="1"/>
  <c r="J419" i="138" s="1"/>
  <c r="J425" i="138" s="1"/>
  <c r="J431" i="138" s="1"/>
  <c r="J437" i="138" s="1"/>
  <c r="J443" i="138" s="1"/>
  <c r="J449" i="138" s="1"/>
  <c r="J455" i="138" s="1"/>
  <c r="J461" i="138" s="1"/>
  <c r="J467" i="138" s="1"/>
  <c r="J473" i="138" s="1"/>
  <c r="J479" i="138" s="1"/>
  <c r="J485" i="138" s="1"/>
  <c r="J491" i="138" s="1"/>
  <c r="J497" i="138" s="1"/>
  <c r="J503" i="138" s="1"/>
  <c r="J509" i="138" s="1"/>
  <c r="J515" i="138" s="1"/>
  <c r="J521" i="138" s="1"/>
  <c r="J527" i="138" s="1"/>
  <c r="J533" i="138" s="1"/>
  <c r="J539" i="138" s="1"/>
  <c r="J545" i="138" s="1"/>
  <c r="J551" i="138" s="1"/>
  <c r="J557" i="138" s="1"/>
  <c r="J563" i="138" s="1"/>
  <c r="J569" i="138" s="1"/>
  <c r="J575" i="138" s="1"/>
  <c r="J581" i="138" s="1"/>
  <c r="J587" i="138" s="1"/>
  <c r="J593" i="138" s="1"/>
  <c r="J599" i="138" s="1"/>
  <c r="G73" i="138"/>
  <c r="C73" i="138" s="1"/>
  <c r="H71" i="138"/>
  <c r="R71" i="138" s="1"/>
  <c r="P72" i="138" s="1"/>
  <c r="G72" i="138"/>
  <c r="C72" i="138" s="1"/>
  <c r="G74" i="138"/>
  <c r="C74" i="138" s="1"/>
  <c r="G75" i="138"/>
  <c r="C75" i="138" s="1"/>
  <c r="G71" i="138"/>
  <c r="C71" i="138" s="1"/>
  <c r="A2065" i="230"/>
  <c r="S72" i="138" l="1"/>
  <c r="K73" i="138" s="1"/>
  <c r="A72" i="138" s="1"/>
  <c r="P73" i="138"/>
  <c r="M72" i="138" s="1"/>
  <c r="N66" i="138"/>
  <c r="L66" i="138"/>
  <c r="H77" i="138"/>
  <c r="R77" i="138" s="1"/>
  <c r="P78" i="138" s="1"/>
  <c r="G80" i="138"/>
  <c r="C80" i="138" s="1"/>
  <c r="G77" i="138"/>
  <c r="C77" i="138" s="1"/>
  <c r="J84" i="138"/>
  <c r="G79" i="138"/>
  <c r="C79" i="138" s="1"/>
  <c r="G78" i="138"/>
  <c r="C78" i="138" s="1"/>
  <c r="G81" i="138"/>
  <c r="C81" i="138" s="1"/>
  <c r="A2066" i="230"/>
  <c r="H83" i="138" l="1"/>
  <c r="R83" i="138" s="1"/>
  <c r="P84" i="138" s="1"/>
  <c r="G83" i="138"/>
  <c r="C83" i="138" s="1"/>
  <c r="G86" i="138"/>
  <c r="C86" i="138" s="1"/>
  <c r="J90" i="138"/>
  <c r="G85" i="138"/>
  <c r="C85" i="138" s="1"/>
  <c r="G84" i="138"/>
  <c r="C84" i="138" s="1"/>
  <c r="G87" i="138"/>
  <c r="C87" i="138" s="1"/>
  <c r="L72" i="138"/>
  <c r="N72" i="138"/>
  <c r="P79" i="138"/>
  <c r="M78" i="138" s="1"/>
  <c r="S78" i="138"/>
  <c r="K79" i="138" s="1"/>
  <c r="A78" i="138" s="1"/>
  <c r="A2067" i="230"/>
  <c r="G91" i="138" l="1"/>
  <c r="C91" i="138" s="1"/>
  <c r="H89" i="138"/>
  <c r="R89" i="138" s="1"/>
  <c r="P90" i="138" s="1"/>
  <c r="G93" i="138"/>
  <c r="C93" i="138" s="1"/>
  <c r="G92" i="138"/>
  <c r="C92" i="138" s="1"/>
  <c r="J96" i="138"/>
  <c r="G90" i="138"/>
  <c r="C90" i="138" s="1"/>
  <c r="G89" i="138"/>
  <c r="C89" i="138" s="1"/>
  <c r="N78" i="138"/>
  <c r="L78" i="138"/>
  <c r="P85" i="138"/>
  <c r="M84" i="138" s="1"/>
  <c r="S84" i="138"/>
  <c r="K85" i="138" s="1"/>
  <c r="A84" i="138" s="1"/>
  <c r="A2068" i="230"/>
  <c r="J102" i="138" l="1"/>
  <c r="G96" i="138"/>
  <c r="C96" i="138" s="1"/>
  <c r="G99" i="138"/>
  <c r="C99" i="138" s="1"/>
  <c r="G95" i="138"/>
  <c r="C95" i="138" s="1"/>
  <c r="G98" i="138"/>
  <c r="C98" i="138" s="1"/>
  <c r="G97" i="138"/>
  <c r="C97" i="138" s="1"/>
  <c r="H95" i="138"/>
  <c r="R95" i="138" s="1"/>
  <c r="P96" i="138" s="1"/>
  <c r="L84" i="138"/>
  <c r="N84" i="138"/>
  <c r="P91" i="138"/>
  <c r="M90" i="138" s="1"/>
  <c r="S90" i="138"/>
  <c r="K91" i="138" s="1"/>
  <c r="A90" i="138" s="1"/>
  <c r="A2069" i="230"/>
  <c r="N90" i="138" l="1"/>
  <c r="L90" i="138"/>
  <c r="S96" i="138"/>
  <c r="K97" i="138" s="1"/>
  <c r="A96" i="138" s="1"/>
  <c r="P97" i="138"/>
  <c r="M96" i="138" s="1"/>
  <c r="H101" i="138"/>
  <c r="R101" i="138" s="1"/>
  <c r="P102" i="138" s="1"/>
  <c r="G104" i="138"/>
  <c r="C104" i="138" s="1"/>
  <c r="G103" i="138"/>
  <c r="C103" i="138" s="1"/>
  <c r="J108" i="138"/>
  <c r="G101" i="138"/>
  <c r="C101" i="138" s="1"/>
  <c r="G102" i="138"/>
  <c r="C102" i="138" s="1"/>
  <c r="G105" i="138"/>
  <c r="C105" i="138" s="1"/>
  <c r="A2070" i="230"/>
  <c r="G107" i="138" l="1"/>
  <c r="C107" i="138" s="1"/>
  <c r="G109" i="138"/>
  <c r="C109" i="138" s="1"/>
  <c r="G110" i="138"/>
  <c r="C110" i="138" s="1"/>
  <c r="G111" i="138"/>
  <c r="C111" i="138" s="1"/>
  <c r="H107" i="138"/>
  <c r="R107" i="138" s="1"/>
  <c r="P108" i="138" s="1"/>
  <c r="J114" i="138"/>
  <c r="G108" i="138"/>
  <c r="C108" i="138" s="1"/>
  <c r="L96" i="138"/>
  <c r="N96" i="138"/>
  <c r="S102" i="138"/>
  <c r="K103" i="138" s="1"/>
  <c r="A102" i="138" s="1"/>
  <c r="P103" i="138"/>
  <c r="M102" i="138" s="1"/>
  <c r="A2071" i="230"/>
  <c r="L102" i="138" l="1"/>
  <c r="N102" i="138"/>
  <c r="G116" i="138"/>
  <c r="C116" i="138" s="1"/>
  <c r="J120" i="138"/>
  <c r="G114" i="138"/>
  <c r="C114" i="138" s="1"/>
  <c r="G113" i="138"/>
  <c r="C113" i="138" s="1"/>
  <c r="H113" i="138"/>
  <c r="R113" i="138" s="1"/>
  <c r="P114" i="138" s="1"/>
  <c r="G117" i="138"/>
  <c r="C117" i="138" s="1"/>
  <c r="G115" i="138"/>
  <c r="C115" i="138" s="1"/>
  <c r="P109" i="138"/>
  <c r="M108" i="138" s="1"/>
  <c r="S108" i="138"/>
  <c r="K109" i="138" s="1"/>
  <c r="A108" i="138" s="1"/>
  <c r="A2072" i="230"/>
  <c r="J126" i="138" l="1"/>
  <c r="G120" i="138"/>
  <c r="C120" i="138" s="1"/>
  <c r="H119" i="138"/>
  <c r="R119" i="138" s="1"/>
  <c r="P120" i="138" s="1"/>
  <c r="G123" i="138"/>
  <c r="C123" i="138" s="1"/>
  <c r="G119" i="138"/>
  <c r="C119" i="138" s="1"/>
  <c r="G122" i="138"/>
  <c r="C122" i="138" s="1"/>
  <c r="G121" i="138"/>
  <c r="C121" i="138" s="1"/>
  <c r="P115" i="138"/>
  <c r="M114" i="138" s="1"/>
  <c r="S114" i="138"/>
  <c r="K115" i="138" s="1"/>
  <c r="A114" i="138" s="1"/>
  <c r="L108" i="138"/>
  <c r="N108" i="138"/>
  <c r="A2073" i="230"/>
  <c r="L114" i="138" l="1"/>
  <c r="N114" i="138"/>
  <c r="S120" i="138"/>
  <c r="K121" i="138" s="1"/>
  <c r="A120" i="138" s="1"/>
  <c r="P121" i="138"/>
  <c r="M120" i="138" s="1"/>
  <c r="G125" i="138"/>
  <c r="C125" i="138" s="1"/>
  <c r="G128" i="138"/>
  <c r="C128" i="138" s="1"/>
  <c r="G126" i="138"/>
  <c r="C126" i="138" s="1"/>
  <c r="G127" i="138"/>
  <c r="C127" i="138" s="1"/>
  <c r="H125" i="138"/>
  <c r="R125" i="138" s="1"/>
  <c r="P126" i="138" s="1"/>
  <c r="G129" i="138"/>
  <c r="C129" i="138" s="1"/>
  <c r="J132" i="138"/>
  <c r="A2074" i="230"/>
  <c r="L120" i="138" l="1"/>
  <c r="N120" i="138"/>
  <c r="G133" i="138"/>
  <c r="C133" i="138" s="1"/>
  <c r="H131" i="138"/>
  <c r="R131" i="138" s="1"/>
  <c r="P132" i="138" s="1"/>
  <c r="G134" i="138"/>
  <c r="C134" i="138" s="1"/>
  <c r="J138" i="138"/>
  <c r="G132" i="138"/>
  <c r="C132" i="138" s="1"/>
  <c r="G135" i="138"/>
  <c r="C135" i="138" s="1"/>
  <c r="G131" i="138"/>
  <c r="C131" i="138" s="1"/>
  <c r="S126" i="138"/>
  <c r="K127" i="138" s="1"/>
  <c r="A126" i="138" s="1"/>
  <c r="P127" i="138"/>
  <c r="M126" i="138" s="1"/>
  <c r="A2075" i="230"/>
  <c r="S132" i="138" l="1"/>
  <c r="K133" i="138" s="1"/>
  <c r="A132" i="138" s="1"/>
  <c r="P133" i="138"/>
  <c r="M132" i="138" s="1"/>
  <c r="N126" i="138"/>
  <c r="L126" i="138"/>
  <c r="G137" i="138"/>
  <c r="C137" i="138" s="1"/>
  <c r="G139" i="138"/>
  <c r="C139" i="138" s="1"/>
  <c r="J144" i="138"/>
  <c r="G140" i="138"/>
  <c r="C140" i="138" s="1"/>
  <c r="G138" i="138"/>
  <c r="C138" i="138" s="1"/>
  <c r="H137" i="138"/>
  <c r="R137" i="138" s="1"/>
  <c r="P138" i="138" s="1"/>
  <c r="G141" i="138"/>
  <c r="C141" i="138" s="1"/>
  <c r="A2076" i="230"/>
  <c r="G146" i="138" l="1"/>
  <c r="C146" i="138" s="1"/>
  <c r="J150" i="138"/>
  <c r="H143" i="138"/>
  <c r="R143" i="138" s="1"/>
  <c r="P144" i="138" s="1"/>
  <c r="G144" i="138"/>
  <c r="C144" i="138" s="1"/>
  <c r="G147" i="138"/>
  <c r="C147" i="138" s="1"/>
  <c r="G143" i="138"/>
  <c r="C143" i="138" s="1"/>
  <c r="G145" i="138"/>
  <c r="C145" i="138" s="1"/>
  <c r="P139" i="138"/>
  <c r="M138" i="138" s="1"/>
  <c r="S138" i="138"/>
  <c r="K139" i="138" s="1"/>
  <c r="A138" i="138" s="1"/>
  <c r="N132" i="138"/>
  <c r="L132" i="138"/>
  <c r="A2077" i="230"/>
  <c r="S144" i="138" l="1"/>
  <c r="K145" i="138" s="1"/>
  <c r="A144" i="138" s="1"/>
  <c r="P145" i="138"/>
  <c r="M144" i="138" s="1"/>
  <c r="G152" i="138"/>
  <c r="C152" i="138" s="1"/>
  <c r="H149" i="138"/>
  <c r="R149" i="138" s="1"/>
  <c r="P150" i="138" s="1"/>
  <c r="J156" i="138"/>
  <c r="G150" i="138"/>
  <c r="C150" i="138" s="1"/>
  <c r="G153" i="138"/>
  <c r="C153" i="138" s="1"/>
  <c r="G149" i="138"/>
  <c r="C149" i="138" s="1"/>
  <c r="G151" i="138"/>
  <c r="C151" i="138" s="1"/>
  <c r="L138" i="138"/>
  <c r="N138" i="138"/>
  <c r="A2078" i="230"/>
  <c r="S150" i="138" l="1"/>
  <c r="K151" i="138" s="1"/>
  <c r="A150" i="138" s="1"/>
  <c r="P151" i="138"/>
  <c r="M150" i="138" s="1"/>
  <c r="N144" i="138"/>
  <c r="L144" i="138"/>
  <c r="H155" i="138"/>
  <c r="R155" i="138" s="1"/>
  <c r="P156" i="138" s="1"/>
  <c r="G158" i="138"/>
  <c r="C158" i="138" s="1"/>
  <c r="G157" i="138"/>
  <c r="C157" i="138" s="1"/>
  <c r="J162" i="138"/>
  <c r="G156" i="138"/>
  <c r="C156" i="138" s="1"/>
  <c r="G159" i="138"/>
  <c r="C159" i="138" s="1"/>
  <c r="G155" i="138"/>
  <c r="C155" i="138" s="1"/>
  <c r="A2079" i="230"/>
  <c r="G162" i="138" l="1"/>
  <c r="C162" i="138" s="1"/>
  <c r="G165" i="138"/>
  <c r="C165" i="138" s="1"/>
  <c r="J168" i="138"/>
  <c r="G161" i="138"/>
  <c r="C161" i="138" s="1"/>
  <c r="G163" i="138"/>
  <c r="C163" i="138" s="1"/>
  <c r="H161" i="138"/>
  <c r="R161" i="138" s="1"/>
  <c r="P162" i="138" s="1"/>
  <c r="G164" i="138"/>
  <c r="C164" i="138" s="1"/>
  <c r="L150" i="138"/>
  <c r="N150" i="138"/>
  <c r="P157" i="138"/>
  <c r="M156" i="138" s="1"/>
  <c r="S156" i="138"/>
  <c r="K157" i="138" s="1"/>
  <c r="A156" i="138" s="1"/>
  <c r="A2080" i="230"/>
  <c r="N156" i="138" l="1"/>
  <c r="L156" i="138"/>
  <c r="G170" i="138"/>
  <c r="C170" i="138" s="1"/>
  <c r="J174" i="138"/>
  <c r="G168" i="138"/>
  <c r="C168" i="138" s="1"/>
  <c r="G171" i="138"/>
  <c r="C171" i="138" s="1"/>
  <c r="H167" i="138"/>
  <c r="R167" i="138" s="1"/>
  <c r="P168" i="138" s="1"/>
  <c r="G167" i="138"/>
  <c r="C167" i="138" s="1"/>
  <c r="G169" i="138"/>
  <c r="C169" i="138" s="1"/>
  <c r="S162" i="138"/>
  <c r="K163" i="138" s="1"/>
  <c r="A162" i="138" s="1"/>
  <c r="P163" i="138"/>
  <c r="M162" i="138" s="1"/>
  <c r="A2081" i="230"/>
  <c r="J180" i="138" l="1"/>
  <c r="G174" i="138"/>
  <c r="C174" i="138" s="1"/>
  <c r="G175" i="138"/>
  <c r="C175" i="138" s="1"/>
  <c r="G176" i="138"/>
  <c r="C176" i="138" s="1"/>
  <c r="G177" i="138"/>
  <c r="C177" i="138" s="1"/>
  <c r="G173" i="138"/>
  <c r="C173" i="138" s="1"/>
  <c r="H173" i="138"/>
  <c r="R173" i="138" s="1"/>
  <c r="P174" i="138" s="1"/>
  <c r="P169" i="138"/>
  <c r="M168" i="138" s="1"/>
  <c r="S168" i="138"/>
  <c r="K169" i="138" s="1"/>
  <c r="A168" i="138" s="1"/>
  <c r="N162" i="138"/>
  <c r="L162" i="138"/>
  <c r="A2082" i="230"/>
  <c r="L168" i="138" l="1"/>
  <c r="N168" i="138"/>
  <c r="P175" i="138"/>
  <c r="M174" i="138" s="1"/>
  <c r="S174" i="138"/>
  <c r="K175" i="138" s="1"/>
  <c r="A174" i="138" s="1"/>
  <c r="G183" i="138"/>
  <c r="C183" i="138" s="1"/>
  <c r="G179" i="138"/>
  <c r="C179" i="138" s="1"/>
  <c r="G181" i="138"/>
  <c r="C181" i="138" s="1"/>
  <c r="G182" i="138"/>
  <c r="C182" i="138" s="1"/>
  <c r="J186" i="138"/>
  <c r="G180" i="138"/>
  <c r="C180" i="138" s="1"/>
  <c r="H179" i="138"/>
  <c r="R179" i="138" s="1"/>
  <c r="P180" i="138" s="1"/>
  <c r="A2083" i="230"/>
  <c r="S180" i="138" l="1"/>
  <c r="K181" i="138" s="1"/>
  <c r="A180" i="138" s="1"/>
  <c r="P181" i="138"/>
  <c r="M180" i="138" s="1"/>
  <c r="N174" i="138"/>
  <c r="L174" i="138"/>
  <c r="J192" i="138"/>
  <c r="G189" i="138"/>
  <c r="C189" i="138" s="1"/>
  <c r="G186" i="138"/>
  <c r="C186" i="138" s="1"/>
  <c r="G187" i="138"/>
  <c r="C187" i="138" s="1"/>
  <c r="H185" i="138"/>
  <c r="R185" i="138" s="1"/>
  <c r="P186" i="138" s="1"/>
  <c r="G185" i="138"/>
  <c r="C185" i="138" s="1"/>
  <c r="G188" i="138"/>
  <c r="C188" i="138" s="1"/>
  <c r="A2084" i="230"/>
  <c r="S186" i="138" l="1"/>
  <c r="K187" i="138" s="1"/>
  <c r="A186" i="138" s="1"/>
  <c r="P187" i="138"/>
  <c r="M186" i="138" s="1"/>
  <c r="G192" i="138"/>
  <c r="C192" i="138" s="1"/>
  <c r="G194" i="138"/>
  <c r="C194" i="138" s="1"/>
  <c r="H191" i="138"/>
  <c r="R191" i="138" s="1"/>
  <c r="P192" i="138" s="1"/>
  <c r="G195" i="138"/>
  <c r="C195" i="138" s="1"/>
  <c r="J198" i="138"/>
  <c r="G193" i="138"/>
  <c r="C193" i="138" s="1"/>
  <c r="G191" i="138"/>
  <c r="C191" i="138" s="1"/>
  <c r="N180" i="138"/>
  <c r="L180" i="138"/>
  <c r="A2085" i="230"/>
  <c r="G198" i="138" l="1"/>
  <c r="C198" i="138" s="1"/>
  <c r="H197" i="138"/>
  <c r="R197" i="138" s="1"/>
  <c r="P198" i="138" s="1"/>
  <c r="G197" i="138"/>
  <c r="C197" i="138" s="1"/>
  <c r="G199" i="138"/>
  <c r="C199" i="138" s="1"/>
  <c r="G201" i="138"/>
  <c r="C201" i="138" s="1"/>
  <c r="G200" i="138"/>
  <c r="C200" i="138" s="1"/>
  <c r="J204" i="138"/>
  <c r="N186" i="138"/>
  <c r="L186" i="138"/>
  <c r="S192" i="138"/>
  <c r="K193" i="138" s="1"/>
  <c r="A192" i="138" s="1"/>
  <c r="P193" i="138"/>
  <c r="M192" i="138" s="1"/>
  <c r="A2086" i="230"/>
  <c r="L192" i="138" l="1"/>
  <c r="N192" i="138"/>
  <c r="G206" i="138"/>
  <c r="C206" i="138" s="1"/>
  <c r="J210" i="138"/>
  <c r="G203" i="138"/>
  <c r="C203" i="138" s="1"/>
  <c r="G205" i="138"/>
  <c r="C205" i="138" s="1"/>
  <c r="G207" i="138"/>
  <c r="C207" i="138" s="1"/>
  <c r="G204" i="138"/>
  <c r="C204" i="138" s="1"/>
  <c r="H203" i="138"/>
  <c r="R203" i="138" s="1"/>
  <c r="P204" i="138" s="1"/>
  <c r="S198" i="138"/>
  <c r="K199" i="138" s="1"/>
  <c r="A198" i="138" s="1"/>
  <c r="P199" i="138"/>
  <c r="M198" i="138" s="1"/>
  <c r="A2087" i="230"/>
  <c r="G213" i="138" l="1"/>
  <c r="C213" i="138" s="1"/>
  <c r="G209" i="138"/>
  <c r="C209" i="138" s="1"/>
  <c r="J216" i="138"/>
  <c r="G211" i="138"/>
  <c r="C211" i="138" s="1"/>
  <c r="H209" i="138"/>
  <c r="R209" i="138" s="1"/>
  <c r="P210" i="138" s="1"/>
  <c r="G212" i="138"/>
  <c r="C212" i="138" s="1"/>
  <c r="G210" i="138"/>
  <c r="C210" i="138" s="1"/>
  <c r="L198" i="138"/>
  <c r="N198" i="138"/>
  <c r="S204" i="138"/>
  <c r="K205" i="138" s="1"/>
  <c r="A204" i="138" s="1"/>
  <c r="P205" i="138"/>
  <c r="M204" i="138" s="1"/>
  <c r="A2088" i="230"/>
  <c r="L204" i="138" l="1"/>
  <c r="N204" i="138"/>
  <c r="J222" i="138"/>
  <c r="G216" i="138"/>
  <c r="C216" i="138" s="1"/>
  <c r="G219" i="138"/>
  <c r="C219" i="138" s="1"/>
  <c r="G215" i="138"/>
  <c r="C215" i="138" s="1"/>
  <c r="G218" i="138"/>
  <c r="C218" i="138" s="1"/>
  <c r="G217" i="138"/>
  <c r="C217" i="138" s="1"/>
  <c r="H215" i="138"/>
  <c r="R215" i="138" s="1"/>
  <c r="P216" i="138" s="1"/>
  <c r="P211" i="138"/>
  <c r="M210" i="138" s="1"/>
  <c r="S210" i="138"/>
  <c r="K211" i="138" s="1"/>
  <c r="A210" i="138" s="1"/>
  <c r="A2089" i="230"/>
  <c r="J228" i="138" l="1"/>
  <c r="H221" i="138"/>
  <c r="R221" i="138" s="1"/>
  <c r="P222" i="138" s="1"/>
  <c r="G222" i="138"/>
  <c r="C222" i="138" s="1"/>
  <c r="G225" i="138"/>
  <c r="C225" i="138" s="1"/>
  <c r="G221" i="138"/>
  <c r="C221" i="138" s="1"/>
  <c r="G223" i="138"/>
  <c r="C223" i="138" s="1"/>
  <c r="G224" i="138"/>
  <c r="C224" i="138" s="1"/>
  <c r="N210" i="138"/>
  <c r="L210" i="138"/>
  <c r="P217" i="138"/>
  <c r="M216" i="138" s="1"/>
  <c r="S216" i="138"/>
  <c r="K217" i="138" s="1"/>
  <c r="A216" i="138" s="1"/>
  <c r="A2090" i="230"/>
  <c r="P223" i="138" l="1"/>
  <c r="M222" i="138" s="1"/>
  <c r="S222" i="138"/>
  <c r="K223" i="138" s="1"/>
  <c r="A222" i="138" s="1"/>
  <c r="N216" i="138"/>
  <c r="L216" i="138"/>
  <c r="G230" i="138"/>
  <c r="C230" i="138" s="1"/>
  <c r="J234" i="138"/>
  <c r="G228" i="138"/>
  <c r="C228" i="138" s="1"/>
  <c r="G231" i="138"/>
  <c r="C231" i="138" s="1"/>
  <c r="G227" i="138"/>
  <c r="C227" i="138" s="1"/>
  <c r="G229" i="138"/>
  <c r="C229" i="138" s="1"/>
  <c r="H227" i="138"/>
  <c r="R227" i="138" s="1"/>
  <c r="P228" i="138" s="1"/>
  <c r="A2091" i="230"/>
  <c r="S228" i="138" l="1"/>
  <c r="K229" i="138" s="1"/>
  <c r="A228" i="138" s="1"/>
  <c r="P229" i="138"/>
  <c r="M228" i="138" s="1"/>
  <c r="G236" i="138"/>
  <c r="C236" i="138" s="1"/>
  <c r="J240" i="138"/>
  <c r="G234" i="138"/>
  <c r="C234" i="138" s="1"/>
  <c r="G235" i="138"/>
  <c r="C235" i="138" s="1"/>
  <c r="G237" i="138"/>
  <c r="C237" i="138" s="1"/>
  <c r="G233" i="138"/>
  <c r="C233" i="138" s="1"/>
  <c r="H233" i="138"/>
  <c r="R233" i="138" s="1"/>
  <c r="P234" i="138" s="1"/>
  <c r="L222" i="138"/>
  <c r="N222" i="138"/>
  <c r="A2092" i="230"/>
  <c r="G241" i="138" l="1"/>
  <c r="C241" i="138" s="1"/>
  <c r="G240" i="138"/>
  <c r="C240" i="138" s="1"/>
  <c r="G243" i="138"/>
  <c r="C243" i="138" s="1"/>
  <c r="H239" i="138"/>
  <c r="R239" i="138" s="1"/>
  <c r="P240" i="138" s="1"/>
  <c r="G242" i="138"/>
  <c r="C242" i="138" s="1"/>
  <c r="J246" i="138"/>
  <c r="G239" i="138"/>
  <c r="C239" i="138" s="1"/>
  <c r="L228" i="138"/>
  <c r="N228" i="138"/>
  <c r="S234" i="138"/>
  <c r="K235" i="138" s="1"/>
  <c r="A234" i="138" s="1"/>
  <c r="P235" i="138"/>
  <c r="M234" i="138" s="1"/>
  <c r="A2093" i="230"/>
  <c r="S240" i="138" l="1"/>
  <c r="K241" i="138" s="1"/>
  <c r="A240" i="138" s="1"/>
  <c r="P241" i="138"/>
  <c r="M240" i="138" s="1"/>
  <c r="J252" i="138"/>
  <c r="G245" i="138"/>
  <c r="C245" i="138" s="1"/>
  <c r="G248" i="138"/>
  <c r="C248" i="138" s="1"/>
  <c r="H245" i="138"/>
  <c r="R245" i="138" s="1"/>
  <c r="P246" i="138" s="1"/>
  <c r="G247" i="138"/>
  <c r="C247" i="138" s="1"/>
  <c r="G249" i="138"/>
  <c r="C249" i="138" s="1"/>
  <c r="G246" i="138"/>
  <c r="C246" i="138" s="1"/>
  <c r="N234" i="138"/>
  <c r="L234" i="138"/>
  <c r="A2094" i="230"/>
  <c r="J258" i="138" l="1"/>
  <c r="H251" i="138"/>
  <c r="R251" i="138" s="1"/>
  <c r="P252" i="138" s="1"/>
  <c r="G253" i="138"/>
  <c r="C253" i="138" s="1"/>
  <c r="G251" i="138"/>
  <c r="C251" i="138" s="1"/>
  <c r="G255" i="138"/>
  <c r="C255" i="138" s="1"/>
  <c r="G252" i="138"/>
  <c r="C252" i="138" s="1"/>
  <c r="G254" i="138"/>
  <c r="C254" i="138" s="1"/>
  <c r="S246" i="138"/>
  <c r="K247" i="138" s="1"/>
  <c r="A246" i="138" s="1"/>
  <c r="P247" i="138"/>
  <c r="M246" i="138" s="1"/>
  <c r="N240" i="138"/>
  <c r="L240" i="138"/>
  <c r="A2095" i="230"/>
  <c r="S252" i="138" l="1"/>
  <c r="K253" i="138" s="1"/>
  <c r="A252" i="138" s="1"/>
  <c r="P253" i="138"/>
  <c r="M252" i="138" s="1"/>
  <c r="L246" i="138"/>
  <c r="N246" i="138"/>
  <c r="H257" i="138"/>
  <c r="R257" i="138" s="1"/>
  <c r="P258" i="138" s="1"/>
  <c r="G260" i="138"/>
  <c r="C260" i="138" s="1"/>
  <c r="J264" i="138"/>
  <c r="G258" i="138"/>
  <c r="C258" i="138" s="1"/>
  <c r="G261" i="138"/>
  <c r="C261" i="138" s="1"/>
  <c r="G257" i="138"/>
  <c r="C257" i="138" s="1"/>
  <c r="G259" i="138"/>
  <c r="C259" i="138" s="1"/>
  <c r="A2096" i="230"/>
  <c r="G263" i="138" l="1"/>
  <c r="C263" i="138" s="1"/>
  <c r="G265" i="138"/>
  <c r="C265" i="138" s="1"/>
  <c r="G266" i="138"/>
  <c r="C266" i="138" s="1"/>
  <c r="J270" i="138"/>
  <c r="G264" i="138"/>
  <c r="C264" i="138" s="1"/>
  <c r="H263" i="138"/>
  <c r="R263" i="138" s="1"/>
  <c r="P264" i="138" s="1"/>
  <c r="G267" i="138"/>
  <c r="C267" i="138" s="1"/>
  <c r="N252" i="138"/>
  <c r="L252" i="138"/>
  <c r="S258" i="138"/>
  <c r="K259" i="138" s="1"/>
  <c r="A258" i="138" s="1"/>
  <c r="P259" i="138"/>
  <c r="M258" i="138" s="1"/>
  <c r="A2097" i="230"/>
  <c r="G272" i="138" l="1"/>
  <c r="C272" i="138" s="1"/>
  <c r="G271" i="138"/>
  <c r="C271" i="138" s="1"/>
  <c r="J276" i="138"/>
  <c r="G270" i="138"/>
  <c r="C270" i="138" s="1"/>
  <c r="H269" i="138"/>
  <c r="R269" i="138" s="1"/>
  <c r="P270" i="138" s="1"/>
  <c r="G273" i="138"/>
  <c r="C273" i="138" s="1"/>
  <c r="G269" i="138"/>
  <c r="C269" i="138" s="1"/>
  <c r="N258" i="138"/>
  <c r="L258" i="138"/>
  <c r="S264" i="138"/>
  <c r="K265" i="138" s="1"/>
  <c r="A264" i="138" s="1"/>
  <c r="P265" i="138"/>
  <c r="M264" i="138" s="1"/>
  <c r="A2098" i="230"/>
  <c r="L264" i="138" l="1"/>
  <c r="N264" i="138"/>
  <c r="H275" i="138"/>
  <c r="R275" i="138" s="1"/>
  <c r="P276" i="138" s="1"/>
  <c r="G278" i="138"/>
  <c r="C278" i="138" s="1"/>
  <c r="J282" i="138"/>
  <c r="G276" i="138"/>
  <c r="C276" i="138" s="1"/>
  <c r="G277" i="138"/>
  <c r="C277" i="138" s="1"/>
  <c r="G279" i="138"/>
  <c r="C279" i="138" s="1"/>
  <c r="G275" i="138"/>
  <c r="C275" i="138" s="1"/>
  <c r="P271" i="138"/>
  <c r="M270" i="138" s="1"/>
  <c r="S270" i="138"/>
  <c r="K271" i="138" s="1"/>
  <c r="A270" i="138" s="1"/>
  <c r="A2099" i="230"/>
  <c r="S276" i="138" l="1"/>
  <c r="K277" i="138" s="1"/>
  <c r="A276" i="138" s="1"/>
  <c r="P277" i="138"/>
  <c r="M276" i="138" s="1"/>
  <c r="L270" i="138"/>
  <c r="N270" i="138"/>
  <c r="G282" i="138"/>
  <c r="C282" i="138" s="1"/>
  <c r="G285" i="138"/>
  <c r="C285" i="138" s="1"/>
  <c r="G281" i="138"/>
  <c r="C281" i="138" s="1"/>
  <c r="G283" i="138"/>
  <c r="C283" i="138" s="1"/>
  <c r="H281" i="138"/>
  <c r="R281" i="138" s="1"/>
  <c r="P282" i="138" s="1"/>
  <c r="G284" i="138"/>
  <c r="C284" i="138" s="1"/>
  <c r="J288" i="138"/>
  <c r="A2100" i="230"/>
  <c r="G288" i="138" l="1"/>
  <c r="C288" i="138" s="1"/>
  <c r="G291" i="138"/>
  <c r="C291" i="138" s="1"/>
  <c r="G287" i="138"/>
  <c r="C287" i="138" s="1"/>
  <c r="G289" i="138"/>
  <c r="C289" i="138" s="1"/>
  <c r="J294" i="138"/>
  <c r="H287" i="138"/>
  <c r="R287" i="138" s="1"/>
  <c r="P288" i="138" s="1"/>
  <c r="G290" i="138"/>
  <c r="C290" i="138" s="1"/>
  <c r="N276" i="138"/>
  <c r="L276" i="138"/>
  <c r="S282" i="138"/>
  <c r="K283" i="138" s="1"/>
  <c r="A282" i="138" s="1"/>
  <c r="P283" i="138"/>
  <c r="M282" i="138" s="1"/>
  <c r="A2101" i="230"/>
  <c r="L282" i="138" l="1"/>
  <c r="N282" i="138"/>
  <c r="S288" i="138"/>
  <c r="K289" i="138" s="1"/>
  <c r="A288" i="138" s="1"/>
  <c r="P289" i="138"/>
  <c r="M288" i="138" s="1"/>
  <c r="G296" i="138"/>
  <c r="C296" i="138" s="1"/>
  <c r="G295" i="138"/>
  <c r="C295" i="138" s="1"/>
  <c r="J300" i="138"/>
  <c r="G294" i="138"/>
  <c r="C294" i="138" s="1"/>
  <c r="G297" i="138"/>
  <c r="C297" i="138" s="1"/>
  <c r="G293" i="138"/>
  <c r="C293" i="138" s="1"/>
  <c r="H293" i="138"/>
  <c r="R293" i="138" s="1"/>
  <c r="P294" i="138" s="1"/>
  <c r="A2102" i="230"/>
  <c r="P295" i="138" l="1"/>
  <c r="M294" i="138" s="1"/>
  <c r="S294" i="138"/>
  <c r="K295" i="138" s="1"/>
  <c r="A294" i="138" s="1"/>
  <c r="N288" i="138"/>
  <c r="L288" i="138"/>
  <c r="G303" i="138"/>
  <c r="C303" i="138" s="1"/>
  <c r="G299" i="138"/>
  <c r="C299" i="138" s="1"/>
  <c r="G302" i="138"/>
  <c r="C302" i="138" s="1"/>
  <c r="G301" i="138"/>
  <c r="C301" i="138" s="1"/>
  <c r="H299" i="138"/>
  <c r="R299" i="138" s="1"/>
  <c r="P300" i="138" s="1"/>
  <c r="J306" i="138"/>
  <c r="G300" i="138"/>
  <c r="C300" i="138" s="1"/>
  <c r="A2103" i="230"/>
  <c r="J312" i="138" l="1"/>
  <c r="H305" i="138"/>
  <c r="R305" i="138" s="1"/>
  <c r="P306" i="138" s="1"/>
  <c r="G309" i="138"/>
  <c r="C309" i="138" s="1"/>
  <c r="G305" i="138"/>
  <c r="C305" i="138" s="1"/>
  <c r="G306" i="138"/>
  <c r="C306" i="138" s="1"/>
  <c r="G307" i="138"/>
  <c r="C307" i="138" s="1"/>
  <c r="G308" i="138"/>
  <c r="C308" i="138" s="1"/>
  <c r="S300" i="138"/>
  <c r="K301" i="138" s="1"/>
  <c r="A300" i="138" s="1"/>
  <c r="P301" i="138"/>
  <c r="M300" i="138" s="1"/>
  <c r="L294" i="138"/>
  <c r="N294" i="138"/>
  <c r="A2104" i="230"/>
  <c r="S306" i="138" l="1"/>
  <c r="K307" i="138" s="1"/>
  <c r="A306" i="138" s="1"/>
  <c r="P307" i="138"/>
  <c r="M306" i="138" s="1"/>
  <c r="N300" i="138"/>
  <c r="L300" i="138"/>
  <c r="J318" i="138"/>
  <c r="H311" i="138"/>
  <c r="R311" i="138" s="1"/>
  <c r="P312" i="138" s="1"/>
  <c r="G313" i="138"/>
  <c r="C313" i="138" s="1"/>
  <c r="G311" i="138"/>
  <c r="C311" i="138" s="1"/>
  <c r="G315" i="138"/>
  <c r="C315" i="138" s="1"/>
  <c r="G312" i="138"/>
  <c r="C312" i="138" s="1"/>
  <c r="G314" i="138"/>
  <c r="C314" i="138" s="1"/>
  <c r="A2105" i="230"/>
  <c r="S312" i="138" l="1"/>
  <c r="K313" i="138" s="1"/>
  <c r="A312" i="138" s="1"/>
  <c r="P313" i="138"/>
  <c r="M312" i="138" s="1"/>
  <c r="N306" i="138"/>
  <c r="L306" i="138"/>
  <c r="H317" i="138"/>
  <c r="R317" i="138" s="1"/>
  <c r="P318" i="138" s="1"/>
  <c r="G320" i="138"/>
  <c r="C320" i="138" s="1"/>
  <c r="J324" i="138"/>
  <c r="G318" i="138"/>
  <c r="C318" i="138" s="1"/>
  <c r="G321" i="138"/>
  <c r="C321" i="138" s="1"/>
  <c r="G317" i="138"/>
  <c r="C317" i="138" s="1"/>
  <c r="G319" i="138"/>
  <c r="C319" i="138" s="1"/>
  <c r="A2106" i="230"/>
  <c r="G323" i="138" l="1"/>
  <c r="C323" i="138" s="1"/>
  <c r="G325" i="138"/>
  <c r="C325" i="138" s="1"/>
  <c r="G326" i="138"/>
  <c r="C326" i="138" s="1"/>
  <c r="J330" i="138"/>
  <c r="H323" i="138"/>
  <c r="R323" i="138" s="1"/>
  <c r="P324" i="138" s="1"/>
  <c r="G327" i="138"/>
  <c r="C327" i="138" s="1"/>
  <c r="G324" i="138"/>
  <c r="C324" i="138" s="1"/>
  <c r="N312" i="138"/>
  <c r="L312" i="138"/>
  <c r="S318" i="138"/>
  <c r="K319" i="138" s="1"/>
  <c r="A318" i="138" s="1"/>
  <c r="P319" i="138"/>
  <c r="M318" i="138" s="1"/>
  <c r="A2107" i="230"/>
  <c r="J336" i="138" l="1"/>
  <c r="G330" i="138"/>
  <c r="C330" i="138" s="1"/>
  <c r="G332" i="138"/>
  <c r="C332" i="138" s="1"/>
  <c r="G333" i="138"/>
  <c r="C333" i="138" s="1"/>
  <c r="G329" i="138"/>
  <c r="C329" i="138" s="1"/>
  <c r="G331" i="138"/>
  <c r="C331" i="138" s="1"/>
  <c r="H329" i="138"/>
  <c r="R329" i="138" s="1"/>
  <c r="P330" i="138" s="1"/>
  <c r="L318" i="138"/>
  <c r="N318" i="138"/>
  <c r="S324" i="138"/>
  <c r="K325" i="138" s="1"/>
  <c r="A324" i="138" s="1"/>
  <c r="P325" i="138"/>
  <c r="M324" i="138" s="1"/>
  <c r="A2108" i="230"/>
  <c r="S330" i="138" l="1"/>
  <c r="K331" i="138" s="1"/>
  <c r="A330" i="138" s="1"/>
  <c r="P331" i="138"/>
  <c r="M330" i="138" s="1"/>
  <c r="N324" i="138"/>
  <c r="L324" i="138"/>
  <c r="G337" i="138"/>
  <c r="C337" i="138" s="1"/>
  <c r="G335" i="138"/>
  <c r="C335" i="138" s="1"/>
  <c r="H335" i="138"/>
  <c r="R335" i="138" s="1"/>
  <c r="P336" i="138" s="1"/>
  <c r="G338" i="138"/>
  <c r="C338" i="138" s="1"/>
  <c r="J342" i="138"/>
  <c r="G336" i="138"/>
  <c r="C336" i="138" s="1"/>
  <c r="G339" i="138"/>
  <c r="C339" i="138" s="1"/>
  <c r="A2109" i="230"/>
  <c r="S336" i="138" l="1"/>
  <c r="K337" i="138" s="1"/>
  <c r="A336" i="138" s="1"/>
  <c r="P337" i="138"/>
  <c r="M336" i="138" s="1"/>
  <c r="N330" i="138"/>
  <c r="L330" i="138"/>
  <c r="J348" i="138"/>
  <c r="G344" i="138"/>
  <c r="C344" i="138" s="1"/>
  <c r="G342" i="138"/>
  <c r="C342" i="138" s="1"/>
  <c r="G345" i="138"/>
  <c r="C345" i="138" s="1"/>
  <c r="G341" i="138"/>
  <c r="C341" i="138" s="1"/>
  <c r="G343" i="138"/>
  <c r="C343" i="138" s="1"/>
  <c r="H341" i="138"/>
  <c r="R341" i="138" s="1"/>
  <c r="P342" i="138" s="1"/>
  <c r="A2110" i="230"/>
  <c r="P343" i="138" l="1"/>
  <c r="M342" i="138" s="1"/>
  <c r="S342" i="138"/>
  <c r="K343" i="138" s="1"/>
  <c r="A342" i="138" s="1"/>
  <c r="N336" i="138"/>
  <c r="L336" i="138"/>
  <c r="H347" i="138"/>
  <c r="R347" i="138" s="1"/>
  <c r="P348" i="138" s="1"/>
  <c r="G347" i="138"/>
  <c r="C347" i="138" s="1"/>
  <c r="G350" i="138"/>
  <c r="C350" i="138" s="1"/>
  <c r="J354" i="138"/>
  <c r="G349" i="138"/>
  <c r="C349" i="138" s="1"/>
  <c r="G348" i="138"/>
  <c r="C348" i="138" s="1"/>
  <c r="G351" i="138"/>
  <c r="C351" i="138" s="1"/>
  <c r="A2111" i="230"/>
  <c r="G355" i="138" l="1"/>
  <c r="C355" i="138" s="1"/>
  <c r="H353" i="138"/>
  <c r="R353" i="138" s="1"/>
  <c r="P354" i="138" s="1"/>
  <c r="G353" i="138"/>
  <c r="C353" i="138" s="1"/>
  <c r="G356" i="138"/>
  <c r="C356" i="138" s="1"/>
  <c r="G357" i="138"/>
  <c r="C357" i="138" s="1"/>
  <c r="J360" i="138"/>
  <c r="G354" i="138"/>
  <c r="C354" i="138" s="1"/>
  <c r="S348" i="138"/>
  <c r="K349" i="138" s="1"/>
  <c r="A348" i="138" s="1"/>
  <c r="P349" i="138"/>
  <c r="M348" i="138" s="1"/>
  <c r="N342" i="138"/>
  <c r="L342" i="138"/>
  <c r="A2112" i="230"/>
  <c r="P355" i="138" l="1"/>
  <c r="M354" i="138" s="1"/>
  <c r="S354" i="138"/>
  <c r="K355" i="138" s="1"/>
  <c r="A354" i="138" s="1"/>
  <c r="G361" i="138"/>
  <c r="C361" i="138" s="1"/>
  <c r="G360" i="138"/>
  <c r="C360" i="138" s="1"/>
  <c r="H359" i="138"/>
  <c r="R359" i="138" s="1"/>
  <c r="P360" i="138" s="1"/>
  <c r="G362" i="138"/>
  <c r="C362" i="138" s="1"/>
  <c r="J366" i="138"/>
  <c r="G363" i="138"/>
  <c r="C363" i="138" s="1"/>
  <c r="G359" i="138"/>
  <c r="C359" i="138" s="1"/>
  <c r="N348" i="138"/>
  <c r="L348" i="138"/>
  <c r="A2113" i="230"/>
  <c r="J372" i="138" l="1"/>
  <c r="G366" i="138"/>
  <c r="C366" i="138" s="1"/>
  <c r="G367" i="138"/>
  <c r="C367" i="138" s="1"/>
  <c r="G365" i="138"/>
  <c r="C365" i="138" s="1"/>
  <c r="G368" i="138"/>
  <c r="C368" i="138" s="1"/>
  <c r="G369" i="138"/>
  <c r="C369" i="138" s="1"/>
  <c r="H365" i="138"/>
  <c r="R365" i="138" s="1"/>
  <c r="P366" i="138" s="1"/>
  <c r="S360" i="138"/>
  <c r="K361" i="138" s="1"/>
  <c r="A360" i="138" s="1"/>
  <c r="P361" i="138"/>
  <c r="M360" i="138" s="1"/>
  <c r="L354" i="138"/>
  <c r="N354" i="138"/>
  <c r="A2114" i="230"/>
  <c r="P367" i="138" l="1"/>
  <c r="M366" i="138" s="1"/>
  <c r="S366" i="138"/>
  <c r="K367" i="138" s="1"/>
  <c r="A366" i="138" s="1"/>
  <c r="L360" i="138"/>
  <c r="N360" i="138"/>
  <c r="G374" i="138"/>
  <c r="C374" i="138" s="1"/>
  <c r="H371" i="138"/>
  <c r="R371" i="138" s="1"/>
  <c r="P372" i="138" s="1"/>
  <c r="G371" i="138"/>
  <c r="C371" i="138" s="1"/>
  <c r="G373" i="138"/>
  <c r="C373" i="138" s="1"/>
  <c r="G372" i="138"/>
  <c r="C372" i="138" s="1"/>
  <c r="G375" i="138"/>
  <c r="C375" i="138" s="1"/>
  <c r="J378" i="138"/>
  <c r="A2115" i="230"/>
  <c r="G379" i="138" l="1"/>
  <c r="C379" i="138" s="1"/>
  <c r="H377" i="138"/>
  <c r="R377" i="138" s="1"/>
  <c r="P378" i="138" s="1"/>
  <c r="J384" i="138"/>
  <c r="G378" i="138"/>
  <c r="C378" i="138" s="1"/>
  <c r="G380" i="138"/>
  <c r="C380" i="138" s="1"/>
  <c r="G377" i="138"/>
  <c r="C377" i="138" s="1"/>
  <c r="G381" i="138"/>
  <c r="C381" i="138" s="1"/>
  <c r="P373" i="138"/>
  <c r="M372" i="138" s="1"/>
  <c r="S372" i="138"/>
  <c r="K373" i="138" s="1"/>
  <c r="A372" i="138" s="1"/>
  <c r="L366" i="138"/>
  <c r="N366" i="138"/>
  <c r="A2116" i="230"/>
  <c r="N372" i="138" l="1"/>
  <c r="L372" i="138"/>
  <c r="H383" i="138"/>
  <c r="R383" i="138" s="1"/>
  <c r="P384" i="138" s="1"/>
  <c r="G386" i="138"/>
  <c r="C386" i="138" s="1"/>
  <c r="G385" i="138"/>
  <c r="C385" i="138" s="1"/>
  <c r="J390" i="138"/>
  <c r="G384" i="138"/>
  <c r="C384" i="138" s="1"/>
  <c r="G387" i="138"/>
  <c r="C387" i="138" s="1"/>
  <c r="G383" i="138"/>
  <c r="C383" i="138" s="1"/>
  <c r="P379" i="138"/>
  <c r="M378" i="138" s="1"/>
  <c r="S378" i="138"/>
  <c r="K379" i="138" s="1"/>
  <c r="A378" i="138" s="1"/>
  <c r="A2117" i="230"/>
  <c r="S384" i="138" l="1"/>
  <c r="K385" i="138" s="1"/>
  <c r="A384" i="138" s="1"/>
  <c r="P385" i="138"/>
  <c r="M384" i="138" s="1"/>
  <c r="N378" i="138"/>
  <c r="L378" i="138"/>
  <c r="J396" i="138"/>
  <c r="G392" i="138"/>
  <c r="C392" i="138" s="1"/>
  <c r="G390" i="138"/>
  <c r="C390" i="138" s="1"/>
  <c r="G393" i="138"/>
  <c r="C393" i="138" s="1"/>
  <c r="G389" i="138"/>
  <c r="C389" i="138" s="1"/>
  <c r="G391" i="138"/>
  <c r="C391" i="138" s="1"/>
  <c r="H389" i="138"/>
  <c r="R389" i="138" s="1"/>
  <c r="P390" i="138" s="1"/>
  <c r="A2118" i="230"/>
  <c r="S390" i="138" l="1"/>
  <c r="K391" i="138" s="1"/>
  <c r="A390" i="138" s="1"/>
  <c r="P391" i="138"/>
  <c r="M390" i="138" s="1"/>
  <c r="N384" i="138"/>
  <c r="L384" i="138"/>
  <c r="G398" i="138"/>
  <c r="C398" i="138" s="1"/>
  <c r="J402" i="138"/>
  <c r="G396" i="138"/>
  <c r="C396" i="138" s="1"/>
  <c r="G399" i="138"/>
  <c r="C399" i="138" s="1"/>
  <c r="H395" i="138"/>
  <c r="R395" i="138" s="1"/>
  <c r="P396" i="138" s="1"/>
  <c r="G395" i="138"/>
  <c r="C395" i="138" s="1"/>
  <c r="G397" i="138"/>
  <c r="C397" i="138" s="1"/>
  <c r="A2119" i="230"/>
  <c r="J408" i="138" l="1"/>
  <c r="G402" i="138"/>
  <c r="C402" i="138" s="1"/>
  <c r="G404" i="138"/>
  <c r="C404" i="138" s="1"/>
  <c r="G405" i="138"/>
  <c r="C405" i="138" s="1"/>
  <c r="G401" i="138"/>
  <c r="C401" i="138" s="1"/>
  <c r="G403" i="138"/>
  <c r="C403" i="138" s="1"/>
  <c r="H401" i="138"/>
  <c r="R401" i="138" s="1"/>
  <c r="P402" i="138" s="1"/>
  <c r="L390" i="138"/>
  <c r="N390" i="138"/>
  <c r="P397" i="138"/>
  <c r="M396" i="138" s="1"/>
  <c r="S396" i="138"/>
  <c r="K397" i="138" s="1"/>
  <c r="A396" i="138" s="1"/>
  <c r="A2120" i="230"/>
  <c r="P403" i="138" l="1"/>
  <c r="M402" i="138" s="1"/>
  <c r="S402" i="138"/>
  <c r="K403" i="138" s="1"/>
  <c r="A402" i="138" s="1"/>
  <c r="N396" i="138"/>
  <c r="L396" i="138"/>
  <c r="G409" i="138"/>
  <c r="C409" i="138" s="1"/>
  <c r="G407" i="138"/>
  <c r="C407" i="138" s="1"/>
  <c r="H407" i="138"/>
  <c r="R407" i="138" s="1"/>
  <c r="P408" i="138" s="1"/>
  <c r="G410" i="138"/>
  <c r="C410" i="138" s="1"/>
  <c r="G411" i="138"/>
  <c r="C411" i="138" s="1"/>
  <c r="J414" i="138"/>
  <c r="G408" i="138"/>
  <c r="C408" i="138" s="1"/>
  <c r="A2121" i="230"/>
  <c r="P409" i="138" l="1"/>
  <c r="M408" i="138" s="1"/>
  <c r="S408" i="138"/>
  <c r="K409" i="138" s="1"/>
  <c r="A408" i="138" s="1"/>
  <c r="G414" i="138"/>
  <c r="C414" i="138" s="1"/>
  <c r="G417" i="138"/>
  <c r="C417" i="138" s="1"/>
  <c r="G416" i="138"/>
  <c r="C416" i="138" s="1"/>
  <c r="G413" i="138"/>
  <c r="C413" i="138" s="1"/>
  <c r="G415" i="138"/>
  <c r="C415" i="138" s="1"/>
  <c r="H413" i="138"/>
  <c r="R413" i="138" s="1"/>
  <c r="P414" i="138" s="1"/>
  <c r="J420" i="138"/>
  <c r="L402" i="138"/>
  <c r="N402" i="138"/>
  <c r="A2122" i="230"/>
  <c r="S414" i="138" l="1"/>
  <c r="K415" i="138" s="1"/>
  <c r="A414" i="138" s="1"/>
  <c r="P415" i="138"/>
  <c r="M414" i="138" s="1"/>
  <c r="G422" i="138"/>
  <c r="C422" i="138" s="1"/>
  <c r="J426" i="138"/>
  <c r="G420" i="138"/>
  <c r="C420" i="138" s="1"/>
  <c r="G423" i="138"/>
  <c r="C423" i="138" s="1"/>
  <c r="H419" i="138"/>
  <c r="R419" i="138" s="1"/>
  <c r="P420" i="138" s="1"/>
  <c r="G419" i="138"/>
  <c r="C419" i="138" s="1"/>
  <c r="G421" i="138"/>
  <c r="C421" i="138" s="1"/>
  <c r="N408" i="138"/>
  <c r="L408" i="138"/>
  <c r="A2123" i="230"/>
  <c r="S420" i="138" l="1"/>
  <c r="K421" i="138" s="1"/>
  <c r="A420" i="138" s="1"/>
  <c r="P421" i="138"/>
  <c r="M420" i="138" s="1"/>
  <c r="N414" i="138"/>
  <c r="L414" i="138"/>
  <c r="J432" i="138"/>
  <c r="G426" i="138"/>
  <c r="C426" i="138" s="1"/>
  <c r="G428" i="138"/>
  <c r="C428" i="138" s="1"/>
  <c r="G429" i="138"/>
  <c r="C429" i="138" s="1"/>
  <c r="G425" i="138"/>
  <c r="C425" i="138" s="1"/>
  <c r="G427" i="138"/>
  <c r="C427" i="138" s="1"/>
  <c r="H425" i="138"/>
  <c r="R425" i="138" s="1"/>
  <c r="P426" i="138" s="1"/>
  <c r="A2124" i="230"/>
  <c r="S426" i="138" l="1"/>
  <c r="K427" i="138" s="1"/>
  <c r="A426" i="138" s="1"/>
  <c r="P427" i="138"/>
  <c r="M426" i="138" s="1"/>
  <c r="N420" i="138"/>
  <c r="L420" i="138"/>
  <c r="J438" i="138"/>
  <c r="G432" i="138"/>
  <c r="C432" i="138" s="1"/>
  <c r="G435" i="138"/>
  <c r="C435" i="138" s="1"/>
  <c r="G431" i="138"/>
  <c r="C431" i="138" s="1"/>
  <c r="G434" i="138"/>
  <c r="C434" i="138" s="1"/>
  <c r="G433" i="138"/>
  <c r="C433" i="138" s="1"/>
  <c r="H431" i="138"/>
  <c r="R431" i="138" s="1"/>
  <c r="P432" i="138" s="1"/>
  <c r="A2125" i="230"/>
  <c r="S432" i="138" l="1"/>
  <c r="K433" i="138" s="1"/>
  <c r="A432" i="138" s="1"/>
  <c r="P433" i="138"/>
  <c r="M432" i="138" s="1"/>
  <c r="L426" i="138"/>
  <c r="N426" i="138"/>
  <c r="G438" i="138"/>
  <c r="C438" i="138" s="1"/>
  <c r="G441" i="138"/>
  <c r="C441" i="138" s="1"/>
  <c r="G440" i="138"/>
  <c r="C440" i="138" s="1"/>
  <c r="J444" i="138"/>
  <c r="G437" i="138"/>
  <c r="C437" i="138" s="1"/>
  <c r="G439" i="138"/>
  <c r="C439" i="138" s="1"/>
  <c r="H437" i="138"/>
  <c r="R437" i="138" s="1"/>
  <c r="P438" i="138" s="1"/>
  <c r="A2126" i="230"/>
  <c r="H443" i="138" l="1"/>
  <c r="R443" i="138" s="1"/>
  <c r="P444" i="138" s="1"/>
  <c r="J450" i="138"/>
  <c r="G443" i="138"/>
  <c r="C443" i="138" s="1"/>
  <c r="G446" i="138"/>
  <c r="C446" i="138" s="1"/>
  <c r="G445" i="138"/>
  <c r="C445" i="138" s="1"/>
  <c r="G444" i="138"/>
  <c r="C444" i="138" s="1"/>
  <c r="G447" i="138"/>
  <c r="C447" i="138" s="1"/>
  <c r="S438" i="138"/>
  <c r="K439" i="138" s="1"/>
  <c r="A438" i="138" s="1"/>
  <c r="P439" i="138"/>
  <c r="M438" i="138" s="1"/>
  <c r="N432" i="138"/>
  <c r="L432" i="138"/>
  <c r="A2127" i="230"/>
  <c r="L438" i="138" l="1"/>
  <c r="N438" i="138"/>
  <c r="G451" i="138"/>
  <c r="C451" i="138" s="1"/>
  <c r="H449" i="138"/>
  <c r="R449" i="138" s="1"/>
  <c r="P450" i="138" s="1"/>
  <c r="G452" i="138"/>
  <c r="C452" i="138" s="1"/>
  <c r="J456" i="138"/>
  <c r="G449" i="138"/>
  <c r="C449" i="138" s="1"/>
  <c r="G450" i="138"/>
  <c r="C450" i="138" s="1"/>
  <c r="G453" i="138"/>
  <c r="C453" i="138" s="1"/>
  <c r="P445" i="138"/>
  <c r="M444" i="138" s="1"/>
  <c r="S444" i="138"/>
  <c r="K445" i="138" s="1"/>
  <c r="A444" i="138" s="1"/>
  <c r="A2128" i="230"/>
  <c r="P451" i="138" l="1"/>
  <c r="M450" i="138" s="1"/>
  <c r="S450" i="138"/>
  <c r="K451" i="138" s="1"/>
  <c r="A450" i="138" s="1"/>
  <c r="N444" i="138"/>
  <c r="L444" i="138"/>
  <c r="G459" i="138"/>
  <c r="C459" i="138" s="1"/>
  <c r="G455" i="138"/>
  <c r="C455" i="138" s="1"/>
  <c r="H455" i="138"/>
  <c r="R455" i="138" s="1"/>
  <c r="P456" i="138" s="1"/>
  <c r="G458" i="138"/>
  <c r="C458" i="138" s="1"/>
  <c r="J462" i="138"/>
  <c r="G457" i="138"/>
  <c r="C457" i="138" s="1"/>
  <c r="G456" i="138"/>
  <c r="C456" i="138" s="1"/>
  <c r="A2129" i="230"/>
  <c r="P457" i="138" l="1"/>
  <c r="M456" i="138" s="1"/>
  <c r="S456" i="138"/>
  <c r="K457" i="138" s="1"/>
  <c r="A456" i="138" s="1"/>
  <c r="G461" i="138"/>
  <c r="C461" i="138" s="1"/>
  <c r="G463" i="138"/>
  <c r="C463" i="138" s="1"/>
  <c r="G462" i="138"/>
  <c r="C462" i="138" s="1"/>
  <c r="H461" i="138"/>
  <c r="R461" i="138" s="1"/>
  <c r="P462" i="138" s="1"/>
  <c r="G464" i="138"/>
  <c r="C464" i="138" s="1"/>
  <c r="J468" i="138"/>
  <c r="G465" i="138"/>
  <c r="C465" i="138" s="1"/>
  <c r="L450" i="138"/>
  <c r="N450" i="138"/>
  <c r="A2130" i="230"/>
  <c r="G470" i="138" l="1"/>
  <c r="C470" i="138" s="1"/>
  <c r="J474" i="138"/>
  <c r="G467" i="138"/>
  <c r="C467" i="138" s="1"/>
  <c r="G468" i="138"/>
  <c r="C468" i="138" s="1"/>
  <c r="G471" i="138"/>
  <c r="C471" i="138" s="1"/>
  <c r="G469" i="138"/>
  <c r="C469" i="138" s="1"/>
  <c r="H467" i="138"/>
  <c r="R467" i="138" s="1"/>
  <c r="P468" i="138" s="1"/>
  <c r="S462" i="138"/>
  <c r="K463" i="138" s="1"/>
  <c r="A462" i="138" s="1"/>
  <c r="P463" i="138"/>
  <c r="M462" i="138" s="1"/>
  <c r="N456" i="138"/>
  <c r="L456" i="138"/>
  <c r="A2131" i="230"/>
  <c r="S468" i="138" l="1"/>
  <c r="K469" i="138" s="1"/>
  <c r="A468" i="138" s="1"/>
  <c r="P469" i="138"/>
  <c r="M468" i="138" s="1"/>
  <c r="G475" i="138"/>
  <c r="C475" i="138" s="1"/>
  <c r="H473" i="138"/>
  <c r="R473" i="138" s="1"/>
  <c r="P474" i="138" s="1"/>
  <c r="G476" i="138"/>
  <c r="C476" i="138" s="1"/>
  <c r="G473" i="138"/>
  <c r="C473" i="138" s="1"/>
  <c r="J480" i="138"/>
  <c r="G474" i="138"/>
  <c r="C474" i="138" s="1"/>
  <c r="G477" i="138"/>
  <c r="C477" i="138" s="1"/>
  <c r="N462" i="138"/>
  <c r="L462" i="138"/>
  <c r="A2132" i="230"/>
  <c r="J486" i="138" l="1"/>
  <c r="G480" i="138"/>
  <c r="C480" i="138" s="1"/>
  <c r="G483" i="138"/>
  <c r="C483" i="138" s="1"/>
  <c r="G479" i="138"/>
  <c r="C479" i="138" s="1"/>
  <c r="H479" i="138"/>
  <c r="R479" i="138" s="1"/>
  <c r="P480" i="138" s="1"/>
  <c r="G481" i="138"/>
  <c r="C481" i="138" s="1"/>
  <c r="G482" i="138"/>
  <c r="C482" i="138" s="1"/>
  <c r="P475" i="138"/>
  <c r="M474" i="138" s="1"/>
  <c r="S474" i="138"/>
  <c r="K475" i="138" s="1"/>
  <c r="A474" i="138" s="1"/>
  <c r="L468" i="138"/>
  <c r="N468" i="138"/>
  <c r="A2133" i="230"/>
  <c r="L474" i="138" l="1"/>
  <c r="N474" i="138"/>
  <c r="S480" i="138"/>
  <c r="K481" i="138" s="1"/>
  <c r="A480" i="138" s="1"/>
  <c r="P481" i="138"/>
  <c r="M480" i="138" s="1"/>
  <c r="J492" i="138"/>
  <c r="G486" i="138"/>
  <c r="C486" i="138" s="1"/>
  <c r="G487" i="138"/>
  <c r="C487" i="138" s="1"/>
  <c r="G485" i="138"/>
  <c r="C485" i="138" s="1"/>
  <c r="G488" i="138"/>
  <c r="C488" i="138" s="1"/>
  <c r="H485" i="138"/>
  <c r="R485" i="138" s="1"/>
  <c r="P486" i="138" s="1"/>
  <c r="G489" i="138"/>
  <c r="C489" i="138" s="1"/>
  <c r="A2134" i="230"/>
  <c r="L480" i="138" l="1"/>
  <c r="N480" i="138"/>
  <c r="S486" i="138"/>
  <c r="K487" i="138" s="1"/>
  <c r="A486" i="138" s="1"/>
  <c r="P487" i="138"/>
  <c r="M486" i="138" s="1"/>
  <c r="G492" i="138"/>
  <c r="C492" i="138" s="1"/>
  <c r="G493" i="138"/>
  <c r="C493" i="138" s="1"/>
  <c r="G494" i="138"/>
  <c r="C494" i="138" s="1"/>
  <c r="H491" i="138"/>
  <c r="R491" i="138" s="1"/>
  <c r="P492" i="138" s="1"/>
  <c r="G495" i="138"/>
  <c r="C495" i="138" s="1"/>
  <c r="J498" i="138"/>
  <c r="G491" i="138"/>
  <c r="C491" i="138" s="1"/>
  <c r="A2135" i="230"/>
  <c r="L486" i="138" l="1"/>
  <c r="N486" i="138"/>
  <c r="G498" i="138"/>
  <c r="C498" i="138" s="1"/>
  <c r="H497" i="138"/>
  <c r="R497" i="138" s="1"/>
  <c r="P498" i="138" s="1"/>
  <c r="G501" i="138"/>
  <c r="C501" i="138" s="1"/>
  <c r="G500" i="138"/>
  <c r="C500" i="138" s="1"/>
  <c r="J504" i="138"/>
  <c r="G499" i="138"/>
  <c r="C499" i="138" s="1"/>
  <c r="G497" i="138"/>
  <c r="C497" i="138" s="1"/>
  <c r="S492" i="138"/>
  <c r="K493" i="138" s="1"/>
  <c r="A492" i="138" s="1"/>
  <c r="P493" i="138"/>
  <c r="M492" i="138" s="1"/>
  <c r="A2136" i="230"/>
  <c r="H503" i="138" l="1"/>
  <c r="R503" i="138" s="1"/>
  <c r="P504" i="138" s="1"/>
  <c r="G506" i="138"/>
  <c r="C506" i="138" s="1"/>
  <c r="G504" i="138"/>
  <c r="C504" i="138" s="1"/>
  <c r="G507" i="138"/>
  <c r="C507" i="138" s="1"/>
  <c r="G503" i="138"/>
  <c r="C503" i="138" s="1"/>
  <c r="J510" i="138"/>
  <c r="G505" i="138"/>
  <c r="C505" i="138" s="1"/>
  <c r="S498" i="138"/>
  <c r="K499" i="138" s="1"/>
  <c r="A498" i="138" s="1"/>
  <c r="P499" i="138"/>
  <c r="M498" i="138" s="1"/>
  <c r="N492" i="138"/>
  <c r="L492" i="138"/>
  <c r="A2137" i="230"/>
  <c r="G512" i="138" l="1"/>
  <c r="C512" i="138" s="1"/>
  <c r="J516" i="138"/>
  <c r="G510" i="138"/>
  <c r="C510" i="138" s="1"/>
  <c r="H509" i="138"/>
  <c r="R509" i="138" s="1"/>
  <c r="P510" i="138" s="1"/>
  <c r="G513" i="138"/>
  <c r="C513" i="138" s="1"/>
  <c r="G509" i="138"/>
  <c r="C509" i="138" s="1"/>
  <c r="G511" i="138"/>
  <c r="C511" i="138" s="1"/>
  <c r="N498" i="138"/>
  <c r="L498" i="138"/>
  <c r="P505" i="138"/>
  <c r="M504" i="138" s="1"/>
  <c r="S504" i="138"/>
  <c r="K505" i="138" s="1"/>
  <c r="A504" i="138" s="1"/>
  <c r="A2138" i="230"/>
  <c r="S510" i="138" l="1"/>
  <c r="K511" i="138" s="1"/>
  <c r="A510" i="138" s="1"/>
  <c r="P511" i="138"/>
  <c r="M510" i="138" s="1"/>
  <c r="L504" i="138"/>
  <c r="N504" i="138"/>
  <c r="H515" i="138"/>
  <c r="R515" i="138" s="1"/>
  <c r="P516" i="138" s="1"/>
  <c r="G518" i="138"/>
  <c r="C518" i="138" s="1"/>
  <c r="J522" i="138"/>
  <c r="G516" i="138"/>
  <c r="C516" i="138" s="1"/>
  <c r="G517" i="138"/>
  <c r="C517" i="138" s="1"/>
  <c r="G519" i="138"/>
  <c r="C519" i="138" s="1"/>
  <c r="G515" i="138"/>
  <c r="C515" i="138" s="1"/>
  <c r="A2139" i="230"/>
  <c r="J528" i="138" l="1"/>
  <c r="G524" i="138"/>
  <c r="C524" i="138" s="1"/>
  <c r="G522" i="138"/>
  <c r="C522" i="138" s="1"/>
  <c r="G525" i="138"/>
  <c r="C525" i="138" s="1"/>
  <c r="G521" i="138"/>
  <c r="C521" i="138" s="1"/>
  <c r="G523" i="138"/>
  <c r="C523" i="138" s="1"/>
  <c r="H521" i="138"/>
  <c r="R521" i="138" s="1"/>
  <c r="P522" i="138" s="1"/>
  <c r="L510" i="138"/>
  <c r="N510" i="138"/>
  <c r="P517" i="138"/>
  <c r="M516" i="138" s="1"/>
  <c r="S516" i="138"/>
  <c r="K517" i="138" s="1"/>
  <c r="A516" i="138" s="1"/>
  <c r="A2140" i="230"/>
  <c r="P523" i="138" l="1"/>
  <c r="M522" i="138" s="1"/>
  <c r="S522" i="138"/>
  <c r="K523" i="138" s="1"/>
  <c r="A522" i="138" s="1"/>
  <c r="L516" i="138"/>
  <c r="N516" i="138"/>
  <c r="H527" i="138"/>
  <c r="R527" i="138" s="1"/>
  <c r="P528" i="138" s="1"/>
  <c r="G530" i="138"/>
  <c r="C530" i="138" s="1"/>
  <c r="J534" i="138"/>
  <c r="G529" i="138"/>
  <c r="C529" i="138" s="1"/>
  <c r="G528" i="138"/>
  <c r="C528" i="138" s="1"/>
  <c r="G531" i="138"/>
  <c r="C531" i="138" s="1"/>
  <c r="G527" i="138"/>
  <c r="C527" i="138" s="1"/>
  <c r="A2141" i="230"/>
  <c r="J540" i="138" l="1"/>
  <c r="G536" i="138"/>
  <c r="C536" i="138" s="1"/>
  <c r="G534" i="138"/>
  <c r="C534" i="138" s="1"/>
  <c r="G535" i="138"/>
  <c r="C535" i="138" s="1"/>
  <c r="G537" i="138"/>
  <c r="C537" i="138" s="1"/>
  <c r="G533" i="138"/>
  <c r="C533" i="138" s="1"/>
  <c r="H533" i="138"/>
  <c r="R533" i="138" s="1"/>
  <c r="P534" i="138" s="1"/>
  <c r="P529" i="138"/>
  <c r="M528" i="138" s="1"/>
  <c r="S528" i="138"/>
  <c r="K529" i="138" s="1"/>
  <c r="A528" i="138" s="1"/>
  <c r="N522" i="138"/>
  <c r="L522" i="138"/>
  <c r="A2142" i="230"/>
  <c r="N528" i="138" l="1"/>
  <c r="L528" i="138"/>
  <c r="P535" i="138"/>
  <c r="M534" i="138" s="1"/>
  <c r="S534" i="138"/>
  <c r="K535" i="138" s="1"/>
  <c r="A534" i="138" s="1"/>
  <c r="G540" i="138"/>
  <c r="C540" i="138" s="1"/>
  <c r="J546" i="138"/>
  <c r="G543" i="138"/>
  <c r="C543" i="138" s="1"/>
  <c r="G541" i="138"/>
  <c r="C541" i="138" s="1"/>
  <c r="H539" i="138"/>
  <c r="R539" i="138" s="1"/>
  <c r="P540" i="138" s="1"/>
  <c r="G542" i="138"/>
  <c r="C542" i="138" s="1"/>
  <c r="G539" i="138"/>
  <c r="C539" i="138" s="1"/>
  <c r="A2143" i="230"/>
  <c r="L534" i="138" l="1"/>
  <c r="N534" i="138"/>
  <c r="G546" i="138"/>
  <c r="C546" i="138" s="1"/>
  <c r="H545" i="138"/>
  <c r="R545" i="138" s="1"/>
  <c r="P546" i="138" s="1"/>
  <c r="G547" i="138"/>
  <c r="C547" i="138" s="1"/>
  <c r="G545" i="138"/>
  <c r="C545" i="138" s="1"/>
  <c r="G549" i="138"/>
  <c r="C549" i="138" s="1"/>
  <c r="G548" i="138"/>
  <c r="C548" i="138" s="1"/>
  <c r="J552" i="138"/>
  <c r="S540" i="138"/>
  <c r="K541" i="138" s="1"/>
  <c r="A540" i="138" s="1"/>
  <c r="P541" i="138"/>
  <c r="M540" i="138" s="1"/>
  <c r="A2144" i="230"/>
  <c r="S546" i="138" l="1"/>
  <c r="K547" i="138" s="1"/>
  <c r="A546" i="138" s="1"/>
  <c r="P547" i="138"/>
  <c r="M546" i="138" s="1"/>
  <c r="L540" i="138"/>
  <c r="N540" i="138"/>
  <c r="G552" i="138"/>
  <c r="C552" i="138" s="1"/>
  <c r="G555" i="138"/>
  <c r="C555" i="138" s="1"/>
  <c r="G551" i="138"/>
  <c r="C551" i="138" s="1"/>
  <c r="G553" i="138"/>
  <c r="C553" i="138" s="1"/>
  <c r="H551" i="138"/>
  <c r="R551" i="138" s="1"/>
  <c r="P552" i="138" s="1"/>
  <c r="G554" i="138"/>
  <c r="C554" i="138" s="1"/>
  <c r="J558" i="138"/>
  <c r="A2145" i="230"/>
  <c r="G560" i="138" l="1"/>
  <c r="C560" i="138" s="1"/>
  <c r="G559" i="138"/>
  <c r="C559" i="138" s="1"/>
  <c r="J564" i="138"/>
  <c r="G558" i="138"/>
  <c r="C558" i="138" s="1"/>
  <c r="G561" i="138"/>
  <c r="C561" i="138" s="1"/>
  <c r="G557" i="138"/>
  <c r="C557" i="138" s="1"/>
  <c r="H557" i="138"/>
  <c r="R557" i="138" s="1"/>
  <c r="P558" i="138" s="1"/>
  <c r="L546" i="138"/>
  <c r="N546" i="138"/>
  <c r="P553" i="138"/>
  <c r="M552" i="138" s="1"/>
  <c r="S552" i="138"/>
  <c r="K553" i="138" s="1"/>
  <c r="A552" i="138" s="1"/>
  <c r="A2146" i="230"/>
  <c r="N552" i="138" l="1"/>
  <c r="L552" i="138"/>
  <c r="S558" i="138"/>
  <c r="K559" i="138" s="1"/>
  <c r="A558" i="138" s="1"/>
  <c r="P559" i="138"/>
  <c r="M558" i="138" s="1"/>
  <c r="H563" i="138"/>
  <c r="R563" i="138" s="1"/>
  <c r="P564" i="138" s="1"/>
  <c r="G566" i="138"/>
  <c r="C566" i="138" s="1"/>
  <c r="J570" i="138"/>
  <c r="G564" i="138"/>
  <c r="C564" i="138" s="1"/>
  <c r="G565" i="138"/>
  <c r="C565" i="138" s="1"/>
  <c r="G567" i="138"/>
  <c r="C567" i="138" s="1"/>
  <c r="G563" i="138"/>
  <c r="C563" i="138" s="1"/>
  <c r="A2147" i="230"/>
  <c r="G569" i="138" l="1"/>
  <c r="C569" i="138" s="1"/>
  <c r="G571" i="138"/>
  <c r="C571" i="138" s="1"/>
  <c r="G573" i="138"/>
  <c r="C573" i="138" s="1"/>
  <c r="H569" i="138"/>
  <c r="R569" i="138" s="1"/>
  <c r="P570" i="138" s="1"/>
  <c r="G572" i="138"/>
  <c r="C572" i="138" s="1"/>
  <c r="G570" i="138"/>
  <c r="C570" i="138" s="1"/>
  <c r="J576" i="138"/>
  <c r="L558" i="138"/>
  <c r="N558" i="138"/>
  <c r="S564" i="138"/>
  <c r="K565" i="138" s="1"/>
  <c r="A564" i="138" s="1"/>
  <c r="P565" i="138"/>
  <c r="M564" i="138" s="1"/>
  <c r="A2148" i="230"/>
  <c r="P571" i="138" l="1"/>
  <c r="M570" i="138" s="1"/>
  <c r="S570" i="138"/>
  <c r="K571" i="138" s="1"/>
  <c r="A570" i="138" s="1"/>
  <c r="L564" i="138"/>
  <c r="N564" i="138"/>
  <c r="G576" i="138"/>
  <c r="C576" i="138" s="1"/>
  <c r="G579" i="138"/>
  <c r="C579" i="138" s="1"/>
  <c r="J582" i="138"/>
  <c r="G575" i="138"/>
  <c r="C575" i="138" s="1"/>
  <c r="G577" i="138"/>
  <c r="C577" i="138" s="1"/>
  <c r="H575" i="138"/>
  <c r="R575" i="138" s="1"/>
  <c r="P576" i="138" s="1"/>
  <c r="G578" i="138"/>
  <c r="C578" i="138" s="1"/>
  <c r="A2149" i="230"/>
  <c r="S576" i="138" l="1"/>
  <c r="K577" i="138" s="1"/>
  <c r="A576" i="138" s="1"/>
  <c r="P577" i="138"/>
  <c r="M576" i="138" s="1"/>
  <c r="J588" i="138"/>
  <c r="G582" i="138"/>
  <c r="C582" i="138" s="1"/>
  <c r="G584" i="138"/>
  <c r="C584" i="138" s="1"/>
  <c r="G585" i="138"/>
  <c r="C585" i="138" s="1"/>
  <c r="G581" i="138"/>
  <c r="C581" i="138" s="1"/>
  <c r="G583" i="138"/>
  <c r="C583" i="138" s="1"/>
  <c r="H581" i="138"/>
  <c r="R581" i="138" s="1"/>
  <c r="P582" i="138" s="1"/>
  <c r="L570" i="138"/>
  <c r="N570" i="138"/>
  <c r="A2150" i="230"/>
  <c r="J594" i="138" l="1"/>
  <c r="G588" i="138"/>
  <c r="C588" i="138" s="1"/>
  <c r="G591" i="138"/>
  <c r="C591" i="138" s="1"/>
  <c r="G587" i="138"/>
  <c r="C587" i="138" s="1"/>
  <c r="G589" i="138"/>
  <c r="C589" i="138" s="1"/>
  <c r="H587" i="138"/>
  <c r="R587" i="138" s="1"/>
  <c r="P588" i="138" s="1"/>
  <c r="G590" i="138"/>
  <c r="C590" i="138" s="1"/>
  <c r="N576" i="138"/>
  <c r="L576" i="138"/>
  <c r="S582" i="138"/>
  <c r="K583" i="138" s="1"/>
  <c r="A582" i="138" s="1"/>
  <c r="P583" i="138"/>
  <c r="M582" i="138" s="1"/>
  <c r="A2151" i="230"/>
  <c r="N582" i="138" l="1"/>
  <c r="L582" i="138"/>
  <c r="S588" i="138"/>
  <c r="K589" i="138" s="1"/>
  <c r="A588" i="138" s="1"/>
  <c r="P589" i="138"/>
  <c r="M588" i="138" s="1"/>
  <c r="J600" i="138"/>
  <c r="G593" i="138"/>
  <c r="C593" i="138" s="1"/>
  <c r="G596" i="138"/>
  <c r="C596" i="138" s="1"/>
  <c r="H593" i="138"/>
  <c r="R593" i="138" s="1"/>
  <c r="P594" i="138" s="1"/>
  <c r="G595" i="138"/>
  <c r="C595" i="138" s="1"/>
  <c r="G597" i="138"/>
  <c r="C597" i="138" s="1"/>
  <c r="G594" i="138"/>
  <c r="C594" i="138" s="1"/>
  <c r="A2152" i="230"/>
  <c r="P595" i="138" l="1"/>
  <c r="M594" i="138" s="1"/>
  <c r="S594" i="138"/>
  <c r="K595" i="138" s="1"/>
  <c r="A594" i="138" s="1"/>
  <c r="L588" i="138"/>
  <c r="N588" i="138"/>
  <c r="G600" i="138"/>
  <c r="C600" i="138" s="1"/>
  <c r="H599" i="138"/>
  <c r="R599" i="138" s="1"/>
  <c r="P600" i="138" s="1"/>
  <c r="G603" i="138"/>
  <c r="C603" i="138" s="1"/>
  <c r="G599" i="138"/>
  <c r="C599" i="138" s="1"/>
  <c r="G602" i="138"/>
  <c r="C602" i="138" s="1"/>
  <c r="G601" i="138"/>
  <c r="C601" i="138" s="1"/>
  <c r="K2" i="138"/>
  <c r="AD2" i="138" s="1"/>
  <c r="A2153" i="230"/>
  <c r="S600" i="138" l="1"/>
  <c r="K601" i="138" s="1"/>
  <c r="A600" i="138" s="1"/>
  <c r="P601" i="138"/>
  <c r="M600" i="138" s="1"/>
  <c r="L594" i="138"/>
  <c r="N594" i="138"/>
  <c r="E12" i="85"/>
  <c r="T11" i="85"/>
  <c r="E11" i="85" s="1"/>
  <c r="V2" i="138"/>
  <c r="A2154" i="230"/>
  <c r="N600" i="138" l="1"/>
  <c r="L600" i="138"/>
  <c r="E19" i="85"/>
  <c r="E25" i="85"/>
  <c r="E22" i="85"/>
  <c r="E20" i="85"/>
  <c r="E21" i="85"/>
  <c r="E15" i="85"/>
  <c r="E18" i="85"/>
  <c r="E14" i="85"/>
  <c r="E13" i="85"/>
  <c r="L2" i="138"/>
  <c r="AE2" i="138" s="1"/>
  <c r="U11" i="85" s="1"/>
  <c r="M2" i="138"/>
  <c r="A2155" i="230"/>
  <c r="AF2" i="138" l="1"/>
  <c r="V11" i="85" s="1"/>
  <c r="O2" i="138"/>
  <c r="AH2" i="138" s="1"/>
  <c r="X11" i="85" s="1"/>
  <c r="Q2" i="138"/>
  <c r="AJ2" i="138" s="1"/>
  <c r="Z11" i="85" s="1"/>
  <c r="A2156" i="230"/>
  <c r="AV15" i="85" l="1"/>
  <c r="AV22" i="85"/>
  <c r="AV18" i="85"/>
  <c r="AV25" i="85"/>
  <c r="AV19" i="85"/>
  <c r="AV14" i="85"/>
  <c r="AV21" i="85"/>
  <c r="AC25" i="85"/>
  <c r="AC19" i="85"/>
  <c r="AC20" i="85"/>
  <c r="AC14" i="85"/>
  <c r="AC21" i="85"/>
  <c r="AC15" i="85"/>
  <c r="AC22" i="85"/>
  <c r="AC18" i="85"/>
  <c r="AV20" i="85"/>
  <c r="AV13" i="85"/>
  <c r="AC12" i="85"/>
  <c r="AJ12" i="85" s="1"/>
  <c r="K12" i="85" s="1"/>
  <c r="AC13" i="85"/>
  <c r="AV12" i="85"/>
  <c r="P2" i="138"/>
  <c r="AI2" i="138" s="1"/>
  <c r="Y11" i="85" s="1"/>
  <c r="S2" i="138"/>
  <c r="E1" i="138"/>
  <c r="R2" i="138"/>
  <c r="AK2" i="138" s="1"/>
  <c r="AA11" i="85" s="1"/>
  <c r="A2157" i="230"/>
  <c r="AL12" i="85" l="1"/>
  <c r="M12" i="85" s="1"/>
  <c r="AO18" i="85"/>
  <c r="P18" i="85" s="1"/>
  <c r="AK18" i="85"/>
  <c r="L18" i="85" s="1"/>
  <c r="AG18" i="85"/>
  <c r="H18" i="85" s="1"/>
  <c r="AL18" i="85"/>
  <c r="M18" i="85" s="1"/>
  <c r="AH18" i="85"/>
  <c r="I18" i="85" s="1"/>
  <c r="AM18" i="85"/>
  <c r="N18" i="85" s="1"/>
  <c r="AI18" i="85"/>
  <c r="J18" i="85" s="1"/>
  <c r="AN18" i="85"/>
  <c r="O18" i="85" s="1"/>
  <c r="AJ18" i="85"/>
  <c r="K18" i="85" s="1"/>
  <c r="AF18" i="85"/>
  <c r="G18" i="85" s="1"/>
  <c r="AM14" i="85"/>
  <c r="N14" i="85" s="1"/>
  <c r="AI14" i="85"/>
  <c r="J14" i="85" s="1"/>
  <c r="AN14" i="85"/>
  <c r="O14" i="85" s="1"/>
  <c r="AJ14" i="85"/>
  <c r="K14" i="85" s="1"/>
  <c r="AF14" i="85"/>
  <c r="G14" i="85" s="1"/>
  <c r="AO14" i="85"/>
  <c r="P14" i="85" s="1"/>
  <c r="AK14" i="85"/>
  <c r="L14" i="85" s="1"/>
  <c r="AG14" i="85"/>
  <c r="H14" i="85" s="1"/>
  <c r="AL14" i="85"/>
  <c r="M14" i="85" s="1"/>
  <c r="AH14" i="85"/>
  <c r="I14" i="85" s="1"/>
  <c r="AF12" i="85"/>
  <c r="G12" i="85" s="1"/>
  <c r="AL21" i="85"/>
  <c r="M21" i="85" s="1"/>
  <c r="AH21" i="85"/>
  <c r="I21" i="85" s="1"/>
  <c r="AM21" i="85"/>
  <c r="N21" i="85" s="1"/>
  <c r="AI21" i="85"/>
  <c r="J21" i="85" s="1"/>
  <c r="AN21" i="85"/>
  <c r="O21" i="85" s="1"/>
  <c r="AJ21" i="85"/>
  <c r="K21" i="85" s="1"/>
  <c r="AF21" i="85"/>
  <c r="G21" i="85" s="1"/>
  <c r="AO21" i="85"/>
  <c r="P21" i="85" s="1"/>
  <c r="AK21" i="85"/>
  <c r="L21" i="85" s="1"/>
  <c r="AG21" i="85"/>
  <c r="H21" i="85" s="1"/>
  <c r="AN25" i="85"/>
  <c r="O25" i="85" s="1"/>
  <c r="AJ25" i="85"/>
  <c r="K25" i="85" s="1"/>
  <c r="AF25" i="85"/>
  <c r="G25" i="85" s="1"/>
  <c r="AO25" i="85"/>
  <c r="P25" i="85" s="1"/>
  <c r="AK25" i="85"/>
  <c r="L25" i="85" s="1"/>
  <c r="AG25" i="85"/>
  <c r="H25" i="85" s="1"/>
  <c r="AL25" i="85"/>
  <c r="M25" i="85" s="1"/>
  <c r="AH25" i="85"/>
  <c r="I25" i="85" s="1"/>
  <c r="AM25" i="85"/>
  <c r="N25" i="85" s="1"/>
  <c r="AI25" i="85"/>
  <c r="J25" i="85" s="1"/>
  <c r="AH12" i="85"/>
  <c r="I12" i="85" s="1"/>
  <c r="AX22" i="85"/>
  <c r="AX18" i="85"/>
  <c r="AX25" i="85"/>
  <c r="AX19" i="85"/>
  <c r="AX20" i="85"/>
  <c r="AX14" i="85"/>
  <c r="AX21" i="85"/>
  <c r="AX15" i="85"/>
  <c r="AL15" i="85"/>
  <c r="M15" i="85" s="1"/>
  <c r="AH15" i="85"/>
  <c r="I15" i="85" s="1"/>
  <c r="AM15" i="85"/>
  <c r="N15" i="85" s="1"/>
  <c r="AI15" i="85"/>
  <c r="J15" i="85" s="1"/>
  <c r="AN15" i="85"/>
  <c r="O15" i="85" s="1"/>
  <c r="AJ15" i="85"/>
  <c r="K15" i="85" s="1"/>
  <c r="AF15" i="85"/>
  <c r="G15" i="85" s="1"/>
  <c r="AO15" i="85"/>
  <c r="P15" i="85" s="1"/>
  <c r="AK15" i="85"/>
  <c r="L15" i="85" s="1"/>
  <c r="AG15" i="85"/>
  <c r="H15" i="85" s="1"/>
  <c r="AN19" i="85"/>
  <c r="O19" i="85" s="1"/>
  <c r="AJ19" i="85"/>
  <c r="K19" i="85" s="1"/>
  <c r="AF19" i="85"/>
  <c r="G19" i="85" s="1"/>
  <c r="AO19" i="85"/>
  <c r="P19" i="85" s="1"/>
  <c r="AK19" i="85"/>
  <c r="L19" i="85" s="1"/>
  <c r="AG19" i="85"/>
  <c r="H19" i="85" s="1"/>
  <c r="AL19" i="85"/>
  <c r="M19" i="85" s="1"/>
  <c r="AH19" i="85"/>
  <c r="I19" i="85" s="1"/>
  <c r="AM19" i="85"/>
  <c r="N19" i="85" s="1"/>
  <c r="AI19" i="85"/>
  <c r="J19" i="85" s="1"/>
  <c r="AV11" i="85"/>
  <c r="AM12" i="85"/>
  <c r="N12" i="85" s="1"/>
  <c r="AK12" i="85"/>
  <c r="L12" i="85" s="1"/>
  <c r="AN12" i="85"/>
  <c r="O12" i="85" s="1"/>
  <c r="AO22" i="85"/>
  <c r="P22" i="85" s="1"/>
  <c r="AK22" i="85"/>
  <c r="L22" i="85" s="1"/>
  <c r="AG22" i="85"/>
  <c r="H22" i="85" s="1"/>
  <c r="AL22" i="85"/>
  <c r="M22" i="85" s="1"/>
  <c r="AH22" i="85"/>
  <c r="I22" i="85" s="1"/>
  <c r="AM22" i="85"/>
  <c r="N22" i="85" s="1"/>
  <c r="AI22" i="85"/>
  <c r="J22" i="85" s="1"/>
  <c r="AN22" i="85"/>
  <c r="O22" i="85" s="1"/>
  <c r="AJ22" i="85"/>
  <c r="K22" i="85" s="1"/>
  <c r="AF22" i="85"/>
  <c r="G22" i="85" s="1"/>
  <c r="AM20" i="85"/>
  <c r="N20" i="85" s="1"/>
  <c r="AI20" i="85"/>
  <c r="J20" i="85" s="1"/>
  <c r="AN20" i="85"/>
  <c r="O20" i="85" s="1"/>
  <c r="AJ20" i="85"/>
  <c r="K20" i="85" s="1"/>
  <c r="AF20" i="85"/>
  <c r="G20" i="85" s="1"/>
  <c r="AO20" i="85"/>
  <c r="P20" i="85" s="1"/>
  <c r="AK20" i="85"/>
  <c r="L20" i="85" s="1"/>
  <c r="AG20" i="85"/>
  <c r="H20" i="85" s="1"/>
  <c r="AL20" i="85"/>
  <c r="M20" i="85" s="1"/>
  <c r="AH20" i="85"/>
  <c r="I20" i="85" s="1"/>
  <c r="AO12" i="85"/>
  <c r="P12" i="85" s="1"/>
  <c r="AI12" i="85"/>
  <c r="J12" i="85" s="1"/>
  <c r="AG12" i="85"/>
  <c r="H12" i="85" s="1"/>
  <c r="AN13" i="85"/>
  <c r="O13" i="85" s="1"/>
  <c r="AJ13" i="85"/>
  <c r="K13" i="85" s="1"/>
  <c r="AF13" i="85"/>
  <c r="G13" i="85" s="1"/>
  <c r="AO13" i="85"/>
  <c r="P13" i="85" s="1"/>
  <c r="AK13" i="85"/>
  <c r="L13" i="85" s="1"/>
  <c r="AG13" i="85"/>
  <c r="H13" i="85" s="1"/>
  <c r="AL13" i="85"/>
  <c r="M13" i="85" s="1"/>
  <c r="AH13" i="85"/>
  <c r="I13" i="85" s="1"/>
  <c r="AM13" i="85"/>
  <c r="N13" i="85" s="1"/>
  <c r="AI13" i="85"/>
  <c r="J13" i="85" s="1"/>
  <c r="AX12" i="85"/>
  <c r="AX13" i="85"/>
  <c r="AS12" i="85"/>
  <c r="AX11" i="85"/>
  <c r="T2" i="138"/>
  <c r="U2" i="138" s="1"/>
  <c r="W2" i="138" s="1"/>
  <c r="X2" i="138" s="1"/>
  <c r="C2" i="138" s="1"/>
  <c r="A2158" i="230"/>
  <c r="AR19" i="85" l="1"/>
  <c r="AS19" i="85"/>
  <c r="AT19" i="85"/>
  <c r="AP19" i="85"/>
  <c r="AD19" i="85"/>
  <c r="AE19" i="85" s="1"/>
  <c r="AY19" i="85"/>
  <c r="AQ19" i="85"/>
  <c r="AT15" i="85"/>
  <c r="AP15" i="85"/>
  <c r="AD15" i="85"/>
  <c r="AE15" i="85" s="1"/>
  <c r="AY15" i="85"/>
  <c r="AQ15" i="85"/>
  <c r="AR15" i="85"/>
  <c r="AS15" i="85"/>
  <c r="AS22" i="85"/>
  <c r="AT22" i="85"/>
  <c r="AP22" i="85"/>
  <c r="AD22" i="85"/>
  <c r="AE22" i="85" s="1"/>
  <c r="AY22" i="85"/>
  <c r="AQ22" i="85"/>
  <c r="AR22" i="85"/>
  <c r="AY20" i="85"/>
  <c r="AQ20" i="85"/>
  <c r="AR20" i="85"/>
  <c r="AS20" i="85"/>
  <c r="AT20" i="85"/>
  <c r="AP20" i="85"/>
  <c r="AD20" i="85"/>
  <c r="AE20" i="85" s="1"/>
  <c r="AS18" i="85"/>
  <c r="AT18" i="85"/>
  <c r="AP18" i="85"/>
  <c r="AD18" i="85"/>
  <c r="AE18" i="85" s="1"/>
  <c r="AY18" i="85"/>
  <c r="AQ18" i="85"/>
  <c r="AR18" i="85"/>
  <c r="AY14" i="85"/>
  <c r="AQ14" i="85"/>
  <c r="AR14" i="85"/>
  <c r="AS14" i="85"/>
  <c r="AT14" i="85"/>
  <c r="AP14" i="85"/>
  <c r="AD14" i="85"/>
  <c r="AE14" i="85" s="1"/>
  <c r="AR25" i="85"/>
  <c r="AS25" i="85"/>
  <c r="AT25" i="85"/>
  <c r="AP25" i="85"/>
  <c r="AD25" i="85"/>
  <c r="AE25" i="85" s="1"/>
  <c r="AY25" i="85"/>
  <c r="AQ25" i="85"/>
  <c r="AT21" i="85"/>
  <c r="AP21" i="85"/>
  <c r="AD21" i="85"/>
  <c r="AE21" i="85" s="1"/>
  <c r="AY21" i="85"/>
  <c r="AQ21" i="85"/>
  <c r="AR21" i="85"/>
  <c r="AS21" i="85"/>
  <c r="AD12" i="85"/>
  <c r="AE12" i="85" s="1"/>
  <c r="AQ12" i="85"/>
  <c r="AR12" i="85"/>
  <c r="AT12" i="85"/>
  <c r="AR13" i="85"/>
  <c r="AS13" i="85"/>
  <c r="AT13" i="85"/>
  <c r="AP13" i="85"/>
  <c r="AD13" i="85"/>
  <c r="AE13" i="85" s="1"/>
  <c r="AY13" i="85"/>
  <c r="AQ13" i="85"/>
  <c r="AP12" i="85"/>
  <c r="AY12" i="85"/>
  <c r="AC11" i="85"/>
  <c r="AL11" i="85" s="1"/>
  <c r="M11" i="85" s="1"/>
  <c r="AP11" i="85"/>
  <c r="A2159" i="230"/>
  <c r="AU12" i="85" l="1"/>
  <c r="AW12" i="85" s="1"/>
  <c r="R12" i="85" s="1"/>
  <c r="AU21" i="85"/>
  <c r="AW21" i="85" s="1"/>
  <c r="R21" i="85" s="1"/>
  <c r="AU18" i="85"/>
  <c r="AW18" i="85" s="1"/>
  <c r="R18" i="85" s="1"/>
  <c r="AU20" i="85"/>
  <c r="AW20" i="85" s="1"/>
  <c r="R20" i="85" s="1"/>
  <c r="AU19" i="85"/>
  <c r="AW19" i="85" s="1"/>
  <c r="R19" i="85" s="1"/>
  <c r="AU22" i="85"/>
  <c r="AW22" i="85" s="1"/>
  <c r="R22" i="85" s="1"/>
  <c r="AU15" i="85"/>
  <c r="AW15" i="85" s="1"/>
  <c r="R15" i="85" s="1"/>
  <c r="AU25" i="85"/>
  <c r="AW25" i="85" s="1"/>
  <c r="R25" i="85" s="1"/>
  <c r="AU14" i="85"/>
  <c r="AW14" i="85" s="1"/>
  <c r="R14" i="85" s="1"/>
  <c r="AU13" i="85"/>
  <c r="AW13" i="85" s="1"/>
  <c r="R13" i="85" s="1"/>
  <c r="AI11" i="85"/>
  <c r="J11" i="85" s="1"/>
  <c r="AO11" i="85"/>
  <c r="P11" i="85" s="1"/>
  <c r="AH11" i="85"/>
  <c r="I11" i="85" s="1"/>
  <c r="AN11" i="85"/>
  <c r="O11" i="85" s="1"/>
  <c r="AK11" i="85"/>
  <c r="L11" i="85" s="1"/>
  <c r="AM11" i="85"/>
  <c r="N11" i="85" s="1"/>
  <c r="AJ11" i="85"/>
  <c r="K11" i="85" s="1"/>
  <c r="AG11" i="85"/>
  <c r="H11" i="85" s="1"/>
  <c r="AS11" i="85"/>
  <c r="AT11" i="85"/>
  <c r="AR11" i="85"/>
  <c r="AQ11" i="85"/>
  <c r="AY11" i="85"/>
  <c r="AD11" i="85"/>
  <c r="A2160" i="230"/>
  <c r="AF11" i="85" l="1"/>
  <c r="G11" i="85" s="1"/>
  <c r="AE11" i="85"/>
  <c r="AU11" i="85"/>
  <c r="AW11" i="85" s="1"/>
  <c r="R11" i="85" s="1"/>
  <c r="A2161" i="230"/>
  <c r="A2162" i="230" l="1"/>
  <c r="A2163" i="230" l="1"/>
  <c r="A2164" i="230" l="1"/>
  <c r="A2165" i="230" l="1"/>
  <c r="A2166" i="230" l="1"/>
  <c r="A2167" i="230" l="1"/>
  <c r="A2168" i="230" l="1"/>
  <c r="A2169" i="230" l="1"/>
  <c r="A2170" i="230" l="1"/>
  <c r="A2171" i="230" l="1"/>
  <c r="A2172" i="230" l="1"/>
  <c r="A2173" i="230" l="1"/>
  <c r="A2174" i="230" l="1"/>
  <c r="A2175" i="230" l="1"/>
  <c r="A2176" i="230" l="1"/>
  <c r="A2177" i="230" l="1"/>
  <c r="A2178" i="230" l="1"/>
  <c r="A2179" i="230" l="1"/>
  <c r="A2180" i="230" l="1"/>
  <c r="A2181" i="230" l="1"/>
  <c r="A2182" i="230" l="1"/>
  <c r="A2183" i="230" l="1"/>
  <c r="A2184" i="230" l="1"/>
  <c r="A2185" i="230" l="1"/>
  <c r="A2186" i="230" l="1"/>
  <c r="A2187" i="230" l="1"/>
  <c r="A2188" i="230" l="1"/>
  <c r="A2189" i="230" l="1"/>
  <c r="A2190" i="230" l="1"/>
  <c r="A2191" i="230" l="1"/>
  <c r="A2192" i="230" l="1"/>
  <c r="A2193" i="230" l="1"/>
  <c r="A2194" i="230" l="1"/>
  <c r="A2195" i="230" l="1"/>
  <c r="A2196" i="230" l="1"/>
  <c r="A2197" i="230" l="1"/>
  <c r="A2198" i="230" l="1"/>
  <c r="A2199" i="230" l="1"/>
  <c r="A2200" i="230" l="1"/>
  <c r="A2201" i="230" l="1"/>
  <c r="A2202" i="230" l="1"/>
  <c r="A2203" i="230" l="1"/>
  <c r="A2204" i="230" l="1"/>
  <c r="A2205" i="230" l="1"/>
  <c r="A2206" i="230" l="1"/>
  <c r="A2207" i="230" l="1"/>
  <c r="A2208" i="230" l="1"/>
  <c r="A2209" i="230" l="1"/>
  <c r="A2210" i="230" l="1"/>
  <c r="A2211" i="230" l="1"/>
  <c r="A2212" i="230" l="1"/>
  <c r="A2213" i="230" l="1"/>
  <c r="A2214" i="230" l="1"/>
  <c r="A2215" i="230" l="1"/>
  <c r="A2216" i="230" l="1"/>
  <c r="A2217" i="230" l="1"/>
  <c r="A2218" i="230" l="1"/>
  <c r="A2219" i="230" l="1"/>
  <c r="A2220" i="230" l="1"/>
  <c r="A2221" i="230" l="1"/>
  <c r="A2222" i="230" l="1"/>
  <c r="A2223" i="230" l="1"/>
  <c r="A2224" i="230" l="1"/>
  <c r="A2225" i="230" l="1"/>
  <c r="A2226" i="230" l="1"/>
  <c r="A2227" i="230" l="1"/>
  <c r="A2228" i="230" l="1"/>
  <c r="A2229" i="230" l="1"/>
  <c r="A2230" i="230" l="1"/>
  <c r="A2231" i="230" l="1"/>
  <c r="A2232" i="230" l="1"/>
  <c r="A2233" i="230" l="1"/>
  <c r="A2234" i="230" l="1"/>
  <c r="A2235" i="230" l="1"/>
  <c r="A2236" i="230" l="1"/>
  <c r="A2237" i="230" l="1"/>
  <c r="A2238" i="230" l="1"/>
  <c r="A2239" i="230" l="1"/>
  <c r="A2240" i="230" l="1"/>
  <c r="A2241" i="230" l="1"/>
  <c r="A2242" i="230" l="1"/>
  <c r="A2243" i="230" l="1"/>
  <c r="A2244" i="230" l="1"/>
  <c r="A2245" i="230" l="1"/>
  <c r="A2246" i="230" l="1"/>
  <c r="A2247" i="230" l="1"/>
  <c r="A2248" i="230" l="1"/>
  <c r="A2249" i="230" l="1"/>
  <c r="A2250" i="230" l="1"/>
  <c r="A2251" i="230" l="1"/>
  <c r="A2252" i="230" l="1"/>
  <c r="A2253" i="230" l="1"/>
  <c r="A2254" i="230" l="1"/>
  <c r="A2255" i="230" l="1"/>
  <c r="A2256" i="230" l="1"/>
  <c r="A2257" i="230" l="1"/>
  <c r="A2258" i="230" l="1"/>
  <c r="A2259" i="230" l="1"/>
  <c r="I5" i="229" l="1"/>
  <c r="C5" i="229" s="1"/>
  <c r="A2260" i="230"/>
  <c r="A2261" i="230" l="1"/>
  <c r="A2262" i="230" l="1"/>
  <c r="A2263" i="230" l="1"/>
  <c r="A2264" i="230" l="1"/>
  <c r="A2265" i="230" l="1"/>
  <c r="A2266" i="230" l="1"/>
  <c r="A2267" i="230" l="1"/>
  <c r="A2268" i="230" l="1"/>
  <c r="A2269" i="230" l="1"/>
  <c r="A2270" i="230" l="1"/>
  <c r="A2271" i="230" l="1"/>
  <c r="A2272" i="230" l="1"/>
  <c r="A2273" i="230" l="1"/>
  <c r="A2274" i="230" l="1"/>
  <c r="A2275" i="230" l="1"/>
  <c r="A2276" i="230" l="1"/>
  <c r="A2277" i="230" l="1"/>
  <c r="A2278" i="230" l="1"/>
  <c r="A2279" i="230" l="1"/>
  <c r="A2280" i="230" l="1"/>
  <c r="A2281" i="230" l="1"/>
  <c r="A2282" i="230" l="1"/>
  <c r="A2283" i="230" l="1"/>
  <c r="A2284" i="230" l="1"/>
  <c r="A2285" i="230" l="1"/>
  <c r="A2286" i="230" l="1"/>
  <c r="A2287" i="230" l="1"/>
  <c r="A2288" i="230" l="1"/>
  <c r="A2289" i="230" l="1"/>
  <c r="A2290" i="230" l="1"/>
  <c r="A2291" i="230" l="1"/>
  <c r="A2292" i="230" l="1"/>
  <c r="A2293" i="230" l="1"/>
  <c r="A2294" i="230" l="1"/>
  <c r="A2295" i="230" l="1"/>
  <c r="A2296" i="230" l="1"/>
  <c r="A2297" i="230" l="1"/>
  <c r="A2298" i="230" l="1"/>
  <c r="A2299" i="230" l="1"/>
  <c r="A2300" i="230" l="1"/>
  <c r="A2301" i="230" l="1"/>
  <c r="A2302" i="230" l="1"/>
  <c r="A2303" i="230" l="1"/>
  <c r="A2304" i="230" l="1"/>
  <c r="A2305" i="230" l="1"/>
  <c r="A2306" i="230" l="1"/>
  <c r="A2307" i="230" l="1"/>
  <c r="A2308" i="230" l="1"/>
  <c r="A2309" i="230" l="1"/>
  <c r="A2310" i="230" l="1"/>
  <c r="A2311" i="230" l="1"/>
  <c r="A2312" i="230" l="1"/>
  <c r="A2313" i="230" l="1"/>
  <c r="A2314" i="230" l="1"/>
  <c r="A2315" i="230" l="1"/>
  <c r="A2316" i="230" l="1"/>
  <c r="A2317" i="230" l="1"/>
  <c r="A2318" i="230" l="1"/>
  <c r="A2319" i="230" l="1"/>
  <c r="A2320" i="230" l="1"/>
  <c r="A2321" i="230" l="1"/>
  <c r="A2322" i="230" l="1"/>
  <c r="A2323" i="230" l="1"/>
  <c r="A2324" i="230" l="1"/>
  <c r="A2325" i="230" l="1"/>
  <c r="A2326" i="230" l="1"/>
  <c r="A2327" i="230" l="1"/>
  <c r="A2328" i="230" l="1"/>
  <c r="A2329" i="230" l="1"/>
  <c r="A2330" i="230" l="1"/>
  <c r="A2331" i="230" l="1"/>
  <c r="A2332" i="230" l="1"/>
  <c r="A2333" i="230" l="1"/>
  <c r="A2334" i="230" l="1"/>
  <c r="A2335" i="230" l="1"/>
  <c r="A2336" i="230" l="1"/>
  <c r="A2337" i="230" l="1"/>
  <c r="A2338" i="230" l="1"/>
  <c r="A2339" i="230" l="1"/>
  <c r="A2340" i="230" l="1"/>
  <c r="A2341" i="230" l="1"/>
  <c r="A2342" i="230" l="1"/>
  <c r="A2343" i="230" l="1"/>
  <c r="A2344" i="230" l="1"/>
  <c r="A2345" i="230" l="1"/>
  <c r="A2346" i="230" l="1"/>
  <c r="A2347" i="230" l="1"/>
  <c r="A2348" i="230" l="1"/>
  <c r="A2349" i="230" l="1"/>
  <c r="A2350" i="230" l="1"/>
  <c r="A2351" i="230" l="1"/>
  <c r="A2352" i="230" l="1"/>
  <c r="A2353" i="230" l="1"/>
  <c r="A2354" i="230" l="1"/>
  <c r="A2355" i="230" l="1"/>
  <c r="A2356" i="230" l="1"/>
  <c r="A2357" i="230" l="1"/>
  <c r="A2358" i="230" l="1"/>
  <c r="A2359" i="230" l="1"/>
  <c r="A2360" i="230" l="1"/>
  <c r="A2361" i="230" l="1"/>
  <c r="A2362" i="230" l="1"/>
  <c r="A2363" i="230" l="1"/>
  <c r="A2364" i="230" l="1"/>
  <c r="A2365" i="230" l="1"/>
  <c r="A2366" i="230" l="1"/>
  <c r="A2367" i="230" l="1"/>
  <c r="A2368" i="230" l="1"/>
  <c r="A2369" i="230" l="1"/>
  <c r="A2370" i="230" l="1"/>
  <c r="A2371" i="230" l="1"/>
  <c r="A2372" i="230" l="1"/>
  <c r="A2373" i="230" l="1"/>
  <c r="A2374" i="230" l="1"/>
  <c r="A2375" i="230" l="1"/>
  <c r="A2376" i="230" l="1"/>
  <c r="A2377" i="230" l="1"/>
  <c r="A2378" i="230" l="1"/>
  <c r="A2379" i="230" l="1"/>
  <c r="A2380" i="230" l="1"/>
  <c r="A2381" i="230" l="1"/>
  <c r="A2382" i="230" l="1"/>
  <c r="A2383" i="230" l="1"/>
  <c r="A2384" i="230" l="1"/>
  <c r="A2385" i="230" l="1"/>
  <c r="A2386" i="230" l="1"/>
  <c r="A2387" i="230" l="1"/>
  <c r="A2388" i="230" l="1"/>
  <c r="A2389" i="230" l="1"/>
  <c r="A2390" i="230" l="1"/>
  <c r="A2391" i="230" l="1"/>
  <c r="A2392" i="230" l="1"/>
  <c r="A2393" i="230" l="1"/>
  <c r="A2394" i="230" l="1"/>
  <c r="A2395" i="230" l="1"/>
  <c r="A2396" i="230" l="1"/>
  <c r="A2397" i="230" l="1"/>
  <c r="A2398" i="230" l="1"/>
  <c r="A2399" i="230" l="1"/>
  <c r="A2400" i="230" l="1"/>
  <c r="A2401" i="230" l="1"/>
  <c r="A2402" i="230" l="1"/>
  <c r="A2403" i="230" l="1"/>
  <c r="A2404" i="230" l="1"/>
  <c r="A2405" i="230" l="1"/>
  <c r="A2406" i="230" l="1"/>
  <c r="A2407" i="230" l="1"/>
  <c r="A2408" i="230" l="1"/>
  <c r="A2409" i="230" l="1"/>
  <c r="A2410" i="230" l="1"/>
  <c r="A2411" i="230" l="1"/>
  <c r="A2412" i="230" l="1"/>
  <c r="A2413" i="230" l="1"/>
  <c r="A2414" i="230" l="1"/>
  <c r="A2415" i="230" l="1"/>
  <c r="A2416" i="230" l="1"/>
  <c r="A2417" i="230" l="1"/>
  <c r="A2418" i="230" l="1"/>
  <c r="A2419" i="230" l="1"/>
  <c r="A2420" i="230" l="1"/>
  <c r="A2421" i="230" l="1"/>
  <c r="A2422" i="230" l="1"/>
  <c r="A2423" i="230" l="1"/>
  <c r="A2424" i="230" l="1"/>
  <c r="A2425" i="230" l="1"/>
  <c r="A2426" i="230" l="1"/>
  <c r="A2427" i="230" l="1"/>
  <c r="A2428" i="230" l="1"/>
  <c r="A2429" i="230" l="1"/>
  <c r="A2430" i="230" l="1"/>
  <c r="A2431" i="230" l="1"/>
  <c r="A2432" i="230" l="1"/>
  <c r="A2433" i="230" l="1"/>
  <c r="A2434" i="230" l="1"/>
  <c r="A2435" i="230" l="1"/>
  <c r="A2436" i="230" l="1"/>
  <c r="A2437" i="230" l="1"/>
  <c r="A2438" i="230" l="1"/>
  <c r="A2439" i="230" l="1"/>
  <c r="A2440" i="230" l="1"/>
  <c r="A2441" i="230" l="1"/>
  <c r="A2442" i="230" l="1"/>
  <c r="A2443" i="230" l="1"/>
  <c r="A2444" i="230" l="1"/>
  <c r="A2445" i="230" l="1"/>
  <c r="A2446" i="230" l="1"/>
  <c r="A2447" i="230" l="1"/>
  <c r="A2448" i="230" l="1"/>
  <c r="A2449" i="230" l="1"/>
  <c r="A2450" i="230" l="1"/>
  <c r="A2451" i="230" l="1"/>
  <c r="A2452" i="230" l="1"/>
  <c r="A2453" i="230" l="1"/>
  <c r="A2454" i="230" l="1"/>
  <c r="A2455" i="230" l="1"/>
  <c r="A2456" i="230" l="1"/>
  <c r="A2457" i="230" l="1"/>
  <c r="A2458" i="230" l="1"/>
  <c r="A2459" i="230" l="1"/>
  <c r="A2460" i="230" l="1"/>
  <c r="A2461" i="230" l="1"/>
  <c r="A2462" i="230" l="1"/>
  <c r="A2463" i="230" l="1"/>
  <c r="A2464" i="230" l="1"/>
  <c r="A2465" i="230" l="1"/>
  <c r="A2466" i="230" l="1"/>
  <c r="A2467" i="230" l="1"/>
  <c r="A2468" i="230" l="1"/>
  <c r="A2469" i="230" l="1"/>
  <c r="A2470" i="230" l="1"/>
  <c r="A2471" i="230" l="1"/>
  <c r="A2472" i="230" l="1"/>
  <c r="A2473" i="230" l="1"/>
  <c r="A2474" i="230" l="1"/>
  <c r="A2475" i="230" l="1"/>
  <c r="A2476" i="230" l="1"/>
  <c r="A2477" i="230" l="1"/>
  <c r="A2478" i="230" l="1"/>
  <c r="A2479" i="230" l="1"/>
  <c r="A2480" i="230" l="1"/>
  <c r="A2481" i="230" l="1"/>
  <c r="A2482" i="230" l="1"/>
  <c r="A2483" i="230" l="1"/>
  <c r="A2484" i="230" l="1"/>
  <c r="A2485" i="230" l="1"/>
  <c r="A2486" i="230" l="1"/>
  <c r="A2487" i="230" l="1"/>
  <c r="A2488" i="230" l="1"/>
  <c r="A2489" i="230" l="1"/>
  <c r="A2490" i="230" l="1"/>
  <c r="A2491" i="230" l="1"/>
  <c r="A2492" i="230" l="1"/>
  <c r="A2493" i="230" l="1"/>
  <c r="A2494" i="230" l="1"/>
  <c r="A2495" i="230" l="1"/>
  <c r="A2496" i="230" l="1"/>
  <c r="A2497" i="230" l="1"/>
  <c r="A2498" i="230" l="1"/>
  <c r="A2499" i="230" l="1"/>
  <c r="A2500" i="230" l="1"/>
  <c r="A2501" i="230" l="1"/>
  <c r="A2502" i="230" l="1"/>
  <c r="A2503" i="230" l="1"/>
  <c r="A2504" i="230" l="1"/>
  <c r="A2505" i="230" l="1"/>
  <c r="A2506" i="230" l="1"/>
  <c r="A2507" i="230" l="1"/>
  <c r="A2508" i="230" l="1"/>
  <c r="A2509" i="230" l="1"/>
  <c r="A2510" i="230" l="1"/>
  <c r="A2511" i="230" l="1"/>
  <c r="A2512" i="230" l="1"/>
  <c r="A2513" i="230" l="1"/>
  <c r="A2514" i="230" l="1"/>
  <c r="A2515" i="230" l="1"/>
  <c r="A2516" i="230" l="1"/>
  <c r="A2517" i="230" l="1"/>
  <c r="A2518" i="230" l="1"/>
  <c r="A2519" i="230" l="1"/>
  <c r="A2520" i="230" l="1"/>
  <c r="A2521" i="230" l="1"/>
  <c r="A2522" i="230" l="1"/>
  <c r="A2523" i="230" l="1"/>
  <c r="A2524" i="230" l="1"/>
  <c r="A2525" i="230" l="1"/>
  <c r="A2526" i="230" l="1"/>
  <c r="A2527" i="230" l="1"/>
  <c r="A2528" i="230" l="1"/>
  <c r="A2529" i="230" l="1"/>
  <c r="A2530" i="230" l="1"/>
  <c r="A2531" i="230" l="1"/>
  <c r="A2532" i="230" l="1"/>
  <c r="A2533" i="230" l="1"/>
  <c r="A2534" i="230" l="1"/>
  <c r="A2535" i="230" l="1"/>
  <c r="A2536" i="230" l="1"/>
  <c r="A2537" i="230" l="1"/>
  <c r="A2538" i="230" l="1"/>
  <c r="A2539" i="230" l="1"/>
  <c r="A2540" i="230" l="1"/>
  <c r="A2541" i="230" l="1"/>
  <c r="A2542" i="230" l="1"/>
  <c r="A2543" i="230" l="1"/>
  <c r="A2544" i="230" l="1"/>
  <c r="A2545" i="230" l="1"/>
  <c r="A2546" i="230" l="1"/>
  <c r="A2547" i="230" l="1"/>
  <c r="A2548" i="230" l="1"/>
  <c r="A2549" i="230" l="1"/>
  <c r="A2550" i="230" l="1"/>
  <c r="A2551" i="230" l="1"/>
  <c r="A2552" i="230" l="1"/>
  <c r="A2553" i="230" l="1"/>
  <c r="A2554" i="230" l="1"/>
  <c r="A2555" i="230" l="1"/>
  <c r="A2556" i="230" l="1"/>
  <c r="A2557" i="230" l="1"/>
  <c r="A2558" i="230" l="1"/>
  <c r="A2559" i="230" l="1"/>
  <c r="A2560" i="230" l="1"/>
  <c r="A2561" i="230" l="1"/>
  <c r="A2562" i="230" l="1"/>
  <c r="A2563" i="230" l="1"/>
  <c r="A2564" i="230" l="1"/>
  <c r="I88" i="229" l="1"/>
  <c r="T89" i="229" s="1"/>
  <c r="R90" i="229" s="1"/>
  <c r="I214" i="229"/>
  <c r="T215" i="229" s="1"/>
  <c r="R216" i="229" s="1"/>
  <c r="I10" i="229"/>
  <c r="T11" i="229" s="1"/>
  <c r="R12" i="229" s="1"/>
  <c r="I226" i="229"/>
  <c r="T227" i="229" s="1"/>
  <c r="R228" i="229" s="1"/>
  <c r="I442" i="229"/>
  <c r="T443" i="229" s="1"/>
  <c r="R444" i="229" s="1"/>
  <c r="I520" i="229"/>
  <c r="T521" i="229" s="1"/>
  <c r="R522" i="229" s="1"/>
  <c r="I568" i="229"/>
  <c r="T569" i="229" s="1"/>
  <c r="R570" i="229" s="1"/>
  <c r="I190" i="229"/>
  <c r="T191" i="229" s="1"/>
  <c r="R192" i="229" s="1"/>
  <c r="I16" i="229"/>
  <c r="T17" i="229" s="1"/>
  <c r="R18" i="229" s="1"/>
  <c r="I490" i="229"/>
  <c r="T491" i="229" s="1"/>
  <c r="R492" i="229" s="1"/>
  <c r="I586" i="229"/>
  <c r="T587" i="229" s="1"/>
  <c r="R588" i="229" s="1"/>
  <c r="I82" i="229"/>
  <c r="T83" i="229" s="1"/>
  <c r="R84" i="229" s="1"/>
  <c r="I208" i="229"/>
  <c r="T209" i="229" s="1"/>
  <c r="R210" i="229" s="1"/>
  <c r="I70" i="229"/>
  <c r="T71" i="229" s="1"/>
  <c r="R72" i="229" s="1"/>
  <c r="I556" i="229"/>
  <c r="T557" i="229" s="1"/>
  <c r="R558" i="229" s="1"/>
  <c r="I322" i="229"/>
  <c r="T323" i="229" s="1"/>
  <c r="R324" i="229" s="1"/>
  <c r="I124" i="229"/>
  <c r="T125" i="229" s="1"/>
  <c r="R126" i="229" s="1"/>
  <c r="I148" i="229"/>
  <c r="T149" i="229" s="1"/>
  <c r="R150" i="229" s="1"/>
  <c r="I28" i="229"/>
  <c r="T29" i="229" s="1"/>
  <c r="R30" i="229" s="1"/>
  <c r="I46" i="229"/>
  <c r="T47" i="229" s="1"/>
  <c r="R48" i="229" s="1"/>
  <c r="I22" i="229"/>
  <c r="T23" i="229" s="1"/>
  <c r="R24" i="229" s="1"/>
  <c r="I532" i="229"/>
  <c r="T533" i="229" s="1"/>
  <c r="R534" i="229" s="1"/>
  <c r="I112" i="229"/>
  <c r="T113" i="229" s="1"/>
  <c r="R114" i="229" s="1"/>
  <c r="A2565" i="230"/>
  <c r="U588" i="229" l="1"/>
  <c r="M589" i="229" s="1"/>
  <c r="A588" i="229" s="1"/>
  <c r="R589" i="229"/>
  <c r="O588" i="229" s="1"/>
  <c r="U570" i="229"/>
  <c r="M571" i="229" s="1"/>
  <c r="A570" i="229" s="1"/>
  <c r="R571" i="229"/>
  <c r="O570" i="229" s="1"/>
  <c r="U558" i="229"/>
  <c r="M559" i="229" s="1"/>
  <c r="A558" i="229" s="1"/>
  <c r="R559" i="229"/>
  <c r="O558" i="229" s="1"/>
  <c r="U534" i="229"/>
  <c r="M535" i="229" s="1"/>
  <c r="A534" i="229" s="1"/>
  <c r="R535" i="229"/>
  <c r="O534" i="229" s="1"/>
  <c r="U522" i="229"/>
  <c r="M523" i="229" s="1"/>
  <c r="A522" i="229" s="1"/>
  <c r="R523" i="229"/>
  <c r="O522" i="229" s="1"/>
  <c r="U492" i="229"/>
  <c r="M493" i="229" s="1"/>
  <c r="A492" i="229" s="1"/>
  <c r="R493" i="229"/>
  <c r="O492" i="229" s="1"/>
  <c r="U444" i="229"/>
  <c r="M445" i="229" s="1"/>
  <c r="A444" i="229" s="1"/>
  <c r="R445" i="229"/>
  <c r="O444" i="229" s="1"/>
  <c r="U324" i="229"/>
  <c r="M325" i="229" s="1"/>
  <c r="A324" i="229" s="1"/>
  <c r="R325" i="229"/>
  <c r="O324" i="229" s="1"/>
  <c r="U228" i="229"/>
  <c r="M229" i="229" s="1"/>
  <c r="A228" i="229" s="1"/>
  <c r="R229" i="229"/>
  <c r="O228" i="229" s="1"/>
  <c r="U216" i="229"/>
  <c r="M217" i="229" s="1"/>
  <c r="A216" i="229" s="1"/>
  <c r="R217" i="229"/>
  <c r="O216" i="229" s="1"/>
  <c r="U210" i="229"/>
  <c r="M211" i="229" s="1"/>
  <c r="A210" i="229" s="1"/>
  <c r="R211" i="229"/>
  <c r="O210" i="229" s="1"/>
  <c r="U192" i="229"/>
  <c r="M193" i="229" s="1"/>
  <c r="A192" i="229" s="1"/>
  <c r="R193" i="229"/>
  <c r="O192" i="229" s="1"/>
  <c r="U150" i="229"/>
  <c r="M151" i="229" s="1"/>
  <c r="A150" i="229" s="1"/>
  <c r="R151" i="229"/>
  <c r="O150" i="229" s="1"/>
  <c r="U126" i="229"/>
  <c r="M127" i="229" s="1"/>
  <c r="A126" i="229" s="1"/>
  <c r="R127" i="229"/>
  <c r="O126" i="229" s="1"/>
  <c r="U114" i="229"/>
  <c r="M115" i="229" s="1"/>
  <c r="A114" i="229" s="1"/>
  <c r="R115" i="229"/>
  <c r="O114" i="229" s="1"/>
  <c r="U90" i="229"/>
  <c r="M91" i="229" s="1"/>
  <c r="A90" i="229" s="1"/>
  <c r="R91" i="229"/>
  <c r="O90" i="229" s="1"/>
  <c r="U84" i="229"/>
  <c r="M85" i="229" s="1"/>
  <c r="A84" i="229" s="1"/>
  <c r="R85" i="229"/>
  <c r="O84" i="229" s="1"/>
  <c r="U72" i="229"/>
  <c r="M73" i="229" s="1"/>
  <c r="A72" i="229" s="1"/>
  <c r="R73" i="229"/>
  <c r="O72" i="229" s="1"/>
  <c r="U48" i="229"/>
  <c r="M49" i="229" s="1"/>
  <c r="A48" i="229" s="1"/>
  <c r="R49" i="229"/>
  <c r="O48" i="229" s="1"/>
  <c r="R31" i="229"/>
  <c r="O30" i="229" s="1"/>
  <c r="U30" i="229"/>
  <c r="M31" i="229" s="1"/>
  <c r="A30" i="229" s="1"/>
  <c r="U24" i="229"/>
  <c r="M25" i="229" s="1"/>
  <c r="A24" i="229" s="1"/>
  <c r="R25" i="229"/>
  <c r="O24" i="229" s="1"/>
  <c r="U18" i="229"/>
  <c r="M19" i="229" s="1"/>
  <c r="A18" i="229" s="1"/>
  <c r="R19" i="229"/>
  <c r="O18" i="229" s="1"/>
  <c r="U12" i="229"/>
  <c r="M13" i="229" s="1"/>
  <c r="A12" i="229" s="1"/>
  <c r="R13" i="229"/>
  <c r="O12" i="229" s="1"/>
  <c r="A2566" i="230"/>
  <c r="P588" i="229" l="1"/>
  <c r="N588" i="229"/>
  <c r="P570" i="229"/>
  <c r="N570" i="229"/>
  <c r="P558" i="229"/>
  <c r="N558" i="229"/>
  <c r="P534" i="229"/>
  <c r="N534" i="229"/>
  <c r="P522" i="229"/>
  <c r="N522" i="229"/>
  <c r="P492" i="229"/>
  <c r="N492" i="229"/>
  <c r="P444" i="229"/>
  <c r="N444" i="229"/>
  <c r="P324" i="229"/>
  <c r="N324" i="229"/>
  <c r="P228" i="229"/>
  <c r="N228" i="229"/>
  <c r="P216" i="229"/>
  <c r="N216" i="229"/>
  <c r="P210" i="229"/>
  <c r="N210" i="229"/>
  <c r="P192" i="229"/>
  <c r="N192" i="229"/>
  <c r="P150" i="229"/>
  <c r="N150" i="229"/>
  <c r="P126" i="229"/>
  <c r="N126" i="229"/>
  <c r="P114" i="229"/>
  <c r="N114" i="229"/>
  <c r="P90" i="229"/>
  <c r="N90" i="229"/>
  <c r="P84" i="229"/>
  <c r="N84" i="229"/>
  <c r="P72" i="229"/>
  <c r="N72" i="229"/>
  <c r="P48" i="229"/>
  <c r="N48" i="229"/>
  <c r="P30" i="229"/>
  <c r="N30" i="229"/>
  <c r="P24" i="229"/>
  <c r="N24" i="229"/>
  <c r="P18" i="229"/>
  <c r="N18" i="229"/>
  <c r="P12" i="229"/>
  <c r="N12" i="229"/>
  <c r="A2567" i="230"/>
  <c r="P2" i="229" l="1"/>
  <c r="A2568" i="230"/>
  <c r="AG2" i="229" l="1"/>
  <c r="W30" i="85" s="1"/>
  <c r="A2569" i="230"/>
  <c r="A2570" i="230" l="1"/>
  <c r="A2571" i="230" l="1"/>
  <c r="A2572" i="230" l="1"/>
  <c r="A2573" i="230" l="1"/>
  <c r="A2574" i="230" l="1"/>
  <c r="A2575" i="230" l="1"/>
  <c r="A2576" i="230" l="1"/>
  <c r="A2577" i="230" l="1"/>
  <c r="A2578" i="230" l="1"/>
  <c r="A2579" i="230" l="1"/>
  <c r="A2580" i="230" l="1"/>
  <c r="A2581" i="230" l="1"/>
  <c r="A2582" i="230" l="1"/>
  <c r="A2583" i="230" l="1"/>
  <c r="A2584" i="230" l="1"/>
  <c r="A2585" i="230" l="1"/>
  <c r="A2586" i="230" l="1"/>
  <c r="A2587" i="230" l="1"/>
  <c r="A2588" i="230" l="1"/>
  <c r="A2589" i="230" l="1"/>
  <c r="A2590" i="230" l="1"/>
  <c r="A2591" i="230" l="1"/>
  <c r="A2592" i="230" l="1"/>
  <c r="A2593" i="230" l="1"/>
  <c r="A2594" i="230" l="1"/>
  <c r="A2595" i="230" l="1"/>
  <c r="A2596" i="230" l="1"/>
  <c r="A2597" i="230" l="1"/>
  <c r="A2598" i="230" l="1"/>
  <c r="A2599" i="230" l="1"/>
  <c r="A2600" i="230" l="1"/>
  <c r="A2601" i="230" l="1"/>
  <c r="A2602" i="230" l="1"/>
  <c r="A2603" i="230" l="1"/>
  <c r="A2604" i="230" l="1"/>
  <c r="A2605" i="230" l="1"/>
  <c r="A2606" i="230" l="1"/>
  <c r="A2607" i="230" l="1"/>
  <c r="A2608" i="230" l="1"/>
  <c r="A2609" i="230" l="1"/>
  <c r="A2610" i="230" l="1"/>
  <c r="A2611" i="230" l="1"/>
  <c r="A2612" i="230" l="1"/>
  <c r="A2613" i="230" l="1"/>
  <c r="A2614" i="230" l="1"/>
  <c r="A2615" i="230" l="1"/>
  <c r="A2616" i="230" l="1"/>
  <c r="A2617" i="230" l="1"/>
  <c r="A2618" i="230" l="1"/>
  <c r="A2619" i="230" l="1"/>
  <c r="A2620" i="230" l="1"/>
  <c r="A2621" i="230" l="1"/>
  <c r="A2622" i="230" l="1"/>
  <c r="A2623" i="230" l="1"/>
  <c r="A2624" i="230" l="1"/>
  <c r="A2625" i="230" l="1"/>
  <c r="A2626" i="230" l="1"/>
  <c r="A2627" i="230" l="1"/>
  <c r="A2628" i="230" l="1"/>
  <c r="A2629" i="230" l="1"/>
  <c r="A2630" i="230" l="1"/>
  <c r="A2631" i="230" l="1"/>
  <c r="A2632" i="230" l="1"/>
  <c r="A2633" i="230" l="1"/>
  <c r="A2634" i="230" l="1"/>
  <c r="A2635" i="230" l="1"/>
  <c r="A2636" i="230" l="1"/>
  <c r="A2637" i="230" l="1"/>
  <c r="A2638" i="230" l="1"/>
  <c r="A2639" i="230" l="1"/>
  <c r="A2640" i="230" l="1"/>
  <c r="A2641" i="230" l="1"/>
  <c r="A2642" i="230" l="1"/>
  <c r="A2643" i="230" l="1"/>
  <c r="A2644" i="230" l="1"/>
  <c r="A2645" i="230" l="1"/>
  <c r="A2646" i="230" l="1"/>
  <c r="A2647" i="230" l="1"/>
  <c r="A2648" i="230" l="1"/>
  <c r="A2649" i="230" l="1"/>
  <c r="A2650" i="230" l="1"/>
  <c r="A2651" i="230" l="1"/>
  <c r="A2652" i="230" l="1"/>
  <c r="A2653" i="230" l="1"/>
  <c r="A2654" i="230" l="1"/>
  <c r="A2655" i="230" l="1"/>
  <c r="A2656" i="230" l="1"/>
  <c r="A2657" i="230" l="1"/>
  <c r="A2658" i="230" l="1"/>
  <c r="A2659" i="230" l="1"/>
  <c r="A2660" i="230" l="1"/>
  <c r="A2661" i="230" l="1"/>
  <c r="A2662" i="230" l="1"/>
  <c r="A2663" i="230" l="1"/>
  <c r="A2664" i="230" l="1"/>
  <c r="A2665" i="230" l="1"/>
  <c r="A2666" i="230" l="1"/>
  <c r="A2667" i="230" l="1"/>
  <c r="A2668" i="230" l="1"/>
  <c r="A2669" i="230" l="1"/>
  <c r="A2670" i="230" l="1"/>
  <c r="A2671" i="230" l="1"/>
  <c r="A2672" i="230" l="1"/>
  <c r="A2673" i="230" l="1"/>
  <c r="A2674" i="230" l="1"/>
  <c r="A2675" i="230" l="1"/>
  <c r="A2676" i="230" l="1"/>
  <c r="A2677" i="230" l="1"/>
  <c r="A2678" i="230" l="1"/>
  <c r="A2679" i="230" l="1"/>
  <c r="A2680" i="230" l="1"/>
  <c r="A2681" i="230" l="1"/>
  <c r="A2682" i="230" l="1"/>
  <c r="A2683" i="230" l="1"/>
  <c r="A2684" i="230" l="1"/>
  <c r="A2685" i="230" l="1"/>
  <c r="A2686" i="230" l="1"/>
  <c r="A2687" i="230" l="1"/>
  <c r="A2688" i="230" l="1"/>
  <c r="A2689" i="230" l="1"/>
  <c r="A2690" i="230" l="1"/>
  <c r="A2691" i="230" l="1"/>
  <c r="A2692" i="230" l="1"/>
  <c r="A2693" i="230" l="1"/>
  <c r="A2694" i="230" l="1"/>
  <c r="A2695" i="230" l="1"/>
  <c r="A2696" i="230" l="1"/>
  <c r="A2697" i="230" l="1"/>
  <c r="A2698" i="230" l="1"/>
  <c r="A2699" i="230" l="1"/>
  <c r="A2700" i="230" l="1"/>
  <c r="A2701" i="230" l="1"/>
  <c r="A2702" i="230" l="1"/>
  <c r="A2703" i="230" l="1"/>
  <c r="A2704" i="230" l="1"/>
  <c r="A2705" i="230" l="1"/>
  <c r="A2706" i="230" l="1"/>
  <c r="A2707" i="230" l="1"/>
  <c r="A2708" i="230" l="1"/>
  <c r="A2709" i="230" l="1"/>
  <c r="A2710" i="230" l="1"/>
  <c r="A2711" i="230" l="1"/>
  <c r="A2712" i="230" l="1"/>
  <c r="A2713" i="230" l="1"/>
  <c r="A2714" i="230" l="1"/>
  <c r="A2715" i="230" l="1"/>
  <c r="A2716" i="230" l="1"/>
  <c r="A2717" i="230" l="1"/>
  <c r="A2718" i="230" l="1"/>
  <c r="A2719" i="230" l="1"/>
  <c r="A2720" i="230" l="1"/>
  <c r="A2721" i="230" l="1"/>
  <c r="A2722" i="230" l="1"/>
  <c r="A2723" i="230" l="1"/>
  <c r="A2724" i="230" l="1"/>
  <c r="A2725" i="230" l="1"/>
  <c r="A2726" i="230" l="1"/>
  <c r="A2727" i="230" l="1"/>
  <c r="A2728" i="230" l="1"/>
  <c r="A2729" i="230" l="1"/>
  <c r="A2730" i="230" l="1"/>
  <c r="A2731" i="230" l="1"/>
  <c r="A2732" i="230" l="1"/>
  <c r="A2733" i="230" l="1"/>
  <c r="A2734" i="230" l="1"/>
  <c r="A2735" i="230" l="1"/>
  <c r="A2736" i="230" l="1"/>
  <c r="A2737" i="230" l="1"/>
  <c r="A2738" i="230" l="1"/>
  <c r="A2739" i="230" l="1"/>
  <c r="A2740" i="230" l="1"/>
  <c r="A2741" i="230" l="1"/>
  <c r="A2742" i="230" l="1"/>
  <c r="A2743" i="230" l="1"/>
  <c r="A2744" i="230" l="1"/>
  <c r="A2745" i="230" l="1"/>
  <c r="A2746" i="230" l="1"/>
  <c r="A2747" i="230" l="1"/>
  <c r="A2748" i="230" l="1"/>
  <c r="A2749" i="230" l="1"/>
  <c r="A2750" i="230" l="1"/>
  <c r="A2751" i="230" l="1"/>
  <c r="A2752" i="230" l="1"/>
  <c r="A2753" i="230" l="1"/>
  <c r="A2754" i="230" l="1"/>
  <c r="A2755" i="230" l="1"/>
  <c r="A2756" i="230" l="1"/>
  <c r="A2757" i="230" l="1"/>
  <c r="A2758" i="230" l="1"/>
  <c r="A2759" i="230" l="1"/>
  <c r="A2760" i="230" l="1"/>
  <c r="A2761" i="230" l="1"/>
  <c r="A2762" i="230" l="1"/>
  <c r="A2763" i="230" l="1"/>
  <c r="A2764" i="230" l="1"/>
  <c r="A2765" i="230" l="1"/>
  <c r="A2766" i="230" l="1"/>
  <c r="A2767" i="230" l="1"/>
  <c r="A2768" i="230" l="1"/>
  <c r="A2769" i="230" l="1"/>
  <c r="A2770" i="230" l="1"/>
  <c r="A2771" i="230" l="1"/>
  <c r="A2772" i="230" l="1"/>
  <c r="A2773" i="230" l="1"/>
  <c r="A2774" i="230" l="1"/>
  <c r="A2775" i="230" l="1"/>
  <c r="A2776" i="230" l="1"/>
  <c r="A2777" i="230" l="1"/>
  <c r="A2778" i="230" l="1"/>
  <c r="A2779" i="230" l="1"/>
  <c r="A2780" i="230" l="1"/>
  <c r="A2781" i="230" l="1"/>
  <c r="A2782" i="230" l="1"/>
  <c r="A2783" i="230" l="1"/>
  <c r="A2784" i="230" l="1"/>
  <c r="A2785" i="230" l="1"/>
  <c r="A2786" i="230" l="1"/>
  <c r="A2787" i="230" l="1"/>
  <c r="A2788" i="230" l="1"/>
  <c r="A2789" i="230" l="1"/>
  <c r="A2790" i="230" l="1"/>
  <c r="A2791" i="230" l="1"/>
  <c r="A2792" i="230" l="1"/>
  <c r="A2793" i="230" l="1"/>
  <c r="A2794" i="230" l="1"/>
  <c r="A2795" i="230" l="1"/>
  <c r="A2796" i="230" l="1"/>
  <c r="A2797" i="230" l="1"/>
  <c r="A2798" i="230" l="1"/>
  <c r="A2799" i="230" l="1"/>
  <c r="A2800" i="230" l="1"/>
  <c r="A2801" i="230" l="1"/>
  <c r="A2802" i="230" l="1"/>
  <c r="A2803" i="230" l="1"/>
  <c r="A2804" i="230" l="1"/>
  <c r="A2805" i="230" l="1"/>
  <c r="A2806" i="230" l="1"/>
  <c r="A2807" i="230" l="1"/>
  <c r="A2808" i="230" l="1"/>
  <c r="A2809" i="230" l="1"/>
  <c r="A2810" i="230" l="1"/>
  <c r="A2811" i="230" l="1"/>
  <c r="I598" i="229" l="1"/>
  <c r="T599" i="229" s="1"/>
  <c r="R600" i="229" s="1"/>
  <c r="I166" i="229"/>
  <c r="T167" i="229" s="1"/>
  <c r="R168" i="229" s="1"/>
  <c r="A2812" i="230"/>
  <c r="U600" i="229" l="1"/>
  <c r="M601" i="229" s="1"/>
  <c r="A600" i="229" s="1"/>
  <c r="R601" i="229"/>
  <c r="O600" i="229" s="1"/>
  <c r="U168" i="229"/>
  <c r="M169" i="229" s="1"/>
  <c r="A168" i="229" s="1"/>
  <c r="R169" i="229"/>
  <c r="O168" i="229" s="1"/>
  <c r="I466" i="229"/>
  <c r="T467" i="229" s="1"/>
  <c r="R468" i="229" s="1"/>
  <c r="I316" i="229"/>
  <c r="T317" i="229" s="1"/>
  <c r="R318" i="229" s="1"/>
  <c r="I448" i="229"/>
  <c r="T449" i="229" s="1"/>
  <c r="R450" i="229" s="1"/>
  <c r="I454" i="229"/>
  <c r="T455" i="229" s="1"/>
  <c r="R456" i="229" s="1"/>
  <c r="I220" i="229"/>
  <c r="T221" i="229" s="1"/>
  <c r="R222" i="229" s="1"/>
  <c r="I172" i="229"/>
  <c r="T173" i="229" s="1"/>
  <c r="R174" i="229" s="1"/>
  <c r="I256" i="229"/>
  <c r="T257" i="229" s="1"/>
  <c r="R258" i="229" s="1"/>
  <c r="A2813" i="230"/>
  <c r="P600" i="229" l="1"/>
  <c r="N600" i="229"/>
  <c r="U468" i="229"/>
  <c r="M469" i="229" s="1"/>
  <c r="A468" i="229" s="1"/>
  <c r="R469" i="229"/>
  <c r="O468" i="229" s="1"/>
  <c r="U456" i="229"/>
  <c r="M457" i="229" s="1"/>
  <c r="A456" i="229" s="1"/>
  <c r="R457" i="229"/>
  <c r="O456" i="229" s="1"/>
  <c r="U450" i="229"/>
  <c r="M451" i="229" s="1"/>
  <c r="A450" i="229" s="1"/>
  <c r="R451" i="229"/>
  <c r="O450" i="229" s="1"/>
  <c r="U318" i="229"/>
  <c r="M319" i="229" s="1"/>
  <c r="A318" i="229" s="1"/>
  <c r="R319" i="229"/>
  <c r="O318" i="229" s="1"/>
  <c r="U258" i="229"/>
  <c r="M259" i="229" s="1"/>
  <c r="A258" i="229" s="1"/>
  <c r="R259" i="229"/>
  <c r="O258" i="229" s="1"/>
  <c r="U222" i="229"/>
  <c r="M223" i="229" s="1"/>
  <c r="A222" i="229" s="1"/>
  <c r="R223" i="229"/>
  <c r="O222" i="229" s="1"/>
  <c r="U174" i="229"/>
  <c r="M175" i="229" s="1"/>
  <c r="A174" i="229" s="1"/>
  <c r="R175" i="229"/>
  <c r="O174" i="229" s="1"/>
  <c r="P168" i="229"/>
  <c r="N168" i="229"/>
  <c r="A2814" i="230"/>
  <c r="P468" i="229" l="1"/>
  <c r="N468" i="229"/>
  <c r="P456" i="229"/>
  <c r="N456" i="229"/>
  <c r="P450" i="229"/>
  <c r="N450" i="229"/>
  <c r="P318" i="229"/>
  <c r="N318" i="229"/>
  <c r="P258" i="229"/>
  <c r="N258" i="229"/>
  <c r="P222" i="229"/>
  <c r="N222" i="229"/>
  <c r="P174" i="229"/>
  <c r="N174" i="229"/>
  <c r="A2815" i="230"/>
  <c r="A2816" i="230" l="1"/>
  <c r="A2817" i="230" l="1"/>
  <c r="A2818" i="230" l="1"/>
  <c r="A2819" i="230" l="1"/>
  <c r="A2820" i="230" l="1"/>
  <c r="A2821" i="230" l="1"/>
  <c r="A2822" i="230" l="1"/>
  <c r="A2823" i="230" l="1"/>
  <c r="A2824" i="230" l="1"/>
  <c r="A2825" i="230" l="1"/>
  <c r="A2826" i="230" l="1"/>
  <c r="A2827" i="230" l="1"/>
  <c r="A2828" i="230" l="1"/>
  <c r="A2829" i="230" l="1"/>
  <c r="A2830" i="230" l="1"/>
  <c r="A2831" i="230" l="1"/>
  <c r="A2832" i="230" l="1"/>
  <c r="A2833" i="230" l="1"/>
  <c r="A2834" i="230" l="1"/>
  <c r="A2835" i="230" l="1"/>
  <c r="A2836" i="230" l="1"/>
  <c r="A2837" i="230" l="1"/>
  <c r="A2838" i="230" l="1"/>
  <c r="A2839" i="230" l="1"/>
  <c r="A2840" i="230" l="1"/>
  <c r="A2841" i="230" l="1"/>
  <c r="A2842" i="230" l="1"/>
  <c r="A2843" i="230" l="1"/>
  <c r="A2844" i="230" l="1"/>
  <c r="A2845" i="230" l="1"/>
  <c r="A2846" i="230" l="1"/>
  <c r="A2847" i="230" l="1"/>
  <c r="A2848" i="230" l="1"/>
  <c r="A2849" i="230" l="1"/>
  <c r="A2850" i="230" l="1"/>
  <c r="A2851" i="230" l="1"/>
  <c r="A2852" i="230" l="1"/>
  <c r="A2853" i="230" l="1"/>
  <c r="A2854" i="230" l="1"/>
  <c r="A2855" i="230" l="1"/>
  <c r="A2856" i="230" l="1"/>
  <c r="A2857" i="230" l="1"/>
  <c r="A2858" i="230" l="1"/>
  <c r="A2859" i="230" l="1"/>
  <c r="A2860" i="230" l="1"/>
  <c r="A2861" i="230" l="1"/>
  <c r="A2862" i="230" l="1"/>
  <c r="A2863" i="230" l="1"/>
  <c r="A2864" i="230" l="1"/>
  <c r="A2865" i="230" l="1"/>
  <c r="A2866" i="230" l="1"/>
  <c r="A2867" i="230" l="1"/>
  <c r="A2868" i="230" l="1"/>
  <c r="A2869" i="230" l="1"/>
  <c r="A2870" i="230" l="1"/>
  <c r="A2871" i="230" l="1"/>
  <c r="A2872" i="230" l="1"/>
  <c r="A2873" i="230" l="1"/>
  <c r="A2874" i="230" l="1"/>
  <c r="A2875" i="230" l="1"/>
  <c r="A2876" i="230" l="1"/>
  <c r="A2877" i="230" l="1"/>
  <c r="A2878" i="230" l="1"/>
  <c r="A2879" i="230" l="1"/>
  <c r="A2880" i="230" l="1"/>
  <c r="A2881" i="230" l="1"/>
  <c r="A2882" i="230" l="1"/>
  <c r="A2883" i="230" l="1"/>
  <c r="A2884" i="230" l="1"/>
  <c r="A2885" i="230" l="1"/>
  <c r="A2886" i="230" l="1"/>
  <c r="A2887" i="230" l="1"/>
  <c r="A2888" i="230" l="1"/>
  <c r="A2889" i="230" l="1"/>
  <c r="A2890" i="230" l="1"/>
  <c r="A2891" i="230" l="1"/>
  <c r="A2892" i="230" l="1"/>
  <c r="A2893" i="230" l="1"/>
  <c r="A2894" i="230" l="1"/>
  <c r="A2895" i="230" l="1"/>
  <c r="A2896" i="230" l="1"/>
  <c r="A2897" i="230" l="1"/>
  <c r="A2898" i="230" l="1"/>
  <c r="A2899" i="230" l="1"/>
  <c r="A2900" i="230" l="1"/>
  <c r="A2901" i="230" l="1"/>
  <c r="A2902" i="230" l="1"/>
  <c r="A2903" i="230" l="1"/>
  <c r="A2904" i="230" l="1"/>
  <c r="A2905" i="230" l="1"/>
  <c r="A2906" i="230" l="1"/>
  <c r="A2907" i="230" l="1"/>
  <c r="A2908" i="230" l="1"/>
  <c r="A2909" i="230" l="1"/>
  <c r="A2910" i="230" l="1"/>
  <c r="A2911" i="230" l="1"/>
  <c r="A2912" i="230" l="1"/>
  <c r="A2913" i="230" l="1"/>
  <c r="A2914" i="230" l="1"/>
  <c r="A2915" i="230" l="1"/>
  <c r="A2916" i="230" l="1"/>
  <c r="A2917" i="230" l="1"/>
  <c r="A2918" i="230" l="1"/>
  <c r="A2919" i="230" l="1"/>
  <c r="A2920" i="230" l="1"/>
  <c r="A2921" i="230" l="1"/>
  <c r="A2922" i="230" l="1"/>
  <c r="A2923" i="230" l="1"/>
  <c r="A2924" i="230" l="1"/>
  <c r="A2925" i="230" l="1"/>
  <c r="A2926" i="230" l="1"/>
  <c r="A2927" i="230" l="1"/>
  <c r="A2928" i="230" l="1"/>
  <c r="A2929" i="230" l="1"/>
  <c r="A2930" i="230" l="1"/>
  <c r="A2931" i="230" l="1"/>
  <c r="A2932" i="230" l="1"/>
  <c r="A2933" i="230" l="1"/>
  <c r="A2934" i="230" l="1"/>
  <c r="A2935" i="230" l="1"/>
  <c r="A2936" i="230" l="1"/>
  <c r="A2937" i="230" l="1"/>
  <c r="A2938" i="230" l="1"/>
  <c r="A2939" i="230" l="1"/>
  <c r="A2940" i="230" l="1"/>
  <c r="A2941" i="230" l="1"/>
  <c r="A2942" i="230" l="1"/>
  <c r="A2943" i="230" l="1"/>
  <c r="A2944" i="230" l="1"/>
  <c r="A2945" i="230" l="1"/>
  <c r="A2946" i="230" l="1"/>
  <c r="A2947" i="230" l="1"/>
  <c r="A2948" i="230" l="1"/>
  <c r="A2949" i="230" l="1"/>
  <c r="A2950" i="230" l="1"/>
  <c r="A2951" i="230" l="1"/>
  <c r="A2952" i="230" l="1"/>
  <c r="A2953" i="230" l="1"/>
  <c r="A2954" i="230" l="1"/>
  <c r="A2955" i="230" l="1"/>
  <c r="A2956" i="230" l="1"/>
  <c r="A2957" i="230" l="1"/>
  <c r="A2958" i="230" l="1"/>
  <c r="A2959" i="230" l="1"/>
  <c r="A2960" i="230" l="1"/>
  <c r="A2961" i="230" l="1"/>
  <c r="A2962" i="230" l="1"/>
  <c r="A2963" i="230" l="1"/>
  <c r="A2964" i="230" l="1"/>
  <c r="A2965" i="230" l="1"/>
  <c r="A2966" i="230" l="1"/>
  <c r="A2967" i="230" l="1"/>
  <c r="A2968" i="230" l="1"/>
  <c r="A2969" i="230" l="1"/>
  <c r="A2970" i="230" l="1"/>
  <c r="A2971" i="230" l="1"/>
  <c r="A2972" i="230" l="1"/>
  <c r="I280" i="229" l="1"/>
  <c r="T281" i="229" s="1"/>
  <c r="R282" i="229" s="1"/>
  <c r="A2973" i="230"/>
  <c r="U282" i="229" l="1"/>
  <c r="M283" i="229" s="1"/>
  <c r="A282" i="229" s="1"/>
  <c r="R283" i="229"/>
  <c r="O282" i="229" s="1"/>
  <c r="A2974" i="230"/>
  <c r="P282" i="229" l="1"/>
  <c r="N282" i="229"/>
  <c r="N2" i="229" s="1"/>
  <c r="AE2" i="229" s="1"/>
  <c r="U30" i="85" s="1"/>
  <c r="O2" i="229"/>
  <c r="AF2" i="229" s="1"/>
  <c r="V30" i="85" s="1"/>
  <c r="A2975" i="230"/>
  <c r="S2" i="229" l="1"/>
  <c r="Q2" i="229"/>
  <c r="AH2" i="229" s="1"/>
  <c r="X30" i="85" s="1"/>
  <c r="A2976" i="230"/>
  <c r="AJ2" i="229" l="1"/>
  <c r="Z30" i="85" s="1"/>
  <c r="T2" i="229"/>
  <c r="AK2" i="229" s="1"/>
  <c r="AA30" i="85" s="1"/>
  <c r="AQ30" i="85" s="1"/>
  <c r="A2977" i="230"/>
  <c r="AP30" i="85" l="1"/>
  <c r="AT30" i="85"/>
  <c r="AS30" i="85"/>
  <c r="AR30" i="85"/>
  <c r="AD30" i="85"/>
  <c r="AE30" i="85" s="1"/>
  <c r="A2978" i="230"/>
  <c r="AU30" i="85" l="1"/>
  <c r="A2979" i="230"/>
  <c r="A2980" i="230" l="1"/>
  <c r="A2981" i="230" l="1"/>
  <c r="A2982" i="230" l="1"/>
  <c r="A2983" i="230" l="1"/>
  <c r="A2984" i="230" l="1"/>
  <c r="D3" i="247" l="1"/>
  <c r="A2985" i="230"/>
  <c r="F17" i="247" l="1"/>
  <c r="J17" i="247" s="1"/>
  <c r="F20" i="247"/>
  <c r="J20" i="247"/>
  <c r="D10" i="247"/>
  <c r="B2985" i="230" s="1"/>
  <c r="A2986" i="230"/>
  <c r="H23" i="247" l="1"/>
  <c r="F22" i="247"/>
  <c r="J22" i="247" s="1"/>
  <c r="B2986" i="230"/>
  <c r="B4" i="230"/>
  <c r="B2" i="230"/>
  <c r="B1" i="230"/>
  <c r="D11" i="247"/>
  <c r="B6" i="230"/>
  <c r="B5" i="230"/>
  <c r="B3" i="230"/>
  <c r="B7" i="230"/>
  <c r="B8" i="230"/>
  <c r="B9" i="230"/>
  <c r="B10" i="230"/>
  <c r="B11" i="230"/>
  <c r="B12" i="230"/>
  <c r="B13" i="230"/>
  <c r="B14" i="230"/>
  <c r="B15" i="230"/>
  <c r="B16" i="230"/>
  <c r="B17" i="230"/>
  <c r="B18" i="230"/>
  <c r="B19" i="230"/>
  <c r="B20" i="230"/>
  <c r="B21" i="230"/>
  <c r="B22" i="230"/>
  <c r="B23" i="230"/>
  <c r="B24" i="230"/>
  <c r="B25" i="230"/>
  <c r="B26" i="230"/>
  <c r="B27" i="230"/>
  <c r="B28" i="230"/>
  <c r="B29" i="230"/>
  <c r="B30" i="230"/>
  <c r="B31" i="230"/>
  <c r="B32" i="230"/>
  <c r="B33" i="230"/>
  <c r="B34" i="230"/>
  <c r="B35" i="230"/>
  <c r="B36" i="230"/>
  <c r="B37" i="230"/>
  <c r="B38" i="230"/>
  <c r="B39" i="230"/>
  <c r="B40" i="230"/>
  <c r="B41" i="230"/>
  <c r="B42" i="230"/>
  <c r="B43" i="230"/>
  <c r="B44" i="230"/>
  <c r="B45" i="230"/>
  <c r="B46" i="230"/>
  <c r="B47" i="230"/>
  <c r="B48" i="230"/>
  <c r="B49" i="230"/>
  <c r="B50" i="230"/>
  <c r="B51" i="230"/>
  <c r="B52" i="230"/>
  <c r="B53" i="230"/>
  <c r="B54" i="230"/>
  <c r="B55" i="230"/>
  <c r="B56" i="230"/>
  <c r="B57" i="230"/>
  <c r="B58" i="230"/>
  <c r="B59" i="230"/>
  <c r="B60" i="230"/>
  <c r="B61" i="230"/>
  <c r="B62" i="230"/>
  <c r="B63" i="230"/>
  <c r="B64" i="230"/>
  <c r="B65" i="230"/>
  <c r="B66" i="230"/>
  <c r="B67" i="230"/>
  <c r="B68" i="230"/>
  <c r="B69" i="230"/>
  <c r="B70" i="230"/>
  <c r="B71" i="230"/>
  <c r="B72" i="230"/>
  <c r="B73" i="230"/>
  <c r="B74" i="230"/>
  <c r="B75" i="230"/>
  <c r="B76" i="230"/>
  <c r="B77" i="230"/>
  <c r="B78" i="230"/>
  <c r="B79" i="230"/>
  <c r="B80" i="230"/>
  <c r="B81" i="230"/>
  <c r="B82" i="230"/>
  <c r="B83" i="230"/>
  <c r="B84" i="230"/>
  <c r="B85" i="230"/>
  <c r="B86" i="230"/>
  <c r="B87" i="230"/>
  <c r="B88" i="230"/>
  <c r="B89" i="230"/>
  <c r="B90" i="230"/>
  <c r="B91" i="230"/>
  <c r="B92" i="230"/>
  <c r="B93" i="230"/>
  <c r="B94" i="230"/>
  <c r="B95" i="230"/>
  <c r="B96" i="230"/>
  <c r="B97" i="230"/>
  <c r="B98" i="230"/>
  <c r="B99" i="230"/>
  <c r="B100" i="230"/>
  <c r="B101" i="230"/>
  <c r="B102" i="230"/>
  <c r="B103" i="230"/>
  <c r="B104" i="230"/>
  <c r="B105" i="230"/>
  <c r="B106" i="230"/>
  <c r="B107" i="230"/>
  <c r="B108" i="230"/>
  <c r="B109" i="230"/>
  <c r="B110" i="230"/>
  <c r="B111" i="230"/>
  <c r="B112" i="230"/>
  <c r="B113" i="230"/>
  <c r="B114" i="230"/>
  <c r="B115" i="230"/>
  <c r="B116" i="230"/>
  <c r="B117" i="230"/>
  <c r="B118" i="230"/>
  <c r="B119" i="230"/>
  <c r="B120" i="230"/>
  <c r="B121" i="230"/>
  <c r="B122" i="230"/>
  <c r="B123" i="230"/>
  <c r="B124" i="230"/>
  <c r="B125" i="230"/>
  <c r="B126" i="230"/>
  <c r="B127" i="230"/>
  <c r="B128" i="230"/>
  <c r="B129" i="230"/>
  <c r="B130" i="230"/>
  <c r="B131" i="230"/>
  <c r="B132" i="230"/>
  <c r="B133" i="230"/>
  <c r="B134" i="230"/>
  <c r="B135" i="230"/>
  <c r="B136" i="230"/>
  <c r="B137" i="230"/>
  <c r="B138" i="230"/>
  <c r="B139" i="230"/>
  <c r="B140" i="230"/>
  <c r="B141" i="230"/>
  <c r="B142" i="230"/>
  <c r="B143" i="230"/>
  <c r="B144" i="230"/>
  <c r="B145" i="230"/>
  <c r="B146" i="230"/>
  <c r="B147" i="230"/>
  <c r="B148" i="230"/>
  <c r="B149" i="230"/>
  <c r="B150" i="230"/>
  <c r="B151" i="230"/>
  <c r="B152" i="230"/>
  <c r="B153" i="230"/>
  <c r="B154" i="230"/>
  <c r="B155" i="230"/>
  <c r="B156" i="230"/>
  <c r="B157" i="230"/>
  <c r="B158" i="230"/>
  <c r="B159" i="230"/>
  <c r="B160" i="230"/>
  <c r="B161" i="230"/>
  <c r="B162" i="230"/>
  <c r="B163" i="230"/>
  <c r="B164" i="230"/>
  <c r="B165" i="230"/>
  <c r="B166" i="230"/>
  <c r="B167" i="230"/>
  <c r="B168" i="230"/>
  <c r="B169" i="230"/>
  <c r="B170" i="230"/>
  <c r="B171" i="230"/>
  <c r="B172" i="230"/>
  <c r="B173" i="230"/>
  <c r="B174" i="230"/>
  <c r="B175" i="230"/>
  <c r="B176" i="230"/>
  <c r="B177" i="230"/>
  <c r="B178" i="230"/>
  <c r="B179" i="230"/>
  <c r="B180" i="230"/>
  <c r="B181" i="230"/>
  <c r="B182" i="230"/>
  <c r="B183" i="230"/>
  <c r="B184" i="230"/>
  <c r="B185" i="230"/>
  <c r="B186" i="230"/>
  <c r="B187" i="230"/>
  <c r="B188" i="230"/>
  <c r="B189" i="230"/>
  <c r="B190" i="230"/>
  <c r="B191" i="230"/>
  <c r="B192" i="230"/>
  <c r="B193" i="230"/>
  <c r="B194" i="230"/>
  <c r="B195" i="230"/>
  <c r="B196" i="230"/>
  <c r="B197" i="230"/>
  <c r="B198" i="230"/>
  <c r="B199" i="230"/>
  <c r="B200" i="230"/>
  <c r="B201" i="230"/>
  <c r="B202" i="230"/>
  <c r="B203" i="230"/>
  <c r="B204" i="230"/>
  <c r="B205" i="230"/>
  <c r="B206" i="230"/>
  <c r="B207" i="230"/>
  <c r="B208" i="230"/>
  <c r="B209" i="230"/>
  <c r="B210" i="230"/>
  <c r="B211" i="230"/>
  <c r="B212" i="230"/>
  <c r="B213" i="230"/>
  <c r="B214" i="230"/>
  <c r="B215" i="230"/>
  <c r="B216" i="230"/>
  <c r="B217" i="230"/>
  <c r="B218" i="230"/>
  <c r="B219" i="230"/>
  <c r="B220" i="230"/>
  <c r="B221" i="230"/>
  <c r="B222" i="230"/>
  <c r="B223" i="230"/>
  <c r="B224" i="230"/>
  <c r="B225" i="230"/>
  <c r="B226" i="230"/>
  <c r="B227" i="230"/>
  <c r="B228" i="230"/>
  <c r="B229" i="230"/>
  <c r="B230" i="230"/>
  <c r="B231" i="230"/>
  <c r="B232" i="230"/>
  <c r="B233" i="230"/>
  <c r="B234" i="230"/>
  <c r="B235" i="230"/>
  <c r="B236" i="230"/>
  <c r="B237" i="230"/>
  <c r="B238" i="230"/>
  <c r="B239" i="230"/>
  <c r="B240" i="230"/>
  <c r="B241" i="230"/>
  <c r="B242" i="230"/>
  <c r="B243" i="230"/>
  <c r="B244" i="230"/>
  <c r="B245" i="230"/>
  <c r="B246" i="230"/>
  <c r="B247" i="230"/>
  <c r="B248" i="230"/>
  <c r="B249" i="230"/>
  <c r="B250" i="230"/>
  <c r="B251" i="230"/>
  <c r="B252" i="230"/>
  <c r="B253" i="230"/>
  <c r="B254" i="230"/>
  <c r="B255" i="230"/>
  <c r="B256" i="230"/>
  <c r="B257" i="230"/>
  <c r="B258" i="230"/>
  <c r="B259" i="230"/>
  <c r="B260" i="230"/>
  <c r="B261" i="230"/>
  <c r="B262" i="230"/>
  <c r="B263" i="230"/>
  <c r="B264" i="230"/>
  <c r="B265" i="230"/>
  <c r="B266" i="230"/>
  <c r="B267" i="230"/>
  <c r="B268" i="230"/>
  <c r="B269" i="230"/>
  <c r="B270" i="230"/>
  <c r="B271" i="230"/>
  <c r="B272" i="230"/>
  <c r="B273" i="230"/>
  <c r="B274" i="230"/>
  <c r="B275" i="230"/>
  <c r="B276" i="230"/>
  <c r="B277" i="230"/>
  <c r="B278" i="230"/>
  <c r="B279" i="230"/>
  <c r="B280" i="230"/>
  <c r="B281" i="230"/>
  <c r="B282" i="230"/>
  <c r="B283" i="230"/>
  <c r="B284" i="230"/>
  <c r="B285" i="230"/>
  <c r="B286" i="230"/>
  <c r="B287" i="230"/>
  <c r="B288" i="230"/>
  <c r="B289" i="230"/>
  <c r="B290" i="230"/>
  <c r="B291" i="230"/>
  <c r="B292" i="230"/>
  <c r="B293" i="230"/>
  <c r="B294" i="230"/>
  <c r="B295" i="230"/>
  <c r="B296" i="230"/>
  <c r="B297" i="230"/>
  <c r="B298" i="230"/>
  <c r="B299" i="230"/>
  <c r="B300" i="230"/>
  <c r="B301" i="230"/>
  <c r="B302" i="230"/>
  <c r="B303" i="230"/>
  <c r="B304" i="230"/>
  <c r="B305" i="230"/>
  <c r="B306" i="230"/>
  <c r="B307" i="230"/>
  <c r="B308" i="230"/>
  <c r="B309" i="230"/>
  <c r="B310" i="230"/>
  <c r="B311" i="230"/>
  <c r="B312" i="230"/>
  <c r="B313" i="230"/>
  <c r="B314" i="230"/>
  <c r="B315" i="230"/>
  <c r="B316" i="230"/>
  <c r="B317" i="230"/>
  <c r="B318" i="230"/>
  <c r="B319" i="230"/>
  <c r="B320" i="230"/>
  <c r="B321" i="230"/>
  <c r="B322" i="230"/>
  <c r="B323" i="230"/>
  <c r="B324" i="230"/>
  <c r="B325" i="230"/>
  <c r="B326" i="230"/>
  <c r="B327" i="230"/>
  <c r="B328" i="230"/>
  <c r="B329" i="230"/>
  <c r="B330" i="230"/>
  <c r="B331" i="230"/>
  <c r="B332" i="230"/>
  <c r="B333" i="230"/>
  <c r="B334" i="230"/>
  <c r="B335" i="230"/>
  <c r="B336" i="230"/>
  <c r="B337" i="230"/>
  <c r="B338" i="230"/>
  <c r="B339" i="230"/>
  <c r="B340" i="230"/>
  <c r="B341" i="230"/>
  <c r="B342" i="230"/>
  <c r="B343" i="230"/>
  <c r="B344" i="230"/>
  <c r="B345" i="230"/>
  <c r="B346" i="230"/>
  <c r="B347" i="230"/>
  <c r="B348" i="230"/>
  <c r="B349" i="230"/>
  <c r="B350" i="230"/>
  <c r="B351" i="230"/>
  <c r="B352" i="230"/>
  <c r="B353" i="230"/>
  <c r="B354" i="230"/>
  <c r="B355" i="230"/>
  <c r="B356" i="230"/>
  <c r="B357" i="230"/>
  <c r="B358" i="230"/>
  <c r="B359" i="230"/>
  <c r="B360" i="230"/>
  <c r="B361" i="230"/>
  <c r="B362" i="230"/>
  <c r="B363" i="230"/>
  <c r="B364" i="230"/>
  <c r="B365" i="230"/>
  <c r="B366" i="230"/>
  <c r="B367" i="230"/>
  <c r="B368" i="230"/>
  <c r="B369" i="230"/>
  <c r="B370" i="230"/>
  <c r="B371" i="230"/>
  <c r="B372" i="230"/>
  <c r="B373" i="230"/>
  <c r="B374" i="230"/>
  <c r="B375" i="230"/>
  <c r="B376" i="230"/>
  <c r="B377" i="230"/>
  <c r="B378" i="230"/>
  <c r="B379" i="230"/>
  <c r="B380" i="230"/>
  <c r="B381" i="230"/>
  <c r="B382" i="230"/>
  <c r="B383" i="230"/>
  <c r="B384" i="230"/>
  <c r="B385" i="230"/>
  <c r="B386" i="230"/>
  <c r="B387" i="230"/>
  <c r="B388" i="230"/>
  <c r="B389" i="230"/>
  <c r="B390" i="230"/>
  <c r="B391" i="230"/>
  <c r="B392" i="230"/>
  <c r="B393" i="230"/>
  <c r="B394" i="230"/>
  <c r="B395" i="230"/>
  <c r="B396" i="230"/>
  <c r="B397" i="230"/>
  <c r="B398" i="230"/>
  <c r="B399" i="230"/>
  <c r="B400" i="230"/>
  <c r="B401" i="230"/>
  <c r="B402" i="230"/>
  <c r="B403" i="230"/>
  <c r="B404" i="230"/>
  <c r="B405" i="230"/>
  <c r="B406" i="230"/>
  <c r="B407" i="230"/>
  <c r="B408" i="230"/>
  <c r="B409" i="230"/>
  <c r="B410" i="230"/>
  <c r="B411" i="230"/>
  <c r="B412" i="230"/>
  <c r="B413" i="230"/>
  <c r="B414" i="230"/>
  <c r="B415" i="230"/>
  <c r="B416" i="230"/>
  <c r="B417" i="230"/>
  <c r="B418" i="230"/>
  <c r="B419" i="230"/>
  <c r="B420" i="230"/>
  <c r="B421" i="230"/>
  <c r="B422" i="230"/>
  <c r="B423" i="230"/>
  <c r="B424" i="230"/>
  <c r="B425" i="230"/>
  <c r="B426" i="230"/>
  <c r="B427" i="230"/>
  <c r="B428" i="230"/>
  <c r="B429" i="230"/>
  <c r="B430" i="230"/>
  <c r="B431" i="230"/>
  <c r="B432" i="230"/>
  <c r="B433" i="230"/>
  <c r="B434" i="230"/>
  <c r="B435" i="230"/>
  <c r="B436" i="230"/>
  <c r="B437" i="230"/>
  <c r="B438" i="230"/>
  <c r="B439" i="230"/>
  <c r="B440" i="230"/>
  <c r="B441" i="230"/>
  <c r="B442" i="230"/>
  <c r="B443" i="230"/>
  <c r="B444" i="230"/>
  <c r="B445" i="230"/>
  <c r="B446" i="230"/>
  <c r="B447" i="230"/>
  <c r="B448" i="230"/>
  <c r="B449" i="230"/>
  <c r="B450" i="230"/>
  <c r="B451" i="230"/>
  <c r="B452" i="230"/>
  <c r="B453" i="230"/>
  <c r="B454" i="230"/>
  <c r="B455" i="230"/>
  <c r="B456" i="230"/>
  <c r="B457" i="230"/>
  <c r="B458" i="230"/>
  <c r="B459" i="230"/>
  <c r="B460" i="230"/>
  <c r="B461" i="230"/>
  <c r="B462" i="230"/>
  <c r="B463" i="230"/>
  <c r="B464" i="230"/>
  <c r="B465" i="230"/>
  <c r="B466" i="230"/>
  <c r="B467" i="230"/>
  <c r="B468" i="230"/>
  <c r="B469" i="230"/>
  <c r="B470" i="230"/>
  <c r="B471" i="230"/>
  <c r="B472" i="230"/>
  <c r="B473" i="230"/>
  <c r="B474" i="230"/>
  <c r="B475" i="230"/>
  <c r="B476" i="230"/>
  <c r="B477" i="230"/>
  <c r="B478" i="230"/>
  <c r="B479" i="230"/>
  <c r="B480" i="230"/>
  <c r="B481" i="230"/>
  <c r="B482" i="230"/>
  <c r="B483" i="230"/>
  <c r="B484" i="230"/>
  <c r="B485" i="230"/>
  <c r="B486" i="230"/>
  <c r="B487" i="230"/>
  <c r="B488" i="230"/>
  <c r="B489" i="230"/>
  <c r="B490" i="230"/>
  <c r="B491" i="230"/>
  <c r="B492" i="230"/>
  <c r="B493" i="230"/>
  <c r="B494" i="230"/>
  <c r="B495" i="230"/>
  <c r="B496" i="230"/>
  <c r="B497" i="230"/>
  <c r="B498" i="230"/>
  <c r="B499" i="230"/>
  <c r="B500" i="230"/>
  <c r="B501" i="230"/>
  <c r="B502" i="230"/>
  <c r="B503" i="230"/>
  <c r="B504" i="230"/>
  <c r="B505" i="230"/>
  <c r="B506" i="230"/>
  <c r="B507" i="230"/>
  <c r="B508" i="230"/>
  <c r="B509" i="230"/>
  <c r="B510" i="230"/>
  <c r="B511" i="230"/>
  <c r="B512" i="230"/>
  <c r="B513" i="230"/>
  <c r="B514" i="230"/>
  <c r="B515" i="230"/>
  <c r="B516" i="230"/>
  <c r="B517" i="230"/>
  <c r="B518" i="230"/>
  <c r="B519" i="230"/>
  <c r="B520" i="230"/>
  <c r="B521" i="230"/>
  <c r="B522" i="230"/>
  <c r="B523" i="230"/>
  <c r="B524" i="230"/>
  <c r="B525" i="230"/>
  <c r="B526" i="230"/>
  <c r="B527" i="230"/>
  <c r="B528" i="230"/>
  <c r="B529" i="230"/>
  <c r="B530" i="230"/>
  <c r="B531" i="230"/>
  <c r="B532" i="230"/>
  <c r="B533" i="230"/>
  <c r="B534" i="230"/>
  <c r="B535" i="230"/>
  <c r="B536" i="230"/>
  <c r="B537" i="230"/>
  <c r="B538" i="230"/>
  <c r="B539" i="230"/>
  <c r="B540" i="230"/>
  <c r="B541" i="230"/>
  <c r="B542" i="230"/>
  <c r="B543" i="230"/>
  <c r="B544" i="230"/>
  <c r="B545" i="230"/>
  <c r="B546" i="230"/>
  <c r="B547" i="230"/>
  <c r="B548" i="230"/>
  <c r="B549" i="230"/>
  <c r="B550" i="230"/>
  <c r="B551" i="230"/>
  <c r="B552" i="230"/>
  <c r="B553" i="230"/>
  <c r="B554" i="230"/>
  <c r="B555" i="230"/>
  <c r="B556" i="230"/>
  <c r="B557" i="230"/>
  <c r="B558" i="230"/>
  <c r="B559" i="230"/>
  <c r="B560" i="230"/>
  <c r="B561" i="230"/>
  <c r="B562" i="230"/>
  <c r="B563" i="230"/>
  <c r="B564" i="230"/>
  <c r="B565" i="230"/>
  <c r="B566" i="230"/>
  <c r="B567" i="230"/>
  <c r="B568" i="230"/>
  <c r="B569" i="230"/>
  <c r="B570" i="230"/>
  <c r="B571" i="230"/>
  <c r="B572" i="230"/>
  <c r="B573" i="230"/>
  <c r="B574" i="230"/>
  <c r="B575" i="230"/>
  <c r="B576" i="230"/>
  <c r="B577" i="230"/>
  <c r="B578" i="230"/>
  <c r="B579" i="230"/>
  <c r="B580" i="230"/>
  <c r="B581" i="230"/>
  <c r="B582" i="230"/>
  <c r="B583" i="230"/>
  <c r="B584" i="230"/>
  <c r="B585" i="230"/>
  <c r="B586" i="230"/>
  <c r="B587" i="230"/>
  <c r="B588" i="230"/>
  <c r="B589" i="230"/>
  <c r="B590" i="230"/>
  <c r="B591" i="230"/>
  <c r="B592" i="230"/>
  <c r="B593" i="230"/>
  <c r="B594" i="230"/>
  <c r="B595" i="230"/>
  <c r="B596" i="230"/>
  <c r="B597" i="230"/>
  <c r="B598" i="230"/>
  <c r="B599" i="230"/>
  <c r="B600" i="230"/>
  <c r="B601" i="230"/>
  <c r="B602" i="230"/>
  <c r="B603" i="230"/>
  <c r="B604" i="230"/>
  <c r="B605" i="230"/>
  <c r="B606" i="230"/>
  <c r="B607" i="230"/>
  <c r="B608" i="230"/>
  <c r="B609" i="230"/>
  <c r="B610" i="230"/>
  <c r="B611" i="230"/>
  <c r="B612" i="230"/>
  <c r="B613" i="230"/>
  <c r="B614" i="230"/>
  <c r="B615" i="230"/>
  <c r="B616" i="230"/>
  <c r="B617" i="230"/>
  <c r="B618" i="230"/>
  <c r="B619" i="230"/>
  <c r="B620" i="230"/>
  <c r="B621" i="230"/>
  <c r="B622" i="230"/>
  <c r="B623" i="230"/>
  <c r="B624" i="230"/>
  <c r="B625" i="230"/>
  <c r="B626" i="230"/>
  <c r="B627" i="230"/>
  <c r="B628" i="230"/>
  <c r="B629" i="230"/>
  <c r="B630" i="230"/>
  <c r="B631" i="230"/>
  <c r="B632" i="230"/>
  <c r="B633" i="230"/>
  <c r="B634" i="230"/>
  <c r="B635" i="230"/>
  <c r="B636" i="230"/>
  <c r="B637" i="230"/>
  <c r="B638" i="230"/>
  <c r="B639" i="230"/>
  <c r="B640" i="230"/>
  <c r="B641" i="230"/>
  <c r="B642" i="230"/>
  <c r="B643" i="230"/>
  <c r="B644" i="230"/>
  <c r="B645" i="230"/>
  <c r="B646" i="230"/>
  <c r="B647" i="230"/>
  <c r="B648" i="230"/>
  <c r="B649" i="230"/>
  <c r="B650" i="230"/>
  <c r="B651" i="230"/>
  <c r="B652" i="230"/>
  <c r="B653" i="230"/>
  <c r="B654" i="230"/>
  <c r="B655" i="230"/>
  <c r="B656" i="230"/>
  <c r="B657" i="230"/>
  <c r="B658" i="230"/>
  <c r="B659" i="230"/>
  <c r="B660" i="230"/>
  <c r="B661" i="230"/>
  <c r="B662" i="230"/>
  <c r="B663" i="230"/>
  <c r="B664" i="230"/>
  <c r="B665" i="230"/>
  <c r="B666" i="230"/>
  <c r="B667" i="230"/>
  <c r="B668" i="230"/>
  <c r="B669" i="230"/>
  <c r="B670" i="230"/>
  <c r="B671" i="230"/>
  <c r="B672" i="230"/>
  <c r="B673" i="230"/>
  <c r="B674" i="230"/>
  <c r="B675" i="230"/>
  <c r="B676" i="230"/>
  <c r="B677" i="230"/>
  <c r="B678" i="230"/>
  <c r="B679" i="230"/>
  <c r="B680" i="230"/>
  <c r="B681" i="230"/>
  <c r="B682" i="230"/>
  <c r="B683" i="230"/>
  <c r="B684" i="230"/>
  <c r="B685" i="230"/>
  <c r="B686" i="230"/>
  <c r="B687" i="230"/>
  <c r="B688" i="230"/>
  <c r="B689" i="230"/>
  <c r="B690" i="230"/>
  <c r="B691" i="230"/>
  <c r="B692" i="230"/>
  <c r="B693" i="230"/>
  <c r="B694" i="230"/>
  <c r="B695" i="230"/>
  <c r="B696" i="230"/>
  <c r="B697" i="230"/>
  <c r="B698" i="230"/>
  <c r="B699" i="230"/>
  <c r="B700" i="230"/>
  <c r="B701" i="230"/>
  <c r="B702" i="230"/>
  <c r="B703" i="230"/>
  <c r="B704" i="230"/>
  <c r="B705" i="230"/>
  <c r="B706" i="230"/>
  <c r="B707" i="230"/>
  <c r="B708" i="230"/>
  <c r="B709" i="230"/>
  <c r="B710" i="230"/>
  <c r="B711" i="230"/>
  <c r="B712" i="230"/>
  <c r="B713" i="230"/>
  <c r="B714" i="230"/>
  <c r="B715" i="230"/>
  <c r="B716" i="230"/>
  <c r="B717" i="230"/>
  <c r="B718" i="230"/>
  <c r="B719" i="230"/>
  <c r="B720" i="230"/>
  <c r="B721" i="230"/>
  <c r="B722" i="230"/>
  <c r="B723" i="230"/>
  <c r="B724" i="230"/>
  <c r="B725" i="230"/>
  <c r="B726" i="230"/>
  <c r="B727" i="230"/>
  <c r="B728" i="230"/>
  <c r="B729" i="230"/>
  <c r="B730" i="230"/>
  <c r="B731" i="230"/>
  <c r="B732" i="230"/>
  <c r="B733" i="230"/>
  <c r="B734" i="230"/>
  <c r="B735" i="230"/>
  <c r="B736" i="230"/>
  <c r="B737" i="230"/>
  <c r="B738" i="230"/>
  <c r="B739" i="230"/>
  <c r="B740" i="230"/>
  <c r="B741" i="230"/>
  <c r="B742" i="230"/>
  <c r="B743" i="230"/>
  <c r="B744" i="230"/>
  <c r="B745" i="230"/>
  <c r="B746" i="230"/>
  <c r="B747" i="230"/>
  <c r="B748" i="230"/>
  <c r="B749" i="230"/>
  <c r="B750" i="230"/>
  <c r="B751" i="230"/>
  <c r="B752" i="230"/>
  <c r="B753" i="230"/>
  <c r="B754" i="230"/>
  <c r="B755" i="230"/>
  <c r="B756" i="230"/>
  <c r="B757" i="230"/>
  <c r="B758" i="230"/>
  <c r="B759" i="230"/>
  <c r="B760" i="230"/>
  <c r="B761" i="230"/>
  <c r="B762" i="230"/>
  <c r="B763" i="230"/>
  <c r="B764" i="230"/>
  <c r="B765" i="230"/>
  <c r="B766" i="230"/>
  <c r="B767" i="230"/>
  <c r="B768" i="230"/>
  <c r="B769" i="230"/>
  <c r="B770" i="230"/>
  <c r="B771" i="230"/>
  <c r="B772" i="230"/>
  <c r="B773" i="230"/>
  <c r="B774" i="230"/>
  <c r="B775" i="230"/>
  <c r="B776" i="230"/>
  <c r="B777" i="230"/>
  <c r="B778" i="230"/>
  <c r="B779" i="230"/>
  <c r="B780" i="230"/>
  <c r="B781" i="230"/>
  <c r="B782" i="230"/>
  <c r="B783" i="230"/>
  <c r="B784" i="230"/>
  <c r="B785" i="230"/>
  <c r="B786" i="230"/>
  <c r="B787" i="230"/>
  <c r="B788" i="230"/>
  <c r="B789" i="230"/>
  <c r="B790" i="230"/>
  <c r="B791" i="230"/>
  <c r="B792" i="230"/>
  <c r="B793" i="230"/>
  <c r="B794" i="230"/>
  <c r="B795" i="230"/>
  <c r="B796" i="230"/>
  <c r="B797" i="230"/>
  <c r="B798" i="230"/>
  <c r="B799" i="230"/>
  <c r="B800" i="230"/>
  <c r="B801" i="230"/>
  <c r="B802" i="230"/>
  <c r="B803" i="230"/>
  <c r="B804" i="230"/>
  <c r="B805" i="230"/>
  <c r="B806" i="230"/>
  <c r="B807" i="230"/>
  <c r="B808" i="230"/>
  <c r="B809" i="230"/>
  <c r="B810" i="230"/>
  <c r="B811" i="230"/>
  <c r="B812" i="230"/>
  <c r="B813" i="230"/>
  <c r="B814" i="230"/>
  <c r="B815" i="230"/>
  <c r="B816" i="230"/>
  <c r="B817" i="230"/>
  <c r="B818" i="230"/>
  <c r="B819" i="230"/>
  <c r="B820" i="230"/>
  <c r="B821" i="230"/>
  <c r="B822" i="230"/>
  <c r="B823" i="230"/>
  <c r="B824" i="230"/>
  <c r="B825" i="230"/>
  <c r="B826" i="230"/>
  <c r="B827" i="230"/>
  <c r="B828" i="230"/>
  <c r="B829" i="230"/>
  <c r="B830" i="230"/>
  <c r="B831" i="230"/>
  <c r="B832" i="230"/>
  <c r="B833" i="230"/>
  <c r="B834" i="230"/>
  <c r="B835" i="230"/>
  <c r="B836" i="230"/>
  <c r="B837" i="230"/>
  <c r="B838" i="230"/>
  <c r="B839" i="230"/>
  <c r="B840" i="230"/>
  <c r="B841" i="230"/>
  <c r="B842" i="230"/>
  <c r="B843" i="230"/>
  <c r="B844" i="230"/>
  <c r="B845" i="230"/>
  <c r="B846" i="230"/>
  <c r="B847" i="230"/>
  <c r="B848" i="230"/>
  <c r="B849" i="230"/>
  <c r="B850" i="230"/>
  <c r="B851" i="230"/>
  <c r="B852" i="230"/>
  <c r="B853" i="230"/>
  <c r="B854" i="230"/>
  <c r="B855" i="230"/>
  <c r="B856" i="230"/>
  <c r="B857" i="230"/>
  <c r="B858" i="230"/>
  <c r="B859" i="230"/>
  <c r="B860" i="230"/>
  <c r="B861" i="230"/>
  <c r="B862" i="230"/>
  <c r="B863" i="230"/>
  <c r="B864" i="230"/>
  <c r="B865" i="230"/>
  <c r="B866" i="230"/>
  <c r="B867" i="230"/>
  <c r="B868" i="230"/>
  <c r="B869" i="230"/>
  <c r="B870" i="230"/>
  <c r="B871" i="230"/>
  <c r="B872" i="230"/>
  <c r="B873" i="230"/>
  <c r="B874" i="230"/>
  <c r="B875" i="230"/>
  <c r="B876" i="230"/>
  <c r="B877" i="230"/>
  <c r="B878" i="230"/>
  <c r="B879" i="230"/>
  <c r="B880" i="230"/>
  <c r="B881" i="230"/>
  <c r="B882" i="230"/>
  <c r="B883" i="230"/>
  <c r="B884" i="230"/>
  <c r="B885" i="230"/>
  <c r="B886" i="230"/>
  <c r="B887" i="230"/>
  <c r="B888" i="230"/>
  <c r="B889" i="230"/>
  <c r="B890" i="230"/>
  <c r="B891" i="230"/>
  <c r="B892" i="230"/>
  <c r="B893" i="230"/>
  <c r="B894" i="230"/>
  <c r="B895" i="230"/>
  <c r="B896" i="230"/>
  <c r="B897" i="230"/>
  <c r="B898" i="230"/>
  <c r="B899" i="230"/>
  <c r="B900" i="230"/>
  <c r="B901" i="230"/>
  <c r="B902" i="230"/>
  <c r="B903" i="230"/>
  <c r="B904" i="230"/>
  <c r="B905" i="230"/>
  <c r="B906" i="230"/>
  <c r="B907" i="230"/>
  <c r="B908" i="230"/>
  <c r="B909" i="230"/>
  <c r="B910" i="230"/>
  <c r="B911" i="230"/>
  <c r="B912" i="230"/>
  <c r="B913" i="230"/>
  <c r="B914" i="230"/>
  <c r="B915" i="230"/>
  <c r="B916" i="230"/>
  <c r="B917" i="230"/>
  <c r="B918" i="230"/>
  <c r="B919" i="230"/>
  <c r="B920" i="230"/>
  <c r="B921" i="230"/>
  <c r="B922" i="230"/>
  <c r="B923" i="230"/>
  <c r="B924" i="230"/>
  <c r="B925" i="230"/>
  <c r="B926" i="230"/>
  <c r="B927" i="230"/>
  <c r="B928" i="230"/>
  <c r="B929" i="230"/>
  <c r="B930" i="230"/>
  <c r="B931" i="230"/>
  <c r="B932" i="230"/>
  <c r="B933" i="230"/>
  <c r="B934" i="230"/>
  <c r="B935" i="230"/>
  <c r="B936" i="230"/>
  <c r="B937" i="230"/>
  <c r="B938" i="230"/>
  <c r="B939" i="230"/>
  <c r="B940" i="230"/>
  <c r="B941" i="230"/>
  <c r="B942" i="230"/>
  <c r="B943" i="230"/>
  <c r="B944" i="230"/>
  <c r="B945" i="230"/>
  <c r="B946" i="230"/>
  <c r="B947" i="230"/>
  <c r="B948" i="230"/>
  <c r="B949" i="230"/>
  <c r="B950" i="230"/>
  <c r="B951" i="230"/>
  <c r="B952" i="230"/>
  <c r="B953" i="230"/>
  <c r="B954" i="230"/>
  <c r="B955" i="230"/>
  <c r="B956" i="230"/>
  <c r="B957" i="230"/>
  <c r="B958" i="230"/>
  <c r="B959" i="230"/>
  <c r="B960" i="230"/>
  <c r="B961" i="230"/>
  <c r="B962" i="230"/>
  <c r="B963" i="230"/>
  <c r="B964" i="230"/>
  <c r="B965" i="230"/>
  <c r="B966" i="230"/>
  <c r="B967" i="230"/>
  <c r="B968" i="230"/>
  <c r="B969" i="230"/>
  <c r="B970" i="230"/>
  <c r="B971" i="230"/>
  <c r="B972" i="230"/>
  <c r="B973" i="230"/>
  <c r="B974" i="230"/>
  <c r="B975" i="230"/>
  <c r="B976" i="230"/>
  <c r="B977" i="230"/>
  <c r="B978" i="230"/>
  <c r="B979" i="230"/>
  <c r="B980" i="230"/>
  <c r="B981" i="230"/>
  <c r="B982" i="230"/>
  <c r="B983" i="230"/>
  <c r="B984" i="230"/>
  <c r="B985" i="230"/>
  <c r="B986" i="230"/>
  <c r="B987" i="230"/>
  <c r="B988" i="230"/>
  <c r="B989" i="230"/>
  <c r="B990" i="230"/>
  <c r="B991" i="230"/>
  <c r="B992" i="230"/>
  <c r="B993" i="230"/>
  <c r="B994" i="230"/>
  <c r="B995" i="230"/>
  <c r="B996" i="230"/>
  <c r="B997" i="230"/>
  <c r="B998" i="230"/>
  <c r="B999" i="230"/>
  <c r="B1000" i="230"/>
  <c r="B1001" i="230"/>
  <c r="B1002" i="230"/>
  <c r="B1003" i="230"/>
  <c r="B1004" i="230"/>
  <c r="B1005" i="230"/>
  <c r="B1006" i="230"/>
  <c r="B1007" i="230"/>
  <c r="B1008" i="230"/>
  <c r="B1009" i="230"/>
  <c r="B1010" i="230"/>
  <c r="B1011" i="230"/>
  <c r="B1012" i="230"/>
  <c r="B1013" i="230"/>
  <c r="B1014" i="230"/>
  <c r="B1015" i="230"/>
  <c r="B1016" i="230"/>
  <c r="B1017" i="230"/>
  <c r="B1018" i="230"/>
  <c r="B1019" i="230"/>
  <c r="B1020" i="230"/>
  <c r="B1021" i="230"/>
  <c r="B1022" i="230"/>
  <c r="B1023" i="230"/>
  <c r="B1024" i="230"/>
  <c r="B1025" i="230"/>
  <c r="B1026" i="230"/>
  <c r="B1027" i="230"/>
  <c r="B1028" i="230"/>
  <c r="B1029" i="230"/>
  <c r="B1030" i="230"/>
  <c r="B1031" i="230"/>
  <c r="B1032" i="230"/>
  <c r="B1033" i="230"/>
  <c r="B1034" i="230"/>
  <c r="B1035" i="230"/>
  <c r="B1036" i="230"/>
  <c r="B1037" i="230"/>
  <c r="B1038" i="230"/>
  <c r="B1039" i="230"/>
  <c r="B1040" i="230"/>
  <c r="B1041" i="230"/>
  <c r="B1042" i="230"/>
  <c r="B1043" i="230"/>
  <c r="B1044" i="230"/>
  <c r="B1045" i="230"/>
  <c r="B1046" i="230"/>
  <c r="B1047" i="230"/>
  <c r="B1048" i="230"/>
  <c r="B1049" i="230"/>
  <c r="B1050" i="230"/>
  <c r="B1051" i="230"/>
  <c r="B1052" i="230"/>
  <c r="B1053" i="230"/>
  <c r="B1054" i="230"/>
  <c r="B1055" i="230"/>
  <c r="B1056" i="230"/>
  <c r="B1057" i="230"/>
  <c r="B1058" i="230"/>
  <c r="B1059" i="230"/>
  <c r="B1060" i="230"/>
  <c r="B1061" i="230"/>
  <c r="B1062" i="230"/>
  <c r="B1063" i="230"/>
  <c r="B1064" i="230"/>
  <c r="B1065" i="230"/>
  <c r="B1066" i="230"/>
  <c r="B1067" i="230"/>
  <c r="B1068" i="230"/>
  <c r="B1069" i="230"/>
  <c r="B1070" i="230"/>
  <c r="B1071" i="230"/>
  <c r="B1072" i="230"/>
  <c r="B1073" i="230"/>
  <c r="B1074" i="230"/>
  <c r="B1075" i="230"/>
  <c r="B1076" i="230"/>
  <c r="B1077" i="230"/>
  <c r="B1078" i="230"/>
  <c r="B1079" i="230"/>
  <c r="B1080" i="230"/>
  <c r="B1081" i="230"/>
  <c r="B1082" i="230"/>
  <c r="B1083" i="230"/>
  <c r="B1084" i="230"/>
  <c r="B1085" i="230"/>
  <c r="B1086" i="230"/>
  <c r="B1087" i="230"/>
  <c r="B1088" i="230"/>
  <c r="B1089" i="230"/>
  <c r="B1090" i="230"/>
  <c r="B1091" i="230"/>
  <c r="B1092" i="230"/>
  <c r="B1093" i="230"/>
  <c r="B1094" i="230"/>
  <c r="B1095" i="230"/>
  <c r="B1096" i="230"/>
  <c r="B1097" i="230"/>
  <c r="B1098" i="230"/>
  <c r="B1099" i="230"/>
  <c r="B1100" i="230"/>
  <c r="B1101" i="230"/>
  <c r="B1102" i="230"/>
  <c r="B1103" i="230"/>
  <c r="B1104" i="230"/>
  <c r="B1105" i="230"/>
  <c r="B1106" i="230"/>
  <c r="B1107" i="230"/>
  <c r="B1108" i="230"/>
  <c r="B1109" i="230"/>
  <c r="B1110" i="230"/>
  <c r="B1111" i="230"/>
  <c r="B1112" i="230"/>
  <c r="B1113" i="230"/>
  <c r="B1114" i="230"/>
  <c r="B1115" i="230"/>
  <c r="B1116" i="230"/>
  <c r="B1117" i="230"/>
  <c r="B1118" i="230"/>
  <c r="B1119" i="230"/>
  <c r="B1120" i="230"/>
  <c r="B1121" i="230"/>
  <c r="B1122" i="230"/>
  <c r="B1123" i="230"/>
  <c r="B1124" i="230"/>
  <c r="B1125" i="230"/>
  <c r="B1126" i="230"/>
  <c r="B1127" i="230"/>
  <c r="B1128" i="230"/>
  <c r="B1129" i="230"/>
  <c r="B1130" i="230"/>
  <c r="B1131" i="230"/>
  <c r="B1132" i="230"/>
  <c r="B1133" i="230"/>
  <c r="B1134" i="230"/>
  <c r="B1135" i="230"/>
  <c r="B1136" i="230"/>
  <c r="B1137" i="230"/>
  <c r="B1138" i="230"/>
  <c r="B1139" i="230"/>
  <c r="B1140" i="230"/>
  <c r="B1141" i="230"/>
  <c r="B1142" i="230"/>
  <c r="B1143" i="230"/>
  <c r="B1144" i="230"/>
  <c r="B1145" i="230"/>
  <c r="B1146" i="230"/>
  <c r="B1147" i="230"/>
  <c r="B1148" i="230"/>
  <c r="B1149" i="230"/>
  <c r="B1150" i="230"/>
  <c r="B1151" i="230"/>
  <c r="B1152" i="230"/>
  <c r="B1153" i="230"/>
  <c r="B1154" i="230"/>
  <c r="B1155" i="230"/>
  <c r="B1156" i="230"/>
  <c r="B1157" i="230"/>
  <c r="B1158" i="230"/>
  <c r="B1159" i="230"/>
  <c r="B1160" i="230"/>
  <c r="B1161" i="230"/>
  <c r="B1162" i="230"/>
  <c r="B1163" i="230"/>
  <c r="B1164" i="230"/>
  <c r="B1165" i="230"/>
  <c r="B1166" i="230"/>
  <c r="B1167" i="230"/>
  <c r="B1168" i="230"/>
  <c r="B1169" i="230"/>
  <c r="B1170" i="230"/>
  <c r="B1171" i="230"/>
  <c r="B1172" i="230"/>
  <c r="B1173" i="230"/>
  <c r="B1174" i="230"/>
  <c r="B1175" i="230"/>
  <c r="B1176" i="230"/>
  <c r="B1177" i="230"/>
  <c r="B1178" i="230"/>
  <c r="B1179" i="230"/>
  <c r="B1180" i="230"/>
  <c r="B1181" i="230"/>
  <c r="B1182" i="230"/>
  <c r="B1183" i="230"/>
  <c r="B1184" i="230"/>
  <c r="B1185" i="230"/>
  <c r="B1186" i="230"/>
  <c r="B1187" i="230"/>
  <c r="B1188" i="230"/>
  <c r="B1189" i="230"/>
  <c r="B1190" i="230"/>
  <c r="B1191" i="230"/>
  <c r="B1192" i="230"/>
  <c r="B1193" i="230"/>
  <c r="B1194" i="230"/>
  <c r="B1195" i="230"/>
  <c r="B1196" i="230"/>
  <c r="B1197" i="230"/>
  <c r="B1198" i="230"/>
  <c r="B1199" i="230"/>
  <c r="B1200" i="230"/>
  <c r="B1201" i="230"/>
  <c r="B1202" i="230"/>
  <c r="B1203" i="230"/>
  <c r="B1204" i="230"/>
  <c r="B1205" i="230"/>
  <c r="B1206" i="230"/>
  <c r="B1207" i="230"/>
  <c r="B1208" i="230"/>
  <c r="B1209" i="230"/>
  <c r="B1210" i="230"/>
  <c r="B1211" i="230"/>
  <c r="B1212" i="230"/>
  <c r="B1213" i="230"/>
  <c r="B1214" i="230"/>
  <c r="B1215" i="230"/>
  <c r="B1216" i="230"/>
  <c r="B1217" i="230"/>
  <c r="B1218" i="230"/>
  <c r="B1219" i="230"/>
  <c r="B1220" i="230"/>
  <c r="B1221" i="230"/>
  <c r="B1222" i="230"/>
  <c r="B1223" i="230"/>
  <c r="B1224" i="230"/>
  <c r="B1225" i="230"/>
  <c r="B1226" i="230"/>
  <c r="B1227" i="230"/>
  <c r="B1228" i="230"/>
  <c r="B1229" i="230"/>
  <c r="B1230" i="230"/>
  <c r="B1231" i="230"/>
  <c r="B1232" i="230"/>
  <c r="B1233" i="230"/>
  <c r="B1234" i="230"/>
  <c r="B1235" i="230"/>
  <c r="B1236" i="230"/>
  <c r="B1237" i="230"/>
  <c r="B1238" i="230"/>
  <c r="B1239" i="230"/>
  <c r="B1240" i="230"/>
  <c r="B1241" i="230"/>
  <c r="B1242" i="230"/>
  <c r="B1243" i="230"/>
  <c r="B1244" i="230"/>
  <c r="B1245" i="230"/>
  <c r="B1246" i="230"/>
  <c r="B1247" i="230"/>
  <c r="B1248" i="230"/>
  <c r="B1249" i="230"/>
  <c r="B1250" i="230"/>
  <c r="B1251" i="230"/>
  <c r="B1252" i="230"/>
  <c r="B1253" i="230"/>
  <c r="B1254" i="230"/>
  <c r="B1255" i="230"/>
  <c r="B1256" i="230"/>
  <c r="B1257" i="230"/>
  <c r="B1258" i="230"/>
  <c r="B1259" i="230"/>
  <c r="B1260" i="230"/>
  <c r="B1261" i="230"/>
  <c r="B1262" i="230"/>
  <c r="B1263" i="230"/>
  <c r="B1264" i="230"/>
  <c r="B1265" i="230"/>
  <c r="B1266" i="230"/>
  <c r="B1267" i="230"/>
  <c r="B1268" i="230"/>
  <c r="B1269" i="230"/>
  <c r="B1270" i="230"/>
  <c r="B1271" i="230"/>
  <c r="B1272" i="230"/>
  <c r="B1273" i="230"/>
  <c r="B1274" i="230"/>
  <c r="B1275" i="230"/>
  <c r="B1276" i="230"/>
  <c r="B1277" i="230"/>
  <c r="B1278" i="230"/>
  <c r="B1279" i="230"/>
  <c r="B1280" i="230"/>
  <c r="B1281" i="230"/>
  <c r="B1282" i="230"/>
  <c r="B1283" i="230"/>
  <c r="B1284" i="230"/>
  <c r="B1285" i="230"/>
  <c r="B1286" i="230"/>
  <c r="B1287" i="230"/>
  <c r="B1288" i="230"/>
  <c r="B1289" i="230"/>
  <c r="B1290" i="230"/>
  <c r="B1291" i="230"/>
  <c r="B1292" i="230"/>
  <c r="B1293" i="230"/>
  <c r="B1294" i="230"/>
  <c r="B1295" i="230"/>
  <c r="B1296" i="230"/>
  <c r="B1297" i="230"/>
  <c r="B1298" i="230"/>
  <c r="B1299" i="230"/>
  <c r="B1300" i="230"/>
  <c r="B1301" i="230"/>
  <c r="B1302" i="230"/>
  <c r="B1303" i="230"/>
  <c r="B1304" i="230"/>
  <c r="B1305" i="230"/>
  <c r="B1306" i="230"/>
  <c r="B1307" i="230"/>
  <c r="B1308" i="230"/>
  <c r="B1309" i="230"/>
  <c r="B1310" i="230"/>
  <c r="B1311" i="230"/>
  <c r="B1312" i="230"/>
  <c r="B1313" i="230"/>
  <c r="B1314" i="230"/>
  <c r="B1315" i="230"/>
  <c r="B1316" i="230"/>
  <c r="B1317" i="230"/>
  <c r="B1318" i="230"/>
  <c r="B1319" i="230"/>
  <c r="B1320" i="230"/>
  <c r="B1321" i="230"/>
  <c r="B1322" i="230"/>
  <c r="B1323" i="230"/>
  <c r="B1324" i="230"/>
  <c r="B1325" i="230"/>
  <c r="B1326" i="230"/>
  <c r="B1327" i="230"/>
  <c r="B1328" i="230"/>
  <c r="B1329" i="230"/>
  <c r="B1330" i="230"/>
  <c r="B1331" i="230"/>
  <c r="B1332" i="230"/>
  <c r="B1333" i="230"/>
  <c r="B1334" i="230"/>
  <c r="B1335" i="230"/>
  <c r="B1336" i="230"/>
  <c r="B1337" i="230"/>
  <c r="B1338" i="230"/>
  <c r="B1339" i="230"/>
  <c r="B1340" i="230"/>
  <c r="B1341" i="230"/>
  <c r="B1342" i="230"/>
  <c r="B1343" i="230"/>
  <c r="B1344" i="230"/>
  <c r="B1345" i="230"/>
  <c r="B1346" i="230"/>
  <c r="B1347" i="230"/>
  <c r="B1348" i="230"/>
  <c r="B1349" i="230"/>
  <c r="B1350" i="230"/>
  <c r="B1351" i="230"/>
  <c r="B1352" i="230"/>
  <c r="B1353" i="230"/>
  <c r="B1354" i="230"/>
  <c r="B1355" i="230"/>
  <c r="B1356" i="230"/>
  <c r="B1357" i="230"/>
  <c r="B1358" i="230"/>
  <c r="B1359" i="230"/>
  <c r="B1360" i="230"/>
  <c r="B1361" i="230"/>
  <c r="B1362" i="230"/>
  <c r="B1363" i="230"/>
  <c r="B1364" i="230"/>
  <c r="B1365" i="230"/>
  <c r="B1366" i="230"/>
  <c r="B1367" i="230"/>
  <c r="B1368" i="230"/>
  <c r="B1369" i="230"/>
  <c r="B1370" i="230"/>
  <c r="B1371" i="230"/>
  <c r="B1372" i="230"/>
  <c r="B1373" i="230"/>
  <c r="B1374" i="230"/>
  <c r="B1375" i="230"/>
  <c r="B1376" i="230"/>
  <c r="B1377" i="230"/>
  <c r="B1378" i="230"/>
  <c r="B1379" i="230"/>
  <c r="B1380" i="230"/>
  <c r="B1381" i="230"/>
  <c r="B1382" i="230"/>
  <c r="B1383" i="230"/>
  <c r="B1384" i="230"/>
  <c r="B1385" i="230"/>
  <c r="B1386" i="230"/>
  <c r="B1387" i="230"/>
  <c r="B1388" i="230"/>
  <c r="B1389" i="230"/>
  <c r="B1390" i="230"/>
  <c r="B1391" i="230"/>
  <c r="B1392" i="230"/>
  <c r="B1393" i="230"/>
  <c r="B1394" i="230"/>
  <c r="B1395" i="230"/>
  <c r="B1396" i="230"/>
  <c r="B1397" i="230"/>
  <c r="B1398" i="230"/>
  <c r="B1399" i="230"/>
  <c r="B1400" i="230"/>
  <c r="B1401" i="230"/>
  <c r="B1402" i="230"/>
  <c r="B1403" i="230"/>
  <c r="B1404" i="230"/>
  <c r="B1405" i="230"/>
  <c r="B1406" i="230"/>
  <c r="B1407" i="230"/>
  <c r="B1408" i="230"/>
  <c r="B1409" i="230"/>
  <c r="B1410" i="230"/>
  <c r="B1411" i="230"/>
  <c r="B1412" i="230"/>
  <c r="B1413" i="230"/>
  <c r="B1414" i="230"/>
  <c r="B1415" i="230"/>
  <c r="B1416" i="230"/>
  <c r="B1417" i="230"/>
  <c r="B1418" i="230"/>
  <c r="B1419" i="230"/>
  <c r="B1420" i="230"/>
  <c r="B1421" i="230"/>
  <c r="B1422" i="230"/>
  <c r="B1423" i="230"/>
  <c r="B1424" i="230"/>
  <c r="B1425" i="230"/>
  <c r="B1426" i="230"/>
  <c r="B1427" i="230"/>
  <c r="B1428" i="230"/>
  <c r="B1429" i="230"/>
  <c r="B1430" i="230"/>
  <c r="B1431" i="230"/>
  <c r="B1432" i="230"/>
  <c r="B1433" i="230"/>
  <c r="B1434" i="230"/>
  <c r="B1435" i="230"/>
  <c r="B1436" i="230"/>
  <c r="B1437" i="230"/>
  <c r="B1438" i="230"/>
  <c r="B1439" i="230"/>
  <c r="B1440" i="230"/>
  <c r="B1441" i="230"/>
  <c r="B1442" i="230"/>
  <c r="B1443" i="230"/>
  <c r="B1444" i="230"/>
  <c r="B1445" i="230"/>
  <c r="B1446" i="230"/>
  <c r="B1447" i="230"/>
  <c r="B1448" i="230"/>
  <c r="B1449" i="230"/>
  <c r="B1450" i="230"/>
  <c r="B1451" i="230"/>
  <c r="B1452" i="230"/>
  <c r="B1453" i="230"/>
  <c r="B1454" i="230"/>
  <c r="B1455" i="230"/>
  <c r="B1456" i="230"/>
  <c r="B1457" i="230"/>
  <c r="B1458" i="230"/>
  <c r="B1459" i="230"/>
  <c r="B1460" i="230"/>
  <c r="B1461" i="230"/>
  <c r="B1462" i="230"/>
  <c r="B1463" i="230"/>
  <c r="B1464" i="230"/>
  <c r="B1465" i="230"/>
  <c r="B1466" i="230"/>
  <c r="B1467" i="230"/>
  <c r="B1468" i="230"/>
  <c r="B1469" i="230"/>
  <c r="B1470" i="230"/>
  <c r="B1471" i="230"/>
  <c r="B1472" i="230"/>
  <c r="B1473" i="230"/>
  <c r="B1474" i="230"/>
  <c r="B1475" i="230"/>
  <c r="B1476" i="230"/>
  <c r="B1477" i="230"/>
  <c r="B1478" i="230"/>
  <c r="B1479" i="230"/>
  <c r="B1480" i="230"/>
  <c r="B1481" i="230"/>
  <c r="B1482" i="230"/>
  <c r="B1483" i="230"/>
  <c r="B1484" i="230"/>
  <c r="B1485" i="230"/>
  <c r="B1486" i="230"/>
  <c r="B1487" i="230"/>
  <c r="B1488" i="230"/>
  <c r="B1489" i="230"/>
  <c r="B1490" i="230"/>
  <c r="B1491" i="230"/>
  <c r="B1492" i="230"/>
  <c r="B1493" i="230"/>
  <c r="B1494" i="230"/>
  <c r="B1495" i="230"/>
  <c r="B1496" i="230"/>
  <c r="B1497" i="230"/>
  <c r="B1498" i="230"/>
  <c r="B1499" i="230"/>
  <c r="B1500" i="230"/>
  <c r="B1501" i="230"/>
  <c r="B1502" i="230"/>
  <c r="B1503" i="230"/>
  <c r="B1504" i="230"/>
  <c r="B1505" i="230"/>
  <c r="B1506" i="230"/>
  <c r="B1507" i="230"/>
  <c r="B1508" i="230"/>
  <c r="B1509" i="230"/>
  <c r="B1510" i="230"/>
  <c r="B1511" i="230"/>
  <c r="B1512" i="230"/>
  <c r="B1513" i="230"/>
  <c r="B1514" i="230"/>
  <c r="B1515" i="230"/>
  <c r="B1516" i="230"/>
  <c r="B1517" i="230"/>
  <c r="B1518" i="230"/>
  <c r="B1519" i="230"/>
  <c r="B1520" i="230"/>
  <c r="B1521" i="230"/>
  <c r="B1522" i="230"/>
  <c r="B1523" i="230"/>
  <c r="B1524" i="230"/>
  <c r="B1525" i="230"/>
  <c r="B1526" i="230"/>
  <c r="B1527" i="230"/>
  <c r="B1528" i="230"/>
  <c r="B1529" i="230"/>
  <c r="B1530" i="230"/>
  <c r="B1531" i="230"/>
  <c r="B1532" i="230"/>
  <c r="B1533" i="230"/>
  <c r="B1534" i="230"/>
  <c r="B1535" i="230"/>
  <c r="B1536" i="230"/>
  <c r="B1537" i="230"/>
  <c r="B1538" i="230"/>
  <c r="B1539" i="230"/>
  <c r="B1540" i="230"/>
  <c r="B1541" i="230"/>
  <c r="B1542" i="230"/>
  <c r="B1543" i="230"/>
  <c r="B1544" i="230"/>
  <c r="B1545" i="230"/>
  <c r="B1546" i="230"/>
  <c r="B1547" i="230"/>
  <c r="B1548" i="230"/>
  <c r="B1549" i="230"/>
  <c r="B1550" i="230"/>
  <c r="B1551" i="230"/>
  <c r="B1552" i="230"/>
  <c r="B1553" i="230"/>
  <c r="B1554" i="230"/>
  <c r="B1555" i="230"/>
  <c r="B1556" i="230"/>
  <c r="B1557" i="230"/>
  <c r="B1558" i="230"/>
  <c r="B1559" i="230"/>
  <c r="B1560" i="230"/>
  <c r="B1561" i="230"/>
  <c r="B1562" i="230"/>
  <c r="B1563" i="230"/>
  <c r="B1564" i="230"/>
  <c r="B1565" i="230"/>
  <c r="B1566" i="230"/>
  <c r="B1567" i="230"/>
  <c r="B1568" i="230"/>
  <c r="B1569" i="230"/>
  <c r="B1570" i="230"/>
  <c r="B1571" i="230"/>
  <c r="B1572" i="230"/>
  <c r="B1573" i="230"/>
  <c r="B1574" i="230"/>
  <c r="B1575" i="230"/>
  <c r="B1576" i="230"/>
  <c r="B1577" i="230"/>
  <c r="B1578" i="230"/>
  <c r="B1579" i="230"/>
  <c r="B1580" i="230"/>
  <c r="B1581" i="230"/>
  <c r="B1582" i="230"/>
  <c r="B1583" i="230"/>
  <c r="B1584" i="230"/>
  <c r="B1585" i="230"/>
  <c r="B1586" i="230"/>
  <c r="B1587" i="230"/>
  <c r="B1588" i="230"/>
  <c r="B1589" i="230"/>
  <c r="B1590" i="230"/>
  <c r="B1591" i="230"/>
  <c r="B1592" i="230"/>
  <c r="B1593" i="230"/>
  <c r="B1594" i="230"/>
  <c r="B1595" i="230"/>
  <c r="B1596" i="230"/>
  <c r="B1597" i="230"/>
  <c r="B1598" i="230"/>
  <c r="B1599" i="230"/>
  <c r="B1600" i="230"/>
  <c r="B1601" i="230"/>
  <c r="B1602" i="230"/>
  <c r="B1603" i="230"/>
  <c r="B1604" i="230"/>
  <c r="B1605" i="230"/>
  <c r="B1606" i="230"/>
  <c r="B1607" i="230"/>
  <c r="B1608" i="230"/>
  <c r="B1609" i="230"/>
  <c r="B1610" i="230"/>
  <c r="B1611" i="230"/>
  <c r="B1612" i="230"/>
  <c r="B1613" i="230"/>
  <c r="B1614" i="230"/>
  <c r="B1615" i="230"/>
  <c r="B1616" i="230"/>
  <c r="B1617" i="230"/>
  <c r="B1618" i="230"/>
  <c r="B1619" i="230"/>
  <c r="B1620" i="230"/>
  <c r="B1621" i="230"/>
  <c r="B1622" i="230"/>
  <c r="B1623" i="230"/>
  <c r="B1624" i="230"/>
  <c r="B1625" i="230"/>
  <c r="B1626" i="230"/>
  <c r="B1627" i="230"/>
  <c r="B1628" i="230"/>
  <c r="B1629" i="230"/>
  <c r="B1630" i="230"/>
  <c r="B1631" i="230"/>
  <c r="B1632" i="230"/>
  <c r="B1633" i="230"/>
  <c r="B1634" i="230"/>
  <c r="B1635" i="230"/>
  <c r="B1636" i="230"/>
  <c r="B1637" i="230"/>
  <c r="B1638" i="230"/>
  <c r="B1639" i="230"/>
  <c r="B1640" i="230"/>
  <c r="B1641" i="230"/>
  <c r="B1642" i="230"/>
  <c r="B1643" i="230"/>
  <c r="B1644" i="230"/>
  <c r="B1645" i="230"/>
  <c r="B1646" i="230"/>
  <c r="B1647" i="230"/>
  <c r="B1648" i="230"/>
  <c r="B1649" i="230"/>
  <c r="B1650" i="230"/>
  <c r="B1651" i="230"/>
  <c r="B1652" i="230"/>
  <c r="B1653" i="230"/>
  <c r="B1654" i="230"/>
  <c r="B1655" i="230"/>
  <c r="B1656" i="230"/>
  <c r="B1657" i="230"/>
  <c r="B1658" i="230"/>
  <c r="B1659" i="230"/>
  <c r="B1660" i="230"/>
  <c r="B1661" i="230"/>
  <c r="B1662" i="230"/>
  <c r="B1663" i="230"/>
  <c r="B1664" i="230"/>
  <c r="B1665" i="230"/>
  <c r="B1666" i="230"/>
  <c r="B1667" i="230"/>
  <c r="B1668" i="230"/>
  <c r="B1669" i="230"/>
  <c r="B1670" i="230"/>
  <c r="B1671" i="230"/>
  <c r="B1672" i="230"/>
  <c r="B1673" i="230"/>
  <c r="B1674" i="230"/>
  <c r="B1675" i="230"/>
  <c r="B1676" i="230"/>
  <c r="B1677" i="230"/>
  <c r="B1678" i="230"/>
  <c r="B1679" i="230"/>
  <c r="B1680" i="230"/>
  <c r="B1681" i="230"/>
  <c r="B1682" i="230"/>
  <c r="B1683" i="230"/>
  <c r="B1684" i="230"/>
  <c r="B1685" i="230"/>
  <c r="B1686" i="230"/>
  <c r="B1687" i="230"/>
  <c r="B1688" i="230"/>
  <c r="B1689" i="230"/>
  <c r="B1690" i="230"/>
  <c r="B1691" i="230"/>
  <c r="B1692" i="230"/>
  <c r="B1693" i="230"/>
  <c r="B1694" i="230"/>
  <c r="B1695" i="230"/>
  <c r="B1696" i="230"/>
  <c r="B1697" i="230"/>
  <c r="B1698" i="230"/>
  <c r="B1699" i="230"/>
  <c r="B1700" i="230"/>
  <c r="B1701" i="230"/>
  <c r="B1702" i="230"/>
  <c r="B1703" i="230"/>
  <c r="B1704" i="230"/>
  <c r="B1705" i="230"/>
  <c r="B1706" i="230"/>
  <c r="B1707" i="230"/>
  <c r="B1708" i="230"/>
  <c r="B1709" i="230"/>
  <c r="B1710" i="230"/>
  <c r="B1711" i="230"/>
  <c r="B1712" i="230"/>
  <c r="B1713" i="230"/>
  <c r="B1714" i="230"/>
  <c r="B1715" i="230"/>
  <c r="B1716" i="230"/>
  <c r="B1717" i="230"/>
  <c r="B1718" i="230"/>
  <c r="B1719" i="230"/>
  <c r="B1720" i="230"/>
  <c r="B1721" i="230"/>
  <c r="B1722" i="230"/>
  <c r="B1723" i="230"/>
  <c r="B1724" i="230"/>
  <c r="B1725" i="230"/>
  <c r="B1726" i="230"/>
  <c r="B1727" i="230"/>
  <c r="B1728" i="230"/>
  <c r="B1729" i="230"/>
  <c r="B1730" i="230"/>
  <c r="B1731" i="230"/>
  <c r="B1732" i="230"/>
  <c r="B1733" i="230"/>
  <c r="B1734" i="230"/>
  <c r="B1735" i="230"/>
  <c r="B1736" i="230"/>
  <c r="B1737" i="230"/>
  <c r="B1738" i="230"/>
  <c r="B1739" i="230"/>
  <c r="B1740" i="230"/>
  <c r="B1741" i="230"/>
  <c r="B1742" i="230"/>
  <c r="B1743" i="230"/>
  <c r="B1744" i="230"/>
  <c r="B1745" i="230"/>
  <c r="B1746" i="230"/>
  <c r="B1747" i="230"/>
  <c r="B1748" i="230"/>
  <c r="B1749" i="230"/>
  <c r="B1750" i="230"/>
  <c r="B1751" i="230"/>
  <c r="B1752" i="230"/>
  <c r="B1753" i="230"/>
  <c r="B1754" i="230"/>
  <c r="B1755" i="230"/>
  <c r="B1756" i="230"/>
  <c r="B1757" i="230"/>
  <c r="B1758" i="230"/>
  <c r="B1759" i="230"/>
  <c r="B1760" i="230"/>
  <c r="B1761" i="230"/>
  <c r="B1762" i="230"/>
  <c r="B1763" i="230"/>
  <c r="B1764" i="230"/>
  <c r="B1765" i="230"/>
  <c r="B1766" i="230"/>
  <c r="B1767" i="230"/>
  <c r="B1768" i="230"/>
  <c r="B1769" i="230"/>
  <c r="B1770" i="230"/>
  <c r="B1771" i="230"/>
  <c r="B1772" i="230"/>
  <c r="B1773" i="230"/>
  <c r="B1774" i="230"/>
  <c r="B1775" i="230"/>
  <c r="B1776" i="230"/>
  <c r="B1777" i="230"/>
  <c r="B1778" i="230"/>
  <c r="B1779" i="230"/>
  <c r="B1780" i="230"/>
  <c r="B1781" i="230"/>
  <c r="B1782" i="230"/>
  <c r="B1783" i="230"/>
  <c r="B1784" i="230"/>
  <c r="B1785" i="230"/>
  <c r="B1786" i="230"/>
  <c r="B1787" i="230"/>
  <c r="B1788" i="230"/>
  <c r="B1789" i="230"/>
  <c r="B1790" i="230"/>
  <c r="B1791" i="230"/>
  <c r="B1792" i="230"/>
  <c r="B1793" i="230"/>
  <c r="B1794" i="230"/>
  <c r="B1795" i="230"/>
  <c r="B1796" i="230"/>
  <c r="B1797" i="230"/>
  <c r="B1798" i="230"/>
  <c r="B1799" i="230"/>
  <c r="B1800" i="230"/>
  <c r="B1801" i="230"/>
  <c r="B1802" i="230"/>
  <c r="B1803" i="230"/>
  <c r="B1804" i="230"/>
  <c r="B1805" i="230"/>
  <c r="B1806" i="230"/>
  <c r="B1807" i="230"/>
  <c r="B1808" i="230"/>
  <c r="B1809" i="230"/>
  <c r="B1810" i="230"/>
  <c r="B1811" i="230"/>
  <c r="B1812" i="230"/>
  <c r="B1813" i="230"/>
  <c r="B1814" i="230"/>
  <c r="B1815" i="230"/>
  <c r="B1816" i="230"/>
  <c r="B1817" i="230"/>
  <c r="B1818" i="230"/>
  <c r="B1819" i="230"/>
  <c r="B1820" i="230"/>
  <c r="B1821" i="230"/>
  <c r="B1822" i="230"/>
  <c r="B1823" i="230"/>
  <c r="B1824" i="230"/>
  <c r="B1825" i="230"/>
  <c r="B1826" i="230"/>
  <c r="B1827" i="230"/>
  <c r="B1828" i="230"/>
  <c r="B1829" i="230"/>
  <c r="B1830" i="230"/>
  <c r="B1831" i="230"/>
  <c r="B1832" i="230"/>
  <c r="B1833" i="230"/>
  <c r="B1834" i="230"/>
  <c r="B1835" i="230"/>
  <c r="B1836" i="230"/>
  <c r="B1837" i="230"/>
  <c r="B1838" i="230"/>
  <c r="B1839" i="230"/>
  <c r="B1840" i="230"/>
  <c r="B1841" i="230"/>
  <c r="B1842" i="230"/>
  <c r="B1843" i="230"/>
  <c r="B1844" i="230"/>
  <c r="B1845" i="230"/>
  <c r="B1846" i="230"/>
  <c r="B1847" i="230"/>
  <c r="B1848" i="230"/>
  <c r="B1849" i="230"/>
  <c r="B1850" i="230"/>
  <c r="B1851" i="230"/>
  <c r="B1852" i="230"/>
  <c r="B1853" i="230"/>
  <c r="B1854" i="230"/>
  <c r="B1855" i="230"/>
  <c r="B1856" i="230"/>
  <c r="B1857" i="230"/>
  <c r="B1858" i="230"/>
  <c r="B1859" i="230"/>
  <c r="B1860" i="230"/>
  <c r="B1861" i="230"/>
  <c r="B1862" i="230"/>
  <c r="B1863" i="230"/>
  <c r="B1864" i="230"/>
  <c r="B1865" i="230"/>
  <c r="B1866" i="230"/>
  <c r="B1867" i="230"/>
  <c r="B1868" i="230"/>
  <c r="B1869" i="230"/>
  <c r="B1870" i="230"/>
  <c r="B1871" i="230"/>
  <c r="B1872" i="230"/>
  <c r="B1873" i="230"/>
  <c r="B1874" i="230"/>
  <c r="B1875" i="230"/>
  <c r="B1876" i="230"/>
  <c r="B1877" i="230"/>
  <c r="B1878" i="230"/>
  <c r="B1879" i="230"/>
  <c r="B1880" i="230"/>
  <c r="B1881" i="230"/>
  <c r="B1882" i="230"/>
  <c r="B1883" i="230"/>
  <c r="B1884" i="230"/>
  <c r="B1885" i="230"/>
  <c r="B1886" i="230"/>
  <c r="B1887" i="230"/>
  <c r="B1888" i="230"/>
  <c r="B1889" i="230"/>
  <c r="B1890" i="230"/>
  <c r="B1891" i="230"/>
  <c r="B1892" i="230"/>
  <c r="B1893" i="230"/>
  <c r="B1894" i="230"/>
  <c r="B1895" i="230"/>
  <c r="B1896" i="230"/>
  <c r="B1897" i="230"/>
  <c r="B1898" i="230"/>
  <c r="B1899" i="230"/>
  <c r="B1900" i="230"/>
  <c r="B1901" i="230"/>
  <c r="B1902" i="230"/>
  <c r="B1903" i="230"/>
  <c r="B1904" i="230"/>
  <c r="B1905" i="230"/>
  <c r="B1906" i="230"/>
  <c r="B1907" i="230"/>
  <c r="B1908" i="230"/>
  <c r="B1909" i="230"/>
  <c r="B1910" i="230"/>
  <c r="B1911" i="230"/>
  <c r="B1912" i="230"/>
  <c r="B1913" i="230"/>
  <c r="B1914" i="230"/>
  <c r="B1915" i="230"/>
  <c r="B1916" i="230"/>
  <c r="B1917" i="230"/>
  <c r="B1918" i="230"/>
  <c r="B1919" i="230"/>
  <c r="B1920" i="230"/>
  <c r="B1921" i="230"/>
  <c r="B1922" i="230"/>
  <c r="B1923" i="230"/>
  <c r="B1924" i="230"/>
  <c r="B1925" i="230"/>
  <c r="B1926" i="230"/>
  <c r="B1927" i="230"/>
  <c r="B1928" i="230"/>
  <c r="B1929" i="230"/>
  <c r="B1930" i="230"/>
  <c r="B1931" i="230"/>
  <c r="B1932" i="230"/>
  <c r="B1933" i="230"/>
  <c r="B1934" i="230"/>
  <c r="B1935" i="230"/>
  <c r="B1936" i="230"/>
  <c r="B1937" i="230"/>
  <c r="B1938" i="230"/>
  <c r="B1939" i="230"/>
  <c r="B1940" i="230"/>
  <c r="B1941" i="230"/>
  <c r="B1942" i="230"/>
  <c r="B1943" i="230"/>
  <c r="B1944" i="230"/>
  <c r="B1945" i="230"/>
  <c r="B1946" i="230"/>
  <c r="B1947" i="230"/>
  <c r="B1948" i="230"/>
  <c r="B1949" i="230"/>
  <c r="B1950" i="230"/>
  <c r="B1951" i="230"/>
  <c r="B1952" i="230"/>
  <c r="B1953" i="230"/>
  <c r="B1954" i="230"/>
  <c r="B1955" i="230"/>
  <c r="B1956" i="230"/>
  <c r="B1957" i="230"/>
  <c r="B1958" i="230"/>
  <c r="B1959" i="230"/>
  <c r="B1960" i="230"/>
  <c r="B1961" i="230"/>
  <c r="B1962" i="230"/>
  <c r="B1963" i="230"/>
  <c r="B1964" i="230"/>
  <c r="B1965" i="230"/>
  <c r="B1966" i="230"/>
  <c r="B1967" i="230"/>
  <c r="B1968" i="230"/>
  <c r="B1969" i="230"/>
  <c r="B1970" i="230"/>
  <c r="B1971" i="230"/>
  <c r="B1972" i="230"/>
  <c r="B1973" i="230"/>
  <c r="B1974" i="230"/>
  <c r="B1975" i="230"/>
  <c r="B1976" i="230"/>
  <c r="B1977" i="230"/>
  <c r="B1978" i="230"/>
  <c r="B1979" i="230"/>
  <c r="B1980" i="230"/>
  <c r="B1981" i="230"/>
  <c r="B1982" i="230"/>
  <c r="B1983" i="230"/>
  <c r="B1984" i="230"/>
  <c r="B1985" i="230"/>
  <c r="B1986" i="230"/>
  <c r="B1987" i="230"/>
  <c r="B1988" i="230"/>
  <c r="B1989" i="230"/>
  <c r="B1990" i="230"/>
  <c r="B1991" i="230"/>
  <c r="B1992" i="230"/>
  <c r="B1993" i="230"/>
  <c r="B1994" i="230"/>
  <c r="B1995" i="230"/>
  <c r="B1996" i="230"/>
  <c r="B1997" i="230"/>
  <c r="B1998" i="230"/>
  <c r="B1999" i="230"/>
  <c r="B2000" i="230"/>
  <c r="B2001" i="230"/>
  <c r="B2002" i="230"/>
  <c r="B2003" i="230"/>
  <c r="B2004" i="230"/>
  <c r="B2005" i="230"/>
  <c r="B2006" i="230"/>
  <c r="B2007" i="230"/>
  <c r="B2008" i="230"/>
  <c r="B2009" i="230"/>
  <c r="B2010" i="230"/>
  <c r="B2011" i="230"/>
  <c r="B2012" i="230"/>
  <c r="B2013" i="230"/>
  <c r="B2014" i="230"/>
  <c r="B2015" i="230"/>
  <c r="B2016" i="230"/>
  <c r="B2017" i="230"/>
  <c r="B2018" i="230"/>
  <c r="B2019" i="230"/>
  <c r="B2020" i="230"/>
  <c r="B2021" i="230"/>
  <c r="B2022" i="230"/>
  <c r="B2023" i="230"/>
  <c r="B2024" i="230"/>
  <c r="B2025" i="230"/>
  <c r="B2026" i="230"/>
  <c r="B2027" i="230"/>
  <c r="B2028" i="230"/>
  <c r="B2029" i="230"/>
  <c r="B2030" i="230"/>
  <c r="B2031" i="230"/>
  <c r="B2032" i="230"/>
  <c r="B2033" i="230"/>
  <c r="B2034" i="230"/>
  <c r="B2035" i="230"/>
  <c r="B2036" i="230"/>
  <c r="B2037" i="230"/>
  <c r="B2038" i="230"/>
  <c r="B2039" i="230"/>
  <c r="B2040" i="230"/>
  <c r="B2041" i="230"/>
  <c r="B2042" i="230"/>
  <c r="B2043" i="230"/>
  <c r="B2044" i="230"/>
  <c r="B2045" i="230"/>
  <c r="B2046" i="230"/>
  <c r="B2047" i="230"/>
  <c r="B2048" i="230"/>
  <c r="B2049" i="230"/>
  <c r="B2050" i="230"/>
  <c r="B2051" i="230"/>
  <c r="B2052" i="230"/>
  <c r="B2053" i="230"/>
  <c r="B2054" i="230"/>
  <c r="B2055" i="230"/>
  <c r="B2056" i="230"/>
  <c r="B2057" i="230"/>
  <c r="B2058" i="230"/>
  <c r="B2059" i="230"/>
  <c r="B2060" i="230"/>
  <c r="B2061" i="230"/>
  <c r="B2062" i="230"/>
  <c r="B2063" i="230"/>
  <c r="B2064" i="230"/>
  <c r="B2065" i="230"/>
  <c r="B2066" i="230"/>
  <c r="B2067" i="230"/>
  <c r="B2068" i="230"/>
  <c r="B2069" i="230"/>
  <c r="B2070" i="230"/>
  <c r="B2071" i="230"/>
  <c r="B2072" i="230"/>
  <c r="B2073" i="230"/>
  <c r="B2074" i="230"/>
  <c r="B2075" i="230"/>
  <c r="B2076" i="230"/>
  <c r="B2077" i="230"/>
  <c r="B2078" i="230"/>
  <c r="B2079" i="230"/>
  <c r="B2080" i="230"/>
  <c r="B2081" i="230"/>
  <c r="B2082" i="230"/>
  <c r="B2083" i="230"/>
  <c r="B2084" i="230"/>
  <c r="B2085" i="230"/>
  <c r="B2086" i="230"/>
  <c r="B2087" i="230"/>
  <c r="B2088" i="230"/>
  <c r="B2089" i="230"/>
  <c r="B2090" i="230"/>
  <c r="B2091" i="230"/>
  <c r="B2092" i="230"/>
  <c r="B2093" i="230"/>
  <c r="B2094" i="230"/>
  <c r="B2095" i="230"/>
  <c r="B2096" i="230"/>
  <c r="B2097" i="230"/>
  <c r="B2098" i="230"/>
  <c r="B2099" i="230"/>
  <c r="B2100" i="230"/>
  <c r="B2101" i="230"/>
  <c r="B2102" i="230"/>
  <c r="B2103" i="230"/>
  <c r="B2104" i="230"/>
  <c r="B2105" i="230"/>
  <c r="B2106" i="230"/>
  <c r="B2107" i="230"/>
  <c r="B2108" i="230"/>
  <c r="B2109" i="230"/>
  <c r="B2110" i="230"/>
  <c r="B2111" i="230"/>
  <c r="B2112" i="230"/>
  <c r="B2113" i="230"/>
  <c r="B2114" i="230"/>
  <c r="B2115" i="230"/>
  <c r="B2116" i="230"/>
  <c r="B2117" i="230"/>
  <c r="B2118" i="230"/>
  <c r="B2119" i="230"/>
  <c r="B2120" i="230"/>
  <c r="B2121" i="230"/>
  <c r="B2122" i="230"/>
  <c r="B2123" i="230"/>
  <c r="B2124" i="230"/>
  <c r="B2125" i="230"/>
  <c r="B2126" i="230"/>
  <c r="B2127" i="230"/>
  <c r="B2128" i="230"/>
  <c r="B2129" i="230"/>
  <c r="B2130" i="230"/>
  <c r="B2131" i="230"/>
  <c r="B2132" i="230"/>
  <c r="B2133" i="230"/>
  <c r="B2134" i="230"/>
  <c r="B2135" i="230"/>
  <c r="B2136" i="230"/>
  <c r="B2137" i="230"/>
  <c r="B2138" i="230"/>
  <c r="B2139" i="230"/>
  <c r="B2140" i="230"/>
  <c r="B2141" i="230"/>
  <c r="B2142" i="230"/>
  <c r="B2143" i="230"/>
  <c r="B2144" i="230"/>
  <c r="B2145" i="230"/>
  <c r="B2146" i="230"/>
  <c r="B2147" i="230"/>
  <c r="B2148" i="230"/>
  <c r="B2149" i="230"/>
  <c r="B2150" i="230"/>
  <c r="B2151" i="230"/>
  <c r="B2152" i="230"/>
  <c r="B2153" i="230"/>
  <c r="B2154" i="230"/>
  <c r="B2155" i="230"/>
  <c r="B2156" i="230"/>
  <c r="B2157" i="230"/>
  <c r="B2158" i="230"/>
  <c r="B2159" i="230"/>
  <c r="B2160" i="230"/>
  <c r="B2161" i="230"/>
  <c r="B2162" i="230"/>
  <c r="B2163" i="230"/>
  <c r="B2164" i="230"/>
  <c r="B2165" i="230"/>
  <c r="B2166" i="230"/>
  <c r="B2167" i="230"/>
  <c r="B2168" i="230"/>
  <c r="B2169" i="230"/>
  <c r="B2170" i="230"/>
  <c r="B2171" i="230"/>
  <c r="B2172" i="230"/>
  <c r="B2173" i="230"/>
  <c r="B2174" i="230"/>
  <c r="B2175" i="230"/>
  <c r="B2176" i="230"/>
  <c r="B2177" i="230"/>
  <c r="B2178" i="230"/>
  <c r="B2179" i="230"/>
  <c r="B2180" i="230"/>
  <c r="B2181" i="230"/>
  <c r="B2182" i="230"/>
  <c r="B2183" i="230"/>
  <c r="B2184" i="230"/>
  <c r="B2185" i="230"/>
  <c r="B2186" i="230"/>
  <c r="B2187" i="230"/>
  <c r="B2188" i="230"/>
  <c r="B2189" i="230"/>
  <c r="B2190" i="230"/>
  <c r="B2191" i="230"/>
  <c r="B2192" i="230"/>
  <c r="B2193" i="230"/>
  <c r="B2194" i="230"/>
  <c r="B2195" i="230"/>
  <c r="B2196" i="230"/>
  <c r="B2197" i="230"/>
  <c r="B2198" i="230"/>
  <c r="B2199" i="230"/>
  <c r="B2200" i="230"/>
  <c r="B2201" i="230"/>
  <c r="B2202" i="230"/>
  <c r="B2203" i="230"/>
  <c r="B2204" i="230"/>
  <c r="B2205" i="230"/>
  <c r="B2206" i="230"/>
  <c r="B2207" i="230"/>
  <c r="B2208" i="230"/>
  <c r="B2209" i="230"/>
  <c r="B2210" i="230"/>
  <c r="B2211" i="230"/>
  <c r="B2212" i="230"/>
  <c r="B2213" i="230"/>
  <c r="B2214" i="230"/>
  <c r="B2215" i="230"/>
  <c r="B2216" i="230"/>
  <c r="B2217" i="230"/>
  <c r="B2218" i="230"/>
  <c r="B2219" i="230"/>
  <c r="B2220" i="230"/>
  <c r="B2221" i="230"/>
  <c r="B2222" i="230"/>
  <c r="B2223" i="230"/>
  <c r="B2224" i="230"/>
  <c r="B2225" i="230"/>
  <c r="B2226" i="230"/>
  <c r="B2227" i="230"/>
  <c r="B2228" i="230"/>
  <c r="B2229" i="230"/>
  <c r="B2230" i="230"/>
  <c r="B2231" i="230"/>
  <c r="B2232" i="230"/>
  <c r="B2233" i="230"/>
  <c r="B2234" i="230"/>
  <c r="B2235" i="230"/>
  <c r="B2236" i="230"/>
  <c r="B2237" i="230"/>
  <c r="B2238" i="230"/>
  <c r="B2239" i="230"/>
  <c r="B2240" i="230"/>
  <c r="B2241" i="230"/>
  <c r="B2242" i="230"/>
  <c r="B2243" i="230"/>
  <c r="B2244" i="230"/>
  <c r="B2245" i="230"/>
  <c r="B2246" i="230"/>
  <c r="B2247" i="230"/>
  <c r="B2248" i="230"/>
  <c r="B2249" i="230"/>
  <c r="B2250" i="230"/>
  <c r="B2251" i="230"/>
  <c r="B2252" i="230"/>
  <c r="B2253" i="230"/>
  <c r="B2254" i="230"/>
  <c r="B2255" i="230"/>
  <c r="B2256" i="230"/>
  <c r="B2257" i="230"/>
  <c r="B2258" i="230"/>
  <c r="B2259" i="230"/>
  <c r="B2260" i="230"/>
  <c r="B2261" i="230"/>
  <c r="B2262" i="230"/>
  <c r="B2263" i="230"/>
  <c r="B2264" i="230"/>
  <c r="B2265" i="230"/>
  <c r="B2266" i="230"/>
  <c r="B2267" i="230"/>
  <c r="B2268" i="230"/>
  <c r="B2269" i="230"/>
  <c r="B2270" i="230"/>
  <c r="B2271" i="230"/>
  <c r="B2272" i="230"/>
  <c r="B2273" i="230"/>
  <c r="B2274" i="230"/>
  <c r="B2275" i="230"/>
  <c r="B2276" i="230"/>
  <c r="B2277" i="230"/>
  <c r="B2278" i="230"/>
  <c r="B2279" i="230"/>
  <c r="B2280" i="230"/>
  <c r="B2281" i="230"/>
  <c r="B2282" i="230"/>
  <c r="B2283" i="230"/>
  <c r="B2284" i="230"/>
  <c r="B2285" i="230"/>
  <c r="B2286" i="230"/>
  <c r="B2287" i="230"/>
  <c r="B2288" i="230"/>
  <c r="B2289" i="230"/>
  <c r="B2290" i="230"/>
  <c r="B2291" i="230"/>
  <c r="B2292" i="230"/>
  <c r="B2293" i="230"/>
  <c r="B2294" i="230"/>
  <c r="B2295" i="230"/>
  <c r="B2296" i="230"/>
  <c r="B2297" i="230"/>
  <c r="B2298" i="230"/>
  <c r="B2299" i="230"/>
  <c r="B2300" i="230"/>
  <c r="B2301" i="230"/>
  <c r="B2302" i="230"/>
  <c r="B2303" i="230"/>
  <c r="B2304" i="230"/>
  <c r="B2305" i="230"/>
  <c r="B2306" i="230"/>
  <c r="B2307" i="230"/>
  <c r="B2308" i="230"/>
  <c r="B2309" i="230"/>
  <c r="B2310" i="230"/>
  <c r="B2311" i="230"/>
  <c r="B2312" i="230"/>
  <c r="B2313" i="230"/>
  <c r="B2314" i="230"/>
  <c r="B2315" i="230"/>
  <c r="B2316" i="230"/>
  <c r="B2317" i="230"/>
  <c r="B2318" i="230"/>
  <c r="B2319" i="230"/>
  <c r="B2320" i="230"/>
  <c r="B2321" i="230"/>
  <c r="B2322" i="230"/>
  <c r="B2323" i="230"/>
  <c r="B2324" i="230"/>
  <c r="B2325" i="230"/>
  <c r="B2326" i="230"/>
  <c r="B2327" i="230"/>
  <c r="B2328" i="230"/>
  <c r="B2329" i="230"/>
  <c r="B2330" i="230"/>
  <c r="B2331" i="230"/>
  <c r="B2332" i="230"/>
  <c r="B2333" i="230"/>
  <c r="B2334" i="230"/>
  <c r="B2335" i="230"/>
  <c r="B2336" i="230"/>
  <c r="B2337" i="230"/>
  <c r="B2338" i="230"/>
  <c r="B2339" i="230"/>
  <c r="B2340" i="230"/>
  <c r="B2341" i="230"/>
  <c r="B2342" i="230"/>
  <c r="B2343" i="230"/>
  <c r="B2344" i="230"/>
  <c r="B2345" i="230"/>
  <c r="B2346" i="230"/>
  <c r="B2347" i="230"/>
  <c r="B2348" i="230"/>
  <c r="B2349" i="230"/>
  <c r="B2350" i="230"/>
  <c r="B2351" i="230"/>
  <c r="B2352" i="230"/>
  <c r="B2353" i="230"/>
  <c r="B2354" i="230"/>
  <c r="B2355" i="230"/>
  <c r="B2356" i="230"/>
  <c r="B2357" i="230"/>
  <c r="B2358" i="230"/>
  <c r="B2359" i="230"/>
  <c r="B2360" i="230"/>
  <c r="B2361" i="230"/>
  <c r="B2362" i="230"/>
  <c r="B2363" i="230"/>
  <c r="B2364" i="230"/>
  <c r="B2365" i="230"/>
  <c r="B2366" i="230"/>
  <c r="B2367" i="230"/>
  <c r="B2368" i="230"/>
  <c r="B2369" i="230"/>
  <c r="B2370" i="230"/>
  <c r="B2371" i="230"/>
  <c r="B2372" i="230"/>
  <c r="B2373" i="230"/>
  <c r="B2374" i="230"/>
  <c r="B2375" i="230"/>
  <c r="B2376" i="230"/>
  <c r="B2377" i="230"/>
  <c r="B2378" i="230"/>
  <c r="B2379" i="230"/>
  <c r="B2380" i="230"/>
  <c r="B2381" i="230"/>
  <c r="B2382" i="230"/>
  <c r="B2383" i="230"/>
  <c r="B2384" i="230"/>
  <c r="B2385" i="230"/>
  <c r="B2386" i="230"/>
  <c r="B2387" i="230"/>
  <c r="B2388" i="230"/>
  <c r="B2389" i="230"/>
  <c r="B2390" i="230"/>
  <c r="B2391" i="230"/>
  <c r="B2392" i="230"/>
  <c r="B2393" i="230"/>
  <c r="B2394" i="230"/>
  <c r="B2395" i="230"/>
  <c r="B2396" i="230"/>
  <c r="B2397" i="230"/>
  <c r="B2398" i="230"/>
  <c r="B2399" i="230"/>
  <c r="B2400" i="230"/>
  <c r="B2401" i="230"/>
  <c r="B2402" i="230"/>
  <c r="B2403" i="230"/>
  <c r="B2404" i="230"/>
  <c r="B2405" i="230"/>
  <c r="B2406" i="230"/>
  <c r="B2407" i="230"/>
  <c r="B2408" i="230"/>
  <c r="B2409" i="230"/>
  <c r="B2410" i="230"/>
  <c r="B2411" i="230"/>
  <c r="B2412" i="230"/>
  <c r="B2413" i="230"/>
  <c r="B2414" i="230"/>
  <c r="B2415" i="230"/>
  <c r="B2416" i="230"/>
  <c r="B2417" i="230"/>
  <c r="B2418" i="230"/>
  <c r="B2419" i="230"/>
  <c r="B2420" i="230"/>
  <c r="B2421" i="230"/>
  <c r="B2422" i="230"/>
  <c r="B2423" i="230"/>
  <c r="B2424" i="230"/>
  <c r="B2425" i="230"/>
  <c r="B2426" i="230"/>
  <c r="B2427" i="230"/>
  <c r="B2428" i="230"/>
  <c r="B2429" i="230"/>
  <c r="B2430" i="230"/>
  <c r="B2431" i="230"/>
  <c r="B2432" i="230"/>
  <c r="B2433" i="230"/>
  <c r="B2434" i="230"/>
  <c r="B2435" i="230"/>
  <c r="B2436" i="230"/>
  <c r="B2437" i="230"/>
  <c r="B2438" i="230"/>
  <c r="B2439" i="230"/>
  <c r="B2440" i="230"/>
  <c r="B2441" i="230"/>
  <c r="B2442" i="230"/>
  <c r="B2443" i="230"/>
  <c r="B2444" i="230"/>
  <c r="B2445" i="230"/>
  <c r="B2446" i="230"/>
  <c r="B2447" i="230"/>
  <c r="B2448" i="230"/>
  <c r="B2449" i="230"/>
  <c r="B2450" i="230"/>
  <c r="B2451" i="230"/>
  <c r="B2452" i="230"/>
  <c r="B2453" i="230"/>
  <c r="B2454" i="230"/>
  <c r="B2455" i="230"/>
  <c r="B2456" i="230"/>
  <c r="B2457" i="230"/>
  <c r="B2458" i="230"/>
  <c r="B2459" i="230"/>
  <c r="B2460" i="230"/>
  <c r="B2461" i="230"/>
  <c r="B2462" i="230"/>
  <c r="B2463" i="230"/>
  <c r="B2464" i="230"/>
  <c r="B2465" i="230"/>
  <c r="B2466" i="230"/>
  <c r="B2467" i="230"/>
  <c r="B2468" i="230"/>
  <c r="B2469" i="230"/>
  <c r="B2470" i="230"/>
  <c r="B2471" i="230"/>
  <c r="B2472" i="230"/>
  <c r="B2473" i="230"/>
  <c r="B2474" i="230"/>
  <c r="B2475" i="230"/>
  <c r="B2476" i="230"/>
  <c r="B2477" i="230"/>
  <c r="B2478" i="230"/>
  <c r="B2479" i="230"/>
  <c r="B2480" i="230"/>
  <c r="B2481" i="230"/>
  <c r="B2482" i="230"/>
  <c r="B2483" i="230"/>
  <c r="B2484" i="230"/>
  <c r="B2485" i="230"/>
  <c r="B2486" i="230"/>
  <c r="B2487" i="230"/>
  <c r="B2488" i="230"/>
  <c r="B2489" i="230"/>
  <c r="B2490" i="230"/>
  <c r="B2491" i="230"/>
  <c r="B2492" i="230"/>
  <c r="B2493" i="230"/>
  <c r="B2494" i="230"/>
  <c r="B2495" i="230"/>
  <c r="B2496" i="230"/>
  <c r="B2497" i="230"/>
  <c r="B2498" i="230"/>
  <c r="B2499" i="230"/>
  <c r="B2500" i="230"/>
  <c r="B2501" i="230"/>
  <c r="B2502" i="230"/>
  <c r="B2503" i="230"/>
  <c r="B2504" i="230"/>
  <c r="B2505" i="230"/>
  <c r="B2506" i="230"/>
  <c r="B2507" i="230"/>
  <c r="B2508" i="230"/>
  <c r="B2509" i="230"/>
  <c r="B2510" i="230"/>
  <c r="B2511" i="230"/>
  <c r="B2512" i="230"/>
  <c r="B2513" i="230"/>
  <c r="B2514" i="230"/>
  <c r="B2515" i="230"/>
  <c r="B2516" i="230"/>
  <c r="B2517" i="230"/>
  <c r="B2518" i="230"/>
  <c r="B2519" i="230"/>
  <c r="B2520" i="230"/>
  <c r="B2521" i="230"/>
  <c r="B2522" i="230"/>
  <c r="B2523" i="230"/>
  <c r="B2524" i="230"/>
  <c r="B2525" i="230"/>
  <c r="B2526" i="230"/>
  <c r="B2527" i="230"/>
  <c r="B2528" i="230"/>
  <c r="B2529" i="230"/>
  <c r="B2530" i="230"/>
  <c r="B2531" i="230"/>
  <c r="B2532" i="230"/>
  <c r="B2533" i="230"/>
  <c r="B2534" i="230"/>
  <c r="B2535" i="230"/>
  <c r="B2536" i="230"/>
  <c r="B2537" i="230"/>
  <c r="B2538" i="230"/>
  <c r="B2539" i="230"/>
  <c r="B2540" i="230"/>
  <c r="B2541" i="230"/>
  <c r="B2542" i="230"/>
  <c r="B2543" i="230"/>
  <c r="B2544" i="230"/>
  <c r="B2545" i="230"/>
  <c r="B2546" i="230"/>
  <c r="B2547" i="230"/>
  <c r="B2548" i="230"/>
  <c r="B2549" i="230"/>
  <c r="B2550" i="230"/>
  <c r="B2551" i="230"/>
  <c r="B2552" i="230"/>
  <c r="B2553" i="230"/>
  <c r="B2554" i="230"/>
  <c r="B2555" i="230"/>
  <c r="B2556" i="230"/>
  <c r="B2557" i="230"/>
  <c r="B2558" i="230"/>
  <c r="B2559" i="230"/>
  <c r="B2560" i="230"/>
  <c r="B2561" i="230"/>
  <c r="B2562" i="230"/>
  <c r="B2563" i="230"/>
  <c r="B2564" i="230"/>
  <c r="B2565" i="230"/>
  <c r="B2566" i="230"/>
  <c r="B2567" i="230"/>
  <c r="B2568" i="230"/>
  <c r="B2569" i="230"/>
  <c r="B2570" i="230"/>
  <c r="B2571" i="230"/>
  <c r="B2572" i="230"/>
  <c r="B2573" i="230"/>
  <c r="B2574" i="230"/>
  <c r="B2575" i="230"/>
  <c r="B2576" i="230"/>
  <c r="B2577" i="230"/>
  <c r="B2578" i="230"/>
  <c r="B2579" i="230"/>
  <c r="B2580" i="230"/>
  <c r="B2581" i="230"/>
  <c r="B2582" i="230"/>
  <c r="B2583" i="230"/>
  <c r="B2584" i="230"/>
  <c r="B2585" i="230"/>
  <c r="B2586" i="230"/>
  <c r="B2587" i="230"/>
  <c r="B2588" i="230"/>
  <c r="B2589" i="230"/>
  <c r="B2590" i="230"/>
  <c r="B2591" i="230"/>
  <c r="B2592" i="230"/>
  <c r="B2593" i="230"/>
  <c r="B2594" i="230"/>
  <c r="B2595" i="230"/>
  <c r="B2596" i="230"/>
  <c r="B2597" i="230"/>
  <c r="B2598" i="230"/>
  <c r="B2599" i="230"/>
  <c r="B2600" i="230"/>
  <c r="B2601" i="230"/>
  <c r="B2602" i="230"/>
  <c r="B2603" i="230"/>
  <c r="B2604" i="230"/>
  <c r="B2605" i="230"/>
  <c r="B2606" i="230"/>
  <c r="B2607" i="230"/>
  <c r="B2608" i="230"/>
  <c r="B2609" i="230"/>
  <c r="B2610" i="230"/>
  <c r="B2611" i="230"/>
  <c r="B2612" i="230"/>
  <c r="B2613" i="230"/>
  <c r="B2614" i="230"/>
  <c r="B2615" i="230"/>
  <c r="B2616" i="230"/>
  <c r="B2617" i="230"/>
  <c r="B2618" i="230"/>
  <c r="B2619" i="230"/>
  <c r="B2620" i="230"/>
  <c r="B2621" i="230"/>
  <c r="B2622" i="230"/>
  <c r="B2623" i="230"/>
  <c r="B2624" i="230"/>
  <c r="B2625" i="230"/>
  <c r="B2626" i="230"/>
  <c r="B2627" i="230"/>
  <c r="B2628" i="230"/>
  <c r="B2629" i="230"/>
  <c r="B2630" i="230"/>
  <c r="B2631" i="230"/>
  <c r="B2632" i="230"/>
  <c r="B2633" i="230"/>
  <c r="B2634" i="230"/>
  <c r="B2635" i="230"/>
  <c r="B2636" i="230"/>
  <c r="B2637" i="230"/>
  <c r="B2638" i="230"/>
  <c r="B2639" i="230"/>
  <c r="B2640" i="230"/>
  <c r="B2641" i="230"/>
  <c r="B2642" i="230"/>
  <c r="B2643" i="230"/>
  <c r="B2644" i="230"/>
  <c r="B2645" i="230"/>
  <c r="B2646" i="230"/>
  <c r="B2647" i="230"/>
  <c r="B2648" i="230"/>
  <c r="B2649" i="230"/>
  <c r="B2650" i="230"/>
  <c r="B2651" i="230"/>
  <c r="B2652" i="230"/>
  <c r="B2653" i="230"/>
  <c r="B2654" i="230"/>
  <c r="B2655" i="230"/>
  <c r="B2656" i="230"/>
  <c r="B2657" i="230"/>
  <c r="B2658" i="230"/>
  <c r="B2659" i="230"/>
  <c r="B2660" i="230"/>
  <c r="B2661" i="230"/>
  <c r="B2662" i="230"/>
  <c r="B2663" i="230"/>
  <c r="B2664" i="230"/>
  <c r="B2665" i="230"/>
  <c r="B2666" i="230"/>
  <c r="B2667" i="230"/>
  <c r="B2668" i="230"/>
  <c r="B2669" i="230"/>
  <c r="B2670" i="230"/>
  <c r="B2671" i="230"/>
  <c r="B2672" i="230"/>
  <c r="B2673" i="230"/>
  <c r="B2674" i="230"/>
  <c r="B2675" i="230"/>
  <c r="B2676" i="230"/>
  <c r="B2677" i="230"/>
  <c r="B2678" i="230"/>
  <c r="B2679" i="230"/>
  <c r="B2680" i="230"/>
  <c r="B2681" i="230"/>
  <c r="B2682" i="230"/>
  <c r="B2683" i="230"/>
  <c r="B2684" i="230"/>
  <c r="B2685" i="230"/>
  <c r="B2686" i="230"/>
  <c r="B2687" i="230"/>
  <c r="B2688" i="230"/>
  <c r="B2689" i="230"/>
  <c r="B2690" i="230"/>
  <c r="B2691" i="230"/>
  <c r="B2692" i="230"/>
  <c r="B2693" i="230"/>
  <c r="B2694" i="230"/>
  <c r="B2695" i="230"/>
  <c r="B2696" i="230"/>
  <c r="B2697" i="230"/>
  <c r="B2698" i="230"/>
  <c r="B2699" i="230"/>
  <c r="B2700" i="230"/>
  <c r="B2701" i="230"/>
  <c r="B2702" i="230"/>
  <c r="B2703" i="230"/>
  <c r="B2704" i="230"/>
  <c r="B2705" i="230"/>
  <c r="B2706" i="230"/>
  <c r="B2707" i="230"/>
  <c r="B2708" i="230"/>
  <c r="B2709" i="230"/>
  <c r="B2710" i="230"/>
  <c r="B2711" i="230"/>
  <c r="B2712" i="230"/>
  <c r="B2713" i="230"/>
  <c r="B2714" i="230"/>
  <c r="B2715" i="230"/>
  <c r="B2716" i="230"/>
  <c r="B2717" i="230"/>
  <c r="B2718" i="230"/>
  <c r="B2719" i="230"/>
  <c r="B2720" i="230"/>
  <c r="B2721" i="230"/>
  <c r="B2722" i="230"/>
  <c r="B2723" i="230"/>
  <c r="B2724" i="230"/>
  <c r="B2725" i="230"/>
  <c r="B2726" i="230"/>
  <c r="B2727" i="230"/>
  <c r="B2728" i="230"/>
  <c r="B2729" i="230"/>
  <c r="B2730" i="230"/>
  <c r="B2731" i="230"/>
  <c r="B2732" i="230"/>
  <c r="B2733" i="230"/>
  <c r="B2734" i="230"/>
  <c r="B2735" i="230"/>
  <c r="B2736" i="230"/>
  <c r="B2737" i="230"/>
  <c r="B2738" i="230"/>
  <c r="B2739" i="230"/>
  <c r="B2740" i="230"/>
  <c r="B2741" i="230"/>
  <c r="B2742" i="230"/>
  <c r="B2743" i="230"/>
  <c r="B2744" i="230"/>
  <c r="B2745" i="230"/>
  <c r="B2746" i="230"/>
  <c r="B2747" i="230"/>
  <c r="B2748" i="230"/>
  <c r="B2749" i="230"/>
  <c r="B2750" i="230"/>
  <c r="B2751" i="230"/>
  <c r="B2752" i="230"/>
  <c r="B2753" i="230"/>
  <c r="B2754" i="230"/>
  <c r="B2755" i="230"/>
  <c r="B2756" i="230"/>
  <c r="B2757" i="230"/>
  <c r="B2758" i="230"/>
  <c r="B2759" i="230"/>
  <c r="B2760" i="230"/>
  <c r="B2761" i="230"/>
  <c r="B2762" i="230"/>
  <c r="B2763" i="230"/>
  <c r="B2764" i="230"/>
  <c r="B2765" i="230"/>
  <c r="B2766" i="230"/>
  <c r="B2767" i="230"/>
  <c r="B2768" i="230"/>
  <c r="B2769" i="230"/>
  <c r="B2770" i="230"/>
  <c r="B2771" i="230"/>
  <c r="B2772" i="230"/>
  <c r="B2773" i="230"/>
  <c r="B2774" i="230"/>
  <c r="B2775" i="230"/>
  <c r="B2776" i="230"/>
  <c r="B2777" i="230"/>
  <c r="B2778" i="230"/>
  <c r="B2779" i="230"/>
  <c r="B2780" i="230"/>
  <c r="B2781" i="230"/>
  <c r="B2782" i="230"/>
  <c r="B2783" i="230"/>
  <c r="B2784" i="230"/>
  <c r="B2785" i="230"/>
  <c r="B2786" i="230"/>
  <c r="B2787" i="230"/>
  <c r="B2788" i="230"/>
  <c r="B2789" i="230"/>
  <c r="B2790" i="230"/>
  <c r="B2791" i="230"/>
  <c r="B2792" i="230"/>
  <c r="B2793" i="230"/>
  <c r="B2794" i="230"/>
  <c r="B2795" i="230"/>
  <c r="B2796" i="230"/>
  <c r="B2797" i="230"/>
  <c r="B2798" i="230"/>
  <c r="B2799" i="230"/>
  <c r="B2800" i="230"/>
  <c r="B2801" i="230"/>
  <c r="B2802" i="230"/>
  <c r="B2803" i="230"/>
  <c r="B2804" i="230"/>
  <c r="B2805" i="230"/>
  <c r="B2806" i="230"/>
  <c r="B2807" i="230"/>
  <c r="B2808" i="230"/>
  <c r="B2809" i="230"/>
  <c r="B2810" i="230"/>
  <c r="B2811" i="230"/>
  <c r="B2812" i="230"/>
  <c r="B2813" i="230"/>
  <c r="B2814" i="230"/>
  <c r="B2815" i="230"/>
  <c r="B2816" i="230"/>
  <c r="B2817" i="230"/>
  <c r="B2818" i="230"/>
  <c r="B2819" i="230"/>
  <c r="B2820" i="230"/>
  <c r="B2821" i="230"/>
  <c r="B2822" i="230"/>
  <c r="B2823" i="230"/>
  <c r="B2824" i="230"/>
  <c r="B2825" i="230"/>
  <c r="B2826" i="230"/>
  <c r="B2827" i="230"/>
  <c r="B2828" i="230"/>
  <c r="B2829" i="230"/>
  <c r="B2830" i="230"/>
  <c r="B2831" i="230"/>
  <c r="B2832" i="230"/>
  <c r="B2833" i="230"/>
  <c r="B2834" i="230"/>
  <c r="B2835" i="230"/>
  <c r="B2836" i="230"/>
  <c r="B2837" i="230"/>
  <c r="B2838" i="230"/>
  <c r="B2839" i="230"/>
  <c r="B2840" i="230"/>
  <c r="B2841" i="230"/>
  <c r="B2842" i="230"/>
  <c r="B2843" i="230"/>
  <c r="B2844" i="230"/>
  <c r="B2845" i="230"/>
  <c r="B2846" i="230"/>
  <c r="B2847" i="230"/>
  <c r="B2848" i="230"/>
  <c r="B2849" i="230"/>
  <c r="B2850" i="230"/>
  <c r="B2851" i="230"/>
  <c r="B2852" i="230"/>
  <c r="B2853" i="230"/>
  <c r="B2854" i="230"/>
  <c r="B2855" i="230"/>
  <c r="B2856" i="230"/>
  <c r="B2857" i="230"/>
  <c r="B2858" i="230"/>
  <c r="B2859" i="230"/>
  <c r="B2860" i="230"/>
  <c r="B2861" i="230"/>
  <c r="B2862" i="230"/>
  <c r="B2863" i="230"/>
  <c r="B2864" i="230"/>
  <c r="B2865" i="230"/>
  <c r="B2866" i="230"/>
  <c r="B2867" i="230"/>
  <c r="B2868" i="230"/>
  <c r="B2869" i="230"/>
  <c r="B2870" i="230"/>
  <c r="B2871" i="230"/>
  <c r="B2872" i="230"/>
  <c r="B2873" i="230"/>
  <c r="B2874" i="230"/>
  <c r="B2875" i="230"/>
  <c r="B2876" i="230"/>
  <c r="B2877" i="230"/>
  <c r="B2878" i="230"/>
  <c r="B2879" i="230"/>
  <c r="B2880" i="230"/>
  <c r="B2881" i="230"/>
  <c r="B2882" i="230"/>
  <c r="B2883" i="230"/>
  <c r="B2884" i="230"/>
  <c r="B2885" i="230"/>
  <c r="B2886" i="230"/>
  <c r="B2887" i="230"/>
  <c r="B2888" i="230"/>
  <c r="B2889" i="230"/>
  <c r="B2890" i="230"/>
  <c r="B2891" i="230"/>
  <c r="B2892" i="230"/>
  <c r="B2893" i="230"/>
  <c r="B2894" i="230"/>
  <c r="B2895" i="230"/>
  <c r="B2896" i="230"/>
  <c r="B2897" i="230"/>
  <c r="B2898" i="230"/>
  <c r="B2899" i="230"/>
  <c r="B2900" i="230"/>
  <c r="B2901" i="230"/>
  <c r="B2902" i="230"/>
  <c r="B2903" i="230"/>
  <c r="B2904" i="230"/>
  <c r="B2905" i="230"/>
  <c r="B2906" i="230"/>
  <c r="B2907" i="230"/>
  <c r="B2908" i="230"/>
  <c r="B2909" i="230"/>
  <c r="B2910" i="230"/>
  <c r="B2911" i="230"/>
  <c r="B2912" i="230"/>
  <c r="B2913" i="230"/>
  <c r="B2914" i="230"/>
  <c r="B2915" i="230"/>
  <c r="B2916" i="230"/>
  <c r="B2917" i="230"/>
  <c r="B2918" i="230"/>
  <c r="B2919" i="230"/>
  <c r="B2920" i="230"/>
  <c r="B2921" i="230"/>
  <c r="B2922" i="230"/>
  <c r="B2923" i="230"/>
  <c r="B2924" i="230"/>
  <c r="B2925" i="230"/>
  <c r="B2926" i="230"/>
  <c r="B2927" i="230"/>
  <c r="B2928" i="230"/>
  <c r="B2929" i="230"/>
  <c r="B2930" i="230"/>
  <c r="B2931" i="230"/>
  <c r="B2932" i="230"/>
  <c r="B2933" i="230"/>
  <c r="B2934" i="230"/>
  <c r="B2935" i="230"/>
  <c r="B2936" i="230"/>
  <c r="B2937" i="230"/>
  <c r="B2938" i="230"/>
  <c r="B2939" i="230"/>
  <c r="B2940" i="230"/>
  <c r="B2941" i="230"/>
  <c r="B2942" i="230"/>
  <c r="B2943" i="230"/>
  <c r="B2944" i="230"/>
  <c r="B2945" i="230"/>
  <c r="B2946" i="230"/>
  <c r="B2947" i="230"/>
  <c r="B2948" i="230"/>
  <c r="B2949" i="230"/>
  <c r="B2950" i="230"/>
  <c r="B2951" i="230"/>
  <c r="B2952" i="230"/>
  <c r="B2953" i="230"/>
  <c r="B2954" i="230"/>
  <c r="B2955" i="230"/>
  <c r="B2956" i="230"/>
  <c r="B2957" i="230"/>
  <c r="B2958" i="230"/>
  <c r="B2959" i="230"/>
  <c r="B2960" i="230"/>
  <c r="B2961" i="230"/>
  <c r="B2962" i="230"/>
  <c r="B2963" i="230"/>
  <c r="B2964" i="230"/>
  <c r="B2965" i="230"/>
  <c r="B2966" i="230"/>
  <c r="B2967" i="230"/>
  <c r="B2968" i="230"/>
  <c r="B2969" i="230"/>
  <c r="B2970" i="230"/>
  <c r="B2971" i="230"/>
  <c r="B2972" i="230"/>
  <c r="B2973" i="230"/>
  <c r="B2974" i="230"/>
  <c r="B2975" i="230"/>
  <c r="B2976" i="230"/>
  <c r="B2977" i="230"/>
  <c r="B2978" i="230"/>
  <c r="B2979" i="230"/>
  <c r="B2980" i="230"/>
  <c r="B2981" i="230"/>
  <c r="B2982" i="230"/>
  <c r="B2983" i="230"/>
  <c r="B2984" i="230"/>
  <c r="A2987" i="230"/>
  <c r="B2987" i="230" s="1"/>
  <c r="F10" i="247" l="1"/>
  <c r="J23" i="247"/>
  <c r="A2988" i="230"/>
  <c r="B2988" i="230" s="1"/>
  <c r="C9" i="230" l="1"/>
  <c r="E9" i="230" s="1"/>
  <c r="F9" i="230" s="1"/>
  <c r="F11" i="247"/>
  <c r="I9" i="247" s="1"/>
  <c r="C6" i="230"/>
  <c r="E6" i="230" s="1"/>
  <c r="F6" i="230" s="1"/>
  <c r="C8" i="230"/>
  <c r="E8" i="230" s="1"/>
  <c r="F8" i="230" s="1"/>
  <c r="C10" i="230"/>
  <c r="E10" i="230" s="1"/>
  <c r="F10" i="230" s="1"/>
  <c r="C3" i="230"/>
  <c r="E3" i="230" s="1"/>
  <c r="F3" i="230" s="1"/>
  <c r="C5" i="230"/>
  <c r="E5" i="230" s="1"/>
  <c r="F5" i="230" s="1"/>
  <c r="C7" i="230"/>
  <c r="E7" i="230" s="1"/>
  <c r="F7" i="230" s="1"/>
  <c r="C2" i="230"/>
  <c r="E2" i="230" s="1"/>
  <c r="F2" i="230" s="1"/>
  <c r="C1" i="230"/>
  <c r="E1" i="230" s="1"/>
  <c r="F1" i="230" s="1"/>
  <c r="C4" i="230"/>
  <c r="E4" i="230" s="1"/>
  <c r="F4" i="230" s="1"/>
  <c r="C11" i="230"/>
  <c r="E11" i="230" s="1"/>
  <c r="F11" i="230" s="1"/>
  <c r="C12" i="230"/>
  <c r="E12" i="230" s="1"/>
  <c r="F12" i="230" s="1"/>
  <c r="C13" i="230"/>
  <c r="E13" i="230" s="1"/>
  <c r="F13" i="230" s="1"/>
  <c r="C14" i="230"/>
  <c r="E14" i="230" s="1"/>
  <c r="F14" i="230" s="1"/>
  <c r="C15" i="230"/>
  <c r="E15" i="230" s="1"/>
  <c r="F15" i="230" s="1"/>
  <c r="C16" i="230"/>
  <c r="E16" i="230" s="1"/>
  <c r="F16" i="230" s="1"/>
  <c r="C17" i="230"/>
  <c r="E17" i="230" s="1"/>
  <c r="F17" i="230" s="1"/>
  <c r="C18" i="230"/>
  <c r="E18" i="230" s="1"/>
  <c r="F18" i="230" s="1"/>
  <c r="C19" i="230"/>
  <c r="E19" i="230" s="1"/>
  <c r="F19" i="230" s="1"/>
  <c r="C20" i="230"/>
  <c r="E20" i="230" s="1"/>
  <c r="F20" i="230" s="1"/>
  <c r="C21" i="230"/>
  <c r="E21" i="230" s="1"/>
  <c r="F21" i="230" s="1"/>
  <c r="C22" i="230"/>
  <c r="E22" i="230" s="1"/>
  <c r="F22" i="230" s="1"/>
  <c r="C23" i="230"/>
  <c r="E23" i="230" s="1"/>
  <c r="F23" i="230" s="1"/>
  <c r="C24" i="230"/>
  <c r="E24" i="230" s="1"/>
  <c r="F24" i="230" s="1"/>
  <c r="C25" i="230"/>
  <c r="E25" i="230" s="1"/>
  <c r="F25" i="230" s="1"/>
  <c r="C26" i="230"/>
  <c r="E26" i="230" s="1"/>
  <c r="F26" i="230" s="1"/>
  <c r="C27" i="230"/>
  <c r="E27" i="230" s="1"/>
  <c r="F27" i="230" s="1"/>
  <c r="C28" i="230"/>
  <c r="E28" i="230" s="1"/>
  <c r="F28" i="230" s="1"/>
  <c r="C29" i="230"/>
  <c r="E29" i="230" s="1"/>
  <c r="F29" i="230" s="1"/>
  <c r="C30" i="230"/>
  <c r="E30" i="230" s="1"/>
  <c r="F30" i="230" s="1"/>
  <c r="C31" i="230"/>
  <c r="E31" i="230" s="1"/>
  <c r="F31" i="230" s="1"/>
  <c r="C32" i="230"/>
  <c r="E32" i="230" s="1"/>
  <c r="F32" i="230" s="1"/>
  <c r="C33" i="230"/>
  <c r="E33" i="230" s="1"/>
  <c r="F33" i="230" s="1"/>
  <c r="C34" i="230"/>
  <c r="E34" i="230" s="1"/>
  <c r="F34" i="230" s="1"/>
  <c r="C35" i="230"/>
  <c r="E35" i="230" s="1"/>
  <c r="F35" i="230" s="1"/>
  <c r="C36" i="230"/>
  <c r="E36" i="230" s="1"/>
  <c r="F36" i="230" s="1"/>
  <c r="C37" i="230"/>
  <c r="E37" i="230" s="1"/>
  <c r="F37" i="230" s="1"/>
  <c r="C38" i="230"/>
  <c r="E38" i="230" s="1"/>
  <c r="F38" i="230" s="1"/>
  <c r="C39" i="230"/>
  <c r="E39" i="230" s="1"/>
  <c r="F39" i="230" s="1"/>
  <c r="C40" i="230"/>
  <c r="E40" i="230" s="1"/>
  <c r="F40" i="230" s="1"/>
  <c r="C41" i="230"/>
  <c r="E41" i="230" s="1"/>
  <c r="F41" i="230" s="1"/>
  <c r="C42" i="230"/>
  <c r="E42" i="230" s="1"/>
  <c r="F42" i="230" s="1"/>
  <c r="C43" i="230"/>
  <c r="E43" i="230" s="1"/>
  <c r="F43" i="230" s="1"/>
  <c r="C44" i="230"/>
  <c r="E44" i="230" s="1"/>
  <c r="F44" i="230" s="1"/>
  <c r="C45" i="230"/>
  <c r="E45" i="230" s="1"/>
  <c r="F45" i="230" s="1"/>
  <c r="C46" i="230"/>
  <c r="E46" i="230" s="1"/>
  <c r="F46" i="230" s="1"/>
  <c r="C47" i="230"/>
  <c r="E47" i="230" s="1"/>
  <c r="F47" i="230" s="1"/>
  <c r="C48" i="230"/>
  <c r="E48" i="230" s="1"/>
  <c r="F48" i="230" s="1"/>
  <c r="C49" i="230"/>
  <c r="E49" i="230" s="1"/>
  <c r="F49" i="230" s="1"/>
  <c r="C50" i="230"/>
  <c r="E50" i="230" s="1"/>
  <c r="F50" i="230" s="1"/>
  <c r="C51" i="230"/>
  <c r="E51" i="230" s="1"/>
  <c r="F51" i="230" s="1"/>
  <c r="C52" i="230"/>
  <c r="E52" i="230" s="1"/>
  <c r="F52" i="230" s="1"/>
  <c r="C53" i="230"/>
  <c r="E53" i="230" s="1"/>
  <c r="F53" i="230" s="1"/>
  <c r="C54" i="230"/>
  <c r="E54" i="230" s="1"/>
  <c r="F54" i="230" s="1"/>
  <c r="C55" i="230"/>
  <c r="E55" i="230" s="1"/>
  <c r="F55" i="230" s="1"/>
  <c r="C56" i="230"/>
  <c r="E56" i="230" s="1"/>
  <c r="F56" i="230" s="1"/>
  <c r="C57" i="230"/>
  <c r="E57" i="230" s="1"/>
  <c r="F57" i="230" s="1"/>
  <c r="C58" i="230"/>
  <c r="E58" i="230" s="1"/>
  <c r="F58" i="230" s="1"/>
  <c r="C59" i="230"/>
  <c r="E59" i="230" s="1"/>
  <c r="F59" i="230" s="1"/>
  <c r="C60" i="230"/>
  <c r="E60" i="230" s="1"/>
  <c r="F60" i="230" s="1"/>
  <c r="C61" i="230"/>
  <c r="E61" i="230" s="1"/>
  <c r="F61" i="230" s="1"/>
  <c r="C62" i="230"/>
  <c r="E62" i="230" s="1"/>
  <c r="F62" i="230" s="1"/>
  <c r="C63" i="230"/>
  <c r="E63" i="230" s="1"/>
  <c r="F63" i="230" s="1"/>
  <c r="C64" i="230"/>
  <c r="E64" i="230" s="1"/>
  <c r="F64" i="230" s="1"/>
  <c r="C65" i="230"/>
  <c r="E65" i="230" s="1"/>
  <c r="F65" i="230" s="1"/>
  <c r="C66" i="230"/>
  <c r="E66" i="230" s="1"/>
  <c r="F66" i="230" s="1"/>
  <c r="C67" i="230"/>
  <c r="E67" i="230" s="1"/>
  <c r="F67" i="230" s="1"/>
  <c r="C68" i="230"/>
  <c r="E68" i="230" s="1"/>
  <c r="F68" i="230" s="1"/>
  <c r="C69" i="230"/>
  <c r="E69" i="230" s="1"/>
  <c r="F69" i="230" s="1"/>
  <c r="C70" i="230"/>
  <c r="E70" i="230" s="1"/>
  <c r="F70" i="230" s="1"/>
  <c r="C71" i="230"/>
  <c r="E71" i="230" s="1"/>
  <c r="F71" i="230" s="1"/>
  <c r="C72" i="230"/>
  <c r="E72" i="230" s="1"/>
  <c r="F72" i="230" s="1"/>
  <c r="C73" i="230"/>
  <c r="E73" i="230" s="1"/>
  <c r="F73" i="230" s="1"/>
  <c r="C74" i="230"/>
  <c r="E74" i="230" s="1"/>
  <c r="F74" i="230" s="1"/>
  <c r="C75" i="230"/>
  <c r="E75" i="230" s="1"/>
  <c r="F75" i="230" s="1"/>
  <c r="C76" i="230"/>
  <c r="E76" i="230" s="1"/>
  <c r="F76" i="230" s="1"/>
  <c r="C77" i="230"/>
  <c r="E77" i="230" s="1"/>
  <c r="F77" i="230" s="1"/>
  <c r="C78" i="230"/>
  <c r="E78" i="230" s="1"/>
  <c r="F78" i="230" s="1"/>
  <c r="C79" i="230"/>
  <c r="E79" i="230" s="1"/>
  <c r="F79" i="230" s="1"/>
  <c r="C80" i="230"/>
  <c r="E80" i="230" s="1"/>
  <c r="F80" i="230" s="1"/>
  <c r="C81" i="230"/>
  <c r="E81" i="230" s="1"/>
  <c r="F81" i="230" s="1"/>
  <c r="C82" i="230"/>
  <c r="E82" i="230" s="1"/>
  <c r="F82" i="230" s="1"/>
  <c r="C83" i="230"/>
  <c r="E83" i="230" s="1"/>
  <c r="F83" i="230" s="1"/>
  <c r="C84" i="230"/>
  <c r="E84" i="230" s="1"/>
  <c r="F84" i="230" s="1"/>
  <c r="C85" i="230"/>
  <c r="E85" i="230" s="1"/>
  <c r="F85" i="230" s="1"/>
  <c r="C86" i="230"/>
  <c r="E86" i="230" s="1"/>
  <c r="F86" i="230" s="1"/>
  <c r="C87" i="230"/>
  <c r="E87" i="230" s="1"/>
  <c r="F87" i="230" s="1"/>
  <c r="C88" i="230"/>
  <c r="E88" i="230" s="1"/>
  <c r="F88" i="230" s="1"/>
  <c r="C89" i="230"/>
  <c r="E89" i="230" s="1"/>
  <c r="F89" i="230" s="1"/>
  <c r="C90" i="230"/>
  <c r="E90" i="230" s="1"/>
  <c r="F90" i="230" s="1"/>
  <c r="C91" i="230"/>
  <c r="E91" i="230" s="1"/>
  <c r="F91" i="230" s="1"/>
  <c r="C92" i="230"/>
  <c r="E92" i="230" s="1"/>
  <c r="F92" i="230" s="1"/>
  <c r="C93" i="230"/>
  <c r="E93" i="230" s="1"/>
  <c r="F93" i="230" s="1"/>
  <c r="C94" i="230"/>
  <c r="E94" i="230" s="1"/>
  <c r="F94" i="230" s="1"/>
  <c r="C95" i="230"/>
  <c r="E95" i="230" s="1"/>
  <c r="F95" i="230" s="1"/>
  <c r="C96" i="230"/>
  <c r="E96" i="230" s="1"/>
  <c r="F96" i="230" s="1"/>
  <c r="C97" i="230"/>
  <c r="E97" i="230" s="1"/>
  <c r="F97" i="230" s="1"/>
  <c r="C98" i="230"/>
  <c r="E98" i="230" s="1"/>
  <c r="F98" i="230" s="1"/>
  <c r="C99" i="230"/>
  <c r="E99" i="230" s="1"/>
  <c r="F99" i="230" s="1"/>
  <c r="C100" i="230"/>
  <c r="E100" i="230" s="1"/>
  <c r="F100" i="230" s="1"/>
  <c r="C101" i="230"/>
  <c r="E101" i="230" s="1"/>
  <c r="F101" i="230" s="1"/>
  <c r="C102" i="230"/>
  <c r="E102" i="230" s="1"/>
  <c r="F102" i="230" s="1"/>
  <c r="C103" i="230"/>
  <c r="E103" i="230" s="1"/>
  <c r="F103" i="230" s="1"/>
  <c r="C104" i="230"/>
  <c r="E104" i="230" s="1"/>
  <c r="F104" i="230" s="1"/>
  <c r="C105" i="230"/>
  <c r="E105" i="230" s="1"/>
  <c r="F105" i="230" s="1"/>
  <c r="C106" i="230"/>
  <c r="E106" i="230" s="1"/>
  <c r="F106" i="230" s="1"/>
  <c r="C107" i="230"/>
  <c r="E107" i="230" s="1"/>
  <c r="F107" i="230" s="1"/>
  <c r="C108" i="230"/>
  <c r="E108" i="230" s="1"/>
  <c r="F108" i="230" s="1"/>
  <c r="C109" i="230"/>
  <c r="E109" i="230" s="1"/>
  <c r="F109" i="230" s="1"/>
  <c r="C110" i="230"/>
  <c r="E110" i="230" s="1"/>
  <c r="F110" i="230" s="1"/>
  <c r="C111" i="230"/>
  <c r="E111" i="230" s="1"/>
  <c r="F111" i="230" s="1"/>
  <c r="C112" i="230"/>
  <c r="E112" i="230" s="1"/>
  <c r="F112" i="230" s="1"/>
  <c r="C113" i="230"/>
  <c r="E113" i="230" s="1"/>
  <c r="F113" i="230" s="1"/>
  <c r="C114" i="230"/>
  <c r="E114" i="230" s="1"/>
  <c r="F114" i="230" s="1"/>
  <c r="C115" i="230"/>
  <c r="E115" i="230" s="1"/>
  <c r="F115" i="230" s="1"/>
  <c r="C116" i="230"/>
  <c r="E116" i="230" s="1"/>
  <c r="F116" i="230" s="1"/>
  <c r="C117" i="230"/>
  <c r="E117" i="230" s="1"/>
  <c r="F117" i="230" s="1"/>
  <c r="C118" i="230"/>
  <c r="E118" i="230" s="1"/>
  <c r="F118" i="230" s="1"/>
  <c r="C119" i="230"/>
  <c r="E119" i="230" s="1"/>
  <c r="F119" i="230" s="1"/>
  <c r="C120" i="230"/>
  <c r="E120" i="230" s="1"/>
  <c r="F120" i="230" s="1"/>
  <c r="C121" i="230"/>
  <c r="E121" i="230" s="1"/>
  <c r="F121" i="230" s="1"/>
  <c r="C122" i="230"/>
  <c r="E122" i="230" s="1"/>
  <c r="F122" i="230" s="1"/>
  <c r="C123" i="230"/>
  <c r="E123" i="230" s="1"/>
  <c r="F123" i="230" s="1"/>
  <c r="C124" i="230"/>
  <c r="E124" i="230" s="1"/>
  <c r="F124" i="230" s="1"/>
  <c r="C125" i="230"/>
  <c r="E125" i="230" s="1"/>
  <c r="F125" i="230" s="1"/>
  <c r="C126" i="230"/>
  <c r="E126" i="230" s="1"/>
  <c r="F126" i="230" s="1"/>
  <c r="C127" i="230"/>
  <c r="E127" i="230" s="1"/>
  <c r="F127" i="230" s="1"/>
  <c r="C128" i="230"/>
  <c r="E128" i="230" s="1"/>
  <c r="F128" i="230" s="1"/>
  <c r="C129" i="230"/>
  <c r="E129" i="230" s="1"/>
  <c r="F129" i="230" s="1"/>
  <c r="C130" i="230"/>
  <c r="E130" i="230" s="1"/>
  <c r="F130" i="230" s="1"/>
  <c r="C131" i="230"/>
  <c r="E131" i="230" s="1"/>
  <c r="F131" i="230" s="1"/>
  <c r="C132" i="230"/>
  <c r="E132" i="230" s="1"/>
  <c r="F132" i="230" s="1"/>
  <c r="C133" i="230"/>
  <c r="E133" i="230" s="1"/>
  <c r="F133" i="230" s="1"/>
  <c r="C134" i="230"/>
  <c r="E134" i="230" s="1"/>
  <c r="F134" i="230" s="1"/>
  <c r="C135" i="230"/>
  <c r="E135" i="230" s="1"/>
  <c r="F135" i="230" s="1"/>
  <c r="C136" i="230"/>
  <c r="E136" i="230" s="1"/>
  <c r="F136" i="230" s="1"/>
  <c r="C137" i="230"/>
  <c r="E137" i="230" s="1"/>
  <c r="F137" i="230" s="1"/>
  <c r="C138" i="230"/>
  <c r="E138" i="230" s="1"/>
  <c r="F138" i="230" s="1"/>
  <c r="C139" i="230"/>
  <c r="E139" i="230" s="1"/>
  <c r="F139" i="230" s="1"/>
  <c r="C140" i="230"/>
  <c r="E140" i="230" s="1"/>
  <c r="F140" i="230" s="1"/>
  <c r="C141" i="230"/>
  <c r="E141" i="230" s="1"/>
  <c r="F141" i="230" s="1"/>
  <c r="C142" i="230"/>
  <c r="E142" i="230" s="1"/>
  <c r="F142" i="230" s="1"/>
  <c r="C143" i="230"/>
  <c r="E143" i="230" s="1"/>
  <c r="F143" i="230" s="1"/>
  <c r="C144" i="230"/>
  <c r="E144" i="230" s="1"/>
  <c r="F144" i="230" s="1"/>
  <c r="C145" i="230"/>
  <c r="E145" i="230" s="1"/>
  <c r="F145" i="230" s="1"/>
  <c r="C146" i="230"/>
  <c r="E146" i="230" s="1"/>
  <c r="F146" i="230" s="1"/>
  <c r="C147" i="230"/>
  <c r="E147" i="230" s="1"/>
  <c r="F147" i="230" s="1"/>
  <c r="C148" i="230"/>
  <c r="E148" i="230" s="1"/>
  <c r="F148" i="230" s="1"/>
  <c r="C149" i="230"/>
  <c r="E149" i="230" s="1"/>
  <c r="F149" i="230" s="1"/>
  <c r="C150" i="230"/>
  <c r="E150" i="230" s="1"/>
  <c r="F150" i="230" s="1"/>
  <c r="C151" i="230"/>
  <c r="E151" i="230" s="1"/>
  <c r="F151" i="230" s="1"/>
  <c r="C152" i="230"/>
  <c r="E152" i="230" s="1"/>
  <c r="F152" i="230" s="1"/>
  <c r="C153" i="230"/>
  <c r="E153" i="230" s="1"/>
  <c r="F153" i="230" s="1"/>
  <c r="C154" i="230"/>
  <c r="E154" i="230" s="1"/>
  <c r="F154" i="230" s="1"/>
  <c r="C155" i="230"/>
  <c r="E155" i="230" s="1"/>
  <c r="F155" i="230" s="1"/>
  <c r="C156" i="230"/>
  <c r="E156" i="230" s="1"/>
  <c r="F156" i="230" s="1"/>
  <c r="C157" i="230"/>
  <c r="E157" i="230" s="1"/>
  <c r="F157" i="230" s="1"/>
  <c r="C158" i="230"/>
  <c r="E158" i="230" s="1"/>
  <c r="F158" i="230" s="1"/>
  <c r="C159" i="230"/>
  <c r="E159" i="230" s="1"/>
  <c r="F159" i="230" s="1"/>
  <c r="C160" i="230"/>
  <c r="E160" i="230" s="1"/>
  <c r="F160" i="230" s="1"/>
  <c r="C161" i="230"/>
  <c r="E161" i="230" s="1"/>
  <c r="F161" i="230" s="1"/>
  <c r="C162" i="230"/>
  <c r="E162" i="230" s="1"/>
  <c r="F162" i="230" s="1"/>
  <c r="C163" i="230"/>
  <c r="E163" i="230" s="1"/>
  <c r="F163" i="230" s="1"/>
  <c r="C164" i="230"/>
  <c r="E164" i="230" s="1"/>
  <c r="F164" i="230" s="1"/>
  <c r="C165" i="230"/>
  <c r="E165" i="230" s="1"/>
  <c r="F165" i="230" s="1"/>
  <c r="C166" i="230"/>
  <c r="E166" i="230" s="1"/>
  <c r="F166" i="230" s="1"/>
  <c r="C167" i="230"/>
  <c r="E167" i="230" s="1"/>
  <c r="F167" i="230" s="1"/>
  <c r="C168" i="230"/>
  <c r="E168" i="230" s="1"/>
  <c r="F168" i="230" s="1"/>
  <c r="C169" i="230"/>
  <c r="E169" i="230" s="1"/>
  <c r="F169" i="230" s="1"/>
  <c r="C170" i="230"/>
  <c r="E170" i="230" s="1"/>
  <c r="F170" i="230" s="1"/>
  <c r="C171" i="230"/>
  <c r="E171" i="230" s="1"/>
  <c r="F171" i="230" s="1"/>
  <c r="C172" i="230"/>
  <c r="E172" i="230" s="1"/>
  <c r="F172" i="230" s="1"/>
  <c r="C173" i="230"/>
  <c r="E173" i="230" s="1"/>
  <c r="F173" i="230" s="1"/>
  <c r="C174" i="230"/>
  <c r="E174" i="230" s="1"/>
  <c r="F174" i="230" s="1"/>
  <c r="C175" i="230"/>
  <c r="E175" i="230" s="1"/>
  <c r="F175" i="230" s="1"/>
  <c r="C176" i="230"/>
  <c r="E176" i="230" s="1"/>
  <c r="F176" i="230" s="1"/>
  <c r="C177" i="230"/>
  <c r="E177" i="230" s="1"/>
  <c r="F177" i="230" s="1"/>
  <c r="C178" i="230"/>
  <c r="E178" i="230" s="1"/>
  <c r="F178" i="230" s="1"/>
  <c r="C179" i="230"/>
  <c r="E179" i="230" s="1"/>
  <c r="F179" i="230" s="1"/>
  <c r="C180" i="230"/>
  <c r="E180" i="230" s="1"/>
  <c r="F180" i="230" s="1"/>
  <c r="C181" i="230"/>
  <c r="E181" i="230" s="1"/>
  <c r="F181" i="230" s="1"/>
  <c r="C182" i="230"/>
  <c r="E182" i="230" s="1"/>
  <c r="F182" i="230" s="1"/>
  <c r="C183" i="230"/>
  <c r="E183" i="230" s="1"/>
  <c r="F183" i="230" s="1"/>
  <c r="C184" i="230"/>
  <c r="E184" i="230" s="1"/>
  <c r="F184" i="230" s="1"/>
  <c r="C185" i="230"/>
  <c r="E185" i="230" s="1"/>
  <c r="F185" i="230" s="1"/>
  <c r="C186" i="230"/>
  <c r="E186" i="230" s="1"/>
  <c r="F186" i="230" s="1"/>
  <c r="C187" i="230"/>
  <c r="E187" i="230" s="1"/>
  <c r="F187" i="230" s="1"/>
  <c r="C188" i="230"/>
  <c r="E188" i="230" s="1"/>
  <c r="F188" i="230" s="1"/>
  <c r="C189" i="230"/>
  <c r="E189" i="230" s="1"/>
  <c r="F189" i="230" s="1"/>
  <c r="C190" i="230"/>
  <c r="E190" i="230" s="1"/>
  <c r="F190" i="230" s="1"/>
  <c r="C191" i="230"/>
  <c r="E191" i="230" s="1"/>
  <c r="F191" i="230" s="1"/>
  <c r="C192" i="230"/>
  <c r="E192" i="230" s="1"/>
  <c r="F192" i="230" s="1"/>
  <c r="C193" i="230"/>
  <c r="E193" i="230" s="1"/>
  <c r="F193" i="230" s="1"/>
  <c r="C194" i="230"/>
  <c r="E194" i="230" s="1"/>
  <c r="F194" i="230" s="1"/>
  <c r="C195" i="230"/>
  <c r="E195" i="230" s="1"/>
  <c r="F195" i="230" s="1"/>
  <c r="C196" i="230"/>
  <c r="E196" i="230" s="1"/>
  <c r="F196" i="230" s="1"/>
  <c r="C197" i="230"/>
  <c r="E197" i="230" s="1"/>
  <c r="F197" i="230" s="1"/>
  <c r="C198" i="230"/>
  <c r="E198" i="230" s="1"/>
  <c r="F198" i="230" s="1"/>
  <c r="C199" i="230"/>
  <c r="E199" i="230" s="1"/>
  <c r="F199" i="230" s="1"/>
  <c r="C200" i="230"/>
  <c r="E200" i="230" s="1"/>
  <c r="F200" i="230" s="1"/>
  <c r="C201" i="230"/>
  <c r="E201" i="230" s="1"/>
  <c r="F201" i="230" s="1"/>
  <c r="C202" i="230"/>
  <c r="E202" i="230" s="1"/>
  <c r="F202" i="230" s="1"/>
  <c r="C203" i="230"/>
  <c r="E203" i="230" s="1"/>
  <c r="F203" i="230" s="1"/>
  <c r="C204" i="230"/>
  <c r="E204" i="230" s="1"/>
  <c r="F204" i="230" s="1"/>
  <c r="C205" i="230"/>
  <c r="E205" i="230" s="1"/>
  <c r="F205" i="230" s="1"/>
  <c r="C206" i="230"/>
  <c r="E206" i="230" s="1"/>
  <c r="F206" i="230" s="1"/>
  <c r="C207" i="230"/>
  <c r="E207" i="230" s="1"/>
  <c r="F207" i="230" s="1"/>
  <c r="C208" i="230"/>
  <c r="E208" i="230" s="1"/>
  <c r="F208" i="230" s="1"/>
  <c r="C209" i="230"/>
  <c r="E209" i="230" s="1"/>
  <c r="F209" i="230" s="1"/>
  <c r="C210" i="230"/>
  <c r="E210" i="230" s="1"/>
  <c r="F210" i="230" s="1"/>
  <c r="C211" i="230"/>
  <c r="E211" i="230" s="1"/>
  <c r="F211" i="230" s="1"/>
  <c r="C212" i="230"/>
  <c r="E212" i="230" s="1"/>
  <c r="F212" i="230" s="1"/>
  <c r="C213" i="230"/>
  <c r="E213" i="230" s="1"/>
  <c r="F213" i="230" s="1"/>
  <c r="C214" i="230"/>
  <c r="E214" i="230" s="1"/>
  <c r="F214" i="230" s="1"/>
  <c r="C215" i="230"/>
  <c r="E215" i="230" s="1"/>
  <c r="F215" i="230" s="1"/>
  <c r="C216" i="230"/>
  <c r="E216" i="230" s="1"/>
  <c r="F216" i="230" s="1"/>
  <c r="C217" i="230"/>
  <c r="E217" i="230" s="1"/>
  <c r="F217" i="230" s="1"/>
  <c r="C218" i="230"/>
  <c r="E218" i="230" s="1"/>
  <c r="F218" i="230" s="1"/>
  <c r="C219" i="230"/>
  <c r="E219" i="230" s="1"/>
  <c r="F219" i="230" s="1"/>
  <c r="C220" i="230"/>
  <c r="E220" i="230" s="1"/>
  <c r="F220" i="230" s="1"/>
  <c r="C221" i="230"/>
  <c r="E221" i="230" s="1"/>
  <c r="F221" i="230" s="1"/>
  <c r="C222" i="230"/>
  <c r="E222" i="230" s="1"/>
  <c r="F222" i="230" s="1"/>
  <c r="C223" i="230"/>
  <c r="E223" i="230" s="1"/>
  <c r="F223" i="230" s="1"/>
  <c r="C224" i="230"/>
  <c r="E224" i="230" s="1"/>
  <c r="F224" i="230" s="1"/>
  <c r="C225" i="230"/>
  <c r="E225" i="230" s="1"/>
  <c r="F225" i="230" s="1"/>
  <c r="C226" i="230"/>
  <c r="E226" i="230" s="1"/>
  <c r="F226" i="230" s="1"/>
  <c r="C227" i="230"/>
  <c r="E227" i="230" s="1"/>
  <c r="F227" i="230" s="1"/>
  <c r="C228" i="230"/>
  <c r="E228" i="230" s="1"/>
  <c r="F228" i="230" s="1"/>
  <c r="C229" i="230"/>
  <c r="E229" i="230" s="1"/>
  <c r="F229" i="230" s="1"/>
  <c r="C230" i="230"/>
  <c r="E230" i="230" s="1"/>
  <c r="F230" i="230" s="1"/>
  <c r="C231" i="230"/>
  <c r="E231" i="230" s="1"/>
  <c r="F231" i="230" s="1"/>
  <c r="C232" i="230"/>
  <c r="E232" i="230" s="1"/>
  <c r="F232" i="230" s="1"/>
  <c r="C233" i="230"/>
  <c r="E233" i="230" s="1"/>
  <c r="F233" i="230" s="1"/>
  <c r="C234" i="230"/>
  <c r="E234" i="230" s="1"/>
  <c r="F234" i="230" s="1"/>
  <c r="C235" i="230"/>
  <c r="E235" i="230" s="1"/>
  <c r="F235" i="230" s="1"/>
  <c r="C236" i="230"/>
  <c r="E236" i="230" s="1"/>
  <c r="F236" i="230" s="1"/>
  <c r="C237" i="230"/>
  <c r="E237" i="230" s="1"/>
  <c r="F237" i="230" s="1"/>
  <c r="C238" i="230"/>
  <c r="E238" i="230" s="1"/>
  <c r="F238" i="230" s="1"/>
  <c r="C239" i="230"/>
  <c r="E239" i="230" s="1"/>
  <c r="F239" i="230" s="1"/>
  <c r="C240" i="230"/>
  <c r="E240" i="230" s="1"/>
  <c r="F240" i="230" s="1"/>
  <c r="C241" i="230"/>
  <c r="E241" i="230" s="1"/>
  <c r="F241" i="230" s="1"/>
  <c r="C242" i="230"/>
  <c r="E242" i="230" s="1"/>
  <c r="F242" i="230" s="1"/>
  <c r="C243" i="230"/>
  <c r="E243" i="230" s="1"/>
  <c r="F243" i="230" s="1"/>
  <c r="C244" i="230"/>
  <c r="E244" i="230" s="1"/>
  <c r="F244" i="230" s="1"/>
  <c r="C245" i="230"/>
  <c r="E245" i="230" s="1"/>
  <c r="F245" i="230" s="1"/>
  <c r="C246" i="230"/>
  <c r="E246" i="230" s="1"/>
  <c r="F246" i="230" s="1"/>
  <c r="C247" i="230"/>
  <c r="E247" i="230" s="1"/>
  <c r="F247" i="230" s="1"/>
  <c r="C248" i="230"/>
  <c r="E248" i="230" s="1"/>
  <c r="F248" i="230" s="1"/>
  <c r="C249" i="230"/>
  <c r="E249" i="230" s="1"/>
  <c r="F249" i="230" s="1"/>
  <c r="C250" i="230"/>
  <c r="E250" i="230" s="1"/>
  <c r="F250" i="230" s="1"/>
  <c r="C251" i="230"/>
  <c r="E251" i="230" s="1"/>
  <c r="F251" i="230" s="1"/>
  <c r="C252" i="230"/>
  <c r="E252" i="230" s="1"/>
  <c r="F252" i="230" s="1"/>
  <c r="C253" i="230"/>
  <c r="E253" i="230" s="1"/>
  <c r="F253" i="230" s="1"/>
  <c r="C254" i="230"/>
  <c r="E254" i="230" s="1"/>
  <c r="F254" i="230" s="1"/>
  <c r="C255" i="230"/>
  <c r="E255" i="230" s="1"/>
  <c r="F255" i="230" s="1"/>
  <c r="C256" i="230"/>
  <c r="E256" i="230" s="1"/>
  <c r="F256" i="230" s="1"/>
  <c r="C257" i="230"/>
  <c r="E257" i="230" s="1"/>
  <c r="F257" i="230" s="1"/>
  <c r="C258" i="230"/>
  <c r="E258" i="230" s="1"/>
  <c r="F258" i="230" s="1"/>
  <c r="C259" i="230"/>
  <c r="E259" i="230" s="1"/>
  <c r="F259" i="230" s="1"/>
  <c r="C260" i="230"/>
  <c r="E260" i="230" s="1"/>
  <c r="F260" i="230" s="1"/>
  <c r="C261" i="230"/>
  <c r="E261" i="230" s="1"/>
  <c r="F261" i="230" s="1"/>
  <c r="C262" i="230"/>
  <c r="E262" i="230" s="1"/>
  <c r="F262" i="230" s="1"/>
  <c r="C263" i="230"/>
  <c r="E263" i="230" s="1"/>
  <c r="F263" i="230" s="1"/>
  <c r="C264" i="230"/>
  <c r="E264" i="230" s="1"/>
  <c r="F264" i="230" s="1"/>
  <c r="C265" i="230"/>
  <c r="E265" i="230" s="1"/>
  <c r="F265" i="230" s="1"/>
  <c r="C266" i="230"/>
  <c r="E266" i="230" s="1"/>
  <c r="F266" i="230" s="1"/>
  <c r="C267" i="230"/>
  <c r="E267" i="230" s="1"/>
  <c r="F267" i="230" s="1"/>
  <c r="C268" i="230"/>
  <c r="E268" i="230" s="1"/>
  <c r="F268" i="230" s="1"/>
  <c r="C269" i="230"/>
  <c r="E269" i="230" s="1"/>
  <c r="F269" i="230" s="1"/>
  <c r="C270" i="230"/>
  <c r="E270" i="230" s="1"/>
  <c r="F270" i="230" s="1"/>
  <c r="C271" i="230"/>
  <c r="E271" i="230" s="1"/>
  <c r="F271" i="230" s="1"/>
  <c r="C272" i="230"/>
  <c r="E272" i="230" s="1"/>
  <c r="F272" i="230" s="1"/>
  <c r="C273" i="230"/>
  <c r="E273" i="230" s="1"/>
  <c r="F273" i="230" s="1"/>
  <c r="C274" i="230"/>
  <c r="E274" i="230" s="1"/>
  <c r="F274" i="230" s="1"/>
  <c r="C275" i="230"/>
  <c r="E275" i="230" s="1"/>
  <c r="F275" i="230" s="1"/>
  <c r="C276" i="230"/>
  <c r="E276" i="230" s="1"/>
  <c r="F276" i="230" s="1"/>
  <c r="C277" i="230"/>
  <c r="E277" i="230" s="1"/>
  <c r="F277" i="230" s="1"/>
  <c r="C278" i="230"/>
  <c r="E278" i="230" s="1"/>
  <c r="F278" i="230" s="1"/>
  <c r="C279" i="230"/>
  <c r="E279" i="230" s="1"/>
  <c r="F279" i="230" s="1"/>
  <c r="C280" i="230"/>
  <c r="E280" i="230" s="1"/>
  <c r="F280" i="230" s="1"/>
  <c r="C281" i="230"/>
  <c r="E281" i="230" s="1"/>
  <c r="F281" i="230" s="1"/>
  <c r="C282" i="230"/>
  <c r="E282" i="230" s="1"/>
  <c r="F282" i="230" s="1"/>
  <c r="C283" i="230"/>
  <c r="E283" i="230" s="1"/>
  <c r="F283" i="230" s="1"/>
  <c r="C284" i="230"/>
  <c r="E284" i="230" s="1"/>
  <c r="F284" i="230" s="1"/>
  <c r="C285" i="230"/>
  <c r="E285" i="230" s="1"/>
  <c r="F285" i="230" s="1"/>
  <c r="C286" i="230"/>
  <c r="E286" i="230" s="1"/>
  <c r="F286" i="230" s="1"/>
  <c r="C287" i="230"/>
  <c r="E287" i="230" s="1"/>
  <c r="F287" i="230" s="1"/>
  <c r="C288" i="230"/>
  <c r="E288" i="230" s="1"/>
  <c r="F288" i="230" s="1"/>
  <c r="C289" i="230"/>
  <c r="E289" i="230" s="1"/>
  <c r="F289" i="230" s="1"/>
  <c r="C290" i="230"/>
  <c r="E290" i="230" s="1"/>
  <c r="F290" i="230" s="1"/>
  <c r="C291" i="230"/>
  <c r="E291" i="230" s="1"/>
  <c r="F291" i="230" s="1"/>
  <c r="C292" i="230"/>
  <c r="E292" i="230" s="1"/>
  <c r="F292" i="230" s="1"/>
  <c r="C293" i="230"/>
  <c r="E293" i="230" s="1"/>
  <c r="F293" i="230" s="1"/>
  <c r="C294" i="230"/>
  <c r="E294" i="230" s="1"/>
  <c r="F294" i="230" s="1"/>
  <c r="C295" i="230"/>
  <c r="E295" i="230" s="1"/>
  <c r="F295" i="230" s="1"/>
  <c r="C296" i="230"/>
  <c r="E296" i="230" s="1"/>
  <c r="F296" i="230" s="1"/>
  <c r="C297" i="230"/>
  <c r="E297" i="230" s="1"/>
  <c r="F297" i="230" s="1"/>
  <c r="C298" i="230"/>
  <c r="E298" i="230" s="1"/>
  <c r="F298" i="230" s="1"/>
  <c r="C299" i="230"/>
  <c r="E299" i="230" s="1"/>
  <c r="F299" i="230" s="1"/>
  <c r="C300" i="230"/>
  <c r="E300" i="230" s="1"/>
  <c r="F300" i="230" s="1"/>
  <c r="C301" i="230"/>
  <c r="E301" i="230" s="1"/>
  <c r="F301" i="230" s="1"/>
  <c r="C302" i="230"/>
  <c r="E302" i="230" s="1"/>
  <c r="F302" i="230" s="1"/>
  <c r="C303" i="230"/>
  <c r="E303" i="230" s="1"/>
  <c r="F303" i="230" s="1"/>
  <c r="C304" i="230"/>
  <c r="E304" i="230" s="1"/>
  <c r="F304" i="230" s="1"/>
  <c r="C305" i="230"/>
  <c r="E305" i="230" s="1"/>
  <c r="F305" i="230" s="1"/>
  <c r="C306" i="230"/>
  <c r="E306" i="230" s="1"/>
  <c r="F306" i="230" s="1"/>
  <c r="C307" i="230"/>
  <c r="E307" i="230" s="1"/>
  <c r="F307" i="230" s="1"/>
  <c r="C308" i="230"/>
  <c r="E308" i="230" s="1"/>
  <c r="F308" i="230" s="1"/>
  <c r="C309" i="230"/>
  <c r="E309" i="230" s="1"/>
  <c r="F309" i="230" s="1"/>
  <c r="C310" i="230"/>
  <c r="E310" i="230" s="1"/>
  <c r="F310" i="230" s="1"/>
  <c r="C311" i="230"/>
  <c r="E311" i="230" s="1"/>
  <c r="F311" i="230" s="1"/>
  <c r="C312" i="230"/>
  <c r="E312" i="230" s="1"/>
  <c r="F312" i="230" s="1"/>
  <c r="C313" i="230"/>
  <c r="E313" i="230" s="1"/>
  <c r="F313" i="230" s="1"/>
  <c r="C314" i="230"/>
  <c r="E314" i="230" s="1"/>
  <c r="F314" i="230" s="1"/>
  <c r="C315" i="230"/>
  <c r="E315" i="230" s="1"/>
  <c r="F315" i="230" s="1"/>
  <c r="C316" i="230"/>
  <c r="E316" i="230" s="1"/>
  <c r="F316" i="230" s="1"/>
  <c r="C317" i="230"/>
  <c r="E317" i="230" s="1"/>
  <c r="F317" i="230" s="1"/>
  <c r="C318" i="230"/>
  <c r="E318" i="230" s="1"/>
  <c r="F318" i="230" s="1"/>
  <c r="C319" i="230"/>
  <c r="E319" i="230" s="1"/>
  <c r="F319" i="230" s="1"/>
  <c r="C320" i="230"/>
  <c r="E320" i="230" s="1"/>
  <c r="F320" i="230" s="1"/>
  <c r="C321" i="230"/>
  <c r="E321" i="230" s="1"/>
  <c r="F321" i="230" s="1"/>
  <c r="C322" i="230"/>
  <c r="E322" i="230" s="1"/>
  <c r="F322" i="230" s="1"/>
  <c r="C323" i="230"/>
  <c r="E323" i="230" s="1"/>
  <c r="F323" i="230" s="1"/>
  <c r="C324" i="230"/>
  <c r="E324" i="230" s="1"/>
  <c r="F324" i="230" s="1"/>
  <c r="C325" i="230"/>
  <c r="E325" i="230" s="1"/>
  <c r="F325" i="230" s="1"/>
  <c r="C326" i="230"/>
  <c r="E326" i="230" s="1"/>
  <c r="F326" i="230" s="1"/>
  <c r="C327" i="230"/>
  <c r="E327" i="230" s="1"/>
  <c r="F327" i="230" s="1"/>
  <c r="C328" i="230"/>
  <c r="E328" i="230" s="1"/>
  <c r="F328" i="230" s="1"/>
  <c r="C329" i="230"/>
  <c r="E329" i="230" s="1"/>
  <c r="F329" i="230" s="1"/>
  <c r="C330" i="230"/>
  <c r="E330" i="230" s="1"/>
  <c r="F330" i="230" s="1"/>
  <c r="C331" i="230"/>
  <c r="E331" i="230" s="1"/>
  <c r="F331" i="230" s="1"/>
  <c r="C332" i="230"/>
  <c r="E332" i="230" s="1"/>
  <c r="F332" i="230" s="1"/>
  <c r="C333" i="230"/>
  <c r="E333" i="230" s="1"/>
  <c r="F333" i="230" s="1"/>
  <c r="C334" i="230"/>
  <c r="E334" i="230" s="1"/>
  <c r="F334" i="230" s="1"/>
  <c r="C335" i="230"/>
  <c r="E335" i="230" s="1"/>
  <c r="F335" i="230" s="1"/>
  <c r="C336" i="230"/>
  <c r="E336" i="230" s="1"/>
  <c r="F336" i="230" s="1"/>
  <c r="C337" i="230"/>
  <c r="E337" i="230" s="1"/>
  <c r="F337" i="230" s="1"/>
  <c r="C338" i="230"/>
  <c r="E338" i="230" s="1"/>
  <c r="F338" i="230" s="1"/>
  <c r="C339" i="230"/>
  <c r="E339" i="230" s="1"/>
  <c r="F339" i="230" s="1"/>
  <c r="C340" i="230"/>
  <c r="E340" i="230" s="1"/>
  <c r="F340" i="230" s="1"/>
  <c r="C341" i="230"/>
  <c r="E341" i="230" s="1"/>
  <c r="F341" i="230" s="1"/>
  <c r="C342" i="230"/>
  <c r="E342" i="230" s="1"/>
  <c r="F342" i="230" s="1"/>
  <c r="C343" i="230"/>
  <c r="E343" i="230" s="1"/>
  <c r="F343" i="230" s="1"/>
  <c r="C344" i="230"/>
  <c r="E344" i="230" s="1"/>
  <c r="F344" i="230" s="1"/>
  <c r="C345" i="230"/>
  <c r="E345" i="230" s="1"/>
  <c r="F345" i="230" s="1"/>
  <c r="C346" i="230"/>
  <c r="E346" i="230" s="1"/>
  <c r="F346" i="230" s="1"/>
  <c r="C347" i="230"/>
  <c r="E347" i="230" s="1"/>
  <c r="F347" i="230" s="1"/>
  <c r="C348" i="230"/>
  <c r="E348" i="230" s="1"/>
  <c r="F348" i="230" s="1"/>
  <c r="C349" i="230"/>
  <c r="E349" i="230" s="1"/>
  <c r="F349" i="230" s="1"/>
  <c r="C350" i="230"/>
  <c r="E350" i="230" s="1"/>
  <c r="F350" i="230" s="1"/>
  <c r="C351" i="230"/>
  <c r="E351" i="230" s="1"/>
  <c r="F351" i="230" s="1"/>
  <c r="C352" i="230"/>
  <c r="E352" i="230" s="1"/>
  <c r="F352" i="230" s="1"/>
  <c r="C353" i="230"/>
  <c r="E353" i="230" s="1"/>
  <c r="F353" i="230" s="1"/>
  <c r="C354" i="230"/>
  <c r="E354" i="230" s="1"/>
  <c r="F354" i="230" s="1"/>
  <c r="C355" i="230"/>
  <c r="E355" i="230" s="1"/>
  <c r="F355" i="230" s="1"/>
  <c r="C356" i="230"/>
  <c r="E356" i="230" s="1"/>
  <c r="F356" i="230" s="1"/>
  <c r="C357" i="230"/>
  <c r="E357" i="230" s="1"/>
  <c r="F357" i="230" s="1"/>
  <c r="C358" i="230"/>
  <c r="E358" i="230" s="1"/>
  <c r="F358" i="230" s="1"/>
  <c r="C359" i="230"/>
  <c r="E359" i="230" s="1"/>
  <c r="F359" i="230" s="1"/>
  <c r="C360" i="230"/>
  <c r="E360" i="230" s="1"/>
  <c r="F360" i="230" s="1"/>
  <c r="C361" i="230"/>
  <c r="E361" i="230" s="1"/>
  <c r="F361" i="230" s="1"/>
  <c r="C362" i="230"/>
  <c r="E362" i="230" s="1"/>
  <c r="F362" i="230" s="1"/>
  <c r="C363" i="230"/>
  <c r="E363" i="230" s="1"/>
  <c r="F363" i="230" s="1"/>
  <c r="C364" i="230"/>
  <c r="E364" i="230" s="1"/>
  <c r="F364" i="230" s="1"/>
  <c r="C365" i="230"/>
  <c r="E365" i="230" s="1"/>
  <c r="F365" i="230" s="1"/>
  <c r="C366" i="230"/>
  <c r="E366" i="230" s="1"/>
  <c r="F366" i="230" s="1"/>
  <c r="C367" i="230"/>
  <c r="E367" i="230" s="1"/>
  <c r="F367" i="230" s="1"/>
  <c r="C368" i="230"/>
  <c r="E368" i="230" s="1"/>
  <c r="F368" i="230" s="1"/>
  <c r="C369" i="230"/>
  <c r="E369" i="230" s="1"/>
  <c r="F369" i="230" s="1"/>
  <c r="C370" i="230"/>
  <c r="E370" i="230" s="1"/>
  <c r="F370" i="230" s="1"/>
  <c r="C371" i="230"/>
  <c r="E371" i="230" s="1"/>
  <c r="F371" i="230" s="1"/>
  <c r="C372" i="230"/>
  <c r="E372" i="230" s="1"/>
  <c r="F372" i="230" s="1"/>
  <c r="C373" i="230"/>
  <c r="E373" i="230" s="1"/>
  <c r="F373" i="230" s="1"/>
  <c r="C374" i="230"/>
  <c r="E374" i="230" s="1"/>
  <c r="F374" i="230" s="1"/>
  <c r="C375" i="230"/>
  <c r="E375" i="230" s="1"/>
  <c r="F375" i="230" s="1"/>
  <c r="C376" i="230"/>
  <c r="E376" i="230" s="1"/>
  <c r="F376" i="230" s="1"/>
  <c r="C377" i="230"/>
  <c r="E377" i="230" s="1"/>
  <c r="F377" i="230" s="1"/>
  <c r="C378" i="230"/>
  <c r="E378" i="230" s="1"/>
  <c r="F378" i="230" s="1"/>
  <c r="C379" i="230"/>
  <c r="E379" i="230" s="1"/>
  <c r="F379" i="230" s="1"/>
  <c r="C380" i="230"/>
  <c r="E380" i="230" s="1"/>
  <c r="F380" i="230" s="1"/>
  <c r="C381" i="230"/>
  <c r="E381" i="230" s="1"/>
  <c r="F381" i="230" s="1"/>
  <c r="C382" i="230"/>
  <c r="E382" i="230" s="1"/>
  <c r="F382" i="230" s="1"/>
  <c r="C383" i="230"/>
  <c r="E383" i="230" s="1"/>
  <c r="F383" i="230" s="1"/>
  <c r="C384" i="230"/>
  <c r="E384" i="230" s="1"/>
  <c r="F384" i="230" s="1"/>
  <c r="C385" i="230"/>
  <c r="E385" i="230" s="1"/>
  <c r="F385" i="230" s="1"/>
  <c r="C386" i="230"/>
  <c r="E386" i="230" s="1"/>
  <c r="F386" i="230" s="1"/>
  <c r="C387" i="230"/>
  <c r="E387" i="230" s="1"/>
  <c r="F387" i="230" s="1"/>
  <c r="C388" i="230"/>
  <c r="E388" i="230" s="1"/>
  <c r="F388" i="230" s="1"/>
  <c r="C389" i="230"/>
  <c r="E389" i="230" s="1"/>
  <c r="F389" i="230" s="1"/>
  <c r="C390" i="230"/>
  <c r="E390" i="230" s="1"/>
  <c r="F390" i="230" s="1"/>
  <c r="C391" i="230"/>
  <c r="E391" i="230" s="1"/>
  <c r="F391" i="230" s="1"/>
  <c r="C392" i="230"/>
  <c r="E392" i="230" s="1"/>
  <c r="F392" i="230" s="1"/>
  <c r="C393" i="230"/>
  <c r="E393" i="230" s="1"/>
  <c r="F393" i="230" s="1"/>
  <c r="C394" i="230"/>
  <c r="E394" i="230" s="1"/>
  <c r="F394" i="230" s="1"/>
  <c r="C395" i="230"/>
  <c r="E395" i="230" s="1"/>
  <c r="F395" i="230" s="1"/>
  <c r="C396" i="230"/>
  <c r="E396" i="230" s="1"/>
  <c r="F396" i="230" s="1"/>
  <c r="C397" i="230"/>
  <c r="E397" i="230" s="1"/>
  <c r="F397" i="230" s="1"/>
  <c r="C398" i="230"/>
  <c r="E398" i="230" s="1"/>
  <c r="F398" i="230" s="1"/>
  <c r="C399" i="230"/>
  <c r="E399" i="230" s="1"/>
  <c r="F399" i="230" s="1"/>
  <c r="C400" i="230"/>
  <c r="E400" i="230" s="1"/>
  <c r="F400" i="230" s="1"/>
  <c r="C401" i="230"/>
  <c r="E401" i="230" s="1"/>
  <c r="F401" i="230" s="1"/>
  <c r="C402" i="230"/>
  <c r="E402" i="230" s="1"/>
  <c r="F402" i="230" s="1"/>
  <c r="C403" i="230"/>
  <c r="E403" i="230" s="1"/>
  <c r="F403" i="230" s="1"/>
  <c r="C404" i="230"/>
  <c r="E404" i="230" s="1"/>
  <c r="F404" i="230" s="1"/>
  <c r="C405" i="230"/>
  <c r="E405" i="230" s="1"/>
  <c r="F405" i="230" s="1"/>
  <c r="C406" i="230"/>
  <c r="E406" i="230" s="1"/>
  <c r="F406" i="230" s="1"/>
  <c r="C407" i="230"/>
  <c r="E407" i="230" s="1"/>
  <c r="F407" i="230" s="1"/>
  <c r="C408" i="230"/>
  <c r="E408" i="230" s="1"/>
  <c r="F408" i="230" s="1"/>
  <c r="C409" i="230"/>
  <c r="E409" i="230" s="1"/>
  <c r="F409" i="230" s="1"/>
  <c r="C410" i="230"/>
  <c r="E410" i="230" s="1"/>
  <c r="F410" i="230" s="1"/>
  <c r="C411" i="230"/>
  <c r="E411" i="230" s="1"/>
  <c r="F411" i="230" s="1"/>
  <c r="C412" i="230"/>
  <c r="E412" i="230" s="1"/>
  <c r="F412" i="230" s="1"/>
  <c r="C413" i="230"/>
  <c r="E413" i="230" s="1"/>
  <c r="F413" i="230" s="1"/>
  <c r="C414" i="230"/>
  <c r="E414" i="230" s="1"/>
  <c r="F414" i="230" s="1"/>
  <c r="C415" i="230"/>
  <c r="E415" i="230" s="1"/>
  <c r="F415" i="230" s="1"/>
  <c r="C416" i="230"/>
  <c r="E416" i="230" s="1"/>
  <c r="F416" i="230" s="1"/>
  <c r="C417" i="230"/>
  <c r="E417" i="230" s="1"/>
  <c r="F417" i="230" s="1"/>
  <c r="C418" i="230"/>
  <c r="E418" i="230" s="1"/>
  <c r="F418" i="230" s="1"/>
  <c r="C419" i="230"/>
  <c r="E419" i="230" s="1"/>
  <c r="F419" i="230" s="1"/>
  <c r="C420" i="230"/>
  <c r="E420" i="230" s="1"/>
  <c r="F420" i="230" s="1"/>
  <c r="C421" i="230"/>
  <c r="E421" i="230" s="1"/>
  <c r="F421" i="230" s="1"/>
  <c r="C422" i="230"/>
  <c r="E422" i="230" s="1"/>
  <c r="F422" i="230" s="1"/>
  <c r="C423" i="230"/>
  <c r="E423" i="230" s="1"/>
  <c r="F423" i="230" s="1"/>
  <c r="C424" i="230"/>
  <c r="E424" i="230" s="1"/>
  <c r="F424" i="230" s="1"/>
  <c r="C425" i="230"/>
  <c r="E425" i="230" s="1"/>
  <c r="F425" i="230" s="1"/>
  <c r="C426" i="230"/>
  <c r="E426" i="230" s="1"/>
  <c r="F426" i="230" s="1"/>
  <c r="C427" i="230"/>
  <c r="E427" i="230" s="1"/>
  <c r="F427" i="230" s="1"/>
  <c r="C428" i="230"/>
  <c r="E428" i="230" s="1"/>
  <c r="F428" i="230" s="1"/>
  <c r="C429" i="230"/>
  <c r="E429" i="230" s="1"/>
  <c r="F429" i="230" s="1"/>
  <c r="C430" i="230"/>
  <c r="E430" i="230" s="1"/>
  <c r="F430" i="230" s="1"/>
  <c r="C431" i="230"/>
  <c r="E431" i="230" s="1"/>
  <c r="F431" i="230" s="1"/>
  <c r="C432" i="230"/>
  <c r="E432" i="230" s="1"/>
  <c r="F432" i="230" s="1"/>
  <c r="C433" i="230"/>
  <c r="E433" i="230" s="1"/>
  <c r="F433" i="230" s="1"/>
  <c r="C434" i="230"/>
  <c r="E434" i="230" s="1"/>
  <c r="F434" i="230" s="1"/>
  <c r="C435" i="230"/>
  <c r="E435" i="230" s="1"/>
  <c r="F435" i="230" s="1"/>
  <c r="C436" i="230"/>
  <c r="E436" i="230" s="1"/>
  <c r="F436" i="230" s="1"/>
  <c r="C437" i="230"/>
  <c r="E437" i="230" s="1"/>
  <c r="F437" i="230" s="1"/>
  <c r="C438" i="230"/>
  <c r="E438" i="230" s="1"/>
  <c r="F438" i="230" s="1"/>
  <c r="C439" i="230"/>
  <c r="E439" i="230" s="1"/>
  <c r="F439" i="230" s="1"/>
  <c r="C440" i="230"/>
  <c r="E440" i="230" s="1"/>
  <c r="F440" i="230" s="1"/>
  <c r="C441" i="230"/>
  <c r="E441" i="230" s="1"/>
  <c r="F441" i="230" s="1"/>
  <c r="C442" i="230"/>
  <c r="E442" i="230" s="1"/>
  <c r="F442" i="230" s="1"/>
  <c r="C443" i="230"/>
  <c r="E443" i="230" s="1"/>
  <c r="F443" i="230" s="1"/>
  <c r="C444" i="230"/>
  <c r="E444" i="230" s="1"/>
  <c r="F444" i="230" s="1"/>
  <c r="C445" i="230"/>
  <c r="E445" i="230" s="1"/>
  <c r="F445" i="230" s="1"/>
  <c r="C446" i="230"/>
  <c r="E446" i="230" s="1"/>
  <c r="F446" i="230" s="1"/>
  <c r="C447" i="230"/>
  <c r="E447" i="230" s="1"/>
  <c r="F447" i="230" s="1"/>
  <c r="C448" i="230"/>
  <c r="E448" i="230" s="1"/>
  <c r="F448" i="230" s="1"/>
  <c r="C449" i="230"/>
  <c r="E449" i="230" s="1"/>
  <c r="F449" i="230" s="1"/>
  <c r="C450" i="230"/>
  <c r="E450" i="230" s="1"/>
  <c r="F450" i="230" s="1"/>
  <c r="C451" i="230"/>
  <c r="E451" i="230" s="1"/>
  <c r="F451" i="230" s="1"/>
  <c r="C452" i="230"/>
  <c r="E452" i="230" s="1"/>
  <c r="F452" i="230" s="1"/>
  <c r="C453" i="230"/>
  <c r="E453" i="230" s="1"/>
  <c r="F453" i="230" s="1"/>
  <c r="C454" i="230"/>
  <c r="E454" i="230" s="1"/>
  <c r="F454" i="230" s="1"/>
  <c r="C455" i="230"/>
  <c r="E455" i="230" s="1"/>
  <c r="F455" i="230" s="1"/>
  <c r="C456" i="230"/>
  <c r="E456" i="230" s="1"/>
  <c r="F456" i="230" s="1"/>
  <c r="C457" i="230"/>
  <c r="E457" i="230" s="1"/>
  <c r="F457" i="230" s="1"/>
  <c r="C458" i="230"/>
  <c r="E458" i="230" s="1"/>
  <c r="F458" i="230" s="1"/>
  <c r="C459" i="230"/>
  <c r="E459" i="230" s="1"/>
  <c r="F459" i="230" s="1"/>
  <c r="C460" i="230"/>
  <c r="E460" i="230" s="1"/>
  <c r="F460" i="230" s="1"/>
  <c r="C461" i="230"/>
  <c r="E461" i="230" s="1"/>
  <c r="F461" i="230" s="1"/>
  <c r="C462" i="230"/>
  <c r="E462" i="230" s="1"/>
  <c r="F462" i="230" s="1"/>
  <c r="C463" i="230"/>
  <c r="E463" i="230" s="1"/>
  <c r="F463" i="230" s="1"/>
  <c r="C464" i="230"/>
  <c r="E464" i="230" s="1"/>
  <c r="F464" i="230" s="1"/>
  <c r="C465" i="230"/>
  <c r="E465" i="230" s="1"/>
  <c r="F465" i="230" s="1"/>
  <c r="C466" i="230"/>
  <c r="E466" i="230" s="1"/>
  <c r="F466" i="230" s="1"/>
  <c r="C467" i="230"/>
  <c r="E467" i="230" s="1"/>
  <c r="F467" i="230" s="1"/>
  <c r="C468" i="230"/>
  <c r="E468" i="230" s="1"/>
  <c r="F468" i="230" s="1"/>
  <c r="C469" i="230"/>
  <c r="E469" i="230" s="1"/>
  <c r="F469" i="230" s="1"/>
  <c r="C470" i="230"/>
  <c r="E470" i="230" s="1"/>
  <c r="F470" i="230" s="1"/>
  <c r="C471" i="230"/>
  <c r="E471" i="230" s="1"/>
  <c r="F471" i="230" s="1"/>
  <c r="C472" i="230"/>
  <c r="E472" i="230" s="1"/>
  <c r="F472" i="230" s="1"/>
  <c r="C473" i="230"/>
  <c r="E473" i="230" s="1"/>
  <c r="F473" i="230" s="1"/>
  <c r="C474" i="230"/>
  <c r="E474" i="230" s="1"/>
  <c r="F474" i="230" s="1"/>
  <c r="C475" i="230"/>
  <c r="E475" i="230" s="1"/>
  <c r="F475" i="230" s="1"/>
  <c r="C476" i="230"/>
  <c r="E476" i="230" s="1"/>
  <c r="F476" i="230" s="1"/>
  <c r="C477" i="230"/>
  <c r="E477" i="230" s="1"/>
  <c r="F477" i="230" s="1"/>
  <c r="C478" i="230"/>
  <c r="E478" i="230" s="1"/>
  <c r="F478" i="230" s="1"/>
  <c r="C479" i="230"/>
  <c r="E479" i="230" s="1"/>
  <c r="F479" i="230" s="1"/>
  <c r="C480" i="230"/>
  <c r="E480" i="230" s="1"/>
  <c r="F480" i="230" s="1"/>
  <c r="C481" i="230"/>
  <c r="E481" i="230" s="1"/>
  <c r="F481" i="230" s="1"/>
  <c r="C482" i="230"/>
  <c r="E482" i="230" s="1"/>
  <c r="F482" i="230" s="1"/>
  <c r="C483" i="230"/>
  <c r="E483" i="230" s="1"/>
  <c r="F483" i="230" s="1"/>
  <c r="C484" i="230"/>
  <c r="E484" i="230" s="1"/>
  <c r="F484" i="230" s="1"/>
  <c r="C485" i="230"/>
  <c r="E485" i="230" s="1"/>
  <c r="F485" i="230" s="1"/>
  <c r="C486" i="230"/>
  <c r="E486" i="230" s="1"/>
  <c r="F486" i="230" s="1"/>
  <c r="C487" i="230"/>
  <c r="E487" i="230" s="1"/>
  <c r="F487" i="230" s="1"/>
  <c r="C488" i="230"/>
  <c r="E488" i="230" s="1"/>
  <c r="F488" i="230" s="1"/>
  <c r="C489" i="230"/>
  <c r="E489" i="230" s="1"/>
  <c r="F489" i="230" s="1"/>
  <c r="C490" i="230"/>
  <c r="E490" i="230" s="1"/>
  <c r="F490" i="230" s="1"/>
  <c r="C491" i="230"/>
  <c r="E491" i="230" s="1"/>
  <c r="F491" i="230" s="1"/>
  <c r="C492" i="230"/>
  <c r="E492" i="230" s="1"/>
  <c r="F492" i="230" s="1"/>
  <c r="C493" i="230"/>
  <c r="E493" i="230" s="1"/>
  <c r="F493" i="230" s="1"/>
  <c r="C494" i="230"/>
  <c r="E494" i="230" s="1"/>
  <c r="F494" i="230" s="1"/>
  <c r="C495" i="230"/>
  <c r="E495" i="230" s="1"/>
  <c r="F495" i="230" s="1"/>
  <c r="C496" i="230"/>
  <c r="E496" i="230" s="1"/>
  <c r="F496" i="230" s="1"/>
  <c r="C497" i="230"/>
  <c r="E497" i="230" s="1"/>
  <c r="F497" i="230" s="1"/>
  <c r="C498" i="230"/>
  <c r="E498" i="230" s="1"/>
  <c r="F498" i="230" s="1"/>
  <c r="C499" i="230"/>
  <c r="E499" i="230" s="1"/>
  <c r="F499" i="230" s="1"/>
  <c r="C500" i="230"/>
  <c r="E500" i="230" s="1"/>
  <c r="F500" i="230" s="1"/>
  <c r="C501" i="230"/>
  <c r="E501" i="230" s="1"/>
  <c r="F501" i="230" s="1"/>
  <c r="C502" i="230"/>
  <c r="E502" i="230" s="1"/>
  <c r="F502" i="230" s="1"/>
  <c r="C503" i="230"/>
  <c r="E503" i="230" s="1"/>
  <c r="F503" i="230" s="1"/>
  <c r="C504" i="230"/>
  <c r="E504" i="230" s="1"/>
  <c r="F504" i="230" s="1"/>
  <c r="C505" i="230"/>
  <c r="E505" i="230" s="1"/>
  <c r="F505" i="230" s="1"/>
  <c r="C506" i="230"/>
  <c r="E506" i="230" s="1"/>
  <c r="F506" i="230" s="1"/>
  <c r="C507" i="230"/>
  <c r="E507" i="230" s="1"/>
  <c r="F507" i="230" s="1"/>
  <c r="C508" i="230"/>
  <c r="E508" i="230" s="1"/>
  <c r="F508" i="230" s="1"/>
  <c r="C509" i="230"/>
  <c r="E509" i="230" s="1"/>
  <c r="F509" i="230" s="1"/>
  <c r="C510" i="230"/>
  <c r="E510" i="230" s="1"/>
  <c r="F510" i="230" s="1"/>
  <c r="C511" i="230"/>
  <c r="E511" i="230" s="1"/>
  <c r="F511" i="230" s="1"/>
  <c r="C512" i="230"/>
  <c r="E512" i="230" s="1"/>
  <c r="F512" i="230" s="1"/>
  <c r="C513" i="230"/>
  <c r="E513" i="230" s="1"/>
  <c r="F513" i="230" s="1"/>
  <c r="C514" i="230"/>
  <c r="E514" i="230" s="1"/>
  <c r="F514" i="230" s="1"/>
  <c r="C515" i="230"/>
  <c r="E515" i="230" s="1"/>
  <c r="F515" i="230" s="1"/>
  <c r="C516" i="230"/>
  <c r="E516" i="230" s="1"/>
  <c r="F516" i="230" s="1"/>
  <c r="C517" i="230"/>
  <c r="E517" i="230" s="1"/>
  <c r="F517" i="230" s="1"/>
  <c r="C518" i="230"/>
  <c r="E518" i="230" s="1"/>
  <c r="F518" i="230" s="1"/>
  <c r="C519" i="230"/>
  <c r="E519" i="230" s="1"/>
  <c r="F519" i="230" s="1"/>
  <c r="C520" i="230"/>
  <c r="E520" i="230" s="1"/>
  <c r="F520" i="230" s="1"/>
  <c r="C521" i="230"/>
  <c r="E521" i="230" s="1"/>
  <c r="F521" i="230" s="1"/>
  <c r="C522" i="230"/>
  <c r="E522" i="230" s="1"/>
  <c r="F522" i="230" s="1"/>
  <c r="C523" i="230"/>
  <c r="E523" i="230" s="1"/>
  <c r="F523" i="230" s="1"/>
  <c r="C524" i="230"/>
  <c r="E524" i="230" s="1"/>
  <c r="F524" i="230" s="1"/>
  <c r="C525" i="230"/>
  <c r="E525" i="230" s="1"/>
  <c r="F525" i="230" s="1"/>
  <c r="C526" i="230"/>
  <c r="E526" i="230" s="1"/>
  <c r="F526" i="230" s="1"/>
  <c r="C527" i="230"/>
  <c r="E527" i="230" s="1"/>
  <c r="F527" i="230" s="1"/>
  <c r="C528" i="230"/>
  <c r="E528" i="230" s="1"/>
  <c r="F528" i="230" s="1"/>
  <c r="C529" i="230"/>
  <c r="E529" i="230" s="1"/>
  <c r="F529" i="230" s="1"/>
  <c r="C530" i="230"/>
  <c r="E530" i="230" s="1"/>
  <c r="F530" i="230" s="1"/>
  <c r="C531" i="230"/>
  <c r="E531" i="230" s="1"/>
  <c r="F531" i="230" s="1"/>
  <c r="C532" i="230"/>
  <c r="E532" i="230" s="1"/>
  <c r="F532" i="230" s="1"/>
  <c r="C533" i="230"/>
  <c r="E533" i="230" s="1"/>
  <c r="F533" i="230" s="1"/>
  <c r="C534" i="230"/>
  <c r="E534" i="230" s="1"/>
  <c r="F534" i="230" s="1"/>
  <c r="C535" i="230"/>
  <c r="E535" i="230" s="1"/>
  <c r="F535" i="230" s="1"/>
  <c r="C536" i="230"/>
  <c r="E536" i="230" s="1"/>
  <c r="F536" i="230" s="1"/>
  <c r="C537" i="230"/>
  <c r="E537" i="230" s="1"/>
  <c r="F537" i="230" s="1"/>
  <c r="C538" i="230"/>
  <c r="E538" i="230" s="1"/>
  <c r="F538" i="230" s="1"/>
  <c r="C539" i="230"/>
  <c r="E539" i="230" s="1"/>
  <c r="F539" i="230" s="1"/>
  <c r="C540" i="230"/>
  <c r="E540" i="230" s="1"/>
  <c r="F540" i="230" s="1"/>
  <c r="C541" i="230"/>
  <c r="E541" i="230" s="1"/>
  <c r="F541" i="230" s="1"/>
  <c r="C542" i="230"/>
  <c r="E542" i="230" s="1"/>
  <c r="F542" i="230" s="1"/>
  <c r="C543" i="230"/>
  <c r="E543" i="230" s="1"/>
  <c r="F543" i="230" s="1"/>
  <c r="C544" i="230"/>
  <c r="E544" i="230" s="1"/>
  <c r="F544" i="230" s="1"/>
  <c r="C545" i="230"/>
  <c r="E545" i="230" s="1"/>
  <c r="F545" i="230" s="1"/>
  <c r="C546" i="230"/>
  <c r="E546" i="230" s="1"/>
  <c r="F546" i="230" s="1"/>
  <c r="C547" i="230"/>
  <c r="E547" i="230" s="1"/>
  <c r="F547" i="230" s="1"/>
  <c r="C548" i="230"/>
  <c r="E548" i="230" s="1"/>
  <c r="F548" i="230" s="1"/>
  <c r="C549" i="230"/>
  <c r="E549" i="230" s="1"/>
  <c r="F549" i="230" s="1"/>
  <c r="C550" i="230"/>
  <c r="E550" i="230" s="1"/>
  <c r="F550" i="230" s="1"/>
  <c r="C551" i="230"/>
  <c r="E551" i="230" s="1"/>
  <c r="F551" i="230" s="1"/>
  <c r="C552" i="230"/>
  <c r="E552" i="230" s="1"/>
  <c r="F552" i="230" s="1"/>
  <c r="C553" i="230"/>
  <c r="E553" i="230" s="1"/>
  <c r="F553" i="230" s="1"/>
  <c r="C554" i="230"/>
  <c r="E554" i="230" s="1"/>
  <c r="F554" i="230" s="1"/>
  <c r="C555" i="230"/>
  <c r="E555" i="230" s="1"/>
  <c r="F555" i="230" s="1"/>
  <c r="C556" i="230"/>
  <c r="E556" i="230" s="1"/>
  <c r="F556" i="230" s="1"/>
  <c r="C557" i="230"/>
  <c r="E557" i="230" s="1"/>
  <c r="F557" i="230" s="1"/>
  <c r="C558" i="230"/>
  <c r="E558" i="230" s="1"/>
  <c r="F558" i="230" s="1"/>
  <c r="C559" i="230"/>
  <c r="E559" i="230" s="1"/>
  <c r="F559" i="230" s="1"/>
  <c r="C560" i="230"/>
  <c r="E560" i="230" s="1"/>
  <c r="F560" i="230" s="1"/>
  <c r="C561" i="230"/>
  <c r="E561" i="230" s="1"/>
  <c r="F561" i="230" s="1"/>
  <c r="C562" i="230"/>
  <c r="E562" i="230" s="1"/>
  <c r="F562" i="230" s="1"/>
  <c r="C563" i="230"/>
  <c r="E563" i="230" s="1"/>
  <c r="F563" i="230" s="1"/>
  <c r="C564" i="230"/>
  <c r="E564" i="230" s="1"/>
  <c r="F564" i="230" s="1"/>
  <c r="C565" i="230"/>
  <c r="E565" i="230" s="1"/>
  <c r="F565" i="230" s="1"/>
  <c r="C566" i="230"/>
  <c r="E566" i="230" s="1"/>
  <c r="F566" i="230" s="1"/>
  <c r="C567" i="230"/>
  <c r="E567" i="230" s="1"/>
  <c r="F567" i="230" s="1"/>
  <c r="C568" i="230"/>
  <c r="E568" i="230" s="1"/>
  <c r="F568" i="230" s="1"/>
  <c r="C569" i="230"/>
  <c r="E569" i="230" s="1"/>
  <c r="F569" i="230" s="1"/>
  <c r="C570" i="230"/>
  <c r="E570" i="230" s="1"/>
  <c r="F570" i="230" s="1"/>
  <c r="C571" i="230"/>
  <c r="E571" i="230" s="1"/>
  <c r="F571" i="230" s="1"/>
  <c r="C572" i="230"/>
  <c r="E572" i="230" s="1"/>
  <c r="F572" i="230" s="1"/>
  <c r="C573" i="230"/>
  <c r="E573" i="230" s="1"/>
  <c r="F573" i="230" s="1"/>
  <c r="C574" i="230"/>
  <c r="E574" i="230" s="1"/>
  <c r="F574" i="230" s="1"/>
  <c r="C575" i="230"/>
  <c r="E575" i="230" s="1"/>
  <c r="F575" i="230" s="1"/>
  <c r="C576" i="230"/>
  <c r="E576" i="230" s="1"/>
  <c r="F576" i="230" s="1"/>
  <c r="C577" i="230"/>
  <c r="E577" i="230" s="1"/>
  <c r="F577" i="230" s="1"/>
  <c r="C578" i="230"/>
  <c r="E578" i="230" s="1"/>
  <c r="F578" i="230" s="1"/>
  <c r="C579" i="230"/>
  <c r="E579" i="230" s="1"/>
  <c r="F579" i="230" s="1"/>
  <c r="C580" i="230"/>
  <c r="E580" i="230" s="1"/>
  <c r="F580" i="230" s="1"/>
  <c r="C581" i="230"/>
  <c r="E581" i="230" s="1"/>
  <c r="F581" i="230" s="1"/>
  <c r="C582" i="230"/>
  <c r="E582" i="230" s="1"/>
  <c r="F582" i="230" s="1"/>
  <c r="C583" i="230"/>
  <c r="E583" i="230" s="1"/>
  <c r="F583" i="230" s="1"/>
  <c r="C584" i="230"/>
  <c r="E584" i="230" s="1"/>
  <c r="F584" i="230" s="1"/>
  <c r="C585" i="230"/>
  <c r="E585" i="230" s="1"/>
  <c r="F585" i="230" s="1"/>
  <c r="C586" i="230"/>
  <c r="E586" i="230" s="1"/>
  <c r="F586" i="230" s="1"/>
  <c r="C587" i="230"/>
  <c r="E587" i="230" s="1"/>
  <c r="F587" i="230" s="1"/>
  <c r="C588" i="230"/>
  <c r="E588" i="230" s="1"/>
  <c r="F588" i="230" s="1"/>
  <c r="C589" i="230"/>
  <c r="E589" i="230" s="1"/>
  <c r="F589" i="230" s="1"/>
  <c r="C590" i="230"/>
  <c r="E590" i="230" s="1"/>
  <c r="F590" i="230" s="1"/>
  <c r="C591" i="230"/>
  <c r="E591" i="230" s="1"/>
  <c r="F591" i="230" s="1"/>
  <c r="C592" i="230"/>
  <c r="E592" i="230" s="1"/>
  <c r="F592" i="230" s="1"/>
  <c r="C593" i="230"/>
  <c r="E593" i="230" s="1"/>
  <c r="F593" i="230" s="1"/>
  <c r="C594" i="230"/>
  <c r="E594" i="230" s="1"/>
  <c r="F594" i="230" s="1"/>
  <c r="C595" i="230"/>
  <c r="E595" i="230" s="1"/>
  <c r="F595" i="230" s="1"/>
  <c r="C596" i="230"/>
  <c r="E596" i="230" s="1"/>
  <c r="F596" i="230" s="1"/>
  <c r="C597" i="230"/>
  <c r="E597" i="230" s="1"/>
  <c r="F597" i="230" s="1"/>
  <c r="C598" i="230"/>
  <c r="E598" i="230" s="1"/>
  <c r="F598" i="230" s="1"/>
  <c r="C599" i="230"/>
  <c r="E599" i="230" s="1"/>
  <c r="F599" i="230" s="1"/>
  <c r="C600" i="230"/>
  <c r="E600" i="230" s="1"/>
  <c r="F600" i="230" s="1"/>
  <c r="C601" i="230"/>
  <c r="E601" i="230" s="1"/>
  <c r="F601" i="230" s="1"/>
  <c r="C602" i="230"/>
  <c r="E602" i="230" s="1"/>
  <c r="F602" i="230" s="1"/>
  <c r="C603" i="230"/>
  <c r="E603" i="230" s="1"/>
  <c r="F603" i="230" s="1"/>
  <c r="C604" i="230"/>
  <c r="E604" i="230" s="1"/>
  <c r="F604" i="230" s="1"/>
  <c r="C605" i="230"/>
  <c r="E605" i="230" s="1"/>
  <c r="F605" i="230" s="1"/>
  <c r="C606" i="230"/>
  <c r="E606" i="230" s="1"/>
  <c r="F606" i="230" s="1"/>
  <c r="C607" i="230"/>
  <c r="E607" i="230" s="1"/>
  <c r="F607" i="230" s="1"/>
  <c r="C608" i="230"/>
  <c r="E608" i="230" s="1"/>
  <c r="F608" i="230" s="1"/>
  <c r="C609" i="230"/>
  <c r="E609" i="230" s="1"/>
  <c r="F609" i="230" s="1"/>
  <c r="C610" i="230"/>
  <c r="E610" i="230" s="1"/>
  <c r="F610" i="230" s="1"/>
  <c r="C611" i="230"/>
  <c r="E611" i="230" s="1"/>
  <c r="F611" i="230" s="1"/>
  <c r="C612" i="230"/>
  <c r="E612" i="230" s="1"/>
  <c r="F612" i="230" s="1"/>
  <c r="C613" i="230"/>
  <c r="E613" i="230" s="1"/>
  <c r="F613" i="230" s="1"/>
  <c r="C614" i="230"/>
  <c r="E614" i="230" s="1"/>
  <c r="F614" i="230" s="1"/>
  <c r="C615" i="230"/>
  <c r="E615" i="230" s="1"/>
  <c r="F615" i="230" s="1"/>
  <c r="C616" i="230"/>
  <c r="E616" i="230" s="1"/>
  <c r="F616" i="230" s="1"/>
  <c r="C617" i="230"/>
  <c r="E617" i="230" s="1"/>
  <c r="F617" i="230" s="1"/>
  <c r="C618" i="230"/>
  <c r="E618" i="230" s="1"/>
  <c r="F618" i="230" s="1"/>
  <c r="C619" i="230"/>
  <c r="E619" i="230" s="1"/>
  <c r="F619" i="230" s="1"/>
  <c r="C620" i="230"/>
  <c r="E620" i="230" s="1"/>
  <c r="F620" i="230" s="1"/>
  <c r="C621" i="230"/>
  <c r="E621" i="230" s="1"/>
  <c r="F621" i="230" s="1"/>
  <c r="C622" i="230"/>
  <c r="E622" i="230" s="1"/>
  <c r="F622" i="230" s="1"/>
  <c r="C623" i="230"/>
  <c r="E623" i="230" s="1"/>
  <c r="F623" i="230" s="1"/>
  <c r="C624" i="230"/>
  <c r="E624" i="230" s="1"/>
  <c r="F624" i="230" s="1"/>
  <c r="C625" i="230"/>
  <c r="E625" i="230" s="1"/>
  <c r="F625" i="230" s="1"/>
  <c r="C626" i="230"/>
  <c r="E626" i="230" s="1"/>
  <c r="F626" i="230" s="1"/>
  <c r="C627" i="230"/>
  <c r="E627" i="230" s="1"/>
  <c r="F627" i="230" s="1"/>
  <c r="C628" i="230"/>
  <c r="E628" i="230" s="1"/>
  <c r="F628" i="230" s="1"/>
  <c r="C629" i="230"/>
  <c r="E629" i="230" s="1"/>
  <c r="F629" i="230" s="1"/>
  <c r="C630" i="230"/>
  <c r="E630" i="230" s="1"/>
  <c r="F630" i="230" s="1"/>
  <c r="C631" i="230"/>
  <c r="E631" i="230" s="1"/>
  <c r="F631" i="230" s="1"/>
  <c r="C632" i="230"/>
  <c r="E632" i="230" s="1"/>
  <c r="F632" i="230" s="1"/>
  <c r="C633" i="230"/>
  <c r="E633" i="230" s="1"/>
  <c r="F633" i="230" s="1"/>
  <c r="C634" i="230"/>
  <c r="E634" i="230" s="1"/>
  <c r="F634" i="230" s="1"/>
  <c r="C635" i="230"/>
  <c r="E635" i="230" s="1"/>
  <c r="F635" i="230" s="1"/>
  <c r="C636" i="230"/>
  <c r="E636" i="230" s="1"/>
  <c r="F636" i="230" s="1"/>
  <c r="C637" i="230"/>
  <c r="E637" i="230" s="1"/>
  <c r="F637" i="230" s="1"/>
  <c r="C638" i="230"/>
  <c r="E638" i="230" s="1"/>
  <c r="F638" i="230" s="1"/>
  <c r="C639" i="230"/>
  <c r="E639" i="230" s="1"/>
  <c r="F639" i="230" s="1"/>
  <c r="C640" i="230"/>
  <c r="E640" i="230" s="1"/>
  <c r="F640" i="230" s="1"/>
  <c r="C641" i="230"/>
  <c r="E641" i="230" s="1"/>
  <c r="F641" i="230" s="1"/>
  <c r="C642" i="230"/>
  <c r="E642" i="230" s="1"/>
  <c r="F642" i="230" s="1"/>
  <c r="C643" i="230"/>
  <c r="E643" i="230" s="1"/>
  <c r="F643" i="230" s="1"/>
  <c r="C644" i="230"/>
  <c r="E644" i="230" s="1"/>
  <c r="F644" i="230" s="1"/>
  <c r="C645" i="230"/>
  <c r="E645" i="230" s="1"/>
  <c r="F645" i="230" s="1"/>
  <c r="C646" i="230"/>
  <c r="E646" i="230" s="1"/>
  <c r="F646" i="230" s="1"/>
  <c r="C647" i="230"/>
  <c r="E647" i="230" s="1"/>
  <c r="F647" i="230" s="1"/>
  <c r="C648" i="230"/>
  <c r="E648" i="230" s="1"/>
  <c r="F648" i="230" s="1"/>
  <c r="C649" i="230"/>
  <c r="E649" i="230" s="1"/>
  <c r="F649" i="230" s="1"/>
  <c r="C650" i="230"/>
  <c r="E650" i="230" s="1"/>
  <c r="F650" i="230" s="1"/>
  <c r="C651" i="230"/>
  <c r="E651" i="230" s="1"/>
  <c r="F651" i="230" s="1"/>
  <c r="C652" i="230"/>
  <c r="E652" i="230" s="1"/>
  <c r="F652" i="230" s="1"/>
  <c r="C653" i="230"/>
  <c r="E653" i="230" s="1"/>
  <c r="F653" i="230" s="1"/>
  <c r="C654" i="230"/>
  <c r="E654" i="230" s="1"/>
  <c r="F654" i="230" s="1"/>
  <c r="C655" i="230"/>
  <c r="E655" i="230" s="1"/>
  <c r="F655" i="230" s="1"/>
  <c r="C656" i="230"/>
  <c r="E656" i="230" s="1"/>
  <c r="F656" i="230" s="1"/>
  <c r="C657" i="230"/>
  <c r="E657" i="230" s="1"/>
  <c r="F657" i="230" s="1"/>
  <c r="C658" i="230"/>
  <c r="E658" i="230" s="1"/>
  <c r="F658" i="230" s="1"/>
  <c r="C659" i="230"/>
  <c r="E659" i="230" s="1"/>
  <c r="F659" i="230" s="1"/>
  <c r="C660" i="230"/>
  <c r="E660" i="230" s="1"/>
  <c r="F660" i="230" s="1"/>
  <c r="C661" i="230"/>
  <c r="E661" i="230" s="1"/>
  <c r="F661" i="230" s="1"/>
  <c r="C662" i="230"/>
  <c r="E662" i="230" s="1"/>
  <c r="F662" i="230" s="1"/>
  <c r="C663" i="230"/>
  <c r="E663" i="230" s="1"/>
  <c r="F663" i="230" s="1"/>
  <c r="C664" i="230"/>
  <c r="E664" i="230" s="1"/>
  <c r="F664" i="230" s="1"/>
  <c r="C665" i="230"/>
  <c r="E665" i="230" s="1"/>
  <c r="F665" i="230" s="1"/>
  <c r="C666" i="230"/>
  <c r="E666" i="230" s="1"/>
  <c r="F666" i="230" s="1"/>
  <c r="C667" i="230"/>
  <c r="E667" i="230" s="1"/>
  <c r="F667" i="230" s="1"/>
  <c r="C668" i="230"/>
  <c r="E668" i="230" s="1"/>
  <c r="F668" i="230" s="1"/>
  <c r="C669" i="230"/>
  <c r="E669" i="230" s="1"/>
  <c r="F669" i="230" s="1"/>
  <c r="C670" i="230"/>
  <c r="E670" i="230" s="1"/>
  <c r="F670" i="230" s="1"/>
  <c r="C671" i="230"/>
  <c r="E671" i="230" s="1"/>
  <c r="F671" i="230" s="1"/>
  <c r="C672" i="230"/>
  <c r="E672" i="230" s="1"/>
  <c r="F672" i="230" s="1"/>
  <c r="C673" i="230"/>
  <c r="E673" i="230" s="1"/>
  <c r="F673" i="230" s="1"/>
  <c r="C674" i="230"/>
  <c r="E674" i="230" s="1"/>
  <c r="F674" i="230" s="1"/>
  <c r="C675" i="230"/>
  <c r="E675" i="230" s="1"/>
  <c r="F675" i="230" s="1"/>
  <c r="C676" i="230"/>
  <c r="E676" i="230" s="1"/>
  <c r="F676" i="230" s="1"/>
  <c r="C677" i="230"/>
  <c r="E677" i="230" s="1"/>
  <c r="F677" i="230" s="1"/>
  <c r="C678" i="230"/>
  <c r="E678" i="230" s="1"/>
  <c r="F678" i="230" s="1"/>
  <c r="C679" i="230"/>
  <c r="E679" i="230" s="1"/>
  <c r="F679" i="230" s="1"/>
  <c r="C680" i="230"/>
  <c r="E680" i="230" s="1"/>
  <c r="F680" i="230" s="1"/>
  <c r="C681" i="230"/>
  <c r="E681" i="230" s="1"/>
  <c r="F681" i="230" s="1"/>
  <c r="C682" i="230"/>
  <c r="E682" i="230" s="1"/>
  <c r="F682" i="230" s="1"/>
  <c r="C683" i="230"/>
  <c r="E683" i="230" s="1"/>
  <c r="F683" i="230" s="1"/>
  <c r="C684" i="230"/>
  <c r="E684" i="230" s="1"/>
  <c r="F684" i="230" s="1"/>
  <c r="C685" i="230"/>
  <c r="E685" i="230" s="1"/>
  <c r="F685" i="230" s="1"/>
  <c r="C686" i="230"/>
  <c r="E686" i="230" s="1"/>
  <c r="F686" i="230" s="1"/>
  <c r="C687" i="230"/>
  <c r="E687" i="230" s="1"/>
  <c r="F687" i="230" s="1"/>
  <c r="C688" i="230"/>
  <c r="E688" i="230" s="1"/>
  <c r="F688" i="230" s="1"/>
  <c r="C689" i="230"/>
  <c r="E689" i="230" s="1"/>
  <c r="F689" i="230" s="1"/>
  <c r="C690" i="230"/>
  <c r="E690" i="230" s="1"/>
  <c r="F690" i="230" s="1"/>
  <c r="C691" i="230"/>
  <c r="E691" i="230" s="1"/>
  <c r="F691" i="230" s="1"/>
  <c r="C692" i="230"/>
  <c r="E692" i="230" s="1"/>
  <c r="F692" i="230" s="1"/>
  <c r="C693" i="230"/>
  <c r="E693" i="230" s="1"/>
  <c r="F693" i="230" s="1"/>
  <c r="C694" i="230"/>
  <c r="E694" i="230" s="1"/>
  <c r="F694" i="230" s="1"/>
  <c r="C695" i="230"/>
  <c r="E695" i="230" s="1"/>
  <c r="F695" i="230" s="1"/>
  <c r="C696" i="230"/>
  <c r="E696" i="230" s="1"/>
  <c r="F696" i="230" s="1"/>
  <c r="C697" i="230"/>
  <c r="E697" i="230" s="1"/>
  <c r="F697" i="230" s="1"/>
  <c r="C698" i="230"/>
  <c r="E698" i="230" s="1"/>
  <c r="F698" i="230" s="1"/>
  <c r="C699" i="230"/>
  <c r="E699" i="230" s="1"/>
  <c r="F699" i="230" s="1"/>
  <c r="C700" i="230"/>
  <c r="E700" i="230" s="1"/>
  <c r="F700" i="230" s="1"/>
  <c r="C701" i="230"/>
  <c r="E701" i="230" s="1"/>
  <c r="F701" i="230" s="1"/>
  <c r="C702" i="230"/>
  <c r="E702" i="230" s="1"/>
  <c r="F702" i="230" s="1"/>
  <c r="C703" i="230"/>
  <c r="E703" i="230" s="1"/>
  <c r="F703" i="230" s="1"/>
  <c r="C704" i="230"/>
  <c r="E704" i="230" s="1"/>
  <c r="F704" i="230" s="1"/>
  <c r="C705" i="230"/>
  <c r="E705" i="230" s="1"/>
  <c r="F705" i="230" s="1"/>
  <c r="C706" i="230"/>
  <c r="E706" i="230" s="1"/>
  <c r="F706" i="230" s="1"/>
  <c r="C707" i="230"/>
  <c r="E707" i="230" s="1"/>
  <c r="F707" i="230" s="1"/>
  <c r="C708" i="230"/>
  <c r="E708" i="230" s="1"/>
  <c r="F708" i="230" s="1"/>
  <c r="C709" i="230"/>
  <c r="E709" i="230" s="1"/>
  <c r="F709" i="230" s="1"/>
  <c r="C710" i="230"/>
  <c r="E710" i="230" s="1"/>
  <c r="F710" i="230" s="1"/>
  <c r="C711" i="230"/>
  <c r="E711" i="230" s="1"/>
  <c r="F711" i="230" s="1"/>
  <c r="C712" i="230"/>
  <c r="E712" i="230" s="1"/>
  <c r="F712" i="230" s="1"/>
  <c r="C713" i="230"/>
  <c r="E713" i="230" s="1"/>
  <c r="F713" i="230" s="1"/>
  <c r="C714" i="230"/>
  <c r="E714" i="230" s="1"/>
  <c r="F714" i="230" s="1"/>
  <c r="C715" i="230"/>
  <c r="E715" i="230" s="1"/>
  <c r="F715" i="230" s="1"/>
  <c r="C716" i="230"/>
  <c r="E716" i="230" s="1"/>
  <c r="F716" i="230" s="1"/>
  <c r="C717" i="230"/>
  <c r="E717" i="230" s="1"/>
  <c r="F717" i="230" s="1"/>
  <c r="C718" i="230"/>
  <c r="E718" i="230" s="1"/>
  <c r="F718" i="230" s="1"/>
  <c r="C719" i="230"/>
  <c r="E719" i="230" s="1"/>
  <c r="F719" i="230" s="1"/>
  <c r="C720" i="230"/>
  <c r="E720" i="230" s="1"/>
  <c r="F720" i="230" s="1"/>
  <c r="C721" i="230"/>
  <c r="E721" i="230" s="1"/>
  <c r="F721" i="230" s="1"/>
  <c r="C722" i="230"/>
  <c r="E722" i="230" s="1"/>
  <c r="F722" i="230" s="1"/>
  <c r="C723" i="230"/>
  <c r="E723" i="230" s="1"/>
  <c r="F723" i="230" s="1"/>
  <c r="C724" i="230"/>
  <c r="E724" i="230" s="1"/>
  <c r="F724" i="230" s="1"/>
  <c r="C725" i="230"/>
  <c r="E725" i="230" s="1"/>
  <c r="F725" i="230" s="1"/>
  <c r="C726" i="230"/>
  <c r="E726" i="230" s="1"/>
  <c r="F726" i="230" s="1"/>
  <c r="C727" i="230"/>
  <c r="E727" i="230" s="1"/>
  <c r="F727" i="230" s="1"/>
  <c r="C728" i="230"/>
  <c r="E728" i="230" s="1"/>
  <c r="F728" i="230" s="1"/>
  <c r="C729" i="230"/>
  <c r="E729" i="230" s="1"/>
  <c r="F729" i="230" s="1"/>
  <c r="C730" i="230"/>
  <c r="E730" i="230" s="1"/>
  <c r="F730" i="230" s="1"/>
  <c r="C731" i="230"/>
  <c r="E731" i="230" s="1"/>
  <c r="F731" i="230" s="1"/>
  <c r="C732" i="230"/>
  <c r="E732" i="230" s="1"/>
  <c r="F732" i="230" s="1"/>
  <c r="C733" i="230"/>
  <c r="E733" i="230" s="1"/>
  <c r="F733" i="230" s="1"/>
  <c r="C734" i="230"/>
  <c r="E734" i="230" s="1"/>
  <c r="F734" i="230" s="1"/>
  <c r="C735" i="230"/>
  <c r="E735" i="230" s="1"/>
  <c r="F735" i="230" s="1"/>
  <c r="C736" i="230"/>
  <c r="E736" i="230" s="1"/>
  <c r="F736" i="230" s="1"/>
  <c r="C737" i="230"/>
  <c r="E737" i="230" s="1"/>
  <c r="F737" i="230" s="1"/>
  <c r="C738" i="230"/>
  <c r="E738" i="230" s="1"/>
  <c r="F738" i="230" s="1"/>
  <c r="C739" i="230"/>
  <c r="E739" i="230" s="1"/>
  <c r="F739" i="230" s="1"/>
  <c r="C740" i="230"/>
  <c r="E740" i="230" s="1"/>
  <c r="F740" i="230" s="1"/>
  <c r="C741" i="230"/>
  <c r="E741" i="230" s="1"/>
  <c r="F741" i="230" s="1"/>
  <c r="C742" i="230"/>
  <c r="E742" i="230" s="1"/>
  <c r="F742" i="230" s="1"/>
  <c r="C743" i="230"/>
  <c r="E743" i="230" s="1"/>
  <c r="F743" i="230" s="1"/>
  <c r="C744" i="230"/>
  <c r="E744" i="230" s="1"/>
  <c r="F744" i="230" s="1"/>
  <c r="C745" i="230"/>
  <c r="E745" i="230" s="1"/>
  <c r="F745" i="230" s="1"/>
  <c r="C746" i="230"/>
  <c r="E746" i="230" s="1"/>
  <c r="F746" i="230" s="1"/>
  <c r="C747" i="230"/>
  <c r="E747" i="230" s="1"/>
  <c r="F747" i="230" s="1"/>
  <c r="C748" i="230"/>
  <c r="E748" i="230" s="1"/>
  <c r="F748" i="230" s="1"/>
  <c r="C749" i="230"/>
  <c r="E749" i="230" s="1"/>
  <c r="F749" i="230" s="1"/>
  <c r="C750" i="230"/>
  <c r="E750" i="230" s="1"/>
  <c r="F750" i="230" s="1"/>
  <c r="C751" i="230"/>
  <c r="E751" i="230" s="1"/>
  <c r="F751" i="230" s="1"/>
  <c r="C752" i="230"/>
  <c r="E752" i="230" s="1"/>
  <c r="F752" i="230" s="1"/>
  <c r="C753" i="230"/>
  <c r="E753" i="230" s="1"/>
  <c r="F753" i="230" s="1"/>
  <c r="C754" i="230"/>
  <c r="E754" i="230" s="1"/>
  <c r="F754" i="230" s="1"/>
  <c r="C755" i="230"/>
  <c r="E755" i="230" s="1"/>
  <c r="F755" i="230" s="1"/>
  <c r="C756" i="230"/>
  <c r="E756" i="230" s="1"/>
  <c r="F756" i="230" s="1"/>
  <c r="C757" i="230"/>
  <c r="E757" i="230" s="1"/>
  <c r="F757" i="230" s="1"/>
  <c r="C758" i="230"/>
  <c r="E758" i="230" s="1"/>
  <c r="F758" i="230" s="1"/>
  <c r="C759" i="230"/>
  <c r="E759" i="230" s="1"/>
  <c r="F759" i="230" s="1"/>
  <c r="C760" i="230"/>
  <c r="E760" i="230" s="1"/>
  <c r="F760" i="230" s="1"/>
  <c r="C761" i="230"/>
  <c r="E761" i="230" s="1"/>
  <c r="F761" i="230" s="1"/>
  <c r="C762" i="230"/>
  <c r="E762" i="230" s="1"/>
  <c r="F762" i="230" s="1"/>
  <c r="C763" i="230"/>
  <c r="E763" i="230" s="1"/>
  <c r="F763" i="230" s="1"/>
  <c r="C764" i="230"/>
  <c r="E764" i="230" s="1"/>
  <c r="F764" i="230" s="1"/>
  <c r="C765" i="230"/>
  <c r="E765" i="230" s="1"/>
  <c r="F765" i="230" s="1"/>
  <c r="C766" i="230"/>
  <c r="E766" i="230" s="1"/>
  <c r="F766" i="230" s="1"/>
  <c r="C767" i="230"/>
  <c r="E767" i="230" s="1"/>
  <c r="F767" i="230" s="1"/>
  <c r="C768" i="230"/>
  <c r="E768" i="230" s="1"/>
  <c r="F768" i="230" s="1"/>
  <c r="C769" i="230"/>
  <c r="E769" i="230" s="1"/>
  <c r="F769" i="230" s="1"/>
  <c r="C770" i="230"/>
  <c r="E770" i="230" s="1"/>
  <c r="F770" i="230" s="1"/>
  <c r="C771" i="230"/>
  <c r="E771" i="230" s="1"/>
  <c r="F771" i="230" s="1"/>
  <c r="C772" i="230"/>
  <c r="E772" i="230" s="1"/>
  <c r="F772" i="230" s="1"/>
  <c r="C773" i="230"/>
  <c r="E773" i="230" s="1"/>
  <c r="F773" i="230" s="1"/>
  <c r="C774" i="230"/>
  <c r="E774" i="230" s="1"/>
  <c r="F774" i="230" s="1"/>
  <c r="C775" i="230"/>
  <c r="E775" i="230" s="1"/>
  <c r="F775" i="230" s="1"/>
  <c r="C776" i="230"/>
  <c r="E776" i="230" s="1"/>
  <c r="F776" i="230" s="1"/>
  <c r="C777" i="230"/>
  <c r="E777" i="230" s="1"/>
  <c r="F777" i="230" s="1"/>
  <c r="C778" i="230"/>
  <c r="E778" i="230" s="1"/>
  <c r="F778" i="230" s="1"/>
  <c r="C779" i="230"/>
  <c r="E779" i="230" s="1"/>
  <c r="F779" i="230" s="1"/>
  <c r="C780" i="230"/>
  <c r="E780" i="230" s="1"/>
  <c r="F780" i="230" s="1"/>
  <c r="C781" i="230"/>
  <c r="E781" i="230" s="1"/>
  <c r="F781" i="230" s="1"/>
  <c r="C782" i="230"/>
  <c r="E782" i="230" s="1"/>
  <c r="F782" i="230" s="1"/>
  <c r="C783" i="230"/>
  <c r="E783" i="230" s="1"/>
  <c r="F783" i="230" s="1"/>
  <c r="C784" i="230"/>
  <c r="E784" i="230" s="1"/>
  <c r="F784" i="230" s="1"/>
  <c r="C785" i="230"/>
  <c r="E785" i="230" s="1"/>
  <c r="F785" i="230" s="1"/>
  <c r="C786" i="230"/>
  <c r="E786" i="230" s="1"/>
  <c r="F786" i="230" s="1"/>
  <c r="C787" i="230"/>
  <c r="E787" i="230" s="1"/>
  <c r="F787" i="230" s="1"/>
  <c r="C788" i="230"/>
  <c r="E788" i="230" s="1"/>
  <c r="F788" i="230" s="1"/>
  <c r="C789" i="230"/>
  <c r="E789" i="230" s="1"/>
  <c r="F789" i="230" s="1"/>
  <c r="C790" i="230"/>
  <c r="E790" i="230" s="1"/>
  <c r="F790" i="230" s="1"/>
  <c r="C791" i="230"/>
  <c r="E791" i="230" s="1"/>
  <c r="F791" i="230" s="1"/>
  <c r="C792" i="230"/>
  <c r="E792" i="230" s="1"/>
  <c r="F792" i="230" s="1"/>
  <c r="C793" i="230"/>
  <c r="E793" i="230" s="1"/>
  <c r="F793" i="230" s="1"/>
  <c r="C794" i="230"/>
  <c r="E794" i="230" s="1"/>
  <c r="F794" i="230" s="1"/>
  <c r="C795" i="230"/>
  <c r="E795" i="230" s="1"/>
  <c r="F795" i="230" s="1"/>
  <c r="C796" i="230"/>
  <c r="E796" i="230" s="1"/>
  <c r="F796" i="230" s="1"/>
  <c r="C797" i="230"/>
  <c r="E797" i="230" s="1"/>
  <c r="F797" i="230" s="1"/>
  <c r="C798" i="230"/>
  <c r="E798" i="230" s="1"/>
  <c r="F798" i="230" s="1"/>
  <c r="C799" i="230"/>
  <c r="E799" i="230" s="1"/>
  <c r="F799" i="230" s="1"/>
  <c r="C800" i="230"/>
  <c r="E800" i="230" s="1"/>
  <c r="F800" i="230" s="1"/>
  <c r="C801" i="230"/>
  <c r="E801" i="230" s="1"/>
  <c r="F801" i="230" s="1"/>
  <c r="C802" i="230"/>
  <c r="E802" i="230" s="1"/>
  <c r="F802" i="230" s="1"/>
  <c r="C803" i="230"/>
  <c r="E803" i="230" s="1"/>
  <c r="F803" i="230" s="1"/>
  <c r="C804" i="230"/>
  <c r="E804" i="230" s="1"/>
  <c r="F804" i="230" s="1"/>
  <c r="C805" i="230"/>
  <c r="E805" i="230" s="1"/>
  <c r="F805" i="230" s="1"/>
  <c r="C806" i="230"/>
  <c r="E806" i="230" s="1"/>
  <c r="F806" i="230" s="1"/>
  <c r="C807" i="230"/>
  <c r="E807" i="230" s="1"/>
  <c r="F807" i="230" s="1"/>
  <c r="C808" i="230"/>
  <c r="E808" i="230" s="1"/>
  <c r="F808" i="230" s="1"/>
  <c r="C809" i="230"/>
  <c r="E809" i="230" s="1"/>
  <c r="F809" i="230" s="1"/>
  <c r="C810" i="230"/>
  <c r="E810" i="230" s="1"/>
  <c r="F810" i="230" s="1"/>
  <c r="C811" i="230"/>
  <c r="E811" i="230" s="1"/>
  <c r="F811" i="230" s="1"/>
  <c r="C812" i="230"/>
  <c r="E812" i="230" s="1"/>
  <c r="F812" i="230" s="1"/>
  <c r="C813" i="230"/>
  <c r="E813" i="230" s="1"/>
  <c r="F813" i="230" s="1"/>
  <c r="C814" i="230"/>
  <c r="E814" i="230" s="1"/>
  <c r="F814" i="230" s="1"/>
  <c r="C815" i="230"/>
  <c r="E815" i="230" s="1"/>
  <c r="F815" i="230" s="1"/>
  <c r="C816" i="230"/>
  <c r="E816" i="230" s="1"/>
  <c r="F816" i="230" s="1"/>
  <c r="C817" i="230"/>
  <c r="E817" i="230" s="1"/>
  <c r="F817" i="230" s="1"/>
  <c r="C818" i="230"/>
  <c r="E818" i="230" s="1"/>
  <c r="F818" i="230" s="1"/>
  <c r="C819" i="230"/>
  <c r="E819" i="230" s="1"/>
  <c r="F819" i="230" s="1"/>
  <c r="C820" i="230"/>
  <c r="E820" i="230" s="1"/>
  <c r="F820" i="230" s="1"/>
  <c r="C821" i="230"/>
  <c r="E821" i="230" s="1"/>
  <c r="F821" i="230" s="1"/>
  <c r="C822" i="230"/>
  <c r="E822" i="230" s="1"/>
  <c r="F822" i="230" s="1"/>
  <c r="C823" i="230"/>
  <c r="E823" i="230" s="1"/>
  <c r="F823" i="230" s="1"/>
  <c r="C824" i="230"/>
  <c r="E824" i="230" s="1"/>
  <c r="F824" i="230" s="1"/>
  <c r="C825" i="230"/>
  <c r="E825" i="230" s="1"/>
  <c r="F825" i="230" s="1"/>
  <c r="C826" i="230"/>
  <c r="E826" i="230" s="1"/>
  <c r="F826" i="230" s="1"/>
  <c r="C827" i="230"/>
  <c r="E827" i="230" s="1"/>
  <c r="F827" i="230" s="1"/>
  <c r="C828" i="230"/>
  <c r="E828" i="230" s="1"/>
  <c r="F828" i="230" s="1"/>
  <c r="C829" i="230"/>
  <c r="E829" i="230" s="1"/>
  <c r="F829" i="230" s="1"/>
  <c r="C830" i="230"/>
  <c r="E830" i="230" s="1"/>
  <c r="F830" i="230" s="1"/>
  <c r="C831" i="230"/>
  <c r="E831" i="230" s="1"/>
  <c r="F831" i="230" s="1"/>
  <c r="C832" i="230"/>
  <c r="E832" i="230" s="1"/>
  <c r="F832" i="230" s="1"/>
  <c r="C833" i="230"/>
  <c r="E833" i="230" s="1"/>
  <c r="F833" i="230" s="1"/>
  <c r="C834" i="230"/>
  <c r="E834" i="230" s="1"/>
  <c r="F834" i="230" s="1"/>
  <c r="C835" i="230"/>
  <c r="E835" i="230" s="1"/>
  <c r="F835" i="230" s="1"/>
  <c r="C836" i="230"/>
  <c r="E836" i="230" s="1"/>
  <c r="F836" i="230" s="1"/>
  <c r="C837" i="230"/>
  <c r="E837" i="230" s="1"/>
  <c r="F837" i="230" s="1"/>
  <c r="C838" i="230"/>
  <c r="E838" i="230" s="1"/>
  <c r="F838" i="230" s="1"/>
  <c r="C839" i="230"/>
  <c r="E839" i="230" s="1"/>
  <c r="F839" i="230" s="1"/>
  <c r="C840" i="230"/>
  <c r="E840" i="230" s="1"/>
  <c r="F840" i="230" s="1"/>
  <c r="C841" i="230"/>
  <c r="E841" i="230" s="1"/>
  <c r="F841" i="230" s="1"/>
  <c r="C842" i="230"/>
  <c r="E842" i="230" s="1"/>
  <c r="F842" i="230" s="1"/>
  <c r="C843" i="230"/>
  <c r="E843" i="230" s="1"/>
  <c r="F843" i="230" s="1"/>
  <c r="C844" i="230"/>
  <c r="E844" i="230" s="1"/>
  <c r="F844" i="230" s="1"/>
  <c r="C845" i="230"/>
  <c r="E845" i="230" s="1"/>
  <c r="F845" i="230" s="1"/>
  <c r="C846" i="230"/>
  <c r="E846" i="230" s="1"/>
  <c r="F846" i="230" s="1"/>
  <c r="C847" i="230"/>
  <c r="E847" i="230" s="1"/>
  <c r="F847" i="230" s="1"/>
  <c r="C848" i="230"/>
  <c r="E848" i="230" s="1"/>
  <c r="F848" i="230" s="1"/>
  <c r="C849" i="230"/>
  <c r="E849" i="230" s="1"/>
  <c r="F849" i="230" s="1"/>
  <c r="C850" i="230"/>
  <c r="E850" i="230" s="1"/>
  <c r="F850" i="230" s="1"/>
  <c r="C851" i="230"/>
  <c r="E851" i="230" s="1"/>
  <c r="F851" i="230" s="1"/>
  <c r="C852" i="230"/>
  <c r="E852" i="230" s="1"/>
  <c r="F852" i="230" s="1"/>
  <c r="C853" i="230"/>
  <c r="E853" i="230" s="1"/>
  <c r="F853" i="230" s="1"/>
  <c r="C854" i="230"/>
  <c r="E854" i="230" s="1"/>
  <c r="F854" i="230" s="1"/>
  <c r="C855" i="230"/>
  <c r="E855" i="230" s="1"/>
  <c r="F855" i="230" s="1"/>
  <c r="C856" i="230"/>
  <c r="E856" i="230" s="1"/>
  <c r="F856" i="230" s="1"/>
  <c r="C857" i="230"/>
  <c r="E857" i="230" s="1"/>
  <c r="F857" i="230" s="1"/>
  <c r="C858" i="230"/>
  <c r="E858" i="230" s="1"/>
  <c r="F858" i="230" s="1"/>
  <c r="C859" i="230"/>
  <c r="E859" i="230" s="1"/>
  <c r="F859" i="230" s="1"/>
  <c r="C860" i="230"/>
  <c r="E860" i="230" s="1"/>
  <c r="F860" i="230" s="1"/>
  <c r="C861" i="230"/>
  <c r="E861" i="230" s="1"/>
  <c r="F861" i="230" s="1"/>
  <c r="C862" i="230"/>
  <c r="E862" i="230" s="1"/>
  <c r="F862" i="230" s="1"/>
  <c r="C863" i="230"/>
  <c r="E863" i="230" s="1"/>
  <c r="F863" i="230" s="1"/>
  <c r="C864" i="230"/>
  <c r="E864" i="230" s="1"/>
  <c r="F864" i="230" s="1"/>
  <c r="C865" i="230"/>
  <c r="E865" i="230" s="1"/>
  <c r="F865" i="230" s="1"/>
  <c r="C866" i="230"/>
  <c r="E866" i="230" s="1"/>
  <c r="F866" i="230" s="1"/>
  <c r="C867" i="230"/>
  <c r="E867" i="230" s="1"/>
  <c r="F867" i="230" s="1"/>
  <c r="C868" i="230"/>
  <c r="E868" i="230" s="1"/>
  <c r="F868" i="230" s="1"/>
  <c r="C869" i="230"/>
  <c r="E869" i="230" s="1"/>
  <c r="F869" i="230" s="1"/>
  <c r="C870" i="230"/>
  <c r="E870" i="230" s="1"/>
  <c r="F870" i="230" s="1"/>
  <c r="C871" i="230"/>
  <c r="E871" i="230" s="1"/>
  <c r="F871" i="230" s="1"/>
  <c r="C872" i="230"/>
  <c r="E872" i="230" s="1"/>
  <c r="F872" i="230" s="1"/>
  <c r="C873" i="230"/>
  <c r="E873" i="230" s="1"/>
  <c r="F873" i="230" s="1"/>
  <c r="C874" i="230"/>
  <c r="E874" i="230" s="1"/>
  <c r="F874" i="230" s="1"/>
  <c r="C875" i="230"/>
  <c r="E875" i="230" s="1"/>
  <c r="F875" i="230" s="1"/>
  <c r="C876" i="230"/>
  <c r="E876" i="230" s="1"/>
  <c r="F876" i="230" s="1"/>
  <c r="C877" i="230"/>
  <c r="E877" i="230" s="1"/>
  <c r="F877" i="230" s="1"/>
  <c r="C878" i="230"/>
  <c r="E878" i="230" s="1"/>
  <c r="F878" i="230" s="1"/>
  <c r="C879" i="230"/>
  <c r="E879" i="230" s="1"/>
  <c r="F879" i="230" s="1"/>
  <c r="C880" i="230"/>
  <c r="E880" i="230" s="1"/>
  <c r="F880" i="230" s="1"/>
  <c r="C881" i="230"/>
  <c r="E881" i="230" s="1"/>
  <c r="F881" i="230" s="1"/>
  <c r="C882" i="230"/>
  <c r="E882" i="230" s="1"/>
  <c r="F882" i="230" s="1"/>
  <c r="C883" i="230"/>
  <c r="E883" i="230" s="1"/>
  <c r="F883" i="230" s="1"/>
  <c r="C884" i="230"/>
  <c r="E884" i="230" s="1"/>
  <c r="F884" i="230" s="1"/>
  <c r="C885" i="230"/>
  <c r="E885" i="230" s="1"/>
  <c r="F885" i="230" s="1"/>
  <c r="C886" i="230"/>
  <c r="E886" i="230" s="1"/>
  <c r="F886" i="230" s="1"/>
  <c r="C887" i="230"/>
  <c r="E887" i="230" s="1"/>
  <c r="F887" i="230" s="1"/>
  <c r="C888" i="230"/>
  <c r="E888" i="230" s="1"/>
  <c r="F888" i="230" s="1"/>
  <c r="C889" i="230"/>
  <c r="E889" i="230" s="1"/>
  <c r="F889" i="230" s="1"/>
  <c r="C890" i="230"/>
  <c r="E890" i="230" s="1"/>
  <c r="F890" i="230" s="1"/>
  <c r="C891" i="230"/>
  <c r="E891" i="230" s="1"/>
  <c r="F891" i="230" s="1"/>
  <c r="C892" i="230"/>
  <c r="E892" i="230" s="1"/>
  <c r="F892" i="230" s="1"/>
  <c r="C893" i="230"/>
  <c r="E893" i="230" s="1"/>
  <c r="F893" i="230" s="1"/>
  <c r="C894" i="230"/>
  <c r="E894" i="230" s="1"/>
  <c r="F894" i="230" s="1"/>
  <c r="C895" i="230"/>
  <c r="E895" i="230" s="1"/>
  <c r="F895" i="230" s="1"/>
  <c r="C896" i="230"/>
  <c r="E896" i="230" s="1"/>
  <c r="F896" i="230" s="1"/>
  <c r="C897" i="230"/>
  <c r="E897" i="230" s="1"/>
  <c r="F897" i="230" s="1"/>
  <c r="C898" i="230"/>
  <c r="E898" i="230" s="1"/>
  <c r="F898" i="230" s="1"/>
  <c r="C899" i="230"/>
  <c r="E899" i="230" s="1"/>
  <c r="F899" i="230" s="1"/>
  <c r="C900" i="230"/>
  <c r="E900" i="230" s="1"/>
  <c r="F900" i="230" s="1"/>
  <c r="C901" i="230"/>
  <c r="E901" i="230" s="1"/>
  <c r="F901" i="230" s="1"/>
  <c r="C902" i="230"/>
  <c r="E902" i="230" s="1"/>
  <c r="F902" i="230" s="1"/>
  <c r="C903" i="230"/>
  <c r="E903" i="230" s="1"/>
  <c r="F903" i="230" s="1"/>
  <c r="C904" i="230"/>
  <c r="E904" i="230" s="1"/>
  <c r="F904" i="230" s="1"/>
  <c r="C905" i="230"/>
  <c r="E905" i="230" s="1"/>
  <c r="F905" i="230" s="1"/>
  <c r="C906" i="230"/>
  <c r="E906" i="230" s="1"/>
  <c r="F906" i="230" s="1"/>
  <c r="C907" i="230"/>
  <c r="E907" i="230" s="1"/>
  <c r="F907" i="230" s="1"/>
  <c r="C908" i="230"/>
  <c r="E908" i="230" s="1"/>
  <c r="F908" i="230" s="1"/>
  <c r="C909" i="230"/>
  <c r="E909" i="230" s="1"/>
  <c r="F909" i="230" s="1"/>
  <c r="C910" i="230"/>
  <c r="E910" i="230" s="1"/>
  <c r="F910" i="230" s="1"/>
  <c r="C911" i="230"/>
  <c r="E911" i="230" s="1"/>
  <c r="F911" i="230" s="1"/>
  <c r="C912" i="230"/>
  <c r="E912" i="230" s="1"/>
  <c r="F912" i="230" s="1"/>
  <c r="C913" i="230"/>
  <c r="E913" i="230" s="1"/>
  <c r="F913" i="230" s="1"/>
  <c r="C914" i="230"/>
  <c r="E914" i="230" s="1"/>
  <c r="F914" i="230" s="1"/>
  <c r="C915" i="230"/>
  <c r="E915" i="230" s="1"/>
  <c r="F915" i="230" s="1"/>
  <c r="C916" i="230"/>
  <c r="E916" i="230" s="1"/>
  <c r="F916" i="230" s="1"/>
  <c r="C917" i="230"/>
  <c r="E917" i="230" s="1"/>
  <c r="F917" i="230" s="1"/>
  <c r="C918" i="230"/>
  <c r="E918" i="230" s="1"/>
  <c r="F918" i="230" s="1"/>
  <c r="C919" i="230"/>
  <c r="E919" i="230" s="1"/>
  <c r="F919" i="230" s="1"/>
  <c r="C920" i="230"/>
  <c r="E920" i="230" s="1"/>
  <c r="F920" i="230" s="1"/>
  <c r="C921" i="230"/>
  <c r="E921" i="230" s="1"/>
  <c r="F921" i="230" s="1"/>
  <c r="C922" i="230"/>
  <c r="E922" i="230" s="1"/>
  <c r="F922" i="230" s="1"/>
  <c r="C923" i="230"/>
  <c r="E923" i="230" s="1"/>
  <c r="F923" i="230" s="1"/>
  <c r="C924" i="230"/>
  <c r="E924" i="230" s="1"/>
  <c r="F924" i="230" s="1"/>
  <c r="C925" i="230"/>
  <c r="E925" i="230" s="1"/>
  <c r="F925" i="230" s="1"/>
  <c r="C926" i="230"/>
  <c r="E926" i="230" s="1"/>
  <c r="F926" i="230" s="1"/>
  <c r="C927" i="230"/>
  <c r="E927" i="230" s="1"/>
  <c r="F927" i="230" s="1"/>
  <c r="C928" i="230"/>
  <c r="E928" i="230" s="1"/>
  <c r="F928" i="230" s="1"/>
  <c r="C929" i="230"/>
  <c r="E929" i="230" s="1"/>
  <c r="F929" i="230" s="1"/>
  <c r="C930" i="230"/>
  <c r="E930" i="230" s="1"/>
  <c r="F930" i="230" s="1"/>
  <c r="C931" i="230"/>
  <c r="E931" i="230" s="1"/>
  <c r="F931" i="230" s="1"/>
  <c r="C932" i="230"/>
  <c r="E932" i="230" s="1"/>
  <c r="F932" i="230" s="1"/>
  <c r="C933" i="230"/>
  <c r="E933" i="230" s="1"/>
  <c r="F933" i="230" s="1"/>
  <c r="C934" i="230"/>
  <c r="E934" i="230" s="1"/>
  <c r="F934" i="230" s="1"/>
  <c r="C935" i="230"/>
  <c r="E935" i="230" s="1"/>
  <c r="F935" i="230" s="1"/>
  <c r="C936" i="230"/>
  <c r="E936" i="230" s="1"/>
  <c r="F936" i="230" s="1"/>
  <c r="C937" i="230"/>
  <c r="E937" i="230" s="1"/>
  <c r="F937" i="230" s="1"/>
  <c r="C938" i="230"/>
  <c r="E938" i="230" s="1"/>
  <c r="F938" i="230" s="1"/>
  <c r="C939" i="230"/>
  <c r="E939" i="230" s="1"/>
  <c r="F939" i="230" s="1"/>
  <c r="C940" i="230"/>
  <c r="E940" i="230" s="1"/>
  <c r="F940" i="230" s="1"/>
  <c r="C941" i="230"/>
  <c r="E941" i="230" s="1"/>
  <c r="F941" i="230" s="1"/>
  <c r="C942" i="230"/>
  <c r="E942" i="230" s="1"/>
  <c r="F942" i="230" s="1"/>
  <c r="C943" i="230"/>
  <c r="E943" i="230" s="1"/>
  <c r="F943" i="230" s="1"/>
  <c r="C944" i="230"/>
  <c r="E944" i="230" s="1"/>
  <c r="F944" i="230" s="1"/>
  <c r="C945" i="230"/>
  <c r="E945" i="230" s="1"/>
  <c r="F945" i="230" s="1"/>
  <c r="C946" i="230"/>
  <c r="E946" i="230" s="1"/>
  <c r="F946" i="230" s="1"/>
  <c r="C947" i="230"/>
  <c r="E947" i="230" s="1"/>
  <c r="F947" i="230" s="1"/>
  <c r="C948" i="230"/>
  <c r="E948" i="230" s="1"/>
  <c r="F948" i="230" s="1"/>
  <c r="C949" i="230"/>
  <c r="E949" i="230" s="1"/>
  <c r="F949" i="230" s="1"/>
  <c r="C950" i="230"/>
  <c r="E950" i="230" s="1"/>
  <c r="F950" i="230" s="1"/>
  <c r="C951" i="230"/>
  <c r="E951" i="230" s="1"/>
  <c r="F951" i="230" s="1"/>
  <c r="C952" i="230"/>
  <c r="E952" i="230" s="1"/>
  <c r="F952" i="230" s="1"/>
  <c r="C953" i="230"/>
  <c r="E953" i="230" s="1"/>
  <c r="F953" i="230" s="1"/>
  <c r="C954" i="230"/>
  <c r="E954" i="230" s="1"/>
  <c r="F954" i="230" s="1"/>
  <c r="C955" i="230"/>
  <c r="E955" i="230" s="1"/>
  <c r="F955" i="230" s="1"/>
  <c r="C956" i="230"/>
  <c r="E956" i="230" s="1"/>
  <c r="F956" i="230" s="1"/>
  <c r="C957" i="230"/>
  <c r="E957" i="230" s="1"/>
  <c r="F957" i="230" s="1"/>
  <c r="C958" i="230"/>
  <c r="E958" i="230" s="1"/>
  <c r="F958" i="230" s="1"/>
  <c r="C959" i="230"/>
  <c r="E959" i="230" s="1"/>
  <c r="F959" i="230" s="1"/>
  <c r="C960" i="230"/>
  <c r="E960" i="230" s="1"/>
  <c r="F960" i="230" s="1"/>
  <c r="C961" i="230"/>
  <c r="E961" i="230" s="1"/>
  <c r="F961" i="230" s="1"/>
  <c r="C962" i="230"/>
  <c r="E962" i="230" s="1"/>
  <c r="F962" i="230" s="1"/>
  <c r="C963" i="230"/>
  <c r="E963" i="230" s="1"/>
  <c r="F963" i="230" s="1"/>
  <c r="C964" i="230"/>
  <c r="E964" i="230" s="1"/>
  <c r="F964" i="230" s="1"/>
  <c r="C965" i="230"/>
  <c r="E965" i="230" s="1"/>
  <c r="F965" i="230" s="1"/>
  <c r="C966" i="230"/>
  <c r="E966" i="230" s="1"/>
  <c r="F966" i="230" s="1"/>
  <c r="C967" i="230"/>
  <c r="E967" i="230" s="1"/>
  <c r="F967" i="230" s="1"/>
  <c r="C968" i="230"/>
  <c r="E968" i="230" s="1"/>
  <c r="F968" i="230" s="1"/>
  <c r="C969" i="230"/>
  <c r="E969" i="230" s="1"/>
  <c r="F969" i="230" s="1"/>
  <c r="C970" i="230"/>
  <c r="E970" i="230" s="1"/>
  <c r="F970" i="230" s="1"/>
  <c r="C971" i="230"/>
  <c r="E971" i="230" s="1"/>
  <c r="F971" i="230" s="1"/>
  <c r="C972" i="230"/>
  <c r="E972" i="230" s="1"/>
  <c r="F972" i="230" s="1"/>
  <c r="C973" i="230"/>
  <c r="E973" i="230" s="1"/>
  <c r="F973" i="230" s="1"/>
  <c r="C974" i="230"/>
  <c r="E974" i="230" s="1"/>
  <c r="F974" i="230" s="1"/>
  <c r="C975" i="230"/>
  <c r="E975" i="230" s="1"/>
  <c r="F975" i="230" s="1"/>
  <c r="C976" i="230"/>
  <c r="E976" i="230" s="1"/>
  <c r="F976" i="230" s="1"/>
  <c r="C977" i="230"/>
  <c r="E977" i="230" s="1"/>
  <c r="F977" i="230" s="1"/>
  <c r="C978" i="230"/>
  <c r="E978" i="230" s="1"/>
  <c r="F978" i="230" s="1"/>
  <c r="C979" i="230"/>
  <c r="E979" i="230" s="1"/>
  <c r="F979" i="230" s="1"/>
  <c r="C980" i="230"/>
  <c r="E980" i="230" s="1"/>
  <c r="F980" i="230" s="1"/>
  <c r="C981" i="230"/>
  <c r="E981" i="230" s="1"/>
  <c r="F981" i="230" s="1"/>
  <c r="C982" i="230"/>
  <c r="E982" i="230" s="1"/>
  <c r="F982" i="230" s="1"/>
  <c r="C983" i="230"/>
  <c r="E983" i="230" s="1"/>
  <c r="F983" i="230" s="1"/>
  <c r="C984" i="230"/>
  <c r="E984" i="230" s="1"/>
  <c r="F984" i="230" s="1"/>
  <c r="C985" i="230"/>
  <c r="E985" i="230" s="1"/>
  <c r="F985" i="230" s="1"/>
  <c r="C986" i="230"/>
  <c r="E986" i="230" s="1"/>
  <c r="F986" i="230" s="1"/>
  <c r="C987" i="230"/>
  <c r="E987" i="230" s="1"/>
  <c r="F987" i="230" s="1"/>
  <c r="C988" i="230"/>
  <c r="E988" i="230" s="1"/>
  <c r="F988" i="230" s="1"/>
  <c r="C989" i="230"/>
  <c r="E989" i="230" s="1"/>
  <c r="F989" i="230" s="1"/>
  <c r="C990" i="230"/>
  <c r="E990" i="230" s="1"/>
  <c r="F990" i="230" s="1"/>
  <c r="C991" i="230"/>
  <c r="E991" i="230" s="1"/>
  <c r="F991" i="230" s="1"/>
  <c r="C992" i="230"/>
  <c r="E992" i="230" s="1"/>
  <c r="F992" i="230" s="1"/>
  <c r="C993" i="230"/>
  <c r="E993" i="230" s="1"/>
  <c r="F993" i="230" s="1"/>
  <c r="C994" i="230"/>
  <c r="E994" i="230" s="1"/>
  <c r="F994" i="230" s="1"/>
  <c r="C995" i="230"/>
  <c r="E995" i="230" s="1"/>
  <c r="F995" i="230" s="1"/>
  <c r="C996" i="230"/>
  <c r="E996" i="230" s="1"/>
  <c r="F996" i="230" s="1"/>
  <c r="C997" i="230"/>
  <c r="E997" i="230" s="1"/>
  <c r="F997" i="230" s="1"/>
  <c r="C998" i="230"/>
  <c r="E998" i="230" s="1"/>
  <c r="F998" i="230" s="1"/>
  <c r="C999" i="230"/>
  <c r="E999" i="230" s="1"/>
  <c r="F999" i="230" s="1"/>
  <c r="C1000" i="230"/>
  <c r="E1000" i="230" s="1"/>
  <c r="F1000" i="230" s="1"/>
  <c r="C1001" i="230"/>
  <c r="E1001" i="230" s="1"/>
  <c r="F1001" i="230" s="1"/>
  <c r="C1002" i="230"/>
  <c r="E1002" i="230" s="1"/>
  <c r="F1002" i="230" s="1"/>
  <c r="C1003" i="230"/>
  <c r="E1003" i="230" s="1"/>
  <c r="F1003" i="230" s="1"/>
  <c r="C1004" i="230"/>
  <c r="E1004" i="230" s="1"/>
  <c r="F1004" i="230" s="1"/>
  <c r="C1005" i="230"/>
  <c r="E1005" i="230" s="1"/>
  <c r="F1005" i="230" s="1"/>
  <c r="C1006" i="230"/>
  <c r="E1006" i="230" s="1"/>
  <c r="F1006" i="230" s="1"/>
  <c r="C1007" i="230"/>
  <c r="E1007" i="230" s="1"/>
  <c r="F1007" i="230" s="1"/>
  <c r="C1008" i="230"/>
  <c r="E1008" i="230" s="1"/>
  <c r="F1008" i="230" s="1"/>
  <c r="C1009" i="230"/>
  <c r="E1009" i="230" s="1"/>
  <c r="F1009" i="230" s="1"/>
  <c r="C1010" i="230"/>
  <c r="E1010" i="230" s="1"/>
  <c r="F1010" i="230" s="1"/>
  <c r="C1011" i="230"/>
  <c r="E1011" i="230" s="1"/>
  <c r="F1011" i="230" s="1"/>
  <c r="C1012" i="230"/>
  <c r="E1012" i="230" s="1"/>
  <c r="F1012" i="230" s="1"/>
  <c r="C1013" i="230"/>
  <c r="E1013" i="230" s="1"/>
  <c r="F1013" i="230" s="1"/>
  <c r="C1014" i="230"/>
  <c r="E1014" i="230" s="1"/>
  <c r="F1014" i="230" s="1"/>
  <c r="C1015" i="230"/>
  <c r="E1015" i="230" s="1"/>
  <c r="F1015" i="230" s="1"/>
  <c r="C1016" i="230"/>
  <c r="E1016" i="230" s="1"/>
  <c r="F1016" i="230" s="1"/>
  <c r="C1017" i="230"/>
  <c r="E1017" i="230" s="1"/>
  <c r="F1017" i="230" s="1"/>
  <c r="C1018" i="230"/>
  <c r="E1018" i="230" s="1"/>
  <c r="F1018" i="230" s="1"/>
  <c r="C1019" i="230"/>
  <c r="E1019" i="230" s="1"/>
  <c r="F1019" i="230" s="1"/>
  <c r="C1020" i="230"/>
  <c r="E1020" i="230" s="1"/>
  <c r="F1020" i="230" s="1"/>
  <c r="C1021" i="230"/>
  <c r="E1021" i="230" s="1"/>
  <c r="F1021" i="230" s="1"/>
  <c r="C1022" i="230"/>
  <c r="E1022" i="230" s="1"/>
  <c r="F1022" i="230" s="1"/>
  <c r="C1023" i="230"/>
  <c r="E1023" i="230" s="1"/>
  <c r="F1023" i="230" s="1"/>
  <c r="C1024" i="230"/>
  <c r="E1024" i="230" s="1"/>
  <c r="F1024" i="230" s="1"/>
  <c r="C1025" i="230"/>
  <c r="E1025" i="230" s="1"/>
  <c r="F1025" i="230" s="1"/>
  <c r="C1026" i="230"/>
  <c r="E1026" i="230" s="1"/>
  <c r="F1026" i="230" s="1"/>
  <c r="C1027" i="230"/>
  <c r="E1027" i="230" s="1"/>
  <c r="F1027" i="230" s="1"/>
  <c r="C1028" i="230"/>
  <c r="E1028" i="230" s="1"/>
  <c r="F1028" i="230" s="1"/>
  <c r="C1029" i="230"/>
  <c r="E1029" i="230" s="1"/>
  <c r="F1029" i="230" s="1"/>
  <c r="C1030" i="230"/>
  <c r="E1030" i="230" s="1"/>
  <c r="F1030" i="230" s="1"/>
  <c r="C1031" i="230"/>
  <c r="E1031" i="230" s="1"/>
  <c r="F1031" i="230" s="1"/>
  <c r="C1032" i="230"/>
  <c r="E1032" i="230" s="1"/>
  <c r="F1032" i="230" s="1"/>
  <c r="C1033" i="230"/>
  <c r="E1033" i="230" s="1"/>
  <c r="F1033" i="230" s="1"/>
  <c r="C1034" i="230"/>
  <c r="E1034" i="230" s="1"/>
  <c r="F1034" i="230" s="1"/>
  <c r="C1035" i="230"/>
  <c r="E1035" i="230" s="1"/>
  <c r="F1035" i="230" s="1"/>
  <c r="C1036" i="230"/>
  <c r="E1036" i="230" s="1"/>
  <c r="F1036" i="230" s="1"/>
  <c r="C1037" i="230"/>
  <c r="E1037" i="230" s="1"/>
  <c r="F1037" i="230" s="1"/>
  <c r="C1038" i="230"/>
  <c r="E1038" i="230" s="1"/>
  <c r="F1038" i="230" s="1"/>
  <c r="C1039" i="230"/>
  <c r="E1039" i="230" s="1"/>
  <c r="F1039" i="230" s="1"/>
  <c r="C1040" i="230"/>
  <c r="E1040" i="230" s="1"/>
  <c r="F1040" i="230" s="1"/>
  <c r="C1041" i="230"/>
  <c r="E1041" i="230" s="1"/>
  <c r="F1041" i="230" s="1"/>
  <c r="C1042" i="230"/>
  <c r="E1042" i="230" s="1"/>
  <c r="F1042" i="230" s="1"/>
  <c r="C1043" i="230"/>
  <c r="E1043" i="230" s="1"/>
  <c r="F1043" i="230" s="1"/>
  <c r="C1044" i="230"/>
  <c r="E1044" i="230" s="1"/>
  <c r="F1044" i="230" s="1"/>
  <c r="C1045" i="230"/>
  <c r="E1045" i="230" s="1"/>
  <c r="F1045" i="230" s="1"/>
  <c r="C1046" i="230"/>
  <c r="E1046" i="230" s="1"/>
  <c r="F1046" i="230" s="1"/>
  <c r="C1047" i="230"/>
  <c r="E1047" i="230" s="1"/>
  <c r="F1047" i="230" s="1"/>
  <c r="C1048" i="230"/>
  <c r="E1048" i="230" s="1"/>
  <c r="F1048" i="230" s="1"/>
  <c r="C1049" i="230"/>
  <c r="E1049" i="230" s="1"/>
  <c r="F1049" i="230" s="1"/>
  <c r="C1050" i="230"/>
  <c r="E1050" i="230" s="1"/>
  <c r="F1050" i="230" s="1"/>
  <c r="C1051" i="230"/>
  <c r="E1051" i="230" s="1"/>
  <c r="F1051" i="230" s="1"/>
  <c r="C1052" i="230"/>
  <c r="E1052" i="230" s="1"/>
  <c r="F1052" i="230" s="1"/>
  <c r="C1053" i="230"/>
  <c r="E1053" i="230" s="1"/>
  <c r="F1053" i="230" s="1"/>
  <c r="C1054" i="230"/>
  <c r="E1054" i="230" s="1"/>
  <c r="F1054" i="230" s="1"/>
  <c r="C1055" i="230"/>
  <c r="E1055" i="230" s="1"/>
  <c r="F1055" i="230" s="1"/>
  <c r="C1056" i="230"/>
  <c r="E1056" i="230" s="1"/>
  <c r="F1056" i="230" s="1"/>
  <c r="C1057" i="230"/>
  <c r="E1057" i="230" s="1"/>
  <c r="F1057" i="230" s="1"/>
  <c r="C1058" i="230"/>
  <c r="E1058" i="230" s="1"/>
  <c r="F1058" i="230" s="1"/>
  <c r="C1059" i="230"/>
  <c r="E1059" i="230" s="1"/>
  <c r="F1059" i="230" s="1"/>
  <c r="C1060" i="230"/>
  <c r="E1060" i="230" s="1"/>
  <c r="F1060" i="230" s="1"/>
  <c r="C1061" i="230"/>
  <c r="E1061" i="230" s="1"/>
  <c r="F1061" i="230" s="1"/>
  <c r="C1062" i="230"/>
  <c r="E1062" i="230" s="1"/>
  <c r="F1062" i="230" s="1"/>
  <c r="C1063" i="230"/>
  <c r="E1063" i="230" s="1"/>
  <c r="F1063" i="230" s="1"/>
  <c r="C1064" i="230"/>
  <c r="E1064" i="230" s="1"/>
  <c r="F1064" i="230" s="1"/>
  <c r="C1065" i="230"/>
  <c r="E1065" i="230" s="1"/>
  <c r="F1065" i="230" s="1"/>
  <c r="C1066" i="230"/>
  <c r="E1066" i="230" s="1"/>
  <c r="F1066" i="230" s="1"/>
  <c r="C1067" i="230"/>
  <c r="E1067" i="230" s="1"/>
  <c r="F1067" i="230" s="1"/>
  <c r="C1068" i="230"/>
  <c r="E1068" i="230" s="1"/>
  <c r="F1068" i="230" s="1"/>
  <c r="C1069" i="230"/>
  <c r="E1069" i="230" s="1"/>
  <c r="F1069" i="230" s="1"/>
  <c r="C1070" i="230"/>
  <c r="E1070" i="230" s="1"/>
  <c r="F1070" i="230" s="1"/>
  <c r="C1071" i="230"/>
  <c r="E1071" i="230" s="1"/>
  <c r="F1071" i="230" s="1"/>
  <c r="C1072" i="230"/>
  <c r="E1072" i="230" s="1"/>
  <c r="F1072" i="230" s="1"/>
  <c r="C1073" i="230"/>
  <c r="E1073" i="230" s="1"/>
  <c r="F1073" i="230" s="1"/>
  <c r="C1074" i="230"/>
  <c r="E1074" i="230" s="1"/>
  <c r="F1074" i="230" s="1"/>
  <c r="C1075" i="230"/>
  <c r="E1075" i="230" s="1"/>
  <c r="F1075" i="230" s="1"/>
  <c r="C1076" i="230"/>
  <c r="E1076" i="230" s="1"/>
  <c r="F1076" i="230" s="1"/>
  <c r="C1077" i="230"/>
  <c r="E1077" i="230" s="1"/>
  <c r="F1077" i="230" s="1"/>
  <c r="C1078" i="230"/>
  <c r="E1078" i="230" s="1"/>
  <c r="F1078" i="230" s="1"/>
  <c r="C1079" i="230"/>
  <c r="E1079" i="230" s="1"/>
  <c r="F1079" i="230" s="1"/>
  <c r="C1080" i="230"/>
  <c r="E1080" i="230" s="1"/>
  <c r="F1080" i="230" s="1"/>
  <c r="C1081" i="230"/>
  <c r="E1081" i="230" s="1"/>
  <c r="F1081" i="230" s="1"/>
  <c r="C1082" i="230"/>
  <c r="E1082" i="230" s="1"/>
  <c r="F1082" i="230" s="1"/>
  <c r="C1083" i="230"/>
  <c r="E1083" i="230" s="1"/>
  <c r="F1083" i="230" s="1"/>
  <c r="C1084" i="230"/>
  <c r="E1084" i="230" s="1"/>
  <c r="F1084" i="230" s="1"/>
  <c r="C1085" i="230"/>
  <c r="E1085" i="230" s="1"/>
  <c r="F1085" i="230" s="1"/>
  <c r="C1086" i="230"/>
  <c r="E1086" i="230" s="1"/>
  <c r="F1086" i="230" s="1"/>
  <c r="C1087" i="230"/>
  <c r="E1087" i="230" s="1"/>
  <c r="F1087" i="230" s="1"/>
  <c r="C1088" i="230"/>
  <c r="E1088" i="230" s="1"/>
  <c r="F1088" i="230" s="1"/>
  <c r="C1089" i="230"/>
  <c r="E1089" i="230" s="1"/>
  <c r="F1089" i="230" s="1"/>
  <c r="C1090" i="230"/>
  <c r="E1090" i="230" s="1"/>
  <c r="F1090" i="230" s="1"/>
  <c r="C1091" i="230"/>
  <c r="E1091" i="230" s="1"/>
  <c r="F1091" i="230" s="1"/>
  <c r="C1092" i="230"/>
  <c r="E1092" i="230" s="1"/>
  <c r="F1092" i="230" s="1"/>
  <c r="C1093" i="230"/>
  <c r="E1093" i="230" s="1"/>
  <c r="F1093" i="230" s="1"/>
  <c r="C1094" i="230"/>
  <c r="E1094" i="230" s="1"/>
  <c r="F1094" i="230" s="1"/>
  <c r="C1095" i="230"/>
  <c r="E1095" i="230" s="1"/>
  <c r="F1095" i="230" s="1"/>
  <c r="C1096" i="230"/>
  <c r="E1096" i="230" s="1"/>
  <c r="F1096" i="230" s="1"/>
  <c r="C1097" i="230"/>
  <c r="E1097" i="230" s="1"/>
  <c r="F1097" i="230" s="1"/>
  <c r="C1098" i="230"/>
  <c r="E1098" i="230" s="1"/>
  <c r="F1098" i="230" s="1"/>
  <c r="C1099" i="230"/>
  <c r="E1099" i="230" s="1"/>
  <c r="F1099" i="230" s="1"/>
  <c r="C1100" i="230"/>
  <c r="E1100" i="230" s="1"/>
  <c r="F1100" i="230" s="1"/>
  <c r="C1101" i="230"/>
  <c r="E1101" i="230" s="1"/>
  <c r="F1101" i="230" s="1"/>
  <c r="C1102" i="230"/>
  <c r="E1102" i="230" s="1"/>
  <c r="F1102" i="230" s="1"/>
  <c r="C1103" i="230"/>
  <c r="E1103" i="230" s="1"/>
  <c r="F1103" i="230" s="1"/>
  <c r="C1104" i="230"/>
  <c r="E1104" i="230" s="1"/>
  <c r="F1104" i="230" s="1"/>
  <c r="C1105" i="230"/>
  <c r="E1105" i="230" s="1"/>
  <c r="F1105" i="230" s="1"/>
  <c r="C1106" i="230"/>
  <c r="E1106" i="230" s="1"/>
  <c r="F1106" i="230" s="1"/>
  <c r="C1107" i="230"/>
  <c r="E1107" i="230" s="1"/>
  <c r="F1107" i="230" s="1"/>
  <c r="C1108" i="230"/>
  <c r="E1108" i="230" s="1"/>
  <c r="F1108" i="230" s="1"/>
  <c r="C1109" i="230"/>
  <c r="E1109" i="230" s="1"/>
  <c r="F1109" i="230" s="1"/>
  <c r="C1110" i="230"/>
  <c r="E1110" i="230" s="1"/>
  <c r="F1110" i="230" s="1"/>
  <c r="C1111" i="230"/>
  <c r="E1111" i="230" s="1"/>
  <c r="F1111" i="230" s="1"/>
  <c r="C1112" i="230"/>
  <c r="E1112" i="230" s="1"/>
  <c r="F1112" i="230" s="1"/>
  <c r="C1113" i="230"/>
  <c r="E1113" i="230" s="1"/>
  <c r="F1113" i="230" s="1"/>
  <c r="C1114" i="230"/>
  <c r="E1114" i="230" s="1"/>
  <c r="F1114" i="230" s="1"/>
  <c r="C1115" i="230"/>
  <c r="E1115" i="230" s="1"/>
  <c r="F1115" i="230" s="1"/>
  <c r="C1116" i="230"/>
  <c r="E1116" i="230" s="1"/>
  <c r="F1116" i="230" s="1"/>
  <c r="C1117" i="230"/>
  <c r="E1117" i="230" s="1"/>
  <c r="F1117" i="230" s="1"/>
  <c r="C1118" i="230"/>
  <c r="E1118" i="230" s="1"/>
  <c r="F1118" i="230" s="1"/>
  <c r="C1119" i="230"/>
  <c r="E1119" i="230" s="1"/>
  <c r="F1119" i="230" s="1"/>
  <c r="C1120" i="230"/>
  <c r="E1120" i="230" s="1"/>
  <c r="F1120" i="230" s="1"/>
  <c r="C1121" i="230"/>
  <c r="E1121" i="230" s="1"/>
  <c r="F1121" i="230" s="1"/>
  <c r="C1122" i="230"/>
  <c r="E1122" i="230" s="1"/>
  <c r="F1122" i="230" s="1"/>
  <c r="C1123" i="230"/>
  <c r="E1123" i="230" s="1"/>
  <c r="F1123" i="230" s="1"/>
  <c r="C1124" i="230"/>
  <c r="E1124" i="230" s="1"/>
  <c r="F1124" i="230" s="1"/>
  <c r="C1125" i="230"/>
  <c r="E1125" i="230" s="1"/>
  <c r="F1125" i="230" s="1"/>
  <c r="C1126" i="230"/>
  <c r="E1126" i="230" s="1"/>
  <c r="F1126" i="230" s="1"/>
  <c r="C1127" i="230"/>
  <c r="E1127" i="230" s="1"/>
  <c r="F1127" i="230" s="1"/>
  <c r="C1128" i="230"/>
  <c r="E1128" i="230" s="1"/>
  <c r="F1128" i="230" s="1"/>
  <c r="C1129" i="230"/>
  <c r="E1129" i="230" s="1"/>
  <c r="F1129" i="230" s="1"/>
  <c r="C1130" i="230"/>
  <c r="E1130" i="230" s="1"/>
  <c r="F1130" i="230" s="1"/>
  <c r="C1131" i="230"/>
  <c r="E1131" i="230" s="1"/>
  <c r="F1131" i="230" s="1"/>
  <c r="C1132" i="230"/>
  <c r="E1132" i="230" s="1"/>
  <c r="F1132" i="230" s="1"/>
  <c r="C1133" i="230"/>
  <c r="E1133" i="230" s="1"/>
  <c r="F1133" i="230" s="1"/>
  <c r="C1134" i="230"/>
  <c r="E1134" i="230" s="1"/>
  <c r="F1134" i="230" s="1"/>
  <c r="C1135" i="230"/>
  <c r="E1135" i="230" s="1"/>
  <c r="F1135" i="230" s="1"/>
  <c r="C1136" i="230"/>
  <c r="E1136" i="230" s="1"/>
  <c r="F1136" i="230" s="1"/>
  <c r="C1137" i="230"/>
  <c r="E1137" i="230" s="1"/>
  <c r="F1137" i="230" s="1"/>
  <c r="C1138" i="230"/>
  <c r="E1138" i="230" s="1"/>
  <c r="F1138" i="230" s="1"/>
  <c r="C1139" i="230"/>
  <c r="E1139" i="230" s="1"/>
  <c r="F1139" i="230" s="1"/>
  <c r="C1140" i="230"/>
  <c r="E1140" i="230" s="1"/>
  <c r="F1140" i="230" s="1"/>
  <c r="C1141" i="230"/>
  <c r="E1141" i="230" s="1"/>
  <c r="F1141" i="230" s="1"/>
  <c r="C1142" i="230"/>
  <c r="E1142" i="230" s="1"/>
  <c r="F1142" i="230" s="1"/>
  <c r="C1143" i="230"/>
  <c r="E1143" i="230" s="1"/>
  <c r="F1143" i="230" s="1"/>
  <c r="C1144" i="230"/>
  <c r="E1144" i="230" s="1"/>
  <c r="F1144" i="230" s="1"/>
  <c r="C1145" i="230"/>
  <c r="E1145" i="230" s="1"/>
  <c r="F1145" i="230" s="1"/>
  <c r="C1146" i="230"/>
  <c r="E1146" i="230" s="1"/>
  <c r="F1146" i="230" s="1"/>
  <c r="C1147" i="230"/>
  <c r="E1147" i="230" s="1"/>
  <c r="F1147" i="230" s="1"/>
  <c r="C1148" i="230"/>
  <c r="E1148" i="230" s="1"/>
  <c r="F1148" i="230" s="1"/>
  <c r="C1149" i="230"/>
  <c r="E1149" i="230" s="1"/>
  <c r="F1149" i="230" s="1"/>
  <c r="C1150" i="230"/>
  <c r="E1150" i="230" s="1"/>
  <c r="F1150" i="230" s="1"/>
  <c r="C1151" i="230"/>
  <c r="E1151" i="230" s="1"/>
  <c r="F1151" i="230" s="1"/>
  <c r="C1152" i="230"/>
  <c r="E1152" i="230" s="1"/>
  <c r="F1152" i="230" s="1"/>
  <c r="C1153" i="230"/>
  <c r="E1153" i="230" s="1"/>
  <c r="F1153" i="230" s="1"/>
  <c r="C1154" i="230"/>
  <c r="E1154" i="230" s="1"/>
  <c r="F1154" i="230" s="1"/>
  <c r="C1155" i="230"/>
  <c r="E1155" i="230" s="1"/>
  <c r="F1155" i="230" s="1"/>
  <c r="C1156" i="230"/>
  <c r="E1156" i="230" s="1"/>
  <c r="F1156" i="230" s="1"/>
  <c r="C1157" i="230"/>
  <c r="E1157" i="230" s="1"/>
  <c r="F1157" i="230" s="1"/>
  <c r="C1158" i="230"/>
  <c r="E1158" i="230" s="1"/>
  <c r="F1158" i="230" s="1"/>
  <c r="C1159" i="230"/>
  <c r="E1159" i="230" s="1"/>
  <c r="F1159" i="230" s="1"/>
  <c r="C1160" i="230"/>
  <c r="E1160" i="230" s="1"/>
  <c r="F1160" i="230" s="1"/>
  <c r="C1161" i="230"/>
  <c r="E1161" i="230" s="1"/>
  <c r="F1161" i="230" s="1"/>
  <c r="C1162" i="230"/>
  <c r="E1162" i="230" s="1"/>
  <c r="F1162" i="230" s="1"/>
  <c r="C1163" i="230"/>
  <c r="E1163" i="230" s="1"/>
  <c r="F1163" i="230" s="1"/>
  <c r="C1164" i="230"/>
  <c r="E1164" i="230" s="1"/>
  <c r="F1164" i="230" s="1"/>
  <c r="C1165" i="230"/>
  <c r="E1165" i="230" s="1"/>
  <c r="F1165" i="230" s="1"/>
  <c r="C1166" i="230"/>
  <c r="E1166" i="230" s="1"/>
  <c r="F1166" i="230" s="1"/>
  <c r="C1167" i="230"/>
  <c r="E1167" i="230" s="1"/>
  <c r="F1167" i="230" s="1"/>
  <c r="C1168" i="230"/>
  <c r="E1168" i="230" s="1"/>
  <c r="F1168" i="230" s="1"/>
  <c r="C1169" i="230"/>
  <c r="E1169" i="230" s="1"/>
  <c r="F1169" i="230" s="1"/>
  <c r="C1170" i="230"/>
  <c r="E1170" i="230" s="1"/>
  <c r="F1170" i="230" s="1"/>
  <c r="C1171" i="230"/>
  <c r="E1171" i="230" s="1"/>
  <c r="F1171" i="230" s="1"/>
  <c r="C1172" i="230"/>
  <c r="E1172" i="230" s="1"/>
  <c r="F1172" i="230" s="1"/>
  <c r="C1173" i="230"/>
  <c r="E1173" i="230" s="1"/>
  <c r="F1173" i="230" s="1"/>
  <c r="C1174" i="230"/>
  <c r="E1174" i="230" s="1"/>
  <c r="F1174" i="230" s="1"/>
  <c r="C1175" i="230"/>
  <c r="E1175" i="230" s="1"/>
  <c r="F1175" i="230" s="1"/>
  <c r="C1176" i="230"/>
  <c r="E1176" i="230" s="1"/>
  <c r="F1176" i="230" s="1"/>
  <c r="C1177" i="230"/>
  <c r="E1177" i="230" s="1"/>
  <c r="F1177" i="230" s="1"/>
  <c r="C1178" i="230"/>
  <c r="E1178" i="230" s="1"/>
  <c r="F1178" i="230" s="1"/>
  <c r="C1179" i="230"/>
  <c r="E1179" i="230" s="1"/>
  <c r="F1179" i="230" s="1"/>
  <c r="C1180" i="230"/>
  <c r="E1180" i="230" s="1"/>
  <c r="F1180" i="230" s="1"/>
  <c r="C1181" i="230"/>
  <c r="E1181" i="230" s="1"/>
  <c r="F1181" i="230" s="1"/>
  <c r="C1182" i="230"/>
  <c r="E1182" i="230" s="1"/>
  <c r="F1182" i="230" s="1"/>
  <c r="C1183" i="230"/>
  <c r="E1183" i="230" s="1"/>
  <c r="F1183" i="230" s="1"/>
  <c r="C1184" i="230"/>
  <c r="E1184" i="230" s="1"/>
  <c r="F1184" i="230" s="1"/>
  <c r="C1185" i="230"/>
  <c r="E1185" i="230" s="1"/>
  <c r="F1185" i="230" s="1"/>
  <c r="C1186" i="230"/>
  <c r="E1186" i="230" s="1"/>
  <c r="F1186" i="230" s="1"/>
  <c r="C1187" i="230"/>
  <c r="E1187" i="230" s="1"/>
  <c r="F1187" i="230" s="1"/>
  <c r="C1188" i="230"/>
  <c r="E1188" i="230" s="1"/>
  <c r="F1188" i="230" s="1"/>
  <c r="C1189" i="230"/>
  <c r="E1189" i="230" s="1"/>
  <c r="F1189" i="230" s="1"/>
  <c r="C1190" i="230"/>
  <c r="E1190" i="230" s="1"/>
  <c r="F1190" i="230" s="1"/>
  <c r="C1191" i="230"/>
  <c r="E1191" i="230" s="1"/>
  <c r="F1191" i="230" s="1"/>
  <c r="C1192" i="230"/>
  <c r="E1192" i="230" s="1"/>
  <c r="F1192" i="230" s="1"/>
  <c r="C1193" i="230"/>
  <c r="E1193" i="230" s="1"/>
  <c r="F1193" i="230" s="1"/>
  <c r="C1194" i="230"/>
  <c r="E1194" i="230" s="1"/>
  <c r="F1194" i="230" s="1"/>
  <c r="C1195" i="230"/>
  <c r="E1195" i="230" s="1"/>
  <c r="F1195" i="230" s="1"/>
  <c r="C1196" i="230"/>
  <c r="E1196" i="230" s="1"/>
  <c r="F1196" i="230" s="1"/>
  <c r="C1197" i="230"/>
  <c r="E1197" i="230" s="1"/>
  <c r="F1197" i="230" s="1"/>
  <c r="C1198" i="230"/>
  <c r="E1198" i="230" s="1"/>
  <c r="F1198" i="230" s="1"/>
  <c r="C1199" i="230"/>
  <c r="E1199" i="230" s="1"/>
  <c r="F1199" i="230" s="1"/>
  <c r="C1200" i="230"/>
  <c r="E1200" i="230" s="1"/>
  <c r="F1200" i="230" s="1"/>
  <c r="C1201" i="230"/>
  <c r="E1201" i="230" s="1"/>
  <c r="F1201" i="230" s="1"/>
  <c r="C1202" i="230"/>
  <c r="E1202" i="230" s="1"/>
  <c r="F1202" i="230" s="1"/>
  <c r="C1203" i="230"/>
  <c r="E1203" i="230" s="1"/>
  <c r="F1203" i="230" s="1"/>
  <c r="C1204" i="230"/>
  <c r="E1204" i="230" s="1"/>
  <c r="F1204" i="230" s="1"/>
  <c r="C1205" i="230"/>
  <c r="E1205" i="230" s="1"/>
  <c r="F1205" i="230" s="1"/>
  <c r="C1206" i="230"/>
  <c r="E1206" i="230" s="1"/>
  <c r="F1206" i="230" s="1"/>
  <c r="C1207" i="230"/>
  <c r="E1207" i="230" s="1"/>
  <c r="F1207" i="230" s="1"/>
  <c r="C1208" i="230"/>
  <c r="E1208" i="230" s="1"/>
  <c r="F1208" i="230" s="1"/>
  <c r="C1209" i="230"/>
  <c r="E1209" i="230" s="1"/>
  <c r="F1209" i="230" s="1"/>
  <c r="C1210" i="230"/>
  <c r="E1210" i="230" s="1"/>
  <c r="F1210" i="230" s="1"/>
  <c r="C1211" i="230"/>
  <c r="E1211" i="230" s="1"/>
  <c r="F1211" i="230" s="1"/>
  <c r="C1212" i="230"/>
  <c r="E1212" i="230" s="1"/>
  <c r="F1212" i="230" s="1"/>
  <c r="C1213" i="230"/>
  <c r="E1213" i="230" s="1"/>
  <c r="F1213" i="230" s="1"/>
  <c r="C1214" i="230"/>
  <c r="E1214" i="230" s="1"/>
  <c r="F1214" i="230" s="1"/>
  <c r="C1215" i="230"/>
  <c r="E1215" i="230" s="1"/>
  <c r="F1215" i="230" s="1"/>
  <c r="C1216" i="230"/>
  <c r="E1216" i="230" s="1"/>
  <c r="F1216" i="230" s="1"/>
  <c r="C1217" i="230"/>
  <c r="E1217" i="230" s="1"/>
  <c r="F1217" i="230" s="1"/>
  <c r="C1218" i="230"/>
  <c r="E1218" i="230" s="1"/>
  <c r="F1218" i="230" s="1"/>
  <c r="C1219" i="230"/>
  <c r="E1219" i="230" s="1"/>
  <c r="F1219" i="230" s="1"/>
  <c r="C1220" i="230"/>
  <c r="E1220" i="230" s="1"/>
  <c r="F1220" i="230" s="1"/>
  <c r="C1221" i="230"/>
  <c r="E1221" i="230" s="1"/>
  <c r="F1221" i="230" s="1"/>
  <c r="C1222" i="230"/>
  <c r="E1222" i="230" s="1"/>
  <c r="F1222" i="230" s="1"/>
  <c r="C1223" i="230"/>
  <c r="E1223" i="230" s="1"/>
  <c r="F1223" i="230" s="1"/>
  <c r="C1224" i="230"/>
  <c r="E1224" i="230" s="1"/>
  <c r="F1224" i="230" s="1"/>
  <c r="C1225" i="230"/>
  <c r="E1225" i="230" s="1"/>
  <c r="F1225" i="230" s="1"/>
  <c r="C1226" i="230"/>
  <c r="E1226" i="230" s="1"/>
  <c r="F1226" i="230" s="1"/>
  <c r="C1227" i="230"/>
  <c r="E1227" i="230" s="1"/>
  <c r="F1227" i="230" s="1"/>
  <c r="C1228" i="230"/>
  <c r="E1228" i="230" s="1"/>
  <c r="F1228" i="230" s="1"/>
  <c r="C1229" i="230"/>
  <c r="E1229" i="230" s="1"/>
  <c r="F1229" i="230" s="1"/>
  <c r="C1230" i="230"/>
  <c r="E1230" i="230" s="1"/>
  <c r="F1230" i="230" s="1"/>
  <c r="C1231" i="230"/>
  <c r="E1231" i="230" s="1"/>
  <c r="F1231" i="230" s="1"/>
  <c r="C1232" i="230"/>
  <c r="E1232" i="230" s="1"/>
  <c r="F1232" i="230" s="1"/>
  <c r="C1233" i="230"/>
  <c r="E1233" i="230" s="1"/>
  <c r="F1233" i="230" s="1"/>
  <c r="C1234" i="230"/>
  <c r="E1234" i="230" s="1"/>
  <c r="F1234" i="230" s="1"/>
  <c r="C1235" i="230"/>
  <c r="E1235" i="230" s="1"/>
  <c r="F1235" i="230" s="1"/>
  <c r="C1236" i="230"/>
  <c r="E1236" i="230" s="1"/>
  <c r="F1236" i="230" s="1"/>
  <c r="C1237" i="230"/>
  <c r="E1237" i="230" s="1"/>
  <c r="F1237" i="230" s="1"/>
  <c r="C1238" i="230"/>
  <c r="E1238" i="230" s="1"/>
  <c r="F1238" i="230" s="1"/>
  <c r="C1239" i="230"/>
  <c r="E1239" i="230" s="1"/>
  <c r="F1239" i="230" s="1"/>
  <c r="C1240" i="230"/>
  <c r="E1240" i="230" s="1"/>
  <c r="F1240" i="230" s="1"/>
  <c r="C1241" i="230"/>
  <c r="E1241" i="230" s="1"/>
  <c r="F1241" i="230" s="1"/>
  <c r="C1242" i="230"/>
  <c r="E1242" i="230" s="1"/>
  <c r="F1242" i="230" s="1"/>
  <c r="C1243" i="230"/>
  <c r="E1243" i="230" s="1"/>
  <c r="F1243" i="230" s="1"/>
  <c r="C1244" i="230"/>
  <c r="E1244" i="230" s="1"/>
  <c r="F1244" i="230" s="1"/>
  <c r="C1245" i="230"/>
  <c r="E1245" i="230" s="1"/>
  <c r="F1245" i="230" s="1"/>
  <c r="C1246" i="230"/>
  <c r="E1246" i="230" s="1"/>
  <c r="F1246" i="230" s="1"/>
  <c r="C1247" i="230"/>
  <c r="E1247" i="230" s="1"/>
  <c r="F1247" i="230" s="1"/>
  <c r="C1248" i="230"/>
  <c r="E1248" i="230" s="1"/>
  <c r="F1248" i="230" s="1"/>
  <c r="C1249" i="230"/>
  <c r="E1249" i="230" s="1"/>
  <c r="F1249" i="230" s="1"/>
  <c r="C1250" i="230"/>
  <c r="E1250" i="230" s="1"/>
  <c r="F1250" i="230" s="1"/>
  <c r="C1251" i="230"/>
  <c r="E1251" i="230" s="1"/>
  <c r="F1251" i="230" s="1"/>
  <c r="C1252" i="230"/>
  <c r="E1252" i="230" s="1"/>
  <c r="F1252" i="230" s="1"/>
  <c r="C1253" i="230"/>
  <c r="E1253" i="230" s="1"/>
  <c r="F1253" i="230" s="1"/>
  <c r="C1254" i="230"/>
  <c r="E1254" i="230" s="1"/>
  <c r="F1254" i="230" s="1"/>
  <c r="C1255" i="230"/>
  <c r="E1255" i="230" s="1"/>
  <c r="F1255" i="230" s="1"/>
  <c r="C1256" i="230"/>
  <c r="E1256" i="230" s="1"/>
  <c r="F1256" i="230" s="1"/>
  <c r="C1257" i="230"/>
  <c r="E1257" i="230" s="1"/>
  <c r="F1257" i="230" s="1"/>
  <c r="C1258" i="230"/>
  <c r="E1258" i="230" s="1"/>
  <c r="F1258" i="230" s="1"/>
  <c r="C1259" i="230"/>
  <c r="E1259" i="230" s="1"/>
  <c r="F1259" i="230" s="1"/>
  <c r="C1260" i="230"/>
  <c r="E1260" i="230" s="1"/>
  <c r="F1260" i="230" s="1"/>
  <c r="C1261" i="230"/>
  <c r="E1261" i="230" s="1"/>
  <c r="F1261" i="230" s="1"/>
  <c r="C1262" i="230"/>
  <c r="E1262" i="230" s="1"/>
  <c r="F1262" i="230" s="1"/>
  <c r="C1263" i="230"/>
  <c r="E1263" i="230" s="1"/>
  <c r="F1263" i="230" s="1"/>
  <c r="C1264" i="230"/>
  <c r="E1264" i="230" s="1"/>
  <c r="F1264" i="230" s="1"/>
  <c r="C1265" i="230"/>
  <c r="E1265" i="230" s="1"/>
  <c r="F1265" i="230" s="1"/>
  <c r="C1266" i="230"/>
  <c r="E1266" i="230" s="1"/>
  <c r="F1266" i="230" s="1"/>
  <c r="C1267" i="230"/>
  <c r="E1267" i="230" s="1"/>
  <c r="F1267" i="230" s="1"/>
  <c r="C1268" i="230"/>
  <c r="E1268" i="230" s="1"/>
  <c r="F1268" i="230" s="1"/>
  <c r="C1269" i="230"/>
  <c r="E1269" i="230" s="1"/>
  <c r="F1269" i="230" s="1"/>
  <c r="C1270" i="230"/>
  <c r="E1270" i="230" s="1"/>
  <c r="F1270" i="230" s="1"/>
  <c r="C1271" i="230"/>
  <c r="E1271" i="230" s="1"/>
  <c r="F1271" i="230" s="1"/>
  <c r="C1272" i="230"/>
  <c r="E1272" i="230" s="1"/>
  <c r="F1272" i="230" s="1"/>
  <c r="C1273" i="230"/>
  <c r="E1273" i="230" s="1"/>
  <c r="F1273" i="230" s="1"/>
  <c r="C1274" i="230"/>
  <c r="E1274" i="230" s="1"/>
  <c r="F1274" i="230" s="1"/>
  <c r="C1275" i="230"/>
  <c r="E1275" i="230" s="1"/>
  <c r="F1275" i="230" s="1"/>
  <c r="C1276" i="230"/>
  <c r="E1276" i="230" s="1"/>
  <c r="F1276" i="230" s="1"/>
  <c r="C1277" i="230"/>
  <c r="E1277" i="230" s="1"/>
  <c r="F1277" i="230" s="1"/>
  <c r="C1278" i="230"/>
  <c r="E1278" i="230" s="1"/>
  <c r="F1278" i="230" s="1"/>
  <c r="C1279" i="230"/>
  <c r="E1279" i="230" s="1"/>
  <c r="F1279" i="230" s="1"/>
  <c r="C1280" i="230"/>
  <c r="E1280" i="230" s="1"/>
  <c r="F1280" i="230" s="1"/>
  <c r="C1281" i="230"/>
  <c r="E1281" i="230" s="1"/>
  <c r="F1281" i="230" s="1"/>
  <c r="C1282" i="230"/>
  <c r="E1282" i="230" s="1"/>
  <c r="F1282" i="230" s="1"/>
  <c r="C1283" i="230"/>
  <c r="E1283" i="230" s="1"/>
  <c r="F1283" i="230" s="1"/>
  <c r="C1284" i="230"/>
  <c r="E1284" i="230" s="1"/>
  <c r="F1284" i="230" s="1"/>
  <c r="C1285" i="230"/>
  <c r="E1285" i="230" s="1"/>
  <c r="F1285" i="230" s="1"/>
  <c r="C1286" i="230"/>
  <c r="E1286" i="230" s="1"/>
  <c r="F1286" i="230" s="1"/>
  <c r="C1287" i="230"/>
  <c r="E1287" i="230" s="1"/>
  <c r="F1287" i="230" s="1"/>
  <c r="C1288" i="230"/>
  <c r="E1288" i="230" s="1"/>
  <c r="F1288" i="230" s="1"/>
  <c r="C1289" i="230"/>
  <c r="E1289" i="230" s="1"/>
  <c r="F1289" i="230" s="1"/>
  <c r="C1290" i="230"/>
  <c r="E1290" i="230" s="1"/>
  <c r="F1290" i="230" s="1"/>
  <c r="C1291" i="230"/>
  <c r="E1291" i="230" s="1"/>
  <c r="F1291" i="230" s="1"/>
  <c r="C1292" i="230"/>
  <c r="E1292" i="230" s="1"/>
  <c r="F1292" i="230" s="1"/>
  <c r="C1293" i="230"/>
  <c r="E1293" i="230" s="1"/>
  <c r="F1293" i="230" s="1"/>
  <c r="C1294" i="230"/>
  <c r="E1294" i="230" s="1"/>
  <c r="F1294" i="230" s="1"/>
  <c r="C1295" i="230"/>
  <c r="E1295" i="230" s="1"/>
  <c r="F1295" i="230" s="1"/>
  <c r="C1296" i="230"/>
  <c r="E1296" i="230" s="1"/>
  <c r="F1296" i="230" s="1"/>
  <c r="C1297" i="230"/>
  <c r="E1297" i="230" s="1"/>
  <c r="F1297" i="230" s="1"/>
  <c r="C1298" i="230"/>
  <c r="E1298" i="230" s="1"/>
  <c r="F1298" i="230" s="1"/>
  <c r="C1299" i="230"/>
  <c r="E1299" i="230" s="1"/>
  <c r="F1299" i="230" s="1"/>
  <c r="C1300" i="230"/>
  <c r="E1300" i="230" s="1"/>
  <c r="F1300" i="230" s="1"/>
  <c r="C1301" i="230"/>
  <c r="E1301" i="230" s="1"/>
  <c r="F1301" i="230" s="1"/>
  <c r="C1302" i="230"/>
  <c r="E1302" i="230" s="1"/>
  <c r="F1302" i="230" s="1"/>
  <c r="C1303" i="230"/>
  <c r="E1303" i="230" s="1"/>
  <c r="F1303" i="230" s="1"/>
  <c r="C1304" i="230"/>
  <c r="E1304" i="230" s="1"/>
  <c r="F1304" i="230" s="1"/>
  <c r="C1305" i="230"/>
  <c r="E1305" i="230" s="1"/>
  <c r="F1305" i="230" s="1"/>
  <c r="C1306" i="230"/>
  <c r="E1306" i="230" s="1"/>
  <c r="F1306" i="230" s="1"/>
  <c r="C1307" i="230"/>
  <c r="E1307" i="230" s="1"/>
  <c r="F1307" i="230" s="1"/>
  <c r="C1308" i="230"/>
  <c r="E1308" i="230" s="1"/>
  <c r="F1308" i="230" s="1"/>
  <c r="C1309" i="230"/>
  <c r="E1309" i="230" s="1"/>
  <c r="F1309" i="230" s="1"/>
  <c r="C1310" i="230"/>
  <c r="E1310" i="230" s="1"/>
  <c r="F1310" i="230" s="1"/>
  <c r="C1311" i="230"/>
  <c r="E1311" i="230" s="1"/>
  <c r="F1311" i="230" s="1"/>
  <c r="C1312" i="230"/>
  <c r="E1312" i="230" s="1"/>
  <c r="F1312" i="230" s="1"/>
  <c r="C1313" i="230"/>
  <c r="E1313" i="230" s="1"/>
  <c r="F1313" i="230" s="1"/>
  <c r="C1314" i="230"/>
  <c r="E1314" i="230" s="1"/>
  <c r="F1314" i="230" s="1"/>
  <c r="C1315" i="230"/>
  <c r="E1315" i="230" s="1"/>
  <c r="F1315" i="230" s="1"/>
  <c r="C1316" i="230"/>
  <c r="E1316" i="230" s="1"/>
  <c r="F1316" i="230" s="1"/>
  <c r="C1317" i="230"/>
  <c r="E1317" i="230" s="1"/>
  <c r="F1317" i="230" s="1"/>
  <c r="C1318" i="230"/>
  <c r="E1318" i="230" s="1"/>
  <c r="F1318" i="230" s="1"/>
  <c r="C1319" i="230"/>
  <c r="E1319" i="230" s="1"/>
  <c r="F1319" i="230" s="1"/>
  <c r="C1320" i="230"/>
  <c r="E1320" i="230" s="1"/>
  <c r="F1320" i="230" s="1"/>
  <c r="C1321" i="230"/>
  <c r="E1321" i="230" s="1"/>
  <c r="F1321" i="230" s="1"/>
  <c r="C1322" i="230"/>
  <c r="E1322" i="230" s="1"/>
  <c r="F1322" i="230" s="1"/>
  <c r="C1323" i="230"/>
  <c r="E1323" i="230" s="1"/>
  <c r="F1323" i="230" s="1"/>
  <c r="C1324" i="230"/>
  <c r="E1324" i="230" s="1"/>
  <c r="F1324" i="230" s="1"/>
  <c r="C1325" i="230"/>
  <c r="E1325" i="230" s="1"/>
  <c r="F1325" i="230" s="1"/>
  <c r="C1326" i="230"/>
  <c r="E1326" i="230" s="1"/>
  <c r="F1326" i="230" s="1"/>
  <c r="C1327" i="230"/>
  <c r="E1327" i="230" s="1"/>
  <c r="F1327" i="230" s="1"/>
  <c r="C1328" i="230"/>
  <c r="E1328" i="230" s="1"/>
  <c r="F1328" i="230" s="1"/>
  <c r="C1329" i="230"/>
  <c r="E1329" i="230" s="1"/>
  <c r="F1329" i="230" s="1"/>
  <c r="C1330" i="230"/>
  <c r="E1330" i="230" s="1"/>
  <c r="F1330" i="230" s="1"/>
  <c r="C1331" i="230"/>
  <c r="E1331" i="230" s="1"/>
  <c r="F1331" i="230" s="1"/>
  <c r="C1332" i="230"/>
  <c r="E1332" i="230" s="1"/>
  <c r="F1332" i="230" s="1"/>
  <c r="C1333" i="230"/>
  <c r="E1333" i="230" s="1"/>
  <c r="F1333" i="230" s="1"/>
  <c r="C1334" i="230"/>
  <c r="E1334" i="230" s="1"/>
  <c r="F1334" i="230" s="1"/>
  <c r="C1335" i="230"/>
  <c r="E1335" i="230" s="1"/>
  <c r="F1335" i="230" s="1"/>
  <c r="C1336" i="230"/>
  <c r="E1336" i="230" s="1"/>
  <c r="F1336" i="230" s="1"/>
  <c r="C1337" i="230"/>
  <c r="E1337" i="230" s="1"/>
  <c r="F1337" i="230" s="1"/>
  <c r="C1338" i="230"/>
  <c r="E1338" i="230" s="1"/>
  <c r="F1338" i="230" s="1"/>
  <c r="C1339" i="230"/>
  <c r="E1339" i="230" s="1"/>
  <c r="F1339" i="230" s="1"/>
  <c r="C1340" i="230"/>
  <c r="E1340" i="230" s="1"/>
  <c r="F1340" i="230" s="1"/>
  <c r="C1341" i="230"/>
  <c r="E1341" i="230" s="1"/>
  <c r="F1341" i="230" s="1"/>
  <c r="C1342" i="230"/>
  <c r="E1342" i="230" s="1"/>
  <c r="F1342" i="230" s="1"/>
  <c r="C1343" i="230"/>
  <c r="E1343" i="230" s="1"/>
  <c r="F1343" i="230" s="1"/>
  <c r="C1344" i="230"/>
  <c r="E1344" i="230" s="1"/>
  <c r="F1344" i="230" s="1"/>
  <c r="C1345" i="230"/>
  <c r="E1345" i="230" s="1"/>
  <c r="F1345" i="230" s="1"/>
  <c r="C1346" i="230"/>
  <c r="E1346" i="230" s="1"/>
  <c r="F1346" i="230" s="1"/>
  <c r="C1347" i="230"/>
  <c r="E1347" i="230" s="1"/>
  <c r="F1347" i="230" s="1"/>
  <c r="C1348" i="230"/>
  <c r="E1348" i="230" s="1"/>
  <c r="F1348" i="230" s="1"/>
  <c r="C1349" i="230"/>
  <c r="E1349" i="230" s="1"/>
  <c r="F1349" i="230" s="1"/>
  <c r="C1350" i="230"/>
  <c r="E1350" i="230" s="1"/>
  <c r="F1350" i="230" s="1"/>
  <c r="C1351" i="230"/>
  <c r="E1351" i="230" s="1"/>
  <c r="F1351" i="230" s="1"/>
  <c r="C1352" i="230"/>
  <c r="E1352" i="230" s="1"/>
  <c r="F1352" i="230" s="1"/>
  <c r="C1353" i="230"/>
  <c r="E1353" i="230" s="1"/>
  <c r="F1353" i="230" s="1"/>
  <c r="C1354" i="230"/>
  <c r="E1354" i="230" s="1"/>
  <c r="F1354" i="230" s="1"/>
  <c r="C1355" i="230"/>
  <c r="E1355" i="230" s="1"/>
  <c r="F1355" i="230" s="1"/>
  <c r="C1356" i="230"/>
  <c r="E1356" i="230" s="1"/>
  <c r="F1356" i="230" s="1"/>
  <c r="C1357" i="230"/>
  <c r="E1357" i="230" s="1"/>
  <c r="F1357" i="230" s="1"/>
  <c r="C1358" i="230"/>
  <c r="E1358" i="230" s="1"/>
  <c r="F1358" i="230" s="1"/>
  <c r="C1359" i="230"/>
  <c r="E1359" i="230" s="1"/>
  <c r="F1359" i="230" s="1"/>
  <c r="C1360" i="230"/>
  <c r="E1360" i="230" s="1"/>
  <c r="F1360" i="230" s="1"/>
  <c r="C1361" i="230"/>
  <c r="E1361" i="230" s="1"/>
  <c r="F1361" i="230" s="1"/>
  <c r="C1362" i="230"/>
  <c r="E1362" i="230" s="1"/>
  <c r="F1362" i="230" s="1"/>
  <c r="C1363" i="230"/>
  <c r="E1363" i="230" s="1"/>
  <c r="F1363" i="230" s="1"/>
  <c r="C1364" i="230"/>
  <c r="E1364" i="230" s="1"/>
  <c r="F1364" i="230" s="1"/>
  <c r="C1365" i="230"/>
  <c r="E1365" i="230" s="1"/>
  <c r="F1365" i="230" s="1"/>
  <c r="C1366" i="230"/>
  <c r="E1366" i="230" s="1"/>
  <c r="F1366" i="230" s="1"/>
  <c r="C1367" i="230"/>
  <c r="E1367" i="230" s="1"/>
  <c r="F1367" i="230" s="1"/>
  <c r="C1368" i="230"/>
  <c r="E1368" i="230" s="1"/>
  <c r="F1368" i="230" s="1"/>
  <c r="C1369" i="230"/>
  <c r="E1369" i="230" s="1"/>
  <c r="F1369" i="230" s="1"/>
  <c r="C1370" i="230"/>
  <c r="E1370" i="230" s="1"/>
  <c r="F1370" i="230" s="1"/>
  <c r="C1371" i="230"/>
  <c r="E1371" i="230" s="1"/>
  <c r="F1371" i="230" s="1"/>
  <c r="C1372" i="230"/>
  <c r="E1372" i="230" s="1"/>
  <c r="F1372" i="230" s="1"/>
  <c r="C1373" i="230"/>
  <c r="E1373" i="230" s="1"/>
  <c r="F1373" i="230" s="1"/>
  <c r="C1374" i="230"/>
  <c r="E1374" i="230" s="1"/>
  <c r="F1374" i="230" s="1"/>
  <c r="C1375" i="230"/>
  <c r="E1375" i="230" s="1"/>
  <c r="F1375" i="230" s="1"/>
  <c r="C1376" i="230"/>
  <c r="E1376" i="230" s="1"/>
  <c r="F1376" i="230" s="1"/>
  <c r="C1377" i="230"/>
  <c r="E1377" i="230" s="1"/>
  <c r="F1377" i="230" s="1"/>
  <c r="C1378" i="230"/>
  <c r="E1378" i="230" s="1"/>
  <c r="F1378" i="230" s="1"/>
  <c r="C1379" i="230"/>
  <c r="E1379" i="230" s="1"/>
  <c r="F1379" i="230" s="1"/>
  <c r="C1380" i="230"/>
  <c r="E1380" i="230" s="1"/>
  <c r="F1380" i="230" s="1"/>
  <c r="C1381" i="230"/>
  <c r="E1381" i="230" s="1"/>
  <c r="F1381" i="230" s="1"/>
  <c r="C1382" i="230"/>
  <c r="E1382" i="230" s="1"/>
  <c r="F1382" i="230" s="1"/>
  <c r="C1383" i="230"/>
  <c r="E1383" i="230" s="1"/>
  <c r="F1383" i="230" s="1"/>
  <c r="C1384" i="230"/>
  <c r="E1384" i="230" s="1"/>
  <c r="F1384" i="230" s="1"/>
  <c r="C1385" i="230"/>
  <c r="E1385" i="230" s="1"/>
  <c r="F1385" i="230" s="1"/>
  <c r="C1386" i="230"/>
  <c r="E1386" i="230" s="1"/>
  <c r="F1386" i="230" s="1"/>
  <c r="C1387" i="230"/>
  <c r="E1387" i="230" s="1"/>
  <c r="F1387" i="230" s="1"/>
  <c r="C1388" i="230"/>
  <c r="E1388" i="230" s="1"/>
  <c r="F1388" i="230" s="1"/>
  <c r="C1389" i="230"/>
  <c r="E1389" i="230" s="1"/>
  <c r="F1389" i="230" s="1"/>
  <c r="C1390" i="230"/>
  <c r="E1390" i="230" s="1"/>
  <c r="F1390" i="230" s="1"/>
  <c r="C1391" i="230"/>
  <c r="E1391" i="230" s="1"/>
  <c r="F1391" i="230" s="1"/>
  <c r="C1392" i="230"/>
  <c r="E1392" i="230" s="1"/>
  <c r="F1392" i="230" s="1"/>
  <c r="C1393" i="230"/>
  <c r="E1393" i="230" s="1"/>
  <c r="F1393" i="230" s="1"/>
  <c r="C1394" i="230"/>
  <c r="E1394" i="230" s="1"/>
  <c r="F1394" i="230" s="1"/>
  <c r="C1395" i="230"/>
  <c r="E1395" i="230" s="1"/>
  <c r="F1395" i="230" s="1"/>
  <c r="C1396" i="230"/>
  <c r="E1396" i="230" s="1"/>
  <c r="F1396" i="230" s="1"/>
  <c r="C1397" i="230"/>
  <c r="E1397" i="230" s="1"/>
  <c r="F1397" i="230" s="1"/>
  <c r="C1398" i="230"/>
  <c r="E1398" i="230" s="1"/>
  <c r="F1398" i="230" s="1"/>
  <c r="C1399" i="230"/>
  <c r="E1399" i="230" s="1"/>
  <c r="F1399" i="230" s="1"/>
  <c r="C1400" i="230"/>
  <c r="E1400" i="230" s="1"/>
  <c r="F1400" i="230" s="1"/>
  <c r="C1401" i="230"/>
  <c r="E1401" i="230" s="1"/>
  <c r="F1401" i="230" s="1"/>
  <c r="C1402" i="230"/>
  <c r="E1402" i="230" s="1"/>
  <c r="F1402" i="230" s="1"/>
  <c r="C1403" i="230"/>
  <c r="E1403" i="230" s="1"/>
  <c r="F1403" i="230" s="1"/>
  <c r="C1404" i="230"/>
  <c r="E1404" i="230" s="1"/>
  <c r="F1404" i="230" s="1"/>
  <c r="C1405" i="230"/>
  <c r="E1405" i="230" s="1"/>
  <c r="F1405" i="230" s="1"/>
  <c r="C1406" i="230"/>
  <c r="E1406" i="230" s="1"/>
  <c r="F1406" i="230" s="1"/>
  <c r="C1407" i="230"/>
  <c r="E1407" i="230" s="1"/>
  <c r="F1407" i="230" s="1"/>
  <c r="C1408" i="230"/>
  <c r="E1408" i="230" s="1"/>
  <c r="F1408" i="230" s="1"/>
  <c r="C1409" i="230"/>
  <c r="E1409" i="230" s="1"/>
  <c r="F1409" i="230" s="1"/>
  <c r="C1410" i="230"/>
  <c r="E1410" i="230" s="1"/>
  <c r="F1410" i="230" s="1"/>
  <c r="C1411" i="230"/>
  <c r="E1411" i="230" s="1"/>
  <c r="F1411" i="230" s="1"/>
  <c r="C1412" i="230"/>
  <c r="E1412" i="230" s="1"/>
  <c r="F1412" i="230" s="1"/>
  <c r="C1413" i="230"/>
  <c r="E1413" i="230" s="1"/>
  <c r="F1413" i="230" s="1"/>
  <c r="C1414" i="230"/>
  <c r="E1414" i="230" s="1"/>
  <c r="F1414" i="230" s="1"/>
  <c r="C1415" i="230"/>
  <c r="E1415" i="230" s="1"/>
  <c r="F1415" i="230" s="1"/>
  <c r="C1416" i="230"/>
  <c r="E1416" i="230" s="1"/>
  <c r="F1416" i="230" s="1"/>
  <c r="C1417" i="230"/>
  <c r="E1417" i="230" s="1"/>
  <c r="F1417" i="230" s="1"/>
  <c r="C1418" i="230"/>
  <c r="E1418" i="230" s="1"/>
  <c r="F1418" i="230" s="1"/>
  <c r="C1419" i="230"/>
  <c r="E1419" i="230" s="1"/>
  <c r="F1419" i="230" s="1"/>
  <c r="C1420" i="230"/>
  <c r="E1420" i="230" s="1"/>
  <c r="F1420" i="230" s="1"/>
  <c r="C1421" i="230"/>
  <c r="E1421" i="230" s="1"/>
  <c r="F1421" i="230" s="1"/>
  <c r="C1422" i="230"/>
  <c r="E1422" i="230" s="1"/>
  <c r="F1422" i="230" s="1"/>
  <c r="C1423" i="230"/>
  <c r="E1423" i="230" s="1"/>
  <c r="F1423" i="230" s="1"/>
  <c r="C1424" i="230"/>
  <c r="E1424" i="230" s="1"/>
  <c r="F1424" i="230" s="1"/>
  <c r="C1425" i="230"/>
  <c r="E1425" i="230" s="1"/>
  <c r="F1425" i="230" s="1"/>
  <c r="C1426" i="230"/>
  <c r="E1426" i="230" s="1"/>
  <c r="F1426" i="230" s="1"/>
  <c r="C1427" i="230"/>
  <c r="E1427" i="230" s="1"/>
  <c r="F1427" i="230" s="1"/>
  <c r="C1428" i="230"/>
  <c r="E1428" i="230" s="1"/>
  <c r="F1428" i="230" s="1"/>
  <c r="C1429" i="230"/>
  <c r="E1429" i="230" s="1"/>
  <c r="F1429" i="230" s="1"/>
  <c r="C1430" i="230"/>
  <c r="E1430" i="230" s="1"/>
  <c r="F1430" i="230" s="1"/>
  <c r="C1431" i="230"/>
  <c r="E1431" i="230" s="1"/>
  <c r="F1431" i="230" s="1"/>
  <c r="C1432" i="230"/>
  <c r="E1432" i="230" s="1"/>
  <c r="F1432" i="230" s="1"/>
  <c r="C1433" i="230"/>
  <c r="E1433" i="230" s="1"/>
  <c r="F1433" i="230" s="1"/>
  <c r="C1434" i="230"/>
  <c r="E1434" i="230" s="1"/>
  <c r="F1434" i="230" s="1"/>
  <c r="C1435" i="230"/>
  <c r="E1435" i="230" s="1"/>
  <c r="F1435" i="230" s="1"/>
  <c r="C1436" i="230"/>
  <c r="E1436" i="230" s="1"/>
  <c r="F1436" i="230" s="1"/>
  <c r="C1437" i="230"/>
  <c r="E1437" i="230" s="1"/>
  <c r="F1437" i="230" s="1"/>
  <c r="C1438" i="230"/>
  <c r="E1438" i="230" s="1"/>
  <c r="F1438" i="230" s="1"/>
  <c r="C1439" i="230"/>
  <c r="E1439" i="230" s="1"/>
  <c r="F1439" i="230" s="1"/>
  <c r="C1440" i="230"/>
  <c r="E1440" i="230" s="1"/>
  <c r="F1440" i="230" s="1"/>
  <c r="C1441" i="230"/>
  <c r="E1441" i="230" s="1"/>
  <c r="F1441" i="230" s="1"/>
  <c r="C1442" i="230"/>
  <c r="E1442" i="230" s="1"/>
  <c r="F1442" i="230" s="1"/>
  <c r="C1443" i="230"/>
  <c r="E1443" i="230" s="1"/>
  <c r="F1443" i="230" s="1"/>
  <c r="C1444" i="230"/>
  <c r="E1444" i="230" s="1"/>
  <c r="F1444" i="230" s="1"/>
  <c r="C1445" i="230"/>
  <c r="E1445" i="230" s="1"/>
  <c r="F1445" i="230" s="1"/>
  <c r="C1446" i="230"/>
  <c r="E1446" i="230" s="1"/>
  <c r="F1446" i="230" s="1"/>
  <c r="C1447" i="230"/>
  <c r="E1447" i="230" s="1"/>
  <c r="F1447" i="230" s="1"/>
  <c r="C1448" i="230"/>
  <c r="E1448" i="230" s="1"/>
  <c r="F1448" i="230" s="1"/>
  <c r="C1449" i="230"/>
  <c r="E1449" i="230" s="1"/>
  <c r="F1449" i="230" s="1"/>
  <c r="C1450" i="230"/>
  <c r="E1450" i="230" s="1"/>
  <c r="F1450" i="230" s="1"/>
  <c r="C1451" i="230"/>
  <c r="E1451" i="230" s="1"/>
  <c r="F1451" i="230" s="1"/>
  <c r="C1452" i="230"/>
  <c r="E1452" i="230" s="1"/>
  <c r="F1452" i="230" s="1"/>
  <c r="C1453" i="230"/>
  <c r="E1453" i="230" s="1"/>
  <c r="F1453" i="230" s="1"/>
  <c r="C1454" i="230"/>
  <c r="E1454" i="230" s="1"/>
  <c r="F1454" i="230" s="1"/>
  <c r="C1455" i="230"/>
  <c r="E1455" i="230" s="1"/>
  <c r="F1455" i="230" s="1"/>
  <c r="C1456" i="230"/>
  <c r="E1456" i="230" s="1"/>
  <c r="F1456" i="230" s="1"/>
  <c r="C1457" i="230"/>
  <c r="E1457" i="230" s="1"/>
  <c r="F1457" i="230" s="1"/>
  <c r="C1458" i="230"/>
  <c r="E1458" i="230" s="1"/>
  <c r="F1458" i="230" s="1"/>
  <c r="C1459" i="230"/>
  <c r="E1459" i="230" s="1"/>
  <c r="F1459" i="230" s="1"/>
  <c r="C1460" i="230"/>
  <c r="E1460" i="230" s="1"/>
  <c r="F1460" i="230" s="1"/>
  <c r="C1461" i="230"/>
  <c r="E1461" i="230" s="1"/>
  <c r="F1461" i="230" s="1"/>
  <c r="C1462" i="230"/>
  <c r="E1462" i="230" s="1"/>
  <c r="F1462" i="230" s="1"/>
  <c r="C1463" i="230"/>
  <c r="E1463" i="230" s="1"/>
  <c r="F1463" i="230" s="1"/>
  <c r="C1464" i="230"/>
  <c r="E1464" i="230" s="1"/>
  <c r="F1464" i="230" s="1"/>
  <c r="C1465" i="230"/>
  <c r="E1465" i="230" s="1"/>
  <c r="F1465" i="230" s="1"/>
  <c r="C1466" i="230"/>
  <c r="E1466" i="230" s="1"/>
  <c r="F1466" i="230" s="1"/>
  <c r="C1467" i="230"/>
  <c r="E1467" i="230" s="1"/>
  <c r="F1467" i="230" s="1"/>
  <c r="C1468" i="230"/>
  <c r="E1468" i="230" s="1"/>
  <c r="F1468" i="230" s="1"/>
  <c r="C1469" i="230"/>
  <c r="E1469" i="230" s="1"/>
  <c r="F1469" i="230" s="1"/>
  <c r="C1470" i="230"/>
  <c r="E1470" i="230" s="1"/>
  <c r="F1470" i="230" s="1"/>
  <c r="C1471" i="230"/>
  <c r="E1471" i="230" s="1"/>
  <c r="F1471" i="230" s="1"/>
  <c r="C1472" i="230"/>
  <c r="E1472" i="230" s="1"/>
  <c r="F1472" i="230" s="1"/>
  <c r="C1473" i="230"/>
  <c r="E1473" i="230" s="1"/>
  <c r="F1473" i="230" s="1"/>
  <c r="C1474" i="230"/>
  <c r="E1474" i="230" s="1"/>
  <c r="F1474" i="230" s="1"/>
  <c r="C1475" i="230"/>
  <c r="E1475" i="230" s="1"/>
  <c r="F1475" i="230" s="1"/>
  <c r="C1476" i="230"/>
  <c r="E1476" i="230" s="1"/>
  <c r="F1476" i="230" s="1"/>
  <c r="C1477" i="230"/>
  <c r="E1477" i="230" s="1"/>
  <c r="F1477" i="230" s="1"/>
  <c r="C1478" i="230"/>
  <c r="E1478" i="230" s="1"/>
  <c r="F1478" i="230" s="1"/>
  <c r="C1479" i="230"/>
  <c r="E1479" i="230" s="1"/>
  <c r="F1479" i="230" s="1"/>
  <c r="C1480" i="230"/>
  <c r="E1480" i="230" s="1"/>
  <c r="F1480" i="230" s="1"/>
  <c r="C1481" i="230"/>
  <c r="E1481" i="230" s="1"/>
  <c r="F1481" i="230" s="1"/>
  <c r="C1482" i="230"/>
  <c r="E1482" i="230" s="1"/>
  <c r="F1482" i="230" s="1"/>
  <c r="C1483" i="230"/>
  <c r="E1483" i="230" s="1"/>
  <c r="F1483" i="230" s="1"/>
  <c r="C1484" i="230"/>
  <c r="E1484" i="230" s="1"/>
  <c r="F1484" i="230" s="1"/>
  <c r="C1485" i="230"/>
  <c r="E1485" i="230" s="1"/>
  <c r="F1485" i="230" s="1"/>
  <c r="C1486" i="230"/>
  <c r="E1486" i="230" s="1"/>
  <c r="F1486" i="230" s="1"/>
  <c r="C1487" i="230"/>
  <c r="E1487" i="230" s="1"/>
  <c r="F1487" i="230" s="1"/>
  <c r="C1488" i="230"/>
  <c r="E1488" i="230" s="1"/>
  <c r="F1488" i="230" s="1"/>
  <c r="C1489" i="230"/>
  <c r="E1489" i="230" s="1"/>
  <c r="F1489" i="230" s="1"/>
  <c r="C1490" i="230"/>
  <c r="E1490" i="230" s="1"/>
  <c r="F1490" i="230" s="1"/>
  <c r="C1491" i="230"/>
  <c r="E1491" i="230" s="1"/>
  <c r="F1491" i="230" s="1"/>
  <c r="C1492" i="230"/>
  <c r="E1492" i="230" s="1"/>
  <c r="F1492" i="230" s="1"/>
  <c r="C1493" i="230"/>
  <c r="E1493" i="230" s="1"/>
  <c r="F1493" i="230" s="1"/>
  <c r="C1494" i="230"/>
  <c r="E1494" i="230" s="1"/>
  <c r="F1494" i="230" s="1"/>
  <c r="C1495" i="230"/>
  <c r="E1495" i="230" s="1"/>
  <c r="F1495" i="230" s="1"/>
  <c r="C1496" i="230"/>
  <c r="E1496" i="230" s="1"/>
  <c r="F1496" i="230" s="1"/>
  <c r="C1497" i="230"/>
  <c r="E1497" i="230" s="1"/>
  <c r="F1497" i="230" s="1"/>
  <c r="C1498" i="230"/>
  <c r="E1498" i="230" s="1"/>
  <c r="F1498" i="230" s="1"/>
  <c r="C1499" i="230"/>
  <c r="E1499" i="230" s="1"/>
  <c r="F1499" i="230" s="1"/>
  <c r="C1500" i="230"/>
  <c r="E1500" i="230" s="1"/>
  <c r="F1500" i="230" s="1"/>
  <c r="C1501" i="230"/>
  <c r="E1501" i="230" s="1"/>
  <c r="F1501" i="230" s="1"/>
  <c r="C1502" i="230"/>
  <c r="E1502" i="230" s="1"/>
  <c r="F1502" i="230" s="1"/>
  <c r="C1503" i="230"/>
  <c r="E1503" i="230" s="1"/>
  <c r="F1503" i="230" s="1"/>
  <c r="C1504" i="230"/>
  <c r="E1504" i="230" s="1"/>
  <c r="F1504" i="230" s="1"/>
  <c r="C1505" i="230"/>
  <c r="E1505" i="230" s="1"/>
  <c r="F1505" i="230" s="1"/>
  <c r="C1506" i="230"/>
  <c r="E1506" i="230" s="1"/>
  <c r="F1506" i="230" s="1"/>
  <c r="C1507" i="230"/>
  <c r="E1507" i="230" s="1"/>
  <c r="F1507" i="230" s="1"/>
  <c r="C1508" i="230"/>
  <c r="E1508" i="230" s="1"/>
  <c r="F1508" i="230" s="1"/>
  <c r="C1509" i="230"/>
  <c r="E1509" i="230" s="1"/>
  <c r="F1509" i="230" s="1"/>
  <c r="C1510" i="230"/>
  <c r="E1510" i="230" s="1"/>
  <c r="F1510" i="230" s="1"/>
  <c r="C1511" i="230"/>
  <c r="E1511" i="230" s="1"/>
  <c r="F1511" i="230" s="1"/>
  <c r="C1512" i="230"/>
  <c r="E1512" i="230" s="1"/>
  <c r="F1512" i="230" s="1"/>
  <c r="C1513" i="230"/>
  <c r="E1513" i="230" s="1"/>
  <c r="F1513" i="230" s="1"/>
  <c r="C1514" i="230"/>
  <c r="E1514" i="230" s="1"/>
  <c r="F1514" i="230" s="1"/>
  <c r="C1515" i="230"/>
  <c r="E1515" i="230" s="1"/>
  <c r="F1515" i="230" s="1"/>
  <c r="C1516" i="230"/>
  <c r="E1516" i="230" s="1"/>
  <c r="F1516" i="230" s="1"/>
  <c r="C1517" i="230"/>
  <c r="E1517" i="230" s="1"/>
  <c r="F1517" i="230" s="1"/>
  <c r="C1518" i="230"/>
  <c r="E1518" i="230" s="1"/>
  <c r="F1518" i="230" s="1"/>
  <c r="C1519" i="230"/>
  <c r="E1519" i="230" s="1"/>
  <c r="F1519" i="230" s="1"/>
  <c r="C1520" i="230"/>
  <c r="E1520" i="230" s="1"/>
  <c r="F1520" i="230" s="1"/>
  <c r="C1521" i="230"/>
  <c r="E1521" i="230" s="1"/>
  <c r="F1521" i="230" s="1"/>
  <c r="C1522" i="230"/>
  <c r="E1522" i="230" s="1"/>
  <c r="F1522" i="230" s="1"/>
  <c r="C1523" i="230"/>
  <c r="E1523" i="230" s="1"/>
  <c r="F1523" i="230" s="1"/>
  <c r="C1524" i="230"/>
  <c r="E1524" i="230" s="1"/>
  <c r="F1524" i="230" s="1"/>
  <c r="C1525" i="230"/>
  <c r="E1525" i="230" s="1"/>
  <c r="F1525" i="230" s="1"/>
  <c r="C1526" i="230"/>
  <c r="E1526" i="230" s="1"/>
  <c r="F1526" i="230" s="1"/>
  <c r="C1527" i="230"/>
  <c r="E1527" i="230" s="1"/>
  <c r="F1527" i="230" s="1"/>
  <c r="C1528" i="230"/>
  <c r="E1528" i="230" s="1"/>
  <c r="F1528" i="230" s="1"/>
  <c r="C1529" i="230"/>
  <c r="E1529" i="230" s="1"/>
  <c r="F1529" i="230" s="1"/>
  <c r="C1530" i="230"/>
  <c r="E1530" i="230" s="1"/>
  <c r="F1530" i="230" s="1"/>
  <c r="C1531" i="230"/>
  <c r="E1531" i="230" s="1"/>
  <c r="F1531" i="230" s="1"/>
  <c r="C1532" i="230"/>
  <c r="E1532" i="230" s="1"/>
  <c r="F1532" i="230" s="1"/>
  <c r="C1533" i="230"/>
  <c r="E1533" i="230" s="1"/>
  <c r="F1533" i="230" s="1"/>
  <c r="C1534" i="230"/>
  <c r="E1534" i="230" s="1"/>
  <c r="F1534" i="230" s="1"/>
  <c r="C1535" i="230"/>
  <c r="E1535" i="230" s="1"/>
  <c r="F1535" i="230" s="1"/>
  <c r="C1536" i="230"/>
  <c r="E1536" i="230" s="1"/>
  <c r="F1536" i="230" s="1"/>
  <c r="C1537" i="230"/>
  <c r="E1537" i="230" s="1"/>
  <c r="F1537" i="230" s="1"/>
  <c r="C1538" i="230"/>
  <c r="E1538" i="230" s="1"/>
  <c r="F1538" i="230" s="1"/>
  <c r="C1539" i="230"/>
  <c r="E1539" i="230" s="1"/>
  <c r="F1539" i="230" s="1"/>
  <c r="C1540" i="230"/>
  <c r="E1540" i="230" s="1"/>
  <c r="F1540" i="230" s="1"/>
  <c r="C1541" i="230"/>
  <c r="E1541" i="230" s="1"/>
  <c r="F1541" i="230" s="1"/>
  <c r="C1542" i="230"/>
  <c r="E1542" i="230" s="1"/>
  <c r="F1542" i="230" s="1"/>
  <c r="C1543" i="230"/>
  <c r="E1543" i="230" s="1"/>
  <c r="F1543" i="230" s="1"/>
  <c r="C1544" i="230"/>
  <c r="E1544" i="230" s="1"/>
  <c r="F1544" i="230" s="1"/>
  <c r="C1545" i="230"/>
  <c r="E1545" i="230" s="1"/>
  <c r="F1545" i="230" s="1"/>
  <c r="C1546" i="230"/>
  <c r="E1546" i="230" s="1"/>
  <c r="F1546" i="230" s="1"/>
  <c r="C1547" i="230"/>
  <c r="E1547" i="230" s="1"/>
  <c r="F1547" i="230" s="1"/>
  <c r="C1548" i="230"/>
  <c r="E1548" i="230" s="1"/>
  <c r="F1548" i="230" s="1"/>
  <c r="C1549" i="230"/>
  <c r="E1549" i="230" s="1"/>
  <c r="F1549" i="230" s="1"/>
  <c r="C1550" i="230"/>
  <c r="E1550" i="230" s="1"/>
  <c r="F1550" i="230" s="1"/>
  <c r="C1551" i="230"/>
  <c r="E1551" i="230" s="1"/>
  <c r="F1551" i="230" s="1"/>
  <c r="C1552" i="230"/>
  <c r="E1552" i="230" s="1"/>
  <c r="F1552" i="230" s="1"/>
  <c r="C1553" i="230"/>
  <c r="E1553" i="230" s="1"/>
  <c r="F1553" i="230" s="1"/>
  <c r="C1554" i="230"/>
  <c r="E1554" i="230" s="1"/>
  <c r="F1554" i="230" s="1"/>
  <c r="C1555" i="230"/>
  <c r="E1555" i="230" s="1"/>
  <c r="F1555" i="230" s="1"/>
  <c r="C1556" i="230"/>
  <c r="E1556" i="230" s="1"/>
  <c r="F1556" i="230" s="1"/>
  <c r="C1557" i="230"/>
  <c r="E1557" i="230" s="1"/>
  <c r="F1557" i="230" s="1"/>
  <c r="C1558" i="230"/>
  <c r="E1558" i="230" s="1"/>
  <c r="F1558" i="230" s="1"/>
  <c r="C1559" i="230"/>
  <c r="E1559" i="230" s="1"/>
  <c r="F1559" i="230" s="1"/>
  <c r="C1560" i="230"/>
  <c r="E1560" i="230" s="1"/>
  <c r="F1560" i="230" s="1"/>
  <c r="C1561" i="230"/>
  <c r="E1561" i="230" s="1"/>
  <c r="F1561" i="230" s="1"/>
  <c r="C1562" i="230"/>
  <c r="E1562" i="230" s="1"/>
  <c r="F1562" i="230" s="1"/>
  <c r="C1563" i="230"/>
  <c r="E1563" i="230" s="1"/>
  <c r="F1563" i="230" s="1"/>
  <c r="C1564" i="230"/>
  <c r="E1564" i="230" s="1"/>
  <c r="F1564" i="230" s="1"/>
  <c r="C1565" i="230"/>
  <c r="E1565" i="230" s="1"/>
  <c r="F1565" i="230" s="1"/>
  <c r="C1566" i="230"/>
  <c r="E1566" i="230" s="1"/>
  <c r="F1566" i="230" s="1"/>
  <c r="C1567" i="230"/>
  <c r="E1567" i="230" s="1"/>
  <c r="F1567" i="230" s="1"/>
  <c r="C1568" i="230"/>
  <c r="E1568" i="230" s="1"/>
  <c r="F1568" i="230" s="1"/>
  <c r="C1569" i="230"/>
  <c r="E1569" i="230" s="1"/>
  <c r="F1569" i="230" s="1"/>
  <c r="C1570" i="230"/>
  <c r="E1570" i="230" s="1"/>
  <c r="F1570" i="230" s="1"/>
  <c r="C1571" i="230"/>
  <c r="E1571" i="230" s="1"/>
  <c r="F1571" i="230" s="1"/>
  <c r="C1572" i="230"/>
  <c r="E1572" i="230" s="1"/>
  <c r="F1572" i="230" s="1"/>
  <c r="C1573" i="230"/>
  <c r="E1573" i="230" s="1"/>
  <c r="F1573" i="230" s="1"/>
  <c r="C1574" i="230"/>
  <c r="E1574" i="230" s="1"/>
  <c r="F1574" i="230" s="1"/>
  <c r="C1575" i="230"/>
  <c r="E1575" i="230" s="1"/>
  <c r="F1575" i="230" s="1"/>
  <c r="C1576" i="230"/>
  <c r="E1576" i="230" s="1"/>
  <c r="F1576" i="230" s="1"/>
  <c r="C1577" i="230"/>
  <c r="E1577" i="230" s="1"/>
  <c r="F1577" i="230" s="1"/>
  <c r="C1578" i="230"/>
  <c r="E1578" i="230" s="1"/>
  <c r="F1578" i="230" s="1"/>
  <c r="C1579" i="230"/>
  <c r="E1579" i="230" s="1"/>
  <c r="F1579" i="230" s="1"/>
  <c r="C1580" i="230"/>
  <c r="E1580" i="230" s="1"/>
  <c r="F1580" i="230" s="1"/>
  <c r="C1581" i="230"/>
  <c r="E1581" i="230" s="1"/>
  <c r="F1581" i="230" s="1"/>
  <c r="C1582" i="230"/>
  <c r="E1582" i="230" s="1"/>
  <c r="F1582" i="230" s="1"/>
  <c r="C1583" i="230"/>
  <c r="E1583" i="230" s="1"/>
  <c r="F1583" i="230" s="1"/>
  <c r="C1584" i="230"/>
  <c r="E1584" i="230" s="1"/>
  <c r="F1584" i="230" s="1"/>
  <c r="C1585" i="230"/>
  <c r="E1585" i="230" s="1"/>
  <c r="F1585" i="230" s="1"/>
  <c r="C1586" i="230"/>
  <c r="E1586" i="230" s="1"/>
  <c r="F1586" i="230" s="1"/>
  <c r="C1587" i="230"/>
  <c r="E1587" i="230" s="1"/>
  <c r="F1587" i="230" s="1"/>
  <c r="C1588" i="230"/>
  <c r="E1588" i="230" s="1"/>
  <c r="F1588" i="230" s="1"/>
  <c r="C1589" i="230"/>
  <c r="E1589" i="230" s="1"/>
  <c r="F1589" i="230" s="1"/>
  <c r="C1590" i="230"/>
  <c r="E1590" i="230" s="1"/>
  <c r="F1590" i="230" s="1"/>
  <c r="C1591" i="230"/>
  <c r="E1591" i="230" s="1"/>
  <c r="F1591" i="230" s="1"/>
  <c r="C1592" i="230"/>
  <c r="E1592" i="230" s="1"/>
  <c r="F1592" i="230" s="1"/>
  <c r="C1593" i="230"/>
  <c r="E1593" i="230" s="1"/>
  <c r="F1593" i="230" s="1"/>
  <c r="C1594" i="230"/>
  <c r="E1594" i="230" s="1"/>
  <c r="F1594" i="230" s="1"/>
  <c r="C1595" i="230"/>
  <c r="E1595" i="230" s="1"/>
  <c r="F1595" i="230" s="1"/>
  <c r="C1596" i="230"/>
  <c r="E1596" i="230" s="1"/>
  <c r="F1596" i="230" s="1"/>
  <c r="C1597" i="230"/>
  <c r="E1597" i="230" s="1"/>
  <c r="F1597" i="230" s="1"/>
  <c r="C1598" i="230"/>
  <c r="E1598" i="230" s="1"/>
  <c r="F1598" i="230" s="1"/>
  <c r="C1599" i="230"/>
  <c r="E1599" i="230" s="1"/>
  <c r="F1599" i="230" s="1"/>
  <c r="C1600" i="230"/>
  <c r="E1600" i="230" s="1"/>
  <c r="F1600" i="230" s="1"/>
  <c r="C1601" i="230"/>
  <c r="E1601" i="230" s="1"/>
  <c r="F1601" i="230" s="1"/>
  <c r="C1602" i="230"/>
  <c r="E1602" i="230" s="1"/>
  <c r="F1602" i="230" s="1"/>
  <c r="C1603" i="230"/>
  <c r="E1603" i="230" s="1"/>
  <c r="F1603" i="230" s="1"/>
  <c r="C1604" i="230"/>
  <c r="E1604" i="230" s="1"/>
  <c r="F1604" i="230" s="1"/>
  <c r="C1605" i="230"/>
  <c r="E1605" i="230" s="1"/>
  <c r="F1605" i="230" s="1"/>
  <c r="C1606" i="230"/>
  <c r="E1606" i="230" s="1"/>
  <c r="F1606" i="230" s="1"/>
  <c r="C1607" i="230"/>
  <c r="E1607" i="230" s="1"/>
  <c r="F1607" i="230" s="1"/>
  <c r="C1608" i="230"/>
  <c r="E1608" i="230" s="1"/>
  <c r="F1608" i="230" s="1"/>
  <c r="C1609" i="230"/>
  <c r="E1609" i="230" s="1"/>
  <c r="F1609" i="230" s="1"/>
  <c r="C1610" i="230"/>
  <c r="E1610" i="230" s="1"/>
  <c r="F1610" i="230" s="1"/>
  <c r="C1611" i="230"/>
  <c r="E1611" i="230" s="1"/>
  <c r="F1611" i="230" s="1"/>
  <c r="C1612" i="230"/>
  <c r="E1612" i="230" s="1"/>
  <c r="F1612" i="230" s="1"/>
  <c r="C1613" i="230"/>
  <c r="E1613" i="230" s="1"/>
  <c r="F1613" i="230" s="1"/>
  <c r="C1614" i="230"/>
  <c r="E1614" i="230" s="1"/>
  <c r="F1614" i="230" s="1"/>
  <c r="C1615" i="230"/>
  <c r="E1615" i="230" s="1"/>
  <c r="F1615" i="230" s="1"/>
  <c r="C1616" i="230"/>
  <c r="E1616" i="230" s="1"/>
  <c r="F1616" i="230" s="1"/>
  <c r="C1617" i="230"/>
  <c r="E1617" i="230" s="1"/>
  <c r="F1617" i="230" s="1"/>
  <c r="C1618" i="230"/>
  <c r="E1618" i="230" s="1"/>
  <c r="F1618" i="230" s="1"/>
  <c r="C1619" i="230"/>
  <c r="E1619" i="230" s="1"/>
  <c r="F1619" i="230" s="1"/>
  <c r="C1620" i="230"/>
  <c r="E1620" i="230" s="1"/>
  <c r="F1620" i="230" s="1"/>
  <c r="C1621" i="230"/>
  <c r="E1621" i="230" s="1"/>
  <c r="F1621" i="230" s="1"/>
  <c r="C1622" i="230"/>
  <c r="E1622" i="230" s="1"/>
  <c r="F1622" i="230" s="1"/>
  <c r="C1623" i="230"/>
  <c r="E1623" i="230" s="1"/>
  <c r="F1623" i="230" s="1"/>
  <c r="C1624" i="230"/>
  <c r="E1624" i="230" s="1"/>
  <c r="F1624" i="230" s="1"/>
  <c r="C1625" i="230"/>
  <c r="E1625" i="230" s="1"/>
  <c r="F1625" i="230" s="1"/>
  <c r="C1626" i="230"/>
  <c r="E1626" i="230" s="1"/>
  <c r="F1626" i="230" s="1"/>
  <c r="C1627" i="230"/>
  <c r="E1627" i="230" s="1"/>
  <c r="F1627" i="230" s="1"/>
  <c r="C1628" i="230"/>
  <c r="E1628" i="230" s="1"/>
  <c r="F1628" i="230" s="1"/>
  <c r="C1629" i="230"/>
  <c r="E1629" i="230" s="1"/>
  <c r="F1629" i="230" s="1"/>
  <c r="C1630" i="230"/>
  <c r="E1630" i="230" s="1"/>
  <c r="F1630" i="230" s="1"/>
  <c r="C1631" i="230"/>
  <c r="E1631" i="230" s="1"/>
  <c r="F1631" i="230" s="1"/>
  <c r="C1632" i="230"/>
  <c r="E1632" i="230" s="1"/>
  <c r="F1632" i="230" s="1"/>
  <c r="C1633" i="230"/>
  <c r="E1633" i="230" s="1"/>
  <c r="F1633" i="230" s="1"/>
  <c r="C1634" i="230"/>
  <c r="E1634" i="230" s="1"/>
  <c r="F1634" i="230" s="1"/>
  <c r="C1635" i="230"/>
  <c r="E1635" i="230" s="1"/>
  <c r="F1635" i="230" s="1"/>
  <c r="C1636" i="230"/>
  <c r="E1636" i="230" s="1"/>
  <c r="F1636" i="230" s="1"/>
  <c r="C1637" i="230"/>
  <c r="E1637" i="230" s="1"/>
  <c r="F1637" i="230" s="1"/>
  <c r="C1638" i="230"/>
  <c r="E1638" i="230" s="1"/>
  <c r="F1638" i="230" s="1"/>
  <c r="C1639" i="230"/>
  <c r="E1639" i="230" s="1"/>
  <c r="F1639" i="230" s="1"/>
  <c r="C1640" i="230"/>
  <c r="E1640" i="230" s="1"/>
  <c r="F1640" i="230" s="1"/>
  <c r="C1641" i="230"/>
  <c r="E1641" i="230" s="1"/>
  <c r="F1641" i="230" s="1"/>
  <c r="C1642" i="230"/>
  <c r="E1642" i="230" s="1"/>
  <c r="F1642" i="230" s="1"/>
  <c r="C1643" i="230"/>
  <c r="E1643" i="230" s="1"/>
  <c r="F1643" i="230" s="1"/>
  <c r="C1644" i="230"/>
  <c r="E1644" i="230" s="1"/>
  <c r="F1644" i="230" s="1"/>
  <c r="C1645" i="230"/>
  <c r="E1645" i="230" s="1"/>
  <c r="F1645" i="230" s="1"/>
  <c r="C1646" i="230"/>
  <c r="E1646" i="230" s="1"/>
  <c r="F1646" i="230" s="1"/>
  <c r="C1647" i="230"/>
  <c r="E1647" i="230" s="1"/>
  <c r="F1647" i="230" s="1"/>
  <c r="C1648" i="230"/>
  <c r="E1648" i="230" s="1"/>
  <c r="F1648" i="230" s="1"/>
  <c r="C1649" i="230"/>
  <c r="E1649" i="230" s="1"/>
  <c r="F1649" i="230" s="1"/>
  <c r="C1650" i="230"/>
  <c r="E1650" i="230" s="1"/>
  <c r="F1650" i="230" s="1"/>
  <c r="C1651" i="230"/>
  <c r="E1651" i="230" s="1"/>
  <c r="F1651" i="230" s="1"/>
  <c r="C1652" i="230"/>
  <c r="E1652" i="230" s="1"/>
  <c r="F1652" i="230" s="1"/>
  <c r="C1653" i="230"/>
  <c r="E1653" i="230" s="1"/>
  <c r="F1653" i="230" s="1"/>
  <c r="C1654" i="230"/>
  <c r="E1654" i="230" s="1"/>
  <c r="F1654" i="230" s="1"/>
  <c r="C1655" i="230"/>
  <c r="E1655" i="230" s="1"/>
  <c r="F1655" i="230" s="1"/>
  <c r="C1656" i="230"/>
  <c r="E1656" i="230" s="1"/>
  <c r="F1656" i="230" s="1"/>
  <c r="C1657" i="230"/>
  <c r="E1657" i="230" s="1"/>
  <c r="F1657" i="230" s="1"/>
  <c r="C1658" i="230"/>
  <c r="E1658" i="230" s="1"/>
  <c r="F1658" i="230" s="1"/>
  <c r="C1659" i="230"/>
  <c r="E1659" i="230" s="1"/>
  <c r="F1659" i="230" s="1"/>
  <c r="C1660" i="230"/>
  <c r="E1660" i="230" s="1"/>
  <c r="F1660" i="230" s="1"/>
  <c r="C1661" i="230"/>
  <c r="E1661" i="230" s="1"/>
  <c r="F1661" i="230" s="1"/>
  <c r="C1662" i="230"/>
  <c r="E1662" i="230" s="1"/>
  <c r="F1662" i="230" s="1"/>
  <c r="C1663" i="230"/>
  <c r="E1663" i="230" s="1"/>
  <c r="F1663" i="230" s="1"/>
  <c r="C1664" i="230"/>
  <c r="E1664" i="230" s="1"/>
  <c r="F1664" i="230" s="1"/>
  <c r="C1665" i="230"/>
  <c r="E1665" i="230" s="1"/>
  <c r="F1665" i="230" s="1"/>
  <c r="C1666" i="230"/>
  <c r="E1666" i="230" s="1"/>
  <c r="F1666" i="230" s="1"/>
  <c r="C1667" i="230"/>
  <c r="E1667" i="230" s="1"/>
  <c r="F1667" i="230" s="1"/>
  <c r="C1668" i="230"/>
  <c r="E1668" i="230" s="1"/>
  <c r="F1668" i="230" s="1"/>
  <c r="C1669" i="230"/>
  <c r="E1669" i="230" s="1"/>
  <c r="F1669" i="230" s="1"/>
  <c r="C1670" i="230"/>
  <c r="E1670" i="230" s="1"/>
  <c r="F1670" i="230" s="1"/>
  <c r="C1671" i="230"/>
  <c r="E1671" i="230" s="1"/>
  <c r="F1671" i="230" s="1"/>
  <c r="C1672" i="230"/>
  <c r="E1672" i="230" s="1"/>
  <c r="F1672" i="230" s="1"/>
  <c r="C1673" i="230"/>
  <c r="E1673" i="230" s="1"/>
  <c r="F1673" i="230" s="1"/>
  <c r="C1674" i="230"/>
  <c r="E1674" i="230" s="1"/>
  <c r="F1674" i="230" s="1"/>
  <c r="C1675" i="230"/>
  <c r="E1675" i="230" s="1"/>
  <c r="F1675" i="230" s="1"/>
  <c r="C1676" i="230"/>
  <c r="E1676" i="230" s="1"/>
  <c r="F1676" i="230" s="1"/>
  <c r="C1677" i="230"/>
  <c r="E1677" i="230" s="1"/>
  <c r="F1677" i="230" s="1"/>
  <c r="C1678" i="230"/>
  <c r="E1678" i="230" s="1"/>
  <c r="F1678" i="230" s="1"/>
  <c r="C1679" i="230"/>
  <c r="E1679" i="230" s="1"/>
  <c r="F1679" i="230" s="1"/>
  <c r="C1680" i="230"/>
  <c r="E1680" i="230" s="1"/>
  <c r="F1680" i="230" s="1"/>
  <c r="C1681" i="230"/>
  <c r="E1681" i="230" s="1"/>
  <c r="F1681" i="230" s="1"/>
  <c r="C1682" i="230"/>
  <c r="E1682" i="230" s="1"/>
  <c r="F1682" i="230" s="1"/>
  <c r="C1683" i="230"/>
  <c r="E1683" i="230" s="1"/>
  <c r="F1683" i="230" s="1"/>
  <c r="C1684" i="230"/>
  <c r="E1684" i="230" s="1"/>
  <c r="F1684" i="230" s="1"/>
  <c r="C1685" i="230"/>
  <c r="E1685" i="230" s="1"/>
  <c r="F1685" i="230" s="1"/>
  <c r="C1686" i="230"/>
  <c r="E1686" i="230" s="1"/>
  <c r="F1686" i="230" s="1"/>
  <c r="C1687" i="230"/>
  <c r="E1687" i="230" s="1"/>
  <c r="F1687" i="230" s="1"/>
  <c r="C1688" i="230"/>
  <c r="E1688" i="230" s="1"/>
  <c r="F1688" i="230" s="1"/>
  <c r="C1689" i="230"/>
  <c r="E1689" i="230" s="1"/>
  <c r="F1689" i="230" s="1"/>
  <c r="C1690" i="230"/>
  <c r="E1690" i="230" s="1"/>
  <c r="F1690" i="230" s="1"/>
  <c r="C1691" i="230"/>
  <c r="E1691" i="230" s="1"/>
  <c r="F1691" i="230" s="1"/>
  <c r="C1692" i="230"/>
  <c r="E1692" i="230" s="1"/>
  <c r="F1692" i="230" s="1"/>
  <c r="C1693" i="230"/>
  <c r="E1693" i="230" s="1"/>
  <c r="F1693" i="230" s="1"/>
  <c r="C1694" i="230"/>
  <c r="E1694" i="230" s="1"/>
  <c r="F1694" i="230" s="1"/>
  <c r="C1695" i="230"/>
  <c r="E1695" i="230" s="1"/>
  <c r="F1695" i="230" s="1"/>
  <c r="C1696" i="230"/>
  <c r="E1696" i="230" s="1"/>
  <c r="F1696" i="230" s="1"/>
  <c r="C1697" i="230"/>
  <c r="E1697" i="230" s="1"/>
  <c r="F1697" i="230" s="1"/>
  <c r="C1698" i="230"/>
  <c r="E1698" i="230" s="1"/>
  <c r="F1698" i="230" s="1"/>
  <c r="C1699" i="230"/>
  <c r="E1699" i="230" s="1"/>
  <c r="F1699" i="230" s="1"/>
  <c r="C1700" i="230"/>
  <c r="E1700" i="230" s="1"/>
  <c r="F1700" i="230" s="1"/>
  <c r="C1701" i="230"/>
  <c r="E1701" i="230" s="1"/>
  <c r="F1701" i="230" s="1"/>
  <c r="C1702" i="230"/>
  <c r="E1702" i="230" s="1"/>
  <c r="F1702" i="230" s="1"/>
  <c r="C1703" i="230"/>
  <c r="E1703" i="230" s="1"/>
  <c r="F1703" i="230" s="1"/>
  <c r="C1704" i="230"/>
  <c r="E1704" i="230" s="1"/>
  <c r="F1704" i="230" s="1"/>
  <c r="C1705" i="230"/>
  <c r="E1705" i="230" s="1"/>
  <c r="F1705" i="230" s="1"/>
  <c r="C1706" i="230"/>
  <c r="E1706" i="230" s="1"/>
  <c r="F1706" i="230" s="1"/>
  <c r="C1707" i="230"/>
  <c r="E1707" i="230" s="1"/>
  <c r="F1707" i="230" s="1"/>
  <c r="C1708" i="230"/>
  <c r="E1708" i="230" s="1"/>
  <c r="F1708" i="230" s="1"/>
  <c r="C1709" i="230"/>
  <c r="E1709" i="230" s="1"/>
  <c r="F1709" i="230" s="1"/>
  <c r="C1710" i="230"/>
  <c r="E1710" i="230" s="1"/>
  <c r="F1710" i="230" s="1"/>
  <c r="C1711" i="230"/>
  <c r="E1711" i="230" s="1"/>
  <c r="F1711" i="230" s="1"/>
  <c r="C1712" i="230"/>
  <c r="E1712" i="230" s="1"/>
  <c r="F1712" i="230" s="1"/>
  <c r="C1713" i="230"/>
  <c r="E1713" i="230" s="1"/>
  <c r="F1713" i="230" s="1"/>
  <c r="C1714" i="230"/>
  <c r="E1714" i="230" s="1"/>
  <c r="F1714" i="230" s="1"/>
  <c r="C1715" i="230"/>
  <c r="E1715" i="230" s="1"/>
  <c r="F1715" i="230" s="1"/>
  <c r="C1716" i="230"/>
  <c r="E1716" i="230" s="1"/>
  <c r="F1716" i="230" s="1"/>
  <c r="C1717" i="230"/>
  <c r="E1717" i="230" s="1"/>
  <c r="F1717" i="230" s="1"/>
  <c r="C1718" i="230"/>
  <c r="E1718" i="230" s="1"/>
  <c r="F1718" i="230" s="1"/>
  <c r="C1719" i="230"/>
  <c r="E1719" i="230" s="1"/>
  <c r="F1719" i="230" s="1"/>
  <c r="C1720" i="230"/>
  <c r="E1720" i="230" s="1"/>
  <c r="F1720" i="230" s="1"/>
  <c r="C1721" i="230"/>
  <c r="E1721" i="230" s="1"/>
  <c r="F1721" i="230" s="1"/>
  <c r="C1722" i="230"/>
  <c r="E1722" i="230" s="1"/>
  <c r="F1722" i="230" s="1"/>
  <c r="C1723" i="230"/>
  <c r="E1723" i="230" s="1"/>
  <c r="F1723" i="230" s="1"/>
  <c r="C1724" i="230"/>
  <c r="E1724" i="230" s="1"/>
  <c r="F1724" i="230" s="1"/>
  <c r="C1725" i="230"/>
  <c r="E1725" i="230" s="1"/>
  <c r="F1725" i="230" s="1"/>
  <c r="C1726" i="230"/>
  <c r="E1726" i="230" s="1"/>
  <c r="F1726" i="230" s="1"/>
  <c r="C1727" i="230"/>
  <c r="E1727" i="230" s="1"/>
  <c r="F1727" i="230" s="1"/>
  <c r="C1728" i="230"/>
  <c r="E1728" i="230" s="1"/>
  <c r="F1728" i="230" s="1"/>
  <c r="C1729" i="230"/>
  <c r="E1729" i="230" s="1"/>
  <c r="F1729" i="230" s="1"/>
  <c r="C1730" i="230"/>
  <c r="E1730" i="230" s="1"/>
  <c r="F1730" i="230" s="1"/>
  <c r="C1731" i="230"/>
  <c r="E1731" i="230" s="1"/>
  <c r="F1731" i="230" s="1"/>
  <c r="C1732" i="230"/>
  <c r="E1732" i="230" s="1"/>
  <c r="F1732" i="230" s="1"/>
  <c r="C1733" i="230"/>
  <c r="E1733" i="230" s="1"/>
  <c r="F1733" i="230" s="1"/>
  <c r="C1734" i="230"/>
  <c r="E1734" i="230" s="1"/>
  <c r="F1734" i="230" s="1"/>
  <c r="C1735" i="230"/>
  <c r="E1735" i="230" s="1"/>
  <c r="F1735" i="230" s="1"/>
  <c r="C1736" i="230"/>
  <c r="E1736" i="230" s="1"/>
  <c r="F1736" i="230" s="1"/>
  <c r="C1737" i="230"/>
  <c r="E1737" i="230" s="1"/>
  <c r="F1737" i="230" s="1"/>
  <c r="C1738" i="230"/>
  <c r="E1738" i="230" s="1"/>
  <c r="F1738" i="230" s="1"/>
  <c r="C1739" i="230"/>
  <c r="E1739" i="230" s="1"/>
  <c r="F1739" i="230" s="1"/>
  <c r="C1740" i="230"/>
  <c r="E1740" i="230" s="1"/>
  <c r="F1740" i="230" s="1"/>
  <c r="C1741" i="230"/>
  <c r="E1741" i="230" s="1"/>
  <c r="F1741" i="230" s="1"/>
  <c r="C1742" i="230"/>
  <c r="E1742" i="230" s="1"/>
  <c r="F1742" i="230" s="1"/>
  <c r="C1743" i="230"/>
  <c r="E1743" i="230" s="1"/>
  <c r="F1743" i="230" s="1"/>
  <c r="C1744" i="230"/>
  <c r="E1744" i="230" s="1"/>
  <c r="F1744" i="230" s="1"/>
  <c r="C1745" i="230"/>
  <c r="E1745" i="230" s="1"/>
  <c r="F1745" i="230" s="1"/>
  <c r="C1746" i="230"/>
  <c r="E1746" i="230" s="1"/>
  <c r="F1746" i="230" s="1"/>
  <c r="C1747" i="230"/>
  <c r="E1747" i="230" s="1"/>
  <c r="F1747" i="230" s="1"/>
  <c r="C1748" i="230"/>
  <c r="E1748" i="230" s="1"/>
  <c r="F1748" i="230" s="1"/>
  <c r="C1749" i="230"/>
  <c r="E1749" i="230" s="1"/>
  <c r="F1749" i="230" s="1"/>
  <c r="C1750" i="230"/>
  <c r="E1750" i="230" s="1"/>
  <c r="F1750" i="230" s="1"/>
  <c r="C1751" i="230"/>
  <c r="E1751" i="230" s="1"/>
  <c r="F1751" i="230" s="1"/>
  <c r="C1752" i="230"/>
  <c r="E1752" i="230" s="1"/>
  <c r="F1752" i="230" s="1"/>
  <c r="C1753" i="230"/>
  <c r="E1753" i="230" s="1"/>
  <c r="F1753" i="230" s="1"/>
  <c r="C1754" i="230"/>
  <c r="E1754" i="230" s="1"/>
  <c r="F1754" i="230" s="1"/>
  <c r="C1755" i="230"/>
  <c r="E1755" i="230" s="1"/>
  <c r="F1755" i="230" s="1"/>
  <c r="C1756" i="230"/>
  <c r="E1756" i="230" s="1"/>
  <c r="F1756" i="230" s="1"/>
  <c r="C1757" i="230"/>
  <c r="E1757" i="230" s="1"/>
  <c r="F1757" i="230" s="1"/>
  <c r="C1758" i="230"/>
  <c r="E1758" i="230" s="1"/>
  <c r="F1758" i="230" s="1"/>
  <c r="C1759" i="230"/>
  <c r="E1759" i="230" s="1"/>
  <c r="F1759" i="230" s="1"/>
  <c r="C1760" i="230"/>
  <c r="E1760" i="230" s="1"/>
  <c r="F1760" i="230" s="1"/>
  <c r="C1761" i="230"/>
  <c r="E1761" i="230" s="1"/>
  <c r="F1761" i="230" s="1"/>
  <c r="C1762" i="230"/>
  <c r="E1762" i="230" s="1"/>
  <c r="F1762" i="230" s="1"/>
  <c r="C1763" i="230"/>
  <c r="E1763" i="230" s="1"/>
  <c r="F1763" i="230" s="1"/>
  <c r="C1764" i="230"/>
  <c r="E1764" i="230" s="1"/>
  <c r="F1764" i="230" s="1"/>
  <c r="C1765" i="230"/>
  <c r="E1765" i="230" s="1"/>
  <c r="F1765" i="230" s="1"/>
  <c r="C1766" i="230"/>
  <c r="E1766" i="230" s="1"/>
  <c r="F1766" i="230" s="1"/>
  <c r="C1767" i="230"/>
  <c r="E1767" i="230" s="1"/>
  <c r="F1767" i="230" s="1"/>
  <c r="C1768" i="230"/>
  <c r="E1768" i="230" s="1"/>
  <c r="F1768" i="230" s="1"/>
  <c r="C1769" i="230"/>
  <c r="E1769" i="230" s="1"/>
  <c r="F1769" i="230" s="1"/>
  <c r="C1770" i="230"/>
  <c r="E1770" i="230" s="1"/>
  <c r="F1770" i="230" s="1"/>
  <c r="C1771" i="230"/>
  <c r="E1771" i="230" s="1"/>
  <c r="F1771" i="230" s="1"/>
  <c r="C1772" i="230"/>
  <c r="E1772" i="230" s="1"/>
  <c r="F1772" i="230" s="1"/>
  <c r="C1773" i="230"/>
  <c r="E1773" i="230" s="1"/>
  <c r="F1773" i="230" s="1"/>
  <c r="C1774" i="230"/>
  <c r="E1774" i="230" s="1"/>
  <c r="F1774" i="230" s="1"/>
  <c r="C1775" i="230"/>
  <c r="E1775" i="230" s="1"/>
  <c r="F1775" i="230" s="1"/>
  <c r="C1776" i="230"/>
  <c r="E1776" i="230" s="1"/>
  <c r="F1776" i="230" s="1"/>
  <c r="C1777" i="230"/>
  <c r="E1777" i="230" s="1"/>
  <c r="F1777" i="230" s="1"/>
  <c r="C1778" i="230"/>
  <c r="E1778" i="230" s="1"/>
  <c r="F1778" i="230" s="1"/>
  <c r="C1779" i="230"/>
  <c r="E1779" i="230" s="1"/>
  <c r="F1779" i="230" s="1"/>
  <c r="C1780" i="230"/>
  <c r="E1780" i="230" s="1"/>
  <c r="F1780" i="230" s="1"/>
  <c r="C1781" i="230"/>
  <c r="E1781" i="230" s="1"/>
  <c r="F1781" i="230" s="1"/>
  <c r="C1782" i="230"/>
  <c r="E1782" i="230" s="1"/>
  <c r="F1782" i="230" s="1"/>
  <c r="C1783" i="230"/>
  <c r="E1783" i="230" s="1"/>
  <c r="F1783" i="230" s="1"/>
  <c r="C1784" i="230"/>
  <c r="E1784" i="230" s="1"/>
  <c r="F1784" i="230" s="1"/>
  <c r="C1785" i="230"/>
  <c r="E1785" i="230" s="1"/>
  <c r="F1785" i="230" s="1"/>
  <c r="C1786" i="230"/>
  <c r="E1786" i="230" s="1"/>
  <c r="F1786" i="230" s="1"/>
  <c r="C1787" i="230"/>
  <c r="E1787" i="230" s="1"/>
  <c r="F1787" i="230" s="1"/>
  <c r="C1788" i="230"/>
  <c r="E1788" i="230" s="1"/>
  <c r="F1788" i="230" s="1"/>
  <c r="C1789" i="230"/>
  <c r="E1789" i="230" s="1"/>
  <c r="F1789" i="230" s="1"/>
  <c r="C1790" i="230"/>
  <c r="E1790" i="230" s="1"/>
  <c r="F1790" i="230" s="1"/>
  <c r="C1791" i="230"/>
  <c r="E1791" i="230" s="1"/>
  <c r="F1791" i="230" s="1"/>
  <c r="C1792" i="230"/>
  <c r="E1792" i="230" s="1"/>
  <c r="F1792" i="230" s="1"/>
  <c r="C1793" i="230"/>
  <c r="E1793" i="230" s="1"/>
  <c r="F1793" i="230" s="1"/>
  <c r="C1794" i="230"/>
  <c r="E1794" i="230" s="1"/>
  <c r="F1794" i="230" s="1"/>
  <c r="C1795" i="230"/>
  <c r="E1795" i="230" s="1"/>
  <c r="F1795" i="230" s="1"/>
  <c r="C1796" i="230"/>
  <c r="E1796" i="230" s="1"/>
  <c r="F1796" i="230" s="1"/>
  <c r="C1797" i="230"/>
  <c r="E1797" i="230" s="1"/>
  <c r="F1797" i="230" s="1"/>
  <c r="C1798" i="230"/>
  <c r="E1798" i="230" s="1"/>
  <c r="F1798" i="230" s="1"/>
  <c r="C1799" i="230"/>
  <c r="E1799" i="230" s="1"/>
  <c r="F1799" i="230" s="1"/>
  <c r="C1800" i="230"/>
  <c r="E1800" i="230" s="1"/>
  <c r="F1800" i="230" s="1"/>
  <c r="C1801" i="230"/>
  <c r="E1801" i="230" s="1"/>
  <c r="F1801" i="230" s="1"/>
  <c r="C1802" i="230"/>
  <c r="E1802" i="230" s="1"/>
  <c r="F1802" i="230" s="1"/>
  <c r="C1803" i="230"/>
  <c r="E1803" i="230" s="1"/>
  <c r="F1803" i="230" s="1"/>
  <c r="C1804" i="230"/>
  <c r="E1804" i="230" s="1"/>
  <c r="F1804" i="230" s="1"/>
  <c r="C1805" i="230"/>
  <c r="E1805" i="230" s="1"/>
  <c r="F1805" i="230" s="1"/>
  <c r="C1806" i="230"/>
  <c r="E1806" i="230" s="1"/>
  <c r="F1806" i="230" s="1"/>
  <c r="C1807" i="230"/>
  <c r="E1807" i="230" s="1"/>
  <c r="F1807" i="230" s="1"/>
  <c r="C1808" i="230"/>
  <c r="E1808" i="230" s="1"/>
  <c r="F1808" i="230" s="1"/>
  <c r="C1809" i="230"/>
  <c r="E1809" i="230" s="1"/>
  <c r="F1809" i="230" s="1"/>
  <c r="C1810" i="230"/>
  <c r="E1810" i="230" s="1"/>
  <c r="F1810" i="230" s="1"/>
  <c r="C1811" i="230"/>
  <c r="E1811" i="230" s="1"/>
  <c r="F1811" i="230" s="1"/>
  <c r="C1812" i="230"/>
  <c r="E1812" i="230" s="1"/>
  <c r="F1812" i="230" s="1"/>
  <c r="C1813" i="230"/>
  <c r="E1813" i="230" s="1"/>
  <c r="F1813" i="230" s="1"/>
  <c r="C1814" i="230"/>
  <c r="E1814" i="230" s="1"/>
  <c r="F1814" i="230" s="1"/>
  <c r="C1815" i="230"/>
  <c r="E1815" i="230" s="1"/>
  <c r="F1815" i="230" s="1"/>
  <c r="C1816" i="230"/>
  <c r="E1816" i="230" s="1"/>
  <c r="F1816" i="230" s="1"/>
  <c r="C1817" i="230"/>
  <c r="E1817" i="230" s="1"/>
  <c r="F1817" i="230" s="1"/>
  <c r="C1818" i="230"/>
  <c r="E1818" i="230" s="1"/>
  <c r="F1818" i="230" s="1"/>
  <c r="C1819" i="230"/>
  <c r="E1819" i="230" s="1"/>
  <c r="F1819" i="230" s="1"/>
  <c r="C1820" i="230"/>
  <c r="E1820" i="230" s="1"/>
  <c r="F1820" i="230" s="1"/>
  <c r="C1821" i="230"/>
  <c r="E1821" i="230" s="1"/>
  <c r="F1821" i="230" s="1"/>
  <c r="C1822" i="230"/>
  <c r="E1822" i="230" s="1"/>
  <c r="F1822" i="230" s="1"/>
  <c r="C1823" i="230"/>
  <c r="E1823" i="230" s="1"/>
  <c r="F1823" i="230" s="1"/>
  <c r="C1824" i="230"/>
  <c r="E1824" i="230" s="1"/>
  <c r="F1824" i="230" s="1"/>
  <c r="C1825" i="230"/>
  <c r="E1825" i="230" s="1"/>
  <c r="F1825" i="230" s="1"/>
  <c r="C1826" i="230"/>
  <c r="E1826" i="230" s="1"/>
  <c r="F1826" i="230" s="1"/>
  <c r="C1827" i="230"/>
  <c r="E1827" i="230" s="1"/>
  <c r="F1827" i="230" s="1"/>
  <c r="C1828" i="230"/>
  <c r="E1828" i="230" s="1"/>
  <c r="F1828" i="230" s="1"/>
  <c r="C1829" i="230"/>
  <c r="E1829" i="230" s="1"/>
  <c r="F1829" i="230" s="1"/>
  <c r="C1830" i="230"/>
  <c r="E1830" i="230" s="1"/>
  <c r="F1830" i="230" s="1"/>
  <c r="C1831" i="230"/>
  <c r="E1831" i="230" s="1"/>
  <c r="F1831" i="230" s="1"/>
  <c r="C1832" i="230"/>
  <c r="E1832" i="230" s="1"/>
  <c r="F1832" i="230" s="1"/>
  <c r="C1833" i="230"/>
  <c r="E1833" i="230" s="1"/>
  <c r="F1833" i="230" s="1"/>
  <c r="C1834" i="230"/>
  <c r="E1834" i="230" s="1"/>
  <c r="F1834" i="230" s="1"/>
  <c r="C1835" i="230"/>
  <c r="E1835" i="230" s="1"/>
  <c r="F1835" i="230" s="1"/>
  <c r="C1836" i="230"/>
  <c r="E1836" i="230" s="1"/>
  <c r="F1836" i="230" s="1"/>
  <c r="C1837" i="230"/>
  <c r="E1837" i="230" s="1"/>
  <c r="F1837" i="230" s="1"/>
  <c r="C1838" i="230"/>
  <c r="E1838" i="230" s="1"/>
  <c r="F1838" i="230" s="1"/>
  <c r="C1839" i="230"/>
  <c r="E1839" i="230" s="1"/>
  <c r="F1839" i="230" s="1"/>
  <c r="C1840" i="230"/>
  <c r="E1840" i="230" s="1"/>
  <c r="F1840" i="230" s="1"/>
  <c r="C1841" i="230"/>
  <c r="E1841" i="230" s="1"/>
  <c r="F1841" i="230" s="1"/>
  <c r="C1842" i="230"/>
  <c r="E1842" i="230" s="1"/>
  <c r="F1842" i="230" s="1"/>
  <c r="C1843" i="230"/>
  <c r="E1843" i="230" s="1"/>
  <c r="F1843" i="230" s="1"/>
  <c r="C1844" i="230"/>
  <c r="E1844" i="230" s="1"/>
  <c r="F1844" i="230" s="1"/>
  <c r="C1845" i="230"/>
  <c r="E1845" i="230" s="1"/>
  <c r="F1845" i="230" s="1"/>
  <c r="C1846" i="230"/>
  <c r="E1846" i="230" s="1"/>
  <c r="F1846" i="230" s="1"/>
  <c r="C1847" i="230"/>
  <c r="E1847" i="230" s="1"/>
  <c r="F1847" i="230" s="1"/>
  <c r="C1848" i="230"/>
  <c r="E1848" i="230" s="1"/>
  <c r="F1848" i="230" s="1"/>
  <c r="C1849" i="230"/>
  <c r="E1849" i="230" s="1"/>
  <c r="F1849" i="230" s="1"/>
  <c r="C1850" i="230"/>
  <c r="E1850" i="230" s="1"/>
  <c r="F1850" i="230" s="1"/>
  <c r="C1851" i="230"/>
  <c r="E1851" i="230" s="1"/>
  <c r="F1851" i="230" s="1"/>
  <c r="C1852" i="230"/>
  <c r="E1852" i="230" s="1"/>
  <c r="F1852" i="230" s="1"/>
  <c r="C1853" i="230"/>
  <c r="E1853" i="230" s="1"/>
  <c r="F1853" i="230" s="1"/>
  <c r="C1854" i="230"/>
  <c r="E1854" i="230" s="1"/>
  <c r="F1854" i="230" s="1"/>
  <c r="C1855" i="230"/>
  <c r="E1855" i="230" s="1"/>
  <c r="F1855" i="230" s="1"/>
  <c r="C1856" i="230"/>
  <c r="E1856" i="230" s="1"/>
  <c r="F1856" i="230" s="1"/>
  <c r="C1857" i="230"/>
  <c r="E1857" i="230" s="1"/>
  <c r="F1857" i="230" s="1"/>
  <c r="C1858" i="230"/>
  <c r="E1858" i="230" s="1"/>
  <c r="F1858" i="230" s="1"/>
  <c r="C1859" i="230"/>
  <c r="E1859" i="230" s="1"/>
  <c r="F1859" i="230" s="1"/>
  <c r="C1860" i="230"/>
  <c r="E1860" i="230" s="1"/>
  <c r="F1860" i="230" s="1"/>
  <c r="C1861" i="230"/>
  <c r="E1861" i="230" s="1"/>
  <c r="F1861" i="230" s="1"/>
  <c r="C1862" i="230"/>
  <c r="E1862" i="230" s="1"/>
  <c r="F1862" i="230" s="1"/>
  <c r="C1863" i="230"/>
  <c r="E1863" i="230" s="1"/>
  <c r="F1863" i="230" s="1"/>
  <c r="C1864" i="230"/>
  <c r="E1864" i="230" s="1"/>
  <c r="F1864" i="230" s="1"/>
  <c r="C1865" i="230"/>
  <c r="E1865" i="230" s="1"/>
  <c r="F1865" i="230" s="1"/>
  <c r="C1866" i="230"/>
  <c r="E1866" i="230" s="1"/>
  <c r="F1866" i="230" s="1"/>
  <c r="C1867" i="230"/>
  <c r="E1867" i="230" s="1"/>
  <c r="F1867" i="230" s="1"/>
  <c r="C1868" i="230"/>
  <c r="E1868" i="230" s="1"/>
  <c r="F1868" i="230" s="1"/>
  <c r="C1869" i="230"/>
  <c r="E1869" i="230" s="1"/>
  <c r="F1869" i="230" s="1"/>
  <c r="C1870" i="230"/>
  <c r="E1870" i="230" s="1"/>
  <c r="F1870" i="230" s="1"/>
  <c r="C1871" i="230"/>
  <c r="E1871" i="230" s="1"/>
  <c r="F1871" i="230" s="1"/>
  <c r="C1872" i="230"/>
  <c r="E1872" i="230" s="1"/>
  <c r="F1872" i="230" s="1"/>
  <c r="C1873" i="230"/>
  <c r="E1873" i="230" s="1"/>
  <c r="F1873" i="230" s="1"/>
  <c r="C1874" i="230"/>
  <c r="E1874" i="230" s="1"/>
  <c r="F1874" i="230" s="1"/>
  <c r="C1875" i="230"/>
  <c r="E1875" i="230" s="1"/>
  <c r="F1875" i="230" s="1"/>
  <c r="C1876" i="230"/>
  <c r="E1876" i="230" s="1"/>
  <c r="F1876" i="230" s="1"/>
  <c r="C1877" i="230"/>
  <c r="E1877" i="230" s="1"/>
  <c r="F1877" i="230" s="1"/>
  <c r="C1878" i="230"/>
  <c r="E1878" i="230" s="1"/>
  <c r="F1878" i="230" s="1"/>
  <c r="C1879" i="230"/>
  <c r="E1879" i="230" s="1"/>
  <c r="F1879" i="230" s="1"/>
  <c r="C1880" i="230"/>
  <c r="E1880" i="230" s="1"/>
  <c r="F1880" i="230" s="1"/>
  <c r="C1881" i="230"/>
  <c r="E1881" i="230" s="1"/>
  <c r="F1881" i="230" s="1"/>
  <c r="C1882" i="230"/>
  <c r="E1882" i="230" s="1"/>
  <c r="F1882" i="230" s="1"/>
  <c r="C1883" i="230"/>
  <c r="E1883" i="230" s="1"/>
  <c r="F1883" i="230" s="1"/>
  <c r="C1884" i="230"/>
  <c r="E1884" i="230" s="1"/>
  <c r="F1884" i="230" s="1"/>
  <c r="C1885" i="230"/>
  <c r="E1885" i="230" s="1"/>
  <c r="F1885" i="230" s="1"/>
  <c r="C1886" i="230"/>
  <c r="E1886" i="230" s="1"/>
  <c r="F1886" i="230" s="1"/>
  <c r="C1887" i="230"/>
  <c r="E1887" i="230" s="1"/>
  <c r="F1887" i="230" s="1"/>
  <c r="C1888" i="230"/>
  <c r="E1888" i="230" s="1"/>
  <c r="F1888" i="230" s="1"/>
  <c r="C1889" i="230"/>
  <c r="E1889" i="230" s="1"/>
  <c r="F1889" i="230" s="1"/>
  <c r="C1890" i="230"/>
  <c r="E1890" i="230" s="1"/>
  <c r="F1890" i="230" s="1"/>
  <c r="C1891" i="230"/>
  <c r="E1891" i="230" s="1"/>
  <c r="F1891" i="230" s="1"/>
  <c r="C1892" i="230"/>
  <c r="E1892" i="230" s="1"/>
  <c r="F1892" i="230" s="1"/>
  <c r="C1893" i="230"/>
  <c r="E1893" i="230" s="1"/>
  <c r="F1893" i="230" s="1"/>
  <c r="C1894" i="230"/>
  <c r="E1894" i="230" s="1"/>
  <c r="F1894" i="230" s="1"/>
  <c r="C1895" i="230"/>
  <c r="E1895" i="230" s="1"/>
  <c r="F1895" i="230" s="1"/>
  <c r="C1896" i="230"/>
  <c r="E1896" i="230" s="1"/>
  <c r="F1896" i="230" s="1"/>
  <c r="C1897" i="230"/>
  <c r="E1897" i="230" s="1"/>
  <c r="F1897" i="230" s="1"/>
  <c r="C1898" i="230"/>
  <c r="E1898" i="230" s="1"/>
  <c r="F1898" i="230" s="1"/>
  <c r="C1899" i="230"/>
  <c r="E1899" i="230" s="1"/>
  <c r="F1899" i="230" s="1"/>
  <c r="C1900" i="230"/>
  <c r="E1900" i="230" s="1"/>
  <c r="F1900" i="230" s="1"/>
  <c r="C1901" i="230"/>
  <c r="E1901" i="230" s="1"/>
  <c r="F1901" i="230" s="1"/>
  <c r="C1902" i="230"/>
  <c r="E1902" i="230" s="1"/>
  <c r="F1902" i="230" s="1"/>
  <c r="C1903" i="230"/>
  <c r="E1903" i="230" s="1"/>
  <c r="F1903" i="230" s="1"/>
  <c r="C1904" i="230"/>
  <c r="E1904" i="230" s="1"/>
  <c r="F1904" i="230" s="1"/>
  <c r="C1905" i="230"/>
  <c r="E1905" i="230" s="1"/>
  <c r="F1905" i="230" s="1"/>
  <c r="C1906" i="230"/>
  <c r="E1906" i="230" s="1"/>
  <c r="F1906" i="230" s="1"/>
  <c r="C1907" i="230"/>
  <c r="E1907" i="230" s="1"/>
  <c r="F1907" i="230" s="1"/>
  <c r="C1908" i="230"/>
  <c r="E1908" i="230" s="1"/>
  <c r="F1908" i="230" s="1"/>
  <c r="C1909" i="230"/>
  <c r="E1909" i="230" s="1"/>
  <c r="F1909" i="230" s="1"/>
  <c r="C1910" i="230"/>
  <c r="E1910" i="230" s="1"/>
  <c r="F1910" i="230" s="1"/>
  <c r="C1911" i="230"/>
  <c r="E1911" i="230" s="1"/>
  <c r="F1911" i="230" s="1"/>
  <c r="C1912" i="230"/>
  <c r="E1912" i="230" s="1"/>
  <c r="F1912" i="230" s="1"/>
  <c r="C1913" i="230"/>
  <c r="E1913" i="230" s="1"/>
  <c r="F1913" i="230" s="1"/>
  <c r="C1914" i="230"/>
  <c r="E1914" i="230" s="1"/>
  <c r="F1914" i="230" s="1"/>
  <c r="C1915" i="230"/>
  <c r="E1915" i="230" s="1"/>
  <c r="F1915" i="230" s="1"/>
  <c r="C1916" i="230"/>
  <c r="E1916" i="230" s="1"/>
  <c r="F1916" i="230" s="1"/>
  <c r="C1917" i="230"/>
  <c r="E1917" i="230" s="1"/>
  <c r="F1917" i="230" s="1"/>
  <c r="C1918" i="230"/>
  <c r="E1918" i="230" s="1"/>
  <c r="F1918" i="230" s="1"/>
  <c r="C1919" i="230"/>
  <c r="E1919" i="230" s="1"/>
  <c r="F1919" i="230" s="1"/>
  <c r="C1920" i="230"/>
  <c r="E1920" i="230" s="1"/>
  <c r="F1920" i="230" s="1"/>
  <c r="C1921" i="230"/>
  <c r="E1921" i="230" s="1"/>
  <c r="F1921" i="230" s="1"/>
  <c r="C1922" i="230"/>
  <c r="E1922" i="230" s="1"/>
  <c r="F1922" i="230" s="1"/>
  <c r="C1923" i="230"/>
  <c r="E1923" i="230" s="1"/>
  <c r="F1923" i="230" s="1"/>
  <c r="C1924" i="230"/>
  <c r="E1924" i="230" s="1"/>
  <c r="F1924" i="230" s="1"/>
  <c r="C1925" i="230"/>
  <c r="E1925" i="230" s="1"/>
  <c r="F1925" i="230" s="1"/>
  <c r="C1926" i="230"/>
  <c r="E1926" i="230" s="1"/>
  <c r="F1926" i="230" s="1"/>
  <c r="C1927" i="230"/>
  <c r="E1927" i="230" s="1"/>
  <c r="F1927" i="230" s="1"/>
  <c r="C1928" i="230"/>
  <c r="E1928" i="230" s="1"/>
  <c r="F1928" i="230" s="1"/>
  <c r="C1929" i="230"/>
  <c r="E1929" i="230" s="1"/>
  <c r="F1929" i="230" s="1"/>
  <c r="C1930" i="230"/>
  <c r="E1930" i="230" s="1"/>
  <c r="F1930" i="230" s="1"/>
  <c r="C1931" i="230"/>
  <c r="E1931" i="230" s="1"/>
  <c r="F1931" i="230" s="1"/>
  <c r="C1932" i="230"/>
  <c r="E1932" i="230" s="1"/>
  <c r="F1932" i="230" s="1"/>
  <c r="C1933" i="230"/>
  <c r="E1933" i="230" s="1"/>
  <c r="F1933" i="230" s="1"/>
  <c r="C1934" i="230"/>
  <c r="E1934" i="230" s="1"/>
  <c r="F1934" i="230" s="1"/>
  <c r="C1935" i="230"/>
  <c r="E1935" i="230" s="1"/>
  <c r="F1935" i="230" s="1"/>
  <c r="C1936" i="230"/>
  <c r="E1936" i="230" s="1"/>
  <c r="F1936" i="230" s="1"/>
  <c r="C1937" i="230"/>
  <c r="E1937" i="230" s="1"/>
  <c r="F1937" i="230" s="1"/>
  <c r="C1938" i="230"/>
  <c r="E1938" i="230" s="1"/>
  <c r="F1938" i="230" s="1"/>
  <c r="C1939" i="230"/>
  <c r="E1939" i="230" s="1"/>
  <c r="F1939" i="230" s="1"/>
  <c r="C1940" i="230"/>
  <c r="E1940" i="230" s="1"/>
  <c r="F1940" i="230" s="1"/>
  <c r="C1941" i="230"/>
  <c r="E1941" i="230" s="1"/>
  <c r="F1941" i="230" s="1"/>
  <c r="C1942" i="230"/>
  <c r="E1942" i="230" s="1"/>
  <c r="F1942" i="230" s="1"/>
  <c r="C1943" i="230"/>
  <c r="E1943" i="230" s="1"/>
  <c r="F1943" i="230" s="1"/>
  <c r="C1944" i="230"/>
  <c r="E1944" i="230" s="1"/>
  <c r="F1944" i="230" s="1"/>
  <c r="C1945" i="230"/>
  <c r="E1945" i="230" s="1"/>
  <c r="F1945" i="230" s="1"/>
  <c r="C1946" i="230"/>
  <c r="E1946" i="230" s="1"/>
  <c r="F1946" i="230" s="1"/>
  <c r="C1947" i="230"/>
  <c r="E1947" i="230" s="1"/>
  <c r="F1947" i="230" s="1"/>
  <c r="C1948" i="230"/>
  <c r="E1948" i="230" s="1"/>
  <c r="F1948" i="230" s="1"/>
  <c r="C1949" i="230"/>
  <c r="E1949" i="230" s="1"/>
  <c r="F1949" i="230" s="1"/>
  <c r="C1950" i="230"/>
  <c r="E1950" i="230" s="1"/>
  <c r="F1950" i="230" s="1"/>
  <c r="C1951" i="230"/>
  <c r="E1951" i="230" s="1"/>
  <c r="F1951" i="230" s="1"/>
  <c r="C1952" i="230"/>
  <c r="E1952" i="230" s="1"/>
  <c r="F1952" i="230" s="1"/>
  <c r="C1953" i="230"/>
  <c r="E1953" i="230" s="1"/>
  <c r="F1953" i="230" s="1"/>
  <c r="C1954" i="230"/>
  <c r="E1954" i="230" s="1"/>
  <c r="F1954" i="230" s="1"/>
  <c r="C1955" i="230"/>
  <c r="E1955" i="230" s="1"/>
  <c r="F1955" i="230" s="1"/>
  <c r="C1956" i="230"/>
  <c r="E1956" i="230" s="1"/>
  <c r="F1956" i="230" s="1"/>
  <c r="C1957" i="230"/>
  <c r="E1957" i="230" s="1"/>
  <c r="F1957" i="230" s="1"/>
  <c r="C1958" i="230"/>
  <c r="E1958" i="230" s="1"/>
  <c r="F1958" i="230" s="1"/>
  <c r="C1959" i="230"/>
  <c r="E1959" i="230" s="1"/>
  <c r="F1959" i="230" s="1"/>
  <c r="C1960" i="230"/>
  <c r="E1960" i="230" s="1"/>
  <c r="F1960" i="230" s="1"/>
  <c r="C1961" i="230"/>
  <c r="E1961" i="230" s="1"/>
  <c r="F1961" i="230" s="1"/>
  <c r="C1962" i="230"/>
  <c r="E1962" i="230" s="1"/>
  <c r="F1962" i="230" s="1"/>
  <c r="C1963" i="230"/>
  <c r="E1963" i="230" s="1"/>
  <c r="F1963" i="230" s="1"/>
  <c r="C1964" i="230"/>
  <c r="E1964" i="230" s="1"/>
  <c r="F1964" i="230" s="1"/>
  <c r="C1965" i="230"/>
  <c r="E1965" i="230" s="1"/>
  <c r="F1965" i="230" s="1"/>
  <c r="C1966" i="230"/>
  <c r="E1966" i="230" s="1"/>
  <c r="F1966" i="230" s="1"/>
  <c r="C1967" i="230"/>
  <c r="E1967" i="230" s="1"/>
  <c r="F1967" i="230" s="1"/>
  <c r="C1968" i="230"/>
  <c r="E1968" i="230" s="1"/>
  <c r="F1968" i="230" s="1"/>
  <c r="C1969" i="230"/>
  <c r="E1969" i="230" s="1"/>
  <c r="F1969" i="230" s="1"/>
  <c r="C1970" i="230"/>
  <c r="E1970" i="230" s="1"/>
  <c r="F1970" i="230" s="1"/>
  <c r="C1971" i="230"/>
  <c r="E1971" i="230" s="1"/>
  <c r="F1971" i="230" s="1"/>
  <c r="C1972" i="230"/>
  <c r="E1972" i="230" s="1"/>
  <c r="F1972" i="230" s="1"/>
  <c r="C1973" i="230"/>
  <c r="E1973" i="230" s="1"/>
  <c r="F1973" i="230" s="1"/>
  <c r="C1974" i="230"/>
  <c r="E1974" i="230" s="1"/>
  <c r="F1974" i="230" s="1"/>
  <c r="C1975" i="230"/>
  <c r="E1975" i="230" s="1"/>
  <c r="F1975" i="230" s="1"/>
  <c r="C1976" i="230"/>
  <c r="E1976" i="230" s="1"/>
  <c r="F1976" i="230" s="1"/>
  <c r="C1977" i="230"/>
  <c r="E1977" i="230" s="1"/>
  <c r="F1977" i="230" s="1"/>
  <c r="C1978" i="230"/>
  <c r="E1978" i="230" s="1"/>
  <c r="F1978" i="230" s="1"/>
  <c r="C1979" i="230"/>
  <c r="E1979" i="230" s="1"/>
  <c r="F1979" i="230" s="1"/>
  <c r="C1980" i="230"/>
  <c r="E1980" i="230" s="1"/>
  <c r="F1980" i="230" s="1"/>
  <c r="C1981" i="230"/>
  <c r="E1981" i="230" s="1"/>
  <c r="F1981" i="230" s="1"/>
  <c r="C1982" i="230"/>
  <c r="E1982" i="230" s="1"/>
  <c r="F1982" i="230" s="1"/>
  <c r="C1983" i="230"/>
  <c r="E1983" i="230" s="1"/>
  <c r="F1983" i="230" s="1"/>
  <c r="C1984" i="230"/>
  <c r="E1984" i="230" s="1"/>
  <c r="F1984" i="230" s="1"/>
  <c r="C1985" i="230"/>
  <c r="E1985" i="230" s="1"/>
  <c r="F1985" i="230" s="1"/>
  <c r="C1986" i="230"/>
  <c r="E1986" i="230" s="1"/>
  <c r="F1986" i="230" s="1"/>
  <c r="C1987" i="230"/>
  <c r="E1987" i="230" s="1"/>
  <c r="F1987" i="230" s="1"/>
  <c r="C1988" i="230"/>
  <c r="E1988" i="230" s="1"/>
  <c r="F1988" i="230" s="1"/>
  <c r="C1989" i="230"/>
  <c r="E1989" i="230" s="1"/>
  <c r="F1989" i="230" s="1"/>
  <c r="C1990" i="230"/>
  <c r="E1990" i="230" s="1"/>
  <c r="F1990" i="230" s="1"/>
  <c r="C1991" i="230"/>
  <c r="E1991" i="230" s="1"/>
  <c r="F1991" i="230" s="1"/>
  <c r="C1992" i="230"/>
  <c r="E1992" i="230" s="1"/>
  <c r="F1992" i="230" s="1"/>
  <c r="C1993" i="230"/>
  <c r="E1993" i="230" s="1"/>
  <c r="F1993" i="230" s="1"/>
  <c r="C1994" i="230"/>
  <c r="E1994" i="230" s="1"/>
  <c r="F1994" i="230" s="1"/>
  <c r="C1995" i="230"/>
  <c r="E1995" i="230" s="1"/>
  <c r="F1995" i="230" s="1"/>
  <c r="C1996" i="230"/>
  <c r="E1996" i="230" s="1"/>
  <c r="F1996" i="230" s="1"/>
  <c r="C1997" i="230"/>
  <c r="E1997" i="230" s="1"/>
  <c r="F1997" i="230" s="1"/>
  <c r="C1998" i="230"/>
  <c r="E1998" i="230" s="1"/>
  <c r="F1998" i="230" s="1"/>
  <c r="C1999" i="230"/>
  <c r="E1999" i="230" s="1"/>
  <c r="F1999" i="230" s="1"/>
  <c r="C2000" i="230"/>
  <c r="E2000" i="230" s="1"/>
  <c r="F2000" i="230" s="1"/>
  <c r="C2001" i="230"/>
  <c r="E2001" i="230" s="1"/>
  <c r="F2001" i="230" s="1"/>
  <c r="C2002" i="230"/>
  <c r="E2002" i="230" s="1"/>
  <c r="F2002" i="230" s="1"/>
  <c r="C2003" i="230"/>
  <c r="E2003" i="230" s="1"/>
  <c r="F2003" i="230" s="1"/>
  <c r="C2004" i="230"/>
  <c r="E2004" i="230" s="1"/>
  <c r="F2004" i="230" s="1"/>
  <c r="C2005" i="230"/>
  <c r="E2005" i="230" s="1"/>
  <c r="F2005" i="230" s="1"/>
  <c r="C2006" i="230"/>
  <c r="E2006" i="230" s="1"/>
  <c r="F2006" i="230" s="1"/>
  <c r="C2007" i="230"/>
  <c r="E2007" i="230" s="1"/>
  <c r="F2007" i="230" s="1"/>
  <c r="C2008" i="230"/>
  <c r="E2008" i="230" s="1"/>
  <c r="F2008" i="230" s="1"/>
  <c r="C2009" i="230"/>
  <c r="E2009" i="230" s="1"/>
  <c r="F2009" i="230" s="1"/>
  <c r="C2010" i="230"/>
  <c r="E2010" i="230" s="1"/>
  <c r="F2010" i="230" s="1"/>
  <c r="C2011" i="230"/>
  <c r="E2011" i="230" s="1"/>
  <c r="F2011" i="230" s="1"/>
  <c r="C2012" i="230"/>
  <c r="E2012" i="230" s="1"/>
  <c r="F2012" i="230" s="1"/>
  <c r="C2013" i="230"/>
  <c r="E2013" i="230" s="1"/>
  <c r="F2013" i="230" s="1"/>
  <c r="C2014" i="230"/>
  <c r="E2014" i="230" s="1"/>
  <c r="F2014" i="230" s="1"/>
  <c r="C2015" i="230"/>
  <c r="E2015" i="230" s="1"/>
  <c r="F2015" i="230" s="1"/>
  <c r="C2016" i="230"/>
  <c r="E2016" i="230" s="1"/>
  <c r="F2016" i="230" s="1"/>
  <c r="C2017" i="230"/>
  <c r="E2017" i="230" s="1"/>
  <c r="F2017" i="230" s="1"/>
  <c r="C2018" i="230"/>
  <c r="E2018" i="230" s="1"/>
  <c r="F2018" i="230" s="1"/>
  <c r="C2019" i="230"/>
  <c r="E2019" i="230" s="1"/>
  <c r="F2019" i="230" s="1"/>
  <c r="C2020" i="230"/>
  <c r="E2020" i="230" s="1"/>
  <c r="F2020" i="230" s="1"/>
  <c r="C2021" i="230"/>
  <c r="E2021" i="230" s="1"/>
  <c r="F2021" i="230" s="1"/>
  <c r="C2022" i="230"/>
  <c r="E2022" i="230" s="1"/>
  <c r="F2022" i="230" s="1"/>
  <c r="C2023" i="230"/>
  <c r="E2023" i="230" s="1"/>
  <c r="F2023" i="230" s="1"/>
  <c r="C2024" i="230"/>
  <c r="E2024" i="230" s="1"/>
  <c r="F2024" i="230" s="1"/>
  <c r="C2025" i="230"/>
  <c r="E2025" i="230" s="1"/>
  <c r="F2025" i="230" s="1"/>
  <c r="C2026" i="230"/>
  <c r="E2026" i="230" s="1"/>
  <c r="F2026" i="230" s="1"/>
  <c r="C2027" i="230"/>
  <c r="E2027" i="230" s="1"/>
  <c r="F2027" i="230" s="1"/>
  <c r="C2028" i="230"/>
  <c r="E2028" i="230" s="1"/>
  <c r="F2028" i="230" s="1"/>
  <c r="C2029" i="230"/>
  <c r="E2029" i="230" s="1"/>
  <c r="F2029" i="230" s="1"/>
  <c r="C2030" i="230"/>
  <c r="E2030" i="230" s="1"/>
  <c r="F2030" i="230" s="1"/>
  <c r="C2031" i="230"/>
  <c r="E2031" i="230" s="1"/>
  <c r="F2031" i="230" s="1"/>
  <c r="C2032" i="230"/>
  <c r="E2032" i="230" s="1"/>
  <c r="F2032" i="230" s="1"/>
  <c r="C2033" i="230"/>
  <c r="E2033" i="230" s="1"/>
  <c r="F2033" i="230" s="1"/>
  <c r="C2034" i="230"/>
  <c r="E2034" i="230" s="1"/>
  <c r="F2034" i="230" s="1"/>
  <c r="C2035" i="230"/>
  <c r="E2035" i="230" s="1"/>
  <c r="F2035" i="230" s="1"/>
  <c r="C2036" i="230"/>
  <c r="E2036" i="230" s="1"/>
  <c r="F2036" i="230" s="1"/>
  <c r="C2037" i="230"/>
  <c r="E2037" i="230" s="1"/>
  <c r="F2037" i="230" s="1"/>
  <c r="C2038" i="230"/>
  <c r="E2038" i="230" s="1"/>
  <c r="F2038" i="230" s="1"/>
  <c r="C2039" i="230"/>
  <c r="E2039" i="230" s="1"/>
  <c r="F2039" i="230" s="1"/>
  <c r="C2040" i="230"/>
  <c r="E2040" i="230" s="1"/>
  <c r="F2040" i="230" s="1"/>
  <c r="C2041" i="230"/>
  <c r="E2041" i="230" s="1"/>
  <c r="F2041" i="230" s="1"/>
  <c r="C2042" i="230"/>
  <c r="E2042" i="230" s="1"/>
  <c r="F2042" i="230" s="1"/>
  <c r="C2043" i="230"/>
  <c r="E2043" i="230" s="1"/>
  <c r="F2043" i="230" s="1"/>
  <c r="C2044" i="230"/>
  <c r="E2044" i="230" s="1"/>
  <c r="F2044" i="230" s="1"/>
  <c r="C2045" i="230"/>
  <c r="E2045" i="230" s="1"/>
  <c r="F2045" i="230" s="1"/>
  <c r="C2046" i="230"/>
  <c r="E2046" i="230" s="1"/>
  <c r="F2046" i="230" s="1"/>
  <c r="C2047" i="230"/>
  <c r="E2047" i="230" s="1"/>
  <c r="F2047" i="230" s="1"/>
  <c r="C2048" i="230"/>
  <c r="E2048" i="230" s="1"/>
  <c r="F2048" i="230" s="1"/>
  <c r="C2049" i="230"/>
  <c r="E2049" i="230" s="1"/>
  <c r="F2049" i="230" s="1"/>
  <c r="C2050" i="230"/>
  <c r="E2050" i="230" s="1"/>
  <c r="F2050" i="230" s="1"/>
  <c r="C2051" i="230"/>
  <c r="E2051" i="230" s="1"/>
  <c r="F2051" i="230" s="1"/>
  <c r="C2052" i="230"/>
  <c r="E2052" i="230" s="1"/>
  <c r="F2052" i="230" s="1"/>
  <c r="C2053" i="230"/>
  <c r="E2053" i="230" s="1"/>
  <c r="F2053" i="230" s="1"/>
  <c r="C2054" i="230"/>
  <c r="E2054" i="230" s="1"/>
  <c r="F2054" i="230" s="1"/>
  <c r="C2055" i="230"/>
  <c r="E2055" i="230" s="1"/>
  <c r="F2055" i="230" s="1"/>
  <c r="C2056" i="230"/>
  <c r="E2056" i="230" s="1"/>
  <c r="F2056" i="230" s="1"/>
  <c r="C2057" i="230"/>
  <c r="E2057" i="230" s="1"/>
  <c r="F2057" i="230" s="1"/>
  <c r="C2058" i="230"/>
  <c r="E2058" i="230" s="1"/>
  <c r="F2058" i="230" s="1"/>
  <c r="C2059" i="230"/>
  <c r="E2059" i="230" s="1"/>
  <c r="F2059" i="230" s="1"/>
  <c r="C2060" i="230"/>
  <c r="E2060" i="230" s="1"/>
  <c r="F2060" i="230" s="1"/>
  <c r="C2061" i="230"/>
  <c r="E2061" i="230" s="1"/>
  <c r="F2061" i="230" s="1"/>
  <c r="C2062" i="230"/>
  <c r="E2062" i="230" s="1"/>
  <c r="F2062" i="230" s="1"/>
  <c r="C2063" i="230"/>
  <c r="E2063" i="230" s="1"/>
  <c r="F2063" i="230" s="1"/>
  <c r="C2064" i="230"/>
  <c r="E2064" i="230" s="1"/>
  <c r="F2064" i="230" s="1"/>
  <c r="C2065" i="230"/>
  <c r="E2065" i="230" s="1"/>
  <c r="F2065" i="230" s="1"/>
  <c r="C2066" i="230"/>
  <c r="E2066" i="230" s="1"/>
  <c r="F2066" i="230" s="1"/>
  <c r="C2067" i="230"/>
  <c r="E2067" i="230" s="1"/>
  <c r="F2067" i="230" s="1"/>
  <c r="C2068" i="230"/>
  <c r="E2068" i="230" s="1"/>
  <c r="F2068" i="230" s="1"/>
  <c r="C2069" i="230"/>
  <c r="E2069" i="230" s="1"/>
  <c r="F2069" i="230" s="1"/>
  <c r="C2070" i="230"/>
  <c r="E2070" i="230" s="1"/>
  <c r="F2070" i="230" s="1"/>
  <c r="C2071" i="230"/>
  <c r="E2071" i="230" s="1"/>
  <c r="F2071" i="230" s="1"/>
  <c r="C2072" i="230"/>
  <c r="E2072" i="230" s="1"/>
  <c r="F2072" i="230" s="1"/>
  <c r="C2073" i="230"/>
  <c r="E2073" i="230" s="1"/>
  <c r="F2073" i="230" s="1"/>
  <c r="C2074" i="230"/>
  <c r="E2074" i="230" s="1"/>
  <c r="F2074" i="230" s="1"/>
  <c r="C2075" i="230"/>
  <c r="E2075" i="230" s="1"/>
  <c r="F2075" i="230" s="1"/>
  <c r="C2076" i="230"/>
  <c r="E2076" i="230" s="1"/>
  <c r="F2076" i="230" s="1"/>
  <c r="C2077" i="230"/>
  <c r="E2077" i="230" s="1"/>
  <c r="F2077" i="230" s="1"/>
  <c r="C2078" i="230"/>
  <c r="E2078" i="230" s="1"/>
  <c r="F2078" i="230" s="1"/>
  <c r="C2079" i="230"/>
  <c r="E2079" i="230" s="1"/>
  <c r="F2079" i="230" s="1"/>
  <c r="C2080" i="230"/>
  <c r="E2080" i="230" s="1"/>
  <c r="F2080" i="230" s="1"/>
  <c r="C2081" i="230"/>
  <c r="E2081" i="230" s="1"/>
  <c r="F2081" i="230" s="1"/>
  <c r="C2082" i="230"/>
  <c r="E2082" i="230" s="1"/>
  <c r="F2082" i="230" s="1"/>
  <c r="C2083" i="230"/>
  <c r="E2083" i="230" s="1"/>
  <c r="F2083" i="230" s="1"/>
  <c r="C2084" i="230"/>
  <c r="E2084" i="230" s="1"/>
  <c r="F2084" i="230" s="1"/>
  <c r="C2085" i="230"/>
  <c r="E2085" i="230" s="1"/>
  <c r="F2085" i="230" s="1"/>
  <c r="C2086" i="230"/>
  <c r="E2086" i="230" s="1"/>
  <c r="F2086" i="230" s="1"/>
  <c r="C2087" i="230"/>
  <c r="E2087" i="230" s="1"/>
  <c r="F2087" i="230" s="1"/>
  <c r="C2088" i="230"/>
  <c r="E2088" i="230" s="1"/>
  <c r="F2088" i="230" s="1"/>
  <c r="C2089" i="230"/>
  <c r="E2089" i="230" s="1"/>
  <c r="F2089" i="230" s="1"/>
  <c r="C2090" i="230"/>
  <c r="E2090" i="230" s="1"/>
  <c r="F2090" i="230" s="1"/>
  <c r="C2091" i="230"/>
  <c r="E2091" i="230" s="1"/>
  <c r="F2091" i="230" s="1"/>
  <c r="C2092" i="230"/>
  <c r="E2092" i="230" s="1"/>
  <c r="F2092" i="230" s="1"/>
  <c r="C2093" i="230"/>
  <c r="E2093" i="230" s="1"/>
  <c r="F2093" i="230" s="1"/>
  <c r="C2094" i="230"/>
  <c r="E2094" i="230" s="1"/>
  <c r="F2094" i="230" s="1"/>
  <c r="C2095" i="230"/>
  <c r="E2095" i="230" s="1"/>
  <c r="F2095" i="230" s="1"/>
  <c r="C2096" i="230"/>
  <c r="E2096" i="230" s="1"/>
  <c r="F2096" i="230" s="1"/>
  <c r="C2097" i="230"/>
  <c r="E2097" i="230" s="1"/>
  <c r="F2097" i="230" s="1"/>
  <c r="C2098" i="230"/>
  <c r="E2098" i="230" s="1"/>
  <c r="F2098" i="230" s="1"/>
  <c r="C2099" i="230"/>
  <c r="E2099" i="230" s="1"/>
  <c r="F2099" i="230" s="1"/>
  <c r="C2100" i="230"/>
  <c r="E2100" i="230" s="1"/>
  <c r="F2100" i="230" s="1"/>
  <c r="C2101" i="230"/>
  <c r="E2101" i="230" s="1"/>
  <c r="F2101" i="230" s="1"/>
  <c r="C2102" i="230"/>
  <c r="E2102" i="230" s="1"/>
  <c r="F2102" i="230" s="1"/>
  <c r="C2103" i="230"/>
  <c r="E2103" i="230" s="1"/>
  <c r="F2103" i="230" s="1"/>
  <c r="C2104" i="230"/>
  <c r="E2104" i="230" s="1"/>
  <c r="F2104" i="230" s="1"/>
  <c r="C2105" i="230"/>
  <c r="E2105" i="230" s="1"/>
  <c r="F2105" i="230" s="1"/>
  <c r="C2106" i="230"/>
  <c r="E2106" i="230" s="1"/>
  <c r="F2106" i="230" s="1"/>
  <c r="C2107" i="230"/>
  <c r="E2107" i="230" s="1"/>
  <c r="F2107" i="230" s="1"/>
  <c r="C2108" i="230"/>
  <c r="E2108" i="230" s="1"/>
  <c r="F2108" i="230" s="1"/>
  <c r="C2109" i="230"/>
  <c r="E2109" i="230" s="1"/>
  <c r="F2109" i="230" s="1"/>
  <c r="C2110" i="230"/>
  <c r="E2110" i="230" s="1"/>
  <c r="F2110" i="230" s="1"/>
  <c r="C2111" i="230"/>
  <c r="E2111" i="230" s="1"/>
  <c r="F2111" i="230" s="1"/>
  <c r="C2112" i="230"/>
  <c r="E2112" i="230" s="1"/>
  <c r="F2112" i="230" s="1"/>
  <c r="C2113" i="230"/>
  <c r="E2113" i="230" s="1"/>
  <c r="F2113" i="230" s="1"/>
  <c r="C2114" i="230"/>
  <c r="E2114" i="230" s="1"/>
  <c r="F2114" i="230" s="1"/>
  <c r="C2115" i="230"/>
  <c r="E2115" i="230" s="1"/>
  <c r="F2115" i="230" s="1"/>
  <c r="C2116" i="230"/>
  <c r="E2116" i="230" s="1"/>
  <c r="F2116" i="230" s="1"/>
  <c r="C2117" i="230"/>
  <c r="E2117" i="230" s="1"/>
  <c r="F2117" i="230" s="1"/>
  <c r="C2118" i="230"/>
  <c r="E2118" i="230" s="1"/>
  <c r="F2118" i="230" s="1"/>
  <c r="C2119" i="230"/>
  <c r="E2119" i="230" s="1"/>
  <c r="F2119" i="230" s="1"/>
  <c r="C2120" i="230"/>
  <c r="E2120" i="230" s="1"/>
  <c r="F2120" i="230" s="1"/>
  <c r="C2121" i="230"/>
  <c r="E2121" i="230" s="1"/>
  <c r="F2121" i="230" s="1"/>
  <c r="C2122" i="230"/>
  <c r="E2122" i="230" s="1"/>
  <c r="F2122" i="230" s="1"/>
  <c r="C2123" i="230"/>
  <c r="E2123" i="230" s="1"/>
  <c r="F2123" i="230" s="1"/>
  <c r="C2124" i="230"/>
  <c r="E2124" i="230" s="1"/>
  <c r="F2124" i="230" s="1"/>
  <c r="C2125" i="230"/>
  <c r="E2125" i="230" s="1"/>
  <c r="F2125" i="230" s="1"/>
  <c r="C2126" i="230"/>
  <c r="E2126" i="230" s="1"/>
  <c r="F2126" i="230" s="1"/>
  <c r="C2127" i="230"/>
  <c r="E2127" i="230" s="1"/>
  <c r="F2127" i="230" s="1"/>
  <c r="C2128" i="230"/>
  <c r="E2128" i="230" s="1"/>
  <c r="F2128" i="230" s="1"/>
  <c r="C2129" i="230"/>
  <c r="E2129" i="230" s="1"/>
  <c r="F2129" i="230" s="1"/>
  <c r="C2130" i="230"/>
  <c r="E2130" i="230" s="1"/>
  <c r="F2130" i="230" s="1"/>
  <c r="C2131" i="230"/>
  <c r="E2131" i="230" s="1"/>
  <c r="F2131" i="230" s="1"/>
  <c r="C2132" i="230"/>
  <c r="E2132" i="230" s="1"/>
  <c r="F2132" i="230" s="1"/>
  <c r="C2133" i="230"/>
  <c r="E2133" i="230" s="1"/>
  <c r="F2133" i="230" s="1"/>
  <c r="C2134" i="230"/>
  <c r="E2134" i="230" s="1"/>
  <c r="F2134" i="230" s="1"/>
  <c r="C2135" i="230"/>
  <c r="E2135" i="230" s="1"/>
  <c r="F2135" i="230" s="1"/>
  <c r="C2136" i="230"/>
  <c r="E2136" i="230" s="1"/>
  <c r="F2136" i="230" s="1"/>
  <c r="C2137" i="230"/>
  <c r="E2137" i="230" s="1"/>
  <c r="F2137" i="230" s="1"/>
  <c r="C2138" i="230"/>
  <c r="E2138" i="230" s="1"/>
  <c r="F2138" i="230" s="1"/>
  <c r="C2139" i="230"/>
  <c r="E2139" i="230" s="1"/>
  <c r="F2139" i="230" s="1"/>
  <c r="C2140" i="230"/>
  <c r="E2140" i="230" s="1"/>
  <c r="F2140" i="230" s="1"/>
  <c r="C2141" i="230"/>
  <c r="E2141" i="230" s="1"/>
  <c r="F2141" i="230" s="1"/>
  <c r="C2142" i="230"/>
  <c r="E2142" i="230" s="1"/>
  <c r="F2142" i="230" s="1"/>
  <c r="C2143" i="230"/>
  <c r="E2143" i="230" s="1"/>
  <c r="F2143" i="230" s="1"/>
  <c r="C2144" i="230"/>
  <c r="E2144" i="230" s="1"/>
  <c r="F2144" i="230" s="1"/>
  <c r="C2145" i="230"/>
  <c r="E2145" i="230" s="1"/>
  <c r="F2145" i="230" s="1"/>
  <c r="C2146" i="230"/>
  <c r="E2146" i="230" s="1"/>
  <c r="F2146" i="230" s="1"/>
  <c r="C2147" i="230"/>
  <c r="E2147" i="230" s="1"/>
  <c r="F2147" i="230" s="1"/>
  <c r="C2148" i="230"/>
  <c r="E2148" i="230" s="1"/>
  <c r="F2148" i="230" s="1"/>
  <c r="C2149" i="230"/>
  <c r="E2149" i="230" s="1"/>
  <c r="F2149" i="230" s="1"/>
  <c r="C2150" i="230"/>
  <c r="E2150" i="230" s="1"/>
  <c r="F2150" i="230" s="1"/>
  <c r="C2151" i="230"/>
  <c r="E2151" i="230" s="1"/>
  <c r="F2151" i="230" s="1"/>
  <c r="C2152" i="230"/>
  <c r="E2152" i="230" s="1"/>
  <c r="F2152" i="230" s="1"/>
  <c r="C2153" i="230"/>
  <c r="E2153" i="230" s="1"/>
  <c r="F2153" i="230" s="1"/>
  <c r="C2154" i="230"/>
  <c r="E2154" i="230" s="1"/>
  <c r="F2154" i="230" s="1"/>
  <c r="C2155" i="230"/>
  <c r="E2155" i="230" s="1"/>
  <c r="F2155" i="230" s="1"/>
  <c r="C2156" i="230"/>
  <c r="E2156" i="230" s="1"/>
  <c r="F2156" i="230" s="1"/>
  <c r="C2157" i="230"/>
  <c r="E2157" i="230" s="1"/>
  <c r="F2157" i="230" s="1"/>
  <c r="C2158" i="230"/>
  <c r="E2158" i="230" s="1"/>
  <c r="F2158" i="230" s="1"/>
  <c r="C2159" i="230"/>
  <c r="E2159" i="230" s="1"/>
  <c r="F2159" i="230" s="1"/>
  <c r="C2160" i="230"/>
  <c r="E2160" i="230" s="1"/>
  <c r="F2160" i="230" s="1"/>
  <c r="C2161" i="230"/>
  <c r="E2161" i="230" s="1"/>
  <c r="F2161" i="230" s="1"/>
  <c r="C2162" i="230"/>
  <c r="E2162" i="230" s="1"/>
  <c r="F2162" i="230" s="1"/>
  <c r="C2163" i="230"/>
  <c r="E2163" i="230" s="1"/>
  <c r="F2163" i="230" s="1"/>
  <c r="C2164" i="230"/>
  <c r="E2164" i="230" s="1"/>
  <c r="F2164" i="230" s="1"/>
  <c r="C2165" i="230"/>
  <c r="E2165" i="230" s="1"/>
  <c r="F2165" i="230" s="1"/>
  <c r="C2166" i="230"/>
  <c r="E2166" i="230" s="1"/>
  <c r="F2166" i="230" s="1"/>
  <c r="C2167" i="230"/>
  <c r="E2167" i="230" s="1"/>
  <c r="F2167" i="230" s="1"/>
  <c r="C2168" i="230"/>
  <c r="E2168" i="230" s="1"/>
  <c r="F2168" i="230" s="1"/>
  <c r="C2169" i="230"/>
  <c r="E2169" i="230" s="1"/>
  <c r="F2169" i="230" s="1"/>
  <c r="C2170" i="230"/>
  <c r="E2170" i="230" s="1"/>
  <c r="F2170" i="230" s="1"/>
  <c r="C2171" i="230"/>
  <c r="E2171" i="230" s="1"/>
  <c r="F2171" i="230" s="1"/>
  <c r="C2172" i="230"/>
  <c r="E2172" i="230" s="1"/>
  <c r="F2172" i="230" s="1"/>
  <c r="C2173" i="230"/>
  <c r="E2173" i="230" s="1"/>
  <c r="F2173" i="230" s="1"/>
  <c r="C2174" i="230"/>
  <c r="E2174" i="230" s="1"/>
  <c r="F2174" i="230" s="1"/>
  <c r="C2175" i="230"/>
  <c r="E2175" i="230" s="1"/>
  <c r="F2175" i="230" s="1"/>
  <c r="C2176" i="230"/>
  <c r="E2176" i="230" s="1"/>
  <c r="F2176" i="230" s="1"/>
  <c r="C2177" i="230"/>
  <c r="E2177" i="230" s="1"/>
  <c r="F2177" i="230" s="1"/>
  <c r="C2178" i="230"/>
  <c r="E2178" i="230" s="1"/>
  <c r="F2178" i="230" s="1"/>
  <c r="C2179" i="230"/>
  <c r="E2179" i="230" s="1"/>
  <c r="F2179" i="230" s="1"/>
  <c r="C2180" i="230"/>
  <c r="E2180" i="230" s="1"/>
  <c r="F2180" i="230" s="1"/>
  <c r="C2181" i="230"/>
  <c r="E2181" i="230" s="1"/>
  <c r="F2181" i="230" s="1"/>
  <c r="C2182" i="230"/>
  <c r="E2182" i="230" s="1"/>
  <c r="F2182" i="230" s="1"/>
  <c r="C2183" i="230"/>
  <c r="E2183" i="230" s="1"/>
  <c r="F2183" i="230" s="1"/>
  <c r="C2184" i="230"/>
  <c r="E2184" i="230" s="1"/>
  <c r="F2184" i="230" s="1"/>
  <c r="C2185" i="230"/>
  <c r="E2185" i="230" s="1"/>
  <c r="F2185" i="230" s="1"/>
  <c r="C2186" i="230"/>
  <c r="E2186" i="230" s="1"/>
  <c r="F2186" i="230" s="1"/>
  <c r="C2187" i="230"/>
  <c r="E2187" i="230" s="1"/>
  <c r="F2187" i="230" s="1"/>
  <c r="C2188" i="230"/>
  <c r="E2188" i="230" s="1"/>
  <c r="F2188" i="230" s="1"/>
  <c r="C2189" i="230"/>
  <c r="E2189" i="230" s="1"/>
  <c r="F2189" i="230" s="1"/>
  <c r="C2190" i="230"/>
  <c r="E2190" i="230" s="1"/>
  <c r="F2190" i="230" s="1"/>
  <c r="C2191" i="230"/>
  <c r="E2191" i="230" s="1"/>
  <c r="F2191" i="230" s="1"/>
  <c r="C2192" i="230"/>
  <c r="E2192" i="230" s="1"/>
  <c r="F2192" i="230" s="1"/>
  <c r="C2193" i="230"/>
  <c r="E2193" i="230" s="1"/>
  <c r="F2193" i="230" s="1"/>
  <c r="C2194" i="230"/>
  <c r="E2194" i="230" s="1"/>
  <c r="F2194" i="230" s="1"/>
  <c r="C2195" i="230"/>
  <c r="E2195" i="230" s="1"/>
  <c r="F2195" i="230" s="1"/>
  <c r="C2196" i="230"/>
  <c r="E2196" i="230" s="1"/>
  <c r="F2196" i="230" s="1"/>
  <c r="C2197" i="230"/>
  <c r="E2197" i="230" s="1"/>
  <c r="F2197" i="230" s="1"/>
  <c r="C2198" i="230"/>
  <c r="E2198" i="230" s="1"/>
  <c r="F2198" i="230" s="1"/>
  <c r="C2199" i="230"/>
  <c r="E2199" i="230" s="1"/>
  <c r="F2199" i="230" s="1"/>
  <c r="C2200" i="230"/>
  <c r="E2200" i="230" s="1"/>
  <c r="F2200" i="230" s="1"/>
  <c r="C2201" i="230"/>
  <c r="E2201" i="230" s="1"/>
  <c r="F2201" i="230" s="1"/>
  <c r="C2202" i="230"/>
  <c r="E2202" i="230" s="1"/>
  <c r="F2202" i="230" s="1"/>
  <c r="C2203" i="230"/>
  <c r="E2203" i="230" s="1"/>
  <c r="F2203" i="230" s="1"/>
  <c r="C2204" i="230"/>
  <c r="E2204" i="230" s="1"/>
  <c r="F2204" i="230" s="1"/>
  <c r="C2205" i="230"/>
  <c r="E2205" i="230" s="1"/>
  <c r="F2205" i="230" s="1"/>
  <c r="C2206" i="230"/>
  <c r="E2206" i="230" s="1"/>
  <c r="F2206" i="230" s="1"/>
  <c r="C2207" i="230"/>
  <c r="E2207" i="230" s="1"/>
  <c r="F2207" i="230" s="1"/>
  <c r="C2208" i="230"/>
  <c r="E2208" i="230" s="1"/>
  <c r="F2208" i="230" s="1"/>
  <c r="C2209" i="230"/>
  <c r="E2209" i="230" s="1"/>
  <c r="F2209" i="230" s="1"/>
  <c r="C2210" i="230"/>
  <c r="E2210" i="230" s="1"/>
  <c r="F2210" i="230" s="1"/>
  <c r="C2211" i="230"/>
  <c r="E2211" i="230" s="1"/>
  <c r="F2211" i="230" s="1"/>
  <c r="C2212" i="230"/>
  <c r="E2212" i="230" s="1"/>
  <c r="F2212" i="230" s="1"/>
  <c r="C2213" i="230"/>
  <c r="E2213" i="230" s="1"/>
  <c r="F2213" i="230" s="1"/>
  <c r="C2214" i="230"/>
  <c r="E2214" i="230" s="1"/>
  <c r="F2214" i="230" s="1"/>
  <c r="C2215" i="230"/>
  <c r="E2215" i="230" s="1"/>
  <c r="F2215" i="230" s="1"/>
  <c r="C2216" i="230"/>
  <c r="E2216" i="230" s="1"/>
  <c r="F2216" i="230" s="1"/>
  <c r="C2217" i="230"/>
  <c r="E2217" i="230" s="1"/>
  <c r="F2217" i="230" s="1"/>
  <c r="C2218" i="230"/>
  <c r="E2218" i="230" s="1"/>
  <c r="F2218" i="230" s="1"/>
  <c r="C2219" i="230"/>
  <c r="E2219" i="230" s="1"/>
  <c r="F2219" i="230" s="1"/>
  <c r="C2220" i="230"/>
  <c r="E2220" i="230" s="1"/>
  <c r="F2220" i="230" s="1"/>
  <c r="C2221" i="230"/>
  <c r="E2221" i="230" s="1"/>
  <c r="F2221" i="230" s="1"/>
  <c r="C2222" i="230"/>
  <c r="E2222" i="230" s="1"/>
  <c r="F2222" i="230" s="1"/>
  <c r="C2223" i="230"/>
  <c r="E2223" i="230" s="1"/>
  <c r="F2223" i="230" s="1"/>
  <c r="C2224" i="230"/>
  <c r="E2224" i="230" s="1"/>
  <c r="F2224" i="230" s="1"/>
  <c r="C2225" i="230"/>
  <c r="E2225" i="230" s="1"/>
  <c r="F2225" i="230" s="1"/>
  <c r="C2226" i="230"/>
  <c r="E2226" i="230" s="1"/>
  <c r="F2226" i="230" s="1"/>
  <c r="C2227" i="230"/>
  <c r="E2227" i="230" s="1"/>
  <c r="F2227" i="230" s="1"/>
  <c r="C2228" i="230"/>
  <c r="E2228" i="230" s="1"/>
  <c r="F2228" i="230" s="1"/>
  <c r="C2229" i="230"/>
  <c r="E2229" i="230" s="1"/>
  <c r="F2229" i="230" s="1"/>
  <c r="C2230" i="230"/>
  <c r="E2230" i="230" s="1"/>
  <c r="F2230" i="230" s="1"/>
  <c r="C2231" i="230"/>
  <c r="E2231" i="230" s="1"/>
  <c r="F2231" i="230" s="1"/>
  <c r="C2232" i="230"/>
  <c r="E2232" i="230" s="1"/>
  <c r="F2232" i="230" s="1"/>
  <c r="C2233" i="230"/>
  <c r="E2233" i="230" s="1"/>
  <c r="F2233" i="230" s="1"/>
  <c r="C2234" i="230"/>
  <c r="E2234" i="230" s="1"/>
  <c r="F2234" i="230" s="1"/>
  <c r="C2235" i="230"/>
  <c r="E2235" i="230" s="1"/>
  <c r="F2235" i="230" s="1"/>
  <c r="C2236" i="230"/>
  <c r="E2236" i="230" s="1"/>
  <c r="F2236" i="230" s="1"/>
  <c r="C2237" i="230"/>
  <c r="E2237" i="230" s="1"/>
  <c r="F2237" i="230" s="1"/>
  <c r="C2238" i="230"/>
  <c r="E2238" i="230" s="1"/>
  <c r="F2238" i="230" s="1"/>
  <c r="C2239" i="230"/>
  <c r="E2239" i="230" s="1"/>
  <c r="F2239" i="230" s="1"/>
  <c r="C2240" i="230"/>
  <c r="E2240" i="230" s="1"/>
  <c r="F2240" i="230" s="1"/>
  <c r="C2241" i="230"/>
  <c r="E2241" i="230" s="1"/>
  <c r="F2241" i="230" s="1"/>
  <c r="C2242" i="230"/>
  <c r="E2242" i="230" s="1"/>
  <c r="F2242" i="230" s="1"/>
  <c r="C2243" i="230"/>
  <c r="E2243" i="230" s="1"/>
  <c r="F2243" i="230" s="1"/>
  <c r="C2244" i="230"/>
  <c r="E2244" i="230" s="1"/>
  <c r="F2244" i="230" s="1"/>
  <c r="C2245" i="230"/>
  <c r="E2245" i="230" s="1"/>
  <c r="F2245" i="230" s="1"/>
  <c r="C2246" i="230"/>
  <c r="E2246" i="230" s="1"/>
  <c r="F2246" i="230" s="1"/>
  <c r="C2247" i="230"/>
  <c r="E2247" i="230" s="1"/>
  <c r="F2247" i="230" s="1"/>
  <c r="C2248" i="230"/>
  <c r="E2248" i="230" s="1"/>
  <c r="F2248" i="230" s="1"/>
  <c r="C2249" i="230"/>
  <c r="E2249" i="230" s="1"/>
  <c r="F2249" i="230" s="1"/>
  <c r="C2250" i="230"/>
  <c r="E2250" i="230" s="1"/>
  <c r="F2250" i="230" s="1"/>
  <c r="C2251" i="230"/>
  <c r="E2251" i="230" s="1"/>
  <c r="F2251" i="230" s="1"/>
  <c r="C2252" i="230"/>
  <c r="E2252" i="230" s="1"/>
  <c r="F2252" i="230" s="1"/>
  <c r="C2253" i="230"/>
  <c r="E2253" i="230" s="1"/>
  <c r="F2253" i="230" s="1"/>
  <c r="C2254" i="230"/>
  <c r="E2254" i="230" s="1"/>
  <c r="F2254" i="230" s="1"/>
  <c r="C2255" i="230"/>
  <c r="E2255" i="230" s="1"/>
  <c r="F2255" i="230" s="1"/>
  <c r="C2256" i="230"/>
  <c r="E2256" i="230" s="1"/>
  <c r="F2256" i="230" s="1"/>
  <c r="C2257" i="230"/>
  <c r="E2257" i="230" s="1"/>
  <c r="F2257" i="230" s="1"/>
  <c r="C2258" i="230"/>
  <c r="E2258" i="230" s="1"/>
  <c r="F2258" i="230" s="1"/>
  <c r="C2259" i="230"/>
  <c r="E2259" i="230" s="1"/>
  <c r="F2259" i="230" s="1"/>
  <c r="C2260" i="230"/>
  <c r="E2260" i="230" s="1"/>
  <c r="F2260" i="230" s="1"/>
  <c r="C2261" i="230"/>
  <c r="E2261" i="230" s="1"/>
  <c r="F2261" i="230" s="1"/>
  <c r="C2262" i="230"/>
  <c r="E2262" i="230" s="1"/>
  <c r="F2262" i="230" s="1"/>
  <c r="C2263" i="230"/>
  <c r="E2263" i="230" s="1"/>
  <c r="F2263" i="230" s="1"/>
  <c r="C2264" i="230"/>
  <c r="E2264" i="230" s="1"/>
  <c r="F2264" i="230" s="1"/>
  <c r="C2265" i="230"/>
  <c r="E2265" i="230" s="1"/>
  <c r="F2265" i="230" s="1"/>
  <c r="C2266" i="230"/>
  <c r="E2266" i="230" s="1"/>
  <c r="F2266" i="230" s="1"/>
  <c r="C2267" i="230"/>
  <c r="E2267" i="230" s="1"/>
  <c r="F2267" i="230" s="1"/>
  <c r="C2268" i="230"/>
  <c r="E2268" i="230" s="1"/>
  <c r="F2268" i="230" s="1"/>
  <c r="C2269" i="230"/>
  <c r="E2269" i="230" s="1"/>
  <c r="F2269" i="230" s="1"/>
  <c r="C2270" i="230"/>
  <c r="E2270" i="230" s="1"/>
  <c r="F2270" i="230" s="1"/>
  <c r="C2271" i="230"/>
  <c r="E2271" i="230" s="1"/>
  <c r="F2271" i="230" s="1"/>
  <c r="C2272" i="230"/>
  <c r="E2272" i="230" s="1"/>
  <c r="F2272" i="230" s="1"/>
  <c r="C2273" i="230"/>
  <c r="E2273" i="230" s="1"/>
  <c r="F2273" i="230" s="1"/>
  <c r="C2274" i="230"/>
  <c r="E2274" i="230" s="1"/>
  <c r="F2274" i="230" s="1"/>
  <c r="C2275" i="230"/>
  <c r="E2275" i="230" s="1"/>
  <c r="F2275" i="230" s="1"/>
  <c r="C2276" i="230"/>
  <c r="E2276" i="230" s="1"/>
  <c r="F2276" i="230" s="1"/>
  <c r="C2277" i="230"/>
  <c r="E2277" i="230" s="1"/>
  <c r="F2277" i="230" s="1"/>
  <c r="C2278" i="230"/>
  <c r="E2278" i="230" s="1"/>
  <c r="F2278" i="230" s="1"/>
  <c r="C2279" i="230"/>
  <c r="E2279" i="230" s="1"/>
  <c r="F2279" i="230" s="1"/>
  <c r="C2280" i="230"/>
  <c r="E2280" i="230" s="1"/>
  <c r="F2280" i="230" s="1"/>
  <c r="C2281" i="230"/>
  <c r="E2281" i="230" s="1"/>
  <c r="F2281" i="230" s="1"/>
  <c r="C2282" i="230"/>
  <c r="E2282" i="230" s="1"/>
  <c r="F2282" i="230" s="1"/>
  <c r="C2283" i="230"/>
  <c r="E2283" i="230" s="1"/>
  <c r="F2283" i="230" s="1"/>
  <c r="C2284" i="230"/>
  <c r="E2284" i="230" s="1"/>
  <c r="F2284" i="230" s="1"/>
  <c r="C2285" i="230"/>
  <c r="E2285" i="230" s="1"/>
  <c r="F2285" i="230" s="1"/>
  <c r="C2286" i="230"/>
  <c r="E2286" i="230" s="1"/>
  <c r="F2286" i="230" s="1"/>
  <c r="C2287" i="230"/>
  <c r="E2287" i="230" s="1"/>
  <c r="F2287" i="230" s="1"/>
  <c r="C2288" i="230"/>
  <c r="E2288" i="230" s="1"/>
  <c r="F2288" i="230" s="1"/>
  <c r="C2289" i="230"/>
  <c r="E2289" i="230" s="1"/>
  <c r="F2289" i="230" s="1"/>
  <c r="C2290" i="230"/>
  <c r="E2290" i="230" s="1"/>
  <c r="F2290" i="230" s="1"/>
  <c r="C2291" i="230"/>
  <c r="E2291" i="230" s="1"/>
  <c r="F2291" i="230" s="1"/>
  <c r="C2292" i="230"/>
  <c r="E2292" i="230" s="1"/>
  <c r="F2292" i="230" s="1"/>
  <c r="C2293" i="230"/>
  <c r="E2293" i="230" s="1"/>
  <c r="F2293" i="230" s="1"/>
  <c r="C2294" i="230"/>
  <c r="E2294" i="230" s="1"/>
  <c r="F2294" i="230" s="1"/>
  <c r="C2295" i="230"/>
  <c r="E2295" i="230" s="1"/>
  <c r="F2295" i="230" s="1"/>
  <c r="C2296" i="230"/>
  <c r="E2296" i="230" s="1"/>
  <c r="F2296" i="230" s="1"/>
  <c r="C2297" i="230"/>
  <c r="E2297" i="230" s="1"/>
  <c r="F2297" i="230" s="1"/>
  <c r="C2298" i="230"/>
  <c r="E2298" i="230" s="1"/>
  <c r="F2298" i="230" s="1"/>
  <c r="C2299" i="230"/>
  <c r="E2299" i="230" s="1"/>
  <c r="F2299" i="230" s="1"/>
  <c r="C2300" i="230"/>
  <c r="E2300" i="230" s="1"/>
  <c r="F2300" i="230" s="1"/>
  <c r="C2301" i="230"/>
  <c r="E2301" i="230" s="1"/>
  <c r="F2301" i="230" s="1"/>
  <c r="C2302" i="230"/>
  <c r="E2302" i="230" s="1"/>
  <c r="F2302" i="230" s="1"/>
  <c r="C2303" i="230"/>
  <c r="E2303" i="230" s="1"/>
  <c r="F2303" i="230" s="1"/>
  <c r="C2304" i="230"/>
  <c r="E2304" i="230" s="1"/>
  <c r="F2304" i="230" s="1"/>
  <c r="C2305" i="230"/>
  <c r="E2305" i="230" s="1"/>
  <c r="F2305" i="230" s="1"/>
  <c r="C2306" i="230"/>
  <c r="E2306" i="230" s="1"/>
  <c r="F2306" i="230" s="1"/>
  <c r="C2307" i="230"/>
  <c r="E2307" i="230" s="1"/>
  <c r="F2307" i="230" s="1"/>
  <c r="C2308" i="230"/>
  <c r="E2308" i="230" s="1"/>
  <c r="F2308" i="230" s="1"/>
  <c r="C2309" i="230"/>
  <c r="E2309" i="230" s="1"/>
  <c r="F2309" i="230" s="1"/>
  <c r="C2310" i="230"/>
  <c r="E2310" i="230" s="1"/>
  <c r="F2310" i="230" s="1"/>
  <c r="C2311" i="230"/>
  <c r="E2311" i="230" s="1"/>
  <c r="F2311" i="230" s="1"/>
  <c r="C2312" i="230"/>
  <c r="E2312" i="230" s="1"/>
  <c r="F2312" i="230" s="1"/>
  <c r="C2313" i="230"/>
  <c r="E2313" i="230" s="1"/>
  <c r="F2313" i="230" s="1"/>
  <c r="C2314" i="230"/>
  <c r="E2314" i="230" s="1"/>
  <c r="F2314" i="230" s="1"/>
  <c r="C2315" i="230"/>
  <c r="E2315" i="230" s="1"/>
  <c r="F2315" i="230" s="1"/>
  <c r="C2316" i="230"/>
  <c r="E2316" i="230" s="1"/>
  <c r="F2316" i="230" s="1"/>
  <c r="C2317" i="230"/>
  <c r="E2317" i="230" s="1"/>
  <c r="F2317" i="230" s="1"/>
  <c r="C2318" i="230"/>
  <c r="E2318" i="230" s="1"/>
  <c r="F2318" i="230" s="1"/>
  <c r="C2319" i="230"/>
  <c r="E2319" i="230" s="1"/>
  <c r="F2319" i="230" s="1"/>
  <c r="C2320" i="230"/>
  <c r="E2320" i="230" s="1"/>
  <c r="F2320" i="230" s="1"/>
  <c r="C2321" i="230"/>
  <c r="E2321" i="230" s="1"/>
  <c r="F2321" i="230" s="1"/>
  <c r="C2322" i="230"/>
  <c r="E2322" i="230" s="1"/>
  <c r="F2322" i="230" s="1"/>
  <c r="C2323" i="230"/>
  <c r="E2323" i="230" s="1"/>
  <c r="F2323" i="230" s="1"/>
  <c r="C2324" i="230"/>
  <c r="E2324" i="230" s="1"/>
  <c r="F2324" i="230" s="1"/>
  <c r="C2325" i="230"/>
  <c r="E2325" i="230" s="1"/>
  <c r="F2325" i="230" s="1"/>
  <c r="C2326" i="230"/>
  <c r="E2326" i="230" s="1"/>
  <c r="F2326" i="230" s="1"/>
  <c r="C2327" i="230"/>
  <c r="E2327" i="230" s="1"/>
  <c r="F2327" i="230" s="1"/>
  <c r="C2328" i="230"/>
  <c r="E2328" i="230" s="1"/>
  <c r="F2328" i="230" s="1"/>
  <c r="C2329" i="230"/>
  <c r="E2329" i="230" s="1"/>
  <c r="F2329" i="230" s="1"/>
  <c r="C2330" i="230"/>
  <c r="E2330" i="230" s="1"/>
  <c r="F2330" i="230" s="1"/>
  <c r="C2331" i="230"/>
  <c r="E2331" i="230" s="1"/>
  <c r="F2331" i="230" s="1"/>
  <c r="C2332" i="230"/>
  <c r="E2332" i="230" s="1"/>
  <c r="F2332" i="230" s="1"/>
  <c r="C2333" i="230"/>
  <c r="E2333" i="230" s="1"/>
  <c r="F2333" i="230" s="1"/>
  <c r="C2334" i="230"/>
  <c r="E2334" i="230" s="1"/>
  <c r="F2334" i="230" s="1"/>
  <c r="C2335" i="230"/>
  <c r="E2335" i="230" s="1"/>
  <c r="F2335" i="230" s="1"/>
  <c r="C2336" i="230"/>
  <c r="E2336" i="230" s="1"/>
  <c r="F2336" i="230" s="1"/>
  <c r="C2337" i="230"/>
  <c r="E2337" i="230" s="1"/>
  <c r="F2337" i="230" s="1"/>
  <c r="C2338" i="230"/>
  <c r="E2338" i="230" s="1"/>
  <c r="F2338" i="230" s="1"/>
  <c r="C2339" i="230"/>
  <c r="E2339" i="230" s="1"/>
  <c r="F2339" i="230" s="1"/>
  <c r="C2340" i="230"/>
  <c r="E2340" i="230" s="1"/>
  <c r="F2340" i="230" s="1"/>
  <c r="C2341" i="230"/>
  <c r="E2341" i="230" s="1"/>
  <c r="F2341" i="230" s="1"/>
  <c r="C2342" i="230"/>
  <c r="E2342" i="230" s="1"/>
  <c r="F2342" i="230" s="1"/>
  <c r="C2343" i="230"/>
  <c r="E2343" i="230" s="1"/>
  <c r="F2343" i="230" s="1"/>
  <c r="C2344" i="230"/>
  <c r="E2344" i="230" s="1"/>
  <c r="F2344" i="230" s="1"/>
  <c r="C2345" i="230"/>
  <c r="E2345" i="230" s="1"/>
  <c r="F2345" i="230" s="1"/>
  <c r="C2346" i="230"/>
  <c r="E2346" i="230" s="1"/>
  <c r="F2346" i="230" s="1"/>
  <c r="C2347" i="230"/>
  <c r="E2347" i="230" s="1"/>
  <c r="F2347" i="230" s="1"/>
  <c r="C2348" i="230"/>
  <c r="E2348" i="230" s="1"/>
  <c r="F2348" i="230" s="1"/>
  <c r="C2349" i="230"/>
  <c r="E2349" i="230" s="1"/>
  <c r="F2349" i="230" s="1"/>
  <c r="C2350" i="230"/>
  <c r="E2350" i="230" s="1"/>
  <c r="F2350" i="230" s="1"/>
  <c r="C2351" i="230"/>
  <c r="E2351" i="230" s="1"/>
  <c r="F2351" i="230" s="1"/>
  <c r="C2352" i="230"/>
  <c r="E2352" i="230" s="1"/>
  <c r="F2352" i="230" s="1"/>
  <c r="C2353" i="230"/>
  <c r="E2353" i="230" s="1"/>
  <c r="F2353" i="230" s="1"/>
  <c r="C2354" i="230"/>
  <c r="E2354" i="230" s="1"/>
  <c r="F2354" i="230" s="1"/>
  <c r="C2355" i="230"/>
  <c r="E2355" i="230" s="1"/>
  <c r="F2355" i="230" s="1"/>
  <c r="C2356" i="230"/>
  <c r="E2356" i="230" s="1"/>
  <c r="F2356" i="230" s="1"/>
  <c r="C2357" i="230"/>
  <c r="E2357" i="230" s="1"/>
  <c r="F2357" i="230" s="1"/>
  <c r="C2358" i="230"/>
  <c r="E2358" i="230" s="1"/>
  <c r="F2358" i="230" s="1"/>
  <c r="C2359" i="230"/>
  <c r="E2359" i="230" s="1"/>
  <c r="F2359" i="230" s="1"/>
  <c r="C2360" i="230"/>
  <c r="E2360" i="230" s="1"/>
  <c r="F2360" i="230" s="1"/>
  <c r="C2361" i="230"/>
  <c r="E2361" i="230" s="1"/>
  <c r="F2361" i="230" s="1"/>
  <c r="C2362" i="230"/>
  <c r="E2362" i="230" s="1"/>
  <c r="F2362" i="230" s="1"/>
  <c r="C2363" i="230"/>
  <c r="E2363" i="230" s="1"/>
  <c r="F2363" i="230" s="1"/>
  <c r="C2364" i="230"/>
  <c r="E2364" i="230" s="1"/>
  <c r="F2364" i="230" s="1"/>
  <c r="C2365" i="230"/>
  <c r="E2365" i="230" s="1"/>
  <c r="F2365" i="230" s="1"/>
  <c r="C2366" i="230"/>
  <c r="E2366" i="230" s="1"/>
  <c r="F2366" i="230" s="1"/>
  <c r="C2367" i="230"/>
  <c r="E2367" i="230" s="1"/>
  <c r="F2367" i="230" s="1"/>
  <c r="C2368" i="230"/>
  <c r="E2368" i="230" s="1"/>
  <c r="F2368" i="230" s="1"/>
  <c r="C2369" i="230"/>
  <c r="E2369" i="230" s="1"/>
  <c r="F2369" i="230" s="1"/>
  <c r="C2370" i="230"/>
  <c r="E2370" i="230" s="1"/>
  <c r="F2370" i="230" s="1"/>
  <c r="C2371" i="230"/>
  <c r="E2371" i="230" s="1"/>
  <c r="F2371" i="230" s="1"/>
  <c r="C2372" i="230"/>
  <c r="E2372" i="230" s="1"/>
  <c r="F2372" i="230" s="1"/>
  <c r="C2373" i="230"/>
  <c r="E2373" i="230" s="1"/>
  <c r="F2373" i="230" s="1"/>
  <c r="C2374" i="230"/>
  <c r="E2374" i="230" s="1"/>
  <c r="F2374" i="230" s="1"/>
  <c r="C2375" i="230"/>
  <c r="E2375" i="230" s="1"/>
  <c r="F2375" i="230" s="1"/>
  <c r="C2376" i="230"/>
  <c r="E2376" i="230" s="1"/>
  <c r="F2376" i="230" s="1"/>
  <c r="C2377" i="230"/>
  <c r="E2377" i="230" s="1"/>
  <c r="F2377" i="230" s="1"/>
  <c r="C2378" i="230"/>
  <c r="E2378" i="230" s="1"/>
  <c r="F2378" i="230" s="1"/>
  <c r="C2379" i="230"/>
  <c r="E2379" i="230" s="1"/>
  <c r="F2379" i="230" s="1"/>
  <c r="C2380" i="230"/>
  <c r="E2380" i="230" s="1"/>
  <c r="F2380" i="230" s="1"/>
  <c r="C2381" i="230"/>
  <c r="E2381" i="230" s="1"/>
  <c r="F2381" i="230" s="1"/>
  <c r="C2382" i="230"/>
  <c r="E2382" i="230" s="1"/>
  <c r="F2382" i="230" s="1"/>
  <c r="C2383" i="230"/>
  <c r="E2383" i="230" s="1"/>
  <c r="F2383" i="230" s="1"/>
  <c r="C2384" i="230"/>
  <c r="E2384" i="230" s="1"/>
  <c r="F2384" i="230" s="1"/>
  <c r="C2385" i="230"/>
  <c r="E2385" i="230" s="1"/>
  <c r="F2385" i="230" s="1"/>
  <c r="C2386" i="230"/>
  <c r="E2386" i="230" s="1"/>
  <c r="F2386" i="230" s="1"/>
  <c r="C2387" i="230"/>
  <c r="E2387" i="230" s="1"/>
  <c r="F2387" i="230" s="1"/>
  <c r="C2388" i="230"/>
  <c r="E2388" i="230" s="1"/>
  <c r="F2388" i="230" s="1"/>
  <c r="C2389" i="230"/>
  <c r="E2389" i="230" s="1"/>
  <c r="F2389" i="230" s="1"/>
  <c r="C2390" i="230"/>
  <c r="E2390" i="230" s="1"/>
  <c r="F2390" i="230" s="1"/>
  <c r="C2391" i="230"/>
  <c r="E2391" i="230" s="1"/>
  <c r="F2391" i="230" s="1"/>
  <c r="C2392" i="230"/>
  <c r="E2392" i="230" s="1"/>
  <c r="F2392" i="230" s="1"/>
  <c r="C2393" i="230"/>
  <c r="E2393" i="230" s="1"/>
  <c r="F2393" i="230" s="1"/>
  <c r="C2394" i="230"/>
  <c r="E2394" i="230" s="1"/>
  <c r="F2394" i="230" s="1"/>
  <c r="C2395" i="230"/>
  <c r="E2395" i="230" s="1"/>
  <c r="F2395" i="230" s="1"/>
  <c r="C2396" i="230"/>
  <c r="E2396" i="230" s="1"/>
  <c r="F2396" i="230" s="1"/>
  <c r="C2397" i="230"/>
  <c r="E2397" i="230" s="1"/>
  <c r="F2397" i="230" s="1"/>
  <c r="C2398" i="230"/>
  <c r="E2398" i="230" s="1"/>
  <c r="F2398" i="230" s="1"/>
  <c r="C2399" i="230"/>
  <c r="E2399" i="230" s="1"/>
  <c r="F2399" i="230" s="1"/>
  <c r="C2400" i="230"/>
  <c r="E2400" i="230" s="1"/>
  <c r="F2400" i="230" s="1"/>
  <c r="C2401" i="230"/>
  <c r="E2401" i="230" s="1"/>
  <c r="F2401" i="230" s="1"/>
  <c r="C2402" i="230"/>
  <c r="E2402" i="230" s="1"/>
  <c r="F2402" i="230" s="1"/>
  <c r="C2403" i="230"/>
  <c r="E2403" i="230" s="1"/>
  <c r="F2403" i="230" s="1"/>
  <c r="C2404" i="230"/>
  <c r="E2404" i="230" s="1"/>
  <c r="F2404" i="230" s="1"/>
  <c r="C2405" i="230"/>
  <c r="E2405" i="230" s="1"/>
  <c r="F2405" i="230" s="1"/>
  <c r="C2406" i="230"/>
  <c r="E2406" i="230" s="1"/>
  <c r="F2406" i="230" s="1"/>
  <c r="C2407" i="230"/>
  <c r="E2407" i="230" s="1"/>
  <c r="F2407" i="230" s="1"/>
  <c r="C2408" i="230"/>
  <c r="E2408" i="230" s="1"/>
  <c r="F2408" i="230" s="1"/>
  <c r="C2409" i="230"/>
  <c r="E2409" i="230" s="1"/>
  <c r="F2409" i="230" s="1"/>
  <c r="C2410" i="230"/>
  <c r="E2410" i="230" s="1"/>
  <c r="F2410" i="230" s="1"/>
  <c r="C2411" i="230"/>
  <c r="E2411" i="230" s="1"/>
  <c r="F2411" i="230" s="1"/>
  <c r="C2412" i="230"/>
  <c r="E2412" i="230" s="1"/>
  <c r="F2412" i="230" s="1"/>
  <c r="C2413" i="230"/>
  <c r="E2413" i="230" s="1"/>
  <c r="F2413" i="230" s="1"/>
  <c r="C2414" i="230"/>
  <c r="E2414" i="230" s="1"/>
  <c r="F2414" i="230" s="1"/>
  <c r="C2415" i="230"/>
  <c r="E2415" i="230" s="1"/>
  <c r="F2415" i="230" s="1"/>
  <c r="C2416" i="230"/>
  <c r="E2416" i="230" s="1"/>
  <c r="F2416" i="230" s="1"/>
  <c r="C2417" i="230"/>
  <c r="E2417" i="230" s="1"/>
  <c r="F2417" i="230" s="1"/>
  <c r="C2418" i="230"/>
  <c r="E2418" i="230" s="1"/>
  <c r="F2418" i="230" s="1"/>
  <c r="C2419" i="230"/>
  <c r="E2419" i="230" s="1"/>
  <c r="F2419" i="230" s="1"/>
  <c r="C2420" i="230"/>
  <c r="E2420" i="230" s="1"/>
  <c r="F2420" i="230" s="1"/>
  <c r="C2421" i="230"/>
  <c r="E2421" i="230" s="1"/>
  <c r="F2421" i="230" s="1"/>
  <c r="C2422" i="230"/>
  <c r="E2422" i="230" s="1"/>
  <c r="F2422" i="230" s="1"/>
  <c r="C2423" i="230"/>
  <c r="E2423" i="230" s="1"/>
  <c r="F2423" i="230" s="1"/>
  <c r="C2424" i="230"/>
  <c r="E2424" i="230" s="1"/>
  <c r="F2424" i="230" s="1"/>
  <c r="C2425" i="230"/>
  <c r="E2425" i="230" s="1"/>
  <c r="F2425" i="230" s="1"/>
  <c r="C2426" i="230"/>
  <c r="E2426" i="230" s="1"/>
  <c r="F2426" i="230" s="1"/>
  <c r="C2427" i="230"/>
  <c r="E2427" i="230" s="1"/>
  <c r="F2427" i="230" s="1"/>
  <c r="C2428" i="230"/>
  <c r="E2428" i="230" s="1"/>
  <c r="F2428" i="230" s="1"/>
  <c r="C2429" i="230"/>
  <c r="E2429" i="230" s="1"/>
  <c r="F2429" i="230" s="1"/>
  <c r="C2430" i="230"/>
  <c r="E2430" i="230" s="1"/>
  <c r="F2430" i="230" s="1"/>
  <c r="C2431" i="230"/>
  <c r="E2431" i="230" s="1"/>
  <c r="F2431" i="230" s="1"/>
  <c r="C2432" i="230"/>
  <c r="E2432" i="230" s="1"/>
  <c r="F2432" i="230" s="1"/>
  <c r="C2433" i="230"/>
  <c r="E2433" i="230" s="1"/>
  <c r="F2433" i="230" s="1"/>
  <c r="C2434" i="230"/>
  <c r="E2434" i="230" s="1"/>
  <c r="F2434" i="230" s="1"/>
  <c r="C2435" i="230"/>
  <c r="E2435" i="230" s="1"/>
  <c r="F2435" i="230" s="1"/>
  <c r="C2436" i="230"/>
  <c r="E2436" i="230" s="1"/>
  <c r="F2436" i="230" s="1"/>
  <c r="C2437" i="230"/>
  <c r="E2437" i="230" s="1"/>
  <c r="F2437" i="230" s="1"/>
  <c r="C2438" i="230"/>
  <c r="E2438" i="230" s="1"/>
  <c r="F2438" i="230" s="1"/>
  <c r="C2439" i="230"/>
  <c r="E2439" i="230" s="1"/>
  <c r="F2439" i="230" s="1"/>
  <c r="C2440" i="230"/>
  <c r="E2440" i="230" s="1"/>
  <c r="F2440" i="230" s="1"/>
  <c r="C2441" i="230"/>
  <c r="E2441" i="230" s="1"/>
  <c r="F2441" i="230" s="1"/>
  <c r="C2442" i="230"/>
  <c r="E2442" i="230" s="1"/>
  <c r="F2442" i="230" s="1"/>
  <c r="C2443" i="230"/>
  <c r="E2443" i="230" s="1"/>
  <c r="F2443" i="230" s="1"/>
  <c r="C2444" i="230"/>
  <c r="E2444" i="230" s="1"/>
  <c r="F2444" i="230" s="1"/>
  <c r="C2445" i="230"/>
  <c r="E2445" i="230" s="1"/>
  <c r="F2445" i="230" s="1"/>
  <c r="C2446" i="230"/>
  <c r="E2446" i="230" s="1"/>
  <c r="F2446" i="230" s="1"/>
  <c r="C2447" i="230"/>
  <c r="E2447" i="230" s="1"/>
  <c r="F2447" i="230" s="1"/>
  <c r="C2448" i="230"/>
  <c r="E2448" i="230" s="1"/>
  <c r="F2448" i="230" s="1"/>
  <c r="C2449" i="230"/>
  <c r="E2449" i="230" s="1"/>
  <c r="F2449" i="230" s="1"/>
  <c r="C2450" i="230"/>
  <c r="E2450" i="230" s="1"/>
  <c r="F2450" i="230" s="1"/>
  <c r="C2451" i="230"/>
  <c r="E2451" i="230" s="1"/>
  <c r="F2451" i="230" s="1"/>
  <c r="C2452" i="230"/>
  <c r="E2452" i="230" s="1"/>
  <c r="F2452" i="230" s="1"/>
  <c r="C2453" i="230"/>
  <c r="E2453" i="230" s="1"/>
  <c r="F2453" i="230" s="1"/>
  <c r="C2454" i="230"/>
  <c r="E2454" i="230" s="1"/>
  <c r="F2454" i="230" s="1"/>
  <c r="C2455" i="230"/>
  <c r="E2455" i="230" s="1"/>
  <c r="F2455" i="230" s="1"/>
  <c r="C2456" i="230"/>
  <c r="E2456" i="230" s="1"/>
  <c r="F2456" i="230" s="1"/>
  <c r="C2457" i="230"/>
  <c r="E2457" i="230" s="1"/>
  <c r="F2457" i="230" s="1"/>
  <c r="C2458" i="230"/>
  <c r="E2458" i="230" s="1"/>
  <c r="F2458" i="230" s="1"/>
  <c r="C2459" i="230"/>
  <c r="E2459" i="230" s="1"/>
  <c r="F2459" i="230" s="1"/>
  <c r="C2460" i="230"/>
  <c r="E2460" i="230" s="1"/>
  <c r="F2460" i="230" s="1"/>
  <c r="C2461" i="230"/>
  <c r="E2461" i="230" s="1"/>
  <c r="F2461" i="230" s="1"/>
  <c r="C2462" i="230"/>
  <c r="E2462" i="230" s="1"/>
  <c r="F2462" i="230" s="1"/>
  <c r="C2463" i="230"/>
  <c r="E2463" i="230" s="1"/>
  <c r="F2463" i="230" s="1"/>
  <c r="C2464" i="230"/>
  <c r="E2464" i="230" s="1"/>
  <c r="F2464" i="230" s="1"/>
  <c r="C2465" i="230"/>
  <c r="E2465" i="230" s="1"/>
  <c r="F2465" i="230" s="1"/>
  <c r="C2466" i="230"/>
  <c r="E2466" i="230" s="1"/>
  <c r="F2466" i="230" s="1"/>
  <c r="C2467" i="230"/>
  <c r="E2467" i="230" s="1"/>
  <c r="F2467" i="230" s="1"/>
  <c r="C2468" i="230"/>
  <c r="E2468" i="230" s="1"/>
  <c r="F2468" i="230" s="1"/>
  <c r="C2469" i="230"/>
  <c r="E2469" i="230" s="1"/>
  <c r="F2469" i="230" s="1"/>
  <c r="C2470" i="230"/>
  <c r="E2470" i="230" s="1"/>
  <c r="F2470" i="230" s="1"/>
  <c r="C2471" i="230"/>
  <c r="E2471" i="230" s="1"/>
  <c r="F2471" i="230" s="1"/>
  <c r="C2472" i="230"/>
  <c r="E2472" i="230" s="1"/>
  <c r="F2472" i="230" s="1"/>
  <c r="C2473" i="230"/>
  <c r="E2473" i="230" s="1"/>
  <c r="F2473" i="230" s="1"/>
  <c r="C2474" i="230"/>
  <c r="E2474" i="230" s="1"/>
  <c r="F2474" i="230" s="1"/>
  <c r="C2475" i="230"/>
  <c r="E2475" i="230" s="1"/>
  <c r="F2475" i="230" s="1"/>
  <c r="C2476" i="230"/>
  <c r="E2476" i="230" s="1"/>
  <c r="F2476" i="230" s="1"/>
  <c r="C2477" i="230"/>
  <c r="E2477" i="230" s="1"/>
  <c r="F2477" i="230" s="1"/>
  <c r="C2478" i="230"/>
  <c r="E2478" i="230" s="1"/>
  <c r="F2478" i="230" s="1"/>
  <c r="C2479" i="230"/>
  <c r="E2479" i="230" s="1"/>
  <c r="F2479" i="230" s="1"/>
  <c r="C2480" i="230"/>
  <c r="E2480" i="230" s="1"/>
  <c r="F2480" i="230" s="1"/>
  <c r="C2481" i="230"/>
  <c r="E2481" i="230" s="1"/>
  <c r="F2481" i="230" s="1"/>
  <c r="C2482" i="230"/>
  <c r="E2482" i="230" s="1"/>
  <c r="F2482" i="230" s="1"/>
  <c r="C2483" i="230"/>
  <c r="E2483" i="230" s="1"/>
  <c r="F2483" i="230" s="1"/>
  <c r="C2484" i="230"/>
  <c r="E2484" i="230" s="1"/>
  <c r="F2484" i="230" s="1"/>
  <c r="C2485" i="230"/>
  <c r="E2485" i="230" s="1"/>
  <c r="F2485" i="230" s="1"/>
  <c r="C2486" i="230"/>
  <c r="E2486" i="230" s="1"/>
  <c r="F2486" i="230" s="1"/>
  <c r="C2487" i="230"/>
  <c r="E2487" i="230" s="1"/>
  <c r="F2487" i="230" s="1"/>
  <c r="C2488" i="230"/>
  <c r="E2488" i="230" s="1"/>
  <c r="F2488" i="230" s="1"/>
  <c r="C2489" i="230"/>
  <c r="E2489" i="230" s="1"/>
  <c r="F2489" i="230" s="1"/>
  <c r="C2490" i="230"/>
  <c r="E2490" i="230" s="1"/>
  <c r="F2490" i="230" s="1"/>
  <c r="C2491" i="230"/>
  <c r="E2491" i="230" s="1"/>
  <c r="F2491" i="230" s="1"/>
  <c r="C2492" i="230"/>
  <c r="E2492" i="230" s="1"/>
  <c r="F2492" i="230" s="1"/>
  <c r="C2493" i="230"/>
  <c r="E2493" i="230" s="1"/>
  <c r="F2493" i="230" s="1"/>
  <c r="C2494" i="230"/>
  <c r="E2494" i="230" s="1"/>
  <c r="F2494" i="230" s="1"/>
  <c r="C2495" i="230"/>
  <c r="E2495" i="230" s="1"/>
  <c r="F2495" i="230" s="1"/>
  <c r="C2496" i="230"/>
  <c r="E2496" i="230" s="1"/>
  <c r="F2496" i="230" s="1"/>
  <c r="C2497" i="230"/>
  <c r="E2497" i="230" s="1"/>
  <c r="F2497" i="230" s="1"/>
  <c r="C2498" i="230"/>
  <c r="E2498" i="230" s="1"/>
  <c r="F2498" i="230" s="1"/>
  <c r="C2499" i="230"/>
  <c r="E2499" i="230" s="1"/>
  <c r="F2499" i="230" s="1"/>
  <c r="C2500" i="230"/>
  <c r="E2500" i="230" s="1"/>
  <c r="F2500" i="230" s="1"/>
  <c r="C2501" i="230"/>
  <c r="E2501" i="230" s="1"/>
  <c r="F2501" i="230" s="1"/>
  <c r="C2502" i="230"/>
  <c r="E2502" i="230" s="1"/>
  <c r="F2502" i="230" s="1"/>
  <c r="C2503" i="230"/>
  <c r="E2503" i="230" s="1"/>
  <c r="F2503" i="230" s="1"/>
  <c r="C2504" i="230"/>
  <c r="E2504" i="230" s="1"/>
  <c r="F2504" i="230" s="1"/>
  <c r="C2505" i="230"/>
  <c r="E2505" i="230" s="1"/>
  <c r="F2505" i="230" s="1"/>
  <c r="C2506" i="230"/>
  <c r="E2506" i="230" s="1"/>
  <c r="F2506" i="230" s="1"/>
  <c r="C2507" i="230"/>
  <c r="E2507" i="230" s="1"/>
  <c r="F2507" i="230" s="1"/>
  <c r="C2508" i="230"/>
  <c r="E2508" i="230" s="1"/>
  <c r="F2508" i="230" s="1"/>
  <c r="C2509" i="230"/>
  <c r="E2509" i="230" s="1"/>
  <c r="F2509" i="230" s="1"/>
  <c r="C2510" i="230"/>
  <c r="E2510" i="230" s="1"/>
  <c r="F2510" i="230" s="1"/>
  <c r="C2511" i="230"/>
  <c r="E2511" i="230" s="1"/>
  <c r="F2511" i="230" s="1"/>
  <c r="C2512" i="230"/>
  <c r="E2512" i="230" s="1"/>
  <c r="F2512" i="230" s="1"/>
  <c r="C2513" i="230"/>
  <c r="E2513" i="230" s="1"/>
  <c r="F2513" i="230" s="1"/>
  <c r="C2514" i="230"/>
  <c r="E2514" i="230" s="1"/>
  <c r="F2514" i="230" s="1"/>
  <c r="C2515" i="230"/>
  <c r="E2515" i="230" s="1"/>
  <c r="F2515" i="230" s="1"/>
  <c r="C2516" i="230"/>
  <c r="E2516" i="230" s="1"/>
  <c r="F2516" i="230" s="1"/>
  <c r="C2517" i="230"/>
  <c r="E2517" i="230" s="1"/>
  <c r="F2517" i="230" s="1"/>
  <c r="C2518" i="230"/>
  <c r="E2518" i="230" s="1"/>
  <c r="F2518" i="230" s="1"/>
  <c r="C2519" i="230"/>
  <c r="E2519" i="230" s="1"/>
  <c r="F2519" i="230" s="1"/>
  <c r="C2520" i="230"/>
  <c r="E2520" i="230" s="1"/>
  <c r="F2520" i="230" s="1"/>
  <c r="C2521" i="230"/>
  <c r="E2521" i="230" s="1"/>
  <c r="F2521" i="230" s="1"/>
  <c r="C2522" i="230"/>
  <c r="E2522" i="230" s="1"/>
  <c r="F2522" i="230" s="1"/>
  <c r="C2523" i="230"/>
  <c r="E2523" i="230" s="1"/>
  <c r="F2523" i="230" s="1"/>
  <c r="C2524" i="230"/>
  <c r="E2524" i="230" s="1"/>
  <c r="F2524" i="230" s="1"/>
  <c r="C2525" i="230"/>
  <c r="E2525" i="230" s="1"/>
  <c r="F2525" i="230" s="1"/>
  <c r="C2526" i="230"/>
  <c r="E2526" i="230" s="1"/>
  <c r="F2526" i="230" s="1"/>
  <c r="C2527" i="230"/>
  <c r="E2527" i="230" s="1"/>
  <c r="F2527" i="230" s="1"/>
  <c r="C2528" i="230"/>
  <c r="E2528" i="230" s="1"/>
  <c r="F2528" i="230" s="1"/>
  <c r="C2529" i="230"/>
  <c r="E2529" i="230" s="1"/>
  <c r="F2529" i="230" s="1"/>
  <c r="C2530" i="230"/>
  <c r="E2530" i="230" s="1"/>
  <c r="F2530" i="230" s="1"/>
  <c r="C2531" i="230"/>
  <c r="E2531" i="230" s="1"/>
  <c r="F2531" i="230" s="1"/>
  <c r="C2532" i="230"/>
  <c r="E2532" i="230" s="1"/>
  <c r="F2532" i="230" s="1"/>
  <c r="C2533" i="230"/>
  <c r="E2533" i="230" s="1"/>
  <c r="F2533" i="230" s="1"/>
  <c r="C2534" i="230"/>
  <c r="E2534" i="230" s="1"/>
  <c r="F2534" i="230" s="1"/>
  <c r="C2535" i="230"/>
  <c r="E2535" i="230" s="1"/>
  <c r="F2535" i="230" s="1"/>
  <c r="C2536" i="230"/>
  <c r="E2536" i="230" s="1"/>
  <c r="F2536" i="230" s="1"/>
  <c r="C2537" i="230"/>
  <c r="E2537" i="230" s="1"/>
  <c r="F2537" i="230" s="1"/>
  <c r="C2538" i="230"/>
  <c r="E2538" i="230" s="1"/>
  <c r="F2538" i="230" s="1"/>
  <c r="C2539" i="230"/>
  <c r="E2539" i="230" s="1"/>
  <c r="F2539" i="230" s="1"/>
  <c r="C2540" i="230"/>
  <c r="E2540" i="230" s="1"/>
  <c r="F2540" i="230" s="1"/>
  <c r="C2541" i="230"/>
  <c r="E2541" i="230" s="1"/>
  <c r="F2541" i="230" s="1"/>
  <c r="C2542" i="230"/>
  <c r="E2542" i="230" s="1"/>
  <c r="F2542" i="230" s="1"/>
  <c r="C2543" i="230"/>
  <c r="E2543" i="230" s="1"/>
  <c r="F2543" i="230" s="1"/>
  <c r="C2544" i="230"/>
  <c r="E2544" i="230" s="1"/>
  <c r="F2544" i="230" s="1"/>
  <c r="C2545" i="230"/>
  <c r="E2545" i="230" s="1"/>
  <c r="F2545" i="230" s="1"/>
  <c r="C2546" i="230"/>
  <c r="E2546" i="230" s="1"/>
  <c r="F2546" i="230" s="1"/>
  <c r="C2547" i="230"/>
  <c r="E2547" i="230" s="1"/>
  <c r="F2547" i="230" s="1"/>
  <c r="C2548" i="230"/>
  <c r="E2548" i="230" s="1"/>
  <c r="F2548" i="230" s="1"/>
  <c r="C2549" i="230"/>
  <c r="E2549" i="230" s="1"/>
  <c r="F2549" i="230" s="1"/>
  <c r="C2550" i="230"/>
  <c r="E2550" i="230" s="1"/>
  <c r="F2550" i="230" s="1"/>
  <c r="C2551" i="230"/>
  <c r="E2551" i="230" s="1"/>
  <c r="F2551" i="230" s="1"/>
  <c r="C2552" i="230"/>
  <c r="E2552" i="230" s="1"/>
  <c r="F2552" i="230" s="1"/>
  <c r="C2553" i="230"/>
  <c r="E2553" i="230" s="1"/>
  <c r="F2553" i="230" s="1"/>
  <c r="C2554" i="230"/>
  <c r="E2554" i="230" s="1"/>
  <c r="F2554" i="230" s="1"/>
  <c r="C2555" i="230"/>
  <c r="E2555" i="230" s="1"/>
  <c r="F2555" i="230" s="1"/>
  <c r="C2556" i="230"/>
  <c r="E2556" i="230" s="1"/>
  <c r="F2556" i="230" s="1"/>
  <c r="C2557" i="230"/>
  <c r="E2557" i="230" s="1"/>
  <c r="F2557" i="230" s="1"/>
  <c r="C2558" i="230"/>
  <c r="E2558" i="230" s="1"/>
  <c r="F2558" i="230" s="1"/>
  <c r="C2559" i="230"/>
  <c r="E2559" i="230" s="1"/>
  <c r="F2559" i="230" s="1"/>
  <c r="C2560" i="230"/>
  <c r="E2560" i="230" s="1"/>
  <c r="F2560" i="230" s="1"/>
  <c r="C2561" i="230"/>
  <c r="E2561" i="230" s="1"/>
  <c r="F2561" i="230" s="1"/>
  <c r="C2562" i="230"/>
  <c r="E2562" i="230" s="1"/>
  <c r="F2562" i="230" s="1"/>
  <c r="C2563" i="230"/>
  <c r="E2563" i="230" s="1"/>
  <c r="F2563" i="230" s="1"/>
  <c r="C2564" i="230"/>
  <c r="E2564" i="230" s="1"/>
  <c r="F2564" i="230" s="1"/>
  <c r="C2565" i="230"/>
  <c r="E2565" i="230" s="1"/>
  <c r="F2565" i="230" s="1"/>
  <c r="C2566" i="230"/>
  <c r="E2566" i="230" s="1"/>
  <c r="F2566" i="230" s="1"/>
  <c r="C2567" i="230"/>
  <c r="E2567" i="230" s="1"/>
  <c r="F2567" i="230" s="1"/>
  <c r="C2568" i="230"/>
  <c r="E2568" i="230" s="1"/>
  <c r="F2568" i="230" s="1"/>
  <c r="C2569" i="230"/>
  <c r="E2569" i="230" s="1"/>
  <c r="F2569" i="230" s="1"/>
  <c r="C2570" i="230"/>
  <c r="E2570" i="230" s="1"/>
  <c r="F2570" i="230" s="1"/>
  <c r="C2571" i="230"/>
  <c r="E2571" i="230" s="1"/>
  <c r="F2571" i="230" s="1"/>
  <c r="C2572" i="230"/>
  <c r="E2572" i="230" s="1"/>
  <c r="F2572" i="230" s="1"/>
  <c r="C2573" i="230"/>
  <c r="E2573" i="230" s="1"/>
  <c r="F2573" i="230" s="1"/>
  <c r="C2574" i="230"/>
  <c r="E2574" i="230" s="1"/>
  <c r="F2574" i="230" s="1"/>
  <c r="C2575" i="230"/>
  <c r="E2575" i="230" s="1"/>
  <c r="F2575" i="230" s="1"/>
  <c r="C2576" i="230"/>
  <c r="E2576" i="230" s="1"/>
  <c r="F2576" i="230" s="1"/>
  <c r="C2577" i="230"/>
  <c r="E2577" i="230" s="1"/>
  <c r="F2577" i="230" s="1"/>
  <c r="C2578" i="230"/>
  <c r="E2578" i="230" s="1"/>
  <c r="F2578" i="230" s="1"/>
  <c r="C2579" i="230"/>
  <c r="E2579" i="230" s="1"/>
  <c r="F2579" i="230" s="1"/>
  <c r="C2580" i="230"/>
  <c r="E2580" i="230" s="1"/>
  <c r="F2580" i="230" s="1"/>
  <c r="C2581" i="230"/>
  <c r="E2581" i="230" s="1"/>
  <c r="F2581" i="230" s="1"/>
  <c r="C2582" i="230"/>
  <c r="E2582" i="230" s="1"/>
  <c r="F2582" i="230" s="1"/>
  <c r="C2583" i="230"/>
  <c r="E2583" i="230" s="1"/>
  <c r="F2583" i="230" s="1"/>
  <c r="C2584" i="230"/>
  <c r="E2584" i="230" s="1"/>
  <c r="F2584" i="230" s="1"/>
  <c r="C2585" i="230"/>
  <c r="E2585" i="230" s="1"/>
  <c r="F2585" i="230" s="1"/>
  <c r="C2586" i="230"/>
  <c r="E2586" i="230" s="1"/>
  <c r="F2586" i="230" s="1"/>
  <c r="C2587" i="230"/>
  <c r="E2587" i="230" s="1"/>
  <c r="F2587" i="230" s="1"/>
  <c r="C2588" i="230"/>
  <c r="E2588" i="230" s="1"/>
  <c r="F2588" i="230" s="1"/>
  <c r="C2589" i="230"/>
  <c r="E2589" i="230" s="1"/>
  <c r="F2589" i="230" s="1"/>
  <c r="C2590" i="230"/>
  <c r="E2590" i="230" s="1"/>
  <c r="F2590" i="230" s="1"/>
  <c r="C2591" i="230"/>
  <c r="E2591" i="230" s="1"/>
  <c r="F2591" i="230" s="1"/>
  <c r="C2592" i="230"/>
  <c r="E2592" i="230" s="1"/>
  <c r="F2592" i="230" s="1"/>
  <c r="C2593" i="230"/>
  <c r="E2593" i="230" s="1"/>
  <c r="F2593" i="230" s="1"/>
  <c r="C2594" i="230"/>
  <c r="E2594" i="230" s="1"/>
  <c r="F2594" i="230" s="1"/>
  <c r="C2595" i="230"/>
  <c r="E2595" i="230" s="1"/>
  <c r="F2595" i="230" s="1"/>
  <c r="C2596" i="230"/>
  <c r="E2596" i="230" s="1"/>
  <c r="F2596" i="230" s="1"/>
  <c r="C2597" i="230"/>
  <c r="E2597" i="230" s="1"/>
  <c r="F2597" i="230" s="1"/>
  <c r="C2598" i="230"/>
  <c r="E2598" i="230" s="1"/>
  <c r="F2598" i="230" s="1"/>
  <c r="C2599" i="230"/>
  <c r="E2599" i="230" s="1"/>
  <c r="F2599" i="230" s="1"/>
  <c r="C2600" i="230"/>
  <c r="E2600" i="230" s="1"/>
  <c r="F2600" i="230" s="1"/>
  <c r="C2601" i="230"/>
  <c r="E2601" i="230" s="1"/>
  <c r="F2601" i="230" s="1"/>
  <c r="C2602" i="230"/>
  <c r="E2602" i="230" s="1"/>
  <c r="F2602" i="230" s="1"/>
  <c r="C2603" i="230"/>
  <c r="E2603" i="230" s="1"/>
  <c r="F2603" i="230" s="1"/>
  <c r="C2604" i="230"/>
  <c r="E2604" i="230" s="1"/>
  <c r="F2604" i="230" s="1"/>
  <c r="C2605" i="230"/>
  <c r="E2605" i="230" s="1"/>
  <c r="F2605" i="230" s="1"/>
  <c r="C2606" i="230"/>
  <c r="E2606" i="230" s="1"/>
  <c r="F2606" i="230" s="1"/>
  <c r="C2607" i="230"/>
  <c r="E2607" i="230" s="1"/>
  <c r="F2607" i="230" s="1"/>
  <c r="C2608" i="230"/>
  <c r="E2608" i="230" s="1"/>
  <c r="F2608" i="230" s="1"/>
  <c r="C2609" i="230"/>
  <c r="E2609" i="230" s="1"/>
  <c r="F2609" i="230" s="1"/>
  <c r="C2610" i="230"/>
  <c r="E2610" i="230" s="1"/>
  <c r="F2610" i="230" s="1"/>
  <c r="C2611" i="230"/>
  <c r="E2611" i="230" s="1"/>
  <c r="F2611" i="230" s="1"/>
  <c r="C2612" i="230"/>
  <c r="E2612" i="230" s="1"/>
  <c r="F2612" i="230" s="1"/>
  <c r="C2613" i="230"/>
  <c r="E2613" i="230" s="1"/>
  <c r="F2613" i="230" s="1"/>
  <c r="C2614" i="230"/>
  <c r="E2614" i="230" s="1"/>
  <c r="F2614" i="230" s="1"/>
  <c r="C2615" i="230"/>
  <c r="E2615" i="230" s="1"/>
  <c r="F2615" i="230" s="1"/>
  <c r="C2616" i="230"/>
  <c r="E2616" i="230" s="1"/>
  <c r="F2616" i="230" s="1"/>
  <c r="C2617" i="230"/>
  <c r="E2617" i="230" s="1"/>
  <c r="F2617" i="230" s="1"/>
  <c r="C2618" i="230"/>
  <c r="E2618" i="230" s="1"/>
  <c r="F2618" i="230" s="1"/>
  <c r="C2619" i="230"/>
  <c r="E2619" i="230" s="1"/>
  <c r="F2619" i="230" s="1"/>
  <c r="C2620" i="230"/>
  <c r="E2620" i="230" s="1"/>
  <c r="F2620" i="230" s="1"/>
  <c r="C2621" i="230"/>
  <c r="E2621" i="230" s="1"/>
  <c r="F2621" i="230" s="1"/>
  <c r="C2622" i="230"/>
  <c r="E2622" i="230" s="1"/>
  <c r="F2622" i="230" s="1"/>
  <c r="C2623" i="230"/>
  <c r="E2623" i="230" s="1"/>
  <c r="F2623" i="230" s="1"/>
  <c r="C2624" i="230"/>
  <c r="E2624" i="230" s="1"/>
  <c r="F2624" i="230" s="1"/>
  <c r="C2625" i="230"/>
  <c r="E2625" i="230" s="1"/>
  <c r="F2625" i="230" s="1"/>
  <c r="C2626" i="230"/>
  <c r="E2626" i="230" s="1"/>
  <c r="F2626" i="230" s="1"/>
  <c r="C2627" i="230"/>
  <c r="E2627" i="230" s="1"/>
  <c r="F2627" i="230" s="1"/>
  <c r="C2628" i="230"/>
  <c r="E2628" i="230" s="1"/>
  <c r="F2628" i="230" s="1"/>
  <c r="C2629" i="230"/>
  <c r="E2629" i="230" s="1"/>
  <c r="F2629" i="230" s="1"/>
  <c r="C2630" i="230"/>
  <c r="E2630" i="230" s="1"/>
  <c r="F2630" i="230" s="1"/>
  <c r="C2631" i="230"/>
  <c r="E2631" i="230" s="1"/>
  <c r="F2631" i="230" s="1"/>
  <c r="C2632" i="230"/>
  <c r="E2632" i="230" s="1"/>
  <c r="F2632" i="230" s="1"/>
  <c r="C2633" i="230"/>
  <c r="E2633" i="230" s="1"/>
  <c r="F2633" i="230" s="1"/>
  <c r="C2634" i="230"/>
  <c r="E2634" i="230" s="1"/>
  <c r="F2634" i="230" s="1"/>
  <c r="C2635" i="230"/>
  <c r="E2635" i="230" s="1"/>
  <c r="F2635" i="230" s="1"/>
  <c r="C2636" i="230"/>
  <c r="E2636" i="230" s="1"/>
  <c r="F2636" i="230" s="1"/>
  <c r="C2637" i="230"/>
  <c r="E2637" i="230" s="1"/>
  <c r="F2637" i="230" s="1"/>
  <c r="C2638" i="230"/>
  <c r="E2638" i="230" s="1"/>
  <c r="F2638" i="230" s="1"/>
  <c r="C2639" i="230"/>
  <c r="E2639" i="230" s="1"/>
  <c r="F2639" i="230" s="1"/>
  <c r="C2640" i="230"/>
  <c r="E2640" i="230" s="1"/>
  <c r="F2640" i="230" s="1"/>
  <c r="C2641" i="230"/>
  <c r="E2641" i="230" s="1"/>
  <c r="F2641" i="230" s="1"/>
  <c r="C2642" i="230"/>
  <c r="E2642" i="230" s="1"/>
  <c r="F2642" i="230" s="1"/>
  <c r="C2643" i="230"/>
  <c r="E2643" i="230" s="1"/>
  <c r="F2643" i="230" s="1"/>
  <c r="C2644" i="230"/>
  <c r="E2644" i="230" s="1"/>
  <c r="F2644" i="230" s="1"/>
  <c r="C2645" i="230"/>
  <c r="E2645" i="230" s="1"/>
  <c r="F2645" i="230" s="1"/>
  <c r="C2646" i="230"/>
  <c r="E2646" i="230" s="1"/>
  <c r="F2646" i="230" s="1"/>
  <c r="C2647" i="230"/>
  <c r="E2647" i="230" s="1"/>
  <c r="F2647" i="230" s="1"/>
  <c r="C2648" i="230"/>
  <c r="E2648" i="230" s="1"/>
  <c r="F2648" i="230" s="1"/>
  <c r="C2649" i="230"/>
  <c r="E2649" i="230" s="1"/>
  <c r="F2649" i="230" s="1"/>
  <c r="C2650" i="230"/>
  <c r="E2650" i="230" s="1"/>
  <c r="F2650" i="230" s="1"/>
  <c r="C2651" i="230"/>
  <c r="E2651" i="230" s="1"/>
  <c r="F2651" i="230" s="1"/>
  <c r="C2652" i="230"/>
  <c r="E2652" i="230" s="1"/>
  <c r="F2652" i="230" s="1"/>
  <c r="C2653" i="230"/>
  <c r="E2653" i="230" s="1"/>
  <c r="F2653" i="230" s="1"/>
  <c r="C2654" i="230"/>
  <c r="E2654" i="230" s="1"/>
  <c r="F2654" i="230" s="1"/>
  <c r="C2655" i="230"/>
  <c r="E2655" i="230" s="1"/>
  <c r="F2655" i="230" s="1"/>
  <c r="C2656" i="230"/>
  <c r="E2656" i="230" s="1"/>
  <c r="F2656" i="230" s="1"/>
  <c r="C2657" i="230"/>
  <c r="E2657" i="230" s="1"/>
  <c r="F2657" i="230" s="1"/>
  <c r="C2658" i="230"/>
  <c r="E2658" i="230" s="1"/>
  <c r="F2658" i="230" s="1"/>
  <c r="C2659" i="230"/>
  <c r="E2659" i="230" s="1"/>
  <c r="F2659" i="230" s="1"/>
  <c r="C2660" i="230"/>
  <c r="E2660" i="230" s="1"/>
  <c r="F2660" i="230" s="1"/>
  <c r="C2661" i="230"/>
  <c r="E2661" i="230" s="1"/>
  <c r="F2661" i="230" s="1"/>
  <c r="C2662" i="230"/>
  <c r="E2662" i="230" s="1"/>
  <c r="F2662" i="230" s="1"/>
  <c r="C2663" i="230"/>
  <c r="E2663" i="230" s="1"/>
  <c r="F2663" i="230" s="1"/>
  <c r="C2664" i="230"/>
  <c r="E2664" i="230" s="1"/>
  <c r="F2664" i="230" s="1"/>
  <c r="C2665" i="230"/>
  <c r="E2665" i="230" s="1"/>
  <c r="F2665" i="230" s="1"/>
  <c r="C2666" i="230"/>
  <c r="E2666" i="230" s="1"/>
  <c r="F2666" i="230" s="1"/>
  <c r="C2667" i="230"/>
  <c r="E2667" i="230" s="1"/>
  <c r="F2667" i="230" s="1"/>
  <c r="C2668" i="230"/>
  <c r="E2668" i="230" s="1"/>
  <c r="F2668" i="230" s="1"/>
  <c r="C2669" i="230"/>
  <c r="E2669" i="230" s="1"/>
  <c r="F2669" i="230" s="1"/>
  <c r="C2670" i="230"/>
  <c r="E2670" i="230" s="1"/>
  <c r="F2670" i="230" s="1"/>
  <c r="C2671" i="230"/>
  <c r="E2671" i="230" s="1"/>
  <c r="F2671" i="230" s="1"/>
  <c r="C2672" i="230"/>
  <c r="E2672" i="230" s="1"/>
  <c r="F2672" i="230" s="1"/>
  <c r="C2673" i="230"/>
  <c r="E2673" i="230" s="1"/>
  <c r="F2673" i="230" s="1"/>
  <c r="C2674" i="230"/>
  <c r="E2674" i="230" s="1"/>
  <c r="F2674" i="230" s="1"/>
  <c r="C2675" i="230"/>
  <c r="E2675" i="230" s="1"/>
  <c r="F2675" i="230" s="1"/>
  <c r="C2676" i="230"/>
  <c r="E2676" i="230" s="1"/>
  <c r="F2676" i="230" s="1"/>
  <c r="C2677" i="230"/>
  <c r="E2677" i="230" s="1"/>
  <c r="F2677" i="230" s="1"/>
  <c r="C2678" i="230"/>
  <c r="E2678" i="230" s="1"/>
  <c r="F2678" i="230" s="1"/>
  <c r="C2679" i="230"/>
  <c r="E2679" i="230" s="1"/>
  <c r="F2679" i="230" s="1"/>
  <c r="C2680" i="230"/>
  <c r="E2680" i="230" s="1"/>
  <c r="F2680" i="230" s="1"/>
  <c r="C2681" i="230"/>
  <c r="E2681" i="230" s="1"/>
  <c r="F2681" i="230" s="1"/>
  <c r="C2682" i="230"/>
  <c r="E2682" i="230" s="1"/>
  <c r="F2682" i="230" s="1"/>
  <c r="C2683" i="230"/>
  <c r="E2683" i="230" s="1"/>
  <c r="F2683" i="230" s="1"/>
  <c r="C2684" i="230"/>
  <c r="E2684" i="230" s="1"/>
  <c r="F2684" i="230" s="1"/>
  <c r="C2685" i="230"/>
  <c r="E2685" i="230" s="1"/>
  <c r="F2685" i="230" s="1"/>
  <c r="C2686" i="230"/>
  <c r="E2686" i="230" s="1"/>
  <c r="F2686" i="230" s="1"/>
  <c r="C2687" i="230"/>
  <c r="E2687" i="230" s="1"/>
  <c r="F2687" i="230" s="1"/>
  <c r="C2688" i="230"/>
  <c r="E2688" i="230" s="1"/>
  <c r="F2688" i="230" s="1"/>
  <c r="C2689" i="230"/>
  <c r="E2689" i="230" s="1"/>
  <c r="F2689" i="230" s="1"/>
  <c r="C2690" i="230"/>
  <c r="E2690" i="230" s="1"/>
  <c r="F2690" i="230" s="1"/>
  <c r="C2691" i="230"/>
  <c r="E2691" i="230" s="1"/>
  <c r="F2691" i="230" s="1"/>
  <c r="C2692" i="230"/>
  <c r="E2692" i="230" s="1"/>
  <c r="F2692" i="230" s="1"/>
  <c r="C2693" i="230"/>
  <c r="E2693" i="230" s="1"/>
  <c r="F2693" i="230" s="1"/>
  <c r="C2694" i="230"/>
  <c r="E2694" i="230" s="1"/>
  <c r="F2694" i="230" s="1"/>
  <c r="C2695" i="230"/>
  <c r="E2695" i="230" s="1"/>
  <c r="F2695" i="230" s="1"/>
  <c r="C2696" i="230"/>
  <c r="E2696" i="230" s="1"/>
  <c r="F2696" i="230" s="1"/>
  <c r="C2697" i="230"/>
  <c r="E2697" i="230" s="1"/>
  <c r="F2697" i="230" s="1"/>
  <c r="C2698" i="230"/>
  <c r="E2698" i="230" s="1"/>
  <c r="F2698" i="230" s="1"/>
  <c r="C2699" i="230"/>
  <c r="E2699" i="230" s="1"/>
  <c r="F2699" i="230" s="1"/>
  <c r="C2700" i="230"/>
  <c r="E2700" i="230" s="1"/>
  <c r="F2700" i="230" s="1"/>
  <c r="C2701" i="230"/>
  <c r="E2701" i="230" s="1"/>
  <c r="F2701" i="230" s="1"/>
  <c r="C2702" i="230"/>
  <c r="E2702" i="230" s="1"/>
  <c r="F2702" i="230" s="1"/>
  <c r="C2703" i="230"/>
  <c r="E2703" i="230" s="1"/>
  <c r="F2703" i="230" s="1"/>
  <c r="C2704" i="230"/>
  <c r="E2704" i="230" s="1"/>
  <c r="F2704" i="230" s="1"/>
  <c r="C2705" i="230"/>
  <c r="E2705" i="230" s="1"/>
  <c r="F2705" i="230" s="1"/>
  <c r="C2706" i="230"/>
  <c r="E2706" i="230" s="1"/>
  <c r="F2706" i="230" s="1"/>
  <c r="C2707" i="230"/>
  <c r="E2707" i="230" s="1"/>
  <c r="F2707" i="230" s="1"/>
  <c r="C2708" i="230"/>
  <c r="E2708" i="230" s="1"/>
  <c r="F2708" i="230" s="1"/>
  <c r="C2709" i="230"/>
  <c r="E2709" i="230" s="1"/>
  <c r="F2709" i="230" s="1"/>
  <c r="C2710" i="230"/>
  <c r="E2710" i="230" s="1"/>
  <c r="F2710" i="230" s="1"/>
  <c r="C2711" i="230"/>
  <c r="E2711" i="230" s="1"/>
  <c r="F2711" i="230" s="1"/>
  <c r="C2712" i="230"/>
  <c r="E2712" i="230" s="1"/>
  <c r="F2712" i="230" s="1"/>
  <c r="C2713" i="230"/>
  <c r="E2713" i="230" s="1"/>
  <c r="F2713" i="230" s="1"/>
  <c r="C2714" i="230"/>
  <c r="E2714" i="230" s="1"/>
  <c r="F2714" i="230" s="1"/>
  <c r="C2715" i="230"/>
  <c r="E2715" i="230" s="1"/>
  <c r="F2715" i="230" s="1"/>
  <c r="C2716" i="230"/>
  <c r="E2716" i="230" s="1"/>
  <c r="F2716" i="230" s="1"/>
  <c r="C2717" i="230"/>
  <c r="E2717" i="230" s="1"/>
  <c r="F2717" i="230" s="1"/>
  <c r="C2718" i="230"/>
  <c r="E2718" i="230" s="1"/>
  <c r="F2718" i="230" s="1"/>
  <c r="C2719" i="230"/>
  <c r="E2719" i="230" s="1"/>
  <c r="F2719" i="230" s="1"/>
  <c r="C2720" i="230"/>
  <c r="E2720" i="230" s="1"/>
  <c r="F2720" i="230" s="1"/>
  <c r="C2721" i="230"/>
  <c r="E2721" i="230" s="1"/>
  <c r="F2721" i="230" s="1"/>
  <c r="C2722" i="230"/>
  <c r="E2722" i="230" s="1"/>
  <c r="F2722" i="230" s="1"/>
  <c r="C2723" i="230"/>
  <c r="E2723" i="230" s="1"/>
  <c r="F2723" i="230" s="1"/>
  <c r="C2724" i="230"/>
  <c r="E2724" i="230" s="1"/>
  <c r="F2724" i="230" s="1"/>
  <c r="C2725" i="230"/>
  <c r="E2725" i="230" s="1"/>
  <c r="F2725" i="230" s="1"/>
  <c r="C2726" i="230"/>
  <c r="E2726" i="230" s="1"/>
  <c r="F2726" i="230" s="1"/>
  <c r="C2727" i="230"/>
  <c r="E2727" i="230" s="1"/>
  <c r="F2727" i="230" s="1"/>
  <c r="C2728" i="230"/>
  <c r="E2728" i="230" s="1"/>
  <c r="F2728" i="230" s="1"/>
  <c r="C2729" i="230"/>
  <c r="E2729" i="230" s="1"/>
  <c r="F2729" i="230" s="1"/>
  <c r="C2730" i="230"/>
  <c r="E2730" i="230" s="1"/>
  <c r="F2730" i="230" s="1"/>
  <c r="C2731" i="230"/>
  <c r="E2731" i="230" s="1"/>
  <c r="F2731" i="230" s="1"/>
  <c r="C2732" i="230"/>
  <c r="E2732" i="230" s="1"/>
  <c r="F2732" i="230" s="1"/>
  <c r="C2733" i="230"/>
  <c r="E2733" i="230" s="1"/>
  <c r="F2733" i="230" s="1"/>
  <c r="C2734" i="230"/>
  <c r="E2734" i="230" s="1"/>
  <c r="F2734" i="230" s="1"/>
  <c r="C2735" i="230"/>
  <c r="E2735" i="230" s="1"/>
  <c r="F2735" i="230" s="1"/>
  <c r="C2736" i="230"/>
  <c r="E2736" i="230" s="1"/>
  <c r="F2736" i="230" s="1"/>
  <c r="C2737" i="230"/>
  <c r="E2737" i="230" s="1"/>
  <c r="F2737" i="230" s="1"/>
  <c r="C2738" i="230"/>
  <c r="E2738" i="230" s="1"/>
  <c r="F2738" i="230" s="1"/>
  <c r="C2739" i="230"/>
  <c r="E2739" i="230" s="1"/>
  <c r="F2739" i="230" s="1"/>
  <c r="C2740" i="230"/>
  <c r="E2740" i="230" s="1"/>
  <c r="F2740" i="230" s="1"/>
  <c r="C2741" i="230"/>
  <c r="E2741" i="230" s="1"/>
  <c r="F2741" i="230" s="1"/>
  <c r="C2742" i="230"/>
  <c r="E2742" i="230" s="1"/>
  <c r="F2742" i="230" s="1"/>
  <c r="C2743" i="230"/>
  <c r="E2743" i="230" s="1"/>
  <c r="F2743" i="230" s="1"/>
  <c r="C2744" i="230"/>
  <c r="E2744" i="230" s="1"/>
  <c r="F2744" i="230" s="1"/>
  <c r="C2745" i="230"/>
  <c r="E2745" i="230" s="1"/>
  <c r="F2745" i="230" s="1"/>
  <c r="C2746" i="230"/>
  <c r="E2746" i="230" s="1"/>
  <c r="F2746" i="230" s="1"/>
  <c r="C2747" i="230"/>
  <c r="E2747" i="230" s="1"/>
  <c r="F2747" i="230" s="1"/>
  <c r="C2748" i="230"/>
  <c r="E2748" i="230" s="1"/>
  <c r="F2748" i="230" s="1"/>
  <c r="C2749" i="230"/>
  <c r="E2749" i="230" s="1"/>
  <c r="F2749" i="230" s="1"/>
  <c r="C2750" i="230"/>
  <c r="E2750" i="230" s="1"/>
  <c r="F2750" i="230" s="1"/>
  <c r="C2751" i="230"/>
  <c r="E2751" i="230" s="1"/>
  <c r="F2751" i="230" s="1"/>
  <c r="C2752" i="230"/>
  <c r="E2752" i="230" s="1"/>
  <c r="F2752" i="230" s="1"/>
  <c r="C2753" i="230"/>
  <c r="E2753" i="230" s="1"/>
  <c r="F2753" i="230" s="1"/>
  <c r="C2754" i="230"/>
  <c r="E2754" i="230" s="1"/>
  <c r="F2754" i="230" s="1"/>
  <c r="C2755" i="230"/>
  <c r="E2755" i="230" s="1"/>
  <c r="F2755" i="230" s="1"/>
  <c r="C2756" i="230"/>
  <c r="E2756" i="230" s="1"/>
  <c r="F2756" i="230" s="1"/>
  <c r="C2757" i="230"/>
  <c r="E2757" i="230" s="1"/>
  <c r="F2757" i="230" s="1"/>
  <c r="C2758" i="230"/>
  <c r="E2758" i="230" s="1"/>
  <c r="F2758" i="230" s="1"/>
  <c r="C2759" i="230"/>
  <c r="E2759" i="230" s="1"/>
  <c r="F2759" i="230" s="1"/>
  <c r="C2760" i="230"/>
  <c r="E2760" i="230" s="1"/>
  <c r="F2760" i="230" s="1"/>
  <c r="C2761" i="230"/>
  <c r="E2761" i="230" s="1"/>
  <c r="F2761" i="230" s="1"/>
  <c r="C2762" i="230"/>
  <c r="E2762" i="230" s="1"/>
  <c r="F2762" i="230" s="1"/>
  <c r="C2763" i="230"/>
  <c r="E2763" i="230" s="1"/>
  <c r="F2763" i="230" s="1"/>
  <c r="C2764" i="230"/>
  <c r="E2764" i="230" s="1"/>
  <c r="F2764" i="230" s="1"/>
  <c r="C2765" i="230"/>
  <c r="E2765" i="230" s="1"/>
  <c r="F2765" i="230" s="1"/>
  <c r="C2766" i="230"/>
  <c r="E2766" i="230" s="1"/>
  <c r="F2766" i="230" s="1"/>
  <c r="C2767" i="230"/>
  <c r="E2767" i="230" s="1"/>
  <c r="F2767" i="230" s="1"/>
  <c r="C2768" i="230"/>
  <c r="E2768" i="230" s="1"/>
  <c r="F2768" i="230" s="1"/>
  <c r="C2769" i="230"/>
  <c r="E2769" i="230" s="1"/>
  <c r="F2769" i="230" s="1"/>
  <c r="C2770" i="230"/>
  <c r="E2770" i="230" s="1"/>
  <c r="F2770" i="230" s="1"/>
  <c r="C2771" i="230"/>
  <c r="E2771" i="230" s="1"/>
  <c r="F2771" i="230" s="1"/>
  <c r="C2772" i="230"/>
  <c r="E2772" i="230" s="1"/>
  <c r="F2772" i="230" s="1"/>
  <c r="C2773" i="230"/>
  <c r="E2773" i="230" s="1"/>
  <c r="F2773" i="230" s="1"/>
  <c r="C2774" i="230"/>
  <c r="E2774" i="230" s="1"/>
  <c r="F2774" i="230" s="1"/>
  <c r="C2775" i="230"/>
  <c r="E2775" i="230" s="1"/>
  <c r="F2775" i="230" s="1"/>
  <c r="C2776" i="230"/>
  <c r="E2776" i="230" s="1"/>
  <c r="F2776" i="230" s="1"/>
  <c r="C2777" i="230"/>
  <c r="E2777" i="230" s="1"/>
  <c r="F2777" i="230" s="1"/>
  <c r="C2778" i="230"/>
  <c r="E2778" i="230" s="1"/>
  <c r="F2778" i="230" s="1"/>
  <c r="C2779" i="230"/>
  <c r="E2779" i="230" s="1"/>
  <c r="F2779" i="230" s="1"/>
  <c r="C2780" i="230"/>
  <c r="E2780" i="230" s="1"/>
  <c r="F2780" i="230" s="1"/>
  <c r="C2781" i="230"/>
  <c r="E2781" i="230" s="1"/>
  <c r="F2781" i="230" s="1"/>
  <c r="C2782" i="230"/>
  <c r="E2782" i="230" s="1"/>
  <c r="F2782" i="230" s="1"/>
  <c r="C2783" i="230"/>
  <c r="E2783" i="230" s="1"/>
  <c r="F2783" i="230" s="1"/>
  <c r="C2784" i="230"/>
  <c r="E2784" i="230" s="1"/>
  <c r="F2784" i="230" s="1"/>
  <c r="C2785" i="230"/>
  <c r="E2785" i="230" s="1"/>
  <c r="F2785" i="230" s="1"/>
  <c r="C2786" i="230"/>
  <c r="E2786" i="230" s="1"/>
  <c r="F2786" i="230" s="1"/>
  <c r="C2787" i="230"/>
  <c r="E2787" i="230" s="1"/>
  <c r="F2787" i="230" s="1"/>
  <c r="C2788" i="230"/>
  <c r="E2788" i="230" s="1"/>
  <c r="F2788" i="230" s="1"/>
  <c r="C2789" i="230"/>
  <c r="E2789" i="230" s="1"/>
  <c r="F2789" i="230" s="1"/>
  <c r="C2790" i="230"/>
  <c r="E2790" i="230" s="1"/>
  <c r="F2790" i="230" s="1"/>
  <c r="C2791" i="230"/>
  <c r="E2791" i="230" s="1"/>
  <c r="F2791" i="230" s="1"/>
  <c r="C2792" i="230"/>
  <c r="E2792" i="230" s="1"/>
  <c r="F2792" i="230" s="1"/>
  <c r="C2793" i="230"/>
  <c r="E2793" i="230" s="1"/>
  <c r="F2793" i="230" s="1"/>
  <c r="C2794" i="230"/>
  <c r="E2794" i="230" s="1"/>
  <c r="F2794" i="230" s="1"/>
  <c r="C2795" i="230"/>
  <c r="E2795" i="230" s="1"/>
  <c r="F2795" i="230" s="1"/>
  <c r="C2796" i="230"/>
  <c r="E2796" i="230" s="1"/>
  <c r="F2796" i="230" s="1"/>
  <c r="C2797" i="230"/>
  <c r="E2797" i="230" s="1"/>
  <c r="F2797" i="230" s="1"/>
  <c r="C2798" i="230"/>
  <c r="E2798" i="230" s="1"/>
  <c r="F2798" i="230" s="1"/>
  <c r="C2799" i="230"/>
  <c r="E2799" i="230" s="1"/>
  <c r="F2799" i="230" s="1"/>
  <c r="C2800" i="230"/>
  <c r="E2800" i="230" s="1"/>
  <c r="F2800" i="230" s="1"/>
  <c r="C2801" i="230"/>
  <c r="E2801" i="230" s="1"/>
  <c r="F2801" i="230" s="1"/>
  <c r="C2802" i="230"/>
  <c r="E2802" i="230" s="1"/>
  <c r="F2802" i="230" s="1"/>
  <c r="C2803" i="230"/>
  <c r="E2803" i="230" s="1"/>
  <c r="F2803" i="230" s="1"/>
  <c r="C2804" i="230"/>
  <c r="E2804" i="230" s="1"/>
  <c r="F2804" i="230" s="1"/>
  <c r="C2805" i="230"/>
  <c r="E2805" i="230" s="1"/>
  <c r="F2805" i="230" s="1"/>
  <c r="C2806" i="230"/>
  <c r="E2806" i="230" s="1"/>
  <c r="F2806" i="230" s="1"/>
  <c r="C2807" i="230"/>
  <c r="E2807" i="230" s="1"/>
  <c r="F2807" i="230" s="1"/>
  <c r="C2808" i="230"/>
  <c r="E2808" i="230" s="1"/>
  <c r="F2808" i="230" s="1"/>
  <c r="C2809" i="230"/>
  <c r="E2809" i="230" s="1"/>
  <c r="F2809" i="230" s="1"/>
  <c r="C2810" i="230"/>
  <c r="E2810" i="230" s="1"/>
  <c r="F2810" i="230" s="1"/>
  <c r="C2811" i="230"/>
  <c r="E2811" i="230" s="1"/>
  <c r="F2811" i="230" s="1"/>
  <c r="C2812" i="230"/>
  <c r="E2812" i="230" s="1"/>
  <c r="F2812" i="230" s="1"/>
  <c r="C2813" i="230"/>
  <c r="E2813" i="230" s="1"/>
  <c r="F2813" i="230" s="1"/>
  <c r="C2814" i="230"/>
  <c r="E2814" i="230" s="1"/>
  <c r="F2814" i="230" s="1"/>
  <c r="C2815" i="230"/>
  <c r="E2815" i="230" s="1"/>
  <c r="F2815" i="230" s="1"/>
  <c r="C2816" i="230"/>
  <c r="E2816" i="230" s="1"/>
  <c r="F2816" i="230" s="1"/>
  <c r="C2817" i="230"/>
  <c r="E2817" i="230" s="1"/>
  <c r="F2817" i="230" s="1"/>
  <c r="C2818" i="230"/>
  <c r="E2818" i="230" s="1"/>
  <c r="F2818" i="230" s="1"/>
  <c r="C2819" i="230"/>
  <c r="E2819" i="230" s="1"/>
  <c r="F2819" i="230" s="1"/>
  <c r="C2820" i="230"/>
  <c r="E2820" i="230" s="1"/>
  <c r="F2820" i="230" s="1"/>
  <c r="C2821" i="230"/>
  <c r="E2821" i="230" s="1"/>
  <c r="F2821" i="230" s="1"/>
  <c r="C2822" i="230"/>
  <c r="E2822" i="230" s="1"/>
  <c r="F2822" i="230" s="1"/>
  <c r="C2823" i="230"/>
  <c r="E2823" i="230" s="1"/>
  <c r="F2823" i="230" s="1"/>
  <c r="C2824" i="230"/>
  <c r="E2824" i="230" s="1"/>
  <c r="F2824" i="230" s="1"/>
  <c r="C2825" i="230"/>
  <c r="E2825" i="230" s="1"/>
  <c r="F2825" i="230" s="1"/>
  <c r="C2826" i="230"/>
  <c r="E2826" i="230" s="1"/>
  <c r="F2826" i="230" s="1"/>
  <c r="C2827" i="230"/>
  <c r="E2827" i="230" s="1"/>
  <c r="F2827" i="230" s="1"/>
  <c r="C2828" i="230"/>
  <c r="E2828" i="230" s="1"/>
  <c r="F2828" i="230" s="1"/>
  <c r="C2829" i="230"/>
  <c r="E2829" i="230" s="1"/>
  <c r="F2829" i="230" s="1"/>
  <c r="C2830" i="230"/>
  <c r="E2830" i="230" s="1"/>
  <c r="F2830" i="230" s="1"/>
  <c r="C2831" i="230"/>
  <c r="E2831" i="230" s="1"/>
  <c r="F2831" i="230" s="1"/>
  <c r="C2832" i="230"/>
  <c r="E2832" i="230" s="1"/>
  <c r="F2832" i="230" s="1"/>
  <c r="C2833" i="230"/>
  <c r="E2833" i="230" s="1"/>
  <c r="F2833" i="230" s="1"/>
  <c r="C2834" i="230"/>
  <c r="E2834" i="230" s="1"/>
  <c r="F2834" i="230" s="1"/>
  <c r="C2835" i="230"/>
  <c r="E2835" i="230" s="1"/>
  <c r="F2835" i="230" s="1"/>
  <c r="C2836" i="230"/>
  <c r="E2836" i="230" s="1"/>
  <c r="F2836" i="230" s="1"/>
  <c r="C2837" i="230"/>
  <c r="E2837" i="230" s="1"/>
  <c r="F2837" i="230" s="1"/>
  <c r="C2838" i="230"/>
  <c r="E2838" i="230" s="1"/>
  <c r="F2838" i="230" s="1"/>
  <c r="C2839" i="230"/>
  <c r="E2839" i="230" s="1"/>
  <c r="F2839" i="230" s="1"/>
  <c r="C2840" i="230"/>
  <c r="E2840" i="230" s="1"/>
  <c r="F2840" i="230" s="1"/>
  <c r="C2841" i="230"/>
  <c r="E2841" i="230" s="1"/>
  <c r="F2841" i="230" s="1"/>
  <c r="C2842" i="230"/>
  <c r="E2842" i="230" s="1"/>
  <c r="F2842" i="230" s="1"/>
  <c r="C2843" i="230"/>
  <c r="E2843" i="230" s="1"/>
  <c r="F2843" i="230" s="1"/>
  <c r="C2844" i="230"/>
  <c r="E2844" i="230" s="1"/>
  <c r="F2844" i="230" s="1"/>
  <c r="C2845" i="230"/>
  <c r="E2845" i="230" s="1"/>
  <c r="F2845" i="230" s="1"/>
  <c r="C2846" i="230"/>
  <c r="E2846" i="230" s="1"/>
  <c r="F2846" i="230" s="1"/>
  <c r="C2847" i="230"/>
  <c r="E2847" i="230" s="1"/>
  <c r="F2847" i="230" s="1"/>
  <c r="C2848" i="230"/>
  <c r="E2848" i="230" s="1"/>
  <c r="F2848" i="230" s="1"/>
  <c r="C2849" i="230"/>
  <c r="E2849" i="230" s="1"/>
  <c r="F2849" i="230" s="1"/>
  <c r="C2850" i="230"/>
  <c r="E2850" i="230" s="1"/>
  <c r="F2850" i="230" s="1"/>
  <c r="C2851" i="230"/>
  <c r="E2851" i="230" s="1"/>
  <c r="F2851" i="230" s="1"/>
  <c r="C2852" i="230"/>
  <c r="E2852" i="230" s="1"/>
  <c r="F2852" i="230" s="1"/>
  <c r="C2853" i="230"/>
  <c r="E2853" i="230" s="1"/>
  <c r="F2853" i="230" s="1"/>
  <c r="C2854" i="230"/>
  <c r="E2854" i="230" s="1"/>
  <c r="F2854" i="230" s="1"/>
  <c r="C2855" i="230"/>
  <c r="E2855" i="230" s="1"/>
  <c r="F2855" i="230" s="1"/>
  <c r="C2856" i="230"/>
  <c r="E2856" i="230" s="1"/>
  <c r="F2856" i="230" s="1"/>
  <c r="C2857" i="230"/>
  <c r="E2857" i="230" s="1"/>
  <c r="F2857" i="230" s="1"/>
  <c r="C2858" i="230"/>
  <c r="E2858" i="230" s="1"/>
  <c r="F2858" i="230" s="1"/>
  <c r="C2859" i="230"/>
  <c r="E2859" i="230" s="1"/>
  <c r="F2859" i="230" s="1"/>
  <c r="C2860" i="230"/>
  <c r="E2860" i="230" s="1"/>
  <c r="F2860" i="230" s="1"/>
  <c r="C2861" i="230"/>
  <c r="E2861" i="230" s="1"/>
  <c r="F2861" i="230" s="1"/>
  <c r="C2862" i="230"/>
  <c r="E2862" i="230" s="1"/>
  <c r="F2862" i="230" s="1"/>
  <c r="C2863" i="230"/>
  <c r="E2863" i="230" s="1"/>
  <c r="F2863" i="230" s="1"/>
  <c r="C2864" i="230"/>
  <c r="E2864" i="230" s="1"/>
  <c r="F2864" i="230" s="1"/>
  <c r="C2865" i="230"/>
  <c r="E2865" i="230" s="1"/>
  <c r="F2865" i="230" s="1"/>
  <c r="C2866" i="230"/>
  <c r="E2866" i="230" s="1"/>
  <c r="F2866" i="230" s="1"/>
  <c r="C2867" i="230"/>
  <c r="E2867" i="230" s="1"/>
  <c r="F2867" i="230" s="1"/>
  <c r="C2868" i="230"/>
  <c r="E2868" i="230" s="1"/>
  <c r="F2868" i="230" s="1"/>
  <c r="C2869" i="230"/>
  <c r="E2869" i="230" s="1"/>
  <c r="F2869" i="230" s="1"/>
  <c r="C2870" i="230"/>
  <c r="E2870" i="230" s="1"/>
  <c r="F2870" i="230" s="1"/>
  <c r="C2871" i="230"/>
  <c r="E2871" i="230" s="1"/>
  <c r="F2871" i="230" s="1"/>
  <c r="C2872" i="230"/>
  <c r="E2872" i="230" s="1"/>
  <c r="F2872" i="230" s="1"/>
  <c r="C2873" i="230"/>
  <c r="E2873" i="230" s="1"/>
  <c r="F2873" i="230" s="1"/>
  <c r="C2874" i="230"/>
  <c r="E2874" i="230" s="1"/>
  <c r="F2874" i="230" s="1"/>
  <c r="C2875" i="230"/>
  <c r="E2875" i="230" s="1"/>
  <c r="F2875" i="230" s="1"/>
  <c r="C2876" i="230"/>
  <c r="E2876" i="230" s="1"/>
  <c r="F2876" i="230" s="1"/>
  <c r="C2877" i="230"/>
  <c r="E2877" i="230" s="1"/>
  <c r="F2877" i="230" s="1"/>
  <c r="C2878" i="230"/>
  <c r="E2878" i="230" s="1"/>
  <c r="F2878" i="230" s="1"/>
  <c r="C2879" i="230"/>
  <c r="E2879" i="230" s="1"/>
  <c r="F2879" i="230" s="1"/>
  <c r="C2880" i="230"/>
  <c r="E2880" i="230" s="1"/>
  <c r="F2880" i="230" s="1"/>
  <c r="C2881" i="230"/>
  <c r="E2881" i="230" s="1"/>
  <c r="F2881" i="230" s="1"/>
  <c r="C2882" i="230"/>
  <c r="E2882" i="230" s="1"/>
  <c r="F2882" i="230" s="1"/>
  <c r="C2883" i="230"/>
  <c r="E2883" i="230" s="1"/>
  <c r="F2883" i="230" s="1"/>
  <c r="C2884" i="230"/>
  <c r="E2884" i="230" s="1"/>
  <c r="F2884" i="230" s="1"/>
  <c r="C2885" i="230"/>
  <c r="E2885" i="230" s="1"/>
  <c r="F2885" i="230" s="1"/>
  <c r="C2886" i="230"/>
  <c r="E2886" i="230" s="1"/>
  <c r="F2886" i="230" s="1"/>
  <c r="C2887" i="230"/>
  <c r="E2887" i="230" s="1"/>
  <c r="F2887" i="230" s="1"/>
  <c r="C2888" i="230"/>
  <c r="E2888" i="230" s="1"/>
  <c r="F2888" i="230" s="1"/>
  <c r="C2889" i="230"/>
  <c r="E2889" i="230" s="1"/>
  <c r="F2889" i="230" s="1"/>
  <c r="C2890" i="230"/>
  <c r="E2890" i="230" s="1"/>
  <c r="F2890" i="230" s="1"/>
  <c r="C2891" i="230"/>
  <c r="E2891" i="230" s="1"/>
  <c r="F2891" i="230" s="1"/>
  <c r="C2892" i="230"/>
  <c r="E2892" i="230" s="1"/>
  <c r="F2892" i="230" s="1"/>
  <c r="C2893" i="230"/>
  <c r="E2893" i="230" s="1"/>
  <c r="F2893" i="230" s="1"/>
  <c r="C2894" i="230"/>
  <c r="E2894" i="230" s="1"/>
  <c r="F2894" i="230" s="1"/>
  <c r="C2895" i="230"/>
  <c r="E2895" i="230" s="1"/>
  <c r="F2895" i="230" s="1"/>
  <c r="C2896" i="230"/>
  <c r="E2896" i="230" s="1"/>
  <c r="F2896" i="230" s="1"/>
  <c r="C2897" i="230"/>
  <c r="E2897" i="230" s="1"/>
  <c r="F2897" i="230" s="1"/>
  <c r="C2898" i="230"/>
  <c r="E2898" i="230" s="1"/>
  <c r="F2898" i="230" s="1"/>
  <c r="C2899" i="230"/>
  <c r="E2899" i="230" s="1"/>
  <c r="F2899" i="230" s="1"/>
  <c r="C2900" i="230"/>
  <c r="E2900" i="230" s="1"/>
  <c r="F2900" i="230" s="1"/>
  <c r="C2901" i="230"/>
  <c r="E2901" i="230" s="1"/>
  <c r="F2901" i="230" s="1"/>
  <c r="C2902" i="230"/>
  <c r="E2902" i="230" s="1"/>
  <c r="F2902" i="230" s="1"/>
  <c r="C2903" i="230"/>
  <c r="E2903" i="230" s="1"/>
  <c r="F2903" i="230" s="1"/>
  <c r="C2904" i="230"/>
  <c r="E2904" i="230" s="1"/>
  <c r="F2904" i="230" s="1"/>
  <c r="C2905" i="230"/>
  <c r="E2905" i="230" s="1"/>
  <c r="F2905" i="230" s="1"/>
  <c r="C2906" i="230"/>
  <c r="E2906" i="230" s="1"/>
  <c r="F2906" i="230" s="1"/>
  <c r="C2907" i="230"/>
  <c r="E2907" i="230" s="1"/>
  <c r="F2907" i="230" s="1"/>
  <c r="C2908" i="230"/>
  <c r="E2908" i="230" s="1"/>
  <c r="F2908" i="230" s="1"/>
  <c r="C2909" i="230"/>
  <c r="E2909" i="230" s="1"/>
  <c r="F2909" i="230" s="1"/>
  <c r="C2910" i="230"/>
  <c r="E2910" i="230" s="1"/>
  <c r="F2910" i="230" s="1"/>
  <c r="C2911" i="230"/>
  <c r="E2911" i="230" s="1"/>
  <c r="F2911" i="230" s="1"/>
  <c r="C2912" i="230"/>
  <c r="E2912" i="230" s="1"/>
  <c r="F2912" i="230" s="1"/>
  <c r="C2913" i="230"/>
  <c r="E2913" i="230" s="1"/>
  <c r="F2913" i="230" s="1"/>
  <c r="C2914" i="230"/>
  <c r="E2914" i="230" s="1"/>
  <c r="F2914" i="230" s="1"/>
  <c r="C2915" i="230"/>
  <c r="E2915" i="230" s="1"/>
  <c r="F2915" i="230" s="1"/>
  <c r="C2916" i="230"/>
  <c r="E2916" i="230" s="1"/>
  <c r="F2916" i="230" s="1"/>
  <c r="C2917" i="230"/>
  <c r="E2917" i="230" s="1"/>
  <c r="F2917" i="230" s="1"/>
  <c r="C2918" i="230"/>
  <c r="E2918" i="230" s="1"/>
  <c r="F2918" i="230" s="1"/>
  <c r="C2919" i="230"/>
  <c r="E2919" i="230" s="1"/>
  <c r="F2919" i="230" s="1"/>
  <c r="C2920" i="230"/>
  <c r="E2920" i="230" s="1"/>
  <c r="F2920" i="230" s="1"/>
  <c r="C2921" i="230"/>
  <c r="E2921" i="230" s="1"/>
  <c r="F2921" i="230" s="1"/>
  <c r="C2922" i="230"/>
  <c r="E2922" i="230" s="1"/>
  <c r="F2922" i="230" s="1"/>
  <c r="C2923" i="230"/>
  <c r="E2923" i="230" s="1"/>
  <c r="F2923" i="230" s="1"/>
  <c r="C2924" i="230"/>
  <c r="E2924" i="230" s="1"/>
  <c r="F2924" i="230" s="1"/>
  <c r="C2925" i="230"/>
  <c r="E2925" i="230" s="1"/>
  <c r="F2925" i="230" s="1"/>
  <c r="C2926" i="230"/>
  <c r="E2926" i="230" s="1"/>
  <c r="F2926" i="230" s="1"/>
  <c r="C2927" i="230"/>
  <c r="E2927" i="230" s="1"/>
  <c r="F2927" i="230" s="1"/>
  <c r="C2928" i="230"/>
  <c r="E2928" i="230" s="1"/>
  <c r="F2928" i="230" s="1"/>
  <c r="C2929" i="230"/>
  <c r="E2929" i="230" s="1"/>
  <c r="F2929" i="230" s="1"/>
  <c r="C2930" i="230"/>
  <c r="E2930" i="230" s="1"/>
  <c r="F2930" i="230" s="1"/>
  <c r="C2931" i="230"/>
  <c r="E2931" i="230" s="1"/>
  <c r="F2931" i="230" s="1"/>
  <c r="C2932" i="230"/>
  <c r="E2932" i="230" s="1"/>
  <c r="F2932" i="230" s="1"/>
  <c r="C2933" i="230"/>
  <c r="E2933" i="230" s="1"/>
  <c r="F2933" i="230" s="1"/>
  <c r="C2934" i="230"/>
  <c r="E2934" i="230" s="1"/>
  <c r="F2934" i="230" s="1"/>
  <c r="C2935" i="230"/>
  <c r="E2935" i="230" s="1"/>
  <c r="F2935" i="230" s="1"/>
  <c r="C2936" i="230"/>
  <c r="E2936" i="230" s="1"/>
  <c r="F2936" i="230" s="1"/>
  <c r="C2937" i="230"/>
  <c r="E2937" i="230" s="1"/>
  <c r="F2937" i="230" s="1"/>
  <c r="C2938" i="230"/>
  <c r="E2938" i="230" s="1"/>
  <c r="F2938" i="230" s="1"/>
  <c r="C2939" i="230"/>
  <c r="E2939" i="230" s="1"/>
  <c r="F2939" i="230" s="1"/>
  <c r="C2940" i="230"/>
  <c r="E2940" i="230" s="1"/>
  <c r="F2940" i="230" s="1"/>
  <c r="C2941" i="230"/>
  <c r="E2941" i="230" s="1"/>
  <c r="F2941" i="230" s="1"/>
  <c r="C2942" i="230"/>
  <c r="E2942" i="230" s="1"/>
  <c r="F2942" i="230" s="1"/>
  <c r="C2943" i="230"/>
  <c r="E2943" i="230" s="1"/>
  <c r="F2943" i="230" s="1"/>
  <c r="C2944" i="230"/>
  <c r="E2944" i="230" s="1"/>
  <c r="F2944" i="230" s="1"/>
  <c r="C2945" i="230"/>
  <c r="E2945" i="230" s="1"/>
  <c r="F2945" i="230" s="1"/>
  <c r="C2946" i="230"/>
  <c r="E2946" i="230" s="1"/>
  <c r="F2946" i="230" s="1"/>
  <c r="C2947" i="230"/>
  <c r="E2947" i="230" s="1"/>
  <c r="F2947" i="230" s="1"/>
  <c r="C2948" i="230"/>
  <c r="E2948" i="230" s="1"/>
  <c r="F2948" i="230" s="1"/>
  <c r="C2949" i="230"/>
  <c r="E2949" i="230" s="1"/>
  <c r="F2949" i="230" s="1"/>
  <c r="C2950" i="230"/>
  <c r="E2950" i="230" s="1"/>
  <c r="F2950" i="230" s="1"/>
  <c r="C2951" i="230"/>
  <c r="E2951" i="230" s="1"/>
  <c r="F2951" i="230" s="1"/>
  <c r="C2952" i="230"/>
  <c r="E2952" i="230" s="1"/>
  <c r="F2952" i="230" s="1"/>
  <c r="C2953" i="230"/>
  <c r="E2953" i="230" s="1"/>
  <c r="F2953" i="230" s="1"/>
  <c r="C2954" i="230"/>
  <c r="E2954" i="230" s="1"/>
  <c r="F2954" i="230" s="1"/>
  <c r="C2955" i="230"/>
  <c r="E2955" i="230" s="1"/>
  <c r="F2955" i="230" s="1"/>
  <c r="C2956" i="230"/>
  <c r="E2956" i="230" s="1"/>
  <c r="F2956" i="230" s="1"/>
  <c r="C2957" i="230"/>
  <c r="E2957" i="230" s="1"/>
  <c r="F2957" i="230" s="1"/>
  <c r="C2958" i="230"/>
  <c r="E2958" i="230" s="1"/>
  <c r="F2958" i="230" s="1"/>
  <c r="C2959" i="230"/>
  <c r="E2959" i="230" s="1"/>
  <c r="F2959" i="230" s="1"/>
  <c r="C2960" i="230"/>
  <c r="E2960" i="230" s="1"/>
  <c r="F2960" i="230" s="1"/>
  <c r="C2961" i="230"/>
  <c r="E2961" i="230" s="1"/>
  <c r="F2961" i="230" s="1"/>
  <c r="C2962" i="230"/>
  <c r="E2962" i="230" s="1"/>
  <c r="F2962" i="230" s="1"/>
  <c r="C2963" i="230"/>
  <c r="E2963" i="230" s="1"/>
  <c r="F2963" i="230" s="1"/>
  <c r="C2964" i="230"/>
  <c r="E2964" i="230" s="1"/>
  <c r="F2964" i="230" s="1"/>
  <c r="C2965" i="230"/>
  <c r="E2965" i="230" s="1"/>
  <c r="F2965" i="230" s="1"/>
  <c r="C2966" i="230"/>
  <c r="E2966" i="230" s="1"/>
  <c r="F2966" i="230" s="1"/>
  <c r="C2967" i="230"/>
  <c r="E2967" i="230" s="1"/>
  <c r="F2967" i="230" s="1"/>
  <c r="C2968" i="230"/>
  <c r="E2968" i="230" s="1"/>
  <c r="F2968" i="230" s="1"/>
  <c r="C2969" i="230"/>
  <c r="E2969" i="230" s="1"/>
  <c r="F2969" i="230" s="1"/>
  <c r="C2970" i="230"/>
  <c r="E2970" i="230" s="1"/>
  <c r="F2970" i="230" s="1"/>
  <c r="C2971" i="230"/>
  <c r="E2971" i="230" s="1"/>
  <c r="F2971" i="230" s="1"/>
  <c r="C2972" i="230"/>
  <c r="E2972" i="230" s="1"/>
  <c r="F2972" i="230" s="1"/>
  <c r="C2973" i="230"/>
  <c r="E2973" i="230" s="1"/>
  <c r="F2973" i="230" s="1"/>
  <c r="C2974" i="230"/>
  <c r="E2974" i="230" s="1"/>
  <c r="F2974" i="230" s="1"/>
  <c r="C2975" i="230"/>
  <c r="E2975" i="230" s="1"/>
  <c r="F2975" i="230" s="1"/>
  <c r="C2976" i="230"/>
  <c r="E2976" i="230" s="1"/>
  <c r="F2976" i="230" s="1"/>
  <c r="C2977" i="230"/>
  <c r="E2977" i="230" s="1"/>
  <c r="F2977" i="230" s="1"/>
  <c r="C2978" i="230"/>
  <c r="E2978" i="230" s="1"/>
  <c r="F2978" i="230" s="1"/>
  <c r="C2979" i="230"/>
  <c r="E2979" i="230" s="1"/>
  <c r="F2979" i="230" s="1"/>
  <c r="C2980" i="230"/>
  <c r="E2980" i="230" s="1"/>
  <c r="F2980" i="230" s="1"/>
  <c r="C2981" i="230"/>
  <c r="E2981" i="230" s="1"/>
  <c r="F2981" i="230" s="1"/>
  <c r="C2982" i="230"/>
  <c r="E2982" i="230" s="1"/>
  <c r="F2982" i="230" s="1"/>
  <c r="C2983" i="230"/>
  <c r="E2983" i="230" s="1"/>
  <c r="F2983" i="230" s="1"/>
  <c r="C2984" i="230"/>
  <c r="E2984" i="230" s="1"/>
  <c r="F2984" i="230" s="1"/>
  <c r="C2985" i="230"/>
  <c r="E2985" i="230" s="1"/>
  <c r="F2985" i="230" s="1"/>
  <c r="C2986" i="230"/>
  <c r="E2986" i="230" s="1"/>
  <c r="F2986" i="230" s="1"/>
  <c r="C2987" i="230"/>
  <c r="E2987" i="230" s="1"/>
  <c r="F2987" i="230" s="1"/>
  <c r="A2989" i="230"/>
  <c r="B2989" i="230" s="1"/>
  <c r="C2988" i="230"/>
  <c r="A2990" i="230" l="1"/>
  <c r="B2990" i="230" s="1"/>
  <c r="C2989" i="230"/>
  <c r="E2988" i="230"/>
  <c r="F2988" i="230" s="1"/>
  <c r="E2989" i="230" l="1"/>
  <c r="F2989" i="230" s="1"/>
  <c r="A2991" i="230"/>
  <c r="B2991" i="230" s="1"/>
  <c r="C2990" i="230"/>
  <c r="E2990" i="230" l="1"/>
  <c r="F2990" i="230" s="1"/>
  <c r="A2992" i="230"/>
  <c r="B2992" i="230" s="1"/>
  <c r="C2991" i="230"/>
  <c r="E2991" i="230" l="1"/>
  <c r="F2991" i="230" s="1"/>
  <c r="A2993" i="230"/>
  <c r="B2993" i="230" s="1"/>
  <c r="C2992" i="230"/>
  <c r="E2992" i="230" l="1"/>
  <c r="F2992" i="230" s="1"/>
  <c r="A2994" i="230"/>
  <c r="B2994" i="230" s="1"/>
  <c r="C2993" i="230"/>
  <c r="E2993" i="230" l="1"/>
  <c r="F2993" i="230" s="1"/>
  <c r="A2995" i="230"/>
  <c r="B2995" i="230" s="1"/>
  <c r="C2994" i="230"/>
  <c r="E2994" i="230" l="1"/>
  <c r="F2994" i="230" s="1"/>
  <c r="A2996" i="230"/>
  <c r="B2996" i="230" s="1"/>
  <c r="C2995" i="230"/>
  <c r="E2995" i="230" l="1"/>
  <c r="F2995" i="230" s="1"/>
  <c r="A2997" i="230"/>
  <c r="B2997" i="230" s="1"/>
  <c r="C2996" i="230"/>
  <c r="E2996" i="230" l="1"/>
  <c r="F2996" i="230" s="1"/>
  <c r="A2998" i="230"/>
  <c r="B2998" i="230" s="1"/>
  <c r="C2997" i="230"/>
  <c r="E2997" i="230" l="1"/>
  <c r="F2997" i="230" s="1"/>
  <c r="A2999" i="230"/>
  <c r="B2999" i="230" s="1"/>
  <c r="C2998" i="230"/>
  <c r="A3000" i="230" l="1"/>
  <c r="B3000" i="230" s="1"/>
  <c r="C2999" i="230"/>
  <c r="E2998" i="230"/>
  <c r="F2998" i="230" s="1"/>
  <c r="E2999" i="230" l="1"/>
  <c r="F2999" i="230" s="1"/>
  <c r="A3001" i="230"/>
  <c r="B3001" i="230" s="1"/>
  <c r="C3000" i="230"/>
  <c r="A3002" i="230" l="1"/>
  <c r="B3002" i="230" s="1"/>
  <c r="C3001" i="230"/>
  <c r="E3000" i="230"/>
  <c r="F3000" i="230" s="1"/>
  <c r="E3001" i="230" l="1"/>
  <c r="F3001" i="230" s="1"/>
  <c r="A3003" i="230"/>
  <c r="B3003" i="230" s="1"/>
  <c r="C3002" i="230"/>
  <c r="E3002" i="230" l="1"/>
  <c r="F3002" i="230" s="1"/>
  <c r="A3004" i="230"/>
  <c r="B3004" i="230" s="1"/>
  <c r="C3003" i="230"/>
  <c r="E3003" i="230" l="1"/>
  <c r="F3003" i="230" s="1"/>
  <c r="A3005" i="230"/>
  <c r="B3005" i="230" s="1"/>
  <c r="C3004" i="230"/>
  <c r="A3006" i="230" l="1"/>
  <c r="B3006" i="230" s="1"/>
  <c r="C3005" i="230"/>
  <c r="E3004" i="230"/>
  <c r="F3004" i="230" s="1"/>
  <c r="E3005" i="230" l="1"/>
  <c r="F3005" i="230" s="1"/>
  <c r="A3007" i="230"/>
  <c r="B3007" i="230" s="1"/>
  <c r="C3006" i="230"/>
  <c r="E3006" i="230" l="1"/>
  <c r="F3006" i="230" s="1"/>
  <c r="A3008" i="230"/>
  <c r="B3008" i="230" s="1"/>
  <c r="C3007" i="230"/>
  <c r="E3007" i="230" l="1"/>
  <c r="F3007" i="230" s="1"/>
  <c r="A3009" i="230"/>
  <c r="B3009" i="230" s="1"/>
  <c r="C3008" i="230"/>
  <c r="E3008" i="230" l="1"/>
  <c r="F3008" i="230" s="1"/>
  <c r="A3010" i="230"/>
  <c r="B3010" i="230" s="1"/>
  <c r="C3009" i="230"/>
  <c r="E3009" i="230" l="1"/>
  <c r="F3009" i="230" s="1"/>
  <c r="A3011" i="230"/>
  <c r="B3011" i="230" s="1"/>
  <c r="C3010" i="230"/>
  <c r="E3010" i="230" l="1"/>
  <c r="F3010" i="230" s="1"/>
  <c r="A3012" i="230"/>
  <c r="B3012" i="230" s="1"/>
  <c r="C3011" i="230"/>
  <c r="A3013" i="230" l="1"/>
  <c r="B3013" i="230" s="1"/>
  <c r="C3012" i="230"/>
  <c r="E3011" i="230"/>
  <c r="F3011" i="230" s="1"/>
  <c r="E3012" i="230" l="1"/>
  <c r="F3012" i="230" s="1"/>
  <c r="A3014" i="230"/>
  <c r="B3014" i="230" s="1"/>
  <c r="C3013" i="230"/>
  <c r="E3013" i="230" l="1"/>
  <c r="F3013" i="230" s="1"/>
  <c r="A3015" i="230"/>
  <c r="B3015" i="230" s="1"/>
  <c r="C3014" i="230"/>
  <c r="E3014" i="230" l="1"/>
  <c r="F3014" i="230" s="1"/>
  <c r="A3016" i="230"/>
  <c r="B3016" i="230" s="1"/>
  <c r="C3015" i="230"/>
  <c r="E3015" i="230" l="1"/>
  <c r="F3015" i="230" s="1"/>
  <c r="A3017" i="230"/>
  <c r="B3017" i="230" s="1"/>
  <c r="C3016" i="230"/>
  <c r="E3016" i="230" l="1"/>
  <c r="F3016" i="230" s="1"/>
  <c r="A3018" i="230"/>
  <c r="B3018" i="230" s="1"/>
  <c r="C3017" i="230"/>
  <c r="E3017" i="230" l="1"/>
  <c r="F3017" i="230" s="1"/>
  <c r="A3019" i="230"/>
  <c r="B3019" i="230" s="1"/>
  <c r="C3018" i="230"/>
  <c r="E3018" i="230" l="1"/>
  <c r="F3018" i="230" s="1"/>
  <c r="A3020" i="230"/>
  <c r="B3020" i="230" s="1"/>
  <c r="C3019" i="230"/>
  <c r="E3019" i="230" l="1"/>
  <c r="F3019" i="230" s="1"/>
  <c r="A3021" i="230"/>
  <c r="B3021" i="230" s="1"/>
  <c r="C3020" i="230"/>
  <c r="E3020" i="230" l="1"/>
  <c r="F3020" i="230" s="1"/>
  <c r="A3022" i="230"/>
  <c r="B3022" i="230" s="1"/>
  <c r="C3021" i="230"/>
  <c r="E3021" i="230" l="1"/>
  <c r="F3021" i="230" s="1"/>
  <c r="A3023" i="230"/>
  <c r="B3023" i="230" s="1"/>
  <c r="C3022" i="230"/>
  <c r="A3024" i="230" l="1"/>
  <c r="B3024" i="230" s="1"/>
  <c r="C3023" i="230"/>
  <c r="E3022" i="230"/>
  <c r="F3022" i="230" s="1"/>
  <c r="E3023" i="230" l="1"/>
  <c r="F3023" i="230" s="1"/>
  <c r="A3025" i="230"/>
  <c r="B3025" i="230" s="1"/>
  <c r="C3024" i="230"/>
  <c r="E3024" i="230" l="1"/>
  <c r="F3024" i="230" s="1"/>
  <c r="A3026" i="230"/>
  <c r="B3026" i="230" s="1"/>
  <c r="C3025" i="230"/>
  <c r="E3025" i="230" l="1"/>
  <c r="F3025" i="230" s="1"/>
  <c r="A3027" i="230"/>
  <c r="B3027" i="230" s="1"/>
  <c r="C3026" i="230"/>
  <c r="E3026" i="230" l="1"/>
  <c r="F3026" i="230" s="1"/>
  <c r="A3028" i="230"/>
  <c r="B3028" i="230" s="1"/>
  <c r="C3027" i="230"/>
  <c r="E3027" i="230" l="1"/>
  <c r="F3027" i="230" s="1"/>
  <c r="A3029" i="230"/>
  <c r="B3029" i="230" s="1"/>
  <c r="C3028" i="230"/>
  <c r="E3028" i="230" l="1"/>
  <c r="F3028" i="230" s="1"/>
  <c r="A3030" i="230"/>
  <c r="B3030" i="230" s="1"/>
  <c r="C3029" i="230"/>
  <c r="E3029" i="230" l="1"/>
  <c r="F3029" i="230" s="1"/>
  <c r="A3031" i="230"/>
  <c r="B3031" i="230" s="1"/>
  <c r="C3030" i="230"/>
  <c r="E3030" i="230" l="1"/>
  <c r="F3030" i="230" s="1"/>
  <c r="A3032" i="230"/>
  <c r="B3032" i="230" s="1"/>
  <c r="C3031" i="230"/>
  <c r="A3033" i="230" l="1"/>
  <c r="B3033" i="230" s="1"/>
  <c r="C3032" i="230"/>
  <c r="E3031" i="230"/>
  <c r="F3031" i="230" s="1"/>
  <c r="A3034" i="230" l="1"/>
  <c r="B3034" i="230" s="1"/>
  <c r="C3033" i="230"/>
  <c r="E3032" i="230"/>
  <c r="F3032" i="230" s="1"/>
  <c r="E3033" i="230" l="1"/>
  <c r="F3033" i="230" s="1"/>
  <c r="A3035" i="230"/>
  <c r="B3035" i="230" s="1"/>
  <c r="C3034" i="230"/>
  <c r="E3034" i="230" l="1"/>
  <c r="F3034" i="230" s="1"/>
  <c r="A3036" i="230"/>
  <c r="B3036" i="230" s="1"/>
  <c r="C3035" i="230"/>
  <c r="E3035" i="230" l="1"/>
  <c r="F3035" i="230" s="1"/>
  <c r="A3037" i="230"/>
  <c r="B3037" i="230" s="1"/>
  <c r="C3036" i="230"/>
  <c r="E3036" i="230" l="1"/>
  <c r="F3036" i="230" s="1"/>
  <c r="A3038" i="230"/>
  <c r="B3038" i="230" s="1"/>
  <c r="C3037" i="230"/>
  <c r="E3037" i="230" l="1"/>
  <c r="F3037" i="230" s="1"/>
  <c r="A3039" i="230"/>
  <c r="B3039" i="230" s="1"/>
  <c r="C3038" i="230"/>
  <c r="A3040" i="230" l="1"/>
  <c r="B3040" i="230" s="1"/>
  <c r="C3039" i="230"/>
  <c r="E3038" i="230"/>
  <c r="F3038" i="230" s="1"/>
  <c r="E3039" i="230" l="1"/>
  <c r="F3039" i="230" s="1"/>
  <c r="A3041" i="230"/>
  <c r="B3041" i="230" s="1"/>
  <c r="C3040" i="230"/>
  <c r="E3040" i="230" l="1"/>
  <c r="F3040" i="230" s="1"/>
  <c r="A3042" i="230"/>
  <c r="B3042" i="230" s="1"/>
  <c r="C3041" i="230"/>
  <c r="E3041" i="230" l="1"/>
  <c r="F3041" i="230" s="1"/>
  <c r="A3043" i="230"/>
  <c r="B3043" i="230" s="1"/>
  <c r="C3042" i="230"/>
  <c r="A3044" i="230" l="1"/>
  <c r="B3044" i="230" s="1"/>
  <c r="C3043" i="230"/>
  <c r="E3042" i="230"/>
  <c r="F3042" i="230" s="1"/>
  <c r="E3043" i="230" l="1"/>
  <c r="F3043" i="230" s="1"/>
  <c r="A3045" i="230"/>
  <c r="B3045" i="230" s="1"/>
  <c r="C3044" i="230"/>
  <c r="E3044" i="230" l="1"/>
  <c r="F3044" i="230" s="1"/>
  <c r="A3046" i="230"/>
  <c r="B3046" i="230" s="1"/>
  <c r="C3045" i="230"/>
  <c r="E3045" i="230" l="1"/>
  <c r="F3045" i="230" s="1"/>
  <c r="A3047" i="230"/>
  <c r="B3047" i="230" s="1"/>
  <c r="C3046" i="230"/>
  <c r="E3046" i="230" l="1"/>
  <c r="F3046" i="230" s="1"/>
  <c r="A3048" i="230"/>
  <c r="B3048" i="230" s="1"/>
  <c r="C3047" i="230"/>
  <c r="E3047" i="230" l="1"/>
  <c r="F3047" i="230" s="1"/>
  <c r="A3049" i="230"/>
  <c r="B3049" i="230" s="1"/>
  <c r="C3048" i="230"/>
  <c r="E3048" i="230" l="1"/>
  <c r="F3048" i="230" s="1"/>
  <c r="A3050" i="230"/>
  <c r="B3050" i="230" s="1"/>
  <c r="C3049" i="230"/>
  <c r="E3049" i="230" l="1"/>
  <c r="F3049" i="230" s="1"/>
  <c r="A3051" i="230"/>
  <c r="B3051" i="230" s="1"/>
  <c r="C3050" i="230"/>
  <c r="E3050" i="230" l="1"/>
  <c r="F3050" i="230" s="1"/>
  <c r="A3052" i="230"/>
  <c r="B3052" i="230" s="1"/>
  <c r="C3051" i="230"/>
  <c r="E3051" i="230" l="1"/>
  <c r="F3051" i="230" s="1"/>
  <c r="A3053" i="230"/>
  <c r="B3053" i="230" s="1"/>
  <c r="C3052" i="230"/>
  <c r="E3052" i="230" l="1"/>
  <c r="F3052" i="230" s="1"/>
  <c r="A3054" i="230"/>
  <c r="B3054" i="230" s="1"/>
  <c r="C3053" i="230"/>
  <c r="E3053" i="230" l="1"/>
  <c r="F3053" i="230" s="1"/>
  <c r="A3055" i="230"/>
  <c r="B3055" i="230" s="1"/>
  <c r="C3054" i="230"/>
  <c r="E3054" i="230" l="1"/>
  <c r="F3054" i="230" s="1"/>
  <c r="A3056" i="230"/>
  <c r="B3056" i="230" s="1"/>
  <c r="C3055" i="230"/>
  <c r="E3055" i="230" l="1"/>
  <c r="F3055" i="230" s="1"/>
  <c r="A3057" i="230"/>
  <c r="B3057" i="230" s="1"/>
  <c r="C3056" i="230"/>
  <c r="A3058" i="230" l="1"/>
  <c r="B3058" i="230" s="1"/>
  <c r="C3057" i="230"/>
  <c r="E3056" i="230"/>
  <c r="F3056" i="230" s="1"/>
  <c r="E3057" i="230" l="1"/>
  <c r="F3057" i="230" s="1"/>
  <c r="A3059" i="230"/>
  <c r="B3059" i="230" s="1"/>
  <c r="C3058" i="230"/>
  <c r="A3060" i="230" l="1"/>
  <c r="B3060" i="230" s="1"/>
  <c r="C3059" i="230"/>
  <c r="E3058" i="230"/>
  <c r="F3058" i="230" s="1"/>
  <c r="E3059" i="230" l="1"/>
  <c r="F3059" i="230" s="1"/>
  <c r="A3061" i="230"/>
  <c r="B3061" i="230" s="1"/>
  <c r="C3060" i="230"/>
  <c r="E3060" i="230" l="1"/>
  <c r="F3060" i="230" s="1"/>
  <c r="A3062" i="230"/>
  <c r="B3062" i="230" s="1"/>
  <c r="C3061" i="230"/>
  <c r="E3061" i="230" l="1"/>
  <c r="F3061" i="230" s="1"/>
  <c r="A3063" i="230"/>
  <c r="B3063" i="230" s="1"/>
  <c r="C3062" i="230"/>
  <c r="E3062" i="230" l="1"/>
  <c r="F3062" i="230" s="1"/>
  <c r="A3064" i="230"/>
  <c r="B3064" i="230" s="1"/>
  <c r="C3063" i="230"/>
  <c r="E3063" i="230" l="1"/>
  <c r="F3063" i="230" s="1"/>
  <c r="A3065" i="230"/>
  <c r="B3065" i="230" s="1"/>
  <c r="C3064" i="230"/>
  <c r="A3066" i="230" l="1"/>
  <c r="B3066" i="230" s="1"/>
  <c r="C3065" i="230"/>
  <c r="E3064" i="230"/>
  <c r="F3064" i="230" s="1"/>
  <c r="E3065" i="230" l="1"/>
  <c r="F3065" i="230" s="1"/>
  <c r="A3067" i="230"/>
  <c r="B3067" i="230" s="1"/>
  <c r="C3066" i="230"/>
  <c r="E3066" i="230" l="1"/>
  <c r="F3066" i="230" s="1"/>
  <c r="A3068" i="230"/>
  <c r="B3068" i="230" s="1"/>
  <c r="C3067" i="230"/>
  <c r="E3067" i="230" l="1"/>
  <c r="F3067" i="230" s="1"/>
  <c r="A3069" i="230"/>
  <c r="B3069" i="230" s="1"/>
  <c r="C3068" i="230"/>
  <c r="E3068" i="230" l="1"/>
  <c r="F3068" i="230" s="1"/>
  <c r="A3070" i="230"/>
  <c r="B3070" i="230" s="1"/>
  <c r="C3069" i="230"/>
  <c r="E3069" i="230" l="1"/>
  <c r="F3069" i="230" s="1"/>
  <c r="A3071" i="230"/>
  <c r="B3071" i="230" s="1"/>
  <c r="C3070" i="230"/>
  <c r="E3070" i="230" l="1"/>
  <c r="F3070" i="230" s="1"/>
  <c r="A3072" i="230"/>
  <c r="B3072" i="230" s="1"/>
  <c r="C3071" i="230"/>
  <c r="E3071" i="230" l="1"/>
  <c r="F3071" i="230" s="1"/>
  <c r="A3073" i="230"/>
  <c r="B3073" i="230" s="1"/>
  <c r="C3072" i="230"/>
  <c r="E3072" i="230" l="1"/>
  <c r="F3072" i="230" s="1"/>
  <c r="A3074" i="230"/>
  <c r="B3074" i="230" s="1"/>
  <c r="C3073" i="230"/>
  <c r="A3075" i="230" l="1"/>
  <c r="B3075" i="230" s="1"/>
  <c r="C3074" i="230"/>
  <c r="E3073" i="230"/>
  <c r="F3073" i="230" s="1"/>
  <c r="E3074" i="230" l="1"/>
  <c r="F3074" i="230" s="1"/>
  <c r="A3076" i="230"/>
  <c r="B3076" i="230" s="1"/>
  <c r="C3075" i="230"/>
  <c r="A3077" i="230" l="1"/>
  <c r="B3077" i="230" s="1"/>
  <c r="C3076" i="230"/>
  <c r="E3075" i="230"/>
  <c r="F3075" i="230" s="1"/>
  <c r="E3076" i="230" l="1"/>
  <c r="F3076" i="230" s="1"/>
  <c r="A3078" i="230"/>
  <c r="B3078" i="230" s="1"/>
  <c r="C3077" i="230"/>
  <c r="E3077" i="230" l="1"/>
  <c r="F3077" i="230" s="1"/>
  <c r="A3079" i="230"/>
  <c r="B3079" i="230" s="1"/>
  <c r="C3078" i="230"/>
  <c r="E3078" i="230" l="1"/>
  <c r="F3078" i="230" s="1"/>
  <c r="A3080" i="230"/>
  <c r="B3080" i="230" s="1"/>
  <c r="C3079" i="230"/>
  <c r="A3081" i="230" l="1"/>
  <c r="B3081" i="230" s="1"/>
  <c r="C3080" i="230"/>
  <c r="E3079" i="230"/>
  <c r="F3079" i="230" s="1"/>
  <c r="E3080" i="230" l="1"/>
  <c r="F3080" i="230" s="1"/>
  <c r="A3082" i="230"/>
  <c r="B3082" i="230" s="1"/>
  <c r="C3081" i="230"/>
  <c r="E3081" i="230" l="1"/>
  <c r="F3081" i="230" s="1"/>
  <c r="A3083" i="230"/>
  <c r="B3083" i="230" s="1"/>
  <c r="C3082" i="230"/>
  <c r="E3082" i="230" l="1"/>
  <c r="F3082" i="230" s="1"/>
  <c r="A3084" i="230"/>
  <c r="B3084" i="230" s="1"/>
  <c r="C3083" i="230"/>
  <c r="E3083" i="230" l="1"/>
  <c r="F3083" i="230" s="1"/>
  <c r="A3085" i="230"/>
  <c r="B3085" i="230" s="1"/>
  <c r="C3084" i="230"/>
  <c r="E3084" i="230" l="1"/>
  <c r="F3084" i="230" s="1"/>
  <c r="A3086" i="230"/>
  <c r="B3086" i="230" s="1"/>
  <c r="C3085" i="230"/>
  <c r="A3087" i="230" l="1"/>
  <c r="B3087" i="230" s="1"/>
  <c r="C3086" i="230"/>
  <c r="E3085" i="230"/>
  <c r="F3085" i="230" s="1"/>
  <c r="E3086" i="230" l="1"/>
  <c r="F3086" i="230" s="1"/>
  <c r="A3088" i="230"/>
  <c r="B3088" i="230" s="1"/>
  <c r="C3087" i="230"/>
  <c r="A3089" i="230" l="1"/>
  <c r="B3089" i="230" s="1"/>
  <c r="C3088" i="230"/>
  <c r="E3087" i="230"/>
  <c r="F3087" i="230" s="1"/>
  <c r="E3088" i="230" l="1"/>
  <c r="F3088" i="230" s="1"/>
  <c r="A3090" i="230"/>
  <c r="B3090" i="230" s="1"/>
  <c r="C3089" i="230"/>
  <c r="E3089" i="230" l="1"/>
  <c r="F3089" i="230" s="1"/>
  <c r="A3091" i="230"/>
  <c r="B3091" i="230" s="1"/>
  <c r="C3090" i="230"/>
  <c r="E3090" i="230" l="1"/>
  <c r="F3090" i="230" s="1"/>
  <c r="A3092" i="230"/>
  <c r="B3092" i="230" s="1"/>
  <c r="C3091" i="230"/>
  <c r="A3093" i="230" l="1"/>
  <c r="B3093" i="230" s="1"/>
  <c r="C3092" i="230"/>
  <c r="E3091" i="230"/>
  <c r="F3091" i="230" s="1"/>
  <c r="E3092" i="230" l="1"/>
  <c r="F3092" i="230" s="1"/>
  <c r="A3094" i="230"/>
  <c r="B3094" i="230" s="1"/>
  <c r="C3093" i="230"/>
  <c r="A3095" i="230" l="1"/>
  <c r="B3095" i="230" s="1"/>
  <c r="C3094" i="230"/>
  <c r="E3093" i="230"/>
  <c r="F3093" i="230" s="1"/>
  <c r="E3094" i="230" l="1"/>
  <c r="F3094" i="230" s="1"/>
  <c r="A3096" i="230"/>
  <c r="B3096" i="230" s="1"/>
  <c r="C3095" i="230"/>
  <c r="E3095" i="230" l="1"/>
  <c r="F3095" i="230" s="1"/>
  <c r="A3097" i="230"/>
  <c r="B3097" i="230" s="1"/>
  <c r="C3096" i="230"/>
  <c r="E3096" i="230" l="1"/>
  <c r="F3096" i="230" s="1"/>
  <c r="A3098" i="230"/>
  <c r="B3098" i="230" s="1"/>
  <c r="C3097" i="230"/>
  <c r="E3097" i="230" l="1"/>
  <c r="F3097" i="230" s="1"/>
  <c r="A3099" i="230"/>
  <c r="B3099" i="230" s="1"/>
  <c r="C3098" i="230"/>
  <c r="E3098" i="230" l="1"/>
  <c r="F3098" i="230" s="1"/>
  <c r="A3100" i="230"/>
  <c r="B3100" i="230" s="1"/>
  <c r="C3099" i="230"/>
  <c r="E3099" i="230" l="1"/>
  <c r="F3099" i="230" s="1"/>
  <c r="A3101" i="230"/>
  <c r="B3101" i="230" s="1"/>
  <c r="C3100" i="230"/>
  <c r="E3100" i="230" l="1"/>
  <c r="F3100" i="230" s="1"/>
  <c r="A3102" i="230"/>
  <c r="B3102" i="230" s="1"/>
  <c r="C3101" i="230"/>
  <c r="A3103" i="230" l="1"/>
  <c r="B3103" i="230" s="1"/>
  <c r="C3102" i="230"/>
  <c r="E3101" i="230"/>
  <c r="F3101" i="230" s="1"/>
  <c r="E3102" i="230" l="1"/>
  <c r="F3102" i="230" s="1"/>
  <c r="A3104" i="230"/>
  <c r="B3104" i="230" s="1"/>
  <c r="C3103" i="230"/>
  <c r="A3105" i="230" l="1"/>
  <c r="B3105" i="230" s="1"/>
  <c r="C3104" i="230"/>
  <c r="E3103" i="230"/>
  <c r="F3103" i="230" s="1"/>
  <c r="H3103" i="230" s="1"/>
  <c r="E3104" i="230" l="1"/>
  <c r="F3104" i="230" s="1"/>
  <c r="H3104" i="230" s="1"/>
  <c r="A3106" i="230"/>
  <c r="B3106" i="230" s="1"/>
  <c r="C3105" i="230"/>
  <c r="E3105" i="230" l="1"/>
  <c r="F3105" i="230" s="1"/>
  <c r="H3105" i="230" s="1"/>
  <c r="A3107" i="230"/>
  <c r="B3107" i="230" s="1"/>
  <c r="C3106" i="230"/>
  <c r="E3106" i="230" l="1"/>
  <c r="F3106" i="230" s="1"/>
  <c r="H3106" i="230" s="1"/>
  <c r="A3108" i="230"/>
  <c r="B3108" i="230" s="1"/>
  <c r="C3107" i="230"/>
  <c r="E3107" i="230" l="1"/>
  <c r="F3107" i="230" s="1"/>
  <c r="H3107" i="230" s="1"/>
  <c r="A3109" i="230"/>
  <c r="B3109" i="230" s="1"/>
  <c r="C3108" i="230"/>
  <c r="E3108" i="230" l="1"/>
  <c r="F3108" i="230" s="1"/>
  <c r="H3108" i="230" s="1"/>
  <c r="A3110" i="230"/>
  <c r="B3110" i="230" s="1"/>
  <c r="C3109" i="230"/>
  <c r="E3109" i="230" l="1"/>
  <c r="F3109" i="230" s="1"/>
  <c r="H3109" i="230" s="1"/>
  <c r="A3111" i="230"/>
  <c r="B3111" i="230" s="1"/>
  <c r="C3110" i="230"/>
  <c r="E3110" i="230" l="1"/>
  <c r="F3110" i="230" s="1"/>
  <c r="H3110" i="230" s="1"/>
  <c r="A3112" i="230"/>
  <c r="B3112" i="230" s="1"/>
  <c r="C3111" i="230"/>
  <c r="E3111" i="230" l="1"/>
  <c r="F3111" i="230" s="1"/>
  <c r="H3111" i="230" s="1"/>
  <c r="A3113" i="230"/>
  <c r="B3113" i="230" s="1"/>
  <c r="C3112" i="230"/>
  <c r="E3112" i="230" l="1"/>
  <c r="F3112" i="230" s="1"/>
  <c r="H3112" i="230" s="1"/>
  <c r="A3114" i="230"/>
  <c r="B3114" i="230" s="1"/>
  <c r="C3113" i="230"/>
  <c r="E3113" i="230" l="1"/>
  <c r="F3113" i="230" s="1"/>
  <c r="H3113" i="230" s="1"/>
  <c r="A3115" i="230"/>
  <c r="B3115" i="230" s="1"/>
  <c r="C3114" i="230"/>
  <c r="E3114" i="230" l="1"/>
  <c r="F3114" i="230" s="1"/>
  <c r="H3114" i="230" s="1"/>
  <c r="A3116" i="230"/>
  <c r="B3116" i="230" s="1"/>
  <c r="C3115" i="230"/>
  <c r="E3115" i="230" l="1"/>
  <c r="F3115" i="230" s="1"/>
  <c r="H3115" i="230" s="1"/>
  <c r="A3117" i="230"/>
  <c r="B3117" i="230" s="1"/>
  <c r="C3116" i="230"/>
  <c r="E3116" i="230" l="1"/>
  <c r="F3116" i="230" s="1"/>
  <c r="H3116" i="230" s="1"/>
  <c r="A3118" i="230"/>
  <c r="B3118" i="230" s="1"/>
  <c r="C3117" i="230"/>
  <c r="E3117" i="230" l="1"/>
  <c r="F3117" i="230" s="1"/>
  <c r="H3117" i="230" s="1"/>
  <c r="A3119" i="230"/>
  <c r="B3119" i="230" s="1"/>
  <c r="C3118" i="230"/>
  <c r="E3118" i="230" l="1"/>
  <c r="F3118" i="230" s="1"/>
  <c r="H3118" i="230" s="1"/>
  <c r="A3120" i="230"/>
  <c r="B3120" i="230" s="1"/>
  <c r="C3119" i="230"/>
  <c r="E3119" i="230" l="1"/>
  <c r="F3119" i="230" s="1"/>
  <c r="H3119" i="230" s="1"/>
  <c r="A3121" i="230"/>
  <c r="B3121" i="230" s="1"/>
  <c r="C3120" i="230"/>
  <c r="E3120" i="230" l="1"/>
  <c r="F3120" i="230" s="1"/>
  <c r="H3120" i="230" s="1"/>
  <c r="A3122" i="230"/>
  <c r="B3122" i="230" s="1"/>
  <c r="C3121" i="230"/>
  <c r="A3123" i="230" l="1"/>
  <c r="B3123" i="230" s="1"/>
  <c r="C3122" i="230"/>
  <c r="E3121" i="230"/>
  <c r="F3121" i="230" s="1"/>
  <c r="H3121" i="230" s="1"/>
  <c r="E3122" i="230" l="1"/>
  <c r="F3122" i="230" s="1"/>
  <c r="H3122" i="230" s="1"/>
  <c r="A3124" i="230"/>
  <c r="B3124" i="230" s="1"/>
  <c r="C3123" i="230"/>
  <c r="E3123" i="230" l="1"/>
  <c r="F3123" i="230" s="1"/>
  <c r="H3123" i="230" s="1"/>
  <c r="A3125" i="230"/>
  <c r="B3125" i="230" s="1"/>
  <c r="C3124" i="230"/>
  <c r="E3124" i="230" l="1"/>
  <c r="F3124" i="230" s="1"/>
  <c r="H3124" i="230" s="1"/>
  <c r="A3126" i="230"/>
  <c r="B3126" i="230" s="1"/>
  <c r="C3125" i="230"/>
  <c r="E3125" i="230" l="1"/>
  <c r="F3125" i="230" s="1"/>
  <c r="H3125" i="230" s="1"/>
  <c r="A3127" i="230"/>
  <c r="B3127" i="230" s="1"/>
  <c r="C3126" i="230"/>
  <c r="A3128" i="230" l="1"/>
  <c r="B3128" i="230" s="1"/>
  <c r="C3127" i="230"/>
  <c r="E3126" i="230"/>
  <c r="F3126" i="230" s="1"/>
  <c r="H3126" i="230" s="1"/>
  <c r="E3127" i="230" l="1"/>
  <c r="F3127" i="230" s="1"/>
  <c r="H3127" i="230" s="1"/>
  <c r="A3129" i="230"/>
  <c r="B3129" i="230" s="1"/>
  <c r="C3128" i="230"/>
  <c r="E3128" i="230" l="1"/>
  <c r="F3128" i="230" s="1"/>
  <c r="H3128" i="230" s="1"/>
  <c r="A3130" i="230"/>
  <c r="B3130" i="230" s="1"/>
  <c r="C3129" i="230"/>
  <c r="E3129" i="230" l="1"/>
  <c r="F3129" i="230" s="1"/>
  <c r="H3129" i="230" s="1"/>
  <c r="A3131" i="230"/>
  <c r="B3131" i="230" s="1"/>
  <c r="C3130" i="230"/>
  <c r="E3130" i="230" l="1"/>
  <c r="F3130" i="230" s="1"/>
  <c r="H3130" i="230" s="1"/>
  <c r="A3132" i="230"/>
  <c r="B3132" i="230" s="1"/>
  <c r="C3131" i="230"/>
  <c r="E3131" i="230" l="1"/>
  <c r="F3131" i="230" s="1"/>
  <c r="H3131" i="230" s="1"/>
  <c r="A3133" i="230"/>
  <c r="B3133" i="230" s="1"/>
  <c r="C3132" i="230"/>
  <c r="E3132" i="230" l="1"/>
  <c r="F3132" i="230" s="1"/>
  <c r="H3132" i="230" s="1"/>
  <c r="A3134" i="230"/>
  <c r="B3134" i="230" s="1"/>
  <c r="C3133" i="230"/>
  <c r="A3135" i="230" l="1"/>
  <c r="B3135" i="230" s="1"/>
  <c r="C3134" i="230"/>
  <c r="E3133" i="230"/>
  <c r="F3133" i="230" s="1"/>
  <c r="H3133" i="230" s="1"/>
  <c r="E3134" i="230" l="1"/>
  <c r="F3134" i="230" s="1"/>
  <c r="H3134" i="230" s="1"/>
  <c r="A3136" i="230"/>
  <c r="B3136" i="230" s="1"/>
  <c r="C3135" i="230"/>
  <c r="E3135" i="230" l="1"/>
  <c r="F3135" i="230" s="1"/>
  <c r="H3135" i="230" s="1"/>
  <c r="A3137" i="230"/>
  <c r="B3137" i="230" s="1"/>
  <c r="C3136" i="230"/>
  <c r="E3136" i="230" l="1"/>
  <c r="F3136" i="230" s="1"/>
  <c r="H3136" i="230" s="1"/>
  <c r="A3138" i="230"/>
  <c r="B3138" i="230" s="1"/>
  <c r="C3137" i="230"/>
  <c r="A3139" i="230" l="1"/>
  <c r="B3139" i="230" s="1"/>
  <c r="C3138" i="230"/>
  <c r="E3137" i="230"/>
  <c r="F3137" i="230" s="1"/>
  <c r="H3137" i="230" s="1"/>
  <c r="E3138" i="230" l="1"/>
  <c r="F3138" i="230" s="1"/>
  <c r="H3138" i="230" s="1"/>
  <c r="A3140" i="230"/>
  <c r="B3140" i="230" s="1"/>
  <c r="C3139" i="230"/>
  <c r="E3139" i="230" l="1"/>
  <c r="F3139" i="230" s="1"/>
  <c r="H3139" i="230" s="1"/>
  <c r="A3141" i="230"/>
  <c r="B3141" i="230" s="1"/>
  <c r="C3140" i="230"/>
  <c r="E3140" i="230" l="1"/>
  <c r="F3140" i="230" s="1"/>
  <c r="H3140" i="230" s="1"/>
  <c r="A3142" i="230"/>
  <c r="B3142" i="230" s="1"/>
  <c r="C3141" i="230"/>
  <c r="E3141" i="230" l="1"/>
  <c r="F3141" i="230" s="1"/>
  <c r="H3141" i="230" s="1"/>
  <c r="A3143" i="230"/>
  <c r="B3143" i="230" s="1"/>
  <c r="C3142" i="230"/>
  <c r="E3142" i="230" l="1"/>
  <c r="F3142" i="230" s="1"/>
  <c r="H3142" i="230" s="1"/>
  <c r="A3144" i="230"/>
  <c r="B3144" i="230" s="1"/>
  <c r="C3143" i="230"/>
  <c r="A3145" i="230" l="1"/>
  <c r="B3145" i="230" s="1"/>
  <c r="C3144" i="230"/>
  <c r="E3143" i="230"/>
  <c r="F3143" i="230" s="1"/>
  <c r="H3143" i="230" s="1"/>
  <c r="E3144" i="230" l="1"/>
  <c r="F3144" i="230" s="1"/>
  <c r="H3144" i="230" s="1"/>
  <c r="A3146" i="230"/>
  <c r="B3146" i="230" s="1"/>
  <c r="C3145" i="230"/>
  <c r="E3145" i="230" l="1"/>
  <c r="F3145" i="230" s="1"/>
  <c r="H3145" i="230" s="1"/>
  <c r="A3147" i="230"/>
  <c r="B3147" i="230" s="1"/>
  <c r="C3146" i="230"/>
  <c r="E3146" i="230" l="1"/>
  <c r="F3146" i="230" s="1"/>
  <c r="H3146" i="230" s="1"/>
  <c r="A3148" i="230"/>
  <c r="B3148" i="230" s="1"/>
  <c r="C3147" i="230"/>
  <c r="E3147" i="230" l="1"/>
  <c r="F3147" i="230" s="1"/>
  <c r="H3147" i="230" s="1"/>
  <c r="A3149" i="230"/>
  <c r="B3149" i="230" s="1"/>
  <c r="C3148" i="230"/>
  <c r="E3148" i="230" l="1"/>
  <c r="F3148" i="230" s="1"/>
  <c r="H3148" i="230" s="1"/>
  <c r="A3150" i="230"/>
  <c r="B3150" i="230" s="1"/>
  <c r="C3149" i="230"/>
  <c r="E3149" i="230" l="1"/>
  <c r="F3149" i="230" s="1"/>
  <c r="H3149" i="230" s="1"/>
  <c r="A3151" i="230"/>
  <c r="B3151" i="230" s="1"/>
  <c r="C3150" i="230"/>
  <c r="E3150" i="230" l="1"/>
  <c r="F3150" i="230" s="1"/>
  <c r="H3150" i="230" s="1"/>
  <c r="A3152" i="230"/>
  <c r="B3152" i="230" s="1"/>
  <c r="C3151" i="230"/>
  <c r="E3151" i="230" l="1"/>
  <c r="F3151" i="230" s="1"/>
  <c r="H3151" i="230" s="1"/>
  <c r="A3153" i="230"/>
  <c r="B3153" i="230" s="1"/>
  <c r="C3152" i="230"/>
  <c r="E3152" i="230" l="1"/>
  <c r="F3152" i="230" s="1"/>
  <c r="H3152" i="230" s="1"/>
  <c r="A3154" i="230"/>
  <c r="B3154" i="230" s="1"/>
  <c r="C3153" i="230"/>
  <c r="E3153" i="230" l="1"/>
  <c r="F3153" i="230" s="1"/>
  <c r="H3153" i="230" s="1"/>
  <c r="A3155" i="230"/>
  <c r="B3155" i="230" s="1"/>
  <c r="C3154" i="230"/>
  <c r="E3154" i="230" l="1"/>
  <c r="F3154" i="230" s="1"/>
  <c r="H3154" i="230" s="1"/>
  <c r="A3156" i="230"/>
  <c r="B3156" i="230" s="1"/>
  <c r="C3155" i="230"/>
  <c r="E3155" i="230" l="1"/>
  <c r="F3155" i="230" s="1"/>
  <c r="H3155" i="230" s="1"/>
  <c r="A3157" i="230"/>
  <c r="B3157" i="230" s="1"/>
  <c r="C3156" i="230"/>
  <c r="E3156" i="230" l="1"/>
  <c r="F3156" i="230" s="1"/>
  <c r="H3156" i="230" s="1"/>
  <c r="A3158" i="230"/>
  <c r="B3158" i="230" s="1"/>
  <c r="C3157" i="230"/>
  <c r="E3157" i="230" l="1"/>
  <c r="F3157" i="230" s="1"/>
  <c r="H3157" i="230" s="1"/>
  <c r="A3159" i="230"/>
  <c r="B3159" i="230" s="1"/>
  <c r="C3158" i="230"/>
  <c r="E3158" i="230" l="1"/>
  <c r="F3158" i="230" s="1"/>
  <c r="H3158" i="230" s="1"/>
  <c r="A3160" i="230"/>
  <c r="B3160" i="230" s="1"/>
  <c r="C3159" i="230"/>
  <c r="A3161" i="230" l="1"/>
  <c r="B3161" i="230" s="1"/>
  <c r="C3160" i="230"/>
  <c r="E3159" i="230"/>
  <c r="F3159" i="230" s="1"/>
  <c r="H3159" i="230" s="1"/>
  <c r="E3160" i="230" l="1"/>
  <c r="F3160" i="230" s="1"/>
  <c r="H3160" i="230" s="1"/>
  <c r="A3162" i="230"/>
  <c r="B3162" i="230" s="1"/>
  <c r="C3161" i="230"/>
  <c r="E3161" i="230" l="1"/>
  <c r="F3161" i="230" s="1"/>
  <c r="H3161" i="230" s="1"/>
  <c r="A3163" i="230"/>
  <c r="B3163" i="230" s="1"/>
  <c r="C3162" i="230"/>
  <c r="E3162" i="230" l="1"/>
  <c r="F3162" i="230" s="1"/>
  <c r="H3162" i="230" s="1"/>
  <c r="A3164" i="230"/>
  <c r="B3164" i="230" s="1"/>
  <c r="C3163" i="230"/>
  <c r="A3165" i="230" l="1"/>
  <c r="B3165" i="230" s="1"/>
  <c r="C3164" i="230"/>
  <c r="E3163" i="230"/>
  <c r="F3163" i="230" s="1"/>
  <c r="H3163" i="230" s="1"/>
  <c r="E3164" i="230" l="1"/>
  <c r="F3164" i="230" s="1"/>
  <c r="H3164" i="230" s="1"/>
  <c r="A3166" i="230"/>
  <c r="B3166" i="230" s="1"/>
  <c r="C3165" i="230"/>
  <c r="E3165" i="230" l="1"/>
  <c r="F3165" i="230" s="1"/>
  <c r="H3165" i="230" s="1"/>
  <c r="A3167" i="230"/>
  <c r="B3167" i="230" s="1"/>
  <c r="C3166" i="230"/>
  <c r="E3166" i="230" l="1"/>
  <c r="F3166" i="230" s="1"/>
  <c r="H3166" i="230" s="1"/>
  <c r="A3168" i="230"/>
  <c r="B3168" i="230" s="1"/>
  <c r="C3167" i="230"/>
  <c r="E3167" i="230" l="1"/>
  <c r="F3167" i="230" s="1"/>
  <c r="H3167" i="230" s="1"/>
  <c r="A3169" i="230"/>
  <c r="B3169" i="230" s="1"/>
  <c r="C3168" i="230"/>
  <c r="E3168" i="230" l="1"/>
  <c r="F3168" i="230" s="1"/>
  <c r="H3168" i="230" s="1"/>
  <c r="A3170" i="230"/>
  <c r="B3170" i="230" s="1"/>
  <c r="C3169" i="230"/>
  <c r="E3169" i="230" l="1"/>
  <c r="F3169" i="230" s="1"/>
  <c r="H3169" i="230" s="1"/>
  <c r="A3171" i="230"/>
  <c r="B3171" i="230" s="1"/>
  <c r="C3170" i="230"/>
  <c r="E3170" i="230" l="1"/>
  <c r="F3170" i="230" s="1"/>
  <c r="H3170" i="230" s="1"/>
  <c r="A3172" i="230"/>
  <c r="B3172" i="230" s="1"/>
  <c r="C3171" i="230"/>
  <c r="A3173" i="230" l="1"/>
  <c r="B3173" i="230" s="1"/>
  <c r="C3172" i="230"/>
  <c r="E3171" i="230"/>
  <c r="F3171" i="230" s="1"/>
  <c r="H3171" i="230" s="1"/>
  <c r="E3172" i="230" l="1"/>
  <c r="F3172" i="230" s="1"/>
  <c r="H3172" i="230" s="1"/>
  <c r="A3174" i="230"/>
  <c r="B3174" i="230" s="1"/>
  <c r="C3173" i="230"/>
  <c r="E3173" i="230" l="1"/>
  <c r="F3173" i="230" s="1"/>
  <c r="H3173" i="230" s="1"/>
  <c r="A3175" i="230"/>
  <c r="B3175" i="230" s="1"/>
  <c r="C3174" i="230"/>
  <c r="E3174" i="230" l="1"/>
  <c r="F3174" i="230" s="1"/>
  <c r="H3174" i="230" s="1"/>
  <c r="A3176" i="230"/>
  <c r="B3176" i="230" s="1"/>
  <c r="C3175" i="230"/>
  <c r="E3175" i="230" l="1"/>
  <c r="F3175" i="230" s="1"/>
  <c r="H3175" i="230" s="1"/>
  <c r="A3177" i="230"/>
  <c r="B3177" i="230" s="1"/>
  <c r="C3176" i="230"/>
  <c r="E3176" i="230" l="1"/>
  <c r="F3176" i="230" s="1"/>
  <c r="H3176" i="230" s="1"/>
  <c r="A3178" i="230"/>
  <c r="B3178" i="230" s="1"/>
  <c r="C3177" i="230"/>
  <c r="E3177" i="230" l="1"/>
  <c r="F3177" i="230" s="1"/>
  <c r="H3177" i="230" s="1"/>
  <c r="A3179" i="230"/>
  <c r="B3179" i="230" s="1"/>
  <c r="C3178" i="230"/>
  <c r="A3180" i="230" l="1"/>
  <c r="B3180" i="230" s="1"/>
  <c r="C3179" i="230"/>
  <c r="E3178" i="230"/>
  <c r="F3178" i="230" s="1"/>
  <c r="H3178" i="230" s="1"/>
  <c r="E3179" i="230" l="1"/>
  <c r="F3179" i="230" s="1"/>
  <c r="H3179" i="230" s="1"/>
  <c r="A3181" i="230"/>
  <c r="B3181" i="230" s="1"/>
  <c r="C3180" i="230"/>
  <c r="E3180" i="230" l="1"/>
  <c r="F3180" i="230" s="1"/>
  <c r="H3180" i="230" s="1"/>
  <c r="A3182" i="230"/>
  <c r="B3182" i="230" s="1"/>
  <c r="C3181" i="230"/>
  <c r="E3181" i="230" l="1"/>
  <c r="F3181" i="230" s="1"/>
  <c r="H3181" i="230" s="1"/>
  <c r="A3183" i="230"/>
  <c r="B3183" i="230" s="1"/>
  <c r="C3182" i="230"/>
  <c r="A3184" i="230" l="1"/>
  <c r="B3184" i="230" s="1"/>
  <c r="C3183" i="230"/>
  <c r="E3182" i="230"/>
  <c r="F3182" i="230" s="1"/>
  <c r="H3182" i="230" s="1"/>
  <c r="E3183" i="230" l="1"/>
  <c r="F3183" i="230" s="1"/>
  <c r="H3183" i="230" s="1"/>
  <c r="A3185" i="230"/>
  <c r="B3185" i="230" s="1"/>
  <c r="C3184" i="230"/>
  <c r="E3184" i="230" l="1"/>
  <c r="F3184" i="230" s="1"/>
  <c r="H3184" i="230" s="1"/>
  <c r="A3186" i="230"/>
  <c r="B3186" i="230" s="1"/>
  <c r="C3185" i="230"/>
  <c r="E3185" i="230" l="1"/>
  <c r="F3185" i="230" s="1"/>
  <c r="H3185" i="230" s="1"/>
  <c r="A3187" i="230"/>
  <c r="B3187" i="230" s="1"/>
  <c r="C3186" i="230"/>
  <c r="E3186" i="230" l="1"/>
  <c r="F3186" i="230" s="1"/>
  <c r="H3186" i="230" s="1"/>
  <c r="A3188" i="230"/>
  <c r="B3188" i="230" s="1"/>
  <c r="C3187" i="230"/>
  <c r="E3187" i="230" l="1"/>
  <c r="F3187" i="230" s="1"/>
  <c r="H3187" i="230" s="1"/>
  <c r="A3189" i="230"/>
  <c r="B3189" i="230" s="1"/>
  <c r="C3188" i="230"/>
  <c r="E3188" i="230" l="1"/>
  <c r="F3188" i="230" s="1"/>
  <c r="H3188" i="230" s="1"/>
  <c r="A3190" i="230"/>
  <c r="B3190" i="230" s="1"/>
  <c r="C3189" i="230"/>
  <c r="E3189" i="230" l="1"/>
  <c r="F3189" i="230" s="1"/>
  <c r="H3189" i="230" s="1"/>
  <c r="A3191" i="230"/>
  <c r="B3191" i="230" s="1"/>
  <c r="C3190" i="230"/>
  <c r="A3192" i="230" l="1"/>
  <c r="B3192" i="230" s="1"/>
  <c r="C3191" i="230"/>
  <c r="E3190" i="230"/>
  <c r="F3190" i="230" s="1"/>
  <c r="H3190" i="230" s="1"/>
  <c r="E3191" i="230" l="1"/>
  <c r="F3191" i="230" s="1"/>
  <c r="H3191" i="230" s="1"/>
  <c r="A3193" i="230"/>
  <c r="B3193" i="230" s="1"/>
  <c r="C3192" i="230"/>
  <c r="E3192" i="230" l="1"/>
  <c r="F3192" i="230" s="1"/>
  <c r="H3192" i="230" s="1"/>
  <c r="A3194" i="230"/>
  <c r="B3194" i="230" s="1"/>
  <c r="C3193" i="230"/>
  <c r="A3195" i="230" l="1"/>
  <c r="B3195" i="230" s="1"/>
  <c r="C3194" i="230"/>
  <c r="E3193" i="230"/>
  <c r="F3193" i="230" s="1"/>
  <c r="H3193" i="230" s="1"/>
  <c r="E3194" i="230" l="1"/>
  <c r="F3194" i="230" s="1"/>
  <c r="H3194" i="230" s="1"/>
  <c r="A3196" i="230"/>
  <c r="B3196" i="230" s="1"/>
  <c r="C3195" i="230"/>
  <c r="E3195" i="230" l="1"/>
  <c r="F3195" i="230" s="1"/>
  <c r="H3195" i="230" s="1"/>
  <c r="A3197" i="230"/>
  <c r="B3197" i="230" s="1"/>
  <c r="C3196" i="230"/>
  <c r="E3196" i="230" l="1"/>
  <c r="F3196" i="230" s="1"/>
  <c r="H3196" i="230" s="1"/>
  <c r="A3198" i="230"/>
  <c r="B3198" i="230" s="1"/>
  <c r="C3197" i="230"/>
  <c r="E3197" i="230" l="1"/>
  <c r="F3197" i="230" s="1"/>
  <c r="H3197" i="230" s="1"/>
  <c r="A3199" i="230"/>
  <c r="B3199" i="230" s="1"/>
  <c r="C3198" i="230"/>
  <c r="A3200" i="230" l="1"/>
  <c r="B3200" i="230" s="1"/>
  <c r="C3199" i="230"/>
  <c r="E3198" i="230"/>
  <c r="F3198" i="230" s="1"/>
  <c r="H3198" i="230" s="1"/>
  <c r="E3199" i="230" l="1"/>
  <c r="F3199" i="230" s="1"/>
  <c r="H3199" i="230" s="1"/>
  <c r="A3201" i="230"/>
  <c r="B3201" i="230" s="1"/>
  <c r="C3200" i="230"/>
  <c r="A3202" i="230" l="1"/>
  <c r="B3202" i="230" s="1"/>
  <c r="C3201" i="230"/>
  <c r="E3200" i="230"/>
  <c r="F3200" i="230" s="1"/>
  <c r="H3200" i="230" s="1"/>
  <c r="E3201" i="230" l="1"/>
  <c r="F3201" i="230" s="1"/>
  <c r="H3201" i="230" s="1"/>
  <c r="A3203" i="230"/>
  <c r="B3203" i="230" s="1"/>
  <c r="C3202" i="230"/>
  <c r="A3204" i="230" l="1"/>
  <c r="B3204" i="230" s="1"/>
  <c r="C3203" i="230"/>
  <c r="E3202" i="230"/>
  <c r="F3202" i="230" s="1"/>
  <c r="H3202" i="230" s="1"/>
  <c r="E3203" i="230" l="1"/>
  <c r="F3203" i="230" s="1"/>
  <c r="H3203" i="230" s="1"/>
  <c r="A3205" i="230"/>
  <c r="B3205" i="230" s="1"/>
  <c r="C3204" i="230"/>
  <c r="E3204" i="230" l="1"/>
  <c r="F3204" i="230" s="1"/>
  <c r="H3204" i="230" s="1"/>
  <c r="A3206" i="230"/>
  <c r="B3206" i="230" s="1"/>
  <c r="C3205" i="230"/>
  <c r="E3205" i="230" l="1"/>
  <c r="F3205" i="230" s="1"/>
  <c r="H3205" i="230" s="1"/>
  <c r="A3207" i="230"/>
  <c r="B3207" i="230" s="1"/>
  <c r="C3206" i="230"/>
  <c r="E3206" i="230" l="1"/>
  <c r="F3206" i="230" s="1"/>
  <c r="H3206" i="230" s="1"/>
  <c r="A3208" i="230"/>
  <c r="B3208" i="230" s="1"/>
  <c r="C3207" i="230"/>
  <c r="E3207" i="230" l="1"/>
  <c r="F3207" i="230" s="1"/>
  <c r="H3207" i="230" s="1"/>
  <c r="A3209" i="230"/>
  <c r="B3209" i="230" s="1"/>
  <c r="C3208" i="230"/>
  <c r="A3210" i="230" l="1"/>
  <c r="B3210" i="230" s="1"/>
  <c r="C3209" i="230"/>
  <c r="E3208" i="230"/>
  <c r="F3208" i="230" s="1"/>
  <c r="H3208" i="230" s="1"/>
  <c r="E3209" i="230" l="1"/>
  <c r="F3209" i="230" s="1"/>
  <c r="H3209" i="230" s="1"/>
  <c r="A3211" i="230"/>
  <c r="B3211" i="230" s="1"/>
  <c r="C3210" i="230"/>
  <c r="E3210" i="230" l="1"/>
  <c r="F3210" i="230" s="1"/>
  <c r="H3210" i="230" s="1"/>
  <c r="A3212" i="230"/>
  <c r="B3212" i="230" s="1"/>
  <c r="C3211" i="230"/>
  <c r="E3211" i="230" l="1"/>
  <c r="F3211" i="230" s="1"/>
  <c r="H3211" i="230" s="1"/>
  <c r="A3213" i="230"/>
  <c r="B3213" i="230" s="1"/>
  <c r="C3212" i="230"/>
  <c r="E3212" i="230" l="1"/>
  <c r="F3212" i="230" s="1"/>
  <c r="H3212" i="230" s="1"/>
  <c r="A3214" i="230"/>
  <c r="B3214" i="230" s="1"/>
  <c r="C3213" i="230"/>
  <c r="E3213" i="230" l="1"/>
  <c r="F3213" i="230" s="1"/>
  <c r="H3213" i="230" s="1"/>
  <c r="A3215" i="230"/>
  <c r="B3215" i="230" s="1"/>
  <c r="C3214" i="230"/>
  <c r="E3214" i="230" l="1"/>
  <c r="F3214" i="230" s="1"/>
  <c r="H3214" i="230" s="1"/>
  <c r="A3216" i="230"/>
  <c r="B3216" i="230" s="1"/>
  <c r="C3215" i="230"/>
  <c r="E3215" i="230" l="1"/>
  <c r="F3215" i="230" s="1"/>
  <c r="H3215" i="230" s="1"/>
  <c r="A3217" i="230"/>
  <c r="B3217" i="230" s="1"/>
  <c r="C3216" i="230"/>
  <c r="E3216" i="230" l="1"/>
  <c r="F3216" i="230" s="1"/>
  <c r="H3216" i="230" s="1"/>
  <c r="A3218" i="230"/>
  <c r="B3218" i="230" s="1"/>
  <c r="C3217" i="230"/>
  <c r="E3217" i="230" l="1"/>
  <c r="F3217" i="230" s="1"/>
  <c r="H3217" i="230" s="1"/>
  <c r="A3219" i="230"/>
  <c r="B3219" i="230" s="1"/>
  <c r="C3218" i="230"/>
  <c r="E3218" i="230" l="1"/>
  <c r="F3218" i="230" s="1"/>
  <c r="H3218" i="230" s="1"/>
  <c r="A3220" i="230"/>
  <c r="B3220" i="230" s="1"/>
  <c r="C3219" i="230"/>
  <c r="E3219" i="230" l="1"/>
  <c r="F3219" i="230" s="1"/>
  <c r="H3219" i="230" s="1"/>
  <c r="A3221" i="230"/>
  <c r="B3221" i="230" s="1"/>
  <c r="C3220" i="230"/>
  <c r="E3220" i="230" l="1"/>
  <c r="F3220" i="230" s="1"/>
  <c r="H3220" i="230" s="1"/>
  <c r="A3222" i="230"/>
  <c r="B3222" i="230" s="1"/>
  <c r="C3221" i="230"/>
  <c r="E3221" i="230" l="1"/>
  <c r="F3221" i="230" s="1"/>
  <c r="H3221" i="230" s="1"/>
  <c r="A3223" i="230"/>
  <c r="B3223" i="230" s="1"/>
  <c r="C3222" i="230"/>
  <c r="E3222" i="230" l="1"/>
  <c r="F3222" i="230" s="1"/>
  <c r="H3222" i="230" s="1"/>
  <c r="A3224" i="230"/>
  <c r="B3224" i="230" s="1"/>
  <c r="C3223" i="230"/>
  <c r="E3223" i="230" l="1"/>
  <c r="F3223" i="230" s="1"/>
  <c r="H3223" i="230" s="1"/>
  <c r="A3225" i="230"/>
  <c r="B3225" i="230" s="1"/>
  <c r="C3224" i="230"/>
  <c r="E3224" i="230" l="1"/>
  <c r="F3224" i="230" s="1"/>
  <c r="H3224" i="230" s="1"/>
  <c r="A3226" i="230"/>
  <c r="B3226" i="230" s="1"/>
  <c r="C3225" i="230"/>
  <c r="E3225" i="230" l="1"/>
  <c r="F3225" i="230" s="1"/>
  <c r="H3225" i="230" s="1"/>
  <c r="A3227" i="230"/>
  <c r="B3227" i="230" s="1"/>
  <c r="C3226" i="230"/>
  <c r="A3228" i="230" l="1"/>
  <c r="B3228" i="230" s="1"/>
  <c r="C3227" i="230"/>
  <c r="E3226" i="230"/>
  <c r="F3226" i="230" s="1"/>
  <c r="H3226" i="230" s="1"/>
  <c r="E3227" i="230" l="1"/>
  <c r="F3227" i="230" s="1"/>
  <c r="H3227" i="230" s="1"/>
  <c r="A3229" i="230"/>
  <c r="B3229" i="230" s="1"/>
  <c r="C3228" i="230"/>
  <c r="E3228" i="230" l="1"/>
  <c r="F3228" i="230" s="1"/>
  <c r="H3228" i="230" s="1"/>
  <c r="A3230" i="230"/>
  <c r="B3230" i="230" s="1"/>
  <c r="C3229" i="230"/>
  <c r="E3229" i="230" l="1"/>
  <c r="F3229" i="230" s="1"/>
  <c r="H3229" i="230" s="1"/>
  <c r="A3231" i="230"/>
  <c r="B3231" i="230" s="1"/>
  <c r="C3230" i="230"/>
  <c r="E3230" i="230" l="1"/>
  <c r="F3230" i="230" s="1"/>
  <c r="H3230" i="230" s="1"/>
  <c r="A3232" i="230"/>
  <c r="B3232" i="230" s="1"/>
  <c r="C3231" i="230"/>
  <c r="E3231" i="230" l="1"/>
  <c r="F3231" i="230" s="1"/>
  <c r="H3231" i="230" s="1"/>
  <c r="A3233" i="230"/>
  <c r="B3233" i="230" s="1"/>
  <c r="C3232" i="230"/>
  <c r="E3232" i="230" l="1"/>
  <c r="F3232" i="230" s="1"/>
  <c r="H3232" i="230" s="1"/>
  <c r="A3234" i="230"/>
  <c r="B3234" i="230" s="1"/>
  <c r="C3233" i="230"/>
  <c r="E3233" i="230" l="1"/>
  <c r="F3233" i="230" s="1"/>
  <c r="H3233" i="230" s="1"/>
  <c r="A3235" i="230"/>
  <c r="B3235" i="230" s="1"/>
  <c r="C3234" i="230"/>
  <c r="A3236" i="230" l="1"/>
  <c r="B3236" i="230" s="1"/>
  <c r="C3235" i="230"/>
  <c r="E3234" i="230"/>
  <c r="F3234" i="230" s="1"/>
  <c r="H3234" i="230" s="1"/>
  <c r="E3235" i="230" l="1"/>
  <c r="F3235" i="230" s="1"/>
  <c r="H3235" i="230" s="1"/>
  <c r="A3237" i="230"/>
  <c r="B3237" i="230" s="1"/>
  <c r="C3236" i="230"/>
  <c r="E3236" i="230" l="1"/>
  <c r="F3236" i="230" s="1"/>
  <c r="H3236" i="230" s="1"/>
  <c r="A3238" i="230"/>
  <c r="B3238" i="230" s="1"/>
  <c r="C3237" i="230"/>
  <c r="E3237" i="230" l="1"/>
  <c r="F3237" i="230" s="1"/>
  <c r="H3237" i="230" s="1"/>
  <c r="A3239" i="230"/>
  <c r="B3239" i="230" s="1"/>
  <c r="C3238" i="230"/>
  <c r="A3240" i="230" l="1"/>
  <c r="B3240" i="230" s="1"/>
  <c r="C3239" i="230"/>
  <c r="E3238" i="230"/>
  <c r="F3238" i="230" s="1"/>
  <c r="H3238" i="230" s="1"/>
  <c r="E3239" i="230" l="1"/>
  <c r="F3239" i="230" s="1"/>
  <c r="H3239" i="230" s="1"/>
  <c r="A3241" i="230"/>
  <c r="B3241" i="230" s="1"/>
  <c r="C3240" i="230"/>
  <c r="E3240" i="230" l="1"/>
  <c r="F3240" i="230" s="1"/>
  <c r="H3240" i="230" s="1"/>
  <c r="A3242" i="230"/>
  <c r="B3242" i="230" s="1"/>
  <c r="C3241" i="230"/>
  <c r="E3241" i="230" l="1"/>
  <c r="F3241" i="230" s="1"/>
  <c r="H3241" i="230" s="1"/>
  <c r="A3243" i="230"/>
  <c r="B3243" i="230" s="1"/>
  <c r="C3242" i="230"/>
  <c r="E3242" i="230" l="1"/>
  <c r="F3242" i="230" s="1"/>
  <c r="H3242" i="230" s="1"/>
  <c r="A3244" i="230"/>
  <c r="B3244" i="230" s="1"/>
  <c r="C3243" i="230"/>
  <c r="E3243" i="230" l="1"/>
  <c r="F3243" i="230" s="1"/>
  <c r="H3243" i="230" s="1"/>
  <c r="A3245" i="230"/>
  <c r="B3245" i="230" s="1"/>
  <c r="C3244" i="230"/>
  <c r="E3244" i="230" l="1"/>
  <c r="F3244" i="230" s="1"/>
  <c r="H3244" i="230" s="1"/>
  <c r="A3246" i="230"/>
  <c r="B3246" i="230" s="1"/>
  <c r="C3245" i="230"/>
  <c r="E3245" i="230" l="1"/>
  <c r="F3245" i="230" s="1"/>
  <c r="H3245" i="230" s="1"/>
  <c r="A3247" i="230"/>
  <c r="B3247" i="230" s="1"/>
  <c r="C3246" i="230"/>
  <c r="E3246" i="230" l="1"/>
  <c r="F3246" i="230" s="1"/>
  <c r="H3246" i="230" s="1"/>
  <c r="A3248" i="230"/>
  <c r="B3248" i="230" s="1"/>
  <c r="C3247" i="230"/>
  <c r="A3249" i="230" l="1"/>
  <c r="B3249" i="230" s="1"/>
  <c r="C3248" i="230"/>
  <c r="E3247" i="230"/>
  <c r="F3247" i="230" s="1"/>
  <c r="H3247" i="230" s="1"/>
  <c r="E3248" i="230" l="1"/>
  <c r="F3248" i="230" s="1"/>
  <c r="H3248" i="230" s="1"/>
  <c r="A3250" i="230"/>
  <c r="B3250" i="230" s="1"/>
  <c r="C3249" i="230"/>
  <c r="E3249" i="230" l="1"/>
  <c r="F3249" i="230" s="1"/>
  <c r="H3249" i="230" s="1"/>
  <c r="A3251" i="230"/>
  <c r="B3251" i="230" s="1"/>
  <c r="C3250" i="230"/>
  <c r="E3250" i="230" l="1"/>
  <c r="F3250" i="230" s="1"/>
  <c r="H3250" i="230" s="1"/>
  <c r="A3252" i="230"/>
  <c r="B3252" i="230" s="1"/>
  <c r="C3251" i="230"/>
  <c r="E3251" i="230" l="1"/>
  <c r="F3251" i="230" s="1"/>
  <c r="H3251" i="230" s="1"/>
  <c r="A3253" i="230"/>
  <c r="B3253" i="230" s="1"/>
  <c r="C3252" i="230"/>
  <c r="E3252" i="230" l="1"/>
  <c r="F3252" i="230" s="1"/>
  <c r="H3252" i="230" s="1"/>
  <c r="A3254" i="230"/>
  <c r="B3254" i="230" s="1"/>
  <c r="C3253" i="230"/>
  <c r="E3253" i="230" l="1"/>
  <c r="F3253" i="230" s="1"/>
  <c r="H3253" i="230" s="1"/>
  <c r="A3255" i="230"/>
  <c r="B3255" i="230" s="1"/>
  <c r="C3254" i="230"/>
  <c r="A3256" i="230" l="1"/>
  <c r="B3256" i="230" s="1"/>
  <c r="C3255" i="230"/>
  <c r="E3254" i="230"/>
  <c r="F3254" i="230" s="1"/>
  <c r="H3254" i="230" s="1"/>
  <c r="E3255" i="230" l="1"/>
  <c r="F3255" i="230" s="1"/>
  <c r="H3255" i="230" s="1"/>
  <c r="A3257" i="230"/>
  <c r="B3257" i="230" s="1"/>
  <c r="C3256" i="230"/>
  <c r="E3256" i="230" l="1"/>
  <c r="F3256" i="230" s="1"/>
  <c r="H3256" i="230" s="1"/>
  <c r="A3258" i="230"/>
  <c r="B3258" i="230" s="1"/>
  <c r="C3257" i="230"/>
  <c r="E3257" i="230" l="1"/>
  <c r="F3257" i="230" s="1"/>
  <c r="H3257" i="230" s="1"/>
  <c r="A3259" i="230"/>
  <c r="B3259" i="230" s="1"/>
  <c r="C3258" i="230"/>
  <c r="A3260" i="230" l="1"/>
  <c r="B3260" i="230" s="1"/>
  <c r="C3259" i="230"/>
  <c r="E3258" i="230"/>
  <c r="F3258" i="230" s="1"/>
  <c r="H3258" i="230" s="1"/>
  <c r="E3259" i="230" l="1"/>
  <c r="F3259" i="230" s="1"/>
  <c r="H3259" i="230" s="1"/>
  <c r="A3261" i="230"/>
  <c r="B3261" i="230" s="1"/>
  <c r="C3260" i="230"/>
  <c r="E3260" i="230" l="1"/>
  <c r="F3260" i="230" s="1"/>
  <c r="H3260" i="230" s="1"/>
  <c r="A3262" i="230"/>
  <c r="B3262" i="230" s="1"/>
  <c r="C3261" i="230"/>
  <c r="E3261" i="230" l="1"/>
  <c r="F3261" i="230" s="1"/>
  <c r="H3261" i="230" s="1"/>
  <c r="A3263" i="230"/>
  <c r="B3263" i="230" s="1"/>
  <c r="C3262" i="230"/>
  <c r="E3262" i="230" l="1"/>
  <c r="F3262" i="230" s="1"/>
  <c r="H3262" i="230" s="1"/>
  <c r="A3264" i="230"/>
  <c r="B3264" i="230" s="1"/>
  <c r="C3263" i="230"/>
  <c r="E3263" i="230" l="1"/>
  <c r="F3263" i="230" s="1"/>
  <c r="H3263" i="230" s="1"/>
  <c r="A3265" i="230"/>
  <c r="B3265" i="230" s="1"/>
  <c r="C3264" i="230"/>
  <c r="E3264" i="230" l="1"/>
  <c r="F3264" i="230" s="1"/>
  <c r="H3264" i="230" s="1"/>
  <c r="A3266" i="230"/>
  <c r="B3266" i="230" s="1"/>
  <c r="C3265" i="230"/>
  <c r="E3265" i="230" l="1"/>
  <c r="F3265" i="230" s="1"/>
  <c r="H3265" i="230" s="1"/>
  <c r="A3267" i="230"/>
  <c r="B3267" i="230" s="1"/>
  <c r="C3266" i="230"/>
  <c r="E3266" i="230" l="1"/>
  <c r="F3266" i="230" s="1"/>
  <c r="H3266" i="230" s="1"/>
  <c r="A3268" i="230"/>
  <c r="B3268" i="230" s="1"/>
  <c r="C3267" i="230"/>
  <c r="E3267" i="230" l="1"/>
  <c r="F3267" i="230" s="1"/>
  <c r="H3267" i="230" s="1"/>
  <c r="A3269" i="230"/>
  <c r="B3269" i="230" s="1"/>
  <c r="C3268" i="230"/>
  <c r="E3268" i="230" l="1"/>
  <c r="F3268" i="230" s="1"/>
  <c r="H3268" i="230" s="1"/>
  <c r="A3270" i="230"/>
  <c r="B3270" i="230" s="1"/>
  <c r="C3269" i="230"/>
  <c r="E3269" i="230" l="1"/>
  <c r="F3269" i="230" s="1"/>
  <c r="H3269" i="230" s="1"/>
  <c r="A3271" i="230"/>
  <c r="B3271" i="230" s="1"/>
  <c r="C3270" i="230"/>
  <c r="E3270" i="230" l="1"/>
  <c r="F3270" i="230" s="1"/>
  <c r="H3270" i="230" s="1"/>
  <c r="A3272" i="230"/>
  <c r="B3272" i="230" s="1"/>
  <c r="C3271" i="230"/>
  <c r="A3273" i="230" l="1"/>
  <c r="B3273" i="230" s="1"/>
  <c r="C3272" i="230"/>
  <c r="E3271" i="230"/>
  <c r="F3271" i="230" s="1"/>
  <c r="H3271" i="230" s="1"/>
  <c r="E3272" i="230" l="1"/>
  <c r="F3272" i="230" s="1"/>
  <c r="H3272" i="230" s="1"/>
  <c r="A3274" i="230"/>
  <c r="B3274" i="230" s="1"/>
  <c r="C3273" i="230"/>
  <c r="E3273" i="230" l="1"/>
  <c r="F3273" i="230" s="1"/>
  <c r="H3273" i="230" s="1"/>
  <c r="A3275" i="230"/>
  <c r="B3275" i="230" s="1"/>
  <c r="C3274" i="230"/>
  <c r="E3274" i="230" l="1"/>
  <c r="F3274" i="230" s="1"/>
  <c r="H3274" i="230" s="1"/>
  <c r="A3276" i="230"/>
  <c r="B3276" i="230" s="1"/>
  <c r="C3275" i="230"/>
  <c r="E3275" i="230" l="1"/>
  <c r="F3275" i="230" s="1"/>
  <c r="H3275" i="230" s="1"/>
  <c r="A3277" i="230"/>
  <c r="B3277" i="230" s="1"/>
  <c r="C3276" i="230"/>
  <c r="E3276" i="230" l="1"/>
  <c r="F3276" i="230" s="1"/>
  <c r="H3276" i="230" s="1"/>
  <c r="A3278" i="230"/>
  <c r="B3278" i="230" s="1"/>
  <c r="C3277" i="230"/>
  <c r="E3277" i="230" l="1"/>
  <c r="F3277" i="230" s="1"/>
  <c r="H3277" i="230" s="1"/>
  <c r="A3279" i="230"/>
  <c r="B3279" i="230" s="1"/>
  <c r="C3278" i="230"/>
  <c r="E3278" i="230" l="1"/>
  <c r="F3278" i="230" s="1"/>
  <c r="H3278" i="230" s="1"/>
  <c r="A3280" i="230"/>
  <c r="B3280" i="230" s="1"/>
  <c r="C3279" i="230"/>
  <c r="E3279" i="230" l="1"/>
  <c r="F3279" i="230" s="1"/>
  <c r="H3279" i="230" s="1"/>
  <c r="A3281" i="230"/>
  <c r="B3281" i="230" s="1"/>
  <c r="C3280" i="230"/>
  <c r="E3280" i="230" l="1"/>
  <c r="F3280" i="230" s="1"/>
  <c r="H3280" i="230" s="1"/>
  <c r="A3282" i="230"/>
  <c r="B3282" i="230" s="1"/>
  <c r="C3281" i="230"/>
  <c r="E3281" i="230" l="1"/>
  <c r="F3281" i="230" s="1"/>
  <c r="H3281" i="230" s="1"/>
  <c r="A3283" i="230"/>
  <c r="B3283" i="230" s="1"/>
  <c r="C3282" i="230"/>
  <c r="E3282" i="230" l="1"/>
  <c r="F3282" i="230" s="1"/>
  <c r="H3282" i="230" s="1"/>
  <c r="A3284" i="230"/>
  <c r="B3284" i="230" s="1"/>
  <c r="C3283" i="230"/>
  <c r="E3283" i="230" l="1"/>
  <c r="F3283" i="230" s="1"/>
  <c r="H3283" i="230" s="1"/>
  <c r="A3285" i="230"/>
  <c r="B3285" i="230" s="1"/>
  <c r="C3284" i="230"/>
  <c r="E3284" i="230" l="1"/>
  <c r="F3284" i="230" s="1"/>
  <c r="H3284" i="230" s="1"/>
  <c r="A3286" i="230"/>
  <c r="B3286" i="230" s="1"/>
  <c r="C3285" i="230"/>
  <c r="E3285" i="230" l="1"/>
  <c r="F3285" i="230" s="1"/>
  <c r="H3285" i="230" s="1"/>
  <c r="A3287" i="230"/>
  <c r="B3287" i="230" s="1"/>
  <c r="C3286" i="230"/>
  <c r="E3286" i="230" l="1"/>
  <c r="F3286" i="230" s="1"/>
  <c r="H3286" i="230" s="1"/>
  <c r="A3288" i="230"/>
  <c r="B3288" i="230" s="1"/>
  <c r="C3287" i="230"/>
  <c r="E3287" i="230" l="1"/>
  <c r="F3287" i="230" s="1"/>
  <c r="H3287" i="230" s="1"/>
  <c r="A3289" i="230"/>
  <c r="B3289" i="230" s="1"/>
  <c r="C3288" i="230"/>
  <c r="E3288" i="230" l="1"/>
  <c r="F3288" i="230" s="1"/>
  <c r="H3288" i="230" s="1"/>
  <c r="A3290" i="230"/>
  <c r="B3290" i="230" s="1"/>
  <c r="C3289" i="230"/>
  <c r="E3289" i="230" l="1"/>
  <c r="F3289" i="230" s="1"/>
  <c r="H3289" i="230" s="1"/>
  <c r="A3291" i="230"/>
  <c r="B3291" i="230" s="1"/>
  <c r="C3290" i="230"/>
  <c r="E3290" i="230" l="1"/>
  <c r="F3290" i="230" s="1"/>
  <c r="H3290" i="230" s="1"/>
  <c r="A3292" i="230"/>
  <c r="B3292" i="230" s="1"/>
  <c r="C3291" i="230"/>
  <c r="E3291" i="230" l="1"/>
  <c r="F3291" i="230" s="1"/>
  <c r="H3291" i="230" s="1"/>
  <c r="A3293" i="230"/>
  <c r="B3293" i="230" s="1"/>
  <c r="C3292" i="230"/>
  <c r="E3292" i="230" l="1"/>
  <c r="F3292" i="230" s="1"/>
  <c r="H3292" i="230" s="1"/>
  <c r="A3294" i="230"/>
  <c r="B3294" i="230" s="1"/>
  <c r="C3293" i="230"/>
  <c r="E3293" i="230" l="1"/>
  <c r="F3293" i="230" s="1"/>
  <c r="H3293" i="230" s="1"/>
  <c r="A3295" i="230"/>
  <c r="B3295" i="230" s="1"/>
  <c r="C3294" i="230"/>
  <c r="E3294" i="230" l="1"/>
  <c r="F3294" i="230" s="1"/>
  <c r="H3294" i="230" s="1"/>
  <c r="A3296" i="230"/>
  <c r="B3296" i="230" s="1"/>
  <c r="C3295" i="230"/>
  <c r="E3295" i="230" l="1"/>
  <c r="F3295" i="230" s="1"/>
  <c r="H3295" i="230" s="1"/>
  <c r="A3297" i="230"/>
  <c r="B3297" i="230" s="1"/>
  <c r="C3296" i="230"/>
  <c r="E3296" i="230" l="1"/>
  <c r="F3296" i="230" s="1"/>
  <c r="H3296" i="230" s="1"/>
  <c r="A3298" i="230"/>
  <c r="B3298" i="230" s="1"/>
  <c r="C3297" i="230"/>
  <c r="E3297" i="230" l="1"/>
  <c r="F3297" i="230" s="1"/>
  <c r="H3297" i="230" s="1"/>
  <c r="A3299" i="230"/>
  <c r="B3299" i="230" s="1"/>
  <c r="C3298" i="230"/>
  <c r="E3298" i="230" l="1"/>
  <c r="F3298" i="230" s="1"/>
  <c r="H3298" i="230" s="1"/>
  <c r="A3300" i="230"/>
  <c r="B3300" i="230" s="1"/>
  <c r="C3299" i="230"/>
  <c r="E3299" i="230" l="1"/>
  <c r="F3299" i="230" s="1"/>
  <c r="H3299" i="230" s="1"/>
  <c r="A3301" i="230"/>
  <c r="B3301" i="230" s="1"/>
  <c r="C3300" i="230"/>
  <c r="E3300" i="230" l="1"/>
  <c r="F3300" i="230" s="1"/>
  <c r="H3300" i="230" s="1"/>
  <c r="A3302" i="230"/>
  <c r="B3302" i="230" s="1"/>
  <c r="C3301" i="230"/>
  <c r="E3301" i="230" l="1"/>
  <c r="F3301" i="230" s="1"/>
  <c r="H3301" i="230" s="1"/>
  <c r="A3303" i="230"/>
  <c r="B3303" i="230" s="1"/>
  <c r="C3302" i="230"/>
  <c r="E3302" i="230" l="1"/>
  <c r="F3302" i="230" s="1"/>
  <c r="H3302" i="230" s="1"/>
  <c r="A3304" i="230"/>
  <c r="B3304" i="230" s="1"/>
  <c r="C3303" i="230"/>
  <c r="E3303" i="230" l="1"/>
  <c r="F3303" i="230" s="1"/>
  <c r="H3303" i="230" s="1"/>
  <c r="A3305" i="230"/>
  <c r="B3305" i="230" s="1"/>
  <c r="C3304" i="230"/>
  <c r="E3304" i="230" l="1"/>
  <c r="F3304" i="230" s="1"/>
  <c r="H3304" i="230" s="1"/>
  <c r="A3306" i="230"/>
  <c r="B3306" i="230" s="1"/>
  <c r="C3305" i="230"/>
  <c r="E3305" i="230" l="1"/>
  <c r="F3305" i="230" s="1"/>
  <c r="H3305" i="230" s="1"/>
  <c r="A3307" i="230"/>
  <c r="B3307" i="230" s="1"/>
  <c r="C3306" i="230"/>
  <c r="E3306" i="230" l="1"/>
  <c r="F3306" i="230" s="1"/>
  <c r="H3306" i="230" s="1"/>
  <c r="A3308" i="230"/>
  <c r="B3308" i="230" s="1"/>
  <c r="C3307" i="230"/>
  <c r="E3307" i="230" l="1"/>
  <c r="F3307" i="230" s="1"/>
  <c r="H3307" i="230" s="1"/>
  <c r="A3309" i="230"/>
  <c r="B3309" i="230" s="1"/>
  <c r="C3308" i="230"/>
  <c r="E3308" i="230" l="1"/>
  <c r="F3308" i="230" s="1"/>
  <c r="H3308" i="230" s="1"/>
  <c r="A3310" i="230"/>
  <c r="B3310" i="230" s="1"/>
  <c r="C3309" i="230"/>
  <c r="E3309" i="230" l="1"/>
  <c r="F3309" i="230" s="1"/>
  <c r="H3309" i="230" s="1"/>
  <c r="A3311" i="230"/>
  <c r="B3311" i="230" s="1"/>
  <c r="C3310" i="230"/>
  <c r="E3310" i="230" l="1"/>
  <c r="F3310" i="230" s="1"/>
  <c r="H3310" i="230" s="1"/>
  <c r="A3312" i="230"/>
  <c r="B3312" i="230" s="1"/>
  <c r="C3311" i="230"/>
  <c r="E3311" i="230" l="1"/>
  <c r="F3311" i="230" s="1"/>
  <c r="H3311" i="230" s="1"/>
  <c r="A3313" i="230"/>
  <c r="B3313" i="230" s="1"/>
  <c r="C3312" i="230"/>
  <c r="E3312" i="230" l="1"/>
  <c r="F3312" i="230" s="1"/>
  <c r="H3312" i="230" s="1"/>
  <c r="A3314" i="230"/>
  <c r="B3314" i="230" s="1"/>
  <c r="C3313" i="230"/>
  <c r="E3313" i="230" l="1"/>
  <c r="F3313" i="230" s="1"/>
  <c r="H3313" i="230" s="1"/>
  <c r="A3315" i="230"/>
  <c r="B3315" i="230" s="1"/>
  <c r="C3314" i="230"/>
  <c r="A3316" i="230" l="1"/>
  <c r="B3316" i="230" s="1"/>
  <c r="C3315" i="230"/>
  <c r="E3314" i="230"/>
  <c r="F3314" i="230" s="1"/>
  <c r="H3314" i="230" s="1"/>
  <c r="E3315" i="230" l="1"/>
  <c r="F3315" i="230" s="1"/>
  <c r="H3315" i="230" s="1"/>
  <c r="A3317" i="230"/>
  <c r="B3317" i="230" s="1"/>
  <c r="C3316" i="230"/>
  <c r="A3318" i="230" l="1"/>
  <c r="B3318" i="230" s="1"/>
  <c r="C3317" i="230"/>
  <c r="E3316" i="230"/>
  <c r="F3316" i="230" s="1"/>
  <c r="H3316" i="230" s="1"/>
  <c r="E3317" i="230" l="1"/>
  <c r="F3317" i="230" s="1"/>
  <c r="H3317" i="230" s="1"/>
  <c r="A3319" i="230"/>
  <c r="B3319" i="230" s="1"/>
  <c r="C3318" i="230"/>
  <c r="E3318" i="230" l="1"/>
  <c r="F3318" i="230" s="1"/>
  <c r="H3318" i="230" s="1"/>
  <c r="A3320" i="230"/>
  <c r="B3320" i="230" s="1"/>
  <c r="C3319" i="230"/>
  <c r="E3319" i="230" l="1"/>
  <c r="F3319" i="230" s="1"/>
  <c r="H3319" i="230" s="1"/>
  <c r="A3321" i="230"/>
  <c r="B3321" i="230" s="1"/>
  <c r="C3320" i="230"/>
  <c r="A3322" i="230" l="1"/>
  <c r="B3322" i="230" s="1"/>
  <c r="C3321" i="230"/>
  <c r="E3320" i="230"/>
  <c r="F3320" i="230" s="1"/>
  <c r="H3320" i="230" s="1"/>
  <c r="E3321" i="230" l="1"/>
  <c r="F3321" i="230" s="1"/>
  <c r="H3321" i="230" s="1"/>
  <c r="A3323" i="230"/>
  <c r="B3323" i="230" s="1"/>
  <c r="C3322" i="230"/>
  <c r="A3324" i="230" l="1"/>
  <c r="B3324" i="230" s="1"/>
  <c r="C3323" i="230"/>
  <c r="E3322" i="230"/>
  <c r="F3322" i="230" s="1"/>
  <c r="H3322" i="230" s="1"/>
  <c r="E3323" i="230" l="1"/>
  <c r="F3323" i="230" s="1"/>
  <c r="H3323" i="230" s="1"/>
  <c r="A3325" i="230"/>
  <c r="B3325" i="230" s="1"/>
  <c r="C3324" i="230"/>
  <c r="E3324" i="230" l="1"/>
  <c r="F3324" i="230" s="1"/>
  <c r="H3324" i="230" s="1"/>
  <c r="A3326" i="230"/>
  <c r="B3326" i="230" s="1"/>
  <c r="C3325" i="230"/>
  <c r="E3325" i="230" l="1"/>
  <c r="F3325" i="230" s="1"/>
  <c r="H3325" i="230" s="1"/>
  <c r="A3327" i="230"/>
  <c r="B3327" i="230" s="1"/>
  <c r="C3326" i="230"/>
  <c r="E3326" i="230" l="1"/>
  <c r="F3326" i="230" s="1"/>
  <c r="H3326" i="230" s="1"/>
  <c r="A3328" i="230"/>
  <c r="B3328" i="230" s="1"/>
  <c r="C3327" i="230"/>
  <c r="E3327" i="230" l="1"/>
  <c r="F3327" i="230" s="1"/>
  <c r="H3327" i="230" s="1"/>
  <c r="A3329" i="230"/>
  <c r="B3329" i="230" s="1"/>
  <c r="C3328" i="230"/>
  <c r="E3328" i="230" l="1"/>
  <c r="F3328" i="230" s="1"/>
  <c r="H3328" i="230" s="1"/>
  <c r="A3330" i="230"/>
  <c r="B3330" i="230" s="1"/>
  <c r="C3329" i="230"/>
  <c r="E3329" i="230" l="1"/>
  <c r="F3329" i="230" s="1"/>
  <c r="H3329" i="230" s="1"/>
  <c r="A3331" i="230"/>
  <c r="B3331" i="230" s="1"/>
  <c r="C3330" i="230"/>
  <c r="E3330" i="230" l="1"/>
  <c r="F3330" i="230" s="1"/>
  <c r="H3330" i="230" s="1"/>
  <c r="A3332" i="230"/>
  <c r="B3332" i="230" s="1"/>
  <c r="C3331" i="230"/>
  <c r="E3331" i="230" l="1"/>
  <c r="F3331" i="230" s="1"/>
  <c r="H3331" i="230" s="1"/>
  <c r="A3333" i="230"/>
  <c r="B3333" i="230" s="1"/>
  <c r="C3332" i="230"/>
  <c r="E3332" i="230" l="1"/>
  <c r="F3332" i="230" s="1"/>
  <c r="H3332" i="230" s="1"/>
  <c r="A3334" i="230"/>
  <c r="B3334" i="230" s="1"/>
  <c r="C3333" i="230"/>
  <c r="A3335" i="230" l="1"/>
  <c r="B3335" i="230" s="1"/>
  <c r="C3334" i="230"/>
  <c r="E3333" i="230"/>
  <c r="F3333" i="230" s="1"/>
  <c r="H3333" i="230" s="1"/>
  <c r="E3334" i="230" l="1"/>
  <c r="F3334" i="230" s="1"/>
  <c r="H3334" i="230" s="1"/>
  <c r="A3336" i="230"/>
  <c r="B3336" i="230" s="1"/>
  <c r="C3335" i="230"/>
  <c r="E3335" i="230" l="1"/>
  <c r="F3335" i="230" s="1"/>
  <c r="H3335" i="230" s="1"/>
  <c r="A3337" i="230"/>
  <c r="B3337" i="230" s="1"/>
  <c r="C3336" i="230"/>
  <c r="E3336" i="230" l="1"/>
  <c r="F3336" i="230" s="1"/>
  <c r="H3336" i="230" s="1"/>
  <c r="A3338" i="230"/>
  <c r="B3338" i="230" s="1"/>
  <c r="C3337" i="230"/>
  <c r="A3339" i="230" l="1"/>
  <c r="B3339" i="230" s="1"/>
  <c r="C3338" i="230"/>
  <c r="E3337" i="230"/>
  <c r="F3337" i="230" s="1"/>
  <c r="H3337" i="230" s="1"/>
  <c r="E3338" i="230" l="1"/>
  <c r="F3338" i="230" s="1"/>
  <c r="H3338" i="230" s="1"/>
  <c r="A3340" i="230"/>
  <c r="B3340" i="230" s="1"/>
  <c r="C3339" i="230"/>
  <c r="E3339" i="230" l="1"/>
  <c r="F3339" i="230" s="1"/>
  <c r="H3339" i="230" s="1"/>
  <c r="A3341" i="230"/>
  <c r="B3341" i="230" s="1"/>
  <c r="C3340" i="230"/>
  <c r="E3340" i="230" l="1"/>
  <c r="F3340" i="230" s="1"/>
  <c r="H3340" i="230" s="1"/>
  <c r="A3342" i="230"/>
  <c r="B3342" i="230" s="1"/>
  <c r="C3341" i="230"/>
  <c r="A3343" i="230" l="1"/>
  <c r="B3343" i="230" s="1"/>
  <c r="C3342" i="230"/>
  <c r="E3341" i="230"/>
  <c r="F3341" i="230" s="1"/>
  <c r="H3341" i="230" s="1"/>
  <c r="E3342" i="230" l="1"/>
  <c r="F3342" i="230" s="1"/>
  <c r="H3342" i="230" s="1"/>
  <c r="A3344" i="230"/>
  <c r="B3344" i="230" s="1"/>
  <c r="C3343" i="230"/>
  <c r="E3343" i="230" l="1"/>
  <c r="F3343" i="230" s="1"/>
  <c r="H3343" i="230" s="1"/>
  <c r="A3345" i="230"/>
  <c r="B3345" i="230" s="1"/>
  <c r="C3344" i="230"/>
  <c r="E3344" i="230" l="1"/>
  <c r="F3344" i="230" s="1"/>
  <c r="H3344" i="230" s="1"/>
  <c r="A3346" i="230"/>
  <c r="B3346" i="230" s="1"/>
  <c r="C3345" i="230"/>
  <c r="E3345" i="230" l="1"/>
  <c r="F3345" i="230" s="1"/>
  <c r="H3345" i="230" s="1"/>
  <c r="A3347" i="230"/>
  <c r="B3347" i="230" s="1"/>
  <c r="C3346" i="230"/>
  <c r="E3346" i="230" l="1"/>
  <c r="F3346" i="230" s="1"/>
  <c r="H3346" i="230" s="1"/>
  <c r="A3348" i="230"/>
  <c r="B3348" i="230" s="1"/>
  <c r="C3347" i="230"/>
  <c r="E3347" i="230" l="1"/>
  <c r="F3347" i="230" s="1"/>
  <c r="H3347" i="230" s="1"/>
  <c r="A3349" i="230"/>
  <c r="B3349" i="230" s="1"/>
  <c r="C3348" i="230"/>
  <c r="E3348" i="230" l="1"/>
  <c r="F3348" i="230" s="1"/>
  <c r="H3348" i="230" s="1"/>
  <c r="A3350" i="230"/>
  <c r="B3350" i="230" s="1"/>
  <c r="C3349" i="230"/>
  <c r="A3351" i="230" l="1"/>
  <c r="B3351" i="230" s="1"/>
  <c r="C3350" i="230"/>
  <c r="E3349" i="230"/>
  <c r="F3349" i="230" s="1"/>
  <c r="H3349" i="230" s="1"/>
  <c r="E3350" i="230" l="1"/>
  <c r="F3350" i="230" s="1"/>
  <c r="H3350" i="230" s="1"/>
  <c r="A3352" i="230"/>
  <c r="B3352" i="230" s="1"/>
  <c r="C3351" i="230"/>
  <c r="E3351" i="230" l="1"/>
  <c r="F3351" i="230" s="1"/>
  <c r="H3351" i="230" s="1"/>
  <c r="A3353" i="230"/>
  <c r="B3353" i="230" s="1"/>
  <c r="C3352" i="230"/>
  <c r="E3352" i="230" l="1"/>
  <c r="F3352" i="230" s="1"/>
  <c r="H3352" i="230" s="1"/>
  <c r="A3354" i="230"/>
  <c r="B3354" i="230" s="1"/>
  <c r="C3353" i="230"/>
  <c r="E3353" i="230" l="1"/>
  <c r="F3353" i="230" s="1"/>
  <c r="H3353" i="230" s="1"/>
  <c r="A3355" i="230"/>
  <c r="B3355" i="230" s="1"/>
  <c r="C3354" i="230"/>
  <c r="E3354" i="230" l="1"/>
  <c r="F3354" i="230" s="1"/>
  <c r="H3354" i="230" s="1"/>
  <c r="A3356" i="230"/>
  <c r="B3356" i="230" s="1"/>
  <c r="C3355" i="230"/>
  <c r="E3355" i="230" l="1"/>
  <c r="F3355" i="230" s="1"/>
  <c r="H3355" i="230" s="1"/>
  <c r="A3357" i="230"/>
  <c r="B3357" i="230" s="1"/>
  <c r="C3356" i="230"/>
  <c r="E3356" i="230" l="1"/>
  <c r="F3356" i="230" s="1"/>
  <c r="H3356" i="230" s="1"/>
  <c r="A3358" i="230"/>
  <c r="B3358" i="230" s="1"/>
  <c r="C3357" i="230"/>
  <c r="E3357" i="230" l="1"/>
  <c r="F3357" i="230" s="1"/>
  <c r="H3357" i="230" s="1"/>
  <c r="A3359" i="230"/>
  <c r="B3359" i="230" s="1"/>
  <c r="C3358" i="230"/>
  <c r="E3358" i="230" l="1"/>
  <c r="F3358" i="230" s="1"/>
  <c r="H3358" i="230" s="1"/>
  <c r="A3360" i="230"/>
  <c r="B3360" i="230" s="1"/>
  <c r="C3359" i="230"/>
  <c r="E3359" i="230" l="1"/>
  <c r="F3359" i="230" s="1"/>
  <c r="H3359" i="230" s="1"/>
  <c r="A3361" i="230"/>
  <c r="B3361" i="230" s="1"/>
  <c r="C3360" i="230"/>
  <c r="E3360" i="230" l="1"/>
  <c r="F3360" i="230" s="1"/>
  <c r="H3360" i="230" s="1"/>
  <c r="A3362" i="230"/>
  <c r="B3362" i="230" s="1"/>
  <c r="C3361" i="230"/>
  <c r="E3361" i="230" l="1"/>
  <c r="F3361" i="230" s="1"/>
  <c r="H3361" i="230" s="1"/>
  <c r="A3363" i="230"/>
  <c r="B3363" i="230" s="1"/>
  <c r="C3362" i="230"/>
  <c r="E3362" i="230" l="1"/>
  <c r="F3362" i="230" s="1"/>
  <c r="H3362" i="230" s="1"/>
  <c r="A3364" i="230"/>
  <c r="B3364" i="230" s="1"/>
  <c r="C3363" i="230"/>
  <c r="E3363" i="230" l="1"/>
  <c r="F3363" i="230" s="1"/>
  <c r="H3363" i="230" s="1"/>
  <c r="A3365" i="230"/>
  <c r="B3365" i="230" s="1"/>
  <c r="C3364" i="230"/>
  <c r="E3364" i="230" l="1"/>
  <c r="F3364" i="230" s="1"/>
  <c r="H3364" i="230" s="1"/>
  <c r="A3366" i="230"/>
  <c r="B3366" i="230" s="1"/>
  <c r="C3365" i="230"/>
  <c r="E3365" i="230" l="1"/>
  <c r="F3365" i="230" s="1"/>
  <c r="H3365" i="230" s="1"/>
  <c r="A3367" i="230"/>
  <c r="B3367" i="230" s="1"/>
  <c r="C3366" i="230"/>
  <c r="E3366" i="230" l="1"/>
  <c r="F3366" i="230" s="1"/>
  <c r="H3366" i="230" s="1"/>
  <c r="A3368" i="230"/>
  <c r="B3368" i="230" s="1"/>
  <c r="C3367" i="230"/>
  <c r="E3367" i="230" l="1"/>
  <c r="F3367" i="230" s="1"/>
  <c r="H3367" i="230" s="1"/>
  <c r="A3369" i="230"/>
  <c r="B3369" i="230" s="1"/>
  <c r="C3368" i="230"/>
  <c r="E3368" i="230" l="1"/>
  <c r="F3368" i="230" s="1"/>
  <c r="H3368" i="230" s="1"/>
  <c r="A3370" i="230"/>
  <c r="B3370" i="230" s="1"/>
  <c r="C3369" i="230"/>
  <c r="E3369" i="230" l="1"/>
  <c r="F3369" i="230" s="1"/>
  <c r="H3369" i="230" s="1"/>
  <c r="A3371" i="230"/>
  <c r="B3371" i="230" s="1"/>
  <c r="C3370" i="230"/>
  <c r="E3370" i="230" l="1"/>
  <c r="F3370" i="230" s="1"/>
  <c r="H3370" i="230" s="1"/>
  <c r="A3372" i="230"/>
  <c r="B3372" i="230" s="1"/>
  <c r="C3371" i="230"/>
  <c r="E3371" i="230" l="1"/>
  <c r="F3371" i="230" s="1"/>
  <c r="H3371" i="230" s="1"/>
  <c r="A3373" i="230"/>
  <c r="B3373" i="230" s="1"/>
  <c r="C3372" i="230"/>
  <c r="E3372" i="230" l="1"/>
  <c r="F3372" i="230" s="1"/>
  <c r="H3372" i="230" s="1"/>
  <c r="A3374" i="230"/>
  <c r="B3374" i="230" s="1"/>
  <c r="C3373" i="230"/>
  <c r="E3373" i="230" l="1"/>
  <c r="F3373" i="230" s="1"/>
  <c r="H3373" i="230" s="1"/>
  <c r="A3375" i="230"/>
  <c r="B3375" i="230" s="1"/>
  <c r="C3374" i="230"/>
  <c r="E3374" i="230" l="1"/>
  <c r="F3374" i="230" s="1"/>
  <c r="H3374" i="230" s="1"/>
  <c r="A3376" i="230"/>
  <c r="B3376" i="230" s="1"/>
  <c r="C3375" i="230"/>
  <c r="E3375" i="230" l="1"/>
  <c r="F3375" i="230" s="1"/>
  <c r="H3375" i="230" s="1"/>
  <c r="A3377" i="230"/>
  <c r="B3377" i="230" s="1"/>
  <c r="C3376" i="230"/>
  <c r="E3376" i="230" l="1"/>
  <c r="F3376" i="230" s="1"/>
  <c r="H3376" i="230" s="1"/>
  <c r="A3378" i="230"/>
  <c r="B3378" i="230" s="1"/>
  <c r="C3377" i="230"/>
  <c r="E3377" i="230" l="1"/>
  <c r="F3377" i="230" s="1"/>
  <c r="H3377" i="230" s="1"/>
  <c r="A3379" i="230"/>
  <c r="B3379" i="230" s="1"/>
  <c r="C3378" i="230"/>
  <c r="E3378" i="230" l="1"/>
  <c r="F3378" i="230" s="1"/>
  <c r="H3378" i="230" s="1"/>
  <c r="A3380" i="230"/>
  <c r="B3380" i="230" s="1"/>
  <c r="C3379" i="230"/>
  <c r="E3379" i="230" l="1"/>
  <c r="F3379" i="230" s="1"/>
  <c r="H3379" i="230" s="1"/>
  <c r="A3381" i="230"/>
  <c r="B3381" i="230" s="1"/>
  <c r="C3380" i="230"/>
  <c r="E3380" i="230" l="1"/>
  <c r="F3380" i="230" s="1"/>
  <c r="H3380" i="230" s="1"/>
  <c r="A3382" i="230"/>
  <c r="B3382" i="230" s="1"/>
  <c r="C3381" i="230"/>
  <c r="E3381" i="230" l="1"/>
  <c r="F3381" i="230" s="1"/>
  <c r="H3381" i="230" s="1"/>
  <c r="A3383" i="230"/>
  <c r="B3383" i="230" s="1"/>
  <c r="C3382" i="230"/>
  <c r="E3382" i="230" l="1"/>
  <c r="F3382" i="230" s="1"/>
  <c r="H3382" i="230" s="1"/>
  <c r="A3384" i="230"/>
  <c r="B3384" i="230" s="1"/>
  <c r="C3383" i="230"/>
  <c r="E3383" i="230" l="1"/>
  <c r="F3383" i="230" s="1"/>
  <c r="H3383" i="230" s="1"/>
  <c r="A3385" i="230"/>
  <c r="B3385" i="230" s="1"/>
  <c r="C3384" i="230"/>
  <c r="E3384" i="230" l="1"/>
  <c r="F3384" i="230" s="1"/>
  <c r="H3384" i="230" s="1"/>
  <c r="A3386" i="230"/>
  <c r="B3386" i="230" s="1"/>
  <c r="C3385" i="230"/>
  <c r="E3385" i="230" l="1"/>
  <c r="F3385" i="230" s="1"/>
  <c r="H3385" i="230" s="1"/>
  <c r="A3387" i="230"/>
  <c r="B3387" i="230" s="1"/>
  <c r="C3386" i="230"/>
  <c r="E3386" i="230" l="1"/>
  <c r="F3386" i="230" s="1"/>
  <c r="H3386" i="230" s="1"/>
  <c r="A3388" i="230"/>
  <c r="B3388" i="230" s="1"/>
  <c r="C3387" i="230"/>
  <c r="E3387" i="230" l="1"/>
  <c r="F3387" i="230" s="1"/>
  <c r="H3387" i="230" s="1"/>
  <c r="A3389" i="230"/>
  <c r="B3389" i="230" s="1"/>
  <c r="C3388" i="230"/>
  <c r="A3390" i="230" l="1"/>
  <c r="B3390" i="230" s="1"/>
  <c r="C3389" i="230"/>
  <c r="E3388" i="230"/>
  <c r="F3388" i="230" s="1"/>
  <c r="H3388" i="230" s="1"/>
  <c r="E3389" i="230" l="1"/>
  <c r="F3389" i="230" s="1"/>
  <c r="H3389" i="230" s="1"/>
  <c r="A3391" i="230"/>
  <c r="B3391" i="230" s="1"/>
  <c r="C3390" i="230"/>
  <c r="E3390" i="230" l="1"/>
  <c r="F3390" i="230" s="1"/>
  <c r="H3390" i="230" s="1"/>
  <c r="A3392" i="230"/>
  <c r="B3392" i="230" s="1"/>
  <c r="C3391" i="230"/>
  <c r="E3391" i="230" l="1"/>
  <c r="F3391" i="230" s="1"/>
  <c r="H3391" i="230" s="1"/>
  <c r="A3393" i="230"/>
  <c r="B3393" i="230" s="1"/>
  <c r="C3392" i="230"/>
  <c r="E3392" i="230" l="1"/>
  <c r="F3392" i="230" s="1"/>
  <c r="H3392" i="230" s="1"/>
  <c r="A3394" i="230"/>
  <c r="B3394" i="230" s="1"/>
  <c r="C3393" i="230"/>
  <c r="A3395" i="230" l="1"/>
  <c r="B3395" i="230" s="1"/>
  <c r="C3394" i="230"/>
  <c r="E3393" i="230"/>
  <c r="F3393" i="230" s="1"/>
  <c r="H3393" i="230" s="1"/>
  <c r="E3394" i="230" l="1"/>
  <c r="F3394" i="230" s="1"/>
  <c r="H3394" i="230" s="1"/>
  <c r="A3396" i="230"/>
  <c r="B3396" i="230" s="1"/>
  <c r="C3395" i="230"/>
  <c r="E3395" i="230" l="1"/>
  <c r="F3395" i="230" s="1"/>
  <c r="H3395" i="230" s="1"/>
  <c r="A3397" i="230"/>
  <c r="B3397" i="230" s="1"/>
  <c r="C3396" i="230"/>
  <c r="E3396" i="230" l="1"/>
  <c r="F3396" i="230" s="1"/>
  <c r="H3396" i="230" s="1"/>
  <c r="A3398" i="230"/>
  <c r="B3398" i="230" s="1"/>
  <c r="C3397" i="230"/>
  <c r="E3397" i="230" l="1"/>
  <c r="F3397" i="230" s="1"/>
  <c r="H3397" i="230" s="1"/>
  <c r="A3399" i="230"/>
  <c r="B3399" i="230" s="1"/>
  <c r="C3398" i="230"/>
  <c r="E3398" i="230" l="1"/>
  <c r="F3398" i="230" s="1"/>
  <c r="H3398" i="230" s="1"/>
  <c r="A3400" i="230"/>
  <c r="B3400" i="230" s="1"/>
  <c r="C3399" i="230"/>
  <c r="E3399" i="230" l="1"/>
  <c r="F3399" i="230" s="1"/>
  <c r="H3399" i="230" s="1"/>
  <c r="A3401" i="230"/>
  <c r="B3401" i="230" s="1"/>
  <c r="C3400" i="230"/>
  <c r="E3400" i="230" l="1"/>
  <c r="F3400" i="230" s="1"/>
  <c r="H3400" i="230" s="1"/>
  <c r="A3402" i="230"/>
  <c r="B3402" i="230" s="1"/>
  <c r="C3401" i="230"/>
  <c r="E3401" i="230" l="1"/>
  <c r="F3401" i="230" s="1"/>
  <c r="H3401" i="230" s="1"/>
  <c r="A3403" i="230"/>
  <c r="B3403" i="230" s="1"/>
  <c r="C3402" i="230"/>
  <c r="A3404" i="230" l="1"/>
  <c r="B3404" i="230" s="1"/>
  <c r="C3403" i="230"/>
  <c r="E3402" i="230"/>
  <c r="F3402" i="230" s="1"/>
  <c r="H3402" i="230" s="1"/>
  <c r="E3403" i="230" l="1"/>
  <c r="F3403" i="230" s="1"/>
  <c r="H3403" i="230" s="1"/>
  <c r="A3405" i="230"/>
  <c r="B3405" i="230" s="1"/>
  <c r="C3404" i="230"/>
  <c r="E3404" i="230" l="1"/>
  <c r="F3404" i="230" s="1"/>
  <c r="H3404" i="230" s="1"/>
  <c r="A3406" i="230"/>
  <c r="B3406" i="230" s="1"/>
  <c r="C3405" i="230"/>
  <c r="E3405" i="230" l="1"/>
  <c r="F3405" i="230" s="1"/>
  <c r="H3405" i="230" s="1"/>
  <c r="A3407" i="230"/>
  <c r="B3407" i="230" s="1"/>
  <c r="C3406" i="230"/>
  <c r="E3406" i="230" l="1"/>
  <c r="F3406" i="230" s="1"/>
  <c r="H3406" i="230" s="1"/>
  <c r="A3408" i="230"/>
  <c r="B3408" i="230" s="1"/>
  <c r="C3407" i="230"/>
  <c r="E3407" i="230" l="1"/>
  <c r="F3407" i="230" s="1"/>
  <c r="H3407" i="230" s="1"/>
  <c r="A3409" i="230"/>
  <c r="B3409" i="230" s="1"/>
  <c r="C3408" i="230"/>
  <c r="E3408" i="230" l="1"/>
  <c r="F3408" i="230" s="1"/>
  <c r="H3408" i="230" s="1"/>
  <c r="A3410" i="230"/>
  <c r="B3410" i="230" s="1"/>
  <c r="C3409" i="230"/>
  <c r="E3409" i="230" l="1"/>
  <c r="F3409" i="230" s="1"/>
  <c r="H3409" i="230" s="1"/>
  <c r="A3411" i="230"/>
  <c r="B3411" i="230" s="1"/>
  <c r="C3410" i="230"/>
  <c r="E3410" i="230" l="1"/>
  <c r="F3410" i="230" s="1"/>
  <c r="H3410" i="230" s="1"/>
  <c r="A3412" i="230"/>
  <c r="B3412" i="230" s="1"/>
  <c r="C3411" i="230"/>
  <c r="E3411" i="230" l="1"/>
  <c r="F3411" i="230" s="1"/>
  <c r="H3411" i="230" s="1"/>
  <c r="A3413" i="230"/>
  <c r="B3413" i="230" s="1"/>
  <c r="C3412" i="230"/>
  <c r="E3412" i="230" l="1"/>
  <c r="F3412" i="230" s="1"/>
  <c r="H3412" i="230" s="1"/>
  <c r="A3414" i="230"/>
  <c r="B3414" i="230" s="1"/>
  <c r="C3413" i="230"/>
  <c r="E3413" i="230" l="1"/>
  <c r="F3413" i="230" s="1"/>
  <c r="H3413" i="230" s="1"/>
  <c r="A3415" i="230"/>
  <c r="B3415" i="230" s="1"/>
  <c r="C3414" i="230"/>
  <c r="E3414" i="230" l="1"/>
  <c r="F3414" i="230" s="1"/>
  <c r="H3414" i="230" s="1"/>
  <c r="A3416" i="230"/>
  <c r="B3416" i="230" s="1"/>
  <c r="C3415" i="230"/>
  <c r="A3417" i="230" l="1"/>
  <c r="B3417" i="230" s="1"/>
  <c r="C3416" i="230"/>
  <c r="E3415" i="230"/>
  <c r="F3415" i="230" s="1"/>
  <c r="H3415" i="230" s="1"/>
  <c r="E3416" i="230" l="1"/>
  <c r="F3416" i="230" s="1"/>
  <c r="H3416" i="230" s="1"/>
  <c r="A3418" i="230"/>
  <c r="B3418" i="230" s="1"/>
  <c r="C3417" i="230"/>
  <c r="E3417" i="230" l="1"/>
  <c r="F3417" i="230" s="1"/>
  <c r="H3417" i="230" s="1"/>
  <c r="A3419" i="230"/>
  <c r="B3419" i="230" s="1"/>
  <c r="C3418" i="230"/>
  <c r="E3418" i="230" l="1"/>
  <c r="F3418" i="230" s="1"/>
  <c r="H3418" i="230" s="1"/>
  <c r="A3420" i="230"/>
  <c r="B3420" i="230" s="1"/>
  <c r="C3419" i="230"/>
  <c r="E3419" i="230" l="1"/>
  <c r="F3419" i="230" s="1"/>
  <c r="H3419" i="230" s="1"/>
  <c r="A3421" i="230"/>
  <c r="B3421" i="230" s="1"/>
  <c r="C3420" i="230"/>
  <c r="E3420" i="230" l="1"/>
  <c r="F3420" i="230" s="1"/>
  <c r="H3420" i="230" s="1"/>
  <c r="A3422" i="230"/>
  <c r="B3422" i="230" s="1"/>
  <c r="C3421" i="230"/>
  <c r="E3421" i="230" l="1"/>
  <c r="F3421" i="230" s="1"/>
  <c r="H3421" i="230" s="1"/>
  <c r="A3423" i="230"/>
  <c r="B3423" i="230" s="1"/>
  <c r="C3422" i="230"/>
  <c r="E3422" i="230" l="1"/>
  <c r="F3422" i="230" s="1"/>
  <c r="H3422" i="230" s="1"/>
  <c r="A3424" i="230"/>
  <c r="B3424" i="230" s="1"/>
  <c r="C3423" i="230"/>
  <c r="E3423" i="230" l="1"/>
  <c r="F3423" i="230" s="1"/>
  <c r="H3423" i="230" s="1"/>
  <c r="A3425" i="230"/>
  <c r="B3425" i="230" s="1"/>
  <c r="C3424" i="230"/>
  <c r="E3424" i="230" l="1"/>
  <c r="F3424" i="230" s="1"/>
  <c r="H3424" i="230" s="1"/>
  <c r="A3426" i="230"/>
  <c r="B3426" i="230" s="1"/>
  <c r="C3425" i="230"/>
  <c r="E3425" i="230" l="1"/>
  <c r="F3425" i="230" s="1"/>
  <c r="H3425" i="230" s="1"/>
  <c r="A3427" i="230"/>
  <c r="B3427" i="230" s="1"/>
  <c r="C3426" i="230"/>
  <c r="E3426" i="230" l="1"/>
  <c r="F3426" i="230" s="1"/>
  <c r="H3426" i="230" s="1"/>
  <c r="A3428" i="230"/>
  <c r="B3428" i="230" s="1"/>
  <c r="C3427" i="230"/>
  <c r="E3427" i="230" l="1"/>
  <c r="F3427" i="230" s="1"/>
  <c r="H3427" i="230" s="1"/>
  <c r="A3429" i="230"/>
  <c r="B3429" i="230" s="1"/>
  <c r="C3428" i="230"/>
  <c r="E3428" i="230" l="1"/>
  <c r="F3428" i="230" s="1"/>
  <c r="H3428" i="230" s="1"/>
  <c r="A3430" i="230"/>
  <c r="B3430" i="230" s="1"/>
  <c r="C3429" i="230"/>
  <c r="E3429" i="230" l="1"/>
  <c r="F3429" i="230" s="1"/>
  <c r="H3429" i="230" s="1"/>
  <c r="A3431" i="230"/>
  <c r="B3431" i="230" s="1"/>
  <c r="C3430" i="230"/>
  <c r="A3432" i="230" l="1"/>
  <c r="B3432" i="230" s="1"/>
  <c r="C3431" i="230"/>
  <c r="E3430" i="230"/>
  <c r="F3430" i="230" s="1"/>
  <c r="H3430" i="230" s="1"/>
  <c r="E3431" i="230" l="1"/>
  <c r="F3431" i="230" s="1"/>
  <c r="H3431" i="230" s="1"/>
  <c r="A3433" i="230"/>
  <c r="B3433" i="230" s="1"/>
  <c r="C3432" i="230"/>
  <c r="E3432" i="230" l="1"/>
  <c r="F3432" i="230" s="1"/>
  <c r="H3432" i="230" s="1"/>
  <c r="A3434" i="230"/>
  <c r="B3434" i="230" s="1"/>
  <c r="C3433" i="230"/>
  <c r="E3433" i="230" l="1"/>
  <c r="F3433" i="230" s="1"/>
  <c r="H3433" i="230" s="1"/>
  <c r="A3435" i="230"/>
  <c r="B3435" i="230" s="1"/>
  <c r="C3434" i="230"/>
  <c r="E3434" i="230" l="1"/>
  <c r="F3434" i="230" s="1"/>
  <c r="H3434" i="230" s="1"/>
  <c r="A3436" i="230"/>
  <c r="B3436" i="230" s="1"/>
  <c r="C3435" i="230"/>
  <c r="E3435" i="230" l="1"/>
  <c r="F3435" i="230" s="1"/>
  <c r="H3435" i="230" s="1"/>
  <c r="A3437" i="230"/>
  <c r="B3437" i="230" s="1"/>
  <c r="C3436" i="230"/>
  <c r="E3436" i="230" l="1"/>
  <c r="F3436" i="230" s="1"/>
  <c r="H3436" i="230" s="1"/>
  <c r="A3438" i="230"/>
  <c r="B3438" i="230" s="1"/>
  <c r="C3437" i="230"/>
  <c r="E3437" i="230" l="1"/>
  <c r="F3437" i="230" s="1"/>
  <c r="H3437" i="230" s="1"/>
  <c r="A3439" i="230"/>
  <c r="B3439" i="230" s="1"/>
  <c r="C3438" i="230"/>
  <c r="E3438" i="230" l="1"/>
  <c r="F3438" i="230" s="1"/>
  <c r="H3438" i="230" s="1"/>
  <c r="A3440" i="230"/>
  <c r="B3440" i="230" s="1"/>
  <c r="C3439" i="230"/>
  <c r="A3441" i="230" l="1"/>
  <c r="B3441" i="230" s="1"/>
  <c r="C3440" i="230"/>
  <c r="E3439" i="230"/>
  <c r="F3439" i="230" s="1"/>
  <c r="H3439" i="230" s="1"/>
  <c r="E3440" i="230" l="1"/>
  <c r="F3440" i="230" s="1"/>
  <c r="H3440" i="230" s="1"/>
  <c r="A3442" i="230"/>
  <c r="B3442" i="230" s="1"/>
  <c r="C3441" i="230"/>
  <c r="E3441" i="230" l="1"/>
  <c r="F3441" i="230" s="1"/>
  <c r="H3441" i="230" s="1"/>
  <c r="A3443" i="230"/>
  <c r="B3443" i="230" s="1"/>
  <c r="C3442" i="230"/>
  <c r="E3442" i="230" l="1"/>
  <c r="F3442" i="230" s="1"/>
  <c r="H3442" i="230" s="1"/>
  <c r="A3444" i="230"/>
  <c r="B3444" i="230" s="1"/>
  <c r="C3443" i="230"/>
  <c r="E3443" i="230" l="1"/>
  <c r="F3443" i="230" s="1"/>
  <c r="H3443" i="230" s="1"/>
  <c r="A3445" i="230"/>
  <c r="B3445" i="230" s="1"/>
  <c r="C3444" i="230"/>
  <c r="E3444" i="230" l="1"/>
  <c r="F3444" i="230" s="1"/>
  <c r="H3444" i="230" s="1"/>
  <c r="A3446" i="230"/>
  <c r="B3446" i="230" s="1"/>
  <c r="C3445" i="230"/>
  <c r="E3445" i="230" l="1"/>
  <c r="F3445" i="230" s="1"/>
  <c r="H3445" i="230" s="1"/>
  <c r="A3447" i="230"/>
  <c r="B3447" i="230" s="1"/>
  <c r="C3446" i="230"/>
  <c r="E3446" i="230" l="1"/>
  <c r="F3446" i="230" s="1"/>
  <c r="H3446" i="230" s="1"/>
  <c r="A3448" i="230"/>
  <c r="B3448" i="230" s="1"/>
  <c r="C3447" i="230"/>
  <c r="E3447" i="230" l="1"/>
  <c r="F3447" i="230" s="1"/>
  <c r="H3447" i="230" s="1"/>
  <c r="A3449" i="230"/>
  <c r="B3449" i="230" s="1"/>
  <c r="C3448" i="230"/>
  <c r="E3448" i="230" l="1"/>
  <c r="F3448" i="230" s="1"/>
  <c r="H3448" i="230" s="1"/>
  <c r="A3450" i="230"/>
  <c r="B3450" i="230" s="1"/>
  <c r="C3449" i="230"/>
  <c r="E3449" i="230" l="1"/>
  <c r="F3449" i="230" s="1"/>
  <c r="H3449" i="230" s="1"/>
  <c r="A3451" i="230"/>
  <c r="B3451" i="230" s="1"/>
  <c r="C3450" i="230"/>
  <c r="E3450" i="230" l="1"/>
  <c r="F3450" i="230" s="1"/>
  <c r="H3450" i="230" s="1"/>
  <c r="A3452" i="230"/>
  <c r="B3452" i="230" s="1"/>
  <c r="C3451" i="230"/>
  <c r="E3451" i="230" l="1"/>
  <c r="F3451" i="230" s="1"/>
  <c r="H3451" i="230" s="1"/>
  <c r="A3453" i="230"/>
  <c r="B3453" i="230" s="1"/>
  <c r="C3452" i="230"/>
  <c r="E3452" i="230" l="1"/>
  <c r="F3452" i="230" s="1"/>
  <c r="H3452" i="230" s="1"/>
  <c r="A3454" i="230"/>
  <c r="B3454" i="230" s="1"/>
  <c r="C3453" i="230"/>
  <c r="A3455" i="230" l="1"/>
  <c r="B3455" i="230" s="1"/>
  <c r="C3454" i="230"/>
  <c r="E3453" i="230"/>
  <c r="F3453" i="230" s="1"/>
  <c r="H3453" i="230" s="1"/>
  <c r="E3454" i="230" l="1"/>
  <c r="F3454" i="230" s="1"/>
  <c r="H3454" i="230" s="1"/>
  <c r="A3456" i="230"/>
  <c r="B3456" i="230" s="1"/>
  <c r="C3455" i="230"/>
  <c r="E3455" i="230" l="1"/>
  <c r="F3455" i="230" s="1"/>
  <c r="H3455" i="230" s="1"/>
  <c r="A3457" i="230"/>
  <c r="B3457" i="230" s="1"/>
  <c r="C3456" i="230"/>
  <c r="E3456" i="230" l="1"/>
  <c r="F3456" i="230" s="1"/>
  <c r="H3456" i="230" s="1"/>
  <c r="A3458" i="230"/>
  <c r="B3458" i="230" s="1"/>
  <c r="C3457" i="230"/>
  <c r="E3457" i="230" l="1"/>
  <c r="F3457" i="230" s="1"/>
  <c r="H3457" i="230" s="1"/>
  <c r="A3459" i="230"/>
  <c r="B3459" i="230" s="1"/>
  <c r="C3458" i="230"/>
  <c r="E3458" i="230" l="1"/>
  <c r="F3458" i="230" s="1"/>
  <c r="H3458" i="230" s="1"/>
  <c r="A3460" i="230"/>
  <c r="B3460" i="230" s="1"/>
  <c r="C3459" i="230"/>
  <c r="E3459" i="230" l="1"/>
  <c r="F3459" i="230" s="1"/>
  <c r="H3459" i="230" s="1"/>
  <c r="A3461" i="230"/>
  <c r="B3461" i="230" s="1"/>
  <c r="C3460" i="230"/>
  <c r="E3460" i="230" l="1"/>
  <c r="F3460" i="230" s="1"/>
  <c r="H3460" i="230" s="1"/>
  <c r="A3462" i="230"/>
  <c r="B3462" i="230" s="1"/>
  <c r="C3461" i="230"/>
  <c r="E3461" i="230" l="1"/>
  <c r="F3461" i="230" s="1"/>
  <c r="H3461" i="230" s="1"/>
  <c r="A3463" i="230"/>
  <c r="B3463" i="230" s="1"/>
  <c r="C3462" i="230"/>
  <c r="E3462" i="230" l="1"/>
  <c r="F3462" i="230" s="1"/>
  <c r="H3462" i="230" s="1"/>
  <c r="A3464" i="230"/>
  <c r="B3464" i="230" s="1"/>
  <c r="C3463" i="230"/>
  <c r="E3463" i="230" l="1"/>
  <c r="F3463" i="230" s="1"/>
  <c r="H3463" i="230" s="1"/>
  <c r="A3465" i="230"/>
  <c r="B3465" i="230" s="1"/>
  <c r="C3464" i="230"/>
  <c r="E3464" i="230" l="1"/>
  <c r="F3464" i="230" s="1"/>
  <c r="H3464" i="230" s="1"/>
  <c r="A3466" i="230"/>
  <c r="B3466" i="230" s="1"/>
  <c r="C3465" i="230"/>
  <c r="A3467" i="230" l="1"/>
  <c r="B3467" i="230" s="1"/>
  <c r="C3466" i="230"/>
  <c r="E3465" i="230"/>
  <c r="F3465" i="230" s="1"/>
  <c r="H3465" i="230" s="1"/>
  <c r="E3466" i="230" l="1"/>
  <c r="F3466" i="230" s="1"/>
  <c r="H3466" i="230" s="1"/>
  <c r="A3468" i="230"/>
  <c r="B3468" i="230" s="1"/>
  <c r="C3467" i="230"/>
  <c r="E3467" i="230" l="1"/>
  <c r="F3467" i="230" s="1"/>
  <c r="H3467" i="230" s="1"/>
  <c r="A3469" i="230"/>
  <c r="B3469" i="230" s="1"/>
  <c r="C3468" i="230"/>
  <c r="E3468" i="230" l="1"/>
  <c r="F3468" i="230" s="1"/>
  <c r="H3468" i="230" s="1"/>
  <c r="A3470" i="230"/>
  <c r="B3470" i="230" s="1"/>
  <c r="C3469" i="230"/>
  <c r="A3471" i="230" l="1"/>
  <c r="B3471" i="230" s="1"/>
  <c r="C3470" i="230"/>
  <c r="E3469" i="230"/>
  <c r="F3469" i="230" s="1"/>
  <c r="H3469" i="230" s="1"/>
  <c r="E3470" i="230" l="1"/>
  <c r="F3470" i="230" s="1"/>
  <c r="H3470" i="230" s="1"/>
  <c r="A3472" i="230"/>
  <c r="B3472" i="230" s="1"/>
  <c r="C3471" i="230"/>
  <c r="A3473" i="230" l="1"/>
  <c r="B3473" i="230" s="1"/>
  <c r="C3472" i="230"/>
  <c r="E3471" i="230"/>
  <c r="F3471" i="230" s="1"/>
  <c r="H3471" i="230" s="1"/>
  <c r="E3472" i="230" l="1"/>
  <c r="F3472" i="230" s="1"/>
  <c r="H3472" i="230" s="1"/>
  <c r="A3474" i="230"/>
  <c r="B3474" i="230" s="1"/>
  <c r="C3473" i="230"/>
  <c r="E3473" i="230" l="1"/>
  <c r="F3473" i="230" s="1"/>
  <c r="H3473" i="230" s="1"/>
  <c r="A3475" i="230"/>
  <c r="B3475" i="230" s="1"/>
  <c r="C3474" i="230"/>
  <c r="E3474" i="230" l="1"/>
  <c r="F3474" i="230" s="1"/>
  <c r="H3474" i="230" s="1"/>
  <c r="A3476" i="230"/>
  <c r="B3476" i="230" s="1"/>
  <c r="C3475" i="230"/>
  <c r="A3477" i="230" l="1"/>
  <c r="B3477" i="230" s="1"/>
  <c r="C3476" i="230"/>
  <c r="E3475" i="230"/>
  <c r="F3475" i="230" s="1"/>
  <c r="H3475" i="230" s="1"/>
  <c r="E3476" i="230" l="1"/>
  <c r="F3476" i="230" s="1"/>
  <c r="H3476" i="230" s="1"/>
  <c r="A3478" i="230"/>
  <c r="B3478" i="230" s="1"/>
  <c r="C3477" i="230"/>
  <c r="E3477" i="230" l="1"/>
  <c r="F3477" i="230" s="1"/>
  <c r="H3477" i="230" s="1"/>
  <c r="A3479" i="230"/>
  <c r="B3479" i="230" s="1"/>
  <c r="C3478" i="230"/>
  <c r="E3478" i="230" l="1"/>
  <c r="F3478" i="230" s="1"/>
  <c r="H3478" i="230" s="1"/>
  <c r="A3480" i="230"/>
  <c r="B3480" i="230" s="1"/>
  <c r="C3479" i="230"/>
  <c r="E3479" i="230" l="1"/>
  <c r="F3479" i="230" s="1"/>
  <c r="H3479" i="230" s="1"/>
  <c r="A3481" i="230"/>
  <c r="B3481" i="230" s="1"/>
  <c r="C3480" i="230"/>
  <c r="A3482" i="230" l="1"/>
  <c r="B3482" i="230" s="1"/>
  <c r="C3481" i="230"/>
  <c r="E3480" i="230"/>
  <c r="F3480" i="230" s="1"/>
  <c r="H3480" i="230" s="1"/>
  <c r="E3481" i="230" l="1"/>
  <c r="F3481" i="230" s="1"/>
  <c r="H3481" i="230" s="1"/>
  <c r="A3483" i="230"/>
  <c r="B3483" i="230" s="1"/>
  <c r="C3482" i="230"/>
  <c r="A3484" i="230" l="1"/>
  <c r="B3484" i="230" s="1"/>
  <c r="C3483" i="230"/>
  <c r="E3482" i="230"/>
  <c r="F3482" i="230" s="1"/>
  <c r="H3482" i="230" s="1"/>
  <c r="E3483" i="230" l="1"/>
  <c r="F3483" i="230" s="1"/>
  <c r="H3483" i="230" s="1"/>
  <c r="A3485" i="230"/>
  <c r="B3485" i="230" s="1"/>
  <c r="C3484" i="230"/>
  <c r="E3484" i="230" l="1"/>
  <c r="F3484" i="230" s="1"/>
  <c r="H3484" i="230" s="1"/>
  <c r="A3486" i="230"/>
  <c r="B3486" i="230" s="1"/>
  <c r="C3485" i="230"/>
  <c r="E3485" i="230" l="1"/>
  <c r="F3485" i="230" s="1"/>
  <c r="H3485" i="230" s="1"/>
  <c r="A3487" i="230"/>
  <c r="B3487" i="230" s="1"/>
  <c r="C3486" i="230"/>
  <c r="E3486" i="230" l="1"/>
  <c r="F3486" i="230" s="1"/>
  <c r="H3486" i="230" s="1"/>
  <c r="A3488" i="230"/>
  <c r="B3488" i="230" s="1"/>
  <c r="C3487" i="230"/>
  <c r="E3487" i="230" l="1"/>
  <c r="F3487" i="230" s="1"/>
  <c r="H3487" i="230" s="1"/>
  <c r="A3489" i="230"/>
  <c r="B3489" i="230" s="1"/>
  <c r="C3488" i="230"/>
  <c r="E3488" i="230" l="1"/>
  <c r="F3488" i="230" s="1"/>
  <c r="H3488" i="230" s="1"/>
  <c r="A3490" i="230"/>
  <c r="B3490" i="230" s="1"/>
  <c r="C3489" i="230"/>
  <c r="E3489" i="230" l="1"/>
  <c r="F3489" i="230" s="1"/>
  <c r="H3489" i="230" s="1"/>
  <c r="A3491" i="230"/>
  <c r="B3491" i="230" s="1"/>
  <c r="C3490" i="230"/>
  <c r="E3490" i="230" l="1"/>
  <c r="F3490" i="230" s="1"/>
  <c r="H3490" i="230" s="1"/>
  <c r="A3492" i="230"/>
  <c r="B3492" i="230" s="1"/>
  <c r="C3491" i="230"/>
  <c r="E3491" i="230" l="1"/>
  <c r="F3491" i="230" s="1"/>
  <c r="H3491" i="230" s="1"/>
  <c r="A3493" i="230"/>
  <c r="B3493" i="230" s="1"/>
  <c r="C3492" i="230"/>
  <c r="E3492" i="230" l="1"/>
  <c r="F3492" i="230" s="1"/>
  <c r="H3492" i="230" s="1"/>
  <c r="A3494" i="230"/>
  <c r="B3494" i="230" s="1"/>
  <c r="C3493" i="230"/>
  <c r="A3495" i="230" l="1"/>
  <c r="B3495" i="230" s="1"/>
  <c r="C3494" i="230"/>
  <c r="E3493" i="230"/>
  <c r="F3493" i="230" s="1"/>
  <c r="H3493" i="230" s="1"/>
  <c r="E3494" i="230" l="1"/>
  <c r="F3494" i="230" s="1"/>
  <c r="H3494" i="230" s="1"/>
  <c r="A3496" i="230"/>
  <c r="B3496" i="230" s="1"/>
  <c r="C3495" i="230"/>
  <c r="E3495" i="230" l="1"/>
  <c r="F3495" i="230" s="1"/>
  <c r="H3495" i="230" s="1"/>
  <c r="A3497" i="230"/>
  <c r="B3497" i="230" s="1"/>
  <c r="C3496" i="230"/>
  <c r="E3496" i="230" l="1"/>
  <c r="F3496" i="230" s="1"/>
  <c r="H3496" i="230" s="1"/>
  <c r="A3498" i="230"/>
  <c r="B3498" i="230" s="1"/>
  <c r="C3497" i="230"/>
  <c r="A3499" i="230" l="1"/>
  <c r="B3499" i="230" s="1"/>
  <c r="C3498" i="230"/>
  <c r="E3497" i="230"/>
  <c r="F3497" i="230" s="1"/>
  <c r="H3497" i="230" s="1"/>
  <c r="E3498" i="230" l="1"/>
  <c r="F3498" i="230" s="1"/>
  <c r="H3498" i="230" s="1"/>
  <c r="A3500" i="230"/>
  <c r="B3500" i="230" s="1"/>
  <c r="C3499" i="230"/>
  <c r="E3499" i="230" l="1"/>
  <c r="F3499" i="230" s="1"/>
  <c r="H3499" i="230" s="1"/>
  <c r="A3501" i="230"/>
  <c r="B3501" i="230" s="1"/>
  <c r="C3500" i="230"/>
  <c r="E3500" i="230" l="1"/>
  <c r="F3500" i="230" s="1"/>
  <c r="H3500" i="230" s="1"/>
  <c r="A3502" i="230"/>
  <c r="B3502" i="230" s="1"/>
  <c r="C3501" i="230"/>
  <c r="A3503" i="230" l="1"/>
  <c r="B3503" i="230" s="1"/>
  <c r="C3502" i="230"/>
  <c r="E3501" i="230"/>
  <c r="F3501" i="230" s="1"/>
  <c r="H3501" i="230" s="1"/>
  <c r="E3502" i="230" l="1"/>
  <c r="F3502" i="230" s="1"/>
  <c r="H3502" i="230" s="1"/>
  <c r="A3504" i="230"/>
  <c r="B3504" i="230" s="1"/>
  <c r="C3503" i="230"/>
  <c r="E3503" i="230" l="1"/>
  <c r="F3503" i="230" s="1"/>
  <c r="H3503" i="230" s="1"/>
  <c r="A3505" i="230"/>
  <c r="B3505" i="230" s="1"/>
  <c r="C3504" i="230"/>
  <c r="E3504" i="230" l="1"/>
  <c r="F3504" i="230" s="1"/>
  <c r="H3504" i="230" s="1"/>
  <c r="A3506" i="230"/>
  <c r="B3506" i="230" s="1"/>
  <c r="C3505" i="230"/>
  <c r="E3505" i="230" l="1"/>
  <c r="F3505" i="230" s="1"/>
  <c r="H3505" i="230" s="1"/>
  <c r="A3507" i="230"/>
  <c r="B3507" i="230" s="1"/>
  <c r="C3506" i="230"/>
  <c r="E3506" i="230" l="1"/>
  <c r="F3506" i="230" s="1"/>
  <c r="H3506" i="230" s="1"/>
  <c r="A3508" i="230"/>
  <c r="B3508" i="230" s="1"/>
  <c r="C3507" i="230"/>
  <c r="E3507" i="230" l="1"/>
  <c r="F3507" i="230" s="1"/>
  <c r="H3507" i="230" s="1"/>
  <c r="A3509" i="230"/>
  <c r="B3509" i="230" s="1"/>
  <c r="C3508" i="230"/>
  <c r="A3510" i="230" l="1"/>
  <c r="B3510" i="230" s="1"/>
  <c r="C3509" i="230"/>
  <c r="E3508" i="230"/>
  <c r="F3508" i="230" s="1"/>
  <c r="H3508" i="230" s="1"/>
  <c r="E3509" i="230" l="1"/>
  <c r="F3509" i="230" s="1"/>
  <c r="H3509" i="230" s="1"/>
  <c r="A3511" i="230"/>
  <c r="B3511" i="230" s="1"/>
  <c r="C3510" i="230"/>
  <c r="E3510" i="230" l="1"/>
  <c r="F3510" i="230" s="1"/>
  <c r="H3510" i="230" s="1"/>
  <c r="A3512" i="230"/>
  <c r="B3512" i="230" s="1"/>
  <c r="C3511" i="230"/>
  <c r="E3511" i="230" l="1"/>
  <c r="F3511" i="230" s="1"/>
  <c r="H3511" i="230" s="1"/>
  <c r="A3513" i="230"/>
  <c r="B3513" i="230" s="1"/>
  <c r="C3512" i="230"/>
  <c r="A3514" i="230" l="1"/>
  <c r="B3514" i="230" s="1"/>
  <c r="C3513" i="230"/>
  <c r="E3512" i="230"/>
  <c r="F3512" i="230" s="1"/>
  <c r="H3512" i="230" s="1"/>
  <c r="E3513" i="230" l="1"/>
  <c r="F3513" i="230" s="1"/>
  <c r="H3513" i="230" s="1"/>
  <c r="A3515" i="230"/>
  <c r="B3515" i="230" s="1"/>
  <c r="C3514" i="230"/>
  <c r="E3514" i="230" l="1"/>
  <c r="F3514" i="230" s="1"/>
  <c r="H3514" i="230" s="1"/>
  <c r="A3516" i="230"/>
  <c r="B3516" i="230" s="1"/>
  <c r="C3515" i="230"/>
  <c r="E3515" i="230" l="1"/>
  <c r="F3515" i="230" s="1"/>
  <c r="H3515" i="230" s="1"/>
  <c r="A3517" i="230"/>
  <c r="B3517" i="230" s="1"/>
  <c r="C3516" i="230"/>
  <c r="E3516" i="230" l="1"/>
  <c r="F3516" i="230" s="1"/>
  <c r="H3516" i="230" s="1"/>
  <c r="A3518" i="230"/>
  <c r="B3518" i="230" s="1"/>
  <c r="C3517" i="230"/>
  <c r="E3517" i="230" l="1"/>
  <c r="F3517" i="230" s="1"/>
  <c r="H3517" i="230" s="1"/>
  <c r="A3519" i="230"/>
  <c r="B3519" i="230" s="1"/>
  <c r="C3518" i="230"/>
  <c r="E3518" i="230" l="1"/>
  <c r="F3518" i="230" s="1"/>
  <c r="H3518" i="230" s="1"/>
  <c r="A3520" i="230"/>
  <c r="B3520" i="230" s="1"/>
  <c r="C3519" i="230"/>
  <c r="E3519" i="230" l="1"/>
  <c r="F3519" i="230" s="1"/>
  <c r="H3519" i="230" s="1"/>
  <c r="A3521" i="230"/>
  <c r="B3521" i="230" s="1"/>
  <c r="C3520" i="230"/>
  <c r="E3520" i="230" l="1"/>
  <c r="F3520" i="230" s="1"/>
  <c r="H3520" i="230" s="1"/>
  <c r="A3522" i="230"/>
  <c r="B3522" i="230" s="1"/>
  <c r="C3521" i="230"/>
  <c r="A3523" i="230" l="1"/>
  <c r="B3523" i="230" s="1"/>
  <c r="C3522" i="230"/>
  <c r="E3521" i="230"/>
  <c r="F3521" i="230" s="1"/>
  <c r="H3521" i="230" s="1"/>
  <c r="E3522" i="230" l="1"/>
  <c r="F3522" i="230" s="1"/>
  <c r="H3522" i="230" s="1"/>
  <c r="A3524" i="230"/>
  <c r="B3524" i="230" s="1"/>
  <c r="C3523" i="230"/>
  <c r="E3523" i="230" l="1"/>
  <c r="F3523" i="230" s="1"/>
  <c r="H3523" i="230" s="1"/>
  <c r="A3525" i="230"/>
  <c r="B3525" i="230" s="1"/>
  <c r="C3524" i="230"/>
  <c r="E3524" i="230" l="1"/>
  <c r="F3524" i="230" s="1"/>
  <c r="H3524" i="230" s="1"/>
  <c r="A3526" i="230"/>
  <c r="B3526" i="230" s="1"/>
  <c r="C3525" i="230"/>
  <c r="E3525" i="230" l="1"/>
  <c r="F3525" i="230" s="1"/>
  <c r="H3525" i="230" s="1"/>
  <c r="A3527" i="230"/>
  <c r="B3527" i="230" s="1"/>
  <c r="C3526" i="230"/>
  <c r="A3528" i="230" l="1"/>
  <c r="B3528" i="230" s="1"/>
  <c r="C3527" i="230"/>
  <c r="E3526" i="230"/>
  <c r="F3526" i="230" s="1"/>
  <c r="H3526" i="230" s="1"/>
  <c r="A3529" i="230" l="1"/>
  <c r="B3529" i="230" s="1"/>
  <c r="C3528" i="230"/>
  <c r="E3527" i="230"/>
  <c r="F3527" i="230" s="1"/>
  <c r="H3527" i="230" s="1"/>
  <c r="A3530" i="230" l="1"/>
  <c r="B3530" i="230" s="1"/>
  <c r="C3529" i="230"/>
  <c r="E3528" i="230"/>
  <c r="F3528" i="230" s="1"/>
  <c r="H3528" i="230" s="1"/>
  <c r="E3529" i="230" l="1"/>
  <c r="F3529" i="230" s="1"/>
  <c r="H3529" i="230" s="1"/>
  <c r="A3531" i="230"/>
  <c r="B3531" i="230" s="1"/>
  <c r="C3530" i="230"/>
  <c r="E3530" i="230" l="1"/>
  <c r="F3530" i="230" s="1"/>
  <c r="H3530" i="230" s="1"/>
  <c r="A3532" i="230"/>
  <c r="B3532" i="230" s="1"/>
  <c r="C3531" i="230"/>
  <c r="A3533" i="230" l="1"/>
  <c r="B3533" i="230" s="1"/>
  <c r="C3532" i="230"/>
  <c r="E3531" i="230"/>
  <c r="F3531" i="230" s="1"/>
  <c r="H3531" i="230" s="1"/>
  <c r="E3532" i="230" l="1"/>
  <c r="F3532" i="230" s="1"/>
  <c r="H3532" i="230" s="1"/>
  <c r="A3534" i="230"/>
  <c r="B3534" i="230" s="1"/>
  <c r="C3533" i="230"/>
  <c r="E3533" i="230" l="1"/>
  <c r="F3533" i="230" s="1"/>
  <c r="H3533" i="230" s="1"/>
  <c r="A3535" i="230"/>
  <c r="B3535" i="230" s="1"/>
  <c r="C3534" i="230"/>
  <c r="E3534" i="230" l="1"/>
  <c r="F3534" i="230" s="1"/>
  <c r="H3534" i="230" s="1"/>
  <c r="A3536" i="230"/>
  <c r="B3536" i="230" s="1"/>
  <c r="C3535" i="230"/>
  <c r="A3537" i="230" l="1"/>
  <c r="B3537" i="230" s="1"/>
  <c r="C3536" i="230"/>
  <c r="E3535" i="230"/>
  <c r="F3535" i="230" s="1"/>
  <c r="H3535" i="230" s="1"/>
  <c r="E3536" i="230" l="1"/>
  <c r="F3536" i="230" s="1"/>
  <c r="H3536" i="230" s="1"/>
  <c r="A3538" i="230"/>
  <c r="B3538" i="230" s="1"/>
  <c r="C3537" i="230"/>
  <c r="E3537" i="230" l="1"/>
  <c r="F3537" i="230" s="1"/>
  <c r="H3537" i="230" s="1"/>
  <c r="A3539" i="230"/>
  <c r="B3539" i="230" s="1"/>
  <c r="C3538" i="230"/>
  <c r="E3538" i="230" l="1"/>
  <c r="F3538" i="230" s="1"/>
  <c r="H3538" i="230" s="1"/>
  <c r="A3540" i="230"/>
  <c r="B3540" i="230" s="1"/>
  <c r="C3539" i="230"/>
  <c r="E3539" i="230" l="1"/>
  <c r="F3539" i="230" s="1"/>
  <c r="H3539" i="230" s="1"/>
  <c r="A3541" i="230"/>
  <c r="B3541" i="230" s="1"/>
  <c r="C3540" i="230"/>
  <c r="E3540" i="230" l="1"/>
  <c r="F3540" i="230" s="1"/>
  <c r="H3540" i="230" s="1"/>
  <c r="A3542" i="230"/>
  <c r="B3542" i="230" s="1"/>
  <c r="C3541" i="230"/>
  <c r="E3541" i="230" l="1"/>
  <c r="F3541" i="230" s="1"/>
  <c r="H3541" i="230" s="1"/>
  <c r="A3543" i="230"/>
  <c r="B3543" i="230" s="1"/>
  <c r="C3542" i="230"/>
  <c r="E3542" i="230" l="1"/>
  <c r="F3542" i="230" s="1"/>
  <c r="H3542" i="230" s="1"/>
  <c r="A3544" i="230"/>
  <c r="B3544" i="230" s="1"/>
  <c r="C3543" i="230"/>
  <c r="E3543" i="230" l="1"/>
  <c r="F3543" i="230" s="1"/>
  <c r="H3543" i="230" s="1"/>
  <c r="A3545" i="230"/>
  <c r="B3545" i="230" s="1"/>
  <c r="C3544" i="230"/>
  <c r="E3544" i="230" l="1"/>
  <c r="F3544" i="230" s="1"/>
  <c r="H3544" i="230" s="1"/>
  <c r="A3546" i="230"/>
  <c r="B3546" i="230" s="1"/>
  <c r="C3545" i="230"/>
  <c r="E3545" i="230" l="1"/>
  <c r="F3545" i="230" s="1"/>
  <c r="H3545" i="230" s="1"/>
  <c r="A3547" i="230"/>
  <c r="B3547" i="230" s="1"/>
  <c r="C3546" i="230"/>
  <c r="E3546" i="230" l="1"/>
  <c r="F3546" i="230" s="1"/>
  <c r="H3546" i="230" s="1"/>
  <c r="A3548" i="230"/>
  <c r="B3548" i="230" s="1"/>
  <c r="C3547" i="230"/>
  <c r="E3547" i="230" l="1"/>
  <c r="F3547" i="230" s="1"/>
  <c r="H3547" i="230" s="1"/>
  <c r="A3549" i="230"/>
  <c r="B3549" i="230" s="1"/>
  <c r="C3548" i="230"/>
  <c r="E3548" i="230" l="1"/>
  <c r="F3548" i="230" s="1"/>
  <c r="H3548" i="230" s="1"/>
  <c r="A3550" i="230"/>
  <c r="B3550" i="230" s="1"/>
  <c r="C3549" i="230"/>
  <c r="E3549" i="230" l="1"/>
  <c r="F3549" i="230" s="1"/>
  <c r="H3549" i="230" s="1"/>
  <c r="A3551" i="230"/>
  <c r="B3551" i="230" s="1"/>
  <c r="C3550" i="230"/>
  <c r="E3550" i="230" l="1"/>
  <c r="F3550" i="230" s="1"/>
  <c r="H3550" i="230" s="1"/>
  <c r="A3552" i="230"/>
  <c r="B3552" i="230" s="1"/>
  <c r="C3551" i="230"/>
  <c r="E3551" i="230" l="1"/>
  <c r="F3551" i="230" s="1"/>
  <c r="H3551" i="230" s="1"/>
  <c r="A3553" i="230"/>
  <c r="B3553" i="230" s="1"/>
  <c r="C3552" i="230"/>
  <c r="E3552" i="230" l="1"/>
  <c r="F3552" i="230" s="1"/>
  <c r="H3552" i="230" s="1"/>
  <c r="A3554" i="230"/>
  <c r="B3554" i="230" s="1"/>
  <c r="C3553" i="230"/>
  <c r="E3553" i="230" l="1"/>
  <c r="F3553" i="230" s="1"/>
  <c r="H3553" i="230" s="1"/>
  <c r="A3555" i="230"/>
  <c r="B3555" i="230" s="1"/>
  <c r="C3554" i="230"/>
  <c r="E3554" i="230" l="1"/>
  <c r="F3554" i="230" s="1"/>
  <c r="H3554" i="230" s="1"/>
  <c r="A3556" i="230"/>
  <c r="B3556" i="230" s="1"/>
  <c r="C3555" i="230"/>
  <c r="E3555" i="230" l="1"/>
  <c r="F3555" i="230" s="1"/>
  <c r="H3555" i="230" s="1"/>
  <c r="A3557" i="230"/>
  <c r="B3557" i="230" s="1"/>
  <c r="C3556" i="230"/>
  <c r="E3556" i="230" l="1"/>
  <c r="F3556" i="230" s="1"/>
  <c r="H3556" i="230" s="1"/>
  <c r="A3558" i="230"/>
  <c r="B3558" i="230" s="1"/>
  <c r="C3557" i="230"/>
  <c r="E3557" i="230" l="1"/>
  <c r="F3557" i="230" s="1"/>
  <c r="H3557" i="230" s="1"/>
  <c r="A3559" i="230"/>
  <c r="B3559" i="230" s="1"/>
  <c r="C3558" i="230"/>
  <c r="E3558" i="230" l="1"/>
  <c r="F3558" i="230" s="1"/>
  <c r="H3558" i="230" s="1"/>
  <c r="A3560" i="230"/>
  <c r="B3560" i="230" s="1"/>
  <c r="C3559" i="230"/>
  <c r="E3559" i="230" l="1"/>
  <c r="F3559" i="230" s="1"/>
  <c r="H3559" i="230" s="1"/>
  <c r="A3561" i="230"/>
  <c r="B3561" i="230" s="1"/>
  <c r="C3560" i="230"/>
  <c r="E3560" i="230" l="1"/>
  <c r="F3560" i="230" s="1"/>
  <c r="H3560" i="230" s="1"/>
  <c r="A3562" i="230"/>
  <c r="B3562" i="230" s="1"/>
  <c r="C3561" i="230"/>
  <c r="E3561" i="230" l="1"/>
  <c r="F3561" i="230" s="1"/>
  <c r="H3561" i="230" s="1"/>
  <c r="A3563" i="230"/>
  <c r="B3563" i="230" s="1"/>
  <c r="C3562" i="230"/>
  <c r="A3564" i="230" l="1"/>
  <c r="B3564" i="230" s="1"/>
  <c r="C3563" i="230"/>
  <c r="E3562" i="230"/>
  <c r="F3562" i="230" s="1"/>
  <c r="H3562" i="230" s="1"/>
  <c r="E3563" i="230" l="1"/>
  <c r="F3563" i="230" s="1"/>
  <c r="H3563" i="230" s="1"/>
  <c r="A3565" i="230"/>
  <c r="B3565" i="230" s="1"/>
  <c r="C3564" i="230"/>
  <c r="A3566" i="230" l="1"/>
  <c r="B3566" i="230" s="1"/>
  <c r="C3565" i="230"/>
  <c r="E3564" i="230"/>
  <c r="F3564" i="230" s="1"/>
  <c r="H3564" i="230" s="1"/>
  <c r="E3565" i="230" l="1"/>
  <c r="F3565" i="230" s="1"/>
  <c r="H3565" i="230" s="1"/>
  <c r="A3567" i="230"/>
  <c r="B3567" i="230" s="1"/>
  <c r="C3566" i="230"/>
  <c r="E3566" i="230" l="1"/>
  <c r="F3566" i="230" s="1"/>
  <c r="H3566" i="230" s="1"/>
  <c r="A3568" i="230"/>
  <c r="B3568" i="230" s="1"/>
  <c r="C3567" i="230"/>
  <c r="E3567" i="230" l="1"/>
  <c r="F3567" i="230" s="1"/>
  <c r="H3567" i="230" s="1"/>
  <c r="A3569" i="230"/>
  <c r="B3569" i="230" s="1"/>
  <c r="C3568" i="230"/>
  <c r="E3568" i="230" l="1"/>
  <c r="F3568" i="230" s="1"/>
  <c r="H3568" i="230" s="1"/>
  <c r="A3570" i="230"/>
  <c r="B3570" i="230" s="1"/>
  <c r="C3569" i="230"/>
  <c r="E3569" i="230" l="1"/>
  <c r="F3569" i="230" s="1"/>
  <c r="H3569" i="230" s="1"/>
  <c r="A3571" i="230"/>
  <c r="B3571" i="230" s="1"/>
  <c r="C3570" i="230"/>
  <c r="E3570" i="230" l="1"/>
  <c r="F3570" i="230" s="1"/>
  <c r="H3570" i="230" s="1"/>
  <c r="A3572" i="230"/>
  <c r="B3572" i="230" s="1"/>
  <c r="C3571" i="230"/>
  <c r="E3571" i="230" l="1"/>
  <c r="F3571" i="230" s="1"/>
  <c r="H3571" i="230" s="1"/>
  <c r="A3573" i="230"/>
  <c r="B3573" i="230" s="1"/>
  <c r="C3572" i="230"/>
  <c r="E3572" i="230" l="1"/>
  <c r="F3572" i="230" s="1"/>
  <c r="H3572" i="230" s="1"/>
  <c r="A3574" i="230"/>
  <c r="B3574" i="230" s="1"/>
  <c r="C3573" i="230"/>
  <c r="E3573" i="230" l="1"/>
  <c r="F3573" i="230" s="1"/>
  <c r="H3573" i="230" s="1"/>
  <c r="A3575" i="230"/>
  <c r="B3575" i="230" s="1"/>
  <c r="C3574" i="230"/>
  <c r="E3574" i="230" l="1"/>
  <c r="F3574" i="230" s="1"/>
  <c r="H3574" i="230" s="1"/>
  <c r="A3576" i="230"/>
  <c r="B3576" i="230" s="1"/>
  <c r="C3575" i="230"/>
  <c r="E3575" i="230" l="1"/>
  <c r="F3575" i="230" s="1"/>
  <c r="H3575" i="230" s="1"/>
  <c r="A3577" i="230"/>
  <c r="B3577" i="230" s="1"/>
  <c r="C3576" i="230"/>
  <c r="E3576" i="230" l="1"/>
  <c r="F3576" i="230" s="1"/>
  <c r="H3576" i="230" s="1"/>
  <c r="A3578" i="230"/>
  <c r="B3578" i="230" s="1"/>
  <c r="C3577" i="230"/>
  <c r="E3577" i="230" l="1"/>
  <c r="F3577" i="230" s="1"/>
  <c r="H3577" i="230" s="1"/>
  <c r="A3579" i="230"/>
  <c r="B3579" i="230" s="1"/>
  <c r="C3578" i="230"/>
  <c r="E3578" i="230" l="1"/>
  <c r="F3578" i="230" s="1"/>
  <c r="H3578" i="230" s="1"/>
  <c r="A3580" i="230"/>
  <c r="B3580" i="230" s="1"/>
  <c r="C3579" i="230"/>
  <c r="E3579" i="230" l="1"/>
  <c r="F3579" i="230" s="1"/>
  <c r="H3579" i="230" s="1"/>
  <c r="A3581" i="230"/>
  <c r="B3581" i="230" s="1"/>
  <c r="C3580" i="230"/>
  <c r="E3580" i="230" l="1"/>
  <c r="F3580" i="230" s="1"/>
  <c r="H3580" i="230" s="1"/>
  <c r="A3582" i="230"/>
  <c r="B3582" i="230" s="1"/>
  <c r="C3581" i="230"/>
  <c r="E3581" i="230" l="1"/>
  <c r="F3581" i="230" s="1"/>
  <c r="H3581" i="230" s="1"/>
  <c r="A3583" i="230"/>
  <c r="B3583" i="230" s="1"/>
  <c r="C3582" i="230"/>
  <c r="E3582" i="230" l="1"/>
  <c r="F3582" i="230" s="1"/>
  <c r="H3582" i="230" s="1"/>
  <c r="A3584" i="230"/>
  <c r="B3584" i="230" s="1"/>
  <c r="C3583" i="230"/>
  <c r="A3585" i="230" l="1"/>
  <c r="B3585" i="230" s="1"/>
  <c r="C3584" i="230"/>
  <c r="E3583" i="230"/>
  <c r="F3583" i="230" s="1"/>
  <c r="H3583" i="230" s="1"/>
  <c r="E3584" i="230" l="1"/>
  <c r="F3584" i="230" s="1"/>
  <c r="H3584" i="230" s="1"/>
  <c r="A3586" i="230"/>
  <c r="B3586" i="230" s="1"/>
  <c r="C3585" i="230"/>
  <c r="E3585" i="230" l="1"/>
  <c r="F3585" i="230" s="1"/>
  <c r="H3585" i="230" s="1"/>
  <c r="A3587" i="230"/>
  <c r="B3587" i="230" s="1"/>
  <c r="C3586" i="230"/>
  <c r="E3586" i="230" l="1"/>
  <c r="F3586" i="230" s="1"/>
  <c r="H3586" i="230" s="1"/>
  <c r="A3588" i="230"/>
  <c r="B3588" i="230" s="1"/>
  <c r="C3587" i="230"/>
  <c r="E3587" i="230" l="1"/>
  <c r="F3587" i="230" s="1"/>
  <c r="H3587" i="230" s="1"/>
  <c r="A3589" i="230"/>
  <c r="B3589" i="230" s="1"/>
  <c r="C3588" i="230"/>
  <c r="E3588" i="230" l="1"/>
  <c r="F3588" i="230" s="1"/>
  <c r="H3588" i="230" s="1"/>
  <c r="A3590" i="230"/>
  <c r="B3590" i="230" s="1"/>
  <c r="C3589" i="230"/>
  <c r="E3589" i="230" l="1"/>
  <c r="F3589" i="230" s="1"/>
  <c r="H3589" i="230" s="1"/>
  <c r="A3591" i="230"/>
  <c r="B3591" i="230" s="1"/>
  <c r="C3590" i="230"/>
  <c r="E3590" i="230" l="1"/>
  <c r="F3590" i="230" s="1"/>
  <c r="H3590" i="230" s="1"/>
  <c r="A3592" i="230"/>
  <c r="B3592" i="230" s="1"/>
  <c r="C3591" i="230"/>
  <c r="E3591" i="230" l="1"/>
  <c r="F3591" i="230" s="1"/>
  <c r="H3591" i="230" s="1"/>
  <c r="A3593" i="230"/>
  <c r="B3593" i="230" s="1"/>
  <c r="C3592" i="230"/>
  <c r="E3592" i="230" l="1"/>
  <c r="F3592" i="230" s="1"/>
  <c r="H3592" i="230" s="1"/>
  <c r="A3594" i="230"/>
  <c r="B3594" i="230" s="1"/>
  <c r="C3593" i="230"/>
  <c r="E3593" i="230" l="1"/>
  <c r="F3593" i="230" s="1"/>
  <c r="H3593" i="230" s="1"/>
  <c r="A3595" i="230"/>
  <c r="B3595" i="230" s="1"/>
  <c r="C3594" i="230"/>
  <c r="A3596" i="230" l="1"/>
  <c r="B3596" i="230" s="1"/>
  <c r="C3595" i="230"/>
  <c r="E3594" i="230"/>
  <c r="F3594" i="230" s="1"/>
  <c r="H3594" i="230" s="1"/>
  <c r="E3595" i="230" l="1"/>
  <c r="F3595" i="230" s="1"/>
  <c r="H3595" i="230" s="1"/>
  <c r="A3597" i="230"/>
  <c r="B3597" i="230" s="1"/>
  <c r="C3596" i="230"/>
  <c r="E3596" i="230" l="1"/>
  <c r="F3596" i="230" s="1"/>
  <c r="H3596" i="230" s="1"/>
  <c r="A3598" i="230"/>
  <c r="B3598" i="230" s="1"/>
  <c r="C3597" i="230"/>
  <c r="E3597" i="230" l="1"/>
  <c r="F3597" i="230" s="1"/>
  <c r="H3597" i="230" s="1"/>
  <c r="A3599" i="230"/>
  <c r="B3599" i="230" s="1"/>
  <c r="C3598" i="230"/>
  <c r="A3600" i="230" l="1"/>
  <c r="B3600" i="230" s="1"/>
  <c r="C3599" i="230"/>
  <c r="E3598" i="230"/>
  <c r="F3598" i="230" s="1"/>
  <c r="H3598" i="230" s="1"/>
  <c r="E3599" i="230" l="1"/>
  <c r="F3599" i="230" s="1"/>
  <c r="H3599" i="230" s="1"/>
  <c r="A3601" i="230"/>
  <c r="B3601" i="230" s="1"/>
  <c r="C3600" i="230"/>
  <c r="E3600" i="230" l="1"/>
  <c r="F3600" i="230" s="1"/>
  <c r="H3600" i="230" s="1"/>
  <c r="A3602" i="230"/>
  <c r="B3602" i="230" s="1"/>
  <c r="C3601" i="230"/>
  <c r="E3601" i="230" l="1"/>
  <c r="F3601" i="230" s="1"/>
  <c r="H3601" i="230" s="1"/>
  <c r="A3603" i="230"/>
  <c r="B3603" i="230" s="1"/>
  <c r="C3602" i="230"/>
  <c r="E3602" i="230" l="1"/>
  <c r="F3602" i="230" s="1"/>
  <c r="H3602" i="230" s="1"/>
  <c r="A3604" i="230"/>
  <c r="B3604" i="230" s="1"/>
  <c r="C3603" i="230"/>
  <c r="E3603" i="230" l="1"/>
  <c r="F3603" i="230" s="1"/>
  <c r="H3603" i="230" s="1"/>
  <c r="A3605" i="230"/>
  <c r="B3605" i="230" s="1"/>
  <c r="C3604" i="230"/>
  <c r="E3604" i="230" l="1"/>
  <c r="F3604" i="230" s="1"/>
  <c r="H3604" i="230" s="1"/>
  <c r="A3606" i="230"/>
  <c r="B3606" i="230" s="1"/>
  <c r="C3605" i="230"/>
  <c r="E3605" i="230" l="1"/>
  <c r="F3605" i="230" s="1"/>
  <c r="H3605" i="230" s="1"/>
  <c r="A3607" i="230"/>
  <c r="B3607" i="230" s="1"/>
  <c r="C3606" i="230"/>
  <c r="E3606" i="230" l="1"/>
  <c r="F3606" i="230" s="1"/>
  <c r="H3606" i="230" s="1"/>
  <c r="A3608" i="230"/>
  <c r="B3608" i="230" s="1"/>
  <c r="C3607" i="230"/>
  <c r="E3607" i="230" l="1"/>
  <c r="F3607" i="230" s="1"/>
  <c r="H3607" i="230" s="1"/>
  <c r="A3609" i="230"/>
  <c r="B3609" i="230" s="1"/>
  <c r="C3608" i="230"/>
  <c r="E3608" i="230" l="1"/>
  <c r="F3608" i="230" s="1"/>
  <c r="H3608" i="230" s="1"/>
  <c r="A3610" i="230"/>
  <c r="B3610" i="230" s="1"/>
  <c r="C3609" i="230"/>
  <c r="E3609" i="230" l="1"/>
  <c r="F3609" i="230" s="1"/>
  <c r="H3609" i="230" s="1"/>
  <c r="A3611" i="230"/>
  <c r="B3611" i="230" s="1"/>
  <c r="C3610" i="230"/>
  <c r="E3610" i="230" l="1"/>
  <c r="F3610" i="230" s="1"/>
  <c r="H3610" i="230" s="1"/>
  <c r="A3612" i="230"/>
  <c r="B3612" i="230" s="1"/>
  <c r="C3611" i="230"/>
  <c r="E3611" i="230" l="1"/>
  <c r="F3611" i="230" s="1"/>
  <c r="H3611" i="230" s="1"/>
  <c r="A3613" i="230"/>
  <c r="B3613" i="230" s="1"/>
  <c r="C3612" i="230"/>
  <c r="E3612" i="230" l="1"/>
  <c r="F3612" i="230" s="1"/>
  <c r="H3612" i="230" s="1"/>
  <c r="A3614" i="230"/>
  <c r="B3614" i="230" s="1"/>
  <c r="C3613" i="230"/>
  <c r="E3613" i="230" l="1"/>
  <c r="F3613" i="230" s="1"/>
  <c r="H3613" i="230" s="1"/>
  <c r="A3615" i="230"/>
  <c r="B3615" i="230" s="1"/>
  <c r="C3614" i="230"/>
  <c r="E3614" i="230" l="1"/>
  <c r="F3614" i="230" s="1"/>
  <c r="H3614" i="230" s="1"/>
  <c r="A3616" i="230"/>
  <c r="B3616" i="230" s="1"/>
  <c r="C3615" i="230"/>
  <c r="E3615" i="230" l="1"/>
  <c r="F3615" i="230" s="1"/>
  <c r="H3615" i="230" s="1"/>
  <c r="A3617" i="230"/>
  <c r="B3617" i="230" s="1"/>
  <c r="C3616" i="230"/>
  <c r="E3616" i="230" l="1"/>
  <c r="F3616" i="230" s="1"/>
  <c r="H3616" i="230" s="1"/>
  <c r="A3618" i="230"/>
  <c r="B3618" i="230" s="1"/>
  <c r="C3617" i="230"/>
  <c r="E3617" i="230" l="1"/>
  <c r="F3617" i="230" s="1"/>
  <c r="H3617" i="230" s="1"/>
  <c r="A3619" i="230"/>
  <c r="B3619" i="230" s="1"/>
  <c r="C3618" i="230"/>
  <c r="E3618" i="230" l="1"/>
  <c r="F3618" i="230" s="1"/>
  <c r="H3618" i="230" s="1"/>
  <c r="A3620" i="230"/>
  <c r="B3620" i="230" s="1"/>
  <c r="C3619" i="230"/>
  <c r="A3621" i="230" l="1"/>
  <c r="B3621" i="230" s="1"/>
  <c r="C3620" i="230"/>
  <c r="E3619" i="230"/>
  <c r="F3619" i="230" s="1"/>
  <c r="H3619" i="230" s="1"/>
  <c r="E3620" i="230" l="1"/>
  <c r="F3620" i="230" s="1"/>
  <c r="H3620" i="230" s="1"/>
  <c r="A3622" i="230"/>
  <c r="B3622" i="230" s="1"/>
  <c r="C3621" i="230"/>
  <c r="A3623" i="230" l="1"/>
  <c r="B3623" i="230" s="1"/>
  <c r="C3622" i="230"/>
  <c r="E3621" i="230"/>
  <c r="F3621" i="230" s="1"/>
  <c r="H3621" i="230" s="1"/>
  <c r="E3622" i="230" l="1"/>
  <c r="F3622" i="230" s="1"/>
  <c r="H3622" i="230" s="1"/>
  <c r="A3624" i="230"/>
  <c r="B3624" i="230" s="1"/>
  <c r="C3623" i="230"/>
  <c r="E3623" i="230" l="1"/>
  <c r="F3623" i="230" s="1"/>
  <c r="H3623" i="230" s="1"/>
  <c r="A3625" i="230"/>
  <c r="B3625" i="230" s="1"/>
  <c r="C3624" i="230"/>
  <c r="E3624" i="230" l="1"/>
  <c r="F3624" i="230" s="1"/>
  <c r="H3624" i="230" s="1"/>
  <c r="A3626" i="230"/>
  <c r="B3626" i="230" s="1"/>
  <c r="C3625" i="230"/>
  <c r="A3627" i="230" l="1"/>
  <c r="B3627" i="230" s="1"/>
  <c r="C3626" i="230"/>
  <c r="E3625" i="230"/>
  <c r="F3625" i="230" s="1"/>
  <c r="H3625" i="230" s="1"/>
  <c r="E3626" i="230" l="1"/>
  <c r="F3626" i="230" s="1"/>
  <c r="H3626" i="230" s="1"/>
  <c r="A3628" i="230"/>
  <c r="B3628" i="230" s="1"/>
  <c r="C3627" i="230"/>
  <c r="E3627" i="230" l="1"/>
  <c r="F3627" i="230" s="1"/>
  <c r="H3627" i="230" s="1"/>
  <c r="A3629" i="230"/>
  <c r="B3629" i="230" s="1"/>
  <c r="C3628" i="230"/>
  <c r="E3628" i="230" l="1"/>
  <c r="F3628" i="230" s="1"/>
  <c r="H3628" i="230" s="1"/>
  <c r="A3630" i="230"/>
  <c r="B3630" i="230" s="1"/>
  <c r="C3629" i="230"/>
  <c r="E3629" i="230" l="1"/>
  <c r="F3629" i="230" s="1"/>
  <c r="H3629" i="230" s="1"/>
  <c r="A3631" i="230"/>
  <c r="B3631" i="230" s="1"/>
  <c r="C3630" i="230"/>
  <c r="E3630" i="230" l="1"/>
  <c r="F3630" i="230" s="1"/>
  <c r="H3630" i="230" s="1"/>
  <c r="A3632" i="230"/>
  <c r="B3632" i="230" s="1"/>
  <c r="C3631" i="230"/>
  <c r="E3631" i="230" l="1"/>
  <c r="F3631" i="230" s="1"/>
  <c r="H3631" i="230" s="1"/>
  <c r="A3633" i="230"/>
  <c r="B3633" i="230" s="1"/>
  <c r="C3632" i="230"/>
  <c r="E3632" i="230" l="1"/>
  <c r="F3632" i="230" s="1"/>
  <c r="H3632" i="230" s="1"/>
  <c r="A3634" i="230"/>
  <c r="B3634" i="230" s="1"/>
  <c r="C3633" i="230"/>
  <c r="E3633" i="230" l="1"/>
  <c r="F3633" i="230" s="1"/>
  <c r="H3633" i="230" s="1"/>
  <c r="A3635" i="230"/>
  <c r="B3635" i="230" s="1"/>
  <c r="C3634" i="230"/>
  <c r="E3634" i="230" l="1"/>
  <c r="F3634" i="230" s="1"/>
  <c r="H3634" i="230" s="1"/>
  <c r="A3636" i="230"/>
  <c r="B3636" i="230" s="1"/>
  <c r="C3635" i="230"/>
  <c r="E3635" i="230" l="1"/>
  <c r="F3635" i="230" s="1"/>
  <c r="H3635" i="230" s="1"/>
  <c r="A3637" i="230"/>
  <c r="B3637" i="230" s="1"/>
  <c r="C3636" i="230"/>
  <c r="E3636" i="230" l="1"/>
  <c r="F3636" i="230" s="1"/>
  <c r="H3636" i="230" s="1"/>
  <c r="A3638" i="230"/>
  <c r="B3638" i="230" s="1"/>
  <c r="C3637" i="230"/>
  <c r="E3637" i="230" l="1"/>
  <c r="F3637" i="230" s="1"/>
  <c r="H3637" i="230" s="1"/>
  <c r="A3639" i="230"/>
  <c r="B3639" i="230" s="1"/>
  <c r="C3638" i="230"/>
  <c r="E3638" i="230" l="1"/>
  <c r="F3638" i="230" s="1"/>
  <c r="H3638" i="230" s="1"/>
  <c r="A3640" i="230"/>
  <c r="B3640" i="230" s="1"/>
  <c r="C3639" i="230"/>
  <c r="E3639" i="230" l="1"/>
  <c r="F3639" i="230" s="1"/>
  <c r="H3639" i="230" s="1"/>
  <c r="A3641" i="230"/>
  <c r="B3641" i="230" s="1"/>
  <c r="C3640" i="230"/>
  <c r="E3640" i="230" l="1"/>
  <c r="F3640" i="230" s="1"/>
  <c r="H3640" i="230" s="1"/>
  <c r="A3642" i="230"/>
  <c r="B3642" i="230" s="1"/>
  <c r="C3641" i="230"/>
  <c r="E3641" i="230" l="1"/>
  <c r="F3641" i="230" s="1"/>
  <c r="H3641" i="230" s="1"/>
  <c r="A3643" i="230"/>
  <c r="B3643" i="230" s="1"/>
  <c r="C3642" i="230"/>
  <c r="E3642" i="230" l="1"/>
  <c r="F3642" i="230" s="1"/>
  <c r="H3642" i="230" s="1"/>
  <c r="A3644" i="230"/>
  <c r="B3644" i="230" s="1"/>
  <c r="C3643" i="230"/>
  <c r="E3643" i="230" l="1"/>
  <c r="F3643" i="230" s="1"/>
  <c r="H3643" i="230" s="1"/>
  <c r="A3645" i="230"/>
  <c r="B3645" i="230" s="1"/>
  <c r="C3644" i="230"/>
  <c r="E3644" i="230" l="1"/>
  <c r="F3644" i="230" s="1"/>
  <c r="H3644" i="230" s="1"/>
  <c r="A3646" i="230"/>
  <c r="B3646" i="230" s="1"/>
  <c r="C3645" i="230"/>
  <c r="E3645" i="230" l="1"/>
  <c r="F3645" i="230" s="1"/>
  <c r="H3645" i="230" s="1"/>
  <c r="A3647" i="230"/>
  <c r="B3647" i="230" s="1"/>
  <c r="C3646" i="230"/>
  <c r="E3646" i="230" l="1"/>
  <c r="F3646" i="230" s="1"/>
  <c r="H3646" i="230" s="1"/>
  <c r="A3648" i="230"/>
  <c r="B3648" i="230" s="1"/>
  <c r="C3647" i="230"/>
  <c r="A3649" i="230" l="1"/>
  <c r="B3649" i="230" s="1"/>
  <c r="C3648" i="230"/>
  <c r="E3647" i="230"/>
  <c r="F3647" i="230" s="1"/>
  <c r="H3647" i="230" s="1"/>
  <c r="E3648" i="230" l="1"/>
  <c r="F3648" i="230" s="1"/>
  <c r="H3648" i="230" s="1"/>
  <c r="A3650" i="230"/>
  <c r="B3650" i="230" s="1"/>
  <c r="C3649" i="230"/>
  <c r="E3649" i="230" l="1"/>
  <c r="F3649" i="230" s="1"/>
  <c r="H3649" i="230" s="1"/>
  <c r="A3651" i="230"/>
  <c r="B3651" i="230" s="1"/>
  <c r="C3650" i="230"/>
  <c r="E3650" i="230" l="1"/>
  <c r="F3650" i="230" s="1"/>
  <c r="H3650" i="230" s="1"/>
  <c r="A3652" i="230"/>
  <c r="B3652" i="230" s="1"/>
  <c r="C3651" i="230"/>
  <c r="A3653" i="230" l="1"/>
  <c r="B3653" i="230" s="1"/>
  <c r="C3652" i="230"/>
  <c r="E3651" i="230"/>
  <c r="F3651" i="230" s="1"/>
  <c r="H3651" i="230" s="1"/>
  <c r="E3652" i="230" l="1"/>
  <c r="F3652" i="230" s="1"/>
  <c r="H3652" i="230" s="1"/>
  <c r="A3654" i="230"/>
  <c r="B3654" i="230" s="1"/>
  <c r="C3653" i="230"/>
  <c r="E3653" i="230" l="1"/>
  <c r="F3653" i="230" s="1"/>
  <c r="H3653" i="230" s="1"/>
  <c r="A3655" i="230"/>
  <c r="B3655" i="230" s="1"/>
  <c r="C3654" i="230"/>
  <c r="E3654" i="230" l="1"/>
  <c r="F3654" i="230" s="1"/>
  <c r="H3654" i="230" s="1"/>
  <c r="A3656" i="230"/>
  <c r="B3656" i="230" s="1"/>
  <c r="C3655" i="230"/>
  <c r="E3655" i="230" l="1"/>
  <c r="F3655" i="230" s="1"/>
  <c r="H3655" i="230" s="1"/>
  <c r="A3657" i="230"/>
  <c r="B3657" i="230" s="1"/>
  <c r="C3656" i="230"/>
  <c r="E3656" i="230" l="1"/>
  <c r="F3656" i="230" s="1"/>
  <c r="H3656" i="230" s="1"/>
  <c r="A3658" i="230"/>
  <c r="B3658" i="230" s="1"/>
  <c r="C3657" i="230"/>
  <c r="E3657" i="230" l="1"/>
  <c r="F3657" i="230" s="1"/>
  <c r="H3657" i="230" s="1"/>
  <c r="A3659" i="230"/>
  <c r="B3659" i="230" s="1"/>
  <c r="C3658" i="230"/>
  <c r="E3658" i="230" l="1"/>
  <c r="F3658" i="230" s="1"/>
  <c r="H3658" i="230" s="1"/>
  <c r="A3660" i="230"/>
  <c r="B3660" i="230" s="1"/>
  <c r="C3659" i="230"/>
  <c r="E3659" i="230" l="1"/>
  <c r="F3659" i="230" s="1"/>
  <c r="H3659" i="230" s="1"/>
  <c r="A3661" i="230"/>
  <c r="B3661" i="230" s="1"/>
  <c r="C3660" i="230"/>
  <c r="E3660" i="230" l="1"/>
  <c r="F3660" i="230" s="1"/>
  <c r="H3660" i="230" s="1"/>
  <c r="A3662" i="230"/>
  <c r="B3662" i="230" s="1"/>
  <c r="C3661" i="230"/>
  <c r="E3661" i="230" l="1"/>
  <c r="F3661" i="230" s="1"/>
  <c r="H3661" i="230" s="1"/>
  <c r="A3663" i="230"/>
  <c r="B3663" i="230" s="1"/>
  <c r="C3662" i="230"/>
  <c r="E3662" i="230" l="1"/>
  <c r="F3662" i="230" s="1"/>
  <c r="H3662" i="230" s="1"/>
  <c r="A3664" i="230"/>
  <c r="B3664" i="230" s="1"/>
  <c r="C3663" i="230"/>
  <c r="E3663" i="230" l="1"/>
  <c r="F3663" i="230" s="1"/>
  <c r="H3663" i="230" s="1"/>
  <c r="A3665" i="230"/>
  <c r="B3665" i="230" s="1"/>
  <c r="C3664" i="230"/>
  <c r="E3664" i="230" l="1"/>
  <c r="F3664" i="230" s="1"/>
  <c r="H3664" i="230" s="1"/>
  <c r="A3666" i="230"/>
  <c r="B3666" i="230" s="1"/>
  <c r="C3665" i="230"/>
  <c r="E3665" i="230" l="1"/>
  <c r="F3665" i="230" s="1"/>
  <c r="H3665" i="230" s="1"/>
  <c r="A3667" i="230"/>
  <c r="B3667" i="230" s="1"/>
  <c r="C3666" i="230"/>
  <c r="A3668" i="230" l="1"/>
  <c r="B3668" i="230" s="1"/>
  <c r="C3667" i="230"/>
  <c r="E3666" i="230"/>
  <c r="F3666" i="230" s="1"/>
  <c r="H3666" i="230" s="1"/>
  <c r="E3667" i="230" l="1"/>
  <c r="F3667" i="230" s="1"/>
  <c r="H3667" i="230" s="1"/>
  <c r="A3669" i="230"/>
  <c r="B3669" i="230" s="1"/>
  <c r="C3668" i="230"/>
  <c r="E3668" i="230" l="1"/>
  <c r="F3668" i="230" s="1"/>
  <c r="H3668" i="230" s="1"/>
  <c r="A3670" i="230"/>
  <c r="B3670" i="230" s="1"/>
  <c r="C3669" i="230"/>
  <c r="E3669" i="230" l="1"/>
  <c r="F3669" i="230" s="1"/>
  <c r="H3669" i="230" s="1"/>
  <c r="A3671" i="230"/>
  <c r="B3671" i="230" s="1"/>
  <c r="C3670" i="230"/>
  <c r="E3670" i="230" l="1"/>
  <c r="F3670" i="230" s="1"/>
  <c r="H3670" i="230" s="1"/>
  <c r="A3672" i="230"/>
  <c r="B3672" i="230" s="1"/>
  <c r="C3671" i="230"/>
  <c r="A3673" i="230" l="1"/>
  <c r="B3673" i="230" s="1"/>
  <c r="C3672" i="230"/>
  <c r="E3671" i="230"/>
  <c r="F3671" i="230" s="1"/>
  <c r="H3671" i="230" s="1"/>
  <c r="E3672" i="230" l="1"/>
  <c r="F3672" i="230" s="1"/>
  <c r="H3672" i="230" s="1"/>
  <c r="A3674" i="230"/>
  <c r="B3674" i="230" s="1"/>
  <c r="C3673" i="230"/>
  <c r="E3673" i="230" l="1"/>
  <c r="F3673" i="230" s="1"/>
  <c r="H3673" i="230" s="1"/>
  <c r="A3675" i="230"/>
  <c r="B3675" i="230" s="1"/>
  <c r="C3674" i="230"/>
  <c r="E3674" i="230" l="1"/>
  <c r="F3674" i="230" s="1"/>
  <c r="H3674" i="230" s="1"/>
  <c r="A3676" i="230"/>
  <c r="B3676" i="230" s="1"/>
  <c r="C3675" i="230"/>
  <c r="A3677" i="230" l="1"/>
  <c r="B3677" i="230" s="1"/>
  <c r="C3676" i="230"/>
  <c r="E3675" i="230"/>
  <c r="F3675" i="230" s="1"/>
  <c r="H3675" i="230" s="1"/>
  <c r="E3676" i="230" l="1"/>
  <c r="F3676" i="230" s="1"/>
  <c r="H3676" i="230" s="1"/>
  <c r="A3678" i="230"/>
  <c r="B3678" i="230" s="1"/>
  <c r="C3677" i="230"/>
  <c r="E3677" i="230" l="1"/>
  <c r="F3677" i="230" s="1"/>
  <c r="H3677" i="230" s="1"/>
  <c r="A3679" i="230"/>
  <c r="B3679" i="230" s="1"/>
  <c r="C3678" i="230"/>
  <c r="E3678" i="230" l="1"/>
  <c r="F3678" i="230" s="1"/>
  <c r="H3678" i="230" s="1"/>
  <c r="A3680" i="230"/>
  <c r="B3680" i="230" s="1"/>
  <c r="C3679" i="230"/>
  <c r="E3679" i="230" l="1"/>
  <c r="F3679" i="230" s="1"/>
  <c r="H3679" i="230" s="1"/>
  <c r="A3681" i="230"/>
  <c r="B3681" i="230" s="1"/>
  <c r="C3680" i="230"/>
  <c r="A3682" i="230" l="1"/>
  <c r="B3682" i="230" s="1"/>
  <c r="C3681" i="230"/>
  <c r="E3680" i="230"/>
  <c r="F3680" i="230" s="1"/>
  <c r="H3680" i="230" s="1"/>
  <c r="E3681" i="230" l="1"/>
  <c r="F3681" i="230" s="1"/>
  <c r="H3681" i="230" s="1"/>
  <c r="A3683" i="230"/>
  <c r="B3683" i="230" s="1"/>
  <c r="C3682" i="230"/>
  <c r="E3682" i="230" l="1"/>
  <c r="F3682" i="230" s="1"/>
  <c r="H3682" i="230" s="1"/>
  <c r="A3684" i="230"/>
  <c r="B3684" i="230" s="1"/>
  <c r="C3683" i="230"/>
  <c r="E3683" i="230" l="1"/>
  <c r="F3683" i="230" s="1"/>
  <c r="H3683" i="230" s="1"/>
  <c r="A3685" i="230"/>
  <c r="B3685" i="230" s="1"/>
  <c r="C3684" i="230"/>
  <c r="A3686" i="230" l="1"/>
  <c r="B3686" i="230" s="1"/>
  <c r="C3685" i="230"/>
  <c r="E3684" i="230"/>
  <c r="F3684" i="230" s="1"/>
  <c r="H3684" i="230" s="1"/>
  <c r="E3685" i="230" l="1"/>
  <c r="F3685" i="230" s="1"/>
  <c r="H3685" i="230" s="1"/>
  <c r="A3687" i="230"/>
  <c r="B3687" i="230" s="1"/>
  <c r="C3686" i="230"/>
  <c r="E3686" i="230" l="1"/>
  <c r="F3686" i="230" s="1"/>
  <c r="H3686" i="230" s="1"/>
  <c r="A3688" i="230"/>
  <c r="B3688" i="230" s="1"/>
  <c r="C3687" i="230"/>
  <c r="E3687" i="230" l="1"/>
  <c r="F3687" i="230" s="1"/>
  <c r="H3687" i="230" s="1"/>
  <c r="A3689" i="230"/>
  <c r="B3689" i="230" s="1"/>
  <c r="C3688" i="230"/>
  <c r="E3688" i="230" l="1"/>
  <c r="F3688" i="230" s="1"/>
  <c r="H3688" i="230" s="1"/>
  <c r="A3690" i="230"/>
  <c r="B3690" i="230" s="1"/>
  <c r="C3689" i="230"/>
  <c r="E3689" i="230" l="1"/>
  <c r="F3689" i="230" s="1"/>
  <c r="H3689" i="230" s="1"/>
  <c r="A3691" i="230"/>
  <c r="B3691" i="230" s="1"/>
  <c r="C3690" i="230"/>
  <c r="E3690" i="230" l="1"/>
  <c r="F3690" i="230" s="1"/>
  <c r="H3690" i="230" s="1"/>
  <c r="A3692" i="230"/>
  <c r="B3692" i="230" s="1"/>
  <c r="C3691" i="230"/>
  <c r="E3691" i="230" l="1"/>
  <c r="F3691" i="230" s="1"/>
  <c r="H3691" i="230" s="1"/>
  <c r="A3693" i="230"/>
  <c r="B3693" i="230" s="1"/>
  <c r="C3692" i="230"/>
  <c r="E3692" i="230" l="1"/>
  <c r="F3692" i="230" s="1"/>
  <c r="H3692" i="230" s="1"/>
  <c r="A3694" i="230"/>
  <c r="B3694" i="230" s="1"/>
  <c r="C3693" i="230"/>
  <c r="A3695" i="230" l="1"/>
  <c r="B3695" i="230" s="1"/>
  <c r="C3694" i="230"/>
  <c r="E3693" i="230"/>
  <c r="F3693" i="230" s="1"/>
  <c r="H3693" i="230" s="1"/>
  <c r="E3694" i="230" l="1"/>
  <c r="F3694" i="230" s="1"/>
  <c r="H3694" i="230" s="1"/>
  <c r="A3696" i="230"/>
  <c r="B3696" i="230" s="1"/>
  <c r="C3695" i="230"/>
  <c r="E3695" i="230" l="1"/>
  <c r="F3695" i="230" s="1"/>
  <c r="H3695" i="230" s="1"/>
  <c r="A3697" i="230"/>
  <c r="B3697" i="230" s="1"/>
  <c r="C3696" i="230"/>
  <c r="E3696" i="230" l="1"/>
  <c r="F3696" i="230" s="1"/>
  <c r="H3696" i="230" s="1"/>
  <c r="A3698" i="230"/>
  <c r="B3698" i="230" s="1"/>
  <c r="C3697" i="230"/>
  <c r="E3697" i="230" l="1"/>
  <c r="F3697" i="230" s="1"/>
  <c r="H3697" i="230" s="1"/>
  <c r="A3699" i="230"/>
  <c r="B3699" i="230" s="1"/>
  <c r="C3698" i="230"/>
  <c r="A3700" i="230" l="1"/>
  <c r="B3700" i="230" s="1"/>
  <c r="C3699" i="230"/>
  <c r="E3699" i="230" s="1"/>
  <c r="F3699" i="230" s="1"/>
  <c r="H3699" i="230" s="1"/>
  <c r="E3698" i="230"/>
  <c r="F3698" i="230" s="1"/>
  <c r="H3698" i="230" s="1"/>
  <c r="A3701" i="230" l="1"/>
  <c r="B3701" i="230" s="1"/>
  <c r="C3700" i="230"/>
  <c r="E3700" i="230" l="1"/>
  <c r="F3700" i="230" s="1"/>
  <c r="H3700" i="230" s="1"/>
  <c r="A3702" i="230"/>
  <c r="B3702" i="230" s="1"/>
  <c r="C3701" i="230"/>
  <c r="E3701" i="230" l="1"/>
  <c r="F3701" i="230" s="1"/>
  <c r="H3701" i="230" s="1"/>
  <c r="A3703" i="230"/>
  <c r="B3703" i="230" s="1"/>
  <c r="C3702" i="230"/>
  <c r="E3702" i="230" l="1"/>
  <c r="F3702" i="230" s="1"/>
  <c r="H3702" i="230" s="1"/>
  <c r="A3704" i="230"/>
  <c r="B3704" i="230" s="1"/>
  <c r="C3703" i="230"/>
  <c r="E3703" i="230" l="1"/>
  <c r="F3703" i="230" s="1"/>
  <c r="H3703" i="230" s="1"/>
  <c r="A3705" i="230"/>
  <c r="B3705" i="230" s="1"/>
  <c r="C3704" i="230"/>
  <c r="E3704" i="230" l="1"/>
  <c r="F3704" i="230" s="1"/>
  <c r="H3704" i="230" s="1"/>
  <c r="A3706" i="230"/>
  <c r="B3706" i="230" s="1"/>
  <c r="C3705" i="230"/>
  <c r="E3705" i="230" l="1"/>
  <c r="F3705" i="230" s="1"/>
  <c r="H3705" i="230" s="1"/>
  <c r="A3707" i="230"/>
  <c r="B3707" i="230" s="1"/>
  <c r="C3706" i="230"/>
  <c r="E3706" i="230" l="1"/>
  <c r="F3706" i="230" s="1"/>
  <c r="H3706" i="230" s="1"/>
  <c r="A3708" i="230"/>
  <c r="B3708" i="230" s="1"/>
  <c r="C3707" i="230"/>
  <c r="E3707" i="230" l="1"/>
  <c r="F3707" i="230" s="1"/>
  <c r="H3707" i="230" s="1"/>
  <c r="A3709" i="230"/>
  <c r="B3709" i="230" s="1"/>
  <c r="C3708" i="230"/>
  <c r="E3708" i="230" l="1"/>
  <c r="F3708" i="230" s="1"/>
  <c r="H3708" i="230" s="1"/>
  <c r="A3710" i="230"/>
  <c r="B3710" i="230" s="1"/>
  <c r="C3709" i="230"/>
  <c r="E3709" i="230" l="1"/>
  <c r="F3709" i="230" s="1"/>
  <c r="H3709" i="230" s="1"/>
  <c r="A3711" i="230"/>
  <c r="B3711" i="230" s="1"/>
  <c r="C3710" i="230"/>
  <c r="A3712" i="230" l="1"/>
  <c r="B3712" i="230" s="1"/>
  <c r="C3711" i="230"/>
  <c r="E3710" i="230"/>
  <c r="F3710" i="230" s="1"/>
  <c r="H3710" i="230" s="1"/>
  <c r="E3711" i="230" l="1"/>
  <c r="F3711" i="230" s="1"/>
  <c r="H3711" i="230" s="1"/>
  <c r="A3713" i="230"/>
  <c r="B3713" i="230" s="1"/>
  <c r="C3712" i="230"/>
  <c r="E3712" i="230" l="1"/>
  <c r="F3712" i="230" s="1"/>
  <c r="H3712" i="230" s="1"/>
  <c r="A3714" i="230"/>
  <c r="B3714" i="230" s="1"/>
  <c r="C3713" i="230"/>
  <c r="E3713" i="230" l="1"/>
  <c r="F3713" i="230" s="1"/>
  <c r="H3713" i="230" s="1"/>
  <c r="A3715" i="230"/>
  <c r="B3715" i="230" s="1"/>
  <c r="C3714" i="230"/>
  <c r="E3714" i="230" l="1"/>
  <c r="F3714" i="230" s="1"/>
  <c r="H3714" i="230" s="1"/>
  <c r="A3716" i="230"/>
  <c r="B3716" i="230" s="1"/>
  <c r="C3715" i="230"/>
  <c r="E3715" i="230" l="1"/>
  <c r="F3715" i="230" s="1"/>
  <c r="H3715" i="230" s="1"/>
  <c r="A3717" i="230"/>
  <c r="B3717" i="230" s="1"/>
  <c r="C3716" i="230"/>
  <c r="E3716" i="230" l="1"/>
  <c r="F3716" i="230" s="1"/>
  <c r="H3716" i="230" s="1"/>
  <c r="A3718" i="230"/>
  <c r="B3718" i="230" s="1"/>
  <c r="C3717" i="230"/>
  <c r="E3717" i="230" l="1"/>
  <c r="F3717" i="230" s="1"/>
  <c r="H3717" i="230" s="1"/>
  <c r="A3719" i="230"/>
  <c r="B3719" i="230" s="1"/>
  <c r="C3718" i="230"/>
  <c r="E3718" i="230" l="1"/>
  <c r="F3718" i="230" s="1"/>
  <c r="H3718" i="230" s="1"/>
  <c r="A3720" i="230"/>
  <c r="B3720" i="230" s="1"/>
  <c r="C3719" i="230"/>
  <c r="E3719" i="230" l="1"/>
  <c r="F3719" i="230" s="1"/>
  <c r="H3719" i="230" s="1"/>
  <c r="A3721" i="230"/>
  <c r="B3721" i="230" s="1"/>
  <c r="C3720" i="230"/>
  <c r="E3720" i="230" l="1"/>
  <c r="F3720" i="230" s="1"/>
  <c r="H3720" i="230" s="1"/>
  <c r="A3722" i="230"/>
  <c r="B3722" i="230" s="1"/>
  <c r="C3721" i="230"/>
  <c r="E3721" i="230" l="1"/>
  <c r="F3721" i="230" s="1"/>
  <c r="H3721" i="230" s="1"/>
  <c r="A3723" i="230"/>
  <c r="B3723" i="230" s="1"/>
  <c r="C3722" i="230"/>
  <c r="A3724" i="230" l="1"/>
  <c r="B3724" i="230" s="1"/>
  <c r="C3723" i="230"/>
  <c r="E3722" i="230"/>
  <c r="F3722" i="230" s="1"/>
  <c r="H3722" i="230" s="1"/>
  <c r="E3723" i="230" l="1"/>
  <c r="F3723" i="230" s="1"/>
  <c r="H3723" i="230" s="1"/>
  <c r="A3725" i="230"/>
  <c r="B3725" i="230" s="1"/>
  <c r="C3724" i="230"/>
  <c r="E3724" i="230" l="1"/>
  <c r="F3724" i="230" s="1"/>
  <c r="H3724" i="230" s="1"/>
  <c r="A3726" i="230"/>
  <c r="B3726" i="230" s="1"/>
  <c r="C3725" i="230"/>
  <c r="E3725" i="230" l="1"/>
  <c r="F3725" i="230" s="1"/>
  <c r="H3725" i="230" s="1"/>
  <c r="A3727" i="230"/>
  <c r="B3727" i="230" s="1"/>
  <c r="C3726" i="230"/>
  <c r="E3726" i="230" l="1"/>
  <c r="F3726" i="230" s="1"/>
  <c r="H3726" i="230" s="1"/>
  <c r="A3728" i="230"/>
  <c r="B3728" i="230" s="1"/>
  <c r="C3727" i="230"/>
  <c r="E3727" i="230" l="1"/>
  <c r="F3727" i="230" s="1"/>
  <c r="H3727" i="230" s="1"/>
  <c r="A3729" i="230"/>
  <c r="B3729" i="230" s="1"/>
  <c r="C3728" i="230"/>
  <c r="E3728" i="230" l="1"/>
  <c r="F3728" i="230" s="1"/>
  <c r="H3728" i="230" s="1"/>
  <c r="A3730" i="230"/>
  <c r="B3730" i="230" s="1"/>
  <c r="C3729" i="230"/>
  <c r="E3729" i="230" l="1"/>
  <c r="F3729" i="230" s="1"/>
  <c r="H3729" i="230" s="1"/>
  <c r="A3731" i="230"/>
  <c r="B3731" i="230" s="1"/>
  <c r="C3730" i="230"/>
  <c r="E3730" i="230" l="1"/>
  <c r="F3730" i="230" s="1"/>
  <c r="H3730" i="230" s="1"/>
  <c r="A3732" i="230"/>
  <c r="B3732" i="230" s="1"/>
  <c r="C3731" i="230"/>
  <c r="A3733" i="230" l="1"/>
  <c r="B3733" i="230" s="1"/>
  <c r="C3732" i="230"/>
  <c r="E3731" i="230"/>
  <c r="F3731" i="230" s="1"/>
  <c r="H3731" i="230" s="1"/>
  <c r="E3732" i="230" l="1"/>
  <c r="F3732" i="230" s="1"/>
  <c r="H3732" i="230" s="1"/>
  <c r="A3734" i="230"/>
  <c r="B3734" i="230" s="1"/>
  <c r="C3733" i="230"/>
  <c r="A3735" i="230" l="1"/>
  <c r="B3735" i="230" s="1"/>
  <c r="C3734" i="230"/>
  <c r="E3733" i="230"/>
  <c r="F3733" i="230" s="1"/>
  <c r="H3733" i="230" s="1"/>
  <c r="E3734" i="230" l="1"/>
  <c r="F3734" i="230" s="1"/>
  <c r="H3734" i="230" s="1"/>
  <c r="A3736" i="230"/>
  <c r="B3736" i="230" s="1"/>
  <c r="C3735" i="230"/>
  <c r="E3735" i="230" l="1"/>
  <c r="F3735" i="230" s="1"/>
  <c r="H3735" i="230" s="1"/>
  <c r="A3737" i="230"/>
  <c r="B3737" i="230" s="1"/>
  <c r="C3736" i="230"/>
  <c r="E3736" i="230" l="1"/>
  <c r="F3736" i="230" s="1"/>
  <c r="H3736" i="230" s="1"/>
  <c r="A3738" i="230"/>
  <c r="B3738" i="230" s="1"/>
  <c r="C3737" i="230"/>
  <c r="E3737" i="230" l="1"/>
  <c r="F3737" i="230" s="1"/>
  <c r="H3737" i="230" s="1"/>
  <c r="A3739" i="230"/>
  <c r="B3739" i="230" s="1"/>
  <c r="C3738" i="230"/>
  <c r="E3738" i="230" l="1"/>
  <c r="F3738" i="230" s="1"/>
  <c r="H3738" i="230" s="1"/>
  <c r="A3740" i="230"/>
  <c r="B3740" i="230" s="1"/>
  <c r="C3739" i="230"/>
  <c r="A3741" i="230" l="1"/>
  <c r="B3741" i="230" s="1"/>
  <c r="C3740" i="230"/>
  <c r="E3739" i="230"/>
  <c r="F3739" i="230" s="1"/>
  <c r="H3739" i="230" s="1"/>
  <c r="E3740" i="230" l="1"/>
  <c r="F3740" i="230" s="1"/>
  <c r="H3740" i="230" s="1"/>
  <c r="A3742" i="230"/>
  <c r="B3742" i="230" s="1"/>
  <c r="C3741" i="230"/>
  <c r="E3741" i="230" l="1"/>
  <c r="F3741" i="230" s="1"/>
  <c r="H3741" i="230" s="1"/>
  <c r="A3743" i="230"/>
  <c r="B3743" i="230" s="1"/>
  <c r="C3742" i="230"/>
  <c r="E3742" i="230" l="1"/>
  <c r="F3742" i="230" s="1"/>
  <c r="H3742" i="230" s="1"/>
  <c r="A3744" i="230"/>
  <c r="B3744" i="230" s="1"/>
  <c r="C3743" i="230"/>
  <c r="E3743" i="230" l="1"/>
  <c r="F3743" i="230" s="1"/>
  <c r="H3743" i="230" s="1"/>
  <c r="A3745" i="230"/>
  <c r="B3745" i="230" s="1"/>
  <c r="C3744" i="230"/>
  <c r="E3744" i="230" l="1"/>
  <c r="F3744" i="230" s="1"/>
  <c r="H3744" i="230" s="1"/>
  <c r="A3746" i="230"/>
  <c r="B3746" i="230" s="1"/>
  <c r="C3745" i="230"/>
  <c r="E3745" i="230" l="1"/>
  <c r="F3745" i="230" s="1"/>
  <c r="H3745" i="230" s="1"/>
  <c r="A3747" i="230"/>
  <c r="B3747" i="230" s="1"/>
  <c r="C3746" i="230"/>
  <c r="E3746" i="230" l="1"/>
  <c r="F3746" i="230" s="1"/>
  <c r="H3746" i="230" s="1"/>
  <c r="A3748" i="230"/>
  <c r="B3748" i="230" s="1"/>
  <c r="C3747" i="230"/>
  <c r="E3747" i="230" l="1"/>
  <c r="F3747" i="230" s="1"/>
  <c r="H3747" i="230" s="1"/>
  <c r="A3749" i="230"/>
  <c r="B3749" i="230" s="1"/>
  <c r="C3748" i="230"/>
  <c r="E3748" i="230" l="1"/>
  <c r="F3748" i="230" s="1"/>
  <c r="H3748" i="230" s="1"/>
  <c r="A3750" i="230"/>
  <c r="B3750" i="230" s="1"/>
  <c r="C3749" i="230"/>
  <c r="E3749" i="230" l="1"/>
  <c r="F3749" i="230" s="1"/>
  <c r="H3749" i="230" s="1"/>
  <c r="A3751" i="230"/>
  <c r="B3751" i="230" s="1"/>
  <c r="C3750" i="230"/>
  <c r="E3750" i="230" l="1"/>
  <c r="F3750" i="230" s="1"/>
  <c r="H3750" i="230" s="1"/>
  <c r="A3752" i="230"/>
  <c r="B3752" i="230" s="1"/>
  <c r="C3751" i="230"/>
  <c r="E3751" i="230" l="1"/>
  <c r="F3751" i="230" s="1"/>
  <c r="H3751" i="230" s="1"/>
  <c r="A3753" i="230"/>
  <c r="B3753" i="230" s="1"/>
  <c r="C3752" i="230"/>
  <c r="E3752" i="230" l="1"/>
  <c r="F3752" i="230" s="1"/>
  <c r="H3752" i="230" s="1"/>
  <c r="A3754" i="230"/>
  <c r="B3754" i="230" s="1"/>
  <c r="C3753" i="230"/>
  <c r="A3755" i="230" l="1"/>
  <c r="B3755" i="230" s="1"/>
  <c r="C3754" i="230"/>
  <c r="E3753" i="230"/>
  <c r="F3753" i="230" s="1"/>
  <c r="H3753" i="230" s="1"/>
  <c r="E3754" i="230" l="1"/>
  <c r="F3754" i="230" s="1"/>
  <c r="H3754" i="230" s="1"/>
  <c r="A3756" i="230"/>
  <c r="B3756" i="230" s="1"/>
  <c r="C3755" i="230"/>
  <c r="A3757" i="230" l="1"/>
  <c r="B3757" i="230" s="1"/>
  <c r="C3756" i="230"/>
  <c r="E3755" i="230"/>
  <c r="F3755" i="230" s="1"/>
  <c r="H3755" i="230" s="1"/>
  <c r="E3756" i="230" l="1"/>
  <c r="F3756" i="230" s="1"/>
  <c r="H3756" i="230" s="1"/>
  <c r="A3758" i="230"/>
  <c r="B3758" i="230" s="1"/>
  <c r="C3757" i="230"/>
  <c r="E3757" i="230" l="1"/>
  <c r="F3757" i="230" s="1"/>
  <c r="H3757" i="230" s="1"/>
  <c r="A3759" i="230"/>
  <c r="B3759" i="230" s="1"/>
  <c r="C3758" i="230"/>
  <c r="E3758" i="230" l="1"/>
  <c r="F3758" i="230" s="1"/>
  <c r="H3758" i="230" s="1"/>
  <c r="A3760" i="230"/>
  <c r="B3760" i="230" s="1"/>
  <c r="C3759" i="230"/>
  <c r="A3761" i="230" l="1"/>
  <c r="B3761" i="230" s="1"/>
  <c r="C3760" i="230"/>
  <c r="E3759" i="230"/>
  <c r="F3759" i="230" s="1"/>
  <c r="H3759" i="230" s="1"/>
  <c r="E3760" i="230" l="1"/>
  <c r="F3760" i="230" s="1"/>
  <c r="H3760" i="230" s="1"/>
  <c r="A3762" i="230"/>
  <c r="B3762" i="230" s="1"/>
  <c r="C3761" i="230"/>
  <c r="E3761" i="230" l="1"/>
  <c r="F3761" i="230" s="1"/>
  <c r="H3761" i="230" s="1"/>
  <c r="A3763" i="230"/>
  <c r="B3763" i="230" s="1"/>
  <c r="C3762" i="230"/>
  <c r="E3762" i="230" l="1"/>
  <c r="F3762" i="230" s="1"/>
  <c r="H3762" i="230" s="1"/>
  <c r="A3764" i="230"/>
  <c r="B3764" i="230" s="1"/>
  <c r="C3763" i="230"/>
  <c r="E3763" i="230" l="1"/>
  <c r="F3763" i="230" s="1"/>
  <c r="H3763" i="230" s="1"/>
  <c r="A3765" i="230"/>
  <c r="B3765" i="230" s="1"/>
  <c r="C3764" i="230"/>
  <c r="E3764" i="230" l="1"/>
  <c r="F3764" i="230" s="1"/>
  <c r="H3764" i="230" s="1"/>
  <c r="A3766" i="230"/>
  <c r="B3766" i="230" s="1"/>
  <c r="C3765" i="230"/>
  <c r="E3765" i="230" l="1"/>
  <c r="F3765" i="230" s="1"/>
  <c r="H3765" i="230" s="1"/>
  <c r="A3767" i="230"/>
  <c r="B3767" i="230" s="1"/>
  <c r="C3766" i="230"/>
  <c r="E3766" i="230" l="1"/>
  <c r="F3766" i="230" s="1"/>
  <c r="H3766" i="230" s="1"/>
  <c r="A3768" i="230"/>
  <c r="B3768" i="230" s="1"/>
  <c r="C3767" i="230"/>
  <c r="E3767" i="230" l="1"/>
  <c r="F3767" i="230" s="1"/>
  <c r="H3767" i="230" s="1"/>
  <c r="A3769" i="230"/>
  <c r="B3769" i="230" s="1"/>
  <c r="C3768" i="230"/>
  <c r="E3768" i="230" l="1"/>
  <c r="F3768" i="230" s="1"/>
  <c r="H3768" i="230" s="1"/>
  <c r="A3770" i="230"/>
  <c r="B3770" i="230" s="1"/>
  <c r="C3769" i="230"/>
  <c r="A3771" i="230" l="1"/>
  <c r="B3771" i="230" s="1"/>
  <c r="C3770" i="230"/>
  <c r="E3769" i="230"/>
  <c r="F3769" i="230" s="1"/>
  <c r="H3769" i="230" s="1"/>
  <c r="E3770" i="230" l="1"/>
  <c r="F3770" i="230" s="1"/>
  <c r="H3770" i="230" s="1"/>
  <c r="A3772" i="230"/>
  <c r="B3772" i="230" s="1"/>
  <c r="C3771" i="230"/>
  <c r="E3771" i="230" l="1"/>
  <c r="F3771" i="230" s="1"/>
  <c r="H3771" i="230" s="1"/>
  <c r="A3773" i="230"/>
  <c r="B3773" i="230" s="1"/>
  <c r="C3772" i="230"/>
  <c r="E3772" i="230" l="1"/>
  <c r="F3772" i="230" s="1"/>
  <c r="H3772" i="230" s="1"/>
  <c r="A3774" i="230"/>
  <c r="B3774" i="230" s="1"/>
  <c r="C3773" i="230"/>
  <c r="E3773" i="230" l="1"/>
  <c r="F3773" i="230" s="1"/>
  <c r="H3773" i="230" s="1"/>
  <c r="A3775" i="230"/>
  <c r="B3775" i="230" s="1"/>
  <c r="C3774" i="230"/>
  <c r="E3774" i="230" l="1"/>
  <c r="F3774" i="230" s="1"/>
  <c r="H3774" i="230" s="1"/>
  <c r="A3776" i="230"/>
  <c r="B3776" i="230" s="1"/>
  <c r="C3775" i="230"/>
  <c r="E3775" i="230" l="1"/>
  <c r="F3775" i="230" s="1"/>
  <c r="H3775" i="230" s="1"/>
  <c r="A3777" i="230"/>
  <c r="B3777" i="230" s="1"/>
  <c r="C3776" i="230"/>
  <c r="A3778" i="230" l="1"/>
  <c r="B3778" i="230" s="1"/>
  <c r="C3777" i="230"/>
  <c r="E3776" i="230"/>
  <c r="F3776" i="230" s="1"/>
  <c r="H3776" i="230" s="1"/>
  <c r="E3777" i="230" l="1"/>
  <c r="F3777" i="230" s="1"/>
  <c r="H3777" i="230" s="1"/>
  <c r="A3779" i="230"/>
  <c r="B3779" i="230" s="1"/>
  <c r="C3778" i="230"/>
  <c r="E3778" i="230" l="1"/>
  <c r="F3778" i="230" s="1"/>
  <c r="H3778" i="230" s="1"/>
  <c r="A3780" i="230"/>
  <c r="B3780" i="230" s="1"/>
  <c r="C3779" i="230"/>
  <c r="E3779" i="230" l="1"/>
  <c r="F3779" i="230" s="1"/>
  <c r="H3779" i="230" s="1"/>
  <c r="A3781" i="230"/>
  <c r="B3781" i="230" s="1"/>
  <c r="C3780" i="230"/>
  <c r="A3782" i="230" l="1"/>
  <c r="B3782" i="230" s="1"/>
  <c r="C3781" i="230"/>
  <c r="E3780" i="230"/>
  <c r="F3780" i="230" s="1"/>
  <c r="H3780" i="230" s="1"/>
  <c r="E3781" i="230" l="1"/>
  <c r="F3781" i="230" s="1"/>
  <c r="H3781" i="230" s="1"/>
  <c r="A3783" i="230"/>
  <c r="B3783" i="230" s="1"/>
  <c r="C3782" i="230"/>
  <c r="E3782" i="230" l="1"/>
  <c r="F3782" i="230" s="1"/>
  <c r="H3782" i="230" s="1"/>
  <c r="A3784" i="230"/>
  <c r="B3784" i="230" s="1"/>
  <c r="C3783" i="230"/>
  <c r="E3783" i="230" l="1"/>
  <c r="F3783" i="230" s="1"/>
  <c r="H3783" i="230" s="1"/>
  <c r="A3785" i="230"/>
  <c r="B3785" i="230" s="1"/>
  <c r="C3784" i="230"/>
  <c r="E3784" i="230" l="1"/>
  <c r="F3784" i="230" s="1"/>
  <c r="H3784" i="230" s="1"/>
  <c r="A3786" i="230"/>
  <c r="B3786" i="230" s="1"/>
  <c r="C3785" i="230"/>
  <c r="E3785" i="230" l="1"/>
  <c r="F3785" i="230" s="1"/>
  <c r="H3785" i="230" s="1"/>
  <c r="A3787" i="230"/>
  <c r="B3787" i="230" s="1"/>
  <c r="C3786" i="230"/>
  <c r="E3786" i="230" l="1"/>
  <c r="F3786" i="230" s="1"/>
  <c r="H3786" i="230" s="1"/>
  <c r="A3788" i="230"/>
  <c r="B3788" i="230" s="1"/>
  <c r="C3787" i="230"/>
  <c r="E3787" i="230" l="1"/>
  <c r="F3787" i="230" s="1"/>
  <c r="H3787" i="230" s="1"/>
  <c r="A3789" i="230"/>
  <c r="B3789" i="230" s="1"/>
  <c r="C3788" i="230"/>
  <c r="E3788" i="230" l="1"/>
  <c r="F3788" i="230" s="1"/>
  <c r="H3788" i="230" s="1"/>
  <c r="A3790" i="230"/>
  <c r="B3790" i="230" s="1"/>
  <c r="C3789" i="230"/>
  <c r="E3789" i="230" l="1"/>
  <c r="F3789" i="230" s="1"/>
  <c r="H3789" i="230" s="1"/>
  <c r="A3791" i="230"/>
  <c r="B3791" i="230" s="1"/>
  <c r="C3790" i="230"/>
  <c r="E3790" i="230" l="1"/>
  <c r="F3790" i="230" s="1"/>
  <c r="H3790" i="230" s="1"/>
  <c r="A3792" i="230"/>
  <c r="B3792" i="230" s="1"/>
  <c r="C3791" i="230"/>
  <c r="E3791" i="230" l="1"/>
  <c r="F3791" i="230" s="1"/>
  <c r="H3791" i="230" s="1"/>
  <c r="A3793" i="230"/>
  <c r="B3793" i="230" s="1"/>
  <c r="C3792" i="230"/>
  <c r="E3792" i="230" l="1"/>
  <c r="F3792" i="230" s="1"/>
  <c r="H3792" i="230" s="1"/>
  <c r="A3794" i="230"/>
  <c r="B3794" i="230" s="1"/>
  <c r="C3793" i="230"/>
  <c r="E3793" i="230" l="1"/>
  <c r="F3793" i="230" s="1"/>
  <c r="H3793" i="230" s="1"/>
  <c r="A3795" i="230"/>
  <c r="B3795" i="230" s="1"/>
  <c r="C3794" i="230"/>
  <c r="E3794" i="230" l="1"/>
  <c r="F3794" i="230" s="1"/>
  <c r="H3794" i="230" s="1"/>
  <c r="A3796" i="230"/>
  <c r="B3796" i="230" s="1"/>
  <c r="C3795" i="230"/>
  <c r="E3795" i="230" l="1"/>
  <c r="F3795" i="230" s="1"/>
  <c r="H3795" i="230" s="1"/>
  <c r="A3797" i="230"/>
  <c r="B3797" i="230" s="1"/>
  <c r="C3796" i="230"/>
  <c r="E3796" i="230" l="1"/>
  <c r="F3796" i="230" s="1"/>
  <c r="H3796" i="230" s="1"/>
  <c r="A3798" i="230"/>
  <c r="B3798" i="230" s="1"/>
  <c r="C3797" i="230"/>
  <c r="A3799" i="230" l="1"/>
  <c r="B3799" i="230" s="1"/>
  <c r="C3798" i="230"/>
  <c r="E3797" i="230"/>
  <c r="F3797" i="230" s="1"/>
  <c r="H3797" i="230" s="1"/>
  <c r="E3798" i="230" l="1"/>
  <c r="F3798" i="230" s="1"/>
  <c r="H3798" i="230" s="1"/>
  <c r="A3800" i="230"/>
  <c r="B3800" i="230" s="1"/>
  <c r="C3799" i="230"/>
  <c r="A3801" i="230" l="1"/>
  <c r="B3801" i="230" s="1"/>
  <c r="C3800" i="230"/>
  <c r="E3799" i="230"/>
  <c r="F3799" i="230" s="1"/>
  <c r="H3799" i="230" s="1"/>
  <c r="E3800" i="230" l="1"/>
  <c r="F3800" i="230" s="1"/>
  <c r="H3800" i="230" s="1"/>
  <c r="A3802" i="230"/>
  <c r="B3802" i="230" s="1"/>
  <c r="C3801" i="230"/>
  <c r="E3801" i="230" l="1"/>
  <c r="F3801" i="230" s="1"/>
  <c r="H3801" i="230" s="1"/>
  <c r="A3803" i="230"/>
  <c r="B3803" i="230" s="1"/>
  <c r="C3802" i="230"/>
  <c r="E3802" i="230" l="1"/>
  <c r="F3802" i="230" s="1"/>
  <c r="H3802" i="230" s="1"/>
  <c r="A3804" i="230"/>
  <c r="B3804" i="230" s="1"/>
  <c r="C3803" i="230"/>
  <c r="A3805" i="230" l="1"/>
  <c r="B3805" i="230" s="1"/>
  <c r="C3804" i="230"/>
  <c r="E3803" i="230"/>
  <c r="F3803" i="230" s="1"/>
  <c r="H3803" i="230" s="1"/>
  <c r="E3804" i="230" l="1"/>
  <c r="F3804" i="230" s="1"/>
  <c r="H3804" i="230" s="1"/>
  <c r="A3806" i="230"/>
  <c r="B3806" i="230" s="1"/>
  <c r="C3805" i="230"/>
  <c r="E3805" i="230" l="1"/>
  <c r="F3805" i="230" s="1"/>
  <c r="H3805" i="230" s="1"/>
  <c r="A3807" i="230"/>
  <c r="B3807" i="230" s="1"/>
  <c r="C3806" i="230"/>
  <c r="E3806" i="230" l="1"/>
  <c r="F3806" i="230" s="1"/>
  <c r="H3806" i="230" s="1"/>
  <c r="A3808" i="230"/>
  <c r="B3808" i="230" s="1"/>
  <c r="C3807" i="230"/>
  <c r="E3807" i="230" l="1"/>
  <c r="F3807" i="230" s="1"/>
  <c r="H3807" i="230" s="1"/>
  <c r="A3809" i="230"/>
  <c r="B3809" i="230" s="1"/>
  <c r="C3808" i="230"/>
  <c r="E3808" i="230" l="1"/>
  <c r="F3808" i="230" s="1"/>
  <c r="H3808" i="230" s="1"/>
  <c r="A3810" i="230"/>
  <c r="B3810" i="230" s="1"/>
  <c r="C3809" i="230"/>
  <c r="E3809" i="230" l="1"/>
  <c r="F3809" i="230" s="1"/>
  <c r="H3809" i="230" s="1"/>
  <c r="A3811" i="230"/>
  <c r="B3811" i="230" s="1"/>
  <c r="C3810" i="230"/>
  <c r="E3810" i="230" l="1"/>
  <c r="F3810" i="230" s="1"/>
  <c r="H3810" i="230" s="1"/>
  <c r="A3812" i="230"/>
  <c r="B3812" i="230" s="1"/>
  <c r="C3811" i="230"/>
  <c r="E3811" i="230" l="1"/>
  <c r="F3811" i="230" s="1"/>
  <c r="H3811" i="230" s="1"/>
  <c r="A3813" i="230"/>
  <c r="B3813" i="230" s="1"/>
  <c r="C3812" i="230"/>
  <c r="E3812" i="230" l="1"/>
  <c r="F3812" i="230" s="1"/>
  <c r="H3812" i="230" s="1"/>
  <c r="A3814" i="230"/>
  <c r="B3814" i="230" s="1"/>
  <c r="C3813" i="230"/>
  <c r="E3813" i="230" l="1"/>
  <c r="F3813" i="230" s="1"/>
  <c r="H3813" i="230" s="1"/>
  <c r="A3815" i="230"/>
  <c r="B3815" i="230" s="1"/>
  <c r="C3814" i="230"/>
  <c r="E3814" i="230" l="1"/>
  <c r="F3814" i="230" s="1"/>
  <c r="H3814" i="230" s="1"/>
  <c r="A3816" i="230"/>
  <c r="B3816" i="230" s="1"/>
  <c r="C3815" i="230"/>
  <c r="E3815" i="230" l="1"/>
  <c r="F3815" i="230" s="1"/>
  <c r="H3815" i="230" s="1"/>
  <c r="A3817" i="230"/>
  <c r="B3817" i="230" s="1"/>
  <c r="C3816" i="230"/>
  <c r="E3816" i="230" l="1"/>
  <c r="F3816" i="230" s="1"/>
  <c r="H3816" i="230" s="1"/>
  <c r="A3818" i="230"/>
  <c r="B3818" i="230" s="1"/>
  <c r="C3817" i="230"/>
  <c r="E3817" i="230" l="1"/>
  <c r="F3817" i="230" s="1"/>
  <c r="H3817" i="230" s="1"/>
  <c r="A3819" i="230"/>
  <c r="B3819" i="230" s="1"/>
  <c r="C3818" i="230"/>
  <c r="E3818" i="230" l="1"/>
  <c r="F3818" i="230" s="1"/>
  <c r="H3818" i="230" s="1"/>
  <c r="A3820" i="230"/>
  <c r="B3820" i="230" s="1"/>
  <c r="C3819" i="230"/>
  <c r="A3821" i="230" l="1"/>
  <c r="B3821" i="230" s="1"/>
  <c r="C3820" i="230"/>
  <c r="E3819" i="230"/>
  <c r="F3819" i="230" s="1"/>
  <c r="H3819" i="230" s="1"/>
  <c r="E3820" i="230" l="1"/>
  <c r="F3820" i="230" s="1"/>
  <c r="H3820" i="230" s="1"/>
  <c r="A3822" i="230"/>
  <c r="B3822" i="230" s="1"/>
  <c r="C3821" i="230"/>
  <c r="E3821" i="230" l="1"/>
  <c r="F3821" i="230" s="1"/>
  <c r="H3821" i="230" s="1"/>
  <c r="A3823" i="230"/>
  <c r="B3823" i="230" s="1"/>
  <c r="C3822" i="230"/>
  <c r="E3822" i="230" l="1"/>
  <c r="F3822" i="230" s="1"/>
  <c r="H3822" i="230" s="1"/>
  <c r="A3824" i="230"/>
  <c r="B3824" i="230" s="1"/>
  <c r="C3823" i="230"/>
  <c r="A3825" i="230" l="1"/>
  <c r="B3825" i="230" s="1"/>
  <c r="C3824" i="230"/>
  <c r="E3823" i="230"/>
  <c r="F3823" i="230" s="1"/>
  <c r="H3823" i="230" s="1"/>
  <c r="E3824" i="230" l="1"/>
  <c r="F3824" i="230" s="1"/>
  <c r="H3824" i="230" s="1"/>
  <c r="A3826" i="230"/>
  <c r="B3826" i="230" s="1"/>
  <c r="C3825" i="230"/>
  <c r="E3825" i="230" l="1"/>
  <c r="F3825" i="230" s="1"/>
  <c r="H3825" i="230" s="1"/>
  <c r="A3827" i="230"/>
  <c r="B3827" i="230" s="1"/>
  <c r="C3826" i="230"/>
  <c r="E3826" i="230" l="1"/>
  <c r="F3826" i="230" s="1"/>
  <c r="H3826" i="230" s="1"/>
  <c r="A3828" i="230"/>
  <c r="B3828" i="230" s="1"/>
  <c r="C3827" i="230"/>
  <c r="E3827" i="230" l="1"/>
  <c r="F3827" i="230" s="1"/>
  <c r="H3827" i="230" s="1"/>
  <c r="A3829" i="230"/>
  <c r="B3829" i="230" s="1"/>
  <c r="C3828" i="230"/>
  <c r="E3828" i="230" l="1"/>
  <c r="F3828" i="230" s="1"/>
  <c r="H3828" i="230" s="1"/>
  <c r="A3830" i="230"/>
  <c r="B3830" i="230" s="1"/>
  <c r="C3829" i="230"/>
  <c r="E3829" i="230" l="1"/>
  <c r="F3829" i="230" s="1"/>
  <c r="H3829" i="230" s="1"/>
  <c r="A3831" i="230"/>
  <c r="B3831" i="230" s="1"/>
  <c r="C3830" i="230"/>
  <c r="E3830" i="230" l="1"/>
  <c r="F3830" i="230" s="1"/>
  <c r="H3830" i="230" s="1"/>
  <c r="A3832" i="230"/>
  <c r="B3832" i="230" s="1"/>
  <c r="C3831" i="230"/>
  <c r="A3833" i="230" l="1"/>
  <c r="B3833" i="230" s="1"/>
  <c r="C3832" i="230"/>
  <c r="E3831" i="230"/>
  <c r="F3831" i="230" s="1"/>
  <c r="H3831" i="230" s="1"/>
  <c r="E3832" i="230" l="1"/>
  <c r="F3832" i="230" s="1"/>
  <c r="H3832" i="230" s="1"/>
  <c r="A3834" i="230"/>
  <c r="B3834" i="230" s="1"/>
  <c r="C3833" i="230"/>
  <c r="E3833" i="230" l="1"/>
  <c r="F3833" i="230" s="1"/>
  <c r="H3833" i="230" s="1"/>
  <c r="A3835" i="230"/>
  <c r="B3835" i="230" s="1"/>
  <c r="C3834" i="230"/>
  <c r="E3834" i="230" l="1"/>
  <c r="F3834" i="230" s="1"/>
  <c r="H3834" i="230" s="1"/>
  <c r="A3836" i="230"/>
  <c r="B3836" i="230" s="1"/>
  <c r="C3835" i="230"/>
  <c r="E3835" i="230" l="1"/>
  <c r="F3835" i="230" s="1"/>
  <c r="H3835" i="230" s="1"/>
  <c r="A3837" i="230"/>
  <c r="B3837" i="230" s="1"/>
  <c r="C3836" i="230"/>
  <c r="E3836" i="230" l="1"/>
  <c r="F3836" i="230" s="1"/>
  <c r="H3836" i="230" s="1"/>
  <c r="A3838" i="230"/>
  <c r="B3838" i="230" s="1"/>
  <c r="C3837" i="230"/>
  <c r="A3839" i="230" l="1"/>
  <c r="B3839" i="230" s="1"/>
  <c r="C3838" i="230"/>
  <c r="E3837" i="230"/>
  <c r="F3837" i="230" s="1"/>
  <c r="H3837" i="230" s="1"/>
  <c r="E3838" i="230" l="1"/>
  <c r="F3838" i="230" s="1"/>
  <c r="H3838" i="230" s="1"/>
  <c r="A3840" i="230"/>
  <c r="B3840" i="230" s="1"/>
  <c r="C3839" i="230"/>
  <c r="E3839" i="230" l="1"/>
  <c r="F3839" i="230" s="1"/>
  <c r="H3839" i="230" s="1"/>
  <c r="A3841" i="230"/>
  <c r="B3841" i="230" s="1"/>
  <c r="C3840" i="230"/>
  <c r="A3842" i="230" l="1"/>
  <c r="B3842" i="230" s="1"/>
  <c r="C3841" i="230"/>
  <c r="E3840" i="230"/>
  <c r="F3840" i="230" s="1"/>
  <c r="H3840" i="230" s="1"/>
  <c r="E3841" i="230" l="1"/>
  <c r="F3841" i="230" s="1"/>
  <c r="H3841" i="230" s="1"/>
  <c r="A3843" i="230"/>
  <c r="B3843" i="230" s="1"/>
  <c r="C3842" i="230"/>
  <c r="E3842" i="230" l="1"/>
  <c r="F3842" i="230" s="1"/>
  <c r="H3842" i="230" s="1"/>
  <c r="A3844" i="230"/>
  <c r="B3844" i="230" s="1"/>
  <c r="C3843" i="230"/>
  <c r="E3843" i="230" l="1"/>
  <c r="F3843" i="230" s="1"/>
  <c r="H3843" i="230" s="1"/>
  <c r="A3845" i="230"/>
  <c r="B3845" i="230" s="1"/>
  <c r="C3844" i="230"/>
  <c r="A3846" i="230" l="1"/>
  <c r="B3846" i="230" s="1"/>
  <c r="C3845" i="230"/>
  <c r="E3844" i="230"/>
  <c r="F3844" i="230" s="1"/>
  <c r="H3844" i="230" s="1"/>
  <c r="E3845" i="230" l="1"/>
  <c r="F3845" i="230" s="1"/>
  <c r="H3845" i="230" s="1"/>
  <c r="A3847" i="230"/>
  <c r="B3847" i="230" s="1"/>
  <c r="C3846" i="230"/>
  <c r="E3846" i="230" l="1"/>
  <c r="F3846" i="230" s="1"/>
  <c r="H3846" i="230" s="1"/>
  <c r="A3848" i="230"/>
  <c r="B3848" i="230" s="1"/>
  <c r="C3847" i="230"/>
  <c r="E3847" i="230" l="1"/>
  <c r="F3847" i="230" s="1"/>
  <c r="H3847" i="230" s="1"/>
  <c r="A3849" i="230"/>
  <c r="B3849" i="230" s="1"/>
  <c r="C3848" i="230"/>
  <c r="E3848" i="230" l="1"/>
  <c r="F3848" i="230" s="1"/>
  <c r="H3848" i="230" s="1"/>
  <c r="A3850" i="230"/>
  <c r="B3850" i="230" s="1"/>
  <c r="C3849" i="230"/>
  <c r="E3849" i="230" l="1"/>
  <c r="F3849" i="230" s="1"/>
  <c r="H3849" i="230" s="1"/>
  <c r="A3851" i="230"/>
  <c r="B3851" i="230" s="1"/>
  <c r="C3850" i="230"/>
  <c r="E3850" i="230" l="1"/>
  <c r="F3850" i="230" s="1"/>
  <c r="H3850" i="230" s="1"/>
  <c r="A3852" i="230"/>
  <c r="B3852" i="230" s="1"/>
  <c r="C3851" i="230"/>
  <c r="E3851" i="230" l="1"/>
  <c r="F3851" i="230" s="1"/>
  <c r="H3851" i="230" s="1"/>
  <c r="A3853" i="230"/>
  <c r="B3853" i="230" s="1"/>
  <c r="C3852" i="230"/>
  <c r="E3852" i="230" l="1"/>
  <c r="F3852" i="230" s="1"/>
  <c r="H3852" i="230" s="1"/>
  <c r="A3854" i="230"/>
  <c r="B3854" i="230" s="1"/>
  <c r="C3853" i="230"/>
  <c r="E3853" i="230" l="1"/>
  <c r="F3853" i="230" s="1"/>
  <c r="H3853" i="230" s="1"/>
  <c r="A3855" i="230"/>
  <c r="B3855" i="230" s="1"/>
  <c r="C3854" i="230"/>
  <c r="E3854" i="230" l="1"/>
  <c r="F3854" i="230" s="1"/>
  <c r="H3854" i="230" s="1"/>
  <c r="A3856" i="230"/>
  <c r="B3856" i="230" s="1"/>
  <c r="C3855" i="230"/>
  <c r="E3855" i="230" l="1"/>
  <c r="F3855" i="230" s="1"/>
  <c r="H3855" i="230" s="1"/>
  <c r="A3857" i="230"/>
  <c r="B3857" i="230" s="1"/>
  <c r="C3856" i="230"/>
  <c r="E3856" i="230" l="1"/>
  <c r="F3856" i="230" s="1"/>
  <c r="H3856" i="230" s="1"/>
  <c r="A3858" i="230"/>
  <c r="B3858" i="230" s="1"/>
  <c r="C3857" i="230"/>
  <c r="E3857" i="230" l="1"/>
  <c r="F3857" i="230" s="1"/>
  <c r="H3857" i="230" s="1"/>
  <c r="A3859" i="230"/>
  <c r="B3859" i="230" s="1"/>
  <c r="C3858" i="230"/>
  <c r="E3858" i="230" l="1"/>
  <c r="F3858" i="230" s="1"/>
  <c r="H3858" i="230" s="1"/>
  <c r="A3860" i="230"/>
  <c r="B3860" i="230" s="1"/>
  <c r="C3859" i="230"/>
  <c r="E3859" i="230" l="1"/>
  <c r="F3859" i="230" s="1"/>
  <c r="H3859" i="230" s="1"/>
  <c r="A3861" i="230"/>
  <c r="B3861" i="230" s="1"/>
  <c r="C3860" i="230"/>
  <c r="E3860" i="230" l="1"/>
  <c r="F3860" i="230" s="1"/>
  <c r="H3860" i="230" s="1"/>
  <c r="A3862" i="230"/>
  <c r="B3862" i="230" s="1"/>
  <c r="C3861" i="230"/>
  <c r="A3863" i="230" l="1"/>
  <c r="B3863" i="230" s="1"/>
  <c r="C3862" i="230"/>
  <c r="E3861" i="230"/>
  <c r="F3861" i="230" s="1"/>
  <c r="H3861" i="230" s="1"/>
  <c r="E3862" i="230" l="1"/>
  <c r="F3862" i="230" s="1"/>
  <c r="H3862" i="230" s="1"/>
  <c r="A3864" i="230"/>
  <c r="B3864" i="230" s="1"/>
  <c r="C3863" i="230"/>
  <c r="E3863" i="230" l="1"/>
  <c r="F3863" i="230" s="1"/>
  <c r="H3863" i="230" s="1"/>
  <c r="A3865" i="230"/>
  <c r="B3865" i="230" s="1"/>
  <c r="C3864" i="230"/>
  <c r="E3864" i="230" l="1"/>
  <c r="F3864" i="230" s="1"/>
  <c r="H3864" i="230" s="1"/>
  <c r="A3866" i="230"/>
  <c r="B3866" i="230" s="1"/>
  <c r="C3865" i="230"/>
  <c r="E3865" i="230" l="1"/>
  <c r="F3865" i="230" s="1"/>
  <c r="H3865" i="230" s="1"/>
  <c r="A3867" i="230"/>
  <c r="B3867" i="230" s="1"/>
  <c r="C3866" i="230"/>
  <c r="E3866" i="230" l="1"/>
  <c r="F3866" i="230" s="1"/>
  <c r="H3866" i="230" s="1"/>
  <c r="A3868" i="230"/>
  <c r="B3868" i="230" s="1"/>
  <c r="C3867" i="230"/>
  <c r="E3867" i="230" l="1"/>
  <c r="F3867" i="230" s="1"/>
  <c r="H3867" i="230" s="1"/>
  <c r="A3869" i="230"/>
  <c r="B3869" i="230" s="1"/>
  <c r="C3868" i="230"/>
  <c r="E3868" i="230" l="1"/>
  <c r="F3868" i="230" s="1"/>
  <c r="H3868" i="230" s="1"/>
  <c r="A3870" i="230"/>
  <c r="B3870" i="230" s="1"/>
  <c r="C3869" i="230"/>
  <c r="A3871" i="230" l="1"/>
  <c r="B3871" i="230" s="1"/>
  <c r="C3870" i="230"/>
  <c r="E3869" i="230"/>
  <c r="F3869" i="230" s="1"/>
  <c r="H3869" i="230" s="1"/>
  <c r="E3870" i="230" l="1"/>
  <c r="F3870" i="230" s="1"/>
  <c r="H3870" i="230" s="1"/>
  <c r="A3872" i="230"/>
  <c r="B3872" i="230" s="1"/>
  <c r="C3871" i="230"/>
  <c r="E3871" i="230" l="1"/>
  <c r="F3871" i="230" s="1"/>
  <c r="H3871" i="230" s="1"/>
  <c r="A3873" i="230"/>
  <c r="B3873" i="230" s="1"/>
  <c r="C3872" i="230"/>
  <c r="E3872" i="230" l="1"/>
  <c r="F3872" i="230" s="1"/>
  <c r="H3872" i="230" s="1"/>
  <c r="A3874" i="230"/>
  <c r="B3874" i="230" s="1"/>
  <c r="C3873" i="230"/>
  <c r="A3875" i="230" l="1"/>
  <c r="B3875" i="230" s="1"/>
  <c r="C3874" i="230"/>
  <c r="E3873" i="230"/>
  <c r="F3873" i="230" s="1"/>
  <c r="H3873" i="230" s="1"/>
  <c r="E3874" i="230" l="1"/>
  <c r="F3874" i="230" s="1"/>
  <c r="H3874" i="230" s="1"/>
  <c r="A3876" i="230"/>
  <c r="B3876" i="230" s="1"/>
  <c r="C3875" i="230"/>
  <c r="E3875" i="230" l="1"/>
  <c r="F3875" i="230" s="1"/>
  <c r="H3875" i="230" s="1"/>
  <c r="A3877" i="230"/>
  <c r="B3877" i="230" s="1"/>
  <c r="C3876" i="230"/>
  <c r="E3876" i="230" l="1"/>
  <c r="F3876" i="230" s="1"/>
  <c r="H3876" i="230" s="1"/>
  <c r="A3878" i="230"/>
  <c r="B3878" i="230" s="1"/>
  <c r="C3877" i="230"/>
  <c r="E3877" i="230" l="1"/>
  <c r="F3877" i="230" s="1"/>
  <c r="H3877" i="230" s="1"/>
  <c r="A3879" i="230"/>
  <c r="B3879" i="230" s="1"/>
  <c r="C3878" i="230"/>
  <c r="E3878" i="230" l="1"/>
  <c r="F3878" i="230" s="1"/>
  <c r="H3878" i="230" s="1"/>
  <c r="A3880" i="230"/>
  <c r="B3880" i="230" s="1"/>
  <c r="C3879" i="230"/>
  <c r="E3879" i="230" l="1"/>
  <c r="F3879" i="230" s="1"/>
  <c r="H3879" i="230" s="1"/>
  <c r="A3881" i="230"/>
  <c r="B3881" i="230" s="1"/>
  <c r="C3880" i="230"/>
  <c r="E3880" i="230" l="1"/>
  <c r="F3880" i="230" s="1"/>
  <c r="H3880" i="230" s="1"/>
  <c r="A3882" i="230"/>
  <c r="B3882" i="230" s="1"/>
  <c r="C3881" i="230"/>
  <c r="E3881" i="230" l="1"/>
  <c r="F3881" i="230" s="1"/>
  <c r="H3881" i="230" s="1"/>
  <c r="A3883" i="230"/>
  <c r="B3883" i="230" s="1"/>
  <c r="C3882" i="230"/>
  <c r="E3882" i="230" l="1"/>
  <c r="F3882" i="230" s="1"/>
  <c r="H3882" i="230" s="1"/>
  <c r="A3884" i="230"/>
  <c r="B3884" i="230" s="1"/>
  <c r="C3883" i="230"/>
  <c r="E3883" i="230" l="1"/>
  <c r="F3883" i="230" s="1"/>
  <c r="H3883" i="230" s="1"/>
  <c r="A3885" i="230"/>
  <c r="B3885" i="230" s="1"/>
  <c r="C3884" i="230"/>
  <c r="E3884" i="230" l="1"/>
  <c r="F3884" i="230" s="1"/>
  <c r="H3884" i="230" s="1"/>
  <c r="A3886" i="230"/>
  <c r="B3886" i="230" s="1"/>
  <c r="C3885" i="230"/>
  <c r="E3885" i="230" l="1"/>
  <c r="F3885" i="230" s="1"/>
  <c r="H3885" i="230" s="1"/>
  <c r="A3887" i="230"/>
  <c r="B3887" i="230" s="1"/>
  <c r="C3886" i="230"/>
  <c r="E3886" i="230" l="1"/>
  <c r="F3886" i="230" s="1"/>
  <c r="H3886" i="230" s="1"/>
  <c r="A3888" i="230"/>
  <c r="B3888" i="230" s="1"/>
  <c r="C3887" i="230"/>
  <c r="E3887" i="230" l="1"/>
  <c r="F3887" i="230" s="1"/>
  <c r="H3887" i="230" s="1"/>
  <c r="A3889" i="230"/>
  <c r="B3889" i="230" s="1"/>
  <c r="C3888" i="230"/>
  <c r="E3888" i="230" l="1"/>
  <c r="F3888" i="230" s="1"/>
  <c r="H3888" i="230" s="1"/>
  <c r="A3890" i="230"/>
  <c r="B3890" i="230" s="1"/>
  <c r="C3889" i="230"/>
  <c r="E3889" i="230" l="1"/>
  <c r="F3889" i="230" s="1"/>
  <c r="H3889" i="230" s="1"/>
  <c r="A3891" i="230"/>
  <c r="B3891" i="230" s="1"/>
  <c r="C3890" i="230"/>
  <c r="E3890" i="230" l="1"/>
  <c r="F3890" i="230" s="1"/>
  <c r="H3890" i="230" s="1"/>
  <c r="A3892" i="230"/>
  <c r="B3892" i="230" s="1"/>
  <c r="C3891" i="230"/>
  <c r="E3891" i="230" l="1"/>
  <c r="F3891" i="230" s="1"/>
  <c r="H3891" i="230" s="1"/>
  <c r="A3893" i="230"/>
  <c r="B3893" i="230" s="1"/>
  <c r="C3892" i="230"/>
  <c r="A3894" i="230" l="1"/>
  <c r="B3894" i="230" s="1"/>
  <c r="C3893" i="230"/>
  <c r="E3893" i="230" s="1"/>
  <c r="F3893" i="230" s="1"/>
  <c r="H3893" i="230" s="1"/>
  <c r="E3892" i="230"/>
  <c r="F3892" i="230" s="1"/>
  <c r="H3892" i="230" s="1"/>
  <c r="A3895" i="230" l="1"/>
  <c r="B3895" i="230" s="1"/>
  <c r="C3894" i="230"/>
  <c r="E3894" i="230" l="1"/>
  <c r="F3894" i="230" s="1"/>
  <c r="H3894" i="230" s="1"/>
  <c r="A3896" i="230"/>
  <c r="B3896" i="230" s="1"/>
  <c r="C3895" i="230"/>
  <c r="E3895" i="230" l="1"/>
  <c r="F3895" i="230" s="1"/>
  <c r="H3895" i="230" s="1"/>
  <c r="A3897" i="230"/>
  <c r="B3897" i="230" s="1"/>
  <c r="C3896" i="230"/>
  <c r="E3896" i="230" l="1"/>
  <c r="F3896" i="230" s="1"/>
  <c r="H3896" i="230" s="1"/>
  <c r="A3898" i="230"/>
  <c r="B3898" i="230" s="1"/>
  <c r="C3897" i="230"/>
  <c r="E3897" i="230" l="1"/>
  <c r="F3897" i="230" s="1"/>
  <c r="H3897" i="230" s="1"/>
  <c r="A3899" i="230"/>
  <c r="B3899" i="230" s="1"/>
  <c r="C3898" i="230"/>
  <c r="E3898" i="230" l="1"/>
  <c r="F3898" i="230" s="1"/>
  <c r="H3898" i="230" s="1"/>
  <c r="A3900" i="230"/>
  <c r="B3900" i="230" s="1"/>
  <c r="C3899" i="230"/>
  <c r="E3899" i="230" l="1"/>
  <c r="F3899" i="230" s="1"/>
  <c r="H3899" i="230" s="1"/>
  <c r="A3901" i="230"/>
  <c r="B3901" i="230" s="1"/>
  <c r="C3900" i="230"/>
  <c r="E3900" i="230" l="1"/>
  <c r="F3900" i="230" s="1"/>
  <c r="H3900" i="230" s="1"/>
  <c r="A3902" i="230"/>
  <c r="B3902" i="230" s="1"/>
  <c r="C3901" i="230"/>
  <c r="E3901" i="230" l="1"/>
  <c r="F3901" i="230" s="1"/>
  <c r="H3901" i="230" s="1"/>
  <c r="A3903" i="230"/>
  <c r="B3903" i="230" s="1"/>
  <c r="C3902" i="230"/>
  <c r="E3902" i="230" l="1"/>
  <c r="F3902" i="230" s="1"/>
  <c r="H3902" i="230" s="1"/>
  <c r="A3904" i="230"/>
  <c r="B3904" i="230" s="1"/>
  <c r="C3903" i="230"/>
  <c r="E3903" i="230" l="1"/>
  <c r="F3903" i="230" s="1"/>
  <c r="H3903" i="230" s="1"/>
  <c r="A3905" i="230"/>
  <c r="B3905" i="230" s="1"/>
  <c r="C3904" i="230"/>
  <c r="E3904" i="230" l="1"/>
  <c r="F3904" i="230" s="1"/>
  <c r="H3904" i="230" s="1"/>
  <c r="A3906" i="230"/>
  <c r="B3906" i="230" s="1"/>
  <c r="C3905" i="230"/>
  <c r="E3905" i="230" l="1"/>
  <c r="F3905" i="230" s="1"/>
  <c r="H3905" i="230" s="1"/>
  <c r="A3907" i="230"/>
  <c r="B3907" i="230" s="1"/>
  <c r="C3906" i="230"/>
  <c r="E3906" i="230" l="1"/>
  <c r="F3906" i="230" s="1"/>
  <c r="H3906" i="230" s="1"/>
  <c r="A3908" i="230"/>
  <c r="B3908" i="230" s="1"/>
  <c r="C3907" i="230"/>
  <c r="E3907" i="230" l="1"/>
  <c r="F3907" i="230" s="1"/>
  <c r="H3907" i="230" s="1"/>
  <c r="A3909" i="230"/>
  <c r="B3909" i="230" s="1"/>
  <c r="C3908" i="230"/>
  <c r="E3908" i="230" l="1"/>
  <c r="F3908" i="230" s="1"/>
  <c r="H3908" i="230" s="1"/>
  <c r="A3910" i="230"/>
  <c r="B3910" i="230" s="1"/>
  <c r="C3909" i="230"/>
  <c r="E3909" i="230" l="1"/>
  <c r="F3909" i="230" s="1"/>
  <c r="H3909" i="230" s="1"/>
  <c r="A3911" i="230"/>
  <c r="B3911" i="230" s="1"/>
  <c r="C3910" i="230"/>
  <c r="E3910" i="230" l="1"/>
  <c r="F3910" i="230" s="1"/>
  <c r="H3910" i="230" s="1"/>
  <c r="A3912" i="230"/>
  <c r="B3912" i="230" s="1"/>
  <c r="C3911" i="230"/>
  <c r="E3911" i="230" l="1"/>
  <c r="F3911" i="230" s="1"/>
  <c r="H3911" i="230" s="1"/>
  <c r="A3913" i="230"/>
  <c r="B3913" i="230" s="1"/>
  <c r="C3912" i="230"/>
  <c r="E3912" i="230" l="1"/>
  <c r="F3912" i="230" s="1"/>
  <c r="H3912" i="230" s="1"/>
  <c r="A3914" i="230"/>
  <c r="B3914" i="230" s="1"/>
  <c r="C3913" i="230"/>
  <c r="E3913" i="230" l="1"/>
  <c r="F3913" i="230" s="1"/>
  <c r="H3913" i="230" s="1"/>
  <c r="A3915" i="230"/>
  <c r="B3915" i="230" s="1"/>
  <c r="C3914" i="230"/>
  <c r="E3914" i="230" l="1"/>
  <c r="F3914" i="230" s="1"/>
  <c r="H3914" i="230" s="1"/>
  <c r="A3916" i="230"/>
  <c r="B3916" i="230" s="1"/>
  <c r="C3915" i="230"/>
  <c r="A3917" i="230" l="1"/>
  <c r="B3917" i="230" s="1"/>
  <c r="C3916" i="230"/>
  <c r="E3915" i="230"/>
  <c r="F3915" i="230" s="1"/>
  <c r="H3915" i="230" s="1"/>
  <c r="E3916" i="230" l="1"/>
  <c r="F3916" i="230" s="1"/>
  <c r="H3916" i="230" s="1"/>
  <c r="A3918" i="230"/>
  <c r="B3918" i="230" s="1"/>
  <c r="C3917" i="230"/>
  <c r="E3917" i="230" l="1"/>
  <c r="F3917" i="230" s="1"/>
  <c r="H3917" i="230" s="1"/>
  <c r="A3919" i="230"/>
  <c r="B3919" i="230" s="1"/>
  <c r="C3918" i="230"/>
  <c r="E3918" i="230" l="1"/>
  <c r="F3918" i="230" s="1"/>
  <c r="H3918" i="230" s="1"/>
  <c r="A3920" i="230"/>
  <c r="B3920" i="230" s="1"/>
  <c r="C3919" i="230"/>
  <c r="E3919" i="230" l="1"/>
  <c r="F3919" i="230" s="1"/>
  <c r="H3919" i="230" s="1"/>
  <c r="A3921" i="230"/>
  <c r="B3921" i="230" s="1"/>
  <c r="C3920" i="230"/>
  <c r="E3920" i="230" l="1"/>
  <c r="F3920" i="230" s="1"/>
  <c r="H3920" i="230" s="1"/>
  <c r="A3922" i="230"/>
  <c r="B3922" i="230" s="1"/>
  <c r="C3921" i="230"/>
  <c r="E3921" i="230" l="1"/>
  <c r="F3921" i="230" s="1"/>
  <c r="H3921" i="230" s="1"/>
  <c r="A3923" i="230"/>
  <c r="B3923" i="230" s="1"/>
  <c r="C3922" i="230"/>
  <c r="E3922" i="230" l="1"/>
  <c r="F3922" i="230" s="1"/>
  <c r="H3922" i="230" s="1"/>
  <c r="A3924" i="230"/>
  <c r="B3924" i="230" s="1"/>
  <c r="C3923" i="230"/>
  <c r="E3923" i="230" l="1"/>
  <c r="F3923" i="230" s="1"/>
  <c r="H3923" i="230" s="1"/>
  <c r="A3925" i="230"/>
  <c r="B3925" i="230" s="1"/>
  <c r="C3924" i="230"/>
  <c r="E3924" i="230" l="1"/>
  <c r="F3924" i="230" s="1"/>
  <c r="H3924" i="230" s="1"/>
  <c r="A3926" i="230"/>
  <c r="B3926" i="230" s="1"/>
  <c r="C3925" i="230"/>
  <c r="E3925" i="230" l="1"/>
  <c r="F3925" i="230" s="1"/>
  <c r="H3925" i="230" s="1"/>
  <c r="A3927" i="230"/>
  <c r="B3927" i="230" s="1"/>
  <c r="C3926" i="230"/>
  <c r="E3926" i="230" l="1"/>
  <c r="F3926" i="230" s="1"/>
  <c r="H3926" i="230" s="1"/>
  <c r="A3928" i="230"/>
  <c r="B3928" i="230" s="1"/>
  <c r="C3927" i="230"/>
  <c r="E3927" i="230" l="1"/>
  <c r="F3927" i="230" s="1"/>
  <c r="H3927" i="230" s="1"/>
  <c r="A3929" i="230"/>
  <c r="B3929" i="230" s="1"/>
  <c r="C3928" i="230"/>
  <c r="E3928" i="230" l="1"/>
  <c r="F3928" i="230" s="1"/>
  <c r="H3928" i="230" s="1"/>
  <c r="A3930" i="230"/>
  <c r="B3930" i="230" s="1"/>
  <c r="C3929" i="230"/>
  <c r="A3931" i="230" l="1"/>
  <c r="B3931" i="230" s="1"/>
  <c r="C3930" i="230"/>
  <c r="E3929" i="230"/>
  <c r="F3929" i="230" s="1"/>
  <c r="H3929" i="230" s="1"/>
  <c r="E3930" i="230" l="1"/>
  <c r="F3930" i="230" s="1"/>
  <c r="H3930" i="230" s="1"/>
  <c r="A3932" i="230"/>
  <c r="B3932" i="230" s="1"/>
  <c r="C3931" i="230"/>
  <c r="E3931" i="230" l="1"/>
  <c r="F3931" i="230" s="1"/>
  <c r="H3931" i="230" s="1"/>
  <c r="A3933" i="230"/>
  <c r="B3933" i="230" s="1"/>
  <c r="C3932" i="230"/>
  <c r="E3932" i="230" l="1"/>
  <c r="F3932" i="230" s="1"/>
  <c r="H3932" i="230" s="1"/>
  <c r="A3934" i="230"/>
  <c r="B3934" i="230" s="1"/>
  <c r="C3933" i="230"/>
  <c r="E3933" i="230" l="1"/>
  <c r="F3933" i="230" s="1"/>
  <c r="H3933" i="230" s="1"/>
  <c r="A3935" i="230"/>
  <c r="B3935" i="230" s="1"/>
  <c r="C3934" i="230"/>
  <c r="E3934" i="230" l="1"/>
  <c r="F3934" i="230" s="1"/>
  <c r="H3934" i="230" s="1"/>
  <c r="A3936" i="230"/>
  <c r="B3936" i="230" s="1"/>
  <c r="C3935" i="230"/>
  <c r="E3935" i="230" l="1"/>
  <c r="F3935" i="230" s="1"/>
  <c r="H3935" i="230" s="1"/>
  <c r="A3937" i="230"/>
  <c r="B3937" i="230" s="1"/>
  <c r="C3936" i="230"/>
  <c r="E3936" i="230" l="1"/>
  <c r="F3936" i="230" s="1"/>
  <c r="H3936" i="230" s="1"/>
  <c r="A3938" i="230"/>
  <c r="B3938" i="230" s="1"/>
  <c r="C3937" i="230"/>
  <c r="E3937" i="230" l="1"/>
  <c r="F3937" i="230" s="1"/>
  <c r="H3937" i="230" s="1"/>
  <c r="A3939" i="230"/>
  <c r="B3939" i="230" s="1"/>
  <c r="C3938" i="230"/>
  <c r="E3938" i="230" l="1"/>
  <c r="F3938" i="230" s="1"/>
  <c r="H3938" i="230" s="1"/>
  <c r="A3940" i="230"/>
  <c r="B3940" i="230" s="1"/>
  <c r="C3939" i="230"/>
  <c r="E3939" i="230" l="1"/>
  <c r="F3939" i="230" s="1"/>
  <c r="H3939" i="230" s="1"/>
  <c r="A3941" i="230"/>
  <c r="B3941" i="230" s="1"/>
  <c r="C3940" i="230"/>
  <c r="E3940" i="230" l="1"/>
  <c r="F3940" i="230" s="1"/>
  <c r="H3940" i="230" s="1"/>
  <c r="A3942" i="230"/>
  <c r="B3942" i="230" s="1"/>
  <c r="C3941" i="230"/>
  <c r="E3941" i="230" l="1"/>
  <c r="F3941" i="230" s="1"/>
  <c r="H3941" i="230" s="1"/>
  <c r="A3943" i="230"/>
  <c r="B3943" i="230" s="1"/>
  <c r="C3942" i="230"/>
  <c r="E3942" i="230" l="1"/>
  <c r="F3942" i="230" s="1"/>
  <c r="H3942" i="230" s="1"/>
  <c r="A3944" i="230"/>
  <c r="B3944" i="230" s="1"/>
  <c r="C3943" i="230"/>
  <c r="E3943" i="230" l="1"/>
  <c r="F3943" i="230" s="1"/>
  <c r="H3943" i="230" s="1"/>
  <c r="A3945" i="230"/>
  <c r="B3945" i="230" s="1"/>
  <c r="C3944" i="230"/>
  <c r="E3944" i="230" l="1"/>
  <c r="F3944" i="230" s="1"/>
  <c r="H3944" i="230" s="1"/>
  <c r="A3946" i="230"/>
  <c r="B3946" i="230" s="1"/>
  <c r="C3945" i="230"/>
  <c r="E3945" i="230" l="1"/>
  <c r="F3945" i="230" s="1"/>
  <c r="H3945" i="230" s="1"/>
  <c r="A3947" i="230"/>
  <c r="B3947" i="230" s="1"/>
  <c r="C3946" i="230"/>
  <c r="E3946" i="230" l="1"/>
  <c r="F3946" i="230" s="1"/>
  <c r="H3946" i="230" s="1"/>
  <c r="A3948" i="230"/>
  <c r="B3948" i="230" s="1"/>
  <c r="C3947" i="230"/>
  <c r="E3947" i="230" l="1"/>
  <c r="F3947" i="230" s="1"/>
  <c r="H3947" i="230" s="1"/>
  <c r="A3949" i="230"/>
  <c r="B3949" i="230" s="1"/>
  <c r="C3948" i="230"/>
  <c r="E3948" i="230" l="1"/>
  <c r="F3948" i="230" s="1"/>
  <c r="H3948" i="230" s="1"/>
  <c r="A3950" i="230"/>
  <c r="B3950" i="230" s="1"/>
  <c r="C3949" i="230"/>
  <c r="E3949" i="230" l="1"/>
  <c r="F3949" i="230" s="1"/>
  <c r="H3949" i="230" s="1"/>
  <c r="A3951" i="230"/>
  <c r="B3951" i="230" s="1"/>
  <c r="C3950" i="230"/>
  <c r="A3952" i="230" l="1"/>
  <c r="B3952" i="230" s="1"/>
  <c r="C3951" i="230"/>
  <c r="E3950" i="230"/>
  <c r="F3950" i="230" s="1"/>
  <c r="H3950" i="230" s="1"/>
  <c r="E3951" i="230" l="1"/>
  <c r="F3951" i="230" s="1"/>
  <c r="H3951" i="230" s="1"/>
  <c r="A3953" i="230"/>
  <c r="B3953" i="230" s="1"/>
  <c r="C3952" i="230"/>
  <c r="E3952" i="230" l="1"/>
  <c r="F3952" i="230" s="1"/>
  <c r="H3952" i="230" s="1"/>
  <c r="A3954" i="230"/>
  <c r="B3954" i="230" s="1"/>
  <c r="C3953" i="230"/>
  <c r="E3953" i="230" l="1"/>
  <c r="F3953" i="230" s="1"/>
  <c r="H3953" i="230" s="1"/>
  <c r="A3955" i="230"/>
  <c r="B3955" i="230" s="1"/>
  <c r="C3954" i="230"/>
  <c r="E3954" i="230" l="1"/>
  <c r="F3954" i="230" s="1"/>
  <c r="H3954" i="230" s="1"/>
  <c r="A3956" i="230"/>
  <c r="B3956" i="230" s="1"/>
  <c r="C3955" i="230"/>
  <c r="E3955" i="230" l="1"/>
  <c r="F3955" i="230" s="1"/>
  <c r="H3955" i="230" s="1"/>
  <c r="A3957" i="230"/>
  <c r="B3957" i="230" s="1"/>
  <c r="C3956" i="230"/>
  <c r="E3956" i="230" l="1"/>
  <c r="F3956" i="230" s="1"/>
  <c r="H3956" i="230" s="1"/>
  <c r="A3958" i="230"/>
  <c r="B3958" i="230" s="1"/>
  <c r="C3957" i="230"/>
  <c r="E3957" i="230" l="1"/>
  <c r="F3957" i="230" s="1"/>
  <c r="H3957" i="230" s="1"/>
  <c r="A3959" i="230"/>
  <c r="B3959" i="230" s="1"/>
  <c r="C3958" i="230"/>
  <c r="E3958" i="230" l="1"/>
  <c r="F3958" i="230" s="1"/>
  <c r="H3958" i="230" s="1"/>
  <c r="A3960" i="230"/>
  <c r="B3960" i="230" s="1"/>
  <c r="C3959" i="230"/>
  <c r="E3959" i="230" l="1"/>
  <c r="F3959" i="230" s="1"/>
  <c r="H3959" i="230" s="1"/>
  <c r="A3961" i="230"/>
  <c r="B3961" i="230" s="1"/>
  <c r="C3960" i="230"/>
  <c r="E3960" i="230" l="1"/>
  <c r="F3960" i="230" s="1"/>
  <c r="H3960" i="230" s="1"/>
  <c r="A3962" i="230"/>
  <c r="B3962" i="230" s="1"/>
  <c r="C3961" i="230"/>
  <c r="E3961" i="230" l="1"/>
  <c r="F3961" i="230" s="1"/>
  <c r="H3961" i="230" s="1"/>
  <c r="A3963" i="230"/>
  <c r="B3963" i="230" s="1"/>
  <c r="C3962" i="230"/>
  <c r="E3962" i="230" l="1"/>
  <c r="F3962" i="230" s="1"/>
  <c r="H3962" i="230" s="1"/>
  <c r="A3964" i="230"/>
  <c r="B3964" i="230" s="1"/>
  <c r="C3963" i="230"/>
  <c r="E3963" i="230" l="1"/>
  <c r="F3963" i="230" s="1"/>
  <c r="H3963" i="230" s="1"/>
  <c r="A3965" i="230"/>
  <c r="B3965" i="230" s="1"/>
  <c r="C3964" i="230"/>
  <c r="E3964" i="230" l="1"/>
  <c r="F3964" i="230" s="1"/>
  <c r="H3964" i="230" s="1"/>
  <c r="A3966" i="230"/>
  <c r="B3966" i="230" s="1"/>
  <c r="C3965" i="230"/>
  <c r="E3965" i="230" l="1"/>
  <c r="F3965" i="230" s="1"/>
  <c r="H3965" i="230" s="1"/>
  <c r="A3967" i="230"/>
  <c r="B3967" i="230" s="1"/>
  <c r="C3966" i="230"/>
  <c r="E3966" i="230" l="1"/>
  <c r="F3966" i="230" s="1"/>
  <c r="H3966" i="230" s="1"/>
  <c r="A3968" i="230"/>
  <c r="B3968" i="230" s="1"/>
  <c r="C3967" i="230"/>
  <c r="E3967" i="230" l="1"/>
  <c r="F3967" i="230" s="1"/>
  <c r="H3967" i="230" s="1"/>
  <c r="A3969" i="230"/>
  <c r="B3969" i="230" s="1"/>
  <c r="C3968" i="230"/>
  <c r="E3968" i="230" l="1"/>
  <c r="F3968" i="230" s="1"/>
  <c r="H3968" i="230" s="1"/>
  <c r="A3970" i="230"/>
  <c r="B3970" i="230" s="1"/>
  <c r="C3969" i="230"/>
  <c r="E3969" i="230" l="1"/>
  <c r="F3969" i="230" s="1"/>
  <c r="H3969" i="230" s="1"/>
  <c r="A3971" i="230"/>
  <c r="B3971" i="230" s="1"/>
  <c r="C3970" i="230"/>
  <c r="E3970" i="230" l="1"/>
  <c r="F3970" i="230" s="1"/>
  <c r="H3970" i="230" s="1"/>
  <c r="A3972" i="230"/>
  <c r="B3972" i="230" s="1"/>
  <c r="C3971" i="230"/>
  <c r="E3971" i="230" l="1"/>
  <c r="F3971" i="230" s="1"/>
  <c r="H3971" i="230" s="1"/>
  <c r="A3973" i="230"/>
  <c r="B3973" i="230" s="1"/>
  <c r="C3972" i="230"/>
  <c r="E3972" i="230" l="1"/>
  <c r="F3972" i="230" s="1"/>
  <c r="H3972" i="230" s="1"/>
  <c r="A3974" i="230"/>
  <c r="B3974" i="230" s="1"/>
  <c r="C3973" i="230"/>
  <c r="E3973" i="230" l="1"/>
  <c r="F3973" i="230" s="1"/>
  <c r="H3973" i="230" s="1"/>
  <c r="A3975" i="230"/>
  <c r="B3975" i="230" s="1"/>
  <c r="C3974" i="230"/>
  <c r="E3974" i="230" l="1"/>
  <c r="F3974" i="230" s="1"/>
  <c r="H3974" i="230" s="1"/>
  <c r="A3976" i="230"/>
  <c r="B3976" i="230" s="1"/>
  <c r="C3975" i="230"/>
  <c r="E3975" i="230" l="1"/>
  <c r="F3975" i="230" s="1"/>
  <c r="H3975" i="230" s="1"/>
  <c r="A3977" i="230"/>
  <c r="B3977" i="230" s="1"/>
  <c r="C3976" i="230"/>
  <c r="E3976" i="230" l="1"/>
  <c r="F3976" i="230" s="1"/>
  <c r="H3976" i="230" s="1"/>
  <c r="A3978" i="230"/>
  <c r="B3978" i="230" s="1"/>
  <c r="C3977" i="230"/>
  <c r="E3977" i="230" l="1"/>
  <c r="F3977" i="230" s="1"/>
  <c r="H3977" i="230" s="1"/>
  <c r="A3979" i="230"/>
  <c r="B3979" i="230" s="1"/>
  <c r="C3978" i="230"/>
  <c r="E3978" i="230" l="1"/>
  <c r="F3978" i="230" s="1"/>
  <c r="H3978" i="230" s="1"/>
  <c r="A3980" i="230"/>
  <c r="B3980" i="230" s="1"/>
  <c r="C3979" i="230"/>
  <c r="E3979" i="230" l="1"/>
  <c r="F3979" i="230" s="1"/>
  <c r="H3979" i="230" s="1"/>
  <c r="A3981" i="230"/>
  <c r="B3981" i="230" s="1"/>
  <c r="C3980" i="230"/>
  <c r="E3980" i="230" l="1"/>
  <c r="F3980" i="230" s="1"/>
  <c r="H3980" i="230" s="1"/>
  <c r="A3982" i="230"/>
  <c r="B3982" i="230" s="1"/>
  <c r="C3981" i="230"/>
  <c r="E3981" i="230" l="1"/>
  <c r="F3981" i="230" s="1"/>
  <c r="H3981" i="230" s="1"/>
  <c r="A3983" i="230"/>
  <c r="B3983" i="230" s="1"/>
  <c r="C3982" i="230"/>
  <c r="E3982" i="230" l="1"/>
  <c r="F3982" i="230" s="1"/>
  <c r="H3982" i="230" s="1"/>
  <c r="A3984" i="230"/>
  <c r="B3984" i="230" s="1"/>
  <c r="C3983" i="230"/>
  <c r="E3983" i="230" l="1"/>
  <c r="F3983" i="230" s="1"/>
  <c r="H3983" i="230" s="1"/>
  <c r="A3985" i="230"/>
  <c r="B3985" i="230" s="1"/>
  <c r="C3984" i="230"/>
  <c r="E3984" i="230" l="1"/>
  <c r="F3984" i="230" s="1"/>
  <c r="H3984" i="230" s="1"/>
  <c r="A3986" i="230"/>
  <c r="B3986" i="230" s="1"/>
  <c r="C3985" i="230"/>
  <c r="E3985" i="230" l="1"/>
  <c r="F3985" i="230" s="1"/>
  <c r="H3985" i="230" s="1"/>
  <c r="A3987" i="230"/>
  <c r="B3987" i="230" s="1"/>
  <c r="C3986" i="230"/>
  <c r="E3986" i="230" l="1"/>
  <c r="F3986" i="230" s="1"/>
  <c r="H3986" i="230" s="1"/>
  <c r="A3988" i="230"/>
  <c r="B3988" i="230" s="1"/>
  <c r="C3987" i="230"/>
  <c r="E3987" i="230" l="1"/>
  <c r="F3987" i="230" s="1"/>
  <c r="H3987" i="230" s="1"/>
  <c r="A3989" i="230"/>
  <c r="B3989" i="230" s="1"/>
  <c r="C3988" i="230"/>
  <c r="E3988" i="230" l="1"/>
  <c r="F3988" i="230" s="1"/>
  <c r="H3988" i="230" s="1"/>
  <c r="A3990" i="230"/>
  <c r="B3990" i="230" s="1"/>
  <c r="C3989" i="230"/>
  <c r="E3989" i="230" l="1"/>
  <c r="F3989" i="230" s="1"/>
  <c r="H3989" i="230" s="1"/>
  <c r="A3991" i="230"/>
  <c r="B3991" i="230" s="1"/>
  <c r="C3990" i="230"/>
  <c r="E3990" i="230" l="1"/>
  <c r="F3990" i="230" s="1"/>
  <c r="H3990" i="230" s="1"/>
  <c r="A3992" i="230"/>
  <c r="B3992" i="230" s="1"/>
  <c r="C3991" i="230"/>
  <c r="E3991" i="230" l="1"/>
  <c r="F3991" i="230" s="1"/>
  <c r="H3991" i="230" s="1"/>
  <c r="A3993" i="230"/>
  <c r="B3993" i="230" s="1"/>
  <c r="C3992" i="230"/>
  <c r="E3992" i="230" l="1"/>
  <c r="F3992" i="230" s="1"/>
  <c r="H3992" i="230" s="1"/>
  <c r="A3994" i="230"/>
  <c r="B3994" i="230" s="1"/>
  <c r="C3993" i="230"/>
  <c r="E3993" i="230" l="1"/>
  <c r="F3993" i="230" s="1"/>
  <c r="H3993" i="230" s="1"/>
  <c r="A3995" i="230"/>
  <c r="B3995" i="230" s="1"/>
  <c r="C3994" i="230"/>
  <c r="E3994" i="230" l="1"/>
  <c r="F3994" i="230" s="1"/>
  <c r="H3994" i="230" s="1"/>
  <c r="A3996" i="230"/>
  <c r="B3996" i="230" s="1"/>
  <c r="C3995" i="230"/>
  <c r="E3995" i="230" l="1"/>
  <c r="F3995" i="230" s="1"/>
  <c r="H3995" i="230" s="1"/>
  <c r="A3997" i="230"/>
  <c r="B3997" i="230" s="1"/>
  <c r="C3996" i="230"/>
  <c r="E3996" i="230" l="1"/>
  <c r="F3996" i="230" s="1"/>
  <c r="H3996" i="230" s="1"/>
  <c r="A3998" i="230"/>
  <c r="B3998" i="230" s="1"/>
  <c r="C3997" i="230"/>
  <c r="E3997" i="230" l="1"/>
  <c r="F3997" i="230" s="1"/>
  <c r="H3997" i="230" s="1"/>
  <c r="A3999" i="230"/>
  <c r="B3999" i="230" s="1"/>
  <c r="C3998" i="230"/>
  <c r="E3998" i="230" l="1"/>
  <c r="F3998" i="230" s="1"/>
  <c r="H3998" i="230" s="1"/>
  <c r="A4000" i="230"/>
  <c r="B4000" i="230" s="1"/>
  <c r="C3999" i="230"/>
  <c r="E3999" i="230" l="1"/>
  <c r="F3999" i="230" s="1"/>
  <c r="H3999" i="230" s="1"/>
  <c r="A4001" i="230"/>
  <c r="B4001" i="230" s="1"/>
  <c r="C4000" i="230"/>
  <c r="E4000" i="230" l="1"/>
  <c r="F4000" i="230" s="1"/>
  <c r="H4000" i="230" s="1"/>
  <c r="A4002" i="230"/>
  <c r="B4002" i="230" s="1"/>
  <c r="C4001" i="230"/>
  <c r="E4001" i="230" l="1"/>
  <c r="F4001" i="230" s="1"/>
  <c r="H4001" i="230" s="1"/>
  <c r="A4003" i="230"/>
  <c r="B4003" i="230" s="1"/>
  <c r="C4002" i="230"/>
  <c r="E4002" i="230" l="1"/>
  <c r="F4002" i="230" s="1"/>
  <c r="H4002" i="230" s="1"/>
  <c r="A4004" i="230"/>
  <c r="B4004" i="230" s="1"/>
  <c r="C4003" i="230"/>
  <c r="E4003" i="230" l="1"/>
  <c r="F4003" i="230" s="1"/>
  <c r="H4003" i="230" s="1"/>
  <c r="A4005" i="230"/>
  <c r="B4005" i="230" s="1"/>
  <c r="C4004" i="230"/>
  <c r="E4004" i="230" l="1"/>
  <c r="F4004" i="230" s="1"/>
  <c r="H4004" i="230" s="1"/>
  <c r="A4006" i="230"/>
  <c r="B4006" i="230" s="1"/>
  <c r="C4005" i="230"/>
  <c r="E4005" i="230" l="1"/>
  <c r="F4005" i="230" s="1"/>
  <c r="H4005" i="230" s="1"/>
  <c r="A4007" i="230"/>
  <c r="B4007" i="230" s="1"/>
  <c r="C4006" i="230"/>
  <c r="E4006" i="230" l="1"/>
  <c r="F4006" i="230" s="1"/>
  <c r="H4006" i="230" s="1"/>
  <c r="A4008" i="230"/>
  <c r="B4008" i="230" s="1"/>
  <c r="C4007" i="230"/>
  <c r="A4009" i="230" l="1"/>
  <c r="B4009" i="230" s="1"/>
  <c r="C4008" i="230"/>
  <c r="E4007" i="230"/>
  <c r="F4007" i="230" s="1"/>
  <c r="H4007" i="230" s="1"/>
  <c r="E4008" i="230" l="1"/>
  <c r="F4008" i="230" s="1"/>
  <c r="H4008" i="230" s="1"/>
  <c r="A4010" i="230"/>
  <c r="B4010" i="230" s="1"/>
  <c r="C4009" i="230"/>
  <c r="E4009" i="230" l="1"/>
  <c r="F4009" i="230" s="1"/>
  <c r="H4009" i="230" s="1"/>
  <c r="A4011" i="230"/>
  <c r="B4011" i="230" s="1"/>
  <c r="C4010" i="230"/>
  <c r="E4010" i="230" l="1"/>
  <c r="F4010" i="230" s="1"/>
  <c r="H4010" i="230" s="1"/>
  <c r="A4012" i="230"/>
  <c r="B4012" i="230" s="1"/>
  <c r="C4011" i="230"/>
  <c r="E4011" i="230" l="1"/>
  <c r="F4011" i="230" s="1"/>
  <c r="H4011" i="230" s="1"/>
  <c r="A4013" i="230"/>
  <c r="B4013" i="230" s="1"/>
  <c r="C4012" i="230"/>
  <c r="E4012" i="230" l="1"/>
  <c r="F4012" i="230" s="1"/>
  <c r="H4012" i="230" s="1"/>
  <c r="A4014" i="230"/>
  <c r="B4014" i="230" s="1"/>
  <c r="C4013" i="230"/>
  <c r="E4013" i="230" l="1"/>
  <c r="F4013" i="230" s="1"/>
  <c r="H4013" i="230" s="1"/>
  <c r="A4015" i="230"/>
  <c r="B4015" i="230" s="1"/>
  <c r="C4014" i="230"/>
  <c r="E4014" i="230" l="1"/>
  <c r="F4014" i="230" s="1"/>
  <c r="H4014" i="230" s="1"/>
  <c r="A4016" i="230"/>
  <c r="B4016" i="230" s="1"/>
  <c r="C4015" i="230"/>
  <c r="E4015" i="230" l="1"/>
  <c r="F4015" i="230" s="1"/>
  <c r="H4015" i="230" s="1"/>
  <c r="A4017" i="230"/>
  <c r="B4017" i="230" s="1"/>
  <c r="C4016" i="230"/>
  <c r="E4016" i="230" l="1"/>
  <c r="F4016" i="230" s="1"/>
  <c r="H4016" i="230" s="1"/>
  <c r="A4018" i="230"/>
  <c r="B4018" i="230" s="1"/>
  <c r="C4017" i="230"/>
  <c r="E4017" i="230" l="1"/>
  <c r="F4017" i="230" s="1"/>
  <c r="H4017" i="230" s="1"/>
  <c r="A4019" i="230"/>
  <c r="B4019" i="230" s="1"/>
  <c r="C4018" i="230"/>
  <c r="E4018" i="230" l="1"/>
  <c r="F4018" i="230" s="1"/>
  <c r="H4018" i="230" s="1"/>
  <c r="A4020" i="230"/>
  <c r="B4020" i="230" s="1"/>
  <c r="C4019" i="230"/>
  <c r="A4021" i="230" l="1"/>
  <c r="B4021" i="230" s="1"/>
  <c r="C4020" i="230"/>
  <c r="E4019" i="230"/>
  <c r="F4019" i="230" s="1"/>
  <c r="H4019" i="230" s="1"/>
  <c r="E4020" i="230" l="1"/>
  <c r="F4020" i="230" s="1"/>
  <c r="H4020" i="230" s="1"/>
  <c r="A4022" i="230"/>
  <c r="B4022" i="230" s="1"/>
  <c r="C4021" i="230"/>
  <c r="E4021" i="230" l="1"/>
  <c r="F4021" i="230" s="1"/>
  <c r="H4021" i="230" s="1"/>
  <c r="A4023" i="230"/>
  <c r="B4023" i="230" s="1"/>
  <c r="C4022" i="230"/>
  <c r="E4022" i="230" l="1"/>
  <c r="F4022" i="230" s="1"/>
  <c r="H4022" i="230" s="1"/>
  <c r="A4024" i="230"/>
  <c r="B4024" i="230" s="1"/>
  <c r="C4023" i="230"/>
  <c r="E4023" i="230" l="1"/>
  <c r="F4023" i="230" s="1"/>
  <c r="H4023" i="230" s="1"/>
  <c r="A4025" i="230"/>
  <c r="B4025" i="230" s="1"/>
  <c r="C4024" i="230"/>
  <c r="E4024" i="230" l="1"/>
  <c r="F4024" i="230" s="1"/>
  <c r="H4024" i="230" s="1"/>
  <c r="A4026" i="230"/>
  <c r="B4026" i="230" s="1"/>
  <c r="C4025" i="230"/>
  <c r="E4025" i="230" l="1"/>
  <c r="F4025" i="230" s="1"/>
  <c r="H4025" i="230" s="1"/>
  <c r="A4027" i="230"/>
  <c r="B4027" i="230" s="1"/>
  <c r="C4026" i="230"/>
  <c r="E4026" i="230" l="1"/>
  <c r="F4026" i="230" s="1"/>
  <c r="H4026" i="230" s="1"/>
  <c r="A4028" i="230"/>
  <c r="B4028" i="230" s="1"/>
  <c r="C4027" i="230"/>
  <c r="E4027" i="230" l="1"/>
  <c r="F4027" i="230" s="1"/>
  <c r="H4027" i="230" s="1"/>
  <c r="A4029" i="230"/>
  <c r="B4029" i="230" s="1"/>
  <c r="C4028" i="230"/>
  <c r="E4028" i="230" l="1"/>
  <c r="F4028" i="230" s="1"/>
  <c r="H4028" i="230" s="1"/>
  <c r="A4030" i="230"/>
  <c r="B4030" i="230" s="1"/>
  <c r="C4029" i="230"/>
  <c r="A4031" i="230" l="1"/>
  <c r="B4031" i="230" s="1"/>
  <c r="C4030" i="230"/>
  <c r="E4029" i="230"/>
  <c r="F4029" i="230" s="1"/>
  <c r="H4029" i="230" s="1"/>
  <c r="E4030" i="230" l="1"/>
  <c r="F4030" i="230" s="1"/>
  <c r="H4030" i="230" s="1"/>
  <c r="A4032" i="230"/>
  <c r="B4032" i="230" s="1"/>
  <c r="C4031" i="230"/>
  <c r="E4031" i="230" l="1"/>
  <c r="F4031" i="230" s="1"/>
  <c r="H4031" i="230" s="1"/>
  <c r="A4033" i="230"/>
  <c r="B4033" i="230" s="1"/>
  <c r="C4032" i="230"/>
  <c r="E4032" i="230" l="1"/>
  <c r="F4032" i="230" s="1"/>
  <c r="H4032" i="230" s="1"/>
  <c r="A4034" i="230"/>
  <c r="B4034" i="230" s="1"/>
  <c r="C4033" i="230"/>
  <c r="E4033" i="230" l="1"/>
  <c r="F4033" i="230" s="1"/>
  <c r="H4033" i="230" s="1"/>
  <c r="A4035" i="230"/>
  <c r="B4035" i="230" s="1"/>
  <c r="C4034" i="230"/>
  <c r="A4036" i="230" l="1"/>
  <c r="B4036" i="230" s="1"/>
  <c r="C4035" i="230"/>
  <c r="E4034" i="230"/>
  <c r="F4034" i="230" s="1"/>
  <c r="H4034" i="230" s="1"/>
  <c r="E4035" i="230" l="1"/>
  <c r="F4035" i="230" s="1"/>
  <c r="H4035" i="230" s="1"/>
  <c r="A4037" i="230"/>
  <c r="B4037" i="230" s="1"/>
  <c r="C4036" i="230"/>
  <c r="E4036" i="230" l="1"/>
  <c r="F4036" i="230" s="1"/>
  <c r="H4036" i="230" s="1"/>
  <c r="A4038" i="230"/>
  <c r="B4038" i="230" s="1"/>
  <c r="C4037" i="230"/>
  <c r="E4037" i="230" l="1"/>
  <c r="F4037" i="230" s="1"/>
  <c r="H4037" i="230" s="1"/>
  <c r="A4039" i="230"/>
  <c r="B4039" i="230" s="1"/>
  <c r="C4038" i="230"/>
  <c r="A4040" i="230" l="1"/>
  <c r="B4040" i="230" s="1"/>
  <c r="C4039" i="230"/>
  <c r="E4038" i="230"/>
  <c r="F4038" i="230" s="1"/>
  <c r="H4038" i="230" s="1"/>
  <c r="E4039" i="230" l="1"/>
  <c r="F4039" i="230" s="1"/>
  <c r="H4039" i="230" s="1"/>
  <c r="A4041" i="230"/>
  <c r="B4041" i="230" s="1"/>
  <c r="C4040" i="230"/>
  <c r="E4040" i="230" l="1"/>
  <c r="F4040" i="230" s="1"/>
  <c r="H4040" i="230" s="1"/>
  <c r="A4042" i="230"/>
  <c r="B4042" i="230" s="1"/>
  <c r="C4041" i="230"/>
  <c r="E4041" i="230" l="1"/>
  <c r="F4041" i="230" s="1"/>
  <c r="H4041" i="230" s="1"/>
  <c r="A4043" i="230"/>
  <c r="B4043" i="230" s="1"/>
  <c r="C4042" i="230"/>
  <c r="A4044" i="230" l="1"/>
  <c r="B4044" i="230" s="1"/>
  <c r="C4043" i="230"/>
  <c r="E4042" i="230"/>
  <c r="F4042" i="230" s="1"/>
  <c r="H4042" i="230" s="1"/>
  <c r="E4043" i="230" l="1"/>
  <c r="F4043" i="230" s="1"/>
  <c r="H4043" i="230" s="1"/>
  <c r="A4045" i="230"/>
  <c r="B4045" i="230" s="1"/>
  <c r="C4044" i="230"/>
  <c r="E4044" i="230" l="1"/>
  <c r="F4044" i="230" s="1"/>
  <c r="H4044" i="230" s="1"/>
  <c r="A4046" i="230"/>
  <c r="B4046" i="230" s="1"/>
  <c r="C4045" i="230"/>
  <c r="E4045" i="230" l="1"/>
  <c r="F4045" i="230" s="1"/>
  <c r="H4045" i="230" s="1"/>
  <c r="A4047" i="230"/>
  <c r="B4047" i="230" s="1"/>
  <c r="C4046" i="230"/>
  <c r="E4046" i="230" l="1"/>
  <c r="F4046" i="230" s="1"/>
  <c r="H4046" i="230" s="1"/>
  <c r="A4048" i="230"/>
  <c r="B4048" i="230" s="1"/>
  <c r="C4047" i="230"/>
  <c r="A4049" i="230" l="1"/>
  <c r="B4049" i="230" s="1"/>
  <c r="C4048" i="230"/>
  <c r="E4047" i="230"/>
  <c r="F4047" i="230" s="1"/>
  <c r="H4047" i="230" s="1"/>
  <c r="E4048" i="230" l="1"/>
  <c r="F4048" i="230" s="1"/>
  <c r="H4048" i="230" s="1"/>
  <c r="A4050" i="230"/>
  <c r="B4050" i="230" s="1"/>
  <c r="C4049" i="230"/>
  <c r="E4049" i="230" l="1"/>
  <c r="F4049" i="230" s="1"/>
  <c r="H4049" i="230" s="1"/>
  <c r="A4051" i="230"/>
  <c r="B4051" i="230" s="1"/>
  <c r="C4050" i="230"/>
  <c r="E4050" i="230" l="1"/>
  <c r="F4050" i="230" s="1"/>
  <c r="H4050" i="230" s="1"/>
  <c r="A4052" i="230"/>
  <c r="B4052" i="230" s="1"/>
  <c r="C4051" i="230"/>
  <c r="A4053" i="230" l="1"/>
  <c r="B4053" i="230" s="1"/>
  <c r="C4052" i="230"/>
  <c r="E4051" i="230"/>
  <c r="F4051" i="230" s="1"/>
  <c r="H4051" i="230" s="1"/>
  <c r="E4052" i="230" l="1"/>
  <c r="F4052" i="230" s="1"/>
  <c r="H4052" i="230" s="1"/>
  <c r="A4054" i="230"/>
  <c r="B4054" i="230" s="1"/>
  <c r="C4053" i="230"/>
  <c r="E4053" i="230" l="1"/>
  <c r="F4053" i="230" s="1"/>
  <c r="H4053" i="230" s="1"/>
  <c r="A4055" i="230"/>
  <c r="B4055" i="230" s="1"/>
  <c r="C4054" i="230"/>
  <c r="E4054" i="230" l="1"/>
  <c r="F4054" i="230" s="1"/>
  <c r="H4054" i="230" s="1"/>
  <c r="A4056" i="230"/>
  <c r="B4056" i="230" s="1"/>
  <c r="C4055" i="230"/>
  <c r="A4057" i="230" l="1"/>
  <c r="B4057" i="230" s="1"/>
  <c r="C4056" i="230"/>
  <c r="E4055" i="230"/>
  <c r="F4055" i="230" s="1"/>
  <c r="H4055" i="230" s="1"/>
  <c r="E4056" i="230" l="1"/>
  <c r="F4056" i="230" s="1"/>
  <c r="H4056" i="230" s="1"/>
  <c r="A4058" i="230"/>
  <c r="B4058" i="230" s="1"/>
  <c r="C4057" i="230"/>
  <c r="E4057" i="230" l="1"/>
  <c r="F4057" i="230" s="1"/>
  <c r="H4057" i="230" s="1"/>
  <c r="A4059" i="230"/>
  <c r="B4059" i="230" s="1"/>
  <c r="C4058" i="230"/>
  <c r="E4058" i="230" l="1"/>
  <c r="F4058" i="230" s="1"/>
  <c r="H4058" i="230" s="1"/>
  <c r="A4060" i="230"/>
  <c r="B4060" i="230" s="1"/>
  <c r="C4059" i="230"/>
  <c r="E4059" i="230" l="1"/>
  <c r="F4059" i="230" s="1"/>
  <c r="H4059" i="230" s="1"/>
  <c r="A4061" i="230"/>
  <c r="B4061" i="230" s="1"/>
  <c r="C4060" i="230"/>
  <c r="E4060" i="230" l="1"/>
  <c r="F4060" i="230" s="1"/>
  <c r="H4060" i="230" s="1"/>
  <c r="A4062" i="230"/>
  <c r="B4062" i="230" s="1"/>
  <c r="C4061" i="230"/>
  <c r="E4061" i="230" l="1"/>
  <c r="F4061" i="230" s="1"/>
  <c r="H4061" i="230" s="1"/>
  <c r="A4063" i="230"/>
  <c r="B4063" i="230" s="1"/>
  <c r="C4062" i="230"/>
  <c r="E4062" i="230" l="1"/>
  <c r="F4062" i="230" s="1"/>
  <c r="H4062" i="230" s="1"/>
  <c r="A4064" i="230"/>
  <c r="B4064" i="230" s="1"/>
  <c r="C4063" i="230"/>
  <c r="E4063" i="230" l="1"/>
  <c r="F4063" i="230" s="1"/>
  <c r="H4063" i="230" s="1"/>
  <c r="A4065" i="230"/>
  <c r="B4065" i="230" s="1"/>
  <c r="C4064" i="230"/>
  <c r="E4064" i="230" l="1"/>
  <c r="F4064" i="230" s="1"/>
  <c r="H4064" i="230" s="1"/>
  <c r="A4066" i="230"/>
  <c r="B4066" i="230" s="1"/>
  <c r="C4065" i="230"/>
  <c r="A4067" i="230" l="1"/>
  <c r="B4067" i="230" s="1"/>
  <c r="C4066" i="230"/>
  <c r="E4065" i="230"/>
  <c r="F4065" i="230" s="1"/>
  <c r="H4065" i="230" s="1"/>
  <c r="E4066" i="230" l="1"/>
  <c r="F4066" i="230" s="1"/>
  <c r="H4066" i="230" s="1"/>
  <c r="A4068" i="230"/>
  <c r="B4068" i="230" s="1"/>
  <c r="C4067" i="230"/>
  <c r="E4067" i="230" l="1"/>
  <c r="F4067" i="230" s="1"/>
  <c r="H4067" i="230" s="1"/>
  <c r="A4069" i="230"/>
  <c r="B4069" i="230" s="1"/>
  <c r="C4068" i="230"/>
  <c r="A4070" i="230" l="1"/>
  <c r="B4070" i="230" s="1"/>
  <c r="C4069" i="230"/>
  <c r="E4068" i="230"/>
  <c r="F4068" i="230" s="1"/>
  <c r="H4068" i="230" s="1"/>
  <c r="E4069" i="230" l="1"/>
  <c r="F4069" i="230" s="1"/>
  <c r="H4069" i="230" s="1"/>
  <c r="A4071" i="230"/>
  <c r="B4071" i="230" s="1"/>
  <c r="C4070" i="230"/>
  <c r="E4070" i="230" l="1"/>
  <c r="F4070" i="230" s="1"/>
  <c r="H4070" i="230" s="1"/>
  <c r="A4072" i="230"/>
  <c r="B4072" i="230" s="1"/>
  <c r="C4071" i="230"/>
  <c r="E4071" i="230" l="1"/>
  <c r="F4071" i="230" s="1"/>
  <c r="H4071" i="230" s="1"/>
  <c r="A4073" i="230"/>
  <c r="B4073" i="230" s="1"/>
  <c r="C4072" i="230"/>
  <c r="E4072" i="230" l="1"/>
  <c r="F4072" i="230" s="1"/>
  <c r="H4072" i="230" s="1"/>
  <c r="A4074" i="230"/>
  <c r="B4074" i="230" s="1"/>
  <c r="C4073" i="230"/>
  <c r="E4073" i="230" l="1"/>
  <c r="F4073" i="230" s="1"/>
  <c r="H4073" i="230" s="1"/>
  <c r="A4075" i="230"/>
  <c r="B4075" i="230" s="1"/>
  <c r="C4074" i="230"/>
  <c r="E4074" i="230" l="1"/>
  <c r="F4074" i="230" s="1"/>
  <c r="H4074" i="230" s="1"/>
  <c r="A4076" i="230"/>
  <c r="B4076" i="230" s="1"/>
  <c r="C4075" i="230"/>
  <c r="E4075" i="230" l="1"/>
  <c r="F4075" i="230" s="1"/>
  <c r="H4075" i="230" s="1"/>
  <c r="A4077" i="230"/>
  <c r="B4077" i="230" s="1"/>
  <c r="C4076" i="230"/>
  <c r="E4076" i="230" l="1"/>
  <c r="F4076" i="230" s="1"/>
  <c r="H4076" i="230" s="1"/>
  <c r="A4078" i="230"/>
  <c r="B4078" i="230" s="1"/>
  <c r="C4077" i="230"/>
  <c r="E4077" i="230" l="1"/>
  <c r="F4077" i="230" s="1"/>
  <c r="H4077" i="230" s="1"/>
  <c r="A4079" i="230"/>
  <c r="B4079" i="230" s="1"/>
  <c r="C4078" i="230"/>
  <c r="E4078" i="230" l="1"/>
  <c r="F4078" i="230" s="1"/>
  <c r="H4078" i="230" s="1"/>
  <c r="A4080" i="230"/>
  <c r="B4080" i="230" s="1"/>
  <c r="C4079" i="230"/>
  <c r="E4079" i="230" l="1"/>
  <c r="F4079" i="230" s="1"/>
  <c r="H4079" i="230" s="1"/>
  <c r="A4081" i="230"/>
  <c r="B4081" i="230" s="1"/>
  <c r="C4080" i="230"/>
  <c r="E4080" i="230" l="1"/>
  <c r="F4080" i="230" s="1"/>
  <c r="H4080" i="230" s="1"/>
  <c r="A4082" i="230"/>
  <c r="B4082" i="230" s="1"/>
  <c r="C4081" i="230"/>
  <c r="A4083" i="230" l="1"/>
  <c r="B4083" i="230" s="1"/>
  <c r="C4082" i="230"/>
  <c r="E4081" i="230"/>
  <c r="F4081" i="230" s="1"/>
  <c r="H4081" i="230" s="1"/>
  <c r="E4082" i="230" l="1"/>
  <c r="F4082" i="230" s="1"/>
  <c r="H4082" i="230" s="1"/>
  <c r="A4084" i="230"/>
  <c r="B4084" i="230" s="1"/>
  <c r="C4083" i="230"/>
  <c r="A4085" i="230" l="1"/>
  <c r="B4085" i="230" s="1"/>
  <c r="C4084" i="230"/>
  <c r="E4083" i="230"/>
  <c r="F4083" i="230" s="1"/>
  <c r="H4083" i="230" s="1"/>
  <c r="E4084" i="230" l="1"/>
  <c r="F4084" i="230" s="1"/>
  <c r="H4084" i="230" s="1"/>
  <c r="A4086" i="230"/>
  <c r="B4086" i="230" s="1"/>
  <c r="C4085" i="230"/>
  <c r="E4085" i="230" l="1"/>
  <c r="F4085" i="230" s="1"/>
  <c r="H4085" i="230" s="1"/>
  <c r="A4087" i="230"/>
  <c r="B4087" i="230" s="1"/>
  <c r="C4086" i="230"/>
  <c r="E4086" i="230" l="1"/>
  <c r="F4086" i="230" s="1"/>
  <c r="H4086" i="230" s="1"/>
  <c r="A4088" i="230"/>
  <c r="B4088" i="230" s="1"/>
  <c r="C4087" i="230"/>
  <c r="E4087" i="230" l="1"/>
  <c r="F4087" i="230" s="1"/>
  <c r="H4087" i="230" s="1"/>
  <c r="A4089" i="230"/>
  <c r="B4089" i="230" s="1"/>
  <c r="C4088" i="230"/>
  <c r="E4088" i="230" l="1"/>
  <c r="F4088" i="230" s="1"/>
  <c r="H4088" i="230" s="1"/>
  <c r="A4090" i="230"/>
  <c r="B4090" i="230" s="1"/>
  <c r="C4089" i="230"/>
  <c r="E4089" i="230" l="1"/>
  <c r="F4089" i="230" s="1"/>
  <c r="H4089" i="230" s="1"/>
  <c r="A4091" i="230"/>
  <c r="B4091" i="230" s="1"/>
  <c r="C4090" i="230"/>
  <c r="E4090" i="230" l="1"/>
  <c r="F4090" i="230" s="1"/>
  <c r="H4090" i="230" s="1"/>
  <c r="A4092" i="230"/>
  <c r="B4092" i="230" s="1"/>
  <c r="C4091" i="230"/>
  <c r="E4091" i="230" l="1"/>
  <c r="F4091" i="230" s="1"/>
  <c r="H4091" i="230" s="1"/>
  <c r="A4093" i="230"/>
  <c r="B4093" i="230" s="1"/>
  <c r="C4092" i="230"/>
  <c r="E4092" i="230" l="1"/>
  <c r="F4092" i="230" s="1"/>
  <c r="H4092" i="230" s="1"/>
  <c r="A4094" i="230"/>
  <c r="B4094" i="230" s="1"/>
  <c r="C4093" i="230"/>
  <c r="E4093" i="230" l="1"/>
  <c r="F4093" i="230" s="1"/>
  <c r="H4093" i="230" s="1"/>
  <c r="A4095" i="230"/>
  <c r="B4095" i="230" s="1"/>
  <c r="C4094" i="230"/>
  <c r="E4094" i="230" l="1"/>
  <c r="F4094" i="230" s="1"/>
  <c r="H4094" i="230" s="1"/>
  <c r="A4096" i="230"/>
  <c r="B4096" i="230" s="1"/>
  <c r="C4095" i="230"/>
  <c r="E4095" i="230" l="1"/>
  <c r="F4095" i="230" s="1"/>
  <c r="H4095" i="230" s="1"/>
  <c r="A4097" i="230"/>
  <c r="B4097" i="230" s="1"/>
  <c r="C4096" i="230"/>
  <c r="E4096" i="230" l="1"/>
  <c r="F4096" i="230" s="1"/>
  <c r="H4096" i="230" s="1"/>
  <c r="A4098" i="230"/>
  <c r="B4098" i="230" s="1"/>
  <c r="C4097" i="230"/>
  <c r="A4099" i="230" l="1"/>
  <c r="B4099" i="230" s="1"/>
  <c r="C4098" i="230"/>
  <c r="E4097" i="230"/>
  <c r="F4097" i="230" s="1"/>
  <c r="H4097" i="230" s="1"/>
  <c r="E4098" i="230" l="1"/>
  <c r="F4098" i="230" s="1"/>
  <c r="H4098" i="230" s="1"/>
  <c r="A4100" i="230"/>
  <c r="B4100" i="230" s="1"/>
  <c r="C4099" i="230"/>
  <c r="A4101" i="230" l="1"/>
  <c r="B4101" i="230" s="1"/>
  <c r="C4100" i="230"/>
  <c r="E4099" i="230"/>
  <c r="F4099" i="230" s="1"/>
  <c r="H4099" i="230" s="1"/>
  <c r="E4100" i="230" l="1"/>
  <c r="F4100" i="230" s="1"/>
  <c r="H4100" i="230" s="1"/>
  <c r="A4102" i="230"/>
  <c r="B4102" i="230" s="1"/>
  <c r="C4101" i="230"/>
  <c r="E4101" i="230" l="1"/>
  <c r="F4101" i="230" s="1"/>
  <c r="H4101" i="230" s="1"/>
  <c r="A4103" i="230"/>
  <c r="B4103" i="230" s="1"/>
  <c r="C4102" i="230"/>
  <c r="E4102" i="230" l="1"/>
  <c r="F4102" i="230" s="1"/>
  <c r="H4102" i="230" s="1"/>
  <c r="A4104" i="230"/>
  <c r="B4104" i="230" s="1"/>
  <c r="C4103" i="230"/>
  <c r="E4103" i="230" l="1"/>
  <c r="F4103" i="230" s="1"/>
  <c r="H4103" i="230" s="1"/>
  <c r="A4105" i="230"/>
  <c r="B4105" i="230" s="1"/>
  <c r="C4104" i="230"/>
  <c r="E4104" i="230" l="1"/>
  <c r="F4104" i="230" s="1"/>
  <c r="H4104" i="230" s="1"/>
  <c r="A4106" i="230"/>
  <c r="B4106" i="230" s="1"/>
  <c r="C4105" i="230"/>
  <c r="A4107" i="230" l="1"/>
  <c r="B4107" i="230" s="1"/>
  <c r="C4106" i="230"/>
  <c r="E4105" i="230"/>
  <c r="F4105" i="230" s="1"/>
  <c r="H4105" i="230" s="1"/>
  <c r="E4106" i="230" l="1"/>
  <c r="F4106" i="230" s="1"/>
  <c r="H4106" i="230" s="1"/>
  <c r="A4108" i="230"/>
  <c r="B4108" i="230" s="1"/>
  <c r="C4107" i="230"/>
  <c r="E4107" i="230" l="1"/>
  <c r="F4107" i="230" s="1"/>
  <c r="H4107" i="230" s="1"/>
  <c r="A4109" i="230"/>
  <c r="B4109" i="230" s="1"/>
  <c r="C4108" i="230"/>
  <c r="A4110" i="230" l="1"/>
  <c r="B4110" i="230" s="1"/>
  <c r="C4109" i="230"/>
  <c r="E4108" i="230"/>
  <c r="F4108" i="230" s="1"/>
  <c r="H4108" i="230" s="1"/>
  <c r="E4109" i="230" l="1"/>
  <c r="F4109" i="230" s="1"/>
  <c r="H4109" i="230" s="1"/>
  <c r="A4111" i="230"/>
  <c r="B4111" i="230" s="1"/>
  <c r="C4110" i="230"/>
  <c r="A4112" i="230" l="1"/>
  <c r="B4112" i="230" s="1"/>
  <c r="C4111" i="230"/>
  <c r="E4110" i="230"/>
  <c r="F4110" i="230" s="1"/>
  <c r="H4110" i="230" s="1"/>
  <c r="E4111" i="230" l="1"/>
  <c r="F4111" i="230" s="1"/>
  <c r="H4111" i="230" s="1"/>
  <c r="A4113" i="230"/>
  <c r="B4113" i="230" s="1"/>
  <c r="C4112" i="230"/>
  <c r="E4112" i="230" l="1"/>
  <c r="F4112" i="230" s="1"/>
  <c r="H4112" i="230" s="1"/>
  <c r="A4114" i="230"/>
  <c r="B4114" i="230" s="1"/>
  <c r="C4113" i="230"/>
  <c r="E4113" i="230" l="1"/>
  <c r="F4113" i="230" s="1"/>
  <c r="H4113" i="230" s="1"/>
  <c r="A4115" i="230"/>
  <c r="B4115" i="230" s="1"/>
  <c r="C4114" i="230"/>
  <c r="A4116" i="230" l="1"/>
  <c r="B4116" i="230" s="1"/>
  <c r="C4115" i="230"/>
  <c r="E4114" i="230"/>
  <c r="F4114" i="230" s="1"/>
  <c r="H4114" i="230" s="1"/>
  <c r="E4115" i="230" l="1"/>
  <c r="F4115" i="230" s="1"/>
  <c r="H4115" i="230" s="1"/>
  <c r="A4117" i="230"/>
  <c r="B4117" i="230" s="1"/>
  <c r="C4116" i="230"/>
  <c r="E4116" i="230" l="1"/>
  <c r="F4116" i="230" s="1"/>
  <c r="H4116" i="230" s="1"/>
  <c r="A4118" i="230"/>
  <c r="B4118" i="230" s="1"/>
  <c r="C4117" i="230"/>
  <c r="E4117" i="230" l="1"/>
  <c r="F4117" i="230" s="1"/>
  <c r="H4117" i="230" s="1"/>
  <c r="A4119" i="230"/>
  <c r="B4119" i="230" s="1"/>
  <c r="C4118" i="230"/>
  <c r="E4118" i="230" l="1"/>
  <c r="F4118" i="230" s="1"/>
  <c r="H4118" i="230" s="1"/>
  <c r="A4120" i="230"/>
  <c r="B4120" i="230" s="1"/>
  <c r="C4119" i="230"/>
  <c r="E4119" i="230" l="1"/>
  <c r="F4119" i="230" s="1"/>
  <c r="H4119" i="230" s="1"/>
  <c r="A4121" i="230"/>
  <c r="B4121" i="230" s="1"/>
  <c r="C4120" i="230"/>
  <c r="E4120" i="230" l="1"/>
  <c r="F4120" i="230" s="1"/>
  <c r="H4120" i="230" s="1"/>
  <c r="A4122" i="230"/>
  <c r="B4122" i="230" s="1"/>
  <c r="C4121" i="230"/>
  <c r="E4121" i="230" l="1"/>
  <c r="F4121" i="230" s="1"/>
  <c r="H4121" i="230" s="1"/>
  <c r="A4123" i="230"/>
  <c r="B4123" i="230" s="1"/>
  <c r="C4122" i="230"/>
  <c r="E4122" i="230" l="1"/>
  <c r="F4122" i="230" s="1"/>
  <c r="H4122" i="230" s="1"/>
  <c r="A4124" i="230"/>
  <c r="B4124" i="230" s="1"/>
  <c r="C4123" i="230"/>
  <c r="E4123" i="230" l="1"/>
  <c r="F4123" i="230" s="1"/>
  <c r="H4123" i="230" s="1"/>
  <c r="A4125" i="230"/>
  <c r="B4125" i="230" s="1"/>
  <c r="C4124" i="230"/>
  <c r="A4126" i="230" l="1"/>
  <c r="B4126" i="230" s="1"/>
  <c r="C4125" i="230"/>
  <c r="E4124" i="230"/>
  <c r="F4124" i="230" s="1"/>
  <c r="H4124" i="230" s="1"/>
  <c r="E4125" i="230" l="1"/>
  <c r="F4125" i="230" s="1"/>
  <c r="H4125" i="230" s="1"/>
  <c r="A4127" i="230"/>
  <c r="B4127" i="230" s="1"/>
  <c r="C4126" i="230"/>
  <c r="E4126" i="230" l="1"/>
  <c r="F4126" i="230" s="1"/>
  <c r="H4126" i="230" s="1"/>
  <c r="A4128" i="230"/>
  <c r="B4128" i="230" s="1"/>
  <c r="C4127" i="230"/>
  <c r="E4127" i="230" l="1"/>
  <c r="F4127" i="230" s="1"/>
  <c r="H4127" i="230" s="1"/>
  <c r="A4129" i="230"/>
  <c r="B4129" i="230" s="1"/>
  <c r="C4128" i="230"/>
  <c r="E4128" i="230" l="1"/>
  <c r="F4128" i="230" s="1"/>
  <c r="H4128" i="230" s="1"/>
  <c r="A4130" i="230"/>
  <c r="B4130" i="230" s="1"/>
  <c r="C4129" i="230"/>
  <c r="E4129" i="230" l="1"/>
  <c r="F4129" i="230" s="1"/>
  <c r="H4129" i="230" s="1"/>
  <c r="A4131" i="230"/>
  <c r="B4131" i="230" s="1"/>
  <c r="C4130" i="230"/>
  <c r="A4132" i="230" l="1"/>
  <c r="B4132" i="230" s="1"/>
  <c r="C4131" i="230"/>
  <c r="E4130" i="230"/>
  <c r="F4130" i="230" s="1"/>
  <c r="H4130" i="230" s="1"/>
  <c r="E4131" i="230" l="1"/>
  <c r="F4131" i="230" s="1"/>
  <c r="H4131" i="230" s="1"/>
  <c r="A4133" i="230"/>
  <c r="B4133" i="230" s="1"/>
  <c r="C4132" i="230"/>
  <c r="A4134" i="230" l="1"/>
  <c r="B4134" i="230" s="1"/>
  <c r="C4133" i="230"/>
  <c r="E4132" i="230"/>
  <c r="F4132" i="230" s="1"/>
  <c r="H4132" i="230" s="1"/>
  <c r="E4133" i="230" l="1"/>
  <c r="F4133" i="230" s="1"/>
  <c r="H4133" i="230" s="1"/>
  <c r="A4135" i="230"/>
  <c r="B4135" i="230" s="1"/>
  <c r="C4134" i="230"/>
  <c r="E4134" i="230" l="1"/>
  <c r="F4134" i="230" s="1"/>
  <c r="H4134" i="230" s="1"/>
  <c r="A4136" i="230"/>
  <c r="B4136" i="230" s="1"/>
  <c r="C4135" i="230"/>
  <c r="E4135" i="230" l="1"/>
  <c r="F4135" i="230" s="1"/>
  <c r="H4135" i="230" s="1"/>
  <c r="A4137" i="230"/>
  <c r="B4137" i="230" s="1"/>
  <c r="C4136" i="230"/>
  <c r="A4138" i="230" l="1"/>
  <c r="B4138" i="230" s="1"/>
  <c r="C4137" i="230"/>
  <c r="E4136" i="230"/>
  <c r="F4136" i="230" s="1"/>
  <c r="H4136" i="230" s="1"/>
  <c r="E4137" i="230" l="1"/>
  <c r="F4137" i="230" s="1"/>
  <c r="H4137" i="230" s="1"/>
  <c r="A4139" i="230"/>
  <c r="B4139" i="230" s="1"/>
  <c r="C4138" i="230"/>
  <c r="E4138" i="230" l="1"/>
  <c r="F4138" i="230" s="1"/>
  <c r="H4138" i="230" s="1"/>
  <c r="A4140" i="230"/>
  <c r="B4140" i="230" s="1"/>
  <c r="C4139" i="230"/>
  <c r="E4139" i="230" l="1"/>
  <c r="F4139" i="230" s="1"/>
  <c r="H4139" i="230" s="1"/>
  <c r="A4141" i="230"/>
  <c r="B4141" i="230" s="1"/>
  <c r="C4140" i="230"/>
  <c r="A4142" i="230" l="1"/>
  <c r="B4142" i="230" s="1"/>
  <c r="C4141" i="230"/>
  <c r="E4140" i="230"/>
  <c r="F4140" i="230" s="1"/>
  <c r="H4140" i="230" s="1"/>
  <c r="A4143" i="230" l="1"/>
  <c r="B4143" i="230" s="1"/>
  <c r="C4142" i="230"/>
  <c r="E4141" i="230"/>
  <c r="F4141" i="230" s="1"/>
  <c r="H4141" i="230" s="1"/>
  <c r="A4144" i="230" l="1"/>
  <c r="B4144" i="230" s="1"/>
  <c r="C4143" i="230"/>
  <c r="E4142" i="230"/>
  <c r="F4142" i="230" s="1"/>
  <c r="H4142" i="230" s="1"/>
  <c r="A4145" i="230" l="1"/>
  <c r="B4145" i="230" s="1"/>
  <c r="C4144" i="230"/>
  <c r="E4143" i="230"/>
  <c r="F4143" i="230" s="1"/>
  <c r="H4143" i="230" s="1"/>
  <c r="A4146" i="230" l="1"/>
  <c r="B4146" i="230" s="1"/>
  <c r="C4145" i="230"/>
  <c r="E4144" i="230"/>
  <c r="F4144" i="230" s="1"/>
  <c r="H4144" i="230" s="1"/>
  <c r="A4147" i="230" l="1"/>
  <c r="B4147" i="230" s="1"/>
  <c r="C4146" i="230"/>
  <c r="E4145" i="230"/>
  <c r="F4145" i="230" s="1"/>
  <c r="H4145" i="230" s="1"/>
  <c r="A4148" i="230" l="1"/>
  <c r="B4148" i="230" s="1"/>
  <c r="C4147" i="230"/>
  <c r="E4146" i="230"/>
  <c r="F4146" i="230" s="1"/>
  <c r="H4146" i="230" s="1"/>
  <c r="A4149" i="230" l="1"/>
  <c r="B4149" i="230" s="1"/>
  <c r="C4148" i="230"/>
  <c r="E4147" i="230"/>
  <c r="F4147" i="230" s="1"/>
  <c r="H4147" i="230" s="1"/>
  <c r="A4150" i="230" l="1"/>
  <c r="B4150" i="230" s="1"/>
  <c r="C4149" i="230"/>
  <c r="E4148" i="230"/>
  <c r="F4148" i="230" s="1"/>
  <c r="H4148" i="230" s="1"/>
  <c r="E4149" i="230" l="1"/>
  <c r="F4149" i="230" s="1"/>
  <c r="H4149" i="230" s="1"/>
  <c r="A4151" i="230"/>
  <c r="B4151" i="230" s="1"/>
  <c r="C4150" i="230"/>
  <c r="E4150" i="230" l="1"/>
  <c r="F4150" i="230" s="1"/>
  <c r="H4150" i="230" s="1"/>
  <c r="A4152" i="230"/>
  <c r="B4152" i="230" s="1"/>
  <c r="C4151" i="230"/>
  <c r="E4151" i="230" l="1"/>
  <c r="F4151" i="230" s="1"/>
  <c r="H4151" i="230" s="1"/>
  <c r="A4153" i="230"/>
  <c r="B4153" i="230" s="1"/>
  <c r="C4152" i="230"/>
  <c r="E4152" i="230" l="1"/>
  <c r="F4152" i="230" s="1"/>
  <c r="H4152" i="230" s="1"/>
  <c r="A4154" i="230"/>
  <c r="B4154" i="230" s="1"/>
  <c r="C4153" i="230"/>
  <c r="E4153" i="230" l="1"/>
  <c r="F4153" i="230" s="1"/>
  <c r="H4153" i="230" s="1"/>
  <c r="A4155" i="230"/>
  <c r="B4155" i="230" s="1"/>
  <c r="C4154" i="230"/>
  <c r="E4154" i="230" l="1"/>
  <c r="F4154" i="230" s="1"/>
  <c r="H4154" i="230" s="1"/>
  <c r="A4156" i="230"/>
  <c r="B4156" i="230" s="1"/>
  <c r="C4155" i="230"/>
  <c r="E4155" i="230" l="1"/>
  <c r="F4155" i="230" s="1"/>
  <c r="H4155" i="230" s="1"/>
  <c r="A4157" i="230"/>
  <c r="B4157" i="230" s="1"/>
  <c r="C4156" i="230"/>
  <c r="E4156" i="230" l="1"/>
  <c r="F4156" i="230" s="1"/>
  <c r="H4156" i="230" s="1"/>
  <c r="A4158" i="230"/>
  <c r="B4158" i="230" s="1"/>
  <c r="C4157" i="230"/>
  <c r="E4157" i="230" l="1"/>
  <c r="F4157" i="230" s="1"/>
  <c r="H4157" i="230" s="1"/>
  <c r="A4159" i="230"/>
  <c r="B4159" i="230" s="1"/>
  <c r="C4158" i="230"/>
  <c r="A4160" i="230" l="1"/>
  <c r="B4160" i="230" s="1"/>
  <c r="C4159" i="230"/>
  <c r="E4158" i="230"/>
  <c r="F4158" i="230" s="1"/>
  <c r="H4158" i="230" s="1"/>
  <c r="E4159" i="230" l="1"/>
  <c r="F4159" i="230" s="1"/>
  <c r="H4159" i="230" s="1"/>
  <c r="A4161" i="230"/>
  <c r="B4161" i="230" s="1"/>
  <c r="C4160" i="230"/>
  <c r="E4160" i="230" l="1"/>
  <c r="F4160" i="230" s="1"/>
  <c r="H4160" i="230" s="1"/>
  <c r="A4162" i="230"/>
  <c r="B4162" i="230" s="1"/>
  <c r="C4161" i="230"/>
  <c r="E4161" i="230" l="1"/>
  <c r="F4161" i="230" s="1"/>
  <c r="H4161" i="230" s="1"/>
  <c r="A4163" i="230"/>
  <c r="B4163" i="230" s="1"/>
  <c r="C4162" i="230"/>
  <c r="A4164" i="230" l="1"/>
  <c r="B4164" i="230" s="1"/>
  <c r="C4163" i="230"/>
  <c r="E4162" i="230"/>
  <c r="F4162" i="230" s="1"/>
  <c r="H4162" i="230" s="1"/>
  <c r="A4165" i="230" l="1"/>
  <c r="B4165" i="230" s="1"/>
  <c r="C4164" i="230"/>
  <c r="E4163" i="230"/>
  <c r="F4163" i="230" s="1"/>
  <c r="H4163" i="230" s="1"/>
  <c r="A4166" i="230" l="1"/>
  <c r="B4166" i="230" s="1"/>
  <c r="C4165" i="230"/>
  <c r="E4164" i="230"/>
  <c r="F4164" i="230" s="1"/>
  <c r="H4164" i="230" s="1"/>
  <c r="E4165" i="230" l="1"/>
  <c r="F4165" i="230" s="1"/>
  <c r="H4165" i="230" s="1"/>
  <c r="A4167" i="230"/>
  <c r="B4167" i="230" s="1"/>
  <c r="C4166" i="230"/>
  <c r="E4166" i="230" l="1"/>
  <c r="F4166" i="230" s="1"/>
  <c r="H4166" i="230" s="1"/>
  <c r="A4168" i="230"/>
  <c r="B4168" i="230" s="1"/>
  <c r="C4167" i="230"/>
  <c r="E4167" i="230" l="1"/>
  <c r="F4167" i="230" s="1"/>
  <c r="H4167" i="230" s="1"/>
  <c r="A4169" i="230"/>
  <c r="B4169" i="230" s="1"/>
  <c r="C4168" i="230"/>
  <c r="A4170" i="230" l="1"/>
  <c r="B4170" i="230" s="1"/>
  <c r="C4169" i="230"/>
  <c r="E4168" i="230"/>
  <c r="F4168" i="230" s="1"/>
  <c r="H4168" i="230" s="1"/>
  <c r="E4169" i="230" l="1"/>
  <c r="F4169" i="230" s="1"/>
  <c r="H4169" i="230" s="1"/>
  <c r="A4171" i="230"/>
  <c r="B4171" i="230" s="1"/>
  <c r="C4170" i="230"/>
  <c r="A4172" i="230" l="1"/>
  <c r="B4172" i="230" s="1"/>
  <c r="C4171" i="230"/>
  <c r="E4170" i="230"/>
  <c r="F4170" i="230" s="1"/>
  <c r="H4170" i="230" s="1"/>
  <c r="E4171" i="230" l="1"/>
  <c r="F4171" i="230" s="1"/>
  <c r="H4171" i="230" s="1"/>
  <c r="A4173" i="230"/>
  <c r="B4173" i="230" s="1"/>
  <c r="C4172" i="230"/>
  <c r="E4172" i="230" l="1"/>
  <c r="F4172" i="230" s="1"/>
  <c r="H4172" i="230" s="1"/>
  <c r="A4174" i="230"/>
  <c r="B4174" i="230" s="1"/>
  <c r="C4173" i="230"/>
  <c r="E4173" i="230" l="1"/>
  <c r="F4173" i="230" s="1"/>
  <c r="H4173" i="230" s="1"/>
  <c r="A4175" i="230"/>
  <c r="B4175" i="230" s="1"/>
  <c r="C4174" i="230"/>
  <c r="E4174" i="230" l="1"/>
  <c r="F4174" i="230" s="1"/>
  <c r="H4174" i="230" s="1"/>
  <c r="A4176" i="230"/>
  <c r="B4176" i="230" s="1"/>
  <c r="C4175" i="230"/>
  <c r="E4175" i="230" l="1"/>
  <c r="F4175" i="230" s="1"/>
  <c r="H4175" i="230" s="1"/>
  <c r="A4177" i="230"/>
  <c r="B4177" i="230" s="1"/>
  <c r="C4176" i="230"/>
  <c r="A4178" i="230" l="1"/>
  <c r="B4178" i="230" s="1"/>
  <c r="C4177" i="230"/>
  <c r="E4176" i="230"/>
  <c r="F4176" i="230" s="1"/>
  <c r="H4176" i="230" s="1"/>
  <c r="E4177" i="230" l="1"/>
  <c r="F4177" i="230" s="1"/>
  <c r="H4177" i="230" s="1"/>
  <c r="A4179" i="230"/>
  <c r="B4179" i="230" s="1"/>
  <c r="C4178" i="230"/>
  <c r="A4180" i="230" l="1"/>
  <c r="B4180" i="230" s="1"/>
  <c r="C4179" i="230"/>
  <c r="E4178" i="230"/>
  <c r="F4178" i="230" s="1"/>
  <c r="H4178" i="230" s="1"/>
  <c r="A4181" i="230" l="1"/>
  <c r="B4181" i="230" s="1"/>
  <c r="C4180" i="230"/>
  <c r="E4179" i="230"/>
  <c r="F4179" i="230" s="1"/>
  <c r="H4179" i="230" s="1"/>
  <c r="A4182" i="230" l="1"/>
  <c r="B4182" i="230" s="1"/>
  <c r="C4181" i="230"/>
  <c r="E4180" i="230"/>
  <c r="F4180" i="230" s="1"/>
  <c r="H4180" i="230" s="1"/>
  <c r="E4181" i="230" l="1"/>
  <c r="F4181" i="230" s="1"/>
  <c r="H4181" i="230" s="1"/>
  <c r="A4183" i="230"/>
  <c r="B4183" i="230" s="1"/>
  <c r="C4182" i="230"/>
  <c r="E4182" i="230" l="1"/>
  <c r="F4182" i="230" s="1"/>
  <c r="H4182" i="230" s="1"/>
  <c r="A4184" i="230"/>
  <c r="B4184" i="230" s="1"/>
  <c r="C4183" i="230"/>
  <c r="E4183" i="230" l="1"/>
  <c r="F4183" i="230" s="1"/>
  <c r="H4183" i="230" s="1"/>
  <c r="A4185" i="230"/>
  <c r="B4185" i="230" s="1"/>
  <c r="C4184" i="230"/>
  <c r="E4184" i="230" l="1"/>
  <c r="F4184" i="230" s="1"/>
  <c r="H4184" i="230" s="1"/>
  <c r="A4186" i="230"/>
  <c r="B4186" i="230" s="1"/>
  <c r="C4185" i="230"/>
  <c r="E4185" i="230" l="1"/>
  <c r="F4185" i="230" s="1"/>
  <c r="H4185" i="230" s="1"/>
  <c r="A4187" i="230"/>
  <c r="B4187" i="230" s="1"/>
  <c r="C4186" i="230"/>
  <c r="E4186" i="230" l="1"/>
  <c r="F4186" i="230" s="1"/>
  <c r="H4186" i="230" s="1"/>
  <c r="A4188" i="230"/>
  <c r="B4188" i="230" s="1"/>
  <c r="C4187" i="230"/>
  <c r="E4187" i="230" l="1"/>
  <c r="F4187" i="230" s="1"/>
  <c r="H4187" i="230" s="1"/>
  <c r="A4189" i="230"/>
  <c r="B4189" i="230" s="1"/>
  <c r="C4188" i="230"/>
  <c r="A4190" i="230" l="1"/>
  <c r="B4190" i="230" s="1"/>
  <c r="C4189" i="230"/>
  <c r="E4188" i="230"/>
  <c r="F4188" i="230" s="1"/>
  <c r="H4188" i="230" s="1"/>
  <c r="E4189" i="230" l="1"/>
  <c r="F4189" i="230" s="1"/>
  <c r="H4189" i="230" s="1"/>
  <c r="A4191" i="230"/>
  <c r="B4191" i="230" s="1"/>
  <c r="C4190" i="230"/>
  <c r="A4192" i="230" l="1"/>
  <c r="B4192" i="230" s="1"/>
  <c r="C4191" i="230"/>
  <c r="E4190" i="230"/>
  <c r="F4190" i="230" s="1"/>
  <c r="H4190" i="230" s="1"/>
  <c r="A4193" i="230" l="1"/>
  <c r="B4193" i="230" s="1"/>
  <c r="C4192" i="230"/>
  <c r="E4192" i="230" s="1"/>
  <c r="F4192" i="230" s="1"/>
  <c r="H4192" i="230" s="1"/>
  <c r="E4191" i="230"/>
  <c r="F4191" i="230" s="1"/>
  <c r="H4191" i="230" s="1"/>
  <c r="A4194" i="230" l="1"/>
  <c r="B4194" i="230" s="1"/>
  <c r="C4193" i="230"/>
  <c r="A4195" i="230" l="1"/>
  <c r="B4195" i="230" s="1"/>
  <c r="C4194" i="230"/>
  <c r="E4193" i="230"/>
  <c r="F4193" i="230" s="1"/>
  <c r="H4193" i="230" s="1"/>
  <c r="E4194" i="230" l="1"/>
  <c r="F4194" i="230" s="1"/>
  <c r="H4194" i="230" s="1"/>
  <c r="A4196" i="230"/>
  <c r="B4196" i="230" s="1"/>
  <c r="C4195" i="230"/>
  <c r="A4197" i="230" l="1"/>
  <c r="B4197" i="230" s="1"/>
  <c r="C4196" i="230"/>
  <c r="E4195" i="230"/>
  <c r="F4195" i="230" s="1"/>
  <c r="H4195" i="230" s="1"/>
  <c r="E4196" i="230" l="1"/>
  <c r="F4196" i="230" s="1"/>
  <c r="H4196" i="230" s="1"/>
  <c r="A4198" i="230"/>
  <c r="B4198" i="230" s="1"/>
  <c r="C4197" i="230"/>
  <c r="E4197" i="230" l="1"/>
  <c r="F4197" i="230" s="1"/>
  <c r="H4197" i="230" s="1"/>
  <c r="A4199" i="230"/>
  <c r="B4199" i="230" s="1"/>
  <c r="C4198" i="230"/>
  <c r="E4198" i="230" l="1"/>
  <c r="F4198" i="230" s="1"/>
  <c r="H4198" i="230" s="1"/>
  <c r="A4200" i="230"/>
  <c r="B4200" i="230" s="1"/>
  <c r="C4199" i="230"/>
  <c r="A4201" i="230" l="1"/>
  <c r="B4201" i="230" s="1"/>
  <c r="C4200" i="230"/>
  <c r="E4199" i="230"/>
  <c r="F4199" i="230" s="1"/>
  <c r="H4199" i="230" s="1"/>
  <c r="E4200" i="230" l="1"/>
  <c r="F4200" i="230" s="1"/>
  <c r="H4200" i="230" s="1"/>
  <c r="A4202" i="230"/>
  <c r="B4202" i="230" s="1"/>
  <c r="C4201" i="230"/>
  <c r="E4201" i="230" l="1"/>
  <c r="F4201" i="230" s="1"/>
  <c r="H4201" i="230" s="1"/>
  <c r="A4203" i="230"/>
  <c r="B4203" i="230" s="1"/>
  <c r="C4202" i="230"/>
  <c r="E4202" i="230" l="1"/>
  <c r="F4202" i="230" s="1"/>
  <c r="H4202" i="230" s="1"/>
  <c r="A4204" i="230"/>
  <c r="B4204" i="230" s="1"/>
  <c r="C4203" i="230"/>
  <c r="E4203" i="230" l="1"/>
  <c r="F4203" i="230" s="1"/>
  <c r="H4203" i="230" s="1"/>
  <c r="A4205" i="230"/>
  <c r="B4205" i="230" s="1"/>
  <c r="C4204" i="230"/>
  <c r="E4204" i="230" l="1"/>
  <c r="F4204" i="230" s="1"/>
  <c r="H4204" i="230" s="1"/>
  <c r="A4206" i="230"/>
  <c r="B4206" i="230" s="1"/>
  <c r="C4205" i="230"/>
  <c r="A4207" i="230" l="1"/>
  <c r="B4207" i="230" s="1"/>
  <c r="C4206" i="230"/>
  <c r="E4205" i="230"/>
  <c r="F4205" i="230" s="1"/>
  <c r="H4205" i="230" s="1"/>
  <c r="E4206" i="230" l="1"/>
  <c r="F4206" i="230" s="1"/>
  <c r="H4206" i="230" s="1"/>
  <c r="A4208" i="230"/>
  <c r="B4208" i="230" s="1"/>
  <c r="C4207" i="230"/>
  <c r="A4209" i="230" l="1"/>
  <c r="B4209" i="230" s="1"/>
  <c r="C4208" i="230"/>
  <c r="E4207" i="230"/>
  <c r="F4207" i="230" s="1"/>
  <c r="H4207" i="230" s="1"/>
  <c r="A4210" i="230" l="1"/>
  <c r="B4210" i="230" s="1"/>
  <c r="C4209" i="230"/>
  <c r="E4208" i="230"/>
  <c r="F4208" i="230" s="1"/>
  <c r="H4208" i="230" s="1"/>
  <c r="A4211" i="230" l="1"/>
  <c r="B4211" i="230" s="1"/>
  <c r="C4210" i="230"/>
  <c r="E4209" i="230"/>
  <c r="F4209" i="230" s="1"/>
  <c r="H4209" i="230" s="1"/>
  <c r="E4210" i="230" l="1"/>
  <c r="F4210" i="230" s="1"/>
  <c r="H4210" i="230" s="1"/>
  <c r="A4212" i="230"/>
  <c r="B4212" i="230" s="1"/>
  <c r="C4211" i="230"/>
  <c r="E4211" i="230" l="1"/>
  <c r="F4211" i="230" s="1"/>
  <c r="H4211" i="230" s="1"/>
  <c r="A4213" i="230"/>
  <c r="B4213" i="230" s="1"/>
  <c r="C4212" i="230"/>
  <c r="A4214" i="230" l="1"/>
  <c r="B4214" i="230" s="1"/>
  <c r="C4213" i="230"/>
  <c r="E4212" i="230"/>
  <c r="F4212" i="230" s="1"/>
  <c r="H4212" i="230" s="1"/>
  <c r="E4213" i="230" l="1"/>
  <c r="F4213" i="230" s="1"/>
  <c r="H4213" i="230" s="1"/>
  <c r="A4215" i="230"/>
  <c r="B4215" i="230" s="1"/>
  <c r="C4214" i="230"/>
  <c r="E4214" i="230" l="1"/>
  <c r="F4214" i="230" s="1"/>
  <c r="H4214" i="230" s="1"/>
  <c r="A4216" i="230"/>
  <c r="B4216" i="230" s="1"/>
  <c r="C4215" i="230"/>
  <c r="E4215" i="230" l="1"/>
  <c r="F4215" i="230" s="1"/>
  <c r="H4215" i="230" s="1"/>
  <c r="A4217" i="230"/>
  <c r="B4217" i="230" s="1"/>
  <c r="C4216" i="230"/>
  <c r="E4216" i="230" l="1"/>
  <c r="F4216" i="230" s="1"/>
  <c r="H4216" i="230" s="1"/>
  <c r="A4218" i="230"/>
  <c r="B4218" i="230" s="1"/>
  <c r="C4217" i="230"/>
  <c r="E4217" i="230" l="1"/>
  <c r="F4217" i="230" s="1"/>
  <c r="H4217" i="230" s="1"/>
  <c r="A4219" i="230"/>
  <c r="B4219" i="230" s="1"/>
  <c r="C4218" i="230"/>
  <c r="A4220" i="230" l="1"/>
  <c r="B4220" i="230" s="1"/>
  <c r="C4219" i="230"/>
  <c r="E4218" i="230"/>
  <c r="F4218" i="230" s="1"/>
  <c r="H4218" i="230" s="1"/>
  <c r="E4219" i="230" l="1"/>
  <c r="F4219" i="230" s="1"/>
  <c r="H4219" i="230" s="1"/>
  <c r="A4221" i="230"/>
  <c r="B4221" i="230" s="1"/>
  <c r="C4220" i="230"/>
  <c r="E4220" i="230" l="1"/>
  <c r="F4220" i="230" s="1"/>
  <c r="H4220" i="230" s="1"/>
  <c r="A4222" i="230"/>
  <c r="B4222" i="230" s="1"/>
  <c r="C4221" i="230"/>
  <c r="A4223" i="230" l="1"/>
  <c r="B4223" i="230" s="1"/>
  <c r="C4222" i="230"/>
  <c r="E4221" i="230"/>
  <c r="F4221" i="230" s="1"/>
  <c r="H4221" i="230" s="1"/>
  <c r="A4224" i="230" l="1"/>
  <c r="B4224" i="230" s="1"/>
  <c r="C4223" i="230"/>
  <c r="E4222" i="230"/>
  <c r="F4222" i="230" s="1"/>
  <c r="H4222" i="230" s="1"/>
  <c r="A4225" i="230" l="1"/>
  <c r="B4225" i="230" s="1"/>
  <c r="C4224" i="230"/>
  <c r="E4223" i="230"/>
  <c r="F4223" i="230" s="1"/>
  <c r="H4223" i="230" s="1"/>
  <c r="E4224" i="230" l="1"/>
  <c r="F4224" i="230" s="1"/>
  <c r="H4224" i="230" s="1"/>
  <c r="A4226" i="230"/>
  <c r="B4226" i="230" s="1"/>
  <c r="C4225" i="230"/>
  <c r="A4227" i="230" l="1"/>
  <c r="B4227" i="230" s="1"/>
  <c r="C4226" i="230"/>
  <c r="E4225" i="230"/>
  <c r="F4225" i="230" s="1"/>
  <c r="H4225" i="230" s="1"/>
  <c r="E4226" i="230" l="1"/>
  <c r="F4226" i="230" s="1"/>
  <c r="H4226" i="230" s="1"/>
  <c r="A4228" i="230"/>
  <c r="B4228" i="230" s="1"/>
  <c r="C4227" i="230"/>
  <c r="A4229" i="230" l="1"/>
  <c r="B4229" i="230" s="1"/>
  <c r="C4228" i="230"/>
  <c r="E4227" i="230"/>
  <c r="F4227" i="230" s="1"/>
  <c r="H4227" i="230" s="1"/>
  <c r="E4228" i="230" l="1"/>
  <c r="F4228" i="230" s="1"/>
  <c r="H4228" i="230" s="1"/>
  <c r="A4230" i="230"/>
  <c r="B4230" i="230" s="1"/>
  <c r="C4229" i="230"/>
  <c r="E4229" i="230" l="1"/>
  <c r="F4229" i="230" s="1"/>
  <c r="H4229" i="230" s="1"/>
  <c r="A4231" i="230"/>
  <c r="B4231" i="230" s="1"/>
  <c r="C4230" i="230"/>
  <c r="E4230" i="230" l="1"/>
  <c r="F4230" i="230" s="1"/>
  <c r="H4230" i="230" s="1"/>
  <c r="A4232" i="230"/>
  <c r="B4232" i="230" s="1"/>
  <c r="C4231" i="230"/>
  <c r="E4231" i="230" l="1"/>
  <c r="F4231" i="230" s="1"/>
  <c r="H4231" i="230" s="1"/>
  <c r="A4233" i="230"/>
  <c r="B4233" i="230" s="1"/>
  <c r="C4232" i="230"/>
  <c r="A4234" i="230" l="1"/>
  <c r="B4234" i="230" s="1"/>
  <c r="C4233" i="230"/>
  <c r="E4232" i="230"/>
  <c r="F4232" i="230" s="1"/>
  <c r="H4232" i="230" s="1"/>
  <c r="E4233" i="230" l="1"/>
  <c r="F4233" i="230" s="1"/>
  <c r="H4233" i="230" s="1"/>
  <c r="A4235" i="230"/>
  <c r="B4235" i="230" s="1"/>
  <c r="C4234" i="230"/>
  <c r="E4234" i="230" l="1"/>
  <c r="F4234" i="230" s="1"/>
  <c r="H4234" i="230" s="1"/>
  <c r="A4236" i="230"/>
  <c r="B4236" i="230" s="1"/>
  <c r="C4235" i="230"/>
  <c r="E4235" i="230" l="1"/>
  <c r="F4235" i="230" s="1"/>
  <c r="H4235" i="230" s="1"/>
  <c r="A4237" i="230"/>
  <c r="B4237" i="230" s="1"/>
  <c r="C4236" i="230"/>
  <c r="A4238" i="230" l="1"/>
  <c r="B4238" i="230" s="1"/>
  <c r="C4237" i="230"/>
  <c r="E4236" i="230"/>
  <c r="F4236" i="230" s="1"/>
  <c r="H4236" i="230" s="1"/>
  <c r="E4237" i="230" l="1"/>
  <c r="F4237" i="230" s="1"/>
  <c r="H4237" i="230" s="1"/>
  <c r="A4239" i="230"/>
  <c r="B4239" i="230" s="1"/>
  <c r="C4238" i="230"/>
  <c r="A4240" i="230" l="1"/>
  <c r="B4240" i="230" s="1"/>
  <c r="C4239" i="230"/>
  <c r="E4238" i="230"/>
  <c r="F4238" i="230" s="1"/>
  <c r="H4238" i="230" s="1"/>
  <c r="A4241" i="230" l="1"/>
  <c r="B4241" i="230" s="1"/>
  <c r="C4240" i="230"/>
  <c r="E4239" i="230"/>
  <c r="F4239" i="230" s="1"/>
  <c r="H4239" i="230" s="1"/>
  <c r="A4242" i="230" l="1"/>
  <c r="B4242" i="230" s="1"/>
  <c r="C4241" i="230"/>
  <c r="E4240" i="230"/>
  <c r="F4240" i="230" s="1"/>
  <c r="H4240" i="230" s="1"/>
  <c r="A4243" i="230" l="1"/>
  <c r="B4243" i="230" s="1"/>
  <c r="C4242" i="230"/>
  <c r="E4241" i="230"/>
  <c r="F4241" i="230" s="1"/>
  <c r="H4241" i="230" s="1"/>
  <c r="A4244" i="230" l="1"/>
  <c r="B4244" i="230" s="1"/>
  <c r="C4243" i="230"/>
  <c r="E4242" i="230"/>
  <c r="F4242" i="230" s="1"/>
  <c r="H4242" i="230" s="1"/>
  <c r="E4243" i="230" l="1"/>
  <c r="F4243" i="230" s="1"/>
  <c r="H4243" i="230" s="1"/>
  <c r="A4245" i="230"/>
  <c r="B4245" i="230" s="1"/>
  <c r="C4244" i="230"/>
  <c r="A4246" i="230" l="1"/>
  <c r="B4246" i="230" s="1"/>
  <c r="C4245" i="230"/>
  <c r="E4244" i="230"/>
  <c r="F4244" i="230" s="1"/>
  <c r="H4244" i="230" s="1"/>
  <c r="E4245" i="230" l="1"/>
  <c r="F4245" i="230" s="1"/>
  <c r="H4245" i="230" s="1"/>
  <c r="A4247" i="230"/>
  <c r="B4247" i="230" s="1"/>
  <c r="C4246" i="230"/>
  <c r="E4246" i="230" l="1"/>
  <c r="F4246" i="230" s="1"/>
  <c r="H4246" i="230" s="1"/>
  <c r="A4248" i="230"/>
  <c r="B4248" i="230" s="1"/>
  <c r="C4247" i="230"/>
  <c r="E4247" i="230" l="1"/>
  <c r="F4247" i="230" s="1"/>
  <c r="H4247" i="230" s="1"/>
  <c r="A4249" i="230"/>
  <c r="B4249" i="230" s="1"/>
  <c r="C4248" i="230"/>
  <c r="E4248" i="230" l="1"/>
  <c r="F4248" i="230" s="1"/>
  <c r="H4248" i="230" s="1"/>
  <c r="A4250" i="230"/>
  <c r="B4250" i="230" s="1"/>
  <c r="C4249" i="230"/>
  <c r="E4249" i="230" l="1"/>
  <c r="F4249" i="230" s="1"/>
  <c r="H4249" i="230" s="1"/>
  <c r="A4251" i="230"/>
  <c r="B4251" i="230" s="1"/>
  <c r="C4250" i="230"/>
  <c r="E4250" i="230" l="1"/>
  <c r="F4250" i="230" s="1"/>
  <c r="H4250" i="230" s="1"/>
  <c r="A4252" i="230"/>
  <c r="B4252" i="230" s="1"/>
  <c r="C4251" i="230"/>
  <c r="E4251" i="230" l="1"/>
  <c r="F4251" i="230" s="1"/>
  <c r="H4251" i="230" s="1"/>
  <c r="A4253" i="230"/>
  <c r="B4253" i="230" s="1"/>
  <c r="C4252" i="230"/>
  <c r="A4254" i="230" l="1"/>
  <c r="B4254" i="230" s="1"/>
  <c r="C4253" i="230"/>
  <c r="E4252" i="230"/>
  <c r="F4252" i="230" s="1"/>
  <c r="H4252" i="230" s="1"/>
  <c r="E4253" i="230" l="1"/>
  <c r="F4253" i="230" s="1"/>
  <c r="H4253" i="230" s="1"/>
  <c r="A4255" i="230"/>
  <c r="B4255" i="230" s="1"/>
  <c r="C4254" i="230"/>
  <c r="E4254" i="230" l="1"/>
  <c r="F4254" i="230" s="1"/>
  <c r="H4254" i="230" s="1"/>
  <c r="A4256" i="230"/>
  <c r="B4256" i="230" s="1"/>
  <c r="C4255" i="230"/>
  <c r="E4255" i="230" l="1"/>
  <c r="F4255" i="230" s="1"/>
  <c r="H4255" i="230" s="1"/>
  <c r="A4257" i="230"/>
  <c r="B4257" i="230" s="1"/>
  <c r="C4256" i="230"/>
  <c r="E4256" i="230" l="1"/>
  <c r="F4256" i="230" s="1"/>
  <c r="H4256" i="230" s="1"/>
  <c r="A4258" i="230"/>
  <c r="B4258" i="230" s="1"/>
  <c r="C4257" i="230"/>
  <c r="A4259" i="230" l="1"/>
  <c r="B4259" i="230" s="1"/>
  <c r="C4258" i="230"/>
  <c r="E4257" i="230"/>
  <c r="F4257" i="230" s="1"/>
  <c r="H4257" i="230" s="1"/>
  <c r="E4258" i="230" l="1"/>
  <c r="F4258" i="230" s="1"/>
  <c r="H4258" i="230" s="1"/>
  <c r="A4260" i="230"/>
  <c r="B4260" i="230" s="1"/>
  <c r="C4259" i="230"/>
  <c r="E4259" i="230" l="1"/>
  <c r="F4259" i="230" s="1"/>
  <c r="H4259" i="230" s="1"/>
  <c r="A4261" i="230"/>
  <c r="B4261" i="230" s="1"/>
  <c r="C4260" i="230"/>
  <c r="E4260" i="230" l="1"/>
  <c r="F4260" i="230" s="1"/>
  <c r="H4260" i="230" s="1"/>
  <c r="A4262" i="230"/>
  <c r="B4262" i="230" s="1"/>
  <c r="C4261" i="230"/>
  <c r="E4261" i="230" l="1"/>
  <c r="F4261" i="230" s="1"/>
  <c r="H4261" i="230" s="1"/>
  <c r="A4263" i="230"/>
  <c r="B4263" i="230" s="1"/>
  <c r="C4262" i="230"/>
  <c r="E4262" i="230" l="1"/>
  <c r="F4262" i="230" s="1"/>
  <c r="H4262" i="230" s="1"/>
  <c r="A4264" i="230"/>
  <c r="B4264" i="230" s="1"/>
  <c r="C4263" i="230"/>
  <c r="E4263" i="230" l="1"/>
  <c r="F4263" i="230" s="1"/>
  <c r="H4263" i="230" s="1"/>
  <c r="A4265" i="230"/>
  <c r="B4265" i="230" s="1"/>
  <c r="C4264" i="230"/>
  <c r="A4266" i="230" l="1"/>
  <c r="B4266" i="230" s="1"/>
  <c r="C4265" i="230"/>
  <c r="E4264" i="230"/>
  <c r="F4264" i="230" s="1"/>
  <c r="H4264" i="230" s="1"/>
  <c r="E4265" i="230" l="1"/>
  <c r="F4265" i="230" s="1"/>
  <c r="H4265" i="230" s="1"/>
  <c r="A4267" i="230"/>
  <c r="B4267" i="230" s="1"/>
  <c r="C4266" i="230"/>
  <c r="E4266" i="230" l="1"/>
  <c r="F4266" i="230" s="1"/>
  <c r="H4266" i="230" s="1"/>
  <c r="A4268" i="230"/>
  <c r="B4268" i="230" s="1"/>
  <c r="C4267" i="230"/>
  <c r="E4267" i="230" l="1"/>
  <c r="F4267" i="230" s="1"/>
  <c r="H4267" i="230" s="1"/>
  <c r="A4269" i="230"/>
  <c r="B4269" i="230" s="1"/>
  <c r="C4268" i="230"/>
  <c r="E4268" i="230" l="1"/>
  <c r="F4268" i="230" s="1"/>
  <c r="H4268" i="230" s="1"/>
  <c r="A4270" i="230"/>
  <c r="B4270" i="230" s="1"/>
  <c r="C4269" i="230"/>
  <c r="A4271" i="230" l="1"/>
  <c r="B4271" i="230" s="1"/>
  <c r="C4270" i="230"/>
  <c r="E4269" i="230"/>
  <c r="F4269" i="230" s="1"/>
  <c r="H4269" i="230" s="1"/>
  <c r="E4270" i="230" l="1"/>
  <c r="F4270" i="230" s="1"/>
  <c r="H4270" i="230" s="1"/>
  <c r="A4272" i="230"/>
  <c r="B4272" i="230" s="1"/>
  <c r="C4271" i="230"/>
  <c r="E4271" i="230" l="1"/>
  <c r="F4271" i="230" s="1"/>
  <c r="H4271" i="230" s="1"/>
  <c r="A4273" i="230"/>
  <c r="B4273" i="230" s="1"/>
  <c r="C4272" i="230"/>
  <c r="E4272" i="230" l="1"/>
  <c r="F4272" i="230" s="1"/>
  <c r="H4272" i="230" s="1"/>
  <c r="A4274" i="230"/>
  <c r="B4274" i="230" s="1"/>
  <c r="C4273" i="230"/>
  <c r="E4273" i="230" l="1"/>
  <c r="F4273" i="230" s="1"/>
  <c r="H4273" i="230" s="1"/>
  <c r="A4275" i="230"/>
  <c r="B4275" i="230" s="1"/>
  <c r="C4274" i="230"/>
  <c r="A4276" i="230" l="1"/>
  <c r="B4276" i="230" s="1"/>
  <c r="C4275" i="230"/>
  <c r="E4274" i="230"/>
  <c r="F4274" i="230" s="1"/>
  <c r="H4274" i="230" s="1"/>
  <c r="E4275" i="230" l="1"/>
  <c r="F4275" i="230" s="1"/>
  <c r="H4275" i="230" s="1"/>
  <c r="A4277" i="230"/>
  <c r="B4277" i="230" s="1"/>
  <c r="C4276" i="230"/>
  <c r="E4276" i="230" l="1"/>
  <c r="F4276" i="230" s="1"/>
  <c r="H4276" i="230" s="1"/>
  <c r="A4278" i="230"/>
  <c r="B4278" i="230" s="1"/>
  <c r="C4277" i="230"/>
  <c r="E4277" i="230" l="1"/>
  <c r="F4277" i="230" s="1"/>
  <c r="H4277" i="230" s="1"/>
  <c r="A4279" i="230"/>
  <c r="B4279" i="230" s="1"/>
  <c r="C4278" i="230"/>
  <c r="E4278" i="230" l="1"/>
  <c r="F4278" i="230" s="1"/>
  <c r="H4278" i="230" s="1"/>
  <c r="A4280" i="230"/>
  <c r="B4280" i="230" s="1"/>
  <c r="C4279" i="230"/>
  <c r="E4279" i="230" l="1"/>
  <c r="F4279" i="230" s="1"/>
  <c r="H4279" i="230" s="1"/>
  <c r="A4281" i="230"/>
  <c r="B4281" i="230" s="1"/>
  <c r="C4280" i="230"/>
  <c r="E4280" i="230" l="1"/>
  <c r="F4280" i="230" s="1"/>
  <c r="H4280" i="230" s="1"/>
  <c r="A4282" i="230"/>
  <c r="B4282" i="230" s="1"/>
  <c r="C4281" i="230"/>
  <c r="E4281" i="230" l="1"/>
  <c r="F4281" i="230" s="1"/>
  <c r="H4281" i="230" s="1"/>
  <c r="A4283" i="230"/>
  <c r="B4283" i="230" s="1"/>
  <c r="C4282" i="230"/>
  <c r="E4282" i="230" l="1"/>
  <c r="F4282" i="230" s="1"/>
  <c r="H4282" i="230" s="1"/>
  <c r="A4284" i="230"/>
  <c r="B4284" i="230" s="1"/>
  <c r="C4283" i="230"/>
  <c r="E4283" i="230" l="1"/>
  <c r="F4283" i="230" s="1"/>
  <c r="H4283" i="230" s="1"/>
  <c r="A4285" i="230"/>
  <c r="B4285" i="230" s="1"/>
  <c r="C4284" i="230"/>
  <c r="E4284" i="230" l="1"/>
  <c r="F4284" i="230" s="1"/>
  <c r="H4284" i="230" s="1"/>
  <c r="A4286" i="230"/>
  <c r="B4286" i="230" s="1"/>
  <c r="C4285" i="230"/>
  <c r="E4285" i="230" l="1"/>
  <c r="F4285" i="230" s="1"/>
  <c r="H4285" i="230" s="1"/>
  <c r="A4287" i="230"/>
  <c r="B4287" i="230" s="1"/>
  <c r="C4286" i="230"/>
  <c r="A4288" i="230" l="1"/>
  <c r="B4288" i="230" s="1"/>
  <c r="C4287" i="230"/>
  <c r="E4286" i="230"/>
  <c r="F4286" i="230" s="1"/>
  <c r="H4286" i="230" s="1"/>
  <c r="E4287" i="230" l="1"/>
  <c r="F4287" i="230" s="1"/>
  <c r="H4287" i="230" s="1"/>
  <c r="A4289" i="230"/>
  <c r="B4289" i="230" s="1"/>
  <c r="C4288" i="230"/>
  <c r="E4288" i="230" l="1"/>
  <c r="F4288" i="230" s="1"/>
  <c r="H4288" i="230" s="1"/>
  <c r="A4290" i="230"/>
  <c r="B4290" i="230" s="1"/>
  <c r="C4289" i="230"/>
  <c r="E4289" i="230" l="1"/>
  <c r="F4289" i="230" s="1"/>
  <c r="H4289" i="230" s="1"/>
  <c r="A4291" i="230"/>
  <c r="B4291" i="230" s="1"/>
  <c r="C4290" i="230"/>
  <c r="A4292" i="230" l="1"/>
  <c r="B4292" i="230" s="1"/>
  <c r="C4291" i="230"/>
  <c r="E4290" i="230"/>
  <c r="F4290" i="230" s="1"/>
  <c r="H4290" i="230" s="1"/>
  <c r="E4291" i="230" l="1"/>
  <c r="F4291" i="230" s="1"/>
  <c r="H4291" i="230" s="1"/>
  <c r="A4293" i="230"/>
  <c r="B4293" i="230" s="1"/>
  <c r="C4292" i="230"/>
  <c r="E4292" i="230" l="1"/>
  <c r="F4292" i="230" s="1"/>
  <c r="H4292" i="230" s="1"/>
  <c r="A4294" i="230"/>
  <c r="B4294" i="230" s="1"/>
  <c r="C4293" i="230"/>
  <c r="E4293" i="230" l="1"/>
  <c r="F4293" i="230" s="1"/>
  <c r="H4293" i="230" s="1"/>
  <c r="A4295" i="230"/>
  <c r="B4295" i="230" s="1"/>
  <c r="C4294" i="230"/>
  <c r="A4296" i="230" l="1"/>
  <c r="B4296" i="230" s="1"/>
  <c r="C4295" i="230"/>
  <c r="E4295" i="230" s="1"/>
  <c r="F4295" i="230" s="1"/>
  <c r="H4295" i="230" s="1"/>
  <c r="E4294" i="230"/>
  <c r="F4294" i="230" s="1"/>
  <c r="H4294" i="230" s="1"/>
  <c r="A4297" i="230" l="1"/>
  <c r="B4297" i="230" s="1"/>
  <c r="C4296" i="230"/>
  <c r="E4296" i="230" l="1"/>
  <c r="F4296" i="230" s="1"/>
  <c r="H4296" i="230" s="1"/>
  <c r="A4298" i="230"/>
  <c r="B4298" i="230" s="1"/>
  <c r="C4297" i="230"/>
  <c r="E4297" i="230" l="1"/>
  <c r="F4297" i="230" s="1"/>
  <c r="H4297" i="230" s="1"/>
  <c r="A4299" i="230"/>
  <c r="B4299" i="230" s="1"/>
  <c r="C4298" i="230"/>
  <c r="E4298" i="230" l="1"/>
  <c r="F4298" i="230" s="1"/>
  <c r="H4298" i="230" s="1"/>
  <c r="A4300" i="230"/>
  <c r="B4300" i="230" s="1"/>
  <c r="C4299" i="230"/>
  <c r="E4299" i="230" l="1"/>
  <c r="F4299" i="230" s="1"/>
  <c r="H4299" i="230" s="1"/>
  <c r="A4301" i="230"/>
  <c r="B4301" i="230" s="1"/>
  <c r="C4300" i="230"/>
  <c r="E4300" i="230" l="1"/>
  <c r="F4300" i="230" s="1"/>
  <c r="H4300" i="230" s="1"/>
  <c r="A4302" i="230"/>
  <c r="B4302" i="230" s="1"/>
  <c r="C4301" i="230"/>
  <c r="E4301" i="230" l="1"/>
  <c r="F4301" i="230" s="1"/>
  <c r="H4301" i="230" s="1"/>
  <c r="A4303" i="230"/>
  <c r="B4303" i="230" s="1"/>
  <c r="C4302" i="230"/>
  <c r="E4302" i="230" l="1"/>
  <c r="F4302" i="230" s="1"/>
  <c r="H4302" i="230" s="1"/>
  <c r="A4304" i="230"/>
  <c r="B4304" i="230" s="1"/>
  <c r="C4303" i="230"/>
  <c r="E4303" i="230" l="1"/>
  <c r="F4303" i="230" s="1"/>
  <c r="H4303" i="230" s="1"/>
  <c r="A4305" i="230"/>
  <c r="B4305" i="230" s="1"/>
  <c r="C4304" i="230"/>
  <c r="E4304" i="230" l="1"/>
  <c r="F4304" i="230" s="1"/>
  <c r="H4304" i="230" s="1"/>
  <c r="A4306" i="230"/>
  <c r="B4306" i="230" s="1"/>
  <c r="C4305" i="230"/>
  <c r="E4305" i="230" l="1"/>
  <c r="F4305" i="230" s="1"/>
  <c r="H4305" i="230" s="1"/>
  <c r="A4307" i="230"/>
  <c r="B4307" i="230" s="1"/>
  <c r="C4306" i="230"/>
  <c r="A4308" i="230" l="1"/>
  <c r="B4308" i="230" s="1"/>
  <c r="C4307" i="230"/>
  <c r="E4306" i="230"/>
  <c r="F4306" i="230" s="1"/>
  <c r="H4306" i="230" s="1"/>
  <c r="E4307" i="230" l="1"/>
  <c r="F4307" i="230" s="1"/>
  <c r="H4307" i="230" s="1"/>
  <c r="A4309" i="230"/>
  <c r="B4309" i="230" s="1"/>
  <c r="C4308" i="230"/>
  <c r="E4308" i="230" l="1"/>
  <c r="F4308" i="230" s="1"/>
  <c r="H4308" i="230" s="1"/>
  <c r="A4310" i="230"/>
  <c r="B4310" i="230" s="1"/>
  <c r="C4309" i="230"/>
  <c r="A4311" i="230" l="1"/>
  <c r="B4311" i="230" s="1"/>
  <c r="C4310" i="230"/>
  <c r="E4309" i="230"/>
  <c r="F4309" i="230" s="1"/>
  <c r="H4309" i="230" s="1"/>
  <c r="E4310" i="230" l="1"/>
  <c r="F4310" i="230" s="1"/>
  <c r="H4310" i="230" s="1"/>
  <c r="A4312" i="230"/>
  <c r="B4312" i="230" s="1"/>
  <c r="C4311" i="230"/>
  <c r="E4311" i="230" l="1"/>
  <c r="F4311" i="230" s="1"/>
  <c r="H4311" i="230" s="1"/>
  <c r="A4313" i="230"/>
  <c r="B4313" i="230" s="1"/>
  <c r="C4312" i="230"/>
  <c r="E4312" i="230" l="1"/>
  <c r="F4312" i="230" s="1"/>
  <c r="H4312" i="230" s="1"/>
  <c r="A4314" i="230"/>
  <c r="B4314" i="230" s="1"/>
  <c r="C4313" i="230"/>
  <c r="A4315" i="230" l="1"/>
  <c r="B4315" i="230" s="1"/>
  <c r="C4314" i="230"/>
  <c r="E4313" i="230"/>
  <c r="F4313" i="230" s="1"/>
  <c r="H4313" i="230" s="1"/>
  <c r="E4314" i="230" l="1"/>
  <c r="F4314" i="230" s="1"/>
  <c r="H4314" i="230" s="1"/>
  <c r="A4316" i="230"/>
  <c r="B4316" i="230" s="1"/>
  <c r="C4315" i="230"/>
  <c r="E4315" i="230" l="1"/>
  <c r="F4315" i="230" s="1"/>
  <c r="H4315" i="230" s="1"/>
  <c r="A4317" i="230"/>
  <c r="B4317" i="230" s="1"/>
  <c r="C4316" i="230"/>
  <c r="E4316" i="230" l="1"/>
  <c r="F4316" i="230" s="1"/>
  <c r="H4316" i="230" s="1"/>
  <c r="A4318" i="230"/>
  <c r="B4318" i="230" s="1"/>
  <c r="C4317" i="230"/>
  <c r="A4319" i="230" l="1"/>
  <c r="B4319" i="230" s="1"/>
  <c r="C4318" i="230"/>
  <c r="E4317" i="230"/>
  <c r="F4317" i="230" s="1"/>
  <c r="H4317" i="230" s="1"/>
  <c r="A4320" i="230" l="1"/>
  <c r="B4320" i="230" s="1"/>
  <c r="C4319" i="230"/>
  <c r="E4318" i="230"/>
  <c r="F4318" i="230" s="1"/>
  <c r="H4318" i="230" s="1"/>
  <c r="A4321" i="230" l="1"/>
  <c r="B4321" i="230" s="1"/>
  <c r="C4320" i="230"/>
  <c r="E4319" i="230"/>
  <c r="F4319" i="230" s="1"/>
  <c r="H4319" i="230" s="1"/>
  <c r="A4322" i="230" l="1"/>
  <c r="B4322" i="230" s="1"/>
  <c r="C4321" i="230"/>
  <c r="E4320" i="230"/>
  <c r="F4320" i="230" s="1"/>
  <c r="H4320" i="230" s="1"/>
  <c r="A4323" i="230" l="1"/>
  <c r="B4323" i="230" s="1"/>
  <c r="C4322" i="230"/>
  <c r="E4321" i="230"/>
  <c r="F4321" i="230" s="1"/>
  <c r="H4321" i="230" s="1"/>
  <c r="E4322" i="230" l="1"/>
  <c r="F4322" i="230" s="1"/>
  <c r="H4322" i="230" s="1"/>
  <c r="A4324" i="230"/>
  <c r="B4324" i="230" s="1"/>
  <c r="C4323" i="230"/>
  <c r="E4323" i="230" l="1"/>
  <c r="F4323" i="230" s="1"/>
  <c r="H4323" i="230" s="1"/>
  <c r="A4325" i="230"/>
  <c r="B4325" i="230" s="1"/>
  <c r="C4324" i="230"/>
  <c r="A4326" i="230" l="1"/>
  <c r="B4326" i="230" s="1"/>
  <c r="C4325" i="230"/>
  <c r="E4324" i="230"/>
  <c r="F4324" i="230" s="1"/>
  <c r="H4324" i="230" s="1"/>
  <c r="E4325" i="230" l="1"/>
  <c r="F4325" i="230" s="1"/>
  <c r="H4325" i="230" s="1"/>
  <c r="A4327" i="230"/>
  <c r="B4327" i="230" s="1"/>
  <c r="C4326" i="230"/>
  <c r="E4326" i="230" l="1"/>
  <c r="F4326" i="230" s="1"/>
  <c r="H4326" i="230" s="1"/>
  <c r="A4328" i="230"/>
  <c r="B4328" i="230" s="1"/>
  <c r="C4327" i="230"/>
  <c r="E4327" i="230" l="1"/>
  <c r="F4327" i="230" s="1"/>
  <c r="H4327" i="230" s="1"/>
  <c r="A4329" i="230"/>
  <c r="B4329" i="230" s="1"/>
  <c r="C4328" i="230"/>
  <c r="A4330" i="230" l="1"/>
  <c r="B4330" i="230" s="1"/>
  <c r="C4329" i="230"/>
  <c r="E4328" i="230"/>
  <c r="F4328" i="230" s="1"/>
  <c r="H4328" i="230" s="1"/>
  <c r="E4329" i="230" l="1"/>
  <c r="F4329" i="230" s="1"/>
  <c r="H4329" i="230" s="1"/>
  <c r="A4331" i="230"/>
  <c r="B4331" i="230" s="1"/>
  <c r="C4330" i="230"/>
  <c r="E4330" i="230" l="1"/>
  <c r="F4330" i="230" s="1"/>
  <c r="H4330" i="230" s="1"/>
  <c r="A4332" i="230"/>
  <c r="B4332" i="230" s="1"/>
  <c r="C4331" i="230"/>
  <c r="E4331" i="230" l="1"/>
  <c r="F4331" i="230" s="1"/>
  <c r="H4331" i="230" s="1"/>
  <c r="A4333" i="230"/>
  <c r="B4333" i="230" s="1"/>
  <c r="C4332" i="230"/>
  <c r="E4332" i="230" l="1"/>
  <c r="F4332" i="230" s="1"/>
  <c r="H4332" i="230" s="1"/>
  <c r="A4334" i="230"/>
  <c r="B4334" i="230" s="1"/>
  <c r="C4333" i="230"/>
  <c r="A4335" i="230" l="1"/>
  <c r="B4335" i="230" s="1"/>
  <c r="C4334" i="230"/>
  <c r="E4334" i="230" s="1"/>
  <c r="F4334" i="230" s="1"/>
  <c r="H4334" i="230" s="1"/>
  <c r="E4333" i="230"/>
  <c r="F4333" i="230" s="1"/>
  <c r="H4333" i="230" s="1"/>
  <c r="A4336" i="230" l="1"/>
  <c r="B4336" i="230" s="1"/>
  <c r="C4335" i="230"/>
  <c r="A4337" i="230" l="1"/>
  <c r="B4337" i="230" s="1"/>
  <c r="C4336" i="230"/>
  <c r="E4335" i="230"/>
  <c r="F4335" i="230" s="1"/>
  <c r="H4335" i="230" s="1"/>
  <c r="A4338" i="230" l="1"/>
  <c r="B4338" i="230" s="1"/>
  <c r="C4337" i="230"/>
  <c r="E4336" i="230"/>
  <c r="F4336" i="230" s="1"/>
  <c r="H4336" i="230" s="1"/>
  <c r="A4339" i="230" l="1"/>
  <c r="B4339" i="230" s="1"/>
  <c r="C4338" i="230"/>
  <c r="E4337" i="230"/>
  <c r="F4337" i="230" s="1"/>
  <c r="H4337" i="230" s="1"/>
  <c r="E4338" i="230" l="1"/>
  <c r="F4338" i="230" s="1"/>
  <c r="H4338" i="230" s="1"/>
  <c r="A4340" i="230"/>
  <c r="B4340" i="230" s="1"/>
  <c r="C4339" i="230"/>
  <c r="A4341" i="230" l="1"/>
  <c r="B4341" i="230" s="1"/>
  <c r="C4340" i="230"/>
  <c r="E4339" i="230"/>
  <c r="F4339" i="230" s="1"/>
  <c r="H4339" i="230" s="1"/>
  <c r="E4340" i="230" l="1"/>
  <c r="F4340" i="230" s="1"/>
  <c r="H4340" i="230" s="1"/>
  <c r="A4342" i="230"/>
  <c r="B4342" i="230" s="1"/>
  <c r="C4341" i="230"/>
  <c r="E4341" i="230" l="1"/>
  <c r="F4341" i="230" s="1"/>
  <c r="H4341" i="230" s="1"/>
  <c r="A4343" i="230"/>
  <c r="B4343" i="230" s="1"/>
  <c r="C4342" i="230"/>
  <c r="E4342" i="230" l="1"/>
  <c r="F4342" i="230" s="1"/>
  <c r="H4342" i="230" s="1"/>
  <c r="A4344" i="230"/>
  <c r="B4344" i="230" s="1"/>
  <c r="C4343" i="230"/>
  <c r="E4343" i="230" l="1"/>
  <c r="F4343" i="230" s="1"/>
  <c r="H4343" i="230" s="1"/>
  <c r="A4345" i="230"/>
  <c r="B4345" i="230" s="1"/>
  <c r="C4344" i="230"/>
  <c r="E4344" i="230" l="1"/>
  <c r="F4344" i="230" s="1"/>
  <c r="H4344" i="230" s="1"/>
  <c r="A4346" i="230"/>
  <c r="B4346" i="230" s="1"/>
  <c r="C4345" i="230"/>
  <c r="E4345" i="230" l="1"/>
  <c r="F4345" i="230" s="1"/>
  <c r="H4345" i="230" s="1"/>
  <c r="A4347" i="230"/>
  <c r="B4347" i="230" s="1"/>
  <c r="C4346" i="230"/>
  <c r="E4346" i="230" l="1"/>
  <c r="F4346" i="230" s="1"/>
  <c r="H4346" i="230" s="1"/>
  <c r="A4348" i="230"/>
  <c r="B4348" i="230" s="1"/>
  <c r="C4347" i="230"/>
  <c r="A4349" i="230" l="1"/>
  <c r="B4349" i="230" s="1"/>
  <c r="C4348" i="230"/>
  <c r="E4347" i="230"/>
  <c r="F4347" i="230" s="1"/>
  <c r="H4347" i="230" s="1"/>
  <c r="E4348" i="230" l="1"/>
  <c r="F4348" i="230" s="1"/>
  <c r="H4348" i="230" s="1"/>
  <c r="A4350" i="230"/>
  <c r="B4350" i="230" s="1"/>
  <c r="C4349" i="230"/>
  <c r="A4351" i="230" l="1"/>
  <c r="B4351" i="230" s="1"/>
  <c r="C4350" i="230"/>
  <c r="E4349" i="230"/>
  <c r="F4349" i="230" s="1"/>
  <c r="H4349" i="230" s="1"/>
  <c r="A4352" i="230" l="1"/>
  <c r="B4352" i="230" s="1"/>
  <c r="C4351" i="230"/>
  <c r="E4350" i="230"/>
  <c r="F4350" i="230" s="1"/>
  <c r="H4350" i="230" s="1"/>
  <c r="A4353" i="230" l="1"/>
  <c r="B4353" i="230" s="1"/>
  <c r="C4352" i="230"/>
  <c r="E4351" i="230"/>
  <c r="F4351" i="230" s="1"/>
  <c r="H4351" i="230" s="1"/>
  <c r="A4354" i="230" l="1"/>
  <c r="B4354" i="230" s="1"/>
  <c r="C4353" i="230"/>
  <c r="E4352" i="230"/>
  <c r="F4352" i="230" s="1"/>
  <c r="H4352" i="230" s="1"/>
  <c r="A4355" i="230" l="1"/>
  <c r="B4355" i="230" s="1"/>
  <c r="C4354" i="230"/>
  <c r="E4353" i="230"/>
  <c r="F4353" i="230" s="1"/>
  <c r="H4353" i="230" s="1"/>
  <c r="A4356" i="230" l="1"/>
  <c r="B4356" i="230" s="1"/>
  <c r="C4355" i="230"/>
  <c r="E4354" i="230"/>
  <c r="F4354" i="230" s="1"/>
  <c r="H4354" i="230" s="1"/>
  <c r="E4355" i="230" l="1"/>
  <c r="F4355" i="230" s="1"/>
  <c r="H4355" i="230" s="1"/>
  <c r="A4357" i="230"/>
  <c r="B4357" i="230" s="1"/>
  <c r="C4356" i="230"/>
  <c r="E4356" i="230" l="1"/>
  <c r="F4356" i="230" s="1"/>
  <c r="H4356" i="230" s="1"/>
  <c r="A4358" i="230"/>
  <c r="B4358" i="230" s="1"/>
  <c r="C4357" i="230"/>
  <c r="A4359" i="230" l="1"/>
  <c r="B4359" i="230" s="1"/>
  <c r="C4358" i="230"/>
  <c r="E4358" i="230" s="1"/>
  <c r="F4358" i="230" s="1"/>
  <c r="H4358" i="230" s="1"/>
  <c r="E4357" i="230"/>
  <c r="F4357" i="230" s="1"/>
  <c r="H4357" i="230" s="1"/>
  <c r="A4360" i="230" l="1"/>
  <c r="B4360" i="230" s="1"/>
  <c r="C4359" i="230"/>
  <c r="E4359" i="230" l="1"/>
  <c r="F4359" i="230" s="1"/>
  <c r="H4359" i="230" s="1"/>
  <c r="A4361" i="230"/>
  <c r="B4361" i="230" s="1"/>
  <c r="C4360" i="230"/>
  <c r="A4362" i="230" l="1"/>
  <c r="B4362" i="230" s="1"/>
  <c r="C4361" i="230"/>
  <c r="E4360" i="230"/>
  <c r="F4360" i="230" s="1"/>
  <c r="H4360" i="230" s="1"/>
  <c r="A4363" i="230" l="1"/>
  <c r="B4363" i="230" s="1"/>
  <c r="C4362" i="230"/>
  <c r="E4361" i="230"/>
  <c r="F4361" i="230" s="1"/>
  <c r="H4361" i="230" s="1"/>
  <c r="A4364" i="230" l="1"/>
  <c r="B4364" i="230" s="1"/>
  <c r="C4363" i="230"/>
  <c r="E4362" i="230"/>
  <c r="F4362" i="230" s="1"/>
  <c r="H4362" i="230" s="1"/>
  <c r="E4363" i="230" l="1"/>
  <c r="F4363" i="230" s="1"/>
  <c r="H4363" i="230" s="1"/>
  <c r="A4365" i="230"/>
  <c r="B4365" i="230" s="1"/>
  <c r="C4364" i="230"/>
  <c r="E4364" i="230" l="1"/>
  <c r="F4364" i="230" s="1"/>
  <c r="H4364" i="230" s="1"/>
  <c r="A4366" i="230"/>
  <c r="B4366" i="230" s="1"/>
  <c r="C4365" i="230"/>
  <c r="E4365" i="230" l="1"/>
  <c r="F4365" i="230" s="1"/>
  <c r="H4365" i="230" s="1"/>
  <c r="A4367" i="230"/>
  <c r="B4367" i="230" s="1"/>
  <c r="C4366" i="230"/>
  <c r="A4368" i="230" l="1"/>
  <c r="B4368" i="230" s="1"/>
  <c r="C4367" i="230"/>
  <c r="E4366" i="230"/>
  <c r="F4366" i="230" s="1"/>
  <c r="H4366" i="230" s="1"/>
  <c r="E4367" i="230" l="1"/>
  <c r="F4367" i="230" s="1"/>
  <c r="H4367" i="230" s="1"/>
  <c r="A4369" i="230"/>
  <c r="B4369" i="230" s="1"/>
  <c r="C4368" i="230"/>
  <c r="A4370" i="230" l="1"/>
  <c r="B4370" i="230" s="1"/>
  <c r="C4369" i="230"/>
  <c r="E4368" i="230"/>
  <c r="F4368" i="230" s="1"/>
  <c r="H4368" i="230" s="1"/>
  <c r="A4371" i="230" l="1"/>
  <c r="B4371" i="230" s="1"/>
  <c r="C4370" i="230"/>
  <c r="E4369" i="230"/>
  <c r="F4369" i="230" s="1"/>
  <c r="H4369" i="230" s="1"/>
  <c r="A4372" i="230" l="1"/>
  <c r="B4372" i="230" s="1"/>
  <c r="C4371" i="230"/>
  <c r="E4370" i="230"/>
  <c r="F4370" i="230" s="1"/>
  <c r="H4370" i="230" s="1"/>
  <c r="E4371" i="230" l="1"/>
  <c r="F4371" i="230" s="1"/>
  <c r="H4371" i="230" s="1"/>
  <c r="A4373" i="230"/>
  <c r="B4373" i="230" s="1"/>
  <c r="C4372" i="230"/>
  <c r="E4372" i="230" l="1"/>
  <c r="F4372" i="230" s="1"/>
  <c r="H4372" i="230" s="1"/>
  <c r="A4374" i="230"/>
  <c r="B4374" i="230" s="1"/>
  <c r="C4373" i="230"/>
  <c r="E4373" i="230" l="1"/>
  <c r="F4373" i="230" s="1"/>
  <c r="H4373" i="230" s="1"/>
  <c r="A4375" i="230"/>
  <c r="B4375" i="230" s="1"/>
  <c r="C4374" i="230"/>
  <c r="A4376" i="230" l="1"/>
  <c r="B4376" i="230" s="1"/>
  <c r="C4375" i="230"/>
  <c r="E4375" i="230" s="1"/>
  <c r="F4375" i="230" s="1"/>
  <c r="H4375" i="230" s="1"/>
  <c r="E4374" i="230"/>
  <c r="F4374" i="230" s="1"/>
  <c r="H4374" i="230" s="1"/>
  <c r="A4377" i="230" l="1"/>
  <c r="B4377" i="230" s="1"/>
  <c r="C4376" i="230"/>
  <c r="E4376" i="230" l="1"/>
  <c r="F4376" i="230" s="1"/>
  <c r="H4376" i="230" s="1"/>
  <c r="A4378" i="230"/>
  <c r="B4378" i="230" s="1"/>
  <c r="C4377" i="230"/>
  <c r="A4379" i="230" l="1"/>
  <c r="B4379" i="230" s="1"/>
  <c r="C4378" i="230"/>
  <c r="E4377" i="230"/>
  <c r="F4377" i="230" s="1"/>
  <c r="H4377" i="230" s="1"/>
  <c r="E4378" i="230" l="1"/>
  <c r="F4378" i="230" s="1"/>
  <c r="H4378" i="230" s="1"/>
  <c r="A4380" i="230"/>
  <c r="B4380" i="230" s="1"/>
  <c r="C4379" i="230"/>
  <c r="A4381" i="230" l="1"/>
  <c r="B4381" i="230" s="1"/>
  <c r="C4380" i="230"/>
  <c r="E4379" i="230"/>
  <c r="F4379" i="230" s="1"/>
  <c r="H4379" i="230" s="1"/>
  <c r="A4382" i="230" l="1"/>
  <c r="B4382" i="230" s="1"/>
  <c r="C4381" i="230"/>
  <c r="E4380" i="230"/>
  <c r="F4380" i="230" s="1"/>
  <c r="H4380" i="230" s="1"/>
  <c r="E4381" i="230" l="1"/>
  <c r="F4381" i="230" s="1"/>
  <c r="H4381" i="230" s="1"/>
  <c r="A4383" i="230"/>
  <c r="B4383" i="230" s="1"/>
  <c r="C4382" i="230"/>
  <c r="A4384" i="230" l="1"/>
  <c r="B4384" i="230" s="1"/>
  <c r="C4383" i="230"/>
  <c r="E4382" i="230"/>
  <c r="F4382" i="230" s="1"/>
  <c r="H4382" i="230" s="1"/>
  <c r="E4383" i="230" l="1"/>
  <c r="F4383" i="230" s="1"/>
  <c r="H4383" i="230" s="1"/>
  <c r="A4385" i="230"/>
  <c r="B4385" i="230" s="1"/>
  <c r="C4384" i="230"/>
  <c r="E4384" i="230" l="1"/>
  <c r="F4384" i="230" s="1"/>
  <c r="H4384" i="230" s="1"/>
  <c r="A4386" i="230"/>
  <c r="B4386" i="230" s="1"/>
  <c r="C4385" i="230"/>
  <c r="E4385" i="230" l="1"/>
  <c r="F4385" i="230" s="1"/>
  <c r="H4385" i="230" s="1"/>
  <c r="A4387" i="230"/>
  <c r="B4387" i="230" s="1"/>
  <c r="C4386" i="230"/>
  <c r="E4386" i="230" l="1"/>
  <c r="F4386" i="230" s="1"/>
  <c r="H4386" i="230" s="1"/>
  <c r="A4388" i="230"/>
  <c r="B4388" i="230" s="1"/>
  <c r="C4387" i="230"/>
  <c r="E4387" i="230" l="1"/>
  <c r="F4387" i="230" s="1"/>
  <c r="H4387" i="230" s="1"/>
  <c r="A4389" i="230"/>
  <c r="B4389" i="230" s="1"/>
  <c r="C4388" i="230"/>
  <c r="E4388" i="230" l="1"/>
  <c r="F4388" i="230" s="1"/>
  <c r="H4388" i="230" s="1"/>
  <c r="A4390" i="230"/>
  <c r="B4390" i="230" s="1"/>
  <c r="C4389" i="230"/>
  <c r="E4389" i="230" l="1"/>
  <c r="F4389" i="230" s="1"/>
  <c r="H4389" i="230" s="1"/>
  <c r="A4391" i="230"/>
  <c r="B4391" i="230" s="1"/>
  <c r="C4390" i="230"/>
  <c r="E4390" i="230" l="1"/>
  <c r="F4390" i="230" s="1"/>
  <c r="H4390" i="230" s="1"/>
  <c r="A4392" i="230"/>
  <c r="B4392" i="230" s="1"/>
  <c r="C4391" i="230"/>
  <c r="E4391" i="230" l="1"/>
  <c r="F4391" i="230" s="1"/>
  <c r="H4391" i="230" s="1"/>
  <c r="A4393" i="230"/>
  <c r="B4393" i="230" s="1"/>
  <c r="C4392" i="230"/>
  <c r="E4392" i="230" l="1"/>
  <c r="F4392" i="230" s="1"/>
  <c r="H4392" i="230" s="1"/>
  <c r="A4394" i="230"/>
  <c r="B4394" i="230" s="1"/>
  <c r="C4393" i="230"/>
  <c r="A4395" i="230" l="1"/>
  <c r="B4395" i="230" s="1"/>
  <c r="C4394" i="230"/>
  <c r="E4393" i="230"/>
  <c r="F4393" i="230" s="1"/>
  <c r="H4393" i="230" s="1"/>
  <c r="E4394" i="230" l="1"/>
  <c r="F4394" i="230" s="1"/>
  <c r="H4394" i="230" s="1"/>
  <c r="A4396" i="230"/>
  <c r="B4396" i="230" s="1"/>
  <c r="C4395" i="230"/>
  <c r="E4395" i="230" l="1"/>
  <c r="F4395" i="230" s="1"/>
  <c r="H4395" i="230" s="1"/>
  <c r="A4397" i="230"/>
  <c r="B4397" i="230" s="1"/>
  <c r="C4396" i="230"/>
  <c r="E4396" i="230" l="1"/>
  <c r="F4396" i="230" s="1"/>
  <c r="H4396" i="230" s="1"/>
  <c r="A4398" i="230"/>
  <c r="B4398" i="230" s="1"/>
  <c r="C4397" i="230"/>
  <c r="A4399" i="230" l="1"/>
  <c r="B4399" i="230" s="1"/>
  <c r="C4398" i="230"/>
  <c r="E4397" i="230"/>
  <c r="F4397" i="230" s="1"/>
  <c r="H4397" i="230" s="1"/>
  <c r="E4398" i="230" l="1"/>
  <c r="F4398" i="230" s="1"/>
  <c r="H4398" i="230" s="1"/>
  <c r="A4400" i="230"/>
  <c r="B4400" i="230" s="1"/>
  <c r="C4399" i="230"/>
  <c r="E4399" i="230" l="1"/>
  <c r="F4399" i="230" s="1"/>
  <c r="H4399" i="230" s="1"/>
  <c r="A4401" i="230"/>
  <c r="B4401" i="230" s="1"/>
  <c r="C4400" i="230"/>
  <c r="E4400" i="230" l="1"/>
  <c r="F4400" i="230" s="1"/>
  <c r="H4400" i="230" s="1"/>
  <c r="A4402" i="230"/>
  <c r="B4402" i="230" s="1"/>
  <c r="C4401" i="230"/>
  <c r="E4401" i="230" l="1"/>
  <c r="F4401" i="230" s="1"/>
  <c r="H4401" i="230" s="1"/>
  <c r="A4403" i="230"/>
  <c r="B4403" i="230" s="1"/>
  <c r="C4402" i="230"/>
  <c r="E4402" i="230" l="1"/>
  <c r="F4402" i="230" s="1"/>
  <c r="H4402" i="230" s="1"/>
  <c r="A4404" i="230"/>
  <c r="B4404" i="230" s="1"/>
  <c r="C4403" i="230"/>
  <c r="E4403" i="230" l="1"/>
  <c r="F4403" i="230" s="1"/>
  <c r="H4403" i="230" s="1"/>
  <c r="A4405" i="230"/>
  <c r="B4405" i="230" s="1"/>
  <c r="C4404" i="230"/>
  <c r="E4404" i="230" l="1"/>
  <c r="F4404" i="230" s="1"/>
  <c r="H4404" i="230" s="1"/>
  <c r="A4406" i="230"/>
  <c r="B4406" i="230" s="1"/>
  <c r="C4405" i="230"/>
  <c r="A4407" i="230" l="1"/>
  <c r="B4407" i="230" s="1"/>
  <c r="C4406" i="230"/>
  <c r="E4405" i="230"/>
  <c r="F4405" i="230" s="1"/>
  <c r="H4405" i="230" s="1"/>
  <c r="E4406" i="230" l="1"/>
  <c r="F4406" i="230" s="1"/>
  <c r="H4406" i="230" s="1"/>
  <c r="A4408" i="230"/>
  <c r="B4408" i="230" s="1"/>
  <c r="C4407" i="230"/>
  <c r="A4409" i="230" l="1"/>
  <c r="B4409" i="230" s="1"/>
  <c r="C4408" i="230"/>
  <c r="E4407" i="230"/>
  <c r="F4407" i="230" s="1"/>
  <c r="H4407" i="230" s="1"/>
  <c r="E4408" i="230" l="1"/>
  <c r="F4408" i="230" s="1"/>
  <c r="H4408" i="230" s="1"/>
  <c r="A4410" i="230"/>
  <c r="B4410" i="230" s="1"/>
  <c r="C4409" i="230"/>
  <c r="E4409" i="230" l="1"/>
  <c r="F4409" i="230" s="1"/>
  <c r="H4409" i="230" s="1"/>
  <c r="A4411" i="230"/>
  <c r="B4411" i="230" s="1"/>
  <c r="C4410" i="230"/>
  <c r="E4410" i="230" l="1"/>
  <c r="F4410" i="230" s="1"/>
  <c r="H4410" i="230" s="1"/>
  <c r="A4412" i="230"/>
  <c r="B4412" i="230" s="1"/>
  <c r="C4411" i="230"/>
  <c r="E4411" i="230" l="1"/>
  <c r="F4411" i="230" s="1"/>
  <c r="H4411" i="230" s="1"/>
  <c r="A4413" i="230"/>
  <c r="B4413" i="230" s="1"/>
  <c r="C4412" i="230"/>
  <c r="E4412" i="230" l="1"/>
  <c r="F4412" i="230" s="1"/>
  <c r="H4412" i="230" s="1"/>
  <c r="A4414" i="230"/>
  <c r="B4414" i="230" s="1"/>
  <c r="C4413" i="230"/>
  <c r="E4413" i="230" l="1"/>
  <c r="F4413" i="230" s="1"/>
  <c r="H4413" i="230" s="1"/>
  <c r="A4415" i="230"/>
  <c r="B4415" i="230" s="1"/>
  <c r="C4414" i="230"/>
  <c r="E4414" i="230" l="1"/>
  <c r="F4414" i="230" s="1"/>
  <c r="H4414" i="230" s="1"/>
  <c r="A4416" i="230"/>
  <c r="B4416" i="230" s="1"/>
  <c r="C4415" i="230"/>
  <c r="E4415" i="230" l="1"/>
  <c r="F4415" i="230" s="1"/>
  <c r="H4415" i="230" s="1"/>
  <c r="A4417" i="230"/>
  <c r="B4417" i="230" s="1"/>
  <c r="C4416" i="230"/>
  <c r="E4416" i="230" l="1"/>
  <c r="F4416" i="230" s="1"/>
  <c r="H4416" i="230" s="1"/>
  <c r="A4418" i="230"/>
  <c r="B4418" i="230" s="1"/>
  <c r="C4417" i="230"/>
  <c r="E4417" i="230" l="1"/>
  <c r="F4417" i="230" s="1"/>
  <c r="H4417" i="230" s="1"/>
  <c r="A4419" i="230"/>
  <c r="B4419" i="230" s="1"/>
  <c r="C4418" i="230"/>
  <c r="E4418" i="230" l="1"/>
  <c r="F4418" i="230" s="1"/>
  <c r="H4418" i="230" s="1"/>
  <c r="A4420" i="230"/>
  <c r="B4420" i="230" s="1"/>
  <c r="C4419" i="230"/>
  <c r="E4419" i="230" l="1"/>
  <c r="F4419" i="230" s="1"/>
  <c r="H4419" i="230" s="1"/>
  <c r="A4421" i="230"/>
  <c r="B4421" i="230" s="1"/>
  <c r="C4420" i="230"/>
  <c r="A4422" i="230" l="1"/>
  <c r="B4422" i="230" s="1"/>
  <c r="C4421" i="230"/>
  <c r="E4420" i="230"/>
  <c r="F4420" i="230" s="1"/>
  <c r="H4420" i="230" s="1"/>
  <c r="E4421" i="230" l="1"/>
  <c r="F4421" i="230" s="1"/>
  <c r="H4421" i="230" s="1"/>
  <c r="A4423" i="230"/>
  <c r="B4423" i="230" s="1"/>
  <c r="C4422" i="230"/>
  <c r="E4422" i="230" l="1"/>
  <c r="F4422" i="230" s="1"/>
  <c r="H4422" i="230" s="1"/>
  <c r="A4424" i="230"/>
  <c r="B4424" i="230" s="1"/>
  <c r="C4423" i="230"/>
  <c r="E4423" i="230" l="1"/>
  <c r="F4423" i="230" s="1"/>
  <c r="H4423" i="230" s="1"/>
  <c r="A4425" i="230"/>
  <c r="B4425" i="230" s="1"/>
  <c r="C4424" i="230"/>
  <c r="E4424" i="230" l="1"/>
  <c r="F4424" i="230" s="1"/>
  <c r="H4424" i="230" s="1"/>
  <c r="A4426" i="230"/>
  <c r="B4426" i="230" s="1"/>
  <c r="C4425" i="230"/>
  <c r="A4427" i="230" l="1"/>
  <c r="B4427" i="230" s="1"/>
  <c r="C4426" i="230"/>
  <c r="E4425" i="230"/>
  <c r="F4425" i="230" s="1"/>
  <c r="H4425" i="230" s="1"/>
  <c r="E4426" i="230" l="1"/>
  <c r="F4426" i="230" s="1"/>
  <c r="H4426" i="230" s="1"/>
  <c r="A4428" i="230"/>
  <c r="B4428" i="230" s="1"/>
  <c r="C4427" i="230"/>
  <c r="E4427" i="230" l="1"/>
  <c r="F4427" i="230" s="1"/>
  <c r="H4427" i="230" s="1"/>
  <c r="A4429" i="230"/>
  <c r="B4429" i="230" s="1"/>
  <c r="C4428" i="230"/>
  <c r="E4428" i="230" l="1"/>
  <c r="F4428" i="230" s="1"/>
  <c r="H4428" i="230" s="1"/>
  <c r="A4430" i="230"/>
  <c r="B4430" i="230" s="1"/>
  <c r="C4429" i="230"/>
  <c r="A4431" i="230" l="1"/>
  <c r="B4431" i="230" s="1"/>
  <c r="C4430" i="230"/>
  <c r="E4429" i="230"/>
  <c r="F4429" i="230" s="1"/>
  <c r="H4429" i="230" s="1"/>
  <c r="E4430" i="230" l="1"/>
  <c r="F4430" i="230" s="1"/>
  <c r="H4430" i="230" s="1"/>
  <c r="A4432" i="230"/>
  <c r="B4432" i="230" s="1"/>
  <c r="C4431" i="230"/>
  <c r="E4431" i="230" l="1"/>
  <c r="F4431" i="230" s="1"/>
  <c r="H4431" i="230" s="1"/>
  <c r="A4433" i="230"/>
  <c r="B4433" i="230" s="1"/>
  <c r="C4432" i="230"/>
  <c r="E4432" i="230" l="1"/>
  <c r="F4432" i="230" s="1"/>
  <c r="H4432" i="230" s="1"/>
  <c r="A4434" i="230"/>
  <c r="B4434" i="230" s="1"/>
  <c r="C4433" i="230"/>
  <c r="E4433" i="230" l="1"/>
  <c r="F4433" i="230" s="1"/>
  <c r="H4433" i="230" s="1"/>
  <c r="A4435" i="230"/>
  <c r="B4435" i="230" s="1"/>
  <c r="C4434" i="230"/>
  <c r="E4434" i="230" l="1"/>
  <c r="F4434" i="230" s="1"/>
  <c r="H4434" i="230" s="1"/>
  <c r="A4436" i="230"/>
  <c r="B4436" i="230" s="1"/>
  <c r="C4435" i="230"/>
  <c r="E4435" i="230" l="1"/>
  <c r="F4435" i="230" s="1"/>
  <c r="H4435" i="230" s="1"/>
  <c r="A4437" i="230"/>
  <c r="B4437" i="230" s="1"/>
  <c r="C4436" i="230"/>
  <c r="E4436" i="230" l="1"/>
  <c r="F4436" i="230" s="1"/>
  <c r="H4436" i="230" s="1"/>
  <c r="A4438" i="230"/>
  <c r="B4438" i="230" s="1"/>
  <c r="C4437" i="230"/>
  <c r="E4437" i="230" l="1"/>
  <c r="F4437" i="230" s="1"/>
  <c r="H4437" i="230" s="1"/>
  <c r="A4439" i="230"/>
  <c r="B4439" i="230" s="1"/>
  <c r="C4438" i="230"/>
  <c r="E4438" i="230" l="1"/>
  <c r="F4438" i="230" s="1"/>
  <c r="H4438" i="230" s="1"/>
  <c r="A4440" i="230"/>
  <c r="B4440" i="230" s="1"/>
  <c r="C4439" i="230"/>
  <c r="E4439" i="230" l="1"/>
  <c r="F4439" i="230" s="1"/>
  <c r="H4439" i="230" s="1"/>
  <c r="A4441" i="230"/>
  <c r="B4441" i="230" s="1"/>
  <c r="C4440" i="230"/>
  <c r="E4440" i="230" l="1"/>
  <c r="F4440" i="230" s="1"/>
  <c r="H4440" i="230" s="1"/>
  <c r="A4442" i="230"/>
  <c r="B4442" i="230" s="1"/>
  <c r="C4441" i="230"/>
  <c r="E4441" i="230" l="1"/>
  <c r="F4441" i="230" s="1"/>
  <c r="H4441" i="230" s="1"/>
  <c r="A4443" i="230"/>
  <c r="B4443" i="230" s="1"/>
  <c r="C4442" i="230"/>
  <c r="E4442" i="230" l="1"/>
  <c r="F4442" i="230" s="1"/>
  <c r="H4442" i="230" s="1"/>
  <c r="A4444" i="230"/>
  <c r="B4444" i="230" s="1"/>
  <c r="C4443" i="230"/>
  <c r="A4445" i="230" l="1"/>
  <c r="B4445" i="230" s="1"/>
  <c r="C4444" i="230"/>
  <c r="E4443" i="230"/>
  <c r="F4443" i="230" s="1"/>
  <c r="H4443" i="230" s="1"/>
  <c r="E4444" i="230" l="1"/>
  <c r="F4444" i="230" s="1"/>
  <c r="H4444" i="230" s="1"/>
  <c r="A4446" i="230"/>
  <c r="B4446" i="230" s="1"/>
  <c r="C4445" i="230"/>
  <c r="E4445" i="230" l="1"/>
  <c r="F4445" i="230" s="1"/>
  <c r="H4445" i="230" s="1"/>
  <c r="A4447" i="230"/>
  <c r="B4447" i="230" s="1"/>
  <c r="C4446" i="230"/>
  <c r="E4446" i="230" l="1"/>
  <c r="F4446" i="230" s="1"/>
  <c r="H4446" i="230" s="1"/>
  <c r="A4448" i="230"/>
  <c r="B4448" i="230" s="1"/>
  <c r="C4447" i="230"/>
  <c r="A4449" i="230" l="1"/>
  <c r="B4449" i="230" s="1"/>
  <c r="C4448" i="230"/>
  <c r="E4447" i="230"/>
  <c r="F4447" i="230" s="1"/>
  <c r="H4447" i="230" s="1"/>
  <c r="E4448" i="230" l="1"/>
  <c r="F4448" i="230" s="1"/>
  <c r="H4448" i="230" s="1"/>
  <c r="A4450" i="230"/>
  <c r="B4450" i="230" s="1"/>
  <c r="C4449" i="230"/>
  <c r="E4449" i="230" l="1"/>
  <c r="F4449" i="230" s="1"/>
  <c r="H4449" i="230" s="1"/>
  <c r="A4451" i="230"/>
  <c r="B4451" i="230" s="1"/>
  <c r="C4450" i="230"/>
  <c r="E4450" i="230" l="1"/>
  <c r="F4450" i="230" s="1"/>
  <c r="H4450" i="230" s="1"/>
  <c r="A4452" i="230"/>
  <c r="B4452" i="230" s="1"/>
  <c r="C4451" i="230"/>
  <c r="A4453" i="230" l="1"/>
  <c r="B4453" i="230" s="1"/>
  <c r="C4452" i="230"/>
  <c r="E4451" i="230"/>
  <c r="F4451" i="230" s="1"/>
  <c r="H4451" i="230" s="1"/>
  <c r="E4452" i="230" l="1"/>
  <c r="F4452" i="230" s="1"/>
  <c r="H4452" i="230" s="1"/>
  <c r="A4454" i="230"/>
  <c r="B4454" i="230" s="1"/>
  <c r="C4453" i="230"/>
  <c r="E4453" i="230" l="1"/>
  <c r="F4453" i="230" s="1"/>
  <c r="H4453" i="230" s="1"/>
  <c r="A4455" i="230"/>
  <c r="B4455" i="230" s="1"/>
  <c r="C4454" i="230"/>
  <c r="E4454" i="230" l="1"/>
  <c r="F4454" i="230" s="1"/>
  <c r="H4454" i="230" s="1"/>
  <c r="A4456" i="230"/>
  <c r="B4456" i="230" s="1"/>
  <c r="C4455" i="230"/>
  <c r="E4455" i="230" l="1"/>
  <c r="F4455" i="230" s="1"/>
  <c r="H4455" i="230" s="1"/>
  <c r="A4457" i="230"/>
  <c r="B4457" i="230" s="1"/>
  <c r="C4456" i="230"/>
  <c r="E4456" i="230" l="1"/>
  <c r="F4456" i="230" s="1"/>
  <c r="H4456" i="230" s="1"/>
  <c r="A4458" i="230"/>
  <c r="B4458" i="230" s="1"/>
  <c r="C4457" i="230"/>
  <c r="E4457" i="230" l="1"/>
  <c r="F4457" i="230" s="1"/>
  <c r="H4457" i="230" s="1"/>
  <c r="A4459" i="230"/>
  <c r="B4459" i="230" s="1"/>
  <c r="C4458" i="230"/>
  <c r="E4458" i="230" l="1"/>
  <c r="F4458" i="230" s="1"/>
  <c r="H4458" i="230" s="1"/>
  <c r="A4460" i="230"/>
  <c r="B4460" i="230" s="1"/>
  <c r="C4459" i="230"/>
  <c r="E4459" i="230" l="1"/>
  <c r="F4459" i="230" s="1"/>
  <c r="H4459" i="230" s="1"/>
  <c r="A4461" i="230"/>
  <c r="B4461" i="230" s="1"/>
  <c r="C4460" i="230"/>
  <c r="A4462" i="230" l="1"/>
  <c r="B4462" i="230" s="1"/>
  <c r="C4461" i="230"/>
  <c r="E4460" i="230"/>
  <c r="F4460" i="230" s="1"/>
  <c r="H4460" i="230" s="1"/>
  <c r="E4461" i="230" l="1"/>
  <c r="F4461" i="230" s="1"/>
  <c r="H4461" i="230" s="1"/>
  <c r="A4463" i="230"/>
  <c r="B4463" i="230" s="1"/>
  <c r="C4462" i="230"/>
  <c r="E4462" i="230" l="1"/>
  <c r="F4462" i="230" s="1"/>
  <c r="H4462" i="230" s="1"/>
  <c r="A4464" i="230"/>
  <c r="B4464" i="230" s="1"/>
  <c r="C4463" i="230"/>
  <c r="E4463" i="230" l="1"/>
  <c r="F4463" i="230" s="1"/>
  <c r="H4463" i="230" s="1"/>
  <c r="A4465" i="230"/>
  <c r="B4465" i="230" s="1"/>
  <c r="C4464" i="230"/>
  <c r="A4466" i="230" l="1"/>
  <c r="B4466" i="230" s="1"/>
  <c r="C4465" i="230"/>
  <c r="E4464" i="230"/>
  <c r="F4464" i="230" s="1"/>
  <c r="H4464" i="230" s="1"/>
  <c r="E4465" i="230" l="1"/>
  <c r="F4465" i="230" s="1"/>
  <c r="H4465" i="230" s="1"/>
  <c r="A4467" i="230"/>
  <c r="B4467" i="230" s="1"/>
  <c r="C4466" i="230"/>
  <c r="E4466" i="230" l="1"/>
  <c r="F4466" i="230" s="1"/>
  <c r="H4466" i="230" s="1"/>
  <c r="A4468" i="230"/>
  <c r="B4468" i="230" s="1"/>
  <c r="C4467" i="230"/>
  <c r="E4467" i="230" l="1"/>
  <c r="F4467" i="230" s="1"/>
  <c r="H4467" i="230" s="1"/>
  <c r="A4469" i="230"/>
  <c r="B4469" i="230" s="1"/>
  <c r="C4468" i="230"/>
  <c r="E4468" i="230" l="1"/>
  <c r="F4468" i="230" s="1"/>
  <c r="H4468" i="230" s="1"/>
  <c r="A4470" i="230"/>
  <c r="B4470" i="230" s="1"/>
  <c r="C4469" i="230"/>
  <c r="E4469" i="230" l="1"/>
  <c r="F4469" i="230" s="1"/>
  <c r="H4469" i="230" s="1"/>
  <c r="A4471" i="230"/>
  <c r="B4471" i="230" s="1"/>
  <c r="C4470" i="230"/>
  <c r="E4470" i="230" l="1"/>
  <c r="F4470" i="230" s="1"/>
  <c r="H4470" i="230" s="1"/>
  <c r="A4472" i="230"/>
  <c r="B4472" i="230" s="1"/>
  <c r="C4471" i="230"/>
  <c r="E4471" i="230" l="1"/>
  <c r="F4471" i="230" s="1"/>
  <c r="H4471" i="230" s="1"/>
  <c r="A4473" i="230"/>
  <c r="B4473" i="230" s="1"/>
  <c r="C4472" i="230"/>
  <c r="E4472" i="230" l="1"/>
  <c r="F4472" i="230" s="1"/>
  <c r="H4472" i="230" s="1"/>
  <c r="A4474" i="230"/>
  <c r="B4474" i="230" s="1"/>
  <c r="C4473" i="230"/>
  <c r="E4473" i="230" l="1"/>
  <c r="F4473" i="230" s="1"/>
  <c r="H4473" i="230" s="1"/>
  <c r="A4475" i="230"/>
  <c r="B4475" i="230" s="1"/>
  <c r="C4474" i="230"/>
  <c r="A4476" i="230" l="1"/>
  <c r="B4476" i="230" s="1"/>
  <c r="C4475" i="230"/>
  <c r="E4474" i="230"/>
  <c r="F4474" i="230" s="1"/>
  <c r="H4474" i="230" s="1"/>
  <c r="E4475" i="230" l="1"/>
  <c r="F4475" i="230" s="1"/>
  <c r="H4475" i="230" s="1"/>
  <c r="A4477" i="230"/>
  <c r="B4477" i="230" s="1"/>
  <c r="C4476" i="230"/>
  <c r="E4476" i="230" l="1"/>
  <c r="F4476" i="230" s="1"/>
  <c r="H4476" i="230" s="1"/>
  <c r="A4478" i="230"/>
  <c r="B4478" i="230" s="1"/>
  <c r="C4477" i="230"/>
  <c r="E4477" i="230" l="1"/>
  <c r="F4477" i="230" s="1"/>
  <c r="H4477" i="230" s="1"/>
  <c r="A4479" i="230"/>
  <c r="B4479" i="230" s="1"/>
  <c r="C4478" i="230"/>
  <c r="E4478" i="230" l="1"/>
  <c r="F4478" i="230" s="1"/>
  <c r="H4478" i="230" s="1"/>
  <c r="A4480" i="230"/>
  <c r="B4480" i="230" s="1"/>
  <c r="C4479" i="230"/>
  <c r="A4481" i="230" l="1"/>
  <c r="B4481" i="230" s="1"/>
  <c r="C4480" i="230"/>
  <c r="E4479" i="230"/>
  <c r="F4479" i="230" s="1"/>
  <c r="H4479" i="230" s="1"/>
  <c r="E4480" i="230" l="1"/>
  <c r="F4480" i="230" s="1"/>
  <c r="H4480" i="230" s="1"/>
  <c r="A4482" i="230"/>
  <c r="B4482" i="230" s="1"/>
  <c r="C4481" i="230"/>
  <c r="E4481" i="230" l="1"/>
  <c r="F4481" i="230" s="1"/>
  <c r="H4481" i="230" s="1"/>
  <c r="A4483" i="230"/>
  <c r="B4483" i="230" s="1"/>
  <c r="C4482" i="230"/>
  <c r="A4484" i="230" l="1"/>
  <c r="B4484" i="230" s="1"/>
  <c r="C4483" i="230"/>
  <c r="E4482" i="230"/>
  <c r="F4482" i="230" s="1"/>
  <c r="H4482" i="230" s="1"/>
  <c r="E4483" i="230" l="1"/>
  <c r="F4483" i="230" s="1"/>
  <c r="H4483" i="230" s="1"/>
  <c r="A4485" i="230"/>
  <c r="B4485" i="230" s="1"/>
  <c r="C4484" i="230"/>
  <c r="A4486" i="230" l="1"/>
  <c r="B4486" i="230" s="1"/>
  <c r="C4485" i="230"/>
  <c r="E4484" i="230"/>
  <c r="F4484" i="230" s="1"/>
  <c r="H4484" i="230" s="1"/>
  <c r="E4485" i="230" l="1"/>
  <c r="F4485" i="230" s="1"/>
  <c r="H4485" i="230" s="1"/>
  <c r="A4487" i="230"/>
  <c r="B4487" i="230" s="1"/>
  <c r="C4486" i="230"/>
  <c r="E4486" i="230" l="1"/>
  <c r="F4486" i="230" s="1"/>
  <c r="H4486" i="230" s="1"/>
  <c r="A4488" i="230"/>
  <c r="B4488" i="230" s="1"/>
  <c r="C4487" i="230"/>
  <c r="E4487" i="230" l="1"/>
  <c r="F4487" i="230" s="1"/>
  <c r="H4487" i="230" s="1"/>
  <c r="A4489" i="230"/>
  <c r="B4489" i="230" s="1"/>
  <c r="C4488" i="230"/>
  <c r="E4488" i="230" l="1"/>
  <c r="F4488" i="230" s="1"/>
  <c r="H4488" i="230" s="1"/>
  <c r="A4490" i="230"/>
  <c r="B4490" i="230" s="1"/>
  <c r="C4489" i="230"/>
  <c r="E4489" i="230" l="1"/>
  <c r="F4489" i="230" s="1"/>
  <c r="H4489" i="230" s="1"/>
  <c r="A4491" i="230"/>
  <c r="B4491" i="230" s="1"/>
  <c r="C4490" i="230"/>
  <c r="E4490" i="230" l="1"/>
  <c r="F4490" i="230" s="1"/>
  <c r="H4490" i="230" s="1"/>
  <c r="A4492" i="230"/>
  <c r="B4492" i="230" s="1"/>
  <c r="C4491" i="230"/>
  <c r="E4491" i="230" l="1"/>
  <c r="F4491" i="230" s="1"/>
  <c r="H4491" i="230" s="1"/>
  <c r="A4493" i="230"/>
  <c r="B4493" i="230" s="1"/>
  <c r="C4492" i="230"/>
  <c r="E4492" i="230" l="1"/>
  <c r="F4492" i="230" s="1"/>
  <c r="H4492" i="230" s="1"/>
  <c r="A4494" i="230"/>
  <c r="B4494" i="230" s="1"/>
  <c r="C4493" i="230"/>
  <c r="E4493" i="230" l="1"/>
  <c r="F4493" i="230" s="1"/>
  <c r="H4493" i="230" s="1"/>
  <c r="A4495" i="230"/>
  <c r="B4495" i="230" s="1"/>
  <c r="C4494" i="230"/>
  <c r="A4496" i="230" l="1"/>
  <c r="B4496" i="230" s="1"/>
  <c r="C4495" i="230"/>
  <c r="E4494" i="230"/>
  <c r="F4494" i="230" s="1"/>
  <c r="H4494" i="230" s="1"/>
  <c r="E4495" i="230" l="1"/>
  <c r="F4495" i="230" s="1"/>
  <c r="H4495" i="230" s="1"/>
  <c r="A4497" i="230"/>
  <c r="B4497" i="230" s="1"/>
  <c r="C4496" i="230"/>
  <c r="E4496" i="230" l="1"/>
  <c r="F4496" i="230" s="1"/>
  <c r="H4496" i="230" s="1"/>
  <c r="A4498" i="230"/>
  <c r="B4498" i="230" s="1"/>
  <c r="C4497" i="230"/>
  <c r="E4497" i="230" l="1"/>
  <c r="F4497" i="230" s="1"/>
  <c r="H4497" i="230" s="1"/>
  <c r="A4499" i="230"/>
  <c r="B4499" i="230" s="1"/>
  <c r="C4498" i="230"/>
  <c r="E4498" i="230" l="1"/>
  <c r="F4498" i="230" s="1"/>
  <c r="H4498" i="230" s="1"/>
  <c r="A4500" i="230"/>
  <c r="B4500" i="230" s="1"/>
  <c r="C4499" i="230"/>
  <c r="E4499" i="230" l="1"/>
  <c r="F4499" i="230" s="1"/>
  <c r="H4499" i="230" s="1"/>
  <c r="A4501" i="230"/>
  <c r="B4501" i="230" s="1"/>
  <c r="C4500" i="230"/>
  <c r="E4500" i="230" l="1"/>
  <c r="F4500" i="230" s="1"/>
  <c r="H4500" i="230" s="1"/>
  <c r="A4502" i="230"/>
  <c r="B4502" i="230" s="1"/>
  <c r="C4501" i="230"/>
  <c r="A4503" i="230" l="1"/>
  <c r="B4503" i="230" s="1"/>
  <c r="C4502" i="230"/>
  <c r="E4501" i="230"/>
  <c r="F4501" i="230" s="1"/>
  <c r="H4501" i="230" s="1"/>
  <c r="E4502" i="230" l="1"/>
  <c r="F4502" i="230" s="1"/>
  <c r="H4502" i="230" s="1"/>
  <c r="A4504" i="230"/>
  <c r="B4504" i="230" s="1"/>
  <c r="C4503" i="230"/>
  <c r="E4503" i="230" l="1"/>
  <c r="F4503" i="230" s="1"/>
  <c r="H4503" i="230" s="1"/>
  <c r="A4505" i="230"/>
  <c r="B4505" i="230" s="1"/>
  <c r="C4504" i="230"/>
  <c r="E4504" i="230" l="1"/>
  <c r="F4504" i="230" s="1"/>
  <c r="H4504" i="230" s="1"/>
  <c r="A4506" i="230"/>
  <c r="B4506" i="230" s="1"/>
  <c r="C4505" i="230"/>
  <c r="A4507" i="230" l="1"/>
  <c r="B4507" i="230" s="1"/>
  <c r="C4506" i="230"/>
  <c r="E4505" i="230"/>
  <c r="F4505" i="230" s="1"/>
  <c r="H4505" i="230" s="1"/>
  <c r="E4506" i="230" l="1"/>
  <c r="F4506" i="230" s="1"/>
  <c r="H4506" i="230" s="1"/>
  <c r="A4508" i="230"/>
  <c r="B4508" i="230" s="1"/>
  <c r="C4507" i="230"/>
  <c r="E4507" i="230" l="1"/>
  <c r="F4507" i="230" s="1"/>
  <c r="H4507" i="230" s="1"/>
  <c r="A4509" i="230"/>
  <c r="B4509" i="230" s="1"/>
  <c r="C4508" i="230"/>
  <c r="E4508" i="230" l="1"/>
  <c r="F4508" i="230" s="1"/>
  <c r="H4508" i="230" s="1"/>
  <c r="A4510" i="230"/>
  <c r="B4510" i="230" s="1"/>
  <c r="C4509" i="230"/>
  <c r="A4511" i="230" l="1"/>
  <c r="B4511" i="230" s="1"/>
  <c r="C4510" i="230"/>
  <c r="E4509" i="230"/>
  <c r="F4509" i="230" s="1"/>
  <c r="H4509" i="230" s="1"/>
  <c r="A4512" i="230" l="1"/>
  <c r="B4512" i="230" s="1"/>
  <c r="C4511" i="230"/>
  <c r="E4510" i="230"/>
  <c r="F4510" i="230" s="1"/>
  <c r="H4510" i="230" s="1"/>
  <c r="A4513" i="230" l="1"/>
  <c r="B4513" i="230" s="1"/>
  <c r="C4512" i="230"/>
  <c r="E4511" i="230"/>
  <c r="F4511" i="230" s="1"/>
  <c r="H4511" i="230" s="1"/>
  <c r="A4514" i="230" l="1"/>
  <c r="B4514" i="230" s="1"/>
  <c r="C4513" i="230"/>
  <c r="E4512" i="230"/>
  <c r="F4512" i="230" s="1"/>
  <c r="H4512" i="230" s="1"/>
  <c r="A4515" i="230" l="1"/>
  <c r="B4515" i="230" s="1"/>
  <c r="C4514" i="230"/>
  <c r="E4513" i="230"/>
  <c r="F4513" i="230" s="1"/>
  <c r="H4513" i="230" s="1"/>
  <c r="A4516" i="230" l="1"/>
  <c r="B4516" i="230" s="1"/>
  <c r="C4515" i="230"/>
  <c r="E4514" i="230"/>
  <c r="F4514" i="230" s="1"/>
  <c r="H4514" i="230" s="1"/>
  <c r="E4515" i="230" l="1"/>
  <c r="F4515" i="230" s="1"/>
  <c r="H4515" i="230" s="1"/>
  <c r="A4517" i="230"/>
  <c r="B4517" i="230" s="1"/>
  <c r="C4516" i="230"/>
  <c r="E4516" i="230" l="1"/>
  <c r="F4516" i="230" s="1"/>
  <c r="H4516" i="230" s="1"/>
  <c r="A4518" i="230"/>
  <c r="B4518" i="230" s="1"/>
  <c r="C4517" i="230"/>
  <c r="E4517" i="230" l="1"/>
  <c r="F4517" i="230" s="1"/>
  <c r="H4517" i="230" s="1"/>
  <c r="A4519" i="230"/>
  <c r="B4519" i="230" s="1"/>
  <c r="C4518" i="230"/>
  <c r="E4518" i="230" l="1"/>
  <c r="F4518" i="230" s="1"/>
  <c r="H4518" i="230" s="1"/>
  <c r="A4520" i="230"/>
  <c r="B4520" i="230" s="1"/>
  <c r="C4519" i="230"/>
  <c r="E4519" i="230" l="1"/>
  <c r="F4519" i="230" s="1"/>
  <c r="H4519" i="230" s="1"/>
  <c r="A4521" i="230"/>
  <c r="B4521" i="230" s="1"/>
  <c r="C4520" i="230"/>
  <c r="E4520" i="230" l="1"/>
  <c r="F4520" i="230" s="1"/>
  <c r="H4520" i="230" s="1"/>
  <c r="A4522" i="230"/>
  <c r="B4522" i="230" s="1"/>
  <c r="C4521" i="230"/>
  <c r="A4523" i="230" l="1"/>
  <c r="B4523" i="230" s="1"/>
  <c r="C4522" i="230"/>
  <c r="E4521" i="230"/>
  <c r="F4521" i="230" s="1"/>
  <c r="H4521" i="230" s="1"/>
  <c r="E4522" i="230" l="1"/>
  <c r="F4522" i="230" s="1"/>
  <c r="H4522" i="230" s="1"/>
  <c r="A4524" i="230"/>
  <c r="B4524" i="230" s="1"/>
  <c r="C4523" i="230"/>
  <c r="E4523" i="230" l="1"/>
  <c r="F4523" i="230" s="1"/>
  <c r="H4523" i="230" s="1"/>
  <c r="A4525" i="230"/>
  <c r="B4525" i="230" s="1"/>
  <c r="C4524" i="230"/>
  <c r="E4524" i="230" l="1"/>
  <c r="F4524" i="230" s="1"/>
  <c r="H4524" i="230" s="1"/>
  <c r="A4526" i="230"/>
  <c r="B4526" i="230" s="1"/>
  <c r="C4525" i="230"/>
  <c r="E4525" i="230" l="1"/>
  <c r="F4525" i="230" s="1"/>
  <c r="H4525" i="230" s="1"/>
  <c r="A4527" i="230"/>
  <c r="B4527" i="230" s="1"/>
  <c r="C4526" i="230"/>
  <c r="E4526" i="230" l="1"/>
  <c r="F4526" i="230" s="1"/>
  <c r="H4526" i="230" s="1"/>
  <c r="A4528" i="230"/>
  <c r="B4528" i="230" s="1"/>
  <c r="C4527" i="230"/>
  <c r="E4527" i="230" l="1"/>
  <c r="F4527" i="230" s="1"/>
  <c r="H4527" i="230" s="1"/>
  <c r="A4529" i="230"/>
  <c r="B4529" i="230" s="1"/>
  <c r="C4528" i="230"/>
  <c r="E4528" i="230" l="1"/>
  <c r="F4528" i="230" s="1"/>
  <c r="H4528" i="230" s="1"/>
  <c r="A4530" i="230"/>
  <c r="B4530" i="230" s="1"/>
  <c r="C4529" i="230"/>
  <c r="E4529" i="230" l="1"/>
  <c r="F4529" i="230" s="1"/>
  <c r="H4529" i="230" s="1"/>
  <c r="A4531" i="230"/>
  <c r="B4531" i="230" s="1"/>
  <c r="C4530" i="230"/>
  <c r="E4530" i="230" l="1"/>
  <c r="F4530" i="230" s="1"/>
  <c r="H4530" i="230" s="1"/>
  <c r="A4532" i="230"/>
  <c r="B4532" i="230" s="1"/>
  <c r="C4531" i="230"/>
  <c r="E4531" i="230" l="1"/>
  <c r="F4531" i="230" s="1"/>
  <c r="H4531" i="230" s="1"/>
  <c r="A4533" i="230"/>
  <c r="B4533" i="230" s="1"/>
  <c r="C4532" i="230"/>
  <c r="E4532" i="230" l="1"/>
  <c r="F4532" i="230" s="1"/>
  <c r="H4532" i="230" s="1"/>
  <c r="A4534" i="230"/>
  <c r="B4534" i="230" s="1"/>
  <c r="C4533" i="230"/>
  <c r="E4533" i="230" l="1"/>
  <c r="F4533" i="230" s="1"/>
  <c r="H4533" i="230" s="1"/>
  <c r="A4535" i="230"/>
  <c r="B4535" i="230" s="1"/>
  <c r="C4534" i="230"/>
  <c r="E4534" i="230" l="1"/>
  <c r="F4534" i="230" s="1"/>
  <c r="H4534" i="230" s="1"/>
  <c r="A4536" i="230"/>
  <c r="B4536" i="230" s="1"/>
  <c r="C4535" i="230"/>
  <c r="A4537" i="230" l="1"/>
  <c r="B4537" i="230" s="1"/>
  <c r="C4536" i="230"/>
  <c r="E4535" i="230"/>
  <c r="F4535" i="230" s="1"/>
  <c r="H4535" i="230" s="1"/>
  <c r="E4536" i="230" l="1"/>
  <c r="F4536" i="230" s="1"/>
  <c r="H4536" i="230" s="1"/>
  <c r="A4538" i="230"/>
  <c r="B4538" i="230" s="1"/>
  <c r="C4537" i="230"/>
  <c r="A4539" i="230" l="1"/>
  <c r="B4539" i="230" s="1"/>
  <c r="C4538" i="230"/>
  <c r="E4537" i="230"/>
  <c r="F4537" i="230" s="1"/>
  <c r="H4537" i="230" s="1"/>
  <c r="A4540" i="230" l="1"/>
  <c r="B4540" i="230" s="1"/>
  <c r="C4539" i="230"/>
  <c r="E4538" i="230"/>
  <c r="F4538" i="230" s="1"/>
  <c r="H4538" i="230" s="1"/>
  <c r="E4539" i="230" l="1"/>
  <c r="F4539" i="230" s="1"/>
  <c r="H4539" i="230" s="1"/>
  <c r="A4541" i="230"/>
  <c r="B4541" i="230" s="1"/>
  <c r="C4540" i="230"/>
  <c r="E4540" i="230" l="1"/>
  <c r="F4540" i="230" s="1"/>
  <c r="H4540" i="230" s="1"/>
  <c r="A4542" i="230"/>
  <c r="B4542" i="230" s="1"/>
  <c r="C4541" i="230"/>
  <c r="E4541" i="230" l="1"/>
  <c r="F4541" i="230" s="1"/>
  <c r="H4541" i="230" s="1"/>
  <c r="A4543" i="230"/>
  <c r="B4543" i="230" s="1"/>
  <c r="C4542" i="230"/>
  <c r="E4542" i="230" l="1"/>
  <c r="F4542" i="230" s="1"/>
  <c r="H4542" i="230" s="1"/>
  <c r="A4544" i="230"/>
  <c r="B4544" i="230" s="1"/>
  <c r="C4543" i="230"/>
  <c r="E4543" i="230" l="1"/>
  <c r="F4543" i="230" s="1"/>
  <c r="H4543" i="230" s="1"/>
  <c r="A4545" i="230"/>
  <c r="B4545" i="230" s="1"/>
  <c r="C4544" i="230"/>
  <c r="A4546" i="230" l="1"/>
  <c r="B4546" i="230" s="1"/>
  <c r="C4545" i="230"/>
  <c r="E4545" i="230" s="1"/>
  <c r="F4545" i="230" s="1"/>
  <c r="H4545" i="230" s="1"/>
  <c r="E4544" i="230"/>
  <c r="F4544" i="230" s="1"/>
  <c r="H4544" i="230" s="1"/>
  <c r="A4547" i="230" l="1"/>
  <c r="B4547" i="230" s="1"/>
  <c r="C4546" i="230"/>
  <c r="E4546" i="230" l="1"/>
  <c r="F4546" i="230" s="1"/>
  <c r="H4546" i="230" s="1"/>
  <c r="A4548" i="230"/>
  <c r="B4548" i="230" s="1"/>
  <c r="C4547" i="230"/>
  <c r="E4547" i="230" l="1"/>
  <c r="F4547" i="230" s="1"/>
  <c r="H4547" i="230" s="1"/>
  <c r="A4549" i="230"/>
  <c r="B4549" i="230" s="1"/>
  <c r="C4548" i="230"/>
  <c r="A4550" i="230" l="1"/>
  <c r="B4550" i="230" s="1"/>
  <c r="C4549" i="230"/>
  <c r="E4548" i="230"/>
  <c r="F4548" i="230" s="1"/>
  <c r="H4548" i="230" s="1"/>
  <c r="A4551" i="230" l="1"/>
  <c r="B4551" i="230" s="1"/>
  <c r="C4550" i="230"/>
  <c r="E4549" i="230"/>
  <c r="F4549" i="230" s="1"/>
  <c r="H4549" i="230" s="1"/>
  <c r="A4552" i="230" l="1"/>
  <c r="B4552" i="230" s="1"/>
  <c r="C4551" i="230"/>
  <c r="E4550" i="230"/>
  <c r="F4550" i="230" s="1"/>
  <c r="H4550" i="230" s="1"/>
  <c r="A4553" i="230" l="1"/>
  <c r="B4553" i="230" s="1"/>
  <c r="C4552" i="230"/>
  <c r="E4551" i="230"/>
  <c r="F4551" i="230" s="1"/>
  <c r="H4551" i="230" s="1"/>
  <c r="E4552" i="230" l="1"/>
  <c r="F4552" i="230" s="1"/>
  <c r="H4552" i="230" s="1"/>
  <c r="A4554" i="230"/>
  <c r="B4554" i="230" s="1"/>
  <c r="C4553" i="230"/>
  <c r="A4555" i="230" l="1"/>
  <c r="B4555" i="230" s="1"/>
  <c r="C4554" i="230"/>
  <c r="E4553" i="230"/>
  <c r="F4553" i="230" s="1"/>
  <c r="H4553" i="230" s="1"/>
  <c r="E4554" i="230" l="1"/>
  <c r="F4554" i="230" s="1"/>
  <c r="H4554" i="230" s="1"/>
  <c r="A4556" i="230"/>
  <c r="B4556" i="230" s="1"/>
  <c r="C4555" i="230"/>
  <c r="E4555" i="230" l="1"/>
  <c r="F4555" i="230" s="1"/>
  <c r="H4555" i="230" s="1"/>
  <c r="A4557" i="230"/>
  <c r="B4557" i="230" s="1"/>
  <c r="C4556" i="230"/>
  <c r="E4556" i="230" l="1"/>
  <c r="F4556" i="230" s="1"/>
  <c r="H4556" i="230" s="1"/>
  <c r="A4558" i="230"/>
  <c r="B4558" i="230" s="1"/>
  <c r="C4557" i="230"/>
  <c r="A4559" i="230" l="1"/>
  <c r="B4559" i="230" s="1"/>
  <c r="C4558" i="230"/>
  <c r="E4557" i="230"/>
  <c r="F4557" i="230" s="1"/>
  <c r="H4557" i="230" s="1"/>
  <c r="E4558" i="230" l="1"/>
  <c r="F4558" i="230" s="1"/>
  <c r="H4558" i="230" s="1"/>
  <c r="A4560" i="230"/>
  <c r="B4560" i="230" s="1"/>
  <c r="C4559" i="230"/>
  <c r="A4561" i="230" l="1"/>
  <c r="B4561" i="230" s="1"/>
  <c r="C4560" i="230"/>
  <c r="E4559" i="230"/>
  <c r="F4559" i="230" s="1"/>
  <c r="H4559" i="230" s="1"/>
  <c r="E4560" i="230" l="1"/>
  <c r="F4560" i="230" s="1"/>
  <c r="H4560" i="230" s="1"/>
  <c r="A4562" i="230"/>
  <c r="B4562" i="230" s="1"/>
  <c r="C4561" i="230"/>
  <c r="E4561" i="230" l="1"/>
  <c r="F4561" i="230" s="1"/>
  <c r="H4561" i="230" s="1"/>
  <c r="A4563" i="230"/>
  <c r="B4563" i="230" s="1"/>
  <c r="C4562" i="230"/>
  <c r="E4562" i="230" l="1"/>
  <c r="F4562" i="230" s="1"/>
  <c r="H4562" i="230" s="1"/>
  <c r="A4564" i="230"/>
  <c r="B4564" i="230" s="1"/>
  <c r="C4563" i="230"/>
  <c r="A4565" i="230" l="1"/>
  <c r="B4565" i="230" s="1"/>
  <c r="C4564" i="230"/>
  <c r="E4563" i="230"/>
  <c r="F4563" i="230" s="1"/>
  <c r="H4563" i="230" s="1"/>
  <c r="E4564" i="230" l="1"/>
  <c r="F4564" i="230" s="1"/>
  <c r="H4564" i="230" s="1"/>
  <c r="A4566" i="230"/>
  <c r="B4566" i="230" s="1"/>
  <c r="C4565" i="230"/>
  <c r="E4565" i="230" l="1"/>
  <c r="F4565" i="230" s="1"/>
  <c r="H4565" i="230" s="1"/>
  <c r="A4567" i="230"/>
  <c r="B4567" i="230" s="1"/>
  <c r="C4566" i="230"/>
  <c r="E4566" i="230" l="1"/>
  <c r="F4566" i="230" s="1"/>
  <c r="H4566" i="230" s="1"/>
  <c r="A4568" i="230"/>
  <c r="B4568" i="230" s="1"/>
  <c r="C4567" i="230"/>
  <c r="E4567" i="230" l="1"/>
  <c r="F4567" i="230" s="1"/>
  <c r="H4567" i="230" s="1"/>
  <c r="A4569" i="230"/>
  <c r="B4569" i="230" s="1"/>
  <c r="C4568" i="230"/>
  <c r="E4568" i="230" l="1"/>
  <c r="F4568" i="230" s="1"/>
  <c r="H4568" i="230" s="1"/>
  <c r="A4570" i="230"/>
  <c r="B4570" i="230" s="1"/>
  <c r="C4569" i="230"/>
  <c r="E4569" i="230" l="1"/>
  <c r="F4569" i="230" s="1"/>
  <c r="H4569" i="230" s="1"/>
  <c r="A4571" i="230"/>
  <c r="B4571" i="230" s="1"/>
  <c r="C4570" i="230"/>
  <c r="A4572" i="230" l="1"/>
  <c r="B4572" i="230" s="1"/>
  <c r="C4571" i="230"/>
  <c r="E4570" i="230"/>
  <c r="F4570" i="230" s="1"/>
  <c r="H4570" i="230" s="1"/>
  <c r="E4571" i="230" l="1"/>
  <c r="F4571" i="230" s="1"/>
  <c r="H4571" i="230" s="1"/>
  <c r="A4573" i="230"/>
  <c r="B4573" i="230" s="1"/>
  <c r="C4572" i="230"/>
  <c r="A4574" i="230" l="1"/>
  <c r="B4574" i="230" s="1"/>
  <c r="C4573" i="230"/>
  <c r="E4572" i="230"/>
  <c r="F4572" i="230" s="1"/>
  <c r="H4572" i="230" s="1"/>
  <c r="E4573" i="230" l="1"/>
  <c r="F4573" i="230" s="1"/>
  <c r="H4573" i="230" s="1"/>
  <c r="A4575" i="230"/>
  <c r="B4575" i="230" s="1"/>
  <c r="C4574" i="230"/>
  <c r="E4574" i="230" l="1"/>
  <c r="F4574" i="230" s="1"/>
  <c r="H4574" i="230" s="1"/>
  <c r="A4576" i="230"/>
  <c r="B4576" i="230" s="1"/>
  <c r="C4575" i="230"/>
  <c r="E4575" i="230" l="1"/>
  <c r="F4575" i="230" s="1"/>
  <c r="H4575" i="230" s="1"/>
  <c r="A4577" i="230"/>
  <c r="B4577" i="230" s="1"/>
  <c r="C4576" i="230"/>
  <c r="E4576" i="230" l="1"/>
  <c r="F4576" i="230" s="1"/>
  <c r="H4576" i="230" s="1"/>
  <c r="A4578" i="230"/>
  <c r="B4578" i="230" s="1"/>
  <c r="C4577" i="230"/>
  <c r="E4577" i="230" l="1"/>
  <c r="F4577" i="230" s="1"/>
  <c r="H4577" i="230" s="1"/>
  <c r="A4579" i="230"/>
  <c r="B4579" i="230" s="1"/>
  <c r="C4578" i="230"/>
  <c r="E4578" i="230" l="1"/>
  <c r="F4578" i="230" s="1"/>
  <c r="H4578" i="230" s="1"/>
  <c r="A4580" i="230"/>
  <c r="B4580" i="230" s="1"/>
  <c r="C4579" i="230"/>
  <c r="E4579" i="230" l="1"/>
  <c r="F4579" i="230" s="1"/>
  <c r="H4579" i="230" s="1"/>
  <c r="A4581" i="230"/>
  <c r="B4581" i="230" s="1"/>
  <c r="C4580" i="230"/>
  <c r="A4582" i="230" l="1"/>
  <c r="B4582" i="230" s="1"/>
  <c r="C4581" i="230"/>
  <c r="E4580" i="230"/>
  <c r="F4580" i="230" s="1"/>
  <c r="H4580" i="230" s="1"/>
  <c r="A4583" i="230" l="1"/>
  <c r="B4583" i="230" s="1"/>
  <c r="C4582" i="230"/>
  <c r="E4581" i="230"/>
  <c r="F4581" i="230" s="1"/>
  <c r="H4581" i="230" s="1"/>
  <c r="E4582" i="230" l="1"/>
  <c r="F4582" i="230" s="1"/>
  <c r="H4582" i="230" s="1"/>
  <c r="A4584" i="230"/>
  <c r="B4584" i="230" s="1"/>
  <c r="C4583" i="230"/>
  <c r="E4583" i="230" l="1"/>
  <c r="F4583" i="230" s="1"/>
  <c r="H4583" i="230" s="1"/>
  <c r="A4585" i="230"/>
  <c r="B4585" i="230" s="1"/>
  <c r="C4584" i="230"/>
  <c r="E4584" i="230" l="1"/>
  <c r="F4584" i="230" s="1"/>
  <c r="H4584" i="230" s="1"/>
  <c r="A4586" i="230"/>
  <c r="B4586" i="230" s="1"/>
  <c r="C4585" i="230"/>
  <c r="A4587" i="230" l="1"/>
  <c r="B4587" i="230" s="1"/>
  <c r="C4586" i="230"/>
  <c r="E4586" i="230" s="1"/>
  <c r="F4586" i="230" s="1"/>
  <c r="H4586" i="230" s="1"/>
  <c r="E4585" i="230"/>
  <c r="F4585" i="230" s="1"/>
  <c r="H4585" i="230" s="1"/>
  <c r="A4588" i="230" l="1"/>
  <c r="B4588" i="230" s="1"/>
  <c r="C4587" i="230"/>
  <c r="E4587" i="230" l="1"/>
  <c r="F4587" i="230" s="1"/>
  <c r="H4587" i="230" s="1"/>
  <c r="A4589" i="230"/>
  <c r="B4589" i="230" s="1"/>
  <c r="C4588" i="230"/>
  <c r="E4588" i="230" l="1"/>
  <c r="F4588" i="230" s="1"/>
  <c r="H4588" i="230" s="1"/>
  <c r="A4590" i="230"/>
  <c r="B4590" i="230" s="1"/>
  <c r="C4589" i="230"/>
  <c r="A4591" i="230" l="1"/>
  <c r="B4591" i="230" s="1"/>
  <c r="C4590" i="230"/>
  <c r="E4589" i="230"/>
  <c r="F4589" i="230" s="1"/>
  <c r="H4589" i="230" s="1"/>
  <c r="E4590" i="230" l="1"/>
  <c r="F4590" i="230" s="1"/>
  <c r="H4590" i="230" s="1"/>
  <c r="A4592" i="230"/>
  <c r="B4592" i="230" s="1"/>
  <c r="C4591" i="230"/>
  <c r="E4591" i="230" l="1"/>
  <c r="F4591" i="230" s="1"/>
  <c r="H4591" i="230" s="1"/>
  <c r="A4593" i="230"/>
  <c r="B4593" i="230" s="1"/>
  <c r="C4592" i="230"/>
  <c r="A4594" i="230" l="1"/>
  <c r="B4594" i="230" s="1"/>
  <c r="C4593" i="230"/>
  <c r="E4592" i="230"/>
  <c r="F4592" i="230" s="1"/>
  <c r="H4592" i="230" s="1"/>
  <c r="E4593" i="230" l="1"/>
  <c r="F4593" i="230" s="1"/>
  <c r="H4593" i="230" s="1"/>
  <c r="A4595" i="230"/>
  <c r="B4595" i="230" s="1"/>
  <c r="C4594" i="230"/>
  <c r="E4594" i="230" l="1"/>
  <c r="F4594" i="230" s="1"/>
  <c r="H4594" i="230" s="1"/>
  <c r="A4596" i="230"/>
  <c r="B4596" i="230" s="1"/>
  <c r="C4595" i="230"/>
  <c r="E4595" i="230" l="1"/>
  <c r="F4595" i="230" s="1"/>
  <c r="H4595" i="230" s="1"/>
  <c r="A4597" i="230"/>
  <c r="B4597" i="230" s="1"/>
  <c r="C4596" i="230"/>
  <c r="E4596" i="230" l="1"/>
  <c r="F4596" i="230" s="1"/>
  <c r="H4596" i="230" s="1"/>
  <c r="A4598" i="230"/>
  <c r="B4598" i="230" s="1"/>
  <c r="C4597" i="230"/>
  <c r="E4597" i="230" l="1"/>
  <c r="F4597" i="230" s="1"/>
  <c r="H4597" i="230" s="1"/>
  <c r="A4599" i="230"/>
  <c r="B4599" i="230" s="1"/>
  <c r="C4598" i="230"/>
  <c r="E4598" i="230" l="1"/>
  <c r="F4598" i="230" s="1"/>
  <c r="H4598" i="230" s="1"/>
  <c r="A4600" i="230"/>
  <c r="B4600" i="230" s="1"/>
  <c r="C4599" i="230"/>
  <c r="E4599" i="230" l="1"/>
  <c r="F4599" i="230" s="1"/>
  <c r="H4599" i="230" s="1"/>
  <c r="A4601" i="230"/>
  <c r="B4601" i="230" s="1"/>
  <c r="C4600" i="230"/>
  <c r="E4600" i="230" l="1"/>
  <c r="F4600" i="230" s="1"/>
  <c r="H4600" i="230" s="1"/>
  <c r="A4602" i="230"/>
  <c r="B4602" i="230" s="1"/>
  <c r="C4601" i="230"/>
  <c r="E4601" i="230" l="1"/>
  <c r="F4601" i="230" s="1"/>
  <c r="H4601" i="230" s="1"/>
  <c r="A4603" i="230"/>
  <c r="B4603" i="230" s="1"/>
  <c r="C4602" i="230"/>
  <c r="E4602" i="230" l="1"/>
  <c r="F4602" i="230" s="1"/>
  <c r="H4602" i="230" s="1"/>
  <c r="A4604" i="230"/>
  <c r="B4604" i="230" s="1"/>
  <c r="C4603" i="230"/>
  <c r="E4603" i="230" l="1"/>
  <c r="F4603" i="230" s="1"/>
  <c r="H4603" i="230" s="1"/>
  <c r="A4605" i="230"/>
  <c r="B4605" i="230" s="1"/>
  <c r="C4604" i="230"/>
  <c r="A4606" i="230" l="1"/>
  <c r="B4606" i="230" s="1"/>
  <c r="C4605" i="230"/>
  <c r="E4604" i="230"/>
  <c r="F4604" i="230" s="1"/>
  <c r="H4604" i="230" s="1"/>
  <c r="E4605" i="230" l="1"/>
  <c r="F4605" i="230" s="1"/>
  <c r="H4605" i="230" s="1"/>
  <c r="A4607" i="230"/>
  <c r="B4607" i="230" s="1"/>
  <c r="C4606" i="230"/>
  <c r="E4606" i="230" l="1"/>
  <c r="F4606" i="230" s="1"/>
  <c r="H4606" i="230" s="1"/>
  <c r="A4608" i="230"/>
  <c r="B4608" i="230" s="1"/>
  <c r="C4607" i="230"/>
  <c r="E4607" i="230" l="1"/>
  <c r="F4607" i="230" s="1"/>
  <c r="H4607" i="230" s="1"/>
  <c r="A4609" i="230"/>
  <c r="B4609" i="230" s="1"/>
  <c r="C4608" i="230"/>
  <c r="E4608" i="230" l="1"/>
  <c r="F4608" i="230" s="1"/>
  <c r="H4608" i="230" s="1"/>
  <c r="A4610" i="230"/>
  <c r="B4610" i="230" s="1"/>
  <c r="C4609" i="230"/>
  <c r="E4609" i="230" l="1"/>
  <c r="F4609" i="230" s="1"/>
  <c r="H4609" i="230" s="1"/>
  <c r="A4611" i="230"/>
  <c r="B4611" i="230" s="1"/>
  <c r="C4610" i="230"/>
  <c r="E4610" i="230" l="1"/>
  <c r="F4610" i="230" s="1"/>
  <c r="H4610" i="230" s="1"/>
  <c r="A4612" i="230"/>
  <c r="B4612" i="230" s="1"/>
  <c r="C4611" i="230"/>
  <c r="E4611" i="230" l="1"/>
  <c r="F4611" i="230" s="1"/>
  <c r="H4611" i="230" s="1"/>
  <c r="A4613" i="230"/>
  <c r="B4613" i="230" s="1"/>
  <c r="C4612" i="230"/>
  <c r="A4614" i="230" l="1"/>
  <c r="B4614" i="230" s="1"/>
  <c r="C4613" i="230"/>
  <c r="E4612" i="230"/>
  <c r="F4612" i="230" s="1"/>
  <c r="H4612" i="230" s="1"/>
  <c r="E4613" i="230" l="1"/>
  <c r="F4613" i="230" s="1"/>
  <c r="H4613" i="230" s="1"/>
  <c r="A4615" i="230"/>
  <c r="B4615" i="230" s="1"/>
  <c r="C4614" i="230"/>
  <c r="E4614" i="230" l="1"/>
  <c r="F4614" i="230" s="1"/>
  <c r="H4614" i="230" s="1"/>
  <c r="A4616" i="230"/>
  <c r="B4616" i="230" s="1"/>
  <c r="C4615" i="230"/>
  <c r="E4615" i="230" l="1"/>
  <c r="F4615" i="230" s="1"/>
  <c r="H4615" i="230" s="1"/>
  <c r="A4617" i="230"/>
  <c r="B4617" i="230" s="1"/>
  <c r="C4616" i="230"/>
  <c r="E4616" i="230" l="1"/>
  <c r="F4616" i="230" s="1"/>
  <c r="H4616" i="230" s="1"/>
  <c r="A4618" i="230"/>
  <c r="B4618" i="230" s="1"/>
  <c r="C4617" i="230"/>
  <c r="E4617" i="230" l="1"/>
  <c r="F4617" i="230" s="1"/>
  <c r="H4617" i="230" s="1"/>
  <c r="A4619" i="230"/>
  <c r="B4619" i="230" s="1"/>
  <c r="C4618" i="230"/>
  <c r="E4618" i="230" l="1"/>
  <c r="F4618" i="230" s="1"/>
  <c r="H4618" i="230" s="1"/>
  <c r="A4620" i="230"/>
  <c r="B4620" i="230" s="1"/>
  <c r="C4619" i="230"/>
  <c r="A4621" i="230" l="1"/>
  <c r="B4621" i="230" s="1"/>
  <c r="C4620" i="230"/>
  <c r="E4619" i="230"/>
  <c r="F4619" i="230" s="1"/>
  <c r="H4619" i="230" s="1"/>
  <c r="E4620" i="230" l="1"/>
  <c r="F4620" i="230" s="1"/>
  <c r="H4620" i="230" s="1"/>
  <c r="A4622" i="230"/>
  <c r="B4622" i="230" s="1"/>
  <c r="C4621" i="230"/>
  <c r="A4623" i="230" l="1"/>
  <c r="B4623" i="230" s="1"/>
  <c r="C4622" i="230"/>
  <c r="E4621" i="230"/>
  <c r="F4621" i="230" s="1"/>
  <c r="H4621" i="230" s="1"/>
  <c r="E4622" i="230" l="1"/>
  <c r="F4622" i="230" s="1"/>
  <c r="H4622" i="230" s="1"/>
  <c r="A4624" i="230"/>
  <c r="B4624" i="230" s="1"/>
  <c r="C4623" i="230"/>
  <c r="A4625" i="230" l="1"/>
  <c r="B4625" i="230" s="1"/>
  <c r="C4624" i="230"/>
  <c r="E4623" i="230"/>
  <c r="F4623" i="230" s="1"/>
  <c r="H4623" i="230" s="1"/>
  <c r="E4624" i="230" l="1"/>
  <c r="F4624" i="230" s="1"/>
  <c r="H4624" i="230" s="1"/>
  <c r="A4626" i="230"/>
  <c r="B4626" i="230" s="1"/>
  <c r="C4625" i="230"/>
  <c r="E4625" i="230" l="1"/>
  <c r="F4625" i="230" s="1"/>
  <c r="H4625" i="230" s="1"/>
  <c r="A4627" i="230"/>
  <c r="B4627" i="230" s="1"/>
  <c r="C4626" i="230"/>
  <c r="E4626" i="230" l="1"/>
  <c r="F4626" i="230" s="1"/>
  <c r="H4626" i="230" s="1"/>
  <c r="A4628" i="230"/>
  <c r="B4628" i="230" s="1"/>
  <c r="C4627" i="230"/>
  <c r="E4627" i="230" l="1"/>
  <c r="F4627" i="230" s="1"/>
  <c r="H4627" i="230" s="1"/>
  <c r="A4629" i="230"/>
  <c r="B4629" i="230" s="1"/>
  <c r="C4628" i="230"/>
  <c r="E4628" i="230" l="1"/>
  <c r="F4628" i="230" s="1"/>
  <c r="H4628" i="230" s="1"/>
  <c r="A4630" i="230"/>
  <c r="B4630" i="230" s="1"/>
  <c r="C4629" i="230"/>
  <c r="E4629" i="230" l="1"/>
  <c r="F4629" i="230" s="1"/>
  <c r="H4629" i="230" s="1"/>
  <c r="A4631" i="230"/>
  <c r="B4631" i="230" s="1"/>
  <c r="C4630" i="230"/>
  <c r="E4630" i="230" l="1"/>
  <c r="F4630" i="230" s="1"/>
  <c r="H4630" i="230" s="1"/>
  <c r="A4632" i="230"/>
  <c r="B4632" i="230" s="1"/>
  <c r="C4631" i="230"/>
  <c r="E4631" i="230" l="1"/>
  <c r="F4631" i="230" s="1"/>
  <c r="H4631" i="230" s="1"/>
  <c r="A4633" i="230"/>
  <c r="B4633" i="230" s="1"/>
  <c r="C4632" i="230"/>
  <c r="E4632" i="230" l="1"/>
  <c r="F4632" i="230" s="1"/>
  <c r="H4632" i="230" s="1"/>
  <c r="A4634" i="230"/>
  <c r="B4634" i="230" s="1"/>
  <c r="C4633" i="230"/>
  <c r="E4633" i="230" l="1"/>
  <c r="F4633" i="230" s="1"/>
  <c r="H4633" i="230" s="1"/>
  <c r="A4635" i="230"/>
  <c r="B4635" i="230" s="1"/>
  <c r="C4634" i="230"/>
  <c r="A4636" i="230" l="1"/>
  <c r="B4636" i="230" s="1"/>
  <c r="C4635" i="230"/>
  <c r="E4634" i="230"/>
  <c r="F4634" i="230" s="1"/>
  <c r="H4634" i="230" s="1"/>
  <c r="E4635" i="230" l="1"/>
  <c r="F4635" i="230" s="1"/>
  <c r="H4635" i="230" s="1"/>
  <c r="A4637" i="230"/>
  <c r="B4637" i="230" s="1"/>
  <c r="C4636" i="230"/>
  <c r="E4636" i="230" l="1"/>
  <c r="F4636" i="230" s="1"/>
  <c r="H4636" i="230" s="1"/>
  <c r="A4638" i="230"/>
  <c r="B4638" i="230" s="1"/>
  <c r="C4637" i="230"/>
  <c r="E4637" i="230" l="1"/>
  <c r="F4637" i="230" s="1"/>
  <c r="H4637" i="230" s="1"/>
  <c r="A4639" i="230"/>
  <c r="B4639" i="230" s="1"/>
  <c r="C4638" i="230"/>
  <c r="E4638" i="230" l="1"/>
  <c r="F4638" i="230" s="1"/>
  <c r="H4638" i="230" s="1"/>
  <c r="A4640" i="230"/>
  <c r="B4640" i="230" s="1"/>
  <c r="C4639" i="230"/>
  <c r="E4639" i="230" l="1"/>
  <c r="F4639" i="230" s="1"/>
  <c r="H4639" i="230" s="1"/>
  <c r="A4641" i="230"/>
  <c r="B4641" i="230" s="1"/>
  <c r="C4640" i="230"/>
  <c r="E4640" i="230" l="1"/>
  <c r="F4640" i="230" s="1"/>
  <c r="H4640" i="230" s="1"/>
  <c r="A4642" i="230"/>
  <c r="B4642" i="230" s="1"/>
  <c r="C4641" i="230"/>
  <c r="E4641" i="230" l="1"/>
  <c r="F4641" i="230" s="1"/>
  <c r="H4641" i="230" s="1"/>
  <c r="A4643" i="230"/>
  <c r="B4643" i="230" s="1"/>
  <c r="C4642" i="230"/>
  <c r="E4642" i="230" l="1"/>
  <c r="F4642" i="230" s="1"/>
  <c r="H4642" i="230" s="1"/>
  <c r="A4644" i="230"/>
  <c r="B4644" i="230" s="1"/>
  <c r="C4643" i="230"/>
  <c r="E4643" i="230" l="1"/>
  <c r="F4643" i="230" s="1"/>
  <c r="H4643" i="230" s="1"/>
  <c r="A4645" i="230"/>
  <c r="B4645" i="230" s="1"/>
  <c r="C4644" i="230"/>
  <c r="E4644" i="230" l="1"/>
  <c r="F4644" i="230" s="1"/>
  <c r="H4644" i="230" s="1"/>
  <c r="A4646" i="230"/>
  <c r="B4646" i="230" s="1"/>
  <c r="C4645" i="230"/>
  <c r="A4647" i="230" l="1"/>
  <c r="B4647" i="230" s="1"/>
  <c r="C4646" i="230"/>
  <c r="E4645" i="230"/>
  <c r="F4645" i="230" s="1"/>
  <c r="H4645" i="230" s="1"/>
  <c r="E4646" i="230" l="1"/>
  <c r="F4646" i="230" s="1"/>
  <c r="H4646" i="230" s="1"/>
  <c r="A4648" i="230"/>
  <c r="B4648" i="230" s="1"/>
  <c r="C4647" i="230"/>
  <c r="E4647" i="230" l="1"/>
  <c r="F4647" i="230" s="1"/>
  <c r="H4647" i="230" s="1"/>
  <c r="A4649" i="230"/>
  <c r="B4649" i="230" s="1"/>
  <c r="C4648" i="230"/>
  <c r="E4648" i="230" l="1"/>
  <c r="F4648" i="230" s="1"/>
  <c r="H4648" i="230" s="1"/>
  <c r="A4650" i="230"/>
  <c r="B4650" i="230" s="1"/>
  <c r="C4649" i="230"/>
  <c r="A4651" i="230" l="1"/>
  <c r="B4651" i="230" s="1"/>
  <c r="C4650" i="230"/>
  <c r="E4649" i="230"/>
  <c r="F4649" i="230" s="1"/>
  <c r="H4649" i="230" s="1"/>
  <c r="E4650" i="230" l="1"/>
  <c r="F4650" i="230" s="1"/>
  <c r="H4650" i="230" s="1"/>
  <c r="A4652" i="230"/>
  <c r="B4652" i="230" s="1"/>
  <c r="C4651" i="230"/>
  <c r="E4651" i="230" l="1"/>
  <c r="F4651" i="230" s="1"/>
  <c r="H4651" i="230" s="1"/>
  <c r="A4653" i="230"/>
  <c r="B4653" i="230" s="1"/>
  <c r="C4652" i="230"/>
  <c r="E4652" i="230" l="1"/>
  <c r="F4652" i="230" s="1"/>
  <c r="H4652" i="230" s="1"/>
  <c r="A4654" i="230"/>
  <c r="B4654" i="230" s="1"/>
  <c r="C4653" i="230"/>
  <c r="A4655" i="230" l="1"/>
  <c r="B4655" i="230" s="1"/>
  <c r="C4654" i="230"/>
  <c r="E4653" i="230"/>
  <c r="F4653" i="230" s="1"/>
  <c r="H4653" i="230" s="1"/>
  <c r="E4654" i="230" l="1"/>
  <c r="F4654" i="230" s="1"/>
  <c r="H4654" i="230" s="1"/>
  <c r="A4656" i="230"/>
  <c r="B4656" i="230" s="1"/>
  <c r="C4655" i="230"/>
  <c r="E4655" i="230" l="1"/>
  <c r="F4655" i="230" s="1"/>
  <c r="H4655" i="230" s="1"/>
  <c r="A4657" i="230"/>
  <c r="B4657" i="230" s="1"/>
  <c r="C4656" i="230"/>
  <c r="E4656" i="230" l="1"/>
  <c r="F4656" i="230" s="1"/>
  <c r="H4656" i="230" s="1"/>
  <c r="A4658" i="230"/>
  <c r="B4658" i="230" s="1"/>
  <c r="C4657" i="230"/>
  <c r="E4657" i="230" l="1"/>
  <c r="F4657" i="230" s="1"/>
  <c r="H4657" i="230" s="1"/>
  <c r="A4659" i="230"/>
  <c r="B4659" i="230" s="1"/>
  <c r="C4658" i="230"/>
  <c r="E4658" i="230" l="1"/>
  <c r="F4658" i="230" s="1"/>
  <c r="H4658" i="230" s="1"/>
  <c r="A4660" i="230"/>
  <c r="B4660" i="230" s="1"/>
  <c r="C4659" i="230"/>
  <c r="E4659" i="230" l="1"/>
  <c r="F4659" i="230" s="1"/>
  <c r="H4659" i="230" s="1"/>
  <c r="A4661" i="230"/>
  <c r="B4661" i="230" s="1"/>
  <c r="C4660" i="230"/>
  <c r="A4662" i="230" l="1"/>
  <c r="B4662" i="230" s="1"/>
  <c r="C4661" i="230"/>
  <c r="E4660" i="230"/>
  <c r="F4660" i="230" s="1"/>
  <c r="H4660" i="230" s="1"/>
  <c r="E4661" i="230" l="1"/>
  <c r="F4661" i="230" s="1"/>
  <c r="H4661" i="230" s="1"/>
  <c r="A4663" i="230"/>
  <c r="B4663" i="230" s="1"/>
  <c r="C4662" i="230"/>
  <c r="E4662" i="230" l="1"/>
  <c r="F4662" i="230" s="1"/>
  <c r="H4662" i="230" s="1"/>
  <c r="A4664" i="230"/>
  <c r="B4664" i="230" s="1"/>
  <c r="C4663" i="230"/>
  <c r="E4663" i="230" l="1"/>
  <c r="F4663" i="230" s="1"/>
  <c r="H4663" i="230" s="1"/>
  <c r="A4665" i="230"/>
  <c r="B4665" i="230" s="1"/>
  <c r="C4664" i="230"/>
  <c r="E4664" i="230" l="1"/>
  <c r="F4664" i="230" s="1"/>
  <c r="H4664" i="230" s="1"/>
  <c r="A4666" i="230"/>
  <c r="B4666" i="230" s="1"/>
  <c r="C4665" i="230"/>
  <c r="E4665" i="230" l="1"/>
  <c r="F4665" i="230" s="1"/>
  <c r="H4665" i="230" s="1"/>
  <c r="A4667" i="230"/>
  <c r="B4667" i="230" s="1"/>
  <c r="C4666" i="230"/>
  <c r="E4666" i="230" l="1"/>
  <c r="F4666" i="230" s="1"/>
  <c r="H4666" i="230" s="1"/>
  <c r="A4668" i="230"/>
  <c r="B4668" i="230" s="1"/>
  <c r="C4667" i="230"/>
  <c r="E4667" i="230" l="1"/>
  <c r="F4667" i="230" s="1"/>
  <c r="H4667" i="230" s="1"/>
  <c r="A4669" i="230"/>
  <c r="B4669" i="230" s="1"/>
  <c r="C4668" i="230"/>
  <c r="E4668" i="230" l="1"/>
  <c r="F4668" i="230" s="1"/>
  <c r="H4668" i="230" s="1"/>
  <c r="A4670" i="230"/>
  <c r="B4670" i="230" s="1"/>
  <c r="C4669" i="230"/>
  <c r="E4669" i="230" l="1"/>
  <c r="F4669" i="230" s="1"/>
  <c r="H4669" i="230" s="1"/>
  <c r="A4671" i="230"/>
  <c r="B4671" i="230" s="1"/>
  <c r="C4670" i="230"/>
  <c r="E4670" i="230" l="1"/>
  <c r="F4670" i="230" s="1"/>
  <c r="H4670" i="230" s="1"/>
  <c r="A4672" i="230"/>
  <c r="B4672" i="230" s="1"/>
  <c r="C4671" i="230"/>
  <c r="A4673" i="230" l="1"/>
  <c r="B4673" i="230" s="1"/>
  <c r="C4672" i="230"/>
  <c r="E4671" i="230"/>
  <c r="F4671" i="230" s="1"/>
  <c r="H4671" i="230" s="1"/>
  <c r="E4672" i="230" l="1"/>
  <c r="F4672" i="230" s="1"/>
  <c r="H4672" i="230" s="1"/>
  <c r="A4674" i="230"/>
  <c r="B4674" i="230" s="1"/>
  <c r="C4673" i="230"/>
  <c r="E4673" i="230" l="1"/>
  <c r="F4673" i="230" s="1"/>
  <c r="H4673" i="230" s="1"/>
  <c r="A4675" i="230"/>
  <c r="B4675" i="230" s="1"/>
  <c r="C4674" i="230"/>
  <c r="E4674" i="230" l="1"/>
  <c r="F4674" i="230" s="1"/>
  <c r="H4674" i="230" s="1"/>
  <c r="A4676" i="230"/>
  <c r="B4676" i="230" s="1"/>
  <c r="C4675" i="230"/>
  <c r="E4675" i="230" l="1"/>
  <c r="F4675" i="230" s="1"/>
  <c r="H4675" i="230" s="1"/>
  <c r="A4677" i="230"/>
  <c r="B4677" i="230" s="1"/>
  <c r="C4676" i="230"/>
  <c r="E4676" i="230" l="1"/>
  <c r="F4676" i="230" s="1"/>
  <c r="H4676" i="230" s="1"/>
  <c r="A4678" i="230"/>
  <c r="B4678" i="230" s="1"/>
  <c r="C4677" i="230"/>
  <c r="E4677" i="230" l="1"/>
  <c r="F4677" i="230" s="1"/>
  <c r="H4677" i="230" s="1"/>
  <c r="A4679" i="230"/>
  <c r="B4679" i="230" s="1"/>
  <c r="C4678" i="230"/>
  <c r="E4678" i="230" l="1"/>
  <c r="F4678" i="230" s="1"/>
  <c r="H4678" i="230" s="1"/>
  <c r="A4680" i="230"/>
  <c r="B4680" i="230" s="1"/>
  <c r="C4679" i="230"/>
  <c r="E4679" i="230" l="1"/>
  <c r="F4679" i="230" s="1"/>
  <c r="H4679" i="230" s="1"/>
  <c r="A4681" i="230"/>
  <c r="B4681" i="230" s="1"/>
  <c r="C4680" i="230"/>
  <c r="E4680" i="230" l="1"/>
  <c r="F4680" i="230" s="1"/>
  <c r="H4680" i="230" s="1"/>
  <c r="A4682" i="230"/>
  <c r="B4682" i="230" s="1"/>
  <c r="C4681" i="230"/>
  <c r="E4681" i="230" l="1"/>
  <c r="F4681" i="230" s="1"/>
  <c r="H4681" i="230" s="1"/>
  <c r="A4683" i="230"/>
  <c r="B4683" i="230" s="1"/>
  <c r="C4682" i="230"/>
  <c r="E4682" i="230" l="1"/>
  <c r="F4682" i="230" s="1"/>
  <c r="H4682" i="230" s="1"/>
  <c r="A4684" i="230"/>
  <c r="B4684" i="230" s="1"/>
  <c r="C4683" i="230"/>
  <c r="A4685" i="230" l="1"/>
  <c r="B4685" i="230" s="1"/>
  <c r="C4684" i="230"/>
  <c r="E4683" i="230"/>
  <c r="F4683" i="230" s="1"/>
  <c r="H4683" i="230" s="1"/>
  <c r="E4684" i="230" l="1"/>
  <c r="F4684" i="230" s="1"/>
  <c r="H4684" i="230" s="1"/>
  <c r="A4686" i="230"/>
  <c r="B4686" i="230" s="1"/>
  <c r="C4685" i="230"/>
  <c r="E4685" i="230" l="1"/>
  <c r="F4685" i="230" s="1"/>
  <c r="H4685" i="230" s="1"/>
  <c r="A4687" i="230"/>
  <c r="B4687" i="230" s="1"/>
  <c r="C4686" i="230"/>
  <c r="E4686" i="230" l="1"/>
  <c r="F4686" i="230" s="1"/>
  <c r="H4686" i="230" s="1"/>
  <c r="A4688" i="230"/>
  <c r="B4688" i="230" s="1"/>
  <c r="C4687" i="230"/>
  <c r="E4687" i="230" l="1"/>
  <c r="F4687" i="230" s="1"/>
  <c r="H4687" i="230" s="1"/>
  <c r="A4689" i="230"/>
  <c r="B4689" i="230" s="1"/>
  <c r="C4688" i="230"/>
  <c r="E4688" i="230" l="1"/>
  <c r="F4688" i="230" s="1"/>
  <c r="H4688" i="230" s="1"/>
  <c r="A4690" i="230"/>
  <c r="B4690" i="230" s="1"/>
  <c r="C4689" i="230"/>
  <c r="E4689" i="230" l="1"/>
  <c r="F4689" i="230" s="1"/>
  <c r="H4689" i="230" s="1"/>
  <c r="A4691" i="230"/>
  <c r="B4691" i="230" s="1"/>
  <c r="C4690" i="230"/>
  <c r="E4690" i="230" l="1"/>
  <c r="F4690" i="230" s="1"/>
  <c r="H4690" i="230" s="1"/>
  <c r="A4692" i="230"/>
  <c r="B4692" i="230" s="1"/>
  <c r="C4691" i="230"/>
  <c r="E4691" i="230" l="1"/>
  <c r="F4691" i="230" s="1"/>
  <c r="H4691" i="230" s="1"/>
  <c r="A4693" i="230"/>
  <c r="B4693" i="230" s="1"/>
  <c r="C4692" i="230"/>
  <c r="E4692" i="230" l="1"/>
  <c r="F4692" i="230" s="1"/>
  <c r="H4692" i="230" s="1"/>
  <c r="A4694" i="230"/>
  <c r="B4694" i="230" s="1"/>
  <c r="C4693" i="230"/>
  <c r="A4695" i="230" l="1"/>
  <c r="B4695" i="230" s="1"/>
  <c r="C4694" i="230"/>
  <c r="E4693" i="230"/>
  <c r="F4693" i="230" s="1"/>
  <c r="H4693" i="230" s="1"/>
  <c r="E4694" i="230" l="1"/>
  <c r="F4694" i="230" s="1"/>
  <c r="H4694" i="230" s="1"/>
  <c r="A4696" i="230"/>
  <c r="B4696" i="230" s="1"/>
  <c r="C4695" i="230"/>
  <c r="E4695" i="230" l="1"/>
  <c r="F4695" i="230" s="1"/>
  <c r="H4695" i="230" s="1"/>
  <c r="A4697" i="230"/>
  <c r="B4697" i="230" s="1"/>
  <c r="C4696" i="230"/>
  <c r="E4696" i="230" l="1"/>
  <c r="F4696" i="230" s="1"/>
  <c r="H4696" i="230" s="1"/>
  <c r="A4698" i="230"/>
  <c r="B4698" i="230" s="1"/>
  <c r="C4697" i="230"/>
  <c r="A4699" i="230" l="1"/>
  <c r="B4699" i="230" s="1"/>
  <c r="C4698" i="230"/>
  <c r="E4697" i="230"/>
  <c r="F4697" i="230" s="1"/>
  <c r="H4697" i="230" s="1"/>
  <c r="E4698" i="230" l="1"/>
  <c r="F4698" i="230" s="1"/>
  <c r="H4698" i="230" s="1"/>
  <c r="A4700" i="230"/>
  <c r="B4700" i="230" s="1"/>
  <c r="C4699" i="230"/>
  <c r="E4699" i="230" l="1"/>
  <c r="F4699" i="230" s="1"/>
  <c r="H4699" i="230" s="1"/>
  <c r="A4701" i="230"/>
  <c r="B4701" i="230" s="1"/>
  <c r="C4700" i="230"/>
  <c r="E4700" i="230" l="1"/>
  <c r="F4700" i="230" s="1"/>
  <c r="H4700" i="230" s="1"/>
  <c r="A4702" i="230"/>
  <c r="B4702" i="230" s="1"/>
  <c r="C4701" i="230"/>
  <c r="A4703" i="230" l="1"/>
  <c r="B4703" i="230" s="1"/>
  <c r="C4702" i="230"/>
  <c r="E4701" i="230"/>
  <c r="F4701" i="230" s="1"/>
  <c r="H4701" i="230" s="1"/>
  <c r="E4702" i="230" l="1"/>
  <c r="F4702" i="230" s="1"/>
  <c r="H4702" i="230" s="1"/>
  <c r="A4704" i="230"/>
  <c r="B4704" i="230" s="1"/>
  <c r="C4703" i="230"/>
  <c r="A4705" i="230" l="1"/>
  <c r="B4705" i="230" s="1"/>
  <c r="C4704" i="230"/>
  <c r="E4703" i="230"/>
  <c r="F4703" i="230" s="1"/>
  <c r="H4703" i="230" s="1"/>
  <c r="E4704" i="230" l="1"/>
  <c r="F4704" i="230" s="1"/>
  <c r="H4704" i="230" s="1"/>
  <c r="A4706" i="230"/>
  <c r="B4706" i="230" s="1"/>
  <c r="C4705" i="230"/>
  <c r="E4705" i="230" l="1"/>
  <c r="F4705" i="230" s="1"/>
  <c r="H4705" i="230" s="1"/>
  <c r="A4707" i="230"/>
  <c r="B4707" i="230" s="1"/>
  <c r="C4706" i="230"/>
  <c r="E4706" i="230" l="1"/>
  <c r="F4706" i="230" s="1"/>
  <c r="H4706" i="230" s="1"/>
  <c r="A4708" i="230"/>
  <c r="B4708" i="230" s="1"/>
  <c r="C4707" i="230"/>
  <c r="E4707" i="230" l="1"/>
  <c r="F4707" i="230" s="1"/>
  <c r="H4707" i="230" s="1"/>
  <c r="A4709" i="230"/>
  <c r="B4709" i="230" s="1"/>
  <c r="C4708" i="230"/>
  <c r="E4708" i="230" l="1"/>
  <c r="F4708" i="230" s="1"/>
  <c r="H4708" i="230" s="1"/>
  <c r="A4710" i="230"/>
  <c r="B4710" i="230" s="1"/>
  <c r="C4709" i="230"/>
  <c r="E4709" i="230" l="1"/>
  <c r="F4709" i="230" s="1"/>
  <c r="H4709" i="230" s="1"/>
  <c r="A4711" i="230"/>
  <c r="B4711" i="230" s="1"/>
  <c r="C4710" i="230"/>
  <c r="E4710" i="230" l="1"/>
  <c r="F4710" i="230" s="1"/>
  <c r="H4710" i="230" s="1"/>
  <c r="A4712" i="230"/>
  <c r="B4712" i="230" s="1"/>
  <c r="C4711" i="230"/>
  <c r="E4711" i="230" l="1"/>
  <c r="F4711" i="230" s="1"/>
  <c r="H4711" i="230" s="1"/>
  <c r="A4713" i="230"/>
  <c r="B4713" i="230" s="1"/>
  <c r="C4712" i="230"/>
  <c r="A4714" i="230" l="1"/>
  <c r="B4714" i="230" s="1"/>
  <c r="C4713" i="230"/>
  <c r="E4712" i="230"/>
  <c r="F4712" i="230" s="1"/>
  <c r="H4712" i="230" s="1"/>
  <c r="E4713" i="230" l="1"/>
  <c r="F4713" i="230" s="1"/>
  <c r="H4713" i="230" s="1"/>
  <c r="A4715" i="230"/>
  <c r="B4715" i="230" s="1"/>
  <c r="C4714" i="230"/>
  <c r="E4714" i="230" l="1"/>
  <c r="F4714" i="230" s="1"/>
  <c r="H4714" i="230" s="1"/>
  <c r="A4716" i="230"/>
  <c r="B4716" i="230" s="1"/>
  <c r="C4715" i="230"/>
  <c r="A4717" i="230" l="1"/>
  <c r="B4717" i="230" s="1"/>
  <c r="C4716" i="230"/>
  <c r="E4715" i="230"/>
  <c r="F4715" i="230" s="1"/>
  <c r="H4715" i="230" s="1"/>
  <c r="E4716" i="230" l="1"/>
  <c r="F4716" i="230" s="1"/>
  <c r="H4716" i="230" s="1"/>
  <c r="A4718" i="230"/>
  <c r="B4718" i="230" s="1"/>
  <c r="C4717" i="230"/>
  <c r="E4717" i="230" l="1"/>
  <c r="F4717" i="230" s="1"/>
  <c r="H4717" i="230" s="1"/>
  <c r="A4719" i="230"/>
  <c r="B4719" i="230" s="1"/>
  <c r="C4718" i="230"/>
  <c r="E4718" i="230" l="1"/>
  <c r="F4718" i="230" s="1"/>
  <c r="H4718" i="230" s="1"/>
  <c r="A4720" i="230"/>
  <c r="B4720" i="230" s="1"/>
  <c r="C4719" i="230"/>
  <c r="A4721" i="230" l="1"/>
  <c r="B4721" i="230" s="1"/>
  <c r="C4720" i="230"/>
  <c r="E4719" i="230"/>
  <c r="F4719" i="230" s="1"/>
  <c r="H4719" i="230" s="1"/>
  <c r="A4722" i="230" l="1"/>
  <c r="B4722" i="230" s="1"/>
  <c r="C4721" i="230"/>
  <c r="E4720" i="230"/>
  <c r="F4720" i="230" s="1"/>
  <c r="H4720" i="230" s="1"/>
  <c r="A4723" i="230" l="1"/>
  <c r="B4723" i="230" s="1"/>
  <c r="C4722" i="230"/>
  <c r="E4721" i="230"/>
  <c r="F4721" i="230" s="1"/>
  <c r="H4721" i="230" s="1"/>
  <c r="E4722" i="230" l="1"/>
  <c r="F4722" i="230" s="1"/>
  <c r="H4722" i="230" s="1"/>
  <c r="A4724" i="230"/>
  <c r="B4724" i="230" s="1"/>
  <c r="C4723" i="230"/>
  <c r="A4725" i="230" l="1"/>
  <c r="B4725" i="230" s="1"/>
  <c r="C4724" i="230"/>
  <c r="E4723" i="230"/>
  <c r="F4723" i="230" s="1"/>
  <c r="H4723" i="230" s="1"/>
  <c r="E4724" i="230" l="1"/>
  <c r="F4724" i="230" s="1"/>
  <c r="H4724" i="230" s="1"/>
  <c r="A4726" i="230"/>
  <c r="B4726" i="230" s="1"/>
  <c r="C4725" i="230"/>
  <c r="E4725" i="230" l="1"/>
  <c r="F4725" i="230" s="1"/>
  <c r="H4725" i="230" s="1"/>
  <c r="A4727" i="230"/>
  <c r="B4727" i="230" s="1"/>
  <c r="C4726" i="230"/>
  <c r="E4726" i="230" l="1"/>
  <c r="F4726" i="230" s="1"/>
  <c r="H4726" i="230" s="1"/>
  <c r="A4728" i="230"/>
  <c r="B4728" i="230" s="1"/>
  <c r="C4727" i="230"/>
  <c r="E4727" i="230" l="1"/>
  <c r="F4727" i="230" s="1"/>
  <c r="H4727" i="230" s="1"/>
  <c r="A4729" i="230"/>
  <c r="B4729" i="230" s="1"/>
  <c r="C4728" i="230"/>
  <c r="E4728" i="230" l="1"/>
  <c r="F4728" i="230" s="1"/>
  <c r="H4728" i="230" s="1"/>
  <c r="A4730" i="230"/>
  <c r="B4730" i="230" s="1"/>
  <c r="C4729" i="230"/>
  <c r="E4729" i="230" l="1"/>
  <c r="F4729" i="230" s="1"/>
  <c r="H4729" i="230" s="1"/>
  <c r="A4731" i="230"/>
  <c r="B4731" i="230" s="1"/>
  <c r="C4730" i="230"/>
  <c r="A4732" i="230" l="1"/>
  <c r="B4732" i="230" s="1"/>
  <c r="C4731" i="230"/>
  <c r="E4730" i="230"/>
  <c r="F4730" i="230" s="1"/>
  <c r="H4730" i="230" s="1"/>
  <c r="A4733" i="230" l="1"/>
  <c r="B4733" i="230" s="1"/>
  <c r="C4732" i="230"/>
  <c r="E4731" i="230"/>
  <c r="F4731" i="230" s="1"/>
  <c r="H4731" i="230" s="1"/>
  <c r="A4734" i="230" l="1"/>
  <c r="B4734" i="230" s="1"/>
  <c r="C4733" i="230"/>
  <c r="E4733" i="230" s="1"/>
  <c r="F4733" i="230" s="1"/>
  <c r="H4733" i="230" s="1"/>
  <c r="E4732" i="230"/>
  <c r="F4732" i="230" s="1"/>
  <c r="H4732" i="230" s="1"/>
  <c r="A4735" i="230" l="1"/>
  <c r="B4735" i="230" s="1"/>
  <c r="C4734" i="230"/>
  <c r="A4736" i="230" l="1"/>
  <c r="B4736" i="230" s="1"/>
  <c r="C4735" i="230"/>
  <c r="E4734" i="230"/>
  <c r="F4734" i="230" s="1"/>
  <c r="H4734" i="230" s="1"/>
  <c r="E4735" i="230" l="1"/>
  <c r="F4735" i="230" s="1"/>
  <c r="H4735" i="230" s="1"/>
  <c r="A4737" i="230"/>
  <c r="B4737" i="230" s="1"/>
  <c r="C4736" i="230"/>
  <c r="E4736" i="230" l="1"/>
  <c r="F4736" i="230" s="1"/>
  <c r="H4736" i="230" s="1"/>
  <c r="A4738" i="230"/>
  <c r="B4738" i="230" s="1"/>
  <c r="C4737" i="230"/>
  <c r="E4737" i="230" l="1"/>
  <c r="F4737" i="230" s="1"/>
  <c r="H4737" i="230" s="1"/>
  <c r="A4739" i="230"/>
  <c r="B4739" i="230" s="1"/>
  <c r="C4738" i="230"/>
  <c r="E4738" i="230" l="1"/>
  <c r="F4738" i="230" s="1"/>
  <c r="H4738" i="230" s="1"/>
  <c r="A4740" i="230"/>
  <c r="B4740" i="230" s="1"/>
  <c r="C4739" i="230"/>
  <c r="E4739" i="230" l="1"/>
  <c r="F4739" i="230" s="1"/>
  <c r="H4739" i="230" s="1"/>
  <c r="A4741" i="230"/>
  <c r="B4741" i="230" s="1"/>
  <c r="C4740" i="230"/>
  <c r="A4742" i="230" l="1"/>
  <c r="B4742" i="230" s="1"/>
  <c r="C4741" i="230"/>
  <c r="E4740" i="230"/>
  <c r="F4740" i="230" s="1"/>
  <c r="H4740" i="230" s="1"/>
  <c r="E4741" i="230" l="1"/>
  <c r="F4741" i="230" s="1"/>
  <c r="H4741" i="230" s="1"/>
  <c r="A4743" i="230"/>
  <c r="B4743" i="230" s="1"/>
  <c r="C4742" i="230"/>
  <c r="E4742" i="230" l="1"/>
  <c r="F4742" i="230" s="1"/>
  <c r="H4742" i="230" s="1"/>
  <c r="A4744" i="230"/>
  <c r="B4744" i="230" s="1"/>
  <c r="C4743" i="230"/>
  <c r="E4743" i="230" l="1"/>
  <c r="F4743" i="230" s="1"/>
  <c r="H4743" i="230" s="1"/>
  <c r="A4745" i="230"/>
  <c r="B4745" i="230" s="1"/>
  <c r="C4744" i="230"/>
  <c r="A4746" i="230" l="1"/>
  <c r="B4746" i="230" s="1"/>
  <c r="C4745" i="230"/>
  <c r="E4744" i="230"/>
  <c r="F4744" i="230" s="1"/>
  <c r="H4744" i="230" s="1"/>
  <c r="E4745" i="230" l="1"/>
  <c r="F4745" i="230" s="1"/>
  <c r="H4745" i="230" s="1"/>
  <c r="A4747" i="230"/>
  <c r="B4747" i="230" s="1"/>
  <c r="C4746" i="230"/>
  <c r="E4746" i="230" l="1"/>
  <c r="F4746" i="230" s="1"/>
  <c r="H4746" i="230" s="1"/>
  <c r="A4748" i="230"/>
  <c r="B4748" i="230" s="1"/>
  <c r="C4747" i="230"/>
  <c r="E4747" i="230" l="1"/>
  <c r="F4747" i="230" s="1"/>
  <c r="H4747" i="230" s="1"/>
  <c r="A4749" i="230"/>
  <c r="B4749" i="230" s="1"/>
  <c r="C4748" i="230"/>
  <c r="A4750" i="230" l="1"/>
  <c r="B4750" i="230" s="1"/>
  <c r="C4749" i="230"/>
  <c r="E4748" i="230"/>
  <c r="F4748" i="230" s="1"/>
  <c r="H4748" i="230" s="1"/>
  <c r="E4749" i="230" l="1"/>
  <c r="F4749" i="230" s="1"/>
  <c r="H4749" i="230" s="1"/>
  <c r="A4751" i="230"/>
  <c r="B4751" i="230" s="1"/>
  <c r="C4750" i="230"/>
  <c r="E4750" i="230" l="1"/>
  <c r="F4750" i="230" s="1"/>
  <c r="H4750" i="230" s="1"/>
  <c r="A4752" i="230"/>
  <c r="B4752" i="230" s="1"/>
  <c r="C4751" i="230"/>
  <c r="E4751" i="230" l="1"/>
  <c r="F4751" i="230" s="1"/>
  <c r="H4751" i="230" s="1"/>
  <c r="A4753" i="230"/>
  <c r="B4753" i="230" s="1"/>
  <c r="C4752" i="230"/>
  <c r="A4754" i="230" l="1"/>
  <c r="B4754" i="230" s="1"/>
  <c r="C4753" i="230"/>
  <c r="E4752" i="230"/>
  <c r="F4752" i="230" s="1"/>
  <c r="H4752" i="230" s="1"/>
  <c r="E4753" i="230" l="1"/>
  <c r="F4753" i="230" s="1"/>
  <c r="H4753" i="230" s="1"/>
  <c r="A4755" i="230"/>
  <c r="B4755" i="230" s="1"/>
  <c r="C4754" i="230"/>
  <c r="E4754" i="230" l="1"/>
  <c r="F4754" i="230" s="1"/>
  <c r="H4754" i="230" s="1"/>
  <c r="A4756" i="230"/>
  <c r="B4756" i="230" s="1"/>
  <c r="C4755" i="230"/>
  <c r="E4755" i="230" l="1"/>
  <c r="F4755" i="230" s="1"/>
  <c r="H4755" i="230" s="1"/>
  <c r="A4757" i="230"/>
  <c r="B4757" i="230" s="1"/>
  <c r="C4756" i="230"/>
  <c r="E4756" i="230" l="1"/>
  <c r="F4756" i="230" s="1"/>
  <c r="H4756" i="230" s="1"/>
  <c r="A4758" i="230"/>
  <c r="B4758" i="230" s="1"/>
  <c r="C4757" i="230"/>
  <c r="A4759" i="230" l="1"/>
  <c r="B4759" i="230" s="1"/>
  <c r="C4758" i="230"/>
  <c r="E4757" i="230"/>
  <c r="F4757" i="230" s="1"/>
  <c r="H4757" i="230" s="1"/>
  <c r="E4758" i="230" l="1"/>
  <c r="F4758" i="230" s="1"/>
  <c r="H4758" i="230" s="1"/>
  <c r="A4760" i="230"/>
  <c r="B4760" i="230" s="1"/>
  <c r="C4759" i="230"/>
  <c r="A4761" i="230" l="1"/>
  <c r="B4761" i="230" s="1"/>
  <c r="C4760" i="230"/>
  <c r="E4759" i="230"/>
  <c r="F4759" i="230" s="1"/>
  <c r="H4759" i="230" s="1"/>
  <c r="E4760" i="230" l="1"/>
  <c r="F4760" i="230" s="1"/>
  <c r="H4760" i="230" s="1"/>
  <c r="A4762" i="230"/>
  <c r="B4762" i="230" s="1"/>
  <c r="C4761" i="230"/>
  <c r="A4763" i="230" l="1"/>
  <c r="B4763" i="230" s="1"/>
  <c r="C4762" i="230"/>
  <c r="E4761" i="230"/>
  <c r="F4761" i="230" s="1"/>
  <c r="H4761" i="230" s="1"/>
  <c r="E4762" i="230" l="1"/>
  <c r="F4762" i="230" s="1"/>
  <c r="H4762" i="230" s="1"/>
  <c r="A4764" i="230"/>
  <c r="B4764" i="230" s="1"/>
  <c r="C4763" i="230"/>
  <c r="E4763" i="230" l="1"/>
  <c r="F4763" i="230" s="1"/>
  <c r="H4763" i="230" s="1"/>
  <c r="A4765" i="230"/>
  <c r="B4765" i="230" s="1"/>
  <c r="C4764" i="230"/>
  <c r="E4764" i="230" l="1"/>
  <c r="F4764" i="230" s="1"/>
  <c r="H4764" i="230" s="1"/>
  <c r="A4766" i="230"/>
  <c r="B4766" i="230" s="1"/>
  <c r="C4765" i="230"/>
  <c r="A4767" i="230" l="1"/>
  <c r="B4767" i="230" s="1"/>
  <c r="C4766" i="230"/>
  <c r="E4766" i="230" s="1"/>
  <c r="F4766" i="230" s="1"/>
  <c r="H4766" i="230" s="1"/>
  <c r="E4765" i="230"/>
  <c r="F4765" i="230" s="1"/>
  <c r="H4765" i="230" s="1"/>
  <c r="A4768" i="230" l="1"/>
  <c r="B4768" i="230" s="1"/>
  <c r="C4767" i="230"/>
  <c r="E4767" i="230" l="1"/>
  <c r="F4767" i="230" s="1"/>
  <c r="H4767" i="230" s="1"/>
  <c r="A4769" i="230"/>
  <c r="B4769" i="230" s="1"/>
  <c r="C4768" i="230"/>
  <c r="A4770" i="230" l="1"/>
  <c r="B4770" i="230" s="1"/>
  <c r="C4769" i="230"/>
  <c r="E4768" i="230"/>
  <c r="F4768" i="230" s="1"/>
  <c r="H4768" i="230" s="1"/>
  <c r="A4771" i="230" l="1"/>
  <c r="B4771" i="230" s="1"/>
  <c r="C4770" i="230"/>
  <c r="E4769" i="230"/>
  <c r="F4769" i="230" s="1"/>
  <c r="H4769" i="230" s="1"/>
  <c r="A4772" i="230" l="1"/>
  <c r="B4772" i="230" s="1"/>
  <c r="C4771" i="230"/>
  <c r="E4770" i="230"/>
  <c r="F4770" i="230" s="1"/>
  <c r="H4770" i="230" s="1"/>
  <c r="E4771" i="230" l="1"/>
  <c r="F4771" i="230" s="1"/>
  <c r="H4771" i="230" s="1"/>
  <c r="A4773" i="230"/>
  <c r="B4773" i="230" s="1"/>
  <c r="C4772" i="230"/>
  <c r="A4774" i="230" l="1"/>
  <c r="B4774" i="230" s="1"/>
  <c r="C4773" i="230"/>
  <c r="E4772" i="230"/>
  <c r="F4772" i="230" s="1"/>
  <c r="H4772" i="230" s="1"/>
  <c r="E4773" i="230" l="1"/>
  <c r="F4773" i="230" s="1"/>
  <c r="H4773" i="230" s="1"/>
  <c r="A4775" i="230"/>
  <c r="B4775" i="230" s="1"/>
  <c r="C4774" i="230"/>
  <c r="E4774" i="230" l="1"/>
  <c r="F4774" i="230" s="1"/>
  <c r="H4774" i="230" s="1"/>
  <c r="A4776" i="230"/>
  <c r="B4776" i="230" s="1"/>
  <c r="C4775" i="230"/>
  <c r="E4775" i="230" l="1"/>
  <c r="F4775" i="230" s="1"/>
  <c r="H4775" i="230" s="1"/>
  <c r="A4777" i="230"/>
  <c r="B4777" i="230" s="1"/>
  <c r="C4776" i="230"/>
  <c r="E4776" i="230" l="1"/>
  <c r="F4776" i="230" s="1"/>
  <c r="H4776" i="230" s="1"/>
  <c r="A4778" i="230"/>
  <c r="B4778" i="230" s="1"/>
  <c r="C4777" i="230"/>
  <c r="A4779" i="230" l="1"/>
  <c r="B4779" i="230" s="1"/>
  <c r="C4778" i="230"/>
  <c r="E4777" i="230"/>
  <c r="F4777" i="230" s="1"/>
  <c r="H4777" i="230" s="1"/>
  <c r="E4778" i="230" l="1"/>
  <c r="F4778" i="230" s="1"/>
  <c r="H4778" i="230" s="1"/>
  <c r="A4780" i="230"/>
  <c r="B4780" i="230" s="1"/>
  <c r="C4779" i="230"/>
  <c r="A4781" i="230" l="1"/>
  <c r="B4781" i="230" s="1"/>
  <c r="C4780" i="230"/>
  <c r="E4779" i="230"/>
  <c r="F4779" i="230" s="1"/>
  <c r="H4779" i="230" s="1"/>
  <c r="E4780" i="230" l="1"/>
  <c r="F4780" i="230" s="1"/>
  <c r="H4780" i="230" s="1"/>
  <c r="A4782" i="230"/>
  <c r="B4782" i="230" s="1"/>
  <c r="C4781" i="230"/>
  <c r="A4783" i="230" l="1"/>
  <c r="B4783" i="230" s="1"/>
  <c r="C4782" i="230"/>
  <c r="E4781" i="230"/>
  <c r="F4781" i="230" s="1"/>
  <c r="H4781" i="230" s="1"/>
  <c r="E4782" i="230" l="1"/>
  <c r="F4782" i="230" s="1"/>
  <c r="H4782" i="230" s="1"/>
  <c r="A4784" i="230"/>
  <c r="B4784" i="230" s="1"/>
  <c r="C4783" i="230"/>
  <c r="E4783" i="230" l="1"/>
  <c r="F4783" i="230" s="1"/>
  <c r="H4783" i="230" s="1"/>
  <c r="A4785" i="230"/>
  <c r="B4785" i="230" s="1"/>
  <c r="C4784" i="230"/>
  <c r="E4784" i="230" l="1"/>
  <c r="F4784" i="230" s="1"/>
  <c r="H4784" i="230" s="1"/>
  <c r="A4786" i="230"/>
  <c r="B4786" i="230" s="1"/>
  <c r="C4785" i="230"/>
  <c r="E4785" i="230" l="1"/>
  <c r="F4785" i="230" s="1"/>
  <c r="H4785" i="230" s="1"/>
  <c r="A4787" i="230"/>
  <c r="B4787" i="230" s="1"/>
  <c r="C4786" i="230"/>
  <c r="E4786" i="230" l="1"/>
  <c r="F4786" i="230" s="1"/>
  <c r="H4786" i="230" s="1"/>
  <c r="A4788" i="230"/>
  <c r="B4788" i="230" s="1"/>
  <c r="C4787" i="230"/>
  <c r="E4787" i="230" l="1"/>
  <c r="F4787" i="230" s="1"/>
  <c r="H4787" i="230" s="1"/>
  <c r="A4789" i="230"/>
  <c r="B4789" i="230" s="1"/>
  <c r="C4788" i="230"/>
  <c r="E4788" i="230" l="1"/>
  <c r="F4788" i="230" s="1"/>
  <c r="H4788" i="230" s="1"/>
  <c r="A4790" i="230"/>
  <c r="B4790" i="230" s="1"/>
  <c r="C4789" i="230"/>
  <c r="E4789" i="230" l="1"/>
  <c r="F4789" i="230" s="1"/>
  <c r="H4789" i="230" s="1"/>
  <c r="A4791" i="230"/>
  <c r="B4791" i="230" s="1"/>
  <c r="C4790" i="230"/>
  <c r="E4790" i="230" l="1"/>
  <c r="F4790" i="230" s="1"/>
  <c r="H4790" i="230" s="1"/>
  <c r="A4792" i="230"/>
  <c r="B4792" i="230" s="1"/>
  <c r="C4791" i="230"/>
  <c r="E4791" i="230" l="1"/>
  <c r="F4791" i="230" s="1"/>
  <c r="H4791" i="230" s="1"/>
  <c r="A4793" i="230"/>
  <c r="B4793" i="230" s="1"/>
  <c r="C4792" i="230"/>
  <c r="E4792" i="230" l="1"/>
  <c r="F4792" i="230" s="1"/>
  <c r="H4792" i="230" s="1"/>
  <c r="A4794" i="230"/>
  <c r="B4794" i="230" s="1"/>
  <c r="C4793" i="230"/>
  <c r="A4795" i="230" l="1"/>
  <c r="B4795" i="230" s="1"/>
  <c r="C4794" i="230"/>
  <c r="E4793" i="230"/>
  <c r="F4793" i="230" s="1"/>
  <c r="H4793" i="230" s="1"/>
  <c r="A4796" i="230" l="1"/>
  <c r="B4796" i="230" s="1"/>
  <c r="C4795" i="230"/>
  <c r="E4794" i="230"/>
  <c r="F4794" i="230" s="1"/>
  <c r="H4794" i="230" s="1"/>
  <c r="A4797" i="230" l="1"/>
  <c r="B4797" i="230" s="1"/>
  <c r="C4796" i="230"/>
  <c r="E4795" i="230"/>
  <c r="F4795" i="230" s="1"/>
  <c r="H4795" i="230" s="1"/>
  <c r="E4796" i="230" l="1"/>
  <c r="F4796" i="230" s="1"/>
  <c r="H4796" i="230" s="1"/>
  <c r="A4798" i="230"/>
  <c r="B4798" i="230" s="1"/>
  <c r="C4797" i="230"/>
  <c r="A4799" i="230" l="1"/>
  <c r="B4799" i="230" s="1"/>
  <c r="C4798" i="230"/>
  <c r="E4797" i="230"/>
  <c r="F4797" i="230" s="1"/>
  <c r="H4797" i="230" s="1"/>
  <c r="E4798" i="230" l="1"/>
  <c r="F4798" i="230" s="1"/>
  <c r="H4798" i="230" s="1"/>
  <c r="A4800" i="230"/>
  <c r="B4800" i="230" s="1"/>
  <c r="C4799" i="230"/>
  <c r="E4799" i="230" l="1"/>
  <c r="F4799" i="230" s="1"/>
  <c r="H4799" i="230" s="1"/>
  <c r="A4801" i="230"/>
  <c r="B4801" i="230" s="1"/>
  <c r="C4800" i="230"/>
  <c r="E4800" i="230" l="1"/>
  <c r="F4800" i="230" s="1"/>
  <c r="H4800" i="230" s="1"/>
  <c r="A4802" i="230"/>
  <c r="B4802" i="230" s="1"/>
  <c r="C4801" i="230"/>
  <c r="A4803" i="230" l="1"/>
  <c r="B4803" i="230" s="1"/>
  <c r="C4802" i="230"/>
  <c r="E4801" i="230"/>
  <c r="F4801" i="230" s="1"/>
  <c r="H4801" i="230" s="1"/>
  <c r="E4802" i="230" l="1"/>
  <c r="F4802" i="230" s="1"/>
  <c r="H4802" i="230" s="1"/>
  <c r="A4804" i="230"/>
  <c r="B4804" i="230" s="1"/>
  <c r="C4803" i="230"/>
  <c r="E4803" i="230" l="1"/>
  <c r="F4803" i="230" s="1"/>
  <c r="H4803" i="230" s="1"/>
  <c r="A4805" i="230"/>
  <c r="B4805" i="230" s="1"/>
  <c r="C4804" i="230"/>
  <c r="E4804" i="230" l="1"/>
  <c r="F4804" i="230" s="1"/>
  <c r="H4804" i="230" s="1"/>
  <c r="A4806" i="230"/>
  <c r="B4806" i="230" s="1"/>
  <c r="C4805" i="230"/>
  <c r="E4805" i="230" l="1"/>
  <c r="F4805" i="230" s="1"/>
  <c r="H4805" i="230" s="1"/>
  <c r="A4807" i="230"/>
  <c r="B4807" i="230" s="1"/>
  <c r="C4806" i="230"/>
  <c r="E4806" i="230" l="1"/>
  <c r="F4806" i="230" s="1"/>
  <c r="H4806" i="230" s="1"/>
  <c r="A4808" i="230"/>
  <c r="B4808" i="230" s="1"/>
  <c r="C4807" i="230"/>
  <c r="A4809" i="230" l="1"/>
  <c r="B4809" i="230" s="1"/>
  <c r="C4808" i="230"/>
  <c r="E4807" i="230"/>
  <c r="F4807" i="230" s="1"/>
  <c r="H4807" i="230" s="1"/>
  <c r="E4808" i="230" l="1"/>
  <c r="F4808" i="230" s="1"/>
  <c r="H4808" i="230" s="1"/>
  <c r="A4810" i="230"/>
  <c r="B4810" i="230" s="1"/>
  <c r="C4809" i="230"/>
  <c r="E4809" i="230" l="1"/>
  <c r="F4809" i="230" s="1"/>
  <c r="H4809" i="230" s="1"/>
  <c r="A4811" i="230"/>
  <c r="B4811" i="230" s="1"/>
  <c r="C4810" i="230"/>
  <c r="E4810" i="230" l="1"/>
  <c r="F4810" i="230" s="1"/>
  <c r="H4810" i="230" s="1"/>
  <c r="A4812" i="230"/>
  <c r="B4812" i="230" s="1"/>
  <c r="C4811" i="230"/>
  <c r="E4811" i="230" l="1"/>
  <c r="F4811" i="230" s="1"/>
  <c r="H4811" i="230" s="1"/>
  <c r="A4813" i="230"/>
  <c r="B4813" i="230" s="1"/>
  <c r="C4812" i="230"/>
  <c r="A4814" i="230" l="1"/>
  <c r="B4814" i="230" s="1"/>
  <c r="C4813" i="230"/>
  <c r="E4812" i="230"/>
  <c r="F4812" i="230" s="1"/>
  <c r="H4812" i="230" s="1"/>
  <c r="E4813" i="230" l="1"/>
  <c r="F4813" i="230" s="1"/>
  <c r="H4813" i="230" s="1"/>
  <c r="A4815" i="230"/>
  <c r="B4815" i="230" s="1"/>
  <c r="C4814" i="230"/>
  <c r="E4814" i="230" l="1"/>
  <c r="F4814" i="230" s="1"/>
  <c r="H4814" i="230" s="1"/>
  <c r="A4816" i="230"/>
  <c r="B4816" i="230" s="1"/>
  <c r="C4815" i="230"/>
  <c r="E4815" i="230" l="1"/>
  <c r="F4815" i="230" s="1"/>
  <c r="H4815" i="230" s="1"/>
  <c r="A4817" i="230"/>
  <c r="B4817" i="230" s="1"/>
  <c r="C4816" i="230"/>
  <c r="E4816" i="230" l="1"/>
  <c r="F4816" i="230" s="1"/>
  <c r="H4816" i="230" s="1"/>
  <c r="A4818" i="230"/>
  <c r="B4818" i="230" s="1"/>
  <c r="C4817" i="230"/>
  <c r="E4817" i="230" l="1"/>
  <c r="F4817" i="230" s="1"/>
  <c r="H4817" i="230" s="1"/>
  <c r="A4819" i="230"/>
  <c r="B4819" i="230" s="1"/>
  <c r="C4818" i="230"/>
  <c r="E4818" i="230" l="1"/>
  <c r="F4818" i="230" s="1"/>
  <c r="H4818" i="230" s="1"/>
  <c r="A4820" i="230"/>
  <c r="B4820" i="230" s="1"/>
  <c r="C4819" i="230"/>
  <c r="E4819" i="230" l="1"/>
  <c r="F4819" i="230" s="1"/>
  <c r="H4819" i="230" s="1"/>
  <c r="A4821" i="230"/>
  <c r="B4821" i="230" s="1"/>
  <c r="C4820" i="230"/>
  <c r="E4820" i="230" l="1"/>
  <c r="F4820" i="230" s="1"/>
  <c r="H4820" i="230" s="1"/>
  <c r="A4822" i="230"/>
  <c r="B4822" i="230" s="1"/>
  <c r="C4821" i="230"/>
  <c r="E4821" i="230" l="1"/>
  <c r="F4821" i="230" s="1"/>
  <c r="H4821" i="230" s="1"/>
  <c r="A4823" i="230"/>
  <c r="B4823" i="230" s="1"/>
  <c r="C4822" i="230"/>
  <c r="E4822" i="230" l="1"/>
  <c r="F4822" i="230" s="1"/>
  <c r="H4822" i="230" s="1"/>
  <c r="A4824" i="230"/>
  <c r="B4824" i="230" s="1"/>
  <c r="C4823" i="230"/>
  <c r="E4823" i="230" l="1"/>
  <c r="F4823" i="230" s="1"/>
  <c r="H4823" i="230" s="1"/>
  <c r="A4825" i="230"/>
  <c r="B4825" i="230" s="1"/>
  <c r="C4824" i="230"/>
  <c r="E4824" i="230" l="1"/>
  <c r="F4824" i="230" s="1"/>
  <c r="H4824" i="230" s="1"/>
  <c r="A4826" i="230"/>
  <c r="B4826" i="230" s="1"/>
  <c r="C4825" i="230"/>
  <c r="A4827" i="230" l="1"/>
  <c r="B4827" i="230" s="1"/>
  <c r="C4826" i="230"/>
  <c r="E4825" i="230"/>
  <c r="F4825" i="230" s="1"/>
  <c r="H4825" i="230" s="1"/>
  <c r="A4828" i="230" l="1"/>
  <c r="B4828" i="230" s="1"/>
  <c r="C4827" i="230"/>
  <c r="E4826" i="230"/>
  <c r="F4826" i="230" s="1"/>
  <c r="H4826" i="230" s="1"/>
  <c r="A4829" i="230" l="1"/>
  <c r="B4829" i="230" s="1"/>
  <c r="C4828" i="230"/>
  <c r="E4827" i="230"/>
  <c r="F4827" i="230" s="1"/>
  <c r="H4827" i="230" s="1"/>
  <c r="A4830" i="230" l="1"/>
  <c r="B4830" i="230" s="1"/>
  <c r="C4829" i="230"/>
  <c r="E4828" i="230"/>
  <c r="F4828" i="230" s="1"/>
  <c r="H4828" i="230" s="1"/>
  <c r="A4831" i="230" l="1"/>
  <c r="B4831" i="230" s="1"/>
  <c r="C4830" i="230"/>
  <c r="E4829" i="230"/>
  <c r="F4829" i="230" s="1"/>
  <c r="H4829" i="230" s="1"/>
  <c r="A4832" i="230" l="1"/>
  <c r="B4832" i="230" s="1"/>
  <c r="C4831" i="230"/>
  <c r="E4830" i="230"/>
  <c r="F4830" i="230" s="1"/>
  <c r="H4830" i="230" s="1"/>
  <c r="A4833" i="230" l="1"/>
  <c r="B4833" i="230" s="1"/>
  <c r="C4832" i="230"/>
  <c r="E4831" i="230"/>
  <c r="F4831" i="230" s="1"/>
  <c r="H4831" i="230" s="1"/>
  <c r="E4832" i="230" l="1"/>
  <c r="F4832" i="230" s="1"/>
  <c r="H4832" i="230" s="1"/>
  <c r="A4834" i="230"/>
  <c r="B4834" i="230" s="1"/>
  <c r="C4833" i="230"/>
  <c r="A4835" i="230" l="1"/>
  <c r="B4835" i="230" s="1"/>
  <c r="C4834" i="230"/>
  <c r="E4833" i="230"/>
  <c r="F4833" i="230" s="1"/>
  <c r="H4833" i="230" s="1"/>
  <c r="E4834" i="230" l="1"/>
  <c r="F4834" i="230" s="1"/>
  <c r="H4834" i="230" s="1"/>
  <c r="A4836" i="230"/>
  <c r="B4836" i="230" s="1"/>
  <c r="C4835" i="230"/>
  <c r="E4835" i="230" l="1"/>
  <c r="F4835" i="230" s="1"/>
  <c r="H4835" i="230" s="1"/>
  <c r="A4837" i="230"/>
  <c r="B4837" i="230" s="1"/>
  <c r="C4836" i="230"/>
  <c r="E4836" i="230" l="1"/>
  <c r="F4836" i="230" s="1"/>
  <c r="H4836" i="230" s="1"/>
  <c r="A4838" i="230"/>
  <c r="B4838" i="230" s="1"/>
  <c r="C4837" i="230"/>
  <c r="A4839" i="230" l="1"/>
  <c r="B4839" i="230" s="1"/>
  <c r="C4838" i="230"/>
  <c r="E4837" i="230"/>
  <c r="F4837" i="230" s="1"/>
  <c r="H4837" i="230" s="1"/>
  <c r="A4840" i="230" l="1"/>
  <c r="B4840" i="230" s="1"/>
  <c r="C4839" i="230"/>
  <c r="E4838" i="230"/>
  <c r="F4838" i="230" s="1"/>
  <c r="H4838" i="230" s="1"/>
  <c r="A4841" i="230" l="1"/>
  <c r="B4841" i="230" s="1"/>
  <c r="C4840" i="230"/>
  <c r="E4839" i="230"/>
  <c r="F4839" i="230" s="1"/>
  <c r="H4839" i="230" s="1"/>
  <c r="E4840" i="230" l="1"/>
  <c r="F4840" i="230" s="1"/>
  <c r="H4840" i="230" s="1"/>
  <c r="A4842" i="230"/>
  <c r="B4842" i="230" s="1"/>
  <c r="C4841" i="230"/>
  <c r="E4841" i="230" l="1"/>
  <c r="F4841" i="230" s="1"/>
  <c r="H4841" i="230" s="1"/>
  <c r="A4843" i="230"/>
  <c r="B4843" i="230" s="1"/>
  <c r="C4842" i="230"/>
  <c r="E4842" i="230" l="1"/>
  <c r="F4842" i="230" s="1"/>
  <c r="H4842" i="230" s="1"/>
  <c r="A4844" i="230"/>
  <c r="B4844" i="230" s="1"/>
  <c r="C4843" i="230"/>
  <c r="E4843" i="230" l="1"/>
  <c r="F4843" i="230" s="1"/>
  <c r="H4843" i="230" s="1"/>
  <c r="A4845" i="230"/>
  <c r="B4845" i="230" s="1"/>
  <c r="C4844" i="230"/>
  <c r="E4844" i="230" l="1"/>
  <c r="F4844" i="230" s="1"/>
  <c r="H4844" i="230" s="1"/>
  <c r="A4846" i="230"/>
  <c r="B4846" i="230" s="1"/>
  <c r="C4845" i="230"/>
  <c r="E4845" i="230" l="1"/>
  <c r="F4845" i="230" s="1"/>
  <c r="H4845" i="230" s="1"/>
  <c r="A4847" i="230"/>
  <c r="B4847" i="230" s="1"/>
  <c r="C4846" i="230"/>
  <c r="E4846" i="230" l="1"/>
  <c r="F4846" i="230" s="1"/>
  <c r="H4846" i="230" s="1"/>
  <c r="A4848" i="230"/>
  <c r="B4848" i="230" s="1"/>
  <c r="C4847" i="230"/>
  <c r="E4847" i="230" l="1"/>
  <c r="F4847" i="230" s="1"/>
  <c r="H4847" i="230" s="1"/>
  <c r="A4849" i="230"/>
  <c r="B4849" i="230" s="1"/>
  <c r="C4848" i="230"/>
  <c r="E4848" i="230" l="1"/>
  <c r="F4848" i="230" s="1"/>
  <c r="H4848" i="230" s="1"/>
  <c r="A4850" i="230"/>
  <c r="B4850" i="230" s="1"/>
  <c r="C4849" i="230"/>
  <c r="A4851" i="230" l="1"/>
  <c r="B4851" i="230" s="1"/>
  <c r="C4850" i="230"/>
  <c r="E4849" i="230"/>
  <c r="F4849" i="230" s="1"/>
  <c r="H4849" i="230" s="1"/>
  <c r="E4850" i="230" l="1"/>
  <c r="F4850" i="230" s="1"/>
  <c r="H4850" i="230" s="1"/>
  <c r="A4852" i="230"/>
  <c r="B4852" i="230" s="1"/>
  <c r="C4851" i="230"/>
  <c r="E4851" i="230" l="1"/>
  <c r="F4851" i="230" s="1"/>
  <c r="H4851" i="230" s="1"/>
  <c r="A4853" i="230"/>
  <c r="B4853" i="230" s="1"/>
  <c r="C4852" i="230"/>
  <c r="E4852" i="230" l="1"/>
  <c r="F4852" i="230" s="1"/>
  <c r="H4852" i="230" s="1"/>
  <c r="A4854" i="230"/>
  <c r="B4854" i="230" s="1"/>
  <c r="C4853" i="230"/>
  <c r="A4855" i="230" l="1"/>
  <c r="B4855" i="230" s="1"/>
  <c r="C4854" i="230"/>
  <c r="E4853" i="230"/>
  <c r="F4853" i="230" s="1"/>
  <c r="H4853" i="230" s="1"/>
  <c r="E4854" i="230" l="1"/>
  <c r="F4854" i="230" s="1"/>
  <c r="H4854" i="230" s="1"/>
  <c r="A4856" i="230"/>
  <c r="B4856" i="230" s="1"/>
  <c r="C4855" i="230"/>
  <c r="E4855" i="230" l="1"/>
  <c r="F4855" i="230" s="1"/>
  <c r="H4855" i="230" s="1"/>
  <c r="A4857" i="230"/>
  <c r="B4857" i="230" s="1"/>
  <c r="C4856" i="230"/>
  <c r="E4856" i="230" l="1"/>
  <c r="F4856" i="230" s="1"/>
  <c r="H4856" i="230" s="1"/>
  <c r="A4858" i="230"/>
  <c r="B4858" i="230" s="1"/>
  <c r="C4857" i="230"/>
  <c r="E4857" i="230" l="1"/>
  <c r="F4857" i="230" s="1"/>
  <c r="H4857" i="230" s="1"/>
  <c r="A4859" i="230"/>
  <c r="B4859" i="230" s="1"/>
  <c r="C4858" i="230"/>
  <c r="A4860" i="230" l="1"/>
  <c r="B4860" i="230" s="1"/>
  <c r="C4859" i="230"/>
  <c r="E4858" i="230"/>
  <c r="F4858" i="230" s="1"/>
  <c r="H4858" i="230" s="1"/>
  <c r="E4859" i="230" l="1"/>
  <c r="F4859" i="230" s="1"/>
  <c r="H4859" i="230" s="1"/>
  <c r="A4861" i="230"/>
  <c r="B4861" i="230" s="1"/>
  <c r="C4860" i="230"/>
  <c r="E4860" i="230" l="1"/>
  <c r="F4860" i="230" s="1"/>
  <c r="H4860" i="230" s="1"/>
  <c r="A4862" i="230"/>
  <c r="B4862" i="230" s="1"/>
  <c r="C4861" i="230"/>
  <c r="A4863" i="230" l="1"/>
  <c r="B4863" i="230" s="1"/>
  <c r="C4862" i="230"/>
  <c r="E4861" i="230"/>
  <c r="F4861" i="230" s="1"/>
  <c r="H4861" i="230" s="1"/>
  <c r="E4862" i="230" l="1"/>
  <c r="F4862" i="230" s="1"/>
  <c r="H4862" i="230" s="1"/>
  <c r="A4864" i="230"/>
  <c r="B4864" i="230" s="1"/>
  <c r="C4863" i="230"/>
  <c r="E4863" i="230" l="1"/>
  <c r="F4863" i="230" s="1"/>
  <c r="H4863" i="230" s="1"/>
  <c r="A4865" i="230"/>
  <c r="B4865" i="230" s="1"/>
  <c r="C4864" i="230"/>
  <c r="A4866" i="230" l="1"/>
  <c r="B4866" i="230" s="1"/>
  <c r="C4865" i="230"/>
  <c r="E4864" i="230"/>
  <c r="F4864" i="230" s="1"/>
  <c r="H4864" i="230" s="1"/>
  <c r="E4865" i="230" l="1"/>
  <c r="F4865" i="230" s="1"/>
  <c r="H4865" i="230" s="1"/>
  <c r="A4867" i="230"/>
  <c r="B4867" i="230" s="1"/>
  <c r="C4866" i="230"/>
  <c r="E4866" i="230" l="1"/>
  <c r="F4866" i="230" s="1"/>
  <c r="H4866" i="230" s="1"/>
  <c r="A4868" i="230"/>
  <c r="B4868" i="230" s="1"/>
  <c r="C4867" i="230"/>
  <c r="E4867" i="230" l="1"/>
  <c r="F4867" i="230" s="1"/>
  <c r="H4867" i="230" s="1"/>
  <c r="A4869" i="230"/>
  <c r="B4869" i="230" s="1"/>
  <c r="C4868" i="230"/>
  <c r="E4868" i="230" l="1"/>
  <c r="F4868" i="230" s="1"/>
  <c r="H4868" i="230" s="1"/>
  <c r="A4870" i="230"/>
  <c r="B4870" i="230" s="1"/>
  <c r="C4869" i="230"/>
  <c r="E4869" i="230" l="1"/>
  <c r="F4869" i="230" s="1"/>
  <c r="H4869" i="230" s="1"/>
  <c r="A4871" i="230"/>
  <c r="B4871" i="230" s="1"/>
  <c r="C4870" i="230"/>
  <c r="A4872" i="230" l="1"/>
  <c r="B4872" i="230" s="1"/>
  <c r="C4871" i="230"/>
  <c r="E4870" i="230"/>
  <c r="F4870" i="230" s="1"/>
  <c r="H4870" i="230" s="1"/>
  <c r="E4871" i="230" l="1"/>
  <c r="F4871" i="230" s="1"/>
  <c r="H4871" i="230" s="1"/>
  <c r="A4873" i="230"/>
  <c r="B4873" i="230" s="1"/>
  <c r="C4872" i="230"/>
  <c r="A4874" i="230" l="1"/>
  <c r="B4874" i="230" s="1"/>
  <c r="C4873" i="230"/>
  <c r="E4872" i="230"/>
  <c r="F4872" i="230" s="1"/>
  <c r="H4872" i="230" s="1"/>
  <c r="E4873" i="230" l="1"/>
  <c r="F4873" i="230" s="1"/>
  <c r="H4873" i="230" s="1"/>
  <c r="A4875" i="230"/>
  <c r="B4875" i="230" s="1"/>
  <c r="C4874" i="230"/>
  <c r="E4874" i="230" l="1"/>
  <c r="F4874" i="230" s="1"/>
  <c r="H4874" i="230" s="1"/>
  <c r="A4876" i="230"/>
  <c r="B4876" i="230" s="1"/>
  <c r="C4875" i="230"/>
  <c r="E4875" i="230" l="1"/>
  <c r="F4875" i="230" s="1"/>
  <c r="H4875" i="230" s="1"/>
  <c r="A4877" i="230"/>
  <c r="B4877" i="230" s="1"/>
  <c r="C4876" i="230"/>
  <c r="A4878" i="230" l="1"/>
  <c r="B4878" i="230" s="1"/>
  <c r="C4877" i="230"/>
  <c r="E4876" i="230"/>
  <c r="F4876" i="230" s="1"/>
  <c r="H4876" i="230" s="1"/>
  <c r="E4877" i="230" l="1"/>
  <c r="F4877" i="230" s="1"/>
  <c r="H4877" i="230" s="1"/>
  <c r="A4879" i="230"/>
  <c r="B4879" i="230" s="1"/>
  <c r="C4878" i="230"/>
  <c r="E4878" i="230" l="1"/>
  <c r="F4878" i="230" s="1"/>
  <c r="H4878" i="230" s="1"/>
  <c r="A4880" i="230"/>
  <c r="B4880" i="230" s="1"/>
  <c r="C4879" i="230"/>
  <c r="E4879" i="230" l="1"/>
  <c r="F4879" i="230" s="1"/>
  <c r="H4879" i="230" s="1"/>
  <c r="A4881" i="230"/>
  <c r="B4881" i="230" s="1"/>
  <c r="C4880" i="230"/>
  <c r="E4880" i="230" l="1"/>
  <c r="F4880" i="230" s="1"/>
  <c r="H4880" i="230" s="1"/>
  <c r="A4882" i="230"/>
  <c r="B4882" i="230" s="1"/>
  <c r="C4881" i="230"/>
  <c r="E4881" i="230" l="1"/>
  <c r="F4881" i="230" s="1"/>
  <c r="H4881" i="230" s="1"/>
  <c r="A4883" i="230"/>
  <c r="B4883" i="230" s="1"/>
  <c r="C4882" i="230"/>
  <c r="E4882" i="230" l="1"/>
  <c r="F4882" i="230" s="1"/>
  <c r="H4882" i="230" s="1"/>
  <c r="A4884" i="230"/>
  <c r="B4884" i="230" s="1"/>
  <c r="C4883" i="230"/>
  <c r="E4883" i="230" l="1"/>
  <c r="F4883" i="230" s="1"/>
  <c r="H4883" i="230" s="1"/>
  <c r="A4885" i="230"/>
  <c r="B4885" i="230" s="1"/>
  <c r="C4884" i="230"/>
  <c r="A4886" i="230" l="1"/>
  <c r="B4886" i="230" s="1"/>
  <c r="C4885" i="230"/>
  <c r="E4884" i="230"/>
  <c r="F4884" i="230" s="1"/>
  <c r="H4884" i="230" s="1"/>
  <c r="E4885" i="230" l="1"/>
  <c r="F4885" i="230" s="1"/>
  <c r="H4885" i="230" s="1"/>
  <c r="A4887" i="230"/>
  <c r="B4887" i="230" s="1"/>
  <c r="C4886" i="230"/>
  <c r="A4888" i="230" l="1"/>
  <c r="B4888" i="230" s="1"/>
  <c r="C4887" i="230"/>
  <c r="E4886" i="230"/>
  <c r="F4886" i="230" s="1"/>
  <c r="H4886" i="230" s="1"/>
  <c r="E4887" i="230" l="1"/>
  <c r="F4887" i="230" s="1"/>
  <c r="H4887" i="230" s="1"/>
  <c r="A4889" i="230"/>
  <c r="B4889" i="230" s="1"/>
  <c r="C4888" i="230"/>
  <c r="E4888" i="230" l="1"/>
  <c r="F4888" i="230" s="1"/>
  <c r="H4888" i="230" s="1"/>
  <c r="A4890" i="230"/>
  <c r="B4890" i="230" s="1"/>
  <c r="C4889" i="230"/>
  <c r="E4889" i="230" l="1"/>
  <c r="F4889" i="230" s="1"/>
  <c r="H4889" i="230" s="1"/>
  <c r="A4891" i="230"/>
  <c r="B4891" i="230" s="1"/>
  <c r="C4890" i="230"/>
  <c r="A4892" i="230" l="1"/>
  <c r="B4892" i="230" s="1"/>
  <c r="C4891" i="230"/>
  <c r="E4890" i="230"/>
  <c r="F4890" i="230" s="1"/>
  <c r="H4890" i="230" s="1"/>
  <c r="E4891" i="230" l="1"/>
  <c r="F4891" i="230" s="1"/>
  <c r="H4891" i="230" s="1"/>
  <c r="A4893" i="230"/>
  <c r="B4893" i="230" s="1"/>
  <c r="C4892" i="230"/>
  <c r="E4892" i="230" l="1"/>
  <c r="F4892" i="230" s="1"/>
  <c r="H4892" i="230" s="1"/>
  <c r="A4894" i="230"/>
  <c r="B4894" i="230" s="1"/>
  <c r="C4893" i="230"/>
  <c r="E4893" i="230" l="1"/>
  <c r="F4893" i="230" s="1"/>
  <c r="H4893" i="230" s="1"/>
  <c r="A4895" i="230"/>
  <c r="B4895" i="230" s="1"/>
  <c r="C4894" i="230"/>
  <c r="E4894" i="230" l="1"/>
  <c r="F4894" i="230" s="1"/>
  <c r="H4894" i="230" s="1"/>
  <c r="A4896" i="230"/>
  <c r="B4896" i="230" s="1"/>
  <c r="C4895" i="230"/>
  <c r="E4895" i="230" l="1"/>
  <c r="F4895" i="230" s="1"/>
  <c r="H4895" i="230" s="1"/>
  <c r="A4897" i="230"/>
  <c r="B4897" i="230" s="1"/>
  <c r="C4896" i="230"/>
  <c r="E4896" i="230" l="1"/>
  <c r="F4896" i="230" s="1"/>
  <c r="H4896" i="230" s="1"/>
  <c r="A4898" i="230"/>
  <c r="B4898" i="230" s="1"/>
  <c r="C4897" i="230"/>
  <c r="E4897" i="230" l="1"/>
  <c r="F4897" i="230" s="1"/>
  <c r="H4897" i="230" s="1"/>
  <c r="A4899" i="230"/>
  <c r="B4899" i="230" s="1"/>
  <c r="C4898" i="230"/>
  <c r="A4900" i="230" l="1"/>
  <c r="B4900" i="230" s="1"/>
  <c r="C4899" i="230"/>
  <c r="E4898" i="230"/>
  <c r="F4898" i="230" s="1"/>
  <c r="H4898" i="230" s="1"/>
  <c r="E4899" i="230" l="1"/>
  <c r="F4899" i="230" s="1"/>
  <c r="H4899" i="230" s="1"/>
  <c r="A4901" i="230"/>
  <c r="B4901" i="230" s="1"/>
  <c r="C4900" i="230"/>
  <c r="E4900" i="230" l="1"/>
  <c r="F4900" i="230" s="1"/>
  <c r="H4900" i="230" s="1"/>
  <c r="A4902" i="230"/>
  <c r="B4902" i="230" s="1"/>
  <c r="C4901" i="230"/>
  <c r="A4903" i="230" l="1"/>
  <c r="B4903" i="230" s="1"/>
  <c r="C4902" i="230"/>
  <c r="E4901" i="230"/>
  <c r="F4901" i="230" s="1"/>
  <c r="H4901" i="230" s="1"/>
  <c r="E4902" i="230" l="1"/>
  <c r="F4902" i="230" s="1"/>
  <c r="H4902" i="230" s="1"/>
  <c r="A4904" i="230"/>
  <c r="B4904" i="230" s="1"/>
  <c r="C4903" i="230"/>
  <c r="E4903" i="230" l="1"/>
  <c r="F4903" i="230" s="1"/>
  <c r="H4903" i="230" s="1"/>
  <c r="A4905" i="230"/>
  <c r="B4905" i="230" s="1"/>
  <c r="C4904" i="230"/>
  <c r="E4904" i="230" l="1"/>
  <c r="F4904" i="230" s="1"/>
  <c r="H4904" i="230" s="1"/>
  <c r="A4906" i="230"/>
  <c r="B4906" i="230" s="1"/>
  <c r="C4905" i="230"/>
  <c r="E4905" i="230" l="1"/>
  <c r="F4905" i="230" s="1"/>
  <c r="H4905" i="230" s="1"/>
  <c r="A4907" i="230"/>
  <c r="B4907" i="230" s="1"/>
  <c r="C4906" i="230"/>
  <c r="A4908" i="230" l="1"/>
  <c r="B4908" i="230" s="1"/>
  <c r="C4907" i="230"/>
  <c r="E4906" i="230"/>
  <c r="F4906" i="230" s="1"/>
  <c r="H4906" i="230" s="1"/>
  <c r="A4909" i="230" l="1"/>
  <c r="B4909" i="230" s="1"/>
  <c r="C4908" i="230"/>
  <c r="E4907" i="230"/>
  <c r="F4907" i="230" s="1"/>
  <c r="H4907" i="230" s="1"/>
  <c r="A4910" i="230" l="1"/>
  <c r="B4910" i="230" s="1"/>
  <c r="C4909" i="230"/>
  <c r="E4908" i="230"/>
  <c r="F4908" i="230" s="1"/>
  <c r="H4908" i="230" s="1"/>
  <c r="A4911" i="230" l="1"/>
  <c r="B4911" i="230" s="1"/>
  <c r="C4910" i="230"/>
  <c r="E4909" i="230"/>
  <c r="F4909" i="230" s="1"/>
  <c r="H4909" i="230" s="1"/>
  <c r="A4912" i="230" l="1"/>
  <c r="B4912" i="230" s="1"/>
  <c r="C4911" i="230"/>
  <c r="E4910" i="230"/>
  <c r="F4910" i="230" s="1"/>
  <c r="H4910" i="230" s="1"/>
  <c r="A4913" i="230" l="1"/>
  <c r="B4913" i="230" s="1"/>
  <c r="C4912" i="230"/>
  <c r="E4911" i="230"/>
  <c r="F4911" i="230" s="1"/>
  <c r="H4911" i="230" s="1"/>
  <c r="A4914" i="230" l="1"/>
  <c r="B4914" i="230" s="1"/>
  <c r="C4913" i="230"/>
  <c r="E4912" i="230"/>
  <c r="F4912" i="230" s="1"/>
  <c r="H4912" i="230" s="1"/>
  <c r="E4913" i="230" l="1"/>
  <c r="F4913" i="230" s="1"/>
  <c r="H4913" i="230" s="1"/>
  <c r="A4915" i="230"/>
  <c r="B4915" i="230" s="1"/>
  <c r="C4914" i="230"/>
  <c r="E4914" i="230" l="1"/>
  <c r="F4914" i="230" s="1"/>
  <c r="H4914" i="230" s="1"/>
  <c r="A4916" i="230"/>
  <c r="B4916" i="230" s="1"/>
  <c r="C4915" i="230"/>
  <c r="E4915" i="230" l="1"/>
  <c r="F4915" i="230" s="1"/>
  <c r="H4915" i="230" s="1"/>
  <c r="A4917" i="230"/>
  <c r="B4917" i="230" s="1"/>
  <c r="C4916" i="230"/>
  <c r="A4918" i="230" l="1"/>
  <c r="B4918" i="230" s="1"/>
  <c r="C4917" i="230"/>
  <c r="E4916" i="230"/>
  <c r="F4916" i="230" s="1"/>
  <c r="H4916" i="230" s="1"/>
  <c r="E4917" i="230" l="1"/>
  <c r="F4917" i="230" s="1"/>
  <c r="H4917" i="230" s="1"/>
  <c r="A4919" i="230"/>
  <c r="B4919" i="230" s="1"/>
  <c r="C4918" i="230"/>
  <c r="E4918" i="230" l="1"/>
  <c r="F4918" i="230" s="1"/>
  <c r="H4918" i="230" s="1"/>
  <c r="A4920" i="230"/>
  <c r="B4920" i="230" s="1"/>
  <c r="C4919" i="230"/>
  <c r="E4919" i="230" l="1"/>
  <c r="F4919" i="230" s="1"/>
  <c r="H4919" i="230" s="1"/>
  <c r="A4921" i="230"/>
  <c r="B4921" i="230" s="1"/>
  <c r="C4920" i="230"/>
  <c r="E4920" i="230" l="1"/>
  <c r="F4920" i="230" s="1"/>
  <c r="H4920" i="230" s="1"/>
  <c r="A4922" i="230"/>
  <c r="B4922" i="230" s="1"/>
  <c r="C4921" i="230"/>
  <c r="E4921" i="230" l="1"/>
  <c r="F4921" i="230" s="1"/>
  <c r="H4921" i="230" s="1"/>
  <c r="A4923" i="230"/>
  <c r="B4923" i="230" s="1"/>
  <c r="C4922" i="230"/>
  <c r="E4922" i="230" l="1"/>
  <c r="F4922" i="230" s="1"/>
  <c r="H4922" i="230" s="1"/>
  <c r="A4924" i="230"/>
  <c r="B4924" i="230" s="1"/>
  <c r="C4923" i="230"/>
  <c r="E4923" i="230" l="1"/>
  <c r="F4923" i="230" s="1"/>
  <c r="H4923" i="230" s="1"/>
  <c r="A4925" i="230"/>
  <c r="B4925" i="230" s="1"/>
  <c r="C4924" i="230"/>
  <c r="E4924" i="230" l="1"/>
  <c r="F4924" i="230" s="1"/>
  <c r="H4924" i="230" s="1"/>
  <c r="A4926" i="230"/>
  <c r="B4926" i="230" s="1"/>
  <c r="C4925" i="230"/>
  <c r="E4925" i="230" l="1"/>
  <c r="F4925" i="230" s="1"/>
  <c r="H4925" i="230" s="1"/>
  <c r="A4927" i="230"/>
  <c r="B4927" i="230" s="1"/>
  <c r="C4926" i="230"/>
  <c r="E4926" i="230" l="1"/>
  <c r="F4926" i="230" s="1"/>
  <c r="H4926" i="230" s="1"/>
  <c r="A4928" i="230"/>
  <c r="B4928" i="230" s="1"/>
  <c r="C4927" i="230"/>
  <c r="E4927" i="230" l="1"/>
  <c r="F4927" i="230" s="1"/>
  <c r="H4927" i="230" s="1"/>
  <c r="A4929" i="230"/>
  <c r="B4929" i="230" s="1"/>
  <c r="C4928" i="230"/>
  <c r="E4928" i="230" l="1"/>
  <c r="F4928" i="230" s="1"/>
  <c r="H4928" i="230" s="1"/>
  <c r="A4930" i="230"/>
  <c r="B4930" i="230" s="1"/>
  <c r="C4929" i="230"/>
  <c r="E4929" i="230" l="1"/>
  <c r="F4929" i="230" s="1"/>
  <c r="H4929" i="230" s="1"/>
  <c r="A4931" i="230"/>
  <c r="B4931" i="230" s="1"/>
  <c r="C4930" i="230"/>
  <c r="E4930" i="230" l="1"/>
  <c r="F4930" i="230" s="1"/>
  <c r="H4930" i="230" s="1"/>
  <c r="A4932" i="230"/>
  <c r="B4932" i="230" s="1"/>
  <c r="C4931" i="230"/>
  <c r="E4931" i="230" l="1"/>
  <c r="F4931" i="230" s="1"/>
  <c r="H4931" i="230" s="1"/>
  <c r="A4933" i="230"/>
  <c r="B4933" i="230" s="1"/>
  <c r="C4932" i="230"/>
  <c r="A4934" i="230" l="1"/>
  <c r="B4934" i="230" s="1"/>
  <c r="C4933" i="230"/>
  <c r="E4932" i="230"/>
  <c r="F4932" i="230" s="1"/>
  <c r="H4932" i="230" s="1"/>
  <c r="E4933" i="230" l="1"/>
  <c r="F4933" i="230" s="1"/>
  <c r="H4933" i="230" s="1"/>
  <c r="A4935" i="230"/>
  <c r="B4935" i="230" s="1"/>
  <c r="C4934" i="230"/>
  <c r="E4934" i="230" l="1"/>
  <c r="F4934" i="230" s="1"/>
  <c r="H4934" i="230" s="1"/>
  <c r="A4936" i="230"/>
  <c r="B4936" i="230" s="1"/>
  <c r="C4935" i="230"/>
  <c r="E4935" i="230" l="1"/>
  <c r="F4935" i="230" s="1"/>
  <c r="H4935" i="230" s="1"/>
  <c r="A4937" i="230"/>
  <c r="B4937" i="230" s="1"/>
  <c r="C4936" i="230"/>
  <c r="A4938" i="230" l="1"/>
  <c r="B4938" i="230" s="1"/>
  <c r="C4937" i="230"/>
  <c r="E4936" i="230"/>
  <c r="F4936" i="230" s="1"/>
  <c r="H4936" i="230" s="1"/>
  <c r="E4937" i="230" l="1"/>
  <c r="F4937" i="230" s="1"/>
  <c r="H4937" i="230" s="1"/>
  <c r="A4939" i="230"/>
  <c r="B4939" i="230" s="1"/>
  <c r="C4938" i="230"/>
  <c r="E4938" i="230" l="1"/>
  <c r="F4938" i="230" s="1"/>
  <c r="H4938" i="230" s="1"/>
  <c r="A4940" i="230"/>
  <c r="B4940" i="230" s="1"/>
  <c r="C4939" i="230"/>
  <c r="E4939" i="230" l="1"/>
  <c r="F4939" i="230" s="1"/>
  <c r="H4939" i="230" s="1"/>
  <c r="A4941" i="230"/>
  <c r="B4941" i="230" s="1"/>
  <c r="C4940" i="230"/>
  <c r="A4942" i="230" l="1"/>
  <c r="B4942" i="230" s="1"/>
  <c r="C4941" i="230"/>
  <c r="E4940" i="230"/>
  <c r="F4940" i="230" s="1"/>
  <c r="H4940" i="230" s="1"/>
  <c r="E4941" i="230" l="1"/>
  <c r="F4941" i="230" s="1"/>
  <c r="H4941" i="230" s="1"/>
  <c r="A4943" i="230"/>
  <c r="B4943" i="230" s="1"/>
  <c r="C4942" i="230"/>
  <c r="A4944" i="230" l="1"/>
  <c r="B4944" i="230" s="1"/>
  <c r="C4943" i="230"/>
  <c r="E4942" i="230"/>
  <c r="F4942" i="230" s="1"/>
  <c r="H4942" i="230" s="1"/>
  <c r="E4943" i="230" l="1"/>
  <c r="F4943" i="230" s="1"/>
  <c r="H4943" i="230" s="1"/>
  <c r="A4945" i="230"/>
  <c r="B4945" i="230" s="1"/>
  <c r="C4944" i="230"/>
  <c r="E4944" i="230" l="1"/>
  <c r="F4944" i="230" s="1"/>
  <c r="H4944" i="230" s="1"/>
  <c r="A4946" i="230"/>
  <c r="B4946" i="230" s="1"/>
  <c r="C4945" i="230"/>
  <c r="E4945" i="230" l="1"/>
  <c r="F4945" i="230" s="1"/>
  <c r="H4945" i="230" s="1"/>
  <c r="A4947" i="230"/>
  <c r="B4947" i="230" s="1"/>
  <c r="C4946" i="230"/>
  <c r="E4946" i="230" l="1"/>
  <c r="F4946" i="230" s="1"/>
  <c r="H4946" i="230" s="1"/>
  <c r="A4948" i="230"/>
  <c r="B4948" i="230" s="1"/>
  <c r="C4947" i="230"/>
  <c r="E4947" i="230" l="1"/>
  <c r="F4947" i="230" s="1"/>
  <c r="H4947" i="230" s="1"/>
  <c r="A4949" i="230"/>
  <c r="B4949" i="230" s="1"/>
  <c r="C4948" i="230"/>
  <c r="E4948" i="230" l="1"/>
  <c r="F4948" i="230" s="1"/>
  <c r="H4948" i="230" s="1"/>
  <c r="A4950" i="230"/>
  <c r="B4950" i="230" s="1"/>
  <c r="C4949" i="230"/>
  <c r="E4949" i="230" l="1"/>
  <c r="F4949" i="230" s="1"/>
  <c r="H4949" i="230" s="1"/>
  <c r="A4951" i="230"/>
  <c r="B4951" i="230" s="1"/>
  <c r="C4950" i="230"/>
  <c r="E4950" i="230" l="1"/>
  <c r="F4950" i="230" s="1"/>
  <c r="H4950" i="230" s="1"/>
  <c r="A4952" i="230"/>
  <c r="B4952" i="230" s="1"/>
  <c r="C4951" i="230"/>
  <c r="E4951" i="230" l="1"/>
  <c r="F4951" i="230" s="1"/>
  <c r="H4951" i="230" s="1"/>
  <c r="A4953" i="230"/>
  <c r="B4953" i="230" s="1"/>
  <c r="C4952" i="230"/>
  <c r="E4952" i="230" l="1"/>
  <c r="F4952" i="230" s="1"/>
  <c r="H4952" i="230" s="1"/>
  <c r="A4954" i="230"/>
  <c r="B4954" i="230" s="1"/>
  <c r="C4953" i="230"/>
  <c r="E4953" i="230" l="1"/>
  <c r="F4953" i="230" s="1"/>
  <c r="H4953" i="230" s="1"/>
  <c r="A4955" i="230"/>
  <c r="B4955" i="230" s="1"/>
  <c r="C4954" i="230"/>
  <c r="E4954" i="230" l="1"/>
  <c r="F4954" i="230" s="1"/>
  <c r="H4954" i="230" s="1"/>
  <c r="A4956" i="230"/>
  <c r="B4956" i="230" s="1"/>
  <c r="C4955" i="230"/>
  <c r="E4955" i="230" l="1"/>
  <c r="F4955" i="230" s="1"/>
  <c r="H4955" i="230" s="1"/>
  <c r="A4957" i="230"/>
  <c r="B4957" i="230" s="1"/>
  <c r="C4956" i="230"/>
  <c r="E4956" i="230" l="1"/>
  <c r="F4956" i="230" s="1"/>
  <c r="H4956" i="230" s="1"/>
  <c r="A4958" i="230"/>
  <c r="B4958" i="230" s="1"/>
  <c r="C4957" i="230"/>
  <c r="A4959" i="230" l="1"/>
  <c r="B4959" i="230" s="1"/>
  <c r="C4958" i="230"/>
  <c r="E4957" i="230"/>
  <c r="F4957" i="230" s="1"/>
  <c r="H4957" i="230" s="1"/>
  <c r="E4958" i="230" l="1"/>
  <c r="F4958" i="230" s="1"/>
  <c r="H4958" i="230" s="1"/>
  <c r="A4960" i="230"/>
  <c r="B4960" i="230" s="1"/>
  <c r="C4959" i="230"/>
  <c r="E4959" i="230" l="1"/>
  <c r="F4959" i="230" s="1"/>
  <c r="H4959" i="230" s="1"/>
  <c r="A4961" i="230"/>
  <c r="B4961" i="230" s="1"/>
  <c r="C4960" i="230"/>
  <c r="E4960" i="230" l="1"/>
  <c r="F4960" i="230" s="1"/>
  <c r="H4960" i="230" s="1"/>
  <c r="A4962" i="230"/>
  <c r="B4962" i="230" s="1"/>
  <c r="C4961" i="230"/>
  <c r="E4961" i="230" l="1"/>
  <c r="F4961" i="230" s="1"/>
  <c r="H4961" i="230" s="1"/>
  <c r="A4963" i="230"/>
  <c r="B4963" i="230" s="1"/>
  <c r="C4962" i="230"/>
  <c r="E4962" i="230" l="1"/>
  <c r="F4962" i="230" s="1"/>
  <c r="H4962" i="230" s="1"/>
  <c r="A4964" i="230"/>
  <c r="B4964" i="230" s="1"/>
  <c r="C4963" i="230"/>
  <c r="E4963" i="230" l="1"/>
  <c r="F4963" i="230" s="1"/>
  <c r="H4963" i="230" s="1"/>
  <c r="A4965" i="230"/>
  <c r="B4965" i="230" s="1"/>
  <c r="C4964" i="230"/>
  <c r="E4964" i="230" l="1"/>
  <c r="F4964" i="230" s="1"/>
  <c r="H4964" i="230" s="1"/>
  <c r="A4966" i="230"/>
  <c r="B4966" i="230" s="1"/>
  <c r="C4965" i="230"/>
  <c r="E4965" i="230" l="1"/>
  <c r="F4965" i="230" s="1"/>
  <c r="H4965" i="230" s="1"/>
  <c r="A4967" i="230"/>
  <c r="B4967" i="230" s="1"/>
  <c r="C4966" i="230"/>
  <c r="E4966" i="230" l="1"/>
  <c r="F4966" i="230" s="1"/>
  <c r="H4966" i="230" s="1"/>
  <c r="A4968" i="230"/>
  <c r="B4968" i="230" s="1"/>
  <c r="C4967" i="230"/>
  <c r="E4967" i="230" l="1"/>
  <c r="F4967" i="230" s="1"/>
  <c r="H4967" i="230" s="1"/>
  <c r="A4969" i="230"/>
  <c r="B4969" i="230" s="1"/>
  <c r="C4968" i="230"/>
  <c r="E4968" i="230" l="1"/>
  <c r="F4968" i="230" s="1"/>
  <c r="H4968" i="230" s="1"/>
  <c r="A4970" i="230"/>
  <c r="B4970" i="230" s="1"/>
  <c r="C4969" i="230"/>
  <c r="E4969" i="230" l="1"/>
  <c r="F4969" i="230" s="1"/>
  <c r="H4969" i="230" s="1"/>
  <c r="A4971" i="230"/>
  <c r="B4971" i="230" s="1"/>
  <c r="C4970" i="230"/>
  <c r="E4970" i="230" l="1"/>
  <c r="F4970" i="230" s="1"/>
  <c r="H4970" i="230" s="1"/>
  <c r="A4972" i="230"/>
  <c r="B4972" i="230" s="1"/>
  <c r="C4971" i="230"/>
  <c r="E4971" i="230" l="1"/>
  <c r="F4971" i="230" s="1"/>
  <c r="H4971" i="230" s="1"/>
  <c r="A4973" i="230"/>
  <c r="B4973" i="230" s="1"/>
  <c r="C4972" i="230"/>
  <c r="E4972" i="230" l="1"/>
  <c r="F4972" i="230" s="1"/>
  <c r="H4972" i="230" s="1"/>
  <c r="A4974" i="230"/>
  <c r="B4974" i="230" s="1"/>
  <c r="C4973" i="230"/>
  <c r="E4973" i="230" l="1"/>
  <c r="F4973" i="230" s="1"/>
  <c r="H4973" i="230" s="1"/>
  <c r="A4975" i="230"/>
  <c r="B4975" i="230" s="1"/>
  <c r="C4974" i="230"/>
  <c r="E4974" i="230" l="1"/>
  <c r="F4974" i="230" s="1"/>
  <c r="H4974" i="230" s="1"/>
  <c r="A4976" i="230"/>
  <c r="B4976" i="230" s="1"/>
  <c r="C4975" i="230"/>
  <c r="E4975" i="230" l="1"/>
  <c r="F4975" i="230" s="1"/>
  <c r="H4975" i="230" s="1"/>
  <c r="A4977" i="230"/>
  <c r="B4977" i="230" s="1"/>
  <c r="C4976" i="230"/>
  <c r="A4978" i="230" l="1"/>
  <c r="B4978" i="230" s="1"/>
  <c r="C4977" i="230"/>
  <c r="E4976" i="230"/>
  <c r="F4976" i="230" s="1"/>
  <c r="H4976" i="230" s="1"/>
  <c r="E4977" i="230" l="1"/>
  <c r="F4977" i="230" s="1"/>
  <c r="H4977" i="230" s="1"/>
  <c r="A4979" i="230"/>
  <c r="B4979" i="230" s="1"/>
  <c r="C4978" i="230"/>
  <c r="E4978" i="230" l="1"/>
  <c r="F4978" i="230" s="1"/>
  <c r="H4978" i="230" s="1"/>
  <c r="A4980" i="230"/>
  <c r="B4980" i="230" s="1"/>
  <c r="C4979" i="230"/>
  <c r="E4979" i="230" l="1"/>
  <c r="F4979" i="230" s="1"/>
  <c r="H4979" i="230" s="1"/>
  <c r="A4981" i="230"/>
  <c r="B4981" i="230" s="1"/>
  <c r="C4980" i="230"/>
  <c r="E4980" i="230" l="1"/>
  <c r="F4980" i="230" s="1"/>
  <c r="H4980" i="230" s="1"/>
  <c r="A4982" i="230"/>
  <c r="B4982" i="230" s="1"/>
  <c r="C4981" i="230"/>
  <c r="A4983" i="230" l="1"/>
  <c r="B4983" i="230" s="1"/>
  <c r="C4982" i="230"/>
  <c r="E4981" i="230"/>
  <c r="F4981" i="230" s="1"/>
  <c r="H4981" i="230" s="1"/>
  <c r="E4982" i="230" l="1"/>
  <c r="F4982" i="230" s="1"/>
  <c r="H4982" i="230" s="1"/>
  <c r="A4984" i="230"/>
  <c r="B4984" i="230" s="1"/>
  <c r="C4983" i="230"/>
  <c r="A4985" i="230" l="1"/>
  <c r="B4985" i="230" s="1"/>
  <c r="C4984" i="230"/>
  <c r="E4983" i="230"/>
  <c r="F4983" i="230" s="1"/>
  <c r="H4983" i="230" s="1"/>
  <c r="E4984" i="230" l="1"/>
  <c r="F4984" i="230" s="1"/>
  <c r="H4984" i="230" s="1"/>
  <c r="A4986" i="230"/>
  <c r="B4986" i="230" s="1"/>
  <c r="C4985" i="230"/>
  <c r="E4985" i="230" l="1"/>
  <c r="F4985" i="230" s="1"/>
  <c r="H4985" i="230" s="1"/>
  <c r="A4987" i="230"/>
  <c r="B4987" i="230" s="1"/>
  <c r="C4986" i="230"/>
  <c r="E4986" i="230" l="1"/>
  <c r="F4986" i="230" s="1"/>
  <c r="H4986" i="230" s="1"/>
  <c r="A4988" i="230"/>
  <c r="B4988" i="230" s="1"/>
  <c r="C4987" i="230"/>
  <c r="A4989" i="230" l="1"/>
  <c r="B4989" i="230" s="1"/>
  <c r="C4988" i="230"/>
  <c r="E4987" i="230"/>
  <c r="F4987" i="230" s="1"/>
  <c r="H4987" i="230" s="1"/>
  <c r="E4988" i="230" l="1"/>
  <c r="F4988" i="230" s="1"/>
  <c r="H4988" i="230" s="1"/>
  <c r="A4990" i="230"/>
  <c r="B4990" i="230" s="1"/>
  <c r="C4989" i="230"/>
  <c r="E4989" i="230" l="1"/>
  <c r="F4989" i="230" s="1"/>
  <c r="H4989" i="230" s="1"/>
  <c r="A4991" i="230"/>
  <c r="B4991" i="230" s="1"/>
  <c r="C4990" i="230"/>
  <c r="A4992" i="230" l="1"/>
  <c r="B4992" i="230" s="1"/>
  <c r="C4991" i="230"/>
  <c r="E4990" i="230"/>
  <c r="F4990" i="230" s="1"/>
  <c r="H4990" i="230" s="1"/>
  <c r="E4991" i="230" l="1"/>
  <c r="F4991" i="230" s="1"/>
  <c r="H4991" i="230" s="1"/>
  <c r="A4993" i="230"/>
  <c r="B4993" i="230" s="1"/>
  <c r="C4992" i="230"/>
  <c r="E4992" i="230" l="1"/>
  <c r="F4992" i="230" s="1"/>
  <c r="H4992" i="230" s="1"/>
  <c r="A4994" i="230"/>
  <c r="B4994" i="230" s="1"/>
  <c r="C4993" i="230"/>
  <c r="E4993" i="230" l="1"/>
  <c r="F4993" i="230" s="1"/>
  <c r="H4993" i="230" s="1"/>
  <c r="A4995" i="230"/>
  <c r="B4995" i="230" s="1"/>
  <c r="C4994" i="230"/>
  <c r="E4994" i="230" l="1"/>
  <c r="F4994" i="230" s="1"/>
  <c r="H4994" i="230" s="1"/>
  <c r="A4996" i="230"/>
  <c r="B4996" i="230" s="1"/>
  <c r="C4995" i="230"/>
  <c r="A4997" i="230" l="1"/>
  <c r="B4997" i="230" s="1"/>
  <c r="C4996" i="230"/>
  <c r="E4995" i="230"/>
  <c r="F4995" i="230" s="1"/>
  <c r="H4995" i="230" s="1"/>
  <c r="E4996" i="230" l="1"/>
  <c r="F4996" i="230" s="1"/>
  <c r="H4996" i="230" s="1"/>
  <c r="A4998" i="230"/>
  <c r="B4998" i="230" s="1"/>
  <c r="C4997" i="230"/>
  <c r="E4997" i="230" l="1"/>
  <c r="F4997" i="230" s="1"/>
  <c r="H4997" i="230" s="1"/>
  <c r="A4999" i="230"/>
  <c r="B4999" i="230" s="1"/>
  <c r="C4998" i="230"/>
  <c r="A5000" i="230" l="1"/>
  <c r="B5000" i="230" s="1"/>
  <c r="C4999" i="230"/>
  <c r="E4998" i="230"/>
  <c r="F4998" i="230" s="1"/>
  <c r="H4998" i="230" s="1"/>
  <c r="E4999" i="230" l="1"/>
  <c r="F4999" i="230" s="1"/>
  <c r="H4999" i="230" s="1"/>
  <c r="C5000" i="230"/>
  <c r="E5000" i="230" l="1"/>
  <c r="F5000" i="230" s="1"/>
  <c r="G1444" i="230" s="1"/>
  <c r="H1444" i="230" s="1"/>
  <c r="G2637" i="230"/>
  <c r="H2637" i="230" s="1"/>
  <c r="G2701" i="230"/>
  <c r="H2701" i="230" s="1"/>
  <c r="G2715" i="230"/>
  <c r="H2715" i="230" s="1"/>
  <c r="G2730" i="230"/>
  <c r="H2730" i="230" s="1"/>
  <c r="G2751" i="230"/>
  <c r="H2751" i="230" s="1"/>
  <c r="G2766" i="230"/>
  <c r="H2766" i="230" s="1"/>
  <c r="G2781" i="230"/>
  <c r="H2781" i="230" s="1"/>
  <c r="G2795" i="230"/>
  <c r="H2795" i="230" s="1"/>
  <c r="G2813" i="230"/>
  <c r="H2813" i="230" s="1"/>
  <c r="G2829" i="230"/>
  <c r="H2829" i="230" s="1"/>
  <c r="G2845" i="230"/>
  <c r="H2845" i="230" s="1"/>
  <c r="G2862" i="230"/>
  <c r="H2862" i="230" s="1"/>
  <c r="G2878" i="230"/>
  <c r="H2878" i="230" s="1"/>
  <c r="G2893" i="230"/>
  <c r="H2893" i="230" s="1"/>
  <c r="G2908" i="230"/>
  <c r="H2908" i="230" s="1"/>
  <c r="G2925" i="230"/>
  <c r="H2925" i="230" s="1"/>
  <c r="G2941" i="230"/>
  <c r="H2941" i="230" s="1"/>
  <c r="G2958" i="230"/>
  <c r="H2958" i="230" s="1"/>
  <c r="G2974" i="230"/>
  <c r="H2974" i="230" s="1"/>
  <c r="G2990" i="230"/>
  <c r="H2990" i="230" s="1"/>
  <c r="G3007" i="230"/>
  <c r="H3007" i="230" s="1"/>
  <c r="G3020" i="230"/>
  <c r="H3020" i="230" s="1"/>
  <c r="G3039" i="230"/>
  <c r="H3039" i="230" s="1"/>
  <c r="G3054" i="230"/>
  <c r="H3054" i="230" s="1"/>
  <c r="G3068" i="230"/>
  <c r="H3068" i="230" s="1"/>
  <c r="G3086" i="230"/>
  <c r="H3086" i="230" s="1"/>
  <c r="G3099" i="230"/>
  <c r="H3099" i="230" s="1"/>
  <c r="G3118" i="230"/>
  <c r="G3131" i="230"/>
  <c r="G3148" i="230"/>
  <c r="G3164" i="230"/>
  <c r="G3168" i="230"/>
  <c r="G3174" i="230"/>
  <c r="G3176" i="230"/>
  <c r="G3180" i="230"/>
  <c r="G3184" i="230"/>
  <c r="G3186" i="230"/>
  <c r="G3193" i="230"/>
  <c r="G3195" i="230"/>
  <c r="G3201" i="230"/>
  <c r="G3204" i="230"/>
  <c r="G3206" i="230"/>
  <c r="G3212" i="230"/>
  <c r="G3217" i="230"/>
  <c r="G3220" i="230"/>
  <c r="G3227" i="230"/>
  <c r="G3228" i="230"/>
  <c r="G3232" i="230"/>
  <c r="G3238" i="230"/>
  <c r="G3240" i="230"/>
  <c r="G3243" i="230"/>
  <c r="G3245" i="230"/>
  <c r="G3252" i="230"/>
  <c r="G3256" i="230"/>
  <c r="G3258" i="230"/>
  <c r="G3262" i="230"/>
  <c r="G3269" i="230"/>
  <c r="G3273" i="230"/>
  <c r="G3276" i="230"/>
  <c r="G3280" i="230"/>
  <c r="G3284" i="230"/>
  <c r="G3288" i="230"/>
  <c r="G3292" i="230"/>
  <c r="G3296" i="230"/>
  <c r="G3300" i="230"/>
  <c r="G3304" i="230"/>
  <c r="G3309" i="230"/>
  <c r="G3312" i="230"/>
  <c r="G3314" i="230"/>
  <c r="G3316" i="230"/>
  <c r="G3322" i="230"/>
  <c r="G3328" i="230"/>
  <c r="G3334" i="230"/>
  <c r="G3338" i="230"/>
  <c r="G3340" i="230"/>
  <c r="G3344" i="230"/>
  <c r="G3350" i="230"/>
  <c r="G3352" i="230"/>
  <c r="G3356" i="230"/>
  <c r="G3360" i="230"/>
  <c r="G3364" i="230"/>
  <c r="G3368" i="230"/>
  <c r="G3372" i="230"/>
  <c r="G3376" i="230"/>
  <c r="G3381" i="230"/>
  <c r="G3385" i="230"/>
  <c r="G3388" i="230"/>
  <c r="G3392" i="230"/>
  <c r="G3396" i="230"/>
  <c r="G3398" i="230"/>
  <c r="G3406" i="230"/>
  <c r="G3408" i="230"/>
  <c r="G3410" i="230"/>
  <c r="G3414" i="230"/>
  <c r="G3421" i="230"/>
  <c r="G3424" i="230"/>
  <c r="G3431" i="230"/>
  <c r="G3430" i="230"/>
  <c r="G3435" i="230"/>
  <c r="G3439" i="230"/>
  <c r="G3446" i="230"/>
  <c r="G3448" i="230"/>
  <c r="G3453" i="230"/>
  <c r="G3455" i="230"/>
  <c r="G3459" i="230"/>
  <c r="G3466" i="230"/>
  <c r="G3468" i="230"/>
  <c r="G3473" i="230"/>
  <c r="G3477" i="230"/>
  <c r="G3483" i="230"/>
  <c r="G3485" i="230"/>
  <c r="G3488" i="230"/>
  <c r="G3492" i="230"/>
  <c r="G3496" i="230"/>
  <c r="G3502" i="230"/>
  <c r="G3504" i="230"/>
  <c r="G3509" i="230"/>
  <c r="G3508" i="230"/>
  <c r="G3517" i="230"/>
  <c r="G3518" i="230"/>
  <c r="G3523" i="230"/>
  <c r="G3529" i="230"/>
  <c r="G3531" i="230"/>
  <c r="G3534" i="230"/>
  <c r="G3540" i="230"/>
  <c r="G3544" i="230"/>
  <c r="G3548" i="230"/>
  <c r="G3552" i="230"/>
  <c r="G3557" i="230"/>
  <c r="G3563" i="230"/>
  <c r="G3565" i="230"/>
  <c r="G3568" i="230"/>
  <c r="G3572" i="230"/>
  <c r="G3576" i="230"/>
  <c r="G3584" i="230"/>
  <c r="G3582" i="230"/>
  <c r="G3588" i="230"/>
  <c r="G3593" i="230"/>
  <c r="G3594" i="230"/>
  <c r="G3598" i="230"/>
  <c r="G3605" i="230"/>
  <c r="G3608" i="230"/>
  <c r="G3610" i="230"/>
  <c r="G3617" i="230"/>
  <c r="G3622" i="230"/>
  <c r="G3626" i="230"/>
  <c r="G3628" i="230"/>
  <c r="G3631" i="230"/>
  <c r="G3636" i="230"/>
  <c r="G3642" i="230"/>
  <c r="G3644" i="230"/>
  <c r="G3649" i="230"/>
  <c r="G3653" i="230"/>
  <c r="G3657" i="230"/>
  <c r="G3658" i="230"/>
  <c r="G3663" i="230"/>
  <c r="G3668" i="230"/>
  <c r="G3671" i="230"/>
  <c r="G3677" i="230"/>
  <c r="G3681" i="230"/>
  <c r="G3683" i="230"/>
  <c r="G3687" i="230"/>
  <c r="G3690" i="230"/>
  <c r="G3695" i="230"/>
  <c r="G3700" i="230"/>
  <c r="G3703" i="230"/>
  <c r="G3706" i="230"/>
  <c r="G3712" i="230"/>
  <c r="G3716" i="230"/>
  <c r="G3723" i="230"/>
  <c r="G3722" i="230"/>
  <c r="G3726" i="230"/>
  <c r="G3734" i="230"/>
  <c r="G3735" i="230"/>
  <c r="G3740" i="230"/>
  <c r="G3744" i="230"/>
  <c r="G3748" i="230"/>
  <c r="G3751" i="230"/>
  <c r="G3757" i="230"/>
  <c r="G3761" i="230"/>
  <c r="G3764" i="230"/>
  <c r="G3767" i="230"/>
  <c r="G3772" i="230"/>
  <c r="G3774" i="230"/>
  <c r="G3779" i="230"/>
  <c r="G3785" i="230"/>
  <c r="G3789" i="230"/>
  <c r="G3793" i="230"/>
  <c r="G3796" i="230"/>
  <c r="G3801" i="230"/>
  <c r="G3803" i="230"/>
  <c r="G3807" i="230"/>
  <c r="G3811" i="230"/>
  <c r="G3815" i="230"/>
  <c r="G3819" i="230"/>
  <c r="G3821" i="230"/>
  <c r="G3825" i="230"/>
  <c r="G3823" i="230"/>
  <c r="G3830" i="230"/>
  <c r="G3828" i="230"/>
  <c r="G3826" i="230"/>
  <c r="G3829" i="230"/>
  <c r="G3833" i="230"/>
  <c r="G3831" i="230"/>
  <c r="G3832" i="230"/>
  <c r="G3835" i="230"/>
  <c r="G3836" i="230"/>
  <c r="G3838" i="230"/>
  <c r="G3834" i="230"/>
  <c r="G3837" i="230"/>
  <c r="G3839" i="230"/>
  <c r="G3841" i="230"/>
  <c r="G3842" i="230"/>
  <c r="G3840" i="230"/>
  <c r="G3845" i="230"/>
  <c r="G3843" i="230"/>
  <c r="G3846" i="230"/>
  <c r="G3844" i="230"/>
  <c r="G3847" i="230"/>
  <c r="G3848" i="230"/>
  <c r="G3849" i="230"/>
  <c r="G3850" i="230"/>
  <c r="G3851" i="230"/>
  <c r="G3852" i="230"/>
  <c r="G3853" i="230"/>
  <c r="G3854" i="230"/>
  <c r="G3855" i="230"/>
  <c r="G3856" i="230"/>
  <c r="G3858" i="230"/>
  <c r="G3862" i="230"/>
  <c r="G3857" i="230"/>
  <c r="G3859" i="230"/>
  <c r="G3863" i="230"/>
  <c r="G3860" i="230"/>
  <c r="G3861" i="230"/>
  <c r="G3864" i="230"/>
  <c r="G3866" i="230"/>
  <c r="G3865" i="230"/>
  <c r="G3868" i="230"/>
  <c r="G3867" i="230"/>
  <c r="G3870" i="230"/>
  <c r="G3869" i="230"/>
  <c r="G3871" i="230"/>
  <c r="G3872" i="230"/>
  <c r="G3874" i="230"/>
  <c r="G3875" i="230"/>
  <c r="G3873" i="230"/>
  <c r="G3876" i="230"/>
  <c r="G3877" i="230"/>
  <c r="G3878" i="230"/>
  <c r="G3879" i="230"/>
  <c r="G3880" i="230"/>
  <c r="G3881" i="230"/>
  <c r="G3882" i="230"/>
  <c r="G3883" i="230"/>
  <c r="G3884" i="230"/>
  <c r="G3885" i="230"/>
  <c r="G3886" i="230"/>
  <c r="G3887" i="230"/>
  <c r="G3889" i="230"/>
  <c r="G3888" i="230"/>
  <c r="G3891" i="230"/>
  <c r="G3893" i="230"/>
  <c r="G3890" i="230"/>
  <c r="G3895" i="230"/>
  <c r="G3892" i="230"/>
  <c r="G3894" i="230"/>
  <c r="G3896" i="230"/>
  <c r="G3897" i="230"/>
  <c r="G3898" i="230"/>
  <c r="G3899" i="230"/>
  <c r="G3900" i="230"/>
  <c r="G3901" i="230"/>
  <c r="G3902" i="230"/>
  <c r="G3903" i="230"/>
  <c r="G3904" i="230"/>
  <c r="G3905" i="230"/>
  <c r="G3906" i="230"/>
  <c r="G3907" i="230"/>
  <c r="G3908" i="230"/>
  <c r="G3909" i="230"/>
  <c r="G3910" i="230"/>
  <c r="G3912" i="230"/>
  <c r="G3911" i="230"/>
  <c r="G3914" i="230"/>
  <c r="G3916" i="230"/>
  <c r="G3913" i="230"/>
  <c r="G3917" i="230"/>
  <c r="G3915" i="230"/>
  <c r="G3918" i="230"/>
  <c r="G3919" i="230"/>
  <c r="G3920" i="230"/>
  <c r="G3921" i="230"/>
  <c r="G3922" i="230"/>
  <c r="G3924" i="230"/>
  <c r="G3923" i="230"/>
  <c r="G3925" i="230"/>
  <c r="G3927" i="230"/>
  <c r="G3931" i="230"/>
  <c r="G3928" i="230"/>
  <c r="G3930" i="230"/>
  <c r="G3926" i="230"/>
  <c r="G3929" i="230"/>
  <c r="G3932" i="230"/>
  <c r="G3934" i="230"/>
  <c r="G3933" i="230"/>
  <c r="G3935" i="230"/>
  <c r="G3937" i="230"/>
  <c r="G3936" i="230"/>
  <c r="G3938" i="230"/>
  <c r="G3939" i="230"/>
  <c r="G3940" i="230"/>
  <c r="G3941" i="230"/>
  <c r="G3943" i="230"/>
  <c r="G3942" i="230"/>
  <c r="G3944" i="230"/>
  <c r="G3945" i="230"/>
  <c r="G3946" i="230"/>
  <c r="G3947" i="230"/>
  <c r="G3948" i="230"/>
  <c r="G3949" i="230"/>
  <c r="G3951" i="230"/>
  <c r="G3952" i="230"/>
  <c r="G3950" i="230"/>
  <c r="G3954" i="230"/>
  <c r="G3953" i="230"/>
  <c r="G3955" i="230"/>
  <c r="G3957" i="230"/>
  <c r="G3958" i="230"/>
  <c r="G3956" i="230"/>
  <c r="G3959" i="230"/>
  <c r="G3960" i="230"/>
  <c r="G3961" i="230"/>
  <c r="G3962" i="230"/>
  <c r="G3963" i="230"/>
  <c r="G3964" i="230"/>
  <c r="G3965" i="230"/>
  <c r="G3966" i="230"/>
  <c r="G3967" i="230"/>
  <c r="G3968" i="230"/>
  <c r="G3969" i="230"/>
  <c r="G3970" i="230"/>
  <c r="G3971" i="230"/>
  <c r="G3972" i="230"/>
  <c r="G3973" i="230"/>
  <c r="G3974" i="230"/>
  <c r="G3975" i="230"/>
  <c r="G3976" i="230"/>
  <c r="G3977" i="230"/>
  <c r="G3978" i="230"/>
  <c r="G3979" i="230"/>
  <c r="G3980" i="230"/>
  <c r="G3981" i="230"/>
  <c r="G3982" i="230"/>
  <c r="G3983" i="230"/>
  <c r="G3984" i="230"/>
  <c r="G3985" i="230"/>
  <c r="G3986" i="230"/>
  <c r="G3987" i="230"/>
  <c r="G3988" i="230"/>
  <c r="G3989" i="230"/>
  <c r="G3990" i="230"/>
  <c r="G3991" i="230"/>
  <c r="G3992" i="230"/>
  <c r="G3993" i="230"/>
  <c r="G3994" i="230"/>
  <c r="G3995" i="230"/>
  <c r="G3996" i="230"/>
  <c r="G3997" i="230"/>
  <c r="G3998" i="230"/>
  <c r="G4000" i="230"/>
  <c r="G3999" i="230"/>
  <c r="G4002" i="230"/>
  <c r="G4001" i="230"/>
  <c r="G4003" i="230"/>
  <c r="G4004" i="230"/>
  <c r="G4008" i="230"/>
  <c r="G4005" i="230"/>
  <c r="G4007" i="230"/>
  <c r="G4006" i="230"/>
  <c r="G4009" i="230"/>
  <c r="G4010" i="230"/>
  <c r="G4011" i="230"/>
  <c r="G4012" i="230"/>
  <c r="G4014" i="230"/>
  <c r="G4013" i="230"/>
  <c r="G4016" i="230"/>
  <c r="G4015" i="230"/>
  <c r="G4020" i="230"/>
  <c r="G4017" i="230"/>
  <c r="G4018" i="230"/>
  <c r="G4021" i="230"/>
  <c r="G4019" i="230"/>
  <c r="G4022" i="230"/>
  <c r="G4025" i="230"/>
  <c r="G4024" i="230"/>
  <c r="G4023" i="230"/>
  <c r="G4028" i="230"/>
  <c r="G4027" i="230"/>
  <c r="G4026" i="230"/>
  <c r="G4031" i="230"/>
  <c r="G4030" i="230"/>
  <c r="G4032" i="230"/>
  <c r="G4029" i="230"/>
  <c r="G4033" i="230"/>
  <c r="G4035" i="230"/>
  <c r="G4036" i="230"/>
  <c r="G4034" i="230"/>
  <c r="G4037" i="230"/>
  <c r="G4039" i="230"/>
  <c r="G4038" i="230"/>
  <c r="G4040" i="230"/>
  <c r="G4041" i="230"/>
  <c r="G4043" i="230"/>
  <c r="G4042" i="230"/>
  <c r="G4045" i="230"/>
  <c r="G4044" i="230"/>
  <c r="G4048" i="230"/>
  <c r="G4046" i="230"/>
  <c r="G4047" i="230"/>
  <c r="G4049" i="230"/>
  <c r="G4050" i="230"/>
  <c r="G4052" i="230"/>
  <c r="G4053" i="230"/>
  <c r="G4054" i="230"/>
  <c r="G4051" i="230"/>
  <c r="G4057" i="230"/>
  <c r="G4056" i="230"/>
  <c r="G4055" i="230"/>
  <c r="G4059" i="230"/>
  <c r="G4058" i="230"/>
  <c r="G4060" i="230"/>
  <c r="G4061" i="230"/>
  <c r="G4065" i="230"/>
  <c r="G4066" i="230"/>
  <c r="G4063" i="230"/>
  <c r="G4062" i="230"/>
  <c r="G4064" i="230"/>
  <c r="G4069" i="230"/>
  <c r="G4067" i="230"/>
  <c r="G4072" i="230"/>
  <c r="G4068" i="230"/>
  <c r="G4071" i="230"/>
  <c r="G4073" i="230"/>
  <c r="G4070" i="230"/>
  <c r="G4074" i="230"/>
  <c r="G4075" i="230"/>
  <c r="G4076" i="230"/>
  <c r="G4077" i="230"/>
  <c r="G4080" i="230"/>
  <c r="G4079" i="230"/>
  <c r="G4078" i="230"/>
  <c r="G4082" i="230"/>
  <c r="G4084" i="230"/>
  <c r="G4081" i="230"/>
  <c r="G4085" i="230"/>
  <c r="G4083" i="230"/>
  <c r="G4087" i="230"/>
  <c r="G4086" i="230"/>
  <c r="G4088" i="230"/>
  <c r="G4089" i="230"/>
  <c r="G4090" i="230"/>
  <c r="G4092" i="230"/>
  <c r="G4091" i="230"/>
  <c r="G4093" i="230"/>
  <c r="G4094" i="230"/>
  <c r="G4098" i="230"/>
  <c r="G4096" i="230"/>
  <c r="G4095" i="230"/>
  <c r="G4101" i="230"/>
  <c r="G4097" i="230"/>
  <c r="G4100" i="230"/>
  <c r="G4099" i="230"/>
  <c r="G4102" i="230"/>
  <c r="G4103" i="230"/>
  <c r="G4105" i="230"/>
  <c r="G4106" i="230"/>
  <c r="G4107" i="230"/>
  <c r="G4104" i="230"/>
  <c r="G4109" i="230"/>
  <c r="G4111" i="230"/>
  <c r="G4108" i="230"/>
  <c r="G4112" i="230"/>
  <c r="G4110" i="230"/>
  <c r="G4116" i="230"/>
  <c r="G4113" i="230"/>
  <c r="G4115" i="230"/>
  <c r="G4114" i="230"/>
  <c r="G4117" i="230"/>
  <c r="G4118" i="230"/>
  <c r="G4119" i="230"/>
  <c r="G4120" i="230"/>
  <c r="G4124" i="230"/>
  <c r="G4121" i="230"/>
  <c r="G4122" i="230"/>
  <c r="G4125" i="230"/>
  <c r="G4123" i="230"/>
  <c r="G4126" i="230"/>
  <c r="G4127" i="230"/>
  <c r="G4128" i="230"/>
  <c r="G4131" i="230"/>
  <c r="G4129" i="230"/>
  <c r="G4130" i="230"/>
  <c r="G4133" i="230"/>
  <c r="G4134" i="230"/>
  <c r="G4132" i="230"/>
  <c r="G4135" i="230"/>
  <c r="G4137" i="230"/>
  <c r="G4139" i="230"/>
  <c r="G4136" i="230"/>
  <c r="G4138" i="230"/>
  <c r="G4141" i="230"/>
  <c r="G4140" i="230"/>
  <c r="G4143" i="230"/>
  <c r="G4144" i="230"/>
  <c r="G4142" i="230"/>
  <c r="G4145" i="230"/>
  <c r="G4147" i="230"/>
  <c r="G4146" i="230"/>
  <c r="G4149" i="230"/>
  <c r="G4148" i="230"/>
  <c r="G4151" i="230"/>
  <c r="G4152" i="230"/>
  <c r="G4150" i="230"/>
  <c r="G4153" i="230"/>
  <c r="G4155" i="230"/>
  <c r="G4154" i="230"/>
  <c r="G4156" i="230"/>
  <c r="G4157" i="230"/>
  <c r="G4159" i="230"/>
  <c r="G4160" i="230"/>
  <c r="G4158" i="230"/>
  <c r="G4165" i="230"/>
  <c r="G4161" i="230"/>
  <c r="G4162" i="230"/>
  <c r="G4164" i="230"/>
  <c r="G4163" i="230"/>
  <c r="G4167" i="230"/>
  <c r="G4169" i="230"/>
  <c r="G4171" i="230"/>
  <c r="G4168" i="230"/>
  <c r="G4166" i="230"/>
  <c r="G4172" i="230"/>
  <c r="G4170" i="230"/>
  <c r="G4173" i="230"/>
  <c r="G4177" i="230"/>
  <c r="G4174" i="230"/>
  <c r="G4175" i="230"/>
  <c r="G4176" i="230"/>
  <c r="G4178" i="230"/>
  <c r="G4180" i="230"/>
  <c r="G4181" i="230"/>
  <c r="G4182" i="230"/>
  <c r="G4179" i="230"/>
  <c r="G4183" i="230"/>
  <c r="G4184" i="230"/>
  <c r="G4185" i="230"/>
  <c r="G4187" i="230"/>
  <c r="G4186" i="230"/>
  <c r="G4189" i="230"/>
  <c r="G4188" i="230"/>
  <c r="G4190" i="230"/>
  <c r="G4192" i="230"/>
  <c r="G4191" i="230"/>
  <c r="G4194" i="230"/>
  <c r="G4193" i="230"/>
  <c r="G4196" i="230"/>
  <c r="G4197" i="230"/>
  <c r="G4200" i="230"/>
  <c r="G4198" i="230"/>
  <c r="G4195" i="230"/>
  <c r="G4201" i="230"/>
  <c r="G4199" i="230"/>
  <c r="G4202" i="230"/>
  <c r="G4204" i="230"/>
  <c r="G4203" i="230"/>
  <c r="G4205" i="230"/>
  <c r="G4206" i="230"/>
  <c r="G4208" i="230"/>
  <c r="G4207" i="230"/>
  <c r="G4209" i="230"/>
  <c r="G4210" i="230"/>
  <c r="G4213" i="230"/>
  <c r="G4211" i="230"/>
  <c r="G4215" i="230"/>
  <c r="G4212" i="230"/>
  <c r="G4214" i="230"/>
  <c r="G4216" i="230"/>
  <c r="G4219" i="230"/>
  <c r="G4218" i="230"/>
  <c r="G4220" i="230"/>
  <c r="G4217" i="230"/>
  <c r="G4221" i="230"/>
  <c r="G4224" i="230"/>
  <c r="G4222" i="230"/>
  <c r="G4225" i="230"/>
  <c r="G4226" i="230"/>
  <c r="G4227" i="230"/>
  <c r="G4228" i="230"/>
  <c r="G4223" i="230"/>
  <c r="G4229" i="230"/>
  <c r="G4233" i="230"/>
  <c r="G4232" i="230"/>
  <c r="G4230" i="230"/>
  <c r="G4234" i="230"/>
  <c r="G4231" i="230"/>
  <c r="G4235" i="230"/>
  <c r="G4237" i="230"/>
  <c r="G4239" i="230"/>
  <c r="G4236" i="230"/>
  <c r="G4240" i="230"/>
  <c r="G4238" i="230"/>
  <c r="G4245" i="230"/>
  <c r="G4243" i="230"/>
  <c r="G4244" i="230"/>
  <c r="G4241" i="230"/>
  <c r="G4242" i="230"/>
  <c r="G4246" i="230"/>
  <c r="G4248" i="230"/>
  <c r="G4247" i="230"/>
  <c r="G4249" i="230"/>
  <c r="G4250" i="230"/>
  <c r="G4253" i="230"/>
  <c r="G4251" i="230"/>
  <c r="G4252" i="230"/>
  <c r="G4255" i="230"/>
  <c r="G4254" i="230"/>
  <c r="G4256" i="230"/>
  <c r="G4259" i="230"/>
  <c r="G4258" i="230"/>
  <c r="G4257" i="230"/>
  <c r="G4262" i="230"/>
  <c r="G4260" i="230"/>
  <c r="G4261" i="230"/>
  <c r="G4266" i="230"/>
  <c r="G4265" i="230"/>
  <c r="G4263" i="230"/>
  <c r="G4264" i="230"/>
  <c r="G4268" i="230"/>
  <c r="G4270" i="230"/>
  <c r="G4267" i="230"/>
  <c r="G4269" i="230"/>
  <c r="G4272" i="230"/>
  <c r="G4273" i="230"/>
  <c r="G4271" i="230"/>
  <c r="G4275" i="230"/>
  <c r="G4276" i="230"/>
  <c r="G4277" i="230"/>
  <c r="G4278" i="230"/>
  <c r="G4274" i="230"/>
  <c r="G4279" i="230"/>
  <c r="G4280" i="230"/>
  <c r="G4283" i="230"/>
  <c r="G4281" i="230"/>
  <c r="G4282" i="230"/>
  <c r="G4285" i="230"/>
  <c r="G4284" i="230"/>
  <c r="G4287" i="230"/>
  <c r="G4288" i="230"/>
  <c r="G4286" i="230"/>
  <c r="G4291" i="230"/>
  <c r="G4289" i="230"/>
  <c r="G4290" i="230"/>
  <c r="G4292" i="230"/>
  <c r="G4293" i="230"/>
  <c r="G4295" i="230"/>
  <c r="G4296" i="230"/>
  <c r="G4297" i="230"/>
  <c r="G4294" i="230"/>
  <c r="G4300" i="230"/>
  <c r="G4299" i="230"/>
  <c r="G4298" i="230"/>
  <c r="G4301" i="230"/>
  <c r="G4303" i="230"/>
  <c r="G4302" i="230"/>
  <c r="G4307" i="230"/>
  <c r="G4304" i="230"/>
  <c r="G4305" i="230"/>
  <c r="G4306" i="230"/>
  <c r="G4308" i="230"/>
  <c r="G4309" i="230"/>
  <c r="G4311" i="230"/>
  <c r="G4310" i="230"/>
  <c r="G4312" i="230"/>
  <c r="G4314" i="230"/>
  <c r="G4315" i="230"/>
  <c r="G4313" i="230"/>
  <c r="G4316" i="230"/>
  <c r="G4317" i="230"/>
  <c r="G4318" i="230"/>
  <c r="G4319" i="230"/>
  <c r="G4320" i="230"/>
  <c r="G4321" i="230"/>
  <c r="G4326" i="230"/>
  <c r="G4325" i="230"/>
  <c r="G4322" i="230"/>
  <c r="G4323" i="230"/>
  <c r="G4324" i="230"/>
  <c r="G4327" i="230"/>
  <c r="G4329" i="230"/>
  <c r="G4330" i="230"/>
  <c r="G4331" i="230"/>
  <c r="G4328" i="230"/>
  <c r="G4332" i="230"/>
  <c r="G4334" i="230"/>
  <c r="G4333" i="230"/>
  <c r="G4339" i="230"/>
  <c r="G4335" i="230"/>
  <c r="G4336" i="230"/>
  <c r="G4340" i="230"/>
  <c r="G4338" i="230"/>
  <c r="G4337" i="230"/>
  <c r="G4341" i="230"/>
  <c r="G4342" i="230"/>
  <c r="G4345" i="230"/>
  <c r="G4343" i="230"/>
  <c r="G4344" i="230"/>
  <c r="G4346" i="230"/>
  <c r="G4348" i="230"/>
  <c r="G4347" i="230"/>
  <c r="G4350" i="230"/>
  <c r="G4349" i="230"/>
  <c r="G4351" i="230"/>
  <c r="G4355" i="230"/>
  <c r="G4353" i="230"/>
  <c r="G4352" i="230"/>
  <c r="G4354" i="230"/>
  <c r="G4356" i="230"/>
  <c r="G4358" i="230"/>
  <c r="G4357" i="230"/>
  <c r="G4359" i="230"/>
  <c r="G4363" i="230"/>
  <c r="G4361" i="230"/>
  <c r="G4364" i="230"/>
  <c r="G4360" i="230"/>
  <c r="G4362" i="230"/>
  <c r="G4365" i="230"/>
  <c r="G4367" i="230"/>
  <c r="G4371" i="230"/>
  <c r="G4366" i="230"/>
  <c r="G4369" i="230"/>
  <c r="G4370" i="230"/>
  <c r="G4368" i="230"/>
  <c r="G4372" i="230"/>
  <c r="G4373" i="230"/>
  <c r="G4375" i="230"/>
  <c r="G4374" i="230"/>
  <c r="G4376" i="230"/>
  <c r="G4378" i="230"/>
  <c r="G4381" i="230"/>
  <c r="G4380" i="230"/>
  <c r="G4377" i="230"/>
  <c r="G4383" i="230"/>
  <c r="G4379" i="230"/>
  <c r="G4382" i="230"/>
  <c r="G4384" i="230"/>
  <c r="G4385" i="230"/>
  <c r="G4386" i="230"/>
  <c r="G4387" i="230"/>
  <c r="G4389" i="230"/>
  <c r="G4388" i="230"/>
  <c r="G4391" i="230"/>
  <c r="G4393" i="230"/>
  <c r="G4390" i="230"/>
  <c r="G4394" i="230"/>
  <c r="G4392" i="230"/>
  <c r="G4396" i="230"/>
  <c r="G4395" i="230"/>
  <c r="G4398" i="230"/>
  <c r="G4399" i="230"/>
  <c r="G4397" i="230"/>
  <c r="G4402" i="230"/>
  <c r="G4400" i="230"/>
  <c r="G4401" i="230"/>
  <c r="G4403" i="230"/>
  <c r="G4404" i="230"/>
  <c r="G4406" i="230"/>
  <c r="G4408" i="230"/>
  <c r="G4405" i="230"/>
  <c r="G4409" i="230"/>
  <c r="G4407" i="230"/>
  <c r="G4410" i="230"/>
  <c r="G4411" i="230"/>
  <c r="G4412" i="230"/>
  <c r="G4413" i="230"/>
  <c r="G4414" i="230"/>
  <c r="G4415" i="230"/>
  <c r="G4417" i="230"/>
  <c r="G4421" i="230"/>
  <c r="G4416" i="230"/>
  <c r="G4418" i="230"/>
  <c r="G4419" i="230"/>
  <c r="G4422" i="230"/>
  <c r="G4420" i="230"/>
  <c r="G4423" i="230"/>
  <c r="G4424" i="230"/>
  <c r="G4426" i="230"/>
  <c r="G4425" i="230"/>
  <c r="G4427" i="230"/>
  <c r="G4430" i="230"/>
  <c r="G4428" i="230"/>
  <c r="G4429" i="230"/>
  <c r="G4431" i="230"/>
  <c r="G4432" i="230"/>
  <c r="G4434" i="230"/>
  <c r="G4435" i="230"/>
  <c r="G4433" i="230"/>
  <c r="G4436" i="230"/>
  <c r="G4439" i="230"/>
  <c r="G4437" i="230"/>
  <c r="G4440" i="230"/>
  <c r="G4438" i="230"/>
  <c r="G4441" i="230"/>
  <c r="G4444" i="230"/>
  <c r="G4442" i="230"/>
  <c r="G4443" i="230"/>
  <c r="G4445" i="230"/>
  <c r="G4446" i="230"/>
  <c r="G4448" i="230"/>
  <c r="G4447" i="230"/>
  <c r="G4449" i="230"/>
  <c r="G4450" i="230"/>
  <c r="G4452" i="230"/>
  <c r="G4453" i="230"/>
  <c r="G4451" i="230"/>
  <c r="G4454" i="230"/>
  <c r="G4455" i="230"/>
  <c r="G4457" i="230"/>
  <c r="G4458" i="230"/>
  <c r="G4456" i="230"/>
  <c r="G4461" i="230"/>
  <c r="G4462" i="230"/>
  <c r="G4459" i="230"/>
  <c r="G4460" i="230"/>
  <c r="G4464" i="230"/>
  <c r="G4465" i="230"/>
  <c r="G4466" i="230"/>
  <c r="G4463" i="230"/>
  <c r="G4467" i="230"/>
  <c r="G4470" i="230"/>
  <c r="G4469" i="230"/>
  <c r="G4468" i="230"/>
  <c r="G4471" i="230"/>
  <c r="G4472" i="230"/>
  <c r="G4474" i="230"/>
  <c r="G4475" i="230"/>
  <c r="G4473" i="230"/>
  <c r="G4478" i="230"/>
  <c r="G4476" i="230"/>
  <c r="G4479" i="230"/>
  <c r="G4480" i="230"/>
  <c r="G4477" i="230"/>
  <c r="G4481" i="230"/>
  <c r="G4483" i="230"/>
  <c r="G4485" i="230"/>
  <c r="G4486" i="230"/>
  <c r="G4482" i="230"/>
  <c r="G4484" i="230"/>
  <c r="G4487" i="230"/>
  <c r="G4489" i="230"/>
  <c r="G4488" i="230"/>
  <c r="G4490" i="230"/>
  <c r="G4492" i="230"/>
  <c r="G4491" i="230"/>
  <c r="G4493" i="230"/>
  <c r="G4495" i="230"/>
  <c r="G4497" i="230"/>
  <c r="G4494" i="230"/>
  <c r="G4496" i="230"/>
  <c r="G4498" i="230"/>
  <c r="G4499" i="230"/>
  <c r="G4501" i="230"/>
  <c r="G4500" i="230"/>
  <c r="G4503" i="230"/>
  <c r="G4502" i="230"/>
  <c r="G4504" i="230"/>
  <c r="G4506" i="230"/>
  <c r="G4505" i="230"/>
  <c r="G4507" i="230"/>
  <c r="G4508" i="230"/>
  <c r="G4509" i="230"/>
  <c r="G4510" i="230"/>
  <c r="G4511" i="230"/>
  <c r="G4513" i="230"/>
  <c r="G4515" i="230"/>
  <c r="G4512" i="230"/>
  <c r="G4514" i="230"/>
  <c r="G4516" i="230"/>
  <c r="G4517" i="230"/>
  <c r="G4518" i="230"/>
  <c r="G4521" i="230"/>
  <c r="G4522" i="230"/>
  <c r="G4520" i="230"/>
  <c r="G4519" i="230"/>
  <c r="G4523" i="230"/>
  <c r="G4525" i="230"/>
  <c r="G4524" i="230"/>
  <c r="G4526" i="230"/>
  <c r="G4527" i="230"/>
  <c r="G4528" i="230"/>
  <c r="G4529" i="230"/>
  <c r="G4531" i="230"/>
  <c r="G4532" i="230"/>
  <c r="G4530" i="230"/>
  <c r="G4534" i="230"/>
  <c r="G4533" i="230"/>
  <c r="G4536" i="230"/>
  <c r="G4540" i="230"/>
  <c r="G4537" i="230"/>
  <c r="G4535" i="230"/>
  <c r="G4538" i="230"/>
  <c r="G4539" i="230"/>
  <c r="G4541" i="230"/>
  <c r="G4543" i="230"/>
  <c r="G4544" i="230"/>
  <c r="G4545" i="230"/>
  <c r="G4542" i="230"/>
  <c r="G4546" i="230"/>
  <c r="G4547" i="230"/>
  <c r="G4548" i="230"/>
  <c r="G4550" i="230"/>
  <c r="G4549" i="230"/>
  <c r="G4552" i="230"/>
  <c r="G4553" i="230"/>
  <c r="G4551" i="230"/>
  <c r="G4554" i="230"/>
  <c r="G4555" i="230"/>
  <c r="G4556" i="230"/>
  <c r="G4558" i="230"/>
  <c r="G4557" i="230"/>
  <c r="G4560" i="230"/>
  <c r="G4559" i="230"/>
  <c r="G4563" i="230"/>
  <c r="G4561" i="230"/>
  <c r="G4562" i="230"/>
  <c r="G4564" i="230"/>
  <c r="G4565" i="230"/>
  <c r="G4566" i="230"/>
  <c r="G4567" i="230"/>
  <c r="G4569" i="230"/>
  <c r="G4568" i="230"/>
  <c r="G4573" i="230"/>
  <c r="G4571" i="230"/>
  <c r="G4570" i="230"/>
  <c r="G4575" i="230"/>
  <c r="G4572" i="230"/>
  <c r="G4574" i="230"/>
  <c r="G4576" i="230"/>
  <c r="G4579" i="230"/>
  <c r="G4577" i="230"/>
  <c r="G4580" i="230"/>
  <c r="G4578" i="230"/>
  <c r="G4581" i="230"/>
  <c r="G4582" i="230"/>
  <c r="G4583" i="230"/>
  <c r="G4586" i="230"/>
  <c r="G4584" i="230"/>
  <c r="G4587" i="230"/>
  <c r="G4590" i="230"/>
  <c r="G4588" i="230"/>
  <c r="G4585" i="230"/>
  <c r="G4589" i="230"/>
  <c r="G4591" i="230"/>
  <c r="G4593" i="230"/>
  <c r="G4595" i="230"/>
  <c r="G4592" i="230"/>
  <c r="G4594" i="230"/>
  <c r="G4596" i="230"/>
  <c r="G4598" i="230"/>
  <c r="G4597" i="230"/>
  <c r="G4599" i="230"/>
  <c r="G4601" i="230"/>
  <c r="G4603" i="230"/>
  <c r="G4600" i="230"/>
  <c r="G4602" i="230"/>
  <c r="G4606" i="230"/>
  <c r="G4605" i="230"/>
  <c r="G4604" i="230"/>
  <c r="G4607" i="230"/>
  <c r="G4608" i="230"/>
  <c r="G4610" i="230"/>
  <c r="G4612" i="230"/>
  <c r="G4611" i="230"/>
  <c r="G4609" i="230"/>
  <c r="G4613" i="230"/>
  <c r="G4614" i="230"/>
  <c r="G4615" i="230"/>
  <c r="G4616" i="230"/>
  <c r="G4618" i="230"/>
  <c r="G4617" i="230"/>
  <c r="G4620" i="230"/>
  <c r="G4624" i="230"/>
  <c r="G4619" i="230"/>
  <c r="G4621" i="230"/>
  <c r="G4623" i="230"/>
  <c r="G4622" i="230"/>
  <c r="G4628" i="230"/>
  <c r="G4626" i="230"/>
  <c r="G4625" i="230"/>
  <c r="G4629" i="230"/>
  <c r="G4627" i="230"/>
  <c r="G4630" i="230"/>
  <c r="G4633" i="230"/>
  <c r="G4634" i="230"/>
  <c r="G4631" i="230"/>
  <c r="G4635" i="230"/>
  <c r="G4632" i="230"/>
  <c r="G4637" i="230"/>
  <c r="G4636" i="230"/>
  <c r="G4638" i="230"/>
  <c r="G4639" i="230"/>
  <c r="G4640" i="230"/>
  <c r="G4642" i="230"/>
  <c r="G4641" i="230"/>
  <c r="G4643" i="230"/>
  <c r="G4644" i="230"/>
  <c r="G4646" i="230"/>
  <c r="G4647" i="230"/>
  <c r="G4645" i="230"/>
  <c r="G4648" i="230"/>
  <c r="G4650" i="230"/>
  <c r="G4651" i="230"/>
  <c r="G4649" i="230"/>
  <c r="G4654" i="230"/>
  <c r="G4652" i="230"/>
  <c r="G4653" i="230"/>
  <c r="G4655" i="230"/>
  <c r="G4656" i="230"/>
  <c r="G4659" i="230"/>
  <c r="G4658" i="230"/>
  <c r="G4657" i="230"/>
  <c r="G4660" i="230"/>
  <c r="G4662" i="230"/>
  <c r="G4661" i="230"/>
  <c r="G4663" i="230"/>
  <c r="G4664" i="230"/>
  <c r="G4665" i="230"/>
  <c r="G4667" i="230"/>
  <c r="G4666" i="230"/>
  <c r="G4669" i="230"/>
  <c r="G4668" i="230"/>
  <c r="G4670" i="230"/>
  <c r="G4672" i="230"/>
  <c r="G4673" i="230"/>
  <c r="G4671" i="230"/>
  <c r="G4674" i="230"/>
  <c r="G4676" i="230"/>
  <c r="G4675" i="230"/>
  <c r="G4678" i="230"/>
  <c r="G4679" i="230"/>
  <c r="G4680" i="230"/>
  <c r="G4681" i="230"/>
  <c r="G4677" i="230"/>
  <c r="G4684" i="230"/>
  <c r="G4685" i="230"/>
  <c r="G4682" i="230"/>
  <c r="G4683" i="230"/>
  <c r="G4687" i="230"/>
  <c r="G4686" i="230"/>
  <c r="G4690" i="230"/>
  <c r="G4688" i="230"/>
  <c r="G4689" i="230"/>
  <c r="G4691" i="230"/>
  <c r="G4692" i="230"/>
  <c r="G4694" i="230"/>
  <c r="G4699" i="230"/>
  <c r="G4693" i="230"/>
  <c r="G4698" i="230"/>
  <c r="G4695" i="230"/>
  <c r="G4697" i="230"/>
  <c r="G4696" i="230"/>
  <c r="G4702" i="230"/>
  <c r="G4700" i="230"/>
  <c r="G4703" i="230"/>
  <c r="G4701" i="230"/>
  <c r="G4705" i="230"/>
  <c r="G4704" i="230"/>
  <c r="G4707" i="230"/>
  <c r="G4706" i="230"/>
  <c r="G4709" i="230"/>
  <c r="G4708" i="230"/>
  <c r="G4713" i="230"/>
  <c r="G4711" i="230"/>
  <c r="G4710" i="230"/>
  <c r="G4714" i="230"/>
  <c r="G4712" i="230"/>
  <c r="G4716" i="230"/>
  <c r="G4717" i="230"/>
  <c r="G4715" i="230"/>
  <c r="G4718" i="230"/>
  <c r="G4720" i="230"/>
  <c r="G4719" i="230"/>
  <c r="G4722" i="230"/>
  <c r="G4725" i="230"/>
  <c r="G4724" i="230"/>
  <c r="G4721" i="230"/>
  <c r="G4723" i="230"/>
  <c r="G4726" i="230"/>
  <c r="G4727" i="230"/>
  <c r="G4728" i="230"/>
  <c r="G4729" i="230"/>
  <c r="G4732" i="230"/>
  <c r="G4731" i="230"/>
  <c r="G4730" i="230"/>
  <c r="G4734" i="230"/>
  <c r="G4735" i="230"/>
  <c r="G4733" i="230"/>
  <c r="G4736" i="230"/>
  <c r="G4737" i="230"/>
  <c r="G4739" i="230"/>
  <c r="G4738" i="230"/>
  <c r="G4741" i="230"/>
  <c r="G4740" i="230"/>
  <c r="G4742" i="230"/>
  <c r="G4745" i="230"/>
  <c r="G4744" i="230"/>
  <c r="G4743" i="230"/>
  <c r="G4746" i="230"/>
  <c r="G4749" i="230"/>
  <c r="G4747" i="230"/>
  <c r="G4750" i="230"/>
  <c r="G4748" i="230"/>
  <c r="G4753" i="230"/>
  <c r="G4751" i="230"/>
  <c r="G4752" i="230"/>
  <c r="G4754" i="230"/>
  <c r="G4755" i="230"/>
  <c r="G4758" i="230"/>
  <c r="G4757" i="230"/>
  <c r="G4756" i="230"/>
  <c r="G4760" i="230"/>
  <c r="G4762" i="230"/>
  <c r="G4759" i="230"/>
  <c r="G4763" i="230"/>
  <c r="G4761" i="230"/>
  <c r="G4765" i="230"/>
  <c r="G4766" i="230"/>
  <c r="G4767" i="230"/>
  <c r="G4764" i="230"/>
  <c r="G4769" i="230"/>
  <c r="G4771" i="230"/>
  <c r="G4768" i="230"/>
  <c r="G4770" i="230"/>
  <c r="G4774" i="230"/>
  <c r="G4773" i="230"/>
  <c r="G4772" i="230"/>
  <c r="G4775" i="230"/>
  <c r="G4778" i="230"/>
  <c r="G4776" i="230"/>
  <c r="G4777" i="230"/>
  <c r="G4780" i="230"/>
  <c r="G4782" i="230"/>
  <c r="G4779" i="230"/>
  <c r="G4781" i="230"/>
  <c r="G4783" i="230"/>
  <c r="G4784" i="230"/>
  <c r="G4785" i="230"/>
  <c r="G4787" i="230"/>
  <c r="G4788" i="230"/>
  <c r="G4786" i="230"/>
  <c r="G4790" i="230"/>
  <c r="G4789" i="230"/>
  <c r="G4791" i="230"/>
  <c r="G4792" i="230"/>
  <c r="G4794" i="230"/>
  <c r="G4796" i="230"/>
  <c r="G4793" i="230"/>
  <c r="G4795" i="230"/>
  <c r="G4798" i="230"/>
  <c r="G4797" i="230"/>
  <c r="G4799" i="230"/>
  <c r="G4800" i="230"/>
  <c r="G4802" i="230"/>
  <c r="G4803" i="230"/>
  <c r="G4801" i="230"/>
  <c r="G4804" i="230"/>
  <c r="G4807" i="230"/>
  <c r="G4805" i="230"/>
  <c r="G4809" i="230"/>
  <c r="G4808" i="230"/>
  <c r="G4806" i="230"/>
  <c r="G4810" i="230"/>
  <c r="G4813" i="230"/>
  <c r="G4814" i="230"/>
  <c r="G4811" i="230"/>
  <c r="G4815" i="230"/>
  <c r="G4812" i="230"/>
  <c r="G4818" i="230"/>
  <c r="G4816" i="230"/>
  <c r="G4819" i="230"/>
  <c r="G4817" i="230"/>
  <c r="G4820" i="230"/>
  <c r="G4821" i="230"/>
  <c r="G4822" i="230"/>
  <c r="G4824" i="230"/>
  <c r="G4823" i="230"/>
  <c r="G4825" i="230"/>
  <c r="G4826" i="230"/>
  <c r="G4827" i="230"/>
  <c r="G4828" i="230"/>
  <c r="G4830" i="230"/>
  <c r="G4829" i="230"/>
  <c r="G4832" i="230"/>
  <c r="G4831" i="230"/>
  <c r="G4834" i="230"/>
  <c r="G4835" i="230"/>
  <c r="G4836" i="230"/>
  <c r="G4833" i="230"/>
  <c r="G4838" i="230"/>
  <c r="G4839" i="230"/>
  <c r="G4837" i="230"/>
  <c r="G4840" i="230"/>
  <c r="G4841" i="230"/>
  <c r="G4842" i="230"/>
  <c r="G4843" i="230"/>
  <c r="G4844" i="230"/>
  <c r="G4846" i="230"/>
  <c r="G4845" i="230"/>
  <c r="G4848" i="230"/>
  <c r="G4850" i="230"/>
  <c r="G4847" i="230"/>
  <c r="G4851" i="230"/>
  <c r="G4849" i="230"/>
  <c r="G4854" i="230"/>
  <c r="G4855" i="230"/>
  <c r="G4852" i="230"/>
  <c r="G4856" i="230"/>
  <c r="G4853" i="230"/>
  <c r="G4857" i="230"/>
  <c r="G4859" i="230"/>
  <c r="G4860" i="230"/>
  <c r="G4858" i="230"/>
  <c r="G4862" i="230"/>
  <c r="G4861" i="230"/>
  <c r="G4865" i="230"/>
  <c r="G4863" i="230"/>
  <c r="G4866" i="230"/>
  <c r="G4864" i="230"/>
  <c r="G4867" i="230"/>
  <c r="G4868" i="230"/>
  <c r="G4871" i="230"/>
  <c r="G4869" i="230"/>
  <c r="G4873" i="230"/>
  <c r="G4870" i="230"/>
  <c r="G4874" i="230"/>
  <c r="G4877" i="230"/>
  <c r="G4872" i="230"/>
  <c r="G4875" i="230"/>
  <c r="G4876" i="230"/>
  <c r="G4878" i="230"/>
  <c r="G4879" i="230"/>
  <c r="G4880" i="230"/>
  <c r="G4881" i="230"/>
  <c r="G4885" i="230"/>
  <c r="G4883" i="230"/>
  <c r="G4882" i="230"/>
  <c r="G4884" i="230"/>
  <c r="G4887" i="230"/>
  <c r="G4886" i="230"/>
  <c r="G4888" i="230"/>
  <c r="G4891" i="230"/>
  <c r="G4889" i="230"/>
  <c r="G4892" i="230"/>
  <c r="G4890" i="230"/>
  <c r="G4893" i="230"/>
  <c r="G4894" i="230"/>
  <c r="G4896" i="230"/>
  <c r="G4895" i="230"/>
  <c r="G4897" i="230"/>
  <c r="G4899" i="230"/>
  <c r="G4898" i="230"/>
  <c r="G4903" i="230"/>
  <c r="G4900" i="230"/>
  <c r="G4902" i="230"/>
  <c r="G4901" i="230"/>
  <c r="G4904" i="230"/>
  <c r="G4907" i="230"/>
  <c r="G4905" i="230"/>
  <c r="G4908" i="230"/>
  <c r="G4906" i="230"/>
  <c r="G4909" i="230"/>
  <c r="G4911" i="230"/>
  <c r="G4913" i="230"/>
  <c r="G4910" i="230"/>
  <c r="G4912" i="230"/>
  <c r="G4914" i="230"/>
  <c r="G4915" i="230"/>
  <c r="G4917" i="230"/>
  <c r="G4916" i="230"/>
  <c r="G4918" i="230"/>
  <c r="G4920" i="230"/>
  <c r="G4919" i="230"/>
  <c r="G4921" i="230"/>
  <c r="G4924" i="230"/>
  <c r="G4923" i="230"/>
  <c r="G4925" i="230"/>
  <c r="G4927" i="230"/>
  <c r="G4922" i="230"/>
  <c r="G4926" i="230"/>
  <c r="G4928" i="230"/>
  <c r="G4930" i="230"/>
  <c r="G4929" i="230"/>
  <c r="G4931" i="230"/>
  <c r="G4933" i="230"/>
  <c r="G4934" i="230"/>
  <c r="G4932" i="230"/>
  <c r="G4935" i="230"/>
  <c r="G4937" i="230"/>
  <c r="G4938" i="230"/>
  <c r="G4936" i="230"/>
  <c r="G4939" i="230"/>
  <c r="G4941" i="230"/>
  <c r="G4940" i="230"/>
  <c r="G4943" i="230"/>
  <c r="G4944" i="230"/>
  <c r="G4942" i="230"/>
  <c r="G4945" i="230"/>
  <c r="G4946" i="230"/>
  <c r="G4947" i="230"/>
  <c r="G4948" i="230"/>
  <c r="G4950" i="230"/>
  <c r="G4949" i="230"/>
  <c r="G4951" i="230"/>
  <c r="G4952" i="230"/>
  <c r="G4954" i="230"/>
  <c r="G4953" i="230"/>
  <c r="G4957" i="230"/>
  <c r="G4958" i="230"/>
  <c r="G4955" i="230"/>
  <c r="G4956" i="230"/>
  <c r="G4959" i="230"/>
  <c r="G4962" i="230"/>
  <c r="G4961" i="230"/>
  <c r="G4960" i="230"/>
  <c r="G4963" i="230"/>
  <c r="G4964" i="230"/>
  <c r="G4965" i="230"/>
  <c r="G4966" i="230"/>
  <c r="G4967" i="230"/>
  <c r="G4969" i="230"/>
  <c r="G4968" i="230"/>
  <c r="G4971" i="230"/>
  <c r="G4970" i="230"/>
  <c r="G4977" i="230"/>
  <c r="G4972" i="230"/>
  <c r="G4978" i="230"/>
  <c r="G4975" i="230"/>
  <c r="G4974" i="230"/>
  <c r="G4973" i="230"/>
  <c r="G4976" i="230"/>
  <c r="G4980" i="230"/>
  <c r="G4979" i="230"/>
  <c r="G4982" i="230"/>
  <c r="G4981" i="230"/>
  <c r="G4984" i="230"/>
  <c r="G4986" i="230"/>
  <c r="G4985" i="230"/>
  <c r="G4983" i="230"/>
  <c r="G4987" i="230"/>
  <c r="G4988" i="230"/>
  <c r="G4989" i="230"/>
  <c r="G4992" i="230"/>
  <c r="G4991" i="230"/>
  <c r="G2653" i="230" l="1"/>
  <c r="H2653" i="230" s="1"/>
  <c r="G2447" i="230"/>
  <c r="H2447" i="230" s="1"/>
  <c r="G2671" i="230"/>
  <c r="H2671" i="230" s="1"/>
  <c r="G2505" i="230"/>
  <c r="H2505" i="230" s="1"/>
  <c r="G2685" i="230"/>
  <c r="H2685" i="230" s="1"/>
  <c r="G2574" i="230"/>
  <c r="H2574" i="230" s="1"/>
  <c r="G2590" i="230"/>
  <c r="H2590" i="230" s="1"/>
  <c r="G2525" i="230"/>
  <c r="H2525" i="230" s="1"/>
  <c r="G2459" i="230"/>
  <c r="H2459" i="230" s="1"/>
  <c r="G2394" i="230"/>
  <c r="H2394" i="230" s="1"/>
  <c r="G2605" i="230"/>
  <c r="H2605" i="230" s="1"/>
  <c r="G2543" i="230"/>
  <c r="H2543" i="230" s="1"/>
  <c r="G2476" i="230"/>
  <c r="H2476" i="230" s="1"/>
  <c r="G2412" i="230"/>
  <c r="H2412" i="230" s="1"/>
  <c r="G2621" i="230"/>
  <c r="H2621" i="230" s="1"/>
  <c r="G2557" i="230"/>
  <c r="H2557" i="230" s="1"/>
  <c r="G2492" i="230"/>
  <c r="H2492" i="230" s="1"/>
  <c r="G2429" i="230"/>
  <c r="H2429" i="230" s="1"/>
  <c r="G2212" i="230"/>
  <c r="H2212" i="230" s="1"/>
  <c r="G2277" i="230"/>
  <c r="H2277" i="230" s="1"/>
  <c r="G2340" i="230"/>
  <c r="H2340" i="230" s="1"/>
  <c r="G2022" i="230"/>
  <c r="H2022" i="230" s="1"/>
  <c r="G2085" i="230"/>
  <c r="H2085" i="230" s="1"/>
  <c r="G2148" i="230"/>
  <c r="H2148" i="230" s="1"/>
  <c r="G1829" i="230"/>
  <c r="H1829" i="230" s="1"/>
  <c r="G1891" i="230"/>
  <c r="H1891" i="230" s="1"/>
  <c r="G1955" i="230"/>
  <c r="H1955" i="230" s="1"/>
  <c r="G1636" i="230"/>
  <c r="H1636" i="230" s="1"/>
  <c r="G1702" i="230"/>
  <c r="H1702" i="230" s="1"/>
  <c r="G1763" i="230"/>
  <c r="H1763" i="230" s="1"/>
  <c r="G1573" i="230"/>
  <c r="H1573" i="230" s="1"/>
  <c r="G1509" i="230"/>
  <c r="H1509" i="230" s="1"/>
  <c r="G4999" i="230"/>
  <c r="G1382" i="230"/>
  <c r="H1382" i="230" s="1"/>
  <c r="G1386" i="230"/>
  <c r="H1386" i="230" s="1"/>
  <c r="G1393" i="230"/>
  <c r="H1393" i="230" s="1"/>
  <c r="G1397" i="230"/>
  <c r="H1397" i="230" s="1"/>
  <c r="G1398" i="230"/>
  <c r="H1398" i="230" s="1"/>
  <c r="G1401" i="230"/>
  <c r="H1401" i="230" s="1"/>
  <c r="G1406" i="230"/>
  <c r="H1406" i="230" s="1"/>
  <c r="G1412" i="230"/>
  <c r="H1412" i="230" s="1"/>
  <c r="G1416" i="230"/>
  <c r="H1416" i="230" s="1"/>
  <c r="G1420" i="230"/>
  <c r="H1420" i="230" s="1"/>
  <c r="G1424" i="230"/>
  <c r="H1424" i="230" s="1"/>
  <c r="G1427" i="230"/>
  <c r="H1427" i="230" s="1"/>
  <c r="G1429" i="230"/>
  <c r="H1429" i="230" s="1"/>
  <c r="G1435" i="230"/>
  <c r="H1435" i="230" s="1"/>
  <c r="G1439" i="230"/>
  <c r="H1439" i="230" s="1"/>
  <c r="G1443" i="230"/>
  <c r="H1443" i="230" s="1"/>
  <c r="G1448" i="230"/>
  <c r="H1448" i="230" s="1"/>
  <c r="G1451" i="230"/>
  <c r="H1451" i="230" s="1"/>
  <c r="G1455" i="230"/>
  <c r="H1455" i="230" s="1"/>
  <c r="G1458" i="230"/>
  <c r="H1458" i="230" s="1"/>
  <c r="G1462" i="230"/>
  <c r="H1462" i="230" s="1"/>
  <c r="G1468" i="230"/>
  <c r="H1468" i="230" s="1"/>
  <c r="G1471" i="230"/>
  <c r="H1471" i="230" s="1"/>
  <c r="G1474" i="230"/>
  <c r="H1474" i="230" s="1"/>
  <c r="G1478" i="230"/>
  <c r="H1478" i="230" s="1"/>
  <c r="G1485" i="230"/>
  <c r="H1485" i="230" s="1"/>
  <c r="G1487" i="230"/>
  <c r="H1487" i="230" s="1"/>
  <c r="G1488" i="230"/>
  <c r="H1488" i="230" s="1"/>
  <c r="G1495" i="230"/>
  <c r="H1495" i="230" s="1"/>
  <c r="G1499" i="230"/>
  <c r="H1499" i="230" s="1"/>
  <c r="G1501" i="230"/>
  <c r="H1501" i="230" s="1"/>
  <c r="G1506" i="230"/>
  <c r="H1506" i="230" s="1"/>
  <c r="G1510" i="230"/>
  <c r="H1510" i="230" s="1"/>
  <c r="G1518" i="230"/>
  <c r="H1518" i="230" s="1"/>
  <c r="G1517" i="230"/>
  <c r="H1517" i="230" s="1"/>
  <c r="G1526" i="230"/>
  <c r="H1526" i="230" s="1"/>
  <c r="G1527" i="230"/>
  <c r="H1527" i="230" s="1"/>
  <c r="G1529" i="230"/>
  <c r="H1529" i="230" s="1"/>
  <c r="G1536" i="230"/>
  <c r="H1536" i="230" s="1"/>
  <c r="G1541" i="230"/>
  <c r="H1541" i="230" s="1"/>
  <c r="G1544" i="230"/>
  <c r="H1544" i="230" s="1"/>
  <c r="G1545" i="230"/>
  <c r="H1545" i="230" s="1"/>
  <c r="G1548" i="230"/>
  <c r="H1548" i="230" s="1"/>
  <c r="G1556" i="230"/>
  <c r="H1556" i="230" s="1"/>
  <c r="G1557" i="230"/>
  <c r="H1557" i="230" s="1"/>
  <c r="G1566" i="230"/>
  <c r="H1566" i="230" s="1"/>
  <c r="G1565" i="230"/>
  <c r="H1565" i="230" s="1"/>
  <c r="G1569" i="230"/>
  <c r="H1569" i="230" s="1"/>
  <c r="G1575" i="230"/>
  <c r="H1575" i="230" s="1"/>
  <c r="G1580" i="230"/>
  <c r="H1580" i="230" s="1"/>
  <c r="G1583" i="230"/>
  <c r="H1583" i="230" s="1"/>
  <c r="G1587" i="230"/>
  <c r="H1587" i="230" s="1"/>
  <c r="G1591" i="230"/>
  <c r="H1591" i="230" s="1"/>
  <c r="G1594" i="230"/>
  <c r="H1594" i="230" s="1"/>
  <c r="G1602" i="230"/>
  <c r="H1602" i="230" s="1"/>
  <c r="G1605" i="230"/>
  <c r="H1605" i="230" s="1"/>
  <c r="G1608" i="230"/>
  <c r="H1608" i="230" s="1"/>
  <c r="G1611" i="230"/>
  <c r="H1611" i="230" s="1"/>
  <c r="G1618" i="230"/>
  <c r="H1618" i="230" s="1"/>
  <c r="G1619" i="230"/>
  <c r="H1619" i="230" s="1"/>
  <c r="G1622" i="230"/>
  <c r="H1622" i="230" s="1"/>
  <c r="G1628" i="230"/>
  <c r="H1628" i="230" s="1"/>
  <c r="G1630" i="230"/>
  <c r="H1630" i="230" s="1"/>
  <c r="G1635" i="230"/>
  <c r="H1635" i="230" s="1"/>
  <c r="G1638" i="230"/>
  <c r="H1638" i="230" s="1"/>
  <c r="G1642" i="230"/>
  <c r="H1642" i="230" s="1"/>
  <c r="G1645" i="230"/>
  <c r="H1645" i="230" s="1"/>
  <c r="G1650" i="230"/>
  <c r="H1650" i="230" s="1"/>
  <c r="G1656" i="230"/>
  <c r="H1656" i="230" s="1"/>
  <c r="G1659" i="230"/>
  <c r="H1659" i="230" s="1"/>
  <c r="G1664" i="230"/>
  <c r="H1664" i="230" s="1"/>
  <c r="G1668" i="230"/>
  <c r="H1668" i="230" s="1"/>
  <c r="G1671" i="230"/>
  <c r="H1671" i="230" s="1"/>
  <c r="G1676" i="230"/>
  <c r="H1676" i="230" s="1"/>
  <c r="G1678" i="230"/>
  <c r="H1678" i="230" s="1"/>
  <c r="G1681" i="230"/>
  <c r="H1681" i="230" s="1"/>
  <c r="G1687" i="230"/>
  <c r="H1687" i="230" s="1"/>
  <c r="G1693" i="230"/>
  <c r="H1693" i="230" s="1"/>
  <c r="G1697" i="230"/>
  <c r="H1697" i="230" s="1"/>
  <c r="G1699" i="230"/>
  <c r="H1699" i="230" s="1"/>
  <c r="G1703" i="230"/>
  <c r="H1703" i="230" s="1"/>
  <c r="G1710" i="230"/>
  <c r="H1710" i="230" s="1"/>
  <c r="G1711" i="230"/>
  <c r="H1711" i="230" s="1"/>
  <c r="G1713" i="230"/>
  <c r="H1713" i="230" s="1"/>
  <c r="G1719" i="230"/>
  <c r="H1719" i="230" s="1"/>
  <c r="G1724" i="230"/>
  <c r="H1724" i="230" s="1"/>
  <c r="G1726" i="230"/>
  <c r="H1726" i="230" s="1"/>
  <c r="G1734" i="230"/>
  <c r="H1734" i="230" s="1"/>
  <c r="G1736" i="230"/>
  <c r="H1736" i="230" s="1"/>
  <c r="G1739" i="230"/>
  <c r="H1739" i="230" s="1"/>
  <c r="G1743" i="230"/>
  <c r="H1743" i="230" s="1"/>
  <c r="G1747" i="230"/>
  <c r="H1747" i="230" s="1"/>
  <c r="G1750" i="230"/>
  <c r="H1750" i="230" s="1"/>
  <c r="G1755" i="230"/>
  <c r="H1755" i="230" s="1"/>
  <c r="G1759" i="230"/>
  <c r="H1759" i="230" s="1"/>
  <c r="G1764" i="230"/>
  <c r="H1764" i="230" s="1"/>
  <c r="G1765" i="230"/>
  <c r="H1765" i="230" s="1"/>
  <c r="G1772" i="230"/>
  <c r="H1772" i="230" s="1"/>
  <c r="G1777" i="230"/>
  <c r="H1777" i="230" s="1"/>
  <c r="G1779" i="230"/>
  <c r="H1779" i="230" s="1"/>
  <c r="G1781" i="230"/>
  <c r="H1781" i="230" s="1"/>
  <c r="G1784" i="230"/>
  <c r="H1784" i="230" s="1"/>
  <c r="G1791" i="230"/>
  <c r="H1791" i="230" s="1"/>
  <c r="G1796" i="230"/>
  <c r="H1796" i="230" s="1"/>
  <c r="G1799" i="230"/>
  <c r="H1799" i="230" s="1"/>
  <c r="G1802" i="230"/>
  <c r="H1802" i="230" s="1"/>
  <c r="G1808" i="230"/>
  <c r="H1808" i="230" s="1"/>
  <c r="G1810" i="230"/>
  <c r="H1810" i="230" s="1"/>
  <c r="G1816" i="230"/>
  <c r="H1816" i="230" s="1"/>
  <c r="G1820" i="230"/>
  <c r="H1820" i="230" s="1"/>
  <c r="G1824" i="230"/>
  <c r="H1824" i="230" s="1"/>
  <c r="G1826" i="230"/>
  <c r="H1826" i="230" s="1"/>
  <c r="G1832" i="230"/>
  <c r="H1832" i="230" s="1"/>
  <c r="G1837" i="230"/>
  <c r="H1837" i="230" s="1"/>
  <c r="G1838" i="230"/>
  <c r="H1838" i="230" s="1"/>
  <c r="G1842" i="230"/>
  <c r="H1842" i="230" s="1"/>
  <c r="G1848" i="230"/>
  <c r="H1848" i="230" s="1"/>
  <c r="G1852" i="230"/>
  <c r="H1852" i="230" s="1"/>
  <c r="G1855" i="230"/>
  <c r="H1855" i="230" s="1"/>
  <c r="G1860" i="230"/>
  <c r="H1860" i="230" s="1"/>
  <c r="G1863" i="230"/>
  <c r="H1863" i="230" s="1"/>
  <c r="G1867" i="230"/>
  <c r="H1867" i="230" s="1"/>
  <c r="G1873" i="230"/>
  <c r="H1873" i="230" s="1"/>
  <c r="G1874" i="230"/>
  <c r="H1874" i="230" s="1"/>
  <c r="G1880" i="230"/>
  <c r="H1880" i="230" s="1"/>
  <c r="G1882" i="230"/>
  <c r="H1882" i="230" s="1"/>
  <c r="G1885" i="230"/>
  <c r="H1885" i="230" s="1"/>
  <c r="G1889" i="230"/>
  <c r="H1889" i="230" s="1"/>
  <c r="G1896" i="230"/>
  <c r="H1896" i="230" s="1"/>
  <c r="G1899" i="230"/>
  <c r="H1899" i="230" s="1"/>
  <c r="G1902" i="230"/>
  <c r="H1902" i="230" s="1"/>
  <c r="G1907" i="230"/>
  <c r="H1907" i="230" s="1"/>
  <c r="G1910" i="230"/>
  <c r="H1910" i="230" s="1"/>
  <c r="G1914" i="230"/>
  <c r="H1914" i="230" s="1"/>
  <c r="G1921" i="230"/>
  <c r="H1921" i="230" s="1"/>
  <c r="G1924" i="230"/>
  <c r="H1924" i="230" s="1"/>
  <c r="G1929" i="230"/>
  <c r="H1929" i="230" s="1"/>
  <c r="G1930" i="230"/>
  <c r="H1930" i="230" s="1"/>
  <c r="G1936" i="230"/>
  <c r="H1936" i="230" s="1"/>
  <c r="G1941" i="230"/>
  <c r="H1941" i="230" s="1"/>
  <c r="G1943" i="230"/>
  <c r="H1943" i="230" s="1"/>
  <c r="G1947" i="230"/>
  <c r="H1947" i="230" s="1"/>
  <c r="G1954" i="230"/>
  <c r="H1954" i="230" s="1"/>
  <c r="G1956" i="230"/>
  <c r="H1956" i="230" s="1"/>
  <c r="G1959" i="230"/>
  <c r="H1959" i="230" s="1"/>
  <c r="G1963" i="230"/>
  <c r="H1963" i="230" s="1"/>
  <c r="G1966" i="230"/>
  <c r="H1966" i="230" s="1"/>
  <c r="G1973" i="230"/>
  <c r="H1973" i="230" s="1"/>
  <c r="G1976" i="230"/>
  <c r="H1976" i="230" s="1"/>
  <c r="G1980" i="230"/>
  <c r="H1980" i="230" s="1"/>
  <c r="G1984" i="230"/>
  <c r="H1984" i="230" s="1"/>
  <c r="G1987" i="230"/>
  <c r="H1987" i="230" s="1"/>
  <c r="G1992" i="230"/>
  <c r="H1992" i="230" s="1"/>
  <c r="G1996" i="230"/>
  <c r="H1996" i="230" s="1"/>
  <c r="G1998" i="230"/>
  <c r="H1998" i="230" s="1"/>
  <c r="G2004" i="230"/>
  <c r="H2004" i="230" s="1"/>
  <c r="G2006" i="230"/>
  <c r="H2006" i="230" s="1"/>
  <c r="G2013" i="230"/>
  <c r="H2013" i="230" s="1"/>
  <c r="G2015" i="230"/>
  <c r="H2015" i="230" s="1"/>
  <c r="G2021" i="230"/>
  <c r="H2021" i="230" s="1"/>
  <c r="G2024" i="230"/>
  <c r="H2024" i="230" s="1"/>
  <c r="G2029" i="230"/>
  <c r="H2029" i="230" s="1"/>
  <c r="G2031" i="230"/>
  <c r="H2031" i="230" s="1"/>
  <c r="G2034" i="230"/>
  <c r="H2034" i="230" s="1"/>
  <c r="G2039" i="230"/>
  <c r="H2039" i="230" s="1"/>
  <c r="G2044" i="230"/>
  <c r="H2044" i="230" s="1"/>
  <c r="G2048" i="230"/>
  <c r="H2048" i="230" s="1"/>
  <c r="G2051" i="230"/>
  <c r="H2051" i="230" s="1"/>
  <c r="G2055" i="230"/>
  <c r="H2055" i="230" s="1"/>
  <c r="G2059" i="230"/>
  <c r="H2059" i="230" s="1"/>
  <c r="G2064" i="230"/>
  <c r="H2064" i="230" s="1"/>
  <c r="G2067" i="230"/>
  <c r="H2067" i="230" s="1"/>
  <c r="G2070" i="230"/>
  <c r="H2070" i="230" s="1"/>
  <c r="G2074" i="230"/>
  <c r="H2074" i="230" s="1"/>
  <c r="G2078" i="230"/>
  <c r="H2078" i="230" s="1"/>
  <c r="G2082" i="230"/>
  <c r="H2082" i="230" s="1"/>
  <c r="G2087" i="230"/>
  <c r="H2087" i="230" s="1"/>
  <c r="G2090" i="230"/>
  <c r="H2090" i="230" s="1"/>
  <c r="G2097" i="230"/>
  <c r="H2097" i="230" s="1"/>
  <c r="G2099" i="230"/>
  <c r="H2099" i="230" s="1"/>
  <c r="G2105" i="230"/>
  <c r="H2105" i="230" s="1"/>
  <c r="G2106" i="230"/>
  <c r="H2106" i="230" s="1"/>
  <c r="G2111" i="230"/>
  <c r="H2111" i="230" s="1"/>
  <c r="G2114" i="230"/>
  <c r="H2114" i="230" s="1"/>
  <c r="G2122" i="230"/>
  <c r="H2122" i="230" s="1"/>
  <c r="G2121" i="230"/>
  <c r="H2121" i="230" s="1"/>
  <c r="G2128" i="230"/>
  <c r="H2128" i="230" s="1"/>
  <c r="G2131" i="230"/>
  <c r="H2131" i="230" s="1"/>
  <c r="G2135" i="230"/>
  <c r="H2135" i="230" s="1"/>
  <c r="G2137" i="230"/>
  <c r="H2137" i="230" s="1"/>
  <c r="G2143" i="230"/>
  <c r="H2143" i="230" s="1"/>
  <c r="G2147" i="230"/>
  <c r="H2147" i="230" s="1"/>
  <c r="G2152" i="230"/>
  <c r="H2152" i="230" s="1"/>
  <c r="G2156" i="230"/>
  <c r="H2156" i="230" s="1"/>
  <c r="G2158" i="230"/>
  <c r="H2158" i="230" s="1"/>
  <c r="G2164" i="230"/>
  <c r="H2164" i="230" s="1"/>
  <c r="G2167" i="230"/>
  <c r="H2167" i="230" s="1"/>
  <c r="G2168" i="230"/>
  <c r="H2168" i="230" s="1"/>
  <c r="G2175" i="230"/>
  <c r="H2175" i="230" s="1"/>
  <c r="G2179" i="230"/>
  <c r="H2179" i="230" s="1"/>
  <c r="G2181" i="230"/>
  <c r="H2181" i="230" s="1"/>
  <c r="G2187" i="230"/>
  <c r="H2187" i="230" s="1"/>
  <c r="G2189" i="230"/>
  <c r="H2189" i="230" s="1"/>
  <c r="G2193" i="230"/>
  <c r="H2193" i="230" s="1"/>
  <c r="G2200" i="230"/>
  <c r="H2200" i="230" s="1"/>
  <c r="G2202" i="230"/>
  <c r="H2202" i="230" s="1"/>
  <c r="G2207" i="230"/>
  <c r="H2207" i="230" s="1"/>
  <c r="G2211" i="230"/>
  <c r="H2211" i="230" s="1"/>
  <c r="G2213" i="230"/>
  <c r="H2213" i="230" s="1"/>
  <c r="G2219" i="230"/>
  <c r="H2219" i="230" s="1"/>
  <c r="G2223" i="230"/>
  <c r="H2223" i="230" s="1"/>
  <c r="G2228" i="230"/>
  <c r="H2228" i="230" s="1"/>
  <c r="G2232" i="230"/>
  <c r="H2232" i="230" s="1"/>
  <c r="G2234" i="230"/>
  <c r="H2234" i="230" s="1"/>
  <c r="G2239" i="230"/>
  <c r="H2239" i="230" s="1"/>
  <c r="G2244" i="230"/>
  <c r="H2244" i="230" s="1"/>
  <c r="G2246" i="230"/>
  <c r="H2246" i="230" s="1"/>
  <c r="G2251" i="230"/>
  <c r="H2251" i="230" s="1"/>
  <c r="G2257" i="230"/>
  <c r="H2257" i="230" s="1"/>
  <c r="G2261" i="230"/>
  <c r="H2261" i="230" s="1"/>
  <c r="G2263" i="230"/>
  <c r="H2263" i="230" s="1"/>
  <c r="G2266" i="230"/>
  <c r="H2266" i="230" s="1"/>
  <c r="G2274" i="230"/>
  <c r="H2274" i="230" s="1"/>
  <c r="G2276" i="230"/>
  <c r="H2276" i="230" s="1"/>
  <c r="G2275" i="230"/>
  <c r="H2275" i="230" s="1"/>
  <c r="G2284" i="230"/>
  <c r="H2284" i="230" s="1"/>
  <c r="G2285" i="230"/>
  <c r="H2285" i="230" s="1"/>
  <c r="G2291" i="230"/>
  <c r="H2291" i="230" s="1"/>
  <c r="G2295" i="230"/>
  <c r="H2295" i="230" s="1"/>
  <c r="G2298" i="230"/>
  <c r="H2298" i="230" s="1"/>
  <c r="G2303" i="230"/>
  <c r="H2303" i="230" s="1"/>
  <c r="G2307" i="230"/>
  <c r="H2307" i="230" s="1"/>
  <c r="G2311" i="230"/>
  <c r="H2311" i="230" s="1"/>
  <c r="G2315" i="230"/>
  <c r="H2315" i="230" s="1"/>
  <c r="G2319" i="230"/>
  <c r="H2319" i="230" s="1"/>
  <c r="G2322" i="230"/>
  <c r="H2322" i="230" s="1"/>
  <c r="G2326" i="230"/>
  <c r="H2326" i="230" s="1"/>
  <c r="G2328" i="230"/>
  <c r="H2328" i="230" s="1"/>
  <c r="G2334" i="230"/>
  <c r="H2334" i="230" s="1"/>
  <c r="G2339" i="230"/>
  <c r="H2339" i="230" s="1"/>
  <c r="G2342" i="230"/>
  <c r="H2342" i="230" s="1"/>
  <c r="G2348" i="230"/>
  <c r="H2348" i="230" s="1"/>
  <c r="G2351" i="230"/>
  <c r="H2351" i="230" s="1"/>
  <c r="G2354" i="230"/>
  <c r="H2354" i="230" s="1"/>
  <c r="G2359" i="230"/>
  <c r="H2359" i="230" s="1"/>
  <c r="G2362" i="230"/>
  <c r="H2362" i="230" s="1"/>
  <c r="G2367" i="230"/>
  <c r="H2367" i="230" s="1"/>
  <c r="G2371" i="230"/>
  <c r="H2371" i="230" s="1"/>
  <c r="G2373" i="230"/>
  <c r="H2373" i="230" s="1"/>
  <c r="G2380" i="230"/>
  <c r="H2380" i="230" s="1"/>
  <c r="G2383" i="230"/>
  <c r="H2383" i="230" s="1"/>
  <c r="G2385" i="230"/>
  <c r="H2385" i="230" s="1"/>
  <c r="G2391" i="230"/>
  <c r="H2391" i="230" s="1"/>
  <c r="G2395" i="230"/>
  <c r="H2395" i="230" s="1"/>
  <c r="G2400" i="230"/>
  <c r="H2400" i="230" s="1"/>
  <c r="G2406" i="230"/>
  <c r="H2406" i="230" s="1"/>
  <c r="G1378" i="230"/>
  <c r="H1378" i="230" s="1"/>
  <c r="G1387" i="230"/>
  <c r="H1387" i="230" s="1"/>
  <c r="G1391" i="230"/>
  <c r="H1391" i="230" s="1"/>
  <c r="G1394" i="230"/>
  <c r="H1394" i="230" s="1"/>
  <c r="G1396" i="230"/>
  <c r="H1396" i="230" s="1"/>
  <c r="G1404" i="230"/>
  <c r="H1404" i="230" s="1"/>
  <c r="G1407" i="230"/>
  <c r="H1407" i="230" s="1"/>
  <c r="G1411" i="230"/>
  <c r="H1411" i="230" s="1"/>
  <c r="G1413" i="230"/>
  <c r="H1413" i="230" s="1"/>
  <c r="G1418" i="230"/>
  <c r="H1418" i="230" s="1"/>
  <c r="G1422" i="230"/>
  <c r="H1422" i="230" s="1"/>
  <c r="G1426" i="230"/>
  <c r="H1426" i="230" s="1"/>
  <c r="G1431" i="230"/>
  <c r="H1431" i="230" s="1"/>
  <c r="G1433" i="230"/>
  <c r="H1433" i="230" s="1"/>
  <c r="G1437" i="230"/>
  <c r="H1437" i="230" s="1"/>
  <c r="G1441" i="230"/>
  <c r="H1441" i="230" s="1"/>
  <c r="G1447" i="230"/>
  <c r="H1447" i="230" s="1"/>
  <c r="G1450" i="230"/>
  <c r="H1450" i="230" s="1"/>
  <c r="G1454" i="230"/>
  <c r="H1454" i="230" s="1"/>
  <c r="G1459" i="230"/>
  <c r="H1459" i="230" s="1"/>
  <c r="G1463" i="230"/>
  <c r="H1463" i="230" s="1"/>
  <c r="G1464" i="230"/>
  <c r="H1464" i="230" s="1"/>
  <c r="G1472" i="230"/>
  <c r="H1472" i="230" s="1"/>
  <c r="G1473" i="230"/>
  <c r="H1473" i="230" s="1"/>
  <c r="G1479" i="230"/>
  <c r="H1479" i="230" s="1"/>
  <c r="G1482" i="230"/>
  <c r="H1482" i="230" s="1"/>
  <c r="G1484" i="230"/>
  <c r="H1484" i="230" s="1"/>
  <c r="G1491" i="230"/>
  <c r="H1491" i="230" s="1"/>
  <c r="G1493" i="230"/>
  <c r="H1493" i="230" s="1"/>
  <c r="G1497" i="230"/>
  <c r="H1497" i="230" s="1"/>
  <c r="G1504" i="230"/>
  <c r="H1504" i="230" s="1"/>
  <c r="G1508" i="230"/>
  <c r="H1508" i="230" s="1"/>
  <c r="G1512" i="230"/>
  <c r="H1512" i="230" s="1"/>
  <c r="G1514" i="230"/>
  <c r="H1514" i="230" s="1"/>
  <c r="G1515" i="230"/>
  <c r="H1515" i="230" s="1"/>
  <c r="G1522" i="230"/>
  <c r="H1522" i="230" s="1"/>
  <c r="G1525" i="230"/>
  <c r="H1525" i="230" s="1"/>
  <c r="G1530" i="230"/>
  <c r="H1530" i="230" s="1"/>
  <c r="G1537" i="230"/>
  <c r="H1537" i="230" s="1"/>
  <c r="G1538" i="230"/>
  <c r="H1538" i="230" s="1"/>
  <c r="G1539" i="230"/>
  <c r="H1539" i="230" s="1"/>
  <c r="G1546" i="230"/>
  <c r="H1546" i="230" s="1"/>
  <c r="G1550" i="230"/>
  <c r="H1550" i="230" s="1"/>
  <c r="G1554" i="230"/>
  <c r="H1554" i="230" s="1"/>
  <c r="G1555" i="230"/>
  <c r="H1555" i="230" s="1"/>
  <c r="G1562" i="230"/>
  <c r="H1562" i="230" s="1"/>
  <c r="G1563" i="230"/>
  <c r="H1563" i="230" s="1"/>
  <c r="G1571" i="230"/>
  <c r="H1571" i="230" s="1"/>
  <c r="G1574" i="230"/>
  <c r="H1574" i="230" s="1"/>
  <c r="G1577" i="230"/>
  <c r="H1577" i="230" s="1"/>
  <c r="G1581" i="230"/>
  <c r="H1581" i="230" s="1"/>
  <c r="G1585" i="230"/>
  <c r="H1585" i="230" s="1"/>
  <c r="G1589" i="230"/>
  <c r="H1589" i="230" s="1"/>
  <c r="G1596" i="230"/>
  <c r="H1596" i="230" s="1"/>
  <c r="G1597" i="230"/>
  <c r="H1597" i="230" s="1"/>
  <c r="G1601" i="230"/>
  <c r="H1601" i="230" s="1"/>
  <c r="G1606" i="230"/>
  <c r="H1606" i="230" s="1"/>
  <c r="G1609" i="230"/>
  <c r="H1609" i="230" s="1"/>
  <c r="G1613" i="230"/>
  <c r="H1613" i="230" s="1"/>
  <c r="G1617" i="230"/>
  <c r="H1617" i="230" s="1"/>
  <c r="G1624" i="230"/>
  <c r="H1624" i="230" s="1"/>
  <c r="G1626" i="230"/>
  <c r="H1626" i="230" s="1"/>
  <c r="G1631" i="230"/>
  <c r="H1631" i="230" s="1"/>
  <c r="G1634" i="230"/>
  <c r="H1634" i="230" s="1"/>
  <c r="G1640" i="230"/>
  <c r="H1640" i="230" s="1"/>
  <c r="G1643" i="230"/>
  <c r="H1643" i="230" s="1"/>
  <c r="G1646" i="230"/>
  <c r="H1646" i="230" s="1"/>
  <c r="G1649" i="230"/>
  <c r="H1649" i="230" s="1"/>
  <c r="G1654" i="230"/>
  <c r="H1654" i="230" s="1"/>
  <c r="G1657" i="230"/>
  <c r="H1657" i="230" s="1"/>
  <c r="G1661" i="230"/>
  <c r="H1661" i="230" s="1"/>
  <c r="G1666" i="230"/>
  <c r="H1666" i="230" s="1"/>
  <c r="G1669" i="230"/>
  <c r="H1669" i="230" s="1"/>
  <c r="G1675" i="230"/>
  <c r="H1675" i="230" s="1"/>
  <c r="G1677" i="230"/>
  <c r="H1677" i="230" s="1"/>
  <c r="G1683" i="230"/>
  <c r="H1683" i="230" s="1"/>
  <c r="G1689" i="230"/>
  <c r="H1689" i="230" s="1"/>
  <c r="G1690" i="230"/>
  <c r="H1690" i="230" s="1"/>
  <c r="G1694" i="230"/>
  <c r="H1694" i="230" s="1"/>
  <c r="G1698" i="230"/>
  <c r="H1698" i="230" s="1"/>
  <c r="G1701" i="230"/>
  <c r="H1701" i="230" s="1"/>
  <c r="G1704" i="230"/>
  <c r="H1704" i="230" s="1"/>
  <c r="G1709" i="230"/>
  <c r="H1709" i="230" s="1"/>
  <c r="G1715" i="230"/>
  <c r="H1715" i="230" s="1"/>
  <c r="G1718" i="230"/>
  <c r="H1718" i="230" s="1"/>
  <c r="G1722" i="230"/>
  <c r="H1722" i="230" s="1"/>
  <c r="G1725" i="230"/>
  <c r="H1725" i="230" s="1"/>
  <c r="G1729" i="230"/>
  <c r="H1729" i="230" s="1"/>
  <c r="G1733" i="230"/>
  <c r="H1733" i="230" s="1"/>
  <c r="G1737" i="230"/>
  <c r="H1737" i="230" s="1"/>
  <c r="G1741" i="230"/>
  <c r="H1741" i="230" s="1"/>
  <c r="G1746" i="230"/>
  <c r="H1746" i="230" s="1"/>
  <c r="G1751" i="230"/>
  <c r="H1751" i="230" s="1"/>
  <c r="G1754" i="230"/>
  <c r="H1754" i="230" s="1"/>
  <c r="G1758" i="230"/>
  <c r="H1758" i="230" s="1"/>
  <c r="G1762" i="230"/>
  <c r="H1762" i="230" s="1"/>
  <c r="G1766" i="230"/>
  <c r="H1766" i="230" s="1"/>
  <c r="G1769" i="230"/>
  <c r="H1769" i="230" s="1"/>
  <c r="G1773" i="230"/>
  <c r="H1773" i="230" s="1"/>
  <c r="G1778" i="230"/>
  <c r="H1778" i="230" s="1"/>
  <c r="G1783" i="230"/>
  <c r="H1783" i="230" s="1"/>
  <c r="G1786" i="230"/>
  <c r="H1786" i="230" s="1"/>
  <c r="G1789" i="230"/>
  <c r="H1789" i="230" s="1"/>
  <c r="G1794" i="230"/>
  <c r="H1794" i="230" s="1"/>
  <c r="G1795" i="230"/>
  <c r="H1795" i="230" s="1"/>
  <c r="G1803" i="230"/>
  <c r="H1803" i="230" s="1"/>
  <c r="G1807" i="230"/>
  <c r="H1807" i="230" s="1"/>
  <c r="G1813" i="230"/>
  <c r="H1813" i="230" s="1"/>
  <c r="G1812" i="230"/>
  <c r="H1812" i="230" s="1"/>
  <c r="G1815" i="230"/>
  <c r="H1815" i="230" s="1"/>
  <c r="G1822" i="230"/>
  <c r="H1822" i="230" s="1"/>
  <c r="G1828" i="230"/>
  <c r="H1828" i="230" s="1"/>
  <c r="G1827" i="230"/>
  <c r="H1827" i="230" s="1"/>
  <c r="G1835" i="230"/>
  <c r="H1835" i="230" s="1"/>
  <c r="G1839" i="230"/>
  <c r="H1839" i="230" s="1"/>
  <c r="G1843" i="230"/>
  <c r="H1843" i="230" s="1"/>
  <c r="G1845" i="230"/>
  <c r="H1845" i="230" s="1"/>
  <c r="G1849" i="230"/>
  <c r="H1849" i="230" s="1"/>
  <c r="G1854" i="230"/>
  <c r="H1854" i="230" s="1"/>
  <c r="G1858" i="230"/>
  <c r="H1858" i="230" s="1"/>
  <c r="G1861" i="230"/>
  <c r="H1861" i="230" s="1"/>
  <c r="G1866" i="230"/>
  <c r="H1866" i="230" s="1"/>
  <c r="G1871" i="230"/>
  <c r="H1871" i="230" s="1"/>
  <c r="G1872" i="230"/>
  <c r="H1872" i="230" s="1"/>
  <c r="G1877" i="230"/>
  <c r="H1877" i="230" s="1"/>
  <c r="G1884" i="230"/>
  <c r="H1884" i="230" s="1"/>
  <c r="G1887" i="230"/>
  <c r="H1887" i="230" s="1"/>
  <c r="G1892" i="230"/>
  <c r="H1892" i="230" s="1"/>
  <c r="G1894" i="230"/>
  <c r="H1894" i="230" s="1"/>
  <c r="G1898" i="230"/>
  <c r="H1898" i="230" s="1"/>
  <c r="G1901" i="230"/>
  <c r="H1901" i="230" s="1"/>
  <c r="G1906" i="230"/>
  <c r="H1906" i="230" s="1"/>
  <c r="G1912" i="230"/>
  <c r="H1912" i="230" s="1"/>
  <c r="G1916" i="230"/>
  <c r="H1916" i="230" s="1"/>
  <c r="G1920" i="230"/>
  <c r="H1920" i="230" s="1"/>
  <c r="G1922" i="230"/>
  <c r="H1922" i="230" s="1"/>
  <c r="G1926" i="230"/>
  <c r="H1926" i="230" s="1"/>
  <c r="G1933" i="230"/>
  <c r="H1933" i="230" s="1"/>
  <c r="G1932" i="230"/>
  <c r="H1932" i="230" s="1"/>
  <c r="G1942" i="230"/>
  <c r="H1942" i="230" s="1"/>
  <c r="G1939" i="230"/>
  <c r="H1939" i="230" s="1"/>
  <c r="G1946" i="230"/>
  <c r="H1946" i="230" s="1"/>
  <c r="G1949" i="230"/>
  <c r="H1949" i="230" s="1"/>
  <c r="G1953" i="230"/>
  <c r="H1953" i="230" s="1"/>
  <c r="G1957" i="230"/>
  <c r="H1957" i="230" s="1"/>
  <c r="G1960" i="230"/>
  <c r="H1960" i="230" s="1"/>
  <c r="G1968" i="230"/>
  <c r="H1968" i="230" s="1"/>
  <c r="G1971" i="230"/>
  <c r="H1971" i="230" s="1"/>
  <c r="G1974" i="230"/>
  <c r="H1974" i="230" s="1"/>
  <c r="G1978" i="230"/>
  <c r="H1978" i="230" s="1"/>
  <c r="G1982" i="230"/>
  <c r="H1982" i="230" s="1"/>
  <c r="G1985" i="230"/>
  <c r="H1985" i="230" s="1"/>
  <c r="G1991" i="230"/>
  <c r="H1991" i="230" s="1"/>
  <c r="G1995" i="230"/>
  <c r="H1995" i="230" s="1"/>
  <c r="G1997" i="230"/>
  <c r="H1997" i="230" s="1"/>
  <c r="G2002" i="230"/>
  <c r="H2002" i="230" s="1"/>
  <c r="G2007" i="230"/>
  <c r="H2007" i="230" s="1"/>
  <c r="G2008" i="230"/>
  <c r="H2008" i="230" s="1"/>
  <c r="G2016" i="230"/>
  <c r="H2016" i="230" s="1"/>
  <c r="G2018" i="230"/>
  <c r="H2018" i="230" s="1"/>
  <c r="G2020" i="230"/>
  <c r="H2020" i="230" s="1"/>
  <c r="G2026" i="230"/>
  <c r="H2026" i="230" s="1"/>
  <c r="G2030" i="230"/>
  <c r="H2030" i="230" s="1"/>
  <c r="G2033" i="230"/>
  <c r="H2033" i="230" s="1"/>
  <c r="G2038" i="230"/>
  <c r="H2038" i="230" s="1"/>
  <c r="G2041" i="230"/>
  <c r="H2041" i="230" s="1"/>
  <c r="G2046" i="230"/>
  <c r="H2046" i="230" s="1"/>
  <c r="G2049" i="230"/>
  <c r="H2049" i="230" s="1"/>
  <c r="G2052" i="230"/>
  <c r="H2052" i="230" s="1"/>
  <c r="G2058" i="230"/>
  <c r="H2058" i="230" s="1"/>
  <c r="G2062" i="230"/>
  <c r="H2062" i="230" s="1"/>
  <c r="G2066" i="230"/>
  <c r="H2066" i="230" s="1"/>
  <c r="G2071" i="230"/>
  <c r="H2071" i="230" s="1"/>
  <c r="G2075" i="230"/>
  <c r="H2075" i="230" s="1"/>
  <c r="G2077" i="230"/>
  <c r="H2077" i="230" s="1"/>
  <c r="G2083" i="230"/>
  <c r="H2083" i="230" s="1"/>
  <c r="G2084" i="230"/>
  <c r="H2084" i="230" s="1"/>
  <c r="G2091" i="230"/>
  <c r="H2091" i="230" s="1"/>
  <c r="G2096" i="230"/>
  <c r="H2096" i="230" s="1"/>
  <c r="G2098" i="230"/>
  <c r="H2098" i="230" s="1"/>
  <c r="G2103" i="230"/>
  <c r="H2103" i="230" s="1"/>
  <c r="G2107" i="230"/>
  <c r="H2107" i="230" s="1"/>
  <c r="G2110" i="230"/>
  <c r="H2110" i="230" s="1"/>
  <c r="G2116" i="230"/>
  <c r="H2116" i="230" s="1"/>
  <c r="G2118" i="230"/>
  <c r="H2118" i="230" s="1"/>
  <c r="G2123" i="230"/>
  <c r="H2123" i="230" s="1"/>
  <c r="G2125" i="230"/>
  <c r="H2125" i="230" s="1"/>
  <c r="G2130" i="230"/>
  <c r="H2130" i="230" s="1"/>
  <c r="G2134" i="230"/>
  <c r="H2134" i="230" s="1"/>
  <c r="G2141" i="230"/>
  <c r="H2141" i="230" s="1"/>
  <c r="G2142" i="230"/>
  <c r="H2142" i="230" s="1"/>
  <c r="G2146" i="230"/>
  <c r="H2146" i="230" s="1"/>
  <c r="G2150" i="230"/>
  <c r="H2150" i="230" s="1"/>
  <c r="G2154" i="230"/>
  <c r="H2154" i="230" s="1"/>
  <c r="G2157" i="230"/>
  <c r="H2157" i="230" s="1"/>
  <c r="G2159" i="230"/>
  <c r="H2159" i="230" s="1"/>
  <c r="G2166" i="230"/>
  <c r="H2166" i="230" s="1"/>
  <c r="G2173" i="230"/>
  <c r="H2173" i="230" s="1"/>
  <c r="G2174" i="230"/>
  <c r="H2174" i="230" s="1"/>
  <c r="G2177" i="230"/>
  <c r="H2177" i="230" s="1"/>
  <c r="G2183" i="230"/>
  <c r="H2183" i="230" s="1"/>
  <c r="G2186" i="230"/>
  <c r="H2186" i="230" s="1"/>
  <c r="G2191" i="230"/>
  <c r="H2191" i="230" s="1"/>
  <c r="G2195" i="230"/>
  <c r="H2195" i="230" s="1"/>
  <c r="G2197" i="230"/>
  <c r="H2197" i="230" s="1"/>
  <c r="G2203" i="230"/>
  <c r="H2203" i="230" s="1"/>
  <c r="G2208" i="230"/>
  <c r="H2208" i="230" s="1"/>
  <c r="G2209" i="230"/>
  <c r="H2209" i="230" s="1"/>
  <c r="G2215" i="230"/>
  <c r="H2215" i="230" s="1"/>
  <c r="G2217" i="230"/>
  <c r="H2217" i="230" s="1"/>
  <c r="G2224" i="230"/>
  <c r="H2224" i="230" s="1"/>
  <c r="G2226" i="230"/>
  <c r="H2226" i="230" s="1"/>
  <c r="G2229" i="230"/>
  <c r="H2229" i="230" s="1"/>
  <c r="G2236" i="230"/>
  <c r="H2236" i="230" s="1"/>
  <c r="G2235" i="230"/>
  <c r="H2235" i="230" s="1"/>
  <c r="G2241" i="230"/>
  <c r="H2241" i="230" s="1"/>
  <c r="G2247" i="230"/>
  <c r="H2247" i="230" s="1"/>
  <c r="G2250" i="230"/>
  <c r="H2250" i="230" s="1"/>
  <c r="G2254" i="230"/>
  <c r="H2254" i="230" s="1"/>
  <c r="G2256" i="230"/>
  <c r="H2256" i="230" s="1"/>
  <c r="G2260" i="230"/>
  <c r="H2260" i="230" s="1"/>
  <c r="G2265" i="230"/>
  <c r="H2265" i="230" s="1"/>
  <c r="G2268" i="230"/>
  <c r="H2268" i="230" s="1"/>
  <c r="G2273" i="230"/>
  <c r="H2273" i="230" s="1"/>
  <c r="G2278" i="230"/>
  <c r="H2278" i="230" s="1"/>
  <c r="G2282" i="230"/>
  <c r="H2282" i="230" s="1"/>
  <c r="G2287" i="230"/>
  <c r="H2287" i="230" s="1"/>
  <c r="G2290" i="230"/>
  <c r="H2290" i="230" s="1"/>
  <c r="G2293" i="230"/>
  <c r="H2293" i="230" s="1"/>
  <c r="G2302" i="230"/>
  <c r="H2302" i="230" s="1"/>
  <c r="G2301" i="230"/>
  <c r="H2301" i="230" s="1"/>
  <c r="G2306" i="230"/>
  <c r="H2306" i="230" s="1"/>
  <c r="G2310" i="230"/>
  <c r="H2310" i="230" s="1"/>
  <c r="G2314" i="230"/>
  <c r="H2314" i="230" s="1"/>
  <c r="G2318" i="230"/>
  <c r="H2318" i="230" s="1"/>
  <c r="G2323" i="230"/>
  <c r="H2323" i="230" s="1"/>
  <c r="G2330" i="230"/>
  <c r="H2330" i="230" s="1"/>
  <c r="G2332" i="230"/>
  <c r="H2332" i="230" s="1"/>
  <c r="G2335" i="230"/>
  <c r="H2335" i="230" s="1"/>
  <c r="G2338" i="230"/>
  <c r="H2338" i="230" s="1"/>
  <c r="G2341" i="230"/>
  <c r="H2341" i="230" s="1"/>
  <c r="G2346" i="230"/>
  <c r="H2346" i="230" s="1"/>
  <c r="G2349" i="230"/>
  <c r="H2349" i="230" s="1"/>
  <c r="G2355" i="230"/>
  <c r="H2355" i="230" s="1"/>
  <c r="G2356" i="230"/>
  <c r="H2356" i="230" s="1"/>
  <c r="G2363" i="230"/>
  <c r="H2363" i="230" s="1"/>
  <c r="G2366" i="230"/>
  <c r="H2366" i="230" s="1"/>
  <c r="G2370" i="230"/>
  <c r="H2370" i="230" s="1"/>
  <c r="G2375" i="230"/>
  <c r="H2375" i="230" s="1"/>
  <c r="G2378" i="230"/>
  <c r="H2378" i="230" s="1"/>
  <c r="G2381" i="230"/>
  <c r="H2381" i="230" s="1"/>
  <c r="G2388" i="230"/>
  <c r="H2388" i="230" s="1"/>
  <c r="G2387" i="230"/>
  <c r="H2387" i="230" s="1"/>
  <c r="G1377" i="230"/>
  <c r="H1377" i="230" s="1"/>
  <c r="G1384" i="230"/>
  <c r="H1384" i="230" s="1"/>
  <c r="G1390" i="230"/>
  <c r="H1390" i="230" s="1"/>
  <c r="G1392" i="230"/>
  <c r="H1392" i="230" s="1"/>
  <c r="G1399" i="230"/>
  <c r="H1399" i="230" s="1"/>
  <c r="G1403" i="230"/>
  <c r="H1403" i="230" s="1"/>
  <c r="G1405" i="230"/>
  <c r="H1405" i="230" s="1"/>
  <c r="G1408" i="230"/>
  <c r="H1408" i="230" s="1"/>
  <c r="G1415" i="230"/>
  <c r="H1415" i="230" s="1"/>
  <c r="G1417" i="230"/>
  <c r="H1417" i="230" s="1"/>
  <c r="G1421" i="230"/>
  <c r="H1421" i="230" s="1"/>
  <c r="G1425" i="230"/>
  <c r="H1425" i="230" s="1"/>
  <c r="G1430" i="230"/>
  <c r="H1430" i="230" s="1"/>
  <c r="G1432" i="230"/>
  <c r="H1432" i="230" s="1"/>
  <c r="G1438" i="230"/>
  <c r="H1438" i="230" s="1"/>
  <c r="G1442" i="230"/>
  <c r="H1442" i="230" s="1"/>
  <c r="G1446" i="230"/>
  <c r="H1446" i="230" s="1"/>
  <c r="G1445" i="230"/>
  <c r="H1445" i="230" s="1"/>
  <c r="G1453" i="230"/>
  <c r="H1453" i="230" s="1"/>
  <c r="G1456" i="230"/>
  <c r="H1456" i="230" s="1"/>
  <c r="G1460" i="230"/>
  <c r="H1460" i="230" s="1"/>
  <c r="G1465" i="230"/>
  <c r="H1465" i="230" s="1"/>
  <c r="G1469" i="230"/>
  <c r="H1469" i="230" s="1"/>
  <c r="G1475" i="230"/>
  <c r="H1475" i="230" s="1"/>
  <c r="G1477" i="230"/>
  <c r="H1477" i="230" s="1"/>
  <c r="G1481" i="230"/>
  <c r="H1481" i="230" s="1"/>
  <c r="G1486" i="230"/>
  <c r="H1486" i="230" s="1"/>
  <c r="G1490" i="230"/>
  <c r="H1490" i="230" s="1"/>
  <c r="G1492" i="230"/>
  <c r="H1492" i="230" s="1"/>
  <c r="G1498" i="230"/>
  <c r="H1498" i="230" s="1"/>
  <c r="G1502" i="230"/>
  <c r="H1502" i="230" s="1"/>
  <c r="G1505" i="230"/>
  <c r="H1505" i="230" s="1"/>
  <c r="G1507" i="230"/>
  <c r="H1507" i="230" s="1"/>
  <c r="G1511" i="230"/>
  <c r="H1511" i="230" s="1"/>
  <c r="G1520" i="230"/>
  <c r="H1520" i="230" s="1"/>
  <c r="G1521" i="230"/>
  <c r="H1521" i="230" s="1"/>
  <c r="G1523" i="230"/>
  <c r="H1523" i="230" s="1"/>
  <c r="G1532" i="230"/>
  <c r="H1532" i="230" s="1"/>
  <c r="G1534" i="230"/>
  <c r="H1534" i="230" s="1"/>
  <c r="G1535" i="230"/>
  <c r="H1535" i="230" s="1"/>
  <c r="G1540" i="230"/>
  <c r="H1540" i="230" s="1"/>
  <c r="G1547" i="230"/>
  <c r="H1547" i="230" s="1"/>
  <c r="G1551" i="230"/>
  <c r="H1551" i="230" s="1"/>
  <c r="G1552" i="230"/>
  <c r="H1552" i="230" s="1"/>
  <c r="G1558" i="230"/>
  <c r="H1558" i="230" s="1"/>
  <c r="G1559" i="230"/>
  <c r="H1559" i="230" s="1"/>
  <c r="G1567" i="230"/>
  <c r="H1567" i="230" s="1"/>
  <c r="G1568" i="230"/>
  <c r="H1568" i="230" s="1"/>
  <c r="G1572" i="230"/>
  <c r="H1572" i="230" s="1"/>
  <c r="G1578" i="230"/>
  <c r="H1578" i="230" s="1"/>
  <c r="G1582" i="230"/>
  <c r="H1582" i="230" s="1"/>
  <c r="G1584" i="230"/>
  <c r="H1584" i="230" s="1"/>
  <c r="G1588" i="230"/>
  <c r="H1588" i="230" s="1"/>
  <c r="G1593" i="230"/>
  <c r="H1593" i="230" s="1"/>
  <c r="G1598" i="230"/>
  <c r="H1598" i="230" s="1"/>
  <c r="G1600" i="230"/>
  <c r="H1600" i="230" s="1"/>
  <c r="G1603" i="230"/>
  <c r="H1603" i="230" s="1"/>
  <c r="G1607" i="230"/>
  <c r="H1607" i="230" s="1"/>
  <c r="G1615" i="230"/>
  <c r="H1615" i="230" s="1"/>
  <c r="G1616" i="230"/>
  <c r="H1616" i="230" s="1"/>
  <c r="G1620" i="230"/>
  <c r="H1620" i="230" s="1"/>
  <c r="G1625" i="230"/>
  <c r="H1625" i="230" s="1"/>
  <c r="G1627" i="230"/>
  <c r="H1627" i="230" s="1"/>
  <c r="G1633" i="230"/>
  <c r="H1633" i="230" s="1"/>
  <c r="G1637" i="230"/>
  <c r="H1637" i="230" s="1"/>
  <c r="G1641" i="230"/>
  <c r="H1641" i="230" s="1"/>
  <c r="G1644" i="230"/>
  <c r="H1644" i="230" s="1"/>
  <c r="G1651" i="230"/>
  <c r="H1651" i="230" s="1"/>
  <c r="G1653" i="230"/>
  <c r="H1653" i="230" s="1"/>
  <c r="G1658" i="230"/>
  <c r="H1658" i="230" s="1"/>
  <c r="G1662" i="230"/>
  <c r="H1662" i="230" s="1"/>
  <c r="G1663" i="230"/>
  <c r="H1663" i="230" s="1"/>
  <c r="G1670" i="230"/>
  <c r="H1670" i="230" s="1"/>
  <c r="G1673" i="230"/>
  <c r="H1673" i="230" s="1"/>
  <c r="G1679" i="230"/>
  <c r="H1679" i="230" s="1"/>
  <c r="G1680" i="230"/>
  <c r="H1680" i="230" s="1"/>
  <c r="G1685" i="230"/>
  <c r="H1685" i="230" s="1"/>
  <c r="G1688" i="230"/>
  <c r="H1688" i="230" s="1"/>
  <c r="G1692" i="230"/>
  <c r="H1692" i="230" s="1"/>
  <c r="G1695" i="230"/>
  <c r="H1695" i="230" s="1"/>
  <c r="G1700" i="230"/>
  <c r="H1700" i="230" s="1"/>
  <c r="G1706" i="230"/>
  <c r="H1706" i="230" s="1"/>
  <c r="G1708" i="230"/>
  <c r="H1708" i="230" s="1"/>
  <c r="G1714" i="230"/>
  <c r="H1714" i="230" s="1"/>
  <c r="G1716" i="230"/>
  <c r="H1716" i="230" s="1"/>
  <c r="G1721" i="230"/>
  <c r="H1721" i="230" s="1"/>
  <c r="G1727" i="230"/>
  <c r="H1727" i="230" s="1"/>
  <c r="G1730" i="230"/>
  <c r="H1730" i="230" s="1"/>
  <c r="G1732" i="230"/>
  <c r="H1732" i="230" s="1"/>
  <c r="G1740" i="230"/>
  <c r="H1740" i="230" s="1"/>
  <c r="G1742" i="230"/>
  <c r="H1742" i="230" s="1"/>
  <c r="G1744" i="230"/>
  <c r="H1744" i="230" s="1"/>
  <c r="G1749" i="230"/>
  <c r="H1749" i="230" s="1"/>
  <c r="G1752" i="230"/>
  <c r="H1752" i="230" s="1"/>
  <c r="G1756" i="230"/>
  <c r="H1756" i="230" s="1"/>
  <c r="G1761" i="230"/>
  <c r="H1761" i="230" s="1"/>
  <c r="G1767" i="230"/>
  <c r="H1767" i="230" s="1"/>
  <c r="G1770" i="230"/>
  <c r="H1770" i="230" s="1"/>
  <c r="G1771" i="230"/>
  <c r="H1771" i="230" s="1"/>
  <c r="G1776" i="230"/>
  <c r="H1776" i="230" s="1"/>
  <c r="G1782" i="230"/>
  <c r="H1782" i="230" s="1"/>
  <c r="G1787" i="230"/>
  <c r="H1787" i="230" s="1"/>
  <c r="G1790" i="230"/>
  <c r="H1790" i="230" s="1"/>
  <c r="G1793" i="230"/>
  <c r="H1793" i="230" s="1"/>
  <c r="G1798" i="230"/>
  <c r="H1798" i="230" s="1"/>
  <c r="G1800" i="230"/>
  <c r="H1800" i="230" s="1"/>
  <c r="G1804" i="230"/>
  <c r="H1804" i="230" s="1"/>
  <c r="G1809" i="230"/>
  <c r="H1809" i="230" s="1"/>
  <c r="G1814" i="230"/>
  <c r="H1814" i="230" s="1"/>
  <c r="G1818" i="230"/>
  <c r="H1818" i="230" s="1"/>
  <c r="G1821" i="230"/>
  <c r="H1821" i="230" s="1"/>
  <c r="G1823" i="230"/>
  <c r="H1823" i="230" s="1"/>
  <c r="G1830" i="230"/>
  <c r="H1830" i="230" s="1"/>
  <c r="G1831" i="230"/>
  <c r="H1831" i="230" s="1"/>
  <c r="G1836" i="230"/>
  <c r="H1836" i="230" s="1"/>
  <c r="G1840" i="230"/>
  <c r="H1840" i="230" s="1"/>
  <c r="G1846" i="230"/>
  <c r="H1846" i="230" s="1"/>
  <c r="G1850" i="230"/>
  <c r="H1850" i="230" s="1"/>
  <c r="G1851" i="230"/>
  <c r="H1851" i="230" s="1"/>
  <c r="G1856" i="230"/>
  <c r="H1856" i="230" s="1"/>
  <c r="G1862" i="230"/>
  <c r="H1862" i="230" s="1"/>
  <c r="G1868" i="230"/>
  <c r="H1868" i="230" s="1"/>
  <c r="G1869" i="230"/>
  <c r="H1869" i="230" s="1"/>
  <c r="G1875" i="230"/>
  <c r="H1875" i="230" s="1"/>
  <c r="G1876" i="230"/>
  <c r="H1876" i="230" s="1"/>
  <c r="G1879" i="230"/>
  <c r="H1879" i="230" s="1"/>
  <c r="G1886" i="230"/>
  <c r="H1886" i="230" s="1"/>
  <c r="G1888" i="230"/>
  <c r="H1888" i="230" s="1"/>
  <c r="G1893" i="230"/>
  <c r="H1893" i="230" s="1"/>
  <c r="G1897" i="230"/>
  <c r="H1897" i="230" s="1"/>
  <c r="G1904" i="230"/>
  <c r="H1904" i="230" s="1"/>
  <c r="G1903" i="230"/>
  <c r="H1903" i="230" s="1"/>
  <c r="G1908" i="230"/>
  <c r="H1908" i="230" s="1"/>
  <c r="G1913" i="230"/>
  <c r="H1913" i="230" s="1"/>
  <c r="G1918" i="230"/>
  <c r="H1918" i="230" s="1"/>
  <c r="G1919" i="230"/>
  <c r="H1919" i="230" s="1"/>
  <c r="G1925" i="230"/>
  <c r="H1925" i="230" s="1"/>
  <c r="G1927" i="230"/>
  <c r="H1927" i="230" s="1"/>
  <c r="G1934" i="230"/>
  <c r="H1934" i="230" s="1"/>
  <c r="G1937" i="230"/>
  <c r="H1937" i="230" s="1"/>
  <c r="G1940" i="230"/>
  <c r="H1940" i="230" s="1"/>
  <c r="G1945" i="230"/>
  <c r="H1945" i="230" s="1"/>
  <c r="G1950" i="230"/>
  <c r="H1950" i="230" s="1"/>
  <c r="G1951" i="230"/>
  <c r="H1951" i="230" s="1"/>
  <c r="G1958" i="230"/>
  <c r="H1958" i="230" s="1"/>
  <c r="G1962" i="230"/>
  <c r="H1962" i="230" s="1"/>
  <c r="G1964" i="230"/>
  <c r="H1964" i="230" s="1"/>
  <c r="G1970" i="230"/>
  <c r="H1970" i="230" s="1"/>
  <c r="G1972" i="230"/>
  <c r="H1972" i="230" s="1"/>
  <c r="G1977" i="230"/>
  <c r="H1977" i="230" s="1"/>
  <c r="G1981" i="230"/>
  <c r="H1981" i="230" s="1"/>
  <c r="G1986" i="230"/>
  <c r="H1986" i="230" s="1"/>
  <c r="G1988" i="230"/>
  <c r="H1988" i="230" s="1"/>
  <c r="G1993" i="230"/>
  <c r="H1993" i="230" s="1"/>
  <c r="G1994" i="230"/>
  <c r="H1994" i="230" s="1"/>
  <c r="G2000" i="230"/>
  <c r="H2000" i="230" s="1"/>
  <c r="G2005" i="230"/>
  <c r="H2005" i="230" s="1"/>
  <c r="G2011" i="230"/>
  <c r="H2011" i="230" s="1"/>
  <c r="G2012" i="230"/>
  <c r="H2012" i="230" s="1"/>
  <c r="G2014" i="230"/>
  <c r="H2014" i="230" s="1"/>
  <c r="G2019" i="230"/>
  <c r="H2019" i="230" s="1"/>
  <c r="G2025" i="230"/>
  <c r="H2025" i="230" s="1"/>
  <c r="G2027" i="230"/>
  <c r="H2027" i="230" s="1"/>
  <c r="G2035" i="230"/>
  <c r="H2035" i="230" s="1"/>
  <c r="G2037" i="230"/>
  <c r="H2037" i="230" s="1"/>
  <c r="G2040" i="230"/>
  <c r="H2040" i="230" s="1"/>
  <c r="G2045" i="230"/>
  <c r="H2045" i="230" s="1"/>
  <c r="G2047" i="230"/>
  <c r="H2047" i="230" s="1"/>
  <c r="G2054" i="230"/>
  <c r="H2054" i="230" s="1"/>
  <c r="G2057" i="230"/>
  <c r="H2057" i="230" s="1"/>
  <c r="G2061" i="230"/>
  <c r="H2061" i="230" s="1"/>
  <c r="G2065" i="230"/>
  <c r="H2065" i="230" s="1"/>
  <c r="G2069" i="230"/>
  <c r="H2069" i="230" s="1"/>
  <c r="G2073" i="230"/>
  <c r="H2073" i="230" s="1"/>
  <c r="G2079" i="230"/>
  <c r="H2079" i="230" s="1"/>
  <c r="G2081" i="230"/>
  <c r="H2081" i="230" s="1"/>
  <c r="G2086" i="230"/>
  <c r="H2086" i="230" s="1"/>
  <c r="G2088" i="230"/>
  <c r="H2088" i="230" s="1"/>
  <c r="G2092" i="230"/>
  <c r="H2092" i="230" s="1"/>
  <c r="G2095" i="230"/>
  <c r="H2095" i="230" s="1"/>
  <c r="G2100" i="230"/>
  <c r="H2100" i="230" s="1"/>
  <c r="G2104" i="230"/>
  <c r="H2104" i="230" s="1"/>
  <c r="G2109" i="230"/>
  <c r="H2109" i="230" s="1"/>
  <c r="G2113" i="230"/>
  <c r="H2113" i="230" s="1"/>
  <c r="G2115" i="230"/>
  <c r="H2115" i="230" s="1"/>
  <c r="G2119" i="230"/>
  <c r="H2119" i="230" s="1"/>
  <c r="G2126" i="230"/>
  <c r="H2126" i="230" s="1"/>
  <c r="G2127" i="230"/>
  <c r="H2127" i="230" s="1"/>
  <c r="G2132" i="230"/>
  <c r="H2132" i="230" s="1"/>
  <c r="G2138" i="230"/>
  <c r="H2138" i="230" s="1"/>
  <c r="G2140" i="230"/>
  <c r="H2140" i="230" s="1"/>
  <c r="G2145" i="230"/>
  <c r="H2145" i="230" s="1"/>
  <c r="G2149" i="230"/>
  <c r="H2149" i="230" s="1"/>
  <c r="G2153" i="230"/>
  <c r="H2153" i="230" s="1"/>
  <c r="G2155" i="230"/>
  <c r="H2155" i="230" s="1"/>
  <c r="G2161" i="230"/>
  <c r="H2161" i="230" s="1"/>
  <c r="G2165" i="230"/>
  <c r="H2165" i="230" s="1"/>
  <c r="G2170" i="230"/>
  <c r="H2170" i="230" s="1"/>
  <c r="G2172" i="230"/>
  <c r="H2172" i="230" s="1"/>
  <c r="G2178" i="230"/>
  <c r="H2178" i="230" s="1"/>
  <c r="G2180" i="230"/>
  <c r="H2180" i="230" s="1"/>
  <c r="G2185" i="230"/>
  <c r="H2185" i="230" s="1"/>
  <c r="G2188" i="230"/>
  <c r="H2188" i="230" s="1"/>
  <c r="G2192" i="230"/>
  <c r="H2192" i="230" s="1"/>
  <c r="G2196" i="230"/>
  <c r="H2196" i="230" s="1"/>
  <c r="G2201" i="230"/>
  <c r="H2201" i="230" s="1"/>
  <c r="G2205" i="230"/>
  <c r="H2205" i="230" s="1"/>
  <c r="G2210" i="230"/>
  <c r="H2210" i="230" s="1"/>
  <c r="G2214" i="230"/>
  <c r="H2214" i="230" s="1"/>
  <c r="G2216" i="230"/>
  <c r="H2216" i="230" s="1"/>
  <c r="G2222" i="230"/>
  <c r="H2222" i="230" s="1"/>
  <c r="G2225" i="230"/>
  <c r="H2225" i="230" s="1"/>
  <c r="G2230" i="230"/>
  <c r="H2230" i="230" s="1"/>
  <c r="G2233" i="230"/>
  <c r="H2233" i="230" s="1"/>
  <c r="G2238" i="230"/>
  <c r="H2238" i="230" s="1"/>
  <c r="G2242" i="230"/>
  <c r="H2242" i="230" s="1"/>
  <c r="G2245" i="230"/>
  <c r="H2245" i="230" s="1"/>
  <c r="G2249" i="230"/>
  <c r="H2249" i="230" s="1"/>
  <c r="G2253" i="230"/>
  <c r="H2253" i="230" s="1"/>
  <c r="G2258" i="230"/>
  <c r="H2258" i="230" s="1"/>
  <c r="G2262" i="230"/>
  <c r="H2262" i="230" s="1"/>
  <c r="G2267" i="230"/>
  <c r="H2267" i="230" s="1"/>
  <c r="G2269" i="230"/>
  <c r="H2269" i="230" s="1"/>
  <c r="G2272" i="230"/>
  <c r="H2272" i="230" s="1"/>
  <c r="G2279" i="230"/>
  <c r="H2279" i="230" s="1"/>
  <c r="G2281" i="230"/>
  <c r="H2281" i="230" s="1"/>
  <c r="G2283" i="230"/>
  <c r="H2283" i="230" s="1"/>
  <c r="G2289" i="230"/>
  <c r="H2289" i="230" s="1"/>
  <c r="G2294" i="230"/>
  <c r="H2294" i="230" s="1"/>
  <c r="G2297" i="230"/>
  <c r="H2297" i="230" s="1"/>
  <c r="G2300" i="230"/>
  <c r="H2300" i="230" s="1"/>
  <c r="G2305" i="230"/>
  <c r="H2305" i="230" s="1"/>
  <c r="G2309" i="230"/>
  <c r="H2309" i="230" s="1"/>
  <c r="G2313" i="230"/>
  <c r="H2313" i="230" s="1"/>
  <c r="G2317" i="230"/>
  <c r="H2317" i="230" s="1"/>
  <c r="G2321" i="230"/>
  <c r="H2321" i="230" s="1"/>
  <c r="G2324" i="230"/>
  <c r="H2324" i="230" s="1"/>
  <c r="G2327" i="230"/>
  <c r="H2327" i="230" s="1"/>
  <c r="G2333" i="230"/>
  <c r="H2333" i="230" s="1"/>
  <c r="G2337" i="230"/>
  <c r="H2337" i="230" s="1"/>
  <c r="G2344" i="230"/>
  <c r="H2344" i="230" s="1"/>
  <c r="G2345" i="230"/>
  <c r="H2345" i="230" s="1"/>
  <c r="G2350" i="230"/>
  <c r="H2350" i="230" s="1"/>
  <c r="G2352" i="230"/>
  <c r="H2352" i="230" s="1"/>
  <c r="G2357" i="230"/>
  <c r="H2357" i="230" s="1"/>
  <c r="G2361" i="230"/>
  <c r="H2361" i="230" s="1"/>
  <c r="G2365" i="230"/>
  <c r="H2365" i="230" s="1"/>
  <c r="G2368" i="230"/>
  <c r="H2368" i="230" s="1"/>
  <c r="G2374" i="230"/>
  <c r="H2374" i="230" s="1"/>
  <c r="G2377" i="230"/>
  <c r="H2377" i="230" s="1"/>
  <c r="G2382" i="230"/>
  <c r="H2382" i="230" s="1"/>
  <c r="G2386" i="230"/>
  <c r="H2386" i="230" s="1"/>
  <c r="G1389" i="230"/>
  <c r="H1389" i="230" s="1"/>
  <c r="G1409" i="230"/>
  <c r="H1409" i="230" s="1"/>
  <c r="G1423" i="230"/>
  <c r="H1423" i="230" s="1"/>
  <c r="G1440" i="230"/>
  <c r="H1440" i="230" s="1"/>
  <c r="G1457" i="230"/>
  <c r="H1457" i="230" s="1"/>
  <c r="G1470" i="230"/>
  <c r="H1470" i="230" s="1"/>
  <c r="G1489" i="230"/>
  <c r="H1489" i="230" s="1"/>
  <c r="G1503" i="230"/>
  <c r="H1503" i="230" s="1"/>
  <c r="G1519" i="230"/>
  <c r="H1519" i="230" s="1"/>
  <c r="G1533" i="230"/>
  <c r="H1533" i="230" s="1"/>
  <c r="G1553" i="230"/>
  <c r="H1553" i="230" s="1"/>
  <c r="G1570" i="230"/>
  <c r="H1570" i="230" s="1"/>
  <c r="G1586" i="230"/>
  <c r="H1586" i="230" s="1"/>
  <c r="G1599" i="230"/>
  <c r="H1599" i="230" s="1"/>
  <c r="G1612" i="230"/>
  <c r="H1612" i="230" s="1"/>
  <c r="G1632" i="230"/>
  <c r="H1632" i="230" s="1"/>
  <c r="G1648" i="230"/>
  <c r="H1648" i="230" s="1"/>
  <c r="G1667" i="230"/>
  <c r="H1667" i="230" s="1"/>
  <c r="G1682" i="230"/>
  <c r="H1682" i="230" s="1"/>
  <c r="G1696" i="230"/>
  <c r="H1696" i="230" s="1"/>
  <c r="G1712" i="230"/>
  <c r="H1712" i="230" s="1"/>
  <c r="G1728" i="230"/>
  <c r="H1728" i="230" s="1"/>
  <c r="G1745" i="230"/>
  <c r="H1745" i="230" s="1"/>
  <c r="G1760" i="230"/>
  <c r="H1760" i="230" s="1"/>
  <c r="G1775" i="230"/>
  <c r="H1775" i="230" s="1"/>
  <c r="G1792" i="230"/>
  <c r="H1792" i="230" s="1"/>
  <c r="G1806" i="230"/>
  <c r="H1806" i="230" s="1"/>
  <c r="G1825" i="230"/>
  <c r="H1825" i="230" s="1"/>
  <c r="G1841" i="230"/>
  <c r="H1841" i="230" s="1"/>
  <c r="G1857" i="230"/>
  <c r="H1857" i="230" s="1"/>
  <c r="G1870" i="230"/>
  <c r="H1870" i="230" s="1"/>
  <c r="G1890" i="230"/>
  <c r="H1890" i="230" s="1"/>
  <c r="G1905" i="230"/>
  <c r="H1905" i="230" s="1"/>
  <c r="G1917" i="230"/>
  <c r="H1917" i="230" s="1"/>
  <c r="G1935" i="230"/>
  <c r="H1935" i="230" s="1"/>
  <c r="G1952" i="230"/>
  <c r="H1952" i="230" s="1"/>
  <c r="G1967" i="230"/>
  <c r="H1967" i="230" s="1"/>
  <c r="G1983" i="230"/>
  <c r="H1983" i="230" s="1"/>
  <c r="G2001" i="230"/>
  <c r="H2001" i="230" s="1"/>
  <c r="G2017" i="230"/>
  <c r="H2017" i="230" s="1"/>
  <c r="G2032" i="230"/>
  <c r="H2032" i="230" s="1"/>
  <c r="G2050" i="230"/>
  <c r="H2050" i="230" s="1"/>
  <c r="G2063" i="230"/>
  <c r="H2063" i="230" s="1"/>
  <c r="G2080" i="230"/>
  <c r="H2080" i="230" s="1"/>
  <c r="G2094" i="230"/>
  <c r="H2094" i="230" s="1"/>
  <c r="G2112" i="230"/>
  <c r="H2112" i="230" s="1"/>
  <c r="G2129" i="230"/>
  <c r="H2129" i="230" s="1"/>
  <c r="G2144" i="230"/>
  <c r="H2144" i="230" s="1"/>
  <c r="G2162" i="230"/>
  <c r="H2162" i="230" s="1"/>
  <c r="G2176" i="230"/>
  <c r="H2176" i="230" s="1"/>
  <c r="G2194" i="230"/>
  <c r="H2194" i="230" s="1"/>
  <c r="G2204" i="230"/>
  <c r="H2204" i="230" s="1"/>
  <c r="G2221" i="230"/>
  <c r="H2221" i="230" s="1"/>
  <c r="G2240" i="230"/>
  <c r="H2240" i="230" s="1"/>
  <c r="G2255" i="230"/>
  <c r="H2255" i="230" s="1"/>
  <c r="G2271" i="230"/>
  <c r="H2271" i="230" s="1"/>
  <c r="G2288" i="230"/>
  <c r="H2288" i="230" s="1"/>
  <c r="G2304" i="230"/>
  <c r="H2304" i="230" s="1"/>
  <c r="G2320" i="230"/>
  <c r="H2320" i="230" s="1"/>
  <c r="G2336" i="230"/>
  <c r="H2336" i="230" s="1"/>
  <c r="G2353" i="230"/>
  <c r="H2353" i="230" s="1"/>
  <c r="G2369" i="230"/>
  <c r="H2369" i="230" s="1"/>
  <c r="G2384" i="230"/>
  <c r="H2384" i="230" s="1"/>
  <c r="G2393" i="230"/>
  <c r="H2393" i="230" s="1"/>
  <c r="G2398" i="230"/>
  <c r="H2398" i="230" s="1"/>
  <c r="G2404" i="230"/>
  <c r="H2404" i="230" s="1"/>
  <c r="G2409" i="230"/>
  <c r="H2409" i="230" s="1"/>
  <c r="G2413" i="230"/>
  <c r="H2413" i="230" s="1"/>
  <c r="G2416" i="230"/>
  <c r="H2416" i="230" s="1"/>
  <c r="G2420" i="230"/>
  <c r="H2420" i="230" s="1"/>
  <c r="G2422" i="230"/>
  <c r="H2422" i="230" s="1"/>
  <c r="G2428" i="230"/>
  <c r="H2428" i="230" s="1"/>
  <c r="G2433" i="230"/>
  <c r="H2433" i="230" s="1"/>
  <c r="G2436" i="230"/>
  <c r="H2436" i="230" s="1"/>
  <c r="G2441" i="230"/>
  <c r="H2441" i="230" s="1"/>
  <c r="G2443" i="230"/>
  <c r="H2443" i="230" s="1"/>
  <c r="G2449" i="230"/>
  <c r="H2449" i="230" s="1"/>
  <c r="G2450" i="230"/>
  <c r="H2450" i="230" s="1"/>
  <c r="G2457" i="230"/>
  <c r="H2457" i="230" s="1"/>
  <c r="G2458" i="230"/>
  <c r="H2458" i="230" s="1"/>
  <c r="G2464" i="230"/>
  <c r="H2464" i="230" s="1"/>
  <c r="G2469" i="230"/>
  <c r="H2469" i="230" s="1"/>
  <c r="G2472" i="230"/>
  <c r="H2472" i="230" s="1"/>
  <c r="G2477" i="230"/>
  <c r="H2477" i="230" s="1"/>
  <c r="G2479" i="230"/>
  <c r="H2479" i="230" s="1"/>
  <c r="G2483" i="230"/>
  <c r="H2483" i="230" s="1"/>
  <c r="G2486" i="230"/>
  <c r="H2486" i="230" s="1"/>
  <c r="G2491" i="230"/>
  <c r="H2491" i="230" s="1"/>
  <c r="G2495" i="230"/>
  <c r="H2495" i="230" s="1"/>
  <c r="G2500" i="230"/>
  <c r="H2500" i="230" s="1"/>
  <c r="G2504" i="230"/>
  <c r="H2504" i="230" s="1"/>
  <c r="G2510" i="230"/>
  <c r="H2510" i="230" s="1"/>
  <c r="G2512" i="230"/>
  <c r="H2512" i="230" s="1"/>
  <c r="G2520" i="230"/>
  <c r="H2520" i="230" s="1"/>
  <c r="G2518" i="230"/>
  <c r="H2518" i="230" s="1"/>
  <c r="G2524" i="230"/>
  <c r="H2524" i="230" s="1"/>
  <c r="G2528" i="230"/>
  <c r="H2528" i="230" s="1"/>
  <c r="G2532" i="230"/>
  <c r="H2532" i="230" s="1"/>
  <c r="G2537" i="230"/>
  <c r="H2537" i="230" s="1"/>
  <c r="G2539" i="230"/>
  <c r="H2539" i="230" s="1"/>
  <c r="G2545" i="230"/>
  <c r="H2545" i="230" s="1"/>
  <c r="G2552" i="230"/>
  <c r="H2552" i="230" s="1"/>
  <c r="G2550" i="230"/>
  <c r="H2550" i="230" s="1"/>
  <c r="G2558" i="230"/>
  <c r="H2558" i="230" s="1"/>
  <c r="G2561" i="230"/>
  <c r="H2561" i="230" s="1"/>
  <c r="G2562" i="230"/>
  <c r="H2562" i="230" s="1"/>
  <c r="G2568" i="230"/>
  <c r="H2568" i="230" s="1"/>
  <c r="G2572" i="230"/>
  <c r="H2572" i="230" s="1"/>
  <c r="G2576" i="230"/>
  <c r="H2576" i="230" s="1"/>
  <c r="G2581" i="230"/>
  <c r="H2581" i="230" s="1"/>
  <c r="G2582" i="230"/>
  <c r="H2582" i="230" s="1"/>
  <c r="G2588" i="230"/>
  <c r="H2588" i="230" s="1"/>
  <c r="G2592" i="230"/>
  <c r="H2592" i="230" s="1"/>
  <c r="G2596" i="230"/>
  <c r="H2596" i="230" s="1"/>
  <c r="G2600" i="230"/>
  <c r="H2600" i="230" s="1"/>
  <c r="G2604" i="230"/>
  <c r="H2604" i="230" s="1"/>
  <c r="G2608" i="230"/>
  <c r="H2608" i="230" s="1"/>
  <c r="G2612" i="230"/>
  <c r="H2612" i="230" s="1"/>
  <c r="G2616" i="230"/>
  <c r="H2616" i="230" s="1"/>
  <c r="G2620" i="230"/>
  <c r="H2620" i="230" s="1"/>
  <c r="G2627" i="230"/>
  <c r="H2627" i="230" s="1"/>
  <c r="G2625" i="230"/>
  <c r="H2625" i="230" s="1"/>
  <c r="G2632" i="230"/>
  <c r="H2632" i="230" s="1"/>
  <c r="G2636" i="230"/>
  <c r="H2636" i="230" s="1"/>
  <c r="G2640" i="230"/>
  <c r="H2640" i="230" s="1"/>
  <c r="G2649" i="230"/>
  <c r="H2649" i="230" s="1"/>
  <c r="G2647" i="230"/>
  <c r="H2647" i="230" s="1"/>
  <c r="G2652" i="230"/>
  <c r="H2652" i="230" s="1"/>
  <c r="G2656" i="230"/>
  <c r="H2656" i="230" s="1"/>
  <c r="G2660" i="230"/>
  <c r="H2660" i="230" s="1"/>
  <c r="G2664" i="230"/>
  <c r="H2664" i="230" s="1"/>
  <c r="G2665" i="230"/>
  <c r="H2665" i="230" s="1"/>
  <c r="G2672" i="230"/>
  <c r="H2672" i="230" s="1"/>
  <c r="G2676" i="230"/>
  <c r="H2676" i="230" s="1"/>
  <c r="G2678" i="230"/>
  <c r="H2678" i="230" s="1"/>
  <c r="G2684" i="230"/>
  <c r="H2684" i="230" s="1"/>
  <c r="G2688" i="230"/>
  <c r="H2688" i="230" s="1"/>
  <c r="G2692" i="230"/>
  <c r="H2692" i="230" s="1"/>
  <c r="G2697" i="230"/>
  <c r="H2697" i="230" s="1"/>
  <c r="G2696" i="230"/>
  <c r="H2696" i="230" s="1"/>
  <c r="G2703" i="230"/>
  <c r="H2703" i="230" s="1"/>
  <c r="G2708" i="230"/>
  <c r="H2708" i="230" s="1"/>
  <c r="G2713" i="230"/>
  <c r="H2713" i="230" s="1"/>
  <c r="G2716" i="230"/>
  <c r="H2716" i="230" s="1"/>
  <c r="G2721" i="230"/>
  <c r="H2721" i="230" s="1"/>
  <c r="G2723" i="230"/>
  <c r="H2723" i="230" s="1"/>
  <c r="G2727" i="230"/>
  <c r="H2727" i="230" s="1"/>
  <c r="G2732" i="230"/>
  <c r="H2732" i="230" s="1"/>
  <c r="G2736" i="230"/>
  <c r="H2736" i="230" s="1"/>
  <c r="G2744" i="230"/>
  <c r="H2744" i="230" s="1"/>
  <c r="G2740" i="230"/>
  <c r="H2740" i="230" s="1"/>
  <c r="G2747" i="230"/>
  <c r="H2747" i="230" s="1"/>
  <c r="G2752" i="230"/>
  <c r="H2752" i="230" s="1"/>
  <c r="G2757" i="230"/>
  <c r="H2757" i="230" s="1"/>
  <c r="G2760" i="230"/>
  <c r="H2760" i="230" s="1"/>
  <c r="G2764" i="230"/>
  <c r="H2764" i="230" s="1"/>
  <c r="G2767" i="230"/>
  <c r="H2767" i="230" s="1"/>
  <c r="G2771" i="230"/>
  <c r="H2771" i="230" s="1"/>
  <c r="G2776" i="230"/>
  <c r="H2776" i="230" s="1"/>
  <c r="G2780" i="230"/>
  <c r="H2780" i="230" s="1"/>
  <c r="G2783" i="230"/>
  <c r="H2783" i="230" s="1"/>
  <c r="G2788" i="230"/>
  <c r="H2788" i="230" s="1"/>
  <c r="G2793" i="230"/>
  <c r="H2793" i="230" s="1"/>
  <c r="G2798" i="230"/>
  <c r="H2798" i="230" s="1"/>
  <c r="G2799" i="230"/>
  <c r="H2799" i="230" s="1"/>
  <c r="G2803" i="230"/>
  <c r="H2803" i="230" s="1"/>
  <c r="G2809" i="230"/>
  <c r="H2809" i="230" s="1"/>
  <c r="G2812" i="230"/>
  <c r="H2812" i="230" s="1"/>
  <c r="G2817" i="230"/>
  <c r="H2817" i="230" s="1"/>
  <c r="G2818" i="230"/>
  <c r="H2818" i="230" s="1"/>
  <c r="G2824" i="230"/>
  <c r="H2824" i="230" s="1"/>
  <c r="G2827" i="230"/>
  <c r="H2827" i="230" s="1"/>
  <c r="G2831" i="230"/>
  <c r="H2831" i="230" s="1"/>
  <c r="G2837" i="230"/>
  <c r="H2837" i="230" s="1"/>
  <c r="G2840" i="230"/>
  <c r="H2840" i="230" s="1"/>
  <c r="G2844" i="230"/>
  <c r="H2844" i="230" s="1"/>
  <c r="G2847" i="230"/>
  <c r="H2847" i="230" s="1"/>
  <c r="G2854" i="230"/>
  <c r="H2854" i="230" s="1"/>
  <c r="G2856" i="230"/>
  <c r="H2856" i="230" s="1"/>
  <c r="G2857" i="230"/>
  <c r="H2857" i="230" s="1"/>
  <c r="G2861" i="230"/>
  <c r="H2861" i="230" s="1"/>
  <c r="G2871" i="230"/>
  <c r="H2871" i="230" s="1"/>
  <c r="G2873" i="230"/>
  <c r="H2873" i="230" s="1"/>
  <c r="G2876" i="230"/>
  <c r="H2876" i="230" s="1"/>
  <c r="G2882" i="230"/>
  <c r="H2882" i="230" s="1"/>
  <c r="G2886" i="230"/>
  <c r="H2886" i="230" s="1"/>
  <c r="G2888" i="230"/>
  <c r="H2888" i="230" s="1"/>
  <c r="G2892" i="230"/>
  <c r="H2892" i="230" s="1"/>
  <c r="G2896" i="230"/>
  <c r="H2896" i="230" s="1"/>
  <c r="G2900" i="230"/>
  <c r="H2900" i="230" s="1"/>
  <c r="G2904" i="230"/>
  <c r="H2904" i="230" s="1"/>
  <c r="G2907" i="230"/>
  <c r="H2907" i="230" s="1"/>
  <c r="G2911" i="230"/>
  <c r="H2911" i="230" s="1"/>
  <c r="G2915" i="230"/>
  <c r="H2915" i="230" s="1"/>
  <c r="G2920" i="230"/>
  <c r="H2920" i="230" s="1"/>
  <c r="G2924" i="230"/>
  <c r="H2924" i="230" s="1"/>
  <c r="G2928" i="230"/>
  <c r="H2928" i="230" s="1"/>
  <c r="G2933" i="230"/>
  <c r="H2933" i="230" s="1"/>
  <c r="G2934" i="230"/>
  <c r="H2934" i="230" s="1"/>
  <c r="G2938" i="230"/>
  <c r="H2938" i="230" s="1"/>
  <c r="G2944" i="230"/>
  <c r="H2944" i="230" s="1"/>
  <c r="G2948" i="230"/>
  <c r="H2948" i="230" s="1"/>
  <c r="G2953" i="230"/>
  <c r="H2953" i="230" s="1"/>
  <c r="G2954" i="230"/>
  <c r="H2954" i="230" s="1"/>
  <c r="G2959" i="230"/>
  <c r="H2959" i="230" s="1"/>
  <c r="G2965" i="230"/>
  <c r="H2965" i="230" s="1"/>
  <c r="G2966" i="230"/>
  <c r="H2966" i="230" s="1"/>
  <c r="G2972" i="230"/>
  <c r="H2972" i="230" s="1"/>
  <c r="G2977" i="230"/>
  <c r="H2977" i="230" s="1"/>
  <c r="G2980" i="230"/>
  <c r="H2980" i="230" s="1"/>
  <c r="G2985" i="230"/>
  <c r="H2985" i="230" s="1"/>
  <c r="G2989" i="230"/>
  <c r="H2989" i="230" s="1"/>
  <c r="G2993" i="230"/>
  <c r="H2993" i="230" s="1"/>
  <c r="G2997" i="230"/>
  <c r="H2997" i="230" s="1"/>
  <c r="G2998" i="230"/>
  <c r="H2998" i="230" s="1"/>
  <c r="G3003" i="230"/>
  <c r="H3003" i="230" s="1"/>
  <c r="G3006" i="230"/>
  <c r="H3006" i="230" s="1"/>
  <c r="G3014" i="230"/>
  <c r="H3014" i="230" s="1"/>
  <c r="G3016" i="230"/>
  <c r="H3016" i="230" s="1"/>
  <c r="G3023" i="230"/>
  <c r="H3023" i="230" s="1"/>
  <c r="G3021" i="230"/>
  <c r="H3021" i="230" s="1"/>
  <c r="G3027" i="230"/>
  <c r="H3027" i="230" s="1"/>
  <c r="G3034" i="230"/>
  <c r="H3034" i="230" s="1"/>
  <c r="G3035" i="230"/>
  <c r="H3035" i="230" s="1"/>
  <c r="G3040" i="230"/>
  <c r="H3040" i="230" s="1"/>
  <c r="G3042" i="230"/>
  <c r="H3042" i="230" s="1"/>
  <c r="G3047" i="230"/>
  <c r="H3047" i="230" s="1"/>
  <c r="G3052" i="230"/>
  <c r="H3052" i="230" s="1"/>
  <c r="G3057" i="230"/>
  <c r="H3057" i="230" s="1"/>
  <c r="G3060" i="230"/>
  <c r="H3060" i="230" s="1"/>
  <c r="G3065" i="230"/>
  <c r="H3065" i="230" s="1"/>
  <c r="G3071" i="230"/>
  <c r="H3071" i="230" s="1"/>
  <c r="G3072" i="230"/>
  <c r="H3072" i="230" s="1"/>
  <c r="G3077" i="230"/>
  <c r="H3077" i="230" s="1"/>
  <c r="G3081" i="230"/>
  <c r="H3081" i="230" s="1"/>
  <c r="G3083" i="230"/>
  <c r="H3083" i="230" s="1"/>
  <c r="G3089" i="230"/>
  <c r="H3089" i="230" s="1"/>
  <c r="G3093" i="230"/>
  <c r="H3093" i="230" s="1"/>
  <c r="G3097" i="230"/>
  <c r="H3097" i="230" s="1"/>
  <c r="G3104" i="230"/>
  <c r="G3106" i="230"/>
  <c r="G3109" i="230"/>
  <c r="G3112" i="230"/>
  <c r="G3115" i="230"/>
  <c r="G3119" i="230"/>
  <c r="G3121" i="230"/>
  <c r="G3126" i="230"/>
  <c r="G3132" i="230"/>
  <c r="G3136" i="230"/>
  <c r="G3137" i="230"/>
  <c r="G3146" i="230"/>
  <c r="G3149" i="230"/>
  <c r="G3153" i="230"/>
  <c r="G3157" i="230"/>
  <c r="G3161" i="230"/>
  <c r="G3163" i="230"/>
  <c r="G3167" i="230"/>
  <c r="G1388" i="230"/>
  <c r="H1388" i="230" s="1"/>
  <c r="G1402" i="230"/>
  <c r="H1402" i="230" s="1"/>
  <c r="G1419" i="230"/>
  <c r="H1419" i="230" s="1"/>
  <c r="G1436" i="230"/>
  <c r="H1436" i="230" s="1"/>
  <c r="G1452" i="230"/>
  <c r="H1452" i="230" s="1"/>
  <c r="G1466" i="230"/>
  <c r="H1466" i="230" s="1"/>
  <c r="G1483" i="230"/>
  <c r="H1483" i="230" s="1"/>
  <c r="G1500" i="230"/>
  <c r="H1500" i="230" s="1"/>
  <c r="G1516" i="230"/>
  <c r="H1516" i="230" s="1"/>
  <c r="G1531" i="230"/>
  <c r="H1531" i="230" s="1"/>
  <c r="G1549" i="230"/>
  <c r="H1549" i="230" s="1"/>
  <c r="G1564" i="230"/>
  <c r="H1564" i="230" s="1"/>
  <c r="G1579" i="230"/>
  <c r="H1579" i="230" s="1"/>
  <c r="G1595" i="230"/>
  <c r="H1595" i="230" s="1"/>
  <c r="G1614" i="230"/>
  <c r="H1614" i="230" s="1"/>
  <c r="G1629" i="230"/>
  <c r="H1629" i="230" s="1"/>
  <c r="G1647" i="230"/>
  <c r="H1647" i="230" s="1"/>
  <c r="G1660" i="230"/>
  <c r="H1660" i="230" s="1"/>
  <c r="G1674" i="230"/>
  <c r="H1674" i="230" s="1"/>
  <c r="G1691" i="230"/>
  <c r="H1691" i="230" s="1"/>
  <c r="G1707" i="230"/>
  <c r="H1707" i="230" s="1"/>
  <c r="G1723" i="230"/>
  <c r="H1723" i="230" s="1"/>
  <c r="G1735" i="230"/>
  <c r="H1735" i="230" s="1"/>
  <c r="G1757" i="230"/>
  <c r="H1757" i="230" s="1"/>
  <c r="G1774" i="230"/>
  <c r="H1774" i="230" s="1"/>
  <c r="G1788" i="230"/>
  <c r="H1788" i="230" s="1"/>
  <c r="G1805" i="230"/>
  <c r="H1805" i="230" s="1"/>
  <c r="G1819" i="230"/>
  <c r="H1819" i="230" s="1"/>
  <c r="G1834" i="230"/>
  <c r="H1834" i="230" s="1"/>
  <c r="G1853" i="230"/>
  <c r="H1853" i="230" s="1"/>
  <c r="G1865" i="230"/>
  <c r="H1865" i="230" s="1"/>
  <c r="G1883" i="230"/>
  <c r="H1883" i="230" s="1"/>
  <c r="G1900" i="230"/>
  <c r="H1900" i="230" s="1"/>
  <c r="G1915" i="230"/>
  <c r="H1915" i="230" s="1"/>
  <c r="G1931" i="230"/>
  <c r="H1931" i="230" s="1"/>
  <c r="G1948" i="230"/>
  <c r="H1948" i="230" s="1"/>
  <c r="G1965" i="230"/>
  <c r="H1965" i="230" s="1"/>
  <c r="G1979" i="230"/>
  <c r="H1979" i="230" s="1"/>
  <c r="G1999" i="230"/>
  <c r="H1999" i="230" s="1"/>
  <c r="G2010" i="230"/>
  <c r="H2010" i="230" s="1"/>
  <c r="G2028" i="230"/>
  <c r="H2028" i="230" s="1"/>
  <c r="G2043" i="230"/>
  <c r="H2043" i="230" s="1"/>
  <c r="G2060" i="230"/>
  <c r="H2060" i="230" s="1"/>
  <c r="G2076" i="230"/>
  <c r="H2076" i="230" s="1"/>
  <c r="G2093" i="230"/>
  <c r="H2093" i="230" s="1"/>
  <c r="G2108" i="230"/>
  <c r="H2108" i="230" s="1"/>
  <c r="G2124" i="230"/>
  <c r="H2124" i="230" s="1"/>
  <c r="G2139" i="230"/>
  <c r="H2139" i="230" s="1"/>
  <c r="G2160" i="230"/>
  <c r="H2160" i="230" s="1"/>
  <c r="G2171" i="230"/>
  <c r="H2171" i="230" s="1"/>
  <c r="G2190" i="230"/>
  <c r="H2190" i="230" s="1"/>
  <c r="G2206" i="230"/>
  <c r="H2206" i="230" s="1"/>
  <c r="G2220" i="230"/>
  <c r="H2220" i="230" s="1"/>
  <c r="G2237" i="230"/>
  <c r="H2237" i="230" s="1"/>
  <c r="G2252" i="230"/>
  <c r="H2252" i="230" s="1"/>
  <c r="G2270" i="230"/>
  <c r="H2270" i="230" s="1"/>
  <c r="G2286" i="230"/>
  <c r="H2286" i="230" s="1"/>
  <c r="G2299" i="230"/>
  <c r="H2299" i="230" s="1"/>
  <c r="G2316" i="230"/>
  <c r="H2316" i="230" s="1"/>
  <c r="G2331" i="230"/>
  <c r="H2331" i="230" s="1"/>
  <c r="G2347" i="230"/>
  <c r="H2347" i="230" s="1"/>
  <c r="G2364" i="230"/>
  <c r="H2364" i="230" s="1"/>
  <c r="G2379" i="230"/>
  <c r="H2379" i="230" s="1"/>
  <c r="G2392" i="230"/>
  <c r="H2392" i="230" s="1"/>
  <c r="G2397" i="230"/>
  <c r="H2397" i="230" s="1"/>
  <c r="G2401" i="230"/>
  <c r="H2401" i="230" s="1"/>
  <c r="G2403" i="230"/>
  <c r="H2403" i="230" s="1"/>
  <c r="G2411" i="230"/>
  <c r="H2411" i="230" s="1"/>
  <c r="G2414" i="230"/>
  <c r="H2414" i="230" s="1"/>
  <c r="G2418" i="230"/>
  <c r="H2418" i="230" s="1"/>
  <c r="G2424" i="230"/>
  <c r="H2424" i="230" s="1"/>
  <c r="G2427" i="230"/>
  <c r="H2427" i="230" s="1"/>
  <c r="G2430" i="230"/>
  <c r="H2430" i="230" s="1"/>
  <c r="G2434" i="230"/>
  <c r="H2434" i="230" s="1"/>
  <c r="G2439" i="230"/>
  <c r="H2439" i="230" s="1"/>
  <c r="G2445" i="230"/>
  <c r="H2445" i="230" s="1"/>
  <c r="G2444" i="230"/>
  <c r="H2444" i="230" s="1"/>
  <c r="G2452" i="230"/>
  <c r="H2452" i="230" s="1"/>
  <c r="G2454" i="230"/>
  <c r="H2454" i="230" s="1"/>
  <c r="G2460" i="230"/>
  <c r="H2460" i="230" s="1"/>
  <c r="G2462" i="230"/>
  <c r="H2462" i="230" s="1"/>
  <c r="G2467" i="230"/>
  <c r="H2467" i="230" s="1"/>
  <c r="G2471" i="230"/>
  <c r="H2471" i="230" s="1"/>
  <c r="G2473" i="230"/>
  <c r="H2473" i="230" s="1"/>
  <c r="G2480" i="230"/>
  <c r="H2480" i="230" s="1"/>
  <c r="G2481" i="230"/>
  <c r="H2481" i="230" s="1"/>
  <c r="G2489" i="230"/>
  <c r="H2489" i="230" s="1"/>
  <c r="G2493" i="230"/>
  <c r="H2493" i="230" s="1"/>
  <c r="G2496" i="230"/>
  <c r="H2496" i="230" s="1"/>
  <c r="G2498" i="230"/>
  <c r="H2498" i="230" s="1"/>
  <c r="G2503" i="230"/>
  <c r="H2503" i="230" s="1"/>
  <c r="G2509" i="230"/>
  <c r="H2509" i="230" s="1"/>
  <c r="G2514" i="230"/>
  <c r="H2514" i="230" s="1"/>
  <c r="G2513" i="230"/>
  <c r="H2513" i="230" s="1"/>
  <c r="G2516" i="230"/>
  <c r="H2516" i="230" s="1"/>
  <c r="G2523" i="230"/>
  <c r="H2523" i="230" s="1"/>
  <c r="G2527" i="230"/>
  <c r="H2527" i="230" s="1"/>
  <c r="G2531" i="230"/>
  <c r="H2531" i="230" s="1"/>
  <c r="G2536" i="230"/>
  <c r="H2536" i="230" s="1"/>
  <c r="G2535" i="230"/>
  <c r="H2535" i="230" s="1"/>
  <c r="G2542" i="230"/>
  <c r="H2542" i="230" s="1"/>
  <c r="G2548" i="230"/>
  <c r="H2548" i="230" s="1"/>
  <c r="G2547" i="230"/>
  <c r="H2547" i="230" s="1"/>
  <c r="G2553" i="230"/>
  <c r="H2553" i="230" s="1"/>
  <c r="G2559" i="230"/>
  <c r="H2559" i="230" s="1"/>
  <c r="G2565" i="230"/>
  <c r="H2565" i="230" s="1"/>
  <c r="G2567" i="230"/>
  <c r="H2567" i="230" s="1"/>
  <c r="G2571" i="230"/>
  <c r="H2571" i="230" s="1"/>
  <c r="G2575" i="230"/>
  <c r="H2575" i="230" s="1"/>
  <c r="G2577" i="230"/>
  <c r="H2577" i="230" s="1"/>
  <c r="G2583" i="230"/>
  <c r="H2583" i="230" s="1"/>
  <c r="G2586" i="230"/>
  <c r="H2586" i="230" s="1"/>
  <c r="G2591" i="230"/>
  <c r="H2591" i="230" s="1"/>
  <c r="G2593" i="230"/>
  <c r="H2593" i="230" s="1"/>
  <c r="G2599" i="230"/>
  <c r="H2599" i="230" s="1"/>
  <c r="G2603" i="230"/>
  <c r="H2603" i="230" s="1"/>
  <c r="G2607" i="230"/>
  <c r="H2607" i="230" s="1"/>
  <c r="G2611" i="230"/>
  <c r="H2611" i="230" s="1"/>
  <c r="G2615" i="230"/>
  <c r="H2615" i="230" s="1"/>
  <c r="G2618" i="230"/>
  <c r="H2618" i="230" s="1"/>
  <c r="G2622" i="230"/>
  <c r="H2622" i="230" s="1"/>
  <c r="G2626" i="230"/>
  <c r="H2626" i="230" s="1"/>
  <c r="G2631" i="230"/>
  <c r="H2631" i="230" s="1"/>
  <c r="G2635" i="230"/>
  <c r="H2635" i="230" s="1"/>
  <c r="G2639" i="230"/>
  <c r="H2639" i="230" s="1"/>
  <c r="G2643" i="230"/>
  <c r="H2643" i="230" s="1"/>
  <c r="G2645" i="230"/>
  <c r="H2645" i="230" s="1"/>
  <c r="G2651" i="230"/>
  <c r="H2651" i="230" s="1"/>
  <c r="G2655" i="230"/>
  <c r="H2655" i="230" s="1"/>
  <c r="G2659" i="230"/>
  <c r="H2659" i="230" s="1"/>
  <c r="G2663" i="230"/>
  <c r="H2663" i="230" s="1"/>
  <c r="G2668" i="230"/>
  <c r="H2668" i="230" s="1"/>
  <c r="G2669" i="230"/>
  <c r="H2669" i="230" s="1"/>
  <c r="G2674" i="230"/>
  <c r="H2674" i="230" s="1"/>
  <c r="G2680" i="230"/>
  <c r="H2680" i="230" s="1"/>
  <c r="G2683" i="230"/>
  <c r="H2683" i="230" s="1"/>
  <c r="G2687" i="230"/>
  <c r="H2687" i="230" s="1"/>
  <c r="G2691" i="230"/>
  <c r="H2691" i="230" s="1"/>
  <c r="G2695" i="230"/>
  <c r="H2695" i="230" s="1"/>
  <c r="G2698" i="230"/>
  <c r="H2698" i="230" s="1"/>
  <c r="G2704" i="230"/>
  <c r="H2704" i="230" s="1"/>
  <c r="G2707" i="230"/>
  <c r="H2707" i="230" s="1"/>
  <c r="G2711" i="230"/>
  <c r="H2711" i="230" s="1"/>
  <c r="G2717" i="230"/>
  <c r="H2717" i="230" s="1"/>
  <c r="G2718" i="230"/>
  <c r="H2718" i="230" s="1"/>
  <c r="G2725" i="230"/>
  <c r="H2725" i="230" s="1"/>
  <c r="G2729" i="230"/>
  <c r="H2729" i="230" s="1"/>
  <c r="G2733" i="230"/>
  <c r="H2733" i="230" s="1"/>
  <c r="G2737" i="230"/>
  <c r="H2737" i="230" s="1"/>
  <c r="G2739" i="230"/>
  <c r="H2739" i="230" s="1"/>
  <c r="G2743" i="230"/>
  <c r="H2743" i="230" s="1"/>
  <c r="G2748" i="230"/>
  <c r="H2748" i="230" s="1"/>
  <c r="G2749" i="230"/>
  <c r="H2749" i="230" s="1"/>
  <c r="G2755" i="230"/>
  <c r="H2755" i="230" s="1"/>
  <c r="G2759" i="230"/>
  <c r="H2759" i="230" s="1"/>
  <c r="G2763" i="230"/>
  <c r="H2763" i="230" s="1"/>
  <c r="G2768" i="230"/>
  <c r="H2768" i="230" s="1"/>
  <c r="G2774" i="230"/>
  <c r="H2774" i="230" s="1"/>
  <c r="G2773" i="230"/>
  <c r="H2773" i="230" s="1"/>
  <c r="G2779" i="230"/>
  <c r="H2779" i="230" s="1"/>
  <c r="G2784" i="230"/>
  <c r="H2784" i="230" s="1"/>
  <c r="G2787" i="230"/>
  <c r="H2787" i="230" s="1"/>
  <c r="G2792" i="230"/>
  <c r="H2792" i="230" s="1"/>
  <c r="G2796" i="230"/>
  <c r="H2796" i="230" s="1"/>
  <c r="G2800" i="230"/>
  <c r="H2800" i="230" s="1"/>
  <c r="G2804" i="230"/>
  <c r="H2804" i="230" s="1"/>
  <c r="G2807" i="230"/>
  <c r="H2807" i="230" s="1"/>
  <c r="G2810" i="230"/>
  <c r="H2810" i="230" s="1"/>
  <c r="G2815" i="230"/>
  <c r="H2815" i="230" s="1"/>
  <c r="G2816" i="230"/>
  <c r="H2816" i="230" s="1"/>
  <c r="G2823" i="230"/>
  <c r="H2823" i="230" s="1"/>
  <c r="G2828" i="230"/>
  <c r="H2828" i="230" s="1"/>
  <c r="G2832" i="230"/>
  <c r="H2832" i="230" s="1"/>
  <c r="G2833" i="230"/>
  <c r="H2833" i="230" s="1"/>
  <c r="G2839" i="230"/>
  <c r="H2839" i="230" s="1"/>
  <c r="G2843" i="230"/>
  <c r="H2843" i="230" s="1"/>
  <c r="G2848" i="230"/>
  <c r="H2848" i="230" s="1"/>
  <c r="G2849" i="230"/>
  <c r="H2849" i="230" s="1"/>
  <c r="G2853" i="230"/>
  <c r="H2853" i="230" s="1"/>
  <c r="G2860" i="230"/>
  <c r="H2860" i="230" s="1"/>
  <c r="G2864" i="230"/>
  <c r="H2864" i="230" s="1"/>
  <c r="G2868" i="230"/>
  <c r="H2868" i="230" s="1"/>
  <c r="G2870" i="230"/>
  <c r="H2870" i="230" s="1"/>
  <c r="G2875" i="230"/>
  <c r="H2875" i="230" s="1"/>
  <c r="G2879" i="230"/>
  <c r="H2879" i="230" s="1"/>
  <c r="G2881" i="230"/>
  <c r="H2881" i="230" s="1"/>
  <c r="G2887" i="230"/>
  <c r="H2887" i="230" s="1"/>
  <c r="G2890" i="230"/>
  <c r="H2890" i="230" s="1"/>
  <c r="G2895" i="230"/>
  <c r="H2895" i="230" s="1"/>
  <c r="G2899" i="230"/>
  <c r="H2899" i="230" s="1"/>
  <c r="G2903" i="230"/>
  <c r="H2903" i="230" s="1"/>
  <c r="G2910" i="230"/>
  <c r="H2910" i="230" s="1"/>
  <c r="G2912" i="230"/>
  <c r="H2912" i="230" s="1"/>
  <c r="G2916" i="230"/>
  <c r="H2916" i="230" s="1"/>
  <c r="G2919" i="230"/>
  <c r="H2919" i="230" s="1"/>
  <c r="G2923" i="230"/>
  <c r="H2923" i="230" s="1"/>
  <c r="G2927" i="230"/>
  <c r="H2927" i="230" s="1"/>
  <c r="G2931" i="230"/>
  <c r="H2931" i="230" s="1"/>
  <c r="G2939" i="230"/>
  <c r="H2939" i="230" s="1"/>
  <c r="G2936" i="230"/>
  <c r="H2936" i="230" s="1"/>
  <c r="G2942" i="230"/>
  <c r="H2942" i="230" s="1"/>
  <c r="G2947" i="230"/>
  <c r="H2947" i="230" s="1"/>
  <c r="G2951" i="230"/>
  <c r="H2951" i="230" s="1"/>
  <c r="G2957" i="230"/>
  <c r="H2957" i="230" s="1"/>
  <c r="G2961" i="230"/>
  <c r="H2961" i="230" s="1"/>
  <c r="G2963" i="230"/>
  <c r="H2963" i="230" s="1"/>
  <c r="G2964" i="230"/>
  <c r="H2964" i="230" s="1"/>
  <c r="G2971" i="230"/>
  <c r="H2971" i="230" s="1"/>
  <c r="G2975" i="230"/>
  <c r="H2975" i="230" s="1"/>
  <c r="G2978" i="230"/>
  <c r="H2978" i="230" s="1"/>
  <c r="G2982" i="230"/>
  <c r="H2982" i="230" s="1"/>
  <c r="G2988" i="230"/>
  <c r="H2988" i="230" s="1"/>
  <c r="G2992" i="230"/>
  <c r="H2992" i="230" s="1"/>
  <c r="G2994" i="230"/>
  <c r="H2994" i="230" s="1"/>
  <c r="G3001" i="230"/>
  <c r="H3001" i="230" s="1"/>
  <c r="G3005" i="230"/>
  <c r="H3005" i="230" s="1"/>
  <c r="G3004" i="230"/>
  <c r="H3004" i="230" s="1"/>
  <c r="G3010" i="230"/>
  <c r="H3010" i="230" s="1"/>
  <c r="G3015" i="230"/>
  <c r="H3015" i="230" s="1"/>
  <c r="G3018" i="230"/>
  <c r="H3018" i="230" s="1"/>
  <c r="G3024" i="230"/>
  <c r="H3024" i="230" s="1"/>
  <c r="G3026" i="230"/>
  <c r="H3026" i="230" s="1"/>
  <c r="G3031" i="230"/>
  <c r="H3031" i="230" s="1"/>
  <c r="G3037" i="230"/>
  <c r="H3037" i="230" s="1"/>
  <c r="G3036" i="230"/>
  <c r="H3036" i="230" s="1"/>
  <c r="G3043" i="230"/>
  <c r="H3043" i="230" s="1"/>
  <c r="G3048" i="230"/>
  <c r="H3048" i="230" s="1"/>
  <c r="G3050" i="230"/>
  <c r="H3050" i="230" s="1"/>
  <c r="G3055" i="230"/>
  <c r="H3055" i="230" s="1"/>
  <c r="G3056" i="230"/>
  <c r="H3056" i="230" s="1"/>
  <c r="G3063" i="230"/>
  <c r="H3063" i="230" s="1"/>
  <c r="G3067" i="230"/>
  <c r="H3067" i="230" s="1"/>
  <c r="G3070" i="230"/>
  <c r="H3070" i="230" s="1"/>
  <c r="G3076" i="230"/>
  <c r="H3076" i="230" s="1"/>
  <c r="G3078" i="230"/>
  <c r="H3078" i="230" s="1"/>
  <c r="G3084" i="230"/>
  <c r="H3084" i="230" s="1"/>
  <c r="G3088" i="230"/>
  <c r="H3088" i="230" s="1"/>
  <c r="G3090" i="230"/>
  <c r="H3090" i="230" s="1"/>
  <c r="G3095" i="230"/>
  <c r="H3095" i="230" s="1"/>
  <c r="G3100" i="230"/>
  <c r="H3100" i="230" s="1"/>
  <c r="G3102" i="230"/>
  <c r="H3102" i="230" s="1"/>
  <c r="G3108" i="230"/>
  <c r="G3111" i="230"/>
  <c r="G3116" i="230"/>
  <c r="G3120" i="230"/>
  <c r="G3123" i="230"/>
  <c r="G3125" i="230"/>
  <c r="G3134" i="230"/>
  <c r="G3135" i="230"/>
  <c r="G3144" i="230"/>
  <c r="G3142" i="230"/>
  <c r="G3143" i="230"/>
  <c r="G3152" i="230"/>
  <c r="G3156" i="230"/>
  <c r="G3160" i="230"/>
  <c r="G3162" i="230"/>
  <c r="G1385" i="230"/>
  <c r="H1385" i="230" s="1"/>
  <c r="G1400" i="230"/>
  <c r="H1400" i="230" s="1"/>
  <c r="G1414" i="230"/>
  <c r="H1414" i="230" s="1"/>
  <c r="G1434" i="230"/>
  <c r="H1434" i="230" s="1"/>
  <c r="G1449" i="230"/>
  <c r="H1449" i="230" s="1"/>
  <c r="G1467" i="230"/>
  <c r="H1467" i="230" s="1"/>
  <c r="G1480" i="230"/>
  <c r="H1480" i="230" s="1"/>
  <c r="G1496" i="230"/>
  <c r="H1496" i="230" s="1"/>
  <c r="G1513" i="230"/>
  <c r="H1513" i="230" s="1"/>
  <c r="G1528" i="230"/>
  <c r="H1528" i="230" s="1"/>
  <c r="G1543" i="230"/>
  <c r="H1543" i="230" s="1"/>
  <c r="G1561" i="230"/>
  <c r="H1561" i="230" s="1"/>
  <c r="G1576" i="230"/>
  <c r="H1576" i="230" s="1"/>
  <c r="G1592" i="230"/>
  <c r="H1592" i="230" s="1"/>
  <c r="G1610" i="230"/>
  <c r="H1610" i="230" s="1"/>
  <c r="G1623" i="230"/>
  <c r="H1623" i="230" s="1"/>
  <c r="G1639" i="230"/>
  <c r="H1639" i="230" s="1"/>
  <c r="G1655" i="230"/>
  <c r="H1655" i="230" s="1"/>
  <c r="G1672" i="230"/>
  <c r="H1672" i="230" s="1"/>
  <c r="G1686" i="230"/>
  <c r="H1686" i="230" s="1"/>
  <c r="G1705" i="230"/>
  <c r="H1705" i="230" s="1"/>
  <c r="G1720" i="230"/>
  <c r="H1720" i="230" s="1"/>
  <c r="G1738" i="230"/>
  <c r="H1738" i="230" s="1"/>
  <c r="G1753" i="230"/>
  <c r="H1753" i="230" s="1"/>
  <c r="G1768" i="230"/>
  <c r="H1768" i="230" s="1"/>
  <c r="G1785" i="230"/>
  <c r="H1785" i="230" s="1"/>
  <c r="G1801" i="230"/>
  <c r="H1801" i="230" s="1"/>
  <c r="G1817" i="230"/>
  <c r="H1817" i="230" s="1"/>
  <c r="G1833" i="230"/>
  <c r="H1833" i="230" s="1"/>
  <c r="G1847" i="230"/>
  <c r="H1847" i="230" s="1"/>
  <c r="G1864" i="230"/>
  <c r="H1864" i="230" s="1"/>
  <c r="G1881" i="230"/>
  <c r="H1881" i="230" s="1"/>
  <c r="G1895" i="230"/>
  <c r="H1895" i="230" s="1"/>
  <c r="G1911" i="230"/>
  <c r="H1911" i="230" s="1"/>
  <c r="G1928" i="230"/>
  <c r="H1928" i="230" s="1"/>
  <c r="G1944" i="230"/>
  <c r="H1944" i="230" s="1"/>
  <c r="G1961" i="230"/>
  <c r="H1961" i="230" s="1"/>
  <c r="G1975" i="230"/>
  <c r="H1975" i="230" s="1"/>
  <c r="G1990" i="230"/>
  <c r="H1990" i="230" s="1"/>
  <c r="G2009" i="230"/>
  <c r="H2009" i="230" s="1"/>
  <c r="G2023" i="230"/>
  <c r="H2023" i="230" s="1"/>
  <c r="G2042" i="230"/>
  <c r="H2042" i="230" s="1"/>
  <c r="G2056" i="230"/>
  <c r="H2056" i="230" s="1"/>
  <c r="G2072" i="230"/>
  <c r="H2072" i="230" s="1"/>
  <c r="G2089" i="230"/>
  <c r="H2089" i="230" s="1"/>
  <c r="G2102" i="230"/>
  <c r="H2102" i="230" s="1"/>
  <c r="G2120" i="230"/>
  <c r="H2120" i="230" s="1"/>
  <c r="G2136" i="230"/>
  <c r="H2136" i="230" s="1"/>
  <c r="G2151" i="230"/>
  <c r="H2151" i="230" s="1"/>
  <c r="G2169" i="230"/>
  <c r="H2169" i="230" s="1"/>
  <c r="G2184" i="230"/>
  <c r="H2184" i="230" s="1"/>
  <c r="G2199" i="230"/>
  <c r="H2199" i="230" s="1"/>
  <c r="G2218" i="230"/>
  <c r="H2218" i="230" s="1"/>
  <c r="G2231" i="230"/>
  <c r="H2231" i="230" s="1"/>
  <c r="G2248" i="230"/>
  <c r="H2248" i="230" s="1"/>
  <c r="G2264" i="230"/>
  <c r="H2264" i="230" s="1"/>
  <c r="G2280" i="230"/>
  <c r="H2280" i="230" s="1"/>
  <c r="G2296" i="230"/>
  <c r="H2296" i="230" s="1"/>
  <c r="G2312" i="230"/>
  <c r="H2312" i="230" s="1"/>
  <c r="G2329" i="230"/>
  <c r="H2329" i="230" s="1"/>
  <c r="G2343" i="230"/>
  <c r="H2343" i="230" s="1"/>
  <c r="G2360" i="230"/>
  <c r="H2360" i="230" s="1"/>
  <c r="G2376" i="230"/>
  <c r="H2376" i="230" s="1"/>
  <c r="G2390" i="230"/>
  <c r="H2390" i="230" s="1"/>
  <c r="G2396" i="230"/>
  <c r="H2396" i="230" s="1"/>
  <c r="G2402" i="230"/>
  <c r="H2402" i="230" s="1"/>
  <c r="G2407" i="230"/>
  <c r="H2407" i="230" s="1"/>
  <c r="G2410" i="230"/>
  <c r="H2410" i="230" s="1"/>
  <c r="G2415" i="230"/>
  <c r="H2415" i="230" s="1"/>
  <c r="G2419" i="230"/>
  <c r="H2419" i="230" s="1"/>
  <c r="G2423" i="230"/>
  <c r="H2423" i="230" s="1"/>
  <c r="G2425" i="230"/>
  <c r="H2425" i="230" s="1"/>
  <c r="G2431" i="230"/>
  <c r="H2431" i="230" s="1"/>
  <c r="G2435" i="230"/>
  <c r="H2435" i="230" s="1"/>
  <c r="G2438" i="230"/>
  <c r="H2438" i="230" s="1"/>
  <c r="G2442" i="230"/>
  <c r="H2442" i="230" s="1"/>
  <c r="G2446" i="230"/>
  <c r="H2446" i="230" s="1"/>
  <c r="G2451" i="230"/>
  <c r="H2451" i="230" s="1"/>
  <c r="G2456" i="230"/>
  <c r="H2456" i="230" s="1"/>
  <c r="G2461" i="230"/>
  <c r="H2461" i="230" s="1"/>
  <c r="G2463" i="230"/>
  <c r="H2463" i="230" s="1"/>
  <c r="G2466" i="230"/>
  <c r="H2466" i="230" s="1"/>
  <c r="G2470" i="230"/>
  <c r="H2470" i="230" s="1"/>
  <c r="G2474" i="230"/>
  <c r="H2474" i="230" s="1"/>
  <c r="G2478" i="230"/>
  <c r="H2478" i="230" s="1"/>
  <c r="G2482" i="230"/>
  <c r="H2482" i="230" s="1"/>
  <c r="G2485" i="230"/>
  <c r="H2485" i="230" s="1"/>
  <c r="G2488" i="230"/>
  <c r="H2488" i="230" s="1"/>
  <c r="G2494" i="230"/>
  <c r="H2494" i="230" s="1"/>
  <c r="G2499" i="230"/>
  <c r="H2499" i="230" s="1"/>
  <c r="G2501" i="230"/>
  <c r="H2501" i="230" s="1"/>
  <c r="G2507" i="230"/>
  <c r="H2507" i="230" s="1"/>
  <c r="G2508" i="230"/>
  <c r="H2508" i="230" s="1"/>
  <c r="G2515" i="230"/>
  <c r="H2515" i="230" s="1"/>
  <c r="G2519" i="230"/>
  <c r="H2519" i="230" s="1"/>
  <c r="G2522" i="230"/>
  <c r="H2522" i="230" s="1"/>
  <c r="G2526" i="230"/>
  <c r="H2526" i="230" s="1"/>
  <c r="G2529" i="230"/>
  <c r="H2529" i="230" s="1"/>
  <c r="G2534" i="230"/>
  <c r="H2534" i="230" s="1"/>
  <c r="G2540" i="230"/>
  <c r="H2540" i="230" s="1"/>
  <c r="G2541" i="230"/>
  <c r="H2541" i="230" s="1"/>
  <c r="G2544" i="230"/>
  <c r="H2544" i="230" s="1"/>
  <c r="G2549" i="230"/>
  <c r="H2549" i="230" s="1"/>
  <c r="G2555" i="230"/>
  <c r="H2555" i="230" s="1"/>
  <c r="G2556" i="230"/>
  <c r="H2556" i="230" s="1"/>
  <c r="G2563" i="230"/>
  <c r="H2563" i="230" s="1"/>
  <c r="G2564" i="230"/>
  <c r="H2564" i="230" s="1"/>
  <c r="G2570" i="230"/>
  <c r="H2570" i="230" s="1"/>
  <c r="G2573" i="230"/>
  <c r="H2573" i="230" s="1"/>
  <c r="G2578" i="230"/>
  <c r="H2578" i="230" s="1"/>
  <c r="G2587" i="230"/>
  <c r="H2587" i="230" s="1"/>
  <c r="G2584" i="230"/>
  <c r="H2584" i="230" s="1"/>
  <c r="G2589" i="230"/>
  <c r="H2589" i="230" s="1"/>
  <c r="G2595" i="230"/>
  <c r="H2595" i="230" s="1"/>
  <c r="G2598" i="230"/>
  <c r="H2598" i="230" s="1"/>
  <c r="G2602" i="230"/>
  <c r="H2602" i="230" s="1"/>
  <c r="G2606" i="230"/>
  <c r="H2606" i="230" s="1"/>
  <c r="G2610" i="230"/>
  <c r="H2610" i="230" s="1"/>
  <c r="G2614" i="230"/>
  <c r="H2614" i="230" s="1"/>
  <c r="G2619" i="230"/>
  <c r="H2619" i="230" s="1"/>
  <c r="G2623" i="230"/>
  <c r="H2623" i="230" s="1"/>
  <c r="G2630" i="230"/>
  <c r="H2630" i="230" s="1"/>
  <c r="G2628" i="230"/>
  <c r="H2628" i="230" s="1"/>
  <c r="G2634" i="230"/>
  <c r="H2634" i="230" s="1"/>
  <c r="G2638" i="230"/>
  <c r="H2638" i="230" s="1"/>
  <c r="G2642" i="230"/>
  <c r="H2642" i="230" s="1"/>
  <c r="G2646" i="230"/>
  <c r="H2646" i="230" s="1"/>
  <c r="G2648" i="230"/>
  <c r="H2648" i="230" s="1"/>
  <c r="G2654" i="230"/>
  <c r="H2654" i="230" s="1"/>
  <c r="G2657" i="230"/>
  <c r="H2657" i="230" s="1"/>
  <c r="G2662" i="230"/>
  <c r="H2662" i="230" s="1"/>
  <c r="G2667" i="230"/>
  <c r="H2667" i="230" s="1"/>
  <c r="G2670" i="230"/>
  <c r="H2670" i="230" s="1"/>
  <c r="G2675" i="230"/>
  <c r="H2675" i="230" s="1"/>
  <c r="G2679" i="230"/>
  <c r="H2679" i="230" s="1"/>
  <c r="G2682" i="230"/>
  <c r="H2682" i="230" s="1"/>
  <c r="G2686" i="230"/>
  <c r="H2686" i="230" s="1"/>
  <c r="G2690" i="230"/>
  <c r="H2690" i="230" s="1"/>
  <c r="G2694" i="230"/>
  <c r="H2694" i="230" s="1"/>
  <c r="G2700" i="230"/>
  <c r="H2700" i="230" s="1"/>
  <c r="G2702" i="230"/>
  <c r="H2702" i="230" s="1"/>
  <c r="G2706" i="230"/>
  <c r="H2706" i="230" s="1"/>
  <c r="G2710" i="230"/>
  <c r="H2710" i="230" s="1"/>
  <c r="G2714" i="230"/>
  <c r="H2714" i="230" s="1"/>
  <c r="G2722" i="230"/>
  <c r="H2722" i="230" s="1"/>
  <c r="G2719" i="230"/>
  <c r="H2719" i="230" s="1"/>
  <c r="G2726" i="230"/>
  <c r="H2726" i="230" s="1"/>
  <c r="G2728" i="230"/>
  <c r="H2728" i="230" s="1"/>
  <c r="G2734" i="230"/>
  <c r="H2734" i="230" s="1"/>
  <c r="G2738" i="230"/>
  <c r="H2738" i="230" s="1"/>
  <c r="G2745" i="230"/>
  <c r="H2745" i="230" s="1"/>
  <c r="G2746" i="230"/>
  <c r="H2746" i="230" s="1"/>
  <c r="G2753" i="230"/>
  <c r="H2753" i="230" s="1"/>
  <c r="G2754" i="230"/>
  <c r="H2754" i="230" s="1"/>
  <c r="G2756" i="230"/>
  <c r="H2756" i="230" s="1"/>
  <c r="G2762" i="230"/>
  <c r="H2762" i="230" s="1"/>
  <c r="G2765" i="230"/>
  <c r="H2765" i="230" s="1"/>
  <c r="G2769" i="230"/>
  <c r="H2769" i="230" s="1"/>
  <c r="G2775" i="230"/>
  <c r="H2775" i="230" s="1"/>
  <c r="G2778" i="230"/>
  <c r="H2778" i="230" s="1"/>
  <c r="G2782" i="230"/>
  <c r="H2782" i="230" s="1"/>
  <c r="G2786" i="230"/>
  <c r="H2786" i="230" s="1"/>
  <c r="G2789" i="230"/>
  <c r="H2789" i="230" s="1"/>
  <c r="G2794" i="230"/>
  <c r="H2794" i="230" s="1"/>
  <c r="G2797" i="230"/>
  <c r="H2797" i="230" s="1"/>
  <c r="G2802" i="230"/>
  <c r="H2802" i="230" s="1"/>
  <c r="G2806" i="230"/>
  <c r="H2806" i="230" s="1"/>
  <c r="G2811" i="230"/>
  <c r="H2811" i="230" s="1"/>
  <c r="G2814" i="230"/>
  <c r="H2814" i="230" s="1"/>
  <c r="G2820" i="230"/>
  <c r="H2820" i="230" s="1"/>
  <c r="G2822" i="230"/>
  <c r="H2822" i="230" s="1"/>
  <c r="G2826" i="230"/>
  <c r="H2826" i="230" s="1"/>
  <c r="G2830" i="230"/>
  <c r="H2830" i="230" s="1"/>
  <c r="G2836" i="230"/>
  <c r="H2836" i="230" s="1"/>
  <c r="G2838" i="230"/>
  <c r="H2838" i="230" s="1"/>
  <c r="G2842" i="230"/>
  <c r="H2842" i="230" s="1"/>
  <c r="G2846" i="230"/>
  <c r="H2846" i="230" s="1"/>
  <c r="G2850" i="230"/>
  <c r="H2850" i="230" s="1"/>
  <c r="G2855" i="230"/>
  <c r="H2855" i="230" s="1"/>
  <c r="G2859" i="230"/>
  <c r="H2859" i="230" s="1"/>
  <c r="G2863" i="230"/>
  <c r="H2863" i="230" s="1"/>
  <c r="G2867" i="230"/>
  <c r="H2867" i="230" s="1"/>
  <c r="G2869" i="230"/>
  <c r="H2869" i="230" s="1"/>
  <c r="G2872" i="230"/>
  <c r="H2872" i="230" s="1"/>
  <c r="G2877" i="230"/>
  <c r="H2877" i="230" s="1"/>
  <c r="G2880" i="230"/>
  <c r="H2880" i="230" s="1"/>
  <c r="G2885" i="230"/>
  <c r="H2885" i="230" s="1"/>
  <c r="G2891" i="230"/>
  <c r="H2891" i="230" s="1"/>
  <c r="G2894" i="230"/>
  <c r="H2894" i="230" s="1"/>
  <c r="G2898" i="230"/>
  <c r="H2898" i="230" s="1"/>
  <c r="G2901" i="230"/>
  <c r="H2901" i="230" s="1"/>
  <c r="G2905" i="230"/>
  <c r="H2905" i="230" s="1"/>
  <c r="G2909" i="230"/>
  <c r="H2909" i="230" s="1"/>
  <c r="G2914" i="230"/>
  <c r="H2914" i="230" s="1"/>
  <c r="G2918" i="230"/>
  <c r="H2918" i="230" s="1"/>
  <c r="G2922" i="230"/>
  <c r="H2922" i="230" s="1"/>
  <c r="G2926" i="230"/>
  <c r="H2926" i="230" s="1"/>
  <c r="G2930" i="230"/>
  <c r="H2930" i="230" s="1"/>
  <c r="G2935" i="230"/>
  <c r="H2935" i="230" s="1"/>
  <c r="G2937" i="230"/>
  <c r="H2937" i="230" s="1"/>
  <c r="G2943" i="230"/>
  <c r="H2943" i="230" s="1"/>
  <c r="G2946" i="230"/>
  <c r="H2946" i="230" s="1"/>
  <c r="G2950" i="230"/>
  <c r="H2950" i="230" s="1"/>
  <c r="G2952" i="230"/>
  <c r="H2952" i="230" s="1"/>
  <c r="G2956" i="230"/>
  <c r="H2956" i="230" s="1"/>
  <c r="G2962" i="230"/>
  <c r="H2962" i="230" s="1"/>
  <c r="G2969" i="230"/>
  <c r="H2969" i="230" s="1"/>
  <c r="G2968" i="230"/>
  <c r="H2968" i="230" s="1"/>
  <c r="G2973" i="230"/>
  <c r="H2973" i="230" s="1"/>
  <c r="G2981" i="230"/>
  <c r="H2981" i="230" s="1"/>
  <c r="G2983" i="230"/>
  <c r="H2983" i="230" s="1"/>
  <c r="G2986" i="230"/>
  <c r="H2986" i="230" s="1"/>
  <c r="G2987" i="230"/>
  <c r="H2987" i="230" s="1"/>
  <c r="G2995" i="230"/>
  <c r="H2995" i="230" s="1"/>
  <c r="G2999" i="230"/>
  <c r="H2999" i="230" s="1"/>
  <c r="G3000" i="230"/>
  <c r="H3000" i="230" s="1"/>
  <c r="G3008" i="230"/>
  <c r="H3008" i="230" s="1"/>
  <c r="G3012" i="230"/>
  <c r="H3012" i="230" s="1"/>
  <c r="G3011" i="230"/>
  <c r="H3011" i="230" s="1"/>
  <c r="G3019" i="230"/>
  <c r="H3019" i="230" s="1"/>
  <c r="G3022" i="230"/>
  <c r="H3022" i="230" s="1"/>
  <c r="G3025" i="230"/>
  <c r="H3025" i="230" s="1"/>
  <c r="G3030" i="230"/>
  <c r="H3030" i="230" s="1"/>
  <c r="G3032" i="230"/>
  <c r="H3032" i="230" s="1"/>
  <c r="G3041" i="230"/>
  <c r="H3041" i="230" s="1"/>
  <c r="G3044" i="230"/>
  <c r="H3044" i="230" s="1"/>
  <c r="G3045" i="230"/>
  <c r="H3045" i="230" s="1"/>
  <c r="G3049" i="230"/>
  <c r="H3049" i="230" s="1"/>
  <c r="G3053" i="230"/>
  <c r="H3053" i="230" s="1"/>
  <c r="G3061" i="230"/>
  <c r="H3061" i="230" s="1"/>
  <c r="G3062" i="230"/>
  <c r="H3062" i="230" s="1"/>
  <c r="G3066" i="230"/>
  <c r="H3066" i="230" s="1"/>
  <c r="G3069" i="230"/>
  <c r="H3069" i="230" s="1"/>
  <c r="G3073" i="230"/>
  <c r="H3073" i="230" s="1"/>
  <c r="G3075" i="230"/>
  <c r="H3075" i="230" s="1"/>
  <c r="G3082" i="230"/>
  <c r="H3082" i="230" s="1"/>
  <c r="G3085" i="230"/>
  <c r="H3085" i="230" s="1"/>
  <c r="G3092" i="230"/>
  <c r="H3092" i="230" s="1"/>
  <c r="G3094" i="230"/>
  <c r="H3094" i="230" s="1"/>
  <c r="G3098" i="230"/>
  <c r="H3098" i="230" s="1"/>
  <c r="G3101" i="230"/>
  <c r="H3101" i="230" s="1"/>
  <c r="G3105" i="230"/>
  <c r="G3110" i="230"/>
  <c r="G3113" i="230"/>
  <c r="G3117" i="230"/>
  <c r="G3124" i="230"/>
  <c r="G3127" i="230"/>
  <c r="G3129" i="230"/>
  <c r="G3133" i="230"/>
  <c r="G3139" i="230"/>
  <c r="G3140" i="230"/>
  <c r="G3145" i="230"/>
  <c r="G3150" i="230"/>
  <c r="G3151" i="230"/>
  <c r="G3818" i="230"/>
  <c r="G3814" i="230"/>
  <c r="G3812" i="230"/>
  <c r="G3805" i="230"/>
  <c r="G3799" i="230"/>
  <c r="G3798" i="230"/>
  <c r="G3795" i="230"/>
  <c r="G3788" i="230"/>
  <c r="G3786" i="230"/>
  <c r="G3782" i="230"/>
  <c r="G3776" i="230"/>
  <c r="G3773" i="230"/>
  <c r="G3766" i="230"/>
  <c r="G3765" i="230"/>
  <c r="G3759" i="230"/>
  <c r="G3760" i="230"/>
  <c r="G3754" i="230"/>
  <c r="G3750" i="230"/>
  <c r="G3745" i="230"/>
  <c r="G3741" i="230"/>
  <c r="G3737" i="230"/>
  <c r="G3730" i="230"/>
  <c r="G3729" i="230"/>
  <c r="G3725" i="230"/>
  <c r="G3720" i="230"/>
  <c r="G3719" i="230"/>
  <c r="G3713" i="230"/>
  <c r="G3710" i="230"/>
  <c r="G3708" i="230"/>
  <c r="G3704" i="230"/>
  <c r="G3697" i="230"/>
  <c r="G3693" i="230"/>
  <c r="G3691" i="230"/>
  <c r="G3684" i="230"/>
  <c r="G3682" i="230"/>
  <c r="G3675" i="230"/>
  <c r="G3676" i="230"/>
  <c r="G3669" i="230"/>
  <c r="G3666" i="230"/>
  <c r="G3661" i="230"/>
  <c r="G3656" i="230"/>
  <c r="G3650" i="230"/>
  <c r="G3647" i="230"/>
  <c r="G3645" i="230"/>
  <c r="G3640" i="230"/>
  <c r="G3637" i="230"/>
  <c r="G3632" i="230"/>
  <c r="G3630" i="230"/>
  <c r="G3624" i="230"/>
  <c r="G3619" i="230"/>
  <c r="G3616" i="230"/>
  <c r="G3614" i="230"/>
  <c r="G3609" i="230"/>
  <c r="G3604" i="230"/>
  <c r="G3601" i="230"/>
  <c r="G3599" i="230"/>
  <c r="G3592" i="230"/>
  <c r="G3589" i="230"/>
  <c r="G3583" i="230"/>
  <c r="G3579" i="230"/>
  <c r="G3577" i="230"/>
  <c r="G3573" i="230"/>
  <c r="G3569" i="230"/>
  <c r="G3566" i="230"/>
  <c r="G3561" i="230"/>
  <c r="G3556" i="230"/>
  <c r="G3553" i="230"/>
  <c r="G3549" i="230"/>
  <c r="G3545" i="230"/>
  <c r="G3541" i="230"/>
  <c r="G3535" i="230"/>
  <c r="G3533" i="230"/>
  <c r="G3526" i="230"/>
  <c r="G3525" i="230"/>
  <c r="G3520" i="230"/>
  <c r="G3516" i="230"/>
  <c r="G3514" i="230"/>
  <c r="G3510" i="230"/>
  <c r="G3505" i="230"/>
  <c r="G3500" i="230"/>
  <c r="G3498" i="230"/>
  <c r="G3494" i="230"/>
  <c r="G3489" i="230"/>
  <c r="G3487" i="230"/>
  <c r="G3481" i="230"/>
  <c r="G3475" i="230"/>
  <c r="G3471" i="230"/>
  <c r="G3470" i="230"/>
  <c r="G3463" i="230"/>
  <c r="G3461" i="230"/>
  <c r="G3457" i="230"/>
  <c r="G3451" i="230"/>
  <c r="G3450" i="230"/>
  <c r="G3444" i="230"/>
  <c r="G3441" i="230"/>
  <c r="G3440" i="230"/>
  <c r="G3433" i="230"/>
  <c r="G3432" i="230"/>
  <c r="G3425" i="230"/>
  <c r="G3419" i="230"/>
  <c r="G3418" i="230"/>
  <c r="G3413" i="230"/>
  <c r="G3409" i="230"/>
  <c r="G3404" i="230"/>
  <c r="G3401" i="230"/>
  <c r="G3397" i="230"/>
  <c r="G3393" i="230"/>
  <c r="G3386" i="230"/>
  <c r="G3384" i="230"/>
  <c r="G3380" i="230"/>
  <c r="G3377" i="230"/>
  <c r="G3373" i="230"/>
  <c r="G3369" i="230"/>
  <c r="G3365" i="230"/>
  <c r="G3361" i="230"/>
  <c r="G3357" i="230"/>
  <c r="G3353" i="230"/>
  <c r="G3346" i="230"/>
  <c r="G3345" i="230"/>
  <c r="G3342" i="230"/>
  <c r="G3336" i="230"/>
  <c r="G3332" i="230"/>
  <c r="G3330" i="230"/>
  <c r="G3325" i="230"/>
  <c r="G3321" i="230"/>
  <c r="G3318" i="230"/>
  <c r="G3313" i="230"/>
  <c r="G3308" i="230"/>
  <c r="G3305" i="230"/>
  <c r="G3301" i="230"/>
  <c r="G3297" i="230"/>
  <c r="G3293" i="230"/>
  <c r="G3289" i="230"/>
  <c r="G3285" i="230"/>
  <c r="G3281" i="230"/>
  <c r="G3277" i="230"/>
  <c r="G3271" i="230"/>
  <c r="G3268" i="230"/>
  <c r="G3265" i="230"/>
  <c r="G3260" i="230"/>
  <c r="G3259" i="230"/>
  <c r="G3255" i="230"/>
  <c r="G3247" i="230"/>
  <c r="G3249" i="230"/>
  <c r="G3241" i="230"/>
  <c r="G3234" i="230"/>
  <c r="G3235" i="230"/>
  <c r="G3229" i="230"/>
  <c r="G3224" i="230"/>
  <c r="G3221" i="230"/>
  <c r="G3215" i="230"/>
  <c r="G3213" i="230"/>
  <c r="G3209" i="230"/>
  <c r="G3205" i="230"/>
  <c r="G3200" i="230"/>
  <c r="G3197" i="230"/>
  <c r="G3190" i="230"/>
  <c r="G3188" i="230"/>
  <c r="G3189" i="230"/>
  <c r="G3183" i="230"/>
  <c r="G3179" i="230"/>
  <c r="G3171" i="230"/>
  <c r="G3169" i="230"/>
  <c r="G3159" i="230"/>
  <c r="G3155" i="230"/>
  <c r="G3138" i="230"/>
  <c r="G3122" i="230"/>
  <c r="G3103" i="230"/>
  <c r="G3087" i="230"/>
  <c r="H3087" i="230" s="1"/>
  <c r="G3074" i="230"/>
  <c r="H3074" i="230" s="1"/>
  <c r="G3059" i="230"/>
  <c r="H3059" i="230" s="1"/>
  <c r="G3038" i="230"/>
  <c r="H3038" i="230" s="1"/>
  <c r="G3028" i="230"/>
  <c r="H3028" i="230" s="1"/>
  <c r="G3009" i="230"/>
  <c r="H3009" i="230" s="1"/>
  <c r="G2991" i="230"/>
  <c r="H2991" i="230" s="1"/>
  <c r="G2976" i="230"/>
  <c r="H2976" i="230" s="1"/>
  <c r="G2960" i="230"/>
  <c r="H2960" i="230" s="1"/>
  <c r="G2945" i="230"/>
  <c r="H2945" i="230" s="1"/>
  <c r="G2929" i="230"/>
  <c r="H2929" i="230" s="1"/>
  <c r="G2913" i="230"/>
  <c r="H2913" i="230" s="1"/>
  <c r="G2897" i="230"/>
  <c r="H2897" i="230" s="1"/>
  <c r="G2883" i="230"/>
  <c r="H2883" i="230" s="1"/>
  <c r="G2865" i="230"/>
  <c r="H2865" i="230" s="1"/>
  <c r="G2852" i="230"/>
  <c r="H2852" i="230" s="1"/>
  <c r="G2834" i="230"/>
  <c r="H2834" i="230" s="1"/>
  <c r="G2819" i="230"/>
  <c r="H2819" i="230" s="1"/>
  <c r="G2801" i="230"/>
  <c r="H2801" i="230" s="1"/>
  <c r="G2785" i="230"/>
  <c r="H2785" i="230" s="1"/>
  <c r="G2770" i="230"/>
  <c r="H2770" i="230" s="1"/>
  <c r="G2750" i="230"/>
  <c r="H2750" i="230" s="1"/>
  <c r="G2735" i="230"/>
  <c r="H2735" i="230" s="1"/>
  <c r="G2720" i="230"/>
  <c r="H2720" i="230" s="1"/>
  <c r="G2705" i="230"/>
  <c r="H2705" i="230" s="1"/>
  <c r="G2689" i="230"/>
  <c r="H2689" i="230" s="1"/>
  <c r="G2673" i="230"/>
  <c r="H2673" i="230" s="1"/>
  <c r="G2658" i="230"/>
  <c r="H2658" i="230" s="1"/>
  <c r="G2641" i="230"/>
  <c r="H2641" i="230" s="1"/>
  <c r="G2624" i="230"/>
  <c r="H2624" i="230" s="1"/>
  <c r="G2609" i="230"/>
  <c r="H2609" i="230" s="1"/>
  <c r="G2594" i="230"/>
  <c r="H2594" i="230" s="1"/>
  <c r="G2579" i="230"/>
  <c r="H2579" i="230" s="1"/>
  <c r="G2560" i="230"/>
  <c r="H2560" i="230" s="1"/>
  <c r="G2546" i="230"/>
  <c r="H2546" i="230" s="1"/>
  <c r="G2530" i="230"/>
  <c r="H2530" i="230" s="1"/>
  <c r="G2511" i="230"/>
  <c r="H2511" i="230" s="1"/>
  <c r="G2497" i="230"/>
  <c r="H2497" i="230" s="1"/>
  <c r="G2484" i="230"/>
  <c r="H2484" i="230" s="1"/>
  <c r="G2465" i="230"/>
  <c r="H2465" i="230" s="1"/>
  <c r="G2448" i="230"/>
  <c r="H2448" i="230" s="1"/>
  <c r="G2432" i="230"/>
  <c r="H2432" i="230" s="1"/>
  <c r="G2417" i="230"/>
  <c r="H2417" i="230" s="1"/>
  <c r="G2399" i="230"/>
  <c r="H2399" i="230" s="1"/>
  <c r="G2358" i="230"/>
  <c r="H2358" i="230" s="1"/>
  <c r="G2292" i="230"/>
  <c r="H2292" i="230" s="1"/>
  <c r="G2227" i="230"/>
  <c r="H2227" i="230" s="1"/>
  <c r="G2163" i="230"/>
  <c r="H2163" i="230" s="1"/>
  <c r="G2101" i="230"/>
  <c r="H2101" i="230" s="1"/>
  <c r="G2036" i="230"/>
  <c r="H2036" i="230" s="1"/>
  <c r="G1969" i="230"/>
  <c r="H1969" i="230" s="1"/>
  <c r="G1909" i="230"/>
  <c r="H1909" i="230" s="1"/>
  <c r="G1844" i="230"/>
  <c r="H1844" i="230" s="1"/>
  <c r="G1780" i="230"/>
  <c r="H1780" i="230" s="1"/>
  <c r="G1717" i="230"/>
  <c r="H1717" i="230" s="1"/>
  <c r="G1652" i="230"/>
  <c r="H1652" i="230" s="1"/>
  <c r="G1590" i="230"/>
  <c r="H1590" i="230" s="1"/>
  <c r="G1524" i="230"/>
  <c r="H1524" i="230" s="1"/>
  <c r="G1461" i="230"/>
  <c r="H1461" i="230" s="1"/>
  <c r="G1395" i="230"/>
  <c r="H1395" i="230" s="1"/>
  <c r="G3824" i="230"/>
  <c r="G3820" i="230"/>
  <c r="G3813" i="230"/>
  <c r="G3810" i="230"/>
  <c r="G3806" i="230"/>
  <c r="G3804" i="230"/>
  <c r="G3797" i="230"/>
  <c r="G3794" i="230"/>
  <c r="G3790" i="230"/>
  <c r="G3784" i="230"/>
  <c r="G3780" i="230"/>
  <c r="G3778" i="230"/>
  <c r="G3777" i="230"/>
  <c r="G3768" i="230"/>
  <c r="G3770" i="230"/>
  <c r="G3762" i="230"/>
  <c r="G3755" i="230"/>
  <c r="G3756" i="230"/>
  <c r="G3749" i="230"/>
  <c r="G3746" i="230"/>
  <c r="G3742" i="230"/>
  <c r="G3738" i="230"/>
  <c r="G3736" i="230"/>
  <c r="G3732" i="230"/>
  <c r="G3728" i="230"/>
  <c r="G3721" i="230"/>
  <c r="G3717" i="230"/>
  <c r="G3715" i="230"/>
  <c r="G3711" i="230"/>
  <c r="G3705" i="230"/>
  <c r="G3701" i="230"/>
  <c r="G3699" i="230"/>
  <c r="G3692" i="230"/>
  <c r="G3688" i="230"/>
  <c r="G3686" i="230"/>
  <c r="G3680" i="230"/>
  <c r="G3678" i="230"/>
  <c r="G3674" i="230"/>
  <c r="G3672" i="230"/>
  <c r="G3665" i="230"/>
  <c r="G3662" i="230"/>
  <c r="G3659" i="230"/>
  <c r="G3654" i="230"/>
  <c r="G3651" i="230"/>
  <c r="G3648" i="230"/>
  <c r="G3641" i="230"/>
  <c r="G3638" i="230"/>
  <c r="G3635" i="230"/>
  <c r="G3629" i="230"/>
  <c r="G3627" i="230"/>
  <c r="G3621" i="230"/>
  <c r="G3618" i="230"/>
  <c r="G3613" i="230"/>
  <c r="G3612" i="230"/>
  <c r="G3606" i="230"/>
  <c r="G3603" i="230"/>
  <c r="G3597" i="230"/>
  <c r="G3595" i="230"/>
  <c r="G3591" i="230"/>
  <c r="G3586" i="230"/>
  <c r="G3581" i="230"/>
  <c r="G3578" i="230"/>
  <c r="G3574" i="230"/>
  <c r="G3570" i="230"/>
  <c r="G3564" i="230"/>
  <c r="G3560" i="230"/>
  <c r="G3558" i="230"/>
  <c r="G3555" i="230"/>
  <c r="G3550" i="230"/>
  <c r="G3546" i="230"/>
  <c r="G3542" i="230"/>
  <c r="G3538" i="230"/>
  <c r="G3537" i="230"/>
  <c r="G3532" i="230"/>
  <c r="G3528" i="230"/>
  <c r="G3522" i="230"/>
  <c r="G3519" i="230"/>
  <c r="G3512" i="230"/>
  <c r="G3513" i="230"/>
  <c r="G3506" i="230"/>
  <c r="G3501" i="230"/>
  <c r="G3499" i="230"/>
  <c r="G3495" i="230"/>
  <c r="G3490" i="230"/>
  <c r="G3482" i="230"/>
  <c r="G3480" i="230"/>
  <c r="G3478" i="230"/>
  <c r="G3474" i="230"/>
  <c r="G3469" i="230"/>
  <c r="G3467" i="230"/>
  <c r="G3462" i="230"/>
  <c r="G3458" i="230"/>
  <c r="G3454" i="230"/>
  <c r="G3452" i="230"/>
  <c r="G3445" i="230"/>
  <c r="G3442" i="230"/>
  <c r="G3437" i="230"/>
  <c r="G3434" i="230"/>
  <c r="G3428" i="230"/>
  <c r="G3426" i="230"/>
  <c r="G3422" i="230"/>
  <c r="G3417" i="230"/>
  <c r="G3415" i="230"/>
  <c r="G3411" i="230"/>
  <c r="G3400" i="230"/>
  <c r="G3402" i="230"/>
  <c r="G3399" i="230"/>
  <c r="G3394" i="230"/>
  <c r="G3390" i="230"/>
  <c r="G3389" i="230"/>
  <c r="G3382" i="230"/>
  <c r="G3378" i="230"/>
  <c r="G3374" i="230"/>
  <c r="G3370" i="230"/>
  <c r="G3366" i="230"/>
  <c r="G3362" i="230"/>
  <c r="G3358" i="230"/>
  <c r="G3354" i="230"/>
  <c r="G3349" i="230"/>
  <c r="G3347" i="230"/>
  <c r="G3343" i="230"/>
  <c r="G3337" i="230"/>
  <c r="G3333" i="230"/>
  <c r="G3329" i="230"/>
  <c r="G3326" i="230"/>
  <c r="G3320" i="230"/>
  <c r="G3319" i="230"/>
  <c r="G3315" i="230"/>
  <c r="G3310" i="230"/>
  <c r="G3306" i="230"/>
  <c r="G3302" i="230"/>
  <c r="G3298" i="230"/>
  <c r="G3294" i="230"/>
  <c r="G3290" i="230"/>
  <c r="G3286" i="230"/>
  <c r="G3282" i="230"/>
  <c r="G3278" i="230"/>
  <c r="G3274" i="230"/>
  <c r="G3270" i="230"/>
  <c r="G3267" i="230"/>
  <c r="G3263" i="230"/>
  <c r="G3261" i="230"/>
  <c r="G3254" i="230"/>
  <c r="G3251" i="230"/>
  <c r="G3246" i="230"/>
  <c r="G3242" i="230"/>
  <c r="G3239" i="230"/>
  <c r="G3233" i="230"/>
  <c r="G3230" i="230"/>
  <c r="G3225" i="230"/>
  <c r="G3222" i="230"/>
  <c r="G3218" i="230"/>
  <c r="G3216" i="230"/>
  <c r="G3208" i="230"/>
  <c r="G3207" i="230"/>
  <c r="G3203" i="230"/>
  <c r="G3199" i="230"/>
  <c r="G3194" i="230"/>
  <c r="G3192" i="230"/>
  <c r="G3185" i="230"/>
  <c r="G3181" i="230"/>
  <c r="G3177" i="230"/>
  <c r="G3173" i="230"/>
  <c r="G3172" i="230"/>
  <c r="G3166" i="230"/>
  <c r="G3154" i="230"/>
  <c r="G3141" i="230"/>
  <c r="G3128" i="230"/>
  <c r="G3107" i="230"/>
  <c r="G3091" i="230"/>
  <c r="H3091" i="230" s="1"/>
  <c r="G3080" i="230"/>
  <c r="H3080" i="230" s="1"/>
  <c r="G3058" i="230"/>
  <c r="H3058" i="230" s="1"/>
  <c r="G3046" i="230"/>
  <c r="H3046" i="230" s="1"/>
  <c r="G3029" i="230"/>
  <c r="H3029" i="230" s="1"/>
  <c r="G3013" i="230"/>
  <c r="H3013" i="230" s="1"/>
  <c r="G2996" i="230"/>
  <c r="H2996" i="230" s="1"/>
  <c r="G2979" i="230"/>
  <c r="H2979" i="230" s="1"/>
  <c r="G2967" i="230"/>
  <c r="H2967" i="230" s="1"/>
  <c r="G2949" i="230"/>
  <c r="H2949" i="230" s="1"/>
  <c r="G2932" i="230"/>
  <c r="H2932" i="230" s="1"/>
  <c r="G2917" i="230"/>
  <c r="H2917" i="230" s="1"/>
  <c r="G2902" i="230"/>
  <c r="H2902" i="230" s="1"/>
  <c r="G2884" i="230"/>
  <c r="H2884" i="230" s="1"/>
  <c r="G2866" i="230"/>
  <c r="H2866" i="230" s="1"/>
  <c r="G2851" i="230"/>
  <c r="H2851" i="230" s="1"/>
  <c r="G2835" i="230"/>
  <c r="H2835" i="230" s="1"/>
  <c r="G2821" i="230"/>
  <c r="H2821" i="230" s="1"/>
  <c r="G2805" i="230"/>
  <c r="H2805" i="230" s="1"/>
  <c r="G2790" i="230"/>
  <c r="H2790" i="230" s="1"/>
  <c r="G2772" i="230"/>
  <c r="H2772" i="230" s="1"/>
  <c r="G2758" i="230"/>
  <c r="H2758" i="230" s="1"/>
  <c r="G2741" i="230"/>
  <c r="H2741" i="230" s="1"/>
  <c r="G2724" i="230"/>
  <c r="H2724" i="230" s="1"/>
  <c r="G2709" i="230"/>
  <c r="H2709" i="230" s="1"/>
  <c r="G2693" i="230"/>
  <c r="H2693" i="230" s="1"/>
  <c r="G2677" i="230"/>
  <c r="H2677" i="230" s="1"/>
  <c r="G2661" i="230"/>
  <c r="H2661" i="230" s="1"/>
  <c r="G2644" i="230"/>
  <c r="H2644" i="230" s="1"/>
  <c r="G2629" i="230"/>
  <c r="H2629" i="230" s="1"/>
  <c r="G2613" i="230"/>
  <c r="H2613" i="230" s="1"/>
  <c r="G2597" i="230"/>
  <c r="H2597" i="230" s="1"/>
  <c r="G2580" i="230"/>
  <c r="H2580" i="230" s="1"/>
  <c r="G2566" i="230"/>
  <c r="H2566" i="230" s="1"/>
  <c r="G2554" i="230"/>
  <c r="H2554" i="230" s="1"/>
  <c r="G2533" i="230"/>
  <c r="H2533" i="230" s="1"/>
  <c r="G2517" i="230"/>
  <c r="H2517" i="230" s="1"/>
  <c r="G2502" i="230"/>
  <c r="H2502" i="230" s="1"/>
  <c r="G2487" i="230"/>
  <c r="H2487" i="230" s="1"/>
  <c r="G2468" i="230"/>
  <c r="H2468" i="230" s="1"/>
  <c r="G2453" i="230"/>
  <c r="H2453" i="230" s="1"/>
  <c r="G2437" i="230"/>
  <c r="H2437" i="230" s="1"/>
  <c r="G2421" i="230"/>
  <c r="H2421" i="230" s="1"/>
  <c r="G2405" i="230"/>
  <c r="H2405" i="230" s="1"/>
  <c r="G2372" i="230"/>
  <c r="H2372" i="230" s="1"/>
  <c r="G2308" i="230"/>
  <c r="H2308" i="230" s="1"/>
  <c r="G2243" i="230"/>
  <c r="H2243" i="230" s="1"/>
  <c r="G2182" i="230"/>
  <c r="H2182" i="230" s="1"/>
  <c r="G2117" i="230"/>
  <c r="H2117" i="230" s="1"/>
  <c r="G2053" i="230"/>
  <c r="H2053" i="230" s="1"/>
  <c r="G1989" i="230"/>
  <c r="H1989" i="230" s="1"/>
  <c r="G1923" i="230"/>
  <c r="H1923" i="230" s="1"/>
  <c r="G1859" i="230"/>
  <c r="H1859" i="230" s="1"/>
  <c r="G1797" i="230"/>
  <c r="H1797" i="230" s="1"/>
  <c r="G1731" i="230"/>
  <c r="H1731" i="230" s="1"/>
  <c r="G1665" i="230"/>
  <c r="H1665" i="230" s="1"/>
  <c r="G1604" i="230"/>
  <c r="H1604" i="230" s="1"/>
  <c r="G1542" i="230"/>
  <c r="H1542" i="230" s="1"/>
  <c r="G1476" i="230"/>
  <c r="H1476" i="230" s="1"/>
  <c r="G1410" i="230"/>
  <c r="H1410" i="230" s="1"/>
  <c r="G3827" i="230"/>
  <c r="G3822" i="230"/>
  <c r="G3817" i="230"/>
  <c r="G3816" i="230"/>
  <c r="G3809" i="230"/>
  <c r="G3808" i="230"/>
  <c r="G3802" i="230"/>
  <c r="G3800" i="230"/>
  <c r="G3792" i="230"/>
  <c r="G3791" i="230"/>
  <c r="G3787" i="230"/>
  <c r="G3783" i="230"/>
  <c r="G3781" i="230"/>
  <c r="G3775" i="230"/>
  <c r="G3771" i="230"/>
  <c r="G3769" i="230"/>
  <c r="G3763" i="230"/>
  <c r="G3758" i="230"/>
  <c r="G3753" i="230"/>
  <c r="G3752" i="230"/>
  <c r="G3747" i="230"/>
  <c r="G3743" i="230"/>
  <c r="G3739" i="230"/>
  <c r="G3731" i="230"/>
  <c r="G3733" i="230"/>
  <c r="G3727" i="230"/>
  <c r="G3724" i="230"/>
  <c r="G3718" i="230"/>
  <c r="G3714" i="230"/>
  <c r="G3709" i="230"/>
  <c r="G3707" i="230"/>
  <c r="G3702" i="230"/>
  <c r="G3698" i="230"/>
  <c r="G3696" i="230"/>
  <c r="G3694" i="230"/>
  <c r="G3689" i="230"/>
  <c r="G3685" i="230"/>
  <c r="G3679" i="230"/>
  <c r="G3673" i="230"/>
  <c r="G3670" i="230"/>
  <c r="G3667" i="230"/>
  <c r="G3664" i="230"/>
  <c r="G3660" i="230"/>
  <c r="G3655" i="230"/>
  <c r="G3652" i="230"/>
  <c r="G3646" i="230"/>
  <c r="G3643" i="230"/>
  <c r="G3639" i="230"/>
  <c r="G3634" i="230"/>
  <c r="G3633" i="230"/>
  <c r="G3625" i="230"/>
  <c r="G3623" i="230"/>
  <c r="G3620" i="230"/>
  <c r="G3615" i="230"/>
  <c r="G3611" i="230"/>
  <c r="G3607" i="230"/>
  <c r="G3602" i="230"/>
  <c r="G3600" i="230"/>
  <c r="G3596" i="230"/>
  <c r="G3590" i="230"/>
  <c r="G3587" i="230"/>
  <c r="G3585" i="230"/>
  <c r="G3580" i="230"/>
  <c r="G3575" i="230"/>
  <c r="G3571" i="230"/>
  <c r="G3567" i="230"/>
  <c r="G3562" i="230"/>
  <c r="G3559" i="230"/>
  <c r="G3554" i="230"/>
  <c r="G3551" i="230"/>
  <c r="G3547" i="230"/>
  <c r="G3543" i="230"/>
  <c r="G3539" i="230"/>
  <c r="G3536" i="230"/>
  <c r="G3530" i="230"/>
  <c r="G3527" i="230"/>
  <c r="G3524" i="230"/>
  <c r="G3521" i="230"/>
  <c r="G3515" i="230"/>
  <c r="G3511" i="230"/>
  <c r="G3507" i="230"/>
  <c r="G3503" i="230"/>
  <c r="G3497" i="230"/>
  <c r="G3493" i="230"/>
  <c r="G3491" i="230"/>
  <c r="G3486" i="230"/>
  <c r="G3484" i="230"/>
  <c r="G3479" i="230"/>
  <c r="G3476" i="230"/>
  <c r="G3472" i="230"/>
  <c r="G3465" i="230"/>
  <c r="G3464" i="230"/>
  <c r="G3460" i="230"/>
  <c r="G3456" i="230"/>
  <c r="G3449" i="230"/>
  <c r="G3447" i="230"/>
  <c r="G3443" i="230"/>
  <c r="G3438" i="230"/>
  <c r="G3436" i="230"/>
  <c r="G3429" i="230"/>
  <c r="G3427" i="230"/>
  <c r="G3423" i="230"/>
  <c r="G3420" i="230"/>
  <c r="G3416" i="230"/>
  <c r="G3412" i="230"/>
  <c r="G3407" i="230"/>
  <c r="G3405" i="230"/>
  <c r="G3403" i="230"/>
  <c r="G3395" i="230"/>
  <c r="G3391" i="230"/>
  <c r="G3387" i="230"/>
  <c r="G3383" i="230"/>
  <c r="G3379" i="230"/>
  <c r="G3375" i="230"/>
  <c r="G3371" i="230"/>
  <c r="G3367" i="230"/>
  <c r="G3363" i="230"/>
  <c r="G3359" i="230"/>
  <c r="G3355" i="230"/>
  <c r="G3351" i="230"/>
  <c r="G3348" i="230"/>
  <c r="G3341" i="230"/>
  <c r="G3339" i="230"/>
  <c r="G3335" i="230"/>
  <c r="G3331" i="230"/>
  <c r="G3327" i="230"/>
  <c r="G3324" i="230"/>
  <c r="G3323" i="230"/>
  <c r="G3317" i="230"/>
  <c r="G3311" i="230"/>
  <c r="G3307" i="230"/>
  <c r="G3303" i="230"/>
  <c r="G3299" i="230"/>
  <c r="G3295" i="230"/>
  <c r="G3291" i="230"/>
  <c r="G3287" i="230"/>
  <c r="G3283" i="230"/>
  <c r="G3279" i="230"/>
  <c r="G3275" i="230"/>
  <c r="G3272" i="230"/>
  <c r="G3266" i="230"/>
  <c r="G3264" i="230"/>
  <c r="G3257" i="230"/>
  <c r="G3253" i="230"/>
  <c r="G3250" i="230"/>
  <c r="G3248" i="230"/>
  <c r="G3244" i="230"/>
  <c r="G3237" i="230"/>
  <c r="G3236" i="230"/>
  <c r="G3231" i="230"/>
  <c r="G3226" i="230"/>
  <c r="G3223" i="230"/>
  <c r="G3219" i="230"/>
  <c r="G3214" i="230"/>
  <c r="G3211" i="230"/>
  <c r="G3210" i="230"/>
  <c r="G3202" i="230"/>
  <c r="G3198" i="230"/>
  <c r="G3196" i="230"/>
  <c r="G3191" i="230"/>
  <c r="G3187" i="230"/>
  <c r="G3182" i="230"/>
  <c r="G3178" i="230"/>
  <c r="G3175" i="230"/>
  <c r="G3170" i="230"/>
  <c r="G3165" i="230"/>
  <c r="G3158" i="230"/>
  <c r="G3147" i="230"/>
  <c r="G3130" i="230"/>
  <c r="G3114" i="230"/>
  <c r="G3096" i="230"/>
  <c r="H3096" i="230" s="1"/>
  <c r="G3079" i="230"/>
  <c r="H3079" i="230" s="1"/>
  <c r="G3064" i="230"/>
  <c r="H3064" i="230" s="1"/>
  <c r="G3051" i="230"/>
  <c r="H3051" i="230" s="1"/>
  <c r="G3033" i="230"/>
  <c r="H3033" i="230" s="1"/>
  <c r="G3017" i="230"/>
  <c r="H3017" i="230" s="1"/>
  <c r="G3002" i="230"/>
  <c r="H3002" i="230" s="1"/>
  <c r="G2984" i="230"/>
  <c r="H2984" i="230" s="1"/>
  <c r="G2970" i="230"/>
  <c r="H2970" i="230" s="1"/>
  <c r="G2955" i="230"/>
  <c r="H2955" i="230" s="1"/>
  <c r="G2940" i="230"/>
  <c r="H2940" i="230" s="1"/>
  <c r="G2921" i="230"/>
  <c r="H2921" i="230" s="1"/>
  <c r="G2906" i="230"/>
  <c r="H2906" i="230" s="1"/>
  <c r="G2889" i="230"/>
  <c r="H2889" i="230" s="1"/>
  <c r="G2874" i="230"/>
  <c r="H2874" i="230" s="1"/>
  <c r="G2858" i="230"/>
  <c r="H2858" i="230" s="1"/>
  <c r="G2841" i="230"/>
  <c r="H2841" i="230" s="1"/>
  <c r="G2825" i="230"/>
  <c r="H2825" i="230" s="1"/>
  <c r="G2808" i="230"/>
  <c r="H2808" i="230" s="1"/>
  <c r="G2791" i="230"/>
  <c r="H2791" i="230" s="1"/>
  <c r="G2777" i="230"/>
  <c r="H2777" i="230" s="1"/>
  <c r="G2761" i="230"/>
  <c r="H2761" i="230" s="1"/>
  <c r="G2742" i="230"/>
  <c r="H2742" i="230" s="1"/>
  <c r="G2731" i="230"/>
  <c r="H2731" i="230" s="1"/>
  <c r="G2712" i="230"/>
  <c r="H2712" i="230" s="1"/>
  <c r="G2699" i="230"/>
  <c r="H2699" i="230" s="1"/>
  <c r="G2681" i="230"/>
  <c r="H2681" i="230" s="1"/>
  <c r="G2666" i="230"/>
  <c r="H2666" i="230" s="1"/>
  <c r="G2650" i="230"/>
  <c r="H2650" i="230" s="1"/>
  <c r="G2633" i="230"/>
  <c r="H2633" i="230" s="1"/>
  <c r="G2617" i="230"/>
  <c r="H2617" i="230" s="1"/>
  <c r="G2601" i="230"/>
  <c r="H2601" i="230" s="1"/>
  <c r="G2585" i="230"/>
  <c r="H2585" i="230" s="1"/>
  <c r="G2569" i="230"/>
  <c r="H2569" i="230" s="1"/>
  <c r="G2551" i="230"/>
  <c r="H2551" i="230" s="1"/>
  <c r="G2538" i="230"/>
  <c r="H2538" i="230" s="1"/>
  <c r="G2521" i="230"/>
  <c r="H2521" i="230" s="1"/>
  <c r="G2506" i="230"/>
  <c r="H2506" i="230" s="1"/>
  <c r="G2490" i="230"/>
  <c r="H2490" i="230" s="1"/>
  <c r="G2475" i="230"/>
  <c r="H2475" i="230" s="1"/>
  <c r="G2455" i="230"/>
  <c r="H2455" i="230" s="1"/>
  <c r="G2440" i="230"/>
  <c r="H2440" i="230" s="1"/>
  <c r="G2426" i="230"/>
  <c r="H2426" i="230" s="1"/>
  <c r="G2408" i="230"/>
  <c r="H2408" i="230" s="1"/>
  <c r="G2389" i="230"/>
  <c r="H2389" i="230" s="1"/>
  <c r="G2325" i="230"/>
  <c r="H2325" i="230" s="1"/>
  <c r="G2259" i="230"/>
  <c r="H2259" i="230" s="1"/>
  <c r="G2198" i="230"/>
  <c r="H2198" i="230" s="1"/>
  <c r="G2133" i="230"/>
  <c r="H2133" i="230" s="1"/>
  <c r="G2068" i="230"/>
  <c r="H2068" i="230" s="1"/>
  <c r="G2003" i="230"/>
  <c r="H2003" i="230" s="1"/>
  <c r="G1938" i="230"/>
  <c r="H1938" i="230" s="1"/>
  <c r="G1878" i="230"/>
  <c r="H1878" i="230" s="1"/>
  <c r="G1811" i="230"/>
  <c r="H1811" i="230" s="1"/>
  <c r="G1748" i="230"/>
  <c r="H1748" i="230" s="1"/>
  <c r="G1684" i="230"/>
  <c r="H1684" i="230" s="1"/>
  <c r="G1621" i="230"/>
  <c r="H1621" i="230" s="1"/>
  <c r="G1560" i="230"/>
  <c r="H1560" i="230" s="1"/>
  <c r="G1494" i="230"/>
  <c r="H1494" i="230" s="1"/>
  <c r="G1428" i="230"/>
  <c r="H1428" i="230" s="1"/>
  <c r="G1376" i="230"/>
  <c r="H1376" i="230" s="1"/>
  <c r="G1347" i="230"/>
  <c r="H1347" i="230" s="1"/>
  <c r="G1381" i="230"/>
  <c r="H1381" i="230" s="1"/>
  <c r="G1364" i="230"/>
  <c r="H1364" i="230" s="1"/>
  <c r="G1373" i="230"/>
  <c r="H1373" i="230" s="1"/>
  <c r="G1372" i="230"/>
  <c r="H1372" i="230" s="1"/>
  <c r="G1369" i="230"/>
  <c r="H1369" i="230" s="1"/>
  <c r="G1353" i="230"/>
  <c r="H1353" i="230" s="1"/>
  <c r="G1338" i="230"/>
  <c r="H1338" i="230" s="1"/>
  <c r="G1383" i="230"/>
  <c r="H1383" i="230" s="1"/>
  <c r="G1380" i="230"/>
  <c r="H1380" i="230" s="1"/>
  <c r="G1375" i="230"/>
  <c r="H1375" i="230" s="1"/>
  <c r="G1371" i="230"/>
  <c r="H1371" i="230" s="1"/>
  <c r="G1355" i="230"/>
  <c r="H1355" i="230" s="1"/>
  <c r="G1343" i="230"/>
  <c r="H1343" i="230" s="1"/>
  <c r="G1379" i="230"/>
  <c r="H1379" i="230" s="1"/>
  <c r="G1374" i="230"/>
  <c r="H1374" i="230" s="1"/>
  <c r="G1370" i="230"/>
  <c r="H1370" i="230" s="1"/>
  <c r="G1359" i="230"/>
  <c r="H1359" i="230" s="1"/>
  <c r="G1344" i="230"/>
  <c r="H1344" i="230" s="1"/>
  <c r="G1326" i="230"/>
  <c r="H1326" i="230" s="1"/>
  <c r="G1328" i="230"/>
  <c r="H1328" i="230" s="1"/>
  <c r="G1329" i="230"/>
  <c r="H1329" i="230" s="1"/>
  <c r="G1363" i="230"/>
  <c r="H1363" i="230" s="1"/>
  <c r="G1362" i="230"/>
  <c r="H1362" i="230" s="1"/>
  <c r="G1360" i="230"/>
  <c r="H1360" i="230" s="1"/>
  <c r="G1356" i="230"/>
  <c r="H1356" i="230" s="1"/>
  <c r="G1348" i="230"/>
  <c r="H1348" i="230" s="1"/>
  <c r="G1346" i="230"/>
  <c r="H1346" i="230" s="1"/>
  <c r="G1341" i="230"/>
  <c r="H1341" i="230" s="1"/>
  <c r="G1342" i="230"/>
  <c r="H1342" i="230" s="1"/>
  <c r="G1333" i="230"/>
  <c r="H1333" i="230" s="1"/>
  <c r="G1331" i="230"/>
  <c r="H1331" i="230" s="1"/>
  <c r="G1325" i="230"/>
  <c r="H1325" i="230" s="1"/>
  <c r="G1324" i="230"/>
  <c r="H1324" i="230" s="1"/>
  <c r="G1366" i="230"/>
  <c r="H1366" i="230" s="1"/>
  <c r="G1365" i="230"/>
  <c r="H1365" i="230" s="1"/>
  <c r="G1357" i="230"/>
  <c r="H1357" i="230" s="1"/>
  <c r="G1354" i="230"/>
  <c r="H1354" i="230" s="1"/>
  <c r="G1351" i="230"/>
  <c r="H1351" i="230" s="1"/>
  <c r="G1350" i="230"/>
  <c r="H1350" i="230" s="1"/>
  <c r="G1345" i="230"/>
  <c r="H1345" i="230" s="1"/>
  <c r="G1336" i="230"/>
  <c r="H1336" i="230" s="1"/>
  <c r="G1335" i="230"/>
  <c r="H1335" i="230" s="1"/>
  <c r="G1334" i="230"/>
  <c r="H1334" i="230" s="1"/>
  <c r="G1327" i="230"/>
  <c r="H1327" i="230" s="1"/>
  <c r="G1321" i="230"/>
  <c r="H1321" i="230" s="1"/>
  <c r="G1367" i="230"/>
  <c r="H1367" i="230" s="1"/>
  <c r="G1368" i="230"/>
  <c r="H1368" i="230" s="1"/>
  <c r="G1361" i="230"/>
  <c r="H1361" i="230" s="1"/>
  <c r="G1358" i="230"/>
  <c r="H1358" i="230" s="1"/>
  <c r="G1352" i="230"/>
  <c r="H1352" i="230" s="1"/>
  <c r="G1349" i="230"/>
  <c r="H1349" i="230" s="1"/>
  <c r="G1340" i="230"/>
  <c r="H1340" i="230" s="1"/>
  <c r="G1339" i="230"/>
  <c r="H1339" i="230" s="1"/>
  <c r="G1337" i="230"/>
  <c r="H1337" i="230" s="1"/>
  <c r="G1332" i="230"/>
  <c r="H1332" i="230" s="1"/>
  <c r="G1330" i="230"/>
  <c r="H1330" i="230" s="1"/>
  <c r="G1323" i="230"/>
  <c r="H1323" i="230" s="1"/>
  <c r="G1313" i="230"/>
  <c r="H1313" i="230" s="1"/>
  <c r="G1317" i="230"/>
  <c r="H1317" i="230" s="1"/>
  <c r="G1320" i="230"/>
  <c r="H1320" i="230" s="1"/>
  <c r="G1318" i="230"/>
  <c r="H1318" i="230" s="1"/>
  <c r="G1315" i="230"/>
  <c r="H1315" i="230" s="1"/>
  <c r="G1311" i="230"/>
  <c r="H1311" i="230" s="1"/>
  <c r="G1290" i="230"/>
  <c r="H1290" i="230" s="1"/>
  <c r="G1322" i="230"/>
  <c r="H1322" i="230" s="1"/>
  <c r="G1316" i="230"/>
  <c r="H1316" i="230" s="1"/>
  <c r="G1312" i="230"/>
  <c r="H1312" i="230" s="1"/>
  <c r="G1306" i="230"/>
  <c r="H1306" i="230" s="1"/>
  <c r="G1319" i="230"/>
  <c r="H1319" i="230" s="1"/>
  <c r="G1314" i="230"/>
  <c r="H1314" i="230" s="1"/>
  <c r="G1310" i="230"/>
  <c r="H1310" i="230" s="1"/>
  <c r="G1307" i="230"/>
  <c r="H1307" i="230" s="1"/>
  <c r="G1296" i="230"/>
  <c r="H1296" i="230" s="1"/>
  <c r="G1261" i="230"/>
  <c r="H1261" i="230" s="1"/>
  <c r="G1309" i="230"/>
  <c r="H1309" i="230" s="1"/>
  <c r="G1303" i="230"/>
  <c r="H1303" i="230" s="1"/>
  <c r="G1277" i="230"/>
  <c r="H1277" i="230" s="1"/>
  <c r="G1308" i="230"/>
  <c r="H1308" i="230" s="1"/>
  <c r="G1304" i="230"/>
  <c r="H1304" i="230" s="1"/>
  <c r="G1285" i="230"/>
  <c r="H1285" i="230" s="1"/>
  <c r="G1282" i="230"/>
  <c r="H1282" i="230" s="1"/>
  <c r="G1264" i="230"/>
  <c r="H1264" i="230" s="1"/>
  <c r="G1246" i="230"/>
  <c r="H1246" i="230" s="1"/>
  <c r="G1270" i="230"/>
  <c r="H1270" i="230" s="1"/>
  <c r="G1251" i="230"/>
  <c r="H1251" i="230" s="1"/>
  <c r="G1291" i="230"/>
  <c r="H1291" i="230" s="1"/>
  <c r="G1273" i="230"/>
  <c r="H1273" i="230" s="1"/>
  <c r="G1258" i="230"/>
  <c r="H1258" i="230" s="1"/>
  <c r="G1301" i="230"/>
  <c r="H1301" i="230" s="1"/>
  <c r="G1297" i="230"/>
  <c r="H1297" i="230" s="1"/>
  <c r="G1295" i="230"/>
  <c r="H1295" i="230" s="1"/>
  <c r="G1292" i="230"/>
  <c r="H1292" i="230" s="1"/>
  <c r="G1286" i="230"/>
  <c r="H1286" i="230" s="1"/>
  <c r="G1281" i="230"/>
  <c r="H1281" i="230" s="1"/>
  <c r="G1279" i="230"/>
  <c r="H1279" i="230" s="1"/>
  <c r="G1274" i="230"/>
  <c r="H1274" i="230" s="1"/>
  <c r="G1269" i="230"/>
  <c r="H1269" i="230" s="1"/>
  <c r="G1267" i="230"/>
  <c r="H1267" i="230" s="1"/>
  <c r="G1263" i="230"/>
  <c r="H1263" i="230" s="1"/>
  <c r="G1255" i="230"/>
  <c r="H1255" i="230" s="1"/>
  <c r="G1256" i="230"/>
  <c r="H1256" i="230" s="1"/>
  <c r="G1249" i="230"/>
  <c r="H1249" i="230" s="1"/>
  <c r="G1183" i="230"/>
  <c r="H1183" i="230" s="1"/>
  <c r="G1302" i="230"/>
  <c r="H1302" i="230" s="1"/>
  <c r="G1299" i="230"/>
  <c r="H1299" i="230" s="1"/>
  <c r="G1293" i="230"/>
  <c r="H1293" i="230" s="1"/>
  <c r="G1288" i="230"/>
  <c r="H1288" i="230" s="1"/>
  <c r="G1289" i="230"/>
  <c r="H1289" i="230" s="1"/>
  <c r="G1283" i="230"/>
  <c r="H1283" i="230" s="1"/>
  <c r="G1280" i="230"/>
  <c r="H1280" i="230" s="1"/>
  <c r="G1275" i="230"/>
  <c r="H1275" i="230" s="1"/>
  <c r="G1272" i="230"/>
  <c r="H1272" i="230" s="1"/>
  <c r="G1266" i="230"/>
  <c r="H1266" i="230" s="1"/>
  <c r="G1265" i="230"/>
  <c r="H1265" i="230" s="1"/>
  <c r="G1260" i="230"/>
  <c r="H1260" i="230" s="1"/>
  <c r="G1257" i="230"/>
  <c r="H1257" i="230" s="1"/>
  <c r="G1252" i="230"/>
  <c r="H1252" i="230" s="1"/>
  <c r="G1228" i="230"/>
  <c r="H1228" i="230" s="1"/>
  <c r="G1305" i="230"/>
  <c r="H1305" i="230" s="1"/>
  <c r="G1300" i="230"/>
  <c r="H1300" i="230" s="1"/>
  <c r="G1298" i="230"/>
  <c r="H1298" i="230" s="1"/>
  <c r="G1294" i="230"/>
  <c r="H1294" i="230" s="1"/>
  <c r="G1287" i="230"/>
  <c r="H1287" i="230" s="1"/>
  <c r="G1284" i="230"/>
  <c r="H1284" i="230" s="1"/>
  <c r="G1278" i="230"/>
  <c r="H1278" i="230" s="1"/>
  <c r="G1276" i="230"/>
  <c r="H1276" i="230" s="1"/>
  <c r="G1271" i="230"/>
  <c r="H1271" i="230" s="1"/>
  <c r="G1268" i="230"/>
  <c r="H1268" i="230" s="1"/>
  <c r="G1262" i="230"/>
  <c r="H1262" i="230" s="1"/>
  <c r="G1259" i="230"/>
  <c r="H1259" i="230" s="1"/>
  <c r="G1254" i="230"/>
  <c r="H1254" i="230" s="1"/>
  <c r="G1253" i="230"/>
  <c r="H1253" i="230" s="1"/>
  <c r="G1244" i="230"/>
  <c r="H1244" i="230" s="1"/>
  <c r="G1248" i="230"/>
  <c r="H1248" i="230" s="1"/>
  <c r="G1241" i="230"/>
  <c r="H1241" i="230" s="1"/>
  <c r="G1233" i="230"/>
  <c r="H1233" i="230" s="1"/>
  <c r="G1198" i="230"/>
  <c r="H1198" i="230" s="1"/>
  <c r="G928" i="230"/>
  <c r="H928" i="230" s="1"/>
  <c r="G1247" i="230"/>
  <c r="H1247" i="230" s="1"/>
  <c r="G1242" i="230"/>
  <c r="H1242" i="230" s="1"/>
  <c r="G1238" i="230"/>
  <c r="H1238" i="230" s="1"/>
  <c r="G1214" i="230"/>
  <c r="H1214" i="230" s="1"/>
  <c r="G1089" i="230"/>
  <c r="H1089" i="230" s="1"/>
  <c r="G1250" i="230"/>
  <c r="H1250" i="230" s="1"/>
  <c r="G1245" i="230"/>
  <c r="H1245" i="230" s="1"/>
  <c r="G1240" i="230"/>
  <c r="H1240" i="230" s="1"/>
  <c r="G1222" i="230"/>
  <c r="H1222" i="230" s="1"/>
  <c r="G1156" i="230"/>
  <c r="H1156" i="230" s="1"/>
  <c r="G1231" i="230"/>
  <c r="H1231" i="230" s="1"/>
  <c r="G1223" i="230"/>
  <c r="H1223" i="230" s="1"/>
  <c r="G1217" i="230"/>
  <c r="H1217" i="230" s="1"/>
  <c r="G1201" i="230"/>
  <c r="H1201" i="230" s="1"/>
  <c r="G1185" i="230"/>
  <c r="H1185" i="230" s="1"/>
  <c r="G1169" i="230"/>
  <c r="H1169" i="230" s="1"/>
  <c r="G1104" i="230"/>
  <c r="H1104" i="230" s="1"/>
  <c r="G994" i="230"/>
  <c r="H994" i="230" s="1"/>
  <c r="G617" i="230"/>
  <c r="H617" i="230" s="1"/>
  <c r="G1239" i="230"/>
  <c r="H1239" i="230" s="1"/>
  <c r="G1232" i="230"/>
  <c r="H1232" i="230" s="1"/>
  <c r="G1226" i="230"/>
  <c r="H1226" i="230" s="1"/>
  <c r="G1218" i="230"/>
  <c r="H1218" i="230" s="1"/>
  <c r="G1202" i="230"/>
  <c r="H1202" i="230" s="1"/>
  <c r="G1189" i="230"/>
  <c r="H1189" i="230" s="1"/>
  <c r="G1175" i="230"/>
  <c r="H1175" i="230" s="1"/>
  <c r="G1122" i="230"/>
  <c r="H1122" i="230" s="1"/>
  <c r="G1058" i="230"/>
  <c r="H1058" i="230" s="1"/>
  <c r="G802" i="230"/>
  <c r="H802" i="230" s="1"/>
  <c r="G1237" i="230"/>
  <c r="H1237" i="230" s="1"/>
  <c r="G1227" i="230"/>
  <c r="H1227" i="230" s="1"/>
  <c r="G1220" i="230"/>
  <c r="H1220" i="230" s="1"/>
  <c r="G1208" i="230"/>
  <c r="H1208" i="230" s="1"/>
  <c r="G1194" i="230"/>
  <c r="H1194" i="230" s="1"/>
  <c r="G1176" i="230"/>
  <c r="H1176" i="230" s="1"/>
  <c r="G1139" i="230"/>
  <c r="H1139" i="230" s="1"/>
  <c r="G1072" i="230"/>
  <c r="H1072" i="230" s="1"/>
  <c r="G865" i="230"/>
  <c r="H865" i="230" s="1"/>
  <c r="G1012" i="230"/>
  <c r="H1012" i="230" s="1"/>
  <c r="G946" i="230"/>
  <c r="H946" i="230" s="1"/>
  <c r="G880" i="230"/>
  <c r="H880" i="230" s="1"/>
  <c r="G817" i="230"/>
  <c r="H817" i="230" s="1"/>
  <c r="G679" i="230"/>
  <c r="H679" i="230" s="1"/>
  <c r="G378" i="230"/>
  <c r="H378" i="230" s="1"/>
  <c r="G1024" i="230"/>
  <c r="H1024" i="230" s="1"/>
  <c r="G960" i="230"/>
  <c r="H960" i="230" s="1"/>
  <c r="G896" i="230"/>
  <c r="H896" i="230" s="1"/>
  <c r="G834" i="230"/>
  <c r="H834" i="230" s="1"/>
  <c r="G746" i="230"/>
  <c r="H746" i="230" s="1"/>
  <c r="G487" i="230"/>
  <c r="H487" i="230" s="1"/>
  <c r="G1036" i="230"/>
  <c r="H1036" i="230" s="1"/>
  <c r="G976" i="230"/>
  <c r="H976" i="230" s="1"/>
  <c r="G913" i="230"/>
  <c r="H913" i="230" s="1"/>
  <c r="G850" i="230"/>
  <c r="H850" i="230" s="1"/>
  <c r="G784" i="230"/>
  <c r="H784" i="230" s="1"/>
  <c r="G554" i="230"/>
  <c r="H554" i="230" s="1"/>
  <c r="G1157" i="230"/>
  <c r="H1157" i="230" s="1"/>
  <c r="G1141" i="230"/>
  <c r="H1141" i="230" s="1"/>
  <c r="G1128" i="230"/>
  <c r="H1128" i="230" s="1"/>
  <c r="G1111" i="230"/>
  <c r="H1111" i="230" s="1"/>
  <c r="G1093" i="230"/>
  <c r="H1093" i="230" s="1"/>
  <c r="G1074" i="230"/>
  <c r="H1074" i="230" s="1"/>
  <c r="G1061" i="230"/>
  <c r="H1061" i="230" s="1"/>
  <c r="G1045" i="230"/>
  <c r="H1045" i="230" s="1"/>
  <c r="G1029" i="230"/>
  <c r="H1029" i="230" s="1"/>
  <c r="G1011" i="230"/>
  <c r="H1011" i="230" s="1"/>
  <c r="G999" i="230"/>
  <c r="H999" i="230" s="1"/>
  <c r="G979" i="230"/>
  <c r="H979" i="230" s="1"/>
  <c r="G964" i="230"/>
  <c r="H964" i="230" s="1"/>
  <c r="G948" i="230"/>
  <c r="H948" i="230" s="1"/>
  <c r="G935" i="230"/>
  <c r="H935" i="230" s="1"/>
  <c r="G916" i="230"/>
  <c r="H916" i="230" s="1"/>
  <c r="G901" i="230"/>
  <c r="H901" i="230" s="1"/>
  <c r="G887" i="230"/>
  <c r="H887" i="230" s="1"/>
  <c r="G870" i="230"/>
  <c r="H870" i="230" s="1"/>
  <c r="G851" i="230"/>
  <c r="H851" i="230" s="1"/>
  <c r="G836" i="230"/>
  <c r="H836" i="230" s="1"/>
  <c r="G819" i="230"/>
  <c r="H819" i="230" s="1"/>
  <c r="G805" i="230"/>
  <c r="H805" i="230" s="1"/>
  <c r="G789" i="230"/>
  <c r="H789" i="230" s="1"/>
  <c r="G762" i="230"/>
  <c r="H762" i="230" s="1"/>
  <c r="G696" i="230"/>
  <c r="H696" i="230" s="1"/>
  <c r="G632" i="230"/>
  <c r="H632" i="230" s="1"/>
  <c r="G569" i="230"/>
  <c r="H569" i="230" s="1"/>
  <c r="G507" i="230"/>
  <c r="H507" i="230" s="1"/>
  <c r="G441" i="230"/>
  <c r="H441" i="230" s="1"/>
  <c r="G185" i="230"/>
  <c r="H185" i="230" s="1"/>
  <c r="G1164" i="230"/>
  <c r="H1164" i="230" s="1"/>
  <c r="G1144" i="230"/>
  <c r="H1144" i="230" s="1"/>
  <c r="G1130" i="230"/>
  <c r="H1130" i="230" s="1"/>
  <c r="G1114" i="230"/>
  <c r="H1114" i="230" s="1"/>
  <c r="G1097" i="230"/>
  <c r="H1097" i="230" s="1"/>
  <c r="G1079" i="230"/>
  <c r="H1079" i="230" s="1"/>
  <c r="G1066" i="230"/>
  <c r="H1066" i="230" s="1"/>
  <c r="G1048" i="230"/>
  <c r="H1048" i="230" s="1"/>
  <c r="G1034" i="230"/>
  <c r="H1034" i="230" s="1"/>
  <c r="G1017" i="230"/>
  <c r="H1017" i="230" s="1"/>
  <c r="G1002" i="230"/>
  <c r="H1002" i="230" s="1"/>
  <c r="G986" i="230"/>
  <c r="H986" i="230" s="1"/>
  <c r="G969" i="230"/>
  <c r="H969" i="230" s="1"/>
  <c r="G954" i="230"/>
  <c r="H954" i="230" s="1"/>
  <c r="G938" i="230"/>
  <c r="H938" i="230" s="1"/>
  <c r="G921" i="230"/>
  <c r="H921" i="230" s="1"/>
  <c r="G906" i="230"/>
  <c r="H906" i="230" s="1"/>
  <c r="G889" i="230"/>
  <c r="H889" i="230" s="1"/>
  <c r="G873" i="230"/>
  <c r="H873" i="230" s="1"/>
  <c r="G854" i="230"/>
  <c r="H854" i="230" s="1"/>
  <c r="G841" i="230"/>
  <c r="H841" i="230" s="1"/>
  <c r="G825" i="230"/>
  <c r="H825" i="230" s="1"/>
  <c r="G810" i="230"/>
  <c r="H810" i="230" s="1"/>
  <c r="G793" i="230"/>
  <c r="H793" i="230" s="1"/>
  <c r="G776" i="230"/>
  <c r="H776" i="230" s="1"/>
  <c r="G714" i="230"/>
  <c r="H714" i="230" s="1"/>
  <c r="G649" i="230"/>
  <c r="H649" i="230" s="1"/>
  <c r="G584" i="230"/>
  <c r="H584" i="230" s="1"/>
  <c r="G519" i="230"/>
  <c r="H519" i="230" s="1"/>
  <c r="G458" i="230"/>
  <c r="H458" i="230" s="1"/>
  <c r="G249" i="230"/>
  <c r="H249" i="230" s="1"/>
  <c r="G1162" i="230"/>
  <c r="H1162" i="230" s="1"/>
  <c r="G1149" i="230"/>
  <c r="H1149" i="230" s="1"/>
  <c r="G1134" i="230"/>
  <c r="H1134" i="230" s="1"/>
  <c r="G1118" i="230"/>
  <c r="H1118" i="230" s="1"/>
  <c r="G1101" i="230"/>
  <c r="H1101" i="230" s="1"/>
  <c r="G1085" i="230"/>
  <c r="H1085" i="230" s="1"/>
  <c r="G1069" i="230"/>
  <c r="H1069" i="230" s="1"/>
  <c r="G1055" i="230"/>
  <c r="H1055" i="230" s="1"/>
  <c r="G1037" i="230"/>
  <c r="H1037" i="230" s="1"/>
  <c r="G1022" i="230"/>
  <c r="H1022" i="230" s="1"/>
  <c r="G1003" i="230"/>
  <c r="H1003" i="230" s="1"/>
  <c r="G988" i="230"/>
  <c r="H988" i="230" s="1"/>
  <c r="G973" i="230"/>
  <c r="H973" i="230" s="1"/>
  <c r="G959" i="230"/>
  <c r="H959" i="230" s="1"/>
  <c r="G939" i="230"/>
  <c r="H939" i="230" s="1"/>
  <c r="G922" i="230"/>
  <c r="H922" i="230" s="1"/>
  <c r="G909" i="230"/>
  <c r="H909" i="230" s="1"/>
  <c r="G890" i="230"/>
  <c r="H890" i="230" s="1"/>
  <c r="G879" i="230"/>
  <c r="H879" i="230" s="1"/>
  <c r="G860" i="230"/>
  <c r="H860" i="230" s="1"/>
  <c r="G845" i="230"/>
  <c r="H845" i="230" s="1"/>
  <c r="G829" i="230"/>
  <c r="H829" i="230" s="1"/>
  <c r="G813" i="230"/>
  <c r="H813" i="230" s="1"/>
  <c r="G799" i="230"/>
  <c r="H799" i="230" s="1"/>
  <c r="G779" i="230"/>
  <c r="H779" i="230" s="1"/>
  <c r="G729" i="230"/>
  <c r="H729" i="230" s="1"/>
  <c r="G666" i="230"/>
  <c r="H666" i="230" s="1"/>
  <c r="G601" i="230"/>
  <c r="H601" i="230" s="1"/>
  <c r="G538" i="230"/>
  <c r="H538" i="230" s="1"/>
  <c r="G473" i="230"/>
  <c r="H473" i="230" s="1"/>
  <c r="G314" i="230"/>
  <c r="H314" i="230" s="1"/>
  <c r="G391" i="230"/>
  <c r="H391" i="230" s="1"/>
  <c r="G333" i="230"/>
  <c r="H333" i="230" s="1"/>
  <c r="G264" i="230"/>
  <c r="H264" i="230" s="1"/>
  <c r="G201" i="230"/>
  <c r="H201" i="230" s="1"/>
  <c r="G88" i="230"/>
  <c r="H88" i="230" s="1"/>
  <c r="G410" i="230"/>
  <c r="H410" i="230" s="1"/>
  <c r="G345" i="230"/>
  <c r="H345" i="230" s="1"/>
  <c r="G280" i="230"/>
  <c r="H280" i="230" s="1"/>
  <c r="G217" i="230"/>
  <c r="H217" i="230" s="1"/>
  <c r="G154" i="230"/>
  <c r="H154" i="230" s="1"/>
  <c r="G425" i="230"/>
  <c r="H425" i="230" s="1"/>
  <c r="G360" i="230"/>
  <c r="H360" i="230" s="1"/>
  <c r="G296" i="230"/>
  <c r="H296" i="230" s="1"/>
  <c r="G234" i="230"/>
  <c r="H234" i="230" s="1"/>
  <c r="G168" i="230"/>
  <c r="H168" i="230" s="1"/>
  <c r="G107" i="230"/>
  <c r="H107" i="230" s="1"/>
  <c r="G41" i="230"/>
  <c r="H41" i="230" s="1"/>
  <c r="G119" i="230"/>
  <c r="H119" i="230" s="1"/>
  <c r="G57" i="230"/>
  <c r="H57" i="230" s="1"/>
  <c r="G138" i="230"/>
  <c r="H138" i="230" s="1"/>
  <c r="G75" i="230"/>
  <c r="H75" i="230" s="1"/>
  <c r="G1243" i="230"/>
  <c r="H1243" i="230" s="1"/>
  <c r="G1236" i="230"/>
  <c r="H1236" i="230" s="1"/>
  <c r="G1234" i="230"/>
  <c r="H1234" i="230" s="1"/>
  <c r="G1229" i="230"/>
  <c r="H1229" i="230" s="1"/>
  <c r="G1225" i="230"/>
  <c r="H1225" i="230" s="1"/>
  <c r="G1221" i="230"/>
  <c r="H1221" i="230" s="1"/>
  <c r="G1216" i="230"/>
  <c r="H1216" i="230" s="1"/>
  <c r="G1210" i="230"/>
  <c r="H1210" i="230" s="1"/>
  <c r="G1212" i="230"/>
  <c r="H1212" i="230" s="1"/>
  <c r="G1204" i="230"/>
  <c r="H1204" i="230" s="1"/>
  <c r="G1200" i="230"/>
  <c r="H1200" i="230" s="1"/>
  <c r="G1199" i="230"/>
  <c r="H1199" i="230" s="1"/>
  <c r="G1192" i="230"/>
  <c r="H1192" i="230" s="1"/>
  <c r="G1191" i="230"/>
  <c r="H1191" i="230" s="1"/>
  <c r="G1187" i="230"/>
  <c r="H1187" i="230" s="1"/>
  <c r="G1182" i="230"/>
  <c r="H1182" i="230" s="1"/>
  <c r="G1178" i="230"/>
  <c r="H1178" i="230" s="1"/>
  <c r="G1172" i="230"/>
  <c r="H1172" i="230" s="1"/>
  <c r="G1171" i="230"/>
  <c r="H1171" i="230" s="1"/>
  <c r="G1163" i="230"/>
  <c r="H1163" i="230" s="1"/>
  <c r="G1166" i="230"/>
  <c r="H1166" i="230" s="1"/>
  <c r="G1158" i="230"/>
  <c r="H1158" i="230" s="1"/>
  <c r="G1154" i="230"/>
  <c r="H1154" i="230" s="1"/>
  <c r="G1150" i="230"/>
  <c r="H1150" i="230" s="1"/>
  <c r="G1146" i="230"/>
  <c r="H1146" i="230" s="1"/>
  <c r="G1140" i="230"/>
  <c r="H1140" i="230" s="1"/>
  <c r="G1137" i="230"/>
  <c r="H1137" i="230" s="1"/>
  <c r="G1136" i="230"/>
  <c r="H1136" i="230" s="1"/>
  <c r="G1129" i="230"/>
  <c r="H1129" i="230" s="1"/>
  <c r="G1123" i="230"/>
  <c r="H1123" i="230" s="1"/>
  <c r="G1121" i="230"/>
  <c r="H1121" i="230" s="1"/>
  <c r="G1119" i="230"/>
  <c r="H1119" i="230" s="1"/>
  <c r="G1115" i="230"/>
  <c r="H1115" i="230" s="1"/>
  <c r="G1109" i="230"/>
  <c r="H1109" i="230" s="1"/>
  <c r="G1103" i="230"/>
  <c r="H1103" i="230" s="1"/>
  <c r="G1107" i="230"/>
  <c r="H1107" i="230" s="1"/>
  <c r="G1099" i="230"/>
  <c r="H1099" i="230" s="1"/>
  <c r="G1094" i="230"/>
  <c r="H1094" i="230" s="1"/>
  <c r="G1090" i="230"/>
  <c r="H1090" i="230" s="1"/>
  <c r="G1086" i="230"/>
  <c r="H1086" i="230" s="1"/>
  <c r="G1082" i="230"/>
  <c r="H1082" i="230" s="1"/>
  <c r="G1080" i="230"/>
  <c r="H1080" i="230" s="1"/>
  <c r="G1076" i="230"/>
  <c r="H1076" i="230" s="1"/>
  <c r="G1068" i="230"/>
  <c r="H1068" i="230" s="1"/>
  <c r="G1065" i="230"/>
  <c r="H1065" i="230" s="1"/>
  <c r="G1059" i="230"/>
  <c r="H1059" i="230" s="1"/>
  <c r="G1062" i="230"/>
  <c r="H1062" i="230" s="1"/>
  <c r="G1053" i="230"/>
  <c r="H1053" i="230" s="1"/>
  <c r="G1049" i="230"/>
  <c r="H1049" i="230" s="1"/>
  <c r="G1046" i="230"/>
  <c r="H1046" i="230" s="1"/>
  <c r="G1042" i="230"/>
  <c r="H1042" i="230" s="1"/>
  <c r="G1039" i="230"/>
  <c r="H1039" i="230" s="1"/>
  <c r="G1032" i="230"/>
  <c r="H1032" i="230" s="1"/>
  <c r="G1031" i="230"/>
  <c r="H1031" i="230" s="1"/>
  <c r="G1027" i="230"/>
  <c r="H1027" i="230" s="1"/>
  <c r="G1020" i="230"/>
  <c r="H1020" i="230" s="1"/>
  <c r="G1018" i="230"/>
  <c r="H1018" i="230" s="1"/>
  <c r="G1013" i="230"/>
  <c r="H1013" i="230" s="1"/>
  <c r="G1007" i="230"/>
  <c r="H1007" i="230" s="1"/>
  <c r="G1006" i="230"/>
  <c r="H1006" i="230" s="1"/>
  <c r="G1001" i="230"/>
  <c r="H1001" i="230" s="1"/>
  <c r="G1000" i="230"/>
  <c r="H1000" i="230" s="1"/>
  <c r="G993" i="230"/>
  <c r="H993" i="230" s="1"/>
  <c r="G990" i="230"/>
  <c r="H990" i="230" s="1"/>
  <c r="G985" i="230"/>
  <c r="H985" i="230" s="1"/>
  <c r="G982" i="230"/>
  <c r="H982" i="230" s="1"/>
  <c r="G978" i="230"/>
  <c r="H978" i="230" s="1"/>
  <c r="G975" i="230"/>
  <c r="H975" i="230" s="1"/>
  <c r="G970" i="230"/>
  <c r="H970" i="230" s="1"/>
  <c r="G965" i="230"/>
  <c r="H965" i="230" s="1"/>
  <c r="G961" i="230"/>
  <c r="H961" i="230" s="1"/>
  <c r="G957" i="230"/>
  <c r="H957" i="230" s="1"/>
  <c r="G953" i="230"/>
  <c r="H953" i="230" s="1"/>
  <c r="G952" i="230"/>
  <c r="H952" i="230" s="1"/>
  <c r="G945" i="230"/>
  <c r="H945" i="230" s="1"/>
  <c r="G944" i="230"/>
  <c r="H944" i="230" s="1"/>
  <c r="G936" i="230"/>
  <c r="H936" i="230" s="1"/>
  <c r="G933" i="230"/>
  <c r="H933" i="230" s="1"/>
  <c r="G931" i="230"/>
  <c r="H931" i="230" s="1"/>
  <c r="G926" i="230"/>
  <c r="H926" i="230" s="1"/>
  <c r="G923" i="230"/>
  <c r="H923" i="230" s="1"/>
  <c r="G918" i="230"/>
  <c r="H918" i="230" s="1"/>
  <c r="G914" i="230"/>
  <c r="H914" i="230" s="1"/>
  <c r="G911" i="230"/>
  <c r="H911" i="230" s="1"/>
  <c r="G904" i="230"/>
  <c r="H904" i="230" s="1"/>
  <c r="G902" i="230"/>
  <c r="H902" i="230" s="1"/>
  <c r="G900" i="230"/>
  <c r="H900" i="230" s="1"/>
  <c r="G893" i="230"/>
  <c r="H893" i="230" s="1"/>
  <c r="G891" i="230"/>
  <c r="H891" i="230" s="1"/>
  <c r="G885" i="230"/>
  <c r="H885" i="230" s="1"/>
  <c r="G883" i="230"/>
  <c r="H883" i="230" s="1"/>
  <c r="G877" i="230"/>
  <c r="H877" i="230" s="1"/>
  <c r="G872" i="230"/>
  <c r="H872" i="230" s="1"/>
  <c r="G871" i="230"/>
  <c r="H871" i="230" s="1"/>
  <c r="G867" i="230"/>
  <c r="H867" i="230" s="1"/>
  <c r="G861" i="230"/>
  <c r="H861" i="230" s="1"/>
  <c r="G858" i="230"/>
  <c r="H858" i="230" s="1"/>
  <c r="G853" i="230"/>
  <c r="H853" i="230" s="1"/>
  <c r="G855" i="230"/>
  <c r="H855" i="230" s="1"/>
  <c r="G846" i="230"/>
  <c r="H846" i="230" s="1"/>
  <c r="G839" i="230"/>
  <c r="H839" i="230" s="1"/>
  <c r="G838" i="230"/>
  <c r="H838" i="230" s="1"/>
  <c r="G833" i="230"/>
  <c r="H833" i="230" s="1"/>
  <c r="G828" i="230"/>
  <c r="H828" i="230" s="1"/>
  <c r="G826" i="230"/>
  <c r="H826" i="230" s="1"/>
  <c r="G823" i="230"/>
  <c r="H823" i="230" s="1"/>
  <c r="G818" i="230"/>
  <c r="H818" i="230" s="1"/>
  <c r="G816" i="230"/>
  <c r="H816" i="230" s="1"/>
  <c r="G808" i="230"/>
  <c r="H808" i="230" s="1"/>
  <c r="G806" i="230"/>
  <c r="H806" i="230" s="1"/>
  <c r="G800" i="230"/>
  <c r="H800" i="230" s="1"/>
  <c r="G797" i="230"/>
  <c r="H797" i="230" s="1"/>
  <c r="G794" i="230"/>
  <c r="H794" i="230" s="1"/>
  <c r="G791" i="230"/>
  <c r="H791" i="230" s="1"/>
  <c r="G786" i="230"/>
  <c r="H786" i="230" s="1"/>
  <c r="G782" i="230"/>
  <c r="H782" i="230" s="1"/>
  <c r="G775" i="230"/>
  <c r="H775" i="230" s="1"/>
  <c r="G765" i="230"/>
  <c r="H765" i="230" s="1"/>
  <c r="G754" i="230"/>
  <c r="H754" i="230" s="1"/>
  <c r="G732" i="230"/>
  <c r="H732" i="230" s="1"/>
  <c r="G718" i="230"/>
  <c r="H718" i="230" s="1"/>
  <c r="G703" i="230"/>
  <c r="H703" i="230" s="1"/>
  <c r="G683" i="230"/>
  <c r="H683" i="230" s="1"/>
  <c r="G669" i="230"/>
  <c r="H669" i="230" s="1"/>
  <c r="G654" i="230"/>
  <c r="H654" i="230" s="1"/>
  <c r="G637" i="230"/>
  <c r="H637" i="230" s="1"/>
  <c r="G621" i="230"/>
  <c r="H621" i="230" s="1"/>
  <c r="G604" i="230"/>
  <c r="H604" i="230" s="1"/>
  <c r="G590" i="230"/>
  <c r="H590" i="230" s="1"/>
  <c r="G573" i="230"/>
  <c r="H573" i="230" s="1"/>
  <c r="G559" i="230"/>
  <c r="H559" i="230" s="1"/>
  <c r="G539" i="230"/>
  <c r="H539" i="230" s="1"/>
  <c r="G526" i="230"/>
  <c r="H526" i="230" s="1"/>
  <c r="G509" i="230"/>
  <c r="H509" i="230" s="1"/>
  <c r="G497" i="230"/>
  <c r="H497" i="230" s="1"/>
  <c r="G478" i="230"/>
  <c r="H478" i="230" s="1"/>
  <c r="G459" i="230"/>
  <c r="H459" i="230" s="1"/>
  <c r="G446" i="230"/>
  <c r="H446" i="230" s="1"/>
  <c r="G430" i="230"/>
  <c r="H430" i="230" s="1"/>
  <c r="G412" i="230"/>
  <c r="H412" i="230" s="1"/>
  <c r="G396" i="230"/>
  <c r="H396" i="230" s="1"/>
  <c r="G381" i="230"/>
  <c r="H381" i="230" s="1"/>
  <c r="G365" i="230"/>
  <c r="H365" i="230" s="1"/>
  <c r="G348" i="230"/>
  <c r="H348" i="230" s="1"/>
  <c r="G336" i="230"/>
  <c r="H336" i="230" s="1"/>
  <c r="G318" i="230"/>
  <c r="H318" i="230" s="1"/>
  <c r="G301" i="230"/>
  <c r="H301" i="230" s="1"/>
  <c r="G286" i="230"/>
  <c r="H286" i="230" s="1"/>
  <c r="G270" i="230"/>
  <c r="H270" i="230" s="1"/>
  <c r="G253" i="230"/>
  <c r="H253" i="230" s="1"/>
  <c r="G236" i="230"/>
  <c r="H236" i="230" s="1"/>
  <c r="G222" i="230"/>
  <c r="H222" i="230" s="1"/>
  <c r="G204" i="230"/>
  <c r="H204" i="230" s="1"/>
  <c r="G189" i="230"/>
  <c r="H189" i="230" s="1"/>
  <c r="G174" i="230"/>
  <c r="H174" i="230" s="1"/>
  <c r="G156" i="230"/>
  <c r="H156" i="230" s="1"/>
  <c r="G142" i="230"/>
  <c r="H142" i="230" s="1"/>
  <c r="G126" i="230"/>
  <c r="H126" i="230" s="1"/>
  <c r="G109" i="230"/>
  <c r="H109" i="230" s="1"/>
  <c r="G93" i="230"/>
  <c r="H93" i="230" s="1"/>
  <c r="G74" i="230"/>
  <c r="H74" i="230" s="1"/>
  <c r="G59" i="230"/>
  <c r="H59" i="230" s="1"/>
  <c r="G45" i="230"/>
  <c r="H45" i="230" s="1"/>
  <c r="G23" i="230"/>
  <c r="H23" i="230" s="1"/>
  <c r="G1213" i="230"/>
  <c r="H1213" i="230" s="1"/>
  <c r="G1206" i="230"/>
  <c r="H1206" i="230" s="1"/>
  <c r="G1205" i="230"/>
  <c r="H1205" i="230" s="1"/>
  <c r="G1197" i="230"/>
  <c r="H1197" i="230" s="1"/>
  <c r="G1196" i="230"/>
  <c r="H1196" i="230" s="1"/>
  <c r="G1190" i="230"/>
  <c r="H1190" i="230" s="1"/>
  <c r="G1186" i="230"/>
  <c r="H1186" i="230" s="1"/>
  <c r="G1181" i="230"/>
  <c r="H1181" i="230" s="1"/>
  <c r="G1179" i="230"/>
  <c r="H1179" i="230" s="1"/>
  <c r="G1174" i="230"/>
  <c r="H1174" i="230" s="1"/>
  <c r="G1170" i="230"/>
  <c r="H1170" i="230" s="1"/>
  <c r="G1167" i="230"/>
  <c r="H1167" i="230" s="1"/>
  <c r="G1165" i="230"/>
  <c r="H1165" i="230" s="1"/>
  <c r="G1160" i="230"/>
  <c r="H1160" i="230" s="1"/>
  <c r="G1153" i="230"/>
  <c r="H1153" i="230" s="1"/>
  <c r="G1152" i="230"/>
  <c r="H1152" i="230" s="1"/>
  <c r="G1147" i="230"/>
  <c r="H1147" i="230" s="1"/>
  <c r="G1143" i="230"/>
  <c r="H1143" i="230" s="1"/>
  <c r="G1138" i="230"/>
  <c r="H1138" i="230" s="1"/>
  <c r="G1135" i="230"/>
  <c r="H1135" i="230" s="1"/>
  <c r="G1132" i="230"/>
  <c r="H1132" i="230" s="1"/>
  <c r="G1125" i="230"/>
  <c r="H1125" i="230" s="1"/>
  <c r="G1124" i="230"/>
  <c r="H1124" i="230" s="1"/>
  <c r="G1116" i="230"/>
  <c r="H1116" i="230" s="1"/>
  <c r="G1113" i="230"/>
  <c r="H1113" i="230" s="1"/>
  <c r="G1110" i="230"/>
  <c r="H1110" i="230" s="1"/>
  <c r="G1105" i="230"/>
  <c r="H1105" i="230" s="1"/>
  <c r="G1102" i="230"/>
  <c r="H1102" i="230" s="1"/>
  <c r="G1098" i="230"/>
  <c r="H1098" i="230" s="1"/>
  <c r="G1095" i="230"/>
  <c r="H1095" i="230" s="1"/>
  <c r="G1091" i="230"/>
  <c r="H1091" i="230" s="1"/>
  <c r="G1087" i="230"/>
  <c r="H1087" i="230" s="1"/>
  <c r="G1083" i="230"/>
  <c r="H1083" i="230" s="1"/>
  <c r="G1078" i="230"/>
  <c r="H1078" i="230" s="1"/>
  <c r="G1075" i="230"/>
  <c r="H1075" i="230" s="1"/>
  <c r="G1070" i="230"/>
  <c r="H1070" i="230" s="1"/>
  <c r="G1067" i="230"/>
  <c r="H1067" i="230" s="1"/>
  <c r="G1063" i="230"/>
  <c r="H1063" i="230" s="1"/>
  <c r="G1057" i="230"/>
  <c r="H1057" i="230" s="1"/>
  <c r="G1054" i="230"/>
  <c r="H1054" i="230" s="1"/>
  <c r="G1050" i="230"/>
  <c r="H1050" i="230" s="1"/>
  <c r="G1047" i="230"/>
  <c r="H1047" i="230" s="1"/>
  <c r="G1044" i="230"/>
  <c r="H1044" i="230" s="1"/>
  <c r="G1041" i="230"/>
  <c r="H1041" i="230" s="1"/>
  <c r="G1035" i="230"/>
  <c r="H1035" i="230" s="1"/>
  <c r="G1030" i="230"/>
  <c r="H1030" i="230" s="1"/>
  <c r="G1026" i="230"/>
  <c r="H1026" i="230" s="1"/>
  <c r="G1023" i="230"/>
  <c r="H1023" i="230" s="1"/>
  <c r="G1019" i="230"/>
  <c r="H1019" i="230" s="1"/>
  <c r="G1015" i="230"/>
  <c r="H1015" i="230" s="1"/>
  <c r="G1010" i="230"/>
  <c r="H1010" i="230" s="1"/>
  <c r="G1008" i="230"/>
  <c r="H1008" i="230" s="1"/>
  <c r="G1004" i="230"/>
  <c r="H1004" i="230" s="1"/>
  <c r="G996" i="230"/>
  <c r="H996" i="230" s="1"/>
  <c r="G997" i="230"/>
  <c r="H997" i="230" s="1"/>
  <c r="G991" i="230"/>
  <c r="H991" i="230" s="1"/>
  <c r="G987" i="230"/>
  <c r="H987" i="230" s="1"/>
  <c r="G984" i="230"/>
  <c r="H984" i="230" s="1"/>
  <c r="G980" i="230"/>
  <c r="H980" i="230" s="1"/>
  <c r="G974" i="230"/>
  <c r="H974" i="230" s="1"/>
  <c r="G971" i="230"/>
  <c r="H971" i="230" s="1"/>
  <c r="G967" i="230"/>
  <c r="H967" i="230" s="1"/>
  <c r="G963" i="230"/>
  <c r="H963" i="230" s="1"/>
  <c r="G958" i="230"/>
  <c r="H958" i="230" s="1"/>
  <c r="G955" i="230"/>
  <c r="H955" i="230" s="1"/>
  <c r="G950" i="230"/>
  <c r="H950" i="230" s="1"/>
  <c r="G943" i="230"/>
  <c r="H943" i="230" s="1"/>
  <c r="G940" i="230"/>
  <c r="H940" i="230" s="1"/>
  <c r="G941" i="230"/>
  <c r="H941" i="230" s="1"/>
  <c r="G937" i="230"/>
  <c r="H937" i="230" s="1"/>
  <c r="G929" i="230"/>
  <c r="H929" i="230" s="1"/>
  <c r="G925" i="230"/>
  <c r="H925" i="230" s="1"/>
  <c r="G924" i="230"/>
  <c r="H924" i="230" s="1"/>
  <c r="G919" i="230"/>
  <c r="H919" i="230" s="1"/>
  <c r="G917" i="230"/>
  <c r="H917" i="230" s="1"/>
  <c r="G912" i="230"/>
  <c r="H912" i="230" s="1"/>
  <c r="G908" i="230"/>
  <c r="H908" i="230" s="1"/>
  <c r="G903" i="230"/>
  <c r="H903" i="230" s="1"/>
  <c r="G898" i="230"/>
  <c r="H898" i="230" s="1"/>
  <c r="G894" i="230"/>
  <c r="H894" i="230" s="1"/>
  <c r="G892" i="230"/>
  <c r="H892" i="230" s="1"/>
  <c r="G886" i="230"/>
  <c r="H886" i="230" s="1"/>
  <c r="G882" i="230"/>
  <c r="H882" i="230" s="1"/>
  <c r="G878" i="230"/>
  <c r="H878" i="230" s="1"/>
  <c r="G875" i="230"/>
  <c r="H875" i="230" s="1"/>
  <c r="G874" i="230"/>
  <c r="H874" i="230" s="1"/>
  <c r="G868" i="230"/>
  <c r="H868" i="230" s="1"/>
  <c r="G863" i="230"/>
  <c r="H863" i="230" s="1"/>
  <c r="G862" i="230"/>
  <c r="H862" i="230" s="1"/>
  <c r="G856" i="230"/>
  <c r="H856" i="230" s="1"/>
  <c r="G849" i="230"/>
  <c r="H849" i="230" s="1"/>
  <c r="G848" i="230"/>
  <c r="H848" i="230" s="1"/>
  <c r="G844" i="230"/>
  <c r="H844" i="230" s="1"/>
  <c r="G840" i="230"/>
  <c r="H840" i="230" s="1"/>
  <c r="G835" i="230"/>
  <c r="H835" i="230" s="1"/>
  <c r="G832" i="230"/>
  <c r="H832" i="230" s="1"/>
  <c r="G827" i="230"/>
  <c r="H827" i="230" s="1"/>
  <c r="G821" i="230"/>
  <c r="H821" i="230" s="1"/>
  <c r="G820" i="230"/>
  <c r="H820" i="230" s="1"/>
  <c r="G812" i="230"/>
  <c r="H812" i="230" s="1"/>
  <c r="G811" i="230"/>
  <c r="H811" i="230" s="1"/>
  <c r="G807" i="230"/>
  <c r="H807" i="230" s="1"/>
  <c r="G803" i="230"/>
  <c r="H803" i="230" s="1"/>
  <c r="G801" i="230"/>
  <c r="H801" i="230" s="1"/>
  <c r="G796" i="230"/>
  <c r="H796" i="230" s="1"/>
  <c r="G792" i="230"/>
  <c r="H792" i="230" s="1"/>
  <c r="G788" i="230"/>
  <c r="H788" i="230" s="1"/>
  <c r="G785" i="230"/>
  <c r="H785" i="230" s="1"/>
  <c r="G777" i="230"/>
  <c r="H777" i="230" s="1"/>
  <c r="G771" i="230"/>
  <c r="H771" i="230" s="1"/>
  <c r="G752" i="230"/>
  <c r="H752" i="230" s="1"/>
  <c r="G737" i="230"/>
  <c r="H737" i="230" s="1"/>
  <c r="G720" i="230"/>
  <c r="H720" i="230" s="1"/>
  <c r="G708" i="230"/>
  <c r="H708" i="230" s="1"/>
  <c r="G690" i="230"/>
  <c r="H690" i="230" s="1"/>
  <c r="G673" i="230"/>
  <c r="H673" i="230" s="1"/>
  <c r="G658" i="230"/>
  <c r="H658" i="230" s="1"/>
  <c r="G641" i="230"/>
  <c r="H641" i="230" s="1"/>
  <c r="G626" i="230"/>
  <c r="H626" i="230" s="1"/>
  <c r="G608" i="230"/>
  <c r="H608" i="230" s="1"/>
  <c r="G593" i="230"/>
  <c r="H593" i="230" s="1"/>
  <c r="G576" i="230"/>
  <c r="H576" i="230" s="1"/>
  <c r="G560" i="230"/>
  <c r="H560" i="230" s="1"/>
  <c r="G546" i="230"/>
  <c r="H546" i="230" s="1"/>
  <c r="G529" i="230"/>
  <c r="H529" i="230" s="1"/>
  <c r="G514" i="230"/>
  <c r="H514" i="230" s="1"/>
  <c r="G495" i="230"/>
  <c r="H495" i="230" s="1"/>
  <c r="G480" i="230"/>
  <c r="H480" i="230" s="1"/>
  <c r="G464" i="230"/>
  <c r="H464" i="230" s="1"/>
  <c r="G450" i="230"/>
  <c r="H450" i="230" s="1"/>
  <c r="G431" i="230"/>
  <c r="H431" i="230" s="1"/>
  <c r="G415" i="230"/>
  <c r="H415" i="230" s="1"/>
  <c r="G399" i="230"/>
  <c r="H399" i="230" s="1"/>
  <c r="G386" i="230"/>
  <c r="H386" i="230" s="1"/>
  <c r="G369" i="230"/>
  <c r="H369" i="230" s="1"/>
  <c r="G352" i="230"/>
  <c r="H352" i="230" s="1"/>
  <c r="G337" i="230"/>
  <c r="H337" i="230" s="1"/>
  <c r="G322" i="230"/>
  <c r="H322" i="230" s="1"/>
  <c r="G304" i="230"/>
  <c r="H304" i="230" s="1"/>
  <c r="G289" i="230"/>
  <c r="H289" i="230" s="1"/>
  <c r="G271" i="230"/>
  <c r="H271" i="230" s="1"/>
  <c r="G258" i="230"/>
  <c r="H258" i="230" s="1"/>
  <c r="G239" i="230"/>
  <c r="H239" i="230" s="1"/>
  <c r="G225" i="230"/>
  <c r="H225" i="230" s="1"/>
  <c r="G207" i="230"/>
  <c r="H207" i="230" s="1"/>
  <c r="G190" i="230"/>
  <c r="H190" i="230" s="1"/>
  <c r="G173" i="230"/>
  <c r="H173" i="230" s="1"/>
  <c r="G162" i="230"/>
  <c r="H162" i="230" s="1"/>
  <c r="G145" i="230"/>
  <c r="H145" i="230" s="1"/>
  <c r="G128" i="230"/>
  <c r="H128" i="230" s="1"/>
  <c r="G111" i="230"/>
  <c r="H111" i="230" s="1"/>
  <c r="G94" i="230"/>
  <c r="H94" i="230" s="1"/>
  <c r="G82" i="230"/>
  <c r="H82" i="230" s="1"/>
  <c r="G66" i="230"/>
  <c r="H66" i="230" s="1"/>
  <c r="G48" i="230"/>
  <c r="H48" i="230" s="1"/>
  <c r="G28" i="230"/>
  <c r="H28" i="230" s="1"/>
  <c r="G1235" i="230"/>
  <c r="H1235" i="230" s="1"/>
  <c r="G1230" i="230"/>
  <c r="H1230" i="230" s="1"/>
  <c r="G1224" i="230"/>
  <c r="H1224" i="230" s="1"/>
  <c r="G1219" i="230"/>
  <c r="H1219" i="230" s="1"/>
  <c r="G1215" i="230"/>
  <c r="H1215" i="230" s="1"/>
  <c r="G1211" i="230"/>
  <c r="H1211" i="230" s="1"/>
  <c r="G1209" i="230"/>
  <c r="H1209" i="230" s="1"/>
  <c r="G1207" i="230"/>
  <c r="H1207" i="230" s="1"/>
  <c r="G1203" i="230"/>
  <c r="H1203" i="230" s="1"/>
  <c r="G1195" i="230"/>
  <c r="H1195" i="230" s="1"/>
  <c r="G1193" i="230"/>
  <c r="H1193" i="230" s="1"/>
  <c r="G1188" i="230"/>
  <c r="H1188" i="230" s="1"/>
  <c r="G1184" i="230"/>
  <c r="H1184" i="230" s="1"/>
  <c r="G1180" i="230"/>
  <c r="H1180" i="230" s="1"/>
  <c r="G1177" i="230"/>
  <c r="H1177" i="230" s="1"/>
  <c r="G1173" i="230"/>
  <c r="H1173" i="230" s="1"/>
  <c r="G1168" i="230"/>
  <c r="H1168" i="230" s="1"/>
  <c r="G1161" i="230"/>
  <c r="H1161" i="230" s="1"/>
  <c r="G1159" i="230"/>
  <c r="H1159" i="230" s="1"/>
  <c r="G1155" i="230"/>
  <c r="H1155" i="230" s="1"/>
  <c r="G1151" i="230"/>
  <c r="H1151" i="230" s="1"/>
  <c r="G1148" i="230"/>
  <c r="H1148" i="230" s="1"/>
  <c r="G1145" i="230"/>
  <c r="H1145" i="230" s="1"/>
  <c r="G1142" i="230"/>
  <c r="H1142" i="230" s="1"/>
  <c r="G1133" i="230"/>
  <c r="H1133" i="230" s="1"/>
  <c r="G1131" i="230"/>
  <c r="H1131" i="230" s="1"/>
  <c r="G1127" i="230"/>
  <c r="H1127" i="230" s="1"/>
  <c r="G1126" i="230"/>
  <c r="H1126" i="230" s="1"/>
  <c r="G1120" i="230"/>
  <c r="H1120" i="230" s="1"/>
  <c r="G1117" i="230"/>
  <c r="H1117" i="230" s="1"/>
  <c r="G1112" i="230"/>
  <c r="H1112" i="230" s="1"/>
  <c r="G1106" i="230"/>
  <c r="H1106" i="230" s="1"/>
  <c r="G1108" i="230"/>
  <c r="H1108" i="230" s="1"/>
  <c r="G1100" i="230"/>
  <c r="H1100" i="230" s="1"/>
  <c r="G1096" i="230"/>
  <c r="H1096" i="230" s="1"/>
  <c r="G1092" i="230"/>
  <c r="H1092" i="230" s="1"/>
  <c r="G1088" i="230"/>
  <c r="H1088" i="230" s="1"/>
  <c r="G1084" i="230"/>
  <c r="H1084" i="230" s="1"/>
  <c r="G1081" i="230"/>
  <c r="H1081" i="230" s="1"/>
  <c r="G1077" i="230"/>
  <c r="H1077" i="230" s="1"/>
  <c r="G1073" i="230"/>
  <c r="H1073" i="230" s="1"/>
  <c r="G1071" i="230"/>
  <c r="H1071" i="230" s="1"/>
  <c r="G1064" i="230"/>
  <c r="H1064" i="230" s="1"/>
  <c r="G1060" i="230"/>
  <c r="H1060" i="230" s="1"/>
  <c r="G1056" i="230"/>
  <c r="H1056" i="230" s="1"/>
  <c r="G1052" i="230"/>
  <c r="H1052" i="230" s="1"/>
  <c r="G1051" i="230"/>
  <c r="H1051" i="230" s="1"/>
  <c r="G1043" i="230"/>
  <c r="H1043" i="230" s="1"/>
  <c r="G1040" i="230"/>
  <c r="H1040" i="230" s="1"/>
  <c r="G1038" i="230"/>
  <c r="H1038" i="230" s="1"/>
  <c r="G1033" i="230"/>
  <c r="H1033" i="230" s="1"/>
  <c r="G1028" i="230"/>
  <c r="H1028" i="230" s="1"/>
  <c r="G1025" i="230"/>
  <c r="H1025" i="230" s="1"/>
  <c r="G1021" i="230"/>
  <c r="H1021" i="230" s="1"/>
  <c r="G1016" i="230"/>
  <c r="H1016" i="230" s="1"/>
  <c r="G1014" i="230"/>
  <c r="H1014" i="230" s="1"/>
  <c r="G1009" i="230"/>
  <c r="H1009" i="230" s="1"/>
  <c r="G1005" i="230"/>
  <c r="H1005" i="230" s="1"/>
  <c r="G998" i="230"/>
  <c r="H998" i="230" s="1"/>
  <c r="G995" i="230"/>
  <c r="H995" i="230" s="1"/>
  <c r="G992" i="230"/>
  <c r="H992" i="230" s="1"/>
  <c r="G989" i="230"/>
  <c r="H989" i="230" s="1"/>
  <c r="G983" i="230"/>
  <c r="H983" i="230" s="1"/>
  <c r="G981" i="230"/>
  <c r="H981" i="230" s="1"/>
  <c r="G977" i="230"/>
  <c r="H977" i="230" s="1"/>
  <c r="G972" i="230"/>
  <c r="H972" i="230" s="1"/>
  <c r="G968" i="230"/>
  <c r="H968" i="230" s="1"/>
  <c r="G966" i="230"/>
  <c r="H966" i="230" s="1"/>
  <c r="G962" i="230"/>
  <c r="H962" i="230" s="1"/>
  <c r="G956" i="230"/>
  <c r="H956" i="230" s="1"/>
  <c r="G951" i="230"/>
  <c r="H951" i="230" s="1"/>
  <c r="G949" i="230"/>
  <c r="H949" i="230" s="1"/>
  <c r="G947" i="230"/>
  <c r="H947" i="230" s="1"/>
  <c r="G942" i="230"/>
  <c r="H942" i="230" s="1"/>
  <c r="G934" i="230"/>
  <c r="H934" i="230" s="1"/>
  <c r="G932" i="230"/>
  <c r="H932" i="230" s="1"/>
  <c r="G930" i="230"/>
  <c r="H930" i="230" s="1"/>
  <c r="G927" i="230"/>
  <c r="H927" i="230" s="1"/>
  <c r="G920" i="230"/>
  <c r="H920" i="230" s="1"/>
  <c r="G915" i="230"/>
  <c r="H915" i="230" s="1"/>
  <c r="G910" i="230"/>
  <c r="H910" i="230" s="1"/>
  <c r="G907" i="230"/>
  <c r="H907" i="230" s="1"/>
  <c r="G905" i="230"/>
  <c r="H905" i="230" s="1"/>
  <c r="G899" i="230"/>
  <c r="H899" i="230" s="1"/>
  <c r="G897" i="230"/>
  <c r="H897" i="230" s="1"/>
  <c r="G895" i="230"/>
  <c r="H895" i="230" s="1"/>
  <c r="G888" i="230"/>
  <c r="H888" i="230" s="1"/>
  <c r="G884" i="230"/>
  <c r="H884" i="230" s="1"/>
  <c r="G881" i="230"/>
  <c r="H881" i="230" s="1"/>
  <c r="G876" i="230"/>
  <c r="H876" i="230" s="1"/>
  <c r="G869" i="230"/>
  <c r="H869" i="230" s="1"/>
  <c r="G866" i="230"/>
  <c r="H866" i="230" s="1"/>
  <c r="G864" i="230"/>
  <c r="H864" i="230" s="1"/>
  <c r="G859" i="230"/>
  <c r="H859" i="230" s="1"/>
  <c r="G857" i="230"/>
  <c r="H857" i="230" s="1"/>
  <c r="G852" i="230"/>
  <c r="H852" i="230" s="1"/>
  <c r="G847" i="230"/>
  <c r="H847" i="230" s="1"/>
  <c r="G842" i="230"/>
  <c r="H842" i="230" s="1"/>
  <c r="G843" i="230"/>
  <c r="H843" i="230" s="1"/>
  <c r="G837" i="230"/>
  <c r="H837" i="230" s="1"/>
  <c r="G831" i="230"/>
  <c r="H831" i="230" s="1"/>
  <c r="G830" i="230"/>
  <c r="H830" i="230" s="1"/>
  <c r="G824" i="230"/>
  <c r="H824" i="230" s="1"/>
  <c r="G822" i="230"/>
  <c r="H822" i="230" s="1"/>
  <c r="G815" i="230"/>
  <c r="H815" i="230" s="1"/>
  <c r="G814" i="230"/>
  <c r="H814" i="230" s="1"/>
  <c r="G809" i="230"/>
  <c r="H809" i="230" s="1"/>
  <c r="G804" i="230"/>
  <c r="H804" i="230" s="1"/>
  <c r="G798" i="230"/>
  <c r="H798" i="230" s="1"/>
  <c r="G795" i="230"/>
  <c r="H795" i="230" s="1"/>
  <c r="G790" i="230"/>
  <c r="H790" i="230" s="1"/>
  <c r="G787" i="230"/>
  <c r="H787" i="230" s="1"/>
  <c r="G783" i="230"/>
  <c r="H783" i="230" s="1"/>
  <c r="G780" i="230"/>
  <c r="H780" i="230" s="1"/>
  <c r="G773" i="230"/>
  <c r="H773" i="230" s="1"/>
  <c r="G757" i="230"/>
  <c r="H757" i="230" s="1"/>
  <c r="G742" i="230"/>
  <c r="H742" i="230" s="1"/>
  <c r="G727" i="230"/>
  <c r="H727" i="230" s="1"/>
  <c r="G707" i="230"/>
  <c r="H707" i="230" s="1"/>
  <c r="G693" i="230"/>
  <c r="H693" i="230" s="1"/>
  <c r="G675" i="230"/>
  <c r="H675" i="230" s="1"/>
  <c r="G662" i="230"/>
  <c r="H662" i="230" s="1"/>
  <c r="G645" i="230"/>
  <c r="H645" i="230" s="1"/>
  <c r="G628" i="230"/>
  <c r="H628" i="230" s="1"/>
  <c r="G611" i="230"/>
  <c r="H611" i="230" s="1"/>
  <c r="G597" i="230"/>
  <c r="H597" i="230" s="1"/>
  <c r="G582" i="230"/>
  <c r="H582" i="230" s="1"/>
  <c r="G564" i="230"/>
  <c r="H564" i="230" s="1"/>
  <c r="G548" i="230"/>
  <c r="H548" i="230" s="1"/>
  <c r="G533" i="230"/>
  <c r="H533" i="230" s="1"/>
  <c r="G517" i="230"/>
  <c r="H517" i="230" s="1"/>
  <c r="G502" i="230"/>
  <c r="H502" i="230" s="1"/>
  <c r="G485" i="230"/>
  <c r="H485" i="230" s="1"/>
  <c r="G469" i="230"/>
  <c r="H469" i="230" s="1"/>
  <c r="G452" i="230"/>
  <c r="H452" i="230" s="1"/>
  <c r="G436" i="230"/>
  <c r="H436" i="230" s="1"/>
  <c r="G423" i="230"/>
  <c r="H423" i="230" s="1"/>
  <c r="G404" i="230"/>
  <c r="H404" i="230" s="1"/>
  <c r="G388" i="230"/>
  <c r="H388" i="230" s="1"/>
  <c r="G371" i="230"/>
  <c r="H371" i="230" s="1"/>
  <c r="G358" i="230"/>
  <c r="H358" i="230" s="1"/>
  <c r="G340" i="230"/>
  <c r="H340" i="230" s="1"/>
  <c r="G324" i="230"/>
  <c r="H324" i="230" s="1"/>
  <c r="G308" i="230"/>
  <c r="H308" i="230" s="1"/>
  <c r="G293" i="230"/>
  <c r="H293" i="230" s="1"/>
  <c r="G281" i="230"/>
  <c r="H281" i="230" s="1"/>
  <c r="G259" i="230"/>
  <c r="H259" i="230" s="1"/>
  <c r="G244" i="230"/>
  <c r="H244" i="230" s="1"/>
  <c r="G229" i="230"/>
  <c r="H229" i="230" s="1"/>
  <c r="G212" i="230"/>
  <c r="H212" i="230" s="1"/>
  <c r="G198" i="230"/>
  <c r="H198" i="230" s="1"/>
  <c r="G183" i="230"/>
  <c r="H183" i="230" s="1"/>
  <c r="G165" i="230"/>
  <c r="H165" i="230" s="1"/>
  <c r="G149" i="230"/>
  <c r="H149" i="230" s="1"/>
  <c r="G133" i="230"/>
  <c r="H133" i="230" s="1"/>
  <c r="G118" i="230"/>
  <c r="H118" i="230" s="1"/>
  <c r="G103" i="230"/>
  <c r="H103" i="230" s="1"/>
  <c r="G87" i="230"/>
  <c r="H87" i="230" s="1"/>
  <c r="G71" i="230"/>
  <c r="H71" i="230" s="1"/>
  <c r="G54" i="230"/>
  <c r="H54" i="230" s="1"/>
  <c r="G37" i="230"/>
  <c r="H37" i="230" s="1"/>
  <c r="G24" i="230"/>
  <c r="H24" i="230" s="1"/>
  <c r="G8" i="230"/>
  <c r="H8" i="230" s="1"/>
  <c r="G12" i="230"/>
  <c r="H12" i="230" s="1"/>
  <c r="G36" i="230"/>
  <c r="H36" i="230" s="1"/>
  <c r="G16" i="230"/>
  <c r="H16" i="230" s="1"/>
  <c r="G781" i="230"/>
  <c r="H781" i="230" s="1"/>
  <c r="G778" i="230"/>
  <c r="H778" i="230" s="1"/>
  <c r="G774" i="230"/>
  <c r="H774" i="230" s="1"/>
  <c r="G772" i="230"/>
  <c r="H772" i="230" s="1"/>
  <c r="G764" i="230"/>
  <c r="H764" i="230" s="1"/>
  <c r="G761" i="230"/>
  <c r="H761" i="230" s="1"/>
  <c r="G759" i="230"/>
  <c r="H759" i="230" s="1"/>
  <c r="G755" i="230"/>
  <c r="H755" i="230" s="1"/>
  <c r="G748" i="230"/>
  <c r="H748" i="230" s="1"/>
  <c r="G747" i="230"/>
  <c r="H747" i="230" s="1"/>
  <c r="G743" i="230"/>
  <c r="H743" i="230" s="1"/>
  <c r="G738" i="230"/>
  <c r="H738" i="230" s="1"/>
  <c r="G734" i="230"/>
  <c r="H734" i="230" s="1"/>
  <c r="G731" i="230"/>
  <c r="H731" i="230" s="1"/>
  <c r="G724" i="230"/>
  <c r="H724" i="230" s="1"/>
  <c r="G723" i="230"/>
  <c r="H723" i="230" s="1"/>
  <c r="G716" i="230"/>
  <c r="H716" i="230" s="1"/>
  <c r="G712" i="230"/>
  <c r="H712" i="230" s="1"/>
  <c r="G711" i="230"/>
  <c r="H711" i="230" s="1"/>
  <c r="G705" i="230"/>
  <c r="H705" i="230" s="1"/>
  <c r="G701" i="230"/>
  <c r="H701" i="230" s="1"/>
  <c r="G699" i="230"/>
  <c r="H699" i="230" s="1"/>
  <c r="G694" i="230"/>
  <c r="H694" i="230" s="1"/>
  <c r="G691" i="230"/>
  <c r="H691" i="230" s="1"/>
  <c r="G688" i="230"/>
  <c r="H688" i="230" s="1"/>
  <c r="G681" i="230"/>
  <c r="H681" i="230" s="1"/>
  <c r="G678" i="230"/>
  <c r="H678" i="230" s="1"/>
  <c r="G676" i="230"/>
  <c r="H676" i="230" s="1"/>
  <c r="G671" i="230"/>
  <c r="H671" i="230" s="1"/>
  <c r="G668" i="230"/>
  <c r="H668" i="230" s="1"/>
  <c r="G664" i="230"/>
  <c r="H664" i="230" s="1"/>
  <c r="G657" i="230"/>
  <c r="H657" i="230" s="1"/>
  <c r="G653" i="230"/>
  <c r="H653" i="230" s="1"/>
  <c r="G650" i="230"/>
  <c r="H650" i="230" s="1"/>
  <c r="G647" i="230"/>
  <c r="H647" i="230" s="1"/>
  <c r="G639" i="230"/>
  <c r="H639" i="230" s="1"/>
  <c r="G640" i="230"/>
  <c r="H640" i="230" s="1"/>
  <c r="G633" i="230"/>
  <c r="H633" i="230" s="1"/>
  <c r="G631" i="230"/>
  <c r="H631" i="230" s="1"/>
  <c r="G627" i="230"/>
  <c r="H627" i="230" s="1"/>
  <c r="G622" i="230"/>
  <c r="H622" i="230" s="1"/>
  <c r="G618" i="230"/>
  <c r="H618" i="230" s="1"/>
  <c r="G615" i="230"/>
  <c r="H615" i="230" s="1"/>
  <c r="G610" i="230"/>
  <c r="H610" i="230" s="1"/>
  <c r="G606" i="230"/>
  <c r="H606" i="230" s="1"/>
  <c r="G602" i="230"/>
  <c r="H602" i="230" s="1"/>
  <c r="G598" i="230"/>
  <c r="H598" i="230" s="1"/>
  <c r="G594" i="230"/>
  <c r="H594" i="230" s="1"/>
  <c r="G588" i="230"/>
  <c r="H588" i="230" s="1"/>
  <c r="G586" i="230"/>
  <c r="H586" i="230" s="1"/>
  <c r="G581" i="230"/>
  <c r="H581" i="230" s="1"/>
  <c r="G580" i="230"/>
  <c r="H580" i="230" s="1"/>
  <c r="G574" i="230"/>
  <c r="H574" i="230" s="1"/>
  <c r="G571" i="230"/>
  <c r="H571" i="230" s="1"/>
  <c r="G567" i="230"/>
  <c r="H567" i="230" s="1"/>
  <c r="G562" i="230"/>
  <c r="H562" i="230" s="1"/>
  <c r="G555" i="230"/>
  <c r="H555" i="230" s="1"/>
  <c r="G557" i="230"/>
  <c r="H557" i="230" s="1"/>
  <c r="G549" i="230"/>
  <c r="H549" i="230" s="1"/>
  <c r="G545" i="230"/>
  <c r="H545" i="230" s="1"/>
  <c r="G541" i="230"/>
  <c r="H541" i="230" s="1"/>
  <c r="G540" i="230"/>
  <c r="H540" i="230" s="1"/>
  <c r="G534" i="230"/>
  <c r="H534" i="230" s="1"/>
  <c r="G528" i="230"/>
  <c r="H528" i="230" s="1"/>
  <c r="G527" i="230"/>
  <c r="H527" i="230" s="1"/>
  <c r="G520" i="230"/>
  <c r="H520" i="230" s="1"/>
  <c r="G518" i="230"/>
  <c r="H518" i="230" s="1"/>
  <c r="G513" i="230"/>
  <c r="H513" i="230" s="1"/>
  <c r="G512" i="230"/>
  <c r="H512" i="230" s="1"/>
  <c r="G505" i="230"/>
  <c r="H505" i="230" s="1"/>
  <c r="G501" i="230"/>
  <c r="H501" i="230" s="1"/>
  <c r="G498" i="230"/>
  <c r="H498" i="230" s="1"/>
  <c r="G494" i="230"/>
  <c r="H494" i="230" s="1"/>
  <c r="G489" i="230"/>
  <c r="H489" i="230" s="1"/>
  <c r="G486" i="230"/>
  <c r="H486" i="230" s="1"/>
  <c r="G481" i="230"/>
  <c r="H481" i="230" s="1"/>
  <c r="G477" i="230"/>
  <c r="H477" i="230" s="1"/>
  <c r="G476" i="230"/>
  <c r="H476" i="230" s="1"/>
  <c r="G470" i="230"/>
  <c r="H470" i="230" s="1"/>
  <c r="G466" i="230"/>
  <c r="H466" i="230" s="1"/>
  <c r="G462" i="230"/>
  <c r="H462" i="230" s="1"/>
  <c r="G455" i="230"/>
  <c r="H455" i="230" s="1"/>
  <c r="G454" i="230"/>
  <c r="H454" i="230" s="1"/>
  <c r="G448" i="230"/>
  <c r="H448" i="230" s="1"/>
  <c r="G445" i="230"/>
  <c r="H445" i="230" s="1"/>
  <c r="G442" i="230"/>
  <c r="H442" i="230" s="1"/>
  <c r="G439" i="230"/>
  <c r="H439" i="230" s="1"/>
  <c r="G434" i="230"/>
  <c r="H434" i="230" s="1"/>
  <c r="G428" i="230"/>
  <c r="H428" i="230" s="1"/>
  <c r="G427" i="230"/>
  <c r="H427" i="230" s="1"/>
  <c r="G420" i="230"/>
  <c r="H420" i="230" s="1"/>
  <c r="G417" i="230"/>
  <c r="H417" i="230" s="1"/>
  <c r="G416" i="230"/>
  <c r="H416" i="230" s="1"/>
  <c r="G409" i="230"/>
  <c r="H409" i="230" s="1"/>
  <c r="G406" i="230"/>
  <c r="H406" i="230" s="1"/>
  <c r="G403" i="230"/>
  <c r="H403" i="230" s="1"/>
  <c r="G398" i="230"/>
  <c r="H398" i="230" s="1"/>
  <c r="G393" i="230"/>
  <c r="H393" i="230" s="1"/>
  <c r="G392" i="230"/>
  <c r="H392" i="230" s="1"/>
  <c r="G385" i="230"/>
  <c r="H385" i="230" s="1"/>
  <c r="G382" i="230"/>
  <c r="H382" i="230" s="1"/>
  <c r="G380" i="230"/>
  <c r="H380" i="230" s="1"/>
  <c r="G375" i="230"/>
  <c r="H375" i="230" s="1"/>
  <c r="G372" i="230"/>
  <c r="H372" i="230" s="1"/>
  <c r="G367" i="230"/>
  <c r="H367" i="230" s="1"/>
  <c r="G362" i="230"/>
  <c r="H362" i="230" s="1"/>
  <c r="G357" i="230"/>
  <c r="H357" i="230" s="1"/>
  <c r="G353" i="230"/>
  <c r="H353" i="230" s="1"/>
  <c r="G350" i="230"/>
  <c r="H350" i="230" s="1"/>
  <c r="G346" i="230"/>
  <c r="H346" i="230" s="1"/>
  <c r="G342" i="230"/>
  <c r="H342" i="230" s="1"/>
  <c r="G339" i="230"/>
  <c r="H339" i="230" s="1"/>
  <c r="G335" i="230"/>
  <c r="H335" i="230" s="1"/>
  <c r="G332" i="230"/>
  <c r="H332" i="230" s="1"/>
  <c r="G326" i="230"/>
  <c r="H326" i="230" s="1"/>
  <c r="G323" i="230"/>
  <c r="H323" i="230" s="1"/>
  <c r="G317" i="230"/>
  <c r="H317" i="230" s="1"/>
  <c r="G315" i="230"/>
  <c r="H315" i="230" s="1"/>
  <c r="G310" i="230"/>
  <c r="H310" i="230" s="1"/>
  <c r="G307" i="230"/>
  <c r="H307" i="230" s="1"/>
  <c r="G302" i="230"/>
  <c r="H302" i="230" s="1"/>
  <c r="G298" i="230"/>
  <c r="H298" i="230" s="1"/>
  <c r="G294" i="230"/>
  <c r="H294" i="230" s="1"/>
  <c r="G290" i="230"/>
  <c r="H290" i="230" s="1"/>
  <c r="G287" i="230"/>
  <c r="H287" i="230" s="1"/>
  <c r="G282" i="230"/>
  <c r="H282" i="230" s="1"/>
  <c r="G276" i="230"/>
  <c r="H276" i="230" s="1"/>
  <c r="G274" i="230"/>
  <c r="H274" i="230" s="1"/>
  <c r="G268" i="230"/>
  <c r="H268" i="230" s="1"/>
  <c r="G266" i="230"/>
  <c r="H266" i="230" s="1"/>
  <c r="G263" i="230"/>
  <c r="H263" i="230" s="1"/>
  <c r="G256" i="230"/>
  <c r="H256" i="230" s="1"/>
  <c r="G255" i="230"/>
  <c r="H255" i="230" s="1"/>
  <c r="G251" i="230"/>
  <c r="H251" i="230" s="1"/>
  <c r="G247" i="230"/>
  <c r="H247" i="230" s="1"/>
  <c r="G242" i="230"/>
  <c r="H242" i="230" s="1"/>
  <c r="G238" i="230"/>
  <c r="H238" i="230" s="1"/>
  <c r="G235" i="230"/>
  <c r="H235" i="230" s="1"/>
  <c r="G230" i="230"/>
  <c r="H230" i="230" s="1"/>
  <c r="G226" i="230"/>
  <c r="H226" i="230" s="1"/>
  <c r="G220" i="230"/>
  <c r="H220" i="230" s="1"/>
  <c r="G218" i="230"/>
  <c r="H218" i="230" s="1"/>
  <c r="G213" i="230"/>
  <c r="H213" i="230" s="1"/>
  <c r="G211" i="230"/>
  <c r="H211" i="230" s="1"/>
  <c r="G206" i="230"/>
  <c r="H206" i="230" s="1"/>
  <c r="G203" i="230"/>
  <c r="H203" i="230" s="1"/>
  <c r="G197" i="230"/>
  <c r="H197" i="230" s="1"/>
  <c r="G194" i="230"/>
  <c r="H194" i="230" s="1"/>
  <c r="G188" i="230"/>
  <c r="H188" i="230" s="1"/>
  <c r="G187" i="230"/>
  <c r="H187" i="230" s="1"/>
  <c r="G181" i="230"/>
  <c r="H181" i="230" s="1"/>
  <c r="G180" i="230"/>
  <c r="H180" i="230" s="1"/>
  <c r="G177" i="230"/>
  <c r="H177" i="230" s="1"/>
  <c r="G170" i="230"/>
  <c r="H170" i="230" s="1"/>
  <c r="G167" i="230"/>
  <c r="H167" i="230" s="1"/>
  <c r="G159" i="230"/>
  <c r="H159" i="230" s="1"/>
  <c r="G160" i="230"/>
  <c r="H160" i="230" s="1"/>
  <c r="G153" i="230"/>
  <c r="H153" i="230" s="1"/>
  <c r="G151" i="230"/>
  <c r="H151" i="230" s="1"/>
  <c r="G146" i="230"/>
  <c r="H146" i="230" s="1"/>
  <c r="G141" i="230"/>
  <c r="H141" i="230" s="1"/>
  <c r="G136" i="230"/>
  <c r="H136" i="230" s="1"/>
  <c r="G137" i="230"/>
  <c r="H137" i="230" s="1"/>
  <c r="G130" i="230"/>
  <c r="H130" i="230" s="1"/>
  <c r="G127" i="230"/>
  <c r="H127" i="230" s="1"/>
  <c r="G123" i="230"/>
  <c r="H123" i="230" s="1"/>
  <c r="G117" i="230"/>
  <c r="H117" i="230" s="1"/>
  <c r="G115" i="230"/>
  <c r="H115" i="230" s="1"/>
  <c r="G112" i="230"/>
  <c r="H112" i="230" s="1"/>
  <c r="G104" i="230"/>
  <c r="H104" i="230" s="1"/>
  <c r="G101" i="230"/>
  <c r="H101" i="230" s="1"/>
  <c r="G97" i="230"/>
  <c r="H97" i="230" s="1"/>
  <c r="G99" i="230"/>
  <c r="H99" i="230" s="1"/>
  <c r="G90" i="230"/>
  <c r="H90" i="230" s="1"/>
  <c r="G86" i="230"/>
  <c r="H86" i="230" s="1"/>
  <c r="G81" i="230"/>
  <c r="H81" i="230" s="1"/>
  <c r="G78" i="230"/>
  <c r="H78" i="230" s="1"/>
  <c r="G72" i="230"/>
  <c r="H72" i="230" s="1"/>
  <c r="G69" i="230"/>
  <c r="H69" i="230" s="1"/>
  <c r="G67" i="230"/>
  <c r="H67" i="230" s="1"/>
  <c r="G63" i="230"/>
  <c r="H63" i="230" s="1"/>
  <c r="G58" i="230"/>
  <c r="H58" i="230" s="1"/>
  <c r="G53" i="230"/>
  <c r="H53" i="230" s="1"/>
  <c r="G50" i="230"/>
  <c r="H50" i="230" s="1"/>
  <c r="G47" i="230"/>
  <c r="H47" i="230" s="1"/>
  <c r="G43" i="230"/>
  <c r="H43" i="230" s="1"/>
  <c r="G38" i="230"/>
  <c r="H38" i="230" s="1"/>
  <c r="G32" i="230"/>
  <c r="H32" i="230" s="1"/>
  <c r="G30" i="230"/>
  <c r="H30" i="230" s="1"/>
  <c r="G25" i="230"/>
  <c r="H25" i="230" s="1"/>
  <c r="G19" i="230"/>
  <c r="H19" i="230" s="1"/>
  <c r="G18" i="230"/>
  <c r="H18" i="230" s="1"/>
  <c r="G13" i="230"/>
  <c r="H13" i="230" s="1"/>
  <c r="G7" i="230"/>
  <c r="H7" i="230" s="1"/>
  <c r="G11" i="230"/>
  <c r="H11" i="230" s="1"/>
  <c r="G770" i="230"/>
  <c r="H770" i="230" s="1"/>
  <c r="G767" i="230"/>
  <c r="H767" i="230" s="1"/>
  <c r="G763" i="230"/>
  <c r="H763" i="230" s="1"/>
  <c r="G758" i="230"/>
  <c r="H758" i="230" s="1"/>
  <c r="G756" i="230"/>
  <c r="H756" i="230" s="1"/>
  <c r="G751" i="230"/>
  <c r="H751" i="230" s="1"/>
  <c r="G745" i="230"/>
  <c r="H745" i="230" s="1"/>
  <c r="G741" i="230"/>
  <c r="H741" i="230" s="1"/>
  <c r="G739" i="230"/>
  <c r="H739" i="230" s="1"/>
  <c r="G736" i="230"/>
  <c r="H736" i="230" s="1"/>
  <c r="G730" i="230"/>
  <c r="H730" i="230" s="1"/>
  <c r="G728" i="230"/>
  <c r="H728" i="230" s="1"/>
  <c r="G722" i="230"/>
  <c r="H722" i="230" s="1"/>
  <c r="G721" i="230"/>
  <c r="H721" i="230" s="1"/>
  <c r="G717" i="230"/>
  <c r="H717" i="230" s="1"/>
  <c r="G713" i="230"/>
  <c r="H713" i="230" s="1"/>
  <c r="G706" i="230"/>
  <c r="H706" i="230" s="1"/>
  <c r="G704" i="230"/>
  <c r="H704" i="230" s="1"/>
  <c r="G698" i="230"/>
  <c r="H698" i="230" s="1"/>
  <c r="G695" i="230"/>
  <c r="H695" i="230" s="1"/>
  <c r="G689" i="230"/>
  <c r="H689" i="230" s="1"/>
  <c r="G685" i="230"/>
  <c r="H685" i="230" s="1"/>
  <c r="G684" i="230"/>
  <c r="H684" i="230" s="1"/>
  <c r="G682" i="230"/>
  <c r="H682" i="230" s="1"/>
  <c r="G674" i="230"/>
  <c r="H674" i="230" s="1"/>
  <c r="G670" i="230"/>
  <c r="H670" i="230" s="1"/>
  <c r="G667" i="230"/>
  <c r="H667" i="230" s="1"/>
  <c r="G661" i="230"/>
  <c r="H661" i="230" s="1"/>
  <c r="G660" i="230"/>
  <c r="H660" i="230" s="1"/>
  <c r="G655" i="230"/>
  <c r="H655" i="230" s="1"/>
  <c r="G651" i="230"/>
  <c r="H651" i="230" s="1"/>
  <c r="G648" i="230"/>
  <c r="H648" i="230" s="1"/>
  <c r="G643" i="230"/>
  <c r="H643" i="230" s="1"/>
  <c r="G642" i="230"/>
  <c r="H642" i="230" s="1"/>
  <c r="G636" i="230"/>
  <c r="H636" i="230" s="1"/>
  <c r="G629" i="230"/>
  <c r="H629" i="230" s="1"/>
  <c r="G625" i="230"/>
  <c r="H625" i="230" s="1"/>
  <c r="G623" i="230"/>
  <c r="H623" i="230" s="1"/>
  <c r="G620" i="230"/>
  <c r="H620" i="230" s="1"/>
  <c r="G616" i="230"/>
  <c r="H616" i="230" s="1"/>
  <c r="G613" i="230"/>
  <c r="H613" i="230" s="1"/>
  <c r="G607" i="230"/>
  <c r="H607" i="230" s="1"/>
  <c r="G603" i="230"/>
  <c r="H603" i="230" s="1"/>
  <c r="G599" i="230"/>
  <c r="H599" i="230" s="1"/>
  <c r="G595" i="230"/>
  <c r="H595" i="230" s="1"/>
  <c r="G591" i="230"/>
  <c r="H591" i="230" s="1"/>
  <c r="G587" i="230"/>
  <c r="H587" i="230" s="1"/>
  <c r="G585" i="230"/>
  <c r="H585" i="230" s="1"/>
  <c r="G577" i="230"/>
  <c r="H577" i="230" s="1"/>
  <c r="G575" i="230"/>
  <c r="H575" i="230" s="1"/>
  <c r="G570" i="230"/>
  <c r="H570" i="230" s="1"/>
  <c r="G568" i="230"/>
  <c r="H568" i="230" s="1"/>
  <c r="G563" i="230"/>
  <c r="H563" i="230" s="1"/>
  <c r="G558" i="230"/>
  <c r="H558" i="230" s="1"/>
  <c r="G556" i="230"/>
  <c r="H556" i="230" s="1"/>
  <c r="G552" i="230"/>
  <c r="H552" i="230" s="1"/>
  <c r="G550" i="230"/>
  <c r="H550" i="230" s="1"/>
  <c r="G543" i="230"/>
  <c r="H543" i="230" s="1"/>
  <c r="G537" i="230"/>
  <c r="H537" i="230" s="1"/>
  <c r="G535" i="230"/>
  <c r="H535" i="230" s="1"/>
  <c r="G531" i="230"/>
  <c r="H531" i="230" s="1"/>
  <c r="G525" i="230"/>
  <c r="H525" i="230" s="1"/>
  <c r="G524" i="230"/>
  <c r="H524" i="230" s="1"/>
  <c r="G521" i="230"/>
  <c r="H521" i="230" s="1"/>
  <c r="G516" i="230"/>
  <c r="H516" i="230" s="1"/>
  <c r="G510" i="230"/>
  <c r="H510" i="230" s="1"/>
  <c r="G506" i="230"/>
  <c r="H506" i="230" s="1"/>
  <c r="G503" i="230"/>
  <c r="H503" i="230" s="1"/>
  <c r="G500" i="230"/>
  <c r="H500" i="230" s="1"/>
  <c r="G496" i="230"/>
  <c r="H496" i="230" s="1"/>
  <c r="G493" i="230"/>
  <c r="H493" i="230" s="1"/>
  <c r="G488" i="230"/>
  <c r="H488" i="230" s="1"/>
  <c r="G484" i="230"/>
  <c r="H484" i="230" s="1"/>
  <c r="G479" i="230"/>
  <c r="H479" i="230" s="1"/>
  <c r="G474" i="230"/>
  <c r="H474" i="230" s="1"/>
  <c r="G471" i="230"/>
  <c r="H471" i="230" s="1"/>
  <c r="G467" i="230"/>
  <c r="H467" i="230" s="1"/>
  <c r="G460" i="230"/>
  <c r="H460" i="230" s="1"/>
  <c r="G461" i="230"/>
  <c r="H461" i="230" s="1"/>
  <c r="G456" i="230"/>
  <c r="H456" i="230" s="1"/>
  <c r="G451" i="230"/>
  <c r="H451" i="230" s="1"/>
  <c r="G447" i="230"/>
  <c r="H447" i="230" s="1"/>
  <c r="G443" i="230"/>
  <c r="H443" i="230" s="1"/>
  <c r="G438" i="230"/>
  <c r="H438" i="230" s="1"/>
  <c r="G437" i="230"/>
  <c r="H437" i="230" s="1"/>
  <c r="G433" i="230"/>
  <c r="H433" i="230" s="1"/>
  <c r="G429" i="230"/>
  <c r="H429" i="230" s="1"/>
  <c r="G422" i="230"/>
  <c r="H422" i="230" s="1"/>
  <c r="G421" i="230"/>
  <c r="H421" i="230" s="1"/>
  <c r="G414" i="230"/>
  <c r="H414" i="230" s="1"/>
  <c r="G411" i="230"/>
  <c r="H411" i="230" s="1"/>
  <c r="G407" i="230"/>
  <c r="H407" i="230" s="1"/>
  <c r="G405" i="230"/>
  <c r="H405" i="230" s="1"/>
  <c r="G400" i="230"/>
  <c r="H400" i="230" s="1"/>
  <c r="G395" i="230"/>
  <c r="H395" i="230" s="1"/>
  <c r="G390" i="230"/>
  <c r="H390" i="230" s="1"/>
  <c r="G387" i="230"/>
  <c r="H387" i="230" s="1"/>
  <c r="G383" i="230"/>
  <c r="H383" i="230" s="1"/>
  <c r="G377" i="230"/>
  <c r="H377" i="230" s="1"/>
  <c r="G374" i="230"/>
  <c r="H374" i="230" s="1"/>
  <c r="G370" i="230"/>
  <c r="H370" i="230" s="1"/>
  <c r="G366" i="230"/>
  <c r="H366" i="230" s="1"/>
  <c r="G363" i="230"/>
  <c r="H363" i="230" s="1"/>
  <c r="G361" i="230"/>
  <c r="H361" i="230" s="1"/>
  <c r="G355" i="230"/>
  <c r="H355" i="230" s="1"/>
  <c r="G351" i="230"/>
  <c r="H351" i="230" s="1"/>
  <c r="G347" i="230"/>
  <c r="H347" i="230" s="1"/>
  <c r="G343" i="230"/>
  <c r="H343" i="230" s="1"/>
  <c r="G338" i="230"/>
  <c r="H338" i="230" s="1"/>
  <c r="G331" i="230"/>
  <c r="H331" i="230" s="1"/>
  <c r="G330" i="230"/>
  <c r="H330" i="230" s="1"/>
  <c r="G327" i="230"/>
  <c r="H327" i="230" s="1"/>
  <c r="G321" i="230"/>
  <c r="H321" i="230" s="1"/>
  <c r="G320" i="230"/>
  <c r="H320" i="230" s="1"/>
  <c r="G312" i="230"/>
  <c r="H312" i="230" s="1"/>
  <c r="G313" i="230"/>
  <c r="H313" i="230" s="1"/>
  <c r="G306" i="230"/>
  <c r="H306" i="230" s="1"/>
  <c r="G305" i="230"/>
  <c r="H305" i="230" s="1"/>
  <c r="G300" i="230"/>
  <c r="H300" i="230" s="1"/>
  <c r="G295" i="230"/>
  <c r="H295" i="230" s="1"/>
  <c r="G291" i="230"/>
  <c r="H291" i="230" s="1"/>
  <c r="G285" i="230"/>
  <c r="H285" i="230" s="1"/>
  <c r="G284" i="230"/>
  <c r="H284" i="230" s="1"/>
  <c r="G278" i="230"/>
  <c r="H278" i="230" s="1"/>
  <c r="G275" i="230"/>
  <c r="H275" i="230" s="1"/>
  <c r="G272" i="230"/>
  <c r="H272" i="230" s="1"/>
  <c r="G269" i="230"/>
  <c r="H269" i="230" s="1"/>
  <c r="G265" i="230"/>
  <c r="H265" i="230" s="1"/>
  <c r="G260" i="230"/>
  <c r="H260" i="230" s="1"/>
  <c r="G254" i="230"/>
  <c r="H254" i="230" s="1"/>
  <c r="G250" i="230"/>
  <c r="H250" i="230" s="1"/>
  <c r="G246" i="230"/>
  <c r="H246" i="230" s="1"/>
  <c r="G245" i="230"/>
  <c r="H245" i="230" s="1"/>
  <c r="G240" i="230"/>
  <c r="H240" i="230" s="1"/>
  <c r="G233" i="230"/>
  <c r="H233" i="230" s="1"/>
  <c r="G232" i="230"/>
  <c r="H232" i="230" s="1"/>
  <c r="G228" i="230"/>
  <c r="H228" i="230" s="1"/>
  <c r="G224" i="230"/>
  <c r="H224" i="230" s="1"/>
  <c r="G219" i="230"/>
  <c r="H219" i="230" s="1"/>
  <c r="G215" i="230"/>
  <c r="H215" i="230" s="1"/>
  <c r="G210" i="230"/>
  <c r="H210" i="230" s="1"/>
  <c r="G209" i="230"/>
  <c r="H209" i="230" s="1"/>
  <c r="G202" i="230"/>
  <c r="H202" i="230" s="1"/>
  <c r="G199" i="230"/>
  <c r="H199" i="230" s="1"/>
  <c r="G196" i="230"/>
  <c r="H196" i="230" s="1"/>
  <c r="G192" i="230"/>
  <c r="H192" i="230" s="1"/>
  <c r="G186" i="230"/>
  <c r="H186" i="230" s="1"/>
  <c r="G184" i="230"/>
  <c r="H184" i="230" s="1"/>
  <c r="G176" i="230"/>
  <c r="H176" i="230" s="1"/>
  <c r="G178" i="230"/>
  <c r="H178" i="230" s="1"/>
  <c r="G171" i="230"/>
  <c r="H171" i="230" s="1"/>
  <c r="G164" i="230"/>
  <c r="H164" i="230" s="1"/>
  <c r="G163" i="230"/>
  <c r="H163" i="230" s="1"/>
  <c r="G158" i="230"/>
  <c r="H158" i="230" s="1"/>
  <c r="G155" i="230"/>
  <c r="H155" i="230" s="1"/>
  <c r="G152" i="230"/>
  <c r="H152" i="230" s="1"/>
  <c r="G148" i="230"/>
  <c r="H148" i="230" s="1"/>
  <c r="G143" i="230"/>
  <c r="H143" i="230" s="1"/>
  <c r="G140" i="230"/>
  <c r="H140" i="230" s="1"/>
  <c r="G134" i="230"/>
  <c r="H134" i="230" s="1"/>
  <c r="G132" i="230"/>
  <c r="H132" i="230" s="1"/>
  <c r="G125" i="230"/>
  <c r="H125" i="230" s="1"/>
  <c r="G124" i="230"/>
  <c r="H124" i="230" s="1"/>
  <c r="G120" i="230"/>
  <c r="H120" i="230" s="1"/>
  <c r="G113" i="230"/>
  <c r="H113" i="230" s="1"/>
  <c r="G114" i="230"/>
  <c r="H114" i="230" s="1"/>
  <c r="G106" i="230"/>
  <c r="H106" i="230" s="1"/>
  <c r="G105" i="230"/>
  <c r="H105" i="230" s="1"/>
  <c r="G100" i="230"/>
  <c r="H100" i="230" s="1"/>
  <c r="G96" i="230"/>
  <c r="H96" i="230" s="1"/>
  <c r="G91" i="230"/>
  <c r="H91" i="230" s="1"/>
  <c r="G89" i="230"/>
  <c r="H89" i="230" s="1"/>
  <c r="G83" i="230"/>
  <c r="H83" i="230" s="1"/>
  <c r="G80" i="230"/>
  <c r="H80" i="230" s="1"/>
  <c r="G76" i="230"/>
  <c r="H76" i="230" s="1"/>
  <c r="G70" i="230"/>
  <c r="H70" i="230" s="1"/>
  <c r="G68" i="230"/>
  <c r="H68" i="230" s="1"/>
  <c r="G62" i="230"/>
  <c r="H62" i="230" s="1"/>
  <c r="G61" i="230"/>
  <c r="H61" i="230" s="1"/>
  <c r="G55" i="230"/>
  <c r="H55" i="230" s="1"/>
  <c r="G52" i="230"/>
  <c r="H52" i="230" s="1"/>
  <c r="G46" i="230"/>
  <c r="H46" i="230" s="1"/>
  <c r="G44" i="230"/>
  <c r="H44" i="230" s="1"/>
  <c r="G39" i="230"/>
  <c r="H39" i="230" s="1"/>
  <c r="G35" i="230"/>
  <c r="H35" i="230" s="1"/>
  <c r="G31" i="230"/>
  <c r="H31" i="230" s="1"/>
  <c r="G27" i="230"/>
  <c r="H27" i="230" s="1"/>
  <c r="G26" i="230"/>
  <c r="H26" i="230" s="1"/>
  <c r="G20" i="230"/>
  <c r="H20" i="230" s="1"/>
  <c r="G14" i="230"/>
  <c r="H14" i="230" s="1"/>
  <c r="G15" i="230"/>
  <c r="H15" i="230" s="1"/>
  <c r="G6" i="230"/>
  <c r="H6" i="230" s="1"/>
  <c r="G769" i="230"/>
  <c r="H769" i="230" s="1"/>
  <c r="G768" i="230"/>
  <c r="H768" i="230" s="1"/>
  <c r="G766" i="230"/>
  <c r="H766" i="230" s="1"/>
  <c r="G760" i="230"/>
  <c r="H760" i="230" s="1"/>
  <c r="G753" i="230"/>
  <c r="H753" i="230" s="1"/>
  <c r="G749" i="230"/>
  <c r="H749" i="230" s="1"/>
  <c r="G750" i="230"/>
  <c r="H750" i="230" s="1"/>
  <c r="G744" i="230"/>
  <c r="H744" i="230" s="1"/>
  <c r="G740" i="230"/>
  <c r="H740" i="230" s="1"/>
  <c r="G735" i="230"/>
  <c r="H735" i="230" s="1"/>
  <c r="G733" i="230"/>
  <c r="H733" i="230" s="1"/>
  <c r="G726" i="230"/>
  <c r="H726" i="230" s="1"/>
  <c r="G725" i="230"/>
  <c r="H725" i="230" s="1"/>
  <c r="G719" i="230"/>
  <c r="H719" i="230" s="1"/>
  <c r="G715" i="230"/>
  <c r="H715" i="230" s="1"/>
  <c r="G710" i="230"/>
  <c r="H710" i="230" s="1"/>
  <c r="G709" i="230"/>
  <c r="H709" i="230" s="1"/>
  <c r="G702" i="230"/>
  <c r="H702" i="230" s="1"/>
  <c r="G700" i="230"/>
  <c r="H700" i="230" s="1"/>
  <c r="G697" i="230"/>
  <c r="H697" i="230" s="1"/>
  <c r="G692" i="230"/>
  <c r="H692" i="230" s="1"/>
  <c r="G686" i="230"/>
  <c r="H686" i="230" s="1"/>
  <c r="G687" i="230"/>
  <c r="H687" i="230" s="1"/>
  <c r="G680" i="230"/>
  <c r="H680" i="230" s="1"/>
  <c r="G677" i="230"/>
  <c r="H677" i="230" s="1"/>
  <c r="G672" i="230"/>
  <c r="H672" i="230" s="1"/>
  <c r="G665" i="230"/>
  <c r="H665" i="230" s="1"/>
  <c r="G663" i="230"/>
  <c r="H663" i="230" s="1"/>
  <c r="G659" i="230"/>
  <c r="H659" i="230" s="1"/>
  <c r="G656" i="230"/>
  <c r="H656" i="230" s="1"/>
  <c r="G652" i="230"/>
  <c r="H652" i="230" s="1"/>
  <c r="G646" i="230"/>
  <c r="H646" i="230" s="1"/>
  <c r="G644" i="230"/>
  <c r="H644" i="230" s="1"/>
  <c r="G638" i="230"/>
  <c r="H638" i="230" s="1"/>
  <c r="G635" i="230"/>
  <c r="H635" i="230" s="1"/>
  <c r="G634" i="230"/>
  <c r="H634" i="230" s="1"/>
  <c r="G630" i="230"/>
  <c r="H630" i="230" s="1"/>
  <c r="G624" i="230"/>
  <c r="H624" i="230" s="1"/>
  <c r="G619" i="230"/>
  <c r="H619" i="230" s="1"/>
  <c r="G614" i="230"/>
  <c r="H614" i="230" s="1"/>
  <c r="G612" i="230"/>
  <c r="H612" i="230" s="1"/>
  <c r="G609" i="230"/>
  <c r="H609" i="230" s="1"/>
  <c r="G605" i="230"/>
  <c r="H605" i="230" s="1"/>
  <c r="G600" i="230"/>
  <c r="H600" i="230" s="1"/>
  <c r="G596" i="230"/>
  <c r="H596" i="230" s="1"/>
  <c r="G592" i="230"/>
  <c r="H592" i="230" s="1"/>
  <c r="G589" i="230"/>
  <c r="H589" i="230" s="1"/>
  <c r="G583" i="230"/>
  <c r="H583" i="230" s="1"/>
  <c r="G579" i="230"/>
  <c r="H579" i="230" s="1"/>
  <c r="G578" i="230"/>
  <c r="H578" i="230" s="1"/>
  <c r="G572" i="230"/>
  <c r="H572" i="230" s="1"/>
  <c r="G566" i="230"/>
  <c r="H566" i="230" s="1"/>
  <c r="G565" i="230"/>
  <c r="H565" i="230" s="1"/>
  <c r="G561" i="230"/>
  <c r="H561" i="230" s="1"/>
  <c r="G553" i="230"/>
  <c r="H553" i="230" s="1"/>
  <c r="G551" i="230"/>
  <c r="H551" i="230" s="1"/>
  <c r="G547" i="230"/>
  <c r="H547" i="230" s="1"/>
  <c r="G544" i="230"/>
  <c r="H544" i="230" s="1"/>
  <c r="G542" i="230"/>
  <c r="H542" i="230" s="1"/>
  <c r="G536" i="230"/>
  <c r="H536" i="230" s="1"/>
  <c r="G532" i="230"/>
  <c r="H532" i="230" s="1"/>
  <c r="G530" i="230"/>
  <c r="H530" i="230" s="1"/>
  <c r="G522" i="230"/>
  <c r="H522" i="230" s="1"/>
  <c r="G523" i="230"/>
  <c r="H523" i="230" s="1"/>
  <c r="G515" i="230"/>
  <c r="H515" i="230" s="1"/>
  <c r="G511" i="230"/>
  <c r="H511" i="230" s="1"/>
  <c r="G508" i="230"/>
  <c r="H508" i="230" s="1"/>
  <c r="G504" i="230"/>
  <c r="H504" i="230" s="1"/>
  <c r="G499" i="230"/>
  <c r="H499" i="230" s="1"/>
  <c r="G492" i="230"/>
  <c r="H492" i="230" s="1"/>
  <c r="G491" i="230"/>
  <c r="H491" i="230" s="1"/>
  <c r="G490" i="230"/>
  <c r="H490" i="230" s="1"/>
  <c r="G483" i="230"/>
  <c r="H483" i="230" s="1"/>
  <c r="G482" i="230"/>
  <c r="H482" i="230" s="1"/>
  <c r="G475" i="230"/>
  <c r="H475" i="230" s="1"/>
  <c r="G472" i="230"/>
  <c r="H472" i="230" s="1"/>
  <c r="G468" i="230"/>
  <c r="H468" i="230" s="1"/>
  <c r="G465" i="230"/>
  <c r="H465" i="230" s="1"/>
  <c r="G463" i="230"/>
  <c r="H463" i="230" s="1"/>
  <c r="G457" i="230"/>
  <c r="H457" i="230" s="1"/>
  <c r="G453" i="230"/>
  <c r="H453" i="230" s="1"/>
  <c r="G449" i="230"/>
  <c r="H449" i="230" s="1"/>
  <c r="G444" i="230"/>
  <c r="H444" i="230" s="1"/>
  <c r="G440" i="230"/>
  <c r="H440" i="230" s="1"/>
  <c r="G435" i="230"/>
  <c r="H435" i="230" s="1"/>
  <c r="G432" i="230"/>
  <c r="H432" i="230" s="1"/>
  <c r="G426" i="230"/>
  <c r="H426" i="230" s="1"/>
  <c r="G424" i="230"/>
  <c r="H424" i="230" s="1"/>
  <c r="G419" i="230"/>
  <c r="H419" i="230" s="1"/>
  <c r="G418" i="230"/>
  <c r="H418" i="230" s="1"/>
  <c r="G413" i="230"/>
  <c r="H413" i="230" s="1"/>
  <c r="G408" i="230"/>
  <c r="H408" i="230" s="1"/>
  <c r="G402" i="230"/>
  <c r="H402" i="230" s="1"/>
  <c r="G401" i="230"/>
  <c r="H401" i="230" s="1"/>
  <c r="G397" i="230"/>
  <c r="H397" i="230" s="1"/>
  <c r="G394" i="230"/>
  <c r="H394" i="230" s="1"/>
  <c r="G389" i="230"/>
  <c r="H389" i="230" s="1"/>
  <c r="G384" i="230"/>
  <c r="H384" i="230" s="1"/>
  <c r="G379" i="230"/>
  <c r="H379" i="230" s="1"/>
  <c r="G376" i="230"/>
  <c r="H376" i="230" s="1"/>
  <c r="G373" i="230"/>
  <c r="H373" i="230" s="1"/>
  <c r="G368" i="230"/>
  <c r="H368" i="230" s="1"/>
  <c r="G364" i="230"/>
  <c r="H364" i="230" s="1"/>
  <c r="G359" i="230"/>
  <c r="H359" i="230" s="1"/>
  <c r="G356" i="230"/>
  <c r="H356" i="230" s="1"/>
  <c r="G354" i="230"/>
  <c r="H354" i="230" s="1"/>
  <c r="G349" i="230"/>
  <c r="H349" i="230" s="1"/>
  <c r="G344" i="230"/>
  <c r="H344" i="230" s="1"/>
  <c r="G341" i="230"/>
  <c r="H341" i="230" s="1"/>
  <c r="G334" i="230"/>
  <c r="H334" i="230" s="1"/>
  <c r="G329" i="230"/>
  <c r="H329" i="230" s="1"/>
  <c r="G328" i="230"/>
  <c r="H328" i="230" s="1"/>
  <c r="G325" i="230"/>
  <c r="H325" i="230" s="1"/>
  <c r="G319" i="230"/>
  <c r="H319" i="230" s="1"/>
  <c r="G316" i="230"/>
  <c r="H316" i="230" s="1"/>
  <c r="G311" i="230"/>
  <c r="H311" i="230" s="1"/>
  <c r="G309" i="230"/>
  <c r="H309" i="230" s="1"/>
  <c r="G303" i="230"/>
  <c r="H303" i="230" s="1"/>
  <c r="G299" i="230"/>
  <c r="H299" i="230" s="1"/>
  <c r="G297" i="230"/>
  <c r="H297" i="230" s="1"/>
  <c r="G292" i="230"/>
  <c r="H292" i="230" s="1"/>
  <c r="G288" i="230"/>
  <c r="H288" i="230" s="1"/>
  <c r="G283" i="230"/>
  <c r="H283" i="230" s="1"/>
  <c r="G279" i="230"/>
  <c r="H279" i="230" s="1"/>
  <c r="G277" i="230"/>
  <c r="H277" i="230" s="1"/>
  <c r="G273" i="230"/>
  <c r="H273" i="230" s="1"/>
  <c r="G267" i="230"/>
  <c r="H267" i="230" s="1"/>
  <c r="G262" i="230"/>
  <c r="H262" i="230" s="1"/>
  <c r="G261" i="230"/>
  <c r="H261" i="230" s="1"/>
  <c r="G257" i="230"/>
  <c r="H257" i="230" s="1"/>
  <c r="G252" i="230"/>
  <c r="H252" i="230" s="1"/>
  <c r="G248" i="230"/>
  <c r="H248" i="230" s="1"/>
  <c r="G243" i="230"/>
  <c r="H243" i="230" s="1"/>
  <c r="G241" i="230"/>
  <c r="H241" i="230" s="1"/>
  <c r="G237" i="230"/>
  <c r="H237" i="230" s="1"/>
  <c r="G231" i="230"/>
  <c r="H231" i="230" s="1"/>
  <c r="G227" i="230"/>
  <c r="H227" i="230" s="1"/>
  <c r="G223" i="230"/>
  <c r="H223" i="230" s="1"/>
  <c r="G221" i="230"/>
  <c r="H221" i="230" s="1"/>
  <c r="G216" i="230"/>
  <c r="H216" i="230" s="1"/>
  <c r="G214" i="230"/>
  <c r="H214" i="230" s="1"/>
  <c r="G208" i="230"/>
  <c r="H208" i="230" s="1"/>
  <c r="G205" i="230"/>
  <c r="H205" i="230" s="1"/>
  <c r="G200" i="230"/>
  <c r="H200" i="230" s="1"/>
  <c r="G195" i="230"/>
  <c r="H195" i="230" s="1"/>
  <c r="G193" i="230"/>
  <c r="H193" i="230" s="1"/>
  <c r="G191" i="230"/>
  <c r="H191" i="230" s="1"/>
  <c r="G182" i="230"/>
  <c r="H182" i="230" s="1"/>
  <c r="G179" i="230"/>
  <c r="H179" i="230" s="1"/>
  <c r="G175" i="230"/>
  <c r="H175" i="230" s="1"/>
  <c r="G172" i="230"/>
  <c r="H172" i="230" s="1"/>
  <c r="G169" i="230"/>
  <c r="H169" i="230" s="1"/>
  <c r="G166" i="230"/>
  <c r="H166" i="230" s="1"/>
  <c r="G161" i="230"/>
  <c r="H161" i="230" s="1"/>
  <c r="G157" i="230"/>
  <c r="H157" i="230" s="1"/>
  <c r="G150" i="230"/>
  <c r="H150" i="230" s="1"/>
  <c r="G147" i="230"/>
  <c r="H147" i="230" s="1"/>
  <c r="G144" i="230"/>
  <c r="H144" i="230" s="1"/>
  <c r="G139" i="230"/>
  <c r="H139" i="230" s="1"/>
  <c r="G135" i="230"/>
  <c r="H135" i="230" s="1"/>
  <c r="G131" i="230"/>
  <c r="H131" i="230" s="1"/>
  <c r="G129" i="230"/>
  <c r="H129" i="230" s="1"/>
  <c r="G122" i="230"/>
  <c r="H122" i="230" s="1"/>
  <c r="G121" i="230"/>
  <c r="H121" i="230" s="1"/>
  <c r="G116" i="230"/>
  <c r="H116" i="230" s="1"/>
  <c r="G110" i="230"/>
  <c r="H110" i="230" s="1"/>
  <c r="G108" i="230"/>
  <c r="H108" i="230" s="1"/>
  <c r="G102" i="230"/>
  <c r="H102" i="230" s="1"/>
  <c r="G98" i="230"/>
  <c r="H98" i="230" s="1"/>
  <c r="G95" i="230"/>
  <c r="H95" i="230" s="1"/>
  <c r="G92" i="230"/>
  <c r="H92" i="230" s="1"/>
  <c r="G85" i="230"/>
  <c r="H85" i="230" s="1"/>
  <c r="G84" i="230"/>
  <c r="H84" i="230" s="1"/>
  <c r="G79" i="230"/>
  <c r="H79" i="230" s="1"/>
  <c r="G77" i="230"/>
  <c r="H77" i="230" s="1"/>
  <c r="G73" i="230"/>
  <c r="H73" i="230" s="1"/>
  <c r="G65" i="230"/>
  <c r="H65" i="230" s="1"/>
  <c r="G64" i="230"/>
  <c r="H64" i="230" s="1"/>
  <c r="G60" i="230"/>
  <c r="H60" i="230" s="1"/>
  <c r="G56" i="230"/>
  <c r="H56" i="230" s="1"/>
  <c r="G51" i="230"/>
  <c r="H51" i="230" s="1"/>
  <c r="G49" i="230"/>
  <c r="H49" i="230" s="1"/>
  <c r="G42" i="230"/>
  <c r="H42" i="230" s="1"/>
  <c r="G40" i="230"/>
  <c r="H40" i="230" s="1"/>
  <c r="G34" i="230"/>
  <c r="H34" i="230" s="1"/>
  <c r="G33" i="230"/>
  <c r="H33" i="230" s="1"/>
  <c r="G29" i="230"/>
  <c r="H29" i="230" s="1"/>
  <c r="G22" i="230"/>
  <c r="H22" i="230" s="1"/>
  <c r="G21" i="230"/>
  <c r="H21" i="230" s="1"/>
  <c r="G17" i="230"/>
  <c r="H17" i="230" s="1"/>
  <c r="G10" i="230"/>
  <c r="H10" i="230" s="1"/>
  <c r="G9" i="230"/>
  <c r="H9" i="230" s="1"/>
  <c r="H5000" i="230"/>
  <c r="G1" i="230"/>
  <c r="G5" i="230"/>
  <c r="H5" i="230" s="1"/>
  <c r="G4" i="230"/>
  <c r="H4" i="230" s="1"/>
  <c r="G3" i="230"/>
  <c r="H3" i="230" s="1"/>
  <c r="G2" i="230"/>
  <c r="H2" i="230" s="1"/>
  <c r="G4998" i="230"/>
  <c r="G4993" i="230"/>
  <c r="G4996" i="230"/>
  <c r="G4995" i="230"/>
  <c r="G4997" i="230"/>
  <c r="G4990" i="230"/>
  <c r="G4994" i="230"/>
  <c r="G5000" i="230"/>
  <c r="H1" i="230" l="1"/>
  <c r="I1" i="230" l="1"/>
  <c r="I4997" i="230"/>
  <c r="I4993" i="230"/>
  <c r="I4989" i="230"/>
  <c r="I4985" i="230"/>
  <c r="I4981" i="230"/>
  <c r="I4977" i="230"/>
  <c r="I4973" i="230"/>
  <c r="I4969" i="230"/>
  <c r="I4965" i="230"/>
  <c r="I4961" i="230"/>
  <c r="I4957" i="230"/>
  <c r="I4953" i="230"/>
  <c r="I4949" i="230"/>
  <c r="I4945" i="230"/>
  <c r="I4941" i="230"/>
  <c r="I4937" i="230"/>
  <c r="I4933" i="230"/>
  <c r="I4929" i="230"/>
  <c r="I4925" i="230"/>
  <c r="I4921" i="230"/>
  <c r="I4917" i="230"/>
  <c r="I4913" i="230"/>
  <c r="I4909" i="230"/>
  <c r="I4905" i="230"/>
  <c r="I4901" i="230"/>
  <c r="I4897" i="230"/>
  <c r="I4893" i="230"/>
  <c r="I4889" i="230"/>
  <c r="I4885" i="230"/>
  <c r="I4881" i="230"/>
  <c r="I4877" i="230"/>
  <c r="I4873" i="230"/>
  <c r="I4869" i="230"/>
  <c r="I4865" i="230"/>
  <c r="I4861" i="230"/>
  <c r="I4857" i="230"/>
  <c r="I4853" i="230"/>
  <c r="I4849" i="230"/>
  <c r="I4845" i="230"/>
  <c r="I4841" i="230"/>
  <c r="I4837" i="230"/>
  <c r="I4833" i="230"/>
  <c r="I4829" i="230"/>
  <c r="I4825" i="230"/>
  <c r="I4821" i="230"/>
  <c r="I4817" i="230"/>
  <c r="I4813" i="230"/>
  <c r="I4809" i="230"/>
  <c r="I4805" i="230"/>
  <c r="I4801" i="230"/>
  <c r="I4797" i="230"/>
  <c r="I4793" i="230"/>
  <c r="I4789" i="230"/>
  <c r="I4785" i="230"/>
  <c r="I4781" i="230"/>
  <c r="I4777" i="230"/>
  <c r="I4773" i="230"/>
  <c r="I4769" i="230"/>
  <c r="I4765" i="230"/>
  <c r="I4761" i="230"/>
  <c r="I4757" i="230"/>
  <c r="I4753" i="230"/>
  <c r="I4749" i="230"/>
  <c r="I4745" i="230"/>
  <c r="I4741" i="230"/>
  <c r="I4737" i="230"/>
  <c r="I4733" i="230"/>
  <c r="I4729" i="230"/>
  <c r="I4725" i="230"/>
  <c r="I4721" i="230"/>
  <c r="I4717" i="230"/>
  <c r="I4713" i="230"/>
  <c r="I4709" i="230"/>
  <c r="I4705" i="230"/>
  <c r="I4701" i="230"/>
  <c r="I4697" i="230"/>
  <c r="I4693" i="230"/>
  <c r="I4689" i="230"/>
  <c r="I4685" i="230"/>
  <c r="I4681" i="230"/>
  <c r="I4677" i="230"/>
  <c r="I4673" i="230"/>
  <c r="I4669" i="230"/>
  <c r="I4665" i="230"/>
  <c r="I4661" i="230"/>
  <c r="I4657" i="230"/>
  <c r="I4653" i="230"/>
  <c r="I4649" i="230"/>
  <c r="I4645" i="230"/>
  <c r="I4641" i="230"/>
  <c r="I4637" i="230"/>
  <c r="I4633" i="230"/>
  <c r="I4629" i="230"/>
  <c r="I4625" i="230"/>
  <c r="I4621" i="230"/>
  <c r="I4617" i="230"/>
  <c r="I4613" i="230"/>
  <c r="I4609" i="230"/>
  <c r="I4605" i="230"/>
  <c r="I4601" i="230"/>
  <c r="I4597" i="230"/>
  <c r="I4593" i="230"/>
  <c r="I4589" i="230"/>
  <c r="I4585" i="230"/>
  <c r="I4581" i="230"/>
  <c r="I4577" i="230"/>
  <c r="I4573" i="230"/>
  <c r="I4569" i="230"/>
  <c r="I4565" i="230"/>
  <c r="I4561" i="230"/>
  <c r="I4557" i="230"/>
  <c r="I4553" i="230"/>
  <c r="I4549" i="230"/>
  <c r="I4545" i="230"/>
  <c r="I4541" i="230"/>
  <c r="I4537" i="230"/>
  <c r="I4533" i="230"/>
  <c r="I4529" i="230"/>
  <c r="I4525" i="230"/>
  <c r="I4521" i="230"/>
  <c r="I4517" i="230"/>
  <c r="I4513" i="230"/>
  <c r="I4509" i="230"/>
  <c r="I4505" i="230"/>
  <c r="I4501" i="230"/>
  <c r="I4497" i="230"/>
  <c r="I4493" i="230"/>
  <c r="I4489" i="230"/>
  <c r="I4485" i="230"/>
  <c r="I4481" i="230"/>
  <c r="I4477" i="230"/>
  <c r="I4473" i="230"/>
  <c r="I4469" i="230"/>
  <c r="I4465" i="230"/>
  <c r="I4461" i="230"/>
  <c r="I4457" i="230"/>
  <c r="I4453" i="230"/>
  <c r="I4449" i="230"/>
  <c r="I4445" i="230"/>
  <c r="I4441" i="230"/>
  <c r="I4437" i="230"/>
  <c r="I4433" i="230"/>
  <c r="I4429" i="230"/>
  <c r="I4425" i="230"/>
  <c r="I4421" i="230"/>
  <c r="I4417" i="230"/>
  <c r="I4413" i="230"/>
  <c r="I4409" i="230"/>
  <c r="I4405" i="230"/>
  <c r="I4401" i="230"/>
  <c r="I4397" i="230"/>
  <c r="I4393" i="230"/>
  <c r="I4389" i="230"/>
  <c r="I4385" i="230"/>
  <c r="I4381" i="230"/>
  <c r="I4377" i="230"/>
  <c r="I4373" i="230"/>
  <c r="I4369" i="230"/>
  <c r="I4365" i="230"/>
  <c r="I4361" i="230"/>
  <c r="I4357" i="230"/>
  <c r="I4353" i="230"/>
  <c r="I4349" i="230"/>
  <c r="I4345" i="230"/>
  <c r="I4341" i="230"/>
  <c r="I4337" i="230"/>
  <c r="I4333" i="230"/>
  <c r="I4329" i="230"/>
  <c r="I4325" i="230"/>
  <c r="I4321" i="230"/>
  <c r="I4317" i="230"/>
  <c r="I4313" i="230"/>
  <c r="I4309" i="230"/>
  <c r="I4305" i="230"/>
  <c r="I4301" i="230"/>
  <c r="I4297" i="230"/>
  <c r="I4293" i="230"/>
  <c r="I4289" i="230"/>
  <c r="I4285" i="230"/>
  <c r="I4281" i="230"/>
  <c r="I4277" i="230"/>
  <c r="I4273" i="230"/>
  <c r="I4269" i="230"/>
  <c r="I4265" i="230"/>
  <c r="I4261" i="230"/>
  <c r="I4257" i="230"/>
  <c r="I4253" i="230"/>
  <c r="I4249" i="230"/>
  <c r="I4245" i="230"/>
  <c r="I4241" i="230"/>
  <c r="I4237" i="230"/>
  <c r="I4233" i="230"/>
  <c r="I4229" i="230"/>
  <c r="I4225" i="230"/>
  <c r="I4221" i="230"/>
  <c r="I4217" i="230"/>
  <c r="I4213" i="230"/>
  <c r="I4209" i="230"/>
  <c r="I4205" i="230"/>
  <c r="I4201" i="230"/>
  <c r="I4197" i="230"/>
  <c r="I4193" i="230"/>
  <c r="I4189" i="230"/>
  <c r="I4185" i="230"/>
  <c r="I4181" i="230"/>
  <c r="I4177" i="230"/>
  <c r="I4173" i="230"/>
  <c r="I4169" i="230"/>
  <c r="I4165" i="230"/>
  <c r="I4161" i="230"/>
  <c r="I4157" i="230"/>
  <c r="I4153" i="230"/>
  <c r="I4149" i="230"/>
  <c r="I4145" i="230"/>
  <c r="I4141" i="230"/>
  <c r="I4137" i="230"/>
  <c r="I4133" i="230"/>
  <c r="I4129" i="230"/>
  <c r="I4125" i="230"/>
  <c r="I4121" i="230"/>
  <c r="I4117" i="230"/>
  <c r="I4113" i="230"/>
  <c r="I4109" i="230"/>
  <c r="I4105" i="230"/>
  <c r="I4101" i="230"/>
  <c r="I4097" i="230"/>
  <c r="I4093" i="230"/>
  <c r="I4089" i="230"/>
  <c r="I4085" i="230"/>
  <c r="I4081" i="230"/>
  <c r="I4077" i="230"/>
  <c r="I4073" i="230"/>
  <c r="I4069" i="230"/>
  <c r="I4065" i="230"/>
  <c r="I4061" i="230"/>
  <c r="I4057" i="230"/>
  <c r="I4053" i="230"/>
  <c r="I4049" i="230"/>
  <c r="I4045" i="230"/>
  <c r="I4041" i="230"/>
  <c r="I4037" i="230"/>
  <c r="I4033" i="230"/>
  <c r="I4029" i="230"/>
  <c r="I4025" i="230"/>
  <c r="I4021" i="230"/>
  <c r="I4017" i="230"/>
  <c r="I4013" i="230"/>
  <c r="I4009" i="230"/>
  <c r="I4005" i="230"/>
  <c r="I4001" i="230"/>
  <c r="I3997" i="230"/>
  <c r="I3993" i="230"/>
  <c r="I3989" i="230"/>
  <c r="I3985" i="230"/>
  <c r="I3981" i="230"/>
  <c r="I4998" i="230"/>
  <c r="I4994" i="230"/>
  <c r="I4990" i="230"/>
  <c r="I4986" i="230"/>
  <c r="I4982" i="230"/>
  <c r="I4978" i="230"/>
  <c r="I4974" i="230"/>
  <c r="I4970" i="230"/>
  <c r="I4966" i="230"/>
  <c r="I4962" i="230"/>
  <c r="I4958" i="230"/>
  <c r="I4954" i="230"/>
  <c r="I4950" i="230"/>
  <c r="I4946" i="230"/>
  <c r="I4942" i="230"/>
  <c r="I4938" i="230"/>
  <c r="I4934" i="230"/>
  <c r="I4930" i="230"/>
  <c r="I4926" i="230"/>
  <c r="I4922" i="230"/>
  <c r="I4918" i="230"/>
  <c r="I4914" i="230"/>
  <c r="I4910" i="230"/>
  <c r="I4906" i="230"/>
  <c r="I4902" i="230"/>
  <c r="I4898" i="230"/>
  <c r="I4894" i="230"/>
  <c r="I4890" i="230"/>
  <c r="I4886" i="230"/>
  <c r="I4882" i="230"/>
  <c r="I4878" i="230"/>
  <c r="I4874" i="230"/>
  <c r="I4870" i="230"/>
  <c r="I4866" i="230"/>
  <c r="I4862" i="230"/>
  <c r="I4858" i="230"/>
  <c r="I4854" i="230"/>
  <c r="I4850" i="230"/>
  <c r="I4846" i="230"/>
  <c r="I4842" i="230"/>
  <c r="I4838" i="230"/>
  <c r="I4834" i="230"/>
  <c r="I4830" i="230"/>
  <c r="I4826" i="230"/>
  <c r="I4822" i="230"/>
  <c r="I4818" i="230"/>
  <c r="I4814" i="230"/>
  <c r="I4810" i="230"/>
  <c r="I4806" i="230"/>
  <c r="I4802" i="230"/>
  <c r="I4798" i="230"/>
  <c r="I4794" i="230"/>
  <c r="I4790" i="230"/>
  <c r="I4786" i="230"/>
  <c r="I4782" i="230"/>
  <c r="I4778" i="230"/>
  <c r="I4774" i="230"/>
  <c r="I4770" i="230"/>
  <c r="I4766" i="230"/>
  <c r="I4762" i="230"/>
  <c r="I4758" i="230"/>
  <c r="I4754" i="230"/>
  <c r="I4750" i="230"/>
  <c r="I4746" i="230"/>
  <c r="I4742" i="230"/>
  <c r="I4738" i="230"/>
  <c r="I4734" i="230"/>
  <c r="I4730" i="230"/>
  <c r="I4726" i="230"/>
  <c r="I4722" i="230"/>
  <c r="I4718" i="230"/>
  <c r="I4714" i="230"/>
  <c r="I4710" i="230"/>
  <c r="I4706" i="230"/>
  <c r="I4702" i="230"/>
  <c r="I4698" i="230"/>
  <c r="I4694" i="230"/>
  <c r="I4690" i="230"/>
  <c r="I4686" i="230"/>
  <c r="I4682" i="230"/>
  <c r="I4678" i="230"/>
  <c r="I4674" i="230"/>
  <c r="I4670" i="230"/>
  <c r="I4666" i="230"/>
  <c r="I4662" i="230"/>
  <c r="I4658" i="230"/>
  <c r="I4654" i="230"/>
  <c r="I4650" i="230"/>
  <c r="I4646" i="230"/>
  <c r="I4642" i="230"/>
  <c r="I4638" i="230"/>
  <c r="I4634" i="230"/>
  <c r="I4630" i="230"/>
  <c r="I4626" i="230"/>
  <c r="I4622" i="230"/>
  <c r="I4618" i="230"/>
  <c r="I4614" i="230"/>
  <c r="I4610" i="230"/>
  <c r="I4606" i="230"/>
  <c r="I4602" i="230"/>
  <c r="I4598" i="230"/>
  <c r="I4594" i="230"/>
  <c r="I4590" i="230"/>
  <c r="I4586" i="230"/>
  <c r="I4582" i="230"/>
  <c r="I4578" i="230"/>
  <c r="I4574" i="230"/>
  <c r="I4570" i="230"/>
  <c r="I4566" i="230"/>
  <c r="I4562" i="230"/>
  <c r="I4558" i="230"/>
  <c r="I4554" i="230"/>
  <c r="I4550" i="230"/>
  <c r="I4546" i="230"/>
  <c r="I4542" i="230"/>
  <c r="I4538" i="230"/>
  <c r="I4534" i="230"/>
  <c r="I4530" i="230"/>
  <c r="I4526" i="230"/>
  <c r="I4522" i="230"/>
  <c r="I4518" i="230"/>
  <c r="I4514" i="230"/>
  <c r="I4510" i="230"/>
  <c r="I4506" i="230"/>
  <c r="I4502" i="230"/>
  <c r="I4498" i="230"/>
  <c r="I4494" i="230"/>
  <c r="I4490" i="230"/>
  <c r="I4486" i="230"/>
  <c r="I4482" i="230"/>
  <c r="I4478" i="230"/>
  <c r="I4474" i="230"/>
  <c r="I4470" i="230"/>
  <c r="I4466" i="230"/>
  <c r="I4462" i="230"/>
  <c r="I4458" i="230"/>
  <c r="I4454" i="230"/>
  <c r="I4450" i="230"/>
  <c r="I4446" i="230"/>
  <c r="I4442" i="230"/>
  <c r="I4438" i="230"/>
  <c r="I4434" i="230"/>
  <c r="I4430" i="230"/>
  <c r="I4426" i="230"/>
  <c r="I4422" i="230"/>
  <c r="I4418" i="230"/>
  <c r="I4414" i="230"/>
  <c r="I4410" i="230"/>
  <c r="I4406" i="230"/>
  <c r="I4402" i="230"/>
  <c r="I4398" i="230"/>
  <c r="I4394" i="230"/>
  <c r="I4390" i="230"/>
  <c r="I4386" i="230"/>
  <c r="I4382" i="230"/>
  <c r="I4378" i="230"/>
  <c r="I4374" i="230"/>
  <c r="I4370" i="230"/>
  <c r="I4366" i="230"/>
  <c r="I4362" i="230"/>
  <c r="I4358" i="230"/>
  <c r="I4354" i="230"/>
  <c r="I4350" i="230"/>
  <c r="I4346" i="230"/>
  <c r="I4342" i="230"/>
  <c r="I4338" i="230"/>
  <c r="I4334" i="230"/>
  <c r="I4330" i="230"/>
  <c r="I4326" i="230"/>
  <c r="I4322" i="230"/>
  <c r="I4318" i="230"/>
  <c r="I4314" i="230"/>
  <c r="I4310" i="230"/>
  <c r="I4306" i="230"/>
  <c r="I4302" i="230"/>
  <c r="I4298" i="230"/>
  <c r="I4294" i="230"/>
  <c r="I4290" i="230"/>
  <c r="I4286" i="230"/>
  <c r="I4282" i="230"/>
  <c r="I4278" i="230"/>
  <c r="I4274" i="230"/>
  <c r="I4270" i="230"/>
  <c r="I4266" i="230"/>
  <c r="I4262" i="230"/>
  <c r="I4258" i="230"/>
  <c r="I4254" i="230"/>
  <c r="I4250" i="230"/>
  <c r="I4246" i="230"/>
  <c r="I4242" i="230"/>
  <c r="I4238" i="230"/>
  <c r="I4234" i="230"/>
  <c r="I4230" i="230"/>
  <c r="I4226" i="230"/>
  <c r="I4222" i="230"/>
  <c r="I4218" i="230"/>
  <c r="I4214" i="230"/>
  <c r="I4210" i="230"/>
  <c r="I4206" i="230"/>
  <c r="I4202" i="230"/>
  <c r="I4198" i="230"/>
  <c r="I4194" i="230"/>
  <c r="I4190" i="230"/>
  <c r="I4186" i="230"/>
  <c r="I4182" i="230"/>
  <c r="I4178" i="230"/>
  <c r="I4174" i="230"/>
  <c r="I4170" i="230"/>
  <c r="I4166" i="230"/>
  <c r="I4162" i="230"/>
  <c r="I4158" i="230"/>
  <c r="I4154" i="230"/>
  <c r="I4150" i="230"/>
  <c r="I4146" i="230"/>
  <c r="I4142" i="230"/>
  <c r="I4138" i="230"/>
  <c r="I4134" i="230"/>
  <c r="I4130" i="230"/>
  <c r="I4126" i="230"/>
  <c r="I4122" i="230"/>
  <c r="I4118" i="230"/>
  <c r="I4114" i="230"/>
  <c r="I4110" i="230"/>
  <c r="I4106" i="230"/>
  <c r="I4102" i="230"/>
  <c r="I4098" i="230"/>
  <c r="I4094" i="230"/>
  <c r="I4090" i="230"/>
  <c r="I4086" i="230"/>
  <c r="I4082" i="230"/>
  <c r="I4078" i="230"/>
  <c r="I4074" i="230"/>
  <c r="I4070" i="230"/>
  <c r="I4066" i="230"/>
  <c r="I4999" i="230"/>
  <c r="I4995" i="230"/>
  <c r="I4991" i="230"/>
  <c r="I4987" i="230"/>
  <c r="I4983" i="230"/>
  <c r="I4979" i="230"/>
  <c r="I4975" i="230"/>
  <c r="I4971" i="230"/>
  <c r="I4967" i="230"/>
  <c r="I4963" i="230"/>
  <c r="I4959" i="230"/>
  <c r="I4955" i="230"/>
  <c r="I4951" i="230"/>
  <c r="I4947" i="230"/>
  <c r="I4943" i="230"/>
  <c r="I4939" i="230"/>
  <c r="I4935" i="230"/>
  <c r="I4931" i="230"/>
  <c r="I4927" i="230"/>
  <c r="I4923" i="230"/>
  <c r="I4919" i="230"/>
  <c r="I4915" i="230"/>
  <c r="I4911" i="230"/>
  <c r="I4907" i="230"/>
  <c r="I4903" i="230"/>
  <c r="I4899" i="230"/>
  <c r="I4895" i="230"/>
  <c r="I4891" i="230"/>
  <c r="I4887" i="230"/>
  <c r="I4883" i="230"/>
  <c r="I4879" i="230"/>
  <c r="I4875" i="230"/>
  <c r="I4871" i="230"/>
  <c r="I4867" i="230"/>
  <c r="I4863" i="230"/>
  <c r="I4859" i="230"/>
  <c r="I4855" i="230"/>
  <c r="I4851" i="230"/>
  <c r="I4847" i="230"/>
  <c r="I4843" i="230"/>
  <c r="I4839" i="230"/>
  <c r="I4835" i="230"/>
  <c r="I4831" i="230"/>
  <c r="I4827" i="230"/>
  <c r="I4823" i="230"/>
  <c r="I4819" i="230"/>
  <c r="I4815" i="230"/>
  <c r="I4811" i="230"/>
  <c r="I4807" i="230"/>
  <c r="I4803" i="230"/>
  <c r="I4799" i="230"/>
  <c r="I4795" i="230"/>
  <c r="I4791" i="230"/>
  <c r="I4787" i="230"/>
  <c r="I4783" i="230"/>
  <c r="I4779" i="230"/>
  <c r="I4775" i="230"/>
  <c r="I4771" i="230"/>
  <c r="I4767" i="230"/>
  <c r="I4763" i="230"/>
  <c r="I4759" i="230"/>
  <c r="I4755" i="230"/>
  <c r="I4751" i="230"/>
  <c r="I4747" i="230"/>
  <c r="I4743" i="230"/>
  <c r="I4739" i="230"/>
  <c r="I4735" i="230"/>
  <c r="I4731" i="230"/>
  <c r="I4727" i="230"/>
  <c r="I4723" i="230"/>
  <c r="I4719" i="230"/>
  <c r="I4715" i="230"/>
  <c r="I4711" i="230"/>
  <c r="I4707" i="230"/>
  <c r="I4703" i="230"/>
  <c r="I4699" i="230"/>
  <c r="I4695" i="230"/>
  <c r="I4691" i="230"/>
  <c r="I4687" i="230"/>
  <c r="I4683" i="230"/>
  <c r="I4679" i="230"/>
  <c r="I4675" i="230"/>
  <c r="I4671" i="230"/>
  <c r="I4667" i="230"/>
  <c r="I4663" i="230"/>
  <c r="I4659" i="230"/>
  <c r="I4655" i="230"/>
  <c r="I4651" i="230"/>
  <c r="I4647" i="230"/>
  <c r="I4643" i="230"/>
  <c r="I4639" i="230"/>
  <c r="I4635" i="230"/>
  <c r="I4631" i="230"/>
  <c r="I4627" i="230"/>
  <c r="I4623" i="230"/>
  <c r="I4619" i="230"/>
  <c r="I4615" i="230"/>
  <c r="I4611" i="230"/>
  <c r="I4607" i="230"/>
  <c r="I4603" i="230"/>
  <c r="I4599" i="230"/>
  <c r="I4595" i="230"/>
  <c r="I4591" i="230"/>
  <c r="I4587" i="230"/>
  <c r="I4583" i="230"/>
  <c r="I4579" i="230"/>
  <c r="I4575" i="230"/>
  <c r="I4571" i="230"/>
  <c r="I4567" i="230"/>
  <c r="I4563" i="230"/>
  <c r="I4559" i="230"/>
  <c r="I4555" i="230"/>
  <c r="I4551" i="230"/>
  <c r="I4547" i="230"/>
  <c r="I4543" i="230"/>
  <c r="I4539" i="230"/>
  <c r="I4535" i="230"/>
  <c r="I4531" i="230"/>
  <c r="I4527" i="230"/>
  <c r="I4523" i="230"/>
  <c r="I4519" i="230"/>
  <c r="I4515" i="230"/>
  <c r="I4511" i="230"/>
  <c r="I4507" i="230"/>
  <c r="I4503" i="230"/>
  <c r="I4499" i="230"/>
  <c r="I4495" i="230"/>
  <c r="I4491" i="230"/>
  <c r="I4487" i="230"/>
  <c r="I4483" i="230"/>
  <c r="I4479" i="230"/>
  <c r="I4475" i="230"/>
  <c r="I4471" i="230"/>
  <c r="I4467" i="230"/>
  <c r="I4463" i="230"/>
  <c r="I4459" i="230"/>
  <c r="I4455" i="230"/>
  <c r="I4451" i="230"/>
  <c r="I4447" i="230"/>
  <c r="I4443" i="230"/>
  <c r="I4439" i="230"/>
  <c r="I4435" i="230"/>
  <c r="I4431" i="230"/>
  <c r="I4427" i="230"/>
  <c r="I4423" i="230"/>
  <c r="I4419" i="230"/>
  <c r="I4415" i="230"/>
  <c r="I4411" i="230"/>
  <c r="I4407" i="230"/>
  <c r="I4403" i="230"/>
  <c r="I4399" i="230"/>
  <c r="I4395" i="230"/>
  <c r="I4391" i="230"/>
  <c r="I4387" i="230"/>
  <c r="I4383" i="230"/>
  <c r="I4379" i="230"/>
  <c r="I4375" i="230"/>
  <c r="I4371" i="230"/>
  <c r="I4367" i="230"/>
  <c r="I4363" i="230"/>
  <c r="I4359" i="230"/>
  <c r="I4355" i="230"/>
  <c r="I4351" i="230"/>
  <c r="I4347" i="230"/>
  <c r="I4343" i="230"/>
  <c r="I4339" i="230"/>
  <c r="I4335" i="230"/>
  <c r="I4331" i="230"/>
  <c r="I4327" i="230"/>
  <c r="I4323" i="230"/>
  <c r="I4319" i="230"/>
  <c r="I4315" i="230"/>
  <c r="I4311" i="230"/>
  <c r="I4307" i="230"/>
  <c r="I4303" i="230"/>
  <c r="I4299" i="230"/>
  <c r="I4295" i="230"/>
  <c r="I4291" i="230"/>
  <c r="I4287" i="230"/>
  <c r="I4283" i="230"/>
  <c r="I4279" i="230"/>
  <c r="I4275" i="230"/>
  <c r="I4271" i="230"/>
  <c r="I4267" i="230"/>
  <c r="I4263" i="230"/>
  <c r="I4259" i="230"/>
  <c r="I4255" i="230"/>
  <c r="I4251" i="230"/>
  <c r="I4247" i="230"/>
  <c r="I4243" i="230"/>
  <c r="I4239" i="230"/>
  <c r="I4235" i="230"/>
  <c r="I4231" i="230"/>
  <c r="I4227" i="230"/>
  <c r="I4223" i="230"/>
  <c r="I4219" i="230"/>
  <c r="I4215" i="230"/>
  <c r="I4211" i="230"/>
  <c r="I4207" i="230"/>
  <c r="I4203" i="230"/>
  <c r="I4199" i="230"/>
  <c r="I4195" i="230"/>
  <c r="I4191" i="230"/>
  <c r="I4187" i="230"/>
  <c r="I4183" i="230"/>
  <c r="I4179" i="230"/>
  <c r="I4175" i="230"/>
  <c r="I4171" i="230"/>
  <c r="I4167" i="230"/>
  <c r="I4163" i="230"/>
  <c r="I4159" i="230"/>
  <c r="I4155" i="230"/>
  <c r="I4151" i="230"/>
  <c r="I4147" i="230"/>
  <c r="I4143" i="230"/>
  <c r="I4139" i="230"/>
  <c r="I4135" i="230"/>
  <c r="I4131" i="230"/>
  <c r="I4127" i="230"/>
  <c r="I4123" i="230"/>
  <c r="I4119" i="230"/>
  <c r="I4115" i="230"/>
  <c r="I4111" i="230"/>
  <c r="I4107" i="230"/>
  <c r="I4103" i="230"/>
  <c r="I4099" i="230"/>
  <c r="I4095" i="230"/>
  <c r="I4091" i="230"/>
  <c r="I4087" i="230"/>
  <c r="I4083" i="230"/>
  <c r="I4079" i="230"/>
  <c r="I4075" i="230"/>
  <c r="I4071" i="230"/>
  <c r="I4067" i="230"/>
  <c r="I4063" i="230"/>
  <c r="I4059" i="230"/>
  <c r="I4055" i="230"/>
  <c r="I4051" i="230"/>
  <c r="I4047" i="230"/>
  <c r="I4043" i="230"/>
  <c r="I4039" i="230"/>
  <c r="I4035" i="230"/>
  <c r="I5000" i="230"/>
  <c r="I4996" i="230"/>
  <c r="I4992" i="230"/>
  <c r="I4988" i="230"/>
  <c r="I4984" i="230"/>
  <c r="I4980" i="230"/>
  <c r="I4976" i="230"/>
  <c r="I4972" i="230"/>
  <c r="I4968" i="230"/>
  <c r="I4964" i="230"/>
  <c r="I4960" i="230"/>
  <c r="I4956" i="230"/>
  <c r="I4952" i="230"/>
  <c r="I4948" i="230"/>
  <c r="I4944" i="230"/>
  <c r="I4940" i="230"/>
  <c r="I4936" i="230"/>
  <c r="I4932" i="230"/>
  <c r="I4928" i="230"/>
  <c r="I4924" i="230"/>
  <c r="I4920" i="230"/>
  <c r="I4916" i="230"/>
  <c r="I4912" i="230"/>
  <c r="I4908" i="230"/>
  <c r="I4904" i="230"/>
  <c r="I4900" i="230"/>
  <c r="I4896" i="230"/>
  <c r="I4892" i="230"/>
  <c r="I4888" i="230"/>
  <c r="I4884" i="230"/>
  <c r="I4880" i="230"/>
  <c r="I4876" i="230"/>
  <c r="I4872" i="230"/>
  <c r="I4868" i="230"/>
  <c r="I4864" i="230"/>
  <c r="I4860" i="230"/>
  <c r="I4856" i="230"/>
  <c r="I4852" i="230"/>
  <c r="I4848" i="230"/>
  <c r="I4844" i="230"/>
  <c r="I4840" i="230"/>
  <c r="I4836" i="230"/>
  <c r="I4832" i="230"/>
  <c r="I4828" i="230"/>
  <c r="I4824" i="230"/>
  <c r="I4820" i="230"/>
  <c r="I4816" i="230"/>
  <c r="I4812" i="230"/>
  <c r="I4808" i="230"/>
  <c r="I4804" i="230"/>
  <c r="I4800" i="230"/>
  <c r="I4796" i="230"/>
  <c r="I4792" i="230"/>
  <c r="I4788" i="230"/>
  <c r="I4784" i="230"/>
  <c r="I4780" i="230"/>
  <c r="I4776" i="230"/>
  <c r="I4772" i="230"/>
  <c r="I4768" i="230"/>
  <c r="I4764" i="230"/>
  <c r="I4760" i="230"/>
  <c r="I4756" i="230"/>
  <c r="I4752" i="230"/>
  <c r="I4748" i="230"/>
  <c r="I4744" i="230"/>
  <c r="I4740" i="230"/>
  <c r="I4736" i="230"/>
  <c r="I4732" i="230"/>
  <c r="I4728" i="230"/>
  <c r="I4724" i="230"/>
  <c r="I4720" i="230"/>
  <c r="I4716" i="230"/>
  <c r="I4712" i="230"/>
  <c r="I4708" i="230"/>
  <c r="I4704" i="230"/>
  <c r="I4700" i="230"/>
  <c r="I4696" i="230"/>
  <c r="I4692" i="230"/>
  <c r="I4688" i="230"/>
  <c r="I4684" i="230"/>
  <c r="I4680" i="230"/>
  <c r="I4676" i="230"/>
  <c r="I4672" i="230"/>
  <c r="I4668" i="230"/>
  <c r="I4664" i="230"/>
  <c r="I4660" i="230"/>
  <c r="I4656" i="230"/>
  <c r="I4652" i="230"/>
  <c r="I4648" i="230"/>
  <c r="I4644" i="230"/>
  <c r="I4640" i="230"/>
  <c r="I4636" i="230"/>
  <c r="I4632" i="230"/>
  <c r="I4628" i="230"/>
  <c r="I4624" i="230"/>
  <c r="I4620" i="230"/>
  <c r="I4616" i="230"/>
  <c r="I4612" i="230"/>
  <c r="I4608" i="230"/>
  <c r="I4604" i="230"/>
  <c r="I4600" i="230"/>
  <c r="I4596" i="230"/>
  <c r="I4592" i="230"/>
  <c r="I4588" i="230"/>
  <c r="I4584" i="230"/>
  <c r="I4580" i="230"/>
  <c r="I4576" i="230"/>
  <c r="I4572" i="230"/>
  <c r="I4568" i="230"/>
  <c r="I4564" i="230"/>
  <c r="I4560" i="230"/>
  <c r="I4556" i="230"/>
  <c r="I4552" i="230"/>
  <c r="I4548" i="230"/>
  <c r="I4544" i="230"/>
  <c r="I4540" i="230"/>
  <c r="I4536" i="230"/>
  <c r="I4532" i="230"/>
  <c r="I4528" i="230"/>
  <c r="I4524" i="230"/>
  <c r="I4520" i="230"/>
  <c r="I4516" i="230"/>
  <c r="I4512" i="230"/>
  <c r="I4508" i="230"/>
  <c r="I4504" i="230"/>
  <c r="I4500" i="230"/>
  <c r="I4496" i="230"/>
  <c r="I4492" i="230"/>
  <c r="I4488" i="230"/>
  <c r="I4484" i="230"/>
  <c r="I4480" i="230"/>
  <c r="I4476" i="230"/>
  <c r="I4472" i="230"/>
  <c r="I4468" i="230"/>
  <c r="I4464" i="230"/>
  <c r="I4460" i="230"/>
  <c r="I4456" i="230"/>
  <c r="I4452" i="230"/>
  <c r="I4448" i="230"/>
  <c r="I4444" i="230"/>
  <c r="I4440" i="230"/>
  <c r="I4436" i="230"/>
  <c r="I4432" i="230"/>
  <c r="I4428" i="230"/>
  <c r="I4424" i="230"/>
  <c r="I4420" i="230"/>
  <c r="I4416" i="230"/>
  <c r="I4412" i="230"/>
  <c r="I4408" i="230"/>
  <c r="I4404" i="230"/>
  <c r="I4400" i="230"/>
  <c r="I4396" i="230"/>
  <c r="I4392" i="230"/>
  <c r="I4388" i="230"/>
  <c r="I4384" i="230"/>
  <c r="I4380" i="230"/>
  <c r="I4376" i="230"/>
  <c r="I4372" i="230"/>
  <c r="I4368" i="230"/>
  <c r="I4364" i="230"/>
  <c r="I4360" i="230"/>
  <c r="I4356" i="230"/>
  <c r="I4352" i="230"/>
  <c r="I4348" i="230"/>
  <c r="I4344" i="230"/>
  <c r="I4340" i="230"/>
  <c r="I4336" i="230"/>
  <c r="I4332" i="230"/>
  <c r="I4328" i="230"/>
  <c r="I4324" i="230"/>
  <c r="I4320" i="230"/>
  <c r="I4316" i="230"/>
  <c r="I4312" i="230"/>
  <c r="I4308" i="230"/>
  <c r="I4304" i="230"/>
  <c r="I4300" i="230"/>
  <c r="I4296" i="230"/>
  <c r="I4292" i="230"/>
  <c r="I4288" i="230"/>
  <c r="I4284" i="230"/>
  <c r="I4280" i="230"/>
  <c r="I4276" i="230"/>
  <c r="I4272" i="230"/>
  <c r="I4268" i="230"/>
  <c r="I4264" i="230"/>
  <c r="I4260" i="230"/>
  <c r="I4256" i="230"/>
  <c r="I4252" i="230"/>
  <c r="I4248" i="230"/>
  <c r="I4244" i="230"/>
  <c r="I4240" i="230"/>
  <c r="I4236" i="230"/>
  <c r="I4232" i="230"/>
  <c r="I4228" i="230"/>
  <c r="I4224" i="230"/>
  <c r="I4220" i="230"/>
  <c r="I4216" i="230"/>
  <c r="I4212" i="230"/>
  <c r="I4208" i="230"/>
  <c r="I4204" i="230"/>
  <c r="I4200" i="230"/>
  <c r="I4196" i="230"/>
  <c r="I4192" i="230"/>
  <c r="I4188" i="230"/>
  <c r="I4184" i="230"/>
  <c r="I4180" i="230"/>
  <c r="I4176" i="230"/>
  <c r="I4172" i="230"/>
  <c r="I4168" i="230"/>
  <c r="I4164" i="230"/>
  <c r="I4160" i="230"/>
  <c r="I4156" i="230"/>
  <c r="I4152" i="230"/>
  <c r="I4148" i="230"/>
  <c r="I4144" i="230"/>
  <c r="I4140" i="230"/>
  <c r="I4136" i="230"/>
  <c r="I4132" i="230"/>
  <c r="I4128" i="230"/>
  <c r="I4124" i="230"/>
  <c r="I4120" i="230"/>
  <c r="I4116" i="230"/>
  <c r="I4112" i="230"/>
  <c r="I4108" i="230"/>
  <c r="I4104" i="230"/>
  <c r="I4100" i="230"/>
  <c r="I4096" i="230"/>
  <c r="I4092" i="230"/>
  <c r="I4088" i="230"/>
  <c r="I4084" i="230"/>
  <c r="I4080" i="230"/>
  <c r="I4076" i="230"/>
  <c r="I4072" i="230"/>
  <c r="I4068" i="230"/>
  <c r="I4064" i="230"/>
  <c r="I4060" i="230"/>
  <c r="I4056" i="230"/>
  <c r="I4052" i="230"/>
  <c r="I4048" i="230"/>
  <c r="I4044" i="230"/>
  <c r="I4040" i="230"/>
  <c r="I4036" i="230"/>
  <c r="I4032" i="230"/>
  <c r="I4028" i="230"/>
  <c r="I4024" i="230"/>
  <c r="I4020" i="230"/>
  <c r="I4016" i="230"/>
  <c r="I4012" i="230"/>
  <c r="I4008" i="230"/>
  <c r="I4004" i="230"/>
  <c r="I4000" i="230"/>
  <c r="I3996" i="230"/>
  <c r="I3992" i="230"/>
  <c r="I3988" i="230"/>
  <c r="I3984" i="230"/>
  <c r="I3980" i="230"/>
  <c r="I4050" i="230"/>
  <c r="I4034" i="230"/>
  <c r="I4026" i="230"/>
  <c r="I4018" i="230"/>
  <c r="I4010" i="230"/>
  <c r="I4002" i="230"/>
  <c r="I3994" i="230"/>
  <c r="I3986" i="230"/>
  <c r="I3978" i="230"/>
  <c r="I3974" i="230"/>
  <c r="I3970" i="230"/>
  <c r="I3966" i="230"/>
  <c r="I3962" i="230"/>
  <c r="I3958" i="230"/>
  <c r="I3954" i="230"/>
  <c r="I3950" i="230"/>
  <c r="I3946" i="230"/>
  <c r="I3942" i="230"/>
  <c r="I3938" i="230"/>
  <c r="I3934" i="230"/>
  <c r="I3930" i="230"/>
  <c r="I3926" i="230"/>
  <c r="I3922" i="230"/>
  <c r="I3918" i="230"/>
  <c r="I3914" i="230"/>
  <c r="I3910" i="230"/>
  <c r="I3906" i="230"/>
  <c r="I3902" i="230"/>
  <c r="I3898" i="230"/>
  <c r="I3894" i="230"/>
  <c r="I3890" i="230"/>
  <c r="I3886" i="230"/>
  <c r="I3882" i="230"/>
  <c r="I3878" i="230"/>
  <c r="I3874" i="230"/>
  <c r="I3870" i="230"/>
  <c r="I3866" i="230"/>
  <c r="I3862" i="230"/>
  <c r="I3858" i="230"/>
  <c r="I3854" i="230"/>
  <c r="I3850" i="230"/>
  <c r="I3846" i="230"/>
  <c r="I3842" i="230"/>
  <c r="I3838" i="230"/>
  <c r="I3834" i="230"/>
  <c r="I3830" i="230"/>
  <c r="I3826" i="230"/>
  <c r="I3822" i="230"/>
  <c r="I3818" i="230"/>
  <c r="I3814" i="230"/>
  <c r="I3810" i="230"/>
  <c r="I3806" i="230"/>
  <c r="I3802" i="230"/>
  <c r="I3798" i="230"/>
  <c r="I3794" i="230"/>
  <c r="I3790" i="230"/>
  <c r="I3786" i="230"/>
  <c r="I3782" i="230"/>
  <c r="I3778" i="230"/>
  <c r="I3774" i="230"/>
  <c r="I3770" i="230"/>
  <c r="I3766" i="230"/>
  <c r="I3762" i="230"/>
  <c r="I3758" i="230"/>
  <c r="I3754" i="230"/>
  <c r="I3750" i="230"/>
  <c r="I3746" i="230"/>
  <c r="I3742" i="230"/>
  <c r="I3738" i="230"/>
  <c r="I3734" i="230"/>
  <c r="I3730" i="230"/>
  <c r="I3726" i="230"/>
  <c r="I3722" i="230"/>
  <c r="I3718" i="230"/>
  <c r="I3714" i="230"/>
  <c r="I3710" i="230"/>
  <c r="I3706" i="230"/>
  <c r="I3702" i="230"/>
  <c r="I3698" i="230"/>
  <c r="I3694" i="230"/>
  <c r="I3690" i="230"/>
  <c r="I3686" i="230"/>
  <c r="I3682" i="230"/>
  <c r="I3678" i="230"/>
  <c r="I3674" i="230"/>
  <c r="I3670" i="230"/>
  <c r="I3666" i="230"/>
  <c r="I3662" i="230"/>
  <c r="I3658" i="230"/>
  <c r="I3654" i="230"/>
  <c r="I3650" i="230"/>
  <c r="I3646" i="230"/>
  <c r="I3642" i="230"/>
  <c r="I3638" i="230"/>
  <c r="I3634" i="230"/>
  <c r="I3630" i="230"/>
  <c r="I3626" i="230"/>
  <c r="I3622" i="230"/>
  <c r="I3618" i="230"/>
  <c r="I3614" i="230"/>
  <c r="I3610" i="230"/>
  <c r="I3606" i="230"/>
  <c r="I3602" i="230"/>
  <c r="I3598" i="230"/>
  <c r="I3594" i="230"/>
  <c r="I3590" i="230"/>
  <c r="I3586" i="230"/>
  <c r="I3582" i="230"/>
  <c r="I3578" i="230"/>
  <c r="I3574" i="230"/>
  <c r="I3570" i="230"/>
  <c r="I3566" i="230"/>
  <c r="I3562" i="230"/>
  <c r="I3558" i="230"/>
  <c r="I3554" i="230"/>
  <c r="I3550" i="230"/>
  <c r="I3546" i="230"/>
  <c r="I3542" i="230"/>
  <c r="I3538" i="230"/>
  <c r="I3534" i="230"/>
  <c r="I3530" i="230"/>
  <c r="I3526" i="230"/>
  <c r="I3522" i="230"/>
  <c r="I3518" i="230"/>
  <c r="I3514" i="230"/>
  <c r="I3510" i="230"/>
  <c r="I3506" i="230"/>
  <c r="I3502" i="230"/>
  <c r="I3498" i="230"/>
  <c r="I3494" i="230"/>
  <c r="I3490" i="230"/>
  <c r="I3486" i="230"/>
  <c r="I3482" i="230"/>
  <c r="I3478" i="230"/>
  <c r="I3474" i="230"/>
  <c r="I3470" i="230"/>
  <c r="I3466" i="230"/>
  <c r="I3462" i="230"/>
  <c r="I3458" i="230"/>
  <c r="I3454" i="230"/>
  <c r="I3450" i="230"/>
  <c r="I3446" i="230"/>
  <c r="I3442" i="230"/>
  <c r="I3438" i="230"/>
  <c r="I3434" i="230"/>
  <c r="I3430" i="230"/>
  <c r="I3426" i="230"/>
  <c r="I3422" i="230"/>
  <c r="I3418" i="230"/>
  <c r="I3414" i="230"/>
  <c r="I3410" i="230"/>
  <c r="I3406" i="230"/>
  <c r="I3402" i="230"/>
  <c r="I3398" i="230"/>
  <c r="I3394" i="230"/>
  <c r="I3390" i="230"/>
  <c r="I3386" i="230"/>
  <c r="I3382" i="230"/>
  <c r="I3378" i="230"/>
  <c r="I3374" i="230"/>
  <c r="I3370" i="230"/>
  <c r="I3366" i="230"/>
  <c r="I3362" i="230"/>
  <c r="I3358" i="230"/>
  <c r="I3354" i="230"/>
  <c r="I3350" i="230"/>
  <c r="I3346" i="230"/>
  <c r="I3342" i="230"/>
  <c r="I3338" i="230"/>
  <c r="I3334" i="230"/>
  <c r="I3330" i="230"/>
  <c r="I3326" i="230"/>
  <c r="I3322" i="230"/>
  <c r="I3318" i="230"/>
  <c r="I3314" i="230"/>
  <c r="I3310" i="230"/>
  <c r="I3306" i="230"/>
  <c r="I3302" i="230"/>
  <c r="I3298" i="230"/>
  <c r="I3294" i="230"/>
  <c r="I3290" i="230"/>
  <c r="I3286" i="230"/>
  <c r="I3282" i="230"/>
  <c r="I3278" i="230"/>
  <c r="I3274" i="230"/>
  <c r="I3270" i="230"/>
  <c r="I3266" i="230"/>
  <c r="I3262" i="230"/>
  <c r="I3258" i="230"/>
  <c r="I3254" i="230"/>
  <c r="I3250" i="230"/>
  <c r="I3246" i="230"/>
  <c r="I3242" i="230"/>
  <c r="I3238" i="230"/>
  <c r="I3234" i="230"/>
  <c r="I3230" i="230"/>
  <c r="I3226" i="230"/>
  <c r="I3222" i="230"/>
  <c r="I3218" i="230"/>
  <c r="I3214" i="230"/>
  <c r="I3210" i="230"/>
  <c r="I3206" i="230"/>
  <c r="I3202" i="230"/>
  <c r="I3198" i="230"/>
  <c r="I3194" i="230"/>
  <c r="I3190" i="230"/>
  <c r="I3186" i="230"/>
  <c r="I3182" i="230"/>
  <c r="I3178" i="230"/>
  <c r="I3174" i="230"/>
  <c r="I3170" i="230"/>
  <c r="I3166" i="230"/>
  <c r="I3162" i="230"/>
  <c r="I3158" i="230"/>
  <c r="I3154" i="230"/>
  <c r="I3150" i="230"/>
  <c r="I3146" i="230"/>
  <c r="I3142" i="230"/>
  <c r="I3138" i="230"/>
  <c r="I3134" i="230"/>
  <c r="I3130" i="230"/>
  <c r="I3126" i="230"/>
  <c r="I3122" i="230"/>
  <c r="I3118" i="230"/>
  <c r="I3114" i="230"/>
  <c r="I3110" i="230"/>
  <c r="I3106" i="230"/>
  <c r="I3102" i="230"/>
  <c r="I3098" i="230"/>
  <c r="I3094" i="230"/>
  <c r="I3090" i="230"/>
  <c r="I3086" i="230"/>
  <c r="I3082" i="230"/>
  <c r="I3078" i="230"/>
  <c r="I3074" i="230"/>
  <c r="I3070" i="230"/>
  <c r="I3066" i="230"/>
  <c r="I3062" i="230"/>
  <c r="I3058" i="230"/>
  <c r="I3054" i="230"/>
  <c r="I3050" i="230"/>
  <c r="I3046" i="230"/>
  <c r="I3042" i="230"/>
  <c r="I3038" i="230"/>
  <c r="I3034" i="230"/>
  <c r="I3030" i="230"/>
  <c r="I3026" i="230"/>
  <c r="I3022" i="230"/>
  <c r="I3018" i="230"/>
  <c r="I3014" i="230"/>
  <c r="I3010" i="230"/>
  <c r="I3006" i="230"/>
  <c r="I3002" i="230"/>
  <c r="I2998" i="230"/>
  <c r="I2994" i="230"/>
  <c r="I2990" i="230"/>
  <c r="I4054" i="230"/>
  <c r="I4038" i="230"/>
  <c r="I4027" i="230"/>
  <c r="I4019" i="230"/>
  <c r="I4011" i="230"/>
  <c r="I4003" i="230"/>
  <c r="I3995" i="230"/>
  <c r="I3987" i="230"/>
  <c r="I3979" i="230"/>
  <c r="I3975" i="230"/>
  <c r="I3971" i="230"/>
  <c r="I3967" i="230"/>
  <c r="I3963" i="230"/>
  <c r="I3959" i="230"/>
  <c r="I3955" i="230"/>
  <c r="I3951" i="230"/>
  <c r="I3947" i="230"/>
  <c r="I3943" i="230"/>
  <c r="I3939" i="230"/>
  <c r="I3935" i="230"/>
  <c r="I3931" i="230"/>
  <c r="I3927" i="230"/>
  <c r="I3923" i="230"/>
  <c r="I3919" i="230"/>
  <c r="I3915" i="230"/>
  <c r="I3911" i="230"/>
  <c r="I3907" i="230"/>
  <c r="I3903" i="230"/>
  <c r="I3899" i="230"/>
  <c r="I3895" i="230"/>
  <c r="I3891" i="230"/>
  <c r="I3887" i="230"/>
  <c r="I3883" i="230"/>
  <c r="I3879" i="230"/>
  <c r="I3875" i="230"/>
  <c r="I3871" i="230"/>
  <c r="I3867" i="230"/>
  <c r="I3863" i="230"/>
  <c r="I3859" i="230"/>
  <c r="I3855" i="230"/>
  <c r="I3851" i="230"/>
  <c r="I3847" i="230"/>
  <c r="I3843" i="230"/>
  <c r="I3839" i="230"/>
  <c r="I3835" i="230"/>
  <c r="I3831" i="230"/>
  <c r="I3827" i="230"/>
  <c r="I3823" i="230"/>
  <c r="I3819" i="230"/>
  <c r="I3815" i="230"/>
  <c r="I3811" i="230"/>
  <c r="I3807" i="230"/>
  <c r="I3803" i="230"/>
  <c r="I3799" i="230"/>
  <c r="I3795" i="230"/>
  <c r="I3791" i="230"/>
  <c r="I3787" i="230"/>
  <c r="I3783" i="230"/>
  <c r="I3779" i="230"/>
  <c r="I3775" i="230"/>
  <c r="I3771" i="230"/>
  <c r="I3767" i="230"/>
  <c r="I3763" i="230"/>
  <c r="I3759" i="230"/>
  <c r="I3755" i="230"/>
  <c r="I3751" i="230"/>
  <c r="I3747" i="230"/>
  <c r="I3743" i="230"/>
  <c r="I3739" i="230"/>
  <c r="I3735" i="230"/>
  <c r="I3731" i="230"/>
  <c r="I3727" i="230"/>
  <c r="I3723" i="230"/>
  <c r="I3719" i="230"/>
  <c r="I3715" i="230"/>
  <c r="I3711" i="230"/>
  <c r="I3707" i="230"/>
  <c r="I3703" i="230"/>
  <c r="I3699" i="230"/>
  <c r="I3695" i="230"/>
  <c r="I3691" i="230"/>
  <c r="I3687" i="230"/>
  <c r="I3683" i="230"/>
  <c r="I3679" i="230"/>
  <c r="I3675" i="230"/>
  <c r="I3671" i="230"/>
  <c r="I3667" i="230"/>
  <c r="I3663" i="230"/>
  <c r="I3659" i="230"/>
  <c r="I3655" i="230"/>
  <c r="I3651" i="230"/>
  <c r="I3647" i="230"/>
  <c r="I3643" i="230"/>
  <c r="I3639" i="230"/>
  <c r="I3635" i="230"/>
  <c r="I3631" i="230"/>
  <c r="I3627" i="230"/>
  <c r="I3623" i="230"/>
  <c r="I3619" i="230"/>
  <c r="I3615" i="230"/>
  <c r="I3611" i="230"/>
  <c r="I3607" i="230"/>
  <c r="I3603" i="230"/>
  <c r="I3599" i="230"/>
  <c r="I3595" i="230"/>
  <c r="I3591" i="230"/>
  <c r="I3587" i="230"/>
  <c r="I3583" i="230"/>
  <c r="I3579" i="230"/>
  <c r="I3575" i="230"/>
  <c r="I3571" i="230"/>
  <c r="I3567" i="230"/>
  <c r="I3563" i="230"/>
  <c r="I3559" i="230"/>
  <c r="I3555" i="230"/>
  <c r="I3551" i="230"/>
  <c r="I3547" i="230"/>
  <c r="I3543" i="230"/>
  <c r="I3539" i="230"/>
  <c r="I3535" i="230"/>
  <c r="I3531" i="230"/>
  <c r="I3527" i="230"/>
  <c r="I3523" i="230"/>
  <c r="I3519" i="230"/>
  <c r="I3515" i="230"/>
  <c r="I3511" i="230"/>
  <c r="I3507" i="230"/>
  <c r="I3503" i="230"/>
  <c r="I3499" i="230"/>
  <c r="I3495" i="230"/>
  <c r="I3491" i="230"/>
  <c r="I3487" i="230"/>
  <c r="I3483" i="230"/>
  <c r="I3479" i="230"/>
  <c r="I3475" i="230"/>
  <c r="I3471" i="230"/>
  <c r="I3467" i="230"/>
  <c r="I3463" i="230"/>
  <c r="I3459" i="230"/>
  <c r="I3455" i="230"/>
  <c r="I3451" i="230"/>
  <c r="I3447" i="230"/>
  <c r="I3443" i="230"/>
  <c r="I3439" i="230"/>
  <c r="I3435" i="230"/>
  <c r="I3431" i="230"/>
  <c r="I3427" i="230"/>
  <c r="I3423" i="230"/>
  <c r="I3419" i="230"/>
  <c r="I3415" i="230"/>
  <c r="I3411" i="230"/>
  <c r="I3407" i="230"/>
  <c r="I3403" i="230"/>
  <c r="I3399" i="230"/>
  <c r="I3395" i="230"/>
  <c r="I3391" i="230"/>
  <c r="I3387" i="230"/>
  <c r="I3383" i="230"/>
  <c r="I3379" i="230"/>
  <c r="I3375" i="230"/>
  <c r="I3371" i="230"/>
  <c r="I3367" i="230"/>
  <c r="I3363" i="230"/>
  <c r="I3359" i="230"/>
  <c r="I3355" i="230"/>
  <c r="I3351" i="230"/>
  <c r="I3347" i="230"/>
  <c r="I3343" i="230"/>
  <c r="I3339" i="230"/>
  <c r="I3335" i="230"/>
  <c r="I3331" i="230"/>
  <c r="I3327" i="230"/>
  <c r="I3323" i="230"/>
  <c r="I3319" i="230"/>
  <c r="I3315" i="230"/>
  <c r="I3311" i="230"/>
  <c r="I3307" i="230"/>
  <c r="I3303" i="230"/>
  <c r="I3299" i="230"/>
  <c r="I3295" i="230"/>
  <c r="I3291" i="230"/>
  <c r="I3287" i="230"/>
  <c r="I3283" i="230"/>
  <c r="I3279" i="230"/>
  <c r="I3275" i="230"/>
  <c r="I3271" i="230"/>
  <c r="I3267" i="230"/>
  <c r="I3263" i="230"/>
  <c r="I3259" i="230"/>
  <c r="I3255" i="230"/>
  <c r="I3251" i="230"/>
  <c r="I3247" i="230"/>
  <c r="I3243" i="230"/>
  <c r="I3239" i="230"/>
  <c r="I3235" i="230"/>
  <c r="I3231" i="230"/>
  <c r="I3227" i="230"/>
  <c r="I3223" i="230"/>
  <c r="I3219" i="230"/>
  <c r="I3215" i="230"/>
  <c r="I3211" i="230"/>
  <c r="I3207" i="230"/>
  <c r="I3203" i="230"/>
  <c r="I3199" i="230"/>
  <c r="I3195" i="230"/>
  <c r="I3191" i="230"/>
  <c r="I3187" i="230"/>
  <c r="I3183" i="230"/>
  <c r="I3179" i="230"/>
  <c r="I3175" i="230"/>
  <c r="I3171" i="230"/>
  <c r="I3167" i="230"/>
  <c r="I3163" i="230"/>
  <c r="I3159" i="230"/>
  <c r="I3155" i="230"/>
  <c r="I3151" i="230"/>
  <c r="I3147" i="230"/>
  <c r="I3143" i="230"/>
  <c r="I3139" i="230"/>
  <c r="I3135" i="230"/>
  <c r="I3131" i="230"/>
  <c r="I3127" i="230"/>
  <c r="I3123" i="230"/>
  <c r="I3119" i="230"/>
  <c r="I3115" i="230"/>
  <c r="I3111" i="230"/>
  <c r="I3107" i="230"/>
  <c r="I3103" i="230"/>
  <c r="I3099" i="230"/>
  <c r="I3095" i="230"/>
  <c r="I3091" i="230"/>
  <c r="I3087" i="230"/>
  <c r="I3083" i="230"/>
  <c r="I3079" i="230"/>
  <c r="I3075" i="230"/>
  <c r="I3071" i="230"/>
  <c r="I3067" i="230"/>
  <c r="I3063" i="230"/>
  <c r="I3059" i="230"/>
  <c r="I3055" i="230"/>
  <c r="I3051" i="230"/>
  <c r="I4058" i="230"/>
  <c r="I4042" i="230"/>
  <c r="I4030" i="230"/>
  <c r="I4022" i="230"/>
  <c r="I4014" i="230"/>
  <c r="I4006" i="230"/>
  <c r="I3998" i="230"/>
  <c r="I3990" i="230"/>
  <c r="I3982" i="230"/>
  <c r="I3976" i="230"/>
  <c r="I3972" i="230"/>
  <c r="I3968" i="230"/>
  <c r="I3964" i="230"/>
  <c r="I3960" i="230"/>
  <c r="I3956" i="230"/>
  <c r="I3952" i="230"/>
  <c r="I3948" i="230"/>
  <c r="I3944" i="230"/>
  <c r="I3940" i="230"/>
  <c r="I3936" i="230"/>
  <c r="I3932" i="230"/>
  <c r="I3928" i="230"/>
  <c r="I3924" i="230"/>
  <c r="I3920" i="230"/>
  <c r="I3916" i="230"/>
  <c r="I3912" i="230"/>
  <c r="I3908" i="230"/>
  <c r="I3904" i="230"/>
  <c r="I3900" i="230"/>
  <c r="I3896" i="230"/>
  <c r="I3892" i="230"/>
  <c r="I3888" i="230"/>
  <c r="I3884" i="230"/>
  <c r="I3880" i="230"/>
  <c r="I3876" i="230"/>
  <c r="I3872" i="230"/>
  <c r="I3868" i="230"/>
  <c r="I3864" i="230"/>
  <c r="I3860" i="230"/>
  <c r="I3856" i="230"/>
  <c r="I3852" i="230"/>
  <c r="I3848" i="230"/>
  <c r="I3844" i="230"/>
  <c r="I3840" i="230"/>
  <c r="I3836" i="230"/>
  <c r="I3832" i="230"/>
  <c r="I3828" i="230"/>
  <c r="I3824" i="230"/>
  <c r="I3820" i="230"/>
  <c r="I3816" i="230"/>
  <c r="I3812" i="230"/>
  <c r="I3808" i="230"/>
  <c r="I3804" i="230"/>
  <c r="I3800" i="230"/>
  <c r="I3796" i="230"/>
  <c r="I3792" i="230"/>
  <c r="I3788" i="230"/>
  <c r="I3784" i="230"/>
  <c r="I3780" i="230"/>
  <c r="I3776" i="230"/>
  <c r="I3772" i="230"/>
  <c r="I3768" i="230"/>
  <c r="I3764" i="230"/>
  <c r="I3760" i="230"/>
  <c r="I3756" i="230"/>
  <c r="I3752" i="230"/>
  <c r="I3748" i="230"/>
  <c r="I3744" i="230"/>
  <c r="I3740" i="230"/>
  <c r="I3736" i="230"/>
  <c r="I3732" i="230"/>
  <c r="I3728" i="230"/>
  <c r="I3724" i="230"/>
  <c r="I3720" i="230"/>
  <c r="I3716" i="230"/>
  <c r="I3712" i="230"/>
  <c r="I3708" i="230"/>
  <c r="I3704" i="230"/>
  <c r="I3700" i="230"/>
  <c r="I3696" i="230"/>
  <c r="I3692" i="230"/>
  <c r="I3688" i="230"/>
  <c r="I3684" i="230"/>
  <c r="I3680" i="230"/>
  <c r="I3676" i="230"/>
  <c r="I3672" i="230"/>
  <c r="I3668" i="230"/>
  <c r="I3664" i="230"/>
  <c r="I3660" i="230"/>
  <c r="I3656" i="230"/>
  <c r="I3652" i="230"/>
  <c r="I3648" i="230"/>
  <c r="I3644" i="230"/>
  <c r="I3640" i="230"/>
  <c r="I3636" i="230"/>
  <c r="I3632" i="230"/>
  <c r="I3628" i="230"/>
  <c r="I3624" i="230"/>
  <c r="I3620" i="230"/>
  <c r="I3616" i="230"/>
  <c r="I3612" i="230"/>
  <c r="I3608" i="230"/>
  <c r="I3604" i="230"/>
  <c r="I3600" i="230"/>
  <c r="I3596" i="230"/>
  <c r="I3592" i="230"/>
  <c r="I3588" i="230"/>
  <c r="I3584" i="230"/>
  <c r="I3580" i="230"/>
  <c r="I3576" i="230"/>
  <c r="I3572" i="230"/>
  <c r="I3568" i="230"/>
  <c r="I3564" i="230"/>
  <c r="I3560" i="230"/>
  <c r="I3556" i="230"/>
  <c r="I3552" i="230"/>
  <c r="I3548" i="230"/>
  <c r="I3544" i="230"/>
  <c r="I3540" i="230"/>
  <c r="I3536" i="230"/>
  <c r="I3532" i="230"/>
  <c r="I3528" i="230"/>
  <c r="I3524" i="230"/>
  <c r="I3520" i="230"/>
  <c r="I3516" i="230"/>
  <c r="I3512" i="230"/>
  <c r="I3508" i="230"/>
  <c r="I3504" i="230"/>
  <c r="I3500" i="230"/>
  <c r="I3496" i="230"/>
  <c r="I3492" i="230"/>
  <c r="I3488" i="230"/>
  <c r="I3484" i="230"/>
  <c r="I3480" i="230"/>
  <c r="I3476" i="230"/>
  <c r="I3472" i="230"/>
  <c r="I3468" i="230"/>
  <c r="I3464" i="230"/>
  <c r="I3460" i="230"/>
  <c r="I3456" i="230"/>
  <c r="I3452" i="230"/>
  <c r="I3448" i="230"/>
  <c r="I3444" i="230"/>
  <c r="I3440" i="230"/>
  <c r="I3436" i="230"/>
  <c r="I3432" i="230"/>
  <c r="I3428" i="230"/>
  <c r="I3424" i="230"/>
  <c r="I3420" i="230"/>
  <c r="I3416" i="230"/>
  <c r="I3412" i="230"/>
  <c r="I3408" i="230"/>
  <c r="I3404" i="230"/>
  <c r="I3400" i="230"/>
  <c r="I3396" i="230"/>
  <c r="I3392" i="230"/>
  <c r="I3388" i="230"/>
  <c r="I3384" i="230"/>
  <c r="I3380" i="230"/>
  <c r="I3376" i="230"/>
  <c r="I3372" i="230"/>
  <c r="I3368" i="230"/>
  <c r="I3364" i="230"/>
  <c r="I3360" i="230"/>
  <c r="I3356" i="230"/>
  <c r="I3352" i="230"/>
  <c r="I3348" i="230"/>
  <c r="I3344" i="230"/>
  <c r="I3340" i="230"/>
  <c r="I3336" i="230"/>
  <c r="I3332" i="230"/>
  <c r="I3328" i="230"/>
  <c r="I3324" i="230"/>
  <c r="I3320" i="230"/>
  <c r="I3316" i="230"/>
  <c r="I3312" i="230"/>
  <c r="I3308" i="230"/>
  <c r="I3304" i="230"/>
  <c r="I3300" i="230"/>
  <c r="I3296" i="230"/>
  <c r="I3292" i="230"/>
  <c r="I3288" i="230"/>
  <c r="I3284" i="230"/>
  <c r="I3280" i="230"/>
  <c r="I3276" i="230"/>
  <c r="I3272" i="230"/>
  <c r="I3268" i="230"/>
  <c r="I3264" i="230"/>
  <c r="I3260" i="230"/>
  <c r="I3256" i="230"/>
  <c r="I3252" i="230"/>
  <c r="I3248" i="230"/>
  <c r="I3244" i="230"/>
  <c r="I3240" i="230"/>
  <c r="I3236" i="230"/>
  <c r="I3232" i="230"/>
  <c r="I3228" i="230"/>
  <c r="I3224" i="230"/>
  <c r="I3220" i="230"/>
  <c r="I3216" i="230"/>
  <c r="I3212" i="230"/>
  <c r="I3208" i="230"/>
  <c r="I3204" i="230"/>
  <c r="I3200" i="230"/>
  <c r="I3196" i="230"/>
  <c r="I3192" i="230"/>
  <c r="I3188" i="230"/>
  <c r="I3184" i="230"/>
  <c r="I3180" i="230"/>
  <c r="I3176" i="230"/>
  <c r="I3172" i="230"/>
  <c r="I3168" i="230"/>
  <c r="I3164" i="230"/>
  <c r="I3160" i="230"/>
  <c r="I3156" i="230"/>
  <c r="I3152" i="230"/>
  <c r="I3148" i="230"/>
  <c r="I3144" i="230"/>
  <c r="I3140" i="230"/>
  <c r="I3136" i="230"/>
  <c r="I3132" i="230"/>
  <c r="I3128" i="230"/>
  <c r="I3124" i="230"/>
  <c r="I3120" i="230"/>
  <c r="I3116" i="230"/>
  <c r="I3112" i="230"/>
  <c r="I3108" i="230"/>
  <c r="I3104" i="230"/>
  <c r="I3100" i="230"/>
  <c r="I3096" i="230"/>
  <c r="I3092" i="230"/>
  <c r="I3088" i="230"/>
  <c r="I3084" i="230"/>
  <c r="I3080" i="230"/>
  <c r="I3076" i="230"/>
  <c r="I3072" i="230"/>
  <c r="I3068" i="230"/>
  <c r="I3064" i="230"/>
  <c r="I3060" i="230"/>
  <c r="I3056" i="230"/>
  <c r="I4062" i="230"/>
  <c r="I4046" i="230"/>
  <c r="I4031" i="230"/>
  <c r="I4023" i="230"/>
  <c r="I4015" i="230"/>
  <c r="I4007" i="230"/>
  <c r="I3999" i="230"/>
  <c r="I3991" i="230"/>
  <c r="I3983" i="230"/>
  <c r="I3977" i="230"/>
  <c r="I3973" i="230"/>
  <c r="I3969" i="230"/>
  <c r="I3965" i="230"/>
  <c r="I3961" i="230"/>
  <c r="I3957" i="230"/>
  <c r="I3953" i="230"/>
  <c r="I3949" i="230"/>
  <c r="I3945" i="230"/>
  <c r="I3941" i="230"/>
  <c r="I3937" i="230"/>
  <c r="I3933" i="230"/>
  <c r="I3929" i="230"/>
  <c r="I3925" i="230"/>
  <c r="I3921" i="230"/>
  <c r="I3917" i="230"/>
  <c r="I3913" i="230"/>
  <c r="I3909" i="230"/>
  <c r="I3905" i="230"/>
  <c r="I3901" i="230"/>
  <c r="I3897" i="230"/>
  <c r="I3893" i="230"/>
  <c r="I3889" i="230"/>
  <c r="I3885" i="230"/>
  <c r="I3881" i="230"/>
  <c r="I3877" i="230"/>
  <c r="I3873" i="230"/>
  <c r="I3869" i="230"/>
  <c r="I3865" i="230"/>
  <c r="I3861" i="230"/>
  <c r="I3857" i="230"/>
  <c r="I3853" i="230"/>
  <c r="I3849" i="230"/>
  <c r="I3845" i="230"/>
  <c r="I3841" i="230"/>
  <c r="I3837" i="230"/>
  <c r="I3833" i="230"/>
  <c r="I3829" i="230"/>
  <c r="I3825" i="230"/>
  <c r="I3821" i="230"/>
  <c r="I3817" i="230"/>
  <c r="I3813" i="230"/>
  <c r="I3809" i="230"/>
  <c r="I3805" i="230"/>
  <c r="I3801" i="230"/>
  <c r="I3797" i="230"/>
  <c r="I3793" i="230"/>
  <c r="I3789" i="230"/>
  <c r="I3785" i="230"/>
  <c r="I3781" i="230"/>
  <c r="I3777" i="230"/>
  <c r="I3773" i="230"/>
  <c r="I3769" i="230"/>
  <c r="I3765" i="230"/>
  <c r="I3761" i="230"/>
  <c r="I3757" i="230"/>
  <c r="I3753" i="230"/>
  <c r="I3749" i="230"/>
  <c r="I3745" i="230"/>
  <c r="I3741" i="230"/>
  <c r="I3737" i="230"/>
  <c r="I3733" i="230"/>
  <c r="I3729" i="230"/>
  <c r="I3725" i="230"/>
  <c r="I3721" i="230"/>
  <c r="I3717" i="230"/>
  <c r="I3713" i="230"/>
  <c r="I3709" i="230"/>
  <c r="I3705" i="230"/>
  <c r="I3701" i="230"/>
  <c r="I3697" i="230"/>
  <c r="I3693" i="230"/>
  <c r="I3689" i="230"/>
  <c r="I3685" i="230"/>
  <c r="I3681" i="230"/>
  <c r="I3677" i="230"/>
  <c r="I3673" i="230"/>
  <c r="I3669" i="230"/>
  <c r="I3665" i="230"/>
  <c r="I3661" i="230"/>
  <c r="I3657" i="230"/>
  <c r="I3653" i="230"/>
  <c r="I3649" i="230"/>
  <c r="I3645" i="230"/>
  <c r="I3641" i="230"/>
  <c r="I3637" i="230"/>
  <c r="I3633" i="230"/>
  <c r="I3629" i="230"/>
  <c r="I3625" i="230"/>
  <c r="I3621" i="230"/>
  <c r="I3617" i="230"/>
  <c r="I3613" i="230"/>
  <c r="I3609" i="230"/>
  <c r="I3605" i="230"/>
  <c r="I3601" i="230"/>
  <c r="I3597" i="230"/>
  <c r="I3593" i="230"/>
  <c r="I3589" i="230"/>
  <c r="I3585" i="230"/>
  <c r="I3581" i="230"/>
  <c r="I3577" i="230"/>
  <c r="I3573" i="230"/>
  <c r="I3569" i="230"/>
  <c r="I3565" i="230"/>
  <c r="I3561" i="230"/>
  <c r="I3557" i="230"/>
  <c r="I3553" i="230"/>
  <c r="I3549" i="230"/>
  <c r="I3545" i="230"/>
  <c r="I3541" i="230"/>
  <c r="I3537" i="230"/>
  <c r="I3533" i="230"/>
  <c r="I3529" i="230"/>
  <c r="I3525" i="230"/>
  <c r="I3521" i="230"/>
  <c r="I3517" i="230"/>
  <c r="I3513" i="230"/>
  <c r="I3509" i="230"/>
  <c r="I3505" i="230"/>
  <c r="I3501" i="230"/>
  <c r="I3497" i="230"/>
  <c r="I3493" i="230"/>
  <c r="I3489" i="230"/>
  <c r="I3485" i="230"/>
  <c r="I3481" i="230"/>
  <c r="I3477" i="230"/>
  <c r="I3473" i="230"/>
  <c r="I3469" i="230"/>
  <c r="I3465" i="230"/>
  <c r="I3461" i="230"/>
  <c r="I3457" i="230"/>
  <c r="I3453" i="230"/>
  <c r="I3449" i="230"/>
  <c r="I3445" i="230"/>
  <c r="I3441" i="230"/>
  <c r="I3437" i="230"/>
  <c r="I3433" i="230"/>
  <c r="I3429" i="230"/>
  <c r="I3425" i="230"/>
  <c r="I3421" i="230"/>
  <c r="I3417" i="230"/>
  <c r="I3413" i="230"/>
  <c r="I3409" i="230"/>
  <c r="I3405" i="230"/>
  <c r="I3401" i="230"/>
  <c r="I3397" i="230"/>
  <c r="I3393" i="230"/>
  <c r="I3389" i="230"/>
  <c r="I3385" i="230"/>
  <c r="I3381" i="230"/>
  <c r="I3377" i="230"/>
  <c r="I3373" i="230"/>
  <c r="I3369" i="230"/>
  <c r="I3365" i="230"/>
  <c r="I3361" i="230"/>
  <c r="I3357" i="230"/>
  <c r="I3353" i="230"/>
  <c r="I3349" i="230"/>
  <c r="I3345" i="230"/>
  <c r="I3341" i="230"/>
  <c r="I3337" i="230"/>
  <c r="I3333" i="230"/>
  <c r="I3329" i="230"/>
  <c r="I3325" i="230"/>
  <c r="I3321" i="230"/>
  <c r="I3317" i="230"/>
  <c r="I3313" i="230"/>
  <c r="I3309" i="230"/>
  <c r="I3305" i="230"/>
  <c r="I3301" i="230"/>
  <c r="I3297" i="230"/>
  <c r="I3293" i="230"/>
  <c r="I3289" i="230"/>
  <c r="I3285" i="230"/>
  <c r="I3281" i="230"/>
  <c r="I3277" i="230"/>
  <c r="I3273" i="230"/>
  <c r="I3269" i="230"/>
  <c r="I3265" i="230"/>
  <c r="I3261" i="230"/>
  <c r="I3257" i="230"/>
  <c r="I3253" i="230"/>
  <c r="I3249" i="230"/>
  <c r="I3245" i="230"/>
  <c r="I3241" i="230"/>
  <c r="I3237" i="230"/>
  <c r="I3233" i="230"/>
  <c r="I3229" i="230"/>
  <c r="I3225" i="230"/>
  <c r="I3221" i="230"/>
  <c r="I3217" i="230"/>
  <c r="I3213" i="230"/>
  <c r="I3209" i="230"/>
  <c r="I3205" i="230"/>
  <c r="I3201" i="230"/>
  <c r="I3197" i="230"/>
  <c r="I3193" i="230"/>
  <c r="I3189" i="230"/>
  <c r="I3185" i="230"/>
  <c r="I3181" i="230"/>
  <c r="I3177" i="230"/>
  <c r="I3173" i="230"/>
  <c r="I3169" i="230"/>
  <c r="I3165" i="230"/>
  <c r="I3161" i="230"/>
  <c r="I3157" i="230"/>
  <c r="I3153" i="230"/>
  <c r="I3149" i="230"/>
  <c r="I3145" i="230"/>
  <c r="I3141" i="230"/>
  <c r="I3137" i="230"/>
  <c r="I3133" i="230"/>
  <c r="I3129" i="230"/>
  <c r="I3125" i="230"/>
  <c r="I3121" i="230"/>
  <c r="I3117" i="230"/>
  <c r="I3113" i="230"/>
  <c r="I3109" i="230"/>
  <c r="I3105" i="230"/>
  <c r="I3101" i="230"/>
  <c r="I3097" i="230"/>
  <c r="I3093" i="230"/>
  <c r="I3089" i="230"/>
  <c r="I3085" i="230"/>
  <c r="I3081" i="230"/>
  <c r="I3077" i="230"/>
  <c r="I3073" i="230"/>
  <c r="I3069" i="230"/>
  <c r="I3065" i="230"/>
  <c r="I3061" i="230"/>
  <c r="I3057" i="230"/>
  <c r="I3053" i="230"/>
  <c r="I3049" i="230"/>
  <c r="I3045" i="230"/>
  <c r="I3041" i="230"/>
  <c r="I3037" i="230"/>
  <c r="I3033" i="230"/>
  <c r="I3029" i="230"/>
  <c r="I3025" i="230"/>
  <c r="I3021" i="230"/>
  <c r="I3017" i="230"/>
  <c r="I3013" i="230"/>
  <c r="I3009" i="230"/>
  <c r="I3005" i="230"/>
  <c r="I3001" i="230"/>
  <c r="I2997" i="230"/>
  <c r="I2993" i="230"/>
  <c r="I2989" i="230"/>
  <c r="I2985" i="230"/>
  <c r="I2981" i="230"/>
  <c r="I2977" i="230"/>
  <c r="I2973" i="230"/>
  <c r="I2969" i="230"/>
  <c r="I2965" i="230"/>
  <c r="I2961" i="230"/>
  <c r="I2957" i="230"/>
  <c r="I2953" i="230"/>
  <c r="I2949" i="230"/>
  <c r="I2945" i="230"/>
  <c r="I2941" i="230"/>
  <c r="I2937" i="230"/>
  <c r="I2933" i="230"/>
  <c r="I2929" i="230"/>
  <c r="I2925" i="230"/>
  <c r="I2921" i="230"/>
  <c r="I2917" i="230"/>
  <c r="I2913" i="230"/>
  <c r="I2909" i="230"/>
  <c r="I2905" i="230"/>
  <c r="I2901" i="230"/>
  <c r="I3044" i="230"/>
  <c r="I3036" i="230"/>
  <c r="I3028" i="230"/>
  <c r="I3020" i="230"/>
  <c r="I3012" i="230"/>
  <c r="I3004" i="230"/>
  <c r="I2996" i="230"/>
  <c r="I2988" i="230"/>
  <c r="I2983" i="230"/>
  <c r="I2978" i="230"/>
  <c r="I2972" i="230"/>
  <c r="I2967" i="230"/>
  <c r="I2962" i="230"/>
  <c r="I2956" i="230"/>
  <c r="I2951" i="230"/>
  <c r="I2946" i="230"/>
  <c r="I2940" i="230"/>
  <c r="I2935" i="230"/>
  <c r="I2930" i="230"/>
  <c r="I2924" i="230"/>
  <c r="I2919" i="230"/>
  <c r="I2914" i="230"/>
  <c r="I2908" i="230"/>
  <c r="I2903" i="230"/>
  <c r="I2898" i="230"/>
  <c r="I2894" i="230"/>
  <c r="I2890" i="230"/>
  <c r="I2886" i="230"/>
  <c r="I2882" i="230"/>
  <c r="I2878" i="230"/>
  <c r="I2874" i="230"/>
  <c r="I2870" i="230"/>
  <c r="I2866" i="230"/>
  <c r="I2862" i="230"/>
  <c r="I2858" i="230"/>
  <c r="I2854" i="230"/>
  <c r="I2850" i="230"/>
  <c r="I2846" i="230"/>
  <c r="I2842" i="230"/>
  <c r="I2838" i="230"/>
  <c r="I2834" i="230"/>
  <c r="I2830" i="230"/>
  <c r="I2826" i="230"/>
  <c r="I2822" i="230"/>
  <c r="I2818" i="230"/>
  <c r="I2814" i="230"/>
  <c r="I2810" i="230"/>
  <c r="I2806" i="230"/>
  <c r="I2802" i="230"/>
  <c r="I2798" i="230"/>
  <c r="I2794" i="230"/>
  <c r="I2790" i="230"/>
  <c r="I2786" i="230"/>
  <c r="I2782" i="230"/>
  <c r="I2778" i="230"/>
  <c r="I2774" i="230"/>
  <c r="I2770" i="230"/>
  <c r="I2766" i="230"/>
  <c r="I2762" i="230"/>
  <c r="I2758" i="230"/>
  <c r="I2754" i="230"/>
  <c r="I2750" i="230"/>
  <c r="I2746" i="230"/>
  <c r="I2742" i="230"/>
  <c r="I2738" i="230"/>
  <c r="I2734" i="230"/>
  <c r="I2730" i="230"/>
  <c r="I2726" i="230"/>
  <c r="I2722" i="230"/>
  <c r="I2718" i="230"/>
  <c r="I2714" i="230"/>
  <c r="I2710" i="230"/>
  <c r="I2706" i="230"/>
  <c r="I2702" i="230"/>
  <c r="I2698" i="230"/>
  <c r="I2694" i="230"/>
  <c r="I2690" i="230"/>
  <c r="I2686" i="230"/>
  <c r="I2682" i="230"/>
  <c r="I2678" i="230"/>
  <c r="I2674" i="230"/>
  <c r="I2670" i="230"/>
  <c r="I2666" i="230"/>
  <c r="I2662" i="230"/>
  <c r="I2658" i="230"/>
  <c r="I2654" i="230"/>
  <c r="I2650" i="230"/>
  <c r="I2646" i="230"/>
  <c r="I2642" i="230"/>
  <c r="I2638" i="230"/>
  <c r="I2634" i="230"/>
  <c r="I2630" i="230"/>
  <c r="I2626" i="230"/>
  <c r="I2622" i="230"/>
  <c r="I2618" i="230"/>
  <c r="I2614" i="230"/>
  <c r="I2610" i="230"/>
  <c r="I2606" i="230"/>
  <c r="I2602" i="230"/>
  <c r="I2598" i="230"/>
  <c r="I2594" i="230"/>
  <c r="I2590" i="230"/>
  <c r="I2586" i="230"/>
  <c r="I2582" i="230"/>
  <c r="I2578" i="230"/>
  <c r="I2574" i="230"/>
  <c r="I2570" i="230"/>
  <c r="I2566" i="230"/>
  <c r="I2562" i="230"/>
  <c r="I2558" i="230"/>
  <c r="I2554" i="230"/>
  <c r="I2550" i="230"/>
  <c r="I2546" i="230"/>
  <c r="I2542" i="230"/>
  <c r="I2538" i="230"/>
  <c r="I2534" i="230"/>
  <c r="I2530" i="230"/>
  <c r="I2526" i="230"/>
  <c r="I2522" i="230"/>
  <c r="I2518" i="230"/>
  <c r="I2514" i="230"/>
  <c r="I2510" i="230"/>
  <c r="I2506" i="230"/>
  <c r="I2502" i="230"/>
  <c r="I2498" i="230"/>
  <c r="I2494" i="230"/>
  <c r="I2490" i="230"/>
  <c r="I2486" i="230"/>
  <c r="I2482" i="230"/>
  <c r="I2478" i="230"/>
  <c r="I2474" i="230"/>
  <c r="I2470" i="230"/>
  <c r="I2466" i="230"/>
  <c r="I2462" i="230"/>
  <c r="I2458" i="230"/>
  <c r="I2454" i="230"/>
  <c r="I2450" i="230"/>
  <c r="I2446" i="230"/>
  <c r="I2442" i="230"/>
  <c r="I2438" i="230"/>
  <c r="I2434" i="230"/>
  <c r="I2430" i="230"/>
  <c r="I2426" i="230"/>
  <c r="I2422" i="230"/>
  <c r="I2418" i="230"/>
  <c r="I2414" i="230"/>
  <c r="I2410" i="230"/>
  <c r="I2406" i="230"/>
  <c r="I2402" i="230"/>
  <c r="I2398" i="230"/>
  <c r="I2394" i="230"/>
  <c r="I2390" i="230"/>
  <c r="I2386" i="230"/>
  <c r="I2382" i="230"/>
  <c r="I2378" i="230"/>
  <c r="I2374" i="230"/>
  <c r="I2370" i="230"/>
  <c r="I2366" i="230"/>
  <c r="I2362" i="230"/>
  <c r="I2358" i="230"/>
  <c r="I2354" i="230"/>
  <c r="I2350" i="230"/>
  <c r="I2346" i="230"/>
  <c r="I2342" i="230"/>
  <c r="I2338" i="230"/>
  <c r="I2334" i="230"/>
  <c r="I2330" i="230"/>
  <c r="I2326" i="230"/>
  <c r="I2322" i="230"/>
  <c r="I2318" i="230"/>
  <c r="I2314" i="230"/>
  <c r="I2310" i="230"/>
  <c r="I2306" i="230"/>
  <c r="I2302" i="230"/>
  <c r="I2298" i="230"/>
  <c r="I2294" i="230"/>
  <c r="I2290" i="230"/>
  <c r="I2286" i="230"/>
  <c r="I2282" i="230"/>
  <c r="I2278" i="230"/>
  <c r="I2274" i="230"/>
  <c r="I2270" i="230"/>
  <c r="I2266" i="230"/>
  <c r="I2262" i="230"/>
  <c r="I2258" i="230"/>
  <c r="I2254" i="230"/>
  <c r="I2250" i="230"/>
  <c r="I2246" i="230"/>
  <c r="I2242" i="230"/>
  <c r="I2238" i="230"/>
  <c r="I2234" i="230"/>
  <c r="I2230" i="230"/>
  <c r="I2226" i="230"/>
  <c r="I2222" i="230"/>
  <c r="I2218" i="230"/>
  <c r="I2214" i="230"/>
  <c r="I2210" i="230"/>
  <c r="I2206" i="230"/>
  <c r="I2202" i="230"/>
  <c r="I2198" i="230"/>
  <c r="I2194" i="230"/>
  <c r="I2190" i="230"/>
  <c r="I2186" i="230"/>
  <c r="I2182" i="230"/>
  <c r="I2178" i="230"/>
  <c r="I2174" i="230"/>
  <c r="I2170" i="230"/>
  <c r="I2166" i="230"/>
  <c r="I2162" i="230"/>
  <c r="I2158" i="230"/>
  <c r="I2154" i="230"/>
  <c r="I2150" i="230"/>
  <c r="I2146" i="230"/>
  <c r="I2142" i="230"/>
  <c r="I2138" i="230"/>
  <c r="I2134" i="230"/>
  <c r="I2130" i="230"/>
  <c r="I2126" i="230"/>
  <c r="I2122" i="230"/>
  <c r="I2118" i="230"/>
  <c r="I2114" i="230"/>
  <c r="I2110" i="230"/>
  <c r="I2106" i="230"/>
  <c r="I2102" i="230"/>
  <c r="I2098" i="230"/>
  <c r="I2094" i="230"/>
  <c r="I2090" i="230"/>
  <c r="I2086" i="230"/>
  <c r="I2082" i="230"/>
  <c r="I2078" i="230"/>
  <c r="I2074" i="230"/>
  <c r="I2070" i="230"/>
  <c r="I2066" i="230"/>
  <c r="I2062" i="230"/>
  <c r="I2058" i="230"/>
  <c r="I2054" i="230"/>
  <c r="I2050" i="230"/>
  <c r="I2046" i="230"/>
  <c r="I2042" i="230"/>
  <c r="I2038" i="230"/>
  <c r="I2034" i="230"/>
  <c r="I2030" i="230"/>
  <c r="I2026" i="230"/>
  <c r="I2022" i="230"/>
  <c r="I2018" i="230"/>
  <c r="I2014" i="230"/>
  <c r="I2010" i="230"/>
  <c r="I2006" i="230"/>
  <c r="I2002" i="230"/>
  <c r="I1998" i="230"/>
  <c r="I1994" i="230"/>
  <c r="I1990" i="230"/>
  <c r="I1986" i="230"/>
  <c r="I1982" i="230"/>
  <c r="I1978" i="230"/>
  <c r="I1974" i="230"/>
  <c r="I1970" i="230"/>
  <c r="I1966" i="230"/>
  <c r="I1962" i="230"/>
  <c r="I1958" i="230"/>
  <c r="I1954" i="230"/>
  <c r="I1950" i="230"/>
  <c r="I1946" i="230"/>
  <c r="I1942" i="230"/>
  <c r="I1938" i="230"/>
  <c r="I1934" i="230"/>
  <c r="I1930" i="230"/>
  <c r="I1926" i="230"/>
  <c r="I1922" i="230"/>
  <c r="I1918" i="230"/>
  <c r="I1914" i="230"/>
  <c r="I1910" i="230"/>
  <c r="I1906" i="230"/>
  <c r="I1902" i="230"/>
  <c r="I1898" i="230"/>
  <c r="I1894" i="230"/>
  <c r="I1890" i="230"/>
  <c r="I1886" i="230"/>
  <c r="I1882" i="230"/>
  <c r="I1878" i="230"/>
  <c r="I1874" i="230"/>
  <c r="I1870" i="230"/>
  <c r="I1866" i="230"/>
  <c r="I1862" i="230"/>
  <c r="I1858" i="230"/>
  <c r="I1854" i="230"/>
  <c r="I1850" i="230"/>
  <c r="I1846" i="230"/>
  <c r="I1842" i="230"/>
  <c r="I1838" i="230"/>
  <c r="I3047" i="230"/>
  <c r="I3039" i="230"/>
  <c r="I3031" i="230"/>
  <c r="I3023" i="230"/>
  <c r="I3015" i="230"/>
  <c r="I3007" i="230"/>
  <c r="I2999" i="230"/>
  <c r="I2991" i="230"/>
  <c r="I2984" i="230"/>
  <c r="I2979" i="230"/>
  <c r="I2974" i="230"/>
  <c r="I2968" i="230"/>
  <c r="I2963" i="230"/>
  <c r="I2958" i="230"/>
  <c r="I2952" i="230"/>
  <c r="I2947" i="230"/>
  <c r="I2942" i="230"/>
  <c r="I2936" i="230"/>
  <c r="I2931" i="230"/>
  <c r="I2926" i="230"/>
  <c r="I2920" i="230"/>
  <c r="I2915" i="230"/>
  <c r="I2910" i="230"/>
  <c r="I2904" i="230"/>
  <c r="I2899" i="230"/>
  <c r="I2895" i="230"/>
  <c r="I2891" i="230"/>
  <c r="I2887" i="230"/>
  <c r="I2883" i="230"/>
  <c r="I2879" i="230"/>
  <c r="I2875" i="230"/>
  <c r="I2871" i="230"/>
  <c r="I2867" i="230"/>
  <c r="I2863" i="230"/>
  <c r="I2859" i="230"/>
  <c r="I2855" i="230"/>
  <c r="I2851" i="230"/>
  <c r="I2847" i="230"/>
  <c r="I2843" i="230"/>
  <c r="I2839" i="230"/>
  <c r="I2835" i="230"/>
  <c r="I2831" i="230"/>
  <c r="I2827" i="230"/>
  <c r="I2823" i="230"/>
  <c r="I2819" i="230"/>
  <c r="I2815" i="230"/>
  <c r="I2811" i="230"/>
  <c r="I2807" i="230"/>
  <c r="I2803" i="230"/>
  <c r="I2799" i="230"/>
  <c r="I2795" i="230"/>
  <c r="I2791" i="230"/>
  <c r="I2787" i="230"/>
  <c r="I2783" i="230"/>
  <c r="I2779" i="230"/>
  <c r="I2775" i="230"/>
  <c r="I2771" i="230"/>
  <c r="I2767" i="230"/>
  <c r="I2763" i="230"/>
  <c r="I2759" i="230"/>
  <c r="I2755" i="230"/>
  <c r="I2751" i="230"/>
  <c r="I2747" i="230"/>
  <c r="I2743" i="230"/>
  <c r="I2739" i="230"/>
  <c r="I2735" i="230"/>
  <c r="I2731" i="230"/>
  <c r="I2727" i="230"/>
  <c r="I2723" i="230"/>
  <c r="I2719" i="230"/>
  <c r="I2715" i="230"/>
  <c r="I2711" i="230"/>
  <c r="I2707" i="230"/>
  <c r="I2703" i="230"/>
  <c r="I2699" i="230"/>
  <c r="I2695" i="230"/>
  <c r="I2691" i="230"/>
  <c r="I2687" i="230"/>
  <c r="I2683" i="230"/>
  <c r="I2679" i="230"/>
  <c r="I2675" i="230"/>
  <c r="I2671" i="230"/>
  <c r="I2667" i="230"/>
  <c r="I2663" i="230"/>
  <c r="I2659" i="230"/>
  <c r="I2655" i="230"/>
  <c r="I2651" i="230"/>
  <c r="I2647" i="230"/>
  <c r="I2643" i="230"/>
  <c r="I2639" i="230"/>
  <c r="I2635" i="230"/>
  <c r="I2631" i="230"/>
  <c r="I2627" i="230"/>
  <c r="I2623" i="230"/>
  <c r="I2619" i="230"/>
  <c r="I2615" i="230"/>
  <c r="I2611" i="230"/>
  <c r="I2607" i="230"/>
  <c r="I2603" i="230"/>
  <c r="I2599" i="230"/>
  <c r="I2595" i="230"/>
  <c r="I2591" i="230"/>
  <c r="I2587" i="230"/>
  <c r="I2583" i="230"/>
  <c r="I2579" i="230"/>
  <c r="I2575" i="230"/>
  <c r="I2571" i="230"/>
  <c r="I2567" i="230"/>
  <c r="I2563" i="230"/>
  <c r="I2559" i="230"/>
  <c r="I2555" i="230"/>
  <c r="I2551" i="230"/>
  <c r="I2547" i="230"/>
  <c r="I2543" i="230"/>
  <c r="I2539" i="230"/>
  <c r="I2535" i="230"/>
  <c r="I2531" i="230"/>
  <c r="I2527" i="230"/>
  <c r="I2523" i="230"/>
  <c r="I2519" i="230"/>
  <c r="I2515" i="230"/>
  <c r="I2511" i="230"/>
  <c r="I2507" i="230"/>
  <c r="I2503" i="230"/>
  <c r="I2499" i="230"/>
  <c r="I2495" i="230"/>
  <c r="I2491" i="230"/>
  <c r="I2487" i="230"/>
  <c r="I2483" i="230"/>
  <c r="I2479" i="230"/>
  <c r="I2475" i="230"/>
  <c r="I2471" i="230"/>
  <c r="I2467" i="230"/>
  <c r="I2463" i="230"/>
  <c r="I2459" i="230"/>
  <c r="I2455" i="230"/>
  <c r="I2451" i="230"/>
  <c r="I2447" i="230"/>
  <c r="I2443" i="230"/>
  <c r="I2439" i="230"/>
  <c r="I2435" i="230"/>
  <c r="I2431" i="230"/>
  <c r="I2427" i="230"/>
  <c r="I2423" i="230"/>
  <c r="I2419" i="230"/>
  <c r="I2415" i="230"/>
  <c r="I2411" i="230"/>
  <c r="I2407" i="230"/>
  <c r="I2403" i="230"/>
  <c r="I2399" i="230"/>
  <c r="I2395" i="230"/>
  <c r="I2391" i="230"/>
  <c r="I2387" i="230"/>
  <c r="I2383" i="230"/>
  <c r="I2379" i="230"/>
  <c r="I2375" i="230"/>
  <c r="I2371" i="230"/>
  <c r="I2367" i="230"/>
  <c r="I2363" i="230"/>
  <c r="I2359" i="230"/>
  <c r="I2355" i="230"/>
  <c r="I2351" i="230"/>
  <c r="I2347" i="230"/>
  <c r="I2343" i="230"/>
  <c r="I2339" i="230"/>
  <c r="I2335" i="230"/>
  <c r="I2331" i="230"/>
  <c r="I2327" i="230"/>
  <c r="I2323" i="230"/>
  <c r="I2319" i="230"/>
  <c r="I2315" i="230"/>
  <c r="I2311" i="230"/>
  <c r="I2307" i="230"/>
  <c r="I2303" i="230"/>
  <c r="I2299" i="230"/>
  <c r="I2295" i="230"/>
  <c r="I2291" i="230"/>
  <c r="I2287" i="230"/>
  <c r="I2283" i="230"/>
  <c r="I2279" i="230"/>
  <c r="I2275" i="230"/>
  <c r="I2271" i="230"/>
  <c r="I2267" i="230"/>
  <c r="I2263" i="230"/>
  <c r="I2259" i="230"/>
  <c r="I2255" i="230"/>
  <c r="I2251" i="230"/>
  <c r="I2247" i="230"/>
  <c r="I2243" i="230"/>
  <c r="I2239" i="230"/>
  <c r="I2235" i="230"/>
  <c r="I2231" i="230"/>
  <c r="I2227" i="230"/>
  <c r="I2223" i="230"/>
  <c r="I2219" i="230"/>
  <c r="I2215" i="230"/>
  <c r="I2211" i="230"/>
  <c r="I2207" i="230"/>
  <c r="I2203" i="230"/>
  <c r="I2199" i="230"/>
  <c r="I2195" i="230"/>
  <c r="I2191" i="230"/>
  <c r="I2187" i="230"/>
  <c r="I2183" i="230"/>
  <c r="I2179" i="230"/>
  <c r="I2175" i="230"/>
  <c r="I2171" i="230"/>
  <c r="I2167" i="230"/>
  <c r="I2163" i="230"/>
  <c r="I2159" i="230"/>
  <c r="I2155" i="230"/>
  <c r="I2151" i="230"/>
  <c r="I2147" i="230"/>
  <c r="I2143" i="230"/>
  <c r="I2139" i="230"/>
  <c r="I2135" i="230"/>
  <c r="I2131" i="230"/>
  <c r="I2127" i="230"/>
  <c r="I2123" i="230"/>
  <c r="I2119" i="230"/>
  <c r="I2115" i="230"/>
  <c r="I2111" i="230"/>
  <c r="I2107" i="230"/>
  <c r="I2103" i="230"/>
  <c r="I2099" i="230"/>
  <c r="I2095" i="230"/>
  <c r="I2091" i="230"/>
  <c r="I2087" i="230"/>
  <c r="I2083" i="230"/>
  <c r="I2079" i="230"/>
  <c r="I2075" i="230"/>
  <c r="I2071" i="230"/>
  <c r="I2067" i="230"/>
  <c r="I2063" i="230"/>
  <c r="I2059" i="230"/>
  <c r="I2055" i="230"/>
  <c r="I2051" i="230"/>
  <c r="I2047" i="230"/>
  <c r="I2043" i="230"/>
  <c r="I2039" i="230"/>
  <c r="I2035" i="230"/>
  <c r="I2031" i="230"/>
  <c r="I2027" i="230"/>
  <c r="I2023" i="230"/>
  <c r="I2019" i="230"/>
  <c r="I2015" i="230"/>
  <c r="I2011" i="230"/>
  <c r="I2007" i="230"/>
  <c r="I2003" i="230"/>
  <c r="I1999" i="230"/>
  <c r="I1995" i="230"/>
  <c r="I1991" i="230"/>
  <c r="I1987" i="230"/>
  <c r="I1983" i="230"/>
  <c r="I1979" i="230"/>
  <c r="I1975" i="230"/>
  <c r="I3048" i="230"/>
  <c r="I3040" i="230"/>
  <c r="I3032" i="230"/>
  <c r="I3024" i="230"/>
  <c r="I3016" i="230"/>
  <c r="I3008" i="230"/>
  <c r="I3000" i="230"/>
  <c r="I2992" i="230"/>
  <c r="I2986" i="230"/>
  <c r="I2980" i="230"/>
  <c r="I2975" i="230"/>
  <c r="I2970" i="230"/>
  <c r="I2964" i="230"/>
  <c r="I2959" i="230"/>
  <c r="I2954" i="230"/>
  <c r="I2948" i="230"/>
  <c r="I2943" i="230"/>
  <c r="I2938" i="230"/>
  <c r="I2932" i="230"/>
  <c r="I2927" i="230"/>
  <c r="I2922" i="230"/>
  <c r="I2916" i="230"/>
  <c r="I2911" i="230"/>
  <c r="I2906" i="230"/>
  <c r="I2900" i="230"/>
  <c r="I2896" i="230"/>
  <c r="I2892" i="230"/>
  <c r="I2888" i="230"/>
  <c r="I2884" i="230"/>
  <c r="I2880" i="230"/>
  <c r="I2876" i="230"/>
  <c r="I2872" i="230"/>
  <c r="I2868" i="230"/>
  <c r="I2864" i="230"/>
  <c r="I2860" i="230"/>
  <c r="I2856" i="230"/>
  <c r="I2852" i="230"/>
  <c r="I2848" i="230"/>
  <c r="I2844" i="230"/>
  <c r="I2840" i="230"/>
  <c r="I2836" i="230"/>
  <c r="I2832" i="230"/>
  <c r="I2828" i="230"/>
  <c r="I2824" i="230"/>
  <c r="I2820" i="230"/>
  <c r="I2816" i="230"/>
  <c r="I2812" i="230"/>
  <c r="I2808" i="230"/>
  <c r="I2804" i="230"/>
  <c r="I2800" i="230"/>
  <c r="I2796" i="230"/>
  <c r="I2792" i="230"/>
  <c r="I2788" i="230"/>
  <c r="I2784" i="230"/>
  <c r="I2780" i="230"/>
  <c r="I2776" i="230"/>
  <c r="I2772" i="230"/>
  <c r="I2768" i="230"/>
  <c r="I2764" i="230"/>
  <c r="I2760" i="230"/>
  <c r="I2756" i="230"/>
  <c r="I2752" i="230"/>
  <c r="I2748" i="230"/>
  <c r="I2744" i="230"/>
  <c r="I2740" i="230"/>
  <c r="I2736" i="230"/>
  <c r="I2732" i="230"/>
  <c r="I2728" i="230"/>
  <c r="I2724" i="230"/>
  <c r="I2720" i="230"/>
  <c r="I2716" i="230"/>
  <c r="I2712" i="230"/>
  <c r="I2708" i="230"/>
  <c r="I2704" i="230"/>
  <c r="I2700" i="230"/>
  <c r="I2696" i="230"/>
  <c r="I2692" i="230"/>
  <c r="I2688" i="230"/>
  <c r="I2684" i="230"/>
  <c r="I2680" i="230"/>
  <c r="I2676" i="230"/>
  <c r="I2672" i="230"/>
  <c r="I2668" i="230"/>
  <c r="I2664" i="230"/>
  <c r="I2660" i="230"/>
  <c r="I2656" i="230"/>
  <c r="I2652" i="230"/>
  <c r="I2648" i="230"/>
  <c r="I2644" i="230"/>
  <c r="I2640" i="230"/>
  <c r="I2636" i="230"/>
  <c r="I2632" i="230"/>
  <c r="I2628" i="230"/>
  <c r="I2624" i="230"/>
  <c r="I2620" i="230"/>
  <c r="I2616" i="230"/>
  <c r="I2612" i="230"/>
  <c r="I2608" i="230"/>
  <c r="I2604" i="230"/>
  <c r="I2600" i="230"/>
  <c r="I2596" i="230"/>
  <c r="I2592" i="230"/>
  <c r="I2588" i="230"/>
  <c r="I2584" i="230"/>
  <c r="I2580" i="230"/>
  <c r="I2576" i="230"/>
  <c r="I2572" i="230"/>
  <c r="I2568" i="230"/>
  <c r="I2564" i="230"/>
  <c r="I2560" i="230"/>
  <c r="I2556" i="230"/>
  <c r="I2552" i="230"/>
  <c r="I2548" i="230"/>
  <c r="I2544" i="230"/>
  <c r="I2540" i="230"/>
  <c r="I2536" i="230"/>
  <c r="I2532" i="230"/>
  <c r="I2528" i="230"/>
  <c r="I2524" i="230"/>
  <c r="I2520" i="230"/>
  <c r="I2516" i="230"/>
  <c r="I2512" i="230"/>
  <c r="I2508" i="230"/>
  <c r="I2504" i="230"/>
  <c r="I2500" i="230"/>
  <c r="I2496" i="230"/>
  <c r="I2492" i="230"/>
  <c r="I2488" i="230"/>
  <c r="I2484" i="230"/>
  <c r="I2480" i="230"/>
  <c r="I2476" i="230"/>
  <c r="I2472" i="230"/>
  <c r="I2468" i="230"/>
  <c r="I2464" i="230"/>
  <c r="I2460" i="230"/>
  <c r="I2456" i="230"/>
  <c r="I2452" i="230"/>
  <c r="I2448" i="230"/>
  <c r="I2444" i="230"/>
  <c r="I2440" i="230"/>
  <c r="I2436" i="230"/>
  <c r="I2432" i="230"/>
  <c r="I2428" i="230"/>
  <c r="I2424" i="230"/>
  <c r="I2420" i="230"/>
  <c r="I2416" i="230"/>
  <c r="I2412" i="230"/>
  <c r="I2408" i="230"/>
  <c r="I2404" i="230"/>
  <c r="I2400" i="230"/>
  <c r="I2396" i="230"/>
  <c r="I2392" i="230"/>
  <c r="I2388" i="230"/>
  <c r="I2384" i="230"/>
  <c r="I2380" i="230"/>
  <c r="I2376" i="230"/>
  <c r="I2372" i="230"/>
  <c r="I2368" i="230"/>
  <c r="I2364" i="230"/>
  <c r="I2360" i="230"/>
  <c r="I2356" i="230"/>
  <c r="I2352" i="230"/>
  <c r="I2348" i="230"/>
  <c r="I2344" i="230"/>
  <c r="I2340" i="230"/>
  <c r="I2336" i="230"/>
  <c r="I2332" i="230"/>
  <c r="I2328" i="230"/>
  <c r="I2324" i="230"/>
  <c r="I2320" i="230"/>
  <c r="I2316" i="230"/>
  <c r="I2312" i="230"/>
  <c r="I2308" i="230"/>
  <c r="I2304" i="230"/>
  <c r="I2300" i="230"/>
  <c r="I2296" i="230"/>
  <c r="I2292" i="230"/>
  <c r="I2288" i="230"/>
  <c r="I2284" i="230"/>
  <c r="I2280" i="230"/>
  <c r="I2276" i="230"/>
  <c r="I2272" i="230"/>
  <c r="I2268" i="230"/>
  <c r="I2264" i="230"/>
  <c r="I2260" i="230"/>
  <c r="I2256" i="230"/>
  <c r="I2252" i="230"/>
  <c r="I2248" i="230"/>
  <c r="I2244" i="230"/>
  <c r="I2240" i="230"/>
  <c r="I2236" i="230"/>
  <c r="I2232" i="230"/>
  <c r="I2228" i="230"/>
  <c r="I2224" i="230"/>
  <c r="I2220" i="230"/>
  <c r="I2216" i="230"/>
  <c r="I2212" i="230"/>
  <c r="I2208" i="230"/>
  <c r="I2204" i="230"/>
  <c r="I2200" i="230"/>
  <c r="I2196" i="230"/>
  <c r="I2192" i="230"/>
  <c r="I2188" i="230"/>
  <c r="I2184" i="230"/>
  <c r="I2180" i="230"/>
  <c r="I2176" i="230"/>
  <c r="I2172" i="230"/>
  <c r="I2168" i="230"/>
  <c r="I2164" i="230"/>
  <c r="I2160" i="230"/>
  <c r="I2156" i="230"/>
  <c r="I2152" i="230"/>
  <c r="I2148" i="230"/>
  <c r="I2144" i="230"/>
  <c r="I2140" i="230"/>
  <c r="I2136" i="230"/>
  <c r="I2132" i="230"/>
  <c r="I2128" i="230"/>
  <c r="I2124" i="230"/>
  <c r="I2120" i="230"/>
  <c r="I2116" i="230"/>
  <c r="I2112" i="230"/>
  <c r="I2108" i="230"/>
  <c r="I2104" i="230"/>
  <c r="I2100" i="230"/>
  <c r="I2096" i="230"/>
  <c r="I2092" i="230"/>
  <c r="I2088" i="230"/>
  <c r="I2084" i="230"/>
  <c r="I2080" i="230"/>
  <c r="I2076" i="230"/>
  <c r="I2072" i="230"/>
  <c r="I2068" i="230"/>
  <c r="I2064" i="230"/>
  <c r="I2060" i="230"/>
  <c r="I2056" i="230"/>
  <c r="I2052" i="230"/>
  <c r="I2048" i="230"/>
  <c r="I2044" i="230"/>
  <c r="I2040" i="230"/>
  <c r="I2036" i="230"/>
  <c r="I2032" i="230"/>
  <c r="I2028" i="230"/>
  <c r="I2024" i="230"/>
  <c r="I2020" i="230"/>
  <c r="I2016" i="230"/>
  <c r="I2012" i="230"/>
  <c r="I2008" i="230"/>
  <c r="I2004" i="230"/>
  <c r="I2000" i="230"/>
  <c r="I1996" i="230"/>
  <c r="I1992" i="230"/>
  <c r="I1988" i="230"/>
  <c r="I1984" i="230"/>
  <c r="I1980" i="230"/>
  <c r="I3052" i="230"/>
  <c r="I3043" i="230"/>
  <c r="I3035" i="230"/>
  <c r="I3027" i="230"/>
  <c r="I3019" i="230"/>
  <c r="I3011" i="230"/>
  <c r="I3003" i="230"/>
  <c r="I2995" i="230"/>
  <c r="I2987" i="230"/>
  <c r="I2982" i="230"/>
  <c r="I2976" i="230"/>
  <c r="I2971" i="230"/>
  <c r="I2966" i="230"/>
  <c r="I2960" i="230"/>
  <c r="I2955" i="230"/>
  <c r="I2950" i="230"/>
  <c r="I2944" i="230"/>
  <c r="I2939" i="230"/>
  <c r="I2934" i="230"/>
  <c r="I2928" i="230"/>
  <c r="I2923" i="230"/>
  <c r="I2918" i="230"/>
  <c r="I2912" i="230"/>
  <c r="I2907" i="230"/>
  <c r="I2902" i="230"/>
  <c r="I2897" i="230"/>
  <c r="I2893" i="230"/>
  <c r="I2889" i="230"/>
  <c r="I2885" i="230"/>
  <c r="I2881" i="230"/>
  <c r="I2877" i="230"/>
  <c r="I2873" i="230"/>
  <c r="I2869" i="230"/>
  <c r="I2865" i="230"/>
  <c r="I2861" i="230"/>
  <c r="I2857" i="230"/>
  <c r="I2853" i="230"/>
  <c r="I2849" i="230"/>
  <c r="I2845" i="230"/>
  <c r="I2841" i="230"/>
  <c r="I2837" i="230"/>
  <c r="I2833" i="230"/>
  <c r="I2829" i="230"/>
  <c r="I2825" i="230"/>
  <c r="I2821" i="230"/>
  <c r="I2817" i="230"/>
  <c r="I2813" i="230"/>
  <c r="I2809" i="230"/>
  <c r="I2805" i="230"/>
  <c r="I2801" i="230"/>
  <c r="I2797" i="230"/>
  <c r="I2793" i="230"/>
  <c r="I2789" i="230"/>
  <c r="I2785" i="230"/>
  <c r="I2781" i="230"/>
  <c r="I2777" i="230"/>
  <c r="I2773" i="230"/>
  <c r="I2769" i="230"/>
  <c r="I2765" i="230"/>
  <c r="I2761" i="230"/>
  <c r="I2757" i="230"/>
  <c r="I2753" i="230"/>
  <c r="I2749" i="230"/>
  <c r="I2745" i="230"/>
  <c r="I2741" i="230"/>
  <c r="I2737" i="230"/>
  <c r="I2733" i="230"/>
  <c r="I2729" i="230"/>
  <c r="I2725" i="230"/>
  <c r="I2721" i="230"/>
  <c r="I2717" i="230"/>
  <c r="I2713" i="230"/>
  <c r="I2709" i="230"/>
  <c r="I2705" i="230"/>
  <c r="I2701" i="230"/>
  <c r="I2697" i="230"/>
  <c r="I2693" i="230"/>
  <c r="I2689" i="230"/>
  <c r="I2685" i="230"/>
  <c r="I2681" i="230"/>
  <c r="I2677" i="230"/>
  <c r="I2673" i="230"/>
  <c r="I2669" i="230"/>
  <c r="I2665" i="230"/>
  <c r="I2661" i="230"/>
  <c r="I2657" i="230"/>
  <c r="I2653" i="230"/>
  <c r="I2649" i="230"/>
  <c r="I2645" i="230"/>
  <c r="I2641" i="230"/>
  <c r="I2637" i="230"/>
  <c r="I2633" i="230"/>
  <c r="I2629" i="230"/>
  <c r="I2625" i="230"/>
  <c r="I2621" i="230"/>
  <c r="I2617" i="230"/>
  <c r="I2613" i="230"/>
  <c r="I2609" i="230"/>
  <c r="I2605" i="230"/>
  <c r="I2601" i="230"/>
  <c r="I2597" i="230"/>
  <c r="I2593" i="230"/>
  <c r="I2589" i="230"/>
  <c r="I2585" i="230"/>
  <c r="I2581" i="230"/>
  <c r="I2577" i="230"/>
  <c r="I2573" i="230"/>
  <c r="I2569" i="230"/>
  <c r="I2565" i="230"/>
  <c r="I2561" i="230"/>
  <c r="I2557" i="230"/>
  <c r="I2553" i="230"/>
  <c r="I2549" i="230"/>
  <c r="I2545" i="230"/>
  <c r="I2541" i="230"/>
  <c r="I2537" i="230"/>
  <c r="I2533" i="230"/>
  <c r="I2529" i="230"/>
  <c r="I2525" i="230"/>
  <c r="I2521" i="230"/>
  <c r="I2517" i="230"/>
  <c r="I2513" i="230"/>
  <c r="I2509" i="230"/>
  <c r="I2505" i="230"/>
  <c r="I2501" i="230"/>
  <c r="I2497" i="230"/>
  <c r="I2493" i="230"/>
  <c r="I2489" i="230"/>
  <c r="I2485" i="230"/>
  <c r="I2481" i="230"/>
  <c r="I2477" i="230"/>
  <c r="I2473" i="230"/>
  <c r="I2469" i="230"/>
  <c r="I2465" i="230"/>
  <c r="I2461" i="230"/>
  <c r="I2457" i="230"/>
  <c r="I2453" i="230"/>
  <c r="I2449" i="230"/>
  <c r="I2445" i="230"/>
  <c r="I2441" i="230"/>
  <c r="I2437" i="230"/>
  <c r="I2433" i="230"/>
  <c r="I2429" i="230"/>
  <c r="I2425" i="230"/>
  <c r="I2421" i="230"/>
  <c r="I2417" i="230"/>
  <c r="I2413" i="230"/>
  <c r="I2409" i="230"/>
  <c r="I2405" i="230"/>
  <c r="I2401" i="230"/>
  <c r="I2397" i="230"/>
  <c r="I2393" i="230"/>
  <c r="I2389" i="230"/>
  <c r="I2385" i="230"/>
  <c r="I2381" i="230"/>
  <c r="I2377" i="230"/>
  <c r="I2373" i="230"/>
  <c r="I2369" i="230"/>
  <c r="I2365" i="230"/>
  <c r="I2361" i="230"/>
  <c r="I2357" i="230"/>
  <c r="I2353" i="230"/>
  <c r="I2349" i="230"/>
  <c r="I2345" i="230"/>
  <c r="I2341" i="230"/>
  <c r="I2337" i="230"/>
  <c r="I2333" i="230"/>
  <c r="I2329" i="230"/>
  <c r="I2325" i="230"/>
  <c r="I2321" i="230"/>
  <c r="I2317" i="230"/>
  <c r="I2313" i="230"/>
  <c r="I2309" i="230"/>
  <c r="I2305" i="230"/>
  <c r="I2301" i="230"/>
  <c r="I2297" i="230"/>
  <c r="I2293" i="230"/>
  <c r="I2289" i="230"/>
  <c r="I2285" i="230"/>
  <c r="I2281" i="230"/>
  <c r="I2277" i="230"/>
  <c r="I2273" i="230"/>
  <c r="I2269" i="230"/>
  <c r="I2265" i="230"/>
  <c r="I2261" i="230"/>
  <c r="I2257" i="230"/>
  <c r="I2253" i="230"/>
  <c r="I2249" i="230"/>
  <c r="I2245" i="230"/>
  <c r="I2241" i="230"/>
  <c r="I2237" i="230"/>
  <c r="I2233" i="230"/>
  <c r="I2229" i="230"/>
  <c r="I2225" i="230"/>
  <c r="I2221" i="230"/>
  <c r="I2217" i="230"/>
  <c r="I2213" i="230"/>
  <c r="I2209" i="230"/>
  <c r="I2205" i="230"/>
  <c r="I2201" i="230"/>
  <c r="I2197" i="230"/>
  <c r="I2193" i="230"/>
  <c r="I2189" i="230"/>
  <c r="I2185" i="230"/>
  <c r="I2181" i="230"/>
  <c r="I2177" i="230"/>
  <c r="I2173" i="230"/>
  <c r="I2169" i="230"/>
  <c r="I2165" i="230"/>
  <c r="I2161" i="230"/>
  <c r="I2157" i="230"/>
  <c r="I2153" i="230"/>
  <c r="I2149" i="230"/>
  <c r="I2145" i="230"/>
  <c r="I2141" i="230"/>
  <c r="I2137" i="230"/>
  <c r="I2133" i="230"/>
  <c r="I2129" i="230"/>
  <c r="I2125" i="230"/>
  <c r="I2121" i="230"/>
  <c r="I2117" i="230"/>
  <c r="I2113" i="230"/>
  <c r="I2109" i="230"/>
  <c r="I2105" i="230"/>
  <c r="I2101" i="230"/>
  <c r="I2097" i="230"/>
  <c r="I2093" i="230"/>
  <c r="I2089" i="230"/>
  <c r="I2085" i="230"/>
  <c r="I2081" i="230"/>
  <c r="I2077" i="230"/>
  <c r="I2073" i="230"/>
  <c r="I2069" i="230"/>
  <c r="I2065" i="230"/>
  <c r="I2061" i="230"/>
  <c r="I2057" i="230"/>
  <c r="I2053" i="230"/>
  <c r="I2049" i="230"/>
  <c r="I2045" i="230"/>
  <c r="I2041" i="230"/>
  <c r="I2037" i="230"/>
  <c r="I2033" i="230"/>
  <c r="I2029" i="230"/>
  <c r="I2025" i="230"/>
  <c r="I2021" i="230"/>
  <c r="I2017" i="230"/>
  <c r="I2013" i="230"/>
  <c r="I2009" i="230"/>
  <c r="I2005" i="230"/>
  <c r="I2001" i="230"/>
  <c r="I1997" i="230"/>
  <c r="I1993" i="230"/>
  <c r="I1989" i="230"/>
  <c r="I1985" i="230"/>
  <c r="I1981" i="230"/>
  <c r="I1977" i="230"/>
  <c r="I1973" i="230"/>
  <c r="I1969" i="230"/>
  <c r="I1965" i="230"/>
  <c r="I1961" i="230"/>
  <c r="I1957" i="230"/>
  <c r="I1953" i="230"/>
  <c r="I1949" i="230"/>
  <c r="I1945" i="230"/>
  <c r="I1941" i="230"/>
  <c r="I1937" i="230"/>
  <c r="I1933" i="230"/>
  <c r="I1929" i="230"/>
  <c r="I1925" i="230"/>
  <c r="I1921" i="230"/>
  <c r="I1917" i="230"/>
  <c r="I1913" i="230"/>
  <c r="I1909" i="230"/>
  <c r="I1905" i="230"/>
  <c r="I1901" i="230"/>
  <c r="I1897" i="230"/>
  <c r="I1893" i="230"/>
  <c r="I1889" i="230"/>
  <c r="I1885" i="230"/>
  <c r="I1881" i="230"/>
  <c r="I1877" i="230"/>
  <c r="I1873" i="230"/>
  <c r="I1869" i="230"/>
  <c r="I1865" i="230"/>
  <c r="I1861" i="230"/>
  <c r="I1857" i="230"/>
  <c r="I1853" i="230"/>
  <c r="I1849" i="230"/>
  <c r="I1845" i="230"/>
  <c r="I1841" i="230"/>
  <c r="I1837" i="230"/>
  <c r="I1833" i="230"/>
  <c r="I1829" i="230"/>
  <c r="I1825" i="230"/>
  <c r="I1821" i="230"/>
  <c r="I1817" i="230"/>
  <c r="I1813" i="230"/>
  <c r="I1809" i="230"/>
  <c r="I1805" i="230"/>
  <c r="I1801" i="230"/>
  <c r="I1797" i="230"/>
  <c r="I1793" i="230"/>
  <c r="I1789" i="230"/>
  <c r="I1785" i="230"/>
  <c r="I1781" i="230"/>
  <c r="I1777" i="230"/>
  <c r="I1773" i="230"/>
  <c r="I1769" i="230"/>
  <c r="I1765" i="230"/>
  <c r="I1761" i="230"/>
  <c r="I1757" i="230"/>
  <c r="I1753" i="230"/>
  <c r="I1749" i="230"/>
  <c r="I1745" i="230"/>
  <c r="I1741" i="230"/>
  <c r="I1737" i="230"/>
  <c r="I1733" i="230"/>
  <c r="I1729" i="230"/>
  <c r="I1725" i="230"/>
  <c r="I1721" i="230"/>
  <c r="I1717" i="230"/>
  <c r="I1713" i="230"/>
  <c r="I1709" i="230"/>
  <c r="I1705" i="230"/>
  <c r="I1701" i="230"/>
  <c r="I1697" i="230"/>
  <c r="I1693" i="230"/>
  <c r="I1689" i="230"/>
  <c r="I1685" i="230"/>
  <c r="I1681" i="230"/>
  <c r="I1677" i="230"/>
  <c r="I1673" i="230"/>
  <c r="I1669" i="230"/>
  <c r="I1665" i="230"/>
  <c r="I1661" i="230"/>
  <c r="I1657" i="230"/>
  <c r="I1653" i="230"/>
  <c r="I1649" i="230"/>
  <c r="I1645" i="230"/>
  <c r="I1641" i="230"/>
  <c r="I1637" i="230"/>
  <c r="I1633" i="230"/>
  <c r="I1629" i="230"/>
  <c r="I1625" i="230"/>
  <c r="I1621" i="230"/>
  <c r="I1617" i="230"/>
  <c r="I1613" i="230"/>
  <c r="I1609" i="230"/>
  <c r="I1605" i="230"/>
  <c r="I1601" i="230"/>
  <c r="I1597" i="230"/>
  <c r="I1593" i="230"/>
  <c r="I1589" i="230"/>
  <c r="I1585" i="230"/>
  <c r="I1581" i="230"/>
  <c r="I1577" i="230"/>
  <c r="I1573" i="230"/>
  <c r="I1569" i="230"/>
  <c r="I1565" i="230"/>
  <c r="I1561" i="230"/>
  <c r="I1557" i="230"/>
  <c r="I1553" i="230"/>
  <c r="I1549" i="230"/>
  <c r="I1545" i="230"/>
  <c r="I1541" i="230"/>
  <c r="I1537" i="230"/>
  <c r="I1533" i="230"/>
  <c r="I1529" i="230"/>
  <c r="I1968" i="230"/>
  <c r="I1960" i="230"/>
  <c r="I1952" i="230"/>
  <c r="I1944" i="230"/>
  <c r="I1936" i="230"/>
  <c r="I1928" i="230"/>
  <c r="I1920" i="230"/>
  <c r="I1912" i="230"/>
  <c r="I1904" i="230"/>
  <c r="I1896" i="230"/>
  <c r="I1888" i="230"/>
  <c r="I1880" i="230"/>
  <c r="I1872" i="230"/>
  <c r="I1864" i="230"/>
  <c r="I1856" i="230"/>
  <c r="I1848" i="230"/>
  <c r="I1840" i="230"/>
  <c r="I1834" i="230"/>
  <c r="I1828" i="230"/>
  <c r="I1823" i="230"/>
  <c r="I1818" i="230"/>
  <c r="I1812" i="230"/>
  <c r="I1807" i="230"/>
  <c r="I1802" i="230"/>
  <c r="I1796" i="230"/>
  <c r="I1791" i="230"/>
  <c r="I1786" i="230"/>
  <c r="I1780" i="230"/>
  <c r="I1775" i="230"/>
  <c r="I1770" i="230"/>
  <c r="I1764" i="230"/>
  <c r="I1759" i="230"/>
  <c r="I1754" i="230"/>
  <c r="I1748" i="230"/>
  <c r="I1743" i="230"/>
  <c r="I1738" i="230"/>
  <c r="I1732" i="230"/>
  <c r="I1727" i="230"/>
  <c r="I1722" i="230"/>
  <c r="I1716" i="230"/>
  <c r="I1711" i="230"/>
  <c r="I1706" i="230"/>
  <c r="I1700" i="230"/>
  <c r="I1695" i="230"/>
  <c r="I1690" i="230"/>
  <c r="I1684" i="230"/>
  <c r="I1679" i="230"/>
  <c r="I1674" i="230"/>
  <c r="I1668" i="230"/>
  <c r="I1663" i="230"/>
  <c r="I1658" i="230"/>
  <c r="I1652" i="230"/>
  <c r="I1647" i="230"/>
  <c r="I1642" i="230"/>
  <c r="I1636" i="230"/>
  <c r="I1631" i="230"/>
  <c r="I1626" i="230"/>
  <c r="I1620" i="230"/>
  <c r="I1615" i="230"/>
  <c r="I1610" i="230"/>
  <c r="I1604" i="230"/>
  <c r="I1599" i="230"/>
  <c r="I1594" i="230"/>
  <c r="I1588" i="230"/>
  <c r="I1583" i="230"/>
  <c r="I1578" i="230"/>
  <c r="I1572" i="230"/>
  <c r="I1567" i="230"/>
  <c r="I1562" i="230"/>
  <c r="I1556" i="230"/>
  <c r="I1551" i="230"/>
  <c r="I1546" i="230"/>
  <c r="I1540" i="230"/>
  <c r="I1535" i="230"/>
  <c r="I1530" i="230"/>
  <c r="I1525" i="230"/>
  <c r="I1521" i="230"/>
  <c r="I1517" i="230"/>
  <c r="I1513" i="230"/>
  <c r="I1509" i="230"/>
  <c r="I1505" i="230"/>
  <c r="I1501" i="230"/>
  <c r="I1497" i="230"/>
  <c r="I1493" i="230"/>
  <c r="I1489" i="230"/>
  <c r="I1485" i="230"/>
  <c r="I1481" i="230"/>
  <c r="I1477" i="230"/>
  <c r="I1473" i="230"/>
  <c r="I1469" i="230"/>
  <c r="I1465" i="230"/>
  <c r="I1461" i="230"/>
  <c r="I1457" i="230"/>
  <c r="I1453" i="230"/>
  <c r="I1449" i="230"/>
  <c r="I1445" i="230"/>
  <c r="I1441" i="230"/>
  <c r="I1437" i="230"/>
  <c r="I1433" i="230"/>
  <c r="I1429" i="230"/>
  <c r="I1425" i="230"/>
  <c r="I1421" i="230"/>
  <c r="I1417" i="230"/>
  <c r="I1413" i="230"/>
  <c r="I1409" i="230"/>
  <c r="I1405" i="230"/>
  <c r="I1401" i="230"/>
  <c r="I1397" i="230"/>
  <c r="I1393" i="230"/>
  <c r="I1389" i="230"/>
  <c r="I1385" i="230"/>
  <c r="I1381" i="230"/>
  <c r="I1377" i="230"/>
  <c r="I1373" i="230"/>
  <c r="I1369" i="230"/>
  <c r="I1365" i="230"/>
  <c r="I1361" i="230"/>
  <c r="I1357" i="230"/>
  <c r="I1353" i="230"/>
  <c r="I1349" i="230"/>
  <c r="I1345" i="230"/>
  <c r="I1341" i="230"/>
  <c r="I1337" i="230"/>
  <c r="I1333" i="230"/>
  <c r="I1329" i="230"/>
  <c r="I1325" i="230"/>
  <c r="I1321" i="230"/>
  <c r="I1317" i="230"/>
  <c r="I1313" i="230"/>
  <c r="I1309" i="230"/>
  <c r="I1305" i="230"/>
  <c r="I1301" i="230"/>
  <c r="I1297" i="230"/>
  <c r="I1293" i="230"/>
  <c r="I1289" i="230"/>
  <c r="I1285" i="230"/>
  <c r="I1281" i="230"/>
  <c r="I1277" i="230"/>
  <c r="I1273" i="230"/>
  <c r="I1269" i="230"/>
  <c r="I1265" i="230"/>
  <c r="I1261" i="230"/>
  <c r="I1257" i="230"/>
  <c r="I1253" i="230"/>
  <c r="I1249" i="230"/>
  <c r="I1245" i="230"/>
  <c r="I1241" i="230"/>
  <c r="I1237" i="230"/>
  <c r="I1233" i="230"/>
  <c r="I1229" i="230"/>
  <c r="I1225" i="230"/>
  <c r="I1221" i="230"/>
  <c r="I1217" i="230"/>
  <c r="I1213" i="230"/>
  <c r="I1209" i="230"/>
  <c r="I1205" i="230"/>
  <c r="I1201" i="230"/>
  <c r="I1197" i="230"/>
  <c r="I1193" i="230"/>
  <c r="I1189" i="230"/>
  <c r="I1185" i="230"/>
  <c r="I1181" i="230"/>
  <c r="I1177" i="230"/>
  <c r="I1173" i="230"/>
  <c r="I1169" i="230"/>
  <c r="I1165" i="230"/>
  <c r="I1161" i="230"/>
  <c r="I1157" i="230"/>
  <c r="I1153" i="230"/>
  <c r="I1149" i="230"/>
  <c r="I1145" i="230"/>
  <c r="I1141" i="230"/>
  <c r="I1137" i="230"/>
  <c r="I1133" i="230"/>
  <c r="I1129" i="230"/>
  <c r="I1125" i="230"/>
  <c r="I1121" i="230"/>
  <c r="I1117" i="230"/>
  <c r="I1113" i="230"/>
  <c r="I1109" i="230"/>
  <c r="I1105" i="230"/>
  <c r="I1101" i="230"/>
  <c r="I1097" i="230"/>
  <c r="I1093" i="230"/>
  <c r="I1089" i="230"/>
  <c r="I1085" i="230"/>
  <c r="I1081" i="230"/>
  <c r="I1077" i="230"/>
  <c r="I1073" i="230"/>
  <c r="I1069" i="230"/>
  <c r="I1065" i="230"/>
  <c r="I1061" i="230"/>
  <c r="I1057" i="230"/>
  <c r="I1053" i="230"/>
  <c r="I1049" i="230"/>
  <c r="I1045" i="230"/>
  <c r="I1041" i="230"/>
  <c r="I1037" i="230"/>
  <c r="I1033" i="230"/>
  <c r="I1029" i="230"/>
  <c r="I1025" i="230"/>
  <c r="I1021" i="230"/>
  <c r="I1017" i="230"/>
  <c r="I1013" i="230"/>
  <c r="I1009" i="230"/>
  <c r="I1005" i="230"/>
  <c r="I1001" i="230"/>
  <c r="I997" i="230"/>
  <c r="I993" i="230"/>
  <c r="I989" i="230"/>
  <c r="I985" i="230"/>
  <c r="I981" i="230"/>
  <c r="I977" i="230"/>
  <c r="I973" i="230"/>
  <c r="I969" i="230"/>
  <c r="I965" i="230"/>
  <c r="I961" i="230"/>
  <c r="I957" i="230"/>
  <c r="I953" i="230"/>
  <c r="I949" i="230"/>
  <c r="I945" i="230"/>
  <c r="I941" i="230"/>
  <c r="I937" i="230"/>
  <c r="I933" i="230"/>
  <c r="I929" i="230"/>
  <c r="I925" i="230"/>
  <c r="I921" i="230"/>
  <c r="I917" i="230"/>
  <c r="I913" i="230"/>
  <c r="I909" i="230"/>
  <c r="I905" i="230"/>
  <c r="I901" i="230"/>
  <c r="I897" i="230"/>
  <c r="I893" i="230"/>
  <c r="I889" i="230"/>
  <c r="I885" i="230"/>
  <c r="I881" i="230"/>
  <c r="I877" i="230"/>
  <c r="I873" i="230"/>
  <c r="I869" i="230"/>
  <c r="I865" i="230"/>
  <c r="I861" i="230"/>
  <c r="I857" i="230"/>
  <c r="I853" i="230"/>
  <c r="I849" i="230"/>
  <c r="I845" i="230"/>
  <c r="I841" i="230"/>
  <c r="I837" i="230"/>
  <c r="I833" i="230"/>
  <c r="I829" i="230"/>
  <c r="I825" i="230"/>
  <c r="I821" i="230"/>
  <c r="I817" i="230"/>
  <c r="I813" i="230"/>
  <c r="I809" i="230"/>
  <c r="I805" i="230"/>
  <c r="I801" i="230"/>
  <c r="I1971" i="230"/>
  <c r="I1963" i="230"/>
  <c r="I1955" i="230"/>
  <c r="I1947" i="230"/>
  <c r="I1939" i="230"/>
  <c r="I1931" i="230"/>
  <c r="I1923" i="230"/>
  <c r="I1915" i="230"/>
  <c r="I1907" i="230"/>
  <c r="I1899" i="230"/>
  <c r="I1891" i="230"/>
  <c r="I1883" i="230"/>
  <c r="I1875" i="230"/>
  <c r="I1867" i="230"/>
  <c r="I1859" i="230"/>
  <c r="I1851" i="230"/>
  <c r="I1843" i="230"/>
  <c r="I1835" i="230"/>
  <c r="I1830" i="230"/>
  <c r="I1824" i="230"/>
  <c r="I1819" i="230"/>
  <c r="I1814" i="230"/>
  <c r="I1808" i="230"/>
  <c r="I1803" i="230"/>
  <c r="I1798" i="230"/>
  <c r="I1792" i="230"/>
  <c r="I1787" i="230"/>
  <c r="I1782" i="230"/>
  <c r="I1776" i="230"/>
  <c r="I1771" i="230"/>
  <c r="I1766" i="230"/>
  <c r="I1760" i="230"/>
  <c r="I1755" i="230"/>
  <c r="I1750" i="230"/>
  <c r="I1744" i="230"/>
  <c r="I1739" i="230"/>
  <c r="I1734" i="230"/>
  <c r="I1728" i="230"/>
  <c r="I1723" i="230"/>
  <c r="I1718" i="230"/>
  <c r="I1712" i="230"/>
  <c r="I1707" i="230"/>
  <c r="I1702" i="230"/>
  <c r="I1696" i="230"/>
  <c r="I1691" i="230"/>
  <c r="I1686" i="230"/>
  <c r="I1680" i="230"/>
  <c r="I1675" i="230"/>
  <c r="I1670" i="230"/>
  <c r="I1664" i="230"/>
  <c r="I1659" i="230"/>
  <c r="I1654" i="230"/>
  <c r="I1648" i="230"/>
  <c r="I1643" i="230"/>
  <c r="I1638" i="230"/>
  <c r="I1632" i="230"/>
  <c r="I1627" i="230"/>
  <c r="I1622" i="230"/>
  <c r="I1616" i="230"/>
  <c r="I1611" i="230"/>
  <c r="I1606" i="230"/>
  <c r="I1600" i="230"/>
  <c r="I1595" i="230"/>
  <c r="I1590" i="230"/>
  <c r="I1584" i="230"/>
  <c r="I1579" i="230"/>
  <c r="I1574" i="230"/>
  <c r="I1568" i="230"/>
  <c r="I1563" i="230"/>
  <c r="I1558" i="230"/>
  <c r="I1552" i="230"/>
  <c r="I1547" i="230"/>
  <c r="I1542" i="230"/>
  <c r="I1536" i="230"/>
  <c r="I1531" i="230"/>
  <c r="I1526" i="230"/>
  <c r="I1522" i="230"/>
  <c r="I1518" i="230"/>
  <c r="I1514" i="230"/>
  <c r="I1510" i="230"/>
  <c r="I1506" i="230"/>
  <c r="I1502" i="230"/>
  <c r="I1498" i="230"/>
  <c r="I1494" i="230"/>
  <c r="I1490" i="230"/>
  <c r="I1486" i="230"/>
  <c r="I1482" i="230"/>
  <c r="I1478" i="230"/>
  <c r="I1474" i="230"/>
  <c r="I1470" i="230"/>
  <c r="I1466" i="230"/>
  <c r="I1462" i="230"/>
  <c r="I1458" i="230"/>
  <c r="I1454" i="230"/>
  <c r="I1450" i="230"/>
  <c r="I1446" i="230"/>
  <c r="I1442" i="230"/>
  <c r="I1438" i="230"/>
  <c r="I1434" i="230"/>
  <c r="I1430" i="230"/>
  <c r="I1426" i="230"/>
  <c r="I1422" i="230"/>
  <c r="I1418" i="230"/>
  <c r="I1414" i="230"/>
  <c r="I1410" i="230"/>
  <c r="I1406" i="230"/>
  <c r="I1402" i="230"/>
  <c r="I1398" i="230"/>
  <c r="I1394" i="230"/>
  <c r="I1390" i="230"/>
  <c r="I1386" i="230"/>
  <c r="I1382" i="230"/>
  <c r="I1378" i="230"/>
  <c r="I1374" i="230"/>
  <c r="I1370" i="230"/>
  <c r="I1366" i="230"/>
  <c r="I1362" i="230"/>
  <c r="I1358" i="230"/>
  <c r="I1354" i="230"/>
  <c r="I1350" i="230"/>
  <c r="I1346" i="230"/>
  <c r="I1342" i="230"/>
  <c r="I1338" i="230"/>
  <c r="I1334" i="230"/>
  <c r="I1330" i="230"/>
  <c r="I1326" i="230"/>
  <c r="I1322" i="230"/>
  <c r="I1318" i="230"/>
  <c r="I1314" i="230"/>
  <c r="I1310" i="230"/>
  <c r="I1306" i="230"/>
  <c r="I1302" i="230"/>
  <c r="I1298" i="230"/>
  <c r="I1294" i="230"/>
  <c r="I1290" i="230"/>
  <c r="I1286" i="230"/>
  <c r="I1282" i="230"/>
  <c r="I1278" i="230"/>
  <c r="I1274" i="230"/>
  <c r="I1270" i="230"/>
  <c r="I1266" i="230"/>
  <c r="I1262" i="230"/>
  <c r="I1258" i="230"/>
  <c r="I1254" i="230"/>
  <c r="I1250" i="230"/>
  <c r="I1246" i="230"/>
  <c r="I1242" i="230"/>
  <c r="I1238" i="230"/>
  <c r="I1234" i="230"/>
  <c r="I1230" i="230"/>
  <c r="I1226" i="230"/>
  <c r="I1222" i="230"/>
  <c r="I1218" i="230"/>
  <c r="I1214" i="230"/>
  <c r="I1210" i="230"/>
  <c r="I1206" i="230"/>
  <c r="I1202" i="230"/>
  <c r="I1198" i="230"/>
  <c r="I1194" i="230"/>
  <c r="I1190" i="230"/>
  <c r="I1186" i="230"/>
  <c r="I1182" i="230"/>
  <c r="I1178" i="230"/>
  <c r="I1174" i="230"/>
  <c r="I1170" i="230"/>
  <c r="I1166" i="230"/>
  <c r="I1162" i="230"/>
  <c r="I1158" i="230"/>
  <c r="I1154" i="230"/>
  <c r="I1150" i="230"/>
  <c r="I1146" i="230"/>
  <c r="I1142" i="230"/>
  <c r="I1138" i="230"/>
  <c r="I1134" i="230"/>
  <c r="I1130" i="230"/>
  <c r="I1126" i="230"/>
  <c r="I1122" i="230"/>
  <c r="I1118" i="230"/>
  <c r="I1114" i="230"/>
  <c r="I1110" i="230"/>
  <c r="I1106" i="230"/>
  <c r="I1102" i="230"/>
  <c r="I1098" i="230"/>
  <c r="I1094" i="230"/>
  <c r="I1090" i="230"/>
  <c r="I1086" i="230"/>
  <c r="I1082" i="230"/>
  <c r="I1078" i="230"/>
  <c r="I1074" i="230"/>
  <c r="I1070" i="230"/>
  <c r="I1066" i="230"/>
  <c r="I1062" i="230"/>
  <c r="I1058" i="230"/>
  <c r="I1054" i="230"/>
  <c r="I1050" i="230"/>
  <c r="I1046" i="230"/>
  <c r="I1042" i="230"/>
  <c r="I1038" i="230"/>
  <c r="I1034" i="230"/>
  <c r="I1030" i="230"/>
  <c r="I1026" i="230"/>
  <c r="I1022" i="230"/>
  <c r="I1018" i="230"/>
  <c r="I1014" i="230"/>
  <c r="I1010" i="230"/>
  <c r="I1006" i="230"/>
  <c r="I1002" i="230"/>
  <c r="I998" i="230"/>
  <c r="I994" i="230"/>
  <c r="I990" i="230"/>
  <c r="I986" i="230"/>
  <c r="I982" i="230"/>
  <c r="I978" i="230"/>
  <c r="I974" i="230"/>
  <c r="I970" i="230"/>
  <c r="I966" i="230"/>
  <c r="I962" i="230"/>
  <c r="I958" i="230"/>
  <c r="I954" i="230"/>
  <c r="I950" i="230"/>
  <c r="I946" i="230"/>
  <c r="I942" i="230"/>
  <c r="I938" i="230"/>
  <c r="I934" i="230"/>
  <c r="I930" i="230"/>
  <c r="I926" i="230"/>
  <c r="I922" i="230"/>
  <c r="I918" i="230"/>
  <c r="I914" i="230"/>
  <c r="I910" i="230"/>
  <c r="I906" i="230"/>
  <c r="I902" i="230"/>
  <c r="I898" i="230"/>
  <c r="I894" i="230"/>
  <c r="I890" i="230"/>
  <c r="I886" i="230"/>
  <c r="I882" i="230"/>
  <c r="I878" i="230"/>
  <c r="I874" i="230"/>
  <c r="I870" i="230"/>
  <c r="I866" i="230"/>
  <c r="I862" i="230"/>
  <c r="I858" i="230"/>
  <c r="I854" i="230"/>
  <c r="I850" i="230"/>
  <c r="I846" i="230"/>
  <c r="I842" i="230"/>
  <c r="I838" i="230"/>
  <c r="I834" i="230"/>
  <c r="I830" i="230"/>
  <c r="I826" i="230"/>
  <c r="I822" i="230"/>
  <c r="I818" i="230"/>
  <c r="I814" i="230"/>
  <c r="I810" i="230"/>
  <c r="I806" i="230"/>
  <c r="I1972" i="230"/>
  <c r="I1964" i="230"/>
  <c r="I1956" i="230"/>
  <c r="I1948" i="230"/>
  <c r="I1940" i="230"/>
  <c r="I1932" i="230"/>
  <c r="I1924" i="230"/>
  <c r="I1916" i="230"/>
  <c r="I1908" i="230"/>
  <c r="I1900" i="230"/>
  <c r="I1892" i="230"/>
  <c r="I1884" i="230"/>
  <c r="I1876" i="230"/>
  <c r="I1868" i="230"/>
  <c r="I1860" i="230"/>
  <c r="I1852" i="230"/>
  <c r="I1844" i="230"/>
  <c r="I1836" i="230"/>
  <c r="I1831" i="230"/>
  <c r="I1826" i="230"/>
  <c r="I1820" i="230"/>
  <c r="I1815" i="230"/>
  <c r="I1810" i="230"/>
  <c r="I1804" i="230"/>
  <c r="I1799" i="230"/>
  <c r="I1794" i="230"/>
  <c r="I1788" i="230"/>
  <c r="I1783" i="230"/>
  <c r="I1778" i="230"/>
  <c r="I1772" i="230"/>
  <c r="I1767" i="230"/>
  <c r="I1762" i="230"/>
  <c r="I1756" i="230"/>
  <c r="I1751" i="230"/>
  <c r="I1746" i="230"/>
  <c r="I1740" i="230"/>
  <c r="I1735" i="230"/>
  <c r="I1730" i="230"/>
  <c r="I1724" i="230"/>
  <c r="I1719" i="230"/>
  <c r="I1714" i="230"/>
  <c r="I1708" i="230"/>
  <c r="I1703" i="230"/>
  <c r="I1698" i="230"/>
  <c r="I1692" i="230"/>
  <c r="I1687" i="230"/>
  <c r="I1682" i="230"/>
  <c r="I1676" i="230"/>
  <c r="I1671" i="230"/>
  <c r="I1666" i="230"/>
  <c r="I1660" i="230"/>
  <c r="I1655" i="230"/>
  <c r="I1650" i="230"/>
  <c r="I1644" i="230"/>
  <c r="I1639" i="230"/>
  <c r="I1634" i="230"/>
  <c r="I1628" i="230"/>
  <c r="I1623" i="230"/>
  <c r="I1618" i="230"/>
  <c r="I1612" i="230"/>
  <c r="I1607" i="230"/>
  <c r="I1602" i="230"/>
  <c r="I1596" i="230"/>
  <c r="I1591" i="230"/>
  <c r="I1586" i="230"/>
  <c r="I1580" i="230"/>
  <c r="I1575" i="230"/>
  <c r="I1570" i="230"/>
  <c r="I1564" i="230"/>
  <c r="I1559" i="230"/>
  <c r="I1554" i="230"/>
  <c r="I1548" i="230"/>
  <c r="I1543" i="230"/>
  <c r="I1538" i="230"/>
  <c r="I1532" i="230"/>
  <c r="I1527" i="230"/>
  <c r="I1523" i="230"/>
  <c r="I1519" i="230"/>
  <c r="I1515" i="230"/>
  <c r="I1511" i="230"/>
  <c r="I1507" i="230"/>
  <c r="I1503" i="230"/>
  <c r="I1499" i="230"/>
  <c r="I1495" i="230"/>
  <c r="I1491" i="230"/>
  <c r="I1487" i="230"/>
  <c r="I1483" i="230"/>
  <c r="I1479" i="230"/>
  <c r="I1475" i="230"/>
  <c r="I1471" i="230"/>
  <c r="I1467" i="230"/>
  <c r="I1463" i="230"/>
  <c r="I1459" i="230"/>
  <c r="I1455" i="230"/>
  <c r="I1451" i="230"/>
  <c r="I1447" i="230"/>
  <c r="I1443" i="230"/>
  <c r="I1439" i="230"/>
  <c r="I1435" i="230"/>
  <c r="I1431" i="230"/>
  <c r="I1427" i="230"/>
  <c r="I1423" i="230"/>
  <c r="I1419" i="230"/>
  <c r="I1415" i="230"/>
  <c r="I1411" i="230"/>
  <c r="I1407" i="230"/>
  <c r="I1403" i="230"/>
  <c r="I1399" i="230"/>
  <c r="I1395" i="230"/>
  <c r="I1391" i="230"/>
  <c r="I1387" i="230"/>
  <c r="I1383" i="230"/>
  <c r="I1379" i="230"/>
  <c r="I1375" i="230"/>
  <c r="I1371" i="230"/>
  <c r="I1367" i="230"/>
  <c r="I1363" i="230"/>
  <c r="I1359" i="230"/>
  <c r="I1355" i="230"/>
  <c r="I1351" i="230"/>
  <c r="I1347" i="230"/>
  <c r="I1343" i="230"/>
  <c r="I1339" i="230"/>
  <c r="I1335" i="230"/>
  <c r="I1331" i="230"/>
  <c r="I1327" i="230"/>
  <c r="I1323" i="230"/>
  <c r="I1319" i="230"/>
  <c r="I1315" i="230"/>
  <c r="I1311" i="230"/>
  <c r="I1307" i="230"/>
  <c r="I1303" i="230"/>
  <c r="I1299" i="230"/>
  <c r="I1295" i="230"/>
  <c r="I1291" i="230"/>
  <c r="I1287" i="230"/>
  <c r="I1283" i="230"/>
  <c r="I1279" i="230"/>
  <c r="I1275" i="230"/>
  <c r="I1271" i="230"/>
  <c r="I1267" i="230"/>
  <c r="I1263" i="230"/>
  <c r="I1259" i="230"/>
  <c r="I1255" i="230"/>
  <c r="I1251" i="230"/>
  <c r="I1247" i="230"/>
  <c r="I1243" i="230"/>
  <c r="I1239" i="230"/>
  <c r="I1235" i="230"/>
  <c r="I1231" i="230"/>
  <c r="I1227" i="230"/>
  <c r="I1223" i="230"/>
  <c r="I1219" i="230"/>
  <c r="I1215" i="230"/>
  <c r="I1211" i="230"/>
  <c r="I1207" i="230"/>
  <c r="I1203" i="230"/>
  <c r="I1199" i="230"/>
  <c r="I1195" i="230"/>
  <c r="I1191" i="230"/>
  <c r="I1187" i="230"/>
  <c r="I1183" i="230"/>
  <c r="I1179" i="230"/>
  <c r="I1175" i="230"/>
  <c r="I1171" i="230"/>
  <c r="I1167" i="230"/>
  <c r="I1163" i="230"/>
  <c r="I1159" i="230"/>
  <c r="I1155" i="230"/>
  <c r="I1151" i="230"/>
  <c r="I1147" i="230"/>
  <c r="I1143" i="230"/>
  <c r="I1139" i="230"/>
  <c r="I1135" i="230"/>
  <c r="I1131" i="230"/>
  <c r="I1127" i="230"/>
  <c r="I1123" i="230"/>
  <c r="I1119" i="230"/>
  <c r="I1115" i="230"/>
  <c r="I1111" i="230"/>
  <c r="I1107" i="230"/>
  <c r="I1103" i="230"/>
  <c r="I1099" i="230"/>
  <c r="I1095" i="230"/>
  <c r="I1091" i="230"/>
  <c r="I1087" i="230"/>
  <c r="I1083" i="230"/>
  <c r="I1079" i="230"/>
  <c r="I1075" i="230"/>
  <c r="I1071" i="230"/>
  <c r="I1067" i="230"/>
  <c r="I1063" i="230"/>
  <c r="I1059" i="230"/>
  <c r="I1055" i="230"/>
  <c r="I1051" i="230"/>
  <c r="I1047" i="230"/>
  <c r="I1043" i="230"/>
  <c r="I1039" i="230"/>
  <c r="I1035" i="230"/>
  <c r="I1031" i="230"/>
  <c r="I1027" i="230"/>
  <c r="I1023" i="230"/>
  <c r="I1019" i="230"/>
  <c r="I1015" i="230"/>
  <c r="I1011" i="230"/>
  <c r="I1007" i="230"/>
  <c r="I1003" i="230"/>
  <c r="I999" i="230"/>
  <c r="I995" i="230"/>
  <c r="I991" i="230"/>
  <c r="I987" i="230"/>
  <c r="I983" i="230"/>
  <c r="I979" i="230"/>
  <c r="I975" i="230"/>
  <c r="I971" i="230"/>
  <c r="I967" i="230"/>
  <c r="I963" i="230"/>
  <c r="I959" i="230"/>
  <c r="I955" i="230"/>
  <c r="I951" i="230"/>
  <c r="I947" i="230"/>
  <c r="I943" i="230"/>
  <c r="I939" i="230"/>
  <c r="I935" i="230"/>
  <c r="I931" i="230"/>
  <c r="I927" i="230"/>
  <c r="I923" i="230"/>
  <c r="I919" i="230"/>
  <c r="I915" i="230"/>
  <c r="I911" i="230"/>
  <c r="I907" i="230"/>
  <c r="I903" i="230"/>
  <c r="I899" i="230"/>
  <c r="I895" i="230"/>
  <c r="I891" i="230"/>
  <c r="I887" i="230"/>
  <c r="I883" i="230"/>
  <c r="I879" i="230"/>
  <c r="I875" i="230"/>
  <c r="I871" i="230"/>
  <c r="I867" i="230"/>
  <c r="I863" i="230"/>
  <c r="I859" i="230"/>
  <c r="I855" i="230"/>
  <c r="I851" i="230"/>
  <c r="I847" i="230"/>
  <c r="I843" i="230"/>
  <c r="I839" i="230"/>
  <c r="I835" i="230"/>
  <c r="I831" i="230"/>
  <c r="I827" i="230"/>
  <c r="I823" i="230"/>
  <c r="I819" i="230"/>
  <c r="I815" i="230"/>
  <c r="I811" i="230"/>
  <c r="I807" i="230"/>
  <c r="I1976" i="230"/>
  <c r="I1967" i="230"/>
  <c r="I1959" i="230"/>
  <c r="I1951" i="230"/>
  <c r="I1943" i="230"/>
  <c r="I1935" i="230"/>
  <c r="I1927" i="230"/>
  <c r="I1919" i="230"/>
  <c r="I1911" i="230"/>
  <c r="I1903" i="230"/>
  <c r="I1895" i="230"/>
  <c r="I1887" i="230"/>
  <c r="I1879" i="230"/>
  <c r="I1871" i="230"/>
  <c r="I1863" i="230"/>
  <c r="I1855" i="230"/>
  <c r="I1847" i="230"/>
  <c r="I1839" i="230"/>
  <c r="I1832" i="230"/>
  <c r="I1827" i="230"/>
  <c r="I1822" i="230"/>
  <c r="I1816" i="230"/>
  <c r="I1811" i="230"/>
  <c r="I1806" i="230"/>
  <c r="I1800" i="230"/>
  <c r="I1795" i="230"/>
  <c r="I1790" i="230"/>
  <c r="I1784" i="230"/>
  <c r="I1779" i="230"/>
  <c r="I1774" i="230"/>
  <c r="I1768" i="230"/>
  <c r="I1763" i="230"/>
  <c r="I1758" i="230"/>
  <c r="I1752" i="230"/>
  <c r="I1747" i="230"/>
  <c r="I1742" i="230"/>
  <c r="I1736" i="230"/>
  <c r="I1731" i="230"/>
  <c r="I1726" i="230"/>
  <c r="I1720" i="230"/>
  <c r="I1715" i="230"/>
  <c r="I1710" i="230"/>
  <c r="I1704" i="230"/>
  <c r="I1699" i="230"/>
  <c r="I1694" i="230"/>
  <c r="I1688" i="230"/>
  <c r="I1683" i="230"/>
  <c r="I1678" i="230"/>
  <c r="I1672" i="230"/>
  <c r="I1667" i="230"/>
  <c r="I1662" i="230"/>
  <c r="I1656" i="230"/>
  <c r="I1651" i="230"/>
  <c r="I1646" i="230"/>
  <c r="I1640" i="230"/>
  <c r="I1635" i="230"/>
  <c r="I1630" i="230"/>
  <c r="I1624" i="230"/>
  <c r="I1619" i="230"/>
  <c r="I1614" i="230"/>
  <c r="I1608" i="230"/>
  <c r="I1603" i="230"/>
  <c r="I1598" i="230"/>
  <c r="I1592" i="230"/>
  <c r="I1587" i="230"/>
  <c r="I1582" i="230"/>
  <c r="I1576" i="230"/>
  <c r="I1571" i="230"/>
  <c r="I1566" i="230"/>
  <c r="I1560" i="230"/>
  <c r="I1555" i="230"/>
  <c r="I1550" i="230"/>
  <c r="I1544" i="230"/>
  <c r="I1539" i="230"/>
  <c r="I1534" i="230"/>
  <c r="I1528" i="230"/>
  <c r="I1524" i="230"/>
  <c r="I1520" i="230"/>
  <c r="I1516" i="230"/>
  <c r="I1512" i="230"/>
  <c r="I1508" i="230"/>
  <c r="I1504" i="230"/>
  <c r="I1500" i="230"/>
  <c r="I1496" i="230"/>
  <c r="I1492" i="230"/>
  <c r="I1488" i="230"/>
  <c r="I1484" i="230"/>
  <c r="I1480" i="230"/>
  <c r="I1476" i="230"/>
  <c r="I1472" i="230"/>
  <c r="I1468" i="230"/>
  <c r="I1464" i="230"/>
  <c r="I1460" i="230"/>
  <c r="I1456" i="230"/>
  <c r="I1452" i="230"/>
  <c r="I1448" i="230"/>
  <c r="I1444" i="230"/>
  <c r="I1440" i="230"/>
  <c r="I1436" i="230"/>
  <c r="I1432" i="230"/>
  <c r="I1428" i="230"/>
  <c r="I1424" i="230"/>
  <c r="I1420" i="230"/>
  <c r="I1416" i="230"/>
  <c r="I1412" i="230"/>
  <c r="I1408" i="230"/>
  <c r="I1404" i="230"/>
  <c r="I1400" i="230"/>
  <c r="I1396" i="230"/>
  <c r="I1392" i="230"/>
  <c r="I1388" i="230"/>
  <c r="I1384" i="230"/>
  <c r="I1380" i="230"/>
  <c r="I1376" i="230"/>
  <c r="I1372" i="230"/>
  <c r="I1368" i="230"/>
  <c r="I1364" i="230"/>
  <c r="I1360" i="230"/>
  <c r="I1356" i="230"/>
  <c r="I1352" i="230"/>
  <c r="I1348" i="230"/>
  <c r="I1344" i="230"/>
  <c r="I1340" i="230"/>
  <c r="I1336" i="230"/>
  <c r="I1332" i="230"/>
  <c r="I1328" i="230"/>
  <c r="I1324" i="230"/>
  <c r="I1320" i="230"/>
  <c r="I1316" i="230"/>
  <c r="I1312" i="230"/>
  <c r="I1308" i="230"/>
  <c r="I1304" i="230"/>
  <c r="I1300" i="230"/>
  <c r="I1296" i="230"/>
  <c r="I1292" i="230"/>
  <c r="I1288" i="230"/>
  <c r="I1284" i="230"/>
  <c r="I1280" i="230"/>
  <c r="I1276" i="230"/>
  <c r="I1272" i="230"/>
  <c r="I1268" i="230"/>
  <c r="I1264" i="230"/>
  <c r="I1260" i="230"/>
  <c r="I1256" i="230"/>
  <c r="I1252" i="230"/>
  <c r="I1248" i="230"/>
  <c r="I1244" i="230"/>
  <c r="I1240" i="230"/>
  <c r="I1236" i="230"/>
  <c r="I1232" i="230"/>
  <c r="I1228" i="230"/>
  <c r="I1224" i="230"/>
  <c r="I1220" i="230"/>
  <c r="I1216" i="230"/>
  <c r="I1212" i="230"/>
  <c r="I1208" i="230"/>
  <c r="I1204" i="230"/>
  <c r="I1200" i="230"/>
  <c r="I1196" i="230"/>
  <c r="I1192" i="230"/>
  <c r="I1188" i="230"/>
  <c r="I1184" i="230"/>
  <c r="I1180" i="230"/>
  <c r="I1176" i="230"/>
  <c r="I1172" i="230"/>
  <c r="I1168" i="230"/>
  <c r="I1164" i="230"/>
  <c r="I1160" i="230"/>
  <c r="I1156" i="230"/>
  <c r="I1152" i="230"/>
  <c r="I1148" i="230"/>
  <c r="I1144" i="230"/>
  <c r="I1140" i="230"/>
  <c r="I1136" i="230"/>
  <c r="I1132" i="230"/>
  <c r="I1128" i="230"/>
  <c r="I1124" i="230"/>
  <c r="I1120" i="230"/>
  <c r="I1116" i="230"/>
  <c r="I1112" i="230"/>
  <c r="I1108" i="230"/>
  <c r="I1104" i="230"/>
  <c r="I1100" i="230"/>
  <c r="I1096" i="230"/>
  <c r="I1092" i="230"/>
  <c r="I1088" i="230"/>
  <c r="I1084" i="230"/>
  <c r="I1080" i="230"/>
  <c r="I1076" i="230"/>
  <c r="I1072" i="230"/>
  <c r="I1068" i="230"/>
  <c r="I1064" i="230"/>
  <c r="I1060" i="230"/>
  <c r="I1056" i="230"/>
  <c r="I1052" i="230"/>
  <c r="I1048" i="230"/>
  <c r="I1044" i="230"/>
  <c r="I1040" i="230"/>
  <c r="I1036" i="230"/>
  <c r="I1032" i="230"/>
  <c r="I1028" i="230"/>
  <c r="I1024" i="230"/>
  <c r="I1020" i="230"/>
  <c r="I1016" i="230"/>
  <c r="I1012" i="230"/>
  <c r="I1008" i="230"/>
  <c r="I1004" i="230"/>
  <c r="I1000" i="230"/>
  <c r="I996" i="230"/>
  <c r="I992" i="230"/>
  <c r="I988" i="230"/>
  <c r="I984" i="230"/>
  <c r="I980" i="230"/>
  <c r="I976" i="230"/>
  <c r="I972" i="230"/>
  <c r="I968" i="230"/>
  <c r="I964" i="230"/>
  <c r="I960" i="230"/>
  <c r="I956" i="230"/>
  <c r="I952" i="230"/>
  <c r="I948" i="230"/>
  <c r="I944" i="230"/>
  <c r="I940" i="230"/>
  <c r="I936" i="230"/>
  <c r="I932" i="230"/>
  <c r="I928" i="230"/>
  <c r="I924" i="230"/>
  <c r="I920" i="230"/>
  <c r="I916" i="230"/>
  <c r="I912" i="230"/>
  <c r="I908" i="230"/>
  <c r="I904" i="230"/>
  <c r="I900" i="230"/>
  <c r="I896" i="230"/>
  <c r="I892" i="230"/>
  <c r="I888" i="230"/>
  <c r="I884" i="230"/>
  <c r="I880" i="230"/>
  <c r="I876" i="230"/>
  <c r="I872" i="230"/>
  <c r="I868" i="230"/>
  <c r="I864" i="230"/>
  <c r="I860" i="230"/>
  <c r="I856" i="230"/>
  <c r="I852" i="230"/>
  <c r="I848" i="230"/>
  <c r="I844" i="230"/>
  <c r="I840" i="230"/>
  <c r="I836" i="230"/>
  <c r="I832" i="230"/>
  <c r="I828" i="230"/>
  <c r="I824" i="230"/>
  <c r="I820" i="230"/>
  <c r="I816" i="230"/>
  <c r="I812" i="230"/>
  <c r="I808" i="230"/>
  <c r="I804" i="230"/>
  <c r="I800" i="230"/>
  <c r="I796" i="230"/>
  <c r="I792" i="230"/>
  <c r="I788" i="230"/>
  <c r="I784" i="230"/>
  <c r="I780" i="230"/>
  <c r="I776" i="230"/>
  <c r="I772" i="230"/>
  <c r="I768" i="230"/>
  <c r="I764" i="230"/>
  <c r="I760" i="230"/>
  <c r="I756" i="230"/>
  <c r="I752" i="230"/>
  <c r="I748" i="230"/>
  <c r="I744" i="230"/>
  <c r="I740" i="230"/>
  <c r="I736" i="230"/>
  <c r="I732" i="230"/>
  <c r="I728" i="230"/>
  <c r="I724" i="230"/>
  <c r="I720" i="230"/>
  <c r="I716" i="230"/>
  <c r="I712" i="230"/>
  <c r="I708" i="230"/>
  <c r="I704" i="230"/>
  <c r="I700" i="230"/>
  <c r="I696" i="230"/>
  <c r="I692" i="230"/>
  <c r="I688" i="230"/>
  <c r="I684" i="230"/>
  <c r="I680" i="230"/>
  <c r="I676" i="230"/>
  <c r="I672" i="230"/>
  <c r="I668" i="230"/>
  <c r="I664" i="230"/>
  <c r="I660" i="230"/>
  <c r="I656" i="230"/>
  <c r="I652" i="230"/>
  <c r="I798" i="230"/>
  <c r="I793" i="230"/>
  <c r="I787" i="230"/>
  <c r="I782" i="230"/>
  <c r="I777" i="230"/>
  <c r="I771" i="230"/>
  <c r="I766" i="230"/>
  <c r="I761" i="230"/>
  <c r="I755" i="230"/>
  <c r="I750" i="230"/>
  <c r="I745" i="230"/>
  <c r="I739" i="230"/>
  <c r="I734" i="230"/>
  <c r="I729" i="230"/>
  <c r="I723" i="230"/>
  <c r="I718" i="230"/>
  <c r="I713" i="230"/>
  <c r="I707" i="230"/>
  <c r="I702" i="230"/>
  <c r="I697" i="230"/>
  <c r="I691" i="230"/>
  <c r="I686" i="230"/>
  <c r="I681" i="230"/>
  <c r="I675" i="230"/>
  <c r="I670" i="230"/>
  <c r="I665" i="230"/>
  <c r="I659" i="230"/>
  <c r="I654" i="230"/>
  <c r="I649" i="230"/>
  <c r="I645" i="230"/>
  <c r="I641" i="230"/>
  <c r="I637" i="230"/>
  <c r="I633" i="230"/>
  <c r="I629" i="230"/>
  <c r="I625" i="230"/>
  <c r="I621" i="230"/>
  <c r="I617" i="230"/>
  <c r="I613" i="230"/>
  <c r="I609" i="230"/>
  <c r="I605" i="230"/>
  <c r="I601" i="230"/>
  <c r="I597" i="230"/>
  <c r="I593" i="230"/>
  <c r="I589" i="230"/>
  <c r="I585" i="230"/>
  <c r="I581" i="230"/>
  <c r="I577" i="230"/>
  <c r="I573" i="230"/>
  <c r="I569" i="230"/>
  <c r="I565" i="230"/>
  <c r="I561" i="230"/>
  <c r="I557" i="230"/>
  <c r="I553" i="230"/>
  <c r="I549" i="230"/>
  <c r="I545" i="230"/>
  <c r="I541" i="230"/>
  <c r="I537" i="230"/>
  <c r="I533" i="230"/>
  <c r="I529" i="230"/>
  <c r="I525" i="230"/>
  <c r="I521" i="230"/>
  <c r="I517" i="230"/>
  <c r="I513" i="230"/>
  <c r="I509" i="230"/>
  <c r="I505" i="230"/>
  <c r="I501" i="230"/>
  <c r="I497" i="230"/>
  <c r="I493" i="230"/>
  <c r="I489" i="230"/>
  <c r="I485" i="230"/>
  <c r="I481" i="230"/>
  <c r="I477" i="230"/>
  <c r="I473" i="230"/>
  <c r="I469" i="230"/>
  <c r="I465" i="230"/>
  <c r="I461" i="230"/>
  <c r="I457" i="230"/>
  <c r="I453" i="230"/>
  <c r="I449" i="230"/>
  <c r="I445" i="230"/>
  <c r="I441" i="230"/>
  <c r="I437" i="230"/>
  <c r="I433" i="230"/>
  <c r="I429" i="230"/>
  <c r="I425" i="230"/>
  <c r="I421" i="230"/>
  <c r="I417" i="230"/>
  <c r="I413" i="230"/>
  <c r="I409" i="230"/>
  <c r="I405" i="230"/>
  <c r="I401" i="230"/>
  <c r="I397" i="230"/>
  <c r="I393" i="230"/>
  <c r="I389" i="230"/>
  <c r="I385" i="230"/>
  <c r="I381" i="230"/>
  <c r="I377" i="230"/>
  <c r="I373" i="230"/>
  <c r="I369" i="230"/>
  <c r="I365" i="230"/>
  <c r="I361" i="230"/>
  <c r="I357" i="230"/>
  <c r="I353" i="230"/>
  <c r="I349" i="230"/>
  <c r="I345" i="230"/>
  <c r="I341" i="230"/>
  <c r="I337" i="230"/>
  <c r="I333" i="230"/>
  <c r="I329" i="230"/>
  <c r="I325" i="230"/>
  <c r="I321" i="230"/>
  <c r="I317" i="230"/>
  <c r="I313" i="230"/>
  <c r="I309" i="230"/>
  <c r="I305" i="230"/>
  <c r="I301" i="230"/>
  <c r="I297" i="230"/>
  <c r="I293" i="230"/>
  <c r="I289" i="230"/>
  <c r="I285" i="230"/>
  <c r="I281" i="230"/>
  <c r="I277" i="230"/>
  <c r="I273" i="230"/>
  <c r="I269" i="230"/>
  <c r="I265" i="230"/>
  <c r="I261" i="230"/>
  <c r="I257" i="230"/>
  <c r="I253" i="230"/>
  <c r="I249" i="230"/>
  <c r="I245" i="230"/>
  <c r="I241" i="230"/>
  <c r="I237" i="230"/>
  <c r="I233" i="230"/>
  <c r="I229" i="230"/>
  <c r="I225" i="230"/>
  <c r="I221" i="230"/>
  <c r="I217" i="230"/>
  <c r="I213" i="230"/>
  <c r="I209" i="230"/>
  <c r="I201" i="230"/>
  <c r="I197" i="230"/>
  <c r="I193" i="230"/>
  <c r="I185" i="230"/>
  <c r="I177" i="230"/>
  <c r="I165" i="230"/>
  <c r="I157" i="230"/>
  <c r="I149" i="230"/>
  <c r="I141" i="230"/>
  <c r="I129" i="230"/>
  <c r="I121" i="230"/>
  <c r="I113" i="230"/>
  <c r="I105" i="230"/>
  <c r="I97" i="230"/>
  <c r="I89" i="230"/>
  <c r="I77" i="230"/>
  <c r="I69" i="230"/>
  <c r="I57" i="230"/>
  <c r="I49" i="230"/>
  <c r="I41" i="230"/>
  <c r="I29" i="230"/>
  <c r="I17" i="230"/>
  <c r="I9" i="230"/>
  <c r="I162" i="230"/>
  <c r="I146" i="230"/>
  <c r="I134" i="230"/>
  <c r="I122" i="230"/>
  <c r="I110" i="230"/>
  <c r="I98" i="230"/>
  <c r="I86" i="230"/>
  <c r="I74" i="230"/>
  <c r="I66" i="230"/>
  <c r="I54" i="230"/>
  <c r="I42" i="230"/>
  <c r="I30" i="230"/>
  <c r="I22" i="230"/>
  <c r="I6" i="230"/>
  <c r="I159" i="230"/>
  <c r="I143" i="230"/>
  <c r="I131" i="230"/>
  <c r="I115" i="230"/>
  <c r="I99" i="230"/>
  <c r="I83" i="230"/>
  <c r="I71" i="230"/>
  <c r="I55" i="230"/>
  <c r="I39" i="230"/>
  <c r="I23" i="230"/>
  <c r="I11" i="230"/>
  <c r="I799" i="230"/>
  <c r="I794" i="230"/>
  <c r="I789" i="230"/>
  <c r="I783" i="230"/>
  <c r="I778" i="230"/>
  <c r="I773" i="230"/>
  <c r="I767" i="230"/>
  <c r="I762" i="230"/>
  <c r="I757" i="230"/>
  <c r="I751" i="230"/>
  <c r="I746" i="230"/>
  <c r="I741" i="230"/>
  <c r="I735" i="230"/>
  <c r="I730" i="230"/>
  <c r="I725" i="230"/>
  <c r="I719" i="230"/>
  <c r="I714" i="230"/>
  <c r="I709" i="230"/>
  <c r="I703" i="230"/>
  <c r="I698" i="230"/>
  <c r="I693" i="230"/>
  <c r="I687" i="230"/>
  <c r="I682" i="230"/>
  <c r="I677" i="230"/>
  <c r="I671" i="230"/>
  <c r="I666" i="230"/>
  <c r="I661" i="230"/>
  <c r="I655" i="230"/>
  <c r="I650" i="230"/>
  <c r="I646" i="230"/>
  <c r="I642" i="230"/>
  <c r="I638" i="230"/>
  <c r="I634" i="230"/>
  <c r="I630" i="230"/>
  <c r="I626" i="230"/>
  <c r="I622" i="230"/>
  <c r="I618" i="230"/>
  <c r="I614" i="230"/>
  <c r="I610" i="230"/>
  <c r="I606" i="230"/>
  <c r="I602" i="230"/>
  <c r="I598" i="230"/>
  <c r="I594" i="230"/>
  <c r="I590" i="230"/>
  <c r="I586" i="230"/>
  <c r="I582" i="230"/>
  <c r="I578" i="230"/>
  <c r="I574" i="230"/>
  <c r="I570" i="230"/>
  <c r="I566" i="230"/>
  <c r="I562" i="230"/>
  <c r="I558" i="230"/>
  <c r="I554" i="230"/>
  <c r="I550" i="230"/>
  <c r="I546" i="230"/>
  <c r="I542" i="230"/>
  <c r="I538" i="230"/>
  <c r="I534" i="230"/>
  <c r="I530" i="230"/>
  <c r="I526" i="230"/>
  <c r="I522" i="230"/>
  <c r="I518" i="230"/>
  <c r="I514" i="230"/>
  <c r="I510" i="230"/>
  <c r="I506" i="230"/>
  <c r="I502" i="230"/>
  <c r="I498" i="230"/>
  <c r="I494" i="230"/>
  <c r="I490" i="230"/>
  <c r="I486" i="230"/>
  <c r="I482" i="230"/>
  <c r="I478" i="230"/>
  <c r="I474" i="230"/>
  <c r="I470" i="230"/>
  <c r="I466" i="230"/>
  <c r="I462" i="230"/>
  <c r="I458" i="230"/>
  <c r="I454" i="230"/>
  <c r="I450" i="230"/>
  <c r="I446" i="230"/>
  <c r="I442" i="230"/>
  <c r="I438" i="230"/>
  <c r="I434" i="230"/>
  <c r="I430" i="230"/>
  <c r="I426" i="230"/>
  <c r="I422" i="230"/>
  <c r="I418" i="230"/>
  <c r="I414" i="230"/>
  <c r="I410" i="230"/>
  <c r="I406" i="230"/>
  <c r="I402" i="230"/>
  <c r="I398" i="230"/>
  <c r="I394" i="230"/>
  <c r="I390" i="230"/>
  <c r="I386" i="230"/>
  <c r="I382" i="230"/>
  <c r="I378" i="230"/>
  <c r="I374" i="230"/>
  <c r="I370" i="230"/>
  <c r="I366" i="230"/>
  <c r="I362" i="230"/>
  <c r="I358" i="230"/>
  <c r="I354" i="230"/>
  <c r="I350" i="230"/>
  <c r="I346" i="230"/>
  <c r="I342" i="230"/>
  <c r="I338" i="230"/>
  <c r="I334" i="230"/>
  <c r="I330" i="230"/>
  <c r="I326" i="230"/>
  <c r="I322" i="230"/>
  <c r="I318" i="230"/>
  <c r="I314" i="230"/>
  <c r="I310" i="230"/>
  <c r="I306" i="230"/>
  <c r="I302" i="230"/>
  <c r="I298" i="230"/>
  <c r="I294" i="230"/>
  <c r="I290" i="230"/>
  <c r="I286" i="230"/>
  <c r="I282" i="230"/>
  <c r="I278" i="230"/>
  <c r="I274" i="230"/>
  <c r="I270" i="230"/>
  <c r="I266" i="230"/>
  <c r="I262" i="230"/>
  <c r="I258" i="230"/>
  <c r="I254" i="230"/>
  <c r="I250" i="230"/>
  <c r="I246" i="230"/>
  <c r="I242" i="230"/>
  <c r="I238" i="230"/>
  <c r="I234" i="230"/>
  <c r="I230" i="230"/>
  <c r="I226" i="230"/>
  <c r="I222" i="230"/>
  <c r="I218" i="230"/>
  <c r="I214" i="230"/>
  <c r="I210" i="230"/>
  <c r="I206" i="230"/>
  <c r="I202" i="230"/>
  <c r="I198" i="230"/>
  <c r="I194" i="230"/>
  <c r="I190" i="230"/>
  <c r="I186" i="230"/>
  <c r="I182" i="230"/>
  <c r="I178" i="230"/>
  <c r="I174" i="230"/>
  <c r="I170" i="230"/>
  <c r="I158" i="230"/>
  <c r="I154" i="230"/>
  <c r="I142" i="230"/>
  <c r="I130" i="230"/>
  <c r="I118" i="230"/>
  <c r="I106" i="230"/>
  <c r="I90" i="230"/>
  <c r="I78" i="230"/>
  <c r="I62" i="230"/>
  <c r="I46" i="230"/>
  <c r="I34" i="230"/>
  <c r="I14" i="230"/>
  <c r="I2" i="230"/>
  <c r="I147" i="230"/>
  <c r="I127" i="230"/>
  <c r="I111" i="230"/>
  <c r="I91" i="230"/>
  <c r="I75" i="230"/>
  <c r="I59" i="230"/>
  <c r="I43" i="230"/>
  <c r="I35" i="230"/>
  <c r="I19" i="230"/>
  <c r="I3" i="230"/>
  <c r="I802" i="230"/>
  <c r="I795" i="230"/>
  <c r="I790" i="230"/>
  <c r="I785" i="230"/>
  <c r="I779" i="230"/>
  <c r="I774" i="230"/>
  <c r="I769" i="230"/>
  <c r="I763" i="230"/>
  <c r="I758" i="230"/>
  <c r="I753" i="230"/>
  <c r="I747" i="230"/>
  <c r="I742" i="230"/>
  <c r="I737" i="230"/>
  <c r="I731" i="230"/>
  <c r="I726" i="230"/>
  <c r="I721" i="230"/>
  <c r="I715" i="230"/>
  <c r="I710" i="230"/>
  <c r="I705" i="230"/>
  <c r="I699" i="230"/>
  <c r="I694" i="230"/>
  <c r="I689" i="230"/>
  <c r="I683" i="230"/>
  <c r="I678" i="230"/>
  <c r="I673" i="230"/>
  <c r="I667" i="230"/>
  <c r="I662" i="230"/>
  <c r="I657" i="230"/>
  <c r="I651" i="230"/>
  <c r="I647" i="230"/>
  <c r="I643" i="230"/>
  <c r="I639" i="230"/>
  <c r="I635" i="230"/>
  <c r="I631" i="230"/>
  <c r="I627" i="230"/>
  <c r="I623" i="230"/>
  <c r="I619" i="230"/>
  <c r="I615" i="230"/>
  <c r="I611" i="230"/>
  <c r="I607" i="230"/>
  <c r="I603" i="230"/>
  <c r="I599" i="230"/>
  <c r="I595" i="230"/>
  <c r="I591" i="230"/>
  <c r="I587" i="230"/>
  <c r="I583" i="230"/>
  <c r="I579" i="230"/>
  <c r="I575" i="230"/>
  <c r="I571" i="230"/>
  <c r="I567" i="230"/>
  <c r="I563" i="230"/>
  <c r="I559" i="230"/>
  <c r="I555" i="230"/>
  <c r="I551" i="230"/>
  <c r="I547" i="230"/>
  <c r="I543" i="230"/>
  <c r="I539" i="230"/>
  <c r="I535" i="230"/>
  <c r="I531" i="230"/>
  <c r="I527" i="230"/>
  <c r="I523" i="230"/>
  <c r="I519" i="230"/>
  <c r="I515" i="230"/>
  <c r="I511" i="230"/>
  <c r="I507" i="230"/>
  <c r="I503" i="230"/>
  <c r="I499" i="230"/>
  <c r="I495" i="230"/>
  <c r="I491" i="230"/>
  <c r="I487" i="230"/>
  <c r="I483" i="230"/>
  <c r="I479" i="230"/>
  <c r="I475" i="230"/>
  <c r="I471" i="230"/>
  <c r="I467" i="230"/>
  <c r="I463" i="230"/>
  <c r="I459" i="230"/>
  <c r="I455" i="230"/>
  <c r="I451" i="230"/>
  <c r="I447" i="230"/>
  <c r="I443" i="230"/>
  <c r="I439" i="230"/>
  <c r="I435" i="230"/>
  <c r="I431" i="230"/>
  <c r="I427" i="230"/>
  <c r="I423" i="230"/>
  <c r="I419" i="230"/>
  <c r="I415" i="230"/>
  <c r="I411" i="230"/>
  <c r="I407" i="230"/>
  <c r="I403" i="230"/>
  <c r="I399" i="230"/>
  <c r="I395" i="230"/>
  <c r="I391" i="230"/>
  <c r="I387" i="230"/>
  <c r="I383" i="230"/>
  <c r="I379" i="230"/>
  <c r="I375" i="230"/>
  <c r="I371" i="230"/>
  <c r="I367" i="230"/>
  <c r="I363" i="230"/>
  <c r="I359" i="230"/>
  <c r="I355" i="230"/>
  <c r="I351" i="230"/>
  <c r="I347" i="230"/>
  <c r="I343" i="230"/>
  <c r="I339" i="230"/>
  <c r="I335" i="230"/>
  <c r="I331" i="230"/>
  <c r="I327" i="230"/>
  <c r="I323" i="230"/>
  <c r="I319" i="230"/>
  <c r="I315" i="230"/>
  <c r="I311" i="230"/>
  <c r="I307" i="230"/>
  <c r="I303" i="230"/>
  <c r="I299" i="230"/>
  <c r="I295" i="230"/>
  <c r="I291" i="230"/>
  <c r="I287" i="230"/>
  <c r="I283" i="230"/>
  <c r="I279" i="230"/>
  <c r="I275" i="230"/>
  <c r="I271" i="230"/>
  <c r="I267" i="230"/>
  <c r="I263" i="230"/>
  <c r="I259" i="230"/>
  <c r="I255" i="230"/>
  <c r="I251" i="230"/>
  <c r="I247" i="230"/>
  <c r="I243" i="230"/>
  <c r="I239" i="230"/>
  <c r="I235" i="230"/>
  <c r="I231" i="230"/>
  <c r="I227" i="230"/>
  <c r="I223" i="230"/>
  <c r="I219" i="230"/>
  <c r="I215" i="230"/>
  <c r="I211" i="230"/>
  <c r="I207" i="230"/>
  <c r="I203" i="230"/>
  <c r="I199" i="230"/>
  <c r="I195" i="230"/>
  <c r="I191" i="230"/>
  <c r="I187" i="230"/>
  <c r="I183" i="230"/>
  <c r="I179" i="230"/>
  <c r="I175" i="230"/>
  <c r="I171" i="230"/>
  <c r="I167" i="230"/>
  <c r="I163" i="230"/>
  <c r="I151" i="230"/>
  <c r="I135" i="230"/>
  <c r="I119" i="230"/>
  <c r="I103" i="230"/>
  <c r="I87" i="230"/>
  <c r="I67" i="230"/>
  <c r="I47" i="230"/>
  <c r="I27" i="230"/>
  <c r="I7" i="230"/>
  <c r="I803" i="230"/>
  <c r="I797" i="230"/>
  <c r="I791" i="230"/>
  <c r="I786" i="230"/>
  <c r="I781" i="230"/>
  <c r="I775" i="230"/>
  <c r="I770" i="230"/>
  <c r="I765" i="230"/>
  <c r="I759" i="230"/>
  <c r="I754" i="230"/>
  <c r="I749" i="230"/>
  <c r="I743" i="230"/>
  <c r="I738" i="230"/>
  <c r="I733" i="230"/>
  <c r="I727" i="230"/>
  <c r="I722" i="230"/>
  <c r="I717" i="230"/>
  <c r="I711" i="230"/>
  <c r="I706" i="230"/>
  <c r="I701" i="230"/>
  <c r="I695" i="230"/>
  <c r="I690" i="230"/>
  <c r="I685" i="230"/>
  <c r="I679" i="230"/>
  <c r="I674" i="230"/>
  <c r="I669" i="230"/>
  <c r="I663" i="230"/>
  <c r="I658" i="230"/>
  <c r="I653" i="230"/>
  <c r="I648" i="230"/>
  <c r="I644" i="230"/>
  <c r="I640" i="230"/>
  <c r="I636" i="230"/>
  <c r="I632" i="230"/>
  <c r="I628" i="230"/>
  <c r="I624" i="230"/>
  <c r="I620" i="230"/>
  <c r="I616" i="230"/>
  <c r="I612" i="230"/>
  <c r="I608" i="230"/>
  <c r="I604" i="230"/>
  <c r="I600" i="230"/>
  <c r="I596" i="230"/>
  <c r="I592" i="230"/>
  <c r="I588" i="230"/>
  <c r="I584" i="230"/>
  <c r="I580" i="230"/>
  <c r="I576" i="230"/>
  <c r="I572" i="230"/>
  <c r="I568" i="230"/>
  <c r="I564" i="230"/>
  <c r="I560" i="230"/>
  <c r="I556" i="230"/>
  <c r="I552" i="230"/>
  <c r="I548" i="230"/>
  <c r="I544" i="230"/>
  <c r="I540" i="230"/>
  <c r="I536" i="230"/>
  <c r="I532" i="230"/>
  <c r="I528" i="230"/>
  <c r="I524" i="230"/>
  <c r="I520" i="230"/>
  <c r="I516" i="230"/>
  <c r="I512" i="230"/>
  <c r="I508" i="230"/>
  <c r="I504" i="230"/>
  <c r="I500" i="230"/>
  <c r="I496" i="230"/>
  <c r="I492" i="230"/>
  <c r="I488" i="230"/>
  <c r="I484" i="230"/>
  <c r="I480" i="230"/>
  <c r="I476" i="230"/>
  <c r="I472" i="230"/>
  <c r="I468" i="230"/>
  <c r="I464" i="230"/>
  <c r="I460" i="230"/>
  <c r="I456" i="230"/>
  <c r="I452" i="230"/>
  <c r="I448" i="230"/>
  <c r="I444" i="230"/>
  <c r="I440" i="230"/>
  <c r="I436" i="230"/>
  <c r="I432" i="230"/>
  <c r="I428" i="230"/>
  <c r="I424" i="230"/>
  <c r="I420" i="230"/>
  <c r="I416" i="230"/>
  <c r="I412" i="230"/>
  <c r="I408" i="230"/>
  <c r="I404" i="230"/>
  <c r="I400" i="230"/>
  <c r="I396" i="230"/>
  <c r="I392" i="230"/>
  <c r="I388" i="230"/>
  <c r="I384" i="230"/>
  <c r="I380" i="230"/>
  <c r="I376" i="230"/>
  <c r="I372" i="230"/>
  <c r="I368" i="230"/>
  <c r="I364" i="230"/>
  <c r="I360" i="230"/>
  <c r="I356" i="230"/>
  <c r="I352" i="230"/>
  <c r="I348" i="230"/>
  <c r="I344" i="230"/>
  <c r="I340" i="230"/>
  <c r="I336" i="230"/>
  <c r="I332" i="230"/>
  <c r="I328" i="230"/>
  <c r="I324" i="230"/>
  <c r="I320" i="230"/>
  <c r="I316" i="230"/>
  <c r="I312" i="230"/>
  <c r="I308" i="230"/>
  <c r="I304" i="230"/>
  <c r="I300" i="230"/>
  <c r="I296" i="230"/>
  <c r="I292" i="230"/>
  <c r="I288" i="230"/>
  <c r="I284" i="230"/>
  <c r="I280" i="230"/>
  <c r="I276" i="230"/>
  <c r="I272" i="230"/>
  <c r="I268" i="230"/>
  <c r="I264" i="230"/>
  <c r="I260" i="230"/>
  <c r="I256" i="230"/>
  <c r="I252" i="230"/>
  <c r="I248" i="230"/>
  <c r="I244" i="230"/>
  <c r="I240" i="230"/>
  <c r="I236" i="230"/>
  <c r="I232" i="230"/>
  <c r="I228" i="230"/>
  <c r="I224" i="230"/>
  <c r="I220" i="230"/>
  <c r="I216" i="230"/>
  <c r="I212" i="230"/>
  <c r="I208" i="230"/>
  <c r="I204" i="230"/>
  <c r="I200" i="230"/>
  <c r="I196" i="230"/>
  <c r="I192" i="230"/>
  <c r="I188" i="230"/>
  <c r="I184" i="230"/>
  <c r="I180" i="230"/>
  <c r="I176" i="230"/>
  <c r="I172" i="230"/>
  <c r="I168" i="230"/>
  <c r="I164" i="230"/>
  <c r="I160" i="230"/>
  <c r="I156" i="230"/>
  <c r="I152" i="230"/>
  <c r="I148" i="230"/>
  <c r="I144" i="230"/>
  <c r="I140" i="230"/>
  <c r="I136" i="230"/>
  <c r="I132" i="230"/>
  <c r="I128" i="230"/>
  <c r="I124" i="230"/>
  <c r="I120" i="230"/>
  <c r="I116" i="230"/>
  <c r="I112" i="230"/>
  <c r="I108" i="230"/>
  <c r="I104" i="230"/>
  <c r="I100" i="230"/>
  <c r="I96" i="230"/>
  <c r="I92" i="230"/>
  <c r="I88" i="230"/>
  <c r="I84" i="230"/>
  <c r="I80" i="230"/>
  <c r="I76" i="230"/>
  <c r="I72" i="230"/>
  <c r="I68" i="230"/>
  <c r="I64" i="230"/>
  <c r="I60" i="230"/>
  <c r="I56" i="230"/>
  <c r="I52" i="230"/>
  <c r="I48" i="230"/>
  <c r="I44" i="230"/>
  <c r="I40" i="230"/>
  <c r="I36" i="230"/>
  <c r="I32" i="230"/>
  <c r="I28" i="230"/>
  <c r="I24" i="230"/>
  <c r="I20" i="230"/>
  <c r="I16" i="230"/>
  <c r="I12" i="230"/>
  <c r="I8" i="230"/>
  <c r="I4" i="230"/>
  <c r="I205" i="230"/>
  <c r="I189" i="230"/>
  <c r="I181" i="230"/>
  <c r="I173" i="230"/>
  <c r="I169" i="230"/>
  <c r="I161" i="230"/>
  <c r="I153" i="230"/>
  <c r="I145" i="230"/>
  <c r="I137" i="230"/>
  <c r="I133" i="230"/>
  <c r="I125" i="230"/>
  <c r="I117" i="230"/>
  <c r="I109" i="230"/>
  <c r="I101" i="230"/>
  <c r="I93" i="230"/>
  <c r="I85" i="230"/>
  <c r="I81" i="230"/>
  <c r="I73" i="230"/>
  <c r="I65" i="230"/>
  <c r="I61" i="230"/>
  <c r="I53" i="230"/>
  <c r="I45" i="230"/>
  <c r="I37" i="230"/>
  <c r="I33" i="230"/>
  <c r="I25" i="230"/>
  <c r="I21" i="230"/>
  <c r="I13" i="230"/>
  <c r="I5" i="230"/>
  <c r="I166" i="230"/>
  <c r="I150" i="230"/>
  <c r="I138" i="230"/>
  <c r="I126" i="230"/>
  <c r="I114" i="230"/>
  <c r="I102" i="230"/>
  <c r="I94" i="230"/>
  <c r="I82" i="230"/>
  <c r="I70" i="230"/>
  <c r="I58" i="230"/>
  <c r="I50" i="230"/>
  <c r="I38" i="230"/>
  <c r="I26" i="230"/>
  <c r="I18" i="230"/>
  <c r="I10" i="230"/>
  <c r="I155" i="230"/>
  <c r="I139" i="230"/>
  <c r="I123" i="230"/>
  <c r="I107" i="230"/>
  <c r="I95" i="230"/>
  <c r="I79" i="230"/>
  <c r="I63" i="230"/>
  <c r="I51" i="230"/>
  <c r="I31" i="230"/>
  <c r="I15" i="230"/>
  <c r="H364" i="229" l="1"/>
  <c r="H148" i="229"/>
  <c r="H484" i="229"/>
  <c r="H124" i="229"/>
  <c r="H268" i="229"/>
  <c r="H436" i="229"/>
  <c r="H172" i="229"/>
  <c r="H412" i="229"/>
  <c r="H196" i="229"/>
  <c r="H76" i="229"/>
  <c r="H220" i="229"/>
  <c r="H388" i="229"/>
  <c r="H556" i="229"/>
  <c r="H100" i="229"/>
  <c r="H340" i="229"/>
  <c r="H580" i="229"/>
  <c r="H52" i="229"/>
  <c r="H508" i="229"/>
  <c r="H292" i="229"/>
  <c r="H532" i="229"/>
  <c r="H316" i="229"/>
  <c r="H244" i="229"/>
  <c r="H460" i="229"/>
  <c r="H166" i="229"/>
  <c r="H262" i="229"/>
  <c r="H358" i="229"/>
  <c r="H454" i="229"/>
  <c r="H550" i="229"/>
  <c r="H16" i="229"/>
  <c r="H112" i="229"/>
  <c r="H208" i="229"/>
  <c r="H304" i="229"/>
  <c r="H400" i="229"/>
  <c r="H496" i="229"/>
  <c r="H592" i="229"/>
  <c r="H58" i="229"/>
  <c r="H154" i="229"/>
  <c r="H250" i="229"/>
  <c r="H346" i="229"/>
  <c r="H442" i="229"/>
  <c r="H538" i="229"/>
  <c r="H46" i="229"/>
  <c r="H334" i="229"/>
  <c r="H88" i="229"/>
  <c r="H184" i="229"/>
  <c r="H280" i="229"/>
  <c r="H376" i="229"/>
  <c r="H472" i="229"/>
  <c r="H568" i="229"/>
  <c r="H34" i="229"/>
  <c r="H130" i="229"/>
  <c r="H226" i="229"/>
  <c r="H322" i="229"/>
  <c r="H418" i="229"/>
  <c r="H514" i="229"/>
  <c r="H70" i="229"/>
  <c r="H238" i="229"/>
  <c r="H526" i="229"/>
  <c r="H22" i="229"/>
  <c r="H118" i="229"/>
  <c r="H214" i="229"/>
  <c r="H310" i="229"/>
  <c r="H406" i="229"/>
  <c r="H502" i="229"/>
  <c r="H598" i="229"/>
  <c r="H64" i="229"/>
  <c r="H160" i="229"/>
  <c r="H256" i="229"/>
  <c r="H352" i="229"/>
  <c r="H448" i="229"/>
  <c r="H544" i="229"/>
  <c r="H10" i="229"/>
  <c r="H106" i="229"/>
  <c r="H202" i="229"/>
  <c r="H298" i="229"/>
  <c r="H394" i="229"/>
  <c r="H490" i="229"/>
  <c r="H586" i="229"/>
  <c r="H142" i="229"/>
  <c r="H430" i="229"/>
  <c r="H94" i="229"/>
  <c r="H190" i="229"/>
  <c r="H286" i="229"/>
  <c r="H382" i="229"/>
  <c r="H478" i="229"/>
  <c r="H574" i="229"/>
  <c r="H40" i="229"/>
  <c r="H136" i="229"/>
  <c r="H232" i="229"/>
  <c r="H328" i="229"/>
  <c r="H424" i="229"/>
  <c r="H520" i="229"/>
  <c r="H82" i="229"/>
  <c r="H178" i="229"/>
  <c r="H274" i="229"/>
  <c r="H370" i="229"/>
  <c r="H466" i="229"/>
  <c r="H562" i="229"/>
  <c r="I11" i="247"/>
  <c r="H28" i="229"/>
  <c r="I10" i="247" l="1"/>
  <c r="H4" i="229"/>
  <c r="M2" i="229"/>
  <c r="R2" i="229" s="1"/>
  <c r="D30" i="85"/>
  <c r="AI2" i="229" l="1"/>
  <c r="Y30" i="85" s="1"/>
  <c r="E1" i="229"/>
  <c r="U2" i="229"/>
  <c r="V2" i="229" s="1"/>
  <c r="W2" i="229" s="1"/>
  <c r="AD2" i="229"/>
  <c r="T30" i="85" s="1"/>
  <c r="E30" i="85" s="1"/>
  <c r="X2" i="229"/>
  <c r="AC30" i="85" l="1"/>
  <c r="AG30" i="85" s="1"/>
  <c r="H30" i="85" s="1"/>
  <c r="AX30" i="85"/>
  <c r="Y2" i="229"/>
  <c r="Z2" i="229" s="1"/>
  <c r="C2" i="229" s="1"/>
  <c r="AV30" i="85"/>
  <c r="AW30" i="85" l="1"/>
  <c r="R30" i="85" s="1"/>
  <c r="AN30" i="85"/>
  <c r="O30" i="85" s="1"/>
  <c r="AO30" i="85"/>
  <c r="P30" i="85" s="1"/>
  <c r="AJ30" i="85"/>
  <c r="K30" i="85" s="1"/>
  <c r="AI30" i="85"/>
  <c r="J30" i="85" s="1"/>
  <c r="AL30" i="85"/>
  <c r="M30" i="85" s="1"/>
  <c r="AH30" i="85"/>
  <c r="I30" i="85" s="1"/>
  <c r="AM30" i="85"/>
  <c r="N30" i="85" s="1"/>
  <c r="AF30" i="85"/>
  <c r="G30" i="85" s="1"/>
  <c r="AK30" i="85"/>
  <c r="L30" i="85" s="1"/>
</calcChain>
</file>

<file path=xl/sharedStrings.xml><?xml version="1.0" encoding="utf-8"?>
<sst xmlns="http://schemas.openxmlformats.org/spreadsheetml/2006/main" count="22705" uniqueCount="225">
  <si>
    <t>A</t>
  </si>
  <si>
    <t>B</t>
  </si>
  <si>
    <t>C</t>
  </si>
  <si>
    <t>D</t>
  </si>
  <si>
    <t>◄</t>
  </si>
  <si>
    <t>CONTROL</t>
  </si>
  <si>
    <t>preguntas</t>
  </si>
  <si>
    <t>aciertos</t>
  </si>
  <si>
    <t>Fallos</t>
  </si>
  <si>
    <t>Contestadas</t>
  </si>
  <si>
    <t>Puntuación</t>
  </si>
  <si>
    <t>Nota Puntual</t>
  </si>
  <si>
    <t>Testo simple</t>
  </si>
  <si>
    <t>Texto completo</t>
  </si>
  <si>
    <t>Control caducidad</t>
  </si>
  <si>
    <t>Control Respuestas</t>
  </si>
  <si>
    <t>% evolución</t>
  </si>
  <si>
    <t>Preguntas</t>
  </si>
  <si>
    <t>evolución 2</t>
  </si>
  <si>
    <t>Control</t>
  </si>
  <si>
    <t>fecha</t>
  </si>
  <si>
    <t>Resultado</t>
  </si>
  <si>
    <t>DATOS HOJAS</t>
  </si>
  <si>
    <t>CALCULOS</t>
  </si>
  <si>
    <t>Nota Final</t>
  </si>
  <si>
    <t>Texto Notas</t>
  </si>
  <si>
    <t>Evolución</t>
  </si>
  <si>
    <t>Copiar  y arrastrar</t>
  </si>
  <si>
    <t>TEMAS</t>
  </si>
  <si>
    <t>Adaptar la primera celda</t>
  </si>
  <si>
    <t>NOTAS</t>
  </si>
  <si>
    <t>ACIERTOS</t>
  </si>
  <si>
    <t>ERROR</t>
  </si>
  <si>
    <t>RESPUESTAS</t>
  </si>
  <si>
    <t>Control Respuesta</t>
  </si>
  <si>
    <t>OPCIONES</t>
  </si>
  <si>
    <t>CONTROL SOLUCION</t>
  </si>
  <si>
    <t>Ptos negativos</t>
  </si>
  <si>
    <t>Ptos Negativos</t>
  </si>
  <si>
    <t>Hay que mejorar</t>
  </si>
  <si>
    <t>Mejorable</t>
  </si>
  <si>
    <t>Notable, está dominado</t>
  </si>
  <si>
    <t>Excelente</t>
  </si>
  <si>
    <t>d)</t>
  </si>
  <si>
    <t>Mal, repasar temario</t>
  </si>
  <si>
    <t>Nº Tema</t>
  </si>
  <si>
    <t>Tema</t>
  </si>
  <si>
    <t>Subtema</t>
  </si>
  <si>
    <t>Preg.</t>
  </si>
  <si>
    <t>Rpta</t>
  </si>
  <si>
    <t>A U T O T E S T</t>
  </si>
  <si>
    <t>c)</t>
  </si>
  <si>
    <t>b)</t>
  </si>
  <si>
    <t>a)</t>
  </si>
  <si>
    <t>Pregunta Exa</t>
  </si>
  <si>
    <t>Pregunta Autotex</t>
  </si>
  <si>
    <t>COLUMNA</t>
  </si>
  <si>
    <t>Test</t>
  </si>
  <si>
    <t>ACADEMIA DE FORMACIÓN MILITAR Y GUARDIA CIVIL LICTOR</t>
  </si>
  <si>
    <t>Sub</t>
  </si>
  <si>
    <t>FIN</t>
  </si>
  <si>
    <t>prgt</t>
  </si>
  <si>
    <t>VERSIÓN:</t>
  </si>
  <si>
    <t>PGTAS:</t>
  </si>
  <si>
    <t>Tlf 642539835</t>
  </si>
  <si>
    <t>RESULTADO</t>
  </si>
  <si>
    <t>Titulo Test</t>
  </si>
  <si>
    <t>Titulo Portada</t>
  </si>
  <si>
    <t>Portada</t>
  </si>
  <si>
    <t>www.lictorformacion.com</t>
  </si>
  <si>
    <t>x</t>
  </si>
  <si>
    <t>DATOS DE REFERENCIA:</t>
  </si>
  <si>
    <t>PREGUNTAS EN JUEGO</t>
  </si>
  <si>
    <t>INCIO</t>
  </si>
  <si>
    <t>total</t>
  </si>
  <si>
    <t>DEFINICIÓN Y SELECCIÓN DE BLOQUES</t>
  </si>
  <si>
    <t>PORTADA:</t>
  </si>
  <si>
    <t>Nº Bloque:</t>
  </si>
  <si>
    <t>BLOQUES</t>
  </si>
  <si>
    <t>+</t>
  </si>
  <si>
    <t xml:space="preserve"> </t>
  </si>
  <si>
    <t>X</t>
  </si>
  <si>
    <t>INICIO</t>
  </si>
  <si>
    <t>PRIMER BLOQUE</t>
  </si>
  <si>
    <t>SEGUNDO BLOQUE</t>
  </si>
  <si>
    <t>ORDEN</t>
  </si>
  <si>
    <t>BLOQUE - A</t>
  </si>
  <si>
    <t>BLOQUE - B</t>
  </si>
  <si>
    <t>EN PROYECTO</t>
  </si>
  <si>
    <t>TOTALES</t>
  </si>
  <si>
    <t>EN JUEGO</t>
  </si>
  <si>
    <t>SELECCIÓN</t>
  </si>
  <si>
    <t>De apoyo</t>
  </si>
  <si>
    <t>TRABAJO</t>
  </si>
  <si>
    <t>HISTORIAL</t>
  </si>
  <si>
    <t>CADUCIDAD:</t>
  </si>
  <si>
    <t>ACTUALIZADO</t>
  </si>
  <si>
    <t>Bloque</t>
  </si>
  <si>
    <r>
      <rPr>
        <sz val="10"/>
        <color theme="0"/>
        <rFont val="Britannic Bold"/>
        <family val="2"/>
      </rPr>
      <t>®</t>
    </r>
    <r>
      <rPr>
        <sz val="10"/>
        <color theme="0"/>
        <rFont val="Arial Narrow"/>
        <family val="2"/>
      </rPr>
      <t>Copyright</t>
    </r>
  </si>
  <si>
    <t>Tests</t>
  </si>
  <si>
    <t>test</t>
  </si>
  <si>
    <t>TEXTO CADU.</t>
  </si>
  <si>
    <t>TODAS LAS PREGUNTAS</t>
  </si>
  <si>
    <t>FUENTE</t>
  </si>
  <si>
    <t>La B y C son correctas</t>
  </si>
  <si>
    <t>ACTIVIDADES POLICIALES</t>
  </si>
  <si>
    <t>TÁCTICA: APOYO AACC</t>
  </si>
  <si>
    <t>Operaciones de apoyo a autoridades civiles. Señale la opción incorrecta:</t>
  </si>
  <si>
    <t>Están definidas por los reglamentos de las Fuerzas Armadas como operaciones militares de carácter no bélico.</t>
  </si>
  <si>
    <t>El objetivo es la protección física de personas y bienes, y tendrán lugar en casos de riesgo, en los que la seguridad y la vida de las personas pueda peligrar</t>
  </si>
  <si>
    <t>Engloba las acciones u operaciones que suponen la utilización de personal, medios o unidades militares</t>
  </si>
  <si>
    <t>Pueden desarrollarse mediante las llamadas operaciones de apoyo a autoridades civiles o mediante las conocidas como acciones de cooperación</t>
  </si>
  <si>
    <t>Según la clasificación de las capacidades operativas establecida en la Publicación Doctrinal PD1-001 EMPLEO DE LAS FUERZAS TERRESTRES) en su apartado 4.3, NO es una Unidad de Combate:</t>
  </si>
  <si>
    <t>La Unidad ACORAZADA</t>
  </si>
  <si>
    <t>La Unidad de MECANIZADAS</t>
  </si>
  <si>
    <t>La Unidad de DEFENSA ANTIAÉREA</t>
  </si>
  <si>
    <t>La Unidad de RECONOCIMIENTO</t>
  </si>
  <si>
    <t>Según la clasificación de las capacidades operativas establecida en la Publicación Doctrinal PD1-001 EMPLEO DE LAS FUERZAS TERRESTRES) en su apartado 4.3, NO es una Unidad de Apoyo al Combate:</t>
  </si>
  <si>
    <t>La Unidad APOYOS DE FUEGO</t>
  </si>
  <si>
    <t>La Unidad TRANSPORTE</t>
  </si>
  <si>
    <t>La Unidad CUARTEL GENERAL</t>
  </si>
  <si>
    <t>La Unidad POLICÍA MILITAR</t>
  </si>
  <si>
    <t>Según la clasificación de las capacidades operativas establecida en la Publicación Doctrinal PD1-001 EMPLEO DE LAS FUERZAS TERRESTRES) en su apartado 4.3, NO es una Unidad de Apoyo Logístico al Combate:</t>
  </si>
  <si>
    <t>La Unidad de INTELIGENCIA</t>
  </si>
  <si>
    <t>La Unidad de ABASTECIMIENTO</t>
  </si>
  <si>
    <t>La Unidad de SANIDAD</t>
  </si>
  <si>
    <t>La Unidad de ADMINISTRACIÓN</t>
  </si>
  <si>
    <t>En los diferentes tipos de operaciones, se pueden distinguir el apoyo a autoridades civiles en territorio nacional, donde se realizan todas aquellas acciones que proporcionan apoyo a las autoridades civiles dirigidas. Señala la incorrecta:</t>
  </si>
  <si>
    <t>Siempre, bajo petición de la autoridad civil correspondiente.</t>
  </si>
  <si>
    <t>Normalmente, cuando las capacidades civiles se vean desbordadas por la magnitud de los acontecimientos.</t>
  </si>
  <si>
    <t>La amplia gama de acciones disponibles para el planeamiento y ejecución de una operación puede clasificarse en cinco categorías, quedando excluidas las acciones Ofensivas.</t>
  </si>
  <si>
    <t>La amplia gama de acciones disponibles para el planeamiento y ejecución de una operación puede clasificarse en cinco categorías: Una de ellas son las acciones Defensivas.</t>
  </si>
  <si>
    <t>Señala la incorrecta:</t>
  </si>
  <si>
    <t>Las acciones de Apoyo a autoridades civiles son las que enlazan, facilitan o crean condiciones para las acciones ofensivas, defensivas, de estabilización y de apoyo a autoridades civiles</t>
  </si>
  <si>
    <t>Las acciones de Apoyo a autoridades civiles también incluye el apoyo a las Fuerzas y Cuerpos de Seguridad del Estado en la lucha contra el terrorismo que ponga en peligro la vida de la población y sus intereses.</t>
  </si>
  <si>
    <t>El Gobierno designara la Autoridad Nacional responsable, arbitrándose los procedimientos de actuación de las unidades militares intervinientes.</t>
  </si>
  <si>
    <t>La finalidad de estas operaciones es preservar la seguridad y el bienestar de los ciudadanos en los supuestos de grave riesgo, catástrofe, calamidad u otras necesidades públicas.</t>
  </si>
  <si>
    <t>Según el Plan operativo de carácter permanente que se regula la actuación en situaciones de emergencia, tanto de la UME, como de los propios Ejércitos en apoyo a la UME, señale la correcta:</t>
  </si>
  <si>
    <t xml:space="preserve">El apoyo de las Fuerzas Armadas a las autoridades civiles se realizará con los medios disponibles más adecuados en cada momento y con la coordinación entre las autoridades civiles y militares relacionadas con la emergencia. </t>
  </si>
  <si>
    <t>La responsabilidad ante cualquier emergencia siempre será de la autoridad militar que dirija la cooperación</t>
  </si>
  <si>
    <t xml:space="preserve">La seguridad de la fuerza es primordial y no puede ser utilizada en cometidos que entrañen un riesgo adicional para la que no se haya preparado anteriormente. </t>
  </si>
  <si>
    <t xml:space="preserve">Dentro de la asignación de medios y recursos a un determinado plan territorial no pueden incluirse las unidades militares y los recursos y medios de las Fuerzas Armadas, que colaborarán únicamente según la normativa. </t>
  </si>
  <si>
    <t>Señala la correcta:</t>
  </si>
  <si>
    <t>El Jefe de Estado Mayor del Ejército (JEME) será quien se relacione con la UME</t>
  </si>
  <si>
    <t>El AMCA, entre otros cometidos, coordina a nivel nacional los apoyos de la UME con el resto de las Fuerzas Armadas</t>
  </si>
  <si>
    <t>El AMCA  designará los Coordinadores Militares de Emergencia (CME) –que estarán bajo su mando- en los ámbitos geográficos correspondientes.</t>
  </si>
  <si>
    <t>El Gobierno es quien designa la autoridad del Ejército de Tierra que deberá ejercer como Autoridad militar de coordinación de apoyos (AMCA)</t>
  </si>
  <si>
    <t>El ANCA designada, deberá ser una autoridad perteneciente al Ejército de Tierra</t>
  </si>
  <si>
    <t>Los CME servirán de enlace con las autoridades civiles; controlarán y coordinarán la actuación, ejerciendo el control táctico de las unidades de las Fuerzas Armadas; y mantendrán informado al Jefe de la UME y a las autoridades militares.</t>
  </si>
  <si>
    <t>El AMCA coordinará los apoyos de la UME a nivel nacional con el resto de las Fuerzas Armadas, a través de las autoridades militares, con independencia del Ejército al que pertenezcan</t>
  </si>
  <si>
    <t>El Jefe de la UME informará a las autoridades militares y civiles implicadas en una emergencia de las actividades realizadas bajo su mando</t>
  </si>
  <si>
    <t>Las fases básicas a tener en cuenta ante una catástrofe son: señala la incorrecta</t>
  </si>
  <si>
    <t>Previsión</t>
  </si>
  <si>
    <t>Prevención</t>
  </si>
  <si>
    <t>Planificación</t>
  </si>
  <si>
    <t>Actuación</t>
  </si>
  <si>
    <t>Catálogo de Riesgos. Definiciones. Señala la correcta:</t>
  </si>
  <si>
    <t>Se considera que hay un riesgo, cuando se produce un suceso que pueda poner en peligro la vida o los bienes de las personas.</t>
  </si>
  <si>
    <t>Se considera calamidad, cuando la actualización del riesgo puede afectar a una comunidad de personas o bienes y requiera la intervención coordinada de los recursos con los que cuentan las respectivas administraciones.</t>
  </si>
  <si>
    <t>Se produce una catástrofe, cuando la catástrofe afecta a extensas zonas geográficas y, por lo tanto, hay que adoptar medidas drásticas para contener su propagación, socorrer a los afectados y proceder a la reparación de los daños causados por la misma.</t>
  </si>
  <si>
    <t>Se puede afirmar, que el riesgo más peligroso es aquel que existe pero no está definido y, por tanto, se desconoce.</t>
  </si>
  <si>
    <t>División de la Zona de la Catástrofe. En el ÁREA DE SOCORRO se ubicará… Señala la correcta:</t>
  </si>
  <si>
    <t xml:space="preserve">El Puesto de Socorro </t>
  </si>
  <si>
    <t xml:space="preserve">Zona de clasificación de víctimas (Triage). </t>
  </si>
  <si>
    <t xml:space="preserve">El Hospital Base (pacientes graves). </t>
  </si>
  <si>
    <t xml:space="preserve">Unidad medicalizada de estabilización (UVI móvil). </t>
  </si>
  <si>
    <t>División de la Zona de la Catástrofe. En el ÁREA BASE se ubicará… Señala la correcta:</t>
  </si>
  <si>
    <t xml:space="preserve">El Centro de información. </t>
  </si>
  <si>
    <t xml:space="preserve">El Puesto de Mando </t>
  </si>
  <si>
    <t xml:space="preserve">El Aparcamiento de vehículos. </t>
  </si>
  <si>
    <t xml:space="preserve">Tiendas con material almacenado y para descanso del personal. </t>
  </si>
  <si>
    <t>La colaboración de las FAS con las autoridades civiles pueden desarrollarse mediante las llamadas acciones de cooperación o también las llamadas:</t>
  </si>
  <si>
    <t>Auxilio a la Autoridad</t>
  </si>
  <si>
    <t>Sumisión al ordenamiento jurídico</t>
  </si>
  <si>
    <t>Operaciones de apoyo a autoridades</t>
  </si>
  <si>
    <t>Operaciones de presencia militar</t>
  </si>
  <si>
    <t>Las operaciones de apoyo a autoridades civiles ¿Dónde se encuentran definidas?</t>
  </si>
  <si>
    <t>En la Ley de Carrera Militar</t>
  </si>
  <si>
    <t>En la Ley de Derechos y Deberes de los miembros de las Fuerzas Armadas</t>
  </si>
  <si>
    <t>En los reglamentos de las Fuerzas Armadas</t>
  </si>
  <si>
    <t>En la Doctrina militar</t>
  </si>
  <si>
    <t>Las operaciones de apoyo a autoridades civiles son operaciones militares de carácter:</t>
  </si>
  <si>
    <t>Disuasorio</t>
  </si>
  <si>
    <t>No bélico</t>
  </si>
  <si>
    <t>Protocolario</t>
  </si>
  <si>
    <t>Esencial</t>
  </si>
  <si>
    <t>El objetivo de las operaciones de apoyo a autoridades civiles es:</t>
  </si>
  <si>
    <t>El mantenimiento del orden público en colaboración con los miembros de las Fuerzas y Cuerpos de Seguridad del Estado</t>
  </si>
  <si>
    <t>La protección física de personas y bienes en casos de grave riesgo, catástrofe o calamidad en los que la seguridad y la vida de las personas pueda peligrar</t>
  </si>
  <si>
    <t>La protección física de personas y bienes en estado de guerra o de sitio, en los que la seguridad y la vida de las personas pueda peligar</t>
  </si>
  <si>
    <t>Las operaciones de apoyo a autoridades civiles normalmente se realizan cuando se vean desboradas por la magnitud de los acontecimiento y, siempre:</t>
  </si>
  <si>
    <t>Si así lo dispone el Presidente del Gobierno</t>
  </si>
  <si>
    <t>Si lo decreta el Ministro de Defensa</t>
  </si>
  <si>
    <t>Queda a criterio del mando militar</t>
  </si>
  <si>
    <t>Bajo petición de la autoridad civil correspondiente</t>
  </si>
  <si>
    <t>La amplia gama de acciones disponibles para el planeamiento y ejecución de una operación ¿En cuántas categorías puede clasificarse?</t>
  </si>
  <si>
    <t>Cinco</t>
  </si>
  <si>
    <t>Cuatro</t>
  </si>
  <si>
    <t>Seis</t>
  </si>
  <si>
    <t>Tres</t>
  </si>
  <si>
    <t>De las siguientes categorías de acciones disponibles para el planeamietno y ejecución de una operación, indique cuál no es una acción complementaria:</t>
  </si>
  <si>
    <t>Defensiva</t>
  </si>
  <si>
    <t>Ofensiva</t>
  </si>
  <si>
    <t>Acciones de apoyo a autoridades civiles</t>
  </si>
  <si>
    <t>APOYO A LA MOVILIDAD</t>
  </si>
  <si>
    <t>PROTECCIÓN DE INSTALACIONES</t>
  </si>
  <si>
    <t>TIRO POLICIAL</t>
  </si>
  <si>
    <t xml:space="preserve">ACTIVIDADES COMPLEMENTARIAS </t>
  </si>
  <si>
    <t>PROTECCIÓN CONTRAINCENDIOS</t>
  </si>
  <si>
    <t>LEGISLACIÓN</t>
  </si>
  <si>
    <t>DERECHO CONSTITUCIONAL</t>
  </si>
  <si>
    <t xml:space="preserve">LEGISLACIÓN </t>
  </si>
  <si>
    <t>DERECHO PENAL</t>
  </si>
  <si>
    <t>DERECHO PROCESAL</t>
  </si>
  <si>
    <t>DETENCIÓN PRISIONEROS DE GUERRA</t>
  </si>
  <si>
    <t>ORGANIZACIÓN</t>
  </si>
  <si>
    <t>LA POLICÍA MILITAR, GENERALIDADES</t>
  </si>
  <si>
    <t>LA POLICÍA MILITAR, UNIDADES</t>
  </si>
  <si>
    <t>A. Policiales + Legislación</t>
  </si>
  <si>
    <t>Legislación + Organización</t>
  </si>
  <si>
    <t>A. Policiales + Organización</t>
  </si>
  <si>
    <t>LEGISLACIÓN (DEFINICIONES)</t>
  </si>
  <si>
    <t>Protocolo</t>
  </si>
  <si>
    <t>POLICÍA MILITAR - TEST DE MUESTRA</t>
  </si>
  <si>
    <t>lictorformacion@lictorformacion.com       /     info@lictorformacion.com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</si>
</sst>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5" x14ac:knownFonts="1">
    <font>
      <sz val="10"/>
      <name val="Arial"/>
    </font>
    <font>
      <sz val="11"/>
      <color theme="1"/>
      <name val="Calibri"/>
      <family val="2"/>
      <scheme val="minor"/>
    </font>
    <font>
      <b/>
      <sz val="10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12"/>
      <name val="Arial"/>
      <family val="2"/>
    </font>
    <font>
      <b/>
      <sz val="22"/>
      <name val="Arial"/>
      <family val="2"/>
    </font>
    <font>
      <sz val="10"/>
      <color indexed="12"/>
      <name val="Arial"/>
      <family val="2"/>
    </font>
    <font>
      <b/>
      <i/>
      <sz val="12"/>
      <color indexed="12"/>
      <name val="Arial"/>
      <family val="2"/>
    </font>
    <font>
      <sz val="10"/>
      <color indexed="55"/>
      <name val="Arial"/>
      <family val="2"/>
    </font>
    <font>
      <b/>
      <i/>
      <sz val="12"/>
      <name val="Arial"/>
      <family val="2"/>
    </font>
    <font>
      <b/>
      <sz val="12"/>
      <name val="Arial"/>
      <family val="2"/>
    </font>
    <font>
      <b/>
      <sz val="10"/>
      <color indexed="63"/>
      <name val="Arial"/>
      <family val="2"/>
    </font>
    <font>
      <sz val="10"/>
      <color indexed="22"/>
      <name val="Arial"/>
      <family val="2"/>
    </font>
    <font>
      <b/>
      <sz val="10"/>
      <color indexed="22"/>
      <name val="Arial"/>
      <family val="2"/>
    </font>
    <font>
      <b/>
      <sz val="10"/>
      <color theme="0"/>
      <name val="Arial"/>
      <family val="2"/>
    </font>
    <font>
      <sz val="10"/>
      <color theme="0"/>
      <name val="Arial"/>
      <family val="2"/>
    </font>
    <font>
      <b/>
      <sz val="16"/>
      <name val="Arial"/>
      <family val="2"/>
    </font>
    <font>
      <b/>
      <sz val="10"/>
      <color rgb="FFFF0000"/>
      <name val="Arial"/>
      <family val="2"/>
    </font>
    <font>
      <sz val="10"/>
      <color theme="6" tint="-0.499984740745262"/>
      <name val="Arial Narrow"/>
      <family val="2"/>
    </font>
    <font>
      <sz val="12"/>
      <color theme="6" tint="-0.499984740745262"/>
      <name val="Arial Narrow"/>
      <family val="2"/>
    </font>
    <font>
      <sz val="9"/>
      <color theme="6" tint="-0.499984740745262"/>
      <name val="Arial Narrow"/>
      <family val="2"/>
    </font>
    <font>
      <b/>
      <sz val="10"/>
      <color theme="6" tint="-0.499984740745262"/>
      <name val="Arial Narrow"/>
      <family val="2"/>
    </font>
    <font>
      <b/>
      <sz val="9"/>
      <color theme="6" tint="-0.499984740745262"/>
      <name val="Arial Narrow"/>
      <family val="2"/>
    </font>
    <font>
      <sz val="14"/>
      <color theme="6" tint="0.39997558519241921"/>
      <name val="Arial Narrow"/>
      <family val="2"/>
    </font>
    <font>
      <sz val="10"/>
      <color theme="0"/>
      <name val="Arial Narrow"/>
      <family val="2"/>
    </font>
    <font>
      <b/>
      <sz val="14"/>
      <color theme="0"/>
      <name val="Arial Narrow"/>
      <family val="2"/>
    </font>
    <font>
      <sz val="14"/>
      <color theme="0"/>
      <name val="Arial Narrow"/>
      <family val="2"/>
    </font>
    <font>
      <sz val="10"/>
      <color rgb="FFFF0000"/>
      <name val="Arial"/>
      <family val="2"/>
    </font>
    <font>
      <sz val="12"/>
      <color theme="0"/>
      <name val="Arial Narrow"/>
      <family val="2"/>
    </font>
    <font>
      <b/>
      <sz val="20"/>
      <color theme="0"/>
      <name val="Arial Narrow"/>
      <family val="2"/>
    </font>
    <font>
      <sz val="16"/>
      <color theme="0"/>
      <name val="Arial Narrow"/>
      <family val="2"/>
    </font>
    <font>
      <sz val="16"/>
      <color theme="0"/>
      <name val="Arial"/>
      <family val="2"/>
    </font>
    <font>
      <sz val="10"/>
      <color theme="0"/>
      <name val="Britannic Bold"/>
      <family val="2"/>
    </font>
    <font>
      <b/>
      <sz val="16"/>
      <color theme="0"/>
      <name val="Arial Narrow"/>
      <family val="2"/>
    </font>
  </fonts>
  <fills count="23">
    <fill>
      <patternFill patternType="none"/>
    </fill>
    <fill>
      <patternFill patternType="gray125"/>
    </fill>
    <fill>
      <patternFill patternType="solid">
        <fgColor indexed="5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2" tint="-0.749992370372631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1" tint="4.9989318521683403E-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-0.499984740745262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 tint="0.14999847407452621"/>
        <bgColor indexed="64"/>
      </patternFill>
    </fill>
    <fill>
      <patternFill patternType="solid">
        <fgColor rgb="FF0070C0"/>
        <bgColor indexed="64"/>
      </patternFill>
    </fill>
  </fills>
  <borders count="36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</borders>
  <cellStyleXfs count="4">
    <xf numFmtId="0" fontId="0" fillId="0" borderId="0"/>
    <xf numFmtId="0" fontId="4" fillId="0" borderId="0" applyNumberFormat="0" applyFill="0" applyBorder="0" applyAlignment="0" applyProtection="0">
      <alignment vertical="top"/>
      <protection locked="0"/>
    </xf>
    <xf numFmtId="0" fontId="3" fillId="0" borderId="0"/>
    <xf numFmtId="0" fontId="1" fillId="0" borderId="0"/>
  </cellStyleXfs>
  <cellXfs count="190">
    <xf numFmtId="0" fontId="0" fillId="0" borderId="0" xfId="0"/>
    <xf numFmtId="11" fontId="6" fillId="2" borderId="0" xfId="2" applyNumberFormat="1" applyFont="1" applyFill="1" applyAlignment="1" applyProtection="1">
      <alignment horizontal="center" vertical="center" wrapText="1"/>
    </xf>
    <xf numFmtId="0" fontId="13" fillId="2" borderId="0" xfId="2" applyFont="1" applyFill="1" applyAlignment="1" applyProtection="1">
      <alignment horizontal="center"/>
    </xf>
    <xf numFmtId="0" fontId="9" fillId="2" borderId="0" xfId="2" applyFont="1" applyFill="1" applyProtection="1"/>
    <xf numFmtId="0" fontId="3" fillId="0" borderId="0" xfId="2" applyFont="1" applyFill="1" applyProtection="1"/>
    <xf numFmtId="0" fontId="3" fillId="2" borderId="0" xfId="2" applyFont="1" applyFill="1" applyProtection="1"/>
    <xf numFmtId="11" fontId="5" fillId="2" borderId="0" xfId="2" applyNumberFormat="1" applyFont="1" applyFill="1" applyAlignment="1" applyProtection="1">
      <alignment horizontal="left" vertical="center" wrapText="1"/>
    </xf>
    <xf numFmtId="0" fontId="12" fillId="3" borderId="1" xfId="2" applyFont="1" applyFill="1" applyBorder="1" applyAlignment="1" applyProtection="1">
      <alignment horizontal="center" vertical="center"/>
      <protection locked="0"/>
    </xf>
    <xf numFmtId="0" fontId="2" fillId="2" borderId="0" xfId="2" applyFont="1" applyFill="1" applyProtection="1"/>
    <xf numFmtId="0" fontId="3" fillId="4" borderId="0" xfId="2" applyFont="1" applyFill="1" applyProtection="1"/>
    <xf numFmtId="11" fontId="5" fillId="4" borderId="0" xfId="2" applyNumberFormat="1" applyFont="1" applyFill="1" applyAlignment="1" applyProtection="1">
      <alignment horizontal="left" vertical="center" wrapText="1"/>
    </xf>
    <xf numFmtId="0" fontId="13" fillId="4" borderId="0" xfId="2" applyFont="1" applyFill="1" applyAlignment="1" applyProtection="1">
      <alignment horizontal="center"/>
    </xf>
    <xf numFmtId="0" fontId="2" fillId="4" borderId="0" xfId="2" applyFont="1" applyFill="1" applyProtection="1"/>
    <xf numFmtId="11" fontId="5" fillId="0" borderId="0" xfId="2" applyNumberFormat="1" applyFont="1" applyFill="1" applyAlignment="1" applyProtection="1">
      <alignment horizontal="left" vertical="center" wrapText="1"/>
    </xf>
    <xf numFmtId="0" fontId="3" fillId="5" borderId="2" xfId="2" applyFont="1" applyFill="1" applyBorder="1" applyAlignment="1" applyProtection="1">
      <alignment horizontal="center" shrinkToFit="1"/>
    </xf>
    <xf numFmtId="0" fontId="3" fillId="0" borderId="0" xfId="2" applyFont="1" applyFill="1" applyAlignment="1" applyProtection="1">
      <alignment horizontal="center"/>
    </xf>
    <xf numFmtId="0" fontId="3" fillId="6" borderId="0" xfId="2" applyFont="1" applyFill="1" applyAlignment="1" applyProtection="1">
      <alignment horizontal="center"/>
    </xf>
    <xf numFmtId="0" fontId="3" fillId="0" borderId="2" xfId="2" applyFont="1" applyFill="1" applyBorder="1" applyAlignment="1" applyProtection="1">
      <alignment horizontal="center"/>
    </xf>
    <xf numFmtId="0" fontId="15" fillId="7" borderId="0" xfId="2" applyFont="1" applyFill="1" applyAlignment="1" applyProtection="1">
      <alignment horizontal="center"/>
    </xf>
    <xf numFmtId="11" fontId="11" fillId="0" borderId="2" xfId="0" applyNumberFormat="1" applyFont="1" applyBorder="1" applyAlignment="1" applyProtection="1">
      <alignment horizontal="left" vertical="center" wrapText="1"/>
    </xf>
    <xf numFmtId="0" fontId="14" fillId="4" borderId="0" xfId="0" applyFont="1" applyFill="1" applyAlignment="1" applyProtection="1">
      <alignment horizontal="center"/>
    </xf>
    <xf numFmtId="11" fontId="3" fillId="3" borderId="2" xfId="0" applyNumberFormat="1" applyFont="1" applyFill="1" applyBorder="1" applyAlignment="1" applyProtection="1">
      <alignment horizontal="left" vertical="center" wrapText="1"/>
    </xf>
    <xf numFmtId="0" fontId="13" fillId="4" borderId="3" xfId="0" applyFont="1" applyFill="1" applyBorder="1" applyAlignment="1" applyProtection="1"/>
    <xf numFmtId="11" fontId="5" fillId="4" borderId="0" xfId="0" applyNumberFormat="1" applyFont="1" applyFill="1" applyAlignment="1" applyProtection="1">
      <alignment horizontal="left" vertical="center" wrapText="1"/>
    </xf>
    <xf numFmtId="0" fontId="13" fillId="4" borderId="0" xfId="0" applyFont="1" applyFill="1" applyAlignment="1" applyProtection="1">
      <alignment horizontal="center"/>
    </xf>
    <xf numFmtId="0" fontId="10" fillId="3" borderId="2" xfId="0" applyFont="1" applyFill="1" applyBorder="1" applyAlignment="1" applyProtection="1">
      <alignment horizontal="center" vertical="center"/>
      <protection locked="0"/>
    </xf>
    <xf numFmtId="0" fontId="10" fillId="4" borderId="0" xfId="0" applyFont="1" applyFill="1" applyAlignment="1" applyProtection="1">
      <alignment horizontal="center" vertical="center"/>
      <protection locked="0"/>
    </xf>
    <xf numFmtId="0" fontId="10" fillId="4" borderId="0" xfId="0" applyFont="1" applyFill="1" applyBorder="1" applyAlignment="1" applyProtection="1">
      <alignment horizontal="center" vertical="center" wrapText="1"/>
      <protection locked="0"/>
    </xf>
    <xf numFmtId="0" fontId="7" fillId="2" borderId="0" xfId="1" applyFont="1" applyFill="1" applyAlignment="1" applyProtection="1"/>
    <xf numFmtId="0" fontId="3" fillId="2" borderId="21" xfId="2" applyFont="1" applyFill="1" applyBorder="1" applyAlignment="1" applyProtection="1">
      <alignment horizontal="center"/>
    </xf>
    <xf numFmtId="0" fontId="3" fillId="8" borderId="0" xfId="2" applyFont="1" applyFill="1" applyBorder="1" applyAlignment="1" applyProtection="1">
      <alignment horizontal="center" shrinkToFit="1"/>
    </xf>
    <xf numFmtId="0" fontId="15" fillId="8" borderId="0" xfId="2" applyFont="1" applyFill="1" applyBorder="1" applyAlignment="1" applyProtection="1">
      <alignment horizontal="center" shrinkToFit="1"/>
    </xf>
    <xf numFmtId="0" fontId="3" fillId="9" borderId="2" xfId="2" applyFill="1" applyBorder="1" applyAlignment="1">
      <alignment shrinkToFit="1"/>
    </xf>
    <xf numFmtId="0" fontId="3" fillId="0" borderId="2" xfId="2" applyBorder="1" applyAlignment="1">
      <alignment shrinkToFit="1"/>
    </xf>
    <xf numFmtId="0" fontId="3" fillId="9" borderId="0" xfId="2" applyFont="1" applyFill="1" applyBorder="1" applyAlignment="1" applyProtection="1">
      <alignment horizontal="center" shrinkToFit="1"/>
    </xf>
    <xf numFmtId="0" fontId="17" fillId="0" borderId="0" xfId="2" applyFont="1" applyFill="1" applyBorder="1" applyAlignment="1" applyProtection="1">
      <alignment horizontal="center" shrinkToFit="1"/>
    </xf>
    <xf numFmtId="0" fontId="2" fillId="9" borderId="0" xfId="2" applyFont="1" applyFill="1" applyBorder="1" applyAlignment="1" applyProtection="1">
      <alignment horizontal="center" shrinkToFit="1"/>
    </xf>
    <xf numFmtId="0" fontId="18" fillId="10" borderId="0" xfId="2" applyFont="1" applyFill="1" applyAlignment="1" applyProtection="1">
      <alignment horizontal="center"/>
    </xf>
    <xf numFmtId="0" fontId="3" fillId="0" borderId="2" xfId="2" applyFill="1" applyBorder="1" applyAlignment="1">
      <alignment shrinkToFit="1"/>
    </xf>
    <xf numFmtId="1" fontId="3" fillId="9" borderId="2" xfId="2" applyNumberFormat="1" applyFill="1" applyBorder="1" applyAlignment="1">
      <alignment horizontal="center" shrinkToFit="1"/>
    </xf>
    <xf numFmtId="0" fontId="3" fillId="9" borderId="2" xfId="2" applyFill="1" applyBorder="1" applyAlignment="1">
      <alignment horizontal="center" shrinkToFit="1"/>
    </xf>
    <xf numFmtId="0" fontId="3" fillId="0" borderId="0" xfId="2" applyAlignment="1">
      <alignment shrinkToFit="1"/>
    </xf>
    <xf numFmtId="1" fontId="3" fillId="0" borderId="2" xfId="2" applyNumberFormat="1" applyBorder="1" applyAlignment="1">
      <alignment horizontal="center" shrinkToFit="1"/>
    </xf>
    <xf numFmtId="0" fontId="3" fillId="0" borderId="2" xfId="2" applyBorder="1" applyAlignment="1">
      <alignment horizontal="center" shrinkToFit="1"/>
    </xf>
    <xf numFmtId="0" fontId="3" fillId="9" borderId="2" xfId="2" applyFill="1" applyBorder="1" applyAlignment="1">
      <alignment horizontal="left" shrinkToFit="1"/>
    </xf>
    <xf numFmtId="0" fontId="3" fillId="0" borderId="2" xfId="2" applyBorder="1" applyAlignment="1">
      <alignment horizontal="left" shrinkToFit="1"/>
    </xf>
    <xf numFmtId="0" fontId="8" fillId="2" borderId="0" xfId="1" applyFont="1" applyFill="1" applyAlignment="1" applyProtection="1">
      <alignment horizontal="center" vertical="center" wrapText="1"/>
      <protection locked="0"/>
    </xf>
    <xf numFmtId="0" fontId="10" fillId="2" borderId="0" xfId="2" applyFont="1" applyFill="1" applyAlignment="1" applyProtection="1">
      <alignment vertical="center" wrapText="1"/>
      <protection locked="0"/>
    </xf>
    <xf numFmtId="0" fontId="10" fillId="4" borderId="0" xfId="2" applyFont="1" applyFill="1" applyAlignment="1" applyProtection="1">
      <alignment horizontal="center" vertical="center" wrapText="1"/>
      <protection locked="0"/>
    </xf>
    <xf numFmtId="0" fontId="2" fillId="0" borderId="0" xfId="2" applyFont="1" applyFill="1" applyBorder="1" applyAlignment="1" applyProtection="1">
      <alignment horizontal="center" shrinkToFit="1"/>
    </xf>
    <xf numFmtId="0" fontId="3" fillId="0" borderId="0" xfId="2" applyFont="1" applyFill="1" applyBorder="1" applyAlignment="1" applyProtection="1">
      <alignment horizontal="center" shrinkToFit="1"/>
      <protection locked="0"/>
    </xf>
    <xf numFmtId="0" fontId="10" fillId="4" borderId="0" xfId="0" applyFont="1" applyFill="1" applyAlignment="1" applyProtection="1">
      <alignment horizontal="center" vertical="center" wrapText="1"/>
      <protection locked="0"/>
    </xf>
    <xf numFmtId="0" fontId="10" fillId="0" borderId="0" xfId="2" applyFont="1" applyFill="1" applyAlignment="1" applyProtection="1">
      <alignment horizontal="center" vertical="center" wrapText="1"/>
      <protection locked="0"/>
    </xf>
    <xf numFmtId="0" fontId="3" fillId="8" borderId="0" xfId="2" applyFont="1" applyFill="1" applyBorder="1" applyAlignment="1" applyProtection="1">
      <alignment horizontal="center" shrinkToFit="1"/>
      <protection locked="0"/>
    </xf>
    <xf numFmtId="0" fontId="16" fillId="11" borderId="2" xfId="2" applyFont="1" applyFill="1" applyBorder="1" applyAlignment="1">
      <alignment shrinkToFit="1"/>
    </xf>
    <xf numFmtId="0" fontId="17" fillId="12" borderId="0" xfId="2" applyFont="1" applyFill="1" applyBorder="1" applyAlignment="1" applyProtection="1">
      <alignment horizontal="center" shrinkToFit="1"/>
    </xf>
    <xf numFmtId="0" fontId="15" fillId="12" borderId="0" xfId="2" applyFont="1" applyFill="1" applyBorder="1" applyAlignment="1" applyProtection="1">
      <alignment horizontal="center" shrinkToFit="1"/>
    </xf>
    <xf numFmtId="0" fontId="2" fillId="4" borderId="0" xfId="2" applyFont="1" applyFill="1" applyAlignment="1" applyProtection="1">
      <alignment shrinkToFit="1"/>
      <protection locked="0"/>
    </xf>
    <xf numFmtId="0" fontId="2" fillId="2" borderId="0" xfId="2" applyFont="1" applyFill="1" applyAlignment="1" applyProtection="1">
      <alignment shrinkToFit="1"/>
      <protection locked="0"/>
    </xf>
    <xf numFmtId="0" fontId="2" fillId="0" borderId="0" xfId="2" applyFont="1" applyFill="1" applyAlignment="1" applyProtection="1">
      <alignment shrinkToFit="1"/>
      <protection locked="0"/>
    </xf>
    <xf numFmtId="0" fontId="3" fillId="4" borderId="0" xfId="2" applyFont="1" applyFill="1" applyAlignment="1" applyProtection="1">
      <alignment shrinkToFit="1"/>
      <protection locked="0"/>
    </xf>
    <xf numFmtId="0" fontId="3" fillId="13" borderId="0" xfId="2" applyFont="1" applyFill="1" applyAlignment="1" applyProtection="1">
      <alignment horizontal="center"/>
      <protection locked="0"/>
    </xf>
    <xf numFmtId="0" fontId="24" fillId="14" borderId="16" xfId="0" applyFont="1" applyFill="1" applyBorder="1" applyAlignment="1" applyProtection="1">
      <alignment horizontal="center" shrinkToFit="1"/>
    </xf>
    <xf numFmtId="0" fontId="19" fillId="15" borderId="0" xfId="0" applyFont="1" applyFill="1" applyProtection="1"/>
    <xf numFmtId="0" fontId="20" fillId="15" borderId="0" xfId="0" applyFont="1" applyFill="1" applyProtection="1"/>
    <xf numFmtId="0" fontId="20" fillId="15" borderId="0" xfId="0" applyFont="1" applyFill="1" applyAlignment="1" applyProtection="1">
      <alignment horizontal="center"/>
    </xf>
    <xf numFmtId="0" fontId="19" fillId="15" borderId="7" xfId="0" applyFont="1" applyFill="1" applyBorder="1" applyProtection="1"/>
    <xf numFmtId="0" fontId="19" fillId="15" borderId="0" xfId="0" applyFont="1" applyFill="1" applyBorder="1" applyProtection="1"/>
    <xf numFmtId="0" fontId="19" fillId="15" borderId="8" xfId="0" applyFont="1" applyFill="1" applyBorder="1" applyProtection="1"/>
    <xf numFmtId="0" fontId="25" fillId="16" borderId="0" xfId="0" applyFont="1" applyFill="1" applyProtection="1"/>
    <xf numFmtId="0" fontId="26" fillId="16" borderId="0" xfId="0" applyFont="1" applyFill="1" applyProtection="1"/>
    <xf numFmtId="0" fontId="27" fillId="16" borderId="0" xfId="0" applyFont="1" applyFill="1" applyBorder="1" applyAlignment="1" applyProtection="1">
      <alignment horizontal="center"/>
    </xf>
    <xf numFmtId="0" fontId="27" fillId="16" borderId="0" xfId="0" applyFont="1" applyFill="1" applyProtection="1"/>
    <xf numFmtId="0" fontId="27" fillId="16" borderId="16" xfId="0" applyFont="1" applyFill="1" applyBorder="1" applyAlignment="1" applyProtection="1">
      <alignment horizontal="center" shrinkToFit="1"/>
    </xf>
    <xf numFmtId="0" fontId="27" fillId="16" borderId="22" xfId="0" applyFont="1" applyFill="1" applyBorder="1" applyAlignment="1" applyProtection="1">
      <alignment horizontal="center" shrinkToFit="1"/>
    </xf>
    <xf numFmtId="0" fontId="26" fillId="16" borderId="0" xfId="0" applyFont="1" applyFill="1" applyBorder="1" applyAlignment="1" applyProtection="1">
      <alignment horizontal="center"/>
    </xf>
    <xf numFmtId="0" fontId="15" fillId="17" borderId="2" xfId="2" applyFont="1" applyFill="1" applyBorder="1" applyAlignment="1">
      <alignment horizontal="center" shrinkToFit="1"/>
    </xf>
    <xf numFmtId="0" fontId="21" fillId="18" borderId="0" xfId="0" applyFont="1" applyFill="1" applyProtection="1"/>
    <xf numFmtId="11" fontId="19" fillId="18" borderId="0" xfId="1" applyNumberFormat="1" applyFont="1" applyFill="1" applyBorder="1" applyAlignment="1" applyProtection="1">
      <alignment shrinkToFit="1"/>
    </xf>
    <xf numFmtId="0" fontId="22" fillId="18" borderId="0" xfId="0" applyNumberFormat="1" applyFont="1" applyFill="1" applyBorder="1" applyAlignment="1" applyProtection="1">
      <alignment horizontal="center"/>
    </xf>
    <xf numFmtId="0" fontId="21" fillId="18" borderId="0" xfId="0" applyFont="1" applyFill="1" applyAlignment="1" applyProtection="1">
      <alignment horizontal="center"/>
    </xf>
    <xf numFmtId="0" fontId="23" fillId="18" borderId="0" xfId="0" applyFont="1" applyFill="1" applyBorder="1" applyProtection="1"/>
    <xf numFmtId="0" fontId="21" fillId="18" borderId="25" xfId="0" applyFont="1" applyFill="1" applyBorder="1" applyAlignment="1" applyProtection="1">
      <alignment horizontal="center"/>
    </xf>
    <xf numFmtId="0" fontId="21" fillId="18" borderId="2" xfId="0" applyFont="1" applyFill="1" applyBorder="1" applyAlignment="1" applyProtection="1">
      <alignment horizontal="center"/>
    </xf>
    <xf numFmtId="0" fontId="21" fillId="18" borderId="26" xfId="0" applyFont="1" applyFill="1" applyBorder="1" applyAlignment="1" applyProtection="1">
      <alignment horizontal="center"/>
    </xf>
    <xf numFmtId="0" fontId="21" fillId="18" borderId="21" xfId="0" applyFont="1" applyFill="1" applyBorder="1" applyAlignment="1" applyProtection="1">
      <alignment horizontal="center"/>
    </xf>
    <xf numFmtId="0" fontId="21" fillId="18" borderId="2" xfId="0" applyFont="1" applyFill="1" applyBorder="1" applyAlignment="1" applyProtection="1">
      <alignment shrinkToFit="1"/>
    </xf>
    <xf numFmtId="0" fontId="21" fillId="18" borderId="2" xfId="0" applyFont="1" applyFill="1" applyBorder="1" applyProtection="1"/>
    <xf numFmtId="0" fontId="21" fillId="18" borderId="0" xfId="0" applyFont="1" applyFill="1" applyAlignment="1" applyProtection="1"/>
    <xf numFmtId="11" fontId="7" fillId="18" borderId="0" xfId="1" applyNumberFormat="1" applyFont="1" applyFill="1" applyBorder="1" applyAlignment="1" applyProtection="1">
      <alignment shrinkToFit="1"/>
    </xf>
    <xf numFmtId="0" fontId="23" fillId="18" borderId="17" xfId="0" applyFont="1" applyFill="1" applyBorder="1" applyProtection="1"/>
    <xf numFmtId="0" fontId="23" fillId="18" borderId="18" xfId="0" applyFont="1" applyFill="1" applyBorder="1" applyProtection="1"/>
    <xf numFmtId="0" fontId="23" fillId="18" borderId="19" xfId="0" applyFont="1" applyFill="1" applyBorder="1" applyProtection="1"/>
    <xf numFmtId="0" fontId="21" fillId="18" borderId="27" xfId="0" applyFont="1" applyFill="1" applyBorder="1" applyAlignment="1" applyProtection="1">
      <alignment horizontal="center"/>
    </xf>
    <xf numFmtId="0" fontId="23" fillId="18" borderId="2" xfId="0" applyFont="1" applyFill="1" applyBorder="1" applyProtection="1"/>
    <xf numFmtId="0" fontId="19" fillId="18" borderId="0" xfId="0" applyFont="1" applyFill="1" applyProtection="1"/>
    <xf numFmtId="0" fontId="19" fillId="18" borderId="0" xfId="0" applyFont="1" applyFill="1" applyAlignment="1" applyProtection="1"/>
    <xf numFmtId="0" fontId="19" fillId="18" borderId="0" xfId="0" applyFont="1" applyFill="1" applyAlignment="1" applyProtection="1">
      <alignment horizontal="center"/>
    </xf>
    <xf numFmtId="0" fontId="19" fillId="18" borderId="7" xfId="0" applyFont="1" applyFill="1" applyBorder="1" applyProtection="1"/>
    <xf numFmtId="0" fontId="19" fillId="18" borderId="0" xfId="0" applyFont="1" applyFill="1" applyBorder="1" applyProtection="1"/>
    <xf numFmtId="0" fontId="19" fillId="18" borderId="8" xfId="0" applyFont="1" applyFill="1" applyBorder="1" applyProtection="1"/>
    <xf numFmtId="11" fontId="7" fillId="18" borderId="0" xfId="1" applyNumberFormat="1" applyFont="1" applyFill="1" applyBorder="1" applyAlignment="1" applyProtection="1"/>
    <xf numFmtId="0" fontId="19" fillId="15" borderId="0" xfId="0" applyFont="1" applyFill="1" applyAlignment="1" applyProtection="1">
      <alignment horizontal="center"/>
    </xf>
    <xf numFmtId="0" fontId="2" fillId="19" borderId="0" xfId="0" applyFont="1" applyFill="1" applyProtection="1"/>
    <xf numFmtId="0" fontId="0" fillId="19" borderId="0" xfId="0" applyFill="1" applyProtection="1"/>
    <xf numFmtId="0" fontId="0" fillId="19" borderId="2" xfId="0" applyFill="1" applyBorder="1" applyProtection="1"/>
    <xf numFmtId="0" fontId="3" fillId="19" borderId="2" xfId="0" applyFont="1" applyFill="1" applyBorder="1" applyProtection="1"/>
    <xf numFmtId="0" fontId="3" fillId="19" borderId="0" xfId="0" applyFont="1" applyFill="1" applyProtection="1"/>
    <xf numFmtId="0" fontId="0" fillId="0" borderId="2" xfId="0" applyFill="1" applyBorder="1" applyProtection="1">
      <protection locked="0"/>
    </xf>
    <xf numFmtId="0" fontId="0" fillId="19" borderId="0" xfId="0" applyFill="1" applyBorder="1" applyProtection="1"/>
    <xf numFmtId="0" fontId="3" fillId="19" borderId="17" xfId="0" applyFont="1" applyFill="1" applyBorder="1" applyProtection="1"/>
    <xf numFmtId="0" fontId="3" fillId="19" borderId="17" xfId="0" applyFont="1" applyFill="1" applyBorder="1" applyAlignment="1" applyProtection="1">
      <alignment horizontal="right"/>
    </xf>
    <xf numFmtId="0" fontId="0" fillId="19" borderId="19" xfId="0" applyFill="1" applyBorder="1" applyProtection="1"/>
    <xf numFmtId="0" fontId="3" fillId="0" borderId="0" xfId="0" applyFont="1"/>
    <xf numFmtId="0" fontId="0" fillId="0" borderId="0" xfId="0" applyAlignment="1">
      <alignment horizontal="center"/>
    </xf>
    <xf numFmtId="0" fontId="26" fillId="16" borderId="0" xfId="0" applyFont="1" applyFill="1" applyAlignment="1" applyProtection="1"/>
    <xf numFmtId="0" fontId="19" fillId="15" borderId="0" xfId="0" applyFont="1" applyFill="1" applyAlignment="1" applyProtection="1"/>
    <xf numFmtId="0" fontId="20" fillId="15" borderId="0" xfId="0" applyFont="1" applyFill="1" applyAlignment="1" applyProtection="1"/>
    <xf numFmtId="0" fontId="15" fillId="21" borderId="0" xfId="0" applyFont="1" applyFill="1" applyProtection="1">
      <protection locked="0"/>
    </xf>
    <xf numFmtId="0" fontId="0" fillId="0" borderId="2" xfId="0" applyFill="1" applyBorder="1" applyProtection="1"/>
    <xf numFmtId="11" fontId="3" fillId="19" borderId="19" xfId="0" applyNumberFormat="1" applyFont="1" applyFill="1" applyBorder="1" applyAlignment="1" applyProtection="1">
      <alignment shrinkToFit="1"/>
    </xf>
    <xf numFmtId="0" fontId="3" fillId="0" borderId="2" xfId="0" applyFont="1" applyFill="1" applyBorder="1" applyAlignment="1" applyProtection="1">
      <alignment shrinkToFit="1"/>
      <protection locked="0"/>
    </xf>
    <xf numFmtId="0" fontId="0" fillId="9" borderId="2" xfId="0" applyFill="1" applyBorder="1"/>
    <xf numFmtId="11" fontId="22" fillId="18" borderId="0" xfId="1" applyNumberFormat="1" applyFont="1" applyFill="1" applyBorder="1" applyAlignment="1" applyProtection="1"/>
    <xf numFmtId="0" fontId="22" fillId="18" borderId="0" xfId="0" applyFont="1" applyFill="1" applyAlignment="1" applyProtection="1"/>
    <xf numFmtId="14" fontId="3" fillId="0" borderId="2" xfId="2" applyNumberFormat="1" applyFont="1" applyBorder="1" applyAlignment="1">
      <alignment shrinkToFit="1"/>
    </xf>
    <xf numFmtId="0" fontId="0" fillId="20" borderId="2" xfId="0" applyFill="1" applyBorder="1" applyAlignment="1" applyProtection="1">
      <alignment horizontal="right"/>
      <protection locked="0"/>
    </xf>
    <xf numFmtId="14" fontId="0" fillId="20" borderId="2" xfId="0" applyNumberFormat="1" applyFill="1" applyBorder="1" applyAlignment="1" applyProtection="1">
      <alignment horizontal="right"/>
      <protection locked="0"/>
    </xf>
    <xf numFmtId="14" fontId="3" fillId="20" borderId="2" xfId="0" applyNumberFormat="1" applyFont="1" applyFill="1" applyBorder="1" applyAlignment="1" applyProtection="1">
      <alignment horizontal="right"/>
      <protection locked="0"/>
    </xf>
    <xf numFmtId="0" fontId="3" fillId="9" borderId="2" xfId="2" applyFont="1" applyFill="1" applyBorder="1" applyAlignment="1">
      <alignment horizontal="left" shrinkToFit="1"/>
    </xf>
    <xf numFmtId="0" fontId="3" fillId="0" borderId="2" xfId="2" applyFont="1" applyBorder="1" applyAlignment="1">
      <alignment horizontal="left" shrinkToFit="1"/>
    </xf>
    <xf numFmtId="14" fontId="3" fillId="9" borderId="2" xfId="2" applyNumberFormat="1" applyFont="1" applyFill="1" applyBorder="1" applyAlignment="1">
      <alignment shrinkToFit="1"/>
    </xf>
    <xf numFmtId="0" fontId="28" fillId="0" borderId="2" xfId="2" applyFont="1" applyBorder="1" applyAlignment="1">
      <alignment horizontal="left" shrinkToFit="1"/>
    </xf>
    <xf numFmtId="0" fontId="25" fillId="22" borderId="0" xfId="0" applyFont="1" applyFill="1" applyProtection="1"/>
    <xf numFmtId="0" fontId="29" fillId="22" borderId="0" xfId="0" applyFont="1" applyFill="1" applyProtection="1"/>
    <xf numFmtId="0" fontId="25" fillId="22" borderId="4" xfId="0" applyFont="1" applyFill="1" applyBorder="1" applyProtection="1"/>
    <xf numFmtId="0" fontId="25" fillId="22" borderId="5" xfId="0" applyFont="1" applyFill="1" applyBorder="1" applyProtection="1"/>
    <xf numFmtId="0" fontId="25" fillId="22" borderId="6" xfId="0" applyFont="1" applyFill="1" applyBorder="1" applyProtection="1"/>
    <xf numFmtId="0" fontId="30" fillId="22" borderId="0" xfId="0" applyFont="1" applyFill="1" applyAlignment="1" applyProtection="1">
      <alignment horizontal="center"/>
    </xf>
    <xf numFmtId="0" fontId="25" fillId="22" borderId="7" xfId="0" applyFont="1" applyFill="1" applyBorder="1" applyProtection="1"/>
    <xf numFmtId="0" fontId="25" fillId="22" borderId="0" xfId="0" applyFont="1" applyFill="1" applyBorder="1" applyProtection="1"/>
    <xf numFmtId="0" fontId="25" fillId="22" borderId="8" xfId="0" applyFont="1" applyFill="1" applyBorder="1" applyProtection="1"/>
    <xf numFmtId="0" fontId="25" fillId="22" borderId="0" xfId="0" applyFont="1" applyFill="1" applyBorder="1" applyAlignment="1" applyProtection="1">
      <alignment horizontal="center"/>
    </xf>
    <xf numFmtId="0" fontId="25" fillId="22" borderId="9" xfId="0" applyFont="1" applyFill="1" applyBorder="1" applyAlignment="1" applyProtection="1">
      <alignment horizontal="center"/>
    </xf>
    <xf numFmtId="0" fontId="25" fillId="22" borderId="9" xfId="0" applyFont="1" applyFill="1" applyBorder="1" applyProtection="1"/>
    <xf numFmtId="0" fontId="25" fillId="22" borderId="10" xfId="0" applyFont="1" applyFill="1" applyBorder="1" applyAlignment="1" applyProtection="1">
      <alignment horizontal="center"/>
    </xf>
    <xf numFmtId="0" fontId="31" fillId="22" borderId="0" xfId="0" applyFont="1" applyFill="1" applyAlignment="1" applyProtection="1">
      <alignment horizontal="center"/>
    </xf>
    <xf numFmtId="0" fontId="31" fillId="22" borderId="0" xfId="1" applyFont="1" applyFill="1" applyAlignment="1" applyProtection="1">
      <alignment horizontal="center"/>
    </xf>
    <xf numFmtId="0" fontId="32" fillId="22" borderId="0" xfId="1" applyFont="1" applyFill="1" applyAlignment="1" applyProtection="1">
      <alignment horizontal="center"/>
    </xf>
    <xf numFmtId="0" fontId="25" fillId="22" borderId="0" xfId="0" applyFont="1" applyFill="1" applyAlignment="1" applyProtection="1">
      <alignment horizontal="center"/>
    </xf>
    <xf numFmtId="0" fontId="25" fillId="22" borderId="11" xfId="0" applyFont="1" applyFill="1" applyBorder="1" applyProtection="1"/>
    <xf numFmtId="0" fontId="25" fillId="22" borderId="12" xfId="0" applyFont="1" applyFill="1" applyBorder="1" applyProtection="1"/>
    <xf numFmtId="0" fontId="25" fillId="22" borderId="13" xfId="0" applyFont="1" applyFill="1" applyBorder="1" applyProtection="1"/>
    <xf numFmtId="0" fontId="25" fillId="22" borderId="12" xfId="0" applyFont="1" applyFill="1" applyBorder="1" applyAlignment="1" applyProtection="1">
      <alignment horizontal="center"/>
    </xf>
    <xf numFmtId="0" fontId="25" fillId="22" borderId="14" xfId="0" applyFont="1" applyFill="1" applyBorder="1" applyAlignment="1" applyProtection="1">
      <alignment horizontal="center"/>
    </xf>
    <xf numFmtId="0" fontId="25" fillId="22" borderId="14" xfId="0" applyFont="1" applyFill="1" applyBorder="1" applyProtection="1"/>
    <xf numFmtId="0" fontId="25" fillId="22" borderId="15" xfId="0" applyFont="1" applyFill="1" applyBorder="1" applyAlignment="1" applyProtection="1">
      <alignment horizontal="center"/>
    </xf>
    <xf numFmtId="0" fontId="25" fillId="18" borderId="0" xfId="0" applyFont="1" applyFill="1" applyProtection="1"/>
    <xf numFmtId="0" fontId="29" fillId="18" borderId="0" xfId="0" applyFont="1" applyFill="1" applyAlignment="1" applyProtection="1"/>
    <xf numFmtId="0" fontId="16" fillId="18" borderId="0" xfId="0" applyFont="1" applyFill="1"/>
    <xf numFmtId="0" fontId="29" fillId="18" borderId="0" xfId="0" applyFont="1" applyFill="1" applyAlignment="1" applyProtection="1">
      <alignment horizontal="center"/>
    </xf>
    <xf numFmtId="0" fontId="29" fillId="18" borderId="0" xfId="0" applyFont="1" applyFill="1" applyProtection="1"/>
    <xf numFmtId="0" fontId="31" fillId="18" borderId="0" xfId="0" applyFont="1" applyFill="1" applyAlignment="1" applyProtection="1">
      <alignment horizontal="center"/>
    </xf>
    <xf numFmtId="0" fontId="31" fillId="18" borderId="0" xfId="1" applyFont="1" applyFill="1" applyAlignment="1" applyProtection="1">
      <alignment horizontal="center"/>
    </xf>
    <xf numFmtId="0" fontId="32" fillId="18" borderId="0" xfId="1" applyFont="1" applyFill="1" applyAlignment="1" applyProtection="1">
      <alignment horizontal="center"/>
    </xf>
    <xf numFmtId="0" fontId="34" fillId="18" borderId="0" xfId="0" applyFont="1" applyFill="1" applyAlignment="1" applyProtection="1">
      <alignment horizontal="center"/>
    </xf>
    <xf numFmtId="0" fontId="27" fillId="5" borderId="23" xfId="0" applyFont="1" applyFill="1" applyBorder="1" applyAlignment="1" applyProtection="1">
      <alignment horizontal="center" shrinkToFit="1"/>
    </xf>
    <xf numFmtId="0" fontId="27" fillId="5" borderId="16" xfId="0" applyFont="1" applyFill="1" applyBorder="1" applyAlignment="1" applyProtection="1">
      <alignment horizontal="center" shrinkToFit="1"/>
    </xf>
    <xf numFmtId="0" fontId="27" fillId="5" borderId="24" xfId="0" applyFont="1" applyFill="1" applyBorder="1" applyAlignment="1" applyProtection="1">
      <alignment horizontal="center" shrinkToFit="1"/>
    </xf>
    <xf numFmtId="0" fontId="24" fillId="14" borderId="0" xfId="0" applyFont="1" applyFill="1" applyBorder="1" applyAlignment="1" applyProtection="1">
      <alignment horizontal="center" shrinkToFit="1"/>
    </xf>
    <xf numFmtId="0" fontId="24" fillId="0" borderId="0" xfId="0" applyFont="1" applyFill="1" applyBorder="1" applyAlignment="1" applyProtection="1">
      <alignment horizontal="center" shrinkToFit="1"/>
    </xf>
    <xf numFmtId="0" fontId="19" fillId="18" borderId="30" xfId="0" applyFont="1" applyFill="1" applyBorder="1" applyProtection="1"/>
    <xf numFmtId="0" fontId="27" fillId="5" borderId="31" xfId="0" applyFont="1" applyFill="1" applyBorder="1" applyAlignment="1" applyProtection="1">
      <alignment horizontal="center" shrinkToFit="1"/>
    </xf>
    <xf numFmtId="0" fontId="21" fillId="18" borderId="32" xfId="0" applyFont="1" applyFill="1" applyBorder="1" applyAlignment="1" applyProtection="1">
      <alignment horizontal="center"/>
    </xf>
    <xf numFmtId="0" fontId="27" fillId="16" borderId="33" xfId="0" applyFont="1" applyFill="1" applyBorder="1" applyAlignment="1" applyProtection="1">
      <alignment horizontal="center" shrinkToFit="1"/>
    </xf>
    <xf numFmtId="0" fontId="27" fillId="16" borderId="34" xfId="0" applyFont="1" applyFill="1" applyBorder="1" applyAlignment="1" applyProtection="1">
      <alignment horizontal="center" shrinkToFit="1"/>
    </xf>
    <xf numFmtId="0" fontId="27" fillId="16" borderId="35" xfId="0" applyFont="1" applyFill="1" applyBorder="1" applyAlignment="1" applyProtection="1">
      <alignment horizontal="center" shrinkToFit="1"/>
    </xf>
    <xf numFmtId="0" fontId="27" fillId="16" borderId="13" xfId="0" applyFont="1" applyFill="1" applyBorder="1" applyAlignment="1" applyProtection="1">
      <alignment horizontal="center" shrinkToFit="1"/>
    </xf>
    <xf numFmtId="0" fontId="3" fillId="19" borderId="0" xfId="0" applyFont="1" applyFill="1" applyBorder="1" applyProtection="1"/>
    <xf numFmtId="0" fontId="0" fillId="19" borderId="2" xfId="0" applyFill="1" applyBorder="1" applyAlignment="1" applyProtection="1">
      <alignment horizontal="center"/>
    </xf>
    <xf numFmtId="11" fontId="6" fillId="2" borderId="0" xfId="2" applyNumberFormat="1" applyFont="1" applyFill="1" applyAlignment="1" applyProtection="1">
      <alignment horizontal="center" vertical="center" wrapText="1" shrinkToFit="1"/>
    </xf>
    <xf numFmtId="0" fontId="23" fillId="18" borderId="5" xfId="0" applyFont="1" applyFill="1" applyBorder="1" applyProtection="1"/>
    <xf numFmtId="0" fontId="23" fillId="18" borderId="12" xfId="0" applyFont="1" applyFill="1" applyBorder="1" applyProtection="1"/>
    <xf numFmtId="0" fontId="7" fillId="19" borderId="0" xfId="1" applyFont="1" applyFill="1" applyAlignment="1" applyProtection="1"/>
    <xf numFmtId="0" fontId="26" fillId="16" borderId="0" xfId="0" applyFont="1" applyFill="1" applyBorder="1" applyAlignment="1" applyProtection="1">
      <alignment horizontal="center"/>
    </xf>
    <xf numFmtId="0" fontId="3" fillId="4" borderId="20" xfId="2" applyFont="1" applyFill="1" applyBorder="1" applyAlignment="1" applyProtection="1">
      <alignment horizontal="center" vertical="center" shrinkToFit="1"/>
    </xf>
    <xf numFmtId="0" fontId="0" fillId="19" borderId="28" xfId="0" applyFill="1" applyBorder="1" applyAlignment="1" applyProtection="1">
      <alignment horizontal="center"/>
    </xf>
    <xf numFmtId="0" fontId="0" fillId="19" borderId="29" xfId="0" applyFill="1" applyBorder="1" applyAlignment="1" applyProtection="1">
      <alignment horizontal="center"/>
    </xf>
    <xf numFmtId="0" fontId="0" fillId="19" borderId="9" xfId="0" applyFill="1" applyBorder="1" applyAlignment="1" applyProtection="1">
      <alignment horizontal="center"/>
    </xf>
    <xf numFmtId="0" fontId="0" fillId="19" borderId="16" xfId="0" applyFill="1" applyBorder="1" applyAlignment="1" applyProtection="1">
      <alignment horizontal="center"/>
    </xf>
  </cellXfs>
  <cellStyles count="4">
    <cellStyle name="Hipervínculo" xfId="1" builtinId="8"/>
    <cellStyle name="Normal" xfId="0" builtinId="0"/>
    <cellStyle name="Normal 2" xfId="2"/>
    <cellStyle name="Normal 3" xfId="3"/>
  </cellStyles>
  <dxfs count="46">
    <dxf>
      <fill>
        <patternFill>
          <bgColor rgb="FFFF0000"/>
        </patternFill>
      </fill>
    </dxf>
    <dxf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B050"/>
      </font>
      <fill>
        <patternFill>
          <bgColor rgb="FF00B050"/>
        </patternFill>
      </fill>
    </dxf>
  </dxfs>
  <tableStyles count="0" defaultTableStyle="TableStyleMedium9" defaultPivotStyle="PivotStyleLight16"/>
  <colors>
    <mruColors>
      <color rgb="FF9966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microsoft.com/office/2006/relationships/vbaProject" Target="vbaProject.bin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538368</xdr:colOff>
      <xdr:row>27</xdr:row>
      <xdr:rowOff>124648</xdr:rowOff>
    </xdr:from>
    <xdr:to>
      <xdr:col>2</xdr:col>
      <xdr:colOff>95663</xdr:colOff>
      <xdr:row>30</xdr:row>
      <xdr:rowOff>42239</xdr:rowOff>
    </xdr:to>
    <xdr:pic macro="[0]!Módulo3.RESETEO">
      <xdr:nvPicPr>
        <xdr:cNvPr id="1034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AEC9"/>
            </a:clrFrom>
            <a:clrTo>
              <a:srgbClr val="FFAEC9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38368" y="3610798"/>
          <a:ext cx="547895" cy="431937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243574</xdr:colOff>
      <xdr:row>0</xdr:row>
      <xdr:rowOff>55050</xdr:rowOff>
    </xdr:from>
    <xdr:to>
      <xdr:col>2</xdr:col>
      <xdr:colOff>67237</xdr:colOff>
      <xdr:row>6</xdr:row>
      <xdr:rowOff>82660</xdr:rowOff>
    </xdr:to>
    <xdr:pic>
      <xdr:nvPicPr>
        <xdr:cNvPr id="1029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43574" y="55050"/>
          <a:ext cx="820987" cy="1574822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11</xdr:colOff>
      <xdr:row>0</xdr:row>
      <xdr:rowOff>165419</xdr:rowOff>
    </xdr:from>
    <xdr:to>
      <xdr:col>15</xdr:col>
      <xdr:colOff>107674</xdr:colOff>
      <xdr:row>7</xdr:row>
      <xdr:rowOff>44922</xdr:rowOff>
    </xdr:to>
    <xdr:pic>
      <xdr:nvPicPr>
        <xdr:cNvPr id="6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9491881" y="165419"/>
          <a:ext cx="1350054" cy="1685112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://www.lictorformacion.com/" TargetMode="External"/><Relationship Id="rId1" Type="http://schemas.openxmlformats.org/officeDocument/2006/relationships/hyperlink" Target="mailto:lictorformacion@outlook.es%20%20%20%20%20%20%20/%20%20%20%20%20gmail.com" TargetMode="External"/><Relationship Id="rId4" Type="http://schemas.openxmlformats.org/officeDocument/2006/relationships/drawing" Target="../drawings/drawing1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file:///D:\SANTI\LICTOR\Z%20-%20APUNTES%20DE%20FUNCIONAMIENTO\03%20-%20PROTOCOLO%20DE%20GESTI&#211;N.docx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AY81"/>
  <sheetViews>
    <sheetView showGridLines="0" tabSelected="1" zoomScale="115" zoomScaleNormal="115" workbookViewId="0">
      <pane ySplit="8" topLeftCell="A9" activePane="bottomLeft" state="frozen"/>
      <selection pane="bottomLeft" activeCell="D32" sqref="D32"/>
    </sheetView>
  </sheetViews>
  <sheetFormatPr baseColWidth="10" defaultColWidth="0" defaultRowHeight="15.6" zeroHeight="1" x14ac:dyDescent="0.3"/>
  <cols>
    <col min="1" max="1" width="13.5546875" style="63" customWidth="1"/>
    <col min="2" max="2" width="1.33203125" style="63" customWidth="1"/>
    <col min="3" max="3" width="4.33203125" style="117" customWidth="1"/>
    <col min="4" max="4" width="97.33203125" style="64" customWidth="1"/>
    <col min="5" max="5" width="14.5546875" style="64" customWidth="1"/>
    <col min="6" max="6" width="2.109375" style="65" customWidth="1"/>
    <col min="7" max="16" width="3.109375" style="63" customWidth="1"/>
    <col min="17" max="17" width="3.44140625" style="63" customWidth="1"/>
    <col min="18" max="18" width="27.44140625" style="63" customWidth="1"/>
    <col min="19" max="19" width="7" style="63" hidden="1" customWidth="1"/>
    <col min="20" max="20" width="7" style="66" hidden="1" customWidth="1"/>
    <col min="21" max="26" width="7" style="67" hidden="1" customWidth="1"/>
    <col min="27" max="27" width="7" style="68" hidden="1" customWidth="1"/>
    <col min="28" max="28" width="7" style="67" hidden="1" customWidth="1"/>
    <col min="29" max="16384" width="7" style="63" hidden="1"/>
  </cols>
  <sheetData>
    <row r="1" spans="1:51" s="133" customFormat="1" ht="19.5" customHeight="1" x14ac:dyDescent="0.3">
      <c r="A1" s="157"/>
      <c r="B1" s="157"/>
      <c r="C1" s="158"/>
      <c r="D1" s="134"/>
      <c r="E1" s="157"/>
      <c r="F1" s="160"/>
      <c r="G1" s="157"/>
      <c r="H1" s="157"/>
      <c r="I1" s="157"/>
      <c r="J1" s="157"/>
      <c r="K1" s="157"/>
      <c r="L1" s="157"/>
      <c r="M1" s="157"/>
      <c r="N1" s="157"/>
      <c r="O1" s="157"/>
      <c r="P1" s="157"/>
      <c r="Q1" s="157"/>
      <c r="R1" s="157"/>
      <c r="T1" s="135" t="s">
        <v>22</v>
      </c>
      <c r="U1" s="136"/>
      <c r="V1" s="136"/>
      <c r="W1" s="136"/>
      <c r="X1" s="136"/>
      <c r="Y1" s="136"/>
      <c r="Z1" s="136"/>
      <c r="AA1" s="136"/>
      <c r="AB1" s="137"/>
      <c r="AC1" s="136" t="s">
        <v>23</v>
      </c>
      <c r="AD1" s="136"/>
      <c r="AE1" s="136"/>
      <c r="AF1" s="136"/>
      <c r="AG1" s="136"/>
      <c r="AH1" s="136"/>
      <c r="AI1" s="136"/>
      <c r="AJ1" s="136"/>
      <c r="AK1" s="136"/>
      <c r="AL1" s="136"/>
      <c r="AM1" s="136"/>
      <c r="AN1" s="136"/>
      <c r="AO1" s="137"/>
    </row>
    <row r="2" spans="1:51" s="133" customFormat="1" ht="24.75" customHeight="1" x14ac:dyDescent="0.45">
      <c r="A2" s="157"/>
      <c r="B2" s="157"/>
      <c r="C2" s="157"/>
      <c r="D2" s="138" t="s">
        <v>223</v>
      </c>
      <c r="E2" s="161"/>
      <c r="F2" s="160"/>
      <c r="G2" s="160"/>
      <c r="H2" s="160"/>
      <c r="I2" s="160"/>
      <c r="J2" s="160"/>
      <c r="K2" s="160"/>
      <c r="L2" s="157"/>
      <c r="M2" s="157"/>
      <c r="N2" s="157"/>
      <c r="O2" s="157"/>
      <c r="P2" s="157"/>
      <c r="Q2" s="157"/>
      <c r="R2" s="157"/>
      <c r="T2" s="139" t="s">
        <v>29</v>
      </c>
      <c r="U2" s="140"/>
      <c r="V2" s="140"/>
      <c r="W2" s="140"/>
      <c r="X2" s="140"/>
      <c r="Y2" s="140"/>
      <c r="Z2" s="140"/>
      <c r="AA2" s="140"/>
      <c r="AB2" s="141"/>
      <c r="AC2" s="140"/>
      <c r="AD2" s="142"/>
      <c r="AE2" s="143" t="s">
        <v>19</v>
      </c>
      <c r="AF2" s="144"/>
      <c r="AG2" s="143">
        <f>+AF8+1</f>
        <v>2</v>
      </c>
      <c r="AH2" s="143">
        <f t="shared" ref="AH2:AO2" si="0">+AG2+1</f>
        <v>3</v>
      </c>
      <c r="AI2" s="143">
        <f t="shared" si="0"/>
        <v>4</v>
      </c>
      <c r="AJ2" s="143">
        <f t="shared" si="0"/>
        <v>5</v>
      </c>
      <c r="AK2" s="143">
        <f t="shared" si="0"/>
        <v>6</v>
      </c>
      <c r="AL2" s="143">
        <f t="shared" si="0"/>
        <v>7</v>
      </c>
      <c r="AM2" s="143">
        <f t="shared" si="0"/>
        <v>8</v>
      </c>
      <c r="AN2" s="143">
        <f t="shared" si="0"/>
        <v>9</v>
      </c>
      <c r="AO2" s="145">
        <f t="shared" si="0"/>
        <v>10</v>
      </c>
    </row>
    <row r="3" spans="1:51" s="133" customFormat="1" ht="19.5" customHeight="1" x14ac:dyDescent="0.35">
      <c r="A3" s="159"/>
      <c r="B3" s="157"/>
      <c r="C3" s="157"/>
      <c r="D3" s="146" t="s">
        <v>58</v>
      </c>
      <c r="E3" s="162"/>
      <c r="F3" s="160"/>
      <c r="G3" s="157"/>
      <c r="H3" s="157"/>
      <c r="I3" s="157"/>
      <c r="J3" s="157"/>
      <c r="K3" s="157"/>
      <c r="L3" s="157"/>
      <c r="M3" s="157"/>
      <c r="N3" s="157"/>
      <c r="O3" s="157"/>
      <c r="P3" s="157"/>
      <c r="Q3" s="157"/>
      <c r="R3" s="157"/>
      <c r="T3" s="139" t="s">
        <v>27</v>
      </c>
      <c r="U3" s="140"/>
      <c r="V3" s="140"/>
      <c r="W3" s="140"/>
      <c r="X3" s="140"/>
      <c r="Y3" s="140"/>
      <c r="Z3" s="140"/>
      <c r="AA3" s="140"/>
      <c r="AB3" s="141"/>
      <c r="AC3" s="140"/>
      <c r="AD3" s="142"/>
      <c r="AE3" s="143"/>
      <c r="AF3" s="144"/>
      <c r="AG3" s="143"/>
      <c r="AH3" s="143"/>
      <c r="AI3" s="143"/>
      <c r="AJ3" s="143"/>
      <c r="AK3" s="143"/>
      <c r="AL3" s="143"/>
      <c r="AM3" s="143"/>
      <c r="AN3" s="143"/>
      <c r="AO3" s="145"/>
    </row>
    <row r="4" spans="1:51" s="133" customFormat="1" ht="19.5" customHeight="1" x14ac:dyDescent="0.35">
      <c r="A4" s="157"/>
      <c r="B4" s="157"/>
      <c r="C4" s="157"/>
      <c r="D4" s="147" t="s">
        <v>224</v>
      </c>
      <c r="E4" s="163"/>
      <c r="F4" s="160"/>
      <c r="G4" s="157"/>
      <c r="H4" s="157"/>
      <c r="I4" s="157"/>
      <c r="J4" s="157"/>
      <c r="K4" s="157"/>
      <c r="L4" s="157"/>
      <c r="M4" s="157"/>
      <c r="N4" s="157"/>
      <c r="O4" s="157"/>
      <c r="P4" s="157"/>
      <c r="Q4" s="157"/>
      <c r="R4" s="157"/>
      <c r="T4" s="139"/>
      <c r="U4" s="140"/>
      <c r="V4" s="140"/>
      <c r="W4" s="140"/>
      <c r="X4" s="140"/>
      <c r="Y4" s="140"/>
      <c r="Z4" s="140"/>
      <c r="AA4" s="140"/>
      <c r="AB4" s="141"/>
      <c r="AC4" s="140"/>
      <c r="AD4" s="142"/>
      <c r="AE4" s="143"/>
      <c r="AF4" s="144"/>
      <c r="AG4" s="143"/>
      <c r="AH4" s="143"/>
      <c r="AI4" s="143"/>
      <c r="AJ4" s="143"/>
      <c r="AK4" s="143"/>
      <c r="AL4" s="143"/>
      <c r="AM4" s="143"/>
      <c r="AN4" s="143"/>
      <c r="AO4" s="145"/>
    </row>
    <row r="5" spans="1:51" s="133" customFormat="1" ht="19.5" customHeight="1" x14ac:dyDescent="0.35">
      <c r="A5" s="157"/>
      <c r="B5" s="157"/>
      <c r="C5" s="157"/>
      <c r="D5" s="148" t="s">
        <v>69</v>
      </c>
      <c r="E5" s="164"/>
      <c r="F5" s="160"/>
      <c r="G5" s="157"/>
      <c r="H5" s="157"/>
      <c r="I5" s="157"/>
      <c r="J5" s="157"/>
      <c r="K5" s="157"/>
      <c r="L5" s="157"/>
      <c r="M5" s="157"/>
      <c r="N5" s="157"/>
      <c r="O5" s="157"/>
      <c r="P5" s="157"/>
      <c r="Q5" s="157"/>
      <c r="R5" s="157"/>
      <c r="T5" s="139"/>
      <c r="U5" s="140"/>
      <c r="V5" s="140"/>
      <c r="W5" s="140"/>
      <c r="X5" s="140"/>
      <c r="Y5" s="140"/>
      <c r="Z5" s="140"/>
      <c r="AA5" s="140"/>
      <c r="AB5" s="141"/>
      <c r="AC5" s="140"/>
      <c r="AD5" s="142"/>
      <c r="AE5" s="143"/>
      <c r="AF5" s="144"/>
      <c r="AG5" s="143"/>
      <c r="AH5" s="143"/>
      <c r="AI5" s="143"/>
      <c r="AJ5" s="143"/>
      <c r="AK5" s="143"/>
      <c r="AL5" s="143"/>
      <c r="AM5" s="143"/>
      <c r="AN5" s="143"/>
      <c r="AO5" s="145"/>
    </row>
    <row r="6" spans="1:51" s="133" customFormat="1" ht="19.5" customHeight="1" x14ac:dyDescent="0.35">
      <c r="A6" s="157"/>
      <c r="B6" s="157"/>
      <c r="C6" s="157"/>
      <c r="D6" s="146" t="s">
        <v>64</v>
      </c>
      <c r="E6" s="162"/>
      <c r="F6" s="160"/>
      <c r="G6" s="160"/>
      <c r="H6" s="160"/>
      <c r="I6" s="160"/>
      <c r="J6" s="160"/>
      <c r="K6" s="160"/>
      <c r="L6" s="157"/>
      <c r="M6" s="157"/>
      <c r="N6" s="157"/>
      <c r="O6" s="157"/>
      <c r="P6" s="157"/>
      <c r="Q6" s="157"/>
      <c r="R6" s="157"/>
      <c r="T6" s="139"/>
      <c r="U6" s="140"/>
      <c r="V6" s="140"/>
      <c r="W6" s="140"/>
      <c r="X6" s="140"/>
      <c r="Y6" s="140"/>
      <c r="Z6" s="140"/>
      <c r="AA6" s="140"/>
      <c r="AB6" s="141"/>
      <c r="AC6" s="140"/>
      <c r="AD6" s="142"/>
      <c r="AE6" s="143"/>
      <c r="AF6" s="144"/>
      <c r="AG6" s="143"/>
      <c r="AH6" s="143"/>
      <c r="AI6" s="143"/>
      <c r="AJ6" s="143"/>
      <c r="AK6" s="143"/>
      <c r="AL6" s="143"/>
      <c r="AM6" s="143"/>
      <c r="AN6" s="143"/>
      <c r="AO6" s="145"/>
    </row>
    <row r="7" spans="1:51" s="133" customFormat="1" ht="19.5" customHeight="1" thickBot="1" x14ac:dyDescent="0.4">
      <c r="A7" s="157"/>
      <c r="B7" s="157"/>
      <c r="C7" s="157"/>
      <c r="D7" s="149" t="s">
        <v>98</v>
      </c>
      <c r="E7" s="165"/>
      <c r="F7" s="160"/>
      <c r="G7" s="157"/>
      <c r="H7" s="157"/>
      <c r="I7" s="157"/>
      <c r="J7" s="157"/>
      <c r="K7" s="157"/>
      <c r="L7" s="157"/>
      <c r="M7" s="157"/>
      <c r="N7" s="157"/>
      <c r="O7" s="157"/>
      <c r="P7" s="157"/>
      <c r="Q7" s="157"/>
      <c r="R7" s="157"/>
      <c r="T7" s="150"/>
      <c r="U7" s="151"/>
      <c r="V7" s="151"/>
      <c r="W7" s="151"/>
      <c r="X7" s="151"/>
      <c r="Y7" s="151"/>
      <c r="Z7" s="151"/>
      <c r="AA7" s="151"/>
      <c r="AB7" s="152"/>
      <c r="AC7" s="151"/>
      <c r="AD7" s="153"/>
      <c r="AE7" s="154"/>
      <c r="AF7" s="155"/>
      <c r="AG7" s="154"/>
      <c r="AH7" s="154"/>
      <c r="AI7" s="154"/>
      <c r="AJ7" s="154"/>
      <c r="AK7" s="154"/>
      <c r="AL7" s="154"/>
      <c r="AM7" s="154"/>
      <c r="AN7" s="154"/>
      <c r="AO7" s="156"/>
      <c r="AP7" s="133" t="s">
        <v>30</v>
      </c>
    </row>
    <row r="8" spans="1:51" s="72" customFormat="1" ht="18" x14ac:dyDescent="0.35">
      <c r="A8" s="69"/>
      <c r="B8" s="69"/>
      <c r="C8" s="115" t="s">
        <v>28</v>
      </c>
      <c r="D8" s="70"/>
      <c r="E8" s="75" t="s">
        <v>17</v>
      </c>
      <c r="F8" s="71"/>
      <c r="G8" s="184" t="s">
        <v>26</v>
      </c>
      <c r="H8" s="184"/>
      <c r="I8" s="184"/>
      <c r="J8" s="184"/>
      <c r="K8" s="184"/>
      <c r="L8" s="184"/>
      <c r="M8" s="184"/>
      <c r="N8" s="184"/>
      <c r="O8" s="184"/>
      <c r="P8" s="184"/>
      <c r="Q8" s="75"/>
      <c r="R8" s="69"/>
      <c r="T8" s="166" t="s">
        <v>6</v>
      </c>
      <c r="U8" s="167" t="s">
        <v>7</v>
      </c>
      <c r="V8" s="167" t="s">
        <v>8</v>
      </c>
      <c r="W8" s="167" t="s">
        <v>38</v>
      </c>
      <c r="X8" s="167" t="s">
        <v>9</v>
      </c>
      <c r="Y8" s="167" t="s">
        <v>16</v>
      </c>
      <c r="Z8" s="167" t="s">
        <v>10</v>
      </c>
      <c r="AA8" s="168" t="s">
        <v>11</v>
      </c>
      <c r="AB8" s="172" t="s">
        <v>100</v>
      </c>
      <c r="AC8" s="74" t="s">
        <v>18</v>
      </c>
      <c r="AD8" s="73" t="s">
        <v>21</v>
      </c>
      <c r="AE8" s="73" t="s">
        <v>20</v>
      </c>
      <c r="AF8" s="73">
        <v>1</v>
      </c>
      <c r="AG8" s="73">
        <f t="shared" ref="AG8:AO8" si="1">+AG2-0.1</f>
        <v>1.9</v>
      </c>
      <c r="AH8" s="73">
        <f t="shared" si="1"/>
        <v>2.9</v>
      </c>
      <c r="AI8" s="73">
        <f t="shared" si="1"/>
        <v>3.9</v>
      </c>
      <c r="AJ8" s="73">
        <f t="shared" si="1"/>
        <v>4.9000000000000004</v>
      </c>
      <c r="AK8" s="73">
        <f t="shared" si="1"/>
        <v>5.9</v>
      </c>
      <c r="AL8" s="73">
        <f t="shared" si="1"/>
        <v>6.9</v>
      </c>
      <c r="AM8" s="73">
        <f t="shared" si="1"/>
        <v>7.9</v>
      </c>
      <c r="AN8" s="73">
        <f t="shared" si="1"/>
        <v>8.9</v>
      </c>
      <c r="AO8" s="73">
        <f t="shared" si="1"/>
        <v>9.9</v>
      </c>
      <c r="AP8" s="69" t="s">
        <v>44</v>
      </c>
      <c r="AQ8" s="69" t="s">
        <v>39</v>
      </c>
      <c r="AR8" s="69" t="s">
        <v>40</v>
      </c>
      <c r="AS8" s="69" t="s">
        <v>41</v>
      </c>
      <c r="AT8" s="69" t="s">
        <v>42</v>
      </c>
      <c r="AU8" s="69"/>
      <c r="AW8" s="72" t="s">
        <v>65</v>
      </c>
    </row>
    <row r="9" spans="1:51" s="77" customFormat="1" ht="13.8" x14ac:dyDescent="0.3">
      <c r="C9" s="123"/>
      <c r="D9" s="78"/>
      <c r="E9" s="79"/>
      <c r="F9" s="80"/>
      <c r="G9" s="81"/>
      <c r="H9" s="81"/>
      <c r="I9" s="81"/>
      <c r="J9" s="81"/>
      <c r="K9" s="81"/>
      <c r="L9" s="81"/>
      <c r="M9" s="81"/>
      <c r="N9" s="81"/>
      <c r="O9" s="81"/>
      <c r="P9" s="81"/>
      <c r="Q9" s="81"/>
      <c r="R9" s="81"/>
      <c r="T9" s="82"/>
      <c r="U9" s="83"/>
      <c r="V9" s="83"/>
      <c r="W9" s="83"/>
      <c r="X9" s="83"/>
      <c r="Y9" s="83"/>
      <c r="Z9" s="83"/>
      <c r="AA9" s="84"/>
      <c r="AB9" s="85"/>
      <c r="AC9" s="83"/>
      <c r="AD9" s="83"/>
      <c r="AE9" s="83"/>
      <c r="AF9" s="83"/>
      <c r="AG9" s="83"/>
      <c r="AH9" s="83"/>
      <c r="AI9" s="83"/>
      <c r="AJ9" s="83"/>
      <c r="AK9" s="83"/>
      <c r="AL9" s="83"/>
      <c r="AM9" s="83"/>
      <c r="AN9" s="83"/>
      <c r="AO9" s="86"/>
      <c r="AP9" s="86"/>
      <c r="AQ9" s="86"/>
      <c r="AR9" s="86"/>
      <c r="AS9" s="86"/>
      <c r="AT9" s="86"/>
      <c r="AU9" s="86"/>
      <c r="AV9" s="87"/>
      <c r="AW9" s="87"/>
      <c r="AX9" s="87"/>
    </row>
    <row r="10" spans="1:51" s="77" customFormat="1" ht="14.4" thickBot="1" x14ac:dyDescent="0.35">
      <c r="C10" s="123" t="s">
        <v>105</v>
      </c>
      <c r="D10" s="78"/>
      <c r="E10" s="79"/>
      <c r="F10" s="80"/>
      <c r="G10" s="81"/>
      <c r="H10" s="81"/>
      <c r="I10" s="81"/>
      <c r="J10" s="81"/>
      <c r="K10" s="81"/>
      <c r="L10" s="81"/>
      <c r="M10" s="81"/>
      <c r="N10" s="81"/>
      <c r="O10" s="81"/>
      <c r="P10" s="81"/>
      <c r="Q10" s="81"/>
      <c r="R10" s="81"/>
      <c r="T10" s="82"/>
      <c r="U10" s="85"/>
      <c r="V10" s="85"/>
      <c r="W10" s="85"/>
      <c r="X10" s="85"/>
      <c r="Y10" s="85"/>
      <c r="Z10" s="85"/>
      <c r="AA10" s="173"/>
      <c r="AB10" s="85"/>
      <c r="AC10" s="83"/>
      <c r="AD10" s="83"/>
      <c r="AE10" s="83"/>
      <c r="AF10" s="83"/>
      <c r="AG10" s="83"/>
      <c r="AH10" s="83"/>
      <c r="AI10" s="83"/>
      <c r="AJ10" s="83"/>
      <c r="AK10" s="83"/>
      <c r="AL10" s="83"/>
      <c r="AM10" s="83"/>
      <c r="AN10" s="83"/>
      <c r="AO10" s="86"/>
      <c r="AP10" s="86"/>
      <c r="AQ10" s="86"/>
      <c r="AR10" s="86"/>
      <c r="AS10" s="86"/>
      <c r="AT10" s="86"/>
      <c r="AU10" s="86"/>
      <c r="AV10" s="87"/>
      <c r="AW10" s="87"/>
      <c r="AX10" s="87"/>
    </row>
    <row r="11" spans="1:51" s="77" customFormat="1" ht="14.4" thickBot="1" x14ac:dyDescent="0.35">
      <c r="A11" s="88"/>
      <c r="B11" s="88"/>
      <c r="C11" s="124"/>
      <c r="D11" s="89" t="str">
        <f t="shared" ref="D11" si="2">+AB11</f>
        <v xml:space="preserve">Tema 1 - TÁCTICA: APOYO AACC </v>
      </c>
      <c r="E11" s="79">
        <f t="shared" ref="E11" ca="1" si="3">+T11</f>
        <v>20</v>
      </c>
      <c r="F11" s="80"/>
      <c r="G11" s="90" t="str">
        <f t="shared" ref="G11:P11" ca="1" si="4">+AF11</f>
        <v/>
      </c>
      <c r="H11" s="91" t="str">
        <f t="shared" ca="1" si="4"/>
        <v/>
      </c>
      <c r="I11" s="91" t="str">
        <f t="shared" ca="1" si="4"/>
        <v/>
      </c>
      <c r="J11" s="91" t="str">
        <f t="shared" ca="1" si="4"/>
        <v/>
      </c>
      <c r="K11" s="91" t="str">
        <f t="shared" ca="1" si="4"/>
        <v/>
      </c>
      <c r="L11" s="91" t="str">
        <f t="shared" ca="1" si="4"/>
        <v/>
      </c>
      <c r="M11" s="91" t="str">
        <f t="shared" ca="1" si="4"/>
        <v/>
      </c>
      <c r="N11" s="91" t="str">
        <f t="shared" ca="1" si="4"/>
        <v/>
      </c>
      <c r="O11" s="91" t="str">
        <f t="shared" ca="1" si="4"/>
        <v/>
      </c>
      <c r="P11" s="92" t="str">
        <f t="shared" ca="1" si="4"/>
        <v/>
      </c>
      <c r="Q11" s="81"/>
      <c r="R11" s="77" t="str">
        <f ca="1">IF(CONTROL!$I$4="A",AW11,"")</f>
        <v>¡¡Listo para empezar!!</v>
      </c>
      <c r="S11" s="77">
        <v>1</v>
      </c>
      <c r="T11" s="82">
        <f ca="1">+'1'!AD$2</f>
        <v>20</v>
      </c>
      <c r="U11" s="82">
        <f ca="1">+'1'!AE$2</f>
        <v>0</v>
      </c>
      <c r="V11" s="82">
        <f ca="1">+'1'!AF$2</f>
        <v>0</v>
      </c>
      <c r="W11" s="82">
        <f ca="1">+'1'!AG$2</f>
        <v>0</v>
      </c>
      <c r="X11" s="82">
        <f ca="1">+'1'!AH$2</f>
        <v>0</v>
      </c>
      <c r="Y11" s="82">
        <f ca="1">+'1'!AI$2</f>
        <v>0</v>
      </c>
      <c r="Z11" s="82">
        <f ca="1">+'1'!AJ$2</f>
        <v>0</v>
      </c>
      <c r="AA11" s="82" t="e">
        <f ca="1">+'1'!AK$2</f>
        <v>#DIV/0!</v>
      </c>
      <c r="AB11" s="82" t="str">
        <f>+'1'!AL$2</f>
        <v xml:space="preserve">Tema 1 - TÁCTICA: APOYO AACC </v>
      </c>
      <c r="AC11" s="85">
        <f t="shared" ref="AC11" ca="1" si="5">IF(X11=0,0,ROUND(Y11*10,1))</f>
        <v>0</v>
      </c>
      <c r="AD11" s="83" t="e">
        <f t="shared" ref="AD11" ca="1" si="6">IF(AA11&gt;4.99,"B","M")</f>
        <v>#DIV/0!</v>
      </c>
      <c r="AE11" s="83" t="e">
        <f ca="1">IF(CONTROL!$I$4="A",AD11,"")</f>
        <v>#DIV/0!</v>
      </c>
      <c r="AF11" s="83" t="str">
        <f t="shared" ref="AF11" ca="1" si="7">IF(AF$8&lt;$AC11,AE11,"")</f>
        <v/>
      </c>
      <c r="AG11" s="83" t="str">
        <f t="shared" ref="AG11:AO11" ca="1" si="8">IF(AG$8&lt;$AC11,AF11,"")</f>
        <v/>
      </c>
      <c r="AH11" s="83" t="str">
        <f t="shared" ca="1" si="8"/>
        <v/>
      </c>
      <c r="AI11" s="83" t="str">
        <f t="shared" ca="1" si="8"/>
        <v/>
      </c>
      <c r="AJ11" s="83" t="str">
        <f t="shared" ca="1" si="8"/>
        <v/>
      </c>
      <c r="AK11" s="83" t="str">
        <f t="shared" ca="1" si="8"/>
        <v/>
      </c>
      <c r="AL11" s="83" t="str">
        <f t="shared" ca="1" si="8"/>
        <v/>
      </c>
      <c r="AM11" s="83" t="str">
        <f t="shared" ref="AM11" ca="1" si="9">IF(AM$8&lt;$AC11,AL11,"")</f>
        <v/>
      </c>
      <c r="AN11" s="83" t="str">
        <f t="shared" ca="1" si="8"/>
        <v/>
      </c>
      <c r="AO11" s="83" t="str">
        <f t="shared" ca="1" si="8"/>
        <v/>
      </c>
      <c r="AP11" s="86" t="e">
        <f t="shared" ref="AP11" ca="1" si="10">IF(AA11&lt;4,AP$8,"")</f>
        <v>#DIV/0!</v>
      </c>
      <c r="AQ11" s="86" t="e">
        <f t="shared" ref="AQ11" ca="1" si="11">IF(AND(AA11&gt;3.99,AA11&lt;5),AQ$8,"")</f>
        <v>#DIV/0!</v>
      </c>
      <c r="AR11" s="86" t="e">
        <f t="shared" ref="AR11" ca="1" si="12">IF(AND(AA11&gt;4.99,AA11&lt;7),AR$8,"")</f>
        <v>#DIV/0!</v>
      </c>
      <c r="AS11" s="86" t="e">
        <f t="shared" ref="AS11" ca="1" si="13">IF(AND(AA11&gt;6.99,AA11&lt;8),AS$8,"")</f>
        <v>#DIV/0!</v>
      </c>
      <c r="AT11" s="86" t="e">
        <f t="shared" ref="AT11" ca="1" si="14">IF(AA11&gt;8,AT$8,"")</f>
        <v>#DIV/0!</v>
      </c>
      <c r="AU11" s="86" t="e">
        <f t="shared" ref="AU11" ca="1" si="15">CONCATENATE(AY11," ",AP11,AQ11,AR11,AS11,AT11)</f>
        <v>#DIV/0!</v>
      </c>
      <c r="AV11" s="86">
        <f t="shared" ref="AV11" ca="1" si="16">T11-(U11+V11)</f>
        <v>20</v>
      </c>
      <c r="AW11" s="94" t="str">
        <f t="shared" ref="AW11" ca="1" si="17">IF(AV11=0,AU11,IF(X11=0,"¡¡Listo para empezar!!",CONCATENATE(AX11,"% - Nota Puntual: ",AY11)))</f>
        <v>¡¡Listo para empezar!!</v>
      </c>
      <c r="AX11" s="87">
        <f t="shared" ref="AX11" ca="1" si="18">TRUNC(Y11*100,2)</f>
        <v>0</v>
      </c>
      <c r="AY11" s="87" t="e">
        <f t="shared" ref="AY11" ca="1" si="19">IF(AA11&lt;0,"(0)",CONCATENATE("(",AA11,")"))</f>
        <v>#DIV/0!</v>
      </c>
    </row>
    <row r="12" spans="1:51" s="77" customFormat="1" ht="14.4" thickBot="1" x14ac:dyDescent="0.35">
      <c r="A12" s="88"/>
      <c r="B12" s="88"/>
      <c r="C12" s="124"/>
      <c r="D12" s="89" t="str">
        <f t="shared" ref="D12:D25" si="20">+AB12</f>
        <v xml:space="preserve">Tema 2 - APOYO A LA MOVILIDAD </v>
      </c>
      <c r="E12" s="79">
        <f t="shared" ref="E12:E25" ca="1" si="21">+T12</f>
        <v>0</v>
      </c>
      <c r="F12" s="80"/>
      <c r="G12" s="90" t="str">
        <f t="shared" ref="G12:G25" ca="1" si="22">+AF12</f>
        <v/>
      </c>
      <c r="H12" s="91" t="str">
        <f t="shared" ref="H12:H25" ca="1" si="23">+AG12</f>
        <v/>
      </c>
      <c r="I12" s="91" t="str">
        <f t="shared" ref="I12:I25" ca="1" si="24">+AH12</f>
        <v/>
      </c>
      <c r="J12" s="91" t="str">
        <f t="shared" ref="J12:J25" ca="1" si="25">+AI12</f>
        <v/>
      </c>
      <c r="K12" s="91" t="str">
        <f t="shared" ref="K12:K25" ca="1" si="26">+AJ12</f>
        <v/>
      </c>
      <c r="L12" s="91" t="str">
        <f t="shared" ref="L12:L25" ca="1" si="27">+AK12</f>
        <v/>
      </c>
      <c r="M12" s="91" t="str">
        <f t="shared" ref="M12:M25" ca="1" si="28">+AL12</f>
        <v/>
      </c>
      <c r="N12" s="91" t="str">
        <f t="shared" ref="N12:N25" ca="1" si="29">+AM12</f>
        <v/>
      </c>
      <c r="O12" s="91" t="str">
        <f t="shared" ref="O12:O25" ca="1" si="30">+AN12</f>
        <v/>
      </c>
      <c r="P12" s="92" t="str">
        <f t="shared" ref="P12:P25" ca="1" si="31">+AO12</f>
        <v/>
      </c>
      <c r="Q12" s="81"/>
      <c r="R12" s="77" t="e">
        <f ca="1">IF(CONTROL!$I$4="A",AW12,"")</f>
        <v>#DIV/0!</v>
      </c>
      <c r="S12" s="77">
        <f>+S11+1</f>
        <v>2</v>
      </c>
      <c r="T12" s="82">
        <f ca="1">+'2'!AD$2</f>
        <v>0</v>
      </c>
      <c r="U12" s="82">
        <f ca="1">+'2'!AE$2</f>
        <v>0</v>
      </c>
      <c r="V12" s="82">
        <f ca="1">+'2'!AF$2</f>
        <v>0</v>
      </c>
      <c r="W12" s="82">
        <f ca="1">+'2'!AG$2</f>
        <v>0</v>
      </c>
      <c r="X12" s="82">
        <f ca="1">+'2'!AH$2</f>
        <v>0</v>
      </c>
      <c r="Y12" s="82" t="e">
        <f ca="1">+'2'!AI$2</f>
        <v>#DIV/0!</v>
      </c>
      <c r="Z12" s="82">
        <f ca="1">+'2'!AJ$2</f>
        <v>0</v>
      </c>
      <c r="AA12" s="82" t="e">
        <f ca="1">+'2'!AK$2</f>
        <v>#DIV/0!</v>
      </c>
      <c r="AB12" s="82" t="str">
        <f>+'2'!AL$2</f>
        <v xml:space="preserve">Tema 2 - APOYO A LA MOVILIDAD </v>
      </c>
      <c r="AC12" s="85">
        <f t="shared" ref="AC12:AC25" ca="1" si="32">IF(X12=0,0,ROUND(Y12*10,1))</f>
        <v>0</v>
      </c>
      <c r="AD12" s="83" t="e">
        <f t="shared" ref="AD12:AD25" ca="1" si="33">IF(AA12&gt;4.99,"B","M")</f>
        <v>#DIV/0!</v>
      </c>
      <c r="AE12" s="83" t="e">
        <f ca="1">IF(CONTROL!$I$4="A",AD12,"")</f>
        <v>#DIV/0!</v>
      </c>
      <c r="AF12" s="83" t="str">
        <f t="shared" ref="AF12:AF25" ca="1" si="34">IF(AF$8&lt;$AC12,AE12,"")</f>
        <v/>
      </c>
      <c r="AG12" s="83" t="str">
        <f t="shared" ref="AG12:AG25" ca="1" si="35">IF(AG$8&lt;$AC12,AF12,"")</f>
        <v/>
      </c>
      <c r="AH12" s="83" t="str">
        <f t="shared" ref="AH12:AH25" ca="1" si="36">IF(AH$8&lt;$AC12,AG12,"")</f>
        <v/>
      </c>
      <c r="AI12" s="83" t="str">
        <f t="shared" ref="AI12:AI25" ca="1" si="37">IF(AI$8&lt;$AC12,AH12,"")</f>
        <v/>
      </c>
      <c r="AJ12" s="83" t="str">
        <f t="shared" ref="AJ12:AJ25" ca="1" si="38">IF(AJ$8&lt;$AC12,AI12,"")</f>
        <v/>
      </c>
      <c r="AK12" s="83" t="str">
        <f t="shared" ref="AK12:AK25" ca="1" si="39">IF(AK$8&lt;$AC12,AJ12,"")</f>
        <v/>
      </c>
      <c r="AL12" s="83" t="str">
        <f t="shared" ref="AL12:AL25" ca="1" si="40">IF(AL$8&lt;$AC12,AK12,"")</f>
        <v/>
      </c>
      <c r="AM12" s="83" t="str">
        <f t="shared" ref="AM12:AM25" ca="1" si="41">IF(AM$8&lt;$AC12,AL12,"")</f>
        <v/>
      </c>
      <c r="AN12" s="83" t="str">
        <f t="shared" ref="AN12:AN25" ca="1" si="42">IF(AN$8&lt;$AC12,AM12,"")</f>
        <v/>
      </c>
      <c r="AO12" s="83" t="str">
        <f t="shared" ref="AO12:AO25" ca="1" si="43">IF(AO$8&lt;$AC12,AN12,"")</f>
        <v/>
      </c>
      <c r="AP12" s="86" t="e">
        <f t="shared" ref="AP12:AP25" ca="1" si="44">IF(AA12&lt;4,AP$8,"")</f>
        <v>#DIV/0!</v>
      </c>
      <c r="AQ12" s="86" t="e">
        <f t="shared" ref="AQ12:AQ25" ca="1" si="45">IF(AND(AA12&gt;3.99,AA12&lt;5),AQ$8,"")</f>
        <v>#DIV/0!</v>
      </c>
      <c r="AR12" s="86" t="e">
        <f t="shared" ref="AR12:AR25" ca="1" si="46">IF(AND(AA12&gt;4.99,AA12&lt;7),AR$8,"")</f>
        <v>#DIV/0!</v>
      </c>
      <c r="AS12" s="86" t="e">
        <f t="shared" ref="AS12:AS25" ca="1" si="47">IF(AND(AA12&gt;6.99,AA12&lt;8),AS$8,"")</f>
        <v>#DIV/0!</v>
      </c>
      <c r="AT12" s="86" t="e">
        <f t="shared" ref="AT12:AT25" ca="1" si="48">IF(AA12&gt;8,AT$8,"")</f>
        <v>#DIV/0!</v>
      </c>
      <c r="AU12" s="86" t="e">
        <f t="shared" ref="AU12:AU25" ca="1" si="49">CONCATENATE(AY12," ",AP12,AQ12,AR12,AS12,AT12)</f>
        <v>#DIV/0!</v>
      </c>
      <c r="AV12" s="86">
        <f t="shared" ref="AV12:AV25" ca="1" si="50">T12-(U12+V12)</f>
        <v>0</v>
      </c>
      <c r="AW12" s="94" t="e">
        <f t="shared" ref="AW12:AW25" ca="1" si="51">IF(AV12=0,AU12,IF(X12=0,"¡¡Listo para empezar!!",CONCATENATE(AX12,"% - Nota Puntual: ",AY12)))</f>
        <v>#DIV/0!</v>
      </c>
      <c r="AX12" s="87" t="e">
        <f t="shared" ref="AX12:AX25" ca="1" si="52">TRUNC(Y12*100,2)</f>
        <v>#DIV/0!</v>
      </c>
      <c r="AY12" s="87" t="e">
        <f t="shared" ref="AY12:AY25" ca="1" si="53">IF(AA12&lt;0,"(0)",CONCATENATE("(",AA12,")"))</f>
        <v>#DIV/0!</v>
      </c>
    </row>
    <row r="13" spans="1:51" s="77" customFormat="1" ht="14.4" thickBot="1" x14ac:dyDescent="0.35">
      <c r="A13" s="88"/>
      <c r="B13" s="88"/>
      <c r="C13" s="124"/>
      <c r="D13" s="89" t="str">
        <f t="shared" si="20"/>
        <v xml:space="preserve">Tema 3 - PROTECCIÓN DE INSTALACIONES </v>
      </c>
      <c r="E13" s="79">
        <f t="shared" ca="1" si="21"/>
        <v>0</v>
      </c>
      <c r="F13" s="80"/>
      <c r="G13" s="90" t="str">
        <f t="shared" ca="1" si="22"/>
        <v/>
      </c>
      <c r="H13" s="91" t="str">
        <f t="shared" ca="1" si="23"/>
        <v/>
      </c>
      <c r="I13" s="91" t="str">
        <f t="shared" ca="1" si="24"/>
        <v/>
      </c>
      <c r="J13" s="91" t="str">
        <f t="shared" ca="1" si="25"/>
        <v/>
      </c>
      <c r="K13" s="91" t="str">
        <f t="shared" ca="1" si="26"/>
        <v/>
      </c>
      <c r="L13" s="91" t="str">
        <f t="shared" ca="1" si="27"/>
        <v/>
      </c>
      <c r="M13" s="91" t="str">
        <f t="shared" ca="1" si="28"/>
        <v/>
      </c>
      <c r="N13" s="91" t="str">
        <f t="shared" ca="1" si="29"/>
        <v/>
      </c>
      <c r="O13" s="91" t="str">
        <f t="shared" ca="1" si="30"/>
        <v/>
      </c>
      <c r="P13" s="92" t="str">
        <f t="shared" ca="1" si="31"/>
        <v/>
      </c>
      <c r="Q13" s="81"/>
      <c r="R13" s="77" t="e">
        <f ca="1">IF(CONTROL!$I$4="A",AW13,"")</f>
        <v>#DIV/0!</v>
      </c>
      <c r="S13" s="77">
        <f t="shared" ref="S13:S26" si="54">+S12+1</f>
        <v>3</v>
      </c>
      <c r="T13" s="82">
        <f ca="1">+'3'!AD$2</f>
        <v>0</v>
      </c>
      <c r="U13" s="82">
        <f ca="1">+'3'!AE$2</f>
        <v>0</v>
      </c>
      <c r="V13" s="82">
        <f ca="1">+'3'!AF$2</f>
        <v>0</v>
      </c>
      <c r="W13" s="82">
        <f ca="1">+'3'!AG$2</f>
        <v>0</v>
      </c>
      <c r="X13" s="82">
        <f ca="1">+'3'!AH$2</f>
        <v>0</v>
      </c>
      <c r="Y13" s="82" t="e">
        <f ca="1">+'3'!AI$2</f>
        <v>#DIV/0!</v>
      </c>
      <c r="Z13" s="82">
        <f ca="1">+'3'!AJ$2</f>
        <v>0</v>
      </c>
      <c r="AA13" s="82" t="e">
        <f ca="1">+'3'!AK$2</f>
        <v>#DIV/0!</v>
      </c>
      <c r="AB13" s="82" t="str">
        <f>+'3'!AL$2</f>
        <v xml:space="preserve">Tema 3 - PROTECCIÓN DE INSTALACIONES </v>
      </c>
      <c r="AC13" s="85">
        <f t="shared" ca="1" si="32"/>
        <v>0</v>
      </c>
      <c r="AD13" s="83" t="e">
        <f t="shared" ca="1" si="33"/>
        <v>#DIV/0!</v>
      </c>
      <c r="AE13" s="83" t="e">
        <f ca="1">IF(CONTROL!$I$4="A",AD13,"")</f>
        <v>#DIV/0!</v>
      </c>
      <c r="AF13" s="83" t="str">
        <f t="shared" ca="1" si="34"/>
        <v/>
      </c>
      <c r="AG13" s="83" t="str">
        <f t="shared" ca="1" si="35"/>
        <v/>
      </c>
      <c r="AH13" s="83" t="str">
        <f t="shared" ca="1" si="36"/>
        <v/>
      </c>
      <c r="AI13" s="83" t="str">
        <f t="shared" ca="1" si="37"/>
        <v/>
      </c>
      <c r="AJ13" s="83" t="str">
        <f t="shared" ca="1" si="38"/>
        <v/>
      </c>
      <c r="AK13" s="83" t="str">
        <f t="shared" ca="1" si="39"/>
        <v/>
      </c>
      <c r="AL13" s="83" t="str">
        <f t="shared" ca="1" si="40"/>
        <v/>
      </c>
      <c r="AM13" s="83" t="str">
        <f t="shared" ca="1" si="41"/>
        <v/>
      </c>
      <c r="AN13" s="83" t="str">
        <f t="shared" ca="1" si="42"/>
        <v/>
      </c>
      <c r="AO13" s="83" t="str">
        <f t="shared" ca="1" si="43"/>
        <v/>
      </c>
      <c r="AP13" s="86" t="e">
        <f t="shared" ca="1" si="44"/>
        <v>#DIV/0!</v>
      </c>
      <c r="AQ13" s="86" t="e">
        <f t="shared" ca="1" si="45"/>
        <v>#DIV/0!</v>
      </c>
      <c r="AR13" s="86" t="e">
        <f t="shared" ca="1" si="46"/>
        <v>#DIV/0!</v>
      </c>
      <c r="AS13" s="86" t="e">
        <f t="shared" ca="1" si="47"/>
        <v>#DIV/0!</v>
      </c>
      <c r="AT13" s="86" t="e">
        <f t="shared" ca="1" si="48"/>
        <v>#DIV/0!</v>
      </c>
      <c r="AU13" s="86" t="e">
        <f t="shared" ca="1" si="49"/>
        <v>#DIV/0!</v>
      </c>
      <c r="AV13" s="86">
        <f t="shared" ca="1" si="50"/>
        <v>0</v>
      </c>
      <c r="AW13" s="94" t="e">
        <f t="shared" ca="1" si="51"/>
        <v>#DIV/0!</v>
      </c>
      <c r="AX13" s="87" t="e">
        <f t="shared" ca="1" si="52"/>
        <v>#DIV/0!</v>
      </c>
      <c r="AY13" s="87" t="e">
        <f t="shared" ca="1" si="53"/>
        <v>#DIV/0!</v>
      </c>
    </row>
    <row r="14" spans="1:51" s="77" customFormat="1" ht="14.4" thickBot="1" x14ac:dyDescent="0.35">
      <c r="A14" s="88"/>
      <c r="B14" s="88"/>
      <c r="C14" s="124"/>
      <c r="D14" s="89" t="str">
        <f t="shared" si="20"/>
        <v xml:space="preserve">Tema 4 - TIRO POLICIAL </v>
      </c>
      <c r="E14" s="79">
        <f t="shared" ca="1" si="21"/>
        <v>0</v>
      </c>
      <c r="F14" s="80"/>
      <c r="G14" s="90" t="str">
        <f t="shared" ca="1" si="22"/>
        <v/>
      </c>
      <c r="H14" s="91" t="str">
        <f t="shared" ca="1" si="23"/>
        <v/>
      </c>
      <c r="I14" s="91" t="str">
        <f t="shared" ca="1" si="24"/>
        <v/>
      </c>
      <c r="J14" s="91" t="str">
        <f t="shared" ca="1" si="25"/>
        <v/>
      </c>
      <c r="K14" s="91" t="str">
        <f t="shared" ca="1" si="26"/>
        <v/>
      </c>
      <c r="L14" s="91" t="str">
        <f t="shared" ca="1" si="27"/>
        <v/>
      </c>
      <c r="M14" s="91" t="str">
        <f t="shared" ca="1" si="28"/>
        <v/>
      </c>
      <c r="N14" s="91" t="str">
        <f t="shared" ca="1" si="29"/>
        <v/>
      </c>
      <c r="O14" s="91" t="str">
        <f t="shared" ca="1" si="30"/>
        <v/>
      </c>
      <c r="P14" s="92" t="str">
        <f t="shared" ca="1" si="31"/>
        <v/>
      </c>
      <c r="Q14" s="81"/>
      <c r="R14" s="77" t="e">
        <f ca="1">IF(CONTROL!$I$4="A",AW14,"")</f>
        <v>#DIV/0!</v>
      </c>
      <c r="S14" s="77">
        <f t="shared" si="54"/>
        <v>4</v>
      </c>
      <c r="T14" s="82">
        <f ca="1">+'4'!AD$2</f>
        <v>0</v>
      </c>
      <c r="U14" s="82">
        <f ca="1">+'4'!AE$2</f>
        <v>0</v>
      </c>
      <c r="V14" s="82">
        <f ca="1">+'4'!AF$2</f>
        <v>0</v>
      </c>
      <c r="W14" s="82">
        <f ca="1">+'4'!AG$2</f>
        <v>0</v>
      </c>
      <c r="X14" s="82">
        <f ca="1">+'4'!AH$2</f>
        <v>0</v>
      </c>
      <c r="Y14" s="82" t="e">
        <f ca="1">+'4'!AI$2</f>
        <v>#DIV/0!</v>
      </c>
      <c r="Z14" s="82">
        <f ca="1">+'4'!AJ$2</f>
        <v>0</v>
      </c>
      <c r="AA14" s="82" t="e">
        <f ca="1">+'4'!AK$2</f>
        <v>#DIV/0!</v>
      </c>
      <c r="AB14" s="82" t="str">
        <f>+'4'!AL$2</f>
        <v xml:space="preserve">Tema 4 - TIRO POLICIAL </v>
      </c>
      <c r="AC14" s="85">
        <f t="shared" ca="1" si="32"/>
        <v>0</v>
      </c>
      <c r="AD14" s="83" t="e">
        <f t="shared" ca="1" si="33"/>
        <v>#DIV/0!</v>
      </c>
      <c r="AE14" s="83" t="e">
        <f ca="1">IF(CONTROL!$I$4="A",AD14,"")</f>
        <v>#DIV/0!</v>
      </c>
      <c r="AF14" s="83" t="str">
        <f t="shared" ca="1" si="34"/>
        <v/>
      </c>
      <c r="AG14" s="83" t="str">
        <f t="shared" ca="1" si="35"/>
        <v/>
      </c>
      <c r="AH14" s="83" t="str">
        <f t="shared" ca="1" si="36"/>
        <v/>
      </c>
      <c r="AI14" s="83" t="str">
        <f t="shared" ca="1" si="37"/>
        <v/>
      </c>
      <c r="AJ14" s="83" t="str">
        <f t="shared" ca="1" si="38"/>
        <v/>
      </c>
      <c r="AK14" s="83" t="str">
        <f t="shared" ca="1" si="39"/>
        <v/>
      </c>
      <c r="AL14" s="83" t="str">
        <f t="shared" ca="1" si="40"/>
        <v/>
      </c>
      <c r="AM14" s="83" t="str">
        <f t="shared" ca="1" si="41"/>
        <v/>
      </c>
      <c r="AN14" s="83" t="str">
        <f t="shared" ca="1" si="42"/>
        <v/>
      </c>
      <c r="AO14" s="83" t="str">
        <f t="shared" ca="1" si="43"/>
        <v/>
      </c>
      <c r="AP14" s="86" t="e">
        <f t="shared" ca="1" si="44"/>
        <v>#DIV/0!</v>
      </c>
      <c r="AQ14" s="86" t="e">
        <f t="shared" ca="1" si="45"/>
        <v>#DIV/0!</v>
      </c>
      <c r="AR14" s="86" t="e">
        <f t="shared" ca="1" si="46"/>
        <v>#DIV/0!</v>
      </c>
      <c r="AS14" s="86" t="e">
        <f t="shared" ca="1" si="47"/>
        <v>#DIV/0!</v>
      </c>
      <c r="AT14" s="86" t="e">
        <f t="shared" ca="1" si="48"/>
        <v>#DIV/0!</v>
      </c>
      <c r="AU14" s="86" t="e">
        <f t="shared" ca="1" si="49"/>
        <v>#DIV/0!</v>
      </c>
      <c r="AV14" s="86">
        <f t="shared" ca="1" si="50"/>
        <v>0</v>
      </c>
      <c r="AW14" s="94" t="e">
        <f t="shared" ca="1" si="51"/>
        <v>#DIV/0!</v>
      </c>
      <c r="AX14" s="87" t="e">
        <f t="shared" ca="1" si="52"/>
        <v>#DIV/0!</v>
      </c>
      <c r="AY14" s="87" t="e">
        <f t="shared" ca="1" si="53"/>
        <v>#DIV/0!</v>
      </c>
    </row>
    <row r="15" spans="1:51" s="77" customFormat="1" ht="14.4" thickBot="1" x14ac:dyDescent="0.35">
      <c r="A15" s="88"/>
      <c r="B15" s="88"/>
      <c r="C15" s="124"/>
      <c r="D15" s="89" t="str">
        <f t="shared" si="20"/>
        <v xml:space="preserve">Tema 5 - PROTECCIÓN CONTRAINCENDIOS </v>
      </c>
      <c r="E15" s="79">
        <f t="shared" ca="1" si="21"/>
        <v>0</v>
      </c>
      <c r="F15" s="80"/>
      <c r="G15" s="90" t="str">
        <f t="shared" ca="1" si="22"/>
        <v/>
      </c>
      <c r="H15" s="91" t="str">
        <f t="shared" ca="1" si="23"/>
        <v/>
      </c>
      <c r="I15" s="91" t="str">
        <f t="shared" ca="1" si="24"/>
        <v/>
      </c>
      <c r="J15" s="91" t="str">
        <f t="shared" ca="1" si="25"/>
        <v/>
      </c>
      <c r="K15" s="91" t="str">
        <f t="shared" ca="1" si="26"/>
        <v/>
      </c>
      <c r="L15" s="91" t="str">
        <f t="shared" ca="1" si="27"/>
        <v/>
      </c>
      <c r="M15" s="91" t="str">
        <f t="shared" ca="1" si="28"/>
        <v/>
      </c>
      <c r="N15" s="91" t="str">
        <f t="shared" ca="1" si="29"/>
        <v/>
      </c>
      <c r="O15" s="91" t="str">
        <f t="shared" ca="1" si="30"/>
        <v/>
      </c>
      <c r="P15" s="92" t="str">
        <f t="shared" ca="1" si="31"/>
        <v/>
      </c>
      <c r="Q15" s="81"/>
      <c r="R15" s="77" t="e">
        <f ca="1">IF(CONTROL!$I$4="A",AW15,"")</f>
        <v>#DIV/0!</v>
      </c>
      <c r="S15" s="77">
        <f>+S14+1</f>
        <v>5</v>
      </c>
      <c r="T15" s="82">
        <f ca="1">+'5'!AD$2</f>
        <v>0</v>
      </c>
      <c r="U15" s="82">
        <f ca="1">+'5'!AE$2</f>
        <v>0</v>
      </c>
      <c r="V15" s="82">
        <f ca="1">+'5'!AF$2</f>
        <v>0</v>
      </c>
      <c r="W15" s="82">
        <f ca="1">+'5'!AG$2</f>
        <v>0</v>
      </c>
      <c r="X15" s="82">
        <f ca="1">+'5'!AH$2</f>
        <v>0</v>
      </c>
      <c r="Y15" s="82" t="e">
        <f ca="1">+'5'!AI$2</f>
        <v>#DIV/0!</v>
      </c>
      <c r="Z15" s="82">
        <f ca="1">+'5'!AJ$2</f>
        <v>0</v>
      </c>
      <c r="AA15" s="82" t="e">
        <f ca="1">+'5'!AK$2</f>
        <v>#DIV/0!</v>
      </c>
      <c r="AB15" s="82" t="str">
        <f>+'5'!AL$2</f>
        <v xml:space="preserve">Tema 5 - PROTECCIÓN CONTRAINCENDIOS </v>
      </c>
      <c r="AC15" s="85">
        <f t="shared" ca="1" si="32"/>
        <v>0</v>
      </c>
      <c r="AD15" s="83" t="e">
        <f t="shared" ca="1" si="33"/>
        <v>#DIV/0!</v>
      </c>
      <c r="AE15" s="83" t="e">
        <f ca="1">IF(CONTROL!$I$4="A",AD15,"")</f>
        <v>#DIV/0!</v>
      </c>
      <c r="AF15" s="83" t="str">
        <f t="shared" ca="1" si="34"/>
        <v/>
      </c>
      <c r="AG15" s="83" t="str">
        <f t="shared" ca="1" si="35"/>
        <v/>
      </c>
      <c r="AH15" s="83" t="str">
        <f t="shared" ca="1" si="36"/>
        <v/>
      </c>
      <c r="AI15" s="83" t="str">
        <f t="shared" ca="1" si="37"/>
        <v/>
      </c>
      <c r="AJ15" s="83" t="str">
        <f t="shared" ca="1" si="38"/>
        <v/>
      </c>
      <c r="AK15" s="83" t="str">
        <f t="shared" ca="1" si="39"/>
        <v/>
      </c>
      <c r="AL15" s="83" t="str">
        <f t="shared" ca="1" si="40"/>
        <v/>
      </c>
      <c r="AM15" s="83" t="str">
        <f t="shared" ca="1" si="41"/>
        <v/>
      </c>
      <c r="AN15" s="83" t="str">
        <f t="shared" ca="1" si="42"/>
        <v/>
      </c>
      <c r="AO15" s="83" t="str">
        <f t="shared" ca="1" si="43"/>
        <v/>
      </c>
      <c r="AP15" s="86" t="e">
        <f t="shared" ca="1" si="44"/>
        <v>#DIV/0!</v>
      </c>
      <c r="AQ15" s="86" t="e">
        <f t="shared" ca="1" si="45"/>
        <v>#DIV/0!</v>
      </c>
      <c r="AR15" s="86" t="e">
        <f t="shared" ca="1" si="46"/>
        <v>#DIV/0!</v>
      </c>
      <c r="AS15" s="86" t="e">
        <f t="shared" ca="1" si="47"/>
        <v>#DIV/0!</v>
      </c>
      <c r="AT15" s="86" t="e">
        <f t="shared" ca="1" si="48"/>
        <v>#DIV/0!</v>
      </c>
      <c r="AU15" s="86" t="e">
        <f t="shared" ca="1" si="49"/>
        <v>#DIV/0!</v>
      </c>
      <c r="AV15" s="86">
        <f t="shared" ca="1" si="50"/>
        <v>0</v>
      </c>
      <c r="AW15" s="94" t="e">
        <f t="shared" ca="1" si="51"/>
        <v>#DIV/0!</v>
      </c>
      <c r="AX15" s="87" t="e">
        <f t="shared" ca="1" si="52"/>
        <v>#DIV/0!</v>
      </c>
      <c r="AY15" s="87" t="e">
        <f t="shared" ca="1" si="53"/>
        <v>#DIV/0!</v>
      </c>
    </row>
    <row r="16" spans="1:51" s="77" customFormat="1" ht="13.8" x14ac:dyDescent="0.3">
      <c r="A16" s="88"/>
      <c r="B16" s="88"/>
      <c r="C16" s="124"/>
      <c r="D16" s="89"/>
      <c r="E16" s="79"/>
      <c r="F16" s="80"/>
      <c r="G16" s="181"/>
      <c r="H16" s="181"/>
      <c r="I16" s="181"/>
      <c r="J16" s="181"/>
      <c r="K16" s="181"/>
      <c r="L16" s="181"/>
      <c r="M16" s="181"/>
      <c r="N16" s="181"/>
      <c r="O16" s="181"/>
      <c r="P16" s="181"/>
      <c r="Q16" s="81"/>
      <c r="T16" s="82"/>
      <c r="U16" s="82"/>
      <c r="V16" s="82"/>
      <c r="W16" s="82"/>
      <c r="X16" s="82"/>
      <c r="Y16" s="82"/>
      <c r="Z16" s="82"/>
      <c r="AA16" s="93"/>
      <c r="AB16" s="85"/>
      <c r="AC16" s="83"/>
      <c r="AD16" s="83"/>
      <c r="AE16" s="83"/>
      <c r="AF16" s="83"/>
      <c r="AG16" s="83"/>
      <c r="AH16" s="83"/>
      <c r="AI16" s="83"/>
      <c r="AJ16" s="83"/>
      <c r="AK16" s="83"/>
      <c r="AL16" s="83"/>
      <c r="AM16" s="83"/>
      <c r="AN16" s="83"/>
      <c r="AO16" s="86"/>
      <c r="AP16" s="86"/>
      <c r="AQ16" s="86"/>
      <c r="AR16" s="86"/>
      <c r="AS16" s="86"/>
      <c r="AT16" s="86"/>
      <c r="AU16" s="86"/>
      <c r="AV16" s="94"/>
      <c r="AW16" s="87"/>
      <c r="AX16" s="87"/>
    </row>
    <row r="17" spans="1:51" s="77" customFormat="1" ht="14.4" thickBot="1" x14ac:dyDescent="0.35">
      <c r="A17" s="88"/>
      <c r="B17" s="88"/>
      <c r="C17" s="123" t="s">
        <v>209</v>
      </c>
      <c r="D17" s="89"/>
      <c r="E17" s="79"/>
      <c r="F17" s="80"/>
      <c r="G17" s="182"/>
      <c r="H17" s="182"/>
      <c r="I17" s="182"/>
      <c r="J17" s="182"/>
      <c r="K17" s="182"/>
      <c r="L17" s="182"/>
      <c r="M17" s="182"/>
      <c r="N17" s="182"/>
      <c r="O17" s="182"/>
      <c r="P17" s="182"/>
      <c r="Q17" s="81"/>
      <c r="T17" s="82"/>
      <c r="U17" s="82"/>
      <c r="V17" s="82"/>
      <c r="W17" s="82"/>
      <c r="X17" s="82"/>
      <c r="Y17" s="82"/>
      <c r="Z17" s="82"/>
      <c r="AA17" s="93"/>
      <c r="AB17" s="85"/>
      <c r="AC17" s="83"/>
      <c r="AD17" s="83"/>
      <c r="AE17" s="83"/>
      <c r="AF17" s="83"/>
      <c r="AG17" s="83"/>
      <c r="AH17" s="83"/>
      <c r="AI17" s="83"/>
      <c r="AJ17" s="83"/>
      <c r="AK17" s="83"/>
      <c r="AL17" s="83"/>
      <c r="AM17" s="83"/>
      <c r="AN17" s="83"/>
      <c r="AO17" s="86"/>
      <c r="AP17" s="86"/>
      <c r="AQ17" s="86"/>
      <c r="AR17" s="86"/>
      <c r="AS17" s="86"/>
      <c r="AT17" s="86"/>
      <c r="AU17" s="86"/>
      <c r="AV17" s="94"/>
      <c r="AW17" s="87"/>
      <c r="AX17" s="87"/>
    </row>
    <row r="18" spans="1:51" s="77" customFormat="1" ht="14.4" thickBot="1" x14ac:dyDescent="0.35">
      <c r="A18" s="88"/>
      <c r="B18" s="88"/>
      <c r="C18" s="124"/>
      <c r="D18" s="89" t="str">
        <f t="shared" si="20"/>
        <v xml:space="preserve">Tema 6 - DERECHO CONSTITUCIONAL </v>
      </c>
      <c r="E18" s="79">
        <f t="shared" ca="1" si="21"/>
        <v>0</v>
      </c>
      <c r="F18" s="80"/>
      <c r="G18" s="90" t="str">
        <f t="shared" ca="1" si="22"/>
        <v/>
      </c>
      <c r="H18" s="91" t="str">
        <f t="shared" ca="1" si="23"/>
        <v/>
      </c>
      <c r="I18" s="91" t="str">
        <f t="shared" ca="1" si="24"/>
        <v/>
      </c>
      <c r="J18" s="91" t="str">
        <f t="shared" ca="1" si="25"/>
        <v/>
      </c>
      <c r="K18" s="91" t="str">
        <f t="shared" ca="1" si="26"/>
        <v/>
      </c>
      <c r="L18" s="91" t="str">
        <f t="shared" ca="1" si="27"/>
        <v/>
      </c>
      <c r="M18" s="91" t="str">
        <f t="shared" ca="1" si="28"/>
        <v/>
      </c>
      <c r="N18" s="91" t="str">
        <f t="shared" ca="1" si="29"/>
        <v/>
      </c>
      <c r="O18" s="91" t="str">
        <f t="shared" ca="1" si="30"/>
        <v/>
      </c>
      <c r="P18" s="92" t="str">
        <f t="shared" ca="1" si="31"/>
        <v/>
      </c>
      <c r="Q18" s="81"/>
      <c r="R18" s="77" t="e">
        <f ca="1">IF(CONTROL!$I$4="A",AW18,"")</f>
        <v>#DIV/0!</v>
      </c>
      <c r="S18" s="77">
        <f>+S15+1</f>
        <v>6</v>
      </c>
      <c r="T18" s="82">
        <f ca="1">+'6'!AD$2</f>
        <v>0</v>
      </c>
      <c r="U18" s="82">
        <f ca="1">+'6'!AE$2</f>
        <v>0</v>
      </c>
      <c r="V18" s="82">
        <f ca="1">+'6'!AF$2</f>
        <v>0</v>
      </c>
      <c r="W18" s="82">
        <f ca="1">+'6'!AG$2</f>
        <v>0</v>
      </c>
      <c r="X18" s="82">
        <f ca="1">+'6'!AH$2</f>
        <v>0</v>
      </c>
      <c r="Y18" s="82" t="e">
        <f ca="1">+'6'!AI$2</f>
        <v>#DIV/0!</v>
      </c>
      <c r="Z18" s="82">
        <f ca="1">+'6'!AJ$2</f>
        <v>0</v>
      </c>
      <c r="AA18" s="82" t="e">
        <f ca="1">+'6'!AK$2</f>
        <v>#DIV/0!</v>
      </c>
      <c r="AB18" s="82" t="str">
        <f>+'6'!AL$2</f>
        <v xml:space="preserve">Tema 6 - DERECHO CONSTITUCIONAL </v>
      </c>
      <c r="AC18" s="85">
        <f t="shared" ca="1" si="32"/>
        <v>0</v>
      </c>
      <c r="AD18" s="83" t="e">
        <f t="shared" ca="1" si="33"/>
        <v>#DIV/0!</v>
      </c>
      <c r="AE18" s="83" t="e">
        <f ca="1">IF(CONTROL!$I$4="A",AD18,"")</f>
        <v>#DIV/0!</v>
      </c>
      <c r="AF18" s="83" t="str">
        <f t="shared" ca="1" si="34"/>
        <v/>
      </c>
      <c r="AG18" s="83" t="str">
        <f t="shared" ca="1" si="35"/>
        <v/>
      </c>
      <c r="AH18" s="83" t="str">
        <f t="shared" ca="1" si="36"/>
        <v/>
      </c>
      <c r="AI18" s="83" t="str">
        <f t="shared" ca="1" si="37"/>
        <v/>
      </c>
      <c r="AJ18" s="83" t="str">
        <f t="shared" ca="1" si="38"/>
        <v/>
      </c>
      <c r="AK18" s="83" t="str">
        <f t="shared" ca="1" si="39"/>
        <v/>
      </c>
      <c r="AL18" s="83" t="str">
        <f t="shared" ca="1" si="40"/>
        <v/>
      </c>
      <c r="AM18" s="83" t="str">
        <f t="shared" ca="1" si="41"/>
        <v/>
      </c>
      <c r="AN18" s="83" t="str">
        <f t="shared" ca="1" si="42"/>
        <v/>
      </c>
      <c r="AO18" s="83" t="str">
        <f t="shared" ca="1" si="43"/>
        <v/>
      </c>
      <c r="AP18" s="86" t="e">
        <f t="shared" ca="1" si="44"/>
        <v>#DIV/0!</v>
      </c>
      <c r="AQ18" s="86" t="e">
        <f t="shared" ca="1" si="45"/>
        <v>#DIV/0!</v>
      </c>
      <c r="AR18" s="86" t="e">
        <f t="shared" ca="1" si="46"/>
        <v>#DIV/0!</v>
      </c>
      <c r="AS18" s="86" t="e">
        <f t="shared" ca="1" si="47"/>
        <v>#DIV/0!</v>
      </c>
      <c r="AT18" s="86" t="e">
        <f t="shared" ca="1" si="48"/>
        <v>#DIV/0!</v>
      </c>
      <c r="AU18" s="86" t="e">
        <f t="shared" ca="1" si="49"/>
        <v>#DIV/0!</v>
      </c>
      <c r="AV18" s="86">
        <f t="shared" ca="1" si="50"/>
        <v>0</v>
      </c>
      <c r="AW18" s="94" t="e">
        <f t="shared" ca="1" si="51"/>
        <v>#DIV/0!</v>
      </c>
      <c r="AX18" s="87" t="e">
        <f t="shared" ca="1" si="52"/>
        <v>#DIV/0!</v>
      </c>
      <c r="AY18" s="87" t="e">
        <f t="shared" ca="1" si="53"/>
        <v>#DIV/0!</v>
      </c>
    </row>
    <row r="19" spans="1:51" s="77" customFormat="1" ht="14.4" thickBot="1" x14ac:dyDescent="0.35">
      <c r="A19" s="88"/>
      <c r="B19" s="88"/>
      <c r="C19" s="124"/>
      <c r="D19" s="89" t="str">
        <f t="shared" si="20"/>
        <v xml:space="preserve">Tema 7 - DERECHO PENAL </v>
      </c>
      <c r="E19" s="79">
        <f t="shared" ca="1" si="21"/>
        <v>0</v>
      </c>
      <c r="F19" s="80"/>
      <c r="G19" s="90" t="str">
        <f t="shared" ca="1" si="22"/>
        <v/>
      </c>
      <c r="H19" s="91" t="str">
        <f t="shared" ca="1" si="23"/>
        <v/>
      </c>
      <c r="I19" s="91" t="str">
        <f t="shared" ca="1" si="24"/>
        <v/>
      </c>
      <c r="J19" s="91" t="str">
        <f t="shared" ca="1" si="25"/>
        <v/>
      </c>
      <c r="K19" s="91" t="str">
        <f t="shared" ca="1" si="26"/>
        <v/>
      </c>
      <c r="L19" s="91" t="str">
        <f t="shared" ca="1" si="27"/>
        <v/>
      </c>
      <c r="M19" s="91" t="str">
        <f t="shared" ca="1" si="28"/>
        <v/>
      </c>
      <c r="N19" s="91" t="str">
        <f t="shared" ca="1" si="29"/>
        <v/>
      </c>
      <c r="O19" s="91" t="str">
        <f t="shared" ca="1" si="30"/>
        <v/>
      </c>
      <c r="P19" s="92" t="str">
        <f t="shared" ca="1" si="31"/>
        <v/>
      </c>
      <c r="Q19" s="81"/>
      <c r="R19" s="77" t="e">
        <f ca="1">IF(CONTROL!$I$4="A",AW19,"")</f>
        <v>#DIV/0!</v>
      </c>
      <c r="S19" s="77">
        <f t="shared" si="54"/>
        <v>7</v>
      </c>
      <c r="T19" s="82">
        <f ca="1">+'7'!AD$2</f>
        <v>0</v>
      </c>
      <c r="U19" s="82">
        <f ca="1">+'7'!AE$2</f>
        <v>0</v>
      </c>
      <c r="V19" s="82">
        <f ca="1">+'7'!AF$2</f>
        <v>0</v>
      </c>
      <c r="W19" s="82">
        <f ca="1">+'7'!AG$2</f>
        <v>0</v>
      </c>
      <c r="X19" s="82">
        <f ca="1">+'7'!AH$2</f>
        <v>0</v>
      </c>
      <c r="Y19" s="82" t="e">
        <f ca="1">+'7'!AI$2</f>
        <v>#DIV/0!</v>
      </c>
      <c r="Z19" s="82">
        <f ca="1">+'7'!AJ$2</f>
        <v>0</v>
      </c>
      <c r="AA19" s="82" t="e">
        <f ca="1">+'7'!AK$2</f>
        <v>#DIV/0!</v>
      </c>
      <c r="AB19" s="82" t="str">
        <f>+'7'!AL$2</f>
        <v xml:space="preserve">Tema 7 - DERECHO PENAL </v>
      </c>
      <c r="AC19" s="85">
        <f t="shared" ca="1" si="32"/>
        <v>0</v>
      </c>
      <c r="AD19" s="83" t="e">
        <f t="shared" ca="1" si="33"/>
        <v>#DIV/0!</v>
      </c>
      <c r="AE19" s="83" t="e">
        <f ca="1">IF(CONTROL!$I$4="A",AD19,"")</f>
        <v>#DIV/0!</v>
      </c>
      <c r="AF19" s="83" t="str">
        <f t="shared" ca="1" si="34"/>
        <v/>
      </c>
      <c r="AG19" s="83" t="str">
        <f t="shared" ca="1" si="35"/>
        <v/>
      </c>
      <c r="AH19" s="83" t="str">
        <f t="shared" ca="1" si="36"/>
        <v/>
      </c>
      <c r="AI19" s="83" t="str">
        <f t="shared" ca="1" si="37"/>
        <v/>
      </c>
      <c r="AJ19" s="83" t="str">
        <f t="shared" ca="1" si="38"/>
        <v/>
      </c>
      <c r="AK19" s="83" t="str">
        <f t="shared" ca="1" si="39"/>
        <v/>
      </c>
      <c r="AL19" s="83" t="str">
        <f t="shared" ca="1" si="40"/>
        <v/>
      </c>
      <c r="AM19" s="83" t="str">
        <f t="shared" ca="1" si="41"/>
        <v/>
      </c>
      <c r="AN19" s="83" t="str">
        <f t="shared" ca="1" si="42"/>
        <v/>
      </c>
      <c r="AO19" s="83" t="str">
        <f t="shared" ca="1" si="43"/>
        <v/>
      </c>
      <c r="AP19" s="86" t="e">
        <f t="shared" ca="1" si="44"/>
        <v>#DIV/0!</v>
      </c>
      <c r="AQ19" s="86" t="e">
        <f t="shared" ca="1" si="45"/>
        <v>#DIV/0!</v>
      </c>
      <c r="AR19" s="86" t="e">
        <f t="shared" ca="1" si="46"/>
        <v>#DIV/0!</v>
      </c>
      <c r="AS19" s="86" t="e">
        <f t="shared" ca="1" si="47"/>
        <v>#DIV/0!</v>
      </c>
      <c r="AT19" s="86" t="e">
        <f t="shared" ca="1" si="48"/>
        <v>#DIV/0!</v>
      </c>
      <c r="AU19" s="86" t="e">
        <f t="shared" ca="1" si="49"/>
        <v>#DIV/0!</v>
      </c>
      <c r="AV19" s="86">
        <f t="shared" ca="1" si="50"/>
        <v>0</v>
      </c>
      <c r="AW19" s="94" t="e">
        <f t="shared" ca="1" si="51"/>
        <v>#DIV/0!</v>
      </c>
      <c r="AX19" s="87" t="e">
        <f t="shared" ca="1" si="52"/>
        <v>#DIV/0!</v>
      </c>
      <c r="AY19" s="87" t="e">
        <f t="shared" ca="1" si="53"/>
        <v>#DIV/0!</v>
      </c>
    </row>
    <row r="20" spans="1:51" s="77" customFormat="1" ht="14.4" thickBot="1" x14ac:dyDescent="0.35">
      <c r="A20" s="88"/>
      <c r="B20" s="88"/>
      <c r="C20" s="124"/>
      <c r="D20" s="89" t="str">
        <f t="shared" si="20"/>
        <v xml:space="preserve">Tema 8 - DERECHO PROCESAL </v>
      </c>
      <c r="E20" s="79">
        <f t="shared" ca="1" si="21"/>
        <v>0</v>
      </c>
      <c r="F20" s="80"/>
      <c r="G20" s="90" t="str">
        <f t="shared" ca="1" si="22"/>
        <v/>
      </c>
      <c r="H20" s="91" t="str">
        <f t="shared" ca="1" si="23"/>
        <v/>
      </c>
      <c r="I20" s="91" t="str">
        <f t="shared" ca="1" si="24"/>
        <v/>
      </c>
      <c r="J20" s="91" t="str">
        <f t="shared" ca="1" si="25"/>
        <v/>
      </c>
      <c r="K20" s="91" t="str">
        <f t="shared" ca="1" si="26"/>
        <v/>
      </c>
      <c r="L20" s="91" t="str">
        <f t="shared" ca="1" si="27"/>
        <v/>
      </c>
      <c r="M20" s="91" t="str">
        <f t="shared" ca="1" si="28"/>
        <v/>
      </c>
      <c r="N20" s="91" t="str">
        <f t="shared" ca="1" si="29"/>
        <v/>
      </c>
      <c r="O20" s="91" t="str">
        <f t="shared" ca="1" si="30"/>
        <v/>
      </c>
      <c r="P20" s="92" t="str">
        <f t="shared" ca="1" si="31"/>
        <v/>
      </c>
      <c r="Q20" s="81"/>
      <c r="R20" s="77" t="e">
        <f ca="1">IF(CONTROL!$I$4="A",AW20,"")</f>
        <v>#DIV/0!</v>
      </c>
      <c r="S20" s="77">
        <f t="shared" si="54"/>
        <v>8</v>
      </c>
      <c r="T20" s="82">
        <f ca="1">+'8'!AD$2</f>
        <v>0</v>
      </c>
      <c r="U20" s="82">
        <f ca="1">+'8'!AE$2</f>
        <v>0</v>
      </c>
      <c r="V20" s="82">
        <f ca="1">+'8'!AF$2</f>
        <v>0</v>
      </c>
      <c r="W20" s="82">
        <f ca="1">+'8'!AG$2</f>
        <v>0</v>
      </c>
      <c r="X20" s="82">
        <f ca="1">+'8'!AH$2</f>
        <v>0</v>
      </c>
      <c r="Y20" s="82" t="e">
        <f ca="1">+'8'!AI$2</f>
        <v>#DIV/0!</v>
      </c>
      <c r="Z20" s="82">
        <f ca="1">+'8'!AJ$2</f>
        <v>0</v>
      </c>
      <c r="AA20" s="82" t="e">
        <f ca="1">+'8'!AK$2</f>
        <v>#DIV/0!</v>
      </c>
      <c r="AB20" s="82" t="str">
        <f>+'8'!AL$2</f>
        <v xml:space="preserve">Tema 8 - DERECHO PROCESAL </v>
      </c>
      <c r="AC20" s="85">
        <f t="shared" ca="1" si="32"/>
        <v>0</v>
      </c>
      <c r="AD20" s="83" t="e">
        <f t="shared" ca="1" si="33"/>
        <v>#DIV/0!</v>
      </c>
      <c r="AE20" s="83" t="e">
        <f ca="1">IF(CONTROL!$I$4="A",AD20,"")</f>
        <v>#DIV/0!</v>
      </c>
      <c r="AF20" s="83" t="str">
        <f t="shared" ca="1" si="34"/>
        <v/>
      </c>
      <c r="AG20" s="83" t="str">
        <f t="shared" ca="1" si="35"/>
        <v/>
      </c>
      <c r="AH20" s="83" t="str">
        <f t="shared" ca="1" si="36"/>
        <v/>
      </c>
      <c r="AI20" s="83" t="str">
        <f t="shared" ca="1" si="37"/>
        <v/>
      </c>
      <c r="AJ20" s="83" t="str">
        <f t="shared" ca="1" si="38"/>
        <v/>
      </c>
      <c r="AK20" s="83" t="str">
        <f t="shared" ca="1" si="39"/>
        <v/>
      </c>
      <c r="AL20" s="83" t="str">
        <f t="shared" ca="1" si="40"/>
        <v/>
      </c>
      <c r="AM20" s="83" t="str">
        <f t="shared" ca="1" si="41"/>
        <v/>
      </c>
      <c r="AN20" s="83" t="str">
        <f t="shared" ca="1" si="42"/>
        <v/>
      </c>
      <c r="AO20" s="83" t="str">
        <f t="shared" ca="1" si="43"/>
        <v/>
      </c>
      <c r="AP20" s="86" t="e">
        <f t="shared" ca="1" si="44"/>
        <v>#DIV/0!</v>
      </c>
      <c r="AQ20" s="86" t="e">
        <f t="shared" ca="1" si="45"/>
        <v>#DIV/0!</v>
      </c>
      <c r="AR20" s="86" t="e">
        <f t="shared" ca="1" si="46"/>
        <v>#DIV/0!</v>
      </c>
      <c r="AS20" s="86" t="e">
        <f t="shared" ca="1" si="47"/>
        <v>#DIV/0!</v>
      </c>
      <c r="AT20" s="86" t="e">
        <f t="shared" ca="1" si="48"/>
        <v>#DIV/0!</v>
      </c>
      <c r="AU20" s="86" t="e">
        <f t="shared" ca="1" si="49"/>
        <v>#DIV/0!</v>
      </c>
      <c r="AV20" s="86">
        <f t="shared" ca="1" si="50"/>
        <v>0</v>
      </c>
      <c r="AW20" s="94" t="e">
        <f t="shared" ca="1" si="51"/>
        <v>#DIV/0!</v>
      </c>
      <c r="AX20" s="87" t="e">
        <f t="shared" ca="1" si="52"/>
        <v>#DIV/0!</v>
      </c>
      <c r="AY20" s="87" t="e">
        <f t="shared" ca="1" si="53"/>
        <v>#DIV/0!</v>
      </c>
    </row>
    <row r="21" spans="1:51" s="77" customFormat="1" ht="14.4" thickBot="1" x14ac:dyDescent="0.35">
      <c r="A21" s="88"/>
      <c r="B21" s="88"/>
      <c r="C21" s="124"/>
      <c r="D21" s="89" t="str">
        <f t="shared" si="20"/>
        <v xml:space="preserve">Tema 9 - DETENCIÓN PRISIONEROS DE GUERRA </v>
      </c>
      <c r="E21" s="79">
        <f t="shared" ca="1" si="21"/>
        <v>0</v>
      </c>
      <c r="F21" s="80"/>
      <c r="G21" s="90" t="str">
        <f t="shared" ca="1" si="22"/>
        <v/>
      </c>
      <c r="H21" s="91" t="str">
        <f t="shared" ca="1" si="23"/>
        <v/>
      </c>
      <c r="I21" s="91" t="str">
        <f t="shared" ca="1" si="24"/>
        <v/>
      </c>
      <c r="J21" s="91" t="str">
        <f t="shared" ca="1" si="25"/>
        <v/>
      </c>
      <c r="K21" s="91" t="str">
        <f t="shared" ca="1" si="26"/>
        <v/>
      </c>
      <c r="L21" s="91" t="str">
        <f t="shared" ca="1" si="27"/>
        <v/>
      </c>
      <c r="M21" s="91" t="str">
        <f t="shared" ca="1" si="28"/>
        <v/>
      </c>
      <c r="N21" s="91" t="str">
        <f t="shared" ca="1" si="29"/>
        <v/>
      </c>
      <c r="O21" s="91" t="str">
        <f t="shared" ca="1" si="30"/>
        <v/>
      </c>
      <c r="P21" s="92" t="str">
        <f t="shared" ca="1" si="31"/>
        <v/>
      </c>
      <c r="Q21" s="81"/>
      <c r="R21" s="77" t="e">
        <f ca="1">IF(CONTROL!$I$4="A",AW21,"")</f>
        <v>#DIV/0!</v>
      </c>
      <c r="S21" s="77">
        <f t="shared" si="54"/>
        <v>9</v>
      </c>
      <c r="T21" s="82">
        <f ca="1">+'9'!AD$2</f>
        <v>0</v>
      </c>
      <c r="U21" s="82">
        <f ca="1">+'9'!AE$2</f>
        <v>0</v>
      </c>
      <c r="V21" s="82">
        <f ca="1">+'9'!AF$2</f>
        <v>0</v>
      </c>
      <c r="W21" s="82">
        <f ca="1">+'9'!AG$2</f>
        <v>0</v>
      </c>
      <c r="X21" s="82">
        <f ca="1">+'9'!AH$2</f>
        <v>0</v>
      </c>
      <c r="Y21" s="82" t="e">
        <f ca="1">+'9'!AI$2</f>
        <v>#DIV/0!</v>
      </c>
      <c r="Z21" s="82">
        <f ca="1">+'9'!AJ$2</f>
        <v>0</v>
      </c>
      <c r="AA21" s="82" t="e">
        <f ca="1">+'9'!AK$2</f>
        <v>#DIV/0!</v>
      </c>
      <c r="AB21" s="82" t="str">
        <f>+'9'!AL$2</f>
        <v xml:space="preserve">Tema 9 - DETENCIÓN PRISIONEROS DE GUERRA </v>
      </c>
      <c r="AC21" s="85">
        <f t="shared" ca="1" si="32"/>
        <v>0</v>
      </c>
      <c r="AD21" s="83" t="e">
        <f t="shared" ca="1" si="33"/>
        <v>#DIV/0!</v>
      </c>
      <c r="AE21" s="83" t="e">
        <f ca="1">IF(CONTROL!$I$4="A",AD21,"")</f>
        <v>#DIV/0!</v>
      </c>
      <c r="AF21" s="83" t="str">
        <f t="shared" ca="1" si="34"/>
        <v/>
      </c>
      <c r="AG21" s="83" t="str">
        <f t="shared" ca="1" si="35"/>
        <v/>
      </c>
      <c r="AH21" s="83" t="str">
        <f t="shared" ca="1" si="36"/>
        <v/>
      </c>
      <c r="AI21" s="83" t="str">
        <f t="shared" ca="1" si="37"/>
        <v/>
      </c>
      <c r="AJ21" s="83" t="str">
        <f t="shared" ca="1" si="38"/>
        <v/>
      </c>
      <c r="AK21" s="83" t="str">
        <f t="shared" ca="1" si="39"/>
        <v/>
      </c>
      <c r="AL21" s="83" t="str">
        <f t="shared" ca="1" si="40"/>
        <v/>
      </c>
      <c r="AM21" s="83" t="str">
        <f t="shared" ca="1" si="41"/>
        <v/>
      </c>
      <c r="AN21" s="83" t="str">
        <f t="shared" ca="1" si="42"/>
        <v/>
      </c>
      <c r="AO21" s="83" t="str">
        <f t="shared" ca="1" si="43"/>
        <v/>
      </c>
      <c r="AP21" s="86" t="e">
        <f t="shared" ca="1" si="44"/>
        <v>#DIV/0!</v>
      </c>
      <c r="AQ21" s="86" t="e">
        <f t="shared" ca="1" si="45"/>
        <v>#DIV/0!</v>
      </c>
      <c r="AR21" s="86" t="e">
        <f t="shared" ca="1" si="46"/>
        <v>#DIV/0!</v>
      </c>
      <c r="AS21" s="86" t="e">
        <f t="shared" ca="1" si="47"/>
        <v>#DIV/0!</v>
      </c>
      <c r="AT21" s="86" t="e">
        <f t="shared" ca="1" si="48"/>
        <v>#DIV/0!</v>
      </c>
      <c r="AU21" s="86" t="e">
        <f t="shared" ca="1" si="49"/>
        <v>#DIV/0!</v>
      </c>
      <c r="AV21" s="86">
        <f t="shared" ca="1" si="50"/>
        <v>0</v>
      </c>
      <c r="AW21" s="94" t="e">
        <f t="shared" ca="1" si="51"/>
        <v>#DIV/0!</v>
      </c>
      <c r="AX21" s="87" t="e">
        <f t="shared" ca="1" si="52"/>
        <v>#DIV/0!</v>
      </c>
      <c r="AY21" s="87" t="e">
        <f t="shared" ca="1" si="53"/>
        <v>#DIV/0!</v>
      </c>
    </row>
    <row r="22" spans="1:51" s="77" customFormat="1" ht="14.4" thickBot="1" x14ac:dyDescent="0.35">
      <c r="A22" s="88"/>
      <c r="B22" s="88"/>
      <c r="C22" s="124"/>
      <c r="D22" s="89" t="str">
        <f t="shared" si="20"/>
        <v xml:space="preserve">Tema 10 - LEGISLACIÓN (DEFINICIONES) </v>
      </c>
      <c r="E22" s="79">
        <f t="shared" ca="1" si="21"/>
        <v>0</v>
      </c>
      <c r="F22" s="80"/>
      <c r="G22" s="90" t="str">
        <f t="shared" ca="1" si="22"/>
        <v/>
      </c>
      <c r="H22" s="91" t="str">
        <f t="shared" ca="1" si="23"/>
        <v/>
      </c>
      <c r="I22" s="91" t="str">
        <f t="shared" ca="1" si="24"/>
        <v/>
      </c>
      <c r="J22" s="91" t="str">
        <f t="shared" ca="1" si="25"/>
        <v/>
      </c>
      <c r="K22" s="91" t="str">
        <f t="shared" ca="1" si="26"/>
        <v/>
      </c>
      <c r="L22" s="91" t="str">
        <f t="shared" ca="1" si="27"/>
        <v/>
      </c>
      <c r="M22" s="91" t="str">
        <f t="shared" ca="1" si="28"/>
        <v/>
      </c>
      <c r="N22" s="91" t="str">
        <f t="shared" ca="1" si="29"/>
        <v/>
      </c>
      <c r="O22" s="91" t="str">
        <f t="shared" ca="1" si="30"/>
        <v/>
      </c>
      <c r="P22" s="92" t="str">
        <f t="shared" ca="1" si="31"/>
        <v/>
      </c>
      <c r="Q22" s="81"/>
      <c r="R22" s="77" t="e">
        <f ca="1">IF(CONTROL!$I$4="A",AW22,"")</f>
        <v>#DIV/0!</v>
      </c>
      <c r="S22" s="77">
        <f>+S21+1</f>
        <v>10</v>
      </c>
      <c r="T22" s="82">
        <f ca="1">+'10'!AD$2</f>
        <v>0</v>
      </c>
      <c r="U22" s="82">
        <f ca="1">+'10'!AE$2</f>
        <v>0</v>
      </c>
      <c r="V22" s="82">
        <f ca="1">+'10'!AF$2</f>
        <v>0</v>
      </c>
      <c r="W22" s="82">
        <f ca="1">+'10'!AG$2</f>
        <v>0</v>
      </c>
      <c r="X22" s="82">
        <f ca="1">+'10'!AH$2</f>
        <v>0</v>
      </c>
      <c r="Y22" s="82" t="e">
        <f ca="1">+'10'!AI$2</f>
        <v>#DIV/0!</v>
      </c>
      <c r="Z22" s="82">
        <f ca="1">+'10'!AJ$2</f>
        <v>0</v>
      </c>
      <c r="AA22" s="82" t="e">
        <f ca="1">+'10'!AK$2</f>
        <v>#DIV/0!</v>
      </c>
      <c r="AB22" s="82" t="str">
        <f>+'10'!AL$2</f>
        <v xml:space="preserve">Tema 10 - LEGISLACIÓN (DEFINICIONES) </v>
      </c>
      <c r="AC22" s="85">
        <f t="shared" ca="1" si="32"/>
        <v>0</v>
      </c>
      <c r="AD22" s="83" t="e">
        <f t="shared" ca="1" si="33"/>
        <v>#DIV/0!</v>
      </c>
      <c r="AE22" s="83" t="e">
        <f ca="1">IF(CONTROL!$I$4="A",AD22,"")</f>
        <v>#DIV/0!</v>
      </c>
      <c r="AF22" s="83" t="str">
        <f t="shared" ca="1" si="34"/>
        <v/>
      </c>
      <c r="AG22" s="83" t="str">
        <f t="shared" ca="1" si="35"/>
        <v/>
      </c>
      <c r="AH22" s="83" t="str">
        <f t="shared" ca="1" si="36"/>
        <v/>
      </c>
      <c r="AI22" s="83" t="str">
        <f t="shared" ca="1" si="37"/>
        <v/>
      </c>
      <c r="AJ22" s="83" t="str">
        <f t="shared" ca="1" si="38"/>
        <v/>
      </c>
      <c r="AK22" s="83" t="str">
        <f t="shared" ca="1" si="39"/>
        <v/>
      </c>
      <c r="AL22" s="83" t="str">
        <f t="shared" ca="1" si="40"/>
        <v/>
      </c>
      <c r="AM22" s="83" t="str">
        <f t="shared" ca="1" si="41"/>
        <v/>
      </c>
      <c r="AN22" s="83" t="str">
        <f t="shared" ca="1" si="42"/>
        <v/>
      </c>
      <c r="AO22" s="83" t="str">
        <f t="shared" ca="1" si="43"/>
        <v/>
      </c>
      <c r="AP22" s="86" t="e">
        <f t="shared" ca="1" si="44"/>
        <v>#DIV/0!</v>
      </c>
      <c r="AQ22" s="86" t="e">
        <f t="shared" ca="1" si="45"/>
        <v>#DIV/0!</v>
      </c>
      <c r="AR22" s="86" t="e">
        <f t="shared" ca="1" si="46"/>
        <v>#DIV/0!</v>
      </c>
      <c r="AS22" s="86" t="e">
        <f t="shared" ca="1" si="47"/>
        <v>#DIV/0!</v>
      </c>
      <c r="AT22" s="86" t="e">
        <f t="shared" ca="1" si="48"/>
        <v>#DIV/0!</v>
      </c>
      <c r="AU22" s="86" t="e">
        <f t="shared" ca="1" si="49"/>
        <v>#DIV/0!</v>
      </c>
      <c r="AV22" s="86">
        <f t="shared" ca="1" si="50"/>
        <v>0</v>
      </c>
      <c r="AW22" s="94" t="e">
        <f t="shared" ca="1" si="51"/>
        <v>#DIV/0!</v>
      </c>
      <c r="AX22" s="87" t="e">
        <f t="shared" ca="1" si="52"/>
        <v>#DIV/0!</v>
      </c>
      <c r="AY22" s="87" t="e">
        <f t="shared" ca="1" si="53"/>
        <v>#DIV/0!</v>
      </c>
    </row>
    <row r="23" spans="1:51" s="77" customFormat="1" ht="13.8" x14ac:dyDescent="0.3">
      <c r="A23" s="88"/>
      <c r="B23" s="88"/>
      <c r="C23" s="124"/>
      <c r="D23" s="89"/>
      <c r="E23" s="79"/>
      <c r="F23" s="80"/>
      <c r="G23" s="181"/>
      <c r="H23" s="181"/>
      <c r="I23" s="181"/>
      <c r="J23" s="181"/>
      <c r="K23" s="181"/>
      <c r="L23" s="181"/>
      <c r="M23" s="181"/>
      <c r="N23" s="181"/>
      <c r="O23" s="181"/>
      <c r="P23" s="181"/>
      <c r="Q23" s="81"/>
      <c r="T23" s="82"/>
      <c r="U23" s="82"/>
      <c r="V23" s="82"/>
      <c r="W23" s="82"/>
      <c r="X23" s="82"/>
      <c r="Y23" s="82"/>
      <c r="Z23" s="82"/>
      <c r="AA23" s="93"/>
      <c r="AB23" s="85"/>
      <c r="AC23" s="83"/>
      <c r="AD23" s="83"/>
      <c r="AE23" s="83"/>
      <c r="AF23" s="83"/>
      <c r="AG23" s="83"/>
      <c r="AH23" s="83"/>
      <c r="AI23" s="83"/>
      <c r="AJ23" s="83"/>
      <c r="AK23" s="83"/>
      <c r="AL23" s="83"/>
      <c r="AM23" s="83"/>
      <c r="AN23" s="83"/>
      <c r="AO23" s="86"/>
      <c r="AP23" s="86"/>
      <c r="AQ23" s="86"/>
      <c r="AR23" s="86"/>
      <c r="AS23" s="86"/>
      <c r="AT23" s="86"/>
      <c r="AU23" s="86"/>
      <c r="AV23" s="94"/>
      <c r="AW23" s="87"/>
      <c r="AX23" s="87"/>
    </row>
    <row r="24" spans="1:51" s="77" customFormat="1" ht="14.4" thickBot="1" x14ac:dyDescent="0.35">
      <c r="A24" s="88"/>
      <c r="B24" s="88"/>
      <c r="C24" s="123" t="s">
        <v>215</v>
      </c>
      <c r="D24" s="89"/>
      <c r="E24" s="79"/>
      <c r="F24" s="80"/>
      <c r="G24" s="182"/>
      <c r="H24" s="182"/>
      <c r="I24" s="182"/>
      <c r="J24" s="182"/>
      <c r="K24" s="182"/>
      <c r="L24" s="182"/>
      <c r="M24" s="182"/>
      <c r="N24" s="182"/>
      <c r="O24" s="182"/>
      <c r="P24" s="182"/>
      <c r="Q24" s="81"/>
      <c r="T24" s="82"/>
      <c r="U24" s="82"/>
      <c r="V24" s="82"/>
      <c r="W24" s="82"/>
      <c r="X24" s="82"/>
      <c r="Y24" s="82"/>
      <c r="Z24" s="82"/>
      <c r="AA24" s="93"/>
      <c r="AB24" s="85"/>
      <c r="AC24" s="83"/>
      <c r="AD24" s="83"/>
      <c r="AE24" s="83"/>
      <c r="AF24" s="83"/>
      <c r="AG24" s="83"/>
      <c r="AH24" s="83"/>
      <c r="AI24" s="83"/>
      <c r="AJ24" s="83"/>
      <c r="AK24" s="83"/>
      <c r="AL24" s="83"/>
      <c r="AM24" s="83"/>
      <c r="AN24" s="83"/>
      <c r="AO24" s="86"/>
      <c r="AP24" s="86"/>
      <c r="AQ24" s="86"/>
      <c r="AR24" s="86"/>
      <c r="AS24" s="86"/>
      <c r="AT24" s="86"/>
      <c r="AU24" s="86"/>
      <c r="AV24" s="94"/>
      <c r="AW24" s="87"/>
      <c r="AX24" s="87"/>
    </row>
    <row r="25" spans="1:51" s="77" customFormat="1" ht="14.4" thickBot="1" x14ac:dyDescent="0.35">
      <c r="A25" s="88"/>
      <c r="B25" s="88"/>
      <c r="C25" s="124"/>
      <c r="D25" s="89" t="str">
        <f t="shared" si="20"/>
        <v xml:space="preserve">Tema 11 - LA POLICÍA MILITAR, GENERALIDADES </v>
      </c>
      <c r="E25" s="79">
        <f t="shared" ca="1" si="21"/>
        <v>0</v>
      </c>
      <c r="F25" s="80"/>
      <c r="G25" s="90" t="str">
        <f t="shared" ca="1" si="22"/>
        <v/>
      </c>
      <c r="H25" s="91" t="str">
        <f t="shared" ca="1" si="23"/>
        <v/>
      </c>
      <c r="I25" s="91" t="str">
        <f t="shared" ca="1" si="24"/>
        <v/>
      </c>
      <c r="J25" s="91" t="str">
        <f t="shared" ca="1" si="25"/>
        <v/>
      </c>
      <c r="K25" s="91" t="str">
        <f t="shared" ca="1" si="26"/>
        <v/>
      </c>
      <c r="L25" s="91" t="str">
        <f t="shared" ca="1" si="27"/>
        <v/>
      </c>
      <c r="M25" s="91" t="str">
        <f t="shared" ca="1" si="28"/>
        <v/>
      </c>
      <c r="N25" s="91" t="str">
        <f t="shared" ca="1" si="29"/>
        <v/>
      </c>
      <c r="O25" s="91" t="str">
        <f t="shared" ca="1" si="30"/>
        <v/>
      </c>
      <c r="P25" s="92" t="str">
        <f t="shared" ca="1" si="31"/>
        <v/>
      </c>
      <c r="Q25" s="81"/>
      <c r="R25" s="77" t="e">
        <f ca="1">IF(CONTROL!$I$4="A",AW25,"")</f>
        <v>#DIV/0!</v>
      </c>
      <c r="S25" s="77">
        <f>+S22+1</f>
        <v>11</v>
      </c>
      <c r="T25" s="82">
        <f ca="1">+'11'!AD$2</f>
        <v>0</v>
      </c>
      <c r="U25" s="82">
        <f ca="1">+'11'!AE$2</f>
        <v>0</v>
      </c>
      <c r="V25" s="82">
        <f ca="1">+'11'!AF$2</f>
        <v>0</v>
      </c>
      <c r="W25" s="82">
        <f ca="1">+'11'!AG$2</f>
        <v>0</v>
      </c>
      <c r="X25" s="82">
        <f ca="1">+'11'!AH$2</f>
        <v>0</v>
      </c>
      <c r="Y25" s="82" t="e">
        <f ca="1">+'11'!AI$2</f>
        <v>#DIV/0!</v>
      </c>
      <c r="Z25" s="82">
        <f ca="1">+'11'!AJ$2</f>
        <v>0</v>
      </c>
      <c r="AA25" s="82" t="e">
        <f ca="1">+'11'!AK$2</f>
        <v>#DIV/0!</v>
      </c>
      <c r="AB25" s="82" t="str">
        <f>+'11'!AL$2</f>
        <v xml:space="preserve">Tema 11 - LA POLICÍA MILITAR, GENERALIDADES </v>
      </c>
      <c r="AC25" s="85">
        <f t="shared" ca="1" si="32"/>
        <v>0</v>
      </c>
      <c r="AD25" s="83" t="e">
        <f t="shared" ca="1" si="33"/>
        <v>#DIV/0!</v>
      </c>
      <c r="AE25" s="83" t="e">
        <f ca="1">IF(CONTROL!$I$4="A",AD25,"")</f>
        <v>#DIV/0!</v>
      </c>
      <c r="AF25" s="83" t="str">
        <f t="shared" ca="1" si="34"/>
        <v/>
      </c>
      <c r="AG25" s="83" t="str">
        <f t="shared" ca="1" si="35"/>
        <v/>
      </c>
      <c r="AH25" s="83" t="str">
        <f t="shared" ca="1" si="36"/>
        <v/>
      </c>
      <c r="AI25" s="83" t="str">
        <f t="shared" ca="1" si="37"/>
        <v/>
      </c>
      <c r="AJ25" s="83" t="str">
        <f t="shared" ca="1" si="38"/>
        <v/>
      </c>
      <c r="AK25" s="83" t="str">
        <f t="shared" ca="1" si="39"/>
        <v/>
      </c>
      <c r="AL25" s="83" t="str">
        <f t="shared" ca="1" si="40"/>
        <v/>
      </c>
      <c r="AM25" s="83" t="str">
        <f t="shared" ca="1" si="41"/>
        <v/>
      </c>
      <c r="AN25" s="83" t="str">
        <f t="shared" ca="1" si="42"/>
        <v/>
      </c>
      <c r="AO25" s="83" t="str">
        <f t="shared" ca="1" si="43"/>
        <v/>
      </c>
      <c r="AP25" s="86" t="e">
        <f t="shared" ca="1" si="44"/>
        <v>#DIV/0!</v>
      </c>
      <c r="AQ25" s="86" t="e">
        <f t="shared" ca="1" si="45"/>
        <v>#DIV/0!</v>
      </c>
      <c r="AR25" s="86" t="e">
        <f t="shared" ca="1" si="46"/>
        <v>#DIV/0!</v>
      </c>
      <c r="AS25" s="86" t="e">
        <f t="shared" ca="1" si="47"/>
        <v>#DIV/0!</v>
      </c>
      <c r="AT25" s="86" t="e">
        <f t="shared" ca="1" si="48"/>
        <v>#DIV/0!</v>
      </c>
      <c r="AU25" s="86" t="e">
        <f t="shared" ca="1" si="49"/>
        <v>#DIV/0!</v>
      </c>
      <c r="AV25" s="86">
        <f t="shared" ca="1" si="50"/>
        <v>0</v>
      </c>
      <c r="AW25" s="94" t="e">
        <f t="shared" ca="1" si="51"/>
        <v>#DIV/0!</v>
      </c>
      <c r="AX25" s="87" t="e">
        <f t="shared" ca="1" si="52"/>
        <v>#DIV/0!</v>
      </c>
      <c r="AY25" s="87" t="e">
        <f t="shared" ca="1" si="53"/>
        <v>#DIV/0!</v>
      </c>
    </row>
    <row r="26" spans="1:51" s="77" customFormat="1" ht="14.4" thickBot="1" x14ac:dyDescent="0.35">
      <c r="A26" s="88"/>
      <c r="B26" s="88"/>
      <c r="C26" s="124"/>
      <c r="D26" s="89" t="str">
        <f t="shared" ref="D26" si="55">+AB26</f>
        <v xml:space="preserve">Tema 12 - LA POLICÍA MILITAR, UNIDADES </v>
      </c>
      <c r="E26" s="79">
        <f t="shared" ref="E26" ca="1" si="56">+T26</f>
        <v>0</v>
      </c>
      <c r="F26" s="80"/>
      <c r="G26" s="90" t="str">
        <f t="shared" ref="G26" ca="1" si="57">+AF26</f>
        <v/>
      </c>
      <c r="H26" s="91" t="str">
        <f t="shared" ref="H26" ca="1" si="58">+AG26</f>
        <v/>
      </c>
      <c r="I26" s="91" t="str">
        <f t="shared" ref="I26" ca="1" si="59">+AH26</f>
        <v/>
      </c>
      <c r="J26" s="91" t="str">
        <f t="shared" ref="J26" ca="1" si="60">+AI26</f>
        <v/>
      </c>
      <c r="K26" s="91" t="str">
        <f t="shared" ref="K26" ca="1" si="61">+AJ26</f>
        <v/>
      </c>
      <c r="L26" s="91" t="str">
        <f t="shared" ref="L26" ca="1" si="62">+AK26</f>
        <v/>
      </c>
      <c r="M26" s="91" t="str">
        <f t="shared" ref="M26" ca="1" si="63">+AL26</f>
        <v/>
      </c>
      <c r="N26" s="91" t="str">
        <f t="shared" ref="N26" ca="1" si="64">+AM26</f>
        <v/>
      </c>
      <c r="O26" s="91" t="str">
        <f t="shared" ref="O26" ca="1" si="65">+AN26</f>
        <v/>
      </c>
      <c r="P26" s="92" t="str">
        <f t="shared" ref="P26" ca="1" si="66">+AO26</f>
        <v/>
      </c>
      <c r="Q26" s="81"/>
      <c r="R26" s="77" t="e">
        <f ca="1">IF(CONTROL!$I$4="A",AW26,"")</f>
        <v>#DIV/0!</v>
      </c>
      <c r="S26" s="77">
        <f t="shared" si="54"/>
        <v>12</v>
      </c>
      <c r="T26" s="82">
        <f ca="1">+'12'!AD$2</f>
        <v>0</v>
      </c>
      <c r="U26" s="82">
        <f ca="1">+'12'!AE$2</f>
        <v>0</v>
      </c>
      <c r="V26" s="82">
        <f ca="1">+'12'!AF$2</f>
        <v>0</v>
      </c>
      <c r="W26" s="82">
        <f ca="1">+'12'!AG$2</f>
        <v>0</v>
      </c>
      <c r="X26" s="82">
        <f ca="1">+'12'!AH$2</f>
        <v>0</v>
      </c>
      <c r="Y26" s="82" t="e">
        <f ca="1">+'12'!AI$2</f>
        <v>#DIV/0!</v>
      </c>
      <c r="Z26" s="82">
        <f ca="1">+'12'!AJ$2</f>
        <v>0</v>
      </c>
      <c r="AA26" s="82" t="e">
        <f ca="1">+'12'!AK$2</f>
        <v>#DIV/0!</v>
      </c>
      <c r="AB26" s="82" t="str">
        <f>+'12'!AL$2</f>
        <v xml:space="preserve">Tema 12 - LA POLICÍA MILITAR, UNIDADES </v>
      </c>
      <c r="AC26" s="85">
        <f t="shared" ref="AC26" ca="1" si="67">IF(X26=0,0,ROUND(Y26*10,1))</f>
        <v>0</v>
      </c>
      <c r="AD26" s="83" t="e">
        <f t="shared" ref="AD26" ca="1" si="68">IF(AA26&gt;4.99,"B","M")</f>
        <v>#DIV/0!</v>
      </c>
      <c r="AE26" s="83" t="e">
        <f ca="1">IF(CONTROL!$I$4="A",AD26,"")</f>
        <v>#DIV/0!</v>
      </c>
      <c r="AF26" s="83" t="str">
        <f t="shared" ref="AF26" ca="1" si="69">IF(AF$8&lt;$AC26,AE26,"")</f>
        <v/>
      </c>
      <c r="AG26" s="83" t="str">
        <f t="shared" ref="AG26" ca="1" si="70">IF(AG$8&lt;$AC26,AF26,"")</f>
        <v/>
      </c>
      <c r="AH26" s="83" t="str">
        <f t="shared" ref="AH26" ca="1" si="71">IF(AH$8&lt;$AC26,AG26,"")</f>
        <v/>
      </c>
      <c r="AI26" s="83" t="str">
        <f t="shared" ref="AI26" ca="1" si="72">IF(AI$8&lt;$AC26,AH26,"")</f>
        <v/>
      </c>
      <c r="AJ26" s="83" t="str">
        <f t="shared" ref="AJ26" ca="1" si="73">IF(AJ$8&lt;$AC26,AI26,"")</f>
        <v/>
      </c>
      <c r="AK26" s="83" t="str">
        <f t="shared" ref="AK26" ca="1" si="74">IF(AK$8&lt;$AC26,AJ26,"")</f>
        <v/>
      </c>
      <c r="AL26" s="83" t="str">
        <f t="shared" ref="AL26" ca="1" si="75">IF(AL$8&lt;$AC26,AK26,"")</f>
        <v/>
      </c>
      <c r="AM26" s="83" t="str">
        <f t="shared" ref="AM26" ca="1" si="76">IF(AM$8&lt;$AC26,AL26,"")</f>
        <v/>
      </c>
      <c r="AN26" s="83" t="str">
        <f t="shared" ref="AN26" ca="1" si="77">IF(AN$8&lt;$AC26,AM26,"")</f>
        <v/>
      </c>
      <c r="AO26" s="83" t="str">
        <f t="shared" ref="AO26" ca="1" si="78">IF(AO$8&lt;$AC26,AN26,"")</f>
        <v/>
      </c>
      <c r="AP26" s="86" t="e">
        <f t="shared" ref="AP26" ca="1" si="79">IF(AA26&lt;4,AP$8,"")</f>
        <v>#DIV/0!</v>
      </c>
      <c r="AQ26" s="86" t="e">
        <f t="shared" ref="AQ26" ca="1" si="80">IF(AND(AA26&gt;3.99,AA26&lt;5),AQ$8,"")</f>
        <v>#DIV/0!</v>
      </c>
      <c r="AR26" s="86" t="e">
        <f t="shared" ref="AR26" ca="1" si="81">IF(AND(AA26&gt;4.99,AA26&lt;7),AR$8,"")</f>
        <v>#DIV/0!</v>
      </c>
      <c r="AS26" s="86" t="e">
        <f t="shared" ref="AS26" ca="1" si="82">IF(AND(AA26&gt;6.99,AA26&lt;8),AS$8,"")</f>
        <v>#DIV/0!</v>
      </c>
      <c r="AT26" s="86" t="e">
        <f t="shared" ref="AT26" ca="1" si="83">IF(AA26&gt;8,AT$8,"")</f>
        <v>#DIV/0!</v>
      </c>
      <c r="AU26" s="86" t="e">
        <f t="shared" ref="AU26" ca="1" si="84">CONCATENATE(AY26," ",AP26,AQ26,AR26,AS26,AT26)</f>
        <v>#DIV/0!</v>
      </c>
      <c r="AV26" s="86">
        <f t="shared" ref="AV26" ca="1" si="85">T26-(U26+V26)</f>
        <v>0</v>
      </c>
      <c r="AW26" s="94" t="e">
        <f t="shared" ref="AW26" ca="1" si="86">IF(AV26=0,AU26,IF(X26=0,"¡¡Listo para empezar!!",CONCATENATE(AX26,"% - Nota Puntual: ",AY26)))</f>
        <v>#DIV/0!</v>
      </c>
      <c r="AX26" s="87" t="e">
        <f t="shared" ref="AX26" ca="1" si="87">TRUNC(Y26*100,2)</f>
        <v>#DIV/0!</v>
      </c>
      <c r="AY26" s="87" t="e">
        <f t="shared" ref="AY26" ca="1" si="88">IF(AA26&lt;0,"(0)",CONCATENATE("(",AA26,")"))</f>
        <v>#DIV/0!</v>
      </c>
    </row>
    <row r="27" spans="1:51" s="95" customFormat="1" ht="13.8" x14ac:dyDescent="0.3">
      <c r="C27" s="124"/>
      <c r="D27" s="78"/>
      <c r="F27" s="97"/>
      <c r="T27" s="98"/>
      <c r="U27" s="99"/>
      <c r="V27" s="99"/>
      <c r="W27" s="99"/>
      <c r="X27" s="99"/>
      <c r="Y27" s="99"/>
      <c r="Z27" s="99"/>
      <c r="AA27" s="99"/>
      <c r="AB27" s="100"/>
    </row>
    <row r="28" spans="1:51" s="95" customFormat="1" ht="13.8" x14ac:dyDescent="0.3">
      <c r="C28" s="96"/>
      <c r="D28" s="78"/>
      <c r="F28" s="97"/>
      <c r="T28" s="98"/>
      <c r="U28" s="99"/>
      <c r="V28" s="99"/>
      <c r="W28" s="99"/>
      <c r="X28" s="99"/>
      <c r="Y28" s="99"/>
      <c r="Z28" s="99"/>
      <c r="AA28" s="99"/>
      <c r="AB28" s="100"/>
    </row>
    <row r="29" spans="1:51" s="95" customFormat="1" ht="14.4" thickBot="1" x14ac:dyDescent="0.35">
      <c r="C29" s="96"/>
      <c r="D29" s="118" t="s">
        <v>102</v>
      </c>
      <c r="F29" s="97"/>
      <c r="T29" s="98"/>
      <c r="U29" s="99"/>
      <c r="V29" s="99"/>
      <c r="W29" s="99"/>
      <c r="X29" s="99"/>
      <c r="Y29" s="99"/>
      <c r="Z29" s="99"/>
      <c r="AA29" s="100"/>
      <c r="AB29" s="100"/>
    </row>
    <row r="30" spans="1:51" s="95" customFormat="1" ht="14.4" thickBot="1" x14ac:dyDescent="0.35">
      <c r="C30" s="96"/>
      <c r="D30" s="101" t="str">
        <f ca="1">CONCATENATE("A U T O T E S T   -  "," Total Preguntas:  ",CONTROL!I11)</f>
        <v>A U T O T E S T   -   Total Preguntas:  653</v>
      </c>
      <c r="E30" s="79">
        <f ca="1">+T30</f>
        <v>100</v>
      </c>
      <c r="F30" s="80"/>
      <c r="G30" s="90" t="str">
        <f t="shared" ref="G30:P30" ca="1" si="89">+AF30</f>
        <v/>
      </c>
      <c r="H30" s="91" t="str">
        <f t="shared" ca="1" si="89"/>
        <v/>
      </c>
      <c r="I30" s="91" t="str">
        <f t="shared" ca="1" si="89"/>
        <v/>
      </c>
      <c r="J30" s="91" t="str">
        <f t="shared" ca="1" si="89"/>
        <v/>
      </c>
      <c r="K30" s="91" t="str">
        <f t="shared" ca="1" si="89"/>
        <v/>
      </c>
      <c r="L30" s="91" t="str">
        <f t="shared" ca="1" si="89"/>
        <v/>
      </c>
      <c r="M30" s="91" t="str">
        <f t="shared" ca="1" si="89"/>
        <v/>
      </c>
      <c r="N30" s="91" t="str">
        <f t="shared" ca="1" si="89"/>
        <v/>
      </c>
      <c r="O30" s="91" t="str">
        <f t="shared" ca="1" si="89"/>
        <v/>
      </c>
      <c r="P30" s="92" t="str">
        <f t="shared" ca="1" si="89"/>
        <v/>
      </c>
      <c r="Q30" s="81"/>
      <c r="R30" s="77" t="str">
        <f ca="1">AW30</f>
        <v>¡¡Listo para empezar!!</v>
      </c>
      <c r="S30" s="77"/>
      <c r="T30" s="82">
        <f ca="1">+'0'!AD$2</f>
        <v>100</v>
      </c>
      <c r="U30" s="82">
        <f ca="1">+'0'!AE$2</f>
        <v>0</v>
      </c>
      <c r="V30" s="82">
        <f ca="1">+'0'!AF$2</f>
        <v>0</v>
      </c>
      <c r="W30" s="82">
        <f ca="1">+'0'!AG$2</f>
        <v>0</v>
      </c>
      <c r="X30" s="82">
        <f ca="1">+'0'!AH$2</f>
        <v>0</v>
      </c>
      <c r="Y30" s="82">
        <f ca="1">+'0'!AI$2</f>
        <v>0</v>
      </c>
      <c r="Z30" s="82">
        <f ca="1">+'0'!AJ$2</f>
        <v>0</v>
      </c>
      <c r="AA30" s="93" t="e">
        <f ca="1">+'0'!AK$2</f>
        <v>#DIV/0!</v>
      </c>
      <c r="AB30" s="173"/>
      <c r="AC30" s="85">
        <f ca="1">IF(X30=0,0,ROUND(Y30*10,1))</f>
        <v>0</v>
      </c>
      <c r="AD30" s="83" t="e">
        <f ca="1">IF(AA30&gt;4.99,"B","M")</f>
        <v>#DIV/0!</v>
      </c>
      <c r="AE30" s="83" t="e">
        <f ca="1">IF(CONTROL!I4="A",AD30,"")</f>
        <v>#DIV/0!</v>
      </c>
      <c r="AF30" s="83" t="str">
        <f t="shared" ref="AF30:AO30" ca="1" si="90">IF(AF$8&lt;$AC30,AE30,"")</f>
        <v/>
      </c>
      <c r="AG30" s="83" t="str">
        <f t="shared" ca="1" si="90"/>
        <v/>
      </c>
      <c r="AH30" s="83" t="str">
        <f t="shared" ca="1" si="90"/>
        <v/>
      </c>
      <c r="AI30" s="83" t="str">
        <f t="shared" ca="1" si="90"/>
        <v/>
      </c>
      <c r="AJ30" s="83" t="str">
        <f t="shared" ca="1" si="90"/>
        <v/>
      </c>
      <c r="AK30" s="83" t="str">
        <f t="shared" ca="1" si="90"/>
        <v/>
      </c>
      <c r="AL30" s="83" t="str">
        <f t="shared" ca="1" si="90"/>
        <v/>
      </c>
      <c r="AM30" s="83" t="str">
        <f t="shared" ca="1" si="90"/>
        <v/>
      </c>
      <c r="AN30" s="83" t="str">
        <f t="shared" ca="1" si="90"/>
        <v/>
      </c>
      <c r="AO30" s="83" t="str">
        <f t="shared" ca="1" si="90"/>
        <v/>
      </c>
      <c r="AP30" s="86" t="e">
        <f ca="1">IF(AA30&lt;4,AP$8,"")</f>
        <v>#DIV/0!</v>
      </c>
      <c r="AQ30" s="86" t="e">
        <f ca="1">IF(AND(AA30&gt;3.99,AA30&lt;5),AQ$8,"")</f>
        <v>#DIV/0!</v>
      </c>
      <c r="AR30" s="86" t="e">
        <f ca="1">IF(AND(AA30&gt;4.99,AA30&lt;7),AR$8,"")</f>
        <v>#DIV/0!</v>
      </c>
      <c r="AS30" s="86" t="e">
        <f ca="1">IF(AND(AA30&gt;6.99,AA30&lt;8),AS$8,"")</f>
        <v>#DIV/0!</v>
      </c>
      <c r="AT30" s="86" t="e">
        <f ca="1">IF(AA30&gt;8,AT$8,"")</f>
        <v>#DIV/0!</v>
      </c>
      <c r="AU30" s="86" t="e">
        <f ca="1">CONCATENATE(AP30,AQ30,AR30,AS30,AT30)</f>
        <v>#DIV/0!</v>
      </c>
      <c r="AV30" s="86">
        <f ca="1">T30-(U30+V30)</f>
        <v>100</v>
      </c>
      <c r="AW30" s="94" t="str">
        <f ca="1">IF(AV30=0,AU30,IF(X30=0,"¡¡Listo para empezar!!",CONCATENATE(AX30,"% - Nota Puntual: ", AA30)))</f>
        <v>¡¡Listo para empezar!!</v>
      </c>
      <c r="AX30" s="87">
        <f ca="1">TRUNC(Y30*100,2)</f>
        <v>0</v>
      </c>
    </row>
    <row r="31" spans="1:51" s="95" customFormat="1" ht="13.8" x14ac:dyDescent="0.3">
      <c r="C31" s="96"/>
      <c r="D31" s="96"/>
      <c r="F31" s="97"/>
      <c r="T31" s="98"/>
      <c r="U31" s="99"/>
      <c r="V31" s="99"/>
      <c r="W31" s="99"/>
      <c r="X31" s="99"/>
      <c r="Y31" s="99"/>
      <c r="Z31" s="99"/>
      <c r="AA31" s="171"/>
      <c r="AB31" s="100"/>
    </row>
    <row r="32" spans="1:51" s="95" customFormat="1" ht="13.8" x14ac:dyDescent="0.3">
      <c r="C32" s="96"/>
      <c r="D32" s="96"/>
      <c r="F32" s="97"/>
      <c r="T32" s="98"/>
      <c r="U32" s="99"/>
      <c r="V32" s="99"/>
      <c r="W32" s="99"/>
      <c r="X32" s="99"/>
      <c r="Y32" s="99"/>
      <c r="Z32" s="99"/>
      <c r="AA32" s="99"/>
      <c r="AB32" s="100"/>
    </row>
    <row r="33" spans="1:47" s="95" customFormat="1" ht="13.8" x14ac:dyDescent="0.3">
      <c r="C33" s="96"/>
      <c r="D33" s="96"/>
      <c r="F33" s="97"/>
      <c r="T33" s="98"/>
      <c r="U33" s="99"/>
      <c r="V33" s="99"/>
      <c r="W33" s="99"/>
      <c r="X33" s="99"/>
      <c r="Y33" s="99"/>
      <c r="Z33" s="99"/>
      <c r="AA33" s="99"/>
      <c r="AB33" s="100"/>
    </row>
    <row r="34" spans="1:47" s="72" customFormat="1" ht="18.600000000000001" thickBot="1" x14ac:dyDescent="0.4">
      <c r="A34" s="69"/>
      <c r="B34" s="69"/>
      <c r="C34" s="115"/>
      <c r="D34" s="70"/>
      <c r="E34" s="75"/>
      <c r="F34" s="71"/>
      <c r="G34" s="75"/>
      <c r="H34" s="75"/>
      <c r="I34" s="75"/>
      <c r="J34" s="75"/>
      <c r="K34" s="75"/>
      <c r="L34" s="75"/>
      <c r="M34" s="75"/>
      <c r="N34" s="75"/>
      <c r="O34" s="75"/>
      <c r="P34" s="75"/>
      <c r="Q34" s="75"/>
      <c r="R34" s="69"/>
      <c r="T34" s="174"/>
      <c r="U34" s="175"/>
      <c r="V34" s="175"/>
      <c r="W34" s="175"/>
      <c r="X34" s="175"/>
      <c r="Y34" s="175"/>
      <c r="Z34" s="175"/>
      <c r="AA34" s="176"/>
      <c r="AB34" s="177"/>
      <c r="AC34" s="74"/>
      <c r="AD34" s="73"/>
      <c r="AE34" s="73"/>
      <c r="AF34" s="73"/>
      <c r="AG34" s="73"/>
      <c r="AH34" s="73"/>
      <c r="AI34" s="73"/>
      <c r="AJ34" s="73"/>
      <c r="AK34" s="73"/>
      <c r="AL34" s="73"/>
      <c r="AM34" s="73"/>
      <c r="AN34" s="73"/>
      <c r="AO34" s="73"/>
      <c r="AP34" s="69"/>
      <c r="AQ34" s="69"/>
      <c r="AR34" s="69"/>
      <c r="AS34" s="69"/>
      <c r="AT34" s="69"/>
      <c r="AU34" s="69"/>
    </row>
    <row r="35" spans="1:47" ht="11.25" hidden="1" customHeight="1" x14ac:dyDescent="0.3">
      <c r="C35" s="116"/>
      <c r="D35" s="63"/>
      <c r="E35" s="63"/>
      <c r="F35" s="102"/>
    </row>
    <row r="36" spans="1:47" hidden="1" x14ac:dyDescent="0.3"/>
    <row r="37" spans="1:47" hidden="1" x14ac:dyDescent="0.3">
      <c r="C37" s="117" t="s">
        <v>78</v>
      </c>
    </row>
    <row r="38" spans="1:47" hidden="1" x14ac:dyDescent="0.3">
      <c r="C38" s="117">
        <f>+CONTROL!B17</f>
        <v>0</v>
      </c>
      <c r="D38" s="64" t="str">
        <f>+CONTROL!C17</f>
        <v>TODAS LAS PREGUNTAS</v>
      </c>
    </row>
    <row r="39" spans="1:47" hidden="1" x14ac:dyDescent="0.3">
      <c r="C39" s="117">
        <f>+CONTROL!B18</f>
        <v>1</v>
      </c>
      <c r="D39" s="64" t="str">
        <f>+CONTROL!C18</f>
        <v>ACTIVIDADES POLICIALES</v>
      </c>
    </row>
    <row r="40" spans="1:47" hidden="1" x14ac:dyDescent="0.3">
      <c r="C40" s="117">
        <f>+CONTROL!B19</f>
        <v>2</v>
      </c>
      <c r="D40" s="64" t="str">
        <f>+CONTROL!C19</f>
        <v>LEGISLACIÓN</v>
      </c>
    </row>
    <row r="41" spans="1:47" hidden="1" x14ac:dyDescent="0.3">
      <c r="C41" s="117">
        <f>+CONTROL!B20</f>
        <v>3</v>
      </c>
      <c r="D41" s="64" t="str">
        <f>+CONTROL!C20</f>
        <v>ORGANIZACIÓN</v>
      </c>
    </row>
    <row r="42" spans="1:47" hidden="1" x14ac:dyDescent="0.3">
      <c r="C42" s="117">
        <f>+CONTROL!B21</f>
        <v>4</v>
      </c>
      <c r="D42" s="64" t="str">
        <f>+CONTROL!C21</f>
        <v>A. Policiales + Legislación</v>
      </c>
    </row>
    <row r="43" spans="1:47" hidden="1" x14ac:dyDescent="0.3">
      <c r="C43" s="117">
        <f>+CONTROL!B22</f>
        <v>5</v>
      </c>
      <c r="D43" s="64" t="str">
        <f>+CONTROL!C22</f>
        <v>Legislación + Organización</v>
      </c>
    </row>
    <row r="44" spans="1:47" hidden="1" x14ac:dyDescent="0.3">
      <c r="C44" s="117">
        <f>+CONTROL!B23</f>
        <v>6</v>
      </c>
      <c r="D44" s="64" t="str">
        <f>+CONTROL!C23</f>
        <v>A. Policiales + Organización</v>
      </c>
    </row>
    <row r="45" spans="1:47" hidden="1" x14ac:dyDescent="0.3"/>
    <row r="46" spans="1:47" hidden="1" x14ac:dyDescent="0.3"/>
    <row r="47" spans="1:47" hidden="1" x14ac:dyDescent="0.3"/>
    <row r="48" spans="1:47" hidden="1" x14ac:dyDescent="0.3"/>
    <row r="49" hidden="1" x14ac:dyDescent="0.3"/>
    <row r="50" hidden="1" x14ac:dyDescent="0.3"/>
    <row r="51" hidden="1" x14ac:dyDescent="0.3"/>
    <row r="52" hidden="1" x14ac:dyDescent="0.3"/>
    <row r="53" hidden="1" x14ac:dyDescent="0.3"/>
    <row r="54" hidden="1" x14ac:dyDescent="0.3"/>
    <row r="55" hidden="1" x14ac:dyDescent="0.3"/>
    <row r="56" hidden="1" x14ac:dyDescent="0.3"/>
    <row r="57" hidden="1" x14ac:dyDescent="0.3"/>
    <row r="58" hidden="1" x14ac:dyDescent="0.3"/>
    <row r="59" hidden="1" x14ac:dyDescent="0.3"/>
    <row r="60" hidden="1" x14ac:dyDescent="0.3"/>
    <row r="61" hidden="1" x14ac:dyDescent="0.3"/>
    <row r="62" hidden="1" x14ac:dyDescent="0.3"/>
    <row r="63" hidden="1" x14ac:dyDescent="0.3"/>
    <row r="64" hidden="1" x14ac:dyDescent="0.3"/>
    <row r="65" hidden="1" x14ac:dyDescent="0.3"/>
    <row r="66" hidden="1" x14ac:dyDescent="0.3"/>
    <row r="67" hidden="1" x14ac:dyDescent="0.3"/>
    <row r="68" hidden="1" x14ac:dyDescent="0.3"/>
    <row r="69" hidden="1" x14ac:dyDescent="0.3"/>
    <row r="70" hidden="1" x14ac:dyDescent="0.3"/>
    <row r="71" hidden="1" x14ac:dyDescent="0.3"/>
    <row r="72" hidden="1" x14ac:dyDescent="0.3"/>
    <row r="73" hidden="1" x14ac:dyDescent="0.3"/>
    <row r="74" hidden="1" x14ac:dyDescent="0.3"/>
    <row r="75" hidden="1" x14ac:dyDescent="0.3"/>
    <row r="76" hidden="1" x14ac:dyDescent="0.3"/>
    <row r="77" hidden="1" x14ac:dyDescent="0.3"/>
    <row r="78" hidden="1" x14ac:dyDescent="0.3"/>
    <row r="79" hidden="1" x14ac:dyDescent="0.3"/>
    <row r="80" hidden="1" x14ac:dyDescent="0.3"/>
    <row r="81" hidden="1" x14ac:dyDescent="0.3"/>
  </sheetData>
  <sheetProtection algorithmName="SHA-512" hashValue="MuoWislTTlcHoI4q81+el1i8FXHkF0xhVfsLz/jjLUvN2RsGtZOq0wJu/3CvqYH/dQiqndTZQOgxof2PV5UEMw==" saltValue="kxneLMJyxjVnBEG4p4gGZA==" spinCount="100000" sheet="1" objects="1" scenarios="1"/>
  <mergeCells count="1">
    <mergeCell ref="G8:P8"/>
  </mergeCells>
  <conditionalFormatting sqref="G30:Q30 AW30 AV16:AV17 AW11:AW26 G9:R10 G9:Q26">
    <cfRule type="cellIs" dxfId="45" priority="338" stopIfTrue="1" operator="equal">
      <formula>"B"</formula>
    </cfRule>
    <cfRule type="cellIs" dxfId="44" priority="339" stopIfTrue="1" operator="equal">
      <formula>"M"</formula>
    </cfRule>
  </conditionalFormatting>
  <conditionalFormatting sqref="AV23:AV24 G23:Q24">
    <cfRule type="cellIs" dxfId="43" priority="3" stopIfTrue="1" operator="equal">
      <formula>"B"</formula>
    </cfRule>
    <cfRule type="cellIs" dxfId="42" priority="4" stopIfTrue="1" operator="equal">
      <formula>"M"</formula>
    </cfRule>
  </conditionalFormatting>
  <dataValidations count="1">
    <dataValidation type="list" allowBlank="1" showInputMessage="1" showErrorMessage="1" sqref="D29">
      <formula1>$D$38:$D$44</formula1>
    </dataValidation>
  </dataValidations>
  <hyperlinks>
    <hyperlink ref="D11" location="'1'!A1" display="'1'!A1"/>
    <hyperlink ref="D30" location="'0'!A1" display="'0'!A1"/>
    <hyperlink ref="D4" r:id="rId1" display="lictorformacion@outlook.es       /     gmail.com"/>
    <hyperlink ref="D5" r:id="rId2"/>
    <hyperlink ref="D12" location="'2'!A1" display="'2'!A1"/>
    <hyperlink ref="D13" location="'3'!A1" display="'3'!A1"/>
    <hyperlink ref="D14" location="'4'!A1" display="'4'!A1"/>
    <hyperlink ref="D15" location="'5'!A1" display="'5'!A1"/>
    <hyperlink ref="D18" location="'6'!A1" display="'6'!A1"/>
    <hyperlink ref="D19" location="'7'!A1" display="'7'!A1"/>
    <hyperlink ref="D20" location="'8'!A1" display="'8'!A1"/>
    <hyperlink ref="D21" location="'9'!A1" display="'9'!A1"/>
    <hyperlink ref="D22" location="'10'!A1" display="'10'!A1"/>
    <hyperlink ref="D25" location="'11'!A1" display="'11'!A1"/>
    <hyperlink ref="D26" location="'12'!A1" display="'12'!A1"/>
  </hyperlinks>
  <pageMargins left="0.7" right="0.7" top="0.75" bottom="0.75" header="0.3" footer="0.3"/>
  <pageSetup paperSize="9" orientation="portrait" horizontalDpi="300" verticalDpi="300" r:id="rId3"/>
  <drawing r:id="rId4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1204"/>
  <sheetViews>
    <sheetView workbookViewId="0">
      <selection activeCell="C1" sqref="C1:C1048576"/>
    </sheetView>
  </sheetViews>
  <sheetFormatPr baseColWidth="10" defaultColWidth="0" defaultRowHeight="0" customHeight="1" zeroHeight="1" x14ac:dyDescent="0.25"/>
  <cols>
    <col min="1" max="1" width="3.6640625" style="4" customWidth="1"/>
    <col min="2" max="2" width="3.6640625" style="52" customWidth="1"/>
    <col min="3" max="3" width="121" style="13" customWidth="1"/>
    <col min="4" max="4" width="1.88671875" style="11" customWidth="1"/>
    <col min="5" max="5" width="3.33203125" style="12" customWidth="1"/>
    <col min="6" max="6" width="4.33203125" style="12" customWidth="1"/>
    <col min="7" max="7" width="7.109375" style="30" hidden="1" customWidth="1"/>
    <col min="8" max="8" width="5.88671875" style="30" hidden="1" customWidth="1"/>
    <col min="9" max="9" width="5.88671875" style="31" hidden="1" customWidth="1"/>
    <col min="10" max="10" width="14.88671875" style="56" hidden="1" customWidth="1"/>
    <col min="11" max="24" width="19.88671875" style="15" hidden="1" customWidth="1"/>
    <col min="25" max="29" width="2.88671875" style="15" hidden="1" customWidth="1"/>
    <col min="30" max="33" width="14.6640625" style="4" hidden="1" customWidth="1"/>
    <col min="34" max="16384" width="16.44140625" style="4" hidden="1"/>
  </cols>
  <sheetData>
    <row r="1" spans="1:41" ht="28.8" thickBot="1" x14ac:dyDescent="0.45">
      <c r="A1" s="28" t="s">
        <v>4</v>
      </c>
      <c r="B1" s="46"/>
      <c r="C1" s="180" t="str">
        <f>AO1</f>
        <v xml:space="preserve">Tema 9 - DETENCIÓN PRISIONEROS DE GUERRA </v>
      </c>
      <c r="D1" s="2"/>
      <c r="E1" s="3" t="e">
        <f ca="1">ROUND(Q2/K2*10,2)</f>
        <v>#DIV/0!</v>
      </c>
      <c r="F1" s="3"/>
      <c r="I1" s="35">
        <v>9</v>
      </c>
      <c r="J1" s="55" t="s">
        <v>56</v>
      </c>
      <c r="K1" s="29" t="s">
        <v>6</v>
      </c>
      <c r="L1" s="14" t="s">
        <v>7</v>
      </c>
      <c r="M1" s="14" t="s">
        <v>8</v>
      </c>
      <c r="N1" s="14" t="s">
        <v>38</v>
      </c>
      <c r="O1" s="14" t="s">
        <v>9</v>
      </c>
      <c r="P1" s="14" t="s">
        <v>16</v>
      </c>
      <c r="Q1" s="14" t="s">
        <v>10</v>
      </c>
      <c r="R1" s="14" t="s">
        <v>11</v>
      </c>
      <c r="S1" s="14" t="s">
        <v>24</v>
      </c>
      <c r="T1" s="14" t="s">
        <v>25</v>
      </c>
      <c r="U1" s="14" t="s">
        <v>13</v>
      </c>
      <c r="V1" s="14" t="s">
        <v>12</v>
      </c>
      <c r="W1" s="14" t="s">
        <v>15</v>
      </c>
      <c r="X1" s="14" t="s">
        <v>14</v>
      </c>
      <c r="AD1" s="62" t="s">
        <v>6</v>
      </c>
      <c r="AE1" s="62" t="s">
        <v>7</v>
      </c>
      <c r="AF1" s="62" t="s">
        <v>8</v>
      </c>
      <c r="AG1" s="62" t="s">
        <v>38</v>
      </c>
      <c r="AH1" s="62" t="s">
        <v>9</v>
      </c>
      <c r="AI1" s="62" t="s">
        <v>16</v>
      </c>
      <c r="AJ1" s="62" t="s">
        <v>10</v>
      </c>
      <c r="AK1" s="62" t="s">
        <v>11</v>
      </c>
      <c r="AL1" s="169" t="s">
        <v>99</v>
      </c>
      <c r="AM1" s="170"/>
      <c r="AN1" s="30" t="s">
        <v>57</v>
      </c>
      <c r="AO1" s="34" t="str">
        <f>LOOKUP(I5,DATOS!A:A,DATOS!F:F)</f>
        <v xml:space="preserve">Tema 9 - DETENCIÓN PRISIONEROS DE GUERRA </v>
      </c>
    </row>
    <row r="2" spans="1:41" ht="16.2" thickBot="1" x14ac:dyDescent="0.3">
      <c r="A2" s="5"/>
      <c r="B2" s="47"/>
      <c r="C2" s="6" t="str">
        <f ca="1">IF(CONTROL!I4="A",X2,"")</f>
        <v>Test, compuesto por 0 preguntas</v>
      </c>
      <c r="D2" s="2"/>
      <c r="E2" s="7"/>
      <c r="F2" s="8"/>
      <c r="K2" s="29">
        <f ca="1">COUNTA(H:H)-COUNT(H:H)</f>
        <v>0</v>
      </c>
      <c r="L2" s="14">
        <f ca="1">SUM(L3:L1048576)</f>
        <v>0</v>
      </c>
      <c r="M2" s="14">
        <f ca="1">SUM(M3:M1048576)</f>
        <v>0</v>
      </c>
      <c r="N2" s="14">
        <f ca="1">SUM(N3:N52)</f>
        <v>0</v>
      </c>
      <c r="O2" s="14">
        <f ca="1">L2+M2</f>
        <v>0</v>
      </c>
      <c r="P2" s="14" t="e">
        <f ca="1">+O2/K2</f>
        <v>#DIV/0!</v>
      </c>
      <c r="Q2" s="14">
        <f ca="1">+L2+N2</f>
        <v>0</v>
      </c>
      <c r="R2" s="14" t="e">
        <f ca="1">ROUND(Q2/(L2+M2)*10,2)</f>
        <v>#DIV/0!</v>
      </c>
      <c r="S2" s="14" t="e">
        <f ca="1">ROUND(Q2/K2*10,2)</f>
        <v>#DIV/0!</v>
      </c>
      <c r="T2" s="14" t="e">
        <f ca="1">CONCATENATE("puntual: ", R2,"   Nota final: ", S2)</f>
        <v>#DIV/0!</v>
      </c>
      <c r="U2" s="14" t="e">
        <f ca="1">CONCATENATE("Evolución: ", K2," preguntas, ",L2," aciertos, ",M2," errores, ",Q2," puntos.   Nota ",T2)</f>
        <v>#DIV/0!</v>
      </c>
      <c r="V2" s="14" t="str">
        <f ca="1">CONCATENATE("Test, compuesto por ",K2," preguntas")</f>
        <v>Test, compuesto por 0 preguntas</v>
      </c>
      <c r="W2" s="14" t="str">
        <f ca="1">IF(E2="X",V2,IF(O2&gt;0,U2,V2))</f>
        <v>Test, compuesto por 0 preguntas</v>
      </c>
      <c r="X2" s="14" t="str">
        <f ca="1">IF(CONTROL!I4="A",W2,V2)</f>
        <v>Test, compuesto por 0 preguntas</v>
      </c>
      <c r="AD2" s="15">
        <f ca="1">IF(CONTROL!$I$4="A",K2,0)</f>
        <v>0</v>
      </c>
      <c r="AE2" s="15">
        <f ca="1">IF(CONTROL!$I$4="A",L2,0)</f>
        <v>0</v>
      </c>
      <c r="AF2" s="15">
        <f ca="1">IF(CONTROL!$I$4="A",M2,0)</f>
        <v>0</v>
      </c>
      <c r="AG2" s="15">
        <f ca="1">IF(CONTROL!$I$4="A",N2,0)</f>
        <v>0</v>
      </c>
      <c r="AH2" s="15">
        <f ca="1">IF(CONTROL!$I$4="A",O2,0)</f>
        <v>0</v>
      </c>
      <c r="AI2" s="15" t="e">
        <f ca="1">IF(CONTROL!$I$4="A",P2,0)</f>
        <v>#DIV/0!</v>
      </c>
      <c r="AJ2" s="15">
        <f ca="1">IF(CONTROL!$I$4="A",Q2,0)</f>
        <v>0</v>
      </c>
      <c r="AK2" s="15" t="e">
        <f ca="1">IF(CONTROL!$I$4="A",R2,0)</f>
        <v>#DIV/0!</v>
      </c>
      <c r="AL2" s="15" t="str">
        <f>+AO2</f>
        <v xml:space="preserve">Tema 9 - DETENCIÓN PRISIONEROS DE GUERRA </v>
      </c>
      <c r="AM2" s="15"/>
      <c r="AN2" s="30" t="s">
        <v>68</v>
      </c>
      <c r="AO2" s="34" t="str">
        <f>LOOKUP(I5,DATOS!A:A,DATOS!E:E)</f>
        <v xml:space="preserve">Tema 9 - DETENCIÓN PRISIONEROS DE GUERRA </v>
      </c>
    </row>
    <row r="3" spans="1:41" ht="15.6" x14ac:dyDescent="0.25">
      <c r="A3" s="9"/>
      <c r="B3" s="48"/>
      <c r="C3" s="10"/>
      <c r="J3" s="15"/>
    </row>
    <row r="4" spans="1:41" ht="15.6" x14ac:dyDescent="0.25">
      <c r="A4" s="9"/>
      <c r="B4" s="48"/>
      <c r="C4" s="10"/>
      <c r="J4" s="15"/>
    </row>
    <row r="5" spans="1:41" ht="15.6" x14ac:dyDescent="0.25">
      <c r="A5" s="9"/>
      <c r="B5" s="27"/>
      <c r="C5" s="19" t="str">
        <f ca="1">+CONCATENATE(K5,".- ",G5)</f>
        <v>1.- 0</v>
      </c>
      <c r="D5" s="20"/>
      <c r="E5" s="9"/>
      <c r="F5" s="9"/>
      <c r="G5" s="36">
        <f ca="1">LOOKUP(I5,DATOS!A:A,DATOS!G:G)</f>
        <v>0</v>
      </c>
      <c r="H5" s="36">
        <f ca="1">LOOKUP(I5,DATOS!A:A,DATOS!N:N)</f>
        <v>0</v>
      </c>
      <c r="I5" s="31">
        <f>LOOKUP(I1,DATOS!C:C,DATOS!A:A)</f>
        <v>496</v>
      </c>
      <c r="J5" s="56">
        <f>LOOKUP(I5,DATOS!A:A,DATOS!C:C)</f>
        <v>9</v>
      </c>
      <c r="K5" s="18">
        <v>1</v>
      </c>
      <c r="L5" s="16" t="s">
        <v>31</v>
      </c>
      <c r="M5" s="16" t="s">
        <v>32</v>
      </c>
      <c r="N5" s="16" t="s">
        <v>37</v>
      </c>
      <c r="O5" s="16" t="s">
        <v>33</v>
      </c>
      <c r="P5" s="16" t="s">
        <v>34</v>
      </c>
      <c r="Q5" s="16" t="s">
        <v>35</v>
      </c>
      <c r="R5" s="16" t="str">
        <f ca="1">CONCATENATE("X",H5)</f>
        <v>X0</v>
      </c>
      <c r="S5" s="16" t="s">
        <v>36</v>
      </c>
    </row>
    <row r="6" spans="1:41" ht="15.6" x14ac:dyDescent="0.25">
      <c r="A6" s="185">
        <f ca="1">IF($E$2="X",0,IF(K7&gt;2,H5,K7))</f>
        <v>0</v>
      </c>
      <c r="B6" s="25"/>
      <c r="C6" s="21" t="str">
        <f ca="1">+CONCATENATE(I6," ",G6)</f>
        <v>a) 0</v>
      </c>
      <c r="D6" s="22"/>
      <c r="G6" s="34">
        <f ca="1">LOOKUP(I5,DATOS!A:A,DATOS!J:J)</f>
        <v>0</v>
      </c>
      <c r="I6" s="31" t="s">
        <v>53</v>
      </c>
      <c r="K6" s="16" t="s">
        <v>5</v>
      </c>
      <c r="L6" s="16">
        <f ca="1">IF(M6&gt;0,0,P6)</f>
        <v>0</v>
      </c>
      <c r="M6" s="16">
        <f ca="1">IF(P7&gt;0,1,0)</f>
        <v>0</v>
      </c>
      <c r="N6" s="16">
        <f ca="1">IF(M6=1,-1/COUNTA(Q6:Q9),0)</f>
        <v>0</v>
      </c>
      <c r="O6" s="16">
        <f>COUNTA(B6:B9)</f>
        <v>0</v>
      </c>
      <c r="P6" s="16">
        <f ca="1">COUNTIF(R6:R9,R5)</f>
        <v>0</v>
      </c>
      <c r="Q6" s="17" t="s">
        <v>0</v>
      </c>
      <c r="R6" s="16" t="str">
        <f>CONCATENATE(B6,Q6)</f>
        <v>A</v>
      </c>
      <c r="S6" s="16">
        <f ca="1">IF(P6&gt;0,P6+O6,O6*3)</f>
        <v>0</v>
      </c>
    </row>
    <row r="7" spans="1:41" ht="15.6" x14ac:dyDescent="0.25">
      <c r="A7" s="185"/>
      <c r="B7" s="25"/>
      <c r="C7" s="21" t="str">
        <f ca="1">+CONCATENATE(I7," ",G7)</f>
        <v>b) 0</v>
      </c>
      <c r="D7" s="22"/>
      <c r="G7" s="34">
        <f ca="1">LOOKUP(I5,DATOS!A:A,DATOS!K:K)</f>
        <v>0</v>
      </c>
      <c r="I7" s="31" t="s">
        <v>52</v>
      </c>
      <c r="K7" s="16">
        <f ca="1">S6</f>
        <v>0</v>
      </c>
      <c r="L7" s="16"/>
      <c r="M7" s="16"/>
      <c r="N7" s="16"/>
      <c r="O7" s="16"/>
      <c r="P7" s="16">
        <f ca="1">O6-P6</f>
        <v>0</v>
      </c>
      <c r="Q7" s="17" t="s">
        <v>1</v>
      </c>
      <c r="R7" s="16" t="str">
        <f>CONCATENATE(B7,Q7)</f>
        <v>B</v>
      </c>
      <c r="S7" s="16"/>
    </row>
    <row r="8" spans="1:41" ht="15.6" x14ac:dyDescent="0.25">
      <c r="A8" s="185"/>
      <c r="B8" s="25"/>
      <c r="C8" s="21" t="str">
        <f ca="1">+CONCATENATE(I8," ",G8)</f>
        <v>c) 0</v>
      </c>
      <c r="D8" s="22"/>
      <c r="G8" s="34">
        <f ca="1">LOOKUP(I5,DATOS!A:A,DATOS!L:L)</f>
        <v>0</v>
      </c>
      <c r="I8" s="31" t="s">
        <v>51</v>
      </c>
      <c r="K8" s="16"/>
      <c r="L8" s="16"/>
      <c r="M8" s="16"/>
      <c r="N8" s="16"/>
      <c r="O8" s="16"/>
      <c r="P8" s="16"/>
      <c r="Q8" s="17" t="s">
        <v>2</v>
      </c>
      <c r="R8" s="16" t="str">
        <f>CONCATENATE(B8,Q8)</f>
        <v>C</v>
      </c>
      <c r="S8" s="16"/>
    </row>
    <row r="9" spans="1:41" ht="15.6" x14ac:dyDescent="0.25">
      <c r="A9" s="185"/>
      <c r="B9" s="25"/>
      <c r="C9" s="21" t="str">
        <f ca="1">+CONCATENATE(I9," ",G9)</f>
        <v>d) 0</v>
      </c>
      <c r="D9" s="22"/>
      <c r="G9" s="34">
        <f ca="1">LOOKUP(I5,DATOS!A:A,DATOS!M:M)</f>
        <v>0</v>
      </c>
      <c r="I9" s="31" t="s">
        <v>43</v>
      </c>
      <c r="K9" s="16"/>
      <c r="L9" s="16"/>
      <c r="M9" s="16"/>
      <c r="N9" s="16"/>
      <c r="O9" s="16"/>
      <c r="P9" s="16"/>
      <c r="Q9" s="17" t="s">
        <v>3</v>
      </c>
      <c r="R9" s="16" t="str">
        <f>CONCATENATE(B9,Q9)</f>
        <v>D</v>
      </c>
      <c r="S9" s="16"/>
    </row>
    <row r="10" spans="1:41" ht="15.6" x14ac:dyDescent="0.25">
      <c r="A10" s="9"/>
      <c r="B10" s="26"/>
      <c r="C10" s="23"/>
      <c r="D10" s="24"/>
      <c r="J10" s="15"/>
    </row>
    <row r="11" spans="1:41" ht="15.6" x14ac:dyDescent="0.25">
      <c r="A11" s="9"/>
      <c r="B11" s="27"/>
      <c r="C11" s="19" t="str">
        <f ca="1">+CONCATENATE(K11,".- ",G11)</f>
        <v>2.- 0</v>
      </c>
      <c r="D11" s="20"/>
      <c r="E11" s="9"/>
      <c r="F11" s="9"/>
      <c r="G11" s="36">
        <f ca="1">IF(J12="FIN","",LOOKUP(I11,DATOS!A:A,DATOS!G:G))</f>
        <v>0</v>
      </c>
      <c r="H11" s="36">
        <f ca="1">IF(J12="FIN",0,LOOKUP(I11,DATOS!A:A,DATOS!N:N))</f>
        <v>0</v>
      </c>
      <c r="I11" s="31">
        <f>+I5+1</f>
        <v>497</v>
      </c>
      <c r="J11" s="56">
        <f>IF(LOOKUP(I11,DATOS!A:A,DATOS!C:C)=0,J5,(LOOKUP(I11,DATOS!A:A,DATOS!C:C)))</f>
        <v>9</v>
      </c>
      <c r="K11" s="18">
        <f>+K5+1</f>
        <v>2</v>
      </c>
      <c r="L11" s="16" t="s">
        <v>31</v>
      </c>
      <c r="M11" s="16" t="s">
        <v>32</v>
      </c>
      <c r="N11" s="16" t="s">
        <v>37</v>
      </c>
      <c r="O11" s="16" t="s">
        <v>33</v>
      </c>
      <c r="P11" s="16" t="s">
        <v>34</v>
      </c>
      <c r="Q11" s="16" t="s">
        <v>35</v>
      </c>
      <c r="R11" s="16" t="str">
        <f ca="1">CONCATENATE("X",H11)</f>
        <v>X0</v>
      </c>
      <c r="S11" s="16" t="s">
        <v>36</v>
      </c>
    </row>
    <row r="12" spans="1:41" ht="15.6" x14ac:dyDescent="0.25">
      <c r="A12" s="185">
        <f ca="1">IF($E$2="X",0,IF(K13&gt;2,H11,K13))</f>
        <v>0</v>
      </c>
      <c r="B12" s="25"/>
      <c r="C12" s="21" t="str">
        <f ca="1">+CONCATENATE(I12," ",G12)</f>
        <v>a) 0</v>
      </c>
      <c r="D12" s="22"/>
      <c r="G12" s="34">
        <f ca="1">IF(J12="FIN","",LOOKUP(I11,DATOS!A:A,DATOS!J:J))</f>
        <v>0</v>
      </c>
      <c r="I12" s="31" t="s">
        <v>53</v>
      </c>
      <c r="J12" s="37" t="str">
        <f>IF(J6="FIN","FIN",IF(J11=J5,"","FIN"))</f>
        <v/>
      </c>
      <c r="K12" s="16" t="s">
        <v>5</v>
      </c>
      <c r="L12" s="16">
        <f ca="1">IF(M12&gt;0,0,P12)</f>
        <v>0</v>
      </c>
      <c r="M12" s="16">
        <f ca="1">IF(P13&gt;0,1,0)</f>
        <v>0</v>
      </c>
      <c r="N12" s="16">
        <f ca="1">IF(M12=1,-1/COUNTA(Q12:Q15),0)</f>
        <v>0</v>
      </c>
      <c r="O12" s="16">
        <f>COUNTA(B12:B15)</f>
        <v>0</v>
      </c>
      <c r="P12" s="16">
        <f ca="1">COUNTIF(R12:R15,R11)</f>
        <v>0</v>
      </c>
      <c r="Q12" s="17" t="s">
        <v>0</v>
      </c>
      <c r="R12" s="16" t="str">
        <f>CONCATENATE(B12,Q12)</f>
        <v>A</v>
      </c>
      <c r="S12" s="16">
        <f ca="1">IF(P12&gt;0,P12+O12,O12*3)</f>
        <v>0</v>
      </c>
    </row>
    <row r="13" spans="1:41" ht="15.6" x14ac:dyDescent="0.25">
      <c r="A13" s="185"/>
      <c r="B13" s="25"/>
      <c r="C13" s="21" t="str">
        <f ca="1">+CONCATENATE(I13," ",G13)</f>
        <v>b) 0</v>
      </c>
      <c r="D13" s="22"/>
      <c r="G13" s="34">
        <f ca="1">IF(J12="FIN","",LOOKUP(I11,DATOS!A:A,DATOS!K:K))</f>
        <v>0</v>
      </c>
      <c r="I13" s="31" t="s">
        <v>52</v>
      </c>
      <c r="K13" s="16">
        <f ca="1">S12</f>
        <v>0</v>
      </c>
      <c r="L13" s="16"/>
      <c r="M13" s="16"/>
      <c r="N13" s="16"/>
      <c r="O13" s="16"/>
      <c r="P13" s="16">
        <f ca="1">O12-P12</f>
        <v>0</v>
      </c>
      <c r="Q13" s="17" t="s">
        <v>1</v>
      </c>
      <c r="R13" s="16" t="str">
        <f>CONCATENATE(B13,Q13)</f>
        <v>B</v>
      </c>
      <c r="S13" s="16"/>
    </row>
    <row r="14" spans="1:41" ht="15.6" x14ac:dyDescent="0.25">
      <c r="A14" s="185"/>
      <c r="B14" s="25"/>
      <c r="C14" s="21" t="str">
        <f ca="1">+CONCATENATE(I14," ",G14)</f>
        <v>c) 0</v>
      </c>
      <c r="D14" s="22"/>
      <c r="G14" s="34">
        <f ca="1">IF(J12="FIN","",LOOKUP(I11,DATOS!A:A,DATOS!L:L))</f>
        <v>0</v>
      </c>
      <c r="I14" s="31" t="s">
        <v>51</v>
      </c>
      <c r="K14" s="16"/>
      <c r="L14" s="16"/>
      <c r="M14" s="16"/>
      <c r="N14" s="16"/>
      <c r="O14" s="16"/>
      <c r="P14" s="16"/>
      <c r="Q14" s="17" t="s">
        <v>2</v>
      </c>
      <c r="R14" s="16" t="str">
        <f>CONCATENATE(B14,Q14)</f>
        <v>C</v>
      </c>
      <c r="S14" s="16"/>
    </row>
    <row r="15" spans="1:41" ht="15.6" x14ac:dyDescent="0.25">
      <c r="A15" s="185"/>
      <c r="B15" s="25"/>
      <c r="C15" s="21" t="str">
        <f ca="1">+CONCATENATE(I15," ",G15)</f>
        <v>d) 0</v>
      </c>
      <c r="D15" s="22"/>
      <c r="G15" s="34">
        <f ca="1">IF(J12="FIN","",LOOKUP(I11,DATOS!A:A,DATOS!M:M))</f>
        <v>0</v>
      </c>
      <c r="I15" s="31" t="s">
        <v>43</v>
      </c>
      <c r="K15" s="16"/>
      <c r="L15" s="16"/>
      <c r="M15" s="16"/>
      <c r="N15" s="16"/>
      <c r="O15" s="16"/>
      <c r="P15" s="16"/>
      <c r="Q15" s="17" t="s">
        <v>3</v>
      </c>
      <c r="R15" s="16" t="str">
        <f>CONCATENATE(B15,Q15)</f>
        <v>D</v>
      </c>
      <c r="S15" s="16"/>
    </row>
    <row r="16" spans="1:41" ht="15.6" x14ac:dyDescent="0.25">
      <c r="A16" s="9"/>
      <c r="B16" s="26"/>
      <c r="C16" s="23"/>
      <c r="D16" s="24"/>
      <c r="J16" s="15"/>
    </row>
    <row r="17" spans="1:19" ht="31.2" x14ac:dyDescent="0.25">
      <c r="A17" s="9"/>
      <c r="B17" s="27"/>
      <c r="C17" s="19" t="str">
        <f ca="1">+CONCATENATE(K17,".- ",G17)</f>
        <v>3.- 0</v>
      </c>
      <c r="D17" s="20"/>
      <c r="E17" s="9"/>
      <c r="F17" s="9"/>
      <c r="G17" s="36">
        <f ca="1">IF(J18="FIN","",LOOKUP(I17,DATOS!A:A,DATOS!G:G))</f>
        <v>0</v>
      </c>
      <c r="H17" s="36">
        <f ca="1">IF(J18="FIN",0,LOOKUP(I17,DATOS!A:A,DATOS!N:N))</f>
        <v>0</v>
      </c>
      <c r="I17" s="31">
        <f>+I11+1</f>
        <v>498</v>
      </c>
      <c r="J17" s="56">
        <f>IF(LOOKUP(I17,DATOS!A:A,DATOS!C:C)=0,J11,(LOOKUP(I17,DATOS!A:A,DATOS!C:C)))</f>
        <v>9</v>
      </c>
      <c r="K17" s="18">
        <f>+K11+1</f>
        <v>3</v>
      </c>
      <c r="L17" s="16" t="s">
        <v>31</v>
      </c>
      <c r="M17" s="16" t="s">
        <v>32</v>
      </c>
      <c r="N17" s="16" t="s">
        <v>37</v>
      </c>
      <c r="O17" s="16" t="s">
        <v>33</v>
      </c>
      <c r="P17" s="16" t="s">
        <v>34</v>
      </c>
      <c r="Q17" s="16" t="s">
        <v>35</v>
      </c>
      <c r="R17" s="16" t="str">
        <f ca="1">CONCATENATE("X",H17)</f>
        <v>X0</v>
      </c>
      <c r="S17" s="16" t="s">
        <v>36</v>
      </c>
    </row>
    <row r="18" spans="1:19" ht="15.6" x14ac:dyDescent="0.25">
      <c r="A18" s="185">
        <f ca="1">IF($E$2="X",0,IF(K19&gt;2,H17,K19))</f>
        <v>0</v>
      </c>
      <c r="B18" s="25"/>
      <c r="C18" s="21" t="str">
        <f ca="1">+CONCATENATE(I18," ",G18)</f>
        <v>a) 0</v>
      </c>
      <c r="D18" s="22"/>
      <c r="G18" s="34">
        <f ca="1">IF(J18="FIN","",LOOKUP(I17,DATOS!A:A,DATOS!J:J))</f>
        <v>0</v>
      </c>
      <c r="I18" s="31" t="s">
        <v>53</v>
      </c>
      <c r="J18" s="37" t="str">
        <f>IF(J12="FIN","FIN",IF(J17=J11,"","FIN"))</f>
        <v/>
      </c>
      <c r="K18" s="16" t="s">
        <v>5</v>
      </c>
      <c r="L18" s="16">
        <f ca="1">IF(M18&gt;0,0,P18)</f>
        <v>0</v>
      </c>
      <c r="M18" s="16">
        <f ca="1">IF(P19&gt;0,1,0)</f>
        <v>0</v>
      </c>
      <c r="N18" s="16">
        <f ca="1">IF(M18=1,-1/COUNTA(Q18:Q21),0)</f>
        <v>0</v>
      </c>
      <c r="O18" s="16">
        <f>COUNTA(B18:B21)</f>
        <v>0</v>
      </c>
      <c r="P18" s="16">
        <f ca="1">COUNTIF(R18:R21,R17)</f>
        <v>0</v>
      </c>
      <c r="Q18" s="17" t="s">
        <v>0</v>
      </c>
      <c r="R18" s="16" t="str">
        <f>CONCATENATE(B18,Q18)</f>
        <v>A</v>
      </c>
      <c r="S18" s="16">
        <f ca="1">IF(P18&gt;0,P18+O18,O18*3)</f>
        <v>0</v>
      </c>
    </row>
    <row r="19" spans="1:19" ht="15.6" x14ac:dyDescent="0.25">
      <c r="A19" s="185"/>
      <c r="B19" s="25"/>
      <c r="C19" s="21" t="str">
        <f ca="1">+CONCATENATE(I19," ",G19)</f>
        <v>b) 0</v>
      </c>
      <c r="D19" s="22"/>
      <c r="G19" s="34">
        <f ca="1">IF(J18="FIN","",LOOKUP(I17,DATOS!A:A,DATOS!K:K))</f>
        <v>0</v>
      </c>
      <c r="I19" s="31" t="s">
        <v>52</v>
      </c>
      <c r="K19" s="16">
        <f ca="1">S18</f>
        <v>0</v>
      </c>
      <c r="L19" s="16"/>
      <c r="M19" s="16"/>
      <c r="N19" s="16"/>
      <c r="O19" s="16"/>
      <c r="P19" s="16">
        <f ca="1">O18-P18</f>
        <v>0</v>
      </c>
      <c r="Q19" s="17" t="s">
        <v>1</v>
      </c>
      <c r="R19" s="16" t="str">
        <f>CONCATENATE(B19,Q19)</f>
        <v>B</v>
      </c>
      <c r="S19" s="16"/>
    </row>
    <row r="20" spans="1:19" ht="15.6" x14ac:dyDescent="0.25">
      <c r="A20" s="185"/>
      <c r="B20" s="25"/>
      <c r="C20" s="21" t="str">
        <f ca="1">+CONCATENATE(I20," ",G20)</f>
        <v>c) 0</v>
      </c>
      <c r="D20" s="22"/>
      <c r="G20" s="34">
        <f ca="1">IF(J18="FIN","",LOOKUP(I17,DATOS!A:A,DATOS!L:L))</f>
        <v>0</v>
      </c>
      <c r="I20" s="31" t="s">
        <v>51</v>
      </c>
      <c r="K20" s="16"/>
      <c r="L20" s="16"/>
      <c r="M20" s="16"/>
      <c r="N20" s="16"/>
      <c r="O20" s="16"/>
      <c r="P20" s="16"/>
      <c r="Q20" s="17" t="s">
        <v>2</v>
      </c>
      <c r="R20" s="16" t="str">
        <f>CONCATENATE(B20,Q20)</f>
        <v>C</v>
      </c>
      <c r="S20" s="16"/>
    </row>
    <row r="21" spans="1:19" ht="15.6" x14ac:dyDescent="0.25">
      <c r="A21" s="185"/>
      <c r="B21" s="25"/>
      <c r="C21" s="21" t="str">
        <f ca="1">+CONCATENATE(I21," ",G21)</f>
        <v>d) 0</v>
      </c>
      <c r="D21" s="22"/>
      <c r="G21" s="34">
        <f ca="1">IF(J18="FIN","",LOOKUP(I17,DATOS!A:A,DATOS!M:M))</f>
        <v>0</v>
      </c>
      <c r="I21" s="31" t="s">
        <v>43</v>
      </c>
      <c r="K21" s="16"/>
      <c r="L21" s="16"/>
      <c r="M21" s="16"/>
      <c r="N21" s="16"/>
      <c r="O21" s="16"/>
      <c r="P21" s="16"/>
      <c r="Q21" s="17" t="s">
        <v>3</v>
      </c>
      <c r="R21" s="16" t="str">
        <f>CONCATENATE(B21,Q21)</f>
        <v>D</v>
      </c>
      <c r="S21" s="16"/>
    </row>
    <row r="22" spans="1:19" ht="15.6" x14ac:dyDescent="0.25">
      <c r="A22" s="9"/>
      <c r="B22" s="26"/>
      <c r="C22" s="23"/>
      <c r="D22" s="24"/>
      <c r="J22" s="15"/>
    </row>
    <row r="23" spans="1:19" ht="15.6" x14ac:dyDescent="0.25">
      <c r="A23" s="9"/>
      <c r="B23" s="27"/>
      <c r="C23" s="19" t="str">
        <f ca="1">+CONCATENATE(K23,".- ",G23)</f>
        <v>4.- 0</v>
      </c>
      <c r="D23" s="20"/>
      <c r="E23" s="9"/>
      <c r="F23" s="9"/>
      <c r="G23" s="36">
        <f ca="1">IF(J24="FIN","",LOOKUP(I23,DATOS!A:A,DATOS!G:G))</f>
        <v>0</v>
      </c>
      <c r="H23" s="36">
        <f ca="1">IF(J24="FIN",0,LOOKUP(I23,DATOS!A:A,DATOS!N:N))</f>
        <v>0</v>
      </c>
      <c r="I23" s="31">
        <f>+I17+1</f>
        <v>499</v>
      </c>
      <c r="J23" s="56">
        <f>IF(LOOKUP(I23,DATOS!A:A,DATOS!C:C)=0,J17,(LOOKUP(I23,DATOS!A:A,DATOS!C:C)))</f>
        <v>9</v>
      </c>
      <c r="K23" s="18">
        <f>+K17+1</f>
        <v>4</v>
      </c>
      <c r="L23" s="16" t="s">
        <v>31</v>
      </c>
      <c r="M23" s="16" t="s">
        <v>32</v>
      </c>
      <c r="N23" s="16" t="s">
        <v>37</v>
      </c>
      <c r="O23" s="16" t="s">
        <v>33</v>
      </c>
      <c r="P23" s="16" t="s">
        <v>34</v>
      </c>
      <c r="Q23" s="16" t="s">
        <v>35</v>
      </c>
      <c r="R23" s="16" t="str">
        <f ca="1">CONCATENATE("X",H23)</f>
        <v>X0</v>
      </c>
      <c r="S23" s="16" t="s">
        <v>36</v>
      </c>
    </row>
    <row r="24" spans="1:19" ht="15.6" x14ac:dyDescent="0.25">
      <c r="A24" s="185">
        <f ca="1">IF($E$2="X",0,IF(K25&gt;2,H23,K25))</f>
        <v>0</v>
      </c>
      <c r="B24" s="25"/>
      <c r="C24" s="21" t="str">
        <f ca="1">+CONCATENATE(I24," ",G24)</f>
        <v>a) 0</v>
      </c>
      <c r="D24" s="22"/>
      <c r="G24" s="34">
        <f ca="1">IF(J24="FIN","",LOOKUP(I23,DATOS!A:A,DATOS!J:J))</f>
        <v>0</v>
      </c>
      <c r="I24" s="31" t="s">
        <v>53</v>
      </c>
      <c r="J24" s="37" t="str">
        <f>IF(J18="FIN","FIN",IF(J23=J17,"","FIN"))</f>
        <v/>
      </c>
      <c r="K24" s="16" t="s">
        <v>5</v>
      </c>
      <c r="L24" s="16">
        <f ca="1">IF(M24&gt;0,0,P24)</f>
        <v>0</v>
      </c>
      <c r="M24" s="16">
        <f ca="1">IF(P25&gt;0,1,0)</f>
        <v>0</v>
      </c>
      <c r="N24" s="16">
        <f ca="1">IF(M24=1,-1/COUNTA(Q24:Q27),0)</f>
        <v>0</v>
      </c>
      <c r="O24" s="16">
        <f>COUNTA(B24:B27)</f>
        <v>0</v>
      </c>
      <c r="P24" s="16">
        <f ca="1">COUNTIF(R24:R27,R23)</f>
        <v>0</v>
      </c>
      <c r="Q24" s="17" t="s">
        <v>0</v>
      </c>
      <c r="R24" s="16" t="str">
        <f>CONCATENATE(B24,Q24)</f>
        <v>A</v>
      </c>
      <c r="S24" s="16">
        <f ca="1">IF(P24&gt;0,P24+O24,O24*3)</f>
        <v>0</v>
      </c>
    </row>
    <row r="25" spans="1:19" ht="15.6" x14ac:dyDescent="0.25">
      <c r="A25" s="185"/>
      <c r="B25" s="25"/>
      <c r="C25" s="21" t="str">
        <f ca="1">+CONCATENATE(I25," ",G25)</f>
        <v>b) 0</v>
      </c>
      <c r="D25" s="22"/>
      <c r="G25" s="34">
        <f ca="1">IF(J24="FIN","",LOOKUP(I23,DATOS!A:A,DATOS!K:K))</f>
        <v>0</v>
      </c>
      <c r="I25" s="31" t="s">
        <v>52</v>
      </c>
      <c r="K25" s="16">
        <f ca="1">S24</f>
        <v>0</v>
      </c>
      <c r="L25" s="16"/>
      <c r="M25" s="16"/>
      <c r="N25" s="16"/>
      <c r="O25" s="16"/>
      <c r="P25" s="16">
        <f ca="1">O24-P24</f>
        <v>0</v>
      </c>
      <c r="Q25" s="17" t="s">
        <v>1</v>
      </c>
      <c r="R25" s="16" t="str">
        <f>CONCATENATE(B25,Q25)</f>
        <v>B</v>
      </c>
      <c r="S25" s="16"/>
    </row>
    <row r="26" spans="1:19" ht="15.6" x14ac:dyDescent="0.25">
      <c r="A26" s="185"/>
      <c r="B26" s="25"/>
      <c r="C26" s="21" t="str">
        <f ca="1">+CONCATENATE(I26," ",G26)</f>
        <v>c) 0</v>
      </c>
      <c r="D26" s="22"/>
      <c r="G26" s="34">
        <f ca="1">IF(J24="FIN","",LOOKUP(I23,DATOS!A:A,DATOS!L:L))</f>
        <v>0</v>
      </c>
      <c r="I26" s="31" t="s">
        <v>51</v>
      </c>
      <c r="K26" s="16"/>
      <c r="L26" s="16"/>
      <c r="M26" s="16"/>
      <c r="N26" s="16"/>
      <c r="O26" s="16"/>
      <c r="P26" s="16"/>
      <c r="Q26" s="17" t="s">
        <v>2</v>
      </c>
      <c r="R26" s="16" t="str">
        <f>CONCATENATE(B26,Q26)</f>
        <v>C</v>
      </c>
      <c r="S26" s="16"/>
    </row>
    <row r="27" spans="1:19" ht="15.6" x14ac:dyDescent="0.25">
      <c r="A27" s="185"/>
      <c r="B27" s="25"/>
      <c r="C27" s="21" t="str">
        <f ca="1">+CONCATENATE(I27," ",G27)</f>
        <v>d) 0</v>
      </c>
      <c r="D27" s="22"/>
      <c r="G27" s="34">
        <f ca="1">IF(J24="FIN","",LOOKUP(I23,DATOS!A:A,DATOS!M:M))</f>
        <v>0</v>
      </c>
      <c r="I27" s="31" t="s">
        <v>43</v>
      </c>
      <c r="K27" s="16"/>
      <c r="L27" s="16"/>
      <c r="M27" s="16"/>
      <c r="N27" s="16"/>
      <c r="O27" s="16"/>
      <c r="P27" s="16"/>
      <c r="Q27" s="17" t="s">
        <v>3</v>
      </c>
      <c r="R27" s="16" t="str">
        <f>CONCATENATE(B27,Q27)</f>
        <v>D</v>
      </c>
      <c r="S27" s="16"/>
    </row>
    <row r="28" spans="1:19" ht="15.6" x14ac:dyDescent="0.25">
      <c r="A28" s="9"/>
      <c r="B28" s="26"/>
      <c r="C28" s="23"/>
      <c r="D28" s="24"/>
      <c r="J28" s="15"/>
    </row>
    <row r="29" spans="1:19" ht="15.6" x14ac:dyDescent="0.25">
      <c r="A29" s="9"/>
      <c r="B29" s="27"/>
      <c r="C29" s="19" t="str">
        <f ca="1">+CONCATENATE(K29,".- ",G29)</f>
        <v>5.- 0</v>
      </c>
      <c r="D29" s="20"/>
      <c r="E29" s="9"/>
      <c r="F29" s="9"/>
      <c r="G29" s="36">
        <f ca="1">IF(J30="FIN","",LOOKUP(I29,DATOS!A:A,DATOS!G:G))</f>
        <v>0</v>
      </c>
      <c r="H29" s="36">
        <f ca="1">IF(J30="FIN",0,LOOKUP(I29,DATOS!A:A,DATOS!N:N))</f>
        <v>0</v>
      </c>
      <c r="I29" s="31">
        <f>+I23+1</f>
        <v>500</v>
      </c>
      <c r="J29" s="56">
        <f>IF(LOOKUP(I29,DATOS!A:A,DATOS!C:C)=0,J23,(LOOKUP(I29,DATOS!A:A,DATOS!C:C)))</f>
        <v>9</v>
      </c>
      <c r="K29" s="18">
        <f>+K23+1</f>
        <v>5</v>
      </c>
      <c r="L29" s="16" t="s">
        <v>31</v>
      </c>
      <c r="M29" s="16" t="s">
        <v>32</v>
      </c>
      <c r="N29" s="16" t="s">
        <v>37</v>
      </c>
      <c r="O29" s="16" t="s">
        <v>33</v>
      </c>
      <c r="P29" s="16" t="s">
        <v>34</v>
      </c>
      <c r="Q29" s="16" t="s">
        <v>35</v>
      </c>
      <c r="R29" s="16" t="str">
        <f ca="1">CONCATENATE("X",H29)</f>
        <v>X0</v>
      </c>
      <c r="S29" s="16" t="s">
        <v>36</v>
      </c>
    </row>
    <row r="30" spans="1:19" ht="15.6" x14ac:dyDescent="0.25">
      <c r="A30" s="185">
        <f ca="1">IF($E$2="X",0,IF(K31&gt;2,H29,K31))</f>
        <v>0</v>
      </c>
      <c r="B30" s="25"/>
      <c r="C30" s="21" t="str">
        <f ca="1">+CONCATENATE(I30," ",G30)</f>
        <v>a) 0</v>
      </c>
      <c r="D30" s="22"/>
      <c r="G30" s="34">
        <f ca="1">IF(J30="FIN","",LOOKUP(I29,DATOS!A:A,DATOS!J:J))</f>
        <v>0</v>
      </c>
      <c r="I30" s="31" t="s">
        <v>53</v>
      </c>
      <c r="J30" s="37" t="str">
        <f>IF(J24="FIN","FIN",IF(J29=J23,"","FIN"))</f>
        <v/>
      </c>
      <c r="K30" s="16" t="s">
        <v>5</v>
      </c>
      <c r="L30" s="16">
        <f ca="1">IF(M30&gt;0,0,P30)</f>
        <v>0</v>
      </c>
      <c r="M30" s="16">
        <f ca="1">IF(P31&gt;0,1,0)</f>
        <v>0</v>
      </c>
      <c r="N30" s="16">
        <f ca="1">IF(M30=1,-1/COUNTA(Q30:Q33),0)</f>
        <v>0</v>
      </c>
      <c r="O30" s="16">
        <f>COUNTA(B30:B33)</f>
        <v>0</v>
      </c>
      <c r="P30" s="16">
        <f ca="1">COUNTIF(R30:R33,R29)</f>
        <v>0</v>
      </c>
      <c r="Q30" s="17" t="s">
        <v>0</v>
      </c>
      <c r="R30" s="16" t="str">
        <f>CONCATENATE(B30,Q30)</f>
        <v>A</v>
      </c>
      <c r="S30" s="16">
        <f ca="1">IF(P30&gt;0,P30+O30,O30*3)</f>
        <v>0</v>
      </c>
    </row>
    <row r="31" spans="1:19" ht="15.6" x14ac:dyDescent="0.25">
      <c r="A31" s="185"/>
      <c r="B31" s="25"/>
      <c r="C31" s="21" t="str">
        <f ca="1">+CONCATENATE(I31," ",G31)</f>
        <v>b) 0</v>
      </c>
      <c r="D31" s="22"/>
      <c r="G31" s="34">
        <f ca="1">IF(J30="FIN","",LOOKUP(I29,DATOS!A:A,DATOS!K:K))</f>
        <v>0</v>
      </c>
      <c r="I31" s="31" t="s">
        <v>52</v>
      </c>
      <c r="K31" s="16">
        <f ca="1">S30</f>
        <v>0</v>
      </c>
      <c r="L31" s="16"/>
      <c r="M31" s="16"/>
      <c r="N31" s="16"/>
      <c r="O31" s="16"/>
      <c r="P31" s="16">
        <f ca="1">O30-P30</f>
        <v>0</v>
      </c>
      <c r="Q31" s="17" t="s">
        <v>1</v>
      </c>
      <c r="R31" s="16" t="str">
        <f>CONCATENATE(B31,Q31)</f>
        <v>B</v>
      </c>
      <c r="S31" s="16"/>
    </row>
    <row r="32" spans="1:19" ht="15.6" x14ac:dyDescent="0.25">
      <c r="A32" s="185"/>
      <c r="B32" s="25"/>
      <c r="C32" s="21" t="str">
        <f ca="1">+CONCATENATE(I32," ",G32)</f>
        <v>c) 0</v>
      </c>
      <c r="D32" s="22"/>
      <c r="G32" s="34">
        <f ca="1">IF(J30="FIN","",LOOKUP(I29,DATOS!A:A,DATOS!L:L))</f>
        <v>0</v>
      </c>
      <c r="I32" s="31" t="s">
        <v>51</v>
      </c>
      <c r="K32" s="16"/>
      <c r="L32" s="16"/>
      <c r="M32" s="16"/>
      <c r="N32" s="16"/>
      <c r="O32" s="16"/>
      <c r="P32" s="16"/>
      <c r="Q32" s="17" t="s">
        <v>2</v>
      </c>
      <c r="R32" s="16" t="str">
        <f>CONCATENATE(B32,Q32)</f>
        <v>C</v>
      </c>
      <c r="S32" s="16"/>
    </row>
    <row r="33" spans="1:19" ht="15.6" x14ac:dyDescent="0.25">
      <c r="A33" s="185"/>
      <c r="B33" s="25"/>
      <c r="C33" s="21" t="str">
        <f ca="1">+CONCATENATE(I33," ",G33)</f>
        <v>d) 0</v>
      </c>
      <c r="D33" s="22"/>
      <c r="G33" s="34">
        <f ca="1">IF(J30="FIN","",LOOKUP(I29,DATOS!A:A,DATOS!M:M))</f>
        <v>0</v>
      </c>
      <c r="I33" s="31" t="s">
        <v>43</v>
      </c>
      <c r="K33" s="16"/>
      <c r="L33" s="16"/>
      <c r="M33" s="16"/>
      <c r="N33" s="16"/>
      <c r="O33" s="16"/>
      <c r="P33" s="16"/>
      <c r="Q33" s="17" t="s">
        <v>3</v>
      </c>
      <c r="R33" s="16" t="str">
        <f>CONCATENATE(B33,Q33)</f>
        <v>D</v>
      </c>
      <c r="S33" s="16"/>
    </row>
    <row r="34" spans="1:19" ht="15.6" x14ac:dyDescent="0.25">
      <c r="A34" s="9"/>
      <c r="B34" s="26"/>
      <c r="C34" s="23"/>
      <c r="D34" s="24"/>
      <c r="J34" s="15"/>
    </row>
    <row r="35" spans="1:19" ht="15.6" x14ac:dyDescent="0.25">
      <c r="A35" s="9"/>
      <c r="B35" s="27"/>
      <c r="C35" s="19" t="str">
        <f ca="1">+CONCATENATE(K35,".- ",G35)</f>
        <v>6.- 0</v>
      </c>
      <c r="D35" s="20"/>
      <c r="E35" s="9"/>
      <c r="F35" s="9"/>
      <c r="G35" s="36">
        <f ca="1">IF(J36="FIN","",LOOKUP(I35,DATOS!A:A,DATOS!G:G))</f>
        <v>0</v>
      </c>
      <c r="H35" s="36">
        <f ca="1">IF(J36="FIN",0,LOOKUP(I35,DATOS!A:A,DATOS!N:N))</f>
        <v>0</v>
      </c>
      <c r="I35" s="31">
        <f>+I29+1</f>
        <v>501</v>
      </c>
      <c r="J35" s="56">
        <f>IF(LOOKUP(I35,DATOS!A:A,DATOS!C:C)=0,J29,(LOOKUP(I35,DATOS!A:A,DATOS!C:C)))</f>
        <v>9</v>
      </c>
      <c r="K35" s="18">
        <f>+K29+1</f>
        <v>6</v>
      </c>
      <c r="L35" s="16" t="s">
        <v>31</v>
      </c>
      <c r="M35" s="16" t="s">
        <v>32</v>
      </c>
      <c r="N35" s="16" t="s">
        <v>37</v>
      </c>
      <c r="O35" s="16" t="s">
        <v>33</v>
      </c>
      <c r="P35" s="16" t="s">
        <v>34</v>
      </c>
      <c r="Q35" s="16" t="s">
        <v>35</v>
      </c>
      <c r="R35" s="16" t="str">
        <f ca="1">CONCATENATE("X",H35)</f>
        <v>X0</v>
      </c>
      <c r="S35" s="16" t="s">
        <v>36</v>
      </c>
    </row>
    <row r="36" spans="1:19" ht="15.6" x14ac:dyDescent="0.25">
      <c r="A36" s="185">
        <f ca="1">IF($E$2="X",0,IF(K37&gt;2,H35,K37))</f>
        <v>0</v>
      </c>
      <c r="B36" s="25"/>
      <c r="C36" s="21" t="str">
        <f ca="1">+CONCATENATE(I36," ",G36)</f>
        <v>a) 0</v>
      </c>
      <c r="D36" s="22"/>
      <c r="G36" s="34">
        <f ca="1">IF(J36="FIN","",LOOKUP(I35,DATOS!A:A,DATOS!J:J))</f>
        <v>0</v>
      </c>
      <c r="I36" s="31" t="s">
        <v>53</v>
      </c>
      <c r="J36" s="37" t="str">
        <f>IF(J30="FIN","FIN",IF(J35=J29,"","FIN"))</f>
        <v/>
      </c>
      <c r="K36" s="16" t="s">
        <v>5</v>
      </c>
      <c r="L36" s="16">
        <f ca="1">IF(M36&gt;0,0,P36)</f>
        <v>0</v>
      </c>
      <c r="M36" s="16">
        <f ca="1">IF(P37&gt;0,1,0)</f>
        <v>0</v>
      </c>
      <c r="N36" s="16">
        <f ca="1">IF(M36=1,-1/COUNTA(Q36:Q39),0)</f>
        <v>0</v>
      </c>
      <c r="O36" s="16">
        <f>COUNTA(B36:B39)</f>
        <v>0</v>
      </c>
      <c r="P36" s="16">
        <f ca="1">COUNTIF(R36:R39,R35)</f>
        <v>0</v>
      </c>
      <c r="Q36" s="17" t="s">
        <v>0</v>
      </c>
      <c r="R36" s="16" t="str">
        <f>CONCATENATE(B36,Q36)</f>
        <v>A</v>
      </c>
      <c r="S36" s="16">
        <f ca="1">IF(P36&gt;0,P36+O36,O36*3)</f>
        <v>0</v>
      </c>
    </row>
    <row r="37" spans="1:19" ht="15.6" x14ac:dyDescent="0.25">
      <c r="A37" s="185"/>
      <c r="B37" s="25"/>
      <c r="C37" s="21" t="str">
        <f ca="1">+CONCATENATE(I37," ",G37)</f>
        <v>b) 0</v>
      </c>
      <c r="D37" s="22"/>
      <c r="G37" s="34">
        <f ca="1">IF(J36="FIN","",LOOKUP(I35,DATOS!A:A,DATOS!K:K))</f>
        <v>0</v>
      </c>
      <c r="I37" s="31" t="s">
        <v>52</v>
      </c>
      <c r="K37" s="16">
        <f ca="1">S36</f>
        <v>0</v>
      </c>
      <c r="L37" s="16"/>
      <c r="M37" s="16"/>
      <c r="N37" s="16"/>
      <c r="O37" s="16"/>
      <c r="P37" s="16">
        <f ca="1">O36-P36</f>
        <v>0</v>
      </c>
      <c r="Q37" s="17" t="s">
        <v>1</v>
      </c>
      <c r="R37" s="16" t="str">
        <f>CONCATENATE(B37,Q37)</f>
        <v>B</v>
      </c>
      <c r="S37" s="16"/>
    </row>
    <row r="38" spans="1:19" ht="15.6" x14ac:dyDescent="0.25">
      <c r="A38" s="185"/>
      <c r="B38" s="25"/>
      <c r="C38" s="21" t="str">
        <f ca="1">+CONCATENATE(I38," ",G38)</f>
        <v>c) 0</v>
      </c>
      <c r="D38" s="22"/>
      <c r="G38" s="34">
        <f ca="1">IF(J36="FIN","",LOOKUP(I35,DATOS!A:A,DATOS!L:L))</f>
        <v>0</v>
      </c>
      <c r="I38" s="31" t="s">
        <v>51</v>
      </c>
      <c r="K38" s="16"/>
      <c r="L38" s="16"/>
      <c r="M38" s="16"/>
      <c r="N38" s="16"/>
      <c r="O38" s="16"/>
      <c r="P38" s="16"/>
      <c r="Q38" s="17" t="s">
        <v>2</v>
      </c>
      <c r="R38" s="16" t="str">
        <f>CONCATENATE(B38,Q38)</f>
        <v>C</v>
      </c>
      <c r="S38" s="16"/>
    </row>
    <row r="39" spans="1:19" ht="15.6" x14ac:dyDescent="0.25">
      <c r="A39" s="185"/>
      <c r="B39" s="25"/>
      <c r="C39" s="21" t="str">
        <f ca="1">+CONCATENATE(I39," ",G39)</f>
        <v>d) 0</v>
      </c>
      <c r="D39" s="22"/>
      <c r="G39" s="34">
        <f ca="1">IF(J36="FIN","",LOOKUP(I35,DATOS!A:A,DATOS!M:M))</f>
        <v>0</v>
      </c>
      <c r="I39" s="31" t="s">
        <v>43</v>
      </c>
      <c r="K39" s="16"/>
      <c r="L39" s="16"/>
      <c r="M39" s="16"/>
      <c r="N39" s="16"/>
      <c r="O39" s="16"/>
      <c r="P39" s="16"/>
      <c r="Q39" s="17" t="s">
        <v>3</v>
      </c>
      <c r="R39" s="16" t="str">
        <f>CONCATENATE(B39,Q39)</f>
        <v>D</v>
      </c>
      <c r="S39" s="16"/>
    </row>
    <row r="40" spans="1:19" ht="15.6" x14ac:dyDescent="0.25">
      <c r="A40" s="9"/>
      <c r="B40" s="26"/>
      <c r="C40" s="23"/>
      <c r="D40" s="24"/>
      <c r="J40" s="15"/>
    </row>
    <row r="41" spans="1:19" ht="15.6" x14ac:dyDescent="0.25">
      <c r="A41" s="9"/>
      <c r="B41" s="27"/>
      <c r="C41" s="19" t="str">
        <f ca="1">+CONCATENATE(K41,".- ",G41)</f>
        <v>7.- 0</v>
      </c>
      <c r="D41" s="20"/>
      <c r="E41" s="9"/>
      <c r="F41" s="9"/>
      <c r="G41" s="36">
        <f ca="1">IF(J42="FIN","",LOOKUP(I41,DATOS!A:A,DATOS!G:G))</f>
        <v>0</v>
      </c>
      <c r="H41" s="36">
        <f ca="1">IF(J42="FIN",0,LOOKUP(I41,DATOS!A:A,DATOS!N:N))</f>
        <v>0</v>
      </c>
      <c r="I41" s="31">
        <f>+I35+1</f>
        <v>502</v>
      </c>
      <c r="J41" s="56">
        <f>IF(LOOKUP(I41,DATOS!A:A,DATOS!C:C)=0,J35,(LOOKUP(I41,DATOS!A:A,DATOS!C:C)))</f>
        <v>9</v>
      </c>
      <c r="K41" s="18">
        <f>+K35+1</f>
        <v>7</v>
      </c>
      <c r="L41" s="16" t="s">
        <v>31</v>
      </c>
      <c r="M41" s="16" t="s">
        <v>32</v>
      </c>
      <c r="N41" s="16" t="s">
        <v>37</v>
      </c>
      <c r="O41" s="16" t="s">
        <v>33</v>
      </c>
      <c r="P41" s="16" t="s">
        <v>34</v>
      </c>
      <c r="Q41" s="16" t="s">
        <v>35</v>
      </c>
      <c r="R41" s="16" t="str">
        <f ca="1">CONCATENATE("X",H41)</f>
        <v>X0</v>
      </c>
      <c r="S41" s="16" t="s">
        <v>36</v>
      </c>
    </row>
    <row r="42" spans="1:19" ht="15.6" x14ac:dyDescent="0.25">
      <c r="A42" s="185">
        <f ca="1">IF($E$2="X",0,IF(K43&gt;2,H41,K43))</f>
        <v>0</v>
      </c>
      <c r="B42" s="25"/>
      <c r="C42" s="21" t="str">
        <f ca="1">+CONCATENATE(I42," ",G42)</f>
        <v>a) 0</v>
      </c>
      <c r="D42" s="22"/>
      <c r="G42" s="34">
        <f ca="1">IF(J42="FIN","",LOOKUP(I41,DATOS!A:A,DATOS!J:J))</f>
        <v>0</v>
      </c>
      <c r="I42" s="31" t="s">
        <v>53</v>
      </c>
      <c r="J42" s="37" t="str">
        <f>IF(J36="FIN","FIN",IF(J41=J35,"","FIN"))</f>
        <v/>
      </c>
      <c r="K42" s="16" t="s">
        <v>5</v>
      </c>
      <c r="L42" s="16">
        <f ca="1">IF(M42&gt;0,0,P42)</f>
        <v>0</v>
      </c>
      <c r="M42" s="16">
        <f ca="1">IF(P43&gt;0,1,0)</f>
        <v>0</v>
      </c>
      <c r="N42" s="16">
        <f ca="1">IF(M42=1,-1/COUNTA(Q42:Q45),0)</f>
        <v>0</v>
      </c>
      <c r="O42" s="16">
        <f>COUNTA(B42:B45)</f>
        <v>0</v>
      </c>
      <c r="P42" s="16">
        <f ca="1">COUNTIF(R42:R45,R41)</f>
        <v>0</v>
      </c>
      <c r="Q42" s="17" t="s">
        <v>0</v>
      </c>
      <c r="R42" s="16" t="str">
        <f>CONCATENATE(B42,Q42)</f>
        <v>A</v>
      </c>
      <c r="S42" s="16">
        <f ca="1">IF(P42&gt;0,P42+O42,O42*3)</f>
        <v>0</v>
      </c>
    </row>
    <row r="43" spans="1:19" ht="15.6" x14ac:dyDescent="0.25">
      <c r="A43" s="185"/>
      <c r="B43" s="25"/>
      <c r="C43" s="21" t="str">
        <f ca="1">+CONCATENATE(I43," ",G43)</f>
        <v>b) 0</v>
      </c>
      <c r="D43" s="22"/>
      <c r="G43" s="34">
        <f ca="1">IF(J42="FIN","",LOOKUP(I41,DATOS!A:A,DATOS!K:K))</f>
        <v>0</v>
      </c>
      <c r="I43" s="31" t="s">
        <v>52</v>
      </c>
      <c r="K43" s="16">
        <f ca="1">S42</f>
        <v>0</v>
      </c>
      <c r="L43" s="16"/>
      <c r="M43" s="16"/>
      <c r="N43" s="16"/>
      <c r="O43" s="16"/>
      <c r="P43" s="16">
        <f ca="1">O42-P42</f>
        <v>0</v>
      </c>
      <c r="Q43" s="17" t="s">
        <v>1</v>
      </c>
      <c r="R43" s="16" t="str">
        <f>CONCATENATE(B43,Q43)</f>
        <v>B</v>
      </c>
      <c r="S43" s="16"/>
    </row>
    <row r="44" spans="1:19" ht="15.6" x14ac:dyDescent="0.25">
      <c r="A44" s="185"/>
      <c r="B44" s="25"/>
      <c r="C44" s="21" t="str">
        <f ca="1">+CONCATENATE(I44," ",G44)</f>
        <v>c) 0</v>
      </c>
      <c r="D44" s="22"/>
      <c r="G44" s="34">
        <f ca="1">IF(J42="FIN","",LOOKUP(I41,DATOS!A:A,DATOS!L:L))</f>
        <v>0</v>
      </c>
      <c r="I44" s="31" t="s">
        <v>51</v>
      </c>
      <c r="K44" s="16"/>
      <c r="L44" s="16"/>
      <c r="M44" s="16"/>
      <c r="N44" s="16"/>
      <c r="O44" s="16"/>
      <c r="P44" s="16"/>
      <c r="Q44" s="17" t="s">
        <v>2</v>
      </c>
      <c r="R44" s="16" t="str">
        <f>CONCATENATE(B44,Q44)</f>
        <v>C</v>
      </c>
      <c r="S44" s="16"/>
    </row>
    <row r="45" spans="1:19" ht="15.6" x14ac:dyDescent="0.25">
      <c r="A45" s="185"/>
      <c r="B45" s="25"/>
      <c r="C45" s="21" t="str">
        <f ca="1">+CONCATENATE(I45," ",G45)</f>
        <v>d) 0</v>
      </c>
      <c r="D45" s="22"/>
      <c r="G45" s="34">
        <f ca="1">IF(J42="FIN","",LOOKUP(I41,DATOS!A:A,DATOS!M:M))</f>
        <v>0</v>
      </c>
      <c r="I45" s="31" t="s">
        <v>43</v>
      </c>
      <c r="K45" s="16"/>
      <c r="L45" s="16"/>
      <c r="M45" s="16"/>
      <c r="N45" s="16"/>
      <c r="O45" s="16"/>
      <c r="P45" s="16"/>
      <c r="Q45" s="17" t="s">
        <v>3</v>
      </c>
      <c r="R45" s="16" t="str">
        <f>CONCATENATE(B45,Q45)</f>
        <v>D</v>
      </c>
      <c r="S45" s="16"/>
    </row>
    <row r="46" spans="1:19" ht="15.6" x14ac:dyDescent="0.25">
      <c r="A46" s="9"/>
      <c r="B46" s="26"/>
      <c r="C46" s="23"/>
      <c r="D46" s="24"/>
      <c r="J46" s="15"/>
    </row>
    <row r="47" spans="1:19" ht="15.6" x14ac:dyDescent="0.25">
      <c r="A47" s="9"/>
      <c r="B47" s="27"/>
      <c r="C47" s="19" t="str">
        <f ca="1">+CONCATENATE(K47,".- ",G47)</f>
        <v>8.- 0</v>
      </c>
      <c r="D47" s="20"/>
      <c r="E47" s="9"/>
      <c r="F47" s="9"/>
      <c r="G47" s="36">
        <f ca="1">IF(J48="FIN","",LOOKUP(I47,DATOS!A:A,DATOS!G:G))</f>
        <v>0</v>
      </c>
      <c r="H47" s="36">
        <f ca="1">IF(J48="FIN",0,LOOKUP(I47,DATOS!A:A,DATOS!N:N))</f>
        <v>0</v>
      </c>
      <c r="I47" s="31">
        <f>+I41+1</f>
        <v>503</v>
      </c>
      <c r="J47" s="56">
        <f>IF(LOOKUP(I47,DATOS!A:A,DATOS!C:C)=0,J41,(LOOKUP(I47,DATOS!A:A,DATOS!C:C)))</f>
        <v>9</v>
      </c>
      <c r="K47" s="18">
        <f>+K41+1</f>
        <v>8</v>
      </c>
      <c r="L47" s="16" t="s">
        <v>31</v>
      </c>
      <c r="M47" s="16" t="s">
        <v>32</v>
      </c>
      <c r="N47" s="16" t="s">
        <v>37</v>
      </c>
      <c r="O47" s="16" t="s">
        <v>33</v>
      </c>
      <c r="P47" s="16" t="s">
        <v>34</v>
      </c>
      <c r="Q47" s="16" t="s">
        <v>35</v>
      </c>
      <c r="R47" s="16" t="str">
        <f ca="1">CONCATENATE("X",H47)</f>
        <v>X0</v>
      </c>
      <c r="S47" s="16" t="s">
        <v>36</v>
      </c>
    </row>
    <row r="48" spans="1:19" ht="15.6" x14ac:dyDescent="0.25">
      <c r="A48" s="185">
        <f ca="1">IF($E$2="X",0,IF(K49&gt;2,H47,K49))</f>
        <v>0</v>
      </c>
      <c r="B48" s="25"/>
      <c r="C48" s="21" t="str">
        <f ca="1">+CONCATENATE(I48," ",G48)</f>
        <v>a) 0</v>
      </c>
      <c r="D48" s="22"/>
      <c r="G48" s="34">
        <f ca="1">IF(J48="FIN","",LOOKUP(I47,DATOS!A:A,DATOS!J:J))</f>
        <v>0</v>
      </c>
      <c r="I48" s="31" t="s">
        <v>53</v>
      </c>
      <c r="J48" s="37" t="str">
        <f>IF(J42="FIN","FIN",IF(J47=J41,"","FIN"))</f>
        <v/>
      </c>
      <c r="K48" s="16" t="s">
        <v>5</v>
      </c>
      <c r="L48" s="16">
        <f ca="1">IF(M48&gt;0,0,P48)</f>
        <v>0</v>
      </c>
      <c r="M48" s="16">
        <f ca="1">IF(P49&gt;0,1,0)</f>
        <v>0</v>
      </c>
      <c r="N48" s="16">
        <f ca="1">IF(M48=1,-1/COUNTA(Q48:Q51),0)</f>
        <v>0</v>
      </c>
      <c r="O48" s="16">
        <f>COUNTA(B48:B51)</f>
        <v>0</v>
      </c>
      <c r="P48" s="16">
        <f ca="1">COUNTIF(R48:R51,R47)</f>
        <v>0</v>
      </c>
      <c r="Q48" s="17" t="s">
        <v>0</v>
      </c>
      <c r="R48" s="16" t="str">
        <f>CONCATENATE(B48,Q48)</f>
        <v>A</v>
      </c>
      <c r="S48" s="16">
        <f ca="1">IF(P48&gt;0,P48+O48,O48*3)</f>
        <v>0</v>
      </c>
    </row>
    <row r="49" spans="1:19" ht="15.6" x14ac:dyDescent="0.25">
      <c r="A49" s="185"/>
      <c r="B49" s="25"/>
      <c r="C49" s="21" t="str">
        <f ca="1">+CONCATENATE(I49," ",G49)</f>
        <v>b) 0</v>
      </c>
      <c r="D49" s="22"/>
      <c r="G49" s="34">
        <f ca="1">IF(J48="FIN","",LOOKUP(I47,DATOS!A:A,DATOS!K:K))</f>
        <v>0</v>
      </c>
      <c r="I49" s="31" t="s">
        <v>52</v>
      </c>
      <c r="K49" s="16">
        <f ca="1">S48</f>
        <v>0</v>
      </c>
      <c r="L49" s="16"/>
      <c r="M49" s="16"/>
      <c r="N49" s="16"/>
      <c r="O49" s="16"/>
      <c r="P49" s="16">
        <f ca="1">O48-P48</f>
        <v>0</v>
      </c>
      <c r="Q49" s="17" t="s">
        <v>1</v>
      </c>
      <c r="R49" s="16" t="str">
        <f>CONCATENATE(B49,Q49)</f>
        <v>B</v>
      </c>
      <c r="S49" s="16"/>
    </row>
    <row r="50" spans="1:19" ht="15.6" x14ac:dyDescent="0.25">
      <c r="A50" s="185"/>
      <c r="B50" s="25"/>
      <c r="C50" s="21" t="str">
        <f ca="1">+CONCATENATE(I50," ",G50)</f>
        <v>c) 0</v>
      </c>
      <c r="D50" s="22"/>
      <c r="G50" s="34">
        <f ca="1">IF(J48="FIN","",LOOKUP(I47,DATOS!A:A,DATOS!L:L))</f>
        <v>0</v>
      </c>
      <c r="I50" s="31" t="s">
        <v>51</v>
      </c>
      <c r="K50" s="16"/>
      <c r="L50" s="16"/>
      <c r="M50" s="16"/>
      <c r="N50" s="16"/>
      <c r="O50" s="16"/>
      <c r="P50" s="16"/>
      <c r="Q50" s="17" t="s">
        <v>2</v>
      </c>
      <c r="R50" s="16" t="str">
        <f>CONCATENATE(B50,Q50)</f>
        <v>C</v>
      </c>
      <c r="S50" s="16"/>
    </row>
    <row r="51" spans="1:19" ht="15.6" x14ac:dyDescent="0.25">
      <c r="A51" s="185"/>
      <c r="B51" s="25"/>
      <c r="C51" s="21" t="str">
        <f ca="1">+CONCATENATE(I51," ",G51)</f>
        <v>d) 0</v>
      </c>
      <c r="D51" s="22"/>
      <c r="G51" s="34">
        <f ca="1">IF(J48="FIN","",LOOKUP(I47,DATOS!A:A,DATOS!M:M))</f>
        <v>0</v>
      </c>
      <c r="I51" s="31" t="s">
        <v>43</v>
      </c>
      <c r="K51" s="16"/>
      <c r="L51" s="16"/>
      <c r="M51" s="16"/>
      <c r="N51" s="16"/>
      <c r="O51" s="16"/>
      <c r="P51" s="16"/>
      <c r="Q51" s="17" t="s">
        <v>3</v>
      </c>
      <c r="R51" s="16" t="str">
        <f>CONCATENATE(B51,Q51)</f>
        <v>D</v>
      </c>
      <c r="S51" s="16"/>
    </row>
    <row r="52" spans="1:19" ht="15.6" x14ac:dyDescent="0.25">
      <c r="A52" s="9"/>
      <c r="B52" s="26"/>
      <c r="C52" s="23"/>
      <c r="D52" s="24"/>
      <c r="J52" s="15"/>
    </row>
    <row r="53" spans="1:19" ht="15.6" x14ac:dyDescent="0.25">
      <c r="A53" s="9"/>
      <c r="B53" s="27"/>
      <c r="C53" s="19" t="str">
        <f ca="1">+CONCATENATE(K53,".- ",G53)</f>
        <v>9.- 0</v>
      </c>
      <c r="D53" s="20"/>
      <c r="E53" s="9"/>
      <c r="F53" s="9"/>
      <c r="G53" s="36">
        <f ca="1">IF(J54="FIN","",LOOKUP(I53,DATOS!A:A,DATOS!G:G))</f>
        <v>0</v>
      </c>
      <c r="H53" s="36">
        <f ca="1">IF(J54="FIN",0,LOOKUP(I53,DATOS!A:A,DATOS!N:N))</f>
        <v>0</v>
      </c>
      <c r="I53" s="31">
        <f>+I47+1</f>
        <v>504</v>
      </c>
      <c r="J53" s="56">
        <f>IF(LOOKUP(I53,DATOS!A:A,DATOS!C:C)=0,J47,(LOOKUP(I53,DATOS!A:A,DATOS!C:C)))</f>
        <v>9</v>
      </c>
      <c r="K53" s="18">
        <f>+K47+1</f>
        <v>9</v>
      </c>
      <c r="L53" s="16" t="s">
        <v>31</v>
      </c>
      <c r="M53" s="16" t="s">
        <v>32</v>
      </c>
      <c r="N53" s="16" t="s">
        <v>37</v>
      </c>
      <c r="O53" s="16" t="s">
        <v>33</v>
      </c>
      <c r="P53" s="16" t="s">
        <v>34</v>
      </c>
      <c r="Q53" s="16" t="s">
        <v>35</v>
      </c>
      <c r="R53" s="16" t="str">
        <f ca="1">CONCATENATE("X",H53)</f>
        <v>X0</v>
      </c>
      <c r="S53" s="16" t="s">
        <v>36</v>
      </c>
    </row>
    <row r="54" spans="1:19" ht="15.6" x14ac:dyDescent="0.25">
      <c r="A54" s="185">
        <f ca="1">IF($E$2="X",0,IF(K55&gt;2,H53,K55))</f>
        <v>0</v>
      </c>
      <c r="B54" s="25"/>
      <c r="C54" s="21" t="str">
        <f ca="1">+CONCATENATE(I54," ",G54)</f>
        <v>a) 0</v>
      </c>
      <c r="D54" s="22"/>
      <c r="G54" s="34">
        <f ca="1">IF(J54="FIN","",LOOKUP(I53,DATOS!A:A,DATOS!J:J))</f>
        <v>0</v>
      </c>
      <c r="I54" s="31" t="s">
        <v>53</v>
      </c>
      <c r="J54" s="37" t="str">
        <f>IF(J48="FIN","FIN",IF(J53=J47,"","FIN"))</f>
        <v/>
      </c>
      <c r="K54" s="16" t="s">
        <v>5</v>
      </c>
      <c r="L54" s="16">
        <f ca="1">IF(M54&gt;0,0,P54)</f>
        <v>0</v>
      </c>
      <c r="M54" s="16">
        <f ca="1">IF(P55&gt;0,1,0)</f>
        <v>0</v>
      </c>
      <c r="N54" s="16">
        <f ca="1">IF(M54=1,-1/COUNTA(Q54:Q57),0)</f>
        <v>0</v>
      </c>
      <c r="O54" s="16">
        <f>COUNTA(B54:B57)</f>
        <v>0</v>
      </c>
      <c r="P54" s="16">
        <f ca="1">COUNTIF(R54:R57,R53)</f>
        <v>0</v>
      </c>
      <c r="Q54" s="17" t="s">
        <v>0</v>
      </c>
      <c r="R54" s="16" t="str">
        <f>CONCATENATE(B54,Q54)</f>
        <v>A</v>
      </c>
      <c r="S54" s="16">
        <f ca="1">IF(P54&gt;0,P54+O54,O54*3)</f>
        <v>0</v>
      </c>
    </row>
    <row r="55" spans="1:19" ht="15.6" x14ac:dyDescent="0.25">
      <c r="A55" s="185"/>
      <c r="B55" s="25"/>
      <c r="C55" s="21" t="str">
        <f ca="1">+CONCATENATE(I55," ",G55)</f>
        <v>b) 0</v>
      </c>
      <c r="D55" s="22"/>
      <c r="G55" s="34">
        <f ca="1">IF(J54="FIN","",LOOKUP(I53,DATOS!A:A,DATOS!K:K))</f>
        <v>0</v>
      </c>
      <c r="I55" s="31" t="s">
        <v>52</v>
      </c>
      <c r="K55" s="16">
        <f ca="1">S54</f>
        <v>0</v>
      </c>
      <c r="L55" s="16"/>
      <c r="M55" s="16"/>
      <c r="N55" s="16"/>
      <c r="O55" s="16"/>
      <c r="P55" s="16">
        <f ca="1">O54-P54</f>
        <v>0</v>
      </c>
      <c r="Q55" s="17" t="s">
        <v>1</v>
      </c>
      <c r="R55" s="16" t="str">
        <f>CONCATENATE(B55,Q55)</f>
        <v>B</v>
      </c>
      <c r="S55" s="16"/>
    </row>
    <row r="56" spans="1:19" ht="15.6" x14ac:dyDescent="0.25">
      <c r="A56" s="185"/>
      <c r="B56" s="25"/>
      <c r="C56" s="21" t="str">
        <f ca="1">+CONCATENATE(I56," ",G56)</f>
        <v>c) 0</v>
      </c>
      <c r="D56" s="22"/>
      <c r="G56" s="34">
        <f ca="1">IF(J54="FIN","",LOOKUP(I53,DATOS!A:A,DATOS!L:L))</f>
        <v>0</v>
      </c>
      <c r="I56" s="31" t="s">
        <v>51</v>
      </c>
      <c r="K56" s="16"/>
      <c r="L56" s="16"/>
      <c r="M56" s="16"/>
      <c r="N56" s="16"/>
      <c r="O56" s="16"/>
      <c r="P56" s="16"/>
      <c r="Q56" s="17" t="s">
        <v>2</v>
      </c>
      <c r="R56" s="16" t="str">
        <f>CONCATENATE(B56,Q56)</f>
        <v>C</v>
      </c>
      <c r="S56" s="16"/>
    </row>
    <row r="57" spans="1:19" ht="15.6" x14ac:dyDescent="0.25">
      <c r="A57" s="185"/>
      <c r="B57" s="25"/>
      <c r="C57" s="21" t="str">
        <f ca="1">+CONCATENATE(I57," ",G57)</f>
        <v>d) 0</v>
      </c>
      <c r="D57" s="22"/>
      <c r="G57" s="34">
        <f ca="1">IF(J54="FIN","",LOOKUP(I53,DATOS!A:A,DATOS!M:M))</f>
        <v>0</v>
      </c>
      <c r="I57" s="31" t="s">
        <v>43</v>
      </c>
      <c r="K57" s="16"/>
      <c r="L57" s="16"/>
      <c r="M57" s="16"/>
      <c r="N57" s="16"/>
      <c r="O57" s="16"/>
      <c r="P57" s="16"/>
      <c r="Q57" s="17" t="s">
        <v>3</v>
      </c>
      <c r="R57" s="16" t="str">
        <f>CONCATENATE(B57,Q57)</f>
        <v>D</v>
      </c>
      <c r="S57" s="16"/>
    </row>
    <row r="58" spans="1:19" ht="15.6" x14ac:dyDescent="0.25">
      <c r="A58" s="9"/>
      <c r="B58" s="26"/>
      <c r="C58" s="23"/>
      <c r="D58" s="24"/>
      <c r="J58" s="15"/>
    </row>
    <row r="59" spans="1:19" ht="15.6" x14ac:dyDescent="0.25">
      <c r="A59" s="9"/>
      <c r="B59" s="27"/>
      <c r="C59" s="19" t="str">
        <f ca="1">+CONCATENATE(K59,".- ",G59)</f>
        <v>10.- 0</v>
      </c>
      <c r="D59" s="20"/>
      <c r="E59" s="9"/>
      <c r="F59" s="9"/>
      <c r="G59" s="36">
        <f ca="1">IF(J60="FIN","",LOOKUP(I59,DATOS!A:A,DATOS!G:G))</f>
        <v>0</v>
      </c>
      <c r="H59" s="36">
        <f ca="1">IF(J60="FIN",0,LOOKUP(I59,DATOS!A:A,DATOS!N:N))</f>
        <v>0</v>
      </c>
      <c r="I59" s="31">
        <f>+I53+1</f>
        <v>505</v>
      </c>
      <c r="J59" s="56">
        <f>IF(LOOKUP(I59,DATOS!A:A,DATOS!C:C)=0,J53,(LOOKUP(I59,DATOS!A:A,DATOS!C:C)))</f>
        <v>9</v>
      </c>
      <c r="K59" s="18">
        <f>+K53+1</f>
        <v>10</v>
      </c>
      <c r="L59" s="16" t="s">
        <v>31</v>
      </c>
      <c r="M59" s="16" t="s">
        <v>32</v>
      </c>
      <c r="N59" s="16" t="s">
        <v>37</v>
      </c>
      <c r="O59" s="16" t="s">
        <v>33</v>
      </c>
      <c r="P59" s="16" t="s">
        <v>34</v>
      </c>
      <c r="Q59" s="16" t="s">
        <v>35</v>
      </c>
      <c r="R59" s="16" t="str">
        <f ca="1">CONCATENATE("X",H59)</f>
        <v>X0</v>
      </c>
      <c r="S59" s="16" t="s">
        <v>36</v>
      </c>
    </row>
    <row r="60" spans="1:19" ht="15.6" x14ac:dyDescent="0.25">
      <c r="A60" s="185">
        <f ca="1">IF($E$2="X",0,IF(K61&gt;2,H59,K61))</f>
        <v>0</v>
      </c>
      <c r="B60" s="25"/>
      <c r="C60" s="21" t="str">
        <f ca="1">+CONCATENATE(I60," ",G60)</f>
        <v>a) 0</v>
      </c>
      <c r="D60" s="22"/>
      <c r="G60" s="34">
        <f ca="1">IF(J60="FIN","",LOOKUP(I59,DATOS!A:A,DATOS!J:J))</f>
        <v>0</v>
      </c>
      <c r="I60" s="31" t="s">
        <v>53</v>
      </c>
      <c r="J60" s="37" t="str">
        <f>IF(J54="FIN","FIN",IF(J59=J53,"","FIN"))</f>
        <v/>
      </c>
      <c r="K60" s="16" t="s">
        <v>5</v>
      </c>
      <c r="L60" s="16">
        <f ca="1">IF(M60&gt;0,0,P60)</f>
        <v>0</v>
      </c>
      <c r="M60" s="16">
        <f ca="1">IF(P61&gt;0,1,0)</f>
        <v>0</v>
      </c>
      <c r="N60" s="16">
        <f ca="1">IF(M60=1,-1/COUNTA(Q60:Q63),0)</f>
        <v>0</v>
      </c>
      <c r="O60" s="16">
        <f>COUNTA(B60:B63)</f>
        <v>0</v>
      </c>
      <c r="P60" s="16">
        <f ca="1">COUNTIF(R60:R63,R59)</f>
        <v>0</v>
      </c>
      <c r="Q60" s="17" t="s">
        <v>0</v>
      </c>
      <c r="R60" s="16" t="str">
        <f>CONCATENATE(B60,Q60)</f>
        <v>A</v>
      </c>
      <c r="S60" s="16">
        <f ca="1">IF(P60&gt;0,P60+O60,O60*3)</f>
        <v>0</v>
      </c>
    </row>
    <row r="61" spans="1:19" ht="15.6" x14ac:dyDescent="0.25">
      <c r="A61" s="185"/>
      <c r="B61" s="25"/>
      <c r="C61" s="21" t="str">
        <f ca="1">+CONCATENATE(I61," ",G61)</f>
        <v>b) 0</v>
      </c>
      <c r="D61" s="22"/>
      <c r="G61" s="34">
        <f ca="1">IF(J60="FIN","",LOOKUP(I59,DATOS!A:A,DATOS!K:K))</f>
        <v>0</v>
      </c>
      <c r="I61" s="31" t="s">
        <v>52</v>
      </c>
      <c r="K61" s="16">
        <f ca="1">S60</f>
        <v>0</v>
      </c>
      <c r="L61" s="16"/>
      <c r="M61" s="16"/>
      <c r="N61" s="16"/>
      <c r="O61" s="16"/>
      <c r="P61" s="16">
        <f ca="1">O60-P60</f>
        <v>0</v>
      </c>
      <c r="Q61" s="17" t="s">
        <v>1</v>
      </c>
      <c r="R61" s="16" t="str">
        <f>CONCATENATE(B61,Q61)</f>
        <v>B</v>
      </c>
      <c r="S61" s="16"/>
    </row>
    <row r="62" spans="1:19" ht="15.6" x14ac:dyDescent="0.25">
      <c r="A62" s="185"/>
      <c r="B62" s="25"/>
      <c r="C62" s="21" t="str">
        <f ca="1">+CONCATENATE(I62," ",G62)</f>
        <v>c) 0</v>
      </c>
      <c r="D62" s="22"/>
      <c r="G62" s="34">
        <f ca="1">IF(J60="FIN","",LOOKUP(I59,DATOS!A:A,DATOS!L:L))</f>
        <v>0</v>
      </c>
      <c r="I62" s="31" t="s">
        <v>51</v>
      </c>
      <c r="K62" s="16"/>
      <c r="L62" s="16"/>
      <c r="M62" s="16"/>
      <c r="N62" s="16"/>
      <c r="O62" s="16"/>
      <c r="P62" s="16"/>
      <c r="Q62" s="17" t="s">
        <v>2</v>
      </c>
      <c r="R62" s="16" t="str">
        <f>CONCATENATE(B62,Q62)</f>
        <v>C</v>
      </c>
      <c r="S62" s="16"/>
    </row>
    <row r="63" spans="1:19" ht="15.6" x14ac:dyDescent="0.25">
      <c r="A63" s="185"/>
      <c r="B63" s="25"/>
      <c r="C63" s="21" t="str">
        <f ca="1">+CONCATENATE(I63," ",G63)</f>
        <v>d) 0</v>
      </c>
      <c r="D63" s="22"/>
      <c r="G63" s="34">
        <f ca="1">IF(J60="FIN","",LOOKUP(I59,DATOS!A:A,DATOS!M:M))</f>
        <v>0</v>
      </c>
      <c r="I63" s="31" t="s">
        <v>43</v>
      </c>
      <c r="K63" s="16"/>
      <c r="L63" s="16"/>
      <c r="M63" s="16"/>
      <c r="N63" s="16"/>
      <c r="O63" s="16"/>
      <c r="P63" s="16"/>
      <c r="Q63" s="17" t="s">
        <v>3</v>
      </c>
      <c r="R63" s="16" t="str">
        <f>CONCATENATE(B63,Q63)</f>
        <v>D</v>
      </c>
      <c r="S63" s="16"/>
    </row>
    <row r="64" spans="1:19" ht="15.6" x14ac:dyDescent="0.25">
      <c r="A64" s="9"/>
      <c r="B64" s="26"/>
      <c r="C64" s="23"/>
      <c r="D64" s="24"/>
      <c r="J64" s="15"/>
    </row>
    <row r="65" spans="1:19" ht="15.6" x14ac:dyDescent="0.25">
      <c r="A65" s="9"/>
      <c r="B65" s="27"/>
      <c r="C65" s="19" t="str">
        <f ca="1">+CONCATENATE(K65,".- ",G65)</f>
        <v>11.- 0</v>
      </c>
      <c r="D65" s="20"/>
      <c r="E65" s="9"/>
      <c r="F65" s="9"/>
      <c r="G65" s="36">
        <f ca="1">IF(J66="FIN","",LOOKUP(I65,DATOS!A:A,DATOS!G:G))</f>
        <v>0</v>
      </c>
      <c r="H65" s="36">
        <f ca="1">IF(J66="FIN",0,LOOKUP(I65,DATOS!A:A,DATOS!N:N))</f>
        <v>0</v>
      </c>
      <c r="I65" s="31">
        <f>+I59+1</f>
        <v>506</v>
      </c>
      <c r="J65" s="56">
        <f>IF(LOOKUP(I65,DATOS!A:A,DATOS!C:C)=0,J59,(LOOKUP(I65,DATOS!A:A,DATOS!C:C)))</f>
        <v>9</v>
      </c>
      <c r="K65" s="18">
        <f>+K59+1</f>
        <v>11</v>
      </c>
      <c r="L65" s="16" t="s">
        <v>31</v>
      </c>
      <c r="M65" s="16" t="s">
        <v>32</v>
      </c>
      <c r="N65" s="16" t="s">
        <v>37</v>
      </c>
      <c r="O65" s="16" t="s">
        <v>33</v>
      </c>
      <c r="P65" s="16" t="s">
        <v>34</v>
      </c>
      <c r="Q65" s="16" t="s">
        <v>35</v>
      </c>
      <c r="R65" s="16" t="str">
        <f ca="1">CONCATENATE("X",H65)</f>
        <v>X0</v>
      </c>
      <c r="S65" s="16" t="s">
        <v>36</v>
      </c>
    </row>
    <row r="66" spans="1:19" ht="15.6" x14ac:dyDescent="0.25">
      <c r="A66" s="185">
        <f ca="1">IF($E$2="X",0,IF(K67&gt;2,H65,K67))</f>
        <v>0</v>
      </c>
      <c r="B66" s="25"/>
      <c r="C66" s="21" t="str">
        <f ca="1">+CONCATENATE(I66," ",G66)</f>
        <v>a) 0</v>
      </c>
      <c r="D66" s="22"/>
      <c r="G66" s="34">
        <f ca="1">IF(J66="FIN","",LOOKUP(I65,DATOS!A:A,DATOS!J:J))</f>
        <v>0</v>
      </c>
      <c r="I66" s="31" t="s">
        <v>53</v>
      </c>
      <c r="J66" s="37" t="str">
        <f>IF(J60="FIN","FIN",IF(J65=J59,"","FIN"))</f>
        <v/>
      </c>
      <c r="K66" s="16" t="s">
        <v>5</v>
      </c>
      <c r="L66" s="16">
        <f ca="1">IF(M66&gt;0,0,P66)</f>
        <v>0</v>
      </c>
      <c r="M66" s="16">
        <f ca="1">IF(P67&gt;0,1,0)</f>
        <v>0</v>
      </c>
      <c r="N66" s="16">
        <f ca="1">IF(M66=1,-1/COUNTA(Q66:Q69),0)</f>
        <v>0</v>
      </c>
      <c r="O66" s="16">
        <f>COUNTA(B66:B69)</f>
        <v>0</v>
      </c>
      <c r="P66" s="16">
        <f ca="1">COUNTIF(R66:R69,R65)</f>
        <v>0</v>
      </c>
      <c r="Q66" s="17" t="s">
        <v>0</v>
      </c>
      <c r="R66" s="16" t="str">
        <f>CONCATENATE(B66,Q66)</f>
        <v>A</v>
      </c>
      <c r="S66" s="16">
        <f ca="1">IF(P66&gt;0,P66+O66,O66*3)</f>
        <v>0</v>
      </c>
    </row>
    <row r="67" spans="1:19" ht="15.6" x14ac:dyDescent="0.25">
      <c r="A67" s="185"/>
      <c r="B67" s="25"/>
      <c r="C67" s="21" t="str">
        <f ca="1">+CONCATENATE(I67," ",G67)</f>
        <v>b) 0</v>
      </c>
      <c r="D67" s="22"/>
      <c r="G67" s="34">
        <f ca="1">IF(J66="FIN","",LOOKUP(I65,DATOS!A:A,DATOS!K:K))</f>
        <v>0</v>
      </c>
      <c r="I67" s="31" t="s">
        <v>52</v>
      </c>
      <c r="K67" s="16">
        <f ca="1">S66</f>
        <v>0</v>
      </c>
      <c r="L67" s="16"/>
      <c r="M67" s="16"/>
      <c r="N67" s="16"/>
      <c r="O67" s="16"/>
      <c r="P67" s="16">
        <f ca="1">O66-P66</f>
        <v>0</v>
      </c>
      <c r="Q67" s="17" t="s">
        <v>1</v>
      </c>
      <c r="R67" s="16" t="str">
        <f>CONCATENATE(B67,Q67)</f>
        <v>B</v>
      </c>
      <c r="S67" s="16"/>
    </row>
    <row r="68" spans="1:19" ht="15.6" x14ac:dyDescent="0.25">
      <c r="A68" s="185"/>
      <c r="B68" s="25"/>
      <c r="C68" s="21" t="str">
        <f ca="1">+CONCATENATE(I68," ",G68)</f>
        <v>c) 0</v>
      </c>
      <c r="D68" s="22"/>
      <c r="G68" s="34">
        <f ca="1">IF(J66="FIN","",LOOKUP(I65,DATOS!A:A,DATOS!L:L))</f>
        <v>0</v>
      </c>
      <c r="I68" s="31" t="s">
        <v>51</v>
      </c>
      <c r="K68" s="16"/>
      <c r="L68" s="16"/>
      <c r="M68" s="16"/>
      <c r="N68" s="16"/>
      <c r="O68" s="16"/>
      <c r="P68" s="16"/>
      <c r="Q68" s="17" t="s">
        <v>2</v>
      </c>
      <c r="R68" s="16" t="str">
        <f>CONCATENATE(B68,Q68)</f>
        <v>C</v>
      </c>
      <c r="S68" s="16"/>
    </row>
    <row r="69" spans="1:19" ht="15.6" x14ac:dyDescent="0.25">
      <c r="A69" s="185"/>
      <c r="B69" s="25"/>
      <c r="C69" s="21" t="str">
        <f ca="1">+CONCATENATE(I69," ",G69)</f>
        <v>d) 0</v>
      </c>
      <c r="D69" s="22"/>
      <c r="G69" s="34">
        <f ca="1">IF(J66="FIN","",LOOKUP(I65,DATOS!A:A,DATOS!M:M))</f>
        <v>0</v>
      </c>
      <c r="I69" s="31" t="s">
        <v>43</v>
      </c>
      <c r="K69" s="16"/>
      <c r="L69" s="16"/>
      <c r="M69" s="16"/>
      <c r="N69" s="16"/>
      <c r="O69" s="16"/>
      <c r="P69" s="16"/>
      <c r="Q69" s="17" t="s">
        <v>3</v>
      </c>
      <c r="R69" s="16" t="str">
        <f>CONCATENATE(B69,Q69)</f>
        <v>D</v>
      </c>
      <c r="S69" s="16"/>
    </row>
    <row r="70" spans="1:19" ht="15.6" x14ac:dyDescent="0.25">
      <c r="A70" s="9"/>
      <c r="B70" s="26"/>
      <c r="C70" s="23"/>
      <c r="D70" s="24"/>
      <c r="J70" s="15"/>
    </row>
    <row r="71" spans="1:19" ht="15.6" x14ac:dyDescent="0.25">
      <c r="A71" s="9"/>
      <c r="B71" s="27"/>
      <c r="C71" s="19" t="str">
        <f ca="1">+CONCATENATE(K71,".- ",G71)</f>
        <v>12.- 0</v>
      </c>
      <c r="D71" s="20"/>
      <c r="E71" s="9"/>
      <c r="F71" s="9"/>
      <c r="G71" s="36">
        <f ca="1">IF(J72="FIN","",LOOKUP(I71,DATOS!A:A,DATOS!G:G))</f>
        <v>0</v>
      </c>
      <c r="H71" s="36">
        <f ca="1">IF(J72="FIN",0,LOOKUP(I71,DATOS!A:A,DATOS!N:N))</f>
        <v>0</v>
      </c>
      <c r="I71" s="31">
        <f>+I65+1</f>
        <v>507</v>
      </c>
      <c r="J71" s="56">
        <f>IF(LOOKUP(I71,DATOS!A:A,DATOS!C:C)=0,J65,(LOOKUP(I71,DATOS!A:A,DATOS!C:C)))</f>
        <v>9</v>
      </c>
      <c r="K71" s="18">
        <f>+K65+1</f>
        <v>12</v>
      </c>
      <c r="L71" s="16" t="s">
        <v>31</v>
      </c>
      <c r="M71" s="16" t="s">
        <v>32</v>
      </c>
      <c r="N71" s="16" t="s">
        <v>37</v>
      </c>
      <c r="O71" s="16" t="s">
        <v>33</v>
      </c>
      <c r="P71" s="16" t="s">
        <v>34</v>
      </c>
      <c r="Q71" s="16" t="s">
        <v>35</v>
      </c>
      <c r="R71" s="16" t="str">
        <f ca="1">CONCATENATE("X",H71)</f>
        <v>X0</v>
      </c>
      <c r="S71" s="16" t="s">
        <v>36</v>
      </c>
    </row>
    <row r="72" spans="1:19" ht="15.6" x14ac:dyDescent="0.25">
      <c r="A72" s="185">
        <f ca="1">IF($E$2="X",0,IF(K73&gt;2,H71,K73))</f>
        <v>0</v>
      </c>
      <c r="B72" s="25"/>
      <c r="C72" s="21" t="str">
        <f ca="1">+CONCATENATE(I72," ",G72)</f>
        <v>a) 0</v>
      </c>
      <c r="D72" s="22"/>
      <c r="G72" s="34">
        <f ca="1">IF(J72="FIN","",LOOKUP(I71,DATOS!A:A,DATOS!J:J))</f>
        <v>0</v>
      </c>
      <c r="I72" s="31" t="s">
        <v>53</v>
      </c>
      <c r="J72" s="37" t="str">
        <f>IF(J66="FIN","FIN",IF(J71=J65,"","FIN"))</f>
        <v/>
      </c>
      <c r="K72" s="16" t="s">
        <v>5</v>
      </c>
      <c r="L72" s="16">
        <f ca="1">IF(M72&gt;0,0,P72)</f>
        <v>0</v>
      </c>
      <c r="M72" s="16">
        <f ca="1">IF(P73&gt;0,1,0)</f>
        <v>0</v>
      </c>
      <c r="N72" s="16">
        <f ca="1">IF(M72=1,-1/COUNTA(Q72:Q75),0)</f>
        <v>0</v>
      </c>
      <c r="O72" s="16">
        <f>COUNTA(B72:B75)</f>
        <v>0</v>
      </c>
      <c r="P72" s="16">
        <f ca="1">COUNTIF(R72:R75,R71)</f>
        <v>0</v>
      </c>
      <c r="Q72" s="17" t="s">
        <v>0</v>
      </c>
      <c r="R72" s="16" t="str">
        <f>CONCATENATE(B72,Q72)</f>
        <v>A</v>
      </c>
      <c r="S72" s="16">
        <f ca="1">IF(P72&gt;0,P72+O72,O72*3)</f>
        <v>0</v>
      </c>
    </row>
    <row r="73" spans="1:19" ht="15.6" x14ac:dyDescent="0.25">
      <c r="A73" s="185"/>
      <c r="B73" s="25"/>
      <c r="C73" s="21" t="str">
        <f ca="1">+CONCATENATE(I73," ",G73)</f>
        <v>b) 0</v>
      </c>
      <c r="D73" s="22"/>
      <c r="G73" s="34">
        <f ca="1">IF(J72="FIN","",LOOKUP(I71,DATOS!A:A,DATOS!K:K))</f>
        <v>0</v>
      </c>
      <c r="I73" s="31" t="s">
        <v>52</v>
      </c>
      <c r="K73" s="16">
        <f ca="1">S72</f>
        <v>0</v>
      </c>
      <c r="L73" s="16"/>
      <c r="M73" s="16"/>
      <c r="N73" s="16"/>
      <c r="O73" s="16"/>
      <c r="P73" s="16">
        <f ca="1">O72-P72</f>
        <v>0</v>
      </c>
      <c r="Q73" s="17" t="s">
        <v>1</v>
      </c>
      <c r="R73" s="16" t="str">
        <f>CONCATENATE(B73,Q73)</f>
        <v>B</v>
      </c>
      <c r="S73" s="16"/>
    </row>
    <row r="74" spans="1:19" ht="15.6" x14ac:dyDescent="0.25">
      <c r="A74" s="185"/>
      <c r="B74" s="25"/>
      <c r="C74" s="21" t="str">
        <f ca="1">+CONCATENATE(I74," ",G74)</f>
        <v>c) 0</v>
      </c>
      <c r="D74" s="22"/>
      <c r="G74" s="34">
        <f ca="1">IF(J72="FIN","",LOOKUP(I71,DATOS!A:A,DATOS!L:L))</f>
        <v>0</v>
      </c>
      <c r="I74" s="31" t="s">
        <v>51</v>
      </c>
      <c r="K74" s="16"/>
      <c r="L74" s="16"/>
      <c r="M74" s="16"/>
      <c r="N74" s="16"/>
      <c r="O74" s="16"/>
      <c r="P74" s="16"/>
      <c r="Q74" s="17" t="s">
        <v>2</v>
      </c>
      <c r="R74" s="16" t="str">
        <f>CONCATENATE(B74,Q74)</f>
        <v>C</v>
      </c>
      <c r="S74" s="16"/>
    </row>
    <row r="75" spans="1:19" ht="15.6" x14ac:dyDescent="0.25">
      <c r="A75" s="185"/>
      <c r="B75" s="25"/>
      <c r="C75" s="21" t="str">
        <f ca="1">+CONCATENATE(I75," ",G75)</f>
        <v>d) 0</v>
      </c>
      <c r="D75" s="22"/>
      <c r="G75" s="34">
        <f ca="1">IF(J72="FIN","",LOOKUP(I71,DATOS!A:A,DATOS!M:M))</f>
        <v>0</v>
      </c>
      <c r="I75" s="31" t="s">
        <v>43</v>
      </c>
      <c r="K75" s="16"/>
      <c r="L75" s="16"/>
      <c r="M75" s="16"/>
      <c r="N75" s="16"/>
      <c r="O75" s="16"/>
      <c r="P75" s="16"/>
      <c r="Q75" s="17" t="s">
        <v>3</v>
      </c>
      <c r="R75" s="16" t="str">
        <f>CONCATENATE(B75,Q75)</f>
        <v>D</v>
      </c>
      <c r="S75" s="16"/>
    </row>
    <row r="76" spans="1:19" ht="15.6" x14ac:dyDescent="0.25">
      <c r="A76" s="9"/>
      <c r="B76" s="26"/>
      <c r="C76" s="23"/>
      <c r="D76" s="24"/>
      <c r="J76" s="15"/>
    </row>
    <row r="77" spans="1:19" ht="15.6" x14ac:dyDescent="0.25">
      <c r="A77" s="9"/>
      <c r="B77" s="27"/>
      <c r="C77" s="19" t="str">
        <f ca="1">+CONCATENATE(K77,".- ",G77)</f>
        <v>13.- 0</v>
      </c>
      <c r="D77" s="20"/>
      <c r="E77" s="9"/>
      <c r="F77" s="9"/>
      <c r="G77" s="36">
        <f ca="1">IF(J78="FIN","",LOOKUP(I77,DATOS!A:A,DATOS!G:G))</f>
        <v>0</v>
      </c>
      <c r="H77" s="36">
        <f ca="1">IF(J78="FIN",0,LOOKUP(I77,DATOS!A:A,DATOS!N:N))</f>
        <v>0</v>
      </c>
      <c r="I77" s="31">
        <f>+I71+1</f>
        <v>508</v>
      </c>
      <c r="J77" s="56">
        <f>IF(LOOKUP(I77,DATOS!A:A,DATOS!C:C)=0,J71,(LOOKUP(I77,DATOS!A:A,DATOS!C:C)))</f>
        <v>9</v>
      </c>
      <c r="K77" s="18">
        <f>+K71+1</f>
        <v>13</v>
      </c>
      <c r="L77" s="16" t="s">
        <v>31</v>
      </c>
      <c r="M77" s="16" t="s">
        <v>32</v>
      </c>
      <c r="N77" s="16" t="s">
        <v>37</v>
      </c>
      <c r="O77" s="16" t="s">
        <v>33</v>
      </c>
      <c r="P77" s="16" t="s">
        <v>34</v>
      </c>
      <c r="Q77" s="16" t="s">
        <v>35</v>
      </c>
      <c r="R77" s="16" t="str">
        <f ca="1">CONCATENATE("X",H77)</f>
        <v>X0</v>
      </c>
      <c r="S77" s="16" t="s">
        <v>36</v>
      </c>
    </row>
    <row r="78" spans="1:19" ht="15.6" x14ac:dyDescent="0.25">
      <c r="A78" s="185">
        <f ca="1">IF($E$2="X",0,IF(K79&gt;2,H77,K79))</f>
        <v>0</v>
      </c>
      <c r="B78" s="25"/>
      <c r="C78" s="21" t="str">
        <f ca="1">+CONCATENATE(I78," ",G78)</f>
        <v>a) 0</v>
      </c>
      <c r="D78" s="22"/>
      <c r="G78" s="34">
        <f ca="1">IF(J78="FIN","",LOOKUP(I77,DATOS!A:A,DATOS!J:J))</f>
        <v>0</v>
      </c>
      <c r="I78" s="31" t="s">
        <v>53</v>
      </c>
      <c r="J78" s="37" t="str">
        <f>IF(J72="FIN","FIN",IF(J77=J71,"","FIN"))</f>
        <v/>
      </c>
      <c r="K78" s="16" t="s">
        <v>5</v>
      </c>
      <c r="L78" s="16">
        <f ca="1">IF(M78&gt;0,0,P78)</f>
        <v>0</v>
      </c>
      <c r="M78" s="16">
        <f ca="1">IF(P79&gt;0,1,0)</f>
        <v>0</v>
      </c>
      <c r="N78" s="16">
        <f ca="1">IF(M78=1,-1/COUNTA(Q78:Q81),0)</f>
        <v>0</v>
      </c>
      <c r="O78" s="16">
        <f>COUNTA(B78:B81)</f>
        <v>0</v>
      </c>
      <c r="P78" s="16">
        <f ca="1">COUNTIF(R78:R81,R77)</f>
        <v>0</v>
      </c>
      <c r="Q78" s="17" t="s">
        <v>0</v>
      </c>
      <c r="R78" s="16" t="str">
        <f>CONCATENATE(B78,Q78)</f>
        <v>A</v>
      </c>
      <c r="S78" s="16">
        <f ca="1">IF(P78&gt;0,P78+O78,O78*3)</f>
        <v>0</v>
      </c>
    </row>
    <row r="79" spans="1:19" ht="15.6" x14ac:dyDescent="0.25">
      <c r="A79" s="185"/>
      <c r="B79" s="25"/>
      <c r="C79" s="21" t="str">
        <f ca="1">+CONCATENATE(I79," ",G79)</f>
        <v>b) 0</v>
      </c>
      <c r="D79" s="22"/>
      <c r="G79" s="34">
        <f ca="1">IF(J78="FIN","",LOOKUP(I77,DATOS!A:A,DATOS!K:K))</f>
        <v>0</v>
      </c>
      <c r="I79" s="31" t="s">
        <v>52</v>
      </c>
      <c r="K79" s="16">
        <f ca="1">S78</f>
        <v>0</v>
      </c>
      <c r="L79" s="16"/>
      <c r="M79" s="16"/>
      <c r="N79" s="16"/>
      <c r="O79" s="16"/>
      <c r="P79" s="16">
        <f ca="1">O78-P78</f>
        <v>0</v>
      </c>
      <c r="Q79" s="17" t="s">
        <v>1</v>
      </c>
      <c r="R79" s="16" t="str">
        <f>CONCATENATE(B79,Q79)</f>
        <v>B</v>
      </c>
      <c r="S79" s="16"/>
    </row>
    <row r="80" spans="1:19" ht="15.6" x14ac:dyDescent="0.25">
      <c r="A80" s="185"/>
      <c r="B80" s="25"/>
      <c r="C80" s="21" t="str">
        <f ca="1">+CONCATENATE(I80," ",G80)</f>
        <v>c) 0</v>
      </c>
      <c r="D80" s="22"/>
      <c r="G80" s="34">
        <f ca="1">IF(J78="FIN","",LOOKUP(I77,DATOS!A:A,DATOS!L:L))</f>
        <v>0</v>
      </c>
      <c r="I80" s="31" t="s">
        <v>51</v>
      </c>
      <c r="K80" s="16"/>
      <c r="L80" s="16"/>
      <c r="M80" s="16"/>
      <c r="N80" s="16"/>
      <c r="O80" s="16"/>
      <c r="P80" s="16"/>
      <c r="Q80" s="17" t="s">
        <v>2</v>
      </c>
      <c r="R80" s="16" t="str">
        <f>CONCATENATE(B80,Q80)</f>
        <v>C</v>
      </c>
      <c r="S80" s="16"/>
    </row>
    <row r="81" spans="1:19" ht="15.6" x14ac:dyDescent="0.25">
      <c r="A81" s="185"/>
      <c r="B81" s="25"/>
      <c r="C81" s="21" t="str">
        <f ca="1">+CONCATENATE(I81," ",G81)</f>
        <v>d) 0</v>
      </c>
      <c r="D81" s="22"/>
      <c r="G81" s="34">
        <f ca="1">IF(J78="FIN","",LOOKUP(I77,DATOS!A:A,DATOS!M:M))</f>
        <v>0</v>
      </c>
      <c r="I81" s="31" t="s">
        <v>43</v>
      </c>
      <c r="K81" s="16"/>
      <c r="L81" s="16"/>
      <c r="M81" s="16"/>
      <c r="N81" s="16"/>
      <c r="O81" s="16"/>
      <c r="P81" s="16"/>
      <c r="Q81" s="17" t="s">
        <v>3</v>
      </c>
      <c r="R81" s="16" t="str">
        <f>CONCATENATE(B81,Q81)</f>
        <v>D</v>
      </c>
      <c r="S81" s="16"/>
    </row>
    <row r="82" spans="1:19" ht="15.6" x14ac:dyDescent="0.25">
      <c r="A82" s="9"/>
      <c r="B82" s="26"/>
      <c r="C82" s="23"/>
      <c r="D82" s="24"/>
      <c r="J82" s="15"/>
    </row>
    <row r="83" spans="1:19" ht="15.6" x14ac:dyDescent="0.25">
      <c r="A83" s="9"/>
      <c r="B83" s="27"/>
      <c r="C83" s="19" t="str">
        <f ca="1">+CONCATENATE(K83,".- ",G83)</f>
        <v>14.- 0</v>
      </c>
      <c r="D83" s="20"/>
      <c r="E83" s="9"/>
      <c r="F83" s="9"/>
      <c r="G83" s="36">
        <f ca="1">IF(J84="FIN","",LOOKUP(I83,DATOS!A:A,DATOS!G:G))</f>
        <v>0</v>
      </c>
      <c r="H83" s="36">
        <f ca="1">IF(J84="FIN",0,LOOKUP(I83,DATOS!A:A,DATOS!N:N))</f>
        <v>0</v>
      </c>
      <c r="I83" s="31">
        <f>+I77+1</f>
        <v>509</v>
      </c>
      <c r="J83" s="56">
        <f>IF(LOOKUP(I83,DATOS!A:A,DATOS!C:C)=0,J77,(LOOKUP(I83,DATOS!A:A,DATOS!C:C)))</f>
        <v>9</v>
      </c>
      <c r="K83" s="18">
        <f>+K77+1</f>
        <v>14</v>
      </c>
      <c r="L83" s="16" t="s">
        <v>31</v>
      </c>
      <c r="M83" s="16" t="s">
        <v>32</v>
      </c>
      <c r="N83" s="16" t="s">
        <v>37</v>
      </c>
      <c r="O83" s="16" t="s">
        <v>33</v>
      </c>
      <c r="P83" s="16" t="s">
        <v>34</v>
      </c>
      <c r="Q83" s="16" t="s">
        <v>35</v>
      </c>
      <c r="R83" s="16" t="str">
        <f ca="1">CONCATENATE("X",H83)</f>
        <v>X0</v>
      </c>
      <c r="S83" s="16" t="s">
        <v>36</v>
      </c>
    </row>
    <row r="84" spans="1:19" ht="15.6" x14ac:dyDescent="0.25">
      <c r="A84" s="185">
        <f ca="1">IF($E$2="X",0,IF(K85&gt;2,H83,K85))</f>
        <v>0</v>
      </c>
      <c r="B84" s="25"/>
      <c r="C84" s="21" t="str">
        <f ca="1">+CONCATENATE(I84," ",G84)</f>
        <v>a) 0</v>
      </c>
      <c r="D84" s="22"/>
      <c r="G84" s="34">
        <f ca="1">IF(J84="FIN","",LOOKUP(I83,DATOS!A:A,DATOS!J:J))</f>
        <v>0</v>
      </c>
      <c r="I84" s="31" t="s">
        <v>53</v>
      </c>
      <c r="J84" s="37" t="str">
        <f>IF(J78="FIN","FIN",IF(J83=J77,"","FIN"))</f>
        <v/>
      </c>
      <c r="K84" s="16" t="s">
        <v>5</v>
      </c>
      <c r="L84" s="16">
        <f ca="1">IF(M84&gt;0,0,P84)</f>
        <v>0</v>
      </c>
      <c r="M84" s="16">
        <f ca="1">IF(P85&gt;0,1,0)</f>
        <v>0</v>
      </c>
      <c r="N84" s="16">
        <f ca="1">IF(M84=1,-1/COUNTA(Q84:Q87),0)</f>
        <v>0</v>
      </c>
      <c r="O84" s="16">
        <f>COUNTA(B84:B87)</f>
        <v>0</v>
      </c>
      <c r="P84" s="16">
        <f ca="1">COUNTIF(R84:R87,R83)</f>
        <v>0</v>
      </c>
      <c r="Q84" s="17" t="s">
        <v>0</v>
      </c>
      <c r="R84" s="16" t="str">
        <f>CONCATENATE(B84,Q84)</f>
        <v>A</v>
      </c>
      <c r="S84" s="16">
        <f ca="1">IF(P84&gt;0,P84+O84,O84*3)</f>
        <v>0</v>
      </c>
    </row>
    <row r="85" spans="1:19" ht="15.6" x14ac:dyDescent="0.25">
      <c r="A85" s="185"/>
      <c r="B85" s="25"/>
      <c r="C85" s="21" t="str">
        <f ca="1">+CONCATENATE(I85," ",G85)</f>
        <v>b) 0</v>
      </c>
      <c r="D85" s="22"/>
      <c r="G85" s="34">
        <f ca="1">IF(J84="FIN","",LOOKUP(I83,DATOS!A:A,DATOS!K:K))</f>
        <v>0</v>
      </c>
      <c r="I85" s="31" t="s">
        <v>52</v>
      </c>
      <c r="K85" s="16">
        <f ca="1">S84</f>
        <v>0</v>
      </c>
      <c r="L85" s="16"/>
      <c r="M85" s="16"/>
      <c r="N85" s="16"/>
      <c r="O85" s="16"/>
      <c r="P85" s="16">
        <f ca="1">O84-P84</f>
        <v>0</v>
      </c>
      <c r="Q85" s="17" t="s">
        <v>1</v>
      </c>
      <c r="R85" s="16" t="str">
        <f>CONCATENATE(B85,Q85)</f>
        <v>B</v>
      </c>
      <c r="S85" s="16"/>
    </row>
    <row r="86" spans="1:19" ht="15.6" x14ac:dyDescent="0.25">
      <c r="A86" s="185"/>
      <c r="B86" s="25"/>
      <c r="C86" s="21" t="str">
        <f ca="1">+CONCATENATE(I86," ",G86)</f>
        <v>c) 0</v>
      </c>
      <c r="D86" s="22"/>
      <c r="G86" s="34">
        <f ca="1">IF(J84="FIN","",LOOKUP(I83,DATOS!A:A,DATOS!L:L))</f>
        <v>0</v>
      </c>
      <c r="I86" s="31" t="s">
        <v>51</v>
      </c>
      <c r="K86" s="16"/>
      <c r="L86" s="16"/>
      <c r="M86" s="16"/>
      <c r="N86" s="16"/>
      <c r="O86" s="16"/>
      <c r="P86" s="16"/>
      <c r="Q86" s="17" t="s">
        <v>2</v>
      </c>
      <c r="R86" s="16" t="str">
        <f>CONCATENATE(B86,Q86)</f>
        <v>C</v>
      </c>
      <c r="S86" s="16"/>
    </row>
    <row r="87" spans="1:19" ht="15.6" x14ac:dyDescent="0.25">
      <c r="A87" s="185"/>
      <c r="B87" s="25"/>
      <c r="C87" s="21" t="str">
        <f ca="1">+CONCATENATE(I87," ",G87)</f>
        <v>d) 0</v>
      </c>
      <c r="D87" s="22"/>
      <c r="G87" s="34">
        <f ca="1">IF(J84="FIN","",LOOKUP(I83,DATOS!A:A,DATOS!M:M))</f>
        <v>0</v>
      </c>
      <c r="I87" s="31" t="s">
        <v>43</v>
      </c>
      <c r="K87" s="16"/>
      <c r="L87" s="16"/>
      <c r="M87" s="16"/>
      <c r="N87" s="16"/>
      <c r="O87" s="16"/>
      <c r="P87" s="16"/>
      <c r="Q87" s="17" t="s">
        <v>3</v>
      </c>
      <c r="R87" s="16" t="str">
        <f>CONCATENATE(B87,Q87)</f>
        <v>D</v>
      </c>
      <c r="S87" s="16"/>
    </row>
    <row r="88" spans="1:19" ht="15.6" x14ac:dyDescent="0.25">
      <c r="A88" s="9"/>
      <c r="B88" s="26"/>
      <c r="C88" s="23"/>
      <c r="D88" s="24"/>
      <c r="J88" s="15"/>
    </row>
    <row r="89" spans="1:19" ht="15.6" x14ac:dyDescent="0.25">
      <c r="A89" s="9"/>
      <c r="B89" s="27"/>
      <c r="C89" s="19" t="str">
        <f ca="1">+CONCATENATE(K89,".- ",G89)</f>
        <v>15.- 0</v>
      </c>
      <c r="D89" s="20"/>
      <c r="E89" s="9"/>
      <c r="F89" s="9"/>
      <c r="G89" s="36">
        <f ca="1">IF(J90="FIN","",LOOKUP(I89,DATOS!A:A,DATOS!G:G))</f>
        <v>0</v>
      </c>
      <c r="H89" s="36">
        <f ca="1">IF(J90="FIN",0,LOOKUP(I89,DATOS!A:A,DATOS!N:N))</f>
        <v>0</v>
      </c>
      <c r="I89" s="31">
        <f>+I83+1</f>
        <v>510</v>
      </c>
      <c r="J89" s="56">
        <f>IF(LOOKUP(I89,DATOS!A:A,DATOS!C:C)=0,J83,(LOOKUP(I89,DATOS!A:A,DATOS!C:C)))</f>
        <v>9</v>
      </c>
      <c r="K89" s="18">
        <f>+K83+1</f>
        <v>15</v>
      </c>
      <c r="L89" s="16" t="s">
        <v>31</v>
      </c>
      <c r="M89" s="16" t="s">
        <v>32</v>
      </c>
      <c r="N89" s="16" t="s">
        <v>37</v>
      </c>
      <c r="O89" s="16" t="s">
        <v>33</v>
      </c>
      <c r="P89" s="16" t="s">
        <v>34</v>
      </c>
      <c r="Q89" s="16" t="s">
        <v>35</v>
      </c>
      <c r="R89" s="16" t="str">
        <f ca="1">CONCATENATE("X",H89)</f>
        <v>X0</v>
      </c>
      <c r="S89" s="16" t="s">
        <v>36</v>
      </c>
    </row>
    <row r="90" spans="1:19" ht="15.6" x14ac:dyDescent="0.25">
      <c r="A90" s="185">
        <f ca="1">IF($E$2="X",0,IF(K91&gt;2,H89,K91))</f>
        <v>0</v>
      </c>
      <c r="B90" s="25"/>
      <c r="C90" s="21" t="str">
        <f ca="1">+CONCATENATE(I90," ",G90)</f>
        <v>a) 0</v>
      </c>
      <c r="D90" s="22"/>
      <c r="G90" s="34">
        <f ca="1">IF(J90="FIN","",LOOKUP(I89,DATOS!A:A,DATOS!J:J))</f>
        <v>0</v>
      </c>
      <c r="I90" s="31" t="s">
        <v>53</v>
      </c>
      <c r="J90" s="37" t="str">
        <f>IF(J84="FIN","FIN",IF(J89=J83,"","FIN"))</f>
        <v/>
      </c>
      <c r="K90" s="16" t="s">
        <v>5</v>
      </c>
      <c r="L90" s="16">
        <f ca="1">IF(M90&gt;0,0,P90)</f>
        <v>0</v>
      </c>
      <c r="M90" s="16">
        <f ca="1">IF(P91&gt;0,1,0)</f>
        <v>0</v>
      </c>
      <c r="N90" s="16">
        <f ca="1">IF(M90=1,-1/COUNTA(Q90:Q93),0)</f>
        <v>0</v>
      </c>
      <c r="O90" s="16">
        <f>COUNTA(B90:B93)</f>
        <v>0</v>
      </c>
      <c r="P90" s="16">
        <f ca="1">COUNTIF(R90:R93,R89)</f>
        <v>0</v>
      </c>
      <c r="Q90" s="17" t="s">
        <v>0</v>
      </c>
      <c r="R90" s="16" t="str">
        <f>CONCATENATE(B90,Q90)</f>
        <v>A</v>
      </c>
      <c r="S90" s="16">
        <f ca="1">IF(P90&gt;0,P90+O90,O90*3)</f>
        <v>0</v>
      </c>
    </row>
    <row r="91" spans="1:19" ht="15.6" x14ac:dyDescent="0.25">
      <c r="A91" s="185"/>
      <c r="B91" s="25"/>
      <c r="C91" s="21" t="str">
        <f ca="1">+CONCATENATE(I91," ",G91)</f>
        <v>b) 0</v>
      </c>
      <c r="D91" s="22"/>
      <c r="G91" s="34">
        <f ca="1">IF(J90="FIN","",LOOKUP(I89,DATOS!A:A,DATOS!K:K))</f>
        <v>0</v>
      </c>
      <c r="I91" s="31" t="s">
        <v>52</v>
      </c>
      <c r="K91" s="16">
        <f ca="1">S90</f>
        <v>0</v>
      </c>
      <c r="L91" s="16"/>
      <c r="M91" s="16"/>
      <c r="N91" s="16"/>
      <c r="O91" s="16"/>
      <c r="P91" s="16">
        <f ca="1">O90-P90</f>
        <v>0</v>
      </c>
      <c r="Q91" s="17" t="s">
        <v>1</v>
      </c>
      <c r="R91" s="16" t="str">
        <f>CONCATENATE(B91,Q91)</f>
        <v>B</v>
      </c>
      <c r="S91" s="16"/>
    </row>
    <row r="92" spans="1:19" ht="15.6" x14ac:dyDescent="0.25">
      <c r="A92" s="185"/>
      <c r="B92" s="25"/>
      <c r="C92" s="21" t="str">
        <f ca="1">+CONCATENATE(I92," ",G92)</f>
        <v>c) 0</v>
      </c>
      <c r="D92" s="22"/>
      <c r="G92" s="34">
        <f ca="1">IF(J90="FIN","",LOOKUP(I89,DATOS!A:A,DATOS!L:L))</f>
        <v>0</v>
      </c>
      <c r="I92" s="31" t="s">
        <v>51</v>
      </c>
      <c r="K92" s="16"/>
      <c r="L92" s="16"/>
      <c r="M92" s="16"/>
      <c r="N92" s="16"/>
      <c r="O92" s="16"/>
      <c r="P92" s="16"/>
      <c r="Q92" s="17" t="s">
        <v>2</v>
      </c>
      <c r="R92" s="16" t="str">
        <f>CONCATENATE(B92,Q92)</f>
        <v>C</v>
      </c>
      <c r="S92" s="16"/>
    </row>
    <row r="93" spans="1:19" ht="15.6" x14ac:dyDescent="0.25">
      <c r="A93" s="185"/>
      <c r="B93" s="25"/>
      <c r="C93" s="21" t="str">
        <f ca="1">+CONCATENATE(I93," ",G93)</f>
        <v>d) 0</v>
      </c>
      <c r="D93" s="22"/>
      <c r="G93" s="34">
        <f ca="1">IF(J90="FIN","",LOOKUP(I89,DATOS!A:A,DATOS!M:M))</f>
        <v>0</v>
      </c>
      <c r="I93" s="31" t="s">
        <v>43</v>
      </c>
      <c r="K93" s="16"/>
      <c r="L93" s="16"/>
      <c r="M93" s="16"/>
      <c r="N93" s="16"/>
      <c r="O93" s="16"/>
      <c r="P93" s="16"/>
      <c r="Q93" s="17" t="s">
        <v>3</v>
      </c>
      <c r="R93" s="16" t="str">
        <f>CONCATENATE(B93,Q93)</f>
        <v>D</v>
      </c>
      <c r="S93" s="16"/>
    </row>
    <row r="94" spans="1:19" ht="15.6" x14ac:dyDescent="0.25">
      <c r="A94" s="9"/>
      <c r="B94" s="26"/>
      <c r="C94" s="23"/>
      <c r="D94" s="24"/>
      <c r="J94" s="15"/>
    </row>
    <row r="95" spans="1:19" ht="15.6" x14ac:dyDescent="0.25">
      <c r="A95" s="9"/>
      <c r="B95" s="27"/>
      <c r="C95" s="19" t="str">
        <f ca="1">+CONCATENATE(K95,".- ",G95)</f>
        <v>16.- 0</v>
      </c>
      <c r="D95" s="20"/>
      <c r="E95" s="9"/>
      <c r="F95" s="9"/>
      <c r="G95" s="36">
        <f ca="1">IF(J96="FIN","",LOOKUP(I95,DATOS!A:A,DATOS!G:G))</f>
        <v>0</v>
      </c>
      <c r="H95" s="36">
        <f ca="1">IF(J96="FIN",0,LOOKUP(I95,DATOS!A:A,DATOS!N:N))</f>
        <v>0</v>
      </c>
      <c r="I95" s="31">
        <f>+I89+1</f>
        <v>511</v>
      </c>
      <c r="J95" s="56">
        <f>IF(LOOKUP(I95,DATOS!A:A,DATOS!C:C)=0,J89,(LOOKUP(I95,DATOS!A:A,DATOS!C:C)))</f>
        <v>9</v>
      </c>
      <c r="K95" s="18">
        <f>+K89+1</f>
        <v>16</v>
      </c>
      <c r="L95" s="16" t="s">
        <v>31</v>
      </c>
      <c r="M95" s="16" t="s">
        <v>32</v>
      </c>
      <c r="N95" s="16" t="s">
        <v>37</v>
      </c>
      <c r="O95" s="16" t="s">
        <v>33</v>
      </c>
      <c r="P95" s="16" t="s">
        <v>34</v>
      </c>
      <c r="Q95" s="16" t="s">
        <v>35</v>
      </c>
      <c r="R95" s="16" t="str">
        <f ca="1">CONCATENATE("X",H95)</f>
        <v>X0</v>
      </c>
      <c r="S95" s="16" t="s">
        <v>36</v>
      </c>
    </row>
    <row r="96" spans="1:19" ht="15.6" x14ac:dyDescent="0.25">
      <c r="A96" s="185">
        <f ca="1">IF($E$2="X",0,IF(K97&gt;2,H95,K97))</f>
        <v>0</v>
      </c>
      <c r="B96" s="25"/>
      <c r="C96" s="21" t="str">
        <f ca="1">+CONCATENATE(I96," ",G96)</f>
        <v>a) 0</v>
      </c>
      <c r="D96" s="22"/>
      <c r="G96" s="34">
        <f ca="1">IF(J96="FIN","",LOOKUP(I95,DATOS!A:A,DATOS!J:J))</f>
        <v>0</v>
      </c>
      <c r="I96" s="31" t="s">
        <v>53</v>
      </c>
      <c r="J96" s="37" t="str">
        <f>IF(J90="FIN","FIN",IF(J95=J89,"","FIN"))</f>
        <v/>
      </c>
      <c r="K96" s="16" t="s">
        <v>5</v>
      </c>
      <c r="L96" s="16">
        <f ca="1">IF(M96&gt;0,0,P96)</f>
        <v>0</v>
      </c>
      <c r="M96" s="16">
        <f ca="1">IF(P97&gt;0,1,0)</f>
        <v>0</v>
      </c>
      <c r="N96" s="16">
        <f ca="1">IF(M96=1,-1/COUNTA(Q96:Q99),0)</f>
        <v>0</v>
      </c>
      <c r="O96" s="16">
        <f>COUNTA(B96:B99)</f>
        <v>0</v>
      </c>
      <c r="P96" s="16">
        <f ca="1">COUNTIF(R96:R99,R95)</f>
        <v>0</v>
      </c>
      <c r="Q96" s="17" t="s">
        <v>0</v>
      </c>
      <c r="R96" s="16" t="str">
        <f>CONCATENATE(B96,Q96)</f>
        <v>A</v>
      </c>
      <c r="S96" s="16">
        <f ca="1">IF(P96&gt;0,P96+O96,O96*3)</f>
        <v>0</v>
      </c>
    </row>
    <row r="97" spans="1:19" ht="15.6" x14ac:dyDescent="0.25">
      <c r="A97" s="185"/>
      <c r="B97" s="25"/>
      <c r="C97" s="21" t="str">
        <f ca="1">+CONCATENATE(I97," ",G97)</f>
        <v>b) 0</v>
      </c>
      <c r="D97" s="22"/>
      <c r="G97" s="34">
        <f ca="1">IF(J96="FIN","",LOOKUP(I95,DATOS!A:A,DATOS!K:K))</f>
        <v>0</v>
      </c>
      <c r="I97" s="31" t="s">
        <v>52</v>
      </c>
      <c r="K97" s="16">
        <f ca="1">S96</f>
        <v>0</v>
      </c>
      <c r="L97" s="16"/>
      <c r="M97" s="16"/>
      <c r="N97" s="16"/>
      <c r="O97" s="16"/>
      <c r="P97" s="16">
        <f ca="1">O96-P96</f>
        <v>0</v>
      </c>
      <c r="Q97" s="17" t="s">
        <v>1</v>
      </c>
      <c r="R97" s="16" t="str">
        <f>CONCATENATE(B97,Q97)</f>
        <v>B</v>
      </c>
      <c r="S97" s="16"/>
    </row>
    <row r="98" spans="1:19" ht="15.6" x14ac:dyDescent="0.25">
      <c r="A98" s="185"/>
      <c r="B98" s="25"/>
      <c r="C98" s="21" t="str">
        <f ca="1">+CONCATENATE(I98," ",G98)</f>
        <v>c) 0</v>
      </c>
      <c r="D98" s="22"/>
      <c r="G98" s="34">
        <f ca="1">IF(J96="FIN","",LOOKUP(I95,DATOS!A:A,DATOS!L:L))</f>
        <v>0</v>
      </c>
      <c r="I98" s="31" t="s">
        <v>51</v>
      </c>
      <c r="K98" s="16"/>
      <c r="L98" s="16"/>
      <c r="M98" s="16"/>
      <c r="N98" s="16"/>
      <c r="O98" s="16"/>
      <c r="P98" s="16"/>
      <c r="Q98" s="17" t="s">
        <v>2</v>
      </c>
      <c r="R98" s="16" t="str">
        <f>CONCATENATE(B98,Q98)</f>
        <v>C</v>
      </c>
      <c r="S98" s="16"/>
    </row>
    <row r="99" spans="1:19" ht="15.6" x14ac:dyDescent="0.25">
      <c r="A99" s="185"/>
      <c r="B99" s="25"/>
      <c r="C99" s="21" t="str">
        <f ca="1">+CONCATENATE(I99," ",G99)</f>
        <v>d) 0</v>
      </c>
      <c r="D99" s="22"/>
      <c r="G99" s="34">
        <f ca="1">IF(J96="FIN","",LOOKUP(I95,DATOS!A:A,DATOS!M:M))</f>
        <v>0</v>
      </c>
      <c r="I99" s="31" t="s">
        <v>43</v>
      </c>
      <c r="K99" s="16"/>
      <c r="L99" s="16"/>
      <c r="M99" s="16"/>
      <c r="N99" s="16"/>
      <c r="O99" s="16"/>
      <c r="P99" s="16"/>
      <c r="Q99" s="17" t="s">
        <v>3</v>
      </c>
      <c r="R99" s="16" t="str">
        <f>CONCATENATE(B99,Q99)</f>
        <v>D</v>
      </c>
      <c r="S99" s="16"/>
    </row>
    <row r="100" spans="1:19" ht="15.6" x14ac:dyDescent="0.25">
      <c r="A100" s="9"/>
      <c r="B100" s="26"/>
      <c r="C100" s="23"/>
      <c r="D100" s="24"/>
      <c r="J100" s="15"/>
    </row>
    <row r="101" spans="1:19" ht="15.6" x14ac:dyDescent="0.25">
      <c r="A101" s="9"/>
      <c r="B101" s="27"/>
      <c r="C101" s="19" t="str">
        <f ca="1">+CONCATENATE(K101,".- ",G101)</f>
        <v>17.- 0</v>
      </c>
      <c r="D101" s="20"/>
      <c r="E101" s="9"/>
      <c r="F101" s="9"/>
      <c r="G101" s="36">
        <f ca="1">IF(J102="FIN","",LOOKUP(I101,DATOS!A:A,DATOS!G:G))</f>
        <v>0</v>
      </c>
      <c r="H101" s="36">
        <f ca="1">IF(J102="FIN",0,LOOKUP(I101,DATOS!A:A,DATOS!N:N))</f>
        <v>0</v>
      </c>
      <c r="I101" s="31">
        <f>+I95+1</f>
        <v>512</v>
      </c>
      <c r="J101" s="56">
        <f>IF(LOOKUP(I101,DATOS!A:A,DATOS!C:C)=0,J95,(LOOKUP(I101,DATOS!A:A,DATOS!C:C)))</f>
        <v>9</v>
      </c>
      <c r="K101" s="18">
        <f>+K95+1</f>
        <v>17</v>
      </c>
      <c r="L101" s="16" t="s">
        <v>31</v>
      </c>
      <c r="M101" s="16" t="s">
        <v>32</v>
      </c>
      <c r="N101" s="16" t="s">
        <v>37</v>
      </c>
      <c r="O101" s="16" t="s">
        <v>33</v>
      </c>
      <c r="P101" s="16" t="s">
        <v>34</v>
      </c>
      <c r="Q101" s="16" t="s">
        <v>35</v>
      </c>
      <c r="R101" s="16" t="str">
        <f ca="1">CONCATENATE("X",H101)</f>
        <v>X0</v>
      </c>
      <c r="S101" s="16" t="s">
        <v>36</v>
      </c>
    </row>
    <row r="102" spans="1:19" ht="15.6" x14ac:dyDescent="0.25">
      <c r="A102" s="185">
        <f ca="1">IF($E$2="X",0,IF(K103&gt;2,H101,K103))</f>
        <v>0</v>
      </c>
      <c r="B102" s="25"/>
      <c r="C102" s="21" t="str">
        <f ca="1">+CONCATENATE(I102," ",G102)</f>
        <v>a) 0</v>
      </c>
      <c r="D102" s="22"/>
      <c r="G102" s="34">
        <f ca="1">IF(J102="FIN","",LOOKUP(I101,DATOS!A:A,DATOS!J:J))</f>
        <v>0</v>
      </c>
      <c r="I102" s="31" t="s">
        <v>53</v>
      </c>
      <c r="J102" s="37" t="str">
        <f>IF(J96="FIN","FIN",IF(J101=J95,"","FIN"))</f>
        <v/>
      </c>
      <c r="K102" s="16" t="s">
        <v>5</v>
      </c>
      <c r="L102" s="16">
        <f ca="1">IF(M102&gt;0,0,P102)</f>
        <v>0</v>
      </c>
      <c r="M102" s="16">
        <f ca="1">IF(P103&gt;0,1,0)</f>
        <v>0</v>
      </c>
      <c r="N102" s="16">
        <f ca="1">IF(M102=1,-1/COUNTA(Q102:Q105),0)</f>
        <v>0</v>
      </c>
      <c r="O102" s="16">
        <f>COUNTA(B102:B105)</f>
        <v>0</v>
      </c>
      <c r="P102" s="16">
        <f ca="1">COUNTIF(R102:R105,R101)</f>
        <v>0</v>
      </c>
      <c r="Q102" s="17" t="s">
        <v>0</v>
      </c>
      <c r="R102" s="16" t="str">
        <f>CONCATENATE(B102,Q102)</f>
        <v>A</v>
      </c>
      <c r="S102" s="16">
        <f ca="1">IF(P102&gt;0,P102+O102,O102*3)</f>
        <v>0</v>
      </c>
    </row>
    <row r="103" spans="1:19" ht="15.6" x14ac:dyDescent="0.25">
      <c r="A103" s="185"/>
      <c r="B103" s="25"/>
      <c r="C103" s="21" t="str">
        <f ca="1">+CONCATENATE(I103," ",G103)</f>
        <v>b) 0</v>
      </c>
      <c r="D103" s="22"/>
      <c r="G103" s="34">
        <f ca="1">IF(J102="FIN","",LOOKUP(I101,DATOS!A:A,DATOS!K:K))</f>
        <v>0</v>
      </c>
      <c r="I103" s="31" t="s">
        <v>52</v>
      </c>
      <c r="K103" s="16">
        <f ca="1">S102</f>
        <v>0</v>
      </c>
      <c r="L103" s="16"/>
      <c r="M103" s="16"/>
      <c r="N103" s="16"/>
      <c r="O103" s="16"/>
      <c r="P103" s="16">
        <f ca="1">O102-P102</f>
        <v>0</v>
      </c>
      <c r="Q103" s="17" t="s">
        <v>1</v>
      </c>
      <c r="R103" s="16" t="str">
        <f>CONCATENATE(B103,Q103)</f>
        <v>B</v>
      </c>
      <c r="S103" s="16"/>
    </row>
    <row r="104" spans="1:19" ht="15.6" x14ac:dyDescent="0.25">
      <c r="A104" s="185"/>
      <c r="B104" s="25"/>
      <c r="C104" s="21" t="str">
        <f ca="1">+CONCATENATE(I104," ",G104)</f>
        <v>c) 0</v>
      </c>
      <c r="D104" s="22"/>
      <c r="G104" s="34">
        <f ca="1">IF(J102="FIN","",LOOKUP(I101,DATOS!A:A,DATOS!L:L))</f>
        <v>0</v>
      </c>
      <c r="I104" s="31" t="s">
        <v>51</v>
      </c>
      <c r="K104" s="16"/>
      <c r="L104" s="16"/>
      <c r="M104" s="16"/>
      <c r="N104" s="16"/>
      <c r="O104" s="16"/>
      <c r="P104" s="16"/>
      <c r="Q104" s="17" t="s">
        <v>2</v>
      </c>
      <c r="R104" s="16" t="str">
        <f>CONCATENATE(B104,Q104)</f>
        <v>C</v>
      </c>
      <c r="S104" s="16"/>
    </row>
    <row r="105" spans="1:19" ht="15.6" x14ac:dyDescent="0.25">
      <c r="A105" s="185"/>
      <c r="B105" s="25"/>
      <c r="C105" s="21" t="str">
        <f ca="1">+CONCATENATE(I105," ",G105)</f>
        <v>d) 0</v>
      </c>
      <c r="D105" s="22"/>
      <c r="G105" s="34">
        <f ca="1">IF(J102="FIN","",LOOKUP(I101,DATOS!A:A,DATOS!M:M))</f>
        <v>0</v>
      </c>
      <c r="I105" s="31" t="s">
        <v>43</v>
      </c>
      <c r="K105" s="16"/>
      <c r="L105" s="16"/>
      <c r="M105" s="16"/>
      <c r="N105" s="16"/>
      <c r="O105" s="16"/>
      <c r="P105" s="16"/>
      <c r="Q105" s="17" t="s">
        <v>3</v>
      </c>
      <c r="R105" s="16" t="str">
        <f>CONCATENATE(B105,Q105)</f>
        <v>D</v>
      </c>
      <c r="S105" s="16"/>
    </row>
    <row r="106" spans="1:19" ht="15.6" x14ac:dyDescent="0.25">
      <c r="A106" s="9"/>
      <c r="B106" s="26"/>
      <c r="C106" s="23"/>
      <c r="D106" s="24"/>
      <c r="J106" s="15"/>
    </row>
    <row r="107" spans="1:19" ht="15.6" x14ac:dyDescent="0.25">
      <c r="A107" s="9"/>
      <c r="B107" s="27"/>
      <c r="C107" s="19" t="str">
        <f ca="1">+CONCATENATE(K107,".- ",G107)</f>
        <v>18.- 0</v>
      </c>
      <c r="D107" s="20"/>
      <c r="E107" s="9"/>
      <c r="F107" s="9"/>
      <c r="G107" s="36">
        <f ca="1">IF(J108="FIN","",LOOKUP(I107,DATOS!A:A,DATOS!G:G))</f>
        <v>0</v>
      </c>
      <c r="H107" s="36">
        <f ca="1">IF(J108="FIN",0,LOOKUP(I107,DATOS!A:A,DATOS!N:N))</f>
        <v>0</v>
      </c>
      <c r="I107" s="31">
        <f>+I101+1</f>
        <v>513</v>
      </c>
      <c r="J107" s="56">
        <f>IF(LOOKUP(I107,DATOS!A:A,DATOS!C:C)=0,J101,(LOOKUP(I107,DATOS!A:A,DATOS!C:C)))</f>
        <v>9</v>
      </c>
      <c r="K107" s="18">
        <f>+K101+1</f>
        <v>18</v>
      </c>
      <c r="L107" s="16" t="s">
        <v>31</v>
      </c>
      <c r="M107" s="16" t="s">
        <v>32</v>
      </c>
      <c r="N107" s="16" t="s">
        <v>37</v>
      </c>
      <c r="O107" s="16" t="s">
        <v>33</v>
      </c>
      <c r="P107" s="16" t="s">
        <v>34</v>
      </c>
      <c r="Q107" s="16" t="s">
        <v>35</v>
      </c>
      <c r="R107" s="16" t="str">
        <f ca="1">CONCATENATE("X",H107)</f>
        <v>X0</v>
      </c>
      <c r="S107" s="16" t="s">
        <v>36</v>
      </c>
    </row>
    <row r="108" spans="1:19" ht="15.6" x14ac:dyDescent="0.25">
      <c r="A108" s="185">
        <f ca="1">IF($E$2="X",0,IF(K109&gt;2,H107,K109))</f>
        <v>0</v>
      </c>
      <c r="B108" s="25"/>
      <c r="C108" s="21" t="str">
        <f ca="1">+CONCATENATE(I108," ",G108)</f>
        <v>a) 0</v>
      </c>
      <c r="D108" s="22"/>
      <c r="G108" s="34">
        <f ca="1">IF(J108="FIN","",LOOKUP(I107,DATOS!A:A,DATOS!J:J))</f>
        <v>0</v>
      </c>
      <c r="I108" s="31" t="s">
        <v>53</v>
      </c>
      <c r="J108" s="37" t="str">
        <f>IF(J102="FIN","FIN",IF(J107=J101,"","FIN"))</f>
        <v/>
      </c>
      <c r="K108" s="16" t="s">
        <v>5</v>
      </c>
      <c r="L108" s="16">
        <f ca="1">IF(M108&gt;0,0,P108)</f>
        <v>0</v>
      </c>
      <c r="M108" s="16">
        <f ca="1">IF(P109&gt;0,1,0)</f>
        <v>0</v>
      </c>
      <c r="N108" s="16">
        <f ca="1">IF(M108=1,-1/COUNTA(Q108:Q111),0)</f>
        <v>0</v>
      </c>
      <c r="O108" s="16">
        <f>COUNTA(B108:B111)</f>
        <v>0</v>
      </c>
      <c r="P108" s="16">
        <f ca="1">COUNTIF(R108:R111,R107)</f>
        <v>0</v>
      </c>
      <c r="Q108" s="17" t="s">
        <v>0</v>
      </c>
      <c r="R108" s="16" t="str">
        <f>CONCATENATE(B108,Q108)</f>
        <v>A</v>
      </c>
      <c r="S108" s="16">
        <f ca="1">IF(P108&gt;0,P108+O108,O108*3)</f>
        <v>0</v>
      </c>
    </row>
    <row r="109" spans="1:19" ht="15.6" x14ac:dyDescent="0.25">
      <c r="A109" s="185"/>
      <c r="B109" s="25"/>
      <c r="C109" s="21" t="str">
        <f ca="1">+CONCATENATE(I109," ",G109)</f>
        <v>b) 0</v>
      </c>
      <c r="D109" s="22"/>
      <c r="G109" s="34">
        <f ca="1">IF(J108="FIN","",LOOKUP(I107,DATOS!A:A,DATOS!K:K))</f>
        <v>0</v>
      </c>
      <c r="I109" s="31" t="s">
        <v>52</v>
      </c>
      <c r="K109" s="16">
        <f ca="1">S108</f>
        <v>0</v>
      </c>
      <c r="L109" s="16"/>
      <c r="M109" s="16"/>
      <c r="N109" s="16"/>
      <c r="O109" s="16"/>
      <c r="P109" s="16">
        <f ca="1">O108-P108</f>
        <v>0</v>
      </c>
      <c r="Q109" s="17" t="s">
        <v>1</v>
      </c>
      <c r="R109" s="16" t="str">
        <f>CONCATENATE(B109,Q109)</f>
        <v>B</v>
      </c>
      <c r="S109" s="16"/>
    </row>
    <row r="110" spans="1:19" ht="15.6" x14ac:dyDescent="0.25">
      <c r="A110" s="185"/>
      <c r="B110" s="25"/>
      <c r="C110" s="21" t="str">
        <f ca="1">+CONCATENATE(I110," ",G110)</f>
        <v>c) 0</v>
      </c>
      <c r="D110" s="22"/>
      <c r="G110" s="34">
        <f ca="1">IF(J108="FIN","",LOOKUP(I107,DATOS!A:A,DATOS!L:L))</f>
        <v>0</v>
      </c>
      <c r="I110" s="31" t="s">
        <v>51</v>
      </c>
      <c r="K110" s="16"/>
      <c r="L110" s="16"/>
      <c r="M110" s="16"/>
      <c r="N110" s="16"/>
      <c r="O110" s="16"/>
      <c r="P110" s="16"/>
      <c r="Q110" s="17" t="s">
        <v>2</v>
      </c>
      <c r="R110" s="16" t="str">
        <f>CONCATENATE(B110,Q110)</f>
        <v>C</v>
      </c>
      <c r="S110" s="16"/>
    </row>
    <row r="111" spans="1:19" ht="15.6" x14ac:dyDescent="0.25">
      <c r="A111" s="185"/>
      <c r="B111" s="25"/>
      <c r="C111" s="21" t="str">
        <f ca="1">+CONCATENATE(I111," ",G111)</f>
        <v>d) 0</v>
      </c>
      <c r="D111" s="22"/>
      <c r="G111" s="34">
        <f ca="1">IF(J108="FIN","",LOOKUP(I107,DATOS!A:A,DATOS!M:M))</f>
        <v>0</v>
      </c>
      <c r="I111" s="31" t="s">
        <v>43</v>
      </c>
      <c r="K111" s="16"/>
      <c r="L111" s="16"/>
      <c r="M111" s="16"/>
      <c r="N111" s="16"/>
      <c r="O111" s="16"/>
      <c r="P111" s="16"/>
      <c r="Q111" s="17" t="s">
        <v>3</v>
      </c>
      <c r="R111" s="16" t="str">
        <f>CONCATENATE(B111,Q111)</f>
        <v>D</v>
      </c>
      <c r="S111" s="16"/>
    </row>
    <row r="112" spans="1:19" ht="15.6" x14ac:dyDescent="0.25">
      <c r="A112" s="9"/>
      <c r="B112" s="26"/>
      <c r="C112" s="23"/>
      <c r="D112" s="24"/>
      <c r="J112" s="15"/>
    </row>
    <row r="113" spans="1:19" ht="15.6" x14ac:dyDescent="0.25">
      <c r="A113" s="9"/>
      <c r="B113" s="27"/>
      <c r="C113" s="19" t="str">
        <f ca="1">+CONCATENATE(K113,".- ",G113)</f>
        <v>19.- 0</v>
      </c>
      <c r="D113" s="20"/>
      <c r="E113" s="9"/>
      <c r="F113" s="9"/>
      <c r="G113" s="36">
        <f ca="1">IF(J114="FIN","",LOOKUP(I113,DATOS!A:A,DATOS!G:G))</f>
        <v>0</v>
      </c>
      <c r="H113" s="36">
        <f ca="1">IF(J114="FIN",0,LOOKUP(I113,DATOS!A:A,DATOS!N:N))</f>
        <v>0</v>
      </c>
      <c r="I113" s="31">
        <f>+I107+1</f>
        <v>514</v>
      </c>
      <c r="J113" s="56">
        <f>IF(LOOKUP(I113,DATOS!A:A,DATOS!C:C)=0,J107,(LOOKUP(I113,DATOS!A:A,DATOS!C:C)))</f>
        <v>9</v>
      </c>
      <c r="K113" s="18">
        <f>+K107+1</f>
        <v>19</v>
      </c>
      <c r="L113" s="16" t="s">
        <v>31</v>
      </c>
      <c r="M113" s="16" t="s">
        <v>32</v>
      </c>
      <c r="N113" s="16" t="s">
        <v>37</v>
      </c>
      <c r="O113" s="16" t="s">
        <v>33</v>
      </c>
      <c r="P113" s="16" t="s">
        <v>34</v>
      </c>
      <c r="Q113" s="16" t="s">
        <v>35</v>
      </c>
      <c r="R113" s="16" t="str">
        <f ca="1">CONCATENATE("X",H113)</f>
        <v>X0</v>
      </c>
      <c r="S113" s="16" t="s">
        <v>36</v>
      </c>
    </row>
    <row r="114" spans="1:19" ht="15.6" x14ac:dyDescent="0.25">
      <c r="A114" s="185">
        <f ca="1">IF($E$2="X",0,IF(K115&gt;2,H113,K115))</f>
        <v>0</v>
      </c>
      <c r="B114" s="25"/>
      <c r="C114" s="21" t="str">
        <f ca="1">+CONCATENATE(I114," ",G114)</f>
        <v>a) 0</v>
      </c>
      <c r="D114" s="22"/>
      <c r="G114" s="34">
        <f ca="1">IF(J114="FIN","",LOOKUP(I113,DATOS!A:A,DATOS!J:J))</f>
        <v>0</v>
      </c>
      <c r="I114" s="31" t="s">
        <v>53</v>
      </c>
      <c r="J114" s="37" t="str">
        <f>IF(J108="FIN","FIN",IF(J113=J107,"","FIN"))</f>
        <v/>
      </c>
      <c r="K114" s="16" t="s">
        <v>5</v>
      </c>
      <c r="L114" s="16">
        <f ca="1">IF(M114&gt;0,0,P114)</f>
        <v>0</v>
      </c>
      <c r="M114" s="16">
        <f ca="1">IF(P115&gt;0,1,0)</f>
        <v>0</v>
      </c>
      <c r="N114" s="16">
        <f ca="1">IF(M114=1,-1/COUNTA(Q114:Q117),0)</f>
        <v>0</v>
      </c>
      <c r="O114" s="16">
        <f>COUNTA(B114:B117)</f>
        <v>0</v>
      </c>
      <c r="P114" s="16">
        <f ca="1">COUNTIF(R114:R117,R113)</f>
        <v>0</v>
      </c>
      <c r="Q114" s="17" t="s">
        <v>0</v>
      </c>
      <c r="R114" s="16" t="str">
        <f>CONCATENATE(B114,Q114)</f>
        <v>A</v>
      </c>
      <c r="S114" s="16">
        <f ca="1">IF(P114&gt;0,P114+O114,O114*3)</f>
        <v>0</v>
      </c>
    </row>
    <row r="115" spans="1:19" ht="15.6" x14ac:dyDescent="0.25">
      <c r="A115" s="185"/>
      <c r="B115" s="25"/>
      <c r="C115" s="21" t="str">
        <f ca="1">+CONCATENATE(I115," ",G115)</f>
        <v>b) 0</v>
      </c>
      <c r="D115" s="22"/>
      <c r="G115" s="34">
        <f ca="1">IF(J114="FIN","",LOOKUP(I113,DATOS!A:A,DATOS!K:K))</f>
        <v>0</v>
      </c>
      <c r="I115" s="31" t="s">
        <v>52</v>
      </c>
      <c r="K115" s="16">
        <f ca="1">S114</f>
        <v>0</v>
      </c>
      <c r="L115" s="16"/>
      <c r="M115" s="16"/>
      <c r="N115" s="16"/>
      <c r="O115" s="16"/>
      <c r="P115" s="16">
        <f ca="1">O114-P114</f>
        <v>0</v>
      </c>
      <c r="Q115" s="17" t="s">
        <v>1</v>
      </c>
      <c r="R115" s="16" t="str">
        <f>CONCATENATE(B115,Q115)</f>
        <v>B</v>
      </c>
      <c r="S115" s="16"/>
    </row>
    <row r="116" spans="1:19" ht="15.6" x14ac:dyDescent="0.25">
      <c r="A116" s="185"/>
      <c r="B116" s="25"/>
      <c r="C116" s="21" t="str">
        <f ca="1">+CONCATENATE(I116," ",G116)</f>
        <v>c) 0</v>
      </c>
      <c r="D116" s="22"/>
      <c r="G116" s="34">
        <f ca="1">IF(J114="FIN","",LOOKUP(I113,DATOS!A:A,DATOS!L:L))</f>
        <v>0</v>
      </c>
      <c r="I116" s="31" t="s">
        <v>51</v>
      </c>
      <c r="K116" s="16"/>
      <c r="L116" s="16"/>
      <c r="M116" s="16"/>
      <c r="N116" s="16"/>
      <c r="O116" s="16"/>
      <c r="P116" s="16"/>
      <c r="Q116" s="17" t="s">
        <v>2</v>
      </c>
      <c r="R116" s="16" t="str">
        <f>CONCATENATE(B116,Q116)</f>
        <v>C</v>
      </c>
      <c r="S116" s="16"/>
    </row>
    <row r="117" spans="1:19" ht="15.6" x14ac:dyDescent="0.25">
      <c r="A117" s="185"/>
      <c r="B117" s="25"/>
      <c r="C117" s="21" t="str">
        <f ca="1">+CONCATENATE(I117," ",G117)</f>
        <v>d) 0</v>
      </c>
      <c r="D117" s="22"/>
      <c r="G117" s="34">
        <f ca="1">IF(J114="FIN","",LOOKUP(I113,DATOS!A:A,DATOS!M:M))</f>
        <v>0</v>
      </c>
      <c r="I117" s="31" t="s">
        <v>43</v>
      </c>
      <c r="K117" s="16"/>
      <c r="L117" s="16"/>
      <c r="M117" s="16"/>
      <c r="N117" s="16"/>
      <c r="O117" s="16"/>
      <c r="P117" s="16"/>
      <c r="Q117" s="17" t="s">
        <v>3</v>
      </c>
      <c r="R117" s="16" t="str">
        <f>CONCATENATE(B117,Q117)</f>
        <v>D</v>
      </c>
      <c r="S117" s="16"/>
    </row>
    <row r="118" spans="1:19" ht="15.6" x14ac:dyDescent="0.25">
      <c r="A118" s="9"/>
      <c r="B118" s="26"/>
      <c r="C118" s="23"/>
      <c r="D118" s="24"/>
      <c r="J118" s="15"/>
    </row>
    <row r="119" spans="1:19" ht="15.6" x14ac:dyDescent="0.25">
      <c r="A119" s="9"/>
      <c r="B119" s="27"/>
      <c r="C119" s="19" t="str">
        <f ca="1">+CONCATENATE(K119,".- ",G119)</f>
        <v>20.- 0</v>
      </c>
      <c r="D119" s="20"/>
      <c r="E119" s="9"/>
      <c r="F119" s="9"/>
      <c r="G119" s="36">
        <f ca="1">IF(J120="FIN","",LOOKUP(I119,DATOS!A:A,DATOS!G:G))</f>
        <v>0</v>
      </c>
      <c r="H119" s="36">
        <f ca="1">IF(J120="FIN",0,LOOKUP(I119,DATOS!A:A,DATOS!N:N))</f>
        <v>0</v>
      </c>
      <c r="I119" s="31">
        <f>+I113+1</f>
        <v>515</v>
      </c>
      <c r="J119" s="56">
        <f>IF(LOOKUP(I119,DATOS!A:A,DATOS!C:C)=0,J113,(LOOKUP(I119,DATOS!A:A,DATOS!C:C)))</f>
        <v>9</v>
      </c>
      <c r="K119" s="18">
        <f>+K113+1</f>
        <v>20</v>
      </c>
      <c r="L119" s="16" t="s">
        <v>31</v>
      </c>
      <c r="M119" s="16" t="s">
        <v>32</v>
      </c>
      <c r="N119" s="16" t="s">
        <v>37</v>
      </c>
      <c r="O119" s="16" t="s">
        <v>33</v>
      </c>
      <c r="P119" s="16" t="s">
        <v>34</v>
      </c>
      <c r="Q119" s="16" t="s">
        <v>35</v>
      </c>
      <c r="R119" s="16" t="str">
        <f ca="1">CONCATENATE("X",H119)</f>
        <v>X0</v>
      </c>
      <c r="S119" s="16" t="s">
        <v>36</v>
      </c>
    </row>
    <row r="120" spans="1:19" ht="15.6" x14ac:dyDescent="0.25">
      <c r="A120" s="185">
        <f ca="1">IF($E$2="X",0,IF(K121&gt;2,H119,K121))</f>
        <v>0</v>
      </c>
      <c r="B120" s="25"/>
      <c r="C120" s="21" t="str">
        <f ca="1">+CONCATENATE(I120," ",G120)</f>
        <v>a) 0</v>
      </c>
      <c r="D120" s="22"/>
      <c r="G120" s="34">
        <f ca="1">IF(J120="FIN","",LOOKUP(I119,DATOS!A:A,DATOS!J:J))</f>
        <v>0</v>
      </c>
      <c r="I120" s="31" t="s">
        <v>53</v>
      </c>
      <c r="J120" s="37" t="str">
        <f>IF(J114="FIN","FIN",IF(J119=J113,"","FIN"))</f>
        <v/>
      </c>
      <c r="K120" s="16" t="s">
        <v>5</v>
      </c>
      <c r="L120" s="16">
        <f ca="1">IF(M120&gt;0,0,P120)</f>
        <v>0</v>
      </c>
      <c r="M120" s="16">
        <f ca="1">IF(P121&gt;0,1,0)</f>
        <v>0</v>
      </c>
      <c r="N120" s="16">
        <f ca="1">IF(M120=1,-1/COUNTA(Q120:Q123),0)</f>
        <v>0</v>
      </c>
      <c r="O120" s="16">
        <f>COUNTA(B120:B123)</f>
        <v>0</v>
      </c>
      <c r="P120" s="16">
        <f ca="1">COUNTIF(R120:R123,R119)</f>
        <v>0</v>
      </c>
      <c r="Q120" s="17" t="s">
        <v>0</v>
      </c>
      <c r="R120" s="16" t="str">
        <f>CONCATENATE(B120,Q120)</f>
        <v>A</v>
      </c>
      <c r="S120" s="16">
        <f ca="1">IF(P120&gt;0,P120+O120,O120*3)</f>
        <v>0</v>
      </c>
    </row>
    <row r="121" spans="1:19" ht="15.6" x14ac:dyDescent="0.25">
      <c r="A121" s="185"/>
      <c r="B121" s="25"/>
      <c r="C121" s="21" t="str">
        <f ca="1">+CONCATENATE(I121," ",G121)</f>
        <v>b) 0</v>
      </c>
      <c r="D121" s="22"/>
      <c r="G121" s="34">
        <f ca="1">IF(J120="FIN","",LOOKUP(I119,DATOS!A:A,DATOS!K:K))</f>
        <v>0</v>
      </c>
      <c r="I121" s="31" t="s">
        <v>52</v>
      </c>
      <c r="K121" s="16">
        <f ca="1">S120</f>
        <v>0</v>
      </c>
      <c r="L121" s="16"/>
      <c r="M121" s="16"/>
      <c r="N121" s="16"/>
      <c r="O121" s="16"/>
      <c r="P121" s="16">
        <f ca="1">O120-P120</f>
        <v>0</v>
      </c>
      <c r="Q121" s="17" t="s">
        <v>1</v>
      </c>
      <c r="R121" s="16" t="str">
        <f>CONCATENATE(B121,Q121)</f>
        <v>B</v>
      </c>
      <c r="S121" s="16"/>
    </row>
    <row r="122" spans="1:19" ht="15.6" x14ac:dyDescent="0.25">
      <c r="A122" s="185"/>
      <c r="B122" s="25"/>
      <c r="C122" s="21" t="str">
        <f ca="1">+CONCATENATE(I122," ",G122)</f>
        <v>c) 0</v>
      </c>
      <c r="D122" s="22"/>
      <c r="G122" s="34">
        <f ca="1">IF(J120="FIN","",LOOKUP(I119,DATOS!A:A,DATOS!L:L))</f>
        <v>0</v>
      </c>
      <c r="I122" s="31" t="s">
        <v>51</v>
      </c>
      <c r="K122" s="16"/>
      <c r="L122" s="16"/>
      <c r="M122" s="16"/>
      <c r="N122" s="16"/>
      <c r="O122" s="16"/>
      <c r="P122" s="16"/>
      <c r="Q122" s="17" t="s">
        <v>2</v>
      </c>
      <c r="R122" s="16" t="str">
        <f>CONCATENATE(B122,Q122)</f>
        <v>C</v>
      </c>
      <c r="S122" s="16"/>
    </row>
    <row r="123" spans="1:19" ht="15.6" x14ac:dyDescent="0.25">
      <c r="A123" s="185"/>
      <c r="B123" s="25"/>
      <c r="C123" s="21" t="str">
        <f ca="1">+CONCATENATE(I123," ",G123)</f>
        <v>d) 0</v>
      </c>
      <c r="D123" s="22"/>
      <c r="G123" s="34">
        <f ca="1">IF(J120="FIN","",LOOKUP(I119,DATOS!A:A,DATOS!M:M))</f>
        <v>0</v>
      </c>
      <c r="I123" s="31" t="s">
        <v>43</v>
      </c>
      <c r="K123" s="16"/>
      <c r="L123" s="16"/>
      <c r="M123" s="16"/>
      <c r="N123" s="16"/>
      <c r="O123" s="16"/>
      <c r="P123" s="16"/>
      <c r="Q123" s="17" t="s">
        <v>3</v>
      </c>
      <c r="R123" s="16" t="str">
        <f>CONCATENATE(B123,Q123)</f>
        <v>D</v>
      </c>
      <c r="S123" s="16"/>
    </row>
    <row r="124" spans="1:19" ht="15.6" x14ac:dyDescent="0.25">
      <c r="A124" s="9"/>
      <c r="B124" s="26"/>
      <c r="C124" s="23"/>
      <c r="D124" s="24"/>
      <c r="J124" s="15"/>
    </row>
    <row r="125" spans="1:19" ht="15.6" x14ac:dyDescent="0.25">
      <c r="A125" s="9"/>
      <c r="B125" s="27"/>
      <c r="C125" s="19" t="str">
        <f ca="1">+CONCATENATE(K125,".- ",G125)</f>
        <v>21.- 0</v>
      </c>
      <c r="D125" s="20"/>
      <c r="E125" s="9"/>
      <c r="F125" s="9"/>
      <c r="G125" s="36">
        <f ca="1">IF(J126="FIN","",LOOKUP(I125,DATOS!A:A,DATOS!G:G))</f>
        <v>0</v>
      </c>
      <c r="H125" s="36">
        <f ca="1">IF(J126="FIN",0,LOOKUP(I125,DATOS!A:A,DATOS!N:N))</f>
        <v>0</v>
      </c>
      <c r="I125" s="31">
        <f>+I119+1</f>
        <v>516</v>
      </c>
      <c r="J125" s="56">
        <f>IF(LOOKUP(I125,DATOS!A:A,DATOS!C:C)=0,J119,(LOOKUP(I125,DATOS!A:A,DATOS!C:C)))</f>
        <v>9</v>
      </c>
      <c r="K125" s="18">
        <f>+K119+1</f>
        <v>21</v>
      </c>
      <c r="L125" s="16" t="s">
        <v>31</v>
      </c>
      <c r="M125" s="16" t="s">
        <v>32</v>
      </c>
      <c r="N125" s="16" t="s">
        <v>37</v>
      </c>
      <c r="O125" s="16" t="s">
        <v>33</v>
      </c>
      <c r="P125" s="16" t="s">
        <v>34</v>
      </c>
      <c r="Q125" s="16" t="s">
        <v>35</v>
      </c>
      <c r="R125" s="16" t="str">
        <f ca="1">CONCATENATE("X",H125)</f>
        <v>X0</v>
      </c>
      <c r="S125" s="16" t="s">
        <v>36</v>
      </c>
    </row>
    <row r="126" spans="1:19" ht="15.6" x14ac:dyDescent="0.25">
      <c r="A126" s="185">
        <f ca="1">IF($E$2="X",0,IF(K127&gt;2,H125,K127))</f>
        <v>0</v>
      </c>
      <c r="B126" s="25"/>
      <c r="C126" s="21" t="str">
        <f ca="1">+CONCATENATE(I126," ",G126)</f>
        <v>a) 0</v>
      </c>
      <c r="D126" s="22"/>
      <c r="G126" s="34">
        <f ca="1">IF(J126="FIN","",LOOKUP(I125,DATOS!A:A,DATOS!J:J))</f>
        <v>0</v>
      </c>
      <c r="I126" s="31" t="s">
        <v>53</v>
      </c>
      <c r="J126" s="37" t="str">
        <f>IF(J120="FIN","FIN",IF(J125=J119,"","FIN"))</f>
        <v/>
      </c>
      <c r="K126" s="16" t="s">
        <v>5</v>
      </c>
      <c r="L126" s="16">
        <f ca="1">IF(M126&gt;0,0,P126)</f>
        <v>0</v>
      </c>
      <c r="M126" s="16">
        <f ca="1">IF(P127&gt;0,1,0)</f>
        <v>0</v>
      </c>
      <c r="N126" s="16">
        <f ca="1">IF(M126=1,-1/COUNTA(Q126:Q129),0)</f>
        <v>0</v>
      </c>
      <c r="O126" s="16">
        <f>COUNTA(B126:B129)</f>
        <v>0</v>
      </c>
      <c r="P126" s="16">
        <f ca="1">COUNTIF(R126:R129,R125)</f>
        <v>0</v>
      </c>
      <c r="Q126" s="17" t="s">
        <v>0</v>
      </c>
      <c r="R126" s="16" t="str">
        <f>CONCATENATE(B126,Q126)</f>
        <v>A</v>
      </c>
      <c r="S126" s="16">
        <f ca="1">IF(P126&gt;0,P126+O126,O126*3)</f>
        <v>0</v>
      </c>
    </row>
    <row r="127" spans="1:19" ht="15.6" x14ac:dyDescent="0.25">
      <c r="A127" s="185"/>
      <c r="B127" s="25"/>
      <c r="C127" s="21" t="str">
        <f ca="1">+CONCATENATE(I127," ",G127)</f>
        <v>b) 0</v>
      </c>
      <c r="D127" s="22"/>
      <c r="G127" s="34">
        <f ca="1">IF(J126="FIN","",LOOKUP(I125,DATOS!A:A,DATOS!K:K))</f>
        <v>0</v>
      </c>
      <c r="I127" s="31" t="s">
        <v>52</v>
      </c>
      <c r="K127" s="16">
        <f ca="1">S126</f>
        <v>0</v>
      </c>
      <c r="L127" s="16"/>
      <c r="M127" s="16"/>
      <c r="N127" s="16"/>
      <c r="O127" s="16"/>
      <c r="P127" s="16">
        <f ca="1">O126-P126</f>
        <v>0</v>
      </c>
      <c r="Q127" s="17" t="s">
        <v>1</v>
      </c>
      <c r="R127" s="16" t="str">
        <f>CONCATENATE(B127,Q127)</f>
        <v>B</v>
      </c>
      <c r="S127" s="16"/>
    </row>
    <row r="128" spans="1:19" ht="15.6" x14ac:dyDescent="0.25">
      <c r="A128" s="185"/>
      <c r="B128" s="25"/>
      <c r="C128" s="21" t="str">
        <f ca="1">+CONCATENATE(I128," ",G128)</f>
        <v>c) 0</v>
      </c>
      <c r="D128" s="22"/>
      <c r="G128" s="34">
        <f ca="1">IF(J126="FIN","",LOOKUP(I125,DATOS!A:A,DATOS!L:L))</f>
        <v>0</v>
      </c>
      <c r="I128" s="31" t="s">
        <v>51</v>
      </c>
      <c r="K128" s="16"/>
      <c r="L128" s="16"/>
      <c r="M128" s="16"/>
      <c r="N128" s="16"/>
      <c r="O128" s="16"/>
      <c r="P128" s="16"/>
      <c r="Q128" s="17" t="s">
        <v>2</v>
      </c>
      <c r="R128" s="16" t="str">
        <f>CONCATENATE(B128,Q128)</f>
        <v>C</v>
      </c>
      <c r="S128" s="16"/>
    </row>
    <row r="129" spans="1:19" ht="15.6" x14ac:dyDescent="0.25">
      <c r="A129" s="185"/>
      <c r="B129" s="25"/>
      <c r="C129" s="21" t="str">
        <f ca="1">+CONCATENATE(I129," ",G129)</f>
        <v>d) 0</v>
      </c>
      <c r="D129" s="22"/>
      <c r="G129" s="34">
        <f ca="1">IF(J126="FIN","",LOOKUP(I125,DATOS!A:A,DATOS!M:M))</f>
        <v>0</v>
      </c>
      <c r="I129" s="31" t="s">
        <v>43</v>
      </c>
      <c r="K129" s="16"/>
      <c r="L129" s="16"/>
      <c r="M129" s="16"/>
      <c r="N129" s="16"/>
      <c r="O129" s="16"/>
      <c r="P129" s="16"/>
      <c r="Q129" s="17" t="s">
        <v>3</v>
      </c>
      <c r="R129" s="16" t="str">
        <f>CONCATENATE(B129,Q129)</f>
        <v>D</v>
      </c>
      <c r="S129" s="16"/>
    </row>
    <row r="130" spans="1:19" ht="15.6" x14ac:dyDescent="0.25">
      <c r="A130" s="9"/>
      <c r="B130" s="26"/>
      <c r="C130" s="23"/>
      <c r="D130" s="24"/>
      <c r="J130" s="15"/>
    </row>
    <row r="131" spans="1:19" ht="15.6" x14ac:dyDescent="0.25">
      <c r="A131" s="9"/>
      <c r="B131" s="27"/>
      <c r="C131" s="19" t="str">
        <f ca="1">+CONCATENATE(K131,".- ",G131)</f>
        <v>22.- 0</v>
      </c>
      <c r="D131" s="20"/>
      <c r="E131" s="9"/>
      <c r="F131" s="9"/>
      <c r="G131" s="36">
        <f ca="1">IF(J132="FIN","",LOOKUP(I131,DATOS!A:A,DATOS!G:G))</f>
        <v>0</v>
      </c>
      <c r="H131" s="36">
        <f ca="1">IF(J132="FIN",0,LOOKUP(I131,DATOS!A:A,DATOS!N:N))</f>
        <v>0</v>
      </c>
      <c r="I131" s="31">
        <f>+I125+1</f>
        <v>517</v>
      </c>
      <c r="J131" s="56">
        <f>IF(LOOKUP(I131,DATOS!A:A,DATOS!C:C)=0,J125,(LOOKUP(I131,DATOS!A:A,DATOS!C:C)))</f>
        <v>9</v>
      </c>
      <c r="K131" s="18">
        <f>+K125+1</f>
        <v>22</v>
      </c>
      <c r="L131" s="16" t="s">
        <v>31</v>
      </c>
      <c r="M131" s="16" t="s">
        <v>32</v>
      </c>
      <c r="N131" s="16" t="s">
        <v>37</v>
      </c>
      <c r="O131" s="16" t="s">
        <v>33</v>
      </c>
      <c r="P131" s="16" t="s">
        <v>34</v>
      </c>
      <c r="Q131" s="16" t="s">
        <v>35</v>
      </c>
      <c r="R131" s="16" t="str">
        <f ca="1">CONCATENATE("X",H131)</f>
        <v>X0</v>
      </c>
      <c r="S131" s="16" t="s">
        <v>36</v>
      </c>
    </row>
    <row r="132" spans="1:19" ht="15.6" x14ac:dyDescent="0.25">
      <c r="A132" s="185">
        <f ca="1">IF($E$2="X",0,IF(K133&gt;2,H131,K133))</f>
        <v>0</v>
      </c>
      <c r="B132" s="25"/>
      <c r="C132" s="21" t="str">
        <f ca="1">+CONCATENATE(I132," ",G132)</f>
        <v>a) 0</v>
      </c>
      <c r="D132" s="22"/>
      <c r="G132" s="34">
        <f ca="1">IF(J132="FIN","",LOOKUP(I131,DATOS!A:A,DATOS!J:J))</f>
        <v>0</v>
      </c>
      <c r="I132" s="31" t="s">
        <v>53</v>
      </c>
      <c r="J132" s="37" t="str">
        <f>IF(J126="FIN","FIN",IF(J131=J125,"","FIN"))</f>
        <v/>
      </c>
      <c r="K132" s="16" t="s">
        <v>5</v>
      </c>
      <c r="L132" s="16">
        <f ca="1">IF(M132&gt;0,0,P132)</f>
        <v>0</v>
      </c>
      <c r="M132" s="16">
        <f ca="1">IF(P133&gt;0,1,0)</f>
        <v>0</v>
      </c>
      <c r="N132" s="16">
        <f ca="1">IF(M132=1,-1/COUNTA(Q132:Q135),0)</f>
        <v>0</v>
      </c>
      <c r="O132" s="16">
        <f>COUNTA(B132:B135)</f>
        <v>0</v>
      </c>
      <c r="P132" s="16">
        <f ca="1">COUNTIF(R132:R135,R131)</f>
        <v>0</v>
      </c>
      <c r="Q132" s="17" t="s">
        <v>0</v>
      </c>
      <c r="R132" s="16" t="str">
        <f>CONCATENATE(B132,Q132)</f>
        <v>A</v>
      </c>
      <c r="S132" s="16">
        <f ca="1">IF(P132&gt;0,P132+O132,O132*3)</f>
        <v>0</v>
      </c>
    </row>
    <row r="133" spans="1:19" ht="15.6" x14ac:dyDescent="0.25">
      <c r="A133" s="185"/>
      <c r="B133" s="25"/>
      <c r="C133" s="21" t="str">
        <f ca="1">+CONCATENATE(I133," ",G133)</f>
        <v>b) 0</v>
      </c>
      <c r="D133" s="22"/>
      <c r="G133" s="34">
        <f ca="1">IF(J132="FIN","",LOOKUP(I131,DATOS!A:A,DATOS!K:K))</f>
        <v>0</v>
      </c>
      <c r="I133" s="31" t="s">
        <v>52</v>
      </c>
      <c r="K133" s="16">
        <f ca="1">S132</f>
        <v>0</v>
      </c>
      <c r="L133" s="16"/>
      <c r="M133" s="16"/>
      <c r="N133" s="16"/>
      <c r="O133" s="16"/>
      <c r="P133" s="16">
        <f ca="1">O132-P132</f>
        <v>0</v>
      </c>
      <c r="Q133" s="17" t="s">
        <v>1</v>
      </c>
      <c r="R133" s="16" t="str">
        <f>CONCATENATE(B133,Q133)</f>
        <v>B</v>
      </c>
      <c r="S133" s="16"/>
    </row>
    <row r="134" spans="1:19" ht="15.6" x14ac:dyDescent="0.25">
      <c r="A134" s="185"/>
      <c r="B134" s="25"/>
      <c r="C134" s="21" t="str">
        <f ca="1">+CONCATENATE(I134," ",G134)</f>
        <v>c) 0</v>
      </c>
      <c r="D134" s="22"/>
      <c r="G134" s="34">
        <f ca="1">IF(J132="FIN","",LOOKUP(I131,DATOS!A:A,DATOS!L:L))</f>
        <v>0</v>
      </c>
      <c r="I134" s="31" t="s">
        <v>51</v>
      </c>
      <c r="K134" s="16"/>
      <c r="L134" s="16"/>
      <c r="M134" s="16"/>
      <c r="N134" s="16"/>
      <c r="O134" s="16"/>
      <c r="P134" s="16"/>
      <c r="Q134" s="17" t="s">
        <v>2</v>
      </c>
      <c r="R134" s="16" t="str">
        <f>CONCATENATE(B134,Q134)</f>
        <v>C</v>
      </c>
      <c r="S134" s="16"/>
    </row>
    <row r="135" spans="1:19" ht="15.6" x14ac:dyDescent="0.25">
      <c r="A135" s="185"/>
      <c r="B135" s="25"/>
      <c r="C135" s="21" t="str">
        <f ca="1">+CONCATENATE(I135," ",G135)</f>
        <v>d) 0</v>
      </c>
      <c r="D135" s="22"/>
      <c r="G135" s="34">
        <f ca="1">IF(J132="FIN","",LOOKUP(I131,DATOS!A:A,DATOS!M:M))</f>
        <v>0</v>
      </c>
      <c r="I135" s="31" t="s">
        <v>43</v>
      </c>
      <c r="K135" s="16"/>
      <c r="L135" s="16"/>
      <c r="M135" s="16"/>
      <c r="N135" s="16"/>
      <c r="O135" s="16"/>
      <c r="P135" s="16"/>
      <c r="Q135" s="17" t="s">
        <v>3</v>
      </c>
      <c r="R135" s="16" t="str">
        <f>CONCATENATE(B135,Q135)</f>
        <v>D</v>
      </c>
      <c r="S135" s="16"/>
    </row>
    <row r="136" spans="1:19" ht="15.6" x14ac:dyDescent="0.25">
      <c r="A136" s="9"/>
      <c r="B136" s="26"/>
      <c r="C136" s="23"/>
      <c r="D136" s="24"/>
      <c r="J136" s="15"/>
    </row>
    <row r="137" spans="1:19" ht="15.6" x14ac:dyDescent="0.25">
      <c r="A137" s="9"/>
      <c r="B137" s="27"/>
      <c r="C137" s="19" t="str">
        <f ca="1">+CONCATENATE(K137,".- ",G137)</f>
        <v>23.- 0</v>
      </c>
      <c r="D137" s="20"/>
      <c r="E137" s="9"/>
      <c r="F137" s="9"/>
      <c r="G137" s="36">
        <f ca="1">IF(J138="FIN","",LOOKUP(I137,DATOS!A:A,DATOS!G:G))</f>
        <v>0</v>
      </c>
      <c r="H137" s="36">
        <f ca="1">IF(J138="FIN",0,LOOKUP(I137,DATOS!A:A,DATOS!N:N))</f>
        <v>0</v>
      </c>
      <c r="I137" s="31">
        <f>+I131+1</f>
        <v>518</v>
      </c>
      <c r="J137" s="56">
        <f>IF(LOOKUP(I137,DATOS!A:A,DATOS!C:C)=0,J131,(LOOKUP(I137,DATOS!A:A,DATOS!C:C)))</f>
        <v>9</v>
      </c>
      <c r="K137" s="18">
        <f>+K131+1</f>
        <v>23</v>
      </c>
      <c r="L137" s="16" t="s">
        <v>31</v>
      </c>
      <c r="M137" s="16" t="s">
        <v>32</v>
      </c>
      <c r="N137" s="16" t="s">
        <v>37</v>
      </c>
      <c r="O137" s="16" t="s">
        <v>33</v>
      </c>
      <c r="P137" s="16" t="s">
        <v>34</v>
      </c>
      <c r="Q137" s="16" t="s">
        <v>35</v>
      </c>
      <c r="R137" s="16" t="str">
        <f ca="1">CONCATENATE("X",H137)</f>
        <v>X0</v>
      </c>
      <c r="S137" s="16" t="s">
        <v>36</v>
      </c>
    </row>
    <row r="138" spans="1:19" ht="15.6" x14ac:dyDescent="0.25">
      <c r="A138" s="185">
        <f ca="1">IF($E$2="X",0,IF(K139&gt;2,H137,K139))</f>
        <v>0</v>
      </c>
      <c r="B138" s="25"/>
      <c r="C138" s="21" t="str">
        <f ca="1">+CONCATENATE(I138," ",G138)</f>
        <v>a) 0</v>
      </c>
      <c r="D138" s="22"/>
      <c r="G138" s="34">
        <f ca="1">IF(J138="FIN","",LOOKUP(I137,DATOS!A:A,DATOS!J:J))</f>
        <v>0</v>
      </c>
      <c r="I138" s="31" t="s">
        <v>53</v>
      </c>
      <c r="J138" s="37" t="str">
        <f>IF(J132="FIN","FIN",IF(J137=J131,"","FIN"))</f>
        <v/>
      </c>
      <c r="K138" s="16" t="s">
        <v>5</v>
      </c>
      <c r="L138" s="16">
        <f ca="1">IF(M138&gt;0,0,P138)</f>
        <v>0</v>
      </c>
      <c r="M138" s="16">
        <f ca="1">IF(P139&gt;0,1,0)</f>
        <v>0</v>
      </c>
      <c r="N138" s="16">
        <f ca="1">IF(M138=1,-1/COUNTA(Q138:Q141),0)</f>
        <v>0</v>
      </c>
      <c r="O138" s="16">
        <f>COUNTA(B138:B141)</f>
        <v>0</v>
      </c>
      <c r="P138" s="16">
        <f ca="1">COUNTIF(R138:R141,R137)</f>
        <v>0</v>
      </c>
      <c r="Q138" s="17" t="s">
        <v>0</v>
      </c>
      <c r="R138" s="16" t="str">
        <f>CONCATENATE(B138,Q138)</f>
        <v>A</v>
      </c>
      <c r="S138" s="16">
        <f ca="1">IF(P138&gt;0,P138+O138,O138*3)</f>
        <v>0</v>
      </c>
    </row>
    <row r="139" spans="1:19" ht="15.6" x14ac:dyDescent="0.25">
      <c r="A139" s="185"/>
      <c r="B139" s="25"/>
      <c r="C139" s="21" t="str">
        <f ca="1">+CONCATENATE(I139," ",G139)</f>
        <v>b) 0</v>
      </c>
      <c r="D139" s="22"/>
      <c r="G139" s="34">
        <f ca="1">IF(J138="FIN","",LOOKUP(I137,DATOS!A:A,DATOS!K:K))</f>
        <v>0</v>
      </c>
      <c r="I139" s="31" t="s">
        <v>52</v>
      </c>
      <c r="K139" s="16">
        <f ca="1">S138</f>
        <v>0</v>
      </c>
      <c r="L139" s="16"/>
      <c r="M139" s="16"/>
      <c r="N139" s="16"/>
      <c r="O139" s="16"/>
      <c r="P139" s="16">
        <f ca="1">O138-P138</f>
        <v>0</v>
      </c>
      <c r="Q139" s="17" t="s">
        <v>1</v>
      </c>
      <c r="R139" s="16" t="str">
        <f>CONCATENATE(B139,Q139)</f>
        <v>B</v>
      </c>
      <c r="S139" s="16"/>
    </row>
    <row r="140" spans="1:19" ht="15.6" x14ac:dyDescent="0.25">
      <c r="A140" s="185"/>
      <c r="B140" s="25"/>
      <c r="C140" s="21" t="str">
        <f ca="1">+CONCATENATE(I140," ",G140)</f>
        <v>c) 0</v>
      </c>
      <c r="D140" s="22"/>
      <c r="G140" s="34">
        <f ca="1">IF(J138="FIN","",LOOKUP(I137,DATOS!A:A,DATOS!L:L))</f>
        <v>0</v>
      </c>
      <c r="I140" s="31" t="s">
        <v>51</v>
      </c>
      <c r="K140" s="16"/>
      <c r="L140" s="16"/>
      <c r="M140" s="16"/>
      <c r="N140" s="16"/>
      <c r="O140" s="16"/>
      <c r="P140" s="16"/>
      <c r="Q140" s="17" t="s">
        <v>2</v>
      </c>
      <c r="R140" s="16" t="str">
        <f>CONCATENATE(B140,Q140)</f>
        <v>C</v>
      </c>
      <c r="S140" s="16"/>
    </row>
    <row r="141" spans="1:19" ht="15.6" x14ac:dyDescent="0.25">
      <c r="A141" s="185"/>
      <c r="B141" s="25"/>
      <c r="C141" s="21" t="str">
        <f ca="1">+CONCATENATE(I141," ",G141)</f>
        <v>d) 0</v>
      </c>
      <c r="D141" s="22"/>
      <c r="G141" s="34">
        <f ca="1">IF(J138="FIN","",LOOKUP(I137,DATOS!A:A,DATOS!M:M))</f>
        <v>0</v>
      </c>
      <c r="I141" s="31" t="s">
        <v>43</v>
      </c>
      <c r="K141" s="16"/>
      <c r="L141" s="16"/>
      <c r="M141" s="16"/>
      <c r="N141" s="16"/>
      <c r="O141" s="16"/>
      <c r="P141" s="16"/>
      <c r="Q141" s="17" t="s">
        <v>3</v>
      </c>
      <c r="R141" s="16" t="str">
        <f>CONCATENATE(B141,Q141)</f>
        <v>D</v>
      </c>
      <c r="S141" s="16"/>
    </row>
    <row r="142" spans="1:19" ht="15.6" x14ac:dyDescent="0.25">
      <c r="A142" s="9"/>
      <c r="B142" s="26"/>
      <c r="C142" s="23"/>
      <c r="D142" s="24"/>
      <c r="J142" s="15"/>
    </row>
    <row r="143" spans="1:19" ht="15.6" x14ac:dyDescent="0.25">
      <c r="A143" s="9"/>
      <c r="B143" s="27"/>
      <c r="C143" s="19" t="str">
        <f ca="1">+CONCATENATE(K143,".- ",G143)</f>
        <v>24.- 0</v>
      </c>
      <c r="D143" s="20"/>
      <c r="E143" s="9"/>
      <c r="F143" s="9"/>
      <c r="G143" s="36">
        <f ca="1">IF(J144="FIN","",LOOKUP(I143,DATOS!A:A,DATOS!G:G))</f>
        <v>0</v>
      </c>
      <c r="H143" s="36">
        <f ca="1">IF(J144="FIN",0,LOOKUP(I143,DATOS!A:A,DATOS!N:N))</f>
        <v>0</v>
      </c>
      <c r="I143" s="31">
        <f>+I137+1</f>
        <v>519</v>
      </c>
      <c r="J143" s="56">
        <f>IF(LOOKUP(I143,DATOS!A:A,DATOS!C:C)=0,J137,(LOOKUP(I143,DATOS!A:A,DATOS!C:C)))</f>
        <v>9</v>
      </c>
      <c r="K143" s="18">
        <f>+K137+1</f>
        <v>24</v>
      </c>
      <c r="L143" s="16" t="s">
        <v>31</v>
      </c>
      <c r="M143" s="16" t="s">
        <v>32</v>
      </c>
      <c r="N143" s="16" t="s">
        <v>37</v>
      </c>
      <c r="O143" s="16" t="s">
        <v>33</v>
      </c>
      <c r="P143" s="16" t="s">
        <v>34</v>
      </c>
      <c r="Q143" s="16" t="s">
        <v>35</v>
      </c>
      <c r="R143" s="16" t="str">
        <f ca="1">CONCATENATE("X",H143)</f>
        <v>X0</v>
      </c>
      <c r="S143" s="16" t="s">
        <v>36</v>
      </c>
    </row>
    <row r="144" spans="1:19" ht="15.6" x14ac:dyDescent="0.25">
      <c r="A144" s="185">
        <f ca="1">IF($E$2="X",0,IF(K145&gt;2,H143,K145))</f>
        <v>0</v>
      </c>
      <c r="B144" s="25"/>
      <c r="C144" s="21" t="str">
        <f ca="1">+CONCATENATE(I144," ",G144)</f>
        <v>a) 0</v>
      </c>
      <c r="D144" s="22"/>
      <c r="G144" s="34">
        <f ca="1">IF(J144="FIN","",LOOKUP(I143,DATOS!A:A,DATOS!J:J))</f>
        <v>0</v>
      </c>
      <c r="I144" s="31" t="s">
        <v>53</v>
      </c>
      <c r="J144" s="37" t="str">
        <f>IF(J138="FIN","FIN",IF(J143=J137,"","FIN"))</f>
        <v/>
      </c>
      <c r="K144" s="16" t="s">
        <v>5</v>
      </c>
      <c r="L144" s="16">
        <f ca="1">IF(M144&gt;0,0,P144)</f>
        <v>0</v>
      </c>
      <c r="M144" s="16">
        <f ca="1">IF(P145&gt;0,1,0)</f>
        <v>0</v>
      </c>
      <c r="N144" s="16">
        <f ca="1">IF(M144=1,-1/COUNTA(Q144:Q147),0)</f>
        <v>0</v>
      </c>
      <c r="O144" s="16">
        <f>COUNTA(B144:B147)</f>
        <v>0</v>
      </c>
      <c r="P144" s="16">
        <f ca="1">COUNTIF(R144:R147,R143)</f>
        <v>0</v>
      </c>
      <c r="Q144" s="17" t="s">
        <v>0</v>
      </c>
      <c r="R144" s="16" t="str">
        <f>CONCATENATE(B144,Q144)</f>
        <v>A</v>
      </c>
      <c r="S144" s="16">
        <f ca="1">IF(P144&gt;0,P144+O144,O144*3)</f>
        <v>0</v>
      </c>
    </row>
    <row r="145" spans="1:19" ht="15.6" x14ac:dyDescent="0.25">
      <c r="A145" s="185"/>
      <c r="B145" s="25"/>
      <c r="C145" s="21" t="str">
        <f ca="1">+CONCATENATE(I145," ",G145)</f>
        <v>b) 0</v>
      </c>
      <c r="D145" s="22"/>
      <c r="G145" s="34">
        <f ca="1">IF(J144="FIN","",LOOKUP(I143,DATOS!A:A,DATOS!K:K))</f>
        <v>0</v>
      </c>
      <c r="I145" s="31" t="s">
        <v>52</v>
      </c>
      <c r="K145" s="16">
        <f ca="1">S144</f>
        <v>0</v>
      </c>
      <c r="L145" s="16"/>
      <c r="M145" s="16"/>
      <c r="N145" s="16"/>
      <c r="O145" s="16"/>
      <c r="P145" s="16">
        <f ca="1">O144-P144</f>
        <v>0</v>
      </c>
      <c r="Q145" s="17" t="s">
        <v>1</v>
      </c>
      <c r="R145" s="16" t="str">
        <f>CONCATENATE(B145,Q145)</f>
        <v>B</v>
      </c>
      <c r="S145" s="16"/>
    </row>
    <row r="146" spans="1:19" ht="15.6" x14ac:dyDescent="0.25">
      <c r="A146" s="185"/>
      <c r="B146" s="25"/>
      <c r="C146" s="21" t="str">
        <f ca="1">+CONCATENATE(I146," ",G146)</f>
        <v>c) 0</v>
      </c>
      <c r="D146" s="22"/>
      <c r="G146" s="34">
        <f ca="1">IF(J144="FIN","",LOOKUP(I143,DATOS!A:A,DATOS!L:L))</f>
        <v>0</v>
      </c>
      <c r="I146" s="31" t="s">
        <v>51</v>
      </c>
      <c r="K146" s="16"/>
      <c r="L146" s="16"/>
      <c r="M146" s="16"/>
      <c r="N146" s="16"/>
      <c r="O146" s="16"/>
      <c r="P146" s="16"/>
      <c r="Q146" s="17" t="s">
        <v>2</v>
      </c>
      <c r="R146" s="16" t="str">
        <f>CONCATENATE(B146,Q146)</f>
        <v>C</v>
      </c>
      <c r="S146" s="16"/>
    </row>
    <row r="147" spans="1:19" ht="15.6" x14ac:dyDescent="0.25">
      <c r="A147" s="185"/>
      <c r="B147" s="25"/>
      <c r="C147" s="21" t="str">
        <f ca="1">+CONCATENATE(I147," ",G147)</f>
        <v>d) 0</v>
      </c>
      <c r="D147" s="22"/>
      <c r="G147" s="34">
        <f ca="1">IF(J144="FIN","",LOOKUP(I143,DATOS!A:A,DATOS!M:M))</f>
        <v>0</v>
      </c>
      <c r="I147" s="31" t="s">
        <v>43</v>
      </c>
      <c r="K147" s="16"/>
      <c r="L147" s="16"/>
      <c r="M147" s="16"/>
      <c r="N147" s="16"/>
      <c r="O147" s="16"/>
      <c r="P147" s="16"/>
      <c r="Q147" s="17" t="s">
        <v>3</v>
      </c>
      <c r="R147" s="16" t="str">
        <f>CONCATENATE(B147,Q147)</f>
        <v>D</v>
      </c>
      <c r="S147" s="16"/>
    </row>
    <row r="148" spans="1:19" ht="15.6" x14ac:dyDescent="0.25">
      <c r="A148" s="9"/>
      <c r="B148" s="26"/>
      <c r="C148" s="23"/>
      <c r="D148" s="24"/>
      <c r="J148" s="15"/>
    </row>
    <row r="149" spans="1:19" ht="15.6" x14ac:dyDescent="0.25">
      <c r="A149" s="9"/>
      <c r="B149" s="27"/>
      <c r="C149" s="19" t="str">
        <f ca="1">+CONCATENATE(K149,".- ",G149)</f>
        <v>25.- 0</v>
      </c>
      <c r="D149" s="20"/>
      <c r="E149" s="9"/>
      <c r="F149" s="9"/>
      <c r="G149" s="36">
        <f ca="1">IF(J150="FIN","",LOOKUP(I149,DATOS!A:A,DATOS!G:G))</f>
        <v>0</v>
      </c>
      <c r="H149" s="36">
        <f ca="1">IF(J150="FIN",0,LOOKUP(I149,DATOS!A:A,DATOS!N:N))</f>
        <v>0</v>
      </c>
      <c r="I149" s="31">
        <f>+I143+1</f>
        <v>520</v>
      </c>
      <c r="J149" s="56">
        <f>IF(LOOKUP(I149,DATOS!A:A,DATOS!C:C)=0,J143,(LOOKUP(I149,DATOS!A:A,DATOS!C:C)))</f>
        <v>9</v>
      </c>
      <c r="K149" s="18">
        <f>+K143+1</f>
        <v>25</v>
      </c>
      <c r="L149" s="16" t="s">
        <v>31</v>
      </c>
      <c r="M149" s="16" t="s">
        <v>32</v>
      </c>
      <c r="N149" s="16" t="s">
        <v>37</v>
      </c>
      <c r="O149" s="16" t="s">
        <v>33</v>
      </c>
      <c r="P149" s="16" t="s">
        <v>34</v>
      </c>
      <c r="Q149" s="16" t="s">
        <v>35</v>
      </c>
      <c r="R149" s="16" t="str">
        <f ca="1">CONCATENATE("X",H149)</f>
        <v>X0</v>
      </c>
      <c r="S149" s="16" t="s">
        <v>36</v>
      </c>
    </row>
    <row r="150" spans="1:19" ht="15.6" x14ac:dyDescent="0.25">
      <c r="A150" s="185">
        <f ca="1">IF($E$2="X",0,IF(K151&gt;2,H149,K151))</f>
        <v>0</v>
      </c>
      <c r="B150" s="25"/>
      <c r="C150" s="21" t="str">
        <f ca="1">+CONCATENATE(I150," ",G150)</f>
        <v>a) 0</v>
      </c>
      <c r="D150" s="22"/>
      <c r="G150" s="34">
        <f ca="1">IF(J150="FIN","",LOOKUP(I149,DATOS!A:A,DATOS!J:J))</f>
        <v>0</v>
      </c>
      <c r="I150" s="31" t="s">
        <v>53</v>
      </c>
      <c r="J150" s="37" t="str">
        <f>IF(J144="FIN","FIN",IF(J149=J143,"","FIN"))</f>
        <v/>
      </c>
      <c r="K150" s="16" t="s">
        <v>5</v>
      </c>
      <c r="L150" s="16">
        <f ca="1">IF(M150&gt;0,0,P150)</f>
        <v>0</v>
      </c>
      <c r="M150" s="16">
        <f ca="1">IF(P151&gt;0,1,0)</f>
        <v>0</v>
      </c>
      <c r="N150" s="16">
        <f ca="1">IF(M150=1,-1/COUNTA(Q150:Q153),0)</f>
        <v>0</v>
      </c>
      <c r="O150" s="16">
        <f>COUNTA(B150:B153)</f>
        <v>0</v>
      </c>
      <c r="P150" s="16">
        <f ca="1">COUNTIF(R150:R153,R149)</f>
        <v>0</v>
      </c>
      <c r="Q150" s="17" t="s">
        <v>0</v>
      </c>
      <c r="R150" s="16" t="str">
        <f>CONCATENATE(B150,Q150)</f>
        <v>A</v>
      </c>
      <c r="S150" s="16">
        <f ca="1">IF(P150&gt;0,P150+O150,O150*3)</f>
        <v>0</v>
      </c>
    </row>
    <row r="151" spans="1:19" ht="15.6" x14ac:dyDescent="0.25">
      <c r="A151" s="185"/>
      <c r="B151" s="25"/>
      <c r="C151" s="21" t="str">
        <f ca="1">+CONCATENATE(I151," ",G151)</f>
        <v>b) 0</v>
      </c>
      <c r="D151" s="22"/>
      <c r="G151" s="34">
        <f ca="1">IF(J150="FIN","",LOOKUP(I149,DATOS!A:A,DATOS!K:K))</f>
        <v>0</v>
      </c>
      <c r="I151" s="31" t="s">
        <v>52</v>
      </c>
      <c r="K151" s="16">
        <f ca="1">S150</f>
        <v>0</v>
      </c>
      <c r="L151" s="16"/>
      <c r="M151" s="16"/>
      <c r="N151" s="16"/>
      <c r="O151" s="16"/>
      <c r="P151" s="16">
        <f ca="1">O150-P150</f>
        <v>0</v>
      </c>
      <c r="Q151" s="17" t="s">
        <v>1</v>
      </c>
      <c r="R151" s="16" t="str">
        <f>CONCATENATE(B151,Q151)</f>
        <v>B</v>
      </c>
      <c r="S151" s="16"/>
    </row>
    <row r="152" spans="1:19" ht="15.6" x14ac:dyDescent="0.25">
      <c r="A152" s="185"/>
      <c r="B152" s="25"/>
      <c r="C152" s="21" t="str">
        <f ca="1">+CONCATENATE(I152," ",G152)</f>
        <v>c) 0</v>
      </c>
      <c r="D152" s="22"/>
      <c r="G152" s="34">
        <f ca="1">IF(J150="FIN","",LOOKUP(I149,DATOS!A:A,DATOS!L:L))</f>
        <v>0</v>
      </c>
      <c r="I152" s="31" t="s">
        <v>51</v>
      </c>
      <c r="K152" s="16"/>
      <c r="L152" s="16"/>
      <c r="M152" s="16"/>
      <c r="N152" s="16"/>
      <c r="O152" s="16"/>
      <c r="P152" s="16"/>
      <c r="Q152" s="17" t="s">
        <v>2</v>
      </c>
      <c r="R152" s="16" t="str">
        <f>CONCATENATE(B152,Q152)</f>
        <v>C</v>
      </c>
      <c r="S152" s="16"/>
    </row>
    <row r="153" spans="1:19" ht="15.6" x14ac:dyDescent="0.25">
      <c r="A153" s="185"/>
      <c r="B153" s="25"/>
      <c r="C153" s="21" t="str">
        <f ca="1">+CONCATENATE(I153," ",G153)</f>
        <v>d) 0</v>
      </c>
      <c r="D153" s="22"/>
      <c r="G153" s="34">
        <f ca="1">IF(J150="FIN","",LOOKUP(I149,DATOS!A:A,DATOS!M:M))</f>
        <v>0</v>
      </c>
      <c r="I153" s="31" t="s">
        <v>43</v>
      </c>
      <c r="K153" s="16"/>
      <c r="L153" s="16"/>
      <c r="M153" s="16"/>
      <c r="N153" s="16"/>
      <c r="O153" s="16"/>
      <c r="P153" s="16"/>
      <c r="Q153" s="17" t="s">
        <v>3</v>
      </c>
      <c r="R153" s="16" t="str">
        <f>CONCATENATE(B153,Q153)</f>
        <v>D</v>
      </c>
      <c r="S153" s="16"/>
    </row>
    <row r="154" spans="1:19" ht="15.6" x14ac:dyDescent="0.25">
      <c r="A154" s="9"/>
      <c r="B154" s="26"/>
      <c r="C154" s="23"/>
      <c r="D154" s="24"/>
      <c r="J154" s="15"/>
    </row>
    <row r="155" spans="1:19" ht="15.6" x14ac:dyDescent="0.25">
      <c r="A155" s="9"/>
      <c r="B155" s="27"/>
      <c r="C155" s="19" t="str">
        <f ca="1">+CONCATENATE(K155,".- ",G155)</f>
        <v>26.- 0</v>
      </c>
      <c r="D155" s="20"/>
      <c r="E155" s="9"/>
      <c r="F155" s="9"/>
      <c r="G155" s="36">
        <f ca="1">IF(J156="FIN","",LOOKUP(I155,DATOS!A:A,DATOS!G:G))</f>
        <v>0</v>
      </c>
      <c r="H155" s="36">
        <f ca="1">IF(J156="FIN",0,LOOKUP(I155,DATOS!A:A,DATOS!N:N))</f>
        <v>0</v>
      </c>
      <c r="I155" s="31">
        <f>+I149+1</f>
        <v>521</v>
      </c>
      <c r="J155" s="56">
        <f>IF(LOOKUP(I155,DATOS!A:A,DATOS!C:C)=0,J149,(LOOKUP(I155,DATOS!A:A,DATOS!C:C)))</f>
        <v>9</v>
      </c>
      <c r="K155" s="18">
        <f>+K149+1</f>
        <v>26</v>
      </c>
      <c r="L155" s="16" t="s">
        <v>31</v>
      </c>
      <c r="M155" s="16" t="s">
        <v>32</v>
      </c>
      <c r="N155" s="16" t="s">
        <v>37</v>
      </c>
      <c r="O155" s="16" t="s">
        <v>33</v>
      </c>
      <c r="P155" s="16" t="s">
        <v>34</v>
      </c>
      <c r="Q155" s="16" t="s">
        <v>35</v>
      </c>
      <c r="R155" s="16" t="str">
        <f ca="1">CONCATENATE("X",H155)</f>
        <v>X0</v>
      </c>
      <c r="S155" s="16" t="s">
        <v>36</v>
      </c>
    </row>
    <row r="156" spans="1:19" ht="15.6" x14ac:dyDescent="0.25">
      <c r="A156" s="185">
        <f ca="1">IF($E$2="X",0,IF(K157&gt;2,H155,K157))</f>
        <v>0</v>
      </c>
      <c r="B156" s="25"/>
      <c r="C156" s="21" t="str">
        <f ca="1">+CONCATENATE(I156," ",G156)</f>
        <v>a) 0</v>
      </c>
      <c r="D156" s="22"/>
      <c r="G156" s="34">
        <f ca="1">IF(J156="FIN","",LOOKUP(I155,DATOS!A:A,DATOS!J:J))</f>
        <v>0</v>
      </c>
      <c r="I156" s="31" t="s">
        <v>53</v>
      </c>
      <c r="J156" s="37" t="str">
        <f>IF(J150="FIN","FIN",IF(J155=J149,"","FIN"))</f>
        <v/>
      </c>
      <c r="K156" s="16" t="s">
        <v>5</v>
      </c>
      <c r="L156" s="16">
        <f ca="1">IF(M156&gt;0,0,P156)</f>
        <v>0</v>
      </c>
      <c r="M156" s="16">
        <f ca="1">IF(P157&gt;0,1,0)</f>
        <v>0</v>
      </c>
      <c r="N156" s="16">
        <f ca="1">IF(M156=1,-1/COUNTA(Q156:Q159),0)</f>
        <v>0</v>
      </c>
      <c r="O156" s="16">
        <f>COUNTA(B156:B159)</f>
        <v>0</v>
      </c>
      <c r="P156" s="16">
        <f ca="1">COUNTIF(R156:R159,R155)</f>
        <v>0</v>
      </c>
      <c r="Q156" s="17" t="s">
        <v>0</v>
      </c>
      <c r="R156" s="16" t="str">
        <f>CONCATENATE(B156,Q156)</f>
        <v>A</v>
      </c>
      <c r="S156" s="16">
        <f ca="1">IF(P156&gt;0,P156+O156,O156*3)</f>
        <v>0</v>
      </c>
    </row>
    <row r="157" spans="1:19" ht="15.6" x14ac:dyDescent="0.25">
      <c r="A157" s="185"/>
      <c r="B157" s="25"/>
      <c r="C157" s="21" t="str">
        <f ca="1">+CONCATENATE(I157," ",G157)</f>
        <v>b) 0</v>
      </c>
      <c r="D157" s="22"/>
      <c r="G157" s="34">
        <f ca="1">IF(J156="FIN","",LOOKUP(I155,DATOS!A:A,DATOS!K:K))</f>
        <v>0</v>
      </c>
      <c r="I157" s="31" t="s">
        <v>52</v>
      </c>
      <c r="K157" s="16">
        <f ca="1">S156</f>
        <v>0</v>
      </c>
      <c r="L157" s="16"/>
      <c r="M157" s="16"/>
      <c r="N157" s="16"/>
      <c r="O157" s="16"/>
      <c r="P157" s="16">
        <f ca="1">O156-P156</f>
        <v>0</v>
      </c>
      <c r="Q157" s="17" t="s">
        <v>1</v>
      </c>
      <c r="R157" s="16" t="str">
        <f>CONCATENATE(B157,Q157)</f>
        <v>B</v>
      </c>
      <c r="S157" s="16"/>
    </row>
    <row r="158" spans="1:19" ht="15.6" x14ac:dyDescent="0.25">
      <c r="A158" s="185"/>
      <c r="B158" s="25"/>
      <c r="C158" s="21" t="str">
        <f ca="1">+CONCATENATE(I158," ",G158)</f>
        <v>c) 0</v>
      </c>
      <c r="D158" s="22"/>
      <c r="G158" s="34">
        <f ca="1">IF(J156="FIN","",LOOKUP(I155,DATOS!A:A,DATOS!L:L))</f>
        <v>0</v>
      </c>
      <c r="I158" s="31" t="s">
        <v>51</v>
      </c>
      <c r="K158" s="16"/>
      <c r="L158" s="16"/>
      <c r="M158" s="16"/>
      <c r="N158" s="16"/>
      <c r="O158" s="16"/>
      <c r="P158" s="16"/>
      <c r="Q158" s="17" t="s">
        <v>2</v>
      </c>
      <c r="R158" s="16" t="str">
        <f>CONCATENATE(B158,Q158)</f>
        <v>C</v>
      </c>
      <c r="S158" s="16"/>
    </row>
    <row r="159" spans="1:19" ht="15.6" x14ac:dyDescent="0.25">
      <c r="A159" s="185"/>
      <c r="B159" s="25"/>
      <c r="C159" s="21" t="str">
        <f ca="1">+CONCATENATE(I159," ",G159)</f>
        <v>d) 0</v>
      </c>
      <c r="D159" s="22"/>
      <c r="G159" s="34">
        <f ca="1">IF(J156="FIN","",LOOKUP(I155,DATOS!A:A,DATOS!M:M))</f>
        <v>0</v>
      </c>
      <c r="I159" s="31" t="s">
        <v>43</v>
      </c>
      <c r="K159" s="16"/>
      <c r="L159" s="16"/>
      <c r="M159" s="16"/>
      <c r="N159" s="16"/>
      <c r="O159" s="16"/>
      <c r="P159" s="16"/>
      <c r="Q159" s="17" t="s">
        <v>3</v>
      </c>
      <c r="R159" s="16" t="str">
        <f>CONCATENATE(B159,Q159)</f>
        <v>D</v>
      </c>
      <c r="S159" s="16"/>
    </row>
    <row r="160" spans="1:19" ht="15.6" x14ac:dyDescent="0.25">
      <c r="A160" s="9"/>
      <c r="B160" s="26"/>
      <c r="C160" s="23"/>
      <c r="D160" s="24"/>
      <c r="J160" s="15"/>
    </row>
    <row r="161" spans="1:19" ht="15.6" x14ac:dyDescent="0.25">
      <c r="A161" s="9"/>
      <c r="B161" s="27"/>
      <c r="C161" s="19" t="str">
        <f ca="1">+CONCATENATE(K161,".- ",G161)</f>
        <v>27.- 0</v>
      </c>
      <c r="D161" s="20"/>
      <c r="E161" s="9"/>
      <c r="F161" s="9"/>
      <c r="G161" s="36">
        <f ca="1">IF(J162="FIN","",LOOKUP(I161,DATOS!A:A,DATOS!G:G))</f>
        <v>0</v>
      </c>
      <c r="H161" s="36">
        <f ca="1">IF(J162="FIN",0,LOOKUP(I161,DATOS!A:A,DATOS!N:N))</f>
        <v>0</v>
      </c>
      <c r="I161" s="31">
        <f>+I155+1</f>
        <v>522</v>
      </c>
      <c r="J161" s="56">
        <f>IF(LOOKUP(I161,DATOS!A:A,DATOS!C:C)=0,J155,(LOOKUP(I161,DATOS!A:A,DATOS!C:C)))</f>
        <v>9</v>
      </c>
      <c r="K161" s="18">
        <f>+K155+1</f>
        <v>27</v>
      </c>
      <c r="L161" s="16" t="s">
        <v>31</v>
      </c>
      <c r="M161" s="16" t="s">
        <v>32</v>
      </c>
      <c r="N161" s="16" t="s">
        <v>37</v>
      </c>
      <c r="O161" s="16" t="s">
        <v>33</v>
      </c>
      <c r="P161" s="16" t="s">
        <v>34</v>
      </c>
      <c r="Q161" s="16" t="s">
        <v>35</v>
      </c>
      <c r="R161" s="16" t="str">
        <f ca="1">CONCATENATE("X",H161)</f>
        <v>X0</v>
      </c>
      <c r="S161" s="16" t="s">
        <v>36</v>
      </c>
    </row>
    <row r="162" spans="1:19" ht="15.6" x14ac:dyDescent="0.25">
      <c r="A162" s="185">
        <f ca="1">IF($E$2="X",0,IF(K163&gt;2,H161,K163))</f>
        <v>0</v>
      </c>
      <c r="B162" s="25"/>
      <c r="C162" s="21" t="str">
        <f ca="1">+CONCATENATE(I162," ",G162)</f>
        <v>a) 0</v>
      </c>
      <c r="D162" s="22"/>
      <c r="G162" s="34">
        <f ca="1">IF(J162="FIN","",LOOKUP(I161,DATOS!A:A,DATOS!J:J))</f>
        <v>0</v>
      </c>
      <c r="I162" s="31" t="s">
        <v>53</v>
      </c>
      <c r="J162" s="37" t="str">
        <f>IF(J156="FIN","FIN",IF(J161=J155,"","FIN"))</f>
        <v/>
      </c>
      <c r="K162" s="16" t="s">
        <v>5</v>
      </c>
      <c r="L162" s="16">
        <f ca="1">IF(M162&gt;0,0,P162)</f>
        <v>0</v>
      </c>
      <c r="M162" s="16">
        <f ca="1">IF(P163&gt;0,1,0)</f>
        <v>0</v>
      </c>
      <c r="N162" s="16">
        <f ca="1">IF(M162=1,-1/COUNTA(Q162:Q165),0)</f>
        <v>0</v>
      </c>
      <c r="O162" s="16">
        <f>COUNTA(B162:B165)</f>
        <v>0</v>
      </c>
      <c r="P162" s="16">
        <f ca="1">COUNTIF(R162:R165,R161)</f>
        <v>0</v>
      </c>
      <c r="Q162" s="17" t="s">
        <v>0</v>
      </c>
      <c r="R162" s="16" t="str">
        <f>CONCATENATE(B162,Q162)</f>
        <v>A</v>
      </c>
      <c r="S162" s="16">
        <f ca="1">IF(P162&gt;0,P162+O162,O162*3)</f>
        <v>0</v>
      </c>
    </row>
    <row r="163" spans="1:19" ht="15.6" x14ac:dyDescent="0.25">
      <c r="A163" s="185"/>
      <c r="B163" s="25"/>
      <c r="C163" s="21" t="str">
        <f ca="1">+CONCATENATE(I163," ",G163)</f>
        <v>b) 0</v>
      </c>
      <c r="D163" s="22"/>
      <c r="G163" s="34">
        <f ca="1">IF(J162="FIN","",LOOKUP(I161,DATOS!A:A,DATOS!K:K))</f>
        <v>0</v>
      </c>
      <c r="I163" s="31" t="s">
        <v>52</v>
      </c>
      <c r="K163" s="16">
        <f ca="1">S162</f>
        <v>0</v>
      </c>
      <c r="L163" s="16"/>
      <c r="M163" s="16"/>
      <c r="N163" s="16"/>
      <c r="O163" s="16"/>
      <c r="P163" s="16">
        <f ca="1">O162-P162</f>
        <v>0</v>
      </c>
      <c r="Q163" s="17" t="s">
        <v>1</v>
      </c>
      <c r="R163" s="16" t="str">
        <f>CONCATENATE(B163,Q163)</f>
        <v>B</v>
      </c>
      <c r="S163" s="16"/>
    </row>
    <row r="164" spans="1:19" ht="15.6" x14ac:dyDescent="0.25">
      <c r="A164" s="185"/>
      <c r="B164" s="25"/>
      <c r="C164" s="21" t="str">
        <f ca="1">+CONCATENATE(I164," ",G164)</f>
        <v>c) 0</v>
      </c>
      <c r="D164" s="22"/>
      <c r="G164" s="34">
        <f ca="1">IF(J162="FIN","",LOOKUP(I161,DATOS!A:A,DATOS!L:L))</f>
        <v>0</v>
      </c>
      <c r="I164" s="31" t="s">
        <v>51</v>
      </c>
      <c r="K164" s="16"/>
      <c r="L164" s="16"/>
      <c r="M164" s="16"/>
      <c r="N164" s="16"/>
      <c r="O164" s="16"/>
      <c r="P164" s="16"/>
      <c r="Q164" s="17" t="s">
        <v>2</v>
      </c>
      <c r="R164" s="16" t="str">
        <f>CONCATENATE(B164,Q164)</f>
        <v>C</v>
      </c>
      <c r="S164" s="16"/>
    </row>
    <row r="165" spans="1:19" ht="15.6" x14ac:dyDescent="0.25">
      <c r="A165" s="185"/>
      <c r="B165" s="25"/>
      <c r="C165" s="21" t="str">
        <f ca="1">+CONCATENATE(I165," ",G165)</f>
        <v>d) 0</v>
      </c>
      <c r="D165" s="22"/>
      <c r="G165" s="34">
        <f ca="1">IF(J162="FIN","",LOOKUP(I161,DATOS!A:A,DATOS!M:M))</f>
        <v>0</v>
      </c>
      <c r="I165" s="31" t="s">
        <v>43</v>
      </c>
      <c r="K165" s="16"/>
      <c r="L165" s="16"/>
      <c r="M165" s="16"/>
      <c r="N165" s="16"/>
      <c r="O165" s="16"/>
      <c r="P165" s="16"/>
      <c r="Q165" s="17" t="s">
        <v>3</v>
      </c>
      <c r="R165" s="16" t="str">
        <f>CONCATENATE(B165,Q165)</f>
        <v>D</v>
      </c>
      <c r="S165" s="16"/>
    </row>
    <row r="166" spans="1:19" ht="15.6" x14ac:dyDescent="0.25">
      <c r="A166" s="9"/>
      <c r="B166" s="26"/>
      <c r="C166" s="23"/>
      <c r="D166" s="24"/>
      <c r="J166" s="15"/>
    </row>
    <row r="167" spans="1:19" ht="15.6" x14ac:dyDescent="0.25">
      <c r="A167" s="9"/>
      <c r="B167" s="27"/>
      <c r="C167" s="19" t="str">
        <f ca="1">+CONCATENATE(K167,".- ",G167)</f>
        <v>28.- 0</v>
      </c>
      <c r="D167" s="20"/>
      <c r="E167" s="9"/>
      <c r="F167" s="9"/>
      <c r="G167" s="36">
        <f ca="1">IF(J168="FIN","",LOOKUP(I167,DATOS!A:A,DATOS!G:G))</f>
        <v>0</v>
      </c>
      <c r="H167" s="36">
        <f ca="1">IF(J168="FIN",0,LOOKUP(I167,DATOS!A:A,DATOS!N:N))</f>
        <v>0</v>
      </c>
      <c r="I167" s="31">
        <f>+I161+1</f>
        <v>523</v>
      </c>
      <c r="J167" s="56">
        <f>IF(LOOKUP(I167,DATOS!A:A,DATOS!C:C)=0,J161,(LOOKUP(I167,DATOS!A:A,DATOS!C:C)))</f>
        <v>9</v>
      </c>
      <c r="K167" s="18">
        <f>+K161+1</f>
        <v>28</v>
      </c>
      <c r="L167" s="16" t="s">
        <v>31</v>
      </c>
      <c r="M167" s="16" t="s">
        <v>32</v>
      </c>
      <c r="N167" s="16" t="s">
        <v>37</v>
      </c>
      <c r="O167" s="16" t="s">
        <v>33</v>
      </c>
      <c r="P167" s="16" t="s">
        <v>34</v>
      </c>
      <c r="Q167" s="16" t="s">
        <v>35</v>
      </c>
      <c r="R167" s="16" t="str">
        <f ca="1">CONCATENATE("X",H167)</f>
        <v>X0</v>
      </c>
      <c r="S167" s="16" t="s">
        <v>36</v>
      </c>
    </row>
    <row r="168" spans="1:19" ht="15.6" x14ac:dyDescent="0.25">
      <c r="A168" s="185">
        <f ca="1">IF($E$2="X",0,IF(K169&gt;2,H167,K169))</f>
        <v>0</v>
      </c>
      <c r="B168" s="25"/>
      <c r="C168" s="21" t="str">
        <f ca="1">+CONCATENATE(I168," ",G168)</f>
        <v>a) 0</v>
      </c>
      <c r="D168" s="22"/>
      <c r="G168" s="34">
        <f ca="1">IF(J168="FIN","",LOOKUP(I167,DATOS!A:A,DATOS!J:J))</f>
        <v>0</v>
      </c>
      <c r="I168" s="31" t="s">
        <v>53</v>
      </c>
      <c r="J168" s="37" t="str">
        <f>IF(J162="FIN","FIN",IF(J167=J161,"","FIN"))</f>
        <v/>
      </c>
      <c r="K168" s="16" t="s">
        <v>5</v>
      </c>
      <c r="L168" s="16">
        <f ca="1">IF(M168&gt;0,0,P168)</f>
        <v>0</v>
      </c>
      <c r="M168" s="16">
        <f ca="1">IF(P169&gt;0,1,0)</f>
        <v>0</v>
      </c>
      <c r="N168" s="16">
        <f ca="1">IF(M168=1,-1/COUNTA(Q168:Q171),0)</f>
        <v>0</v>
      </c>
      <c r="O168" s="16">
        <f>COUNTA(B168:B171)</f>
        <v>0</v>
      </c>
      <c r="P168" s="16">
        <f ca="1">COUNTIF(R168:R171,R167)</f>
        <v>0</v>
      </c>
      <c r="Q168" s="17" t="s">
        <v>0</v>
      </c>
      <c r="R168" s="16" t="str">
        <f>CONCATENATE(B168,Q168)</f>
        <v>A</v>
      </c>
      <c r="S168" s="16">
        <f ca="1">IF(P168&gt;0,P168+O168,O168*3)</f>
        <v>0</v>
      </c>
    </row>
    <row r="169" spans="1:19" ht="15.6" x14ac:dyDescent="0.25">
      <c r="A169" s="185"/>
      <c r="B169" s="25"/>
      <c r="C169" s="21" t="str">
        <f ca="1">+CONCATENATE(I169," ",G169)</f>
        <v>b) 0</v>
      </c>
      <c r="D169" s="22"/>
      <c r="G169" s="34">
        <f ca="1">IF(J168="FIN","",LOOKUP(I167,DATOS!A:A,DATOS!K:K))</f>
        <v>0</v>
      </c>
      <c r="I169" s="31" t="s">
        <v>52</v>
      </c>
      <c r="K169" s="16">
        <f ca="1">S168</f>
        <v>0</v>
      </c>
      <c r="L169" s="16"/>
      <c r="M169" s="16"/>
      <c r="N169" s="16"/>
      <c r="O169" s="16"/>
      <c r="P169" s="16">
        <f ca="1">O168-P168</f>
        <v>0</v>
      </c>
      <c r="Q169" s="17" t="s">
        <v>1</v>
      </c>
      <c r="R169" s="16" t="str">
        <f>CONCATENATE(B169,Q169)</f>
        <v>B</v>
      </c>
      <c r="S169" s="16"/>
    </row>
    <row r="170" spans="1:19" ht="15.6" x14ac:dyDescent="0.25">
      <c r="A170" s="185"/>
      <c r="B170" s="25"/>
      <c r="C170" s="21" t="str">
        <f ca="1">+CONCATENATE(I170," ",G170)</f>
        <v>c) 0</v>
      </c>
      <c r="D170" s="22"/>
      <c r="G170" s="34">
        <f ca="1">IF(J168="FIN","",LOOKUP(I167,DATOS!A:A,DATOS!L:L))</f>
        <v>0</v>
      </c>
      <c r="I170" s="31" t="s">
        <v>51</v>
      </c>
      <c r="K170" s="16"/>
      <c r="L170" s="16"/>
      <c r="M170" s="16"/>
      <c r="N170" s="16"/>
      <c r="O170" s="16"/>
      <c r="P170" s="16"/>
      <c r="Q170" s="17" t="s">
        <v>2</v>
      </c>
      <c r="R170" s="16" t="str">
        <f>CONCATENATE(B170,Q170)</f>
        <v>C</v>
      </c>
      <c r="S170" s="16"/>
    </row>
    <row r="171" spans="1:19" ht="15.6" x14ac:dyDescent="0.25">
      <c r="A171" s="185"/>
      <c r="B171" s="25"/>
      <c r="C171" s="21" t="str">
        <f ca="1">+CONCATENATE(I171," ",G171)</f>
        <v>d) 0</v>
      </c>
      <c r="D171" s="22"/>
      <c r="G171" s="34">
        <f ca="1">IF(J168="FIN","",LOOKUP(I167,DATOS!A:A,DATOS!M:M))</f>
        <v>0</v>
      </c>
      <c r="I171" s="31" t="s">
        <v>43</v>
      </c>
      <c r="K171" s="16"/>
      <c r="L171" s="16"/>
      <c r="M171" s="16"/>
      <c r="N171" s="16"/>
      <c r="O171" s="16"/>
      <c r="P171" s="16"/>
      <c r="Q171" s="17" t="s">
        <v>3</v>
      </c>
      <c r="R171" s="16" t="str">
        <f>CONCATENATE(B171,Q171)</f>
        <v>D</v>
      </c>
      <c r="S171" s="16"/>
    </row>
    <row r="172" spans="1:19" ht="15.6" x14ac:dyDescent="0.25">
      <c r="A172" s="9"/>
      <c r="B172" s="26"/>
      <c r="C172" s="23"/>
      <c r="D172" s="24"/>
      <c r="J172" s="15"/>
    </row>
    <row r="173" spans="1:19" ht="15.6" x14ac:dyDescent="0.25">
      <c r="A173" s="9"/>
      <c r="B173" s="27"/>
      <c r="C173" s="19" t="str">
        <f ca="1">+CONCATENATE(K173,".- ",G173)</f>
        <v>29.- 0</v>
      </c>
      <c r="D173" s="20"/>
      <c r="E173" s="9"/>
      <c r="F173" s="9"/>
      <c r="G173" s="36">
        <f ca="1">IF(J174="FIN","",LOOKUP(I173,DATOS!A:A,DATOS!G:G))</f>
        <v>0</v>
      </c>
      <c r="H173" s="36">
        <f ca="1">IF(J174="FIN",0,LOOKUP(I173,DATOS!A:A,DATOS!N:N))</f>
        <v>0</v>
      </c>
      <c r="I173" s="31">
        <f>+I167+1</f>
        <v>524</v>
      </c>
      <c r="J173" s="56">
        <f>IF(LOOKUP(I173,DATOS!A:A,DATOS!C:C)=0,J167,(LOOKUP(I173,DATOS!A:A,DATOS!C:C)))</f>
        <v>9</v>
      </c>
      <c r="K173" s="18">
        <f>+K167+1</f>
        <v>29</v>
      </c>
      <c r="L173" s="16" t="s">
        <v>31</v>
      </c>
      <c r="M173" s="16" t="s">
        <v>32</v>
      </c>
      <c r="N173" s="16" t="s">
        <v>37</v>
      </c>
      <c r="O173" s="16" t="s">
        <v>33</v>
      </c>
      <c r="P173" s="16" t="s">
        <v>34</v>
      </c>
      <c r="Q173" s="16" t="s">
        <v>35</v>
      </c>
      <c r="R173" s="16" t="str">
        <f ca="1">CONCATENATE("X",H173)</f>
        <v>X0</v>
      </c>
      <c r="S173" s="16" t="s">
        <v>36</v>
      </c>
    </row>
    <row r="174" spans="1:19" ht="15.6" x14ac:dyDescent="0.25">
      <c r="A174" s="185">
        <f ca="1">IF($E$2="X",0,IF(K175&gt;2,H173,K175))</f>
        <v>0</v>
      </c>
      <c r="B174" s="25"/>
      <c r="C174" s="21" t="str">
        <f ca="1">+CONCATENATE(I174," ",G174)</f>
        <v>a) 0</v>
      </c>
      <c r="D174" s="22"/>
      <c r="G174" s="34">
        <f ca="1">IF(J174="FIN","",LOOKUP(I173,DATOS!A:A,DATOS!J:J))</f>
        <v>0</v>
      </c>
      <c r="I174" s="31" t="s">
        <v>53</v>
      </c>
      <c r="J174" s="37" t="str">
        <f>IF(J168="FIN","FIN",IF(J173=J167,"","FIN"))</f>
        <v/>
      </c>
      <c r="K174" s="16" t="s">
        <v>5</v>
      </c>
      <c r="L174" s="16">
        <f ca="1">IF(M174&gt;0,0,P174)</f>
        <v>0</v>
      </c>
      <c r="M174" s="16">
        <f ca="1">IF(P175&gt;0,1,0)</f>
        <v>0</v>
      </c>
      <c r="N174" s="16">
        <f ca="1">IF(M174=1,-1/COUNTA(Q174:Q177),0)</f>
        <v>0</v>
      </c>
      <c r="O174" s="16">
        <f>COUNTA(B174:B177)</f>
        <v>0</v>
      </c>
      <c r="P174" s="16">
        <f ca="1">COUNTIF(R174:R177,R173)</f>
        <v>0</v>
      </c>
      <c r="Q174" s="17" t="s">
        <v>0</v>
      </c>
      <c r="R174" s="16" t="str">
        <f>CONCATENATE(B174,Q174)</f>
        <v>A</v>
      </c>
      <c r="S174" s="16">
        <f ca="1">IF(P174&gt;0,P174+O174,O174*3)</f>
        <v>0</v>
      </c>
    </row>
    <row r="175" spans="1:19" ht="15.6" x14ac:dyDescent="0.25">
      <c r="A175" s="185"/>
      <c r="B175" s="25"/>
      <c r="C175" s="21" t="str">
        <f ca="1">+CONCATENATE(I175," ",G175)</f>
        <v>b) 0</v>
      </c>
      <c r="D175" s="22"/>
      <c r="G175" s="34">
        <f ca="1">IF(J174="FIN","",LOOKUP(I173,DATOS!A:A,DATOS!K:K))</f>
        <v>0</v>
      </c>
      <c r="I175" s="31" t="s">
        <v>52</v>
      </c>
      <c r="K175" s="16">
        <f ca="1">S174</f>
        <v>0</v>
      </c>
      <c r="L175" s="16"/>
      <c r="M175" s="16"/>
      <c r="N175" s="16"/>
      <c r="O175" s="16"/>
      <c r="P175" s="16">
        <f ca="1">O174-P174</f>
        <v>0</v>
      </c>
      <c r="Q175" s="17" t="s">
        <v>1</v>
      </c>
      <c r="R175" s="16" t="str">
        <f>CONCATENATE(B175,Q175)</f>
        <v>B</v>
      </c>
      <c r="S175" s="16"/>
    </row>
    <row r="176" spans="1:19" ht="15.6" x14ac:dyDescent="0.25">
      <c r="A176" s="185"/>
      <c r="B176" s="25"/>
      <c r="C176" s="21" t="str">
        <f ca="1">+CONCATENATE(I176," ",G176)</f>
        <v>c) 0</v>
      </c>
      <c r="D176" s="22"/>
      <c r="G176" s="34">
        <f ca="1">IF(J174="FIN","",LOOKUP(I173,DATOS!A:A,DATOS!L:L))</f>
        <v>0</v>
      </c>
      <c r="I176" s="31" t="s">
        <v>51</v>
      </c>
      <c r="K176" s="16"/>
      <c r="L176" s="16"/>
      <c r="M176" s="16"/>
      <c r="N176" s="16"/>
      <c r="O176" s="16"/>
      <c r="P176" s="16"/>
      <c r="Q176" s="17" t="s">
        <v>2</v>
      </c>
      <c r="R176" s="16" t="str">
        <f>CONCATENATE(B176,Q176)</f>
        <v>C</v>
      </c>
      <c r="S176" s="16"/>
    </row>
    <row r="177" spans="1:19" ht="15.6" x14ac:dyDescent="0.25">
      <c r="A177" s="185"/>
      <c r="B177" s="25"/>
      <c r="C177" s="21" t="str">
        <f ca="1">+CONCATENATE(I177," ",G177)</f>
        <v>d) 0</v>
      </c>
      <c r="D177" s="22"/>
      <c r="G177" s="34">
        <f ca="1">IF(J174="FIN","",LOOKUP(I173,DATOS!A:A,DATOS!M:M))</f>
        <v>0</v>
      </c>
      <c r="I177" s="31" t="s">
        <v>43</v>
      </c>
      <c r="K177" s="16"/>
      <c r="L177" s="16"/>
      <c r="M177" s="16"/>
      <c r="N177" s="16"/>
      <c r="O177" s="16"/>
      <c r="P177" s="16"/>
      <c r="Q177" s="17" t="s">
        <v>3</v>
      </c>
      <c r="R177" s="16" t="str">
        <f>CONCATENATE(B177,Q177)</f>
        <v>D</v>
      </c>
      <c r="S177" s="16"/>
    </row>
    <row r="178" spans="1:19" ht="15.6" x14ac:dyDescent="0.25">
      <c r="A178" s="9"/>
      <c r="B178" s="26"/>
      <c r="C178" s="23"/>
      <c r="D178" s="24"/>
      <c r="J178" s="15"/>
    </row>
    <row r="179" spans="1:19" ht="15.6" x14ac:dyDescent="0.25">
      <c r="A179" s="9"/>
      <c r="B179" s="27"/>
      <c r="C179" s="19" t="str">
        <f ca="1">+CONCATENATE(K179,".- ",G179)</f>
        <v>30.- 0</v>
      </c>
      <c r="D179" s="20"/>
      <c r="E179" s="9"/>
      <c r="F179" s="9"/>
      <c r="G179" s="36">
        <f ca="1">IF(J180="FIN","",LOOKUP(I179,DATOS!A:A,DATOS!G:G))</f>
        <v>0</v>
      </c>
      <c r="H179" s="36">
        <f ca="1">IF(J180="FIN",0,LOOKUP(I179,DATOS!A:A,DATOS!N:N))</f>
        <v>0</v>
      </c>
      <c r="I179" s="31">
        <f>+I173+1</f>
        <v>525</v>
      </c>
      <c r="J179" s="56">
        <f>IF(LOOKUP(I179,DATOS!A:A,DATOS!C:C)=0,J173,(LOOKUP(I179,DATOS!A:A,DATOS!C:C)))</f>
        <v>9</v>
      </c>
      <c r="K179" s="18">
        <f>+K173+1</f>
        <v>30</v>
      </c>
      <c r="L179" s="16" t="s">
        <v>31</v>
      </c>
      <c r="M179" s="16" t="s">
        <v>32</v>
      </c>
      <c r="N179" s="16" t="s">
        <v>37</v>
      </c>
      <c r="O179" s="16" t="s">
        <v>33</v>
      </c>
      <c r="P179" s="16" t="s">
        <v>34</v>
      </c>
      <c r="Q179" s="16" t="s">
        <v>35</v>
      </c>
      <c r="R179" s="16" t="str">
        <f ca="1">CONCATENATE("X",H179)</f>
        <v>X0</v>
      </c>
      <c r="S179" s="16" t="s">
        <v>36</v>
      </c>
    </row>
    <row r="180" spans="1:19" ht="15.6" x14ac:dyDescent="0.25">
      <c r="A180" s="185">
        <f ca="1">IF($E$2="X",0,IF(K181&gt;2,H179,K181))</f>
        <v>0</v>
      </c>
      <c r="B180" s="25"/>
      <c r="C180" s="21" t="str">
        <f ca="1">+CONCATENATE(I180," ",G180)</f>
        <v>a) 0</v>
      </c>
      <c r="D180" s="22"/>
      <c r="G180" s="34">
        <f ca="1">IF(J180="FIN","",LOOKUP(I179,DATOS!A:A,DATOS!J:J))</f>
        <v>0</v>
      </c>
      <c r="I180" s="31" t="s">
        <v>53</v>
      </c>
      <c r="J180" s="37" t="str">
        <f>IF(J174="FIN","FIN",IF(J179=J173,"","FIN"))</f>
        <v/>
      </c>
      <c r="K180" s="16" t="s">
        <v>5</v>
      </c>
      <c r="L180" s="16">
        <f ca="1">IF(M180&gt;0,0,P180)</f>
        <v>0</v>
      </c>
      <c r="M180" s="16">
        <f ca="1">IF(P181&gt;0,1,0)</f>
        <v>0</v>
      </c>
      <c r="N180" s="16">
        <f ca="1">IF(M180=1,-1/COUNTA(Q180:Q183),0)</f>
        <v>0</v>
      </c>
      <c r="O180" s="16">
        <f>COUNTA(B180:B183)</f>
        <v>0</v>
      </c>
      <c r="P180" s="16">
        <f ca="1">COUNTIF(R180:R183,R179)</f>
        <v>0</v>
      </c>
      <c r="Q180" s="17" t="s">
        <v>0</v>
      </c>
      <c r="R180" s="16" t="str">
        <f>CONCATENATE(B180,Q180)</f>
        <v>A</v>
      </c>
      <c r="S180" s="16">
        <f ca="1">IF(P180&gt;0,P180+O180,O180*3)</f>
        <v>0</v>
      </c>
    </row>
    <row r="181" spans="1:19" ht="15.6" x14ac:dyDescent="0.25">
      <c r="A181" s="185"/>
      <c r="B181" s="25"/>
      <c r="C181" s="21" t="str">
        <f ca="1">+CONCATENATE(I181," ",G181)</f>
        <v>b) 0</v>
      </c>
      <c r="D181" s="22"/>
      <c r="G181" s="34">
        <f ca="1">IF(J180="FIN","",LOOKUP(I179,DATOS!A:A,DATOS!K:K))</f>
        <v>0</v>
      </c>
      <c r="I181" s="31" t="s">
        <v>52</v>
      </c>
      <c r="K181" s="16">
        <f ca="1">S180</f>
        <v>0</v>
      </c>
      <c r="L181" s="16"/>
      <c r="M181" s="16"/>
      <c r="N181" s="16"/>
      <c r="O181" s="16"/>
      <c r="P181" s="16">
        <f ca="1">O180-P180</f>
        <v>0</v>
      </c>
      <c r="Q181" s="17" t="s">
        <v>1</v>
      </c>
      <c r="R181" s="16" t="str">
        <f>CONCATENATE(B181,Q181)</f>
        <v>B</v>
      </c>
      <c r="S181" s="16"/>
    </row>
    <row r="182" spans="1:19" ht="15.6" x14ac:dyDescent="0.25">
      <c r="A182" s="185"/>
      <c r="B182" s="25"/>
      <c r="C182" s="21" t="str">
        <f ca="1">+CONCATENATE(I182," ",G182)</f>
        <v>c) 0</v>
      </c>
      <c r="D182" s="22"/>
      <c r="G182" s="34">
        <f ca="1">IF(J180="FIN","",LOOKUP(I179,DATOS!A:A,DATOS!L:L))</f>
        <v>0</v>
      </c>
      <c r="I182" s="31" t="s">
        <v>51</v>
      </c>
      <c r="K182" s="16"/>
      <c r="L182" s="16"/>
      <c r="M182" s="16"/>
      <c r="N182" s="16"/>
      <c r="O182" s="16"/>
      <c r="P182" s="16"/>
      <c r="Q182" s="17" t="s">
        <v>2</v>
      </c>
      <c r="R182" s="16" t="str">
        <f>CONCATENATE(B182,Q182)</f>
        <v>C</v>
      </c>
      <c r="S182" s="16"/>
    </row>
    <row r="183" spans="1:19" ht="15.6" x14ac:dyDescent="0.25">
      <c r="A183" s="185"/>
      <c r="B183" s="25"/>
      <c r="C183" s="21" t="str">
        <f ca="1">+CONCATENATE(I183," ",G183)</f>
        <v>d) 0</v>
      </c>
      <c r="D183" s="22"/>
      <c r="G183" s="34">
        <f ca="1">IF(J180="FIN","",LOOKUP(I179,DATOS!A:A,DATOS!M:M))</f>
        <v>0</v>
      </c>
      <c r="I183" s="31" t="s">
        <v>43</v>
      </c>
      <c r="K183" s="16"/>
      <c r="L183" s="16"/>
      <c r="M183" s="16"/>
      <c r="N183" s="16"/>
      <c r="O183" s="16"/>
      <c r="P183" s="16"/>
      <c r="Q183" s="17" t="s">
        <v>3</v>
      </c>
      <c r="R183" s="16" t="str">
        <f>CONCATENATE(B183,Q183)</f>
        <v>D</v>
      </c>
      <c r="S183" s="16"/>
    </row>
    <row r="184" spans="1:19" ht="15.6" x14ac:dyDescent="0.25">
      <c r="A184" s="9"/>
      <c r="B184" s="26"/>
      <c r="C184" s="23"/>
      <c r="D184" s="24"/>
      <c r="J184" s="15"/>
    </row>
    <row r="185" spans="1:19" ht="15.6" x14ac:dyDescent="0.25">
      <c r="A185" s="9"/>
      <c r="B185" s="27"/>
      <c r="C185" s="19" t="str">
        <f ca="1">+CONCATENATE(K185,".- ",G185)</f>
        <v>31.- 0</v>
      </c>
      <c r="D185" s="20"/>
      <c r="E185" s="9"/>
      <c r="F185" s="9"/>
      <c r="G185" s="36">
        <f ca="1">IF(J186="FIN","",LOOKUP(I185,DATOS!A:A,DATOS!G:G))</f>
        <v>0</v>
      </c>
      <c r="H185" s="36">
        <f ca="1">IF(J186="FIN",0,LOOKUP(I185,DATOS!A:A,DATOS!N:N))</f>
        <v>0</v>
      </c>
      <c r="I185" s="31">
        <f>+I179+1</f>
        <v>526</v>
      </c>
      <c r="J185" s="56">
        <f>IF(LOOKUP(I185,DATOS!A:A,DATOS!C:C)=0,J179,(LOOKUP(I185,DATOS!A:A,DATOS!C:C)))</f>
        <v>9</v>
      </c>
      <c r="K185" s="18">
        <f>+K179+1</f>
        <v>31</v>
      </c>
      <c r="L185" s="16" t="s">
        <v>31</v>
      </c>
      <c r="M185" s="16" t="s">
        <v>32</v>
      </c>
      <c r="N185" s="16" t="s">
        <v>37</v>
      </c>
      <c r="O185" s="16" t="s">
        <v>33</v>
      </c>
      <c r="P185" s="16" t="s">
        <v>34</v>
      </c>
      <c r="Q185" s="16" t="s">
        <v>35</v>
      </c>
      <c r="R185" s="16" t="str">
        <f ca="1">CONCATENATE("X",H185)</f>
        <v>X0</v>
      </c>
      <c r="S185" s="16" t="s">
        <v>36</v>
      </c>
    </row>
    <row r="186" spans="1:19" ht="15.6" x14ac:dyDescent="0.25">
      <c r="A186" s="185">
        <f ca="1">IF($E$2="X",0,IF(K187&gt;2,H185,K187))</f>
        <v>0</v>
      </c>
      <c r="B186" s="25"/>
      <c r="C186" s="21" t="str">
        <f ca="1">+CONCATENATE(I186," ",G186)</f>
        <v>a) 0</v>
      </c>
      <c r="D186" s="22"/>
      <c r="G186" s="34">
        <f ca="1">IF(J186="FIN","",LOOKUP(I185,DATOS!A:A,DATOS!J:J))</f>
        <v>0</v>
      </c>
      <c r="I186" s="31" t="s">
        <v>53</v>
      </c>
      <c r="J186" s="37" t="str">
        <f>IF(J180="FIN","FIN",IF(J185=J179,"","FIN"))</f>
        <v/>
      </c>
      <c r="K186" s="16" t="s">
        <v>5</v>
      </c>
      <c r="L186" s="16">
        <f ca="1">IF(M186&gt;0,0,P186)</f>
        <v>0</v>
      </c>
      <c r="M186" s="16">
        <f ca="1">IF(P187&gt;0,1,0)</f>
        <v>0</v>
      </c>
      <c r="N186" s="16">
        <f ca="1">IF(M186=1,-1/COUNTA(Q186:Q189),0)</f>
        <v>0</v>
      </c>
      <c r="O186" s="16">
        <f>COUNTA(B186:B189)</f>
        <v>0</v>
      </c>
      <c r="P186" s="16">
        <f ca="1">COUNTIF(R186:R189,R185)</f>
        <v>0</v>
      </c>
      <c r="Q186" s="17" t="s">
        <v>0</v>
      </c>
      <c r="R186" s="16" t="str">
        <f>CONCATENATE(B186,Q186)</f>
        <v>A</v>
      </c>
      <c r="S186" s="16">
        <f ca="1">IF(P186&gt;0,P186+O186,O186*3)</f>
        <v>0</v>
      </c>
    </row>
    <row r="187" spans="1:19" ht="15.6" x14ac:dyDescent="0.25">
      <c r="A187" s="185"/>
      <c r="B187" s="25"/>
      <c r="C187" s="21" t="str">
        <f ca="1">+CONCATENATE(I187," ",G187)</f>
        <v>b) 0</v>
      </c>
      <c r="D187" s="22"/>
      <c r="G187" s="34">
        <f ca="1">IF(J186="FIN","",LOOKUP(I185,DATOS!A:A,DATOS!K:K))</f>
        <v>0</v>
      </c>
      <c r="I187" s="31" t="s">
        <v>52</v>
      </c>
      <c r="K187" s="16">
        <f ca="1">S186</f>
        <v>0</v>
      </c>
      <c r="L187" s="16"/>
      <c r="M187" s="16"/>
      <c r="N187" s="16"/>
      <c r="O187" s="16"/>
      <c r="P187" s="16">
        <f ca="1">O186-P186</f>
        <v>0</v>
      </c>
      <c r="Q187" s="17" t="s">
        <v>1</v>
      </c>
      <c r="R187" s="16" t="str">
        <f>CONCATENATE(B187,Q187)</f>
        <v>B</v>
      </c>
      <c r="S187" s="16"/>
    </row>
    <row r="188" spans="1:19" ht="15.6" x14ac:dyDescent="0.25">
      <c r="A188" s="185"/>
      <c r="B188" s="25"/>
      <c r="C188" s="21" t="str">
        <f ca="1">+CONCATENATE(I188," ",G188)</f>
        <v>c) 0</v>
      </c>
      <c r="D188" s="22"/>
      <c r="G188" s="34">
        <f ca="1">IF(J186="FIN","",LOOKUP(I185,DATOS!A:A,DATOS!L:L))</f>
        <v>0</v>
      </c>
      <c r="I188" s="31" t="s">
        <v>51</v>
      </c>
      <c r="K188" s="16"/>
      <c r="L188" s="16"/>
      <c r="M188" s="16"/>
      <c r="N188" s="16"/>
      <c r="O188" s="16"/>
      <c r="P188" s="16"/>
      <c r="Q188" s="17" t="s">
        <v>2</v>
      </c>
      <c r="R188" s="16" t="str">
        <f>CONCATENATE(B188,Q188)</f>
        <v>C</v>
      </c>
      <c r="S188" s="16"/>
    </row>
    <row r="189" spans="1:19" ht="15.6" x14ac:dyDescent="0.25">
      <c r="A189" s="185"/>
      <c r="B189" s="25"/>
      <c r="C189" s="21" t="str">
        <f ca="1">+CONCATENATE(I189," ",G189)</f>
        <v>d) 0</v>
      </c>
      <c r="D189" s="22"/>
      <c r="G189" s="34">
        <f ca="1">IF(J186="FIN","",LOOKUP(I185,DATOS!A:A,DATOS!M:M))</f>
        <v>0</v>
      </c>
      <c r="I189" s="31" t="s">
        <v>43</v>
      </c>
      <c r="K189" s="16"/>
      <c r="L189" s="16"/>
      <c r="M189" s="16"/>
      <c r="N189" s="16"/>
      <c r="O189" s="16"/>
      <c r="P189" s="16"/>
      <c r="Q189" s="17" t="s">
        <v>3</v>
      </c>
      <c r="R189" s="16" t="str">
        <f>CONCATENATE(B189,Q189)</f>
        <v>D</v>
      </c>
      <c r="S189" s="16"/>
    </row>
    <row r="190" spans="1:19" ht="15.6" x14ac:dyDescent="0.25">
      <c r="A190" s="9"/>
      <c r="B190" s="26"/>
      <c r="C190" s="23"/>
      <c r="D190" s="24"/>
      <c r="J190" s="15"/>
    </row>
    <row r="191" spans="1:19" ht="15.6" x14ac:dyDescent="0.25">
      <c r="A191" s="9"/>
      <c r="B191" s="27"/>
      <c r="C191" s="19" t="str">
        <f ca="1">+CONCATENATE(K191,".- ",G191)</f>
        <v>32.- 0</v>
      </c>
      <c r="D191" s="20"/>
      <c r="E191" s="9"/>
      <c r="F191" s="9"/>
      <c r="G191" s="36">
        <f ca="1">IF(J192="FIN","",LOOKUP(I191,DATOS!A:A,DATOS!G:G))</f>
        <v>0</v>
      </c>
      <c r="H191" s="36">
        <f ca="1">IF(J192="FIN",0,LOOKUP(I191,DATOS!A:A,DATOS!N:N))</f>
        <v>0</v>
      </c>
      <c r="I191" s="31">
        <f>+I185+1</f>
        <v>527</v>
      </c>
      <c r="J191" s="56">
        <f>IF(LOOKUP(I191,DATOS!A:A,DATOS!C:C)=0,J185,(LOOKUP(I191,DATOS!A:A,DATOS!C:C)))</f>
        <v>9</v>
      </c>
      <c r="K191" s="18">
        <f>+K185+1</f>
        <v>32</v>
      </c>
      <c r="L191" s="16" t="s">
        <v>31</v>
      </c>
      <c r="M191" s="16" t="s">
        <v>32</v>
      </c>
      <c r="N191" s="16" t="s">
        <v>37</v>
      </c>
      <c r="O191" s="16" t="s">
        <v>33</v>
      </c>
      <c r="P191" s="16" t="s">
        <v>34</v>
      </c>
      <c r="Q191" s="16" t="s">
        <v>35</v>
      </c>
      <c r="R191" s="16" t="str">
        <f ca="1">CONCATENATE("X",H191)</f>
        <v>X0</v>
      </c>
      <c r="S191" s="16" t="s">
        <v>36</v>
      </c>
    </row>
    <row r="192" spans="1:19" ht="15.6" x14ac:dyDescent="0.25">
      <c r="A192" s="185">
        <f ca="1">IF($E$2="X",0,IF(K193&gt;2,H191,K193))</f>
        <v>0</v>
      </c>
      <c r="B192" s="25"/>
      <c r="C192" s="21" t="str">
        <f ca="1">+CONCATENATE(I192," ",G192)</f>
        <v>a) 0</v>
      </c>
      <c r="D192" s="22"/>
      <c r="G192" s="34">
        <f ca="1">IF(J192="FIN","",LOOKUP(I191,DATOS!A:A,DATOS!J:J))</f>
        <v>0</v>
      </c>
      <c r="I192" s="31" t="s">
        <v>53</v>
      </c>
      <c r="J192" s="37" t="str">
        <f>IF(J186="FIN","FIN",IF(J191=J185,"","FIN"))</f>
        <v/>
      </c>
      <c r="K192" s="16" t="s">
        <v>5</v>
      </c>
      <c r="L192" s="16">
        <f ca="1">IF(M192&gt;0,0,P192)</f>
        <v>0</v>
      </c>
      <c r="M192" s="16">
        <f ca="1">IF(P193&gt;0,1,0)</f>
        <v>0</v>
      </c>
      <c r="N192" s="16">
        <f ca="1">IF(M192=1,-1/COUNTA(Q192:Q195),0)</f>
        <v>0</v>
      </c>
      <c r="O192" s="16">
        <f>COUNTA(B192:B195)</f>
        <v>0</v>
      </c>
      <c r="P192" s="16">
        <f ca="1">COUNTIF(R192:R195,R191)</f>
        <v>0</v>
      </c>
      <c r="Q192" s="17" t="s">
        <v>0</v>
      </c>
      <c r="R192" s="16" t="str">
        <f>CONCATENATE(B192,Q192)</f>
        <v>A</v>
      </c>
      <c r="S192" s="16">
        <f ca="1">IF(P192&gt;0,P192+O192,O192*3)</f>
        <v>0</v>
      </c>
    </row>
    <row r="193" spans="1:19" ht="15.6" x14ac:dyDescent="0.25">
      <c r="A193" s="185"/>
      <c r="B193" s="25"/>
      <c r="C193" s="21" t="str">
        <f ca="1">+CONCATENATE(I193," ",G193)</f>
        <v>b) 0</v>
      </c>
      <c r="D193" s="22"/>
      <c r="G193" s="34">
        <f ca="1">IF(J192="FIN","",LOOKUP(I191,DATOS!A:A,DATOS!K:K))</f>
        <v>0</v>
      </c>
      <c r="I193" s="31" t="s">
        <v>52</v>
      </c>
      <c r="K193" s="16">
        <f ca="1">S192</f>
        <v>0</v>
      </c>
      <c r="L193" s="16"/>
      <c r="M193" s="16"/>
      <c r="N193" s="16"/>
      <c r="O193" s="16"/>
      <c r="P193" s="16">
        <f ca="1">O192-P192</f>
        <v>0</v>
      </c>
      <c r="Q193" s="17" t="s">
        <v>1</v>
      </c>
      <c r="R193" s="16" t="str">
        <f>CONCATENATE(B193,Q193)</f>
        <v>B</v>
      </c>
      <c r="S193" s="16"/>
    </row>
    <row r="194" spans="1:19" ht="15.6" x14ac:dyDescent="0.25">
      <c r="A194" s="185"/>
      <c r="B194" s="25"/>
      <c r="C194" s="21" t="str">
        <f ca="1">+CONCATENATE(I194," ",G194)</f>
        <v>c) 0</v>
      </c>
      <c r="D194" s="22"/>
      <c r="G194" s="34">
        <f ca="1">IF(J192="FIN","",LOOKUP(I191,DATOS!A:A,DATOS!L:L))</f>
        <v>0</v>
      </c>
      <c r="I194" s="31" t="s">
        <v>51</v>
      </c>
      <c r="K194" s="16"/>
      <c r="L194" s="16"/>
      <c r="M194" s="16"/>
      <c r="N194" s="16"/>
      <c r="O194" s="16"/>
      <c r="P194" s="16"/>
      <c r="Q194" s="17" t="s">
        <v>2</v>
      </c>
      <c r="R194" s="16" t="str">
        <f>CONCATENATE(B194,Q194)</f>
        <v>C</v>
      </c>
      <c r="S194" s="16"/>
    </row>
    <row r="195" spans="1:19" ht="15.6" x14ac:dyDescent="0.25">
      <c r="A195" s="185"/>
      <c r="B195" s="25"/>
      <c r="C195" s="21" t="str">
        <f ca="1">+CONCATENATE(I195," ",G195)</f>
        <v>d) 0</v>
      </c>
      <c r="D195" s="22"/>
      <c r="G195" s="34">
        <f ca="1">IF(J192="FIN","",LOOKUP(I191,DATOS!A:A,DATOS!M:M))</f>
        <v>0</v>
      </c>
      <c r="I195" s="31" t="s">
        <v>43</v>
      </c>
      <c r="K195" s="16"/>
      <c r="L195" s="16"/>
      <c r="M195" s="16"/>
      <c r="N195" s="16"/>
      <c r="O195" s="16"/>
      <c r="P195" s="16"/>
      <c r="Q195" s="17" t="s">
        <v>3</v>
      </c>
      <c r="R195" s="16" t="str">
        <f>CONCATENATE(B195,Q195)</f>
        <v>D</v>
      </c>
      <c r="S195" s="16"/>
    </row>
    <row r="196" spans="1:19" ht="15.6" x14ac:dyDescent="0.25">
      <c r="A196" s="9"/>
      <c r="B196" s="26"/>
      <c r="C196" s="23"/>
      <c r="D196" s="24"/>
      <c r="J196" s="15"/>
    </row>
    <row r="197" spans="1:19" ht="15.6" x14ac:dyDescent="0.25">
      <c r="A197" s="9"/>
      <c r="B197" s="27"/>
      <c r="C197" s="19" t="str">
        <f ca="1">+CONCATENATE(K197,".- ",G197)</f>
        <v>33.- 0</v>
      </c>
      <c r="D197" s="20"/>
      <c r="E197" s="9"/>
      <c r="F197" s="9"/>
      <c r="G197" s="36">
        <f ca="1">IF(J198="FIN","",LOOKUP(I197,DATOS!A:A,DATOS!G:G))</f>
        <v>0</v>
      </c>
      <c r="H197" s="36">
        <f ca="1">IF(J198="FIN",0,LOOKUP(I197,DATOS!A:A,DATOS!N:N))</f>
        <v>0</v>
      </c>
      <c r="I197" s="31">
        <f>+I191+1</f>
        <v>528</v>
      </c>
      <c r="J197" s="56">
        <f>IF(LOOKUP(I197,DATOS!A:A,DATOS!C:C)=0,J191,(LOOKUP(I197,DATOS!A:A,DATOS!C:C)))</f>
        <v>9</v>
      </c>
      <c r="K197" s="18">
        <f>+K191+1</f>
        <v>33</v>
      </c>
      <c r="L197" s="16" t="s">
        <v>31</v>
      </c>
      <c r="M197" s="16" t="s">
        <v>32</v>
      </c>
      <c r="N197" s="16" t="s">
        <v>37</v>
      </c>
      <c r="O197" s="16" t="s">
        <v>33</v>
      </c>
      <c r="P197" s="16" t="s">
        <v>34</v>
      </c>
      <c r="Q197" s="16" t="s">
        <v>35</v>
      </c>
      <c r="R197" s="16" t="str">
        <f ca="1">CONCATENATE("X",H197)</f>
        <v>X0</v>
      </c>
      <c r="S197" s="16" t="s">
        <v>36</v>
      </c>
    </row>
    <row r="198" spans="1:19" ht="15.6" x14ac:dyDescent="0.25">
      <c r="A198" s="185">
        <f ca="1">IF($E$2="X",0,IF(K199&gt;2,H197,K199))</f>
        <v>0</v>
      </c>
      <c r="B198" s="25"/>
      <c r="C198" s="21" t="str">
        <f ca="1">+CONCATENATE(I198," ",G198)</f>
        <v>a) 0</v>
      </c>
      <c r="D198" s="22"/>
      <c r="G198" s="34">
        <f ca="1">IF(J198="FIN","",LOOKUP(I197,DATOS!A:A,DATOS!J:J))</f>
        <v>0</v>
      </c>
      <c r="I198" s="31" t="s">
        <v>53</v>
      </c>
      <c r="J198" s="37" t="str">
        <f>IF(J192="FIN","FIN",IF(J197=J191,"","FIN"))</f>
        <v/>
      </c>
      <c r="K198" s="16" t="s">
        <v>5</v>
      </c>
      <c r="L198" s="16">
        <f ca="1">IF(M198&gt;0,0,P198)</f>
        <v>0</v>
      </c>
      <c r="M198" s="16">
        <f ca="1">IF(P199&gt;0,1,0)</f>
        <v>0</v>
      </c>
      <c r="N198" s="16">
        <f ca="1">IF(M198=1,-1/COUNTA(Q198:Q201),0)</f>
        <v>0</v>
      </c>
      <c r="O198" s="16">
        <f>COUNTA(B198:B201)</f>
        <v>0</v>
      </c>
      <c r="P198" s="16">
        <f ca="1">COUNTIF(R198:R201,R197)</f>
        <v>0</v>
      </c>
      <c r="Q198" s="17" t="s">
        <v>0</v>
      </c>
      <c r="R198" s="16" t="str">
        <f>CONCATENATE(B198,Q198)</f>
        <v>A</v>
      </c>
      <c r="S198" s="16">
        <f ca="1">IF(P198&gt;0,P198+O198,O198*3)</f>
        <v>0</v>
      </c>
    </row>
    <row r="199" spans="1:19" ht="15.6" x14ac:dyDescent="0.25">
      <c r="A199" s="185"/>
      <c r="B199" s="25"/>
      <c r="C199" s="21" t="str">
        <f ca="1">+CONCATENATE(I199," ",G199)</f>
        <v>b) 0</v>
      </c>
      <c r="D199" s="22"/>
      <c r="G199" s="34">
        <f ca="1">IF(J198="FIN","",LOOKUP(I197,DATOS!A:A,DATOS!K:K))</f>
        <v>0</v>
      </c>
      <c r="I199" s="31" t="s">
        <v>52</v>
      </c>
      <c r="K199" s="16">
        <f ca="1">S198</f>
        <v>0</v>
      </c>
      <c r="L199" s="16"/>
      <c r="M199" s="16"/>
      <c r="N199" s="16"/>
      <c r="O199" s="16"/>
      <c r="P199" s="16">
        <f ca="1">O198-P198</f>
        <v>0</v>
      </c>
      <c r="Q199" s="17" t="s">
        <v>1</v>
      </c>
      <c r="R199" s="16" t="str">
        <f>CONCATENATE(B199,Q199)</f>
        <v>B</v>
      </c>
      <c r="S199" s="16"/>
    </row>
    <row r="200" spans="1:19" ht="15.6" x14ac:dyDescent="0.25">
      <c r="A200" s="185"/>
      <c r="B200" s="25"/>
      <c r="C200" s="21" t="str">
        <f ca="1">+CONCATENATE(I200," ",G200)</f>
        <v>c) 0</v>
      </c>
      <c r="D200" s="22"/>
      <c r="G200" s="34">
        <f ca="1">IF(J198="FIN","",LOOKUP(I197,DATOS!A:A,DATOS!L:L))</f>
        <v>0</v>
      </c>
      <c r="I200" s="31" t="s">
        <v>51</v>
      </c>
      <c r="K200" s="16"/>
      <c r="L200" s="16"/>
      <c r="M200" s="16"/>
      <c r="N200" s="16"/>
      <c r="O200" s="16"/>
      <c r="P200" s="16"/>
      <c r="Q200" s="17" t="s">
        <v>2</v>
      </c>
      <c r="R200" s="16" t="str">
        <f>CONCATENATE(B200,Q200)</f>
        <v>C</v>
      </c>
      <c r="S200" s="16"/>
    </row>
    <row r="201" spans="1:19" ht="15.6" x14ac:dyDescent="0.25">
      <c r="A201" s="185"/>
      <c r="B201" s="25"/>
      <c r="C201" s="21" t="str">
        <f ca="1">+CONCATENATE(I201," ",G201)</f>
        <v>d) 0</v>
      </c>
      <c r="D201" s="22"/>
      <c r="G201" s="34">
        <f ca="1">IF(J198="FIN","",LOOKUP(I197,DATOS!A:A,DATOS!M:M))</f>
        <v>0</v>
      </c>
      <c r="I201" s="31" t="s">
        <v>43</v>
      </c>
      <c r="K201" s="16"/>
      <c r="L201" s="16"/>
      <c r="M201" s="16"/>
      <c r="N201" s="16"/>
      <c r="O201" s="16"/>
      <c r="P201" s="16"/>
      <c r="Q201" s="17" t="s">
        <v>3</v>
      </c>
      <c r="R201" s="16" t="str">
        <f>CONCATENATE(B201,Q201)</f>
        <v>D</v>
      </c>
      <c r="S201" s="16"/>
    </row>
    <row r="202" spans="1:19" ht="15.6" x14ac:dyDescent="0.25">
      <c r="A202" s="9"/>
      <c r="B202" s="26"/>
      <c r="C202" s="23"/>
      <c r="D202" s="24"/>
      <c r="J202" s="15"/>
    </row>
    <row r="203" spans="1:19" ht="15.6" x14ac:dyDescent="0.25">
      <c r="A203" s="9"/>
      <c r="B203" s="27"/>
      <c r="C203" s="19" t="str">
        <f ca="1">+CONCATENATE(K203,".- ",G203)</f>
        <v>34.- 0</v>
      </c>
      <c r="D203" s="20"/>
      <c r="E203" s="9"/>
      <c r="F203" s="9"/>
      <c r="G203" s="36">
        <f ca="1">IF(J204="FIN","",LOOKUP(I203,DATOS!A:A,DATOS!G:G))</f>
        <v>0</v>
      </c>
      <c r="H203" s="36">
        <f ca="1">IF(J204="FIN",0,LOOKUP(I203,DATOS!A:A,DATOS!N:N))</f>
        <v>0</v>
      </c>
      <c r="I203" s="31">
        <f>+I197+1</f>
        <v>529</v>
      </c>
      <c r="J203" s="56">
        <f>IF(LOOKUP(I203,DATOS!A:A,DATOS!C:C)=0,J197,(LOOKUP(I203,DATOS!A:A,DATOS!C:C)))</f>
        <v>9</v>
      </c>
      <c r="K203" s="18">
        <f>+K197+1</f>
        <v>34</v>
      </c>
      <c r="L203" s="16" t="s">
        <v>31</v>
      </c>
      <c r="M203" s="16" t="s">
        <v>32</v>
      </c>
      <c r="N203" s="16" t="s">
        <v>37</v>
      </c>
      <c r="O203" s="16" t="s">
        <v>33</v>
      </c>
      <c r="P203" s="16" t="s">
        <v>34</v>
      </c>
      <c r="Q203" s="16" t="s">
        <v>35</v>
      </c>
      <c r="R203" s="16" t="str">
        <f ca="1">CONCATENATE("X",H203)</f>
        <v>X0</v>
      </c>
      <c r="S203" s="16" t="s">
        <v>36</v>
      </c>
    </row>
    <row r="204" spans="1:19" ht="15.6" x14ac:dyDescent="0.25">
      <c r="A204" s="185">
        <f ca="1">IF($E$2="X",0,IF(K205&gt;2,H203,K205))</f>
        <v>0</v>
      </c>
      <c r="B204" s="25"/>
      <c r="C204" s="21" t="str">
        <f ca="1">+CONCATENATE(I204," ",G204)</f>
        <v>a) 0</v>
      </c>
      <c r="D204" s="22"/>
      <c r="G204" s="34">
        <f ca="1">IF(J204="FIN","",LOOKUP(I203,DATOS!A:A,DATOS!J:J))</f>
        <v>0</v>
      </c>
      <c r="I204" s="31" t="s">
        <v>53</v>
      </c>
      <c r="J204" s="37" t="str">
        <f>IF(J198="FIN","FIN",IF(J203=J197,"","FIN"))</f>
        <v/>
      </c>
      <c r="K204" s="16" t="s">
        <v>5</v>
      </c>
      <c r="L204" s="16">
        <f ca="1">IF(M204&gt;0,0,P204)</f>
        <v>0</v>
      </c>
      <c r="M204" s="16">
        <f ca="1">IF(P205&gt;0,1,0)</f>
        <v>0</v>
      </c>
      <c r="N204" s="16">
        <f ca="1">IF(M204=1,-1/COUNTA(Q204:Q207),0)</f>
        <v>0</v>
      </c>
      <c r="O204" s="16">
        <f>COUNTA(B204:B207)</f>
        <v>0</v>
      </c>
      <c r="P204" s="16">
        <f ca="1">COUNTIF(R204:R207,R203)</f>
        <v>0</v>
      </c>
      <c r="Q204" s="17" t="s">
        <v>0</v>
      </c>
      <c r="R204" s="16" t="str">
        <f>CONCATENATE(B204,Q204)</f>
        <v>A</v>
      </c>
      <c r="S204" s="16">
        <f ca="1">IF(P204&gt;0,P204+O204,O204*3)</f>
        <v>0</v>
      </c>
    </row>
    <row r="205" spans="1:19" ht="15.6" x14ac:dyDescent="0.25">
      <c r="A205" s="185"/>
      <c r="B205" s="25"/>
      <c r="C205" s="21" t="str">
        <f ca="1">+CONCATENATE(I205," ",G205)</f>
        <v>b) 0</v>
      </c>
      <c r="D205" s="22"/>
      <c r="G205" s="34">
        <f ca="1">IF(J204="FIN","",LOOKUP(I203,DATOS!A:A,DATOS!K:K))</f>
        <v>0</v>
      </c>
      <c r="I205" s="31" t="s">
        <v>52</v>
      </c>
      <c r="K205" s="16">
        <f ca="1">S204</f>
        <v>0</v>
      </c>
      <c r="L205" s="16"/>
      <c r="M205" s="16"/>
      <c r="N205" s="16"/>
      <c r="O205" s="16"/>
      <c r="P205" s="16">
        <f ca="1">O204-P204</f>
        <v>0</v>
      </c>
      <c r="Q205" s="17" t="s">
        <v>1</v>
      </c>
      <c r="R205" s="16" t="str">
        <f>CONCATENATE(B205,Q205)</f>
        <v>B</v>
      </c>
      <c r="S205" s="16"/>
    </row>
    <row r="206" spans="1:19" ht="15.6" x14ac:dyDescent="0.25">
      <c r="A206" s="185"/>
      <c r="B206" s="25"/>
      <c r="C206" s="21" t="str">
        <f ca="1">+CONCATENATE(I206," ",G206)</f>
        <v>c) 0</v>
      </c>
      <c r="D206" s="22"/>
      <c r="G206" s="34">
        <f ca="1">IF(J204="FIN","",LOOKUP(I203,DATOS!A:A,DATOS!L:L))</f>
        <v>0</v>
      </c>
      <c r="I206" s="31" t="s">
        <v>51</v>
      </c>
      <c r="K206" s="16"/>
      <c r="L206" s="16"/>
      <c r="M206" s="16"/>
      <c r="N206" s="16"/>
      <c r="O206" s="16"/>
      <c r="P206" s="16"/>
      <c r="Q206" s="17" t="s">
        <v>2</v>
      </c>
      <c r="R206" s="16" t="str">
        <f>CONCATENATE(B206,Q206)</f>
        <v>C</v>
      </c>
      <c r="S206" s="16"/>
    </row>
    <row r="207" spans="1:19" ht="15.6" x14ac:dyDescent="0.25">
      <c r="A207" s="185"/>
      <c r="B207" s="25"/>
      <c r="C207" s="21" t="str">
        <f ca="1">+CONCATENATE(I207," ",G207)</f>
        <v>d) 0</v>
      </c>
      <c r="D207" s="22"/>
      <c r="G207" s="34">
        <f ca="1">IF(J204="FIN","",LOOKUP(I203,DATOS!A:A,DATOS!M:M))</f>
        <v>0</v>
      </c>
      <c r="I207" s="31" t="s">
        <v>43</v>
      </c>
      <c r="K207" s="16"/>
      <c r="L207" s="16"/>
      <c r="M207" s="16"/>
      <c r="N207" s="16"/>
      <c r="O207" s="16"/>
      <c r="P207" s="16"/>
      <c r="Q207" s="17" t="s">
        <v>3</v>
      </c>
      <c r="R207" s="16" t="str">
        <f>CONCATENATE(B207,Q207)</f>
        <v>D</v>
      </c>
      <c r="S207" s="16"/>
    </row>
    <row r="208" spans="1:19" ht="15.6" x14ac:dyDescent="0.25">
      <c r="A208" s="9"/>
      <c r="B208" s="26"/>
      <c r="C208" s="23"/>
      <c r="D208" s="24"/>
      <c r="J208" s="15"/>
    </row>
    <row r="209" spans="1:19" ht="15.6" x14ac:dyDescent="0.25">
      <c r="A209" s="9"/>
      <c r="B209" s="27"/>
      <c r="C209" s="19" t="str">
        <f ca="1">+CONCATENATE(K209,".- ",G209)</f>
        <v>35.- 0</v>
      </c>
      <c r="D209" s="20"/>
      <c r="E209" s="9"/>
      <c r="F209" s="9"/>
      <c r="G209" s="36">
        <f ca="1">IF(J210="FIN","",LOOKUP(I209,DATOS!A:A,DATOS!G:G))</f>
        <v>0</v>
      </c>
      <c r="H209" s="36">
        <f ca="1">IF(J210="FIN",0,LOOKUP(I209,DATOS!A:A,DATOS!N:N))</f>
        <v>0</v>
      </c>
      <c r="I209" s="31">
        <f>+I203+1</f>
        <v>530</v>
      </c>
      <c r="J209" s="56">
        <f>IF(LOOKUP(I209,DATOS!A:A,DATOS!C:C)=0,J203,(LOOKUP(I209,DATOS!A:A,DATOS!C:C)))</f>
        <v>9</v>
      </c>
      <c r="K209" s="18">
        <f>+K203+1</f>
        <v>35</v>
      </c>
      <c r="L209" s="16" t="s">
        <v>31</v>
      </c>
      <c r="M209" s="16" t="s">
        <v>32</v>
      </c>
      <c r="N209" s="16" t="s">
        <v>37</v>
      </c>
      <c r="O209" s="16" t="s">
        <v>33</v>
      </c>
      <c r="P209" s="16" t="s">
        <v>34</v>
      </c>
      <c r="Q209" s="16" t="s">
        <v>35</v>
      </c>
      <c r="R209" s="16" t="str">
        <f ca="1">CONCATENATE("X",H209)</f>
        <v>X0</v>
      </c>
      <c r="S209" s="16" t="s">
        <v>36</v>
      </c>
    </row>
    <row r="210" spans="1:19" ht="15.6" x14ac:dyDescent="0.25">
      <c r="A210" s="185">
        <f ca="1">IF($E$2="X",0,IF(K211&gt;2,H209,K211))</f>
        <v>0</v>
      </c>
      <c r="B210" s="25"/>
      <c r="C210" s="21" t="str">
        <f ca="1">+CONCATENATE(I210," ",G210)</f>
        <v>a) 0</v>
      </c>
      <c r="D210" s="22"/>
      <c r="G210" s="34">
        <f ca="1">IF(J210="FIN","",LOOKUP(I209,DATOS!A:A,DATOS!J:J))</f>
        <v>0</v>
      </c>
      <c r="I210" s="31" t="s">
        <v>53</v>
      </c>
      <c r="J210" s="37" t="str">
        <f>IF(J204="FIN","FIN",IF(J209=J203,"","FIN"))</f>
        <v/>
      </c>
      <c r="K210" s="16" t="s">
        <v>5</v>
      </c>
      <c r="L210" s="16">
        <f ca="1">IF(M210&gt;0,0,P210)</f>
        <v>0</v>
      </c>
      <c r="M210" s="16">
        <f ca="1">IF(P211&gt;0,1,0)</f>
        <v>0</v>
      </c>
      <c r="N210" s="16">
        <f ca="1">IF(M210=1,-1/COUNTA(Q210:Q213),0)</f>
        <v>0</v>
      </c>
      <c r="O210" s="16">
        <f>COUNTA(B210:B213)</f>
        <v>0</v>
      </c>
      <c r="P210" s="16">
        <f ca="1">COUNTIF(R210:R213,R209)</f>
        <v>0</v>
      </c>
      <c r="Q210" s="17" t="s">
        <v>0</v>
      </c>
      <c r="R210" s="16" t="str">
        <f>CONCATENATE(B210,Q210)</f>
        <v>A</v>
      </c>
      <c r="S210" s="16">
        <f ca="1">IF(P210&gt;0,P210+O210,O210*3)</f>
        <v>0</v>
      </c>
    </row>
    <row r="211" spans="1:19" ht="15.6" x14ac:dyDescent="0.25">
      <c r="A211" s="185"/>
      <c r="B211" s="25"/>
      <c r="C211" s="21" t="str">
        <f ca="1">+CONCATENATE(I211," ",G211)</f>
        <v>b) 0</v>
      </c>
      <c r="D211" s="22"/>
      <c r="G211" s="34">
        <f ca="1">IF(J210="FIN","",LOOKUP(I209,DATOS!A:A,DATOS!K:K))</f>
        <v>0</v>
      </c>
      <c r="I211" s="31" t="s">
        <v>52</v>
      </c>
      <c r="K211" s="16">
        <f ca="1">S210</f>
        <v>0</v>
      </c>
      <c r="L211" s="16"/>
      <c r="M211" s="16"/>
      <c r="N211" s="16"/>
      <c r="O211" s="16"/>
      <c r="P211" s="16">
        <f ca="1">O210-P210</f>
        <v>0</v>
      </c>
      <c r="Q211" s="17" t="s">
        <v>1</v>
      </c>
      <c r="R211" s="16" t="str">
        <f>CONCATENATE(B211,Q211)</f>
        <v>B</v>
      </c>
      <c r="S211" s="16"/>
    </row>
    <row r="212" spans="1:19" ht="15.6" x14ac:dyDescent="0.25">
      <c r="A212" s="185"/>
      <c r="B212" s="25"/>
      <c r="C212" s="21" t="str">
        <f ca="1">+CONCATENATE(I212," ",G212)</f>
        <v>c) 0</v>
      </c>
      <c r="D212" s="22"/>
      <c r="G212" s="34">
        <f ca="1">IF(J210="FIN","",LOOKUP(I209,DATOS!A:A,DATOS!L:L))</f>
        <v>0</v>
      </c>
      <c r="I212" s="31" t="s">
        <v>51</v>
      </c>
      <c r="K212" s="16"/>
      <c r="L212" s="16"/>
      <c r="M212" s="16"/>
      <c r="N212" s="16"/>
      <c r="O212" s="16"/>
      <c r="P212" s="16"/>
      <c r="Q212" s="17" t="s">
        <v>2</v>
      </c>
      <c r="R212" s="16" t="str">
        <f>CONCATENATE(B212,Q212)</f>
        <v>C</v>
      </c>
      <c r="S212" s="16"/>
    </row>
    <row r="213" spans="1:19" ht="15.6" x14ac:dyDescent="0.25">
      <c r="A213" s="185"/>
      <c r="B213" s="25"/>
      <c r="C213" s="21" t="str">
        <f ca="1">+CONCATENATE(I213," ",G213)</f>
        <v>d) 0</v>
      </c>
      <c r="D213" s="22"/>
      <c r="G213" s="34">
        <f ca="1">IF(J210="FIN","",LOOKUP(I209,DATOS!A:A,DATOS!M:M))</f>
        <v>0</v>
      </c>
      <c r="I213" s="31" t="s">
        <v>43</v>
      </c>
      <c r="K213" s="16"/>
      <c r="L213" s="16"/>
      <c r="M213" s="16"/>
      <c r="N213" s="16"/>
      <c r="O213" s="16"/>
      <c r="P213" s="16"/>
      <c r="Q213" s="17" t="s">
        <v>3</v>
      </c>
      <c r="R213" s="16" t="str">
        <f>CONCATENATE(B213,Q213)</f>
        <v>D</v>
      </c>
      <c r="S213" s="16"/>
    </row>
    <row r="214" spans="1:19" ht="15.6" x14ac:dyDescent="0.25">
      <c r="A214" s="9"/>
      <c r="B214" s="26"/>
      <c r="C214" s="23"/>
      <c r="D214" s="24"/>
      <c r="J214" s="15"/>
    </row>
    <row r="215" spans="1:19" ht="15.6" x14ac:dyDescent="0.25">
      <c r="A215" s="9"/>
      <c r="B215" s="27"/>
      <c r="C215" s="19" t="str">
        <f ca="1">+CONCATENATE(K215,".- ",G215)</f>
        <v>36.- 0</v>
      </c>
      <c r="D215" s="20"/>
      <c r="E215" s="9"/>
      <c r="F215" s="9"/>
      <c r="G215" s="36">
        <f ca="1">IF(J216="FIN","",LOOKUP(I215,DATOS!A:A,DATOS!G:G))</f>
        <v>0</v>
      </c>
      <c r="H215" s="36">
        <f ca="1">IF(J216="FIN",0,LOOKUP(I215,DATOS!A:A,DATOS!N:N))</f>
        <v>0</v>
      </c>
      <c r="I215" s="31">
        <f>+I209+1</f>
        <v>531</v>
      </c>
      <c r="J215" s="56">
        <f>IF(LOOKUP(I215,DATOS!A:A,DATOS!C:C)=0,J209,(LOOKUP(I215,DATOS!A:A,DATOS!C:C)))</f>
        <v>9</v>
      </c>
      <c r="K215" s="18">
        <f>+K209+1</f>
        <v>36</v>
      </c>
      <c r="L215" s="16" t="s">
        <v>31</v>
      </c>
      <c r="M215" s="16" t="s">
        <v>32</v>
      </c>
      <c r="N215" s="16" t="s">
        <v>37</v>
      </c>
      <c r="O215" s="16" t="s">
        <v>33</v>
      </c>
      <c r="P215" s="16" t="s">
        <v>34</v>
      </c>
      <c r="Q215" s="16" t="s">
        <v>35</v>
      </c>
      <c r="R215" s="16" t="str">
        <f ca="1">CONCATENATE("X",H215)</f>
        <v>X0</v>
      </c>
      <c r="S215" s="16" t="s">
        <v>36</v>
      </c>
    </row>
    <row r="216" spans="1:19" ht="15.6" x14ac:dyDescent="0.25">
      <c r="A216" s="185">
        <f ca="1">IF($E$2="X",0,IF(K217&gt;2,H215,K217))</f>
        <v>0</v>
      </c>
      <c r="B216" s="25"/>
      <c r="C216" s="21" t="str">
        <f ca="1">+CONCATENATE(I216," ",G216)</f>
        <v>a) 0</v>
      </c>
      <c r="D216" s="22"/>
      <c r="G216" s="34">
        <f ca="1">IF(J216="FIN","",LOOKUP(I215,DATOS!A:A,DATOS!J:J))</f>
        <v>0</v>
      </c>
      <c r="I216" s="31" t="s">
        <v>53</v>
      </c>
      <c r="J216" s="37" t="str">
        <f>IF(J210="FIN","FIN",IF(J215=J209,"","FIN"))</f>
        <v/>
      </c>
      <c r="K216" s="16" t="s">
        <v>5</v>
      </c>
      <c r="L216" s="16">
        <f ca="1">IF(M216&gt;0,0,P216)</f>
        <v>0</v>
      </c>
      <c r="M216" s="16">
        <f ca="1">IF(P217&gt;0,1,0)</f>
        <v>0</v>
      </c>
      <c r="N216" s="16">
        <f ca="1">IF(M216=1,-1/COUNTA(Q216:Q219),0)</f>
        <v>0</v>
      </c>
      <c r="O216" s="16">
        <f>COUNTA(B216:B219)</f>
        <v>0</v>
      </c>
      <c r="P216" s="16">
        <f ca="1">COUNTIF(R216:R219,R215)</f>
        <v>0</v>
      </c>
      <c r="Q216" s="17" t="s">
        <v>0</v>
      </c>
      <c r="R216" s="16" t="str">
        <f>CONCATENATE(B216,Q216)</f>
        <v>A</v>
      </c>
      <c r="S216" s="16">
        <f ca="1">IF(P216&gt;0,P216+O216,O216*3)</f>
        <v>0</v>
      </c>
    </row>
    <row r="217" spans="1:19" ht="15.6" x14ac:dyDescent="0.25">
      <c r="A217" s="185"/>
      <c r="B217" s="25"/>
      <c r="C217" s="21" t="str">
        <f ca="1">+CONCATENATE(I217," ",G217)</f>
        <v>b) 0</v>
      </c>
      <c r="D217" s="22"/>
      <c r="G217" s="34">
        <f ca="1">IF(J216="FIN","",LOOKUP(I215,DATOS!A:A,DATOS!K:K))</f>
        <v>0</v>
      </c>
      <c r="I217" s="31" t="s">
        <v>52</v>
      </c>
      <c r="K217" s="16">
        <f ca="1">S216</f>
        <v>0</v>
      </c>
      <c r="L217" s="16"/>
      <c r="M217" s="16"/>
      <c r="N217" s="16"/>
      <c r="O217" s="16"/>
      <c r="P217" s="16">
        <f ca="1">O216-P216</f>
        <v>0</v>
      </c>
      <c r="Q217" s="17" t="s">
        <v>1</v>
      </c>
      <c r="R217" s="16" t="str">
        <f>CONCATENATE(B217,Q217)</f>
        <v>B</v>
      </c>
      <c r="S217" s="16"/>
    </row>
    <row r="218" spans="1:19" ht="15.6" x14ac:dyDescent="0.25">
      <c r="A218" s="185"/>
      <c r="B218" s="25"/>
      <c r="C218" s="21" t="str">
        <f ca="1">+CONCATENATE(I218," ",G218)</f>
        <v>c) 0</v>
      </c>
      <c r="D218" s="22"/>
      <c r="G218" s="34">
        <f ca="1">IF(J216="FIN","",LOOKUP(I215,DATOS!A:A,DATOS!L:L))</f>
        <v>0</v>
      </c>
      <c r="I218" s="31" t="s">
        <v>51</v>
      </c>
      <c r="K218" s="16"/>
      <c r="L218" s="16"/>
      <c r="M218" s="16"/>
      <c r="N218" s="16"/>
      <c r="O218" s="16"/>
      <c r="P218" s="16"/>
      <c r="Q218" s="17" t="s">
        <v>2</v>
      </c>
      <c r="R218" s="16" t="str">
        <f>CONCATENATE(B218,Q218)</f>
        <v>C</v>
      </c>
      <c r="S218" s="16"/>
    </row>
    <row r="219" spans="1:19" ht="15.6" x14ac:dyDescent="0.25">
      <c r="A219" s="185"/>
      <c r="B219" s="25"/>
      <c r="C219" s="21" t="str">
        <f ca="1">+CONCATENATE(I219," ",G219)</f>
        <v>d) 0</v>
      </c>
      <c r="D219" s="22"/>
      <c r="G219" s="34">
        <f ca="1">IF(J216="FIN","",LOOKUP(I215,DATOS!A:A,DATOS!M:M))</f>
        <v>0</v>
      </c>
      <c r="I219" s="31" t="s">
        <v>43</v>
      </c>
      <c r="K219" s="16"/>
      <c r="L219" s="16"/>
      <c r="M219" s="16"/>
      <c r="N219" s="16"/>
      <c r="O219" s="16"/>
      <c r="P219" s="16"/>
      <c r="Q219" s="17" t="s">
        <v>3</v>
      </c>
      <c r="R219" s="16" t="str">
        <f>CONCATENATE(B219,Q219)</f>
        <v>D</v>
      </c>
      <c r="S219" s="16"/>
    </row>
    <row r="220" spans="1:19" ht="15.6" x14ac:dyDescent="0.25">
      <c r="A220" s="9"/>
      <c r="B220" s="26"/>
      <c r="C220" s="23"/>
      <c r="D220" s="24"/>
      <c r="J220" s="15"/>
    </row>
    <row r="221" spans="1:19" ht="15.6" x14ac:dyDescent="0.25">
      <c r="A221" s="9"/>
      <c r="B221" s="27"/>
      <c r="C221" s="19" t="str">
        <f ca="1">+CONCATENATE(K221,".- ",G221)</f>
        <v>37.- 0</v>
      </c>
      <c r="D221" s="20"/>
      <c r="E221" s="9"/>
      <c r="F221" s="9"/>
      <c r="G221" s="36">
        <f ca="1">IF(J222="FIN","",LOOKUP(I221,DATOS!A:A,DATOS!G:G))</f>
        <v>0</v>
      </c>
      <c r="H221" s="36">
        <f ca="1">IF(J222="FIN",0,LOOKUP(I221,DATOS!A:A,DATOS!N:N))</f>
        <v>0</v>
      </c>
      <c r="I221" s="31">
        <f>+I215+1</f>
        <v>532</v>
      </c>
      <c r="J221" s="56">
        <f>IF(LOOKUP(I221,DATOS!A:A,DATOS!C:C)=0,J215,(LOOKUP(I221,DATOS!A:A,DATOS!C:C)))</f>
        <v>9</v>
      </c>
      <c r="K221" s="18">
        <f>+K215+1</f>
        <v>37</v>
      </c>
      <c r="L221" s="16" t="s">
        <v>31</v>
      </c>
      <c r="M221" s="16" t="s">
        <v>32</v>
      </c>
      <c r="N221" s="16" t="s">
        <v>37</v>
      </c>
      <c r="O221" s="16" t="s">
        <v>33</v>
      </c>
      <c r="P221" s="16" t="s">
        <v>34</v>
      </c>
      <c r="Q221" s="16" t="s">
        <v>35</v>
      </c>
      <c r="R221" s="16" t="str">
        <f ca="1">CONCATENATE("X",H221)</f>
        <v>X0</v>
      </c>
      <c r="S221" s="16" t="s">
        <v>36</v>
      </c>
    </row>
    <row r="222" spans="1:19" ht="15.6" x14ac:dyDescent="0.25">
      <c r="A222" s="185">
        <f ca="1">IF($E$2="X",0,IF(K223&gt;2,H221,K223))</f>
        <v>0</v>
      </c>
      <c r="B222" s="25"/>
      <c r="C222" s="21" t="str">
        <f ca="1">+CONCATENATE(I222," ",G222)</f>
        <v>a) 0</v>
      </c>
      <c r="D222" s="22"/>
      <c r="G222" s="34">
        <f ca="1">IF(J222="FIN","",LOOKUP(I221,DATOS!A:A,DATOS!J:J))</f>
        <v>0</v>
      </c>
      <c r="I222" s="31" t="s">
        <v>53</v>
      </c>
      <c r="J222" s="37" t="str">
        <f>IF(J216="FIN","FIN",IF(J221=J215,"","FIN"))</f>
        <v/>
      </c>
      <c r="K222" s="16" t="s">
        <v>5</v>
      </c>
      <c r="L222" s="16">
        <f ca="1">IF(M222&gt;0,0,P222)</f>
        <v>0</v>
      </c>
      <c r="M222" s="16">
        <f ca="1">IF(P223&gt;0,1,0)</f>
        <v>0</v>
      </c>
      <c r="N222" s="16">
        <f ca="1">IF(M222=1,-1/COUNTA(Q222:Q225),0)</f>
        <v>0</v>
      </c>
      <c r="O222" s="16">
        <f>COUNTA(B222:B225)</f>
        <v>0</v>
      </c>
      <c r="P222" s="16">
        <f ca="1">COUNTIF(R222:R225,R221)</f>
        <v>0</v>
      </c>
      <c r="Q222" s="17" t="s">
        <v>0</v>
      </c>
      <c r="R222" s="16" t="str">
        <f>CONCATENATE(B222,Q222)</f>
        <v>A</v>
      </c>
      <c r="S222" s="16">
        <f ca="1">IF(P222&gt;0,P222+O222,O222*3)</f>
        <v>0</v>
      </c>
    </row>
    <row r="223" spans="1:19" ht="15.6" x14ac:dyDescent="0.25">
      <c r="A223" s="185"/>
      <c r="B223" s="25"/>
      <c r="C223" s="21" t="str">
        <f ca="1">+CONCATENATE(I223," ",G223)</f>
        <v>b) 0</v>
      </c>
      <c r="D223" s="22"/>
      <c r="G223" s="34">
        <f ca="1">IF(J222="FIN","",LOOKUP(I221,DATOS!A:A,DATOS!K:K))</f>
        <v>0</v>
      </c>
      <c r="I223" s="31" t="s">
        <v>52</v>
      </c>
      <c r="K223" s="16">
        <f ca="1">S222</f>
        <v>0</v>
      </c>
      <c r="L223" s="16"/>
      <c r="M223" s="16"/>
      <c r="N223" s="16"/>
      <c r="O223" s="16"/>
      <c r="P223" s="16">
        <f ca="1">O222-P222</f>
        <v>0</v>
      </c>
      <c r="Q223" s="17" t="s">
        <v>1</v>
      </c>
      <c r="R223" s="16" t="str">
        <f>CONCATENATE(B223,Q223)</f>
        <v>B</v>
      </c>
      <c r="S223" s="16"/>
    </row>
    <row r="224" spans="1:19" ht="15.6" x14ac:dyDescent="0.25">
      <c r="A224" s="185"/>
      <c r="B224" s="25"/>
      <c r="C224" s="21" t="str">
        <f ca="1">+CONCATENATE(I224," ",G224)</f>
        <v>c) 0</v>
      </c>
      <c r="D224" s="22"/>
      <c r="G224" s="34">
        <f ca="1">IF(J222="FIN","",LOOKUP(I221,DATOS!A:A,DATOS!L:L))</f>
        <v>0</v>
      </c>
      <c r="I224" s="31" t="s">
        <v>51</v>
      </c>
      <c r="K224" s="16"/>
      <c r="L224" s="16"/>
      <c r="M224" s="16"/>
      <c r="N224" s="16"/>
      <c r="O224" s="16"/>
      <c r="P224" s="16"/>
      <c r="Q224" s="17" t="s">
        <v>2</v>
      </c>
      <c r="R224" s="16" t="str">
        <f>CONCATENATE(B224,Q224)</f>
        <v>C</v>
      </c>
      <c r="S224" s="16"/>
    </row>
    <row r="225" spans="1:19" ht="15.6" x14ac:dyDescent="0.25">
      <c r="A225" s="185"/>
      <c r="B225" s="25"/>
      <c r="C225" s="21" t="str">
        <f ca="1">+CONCATENATE(I225," ",G225)</f>
        <v>d) 0</v>
      </c>
      <c r="D225" s="22"/>
      <c r="G225" s="34">
        <f ca="1">IF(J222="FIN","",LOOKUP(I221,DATOS!A:A,DATOS!M:M))</f>
        <v>0</v>
      </c>
      <c r="I225" s="31" t="s">
        <v>43</v>
      </c>
      <c r="K225" s="16"/>
      <c r="L225" s="16"/>
      <c r="M225" s="16"/>
      <c r="N225" s="16"/>
      <c r="O225" s="16"/>
      <c r="P225" s="16"/>
      <c r="Q225" s="17" t="s">
        <v>3</v>
      </c>
      <c r="R225" s="16" t="str">
        <f>CONCATENATE(B225,Q225)</f>
        <v>D</v>
      </c>
      <c r="S225" s="16"/>
    </row>
    <row r="226" spans="1:19" ht="15.6" x14ac:dyDescent="0.25">
      <c r="A226" s="9"/>
      <c r="B226" s="26"/>
      <c r="C226" s="23"/>
      <c r="D226" s="24"/>
      <c r="J226" s="15"/>
    </row>
    <row r="227" spans="1:19" ht="15.6" x14ac:dyDescent="0.25">
      <c r="A227" s="9"/>
      <c r="B227" s="27"/>
      <c r="C227" s="19" t="str">
        <f ca="1">+CONCATENATE(K227,".- ",G227)</f>
        <v>38.- 0</v>
      </c>
      <c r="D227" s="20"/>
      <c r="E227" s="9"/>
      <c r="F227" s="9"/>
      <c r="G227" s="36">
        <f ca="1">IF(J228="FIN","",LOOKUP(I227,DATOS!A:A,DATOS!G:G))</f>
        <v>0</v>
      </c>
      <c r="H227" s="36">
        <f ca="1">IF(J228="FIN",0,LOOKUP(I227,DATOS!A:A,DATOS!N:N))</f>
        <v>0</v>
      </c>
      <c r="I227" s="31">
        <f>+I221+1</f>
        <v>533</v>
      </c>
      <c r="J227" s="56">
        <f>IF(LOOKUP(I227,DATOS!A:A,DATOS!C:C)=0,J221,(LOOKUP(I227,DATOS!A:A,DATOS!C:C)))</f>
        <v>9</v>
      </c>
      <c r="K227" s="18">
        <f>+K221+1</f>
        <v>38</v>
      </c>
      <c r="L227" s="16" t="s">
        <v>31</v>
      </c>
      <c r="M227" s="16" t="s">
        <v>32</v>
      </c>
      <c r="N227" s="16" t="s">
        <v>37</v>
      </c>
      <c r="O227" s="16" t="s">
        <v>33</v>
      </c>
      <c r="P227" s="16" t="s">
        <v>34</v>
      </c>
      <c r="Q227" s="16" t="s">
        <v>35</v>
      </c>
      <c r="R227" s="16" t="str">
        <f ca="1">CONCATENATE("X",H227)</f>
        <v>X0</v>
      </c>
      <c r="S227" s="16" t="s">
        <v>36</v>
      </c>
    </row>
    <row r="228" spans="1:19" ht="15.6" x14ac:dyDescent="0.25">
      <c r="A228" s="185">
        <f ca="1">IF($E$2="X",0,IF(K229&gt;2,H227,K229))</f>
        <v>0</v>
      </c>
      <c r="B228" s="25"/>
      <c r="C228" s="21" t="str">
        <f ca="1">+CONCATENATE(I228," ",G228)</f>
        <v>a) 0</v>
      </c>
      <c r="D228" s="22"/>
      <c r="G228" s="34">
        <f ca="1">IF(J228="FIN","",LOOKUP(I227,DATOS!A:A,DATOS!J:J))</f>
        <v>0</v>
      </c>
      <c r="I228" s="31" t="s">
        <v>53</v>
      </c>
      <c r="J228" s="37" t="str">
        <f>IF(J222="FIN","FIN",IF(J227=J221,"","FIN"))</f>
        <v/>
      </c>
      <c r="K228" s="16" t="s">
        <v>5</v>
      </c>
      <c r="L228" s="16">
        <f ca="1">IF(M228&gt;0,0,P228)</f>
        <v>0</v>
      </c>
      <c r="M228" s="16">
        <f ca="1">IF(P229&gt;0,1,0)</f>
        <v>0</v>
      </c>
      <c r="N228" s="16">
        <f ca="1">IF(M228=1,-1/COUNTA(Q228:Q231),0)</f>
        <v>0</v>
      </c>
      <c r="O228" s="16">
        <f>COUNTA(B228:B231)</f>
        <v>0</v>
      </c>
      <c r="P228" s="16">
        <f ca="1">COUNTIF(R228:R231,R227)</f>
        <v>0</v>
      </c>
      <c r="Q228" s="17" t="s">
        <v>0</v>
      </c>
      <c r="R228" s="16" t="str">
        <f>CONCATENATE(B228,Q228)</f>
        <v>A</v>
      </c>
      <c r="S228" s="16">
        <f ca="1">IF(P228&gt;0,P228+O228,O228*3)</f>
        <v>0</v>
      </c>
    </row>
    <row r="229" spans="1:19" ht="15.6" x14ac:dyDescent="0.25">
      <c r="A229" s="185"/>
      <c r="B229" s="25"/>
      <c r="C229" s="21" t="str">
        <f ca="1">+CONCATENATE(I229," ",G229)</f>
        <v>b) 0</v>
      </c>
      <c r="D229" s="22"/>
      <c r="G229" s="34">
        <f ca="1">IF(J228="FIN","",LOOKUP(I227,DATOS!A:A,DATOS!K:K))</f>
        <v>0</v>
      </c>
      <c r="I229" s="31" t="s">
        <v>52</v>
      </c>
      <c r="K229" s="16">
        <f ca="1">S228</f>
        <v>0</v>
      </c>
      <c r="L229" s="16"/>
      <c r="M229" s="16"/>
      <c r="N229" s="16"/>
      <c r="O229" s="16"/>
      <c r="P229" s="16">
        <f ca="1">O228-P228</f>
        <v>0</v>
      </c>
      <c r="Q229" s="17" t="s">
        <v>1</v>
      </c>
      <c r="R229" s="16" t="str">
        <f>CONCATENATE(B229,Q229)</f>
        <v>B</v>
      </c>
      <c r="S229" s="16"/>
    </row>
    <row r="230" spans="1:19" ht="15.6" x14ac:dyDescent="0.25">
      <c r="A230" s="185"/>
      <c r="B230" s="25"/>
      <c r="C230" s="21" t="str">
        <f ca="1">+CONCATENATE(I230," ",G230)</f>
        <v>c) 0</v>
      </c>
      <c r="D230" s="22"/>
      <c r="G230" s="34">
        <f ca="1">IF(J228="FIN","",LOOKUP(I227,DATOS!A:A,DATOS!L:L))</f>
        <v>0</v>
      </c>
      <c r="I230" s="31" t="s">
        <v>51</v>
      </c>
      <c r="K230" s="16"/>
      <c r="L230" s="16"/>
      <c r="M230" s="16"/>
      <c r="N230" s="16"/>
      <c r="O230" s="16"/>
      <c r="P230" s="16"/>
      <c r="Q230" s="17" t="s">
        <v>2</v>
      </c>
      <c r="R230" s="16" t="str">
        <f>CONCATENATE(B230,Q230)</f>
        <v>C</v>
      </c>
      <c r="S230" s="16"/>
    </row>
    <row r="231" spans="1:19" ht="15.6" x14ac:dyDescent="0.25">
      <c r="A231" s="185"/>
      <c r="B231" s="25"/>
      <c r="C231" s="21" t="str">
        <f ca="1">+CONCATENATE(I231," ",G231)</f>
        <v>d) 0</v>
      </c>
      <c r="D231" s="22"/>
      <c r="G231" s="34">
        <f ca="1">IF(J228="FIN","",LOOKUP(I227,DATOS!A:A,DATOS!M:M))</f>
        <v>0</v>
      </c>
      <c r="I231" s="31" t="s">
        <v>43</v>
      </c>
      <c r="K231" s="16"/>
      <c r="L231" s="16"/>
      <c r="M231" s="16"/>
      <c r="N231" s="16"/>
      <c r="O231" s="16"/>
      <c r="P231" s="16"/>
      <c r="Q231" s="17" t="s">
        <v>3</v>
      </c>
      <c r="R231" s="16" t="str">
        <f>CONCATENATE(B231,Q231)</f>
        <v>D</v>
      </c>
      <c r="S231" s="16"/>
    </row>
    <row r="232" spans="1:19" ht="15.6" x14ac:dyDescent="0.25">
      <c r="A232" s="9"/>
      <c r="B232" s="26"/>
      <c r="C232" s="23"/>
      <c r="D232" s="24"/>
      <c r="J232" s="15"/>
    </row>
    <row r="233" spans="1:19" ht="15.6" x14ac:dyDescent="0.25">
      <c r="A233" s="9"/>
      <c r="B233" s="27"/>
      <c r="C233" s="19" t="str">
        <f ca="1">+CONCATENATE(K233,".- ",G233)</f>
        <v>39.- 0</v>
      </c>
      <c r="D233" s="20"/>
      <c r="E233" s="9"/>
      <c r="F233" s="9"/>
      <c r="G233" s="36">
        <f ca="1">IF(J234="FIN","",LOOKUP(I233,DATOS!A:A,DATOS!G:G))</f>
        <v>0</v>
      </c>
      <c r="H233" s="36">
        <f ca="1">IF(J234="FIN",0,LOOKUP(I233,DATOS!A:A,DATOS!N:N))</f>
        <v>0</v>
      </c>
      <c r="I233" s="31">
        <f>+I227+1</f>
        <v>534</v>
      </c>
      <c r="J233" s="56">
        <f>IF(LOOKUP(I233,DATOS!A:A,DATOS!C:C)=0,J227,(LOOKUP(I233,DATOS!A:A,DATOS!C:C)))</f>
        <v>9</v>
      </c>
      <c r="K233" s="18">
        <f>+K227+1</f>
        <v>39</v>
      </c>
      <c r="L233" s="16" t="s">
        <v>31</v>
      </c>
      <c r="M233" s="16" t="s">
        <v>32</v>
      </c>
      <c r="N233" s="16" t="s">
        <v>37</v>
      </c>
      <c r="O233" s="16" t="s">
        <v>33</v>
      </c>
      <c r="P233" s="16" t="s">
        <v>34</v>
      </c>
      <c r="Q233" s="16" t="s">
        <v>35</v>
      </c>
      <c r="R233" s="16" t="str">
        <f ca="1">CONCATENATE("X",H233)</f>
        <v>X0</v>
      </c>
      <c r="S233" s="16" t="s">
        <v>36</v>
      </c>
    </row>
    <row r="234" spans="1:19" ht="15.6" x14ac:dyDescent="0.25">
      <c r="A234" s="185">
        <f ca="1">IF($E$2="X",0,IF(K235&gt;2,H233,K235))</f>
        <v>0</v>
      </c>
      <c r="B234" s="25"/>
      <c r="C234" s="21" t="str">
        <f ca="1">+CONCATENATE(I234," ",G234)</f>
        <v>a) 0</v>
      </c>
      <c r="D234" s="22"/>
      <c r="G234" s="34">
        <f ca="1">IF(J234="FIN","",LOOKUP(I233,DATOS!A:A,DATOS!J:J))</f>
        <v>0</v>
      </c>
      <c r="I234" s="31" t="s">
        <v>53</v>
      </c>
      <c r="J234" s="37" t="str">
        <f>IF(J228="FIN","FIN",IF(J233=J227,"","FIN"))</f>
        <v/>
      </c>
      <c r="K234" s="16" t="s">
        <v>5</v>
      </c>
      <c r="L234" s="16">
        <f ca="1">IF(M234&gt;0,0,P234)</f>
        <v>0</v>
      </c>
      <c r="M234" s="16">
        <f ca="1">IF(P235&gt;0,1,0)</f>
        <v>0</v>
      </c>
      <c r="N234" s="16">
        <f ca="1">IF(M234=1,-1/COUNTA(Q234:Q237),0)</f>
        <v>0</v>
      </c>
      <c r="O234" s="16">
        <f>COUNTA(B234:B237)</f>
        <v>0</v>
      </c>
      <c r="P234" s="16">
        <f ca="1">COUNTIF(R234:R237,R233)</f>
        <v>0</v>
      </c>
      <c r="Q234" s="17" t="s">
        <v>0</v>
      </c>
      <c r="R234" s="16" t="str">
        <f>CONCATENATE(B234,Q234)</f>
        <v>A</v>
      </c>
      <c r="S234" s="16">
        <f ca="1">IF(P234&gt;0,P234+O234,O234*3)</f>
        <v>0</v>
      </c>
    </row>
    <row r="235" spans="1:19" ht="15.6" x14ac:dyDescent="0.25">
      <c r="A235" s="185"/>
      <c r="B235" s="25"/>
      <c r="C235" s="21" t="str">
        <f ca="1">+CONCATENATE(I235," ",G235)</f>
        <v>b) 0</v>
      </c>
      <c r="D235" s="22"/>
      <c r="G235" s="34">
        <f ca="1">IF(J234="FIN","",LOOKUP(I233,DATOS!A:A,DATOS!K:K))</f>
        <v>0</v>
      </c>
      <c r="I235" s="31" t="s">
        <v>52</v>
      </c>
      <c r="K235" s="16">
        <f ca="1">S234</f>
        <v>0</v>
      </c>
      <c r="L235" s="16"/>
      <c r="M235" s="16"/>
      <c r="N235" s="16"/>
      <c r="O235" s="16"/>
      <c r="P235" s="16">
        <f ca="1">O234-P234</f>
        <v>0</v>
      </c>
      <c r="Q235" s="17" t="s">
        <v>1</v>
      </c>
      <c r="R235" s="16" t="str">
        <f>CONCATENATE(B235,Q235)</f>
        <v>B</v>
      </c>
      <c r="S235" s="16"/>
    </row>
    <row r="236" spans="1:19" ht="15.6" x14ac:dyDescent="0.25">
      <c r="A236" s="185"/>
      <c r="B236" s="25"/>
      <c r="C236" s="21" t="str">
        <f ca="1">+CONCATENATE(I236," ",G236)</f>
        <v>c) 0</v>
      </c>
      <c r="D236" s="22"/>
      <c r="G236" s="34">
        <f ca="1">IF(J234="FIN","",LOOKUP(I233,DATOS!A:A,DATOS!L:L))</f>
        <v>0</v>
      </c>
      <c r="I236" s="31" t="s">
        <v>51</v>
      </c>
      <c r="K236" s="16"/>
      <c r="L236" s="16"/>
      <c r="M236" s="16"/>
      <c r="N236" s="16"/>
      <c r="O236" s="16"/>
      <c r="P236" s="16"/>
      <c r="Q236" s="17" t="s">
        <v>2</v>
      </c>
      <c r="R236" s="16" t="str">
        <f>CONCATENATE(B236,Q236)</f>
        <v>C</v>
      </c>
      <c r="S236" s="16"/>
    </row>
    <row r="237" spans="1:19" ht="15.6" x14ac:dyDescent="0.25">
      <c r="A237" s="185"/>
      <c r="B237" s="25"/>
      <c r="C237" s="21" t="str">
        <f ca="1">+CONCATENATE(I237," ",G237)</f>
        <v>d) 0</v>
      </c>
      <c r="D237" s="22"/>
      <c r="G237" s="34">
        <f ca="1">IF(J234="FIN","",LOOKUP(I233,DATOS!A:A,DATOS!M:M))</f>
        <v>0</v>
      </c>
      <c r="I237" s="31" t="s">
        <v>43</v>
      </c>
      <c r="K237" s="16"/>
      <c r="L237" s="16"/>
      <c r="M237" s="16"/>
      <c r="N237" s="16"/>
      <c r="O237" s="16"/>
      <c r="P237" s="16"/>
      <c r="Q237" s="17" t="s">
        <v>3</v>
      </c>
      <c r="R237" s="16" t="str">
        <f>CONCATENATE(B237,Q237)</f>
        <v>D</v>
      </c>
      <c r="S237" s="16"/>
    </row>
    <row r="238" spans="1:19" ht="15.6" x14ac:dyDescent="0.25">
      <c r="A238" s="9"/>
      <c r="B238" s="26"/>
      <c r="C238" s="23"/>
      <c r="D238" s="24"/>
      <c r="J238" s="15"/>
    </row>
    <row r="239" spans="1:19" ht="15.6" x14ac:dyDescent="0.25">
      <c r="A239" s="9"/>
      <c r="B239" s="27"/>
      <c r="C239" s="19" t="str">
        <f ca="1">+CONCATENATE(K239,".- ",G239)</f>
        <v>40.- 0</v>
      </c>
      <c r="D239" s="20"/>
      <c r="E239" s="9"/>
      <c r="F239" s="9"/>
      <c r="G239" s="36">
        <f ca="1">IF(J240="FIN","",LOOKUP(I239,DATOS!A:A,DATOS!G:G))</f>
        <v>0</v>
      </c>
      <c r="H239" s="36">
        <f ca="1">IF(J240="FIN",0,LOOKUP(I239,DATOS!A:A,DATOS!N:N))</f>
        <v>0</v>
      </c>
      <c r="I239" s="31">
        <f>+I233+1</f>
        <v>535</v>
      </c>
      <c r="J239" s="56">
        <f>IF(LOOKUP(I239,DATOS!A:A,DATOS!C:C)=0,J233,(LOOKUP(I239,DATOS!A:A,DATOS!C:C)))</f>
        <v>9</v>
      </c>
      <c r="K239" s="18">
        <f>+K233+1</f>
        <v>40</v>
      </c>
      <c r="L239" s="16" t="s">
        <v>31</v>
      </c>
      <c r="M239" s="16" t="s">
        <v>32</v>
      </c>
      <c r="N239" s="16" t="s">
        <v>37</v>
      </c>
      <c r="O239" s="16" t="s">
        <v>33</v>
      </c>
      <c r="P239" s="16" t="s">
        <v>34</v>
      </c>
      <c r="Q239" s="16" t="s">
        <v>35</v>
      </c>
      <c r="R239" s="16" t="str">
        <f ca="1">CONCATENATE("X",H239)</f>
        <v>X0</v>
      </c>
      <c r="S239" s="16" t="s">
        <v>36</v>
      </c>
    </row>
    <row r="240" spans="1:19" ht="15.6" x14ac:dyDescent="0.25">
      <c r="A240" s="185">
        <f ca="1">IF($E$2="X",0,IF(K241&gt;2,H239,K241))</f>
        <v>0</v>
      </c>
      <c r="B240" s="25"/>
      <c r="C240" s="21" t="str">
        <f ca="1">+CONCATENATE(I240," ",G240)</f>
        <v>a) 0</v>
      </c>
      <c r="D240" s="22"/>
      <c r="G240" s="34">
        <f ca="1">IF(J240="FIN","",LOOKUP(I239,DATOS!A:A,DATOS!J:J))</f>
        <v>0</v>
      </c>
      <c r="I240" s="31" t="s">
        <v>53</v>
      </c>
      <c r="J240" s="37" t="str">
        <f>IF(J234="FIN","FIN",IF(J239=J233,"","FIN"))</f>
        <v/>
      </c>
      <c r="K240" s="16" t="s">
        <v>5</v>
      </c>
      <c r="L240" s="16">
        <f ca="1">IF(M240&gt;0,0,P240)</f>
        <v>0</v>
      </c>
      <c r="M240" s="16">
        <f ca="1">IF(P241&gt;0,1,0)</f>
        <v>0</v>
      </c>
      <c r="N240" s="16">
        <f ca="1">IF(M240=1,-1/COUNTA(Q240:Q243),0)</f>
        <v>0</v>
      </c>
      <c r="O240" s="16">
        <f>COUNTA(B240:B243)</f>
        <v>0</v>
      </c>
      <c r="P240" s="16">
        <f ca="1">COUNTIF(R240:R243,R239)</f>
        <v>0</v>
      </c>
      <c r="Q240" s="17" t="s">
        <v>0</v>
      </c>
      <c r="R240" s="16" t="str">
        <f>CONCATENATE(B240,Q240)</f>
        <v>A</v>
      </c>
      <c r="S240" s="16">
        <f ca="1">IF(P240&gt;0,P240+O240,O240*3)</f>
        <v>0</v>
      </c>
    </row>
    <row r="241" spans="1:19" ht="15.6" x14ac:dyDescent="0.25">
      <c r="A241" s="185"/>
      <c r="B241" s="25"/>
      <c r="C241" s="21" t="str">
        <f ca="1">+CONCATENATE(I241," ",G241)</f>
        <v>b) 0</v>
      </c>
      <c r="D241" s="22"/>
      <c r="G241" s="34">
        <f ca="1">IF(J240="FIN","",LOOKUP(I239,DATOS!A:A,DATOS!K:K))</f>
        <v>0</v>
      </c>
      <c r="I241" s="31" t="s">
        <v>52</v>
      </c>
      <c r="K241" s="16">
        <f ca="1">S240</f>
        <v>0</v>
      </c>
      <c r="L241" s="16"/>
      <c r="M241" s="16"/>
      <c r="N241" s="16"/>
      <c r="O241" s="16"/>
      <c r="P241" s="16">
        <f ca="1">O240-P240</f>
        <v>0</v>
      </c>
      <c r="Q241" s="17" t="s">
        <v>1</v>
      </c>
      <c r="R241" s="16" t="str">
        <f>CONCATENATE(B241,Q241)</f>
        <v>B</v>
      </c>
      <c r="S241" s="16"/>
    </row>
    <row r="242" spans="1:19" ht="15.6" x14ac:dyDescent="0.25">
      <c r="A242" s="185"/>
      <c r="B242" s="25"/>
      <c r="C242" s="21" t="str">
        <f ca="1">+CONCATENATE(I242," ",G242)</f>
        <v>c) 0</v>
      </c>
      <c r="D242" s="22"/>
      <c r="G242" s="34">
        <f ca="1">IF(J240="FIN","",LOOKUP(I239,DATOS!A:A,DATOS!L:L))</f>
        <v>0</v>
      </c>
      <c r="I242" s="31" t="s">
        <v>51</v>
      </c>
      <c r="K242" s="16"/>
      <c r="L242" s="16"/>
      <c r="M242" s="16"/>
      <c r="N242" s="16"/>
      <c r="O242" s="16"/>
      <c r="P242" s="16"/>
      <c r="Q242" s="17" t="s">
        <v>2</v>
      </c>
      <c r="R242" s="16" t="str">
        <f>CONCATENATE(B242,Q242)</f>
        <v>C</v>
      </c>
      <c r="S242" s="16"/>
    </row>
    <row r="243" spans="1:19" ht="15.6" x14ac:dyDescent="0.25">
      <c r="A243" s="185"/>
      <c r="B243" s="25"/>
      <c r="C243" s="21" t="str">
        <f ca="1">+CONCATENATE(I243," ",G243)</f>
        <v>d) 0</v>
      </c>
      <c r="D243" s="22"/>
      <c r="G243" s="34">
        <f ca="1">IF(J240="FIN","",LOOKUP(I239,DATOS!A:A,DATOS!M:M))</f>
        <v>0</v>
      </c>
      <c r="I243" s="31" t="s">
        <v>43</v>
      </c>
      <c r="K243" s="16"/>
      <c r="L243" s="16"/>
      <c r="M243" s="16"/>
      <c r="N243" s="16"/>
      <c r="O243" s="16"/>
      <c r="P243" s="16"/>
      <c r="Q243" s="17" t="s">
        <v>3</v>
      </c>
      <c r="R243" s="16" t="str">
        <f>CONCATENATE(B243,Q243)</f>
        <v>D</v>
      </c>
      <c r="S243" s="16"/>
    </row>
    <row r="244" spans="1:19" ht="15.6" x14ac:dyDescent="0.25">
      <c r="A244" s="9"/>
      <c r="B244" s="26"/>
      <c r="C244" s="23"/>
      <c r="D244" s="24"/>
      <c r="J244" s="15"/>
    </row>
    <row r="245" spans="1:19" ht="15.6" x14ac:dyDescent="0.25">
      <c r="A245" s="9"/>
      <c r="B245" s="27"/>
      <c r="C245" s="19" t="str">
        <f ca="1">+CONCATENATE(K245,".- ",G245)</f>
        <v>41.- 0</v>
      </c>
      <c r="D245" s="20"/>
      <c r="E245" s="9"/>
      <c r="F245" s="9"/>
      <c r="G245" s="36">
        <f ca="1">IF(J246="FIN","",LOOKUP(I245,DATOS!A:A,DATOS!G:G))</f>
        <v>0</v>
      </c>
      <c r="H245" s="36">
        <f ca="1">IF(J246="FIN",0,LOOKUP(I245,DATOS!A:A,DATOS!N:N))</f>
        <v>0</v>
      </c>
      <c r="I245" s="31">
        <f>+I239+1</f>
        <v>536</v>
      </c>
      <c r="J245" s="56">
        <f>IF(LOOKUP(I245,DATOS!A:A,DATOS!C:C)=0,J239,(LOOKUP(I245,DATOS!A:A,DATOS!C:C)))</f>
        <v>9</v>
      </c>
      <c r="K245" s="18">
        <f>+K239+1</f>
        <v>41</v>
      </c>
      <c r="L245" s="16" t="s">
        <v>31</v>
      </c>
      <c r="M245" s="16" t="s">
        <v>32</v>
      </c>
      <c r="N245" s="16" t="s">
        <v>37</v>
      </c>
      <c r="O245" s="16" t="s">
        <v>33</v>
      </c>
      <c r="P245" s="16" t="s">
        <v>34</v>
      </c>
      <c r="Q245" s="16" t="s">
        <v>35</v>
      </c>
      <c r="R245" s="16" t="str">
        <f ca="1">CONCATENATE("X",H245)</f>
        <v>X0</v>
      </c>
      <c r="S245" s="16" t="s">
        <v>36</v>
      </c>
    </row>
    <row r="246" spans="1:19" ht="15.6" x14ac:dyDescent="0.25">
      <c r="A246" s="185">
        <f ca="1">IF($E$2="X",0,IF(K247&gt;2,H245,K247))</f>
        <v>0</v>
      </c>
      <c r="B246" s="25"/>
      <c r="C246" s="21" t="str">
        <f ca="1">+CONCATENATE(I246," ",G246)</f>
        <v>a) 0</v>
      </c>
      <c r="D246" s="22"/>
      <c r="G246" s="34">
        <f ca="1">IF(J246="FIN","",LOOKUP(I245,DATOS!A:A,DATOS!J:J))</f>
        <v>0</v>
      </c>
      <c r="I246" s="31" t="s">
        <v>53</v>
      </c>
      <c r="J246" s="37" t="str">
        <f>IF(J240="FIN","FIN",IF(J245=J239,"","FIN"))</f>
        <v/>
      </c>
      <c r="K246" s="16" t="s">
        <v>5</v>
      </c>
      <c r="L246" s="16">
        <f ca="1">IF(M246&gt;0,0,P246)</f>
        <v>0</v>
      </c>
      <c r="M246" s="16">
        <f ca="1">IF(P247&gt;0,1,0)</f>
        <v>0</v>
      </c>
      <c r="N246" s="16">
        <f ca="1">IF(M246=1,-1/COUNTA(Q246:Q249),0)</f>
        <v>0</v>
      </c>
      <c r="O246" s="16">
        <f>COUNTA(B246:B249)</f>
        <v>0</v>
      </c>
      <c r="P246" s="16">
        <f ca="1">COUNTIF(R246:R249,R245)</f>
        <v>0</v>
      </c>
      <c r="Q246" s="17" t="s">
        <v>0</v>
      </c>
      <c r="R246" s="16" t="str">
        <f>CONCATENATE(B246,Q246)</f>
        <v>A</v>
      </c>
      <c r="S246" s="16">
        <f ca="1">IF(P246&gt;0,P246+O246,O246*3)</f>
        <v>0</v>
      </c>
    </row>
    <row r="247" spans="1:19" ht="15.6" x14ac:dyDescent="0.25">
      <c r="A247" s="185"/>
      <c r="B247" s="25"/>
      <c r="C247" s="21" t="str">
        <f ca="1">+CONCATENATE(I247," ",G247)</f>
        <v>b) 0</v>
      </c>
      <c r="D247" s="22"/>
      <c r="G247" s="34">
        <f ca="1">IF(J246="FIN","",LOOKUP(I245,DATOS!A:A,DATOS!K:K))</f>
        <v>0</v>
      </c>
      <c r="I247" s="31" t="s">
        <v>52</v>
      </c>
      <c r="K247" s="16">
        <f ca="1">S246</f>
        <v>0</v>
      </c>
      <c r="L247" s="16"/>
      <c r="M247" s="16"/>
      <c r="N247" s="16"/>
      <c r="O247" s="16"/>
      <c r="P247" s="16">
        <f ca="1">O246-P246</f>
        <v>0</v>
      </c>
      <c r="Q247" s="17" t="s">
        <v>1</v>
      </c>
      <c r="R247" s="16" t="str">
        <f>CONCATENATE(B247,Q247)</f>
        <v>B</v>
      </c>
      <c r="S247" s="16"/>
    </row>
    <row r="248" spans="1:19" ht="15.6" x14ac:dyDescent="0.25">
      <c r="A248" s="185"/>
      <c r="B248" s="25"/>
      <c r="C248" s="21" t="str">
        <f ca="1">+CONCATENATE(I248," ",G248)</f>
        <v>c) 0</v>
      </c>
      <c r="D248" s="22"/>
      <c r="G248" s="34">
        <f ca="1">IF(J246="FIN","",LOOKUP(I245,DATOS!A:A,DATOS!L:L))</f>
        <v>0</v>
      </c>
      <c r="I248" s="31" t="s">
        <v>51</v>
      </c>
      <c r="K248" s="16"/>
      <c r="L248" s="16"/>
      <c r="M248" s="16"/>
      <c r="N248" s="16"/>
      <c r="O248" s="16"/>
      <c r="P248" s="16"/>
      <c r="Q248" s="17" t="s">
        <v>2</v>
      </c>
      <c r="R248" s="16" t="str">
        <f>CONCATENATE(B248,Q248)</f>
        <v>C</v>
      </c>
      <c r="S248" s="16"/>
    </row>
    <row r="249" spans="1:19" ht="15.6" x14ac:dyDescent="0.25">
      <c r="A249" s="185"/>
      <c r="B249" s="25"/>
      <c r="C249" s="21" t="str">
        <f ca="1">+CONCATENATE(I249," ",G249)</f>
        <v>d) 0</v>
      </c>
      <c r="D249" s="22"/>
      <c r="G249" s="34">
        <f ca="1">IF(J246="FIN","",LOOKUP(I245,DATOS!A:A,DATOS!M:M))</f>
        <v>0</v>
      </c>
      <c r="I249" s="31" t="s">
        <v>43</v>
      </c>
      <c r="K249" s="16"/>
      <c r="L249" s="16"/>
      <c r="M249" s="16"/>
      <c r="N249" s="16"/>
      <c r="O249" s="16"/>
      <c r="P249" s="16"/>
      <c r="Q249" s="17" t="s">
        <v>3</v>
      </c>
      <c r="R249" s="16" t="str">
        <f>CONCATENATE(B249,Q249)</f>
        <v>D</v>
      </c>
      <c r="S249" s="16"/>
    </row>
    <row r="250" spans="1:19" ht="15.6" x14ac:dyDescent="0.25">
      <c r="A250" s="9"/>
      <c r="B250" s="26"/>
      <c r="C250" s="23"/>
      <c r="D250" s="24"/>
      <c r="J250" s="15"/>
    </row>
    <row r="251" spans="1:19" ht="15.6" x14ac:dyDescent="0.25">
      <c r="A251" s="9"/>
      <c r="B251" s="27"/>
      <c r="C251" s="19" t="str">
        <f ca="1">+CONCATENATE(K251,".- ",G251)</f>
        <v>42.- 0</v>
      </c>
      <c r="D251" s="20"/>
      <c r="E251" s="9"/>
      <c r="F251" s="9"/>
      <c r="G251" s="36">
        <f ca="1">IF(J252="FIN","",LOOKUP(I251,DATOS!A:A,DATOS!G:G))</f>
        <v>0</v>
      </c>
      <c r="H251" s="36">
        <f ca="1">IF(J252="FIN",0,LOOKUP(I251,DATOS!A:A,DATOS!N:N))</f>
        <v>0</v>
      </c>
      <c r="I251" s="31">
        <f>+I245+1</f>
        <v>537</v>
      </c>
      <c r="J251" s="56">
        <f>IF(LOOKUP(I251,DATOS!A:A,DATOS!C:C)=0,J245,(LOOKUP(I251,DATOS!A:A,DATOS!C:C)))</f>
        <v>9</v>
      </c>
      <c r="K251" s="18">
        <f>+K245+1</f>
        <v>42</v>
      </c>
      <c r="L251" s="16" t="s">
        <v>31</v>
      </c>
      <c r="M251" s="16" t="s">
        <v>32</v>
      </c>
      <c r="N251" s="16" t="s">
        <v>37</v>
      </c>
      <c r="O251" s="16" t="s">
        <v>33</v>
      </c>
      <c r="P251" s="16" t="s">
        <v>34</v>
      </c>
      <c r="Q251" s="16" t="s">
        <v>35</v>
      </c>
      <c r="R251" s="16" t="str">
        <f ca="1">CONCATENATE("X",H251)</f>
        <v>X0</v>
      </c>
      <c r="S251" s="16" t="s">
        <v>36</v>
      </c>
    </row>
    <row r="252" spans="1:19" ht="15.6" x14ac:dyDescent="0.25">
      <c r="A252" s="185">
        <f ca="1">IF($E$2="X",0,IF(K253&gt;2,H251,K253))</f>
        <v>0</v>
      </c>
      <c r="B252" s="25"/>
      <c r="C252" s="21" t="str">
        <f ca="1">+CONCATENATE(I252," ",G252)</f>
        <v>a) 0</v>
      </c>
      <c r="D252" s="22"/>
      <c r="G252" s="34">
        <f ca="1">IF(J252="FIN","",LOOKUP(I251,DATOS!A:A,DATOS!J:J))</f>
        <v>0</v>
      </c>
      <c r="I252" s="31" t="s">
        <v>53</v>
      </c>
      <c r="J252" s="37" t="str">
        <f>IF(J246="FIN","FIN",IF(J251=J245,"","FIN"))</f>
        <v/>
      </c>
      <c r="K252" s="16" t="s">
        <v>5</v>
      </c>
      <c r="L252" s="16">
        <f ca="1">IF(M252&gt;0,0,P252)</f>
        <v>0</v>
      </c>
      <c r="M252" s="16">
        <f ca="1">IF(P253&gt;0,1,0)</f>
        <v>0</v>
      </c>
      <c r="N252" s="16">
        <f ca="1">IF(M252=1,-1/COUNTA(Q252:Q255),0)</f>
        <v>0</v>
      </c>
      <c r="O252" s="16">
        <f>COUNTA(B252:B255)</f>
        <v>0</v>
      </c>
      <c r="P252" s="16">
        <f ca="1">COUNTIF(R252:R255,R251)</f>
        <v>0</v>
      </c>
      <c r="Q252" s="17" t="s">
        <v>0</v>
      </c>
      <c r="R252" s="16" t="str">
        <f>CONCATENATE(B252,Q252)</f>
        <v>A</v>
      </c>
      <c r="S252" s="16">
        <f ca="1">IF(P252&gt;0,P252+O252,O252*3)</f>
        <v>0</v>
      </c>
    </row>
    <row r="253" spans="1:19" ht="15.6" x14ac:dyDescent="0.25">
      <c r="A253" s="185"/>
      <c r="B253" s="25"/>
      <c r="C253" s="21" t="str">
        <f ca="1">+CONCATENATE(I253," ",G253)</f>
        <v>b) 0</v>
      </c>
      <c r="D253" s="22"/>
      <c r="G253" s="34">
        <f ca="1">IF(J252="FIN","",LOOKUP(I251,DATOS!A:A,DATOS!K:K))</f>
        <v>0</v>
      </c>
      <c r="I253" s="31" t="s">
        <v>52</v>
      </c>
      <c r="K253" s="16">
        <f ca="1">S252</f>
        <v>0</v>
      </c>
      <c r="L253" s="16"/>
      <c r="M253" s="16"/>
      <c r="N253" s="16"/>
      <c r="O253" s="16"/>
      <c r="P253" s="16">
        <f ca="1">O252-P252</f>
        <v>0</v>
      </c>
      <c r="Q253" s="17" t="s">
        <v>1</v>
      </c>
      <c r="R253" s="16" t="str">
        <f>CONCATENATE(B253,Q253)</f>
        <v>B</v>
      </c>
      <c r="S253" s="16"/>
    </row>
    <row r="254" spans="1:19" ht="15.6" x14ac:dyDescent="0.25">
      <c r="A254" s="185"/>
      <c r="B254" s="25"/>
      <c r="C254" s="21" t="str">
        <f ca="1">+CONCATENATE(I254," ",G254)</f>
        <v>c) 0</v>
      </c>
      <c r="D254" s="22"/>
      <c r="G254" s="34">
        <f ca="1">IF(J252="FIN","",LOOKUP(I251,DATOS!A:A,DATOS!L:L))</f>
        <v>0</v>
      </c>
      <c r="I254" s="31" t="s">
        <v>51</v>
      </c>
      <c r="K254" s="16"/>
      <c r="L254" s="16"/>
      <c r="M254" s="16"/>
      <c r="N254" s="16"/>
      <c r="O254" s="16"/>
      <c r="P254" s="16"/>
      <c r="Q254" s="17" t="s">
        <v>2</v>
      </c>
      <c r="R254" s="16" t="str">
        <f>CONCATENATE(B254,Q254)</f>
        <v>C</v>
      </c>
      <c r="S254" s="16"/>
    </row>
    <row r="255" spans="1:19" ht="15.6" x14ac:dyDescent="0.25">
      <c r="A255" s="185"/>
      <c r="B255" s="25"/>
      <c r="C255" s="21" t="str">
        <f ca="1">+CONCATENATE(I255," ",G255)</f>
        <v>d) 0</v>
      </c>
      <c r="D255" s="22"/>
      <c r="G255" s="34">
        <f ca="1">IF(J252="FIN","",LOOKUP(I251,DATOS!A:A,DATOS!M:M))</f>
        <v>0</v>
      </c>
      <c r="I255" s="31" t="s">
        <v>43</v>
      </c>
      <c r="K255" s="16"/>
      <c r="L255" s="16"/>
      <c r="M255" s="16"/>
      <c r="N255" s="16"/>
      <c r="O255" s="16"/>
      <c r="P255" s="16"/>
      <c r="Q255" s="17" t="s">
        <v>3</v>
      </c>
      <c r="R255" s="16" t="str">
        <f>CONCATENATE(B255,Q255)</f>
        <v>D</v>
      </c>
      <c r="S255" s="16"/>
    </row>
    <row r="256" spans="1:19" ht="15.6" x14ac:dyDescent="0.25">
      <c r="A256" s="9"/>
      <c r="B256" s="26"/>
      <c r="C256" s="23"/>
      <c r="D256" s="24"/>
      <c r="J256" s="15"/>
    </row>
    <row r="257" spans="1:19" ht="15.6" x14ac:dyDescent="0.25">
      <c r="A257" s="9"/>
      <c r="B257" s="27"/>
      <c r="C257" s="19" t="str">
        <f ca="1">+CONCATENATE(K257,".- ",G257)</f>
        <v>43.- 0</v>
      </c>
      <c r="D257" s="20"/>
      <c r="E257" s="9"/>
      <c r="F257" s="9"/>
      <c r="G257" s="36">
        <f ca="1">IF(J258="FIN","",LOOKUP(I257,DATOS!A:A,DATOS!G:G))</f>
        <v>0</v>
      </c>
      <c r="H257" s="36">
        <f ca="1">IF(J258="FIN",0,LOOKUP(I257,DATOS!A:A,DATOS!N:N))</f>
        <v>0</v>
      </c>
      <c r="I257" s="31">
        <f>+I251+1</f>
        <v>538</v>
      </c>
      <c r="J257" s="56">
        <f>IF(LOOKUP(I257,DATOS!A:A,DATOS!C:C)=0,J251,(LOOKUP(I257,DATOS!A:A,DATOS!C:C)))</f>
        <v>9</v>
      </c>
      <c r="K257" s="18">
        <f>+K251+1</f>
        <v>43</v>
      </c>
      <c r="L257" s="16" t="s">
        <v>31</v>
      </c>
      <c r="M257" s="16" t="s">
        <v>32</v>
      </c>
      <c r="N257" s="16" t="s">
        <v>37</v>
      </c>
      <c r="O257" s="16" t="s">
        <v>33</v>
      </c>
      <c r="P257" s="16" t="s">
        <v>34</v>
      </c>
      <c r="Q257" s="16" t="s">
        <v>35</v>
      </c>
      <c r="R257" s="16" t="str">
        <f ca="1">CONCATENATE("X",H257)</f>
        <v>X0</v>
      </c>
      <c r="S257" s="16" t="s">
        <v>36</v>
      </c>
    </row>
    <row r="258" spans="1:19" ht="15.6" x14ac:dyDescent="0.25">
      <c r="A258" s="185">
        <f ca="1">IF($E$2="X",0,IF(K259&gt;2,H257,K259))</f>
        <v>0</v>
      </c>
      <c r="B258" s="25"/>
      <c r="C258" s="21" t="str">
        <f ca="1">+CONCATENATE(I258," ",G258)</f>
        <v>a) 0</v>
      </c>
      <c r="D258" s="22"/>
      <c r="G258" s="34">
        <f ca="1">IF(J258="FIN","",LOOKUP(I257,DATOS!A:A,DATOS!J:J))</f>
        <v>0</v>
      </c>
      <c r="I258" s="31" t="s">
        <v>53</v>
      </c>
      <c r="J258" s="37" t="str">
        <f>IF(J252="FIN","FIN",IF(J257=J251,"","FIN"))</f>
        <v/>
      </c>
      <c r="K258" s="16" t="s">
        <v>5</v>
      </c>
      <c r="L258" s="16">
        <f ca="1">IF(M258&gt;0,0,P258)</f>
        <v>0</v>
      </c>
      <c r="M258" s="16">
        <f ca="1">IF(P259&gt;0,1,0)</f>
        <v>0</v>
      </c>
      <c r="N258" s="16">
        <f ca="1">IF(M258=1,-1/COUNTA(Q258:Q261),0)</f>
        <v>0</v>
      </c>
      <c r="O258" s="16">
        <f>COUNTA(B258:B261)</f>
        <v>0</v>
      </c>
      <c r="P258" s="16">
        <f ca="1">COUNTIF(R258:R261,R257)</f>
        <v>0</v>
      </c>
      <c r="Q258" s="17" t="s">
        <v>0</v>
      </c>
      <c r="R258" s="16" t="str">
        <f>CONCATENATE(B258,Q258)</f>
        <v>A</v>
      </c>
      <c r="S258" s="16">
        <f ca="1">IF(P258&gt;0,P258+O258,O258*3)</f>
        <v>0</v>
      </c>
    </row>
    <row r="259" spans="1:19" ht="15.6" x14ac:dyDescent="0.25">
      <c r="A259" s="185"/>
      <c r="B259" s="25"/>
      <c r="C259" s="21" t="str">
        <f ca="1">+CONCATENATE(I259," ",G259)</f>
        <v>b) 0</v>
      </c>
      <c r="D259" s="22"/>
      <c r="G259" s="34">
        <f ca="1">IF(J258="FIN","",LOOKUP(I257,DATOS!A:A,DATOS!K:K))</f>
        <v>0</v>
      </c>
      <c r="I259" s="31" t="s">
        <v>52</v>
      </c>
      <c r="K259" s="16">
        <f ca="1">S258</f>
        <v>0</v>
      </c>
      <c r="L259" s="16"/>
      <c r="M259" s="16"/>
      <c r="N259" s="16"/>
      <c r="O259" s="16"/>
      <c r="P259" s="16">
        <f ca="1">O258-P258</f>
        <v>0</v>
      </c>
      <c r="Q259" s="17" t="s">
        <v>1</v>
      </c>
      <c r="R259" s="16" t="str">
        <f>CONCATENATE(B259,Q259)</f>
        <v>B</v>
      </c>
      <c r="S259" s="16"/>
    </row>
    <row r="260" spans="1:19" ht="15.6" x14ac:dyDescent="0.25">
      <c r="A260" s="185"/>
      <c r="B260" s="25"/>
      <c r="C260" s="21" t="str">
        <f ca="1">+CONCATENATE(I260," ",G260)</f>
        <v>c) 0</v>
      </c>
      <c r="D260" s="22"/>
      <c r="G260" s="34">
        <f ca="1">IF(J258="FIN","",LOOKUP(I257,DATOS!A:A,DATOS!L:L))</f>
        <v>0</v>
      </c>
      <c r="I260" s="31" t="s">
        <v>51</v>
      </c>
      <c r="K260" s="16"/>
      <c r="L260" s="16"/>
      <c r="M260" s="16"/>
      <c r="N260" s="16"/>
      <c r="O260" s="16"/>
      <c r="P260" s="16"/>
      <c r="Q260" s="17" t="s">
        <v>2</v>
      </c>
      <c r="R260" s="16" t="str">
        <f>CONCATENATE(B260,Q260)</f>
        <v>C</v>
      </c>
      <c r="S260" s="16"/>
    </row>
    <row r="261" spans="1:19" ht="15.6" x14ac:dyDescent="0.25">
      <c r="A261" s="185"/>
      <c r="B261" s="25"/>
      <c r="C261" s="21" t="str">
        <f ca="1">+CONCATENATE(I261," ",G261)</f>
        <v>d) 0</v>
      </c>
      <c r="D261" s="22"/>
      <c r="G261" s="34">
        <f ca="1">IF(J258="FIN","",LOOKUP(I257,DATOS!A:A,DATOS!M:M))</f>
        <v>0</v>
      </c>
      <c r="I261" s="31" t="s">
        <v>43</v>
      </c>
      <c r="K261" s="16"/>
      <c r="L261" s="16"/>
      <c r="M261" s="16"/>
      <c r="N261" s="16"/>
      <c r="O261" s="16"/>
      <c r="P261" s="16"/>
      <c r="Q261" s="17" t="s">
        <v>3</v>
      </c>
      <c r="R261" s="16" t="str">
        <f>CONCATENATE(B261,Q261)</f>
        <v>D</v>
      </c>
      <c r="S261" s="16"/>
    </row>
    <row r="262" spans="1:19" ht="15.6" x14ac:dyDescent="0.25">
      <c r="A262" s="9"/>
      <c r="B262" s="26"/>
      <c r="C262" s="23"/>
      <c r="D262" s="24"/>
      <c r="J262" s="15"/>
    </row>
    <row r="263" spans="1:19" ht="15.6" x14ac:dyDescent="0.25">
      <c r="A263" s="9"/>
      <c r="B263" s="27"/>
      <c r="C263" s="19" t="str">
        <f ca="1">+CONCATENATE(K263,".- ",G263)</f>
        <v>44.- 0</v>
      </c>
      <c r="D263" s="20"/>
      <c r="E263" s="9"/>
      <c r="F263" s="9"/>
      <c r="G263" s="36">
        <f ca="1">IF(J264="FIN","",LOOKUP(I263,DATOS!A:A,DATOS!G:G))</f>
        <v>0</v>
      </c>
      <c r="H263" s="36">
        <f ca="1">IF(J264="FIN",0,LOOKUP(I263,DATOS!A:A,DATOS!N:N))</f>
        <v>0</v>
      </c>
      <c r="I263" s="31">
        <f>+I257+1</f>
        <v>539</v>
      </c>
      <c r="J263" s="56">
        <f>IF(LOOKUP(I263,DATOS!A:A,DATOS!C:C)=0,J257,(LOOKUP(I263,DATOS!A:A,DATOS!C:C)))</f>
        <v>9</v>
      </c>
      <c r="K263" s="18">
        <f>+K257+1</f>
        <v>44</v>
      </c>
      <c r="L263" s="16" t="s">
        <v>31</v>
      </c>
      <c r="M263" s="16" t="s">
        <v>32</v>
      </c>
      <c r="N263" s="16" t="s">
        <v>37</v>
      </c>
      <c r="O263" s="16" t="s">
        <v>33</v>
      </c>
      <c r="P263" s="16" t="s">
        <v>34</v>
      </c>
      <c r="Q263" s="16" t="s">
        <v>35</v>
      </c>
      <c r="R263" s="16" t="str">
        <f ca="1">CONCATENATE("X",H263)</f>
        <v>X0</v>
      </c>
      <c r="S263" s="16" t="s">
        <v>36</v>
      </c>
    </row>
    <row r="264" spans="1:19" ht="15.6" x14ac:dyDescent="0.25">
      <c r="A264" s="185">
        <f ca="1">IF($E$2="X",0,IF(K265&gt;2,H263,K265))</f>
        <v>0</v>
      </c>
      <c r="B264" s="25"/>
      <c r="C264" s="21" t="str">
        <f ca="1">+CONCATENATE(I264," ",G264)</f>
        <v>a) 0</v>
      </c>
      <c r="D264" s="22"/>
      <c r="G264" s="34">
        <f ca="1">IF(J264="FIN","",LOOKUP(I263,DATOS!A:A,DATOS!J:J))</f>
        <v>0</v>
      </c>
      <c r="I264" s="31" t="s">
        <v>53</v>
      </c>
      <c r="J264" s="37" t="str">
        <f>IF(J258="FIN","FIN",IF(J263=J257,"","FIN"))</f>
        <v/>
      </c>
      <c r="K264" s="16" t="s">
        <v>5</v>
      </c>
      <c r="L264" s="16">
        <f ca="1">IF(M264&gt;0,0,P264)</f>
        <v>0</v>
      </c>
      <c r="M264" s="16">
        <f ca="1">IF(P265&gt;0,1,0)</f>
        <v>0</v>
      </c>
      <c r="N264" s="16">
        <f ca="1">IF(M264=1,-1/COUNTA(Q264:Q267),0)</f>
        <v>0</v>
      </c>
      <c r="O264" s="16">
        <f>COUNTA(B264:B267)</f>
        <v>0</v>
      </c>
      <c r="P264" s="16">
        <f ca="1">COUNTIF(R264:R267,R263)</f>
        <v>0</v>
      </c>
      <c r="Q264" s="17" t="s">
        <v>0</v>
      </c>
      <c r="R264" s="16" t="str">
        <f>CONCATENATE(B264,Q264)</f>
        <v>A</v>
      </c>
      <c r="S264" s="16">
        <f ca="1">IF(P264&gt;0,P264+O264,O264*3)</f>
        <v>0</v>
      </c>
    </row>
    <row r="265" spans="1:19" ht="15.6" x14ac:dyDescent="0.25">
      <c r="A265" s="185"/>
      <c r="B265" s="25"/>
      <c r="C265" s="21" t="str">
        <f ca="1">+CONCATENATE(I265," ",G265)</f>
        <v>b) 0</v>
      </c>
      <c r="D265" s="22"/>
      <c r="G265" s="34">
        <f ca="1">IF(J264="FIN","",LOOKUP(I263,DATOS!A:A,DATOS!K:K))</f>
        <v>0</v>
      </c>
      <c r="I265" s="31" t="s">
        <v>52</v>
      </c>
      <c r="K265" s="16">
        <f ca="1">S264</f>
        <v>0</v>
      </c>
      <c r="L265" s="16"/>
      <c r="M265" s="16"/>
      <c r="N265" s="16"/>
      <c r="O265" s="16"/>
      <c r="P265" s="16">
        <f ca="1">O264-P264</f>
        <v>0</v>
      </c>
      <c r="Q265" s="17" t="s">
        <v>1</v>
      </c>
      <c r="R265" s="16" t="str">
        <f>CONCATENATE(B265,Q265)</f>
        <v>B</v>
      </c>
      <c r="S265" s="16"/>
    </row>
    <row r="266" spans="1:19" ht="15.6" x14ac:dyDescent="0.25">
      <c r="A266" s="185"/>
      <c r="B266" s="25"/>
      <c r="C266" s="21" t="str">
        <f ca="1">+CONCATENATE(I266," ",G266)</f>
        <v>c) 0</v>
      </c>
      <c r="D266" s="22"/>
      <c r="G266" s="34">
        <f ca="1">IF(J264="FIN","",LOOKUP(I263,DATOS!A:A,DATOS!L:L))</f>
        <v>0</v>
      </c>
      <c r="I266" s="31" t="s">
        <v>51</v>
      </c>
      <c r="K266" s="16"/>
      <c r="L266" s="16"/>
      <c r="M266" s="16"/>
      <c r="N266" s="16"/>
      <c r="O266" s="16"/>
      <c r="P266" s="16"/>
      <c r="Q266" s="17" t="s">
        <v>2</v>
      </c>
      <c r="R266" s="16" t="str">
        <f>CONCATENATE(B266,Q266)</f>
        <v>C</v>
      </c>
      <c r="S266" s="16"/>
    </row>
    <row r="267" spans="1:19" ht="15.6" x14ac:dyDescent="0.25">
      <c r="A267" s="185"/>
      <c r="B267" s="25"/>
      <c r="C267" s="21" t="str">
        <f ca="1">+CONCATENATE(I267," ",G267)</f>
        <v>d) 0</v>
      </c>
      <c r="D267" s="22"/>
      <c r="G267" s="34">
        <f ca="1">IF(J264="FIN","",LOOKUP(I263,DATOS!A:A,DATOS!M:M))</f>
        <v>0</v>
      </c>
      <c r="I267" s="31" t="s">
        <v>43</v>
      </c>
      <c r="K267" s="16"/>
      <c r="L267" s="16"/>
      <c r="M267" s="16"/>
      <c r="N267" s="16"/>
      <c r="O267" s="16"/>
      <c r="P267" s="16"/>
      <c r="Q267" s="17" t="s">
        <v>3</v>
      </c>
      <c r="R267" s="16" t="str">
        <f>CONCATENATE(B267,Q267)</f>
        <v>D</v>
      </c>
      <c r="S267" s="16"/>
    </row>
    <row r="268" spans="1:19" ht="15.6" x14ac:dyDescent="0.25">
      <c r="A268" s="9"/>
      <c r="B268" s="26"/>
      <c r="C268" s="23"/>
      <c r="D268" s="24"/>
      <c r="J268" s="15"/>
    </row>
    <row r="269" spans="1:19" ht="15.6" x14ac:dyDescent="0.25">
      <c r="A269" s="9"/>
      <c r="B269" s="27"/>
      <c r="C269" s="19" t="str">
        <f ca="1">+CONCATENATE(K269,".- ",G269)</f>
        <v>45.- 0</v>
      </c>
      <c r="D269" s="20"/>
      <c r="E269" s="9"/>
      <c r="F269" s="9"/>
      <c r="G269" s="36">
        <f ca="1">IF(J270="FIN","",LOOKUP(I269,DATOS!A:A,DATOS!G:G))</f>
        <v>0</v>
      </c>
      <c r="H269" s="36">
        <f ca="1">IF(J270="FIN",0,LOOKUP(I269,DATOS!A:A,DATOS!N:N))</f>
        <v>0</v>
      </c>
      <c r="I269" s="31">
        <f>+I263+1</f>
        <v>540</v>
      </c>
      <c r="J269" s="56">
        <f>IF(LOOKUP(I269,DATOS!A:A,DATOS!C:C)=0,J263,(LOOKUP(I269,DATOS!A:A,DATOS!C:C)))</f>
        <v>9</v>
      </c>
      <c r="K269" s="18">
        <f>+K263+1</f>
        <v>45</v>
      </c>
      <c r="L269" s="16" t="s">
        <v>31</v>
      </c>
      <c r="M269" s="16" t="s">
        <v>32</v>
      </c>
      <c r="N269" s="16" t="s">
        <v>37</v>
      </c>
      <c r="O269" s="16" t="s">
        <v>33</v>
      </c>
      <c r="P269" s="16" t="s">
        <v>34</v>
      </c>
      <c r="Q269" s="16" t="s">
        <v>35</v>
      </c>
      <c r="R269" s="16" t="str">
        <f ca="1">CONCATENATE("X",H269)</f>
        <v>X0</v>
      </c>
      <c r="S269" s="16" t="s">
        <v>36</v>
      </c>
    </row>
    <row r="270" spans="1:19" ht="15.6" x14ac:dyDescent="0.25">
      <c r="A270" s="185">
        <f ca="1">IF($E$2="X",0,IF(K271&gt;2,H269,K271))</f>
        <v>0</v>
      </c>
      <c r="B270" s="25"/>
      <c r="C270" s="21" t="str">
        <f ca="1">+CONCATENATE(I270," ",G270)</f>
        <v>a) 0</v>
      </c>
      <c r="D270" s="22"/>
      <c r="G270" s="34">
        <f ca="1">IF(J270="FIN","",LOOKUP(I269,DATOS!A:A,DATOS!J:J))</f>
        <v>0</v>
      </c>
      <c r="I270" s="31" t="s">
        <v>53</v>
      </c>
      <c r="J270" s="37" t="str">
        <f>IF(J264="FIN","FIN",IF(J269=J263,"","FIN"))</f>
        <v/>
      </c>
      <c r="K270" s="16" t="s">
        <v>5</v>
      </c>
      <c r="L270" s="16">
        <f ca="1">IF(M270&gt;0,0,P270)</f>
        <v>0</v>
      </c>
      <c r="M270" s="16">
        <f ca="1">IF(P271&gt;0,1,0)</f>
        <v>0</v>
      </c>
      <c r="N270" s="16">
        <f ca="1">IF(M270=1,-1/COUNTA(Q270:Q273),0)</f>
        <v>0</v>
      </c>
      <c r="O270" s="16">
        <f>COUNTA(B270:B273)</f>
        <v>0</v>
      </c>
      <c r="P270" s="16">
        <f ca="1">COUNTIF(R270:R273,R269)</f>
        <v>0</v>
      </c>
      <c r="Q270" s="17" t="s">
        <v>0</v>
      </c>
      <c r="R270" s="16" t="str">
        <f>CONCATENATE(B270,Q270)</f>
        <v>A</v>
      </c>
      <c r="S270" s="16">
        <f ca="1">IF(P270&gt;0,P270+O270,O270*3)</f>
        <v>0</v>
      </c>
    </row>
    <row r="271" spans="1:19" ht="15.6" x14ac:dyDescent="0.25">
      <c r="A271" s="185"/>
      <c r="B271" s="25"/>
      <c r="C271" s="21" t="str">
        <f ca="1">+CONCATENATE(I271," ",G271)</f>
        <v>b) 0</v>
      </c>
      <c r="D271" s="22"/>
      <c r="G271" s="34">
        <f ca="1">IF(J270="FIN","",LOOKUP(I269,DATOS!A:A,DATOS!K:K))</f>
        <v>0</v>
      </c>
      <c r="I271" s="31" t="s">
        <v>52</v>
      </c>
      <c r="K271" s="16">
        <f ca="1">S270</f>
        <v>0</v>
      </c>
      <c r="L271" s="16"/>
      <c r="M271" s="16"/>
      <c r="N271" s="16"/>
      <c r="O271" s="16"/>
      <c r="P271" s="16">
        <f ca="1">O270-P270</f>
        <v>0</v>
      </c>
      <c r="Q271" s="17" t="s">
        <v>1</v>
      </c>
      <c r="R271" s="16" t="str">
        <f>CONCATENATE(B271,Q271)</f>
        <v>B</v>
      </c>
      <c r="S271" s="16"/>
    </row>
    <row r="272" spans="1:19" ht="15.6" x14ac:dyDescent="0.25">
      <c r="A272" s="185"/>
      <c r="B272" s="25"/>
      <c r="C272" s="21" t="str">
        <f ca="1">+CONCATENATE(I272," ",G272)</f>
        <v>c) 0</v>
      </c>
      <c r="D272" s="22"/>
      <c r="G272" s="34">
        <f ca="1">IF(J270="FIN","",LOOKUP(I269,DATOS!A:A,DATOS!L:L))</f>
        <v>0</v>
      </c>
      <c r="I272" s="31" t="s">
        <v>51</v>
      </c>
      <c r="K272" s="16"/>
      <c r="L272" s="16"/>
      <c r="M272" s="16"/>
      <c r="N272" s="16"/>
      <c r="O272" s="16"/>
      <c r="P272" s="16"/>
      <c r="Q272" s="17" t="s">
        <v>2</v>
      </c>
      <c r="R272" s="16" t="str">
        <f>CONCATENATE(B272,Q272)</f>
        <v>C</v>
      </c>
      <c r="S272" s="16"/>
    </row>
    <row r="273" spans="1:19" ht="15.6" x14ac:dyDescent="0.25">
      <c r="A273" s="185"/>
      <c r="B273" s="25"/>
      <c r="C273" s="21" t="str">
        <f ca="1">+CONCATENATE(I273," ",G273)</f>
        <v>d) 0</v>
      </c>
      <c r="D273" s="22"/>
      <c r="G273" s="34">
        <f ca="1">IF(J270="FIN","",LOOKUP(I269,DATOS!A:A,DATOS!M:M))</f>
        <v>0</v>
      </c>
      <c r="I273" s="31" t="s">
        <v>43</v>
      </c>
      <c r="K273" s="16"/>
      <c r="L273" s="16"/>
      <c r="M273" s="16"/>
      <c r="N273" s="16"/>
      <c r="O273" s="16"/>
      <c r="P273" s="16"/>
      <c r="Q273" s="17" t="s">
        <v>3</v>
      </c>
      <c r="R273" s="16" t="str">
        <f>CONCATENATE(B273,Q273)</f>
        <v>D</v>
      </c>
      <c r="S273" s="16"/>
    </row>
    <row r="274" spans="1:19" ht="15.6" x14ac:dyDescent="0.25">
      <c r="A274" s="9"/>
      <c r="B274" s="26"/>
      <c r="C274" s="23"/>
      <c r="D274" s="24"/>
      <c r="J274" s="15"/>
    </row>
    <row r="275" spans="1:19" ht="15.6" x14ac:dyDescent="0.25">
      <c r="A275" s="9"/>
      <c r="B275" s="27"/>
      <c r="C275" s="19" t="str">
        <f ca="1">+CONCATENATE(K275,".- ",G275)</f>
        <v>46.- 0</v>
      </c>
      <c r="D275" s="20"/>
      <c r="E275" s="9"/>
      <c r="F275" s="9"/>
      <c r="G275" s="36">
        <f ca="1">IF(J276="FIN","",LOOKUP(I275,DATOS!A:A,DATOS!G:G))</f>
        <v>0</v>
      </c>
      <c r="H275" s="36">
        <f ca="1">IF(J276="FIN",0,LOOKUP(I275,DATOS!A:A,DATOS!N:N))</f>
        <v>0</v>
      </c>
      <c r="I275" s="31">
        <f>+I269+1</f>
        <v>541</v>
      </c>
      <c r="J275" s="56">
        <f>IF(LOOKUP(I275,DATOS!A:A,DATOS!C:C)=0,J269,(LOOKUP(I275,DATOS!A:A,DATOS!C:C)))</f>
        <v>9</v>
      </c>
      <c r="K275" s="18">
        <f>+K269+1</f>
        <v>46</v>
      </c>
      <c r="L275" s="16" t="s">
        <v>31</v>
      </c>
      <c r="M275" s="16" t="s">
        <v>32</v>
      </c>
      <c r="N275" s="16" t="s">
        <v>37</v>
      </c>
      <c r="O275" s="16" t="s">
        <v>33</v>
      </c>
      <c r="P275" s="16" t="s">
        <v>34</v>
      </c>
      <c r="Q275" s="16" t="s">
        <v>35</v>
      </c>
      <c r="R275" s="16" t="str">
        <f ca="1">CONCATENATE("X",H275)</f>
        <v>X0</v>
      </c>
      <c r="S275" s="16" t="s">
        <v>36</v>
      </c>
    </row>
    <row r="276" spans="1:19" ht="15.6" x14ac:dyDescent="0.25">
      <c r="A276" s="185">
        <f ca="1">IF($E$2="X",0,IF(K277&gt;2,H275,K277))</f>
        <v>0</v>
      </c>
      <c r="B276" s="25"/>
      <c r="C276" s="21" t="str">
        <f ca="1">+CONCATENATE(I276," ",G276)</f>
        <v>a) 0</v>
      </c>
      <c r="D276" s="22"/>
      <c r="G276" s="34">
        <f ca="1">IF(J276="FIN","",LOOKUP(I275,DATOS!A:A,DATOS!J:J))</f>
        <v>0</v>
      </c>
      <c r="I276" s="31" t="s">
        <v>53</v>
      </c>
      <c r="J276" s="37" t="str">
        <f>IF(J270="FIN","FIN",IF(J275=J269,"","FIN"))</f>
        <v/>
      </c>
      <c r="K276" s="16" t="s">
        <v>5</v>
      </c>
      <c r="L276" s="16">
        <f ca="1">IF(M276&gt;0,0,P276)</f>
        <v>0</v>
      </c>
      <c r="M276" s="16">
        <f ca="1">IF(P277&gt;0,1,0)</f>
        <v>0</v>
      </c>
      <c r="N276" s="16">
        <f ca="1">IF(M276=1,-1/COUNTA(Q276:Q279),0)</f>
        <v>0</v>
      </c>
      <c r="O276" s="16">
        <f>COUNTA(B276:B279)</f>
        <v>0</v>
      </c>
      <c r="P276" s="16">
        <f ca="1">COUNTIF(R276:R279,R275)</f>
        <v>0</v>
      </c>
      <c r="Q276" s="17" t="s">
        <v>0</v>
      </c>
      <c r="R276" s="16" t="str">
        <f>CONCATENATE(B276,Q276)</f>
        <v>A</v>
      </c>
      <c r="S276" s="16">
        <f ca="1">IF(P276&gt;0,P276+O276,O276*3)</f>
        <v>0</v>
      </c>
    </row>
    <row r="277" spans="1:19" ht="15.6" x14ac:dyDescent="0.25">
      <c r="A277" s="185"/>
      <c r="B277" s="25"/>
      <c r="C277" s="21" t="str">
        <f ca="1">+CONCATENATE(I277," ",G277)</f>
        <v>b) 0</v>
      </c>
      <c r="D277" s="22"/>
      <c r="G277" s="34">
        <f ca="1">IF(J276="FIN","",LOOKUP(I275,DATOS!A:A,DATOS!K:K))</f>
        <v>0</v>
      </c>
      <c r="I277" s="31" t="s">
        <v>52</v>
      </c>
      <c r="K277" s="16">
        <f ca="1">S276</f>
        <v>0</v>
      </c>
      <c r="L277" s="16"/>
      <c r="M277" s="16"/>
      <c r="N277" s="16"/>
      <c r="O277" s="16"/>
      <c r="P277" s="16">
        <f ca="1">O276-P276</f>
        <v>0</v>
      </c>
      <c r="Q277" s="17" t="s">
        <v>1</v>
      </c>
      <c r="R277" s="16" t="str">
        <f>CONCATENATE(B277,Q277)</f>
        <v>B</v>
      </c>
      <c r="S277" s="16"/>
    </row>
    <row r="278" spans="1:19" ht="15.6" x14ac:dyDescent="0.25">
      <c r="A278" s="185"/>
      <c r="B278" s="25"/>
      <c r="C278" s="21" t="str">
        <f ca="1">+CONCATENATE(I278," ",G278)</f>
        <v>c) 0</v>
      </c>
      <c r="D278" s="22"/>
      <c r="G278" s="34">
        <f ca="1">IF(J276="FIN","",LOOKUP(I275,DATOS!A:A,DATOS!L:L))</f>
        <v>0</v>
      </c>
      <c r="I278" s="31" t="s">
        <v>51</v>
      </c>
      <c r="K278" s="16"/>
      <c r="L278" s="16"/>
      <c r="M278" s="16"/>
      <c r="N278" s="16"/>
      <c r="O278" s="16"/>
      <c r="P278" s="16"/>
      <c r="Q278" s="17" t="s">
        <v>2</v>
      </c>
      <c r="R278" s="16" t="str">
        <f>CONCATENATE(B278,Q278)</f>
        <v>C</v>
      </c>
      <c r="S278" s="16"/>
    </row>
    <row r="279" spans="1:19" ht="15.6" x14ac:dyDescent="0.25">
      <c r="A279" s="185"/>
      <c r="B279" s="25"/>
      <c r="C279" s="21" t="str">
        <f ca="1">+CONCATENATE(I279," ",G279)</f>
        <v>d) 0</v>
      </c>
      <c r="D279" s="22"/>
      <c r="G279" s="34">
        <f ca="1">IF(J276="FIN","",LOOKUP(I275,DATOS!A:A,DATOS!M:M))</f>
        <v>0</v>
      </c>
      <c r="I279" s="31" t="s">
        <v>43</v>
      </c>
      <c r="K279" s="16"/>
      <c r="L279" s="16"/>
      <c r="M279" s="16"/>
      <c r="N279" s="16"/>
      <c r="O279" s="16"/>
      <c r="P279" s="16"/>
      <c r="Q279" s="17" t="s">
        <v>3</v>
      </c>
      <c r="R279" s="16" t="str">
        <f>CONCATENATE(B279,Q279)</f>
        <v>D</v>
      </c>
      <c r="S279" s="16"/>
    </row>
    <row r="280" spans="1:19" ht="15.6" x14ac:dyDescent="0.25">
      <c r="A280" s="9"/>
      <c r="B280" s="26"/>
      <c r="C280" s="23"/>
      <c r="D280" s="24"/>
      <c r="J280" s="15"/>
    </row>
    <row r="281" spans="1:19" ht="15.6" x14ac:dyDescent="0.25">
      <c r="A281" s="9"/>
      <c r="B281" s="27"/>
      <c r="C281" s="19" t="str">
        <f ca="1">+CONCATENATE(K281,".- ",G281)</f>
        <v>47.- 0</v>
      </c>
      <c r="D281" s="20"/>
      <c r="E281" s="9"/>
      <c r="F281" s="9"/>
      <c r="G281" s="36">
        <f ca="1">IF(J282="FIN","",LOOKUP(I281,DATOS!A:A,DATOS!G:G))</f>
        <v>0</v>
      </c>
      <c r="H281" s="36">
        <f ca="1">IF(J282="FIN",0,LOOKUP(I281,DATOS!A:A,DATOS!N:N))</f>
        <v>0</v>
      </c>
      <c r="I281" s="31">
        <f>+I275+1</f>
        <v>542</v>
      </c>
      <c r="J281" s="56">
        <f>IF(LOOKUP(I281,DATOS!A:A,DATOS!C:C)=0,J275,(LOOKUP(I281,DATOS!A:A,DATOS!C:C)))</f>
        <v>9</v>
      </c>
      <c r="K281" s="18">
        <f>+K275+1</f>
        <v>47</v>
      </c>
      <c r="L281" s="16" t="s">
        <v>31</v>
      </c>
      <c r="M281" s="16" t="s">
        <v>32</v>
      </c>
      <c r="N281" s="16" t="s">
        <v>37</v>
      </c>
      <c r="O281" s="16" t="s">
        <v>33</v>
      </c>
      <c r="P281" s="16" t="s">
        <v>34</v>
      </c>
      <c r="Q281" s="16" t="s">
        <v>35</v>
      </c>
      <c r="R281" s="16" t="str">
        <f ca="1">CONCATENATE("X",H281)</f>
        <v>X0</v>
      </c>
      <c r="S281" s="16" t="s">
        <v>36</v>
      </c>
    </row>
    <row r="282" spans="1:19" ht="15.6" x14ac:dyDescent="0.25">
      <c r="A282" s="185">
        <f ca="1">IF($E$2="X",0,IF(K283&gt;2,H281,K283))</f>
        <v>0</v>
      </c>
      <c r="B282" s="25"/>
      <c r="C282" s="21" t="str">
        <f ca="1">+CONCATENATE(I282," ",G282)</f>
        <v>a) 0</v>
      </c>
      <c r="D282" s="22"/>
      <c r="G282" s="34">
        <f ca="1">IF(J282="FIN","",LOOKUP(I281,DATOS!A:A,DATOS!J:J))</f>
        <v>0</v>
      </c>
      <c r="I282" s="31" t="s">
        <v>53</v>
      </c>
      <c r="J282" s="37" t="str">
        <f>IF(J276="FIN","FIN",IF(J281=J275,"","FIN"))</f>
        <v/>
      </c>
      <c r="K282" s="16" t="s">
        <v>5</v>
      </c>
      <c r="L282" s="16">
        <f ca="1">IF(M282&gt;0,0,P282)</f>
        <v>0</v>
      </c>
      <c r="M282" s="16">
        <f ca="1">IF(P283&gt;0,1,0)</f>
        <v>0</v>
      </c>
      <c r="N282" s="16">
        <f ca="1">IF(M282=1,-1/COUNTA(Q282:Q285),0)</f>
        <v>0</v>
      </c>
      <c r="O282" s="16">
        <f>COUNTA(B282:B285)</f>
        <v>0</v>
      </c>
      <c r="P282" s="16">
        <f ca="1">COUNTIF(R282:R285,R281)</f>
        <v>0</v>
      </c>
      <c r="Q282" s="17" t="s">
        <v>0</v>
      </c>
      <c r="R282" s="16" t="str">
        <f>CONCATENATE(B282,Q282)</f>
        <v>A</v>
      </c>
      <c r="S282" s="16">
        <f ca="1">IF(P282&gt;0,P282+O282,O282*3)</f>
        <v>0</v>
      </c>
    </row>
    <row r="283" spans="1:19" ht="15.6" x14ac:dyDescent="0.25">
      <c r="A283" s="185"/>
      <c r="B283" s="25"/>
      <c r="C283" s="21" t="str">
        <f ca="1">+CONCATENATE(I283," ",G283)</f>
        <v>b) 0</v>
      </c>
      <c r="D283" s="22"/>
      <c r="G283" s="34">
        <f ca="1">IF(J282="FIN","",LOOKUP(I281,DATOS!A:A,DATOS!K:K))</f>
        <v>0</v>
      </c>
      <c r="I283" s="31" t="s">
        <v>52</v>
      </c>
      <c r="K283" s="16">
        <f ca="1">S282</f>
        <v>0</v>
      </c>
      <c r="L283" s="16"/>
      <c r="M283" s="16"/>
      <c r="N283" s="16"/>
      <c r="O283" s="16"/>
      <c r="P283" s="16">
        <f ca="1">O282-P282</f>
        <v>0</v>
      </c>
      <c r="Q283" s="17" t="s">
        <v>1</v>
      </c>
      <c r="R283" s="16" t="str">
        <f>CONCATENATE(B283,Q283)</f>
        <v>B</v>
      </c>
      <c r="S283" s="16"/>
    </row>
    <row r="284" spans="1:19" ht="15.6" x14ac:dyDescent="0.25">
      <c r="A284" s="185"/>
      <c r="B284" s="25"/>
      <c r="C284" s="21" t="str">
        <f ca="1">+CONCATENATE(I284," ",G284)</f>
        <v>c) 0</v>
      </c>
      <c r="D284" s="22"/>
      <c r="G284" s="34">
        <f ca="1">IF(J282="FIN","",LOOKUP(I281,DATOS!A:A,DATOS!L:L))</f>
        <v>0</v>
      </c>
      <c r="I284" s="31" t="s">
        <v>51</v>
      </c>
      <c r="K284" s="16"/>
      <c r="L284" s="16"/>
      <c r="M284" s="16"/>
      <c r="N284" s="16"/>
      <c r="O284" s="16"/>
      <c r="P284" s="16"/>
      <c r="Q284" s="17" t="s">
        <v>2</v>
      </c>
      <c r="R284" s="16" t="str">
        <f>CONCATENATE(B284,Q284)</f>
        <v>C</v>
      </c>
      <c r="S284" s="16"/>
    </row>
    <row r="285" spans="1:19" ht="15.6" x14ac:dyDescent="0.25">
      <c r="A285" s="185"/>
      <c r="B285" s="25"/>
      <c r="C285" s="21" t="str">
        <f ca="1">+CONCATENATE(I285," ",G285)</f>
        <v>d) 0</v>
      </c>
      <c r="D285" s="22"/>
      <c r="G285" s="34">
        <f ca="1">IF(J282="FIN","",LOOKUP(I281,DATOS!A:A,DATOS!M:M))</f>
        <v>0</v>
      </c>
      <c r="I285" s="31" t="s">
        <v>43</v>
      </c>
      <c r="K285" s="16"/>
      <c r="L285" s="16"/>
      <c r="M285" s="16"/>
      <c r="N285" s="16"/>
      <c r="O285" s="16"/>
      <c r="P285" s="16"/>
      <c r="Q285" s="17" t="s">
        <v>3</v>
      </c>
      <c r="R285" s="16" t="str">
        <f>CONCATENATE(B285,Q285)</f>
        <v>D</v>
      </c>
      <c r="S285" s="16"/>
    </row>
    <row r="286" spans="1:19" ht="15.6" x14ac:dyDescent="0.25">
      <c r="A286" s="9"/>
      <c r="B286" s="26"/>
      <c r="C286" s="23"/>
      <c r="D286" s="24"/>
      <c r="J286" s="15"/>
    </row>
    <row r="287" spans="1:19" ht="15.6" x14ac:dyDescent="0.25">
      <c r="A287" s="9"/>
      <c r="B287" s="27"/>
      <c r="C287" s="19" t="str">
        <f ca="1">+CONCATENATE(K287,".- ",G287)</f>
        <v>48.- 0</v>
      </c>
      <c r="D287" s="20"/>
      <c r="E287" s="9"/>
      <c r="F287" s="9"/>
      <c r="G287" s="36">
        <f ca="1">IF(J288="FIN","",LOOKUP(I287,DATOS!A:A,DATOS!G:G))</f>
        <v>0</v>
      </c>
      <c r="H287" s="36">
        <f ca="1">IF(J288="FIN",0,LOOKUP(I287,DATOS!A:A,DATOS!N:N))</f>
        <v>0</v>
      </c>
      <c r="I287" s="31">
        <f>+I281+1</f>
        <v>543</v>
      </c>
      <c r="J287" s="56">
        <f>IF(LOOKUP(I287,DATOS!A:A,DATOS!C:C)=0,J281,(LOOKUP(I287,DATOS!A:A,DATOS!C:C)))</f>
        <v>9</v>
      </c>
      <c r="K287" s="18">
        <f>+K281+1</f>
        <v>48</v>
      </c>
      <c r="L287" s="16" t="s">
        <v>31</v>
      </c>
      <c r="M287" s="16" t="s">
        <v>32</v>
      </c>
      <c r="N287" s="16" t="s">
        <v>37</v>
      </c>
      <c r="O287" s="16" t="s">
        <v>33</v>
      </c>
      <c r="P287" s="16" t="s">
        <v>34</v>
      </c>
      <c r="Q287" s="16" t="s">
        <v>35</v>
      </c>
      <c r="R287" s="16" t="str">
        <f ca="1">CONCATENATE("X",H287)</f>
        <v>X0</v>
      </c>
      <c r="S287" s="16" t="s">
        <v>36</v>
      </c>
    </row>
    <row r="288" spans="1:19" ht="15.6" x14ac:dyDescent="0.25">
      <c r="A288" s="185">
        <f ca="1">IF($E$2="X",0,IF(K289&gt;2,H287,K289))</f>
        <v>0</v>
      </c>
      <c r="B288" s="25"/>
      <c r="C288" s="21" t="str">
        <f ca="1">+CONCATENATE(I288," ",G288)</f>
        <v>a) 0</v>
      </c>
      <c r="D288" s="22"/>
      <c r="G288" s="34">
        <f ca="1">IF(J288="FIN","",LOOKUP(I287,DATOS!A:A,DATOS!J:J))</f>
        <v>0</v>
      </c>
      <c r="I288" s="31" t="s">
        <v>53</v>
      </c>
      <c r="J288" s="37" t="str">
        <f>IF(J282="FIN","FIN",IF(J287=J281,"","FIN"))</f>
        <v/>
      </c>
      <c r="K288" s="16" t="s">
        <v>5</v>
      </c>
      <c r="L288" s="16">
        <f ca="1">IF(M288&gt;0,0,P288)</f>
        <v>0</v>
      </c>
      <c r="M288" s="16">
        <f ca="1">IF(P289&gt;0,1,0)</f>
        <v>0</v>
      </c>
      <c r="N288" s="16">
        <f ca="1">IF(M288=1,-1/COUNTA(Q288:Q291),0)</f>
        <v>0</v>
      </c>
      <c r="O288" s="16">
        <f>COUNTA(B288:B291)</f>
        <v>0</v>
      </c>
      <c r="P288" s="16">
        <f ca="1">COUNTIF(R288:R291,R287)</f>
        <v>0</v>
      </c>
      <c r="Q288" s="17" t="s">
        <v>0</v>
      </c>
      <c r="R288" s="16" t="str">
        <f>CONCATENATE(B288,Q288)</f>
        <v>A</v>
      </c>
      <c r="S288" s="16">
        <f ca="1">IF(P288&gt;0,P288+O288,O288*3)</f>
        <v>0</v>
      </c>
    </row>
    <row r="289" spans="1:19" ht="15.6" x14ac:dyDescent="0.25">
      <c r="A289" s="185"/>
      <c r="B289" s="25"/>
      <c r="C289" s="21" t="str">
        <f ca="1">+CONCATENATE(I289," ",G289)</f>
        <v>b) 0</v>
      </c>
      <c r="D289" s="22"/>
      <c r="G289" s="34">
        <f ca="1">IF(J288="FIN","",LOOKUP(I287,DATOS!A:A,DATOS!K:K))</f>
        <v>0</v>
      </c>
      <c r="I289" s="31" t="s">
        <v>52</v>
      </c>
      <c r="K289" s="16">
        <f ca="1">S288</f>
        <v>0</v>
      </c>
      <c r="L289" s="16"/>
      <c r="M289" s="16"/>
      <c r="N289" s="16"/>
      <c r="O289" s="16"/>
      <c r="P289" s="16">
        <f ca="1">O288-P288</f>
        <v>0</v>
      </c>
      <c r="Q289" s="17" t="s">
        <v>1</v>
      </c>
      <c r="R289" s="16" t="str">
        <f>CONCATENATE(B289,Q289)</f>
        <v>B</v>
      </c>
      <c r="S289" s="16"/>
    </row>
    <row r="290" spans="1:19" ht="15.6" x14ac:dyDescent="0.25">
      <c r="A290" s="185"/>
      <c r="B290" s="25"/>
      <c r="C290" s="21" t="str">
        <f ca="1">+CONCATENATE(I290," ",G290)</f>
        <v>c) 0</v>
      </c>
      <c r="D290" s="22"/>
      <c r="G290" s="34">
        <f ca="1">IF(J288="FIN","",LOOKUP(I287,DATOS!A:A,DATOS!L:L))</f>
        <v>0</v>
      </c>
      <c r="I290" s="31" t="s">
        <v>51</v>
      </c>
      <c r="K290" s="16"/>
      <c r="L290" s="16"/>
      <c r="M290" s="16"/>
      <c r="N290" s="16"/>
      <c r="O290" s="16"/>
      <c r="P290" s="16"/>
      <c r="Q290" s="17" t="s">
        <v>2</v>
      </c>
      <c r="R290" s="16" t="str">
        <f>CONCATENATE(B290,Q290)</f>
        <v>C</v>
      </c>
      <c r="S290" s="16"/>
    </row>
    <row r="291" spans="1:19" ht="15.6" x14ac:dyDescent="0.25">
      <c r="A291" s="185"/>
      <c r="B291" s="25"/>
      <c r="C291" s="21" t="str">
        <f ca="1">+CONCATENATE(I291," ",G291)</f>
        <v>d) 0</v>
      </c>
      <c r="D291" s="22"/>
      <c r="G291" s="34">
        <f ca="1">IF(J288="FIN","",LOOKUP(I287,DATOS!A:A,DATOS!M:M))</f>
        <v>0</v>
      </c>
      <c r="I291" s="31" t="s">
        <v>43</v>
      </c>
      <c r="K291" s="16"/>
      <c r="L291" s="16"/>
      <c r="M291" s="16"/>
      <c r="N291" s="16"/>
      <c r="O291" s="16"/>
      <c r="P291" s="16"/>
      <c r="Q291" s="17" t="s">
        <v>3</v>
      </c>
      <c r="R291" s="16" t="str">
        <f>CONCATENATE(B291,Q291)</f>
        <v>D</v>
      </c>
      <c r="S291" s="16"/>
    </row>
    <row r="292" spans="1:19" ht="15.6" x14ac:dyDescent="0.25">
      <c r="A292" s="9"/>
      <c r="B292" s="26"/>
      <c r="C292" s="23"/>
      <c r="D292" s="24"/>
      <c r="J292" s="15"/>
    </row>
    <row r="293" spans="1:19" ht="15.6" x14ac:dyDescent="0.25">
      <c r="A293" s="9"/>
      <c r="B293" s="27"/>
      <c r="C293" s="19" t="str">
        <f ca="1">+CONCATENATE(K293,".- ",G293)</f>
        <v>49.- 0</v>
      </c>
      <c r="D293" s="20"/>
      <c r="E293" s="9"/>
      <c r="F293" s="9"/>
      <c r="G293" s="36">
        <f ca="1">IF(J294="FIN","",LOOKUP(I293,DATOS!A:A,DATOS!G:G))</f>
        <v>0</v>
      </c>
      <c r="H293" s="36">
        <f ca="1">IF(J294="FIN",0,LOOKUP(I293,DATOS!A:A,DATOS!N:N))</f>
        <v>0</v>
      </c>
      <c r="I293" s="31">
        <f>+I287+1</f>
        <v>544</v>
      </c>
      <c r="J293" s="56">
        <f>IF(LOOKUP(I293,DATOS!A:A,DATOS!C:C)=0,J287,(LOOKUP(I293,DATOS!A:A,DATOS!C:C)))</f>
        <v>9</v>
      </c>
      <c r="K293" s="18">
        <f>+K287+1</f>
        <v>49</v>
      </c>
      <c r="L293" s="16" t="s">
        <v>31</v>
      </c>
      <c r="M293" s="16" t="s">
        <v>32</v>
      </c>
      <c r="N293" s="16" t="s">
        <v>37</v>
      </c>
      <c r="O293" s="16" t="s">
        <v>33</v>
      </c>
      <c r="P293" s="16" t="s">
        <v>34</v>
      </c>
      <c r="Q293" s="16" t="s">
        <v>35</v>
      </c>
      <c r="R293" s="16" t="str">
        <f ca="1">CONCATENATE("X",H293)</f>
        <v>X0</v>
      </c>
      <c r="S293" s="16" t="s">
        <v>36</v>
      </c>
    </row>
    <row r="294" spans="1:19" ht="15.6" x14ac:dyDescent="0.25">
      <c r="A294" s="185">
        <f ca="1">IF($E$2="X",0,IF(K295&gt;2,H293,K295))</f>
        <v>0</v>
      </c>
      <c r="B294" s="25"/>
      <c r="C294" s="21" t="str">
        <f ca="1">+CONCATENATE(I294," ",G294)</f>
        <v>a) 0</v>
      </c>
      <c r="D294" s="22"/>
      <c r="G294" s="34">
        <f ca="1">IF(J294="FIN","",LOOKUP(I293,DATOS!A:A,DATOS!J:J))</f>
        <v>0</v>
      </c>
      <c r="I294" s="31" t="s">
        <v>53</v>
      </c>
      <c r="J294" s="37" t="str">
        <f>IF(J288="FIN","FIN",IF(J293=J287,"","FIN"))</f>
        <v/>
      </c>
      <c r="K294" s="16" t="s">
        <v>5</v>
      </c>
      <c r="L294" s="16">
        <f ca="1">IF(M294&gt;0,0,P294)</f>
        <v>0</v>
      </c>
      <c r="M294" s="16">
        <f ca="1">IF(P295&gt;0,1,0)</f>
        <v>0</v>
      </c>
      <c r="N294" s="16">
        <f ca="1">IF(M294=1,-1/COUNTA(Q294:Q297),0)</f>
        <v>0</v>
      </c>
      <c r="O294" s="16">
        <f>COUNTA(B294:B297)</f>
        <v>0</v>
      </c>
      <c r="P294" s="16">
        <f ca="1">COUNTIF(R294:R297,R293)</f>
        <v>0</v>
      </c>
      <c r="Q294" s="17" t="s">
        <v>0</v>
      </c>
      <c r="R294" s="16" t="str">
        <f>CONCATENATE(B294,Q294)</f>
        <v>A</v>
      </c>
      <c r="S294" s="16">
        <f ca="1">IF(P294&gt;0,P294+O294,O294*3)</f>
        <v>0</v>
      </c>
    </row>
    <row r="295" spans="1:19" ht="15.6" x14ac:dyDescent="0.25">
      <c r="A295" s="185"/>
      <c r="B295" s="25"/>
      <c r="C295" s="21" t="str">
        <f ca="1">+CONCATENATE(I295," ",G295)</f>
        <v>b) 0</v>
      </c>
      <c r="D295" s="22"/>
      <c r="G295" s="34">
        <f ca="1">IF(J294="FIN","",LOOKUP(I293,DATOS!A:A,DATOS!K:K))</f>
        <v>0</v>
      </c>
      <c r="I295" s="31" t="s">
        <v>52</v>
      </c>
      <c r="K295" s="16">
        <f ca="1">S294</f>
        <v>0</v>
      </c>
      <c r="L295" s="16"/>
      <c r="M295" s="16"/>
      <c r="N295" s="16"/>
      <c r="O295" s="16"/>
      <c r="P295" s="16">
        <f ca="1">O294-P294</f>
        <v>0</v>
      </c>
      <c r="Q295" s="17" t="s">
        <v>1</v>
      </c>
      <c r="R295" s="16" t="str">
        <f>CONCATENATE(B295,Q295)</f>
        <v>B</v>
      </c>
      <c r="S295" s="16"/>
    </row>
    <row r="296" spans="1:19" ht="15.6" x14ac:dyDescent="0.25">
      <c r="A296" s="185"/>
      <c r="B296" s="25"/>
      <c r="C296" s="21" t="str">
        <f ca="1">+CONCATENATE(I296," ",G296)</f>
        <v>c) 0</v>
      </c>
      <c r="D296" s="22"/>
      <c r="G296" s="34">
        <f ca="1">IF(J294="FIN","",LOOKUP(I293,DATOS!A:A,DATOS!L:L))</f>
        <v>0</v>
      </c>
      <c r="I296" s="31" t="s">
        <v>51</v>
      </c>
      <c r="K296" s="16"/>
      <c r="L296" s="16"/>
      <c r="M296" s="16"/>
      <c r="N296" s="16"/>
      <c r="O296" s="16"/>
      <c r="P296" s="16"/>
      <c r="Q296" s="17" t="s">
        <v>2</v>
      </c>
      <c r="R296" s="16" t="str">
        <f>CONCATENATE(B296,Q296)</f>
        <v>C</v>
      </c>
      <c r="S296" s="16"/>
    </row>
    <row r="297" spans="1:19" ht="15.6" x14ac:dyDescent="0.25">
      <c r="A297" s="185"/>
      <c r="B297" s="25"/>
      <c r="C297" s="21" t="str">
        <f ca="1">+CONCATENATE(I297," ",G297)</f>
        <v>d) 0</v>
      </c>
      <c r="D297" s="22"/>
      <c r="G297" s="34">
        <f ca="1">IF(J294="FIN","",LOOKUP(I293,DATOS!A:A,DATOS!M:M))</f>
        <v>0</v>
      </c>
      <c r="I297" s="31" t="s">
        <v>43</v>
      </c>
      <c r="K297" s="16"/>
      <c r="L297" s="16"/>
      <c r="M297" s="16"/>
      <c r="N297" s="16"/>
      <c r="O297" s="16"/>
      <c r="P297" s="16"/>
      <c r="Q297" s="17" t="s">
        <v>3</v>
      </c>
      <c r="R297" s="16" t="str">
        <f>CONCATENATE(B297,Q297)</f>
        <v>D</v>
      </c>
      <c r="S297" s="16"/>
    </row>
    <row r="298" spans="1:19" ht="15.6" x14ac:dyDescent="0.25">
      <c r="A298" s="9"/>
      <c r="B298" s="26"/>
      <c r="C298" s="23"/>
      <c r="D298" s="24"/>
      <c r="J298" s="15"/>
    </row>
    <row r="299" spans="1:19" ht="15.6" x14ac:dyDescent="0.25">
      <c r="A299" s="9"/>
      <c r="B299" s="27"/>
      <c r="C299" s="19" t="str">
        <f ca="1">+CONCATENATE(K299,".- ",G299)</f>
        <v>50.- 0</v>
      </c>
      <c r="D299" s="20"/>
      <c r="E299" s="9"/>
      <c r="F299" s="9"/>
      <c r="G299" s="36">
        <f ca="1">IF(J300="FIN","",LOOKUP(I299,DATOS!A:A,DATOS!G:G))</f>
        <v>0</v>
      </c>
      <c r="H299" s="36">
        <f ca="1">IF(J300="FIN",0,LOOKUP(I299,DATOS!A:A,DATOS!N:N))</f>
        <v>0</v>
      </c>
      <c r="I299" s="31">
        <f>+I293+1</f>
        <v>545</v>
      </c>
      <c r="J299" s="56">
        <f>IF(LOOKUP(I299,DATOS!A:A,DATOS!C:C)=0,J293,(LOOKUP(I299,DATOS!A:A,DATOS!C:C)))</f>
        <v>9</v>
      </c>
      <c r="K299" s="18">
        <f>+K293+1</f>
        <v>50</v>
      </c>
      <c r="L299" s="16" t="s">
        <v>31</v>
      </c>
      <c r="M299" s="16" t="s">
        <v>32</v>
      </c>
      <c r="N299" s="16" t="s">
        <v>37</v>
      </c>
      <c r="O299" s="16" t="s">
        <v>33</v>
      </c>
      <c r="P299" s="16" t="s">
        <v>34</v>
      </c>
      <c r="Q299" s="16" t="s">
        <v>35</v>
      </c>
      <c r="R299" s="16" t="str">
        <f ca="1">CONCATENATE("X",H299)</f>
        <v>X0</v>
      </c>
      <c r="S299" s="16" t="s">
        <v>36</v>
      </c>
    </row>
    <row r="300" spans="1:19" ht="15.6" x14ac:dyDescent="0.25">
      <c r="A300" s="185">
        <f ca="1">IF($E$2="X",0,IF(K301&gt;2,H299,K301))</f>
        <v>0</v>
      </c>
      <c r="B300" s="25"/>
      <c r="C300" s="21" t="str">
        <f ca="1">+CONCATENATE(I300," ",G300)</f>
        <v>a) 0</v>
      </c>
      <c r="D300" s="22"/>
      <c r="G300" s="34">
        <f ca="1">IF(J300="FIN","",LOOKUP(I299,DATOS!A:A,DATOS!J:J))</f>
        <v>0</v>
      </c>
      <c r="I300" s="31" t="s">
        <v>53</v>
      </c>
      <c r="J300" s="37" t="str">
        <f>IF(J294="FIN","FIN",IF(J299=J293,"","FIN"))</f>
        <v/>
      </c>
      <c r="K300" s="16" t="s">
        <v>5</v>
      </c>
      <c r="L300" s="16">
        <f ca="1">IF(M300&gt;0,0,P300)</f>
        <v>0</v>
      </c>
      <c r="M300" s="16">
        <f ca="1">IF(P301&gt;0,1,0)</f>
        <v>0</v>
      </c>
      <c r="N300" s="16">
        <f ca="1">IF(M300=1,-1/COUNTA(Q300:Q303),0)</f>
        <v>0</v>
      </c>
      <c r="O300" s="16">
        <f>COUNTA(B300:B303)</f>
        <v>0</v>
      </c>
      <c r="P300" s="16">
        <f ca="1">COUNTIF(R300:R303,R299)</f>
        <v>0</v>
      </c>
      <c r="Q300" s="17" t="s">
        <v>0</v>
      </c>
      <c r="R300" s="16" t="str">
        <f>CONCATENATE(B300,Q300)</f>
        <v>A</v>
      </c>
      <c r="S300" s="16">
        <f ca="1">IF(P300&gt;0,P300+O300,O300*3)</f>
        <v>0</v>
      </c>
    </row>
    <row r="301" spans="1:19" ht="15.6" x14ac:dyDescent="0.25">
      <c r="A301" s="185"/>
      <c r="B301" s="25"/>
      <c r="C301" s="21" t="str">
        <f ca="1">+CONCATENATE(I301," ",G301)</f>
        <v>b) 0</v>
      </c>
      <c r="D301" s="22"/>
      <c r="G301" s="34">
        <f ca="1">IF(J300="FIN","",LOOKUP(I299,DATOS!A:A,DATOS!K:K))</f>
        <v>0</v>
      </c>
      <c r="I301" s="31" t="s">
        <v>52</v>
      </c>
      <c r="K301" s="16">
        <f ca="1">S300</f>
        <v>0</v>
      </c>
      <c r="L301" s="16"/>
      <c r="M301" s="16"/>
      <c r="N301" s="16"/>
      <c r="O301" s="16"/>
      <c r="P301" s="16">
        <f ca="1">O300-P300</f>
        <v>0</v>
      </c>
      <c r="Q301" s="17" t="s">
        <v>1</v>
      </c>
      <c r="R301" s="16" t="str">
        <f>CONCATENATE(B301,Q301)</f>
        <v>B</v>
      </c>
      <c r="S301" s="16"/>
    </row>
    <row r="302" spans="1:19" ht="15.6" x14ac:dyDescent="0.25">
      <c r="A302" s="185"/>
      <c r="B302" s="25"/>
      <c r="C302" s="21" t="str">
        <f ca="1">+CONCATENATE(I302," ",G302)</f>
        <v>c) 0</v>
      </c>
      <c r="D302" s="22"/>
      <c r="G302" s="34">
        <f ca="1">IF(J300="FIN","",LOOKUP(I299,DATOS!A:A,DATOS!L:L))</f>
        <v>0</v>
      </c>
      <c r="I302" s="31" t="s">
        <v>51</v>
      </c>
      <c r="K302" s="16"/>
      <c r="L302" s="16"/>
      <c r="M302" s="16"/>
      <c r="N302" s="16"/>
      <c r="O302" s="16"/>
      <c r="P302" s="16"/>
      <c r="Q302" s="17" t="s">
        <v>2</v>
      </c>
      <c r="R302" s="16" t="str">
        <f>CONCATENATE(B302,Q302)</f>
        <v>C</v>
      </c>
      <c r="S302" s="16"/>
    </row>
    <row r="303" spans="1:19" ht="15.6" x14ac:dyDescent="0.25">
      <c r="A303" s="185"/>
      <c r="B303" s="25"/>
      <c r="C303" s="21" t="str">
        <f ca="1">+CONCATENATE(I303," ",G303)</f>
        <v>d) 0</v>
      </c>
      <c r="D303" s="22"/>
      <c r="G303" s="34">
        <f ca="1">IF(J300="FIN","",LOOKUP(I299,DATOS!A:A,DATOS!M:M))</f>
        <v>0</v>
      </c>
      <c r="I303" s="31" t="s">
        <v>43</v>
      </c>
      <c r="K303" s="16"/>
      <c r="L303" s="16"/>
      <c r="M303" s="16"/>
      <c r="N303" s="16"/>
      <c r="O303" s="16"/>
      <c r="P303" s="16"/>
      <c r="Q303" s="17" t="s">
        <v>3</v>
      </c>
      <c r="R303" s="16" t="str">
        <f>CONCATENATE(B303,Q303)</f>
        <v>D</v>
      </c>
      <c r="S303" s="16"/>
    </row>
    <row r="304" spans="1:19" ht="15.6" x14ac:dyDescent="0.25">
      <c r="A304" s="9"/>
      <c r="B304" s="26"/>
      <c r="C304" s="23"/>
      <c r="D304" s="24"/>
      <c r="J304" s="15"/>
    </row>
    <row r="305" spans="1:19" ht="15.6" x14ac:dyDescent="0.25">
      <c r="A305" s="9"/>
      <c r="B305" s="27"/>
      <c r="C305" s="19" t="str">
        <f ca="1">+CONCATENATE(K305,".- ",G305)</f>
        <v>51.- 0</v>
      </c>
      <c r="D305" s="20"/>
      <c r="E305" s="9"/>
      <c r="F305" s="9"/>
      <c r="G305" s="36">
        <f ca="1">IF(J306="FIN","",LOOKUP(I305,DATOS!A:A,DATOS!G:G))</f>
        <v>0</v>
      </c>
      <c r="H305" s="36">
        <f ca="1">IF(J306="FIN",0,LOOKUP(I305,DATOS!A:A,DATOS!N:N))</f>
        <v>0</v>
      </c>
      <c r="I305" s="31">
        <f>+I299+1</f>
        <v>546</v>
      </c>
      <c r="J305" s="56">
        <f>IF(LOOKUP(I305,DATOS!A:A,DATOS!C:C)=0,J299,(LOOKUP(I305,DATOS!A:A,DATOS!C:C)))</f>
        <v>9</v>
      </c>
      <c r="K305" s="18">
        <f>+K299+1</f>
        <v>51</v>
      </c>
      <c r="L305" s="16" t="s">
        <v>31</v>
      </c>
      <c r="M305" s="16" t="s">
        <v>32</v>
      </c>
      <c r="N305" s="16" t="s">
        <v>37</v>
      </c>
      <c r="O305" s="16" t="s">
        <v>33</v>
      </c>
      <c r="P305" s="16" t="s">
        <v>34</v>
      </c>
      <c r="Q305" s="16" t="s">
        <v>35</v>
      </c>
      <c r="R305" s="16" t="str">
        <f ca="1">CONCATENATE("X",H305)</f>
        <v>X0</v>
      </c>
      <c r="S305" s="16" t="s">
        <v>36</v>
      </c>
    </row>
    <row r="306" spans="1:19" ht="15.6" x14ac:dyDescent="0.25">
      <c r="A306" s="185">
        <f ca="1">IF($E$2="X",0,IF(K307&gt;2,H305,K307))</f>
        <v>0</v>
      </c>
      <c r="B306" s="25"/>
      <c r="C306" s="21" t="str">
        <f ca="1">+CONCATENATE(I306," ",G306)</f>
        <v>a) 0</v>
      </c>
      <c r="D306" s="22"/>
      <c r="G306" s="34">
        <f ca="1">IF(J306="FIN","",LOOKUP(I305,DATOS!A:A,DATOS!J:J))</f>
        <v>0</v>
      </c>
      <c r="I306" s="31" t="s">
        <v>53</v>
      </c>
      <c r="J306" s="37" t="str">
        <f>IF(J300="FIN","FIN",IF(J305=J299,"","FIN"))</f>
        <v/>
      </c>
      <c r="K306" s="16" t="s">
        <v>5</v>
      </c>
      <c r="L306" s="16">
        <f ca="1">IF(M306&gt;0,0,P306)</f>
        <v>0</v>
      </c>
      <c r="M306" s="16">
        <f ca="1">IF(P307&gt;0,1,0)</f>
        <v>0</v>
      </c>
      <c r="N306" s="16">
        <f ca="1">IF(M306=1,-1/COUNTA(Q306:Q309),0)</f>
        <v>0</v>
      </c>
      <c r="O306" s="16">
        <f>COUNTA(B306:B309)</f>
        <v>0</v>
      </c>
      <c r="P306" s="16">
        <f ca="1">COUNTIF(R306:R309,R305)</f>
        <v>0</v>
      </c>
      <c r="Q306" s="17" t="s">
        <v>0</v>
      </c>
      <c r="R306" s="16" t="str">
        <f>CONCATENATE(B306,Q306)</f>
        <v>A</v>
      </c>
      <c r="S306" s="16">
        <f ca="1">IF(P306&gt;0,P306+O306,O306*3)</f>
        <v>0</v>
      </c>
    </row>
    <row r="307" spans="1:19" ht="15.6" x14ac:dyDescent="0.25">
      <c r="A307" s="185"/>
      <c r="B307" s="25"/>
      <c r="C307" s="21" t="str">
        <f ca="1">+CONCATENATE(I307," ",G307)</f>
        <v>b) 0</v>
      </c>
      <c r="D307" s="22"/>
      <c r="G307" s="34">
        <f ca="1">IF(J306="FIN","",LOOKUP(I305,DATOS!A:A,DATOS!K:K))</f>
        <v>0</v>
      </c>
      <c r="I307" s="31" t="s">
        <v>52</v>
      </c>
      <c r="K307" s="16">
        <f ca="1">S306</f>
        <v>0</v>
      </c>
      <c r="L307" s="16"/>
      <c r="M307" s="16"/>
      <c r="N307" s="16"/>
      <c r="O307" s="16"/>
      <c r="P307" s="16">
        <f ca="1">O306-P306</f>
        <v>0</v>
      </c>
      <c r="Q307" s="17" t="s">
        <v>1</v>
      </c>
      <c r="R307" s="16" t="str">
        <f>CONCATENATE(B307,Q307)</f>
        <v>B</v>
      </c>
      <c r="S307" s="16"/>
    </row>
    <row r="308" spans="1:19" ht="15.6" x14ac:dyDescent="0.25">
      <c r="A308" s="185"/>
      <c r="B308" s="25"/>
      <c r="C308" s="21" t="str">
        <f ca="1">+CONCATENATE(I308," ",G308)</f>
        <v>c) 0</v>
      </c>
      <c r="D308" s="22"/>
      <c r="G308" s="34">
        <f ca="1">IF(J306="FIN","",LOOKUP(I305,DATOS!A:A,DATOS!L:L))</f>
        <v>0</v>
      </c>
      <c r="I308" s="31" t="s">
        <v>51</v>
      </c>
      <c r="K308" s="16"/>
      <c r="L308" s="16"/>
      <c r="M308" s="16"/>
      <c r="N308" s="16"/>
      <c r="O308" s="16"/>
      <c r="P308" s="16"/>
      <c r="Q308" s="17" t="s">
        <v>2</v>
      </c>
      <c r="R308" s="16" t="str">
        <f>CONCATENATE(B308,Q308)</f>
        <v>C</v>
      </c>
      <c r="S308" s="16"/>
    </row>
    <row r="309" spans="1:19" ht="15.6" x14ac:dyDescent="0.25">
      <c r="A309" s="185"/>
      <c r="B309" s="25"/>
      <c r="C309" s="21" t="str">
        <f ca="1">+CONCATENATE(I309," ",G309)</f>
        <v>d) 0</v>
      </c>
      <c r="D309" s="22"/>
      <c r="G309" s="34">
        <f ca="1">IF(J306="FIN","",LOOKUP(I305,DATOS!A:A,DATOS!M:M))</f>
        <v>0</v>
      </c>
      <c r="I309" s="31" t="s">
        <v>43</v>
      </c>
      <c r="K309" s="16"/>
      <c r="L309" s="16"/>
      <c r="M309" s="16"/>
      <c r="N309" s="16"/>
      <c r="O309" s="16"/>
      <c r="P309" s="16"/>
      <c r="Q309" s="17" t="s">
        <v>3</v>
      </c>
      <c r="R309" s="16" t="str">
        <f>CONCATENATE(B309,Q309)</f>
        <v>D</v>
      </c>
      <c r="S309" s="16"/>
    </row>
    <row r="310" spans="1:19" ht="15.6" x14ac:dyDescent="0.25">
      <c r="A310" s="9"/>
      <c r="B310" s="26"/>
      <c r="C310" s="23"/>
      <c r="D310" s="24"/>
      <c r="J310" s="15"/>
    </row>
    <row r="311" spans="1:19" ht="15.6" x14ac:dyDescent="0.25">
      <c r="A311" s="9"/>
      <c r="B311" s="27"/>
      <c r="C311" s="19" t="str">
        <f ca="1">+CONCATENATE(K311,".- ",G311)</f>
        <v>52.- 0</v>
      </c>
      <c r="D311" s="20"/>
      <c r="E311" s="9"/>
      <c r="F311" s="9"/>
      <c r="G311" s="36">
        <f ca="1">IF(J312="FIN","",LOOKUP(I311,DATOS!A:A,DATOS!G:G))</f>
        <v>0</v>
      </c>
      <c r="H311" s="36">
        <f ca="1">IF(J312="FIN",0,LOOKUP(I311,DATOS!A:A,DATOS!N:N))</f>
        <v>0</v>
      </c>
      <c r="I311" s="31">
        <f>+I305+1</f>
        <v>547</v>
      </c>
      <c r="J311" s="56">
        <f>IF(LOOKUP(I311,DATOS!A:A,DATOS!C:C)=0,J305,(LOOKUP(I311,DATOS!A:A,DATOS!C:C)))</f>
        <v>9</v>
      </c>
      <c r="K311" s="18">
        <f>+K305+1</f>
        <v>52</v>
      </c>
      <c r="L311" s="16" t="s">
        <v>31</v>
      </c>
      <c r="M311" s="16" t="s">
        <v>32</v>
      </c>
      <c r="N311" s="16" t="s">
        <v>37</v>
      </c>
      <c r="O311" s="16" t="s">
        <v>33</v>
      </c>
      <c r="P311" s="16" t="s">
        <v>34</v>
      </c>
      <c r="Q311" s="16" t="s">
        <v>35</v>
      </c>
      <c r="R311" s="16" t="str">
        <f ca="1">CONCATENATE("X",H311)</f>
        <v>X0</v>
      </c>
      <c r="S311" s="16" t="s">
        <v>36</v>
      </c>
    </row>
    <row r="312" spans="1:19" ht="15.6" x14ac:dyDescent="0.25">
      <c r="A312" s="185">
        <f ca="1">IF($E$2="X",0,IF(K313&gt;2,H311,K313))</f>
        <v>0</v>
      </c>
      <c r="B312" s="25"/>
      <c r="C312" s="21" t="str">
        <f ca="1">+CONCATENATE(I312," ",G312)</f>
        <v>a) 0</v>
      </c>
      <c r="D312" s="22"/>
      <c r="G312" s="34">
        <f ca="1">IF(J312="FIN","",LOOKUP(I311,DATOS!A:A,DATOS!J:J))</f>
        <v>0</v>
      </c>
      <c r="I312" s="31" t="s">
        <v>53</v>
      </c>
      <c r="J312" s="37" t="str">
        <f>IF(J306="FIN","FIN",IF(J311=J305,"","FIN"))</f>
        <v/>
      </c>
      <c r="K312" s="16" t="s">
        <v>5</v>
      </c>
      <c r="L312" s="16">
        <f ca="1">IF(M312&gt;0,0,P312)</f>
        <v>0</v>
      </c>
      <c r="M312" s="16">
        <f ca="1">IF(P313&gt;0,1,0)</f>
        <v>0</v>
      </c>
      <c r="N312" s="16">
        <f ca="1">IF(M312=1,-1/COUNTA(Q312:Q315),0)</f>
        <v>0</v>
      </c>
      <c r="O312" s="16">
        <f>COUNTA(B312:B315)</f>
        <v>0</v>
      </c>
      <c r="P312" s="16">
        <f ca="1">COUNTIF(R312:R315,R311)</f>
        <v>0</v>
      </c>
      <c r="Q312" s="17" t="s">
        <v>0</v>
      </c>
      <c r="R312" s="16" t="str">
        <f>CONCATENATE(B312,Q312)</f>
        <v>A</v>
      </c>
      <c r="S312" s="16">
        <f ca="1">IF(P312&gt;0,P312+O312,O312*3)</f>
        <v>0</v>
      </c>
    </row>
    <row r="313" spans="1:19" ht="15.6" x14ac:dyDescent="0.25">
      <c r="A313" s="185"/>
      <c r="B313" s="25"/>
      <c r="C313" s="21" t="str">
        <f ca="1">+CONCATENATE(I313," ",G313)</f>
        <v>b) 0</v>
      </c>
      <c r="D313" s="22"/>
      <c r="G313" s="34">
        <f ca="1">IF(J312="FIN","",LOOKUP(I311,DATOS!A:A,DATOS!K:K))</f>
        <v>0</v>
      </c>
      <c r="I313" s="31" t="s">
        <v>52</v>
      </c>
      <c r="K313" s="16">
        <f ca="1">S312</f>
        <v>0</v>
      </c>
      <c r="L313" s="16"/>
      <c r="M313" s="16"/>
      <c r="N313" s="16"/>
      <c r="O313" s="16"/>
      <c r="P313" s="16">
        <f ca="1">O312-P312</f>
        <v>0</v>
      </c>
      <c r="Q313" s="17" t="s">
        <v>1</v>
      </c>
      <c r="R313" s="16" t="str">
        <f>CONCATENATE(B313,Q313)</f>
        <v>B</v>
      </c>
      <c r="S313" s="16"/>
    </row>
    <row r="314" spans="1:19" ht="15.6" x14ac:dyDescent="0.25">
      <c r="A314" s="185"/>
      <c r="B314" s="25"/>
      <c r="C314" s="21" t="str">
        <f ca="1">+CONCATENATE(I314," ",G314)</f>
        <v>c) 0</v>
      </c>
      <c r="D314" s="22"/>
      <c r="G314" s="34">
        <f ca="1">IF(J312="FIN","",LOOKUP(I311,DATOS!A:A,DATOS!L:L))</f>
        <v>0</v>
      </c>
      <c r="I314" s="31" t="s">
        <v>51</v>
      </c>
      <c r="K314" s="16"/>
      <c r="L314" s="16"/>
      <c r="M314" s="16"/>
      <c r="N314" s="16"/>
      <c r="O314" s="16"/>
      <c r="P314" s="16"/>
      <c r="Q314" s="17" t="s">
        <v>2</v>
      </c>
      <c r="R314" s="16" t="str">
        <f>CONCATENATE(B314,Q314)</f>
        <v>C</v>
      </c>
      <c r="S314" s="16"/>
    </row>
    <row r="315" spans="1:19" ht="15.6" x14ac:dyDescent="0.25">
      <c r="A315" s="185"/>
      <c r="B315" s="25"/>
      <c r="C315" s="21" t="str">
        <f ca="1">+CONCATENATE(I315," ",G315)</f>
        <v>d) 0</v>
      </c>
      <c r="D315" s="22"/>
      <c r="G315" s="34">
        <f ca="1">IF(J312="FIN","",LOOKUP(I311,DATOS!A:A,DATOS!M:M))</f>
        <v>0</v>
      </c>
      <c r="I315" s="31" t="s">
        <v>43</v>
      </c>
      <c r="K315" s="16"/>
      <c r="L315" s="16"/>
      <c r="M315" s="16"/>
      <c r="N315" s="16"/>
      <c r="O315" s="16"/>
      <c r="P315" s="16"/>
      <c r="Q315" s="17" t="s">
        <v>3</v>
      </c>
      <c r="R315" s="16" t="str">
        <f>CONCATENATE(B315,Q315)</f>
        <v>D</v>
      </c>
      <c r="S315" s="16"/>
    </row>
    <row r="316" spans="1:19" ht="15.6" x14ac:dyDescent="0.25">
      <c r="A316" s="9"/>
      <c r="B316" s="26"/>
      <c r="C316" s="23"/>
      <c r="D316" s="24"/>
      <c r="J316" s="15"/>
    </row>
    <row r="317" spans="1:19" ht="15.6" x14ac:dyDescent="0.25">
      <c r="A317" s="9"/>
      <c r="B317" s="27"/>
      <c r="C317" s="19" t="str">
        <f ca="1">+CONCATENATE(K317,".- ",G317)</f>
        <v>53.- 0</v>
      </c>
      <c r="D317" s="20"/>
      <c r="E317" s="9"/>
      <c r="F317" s="9"/>
      <c r="G317" s="36">
        <f ca="1">IF(J318="FIN","",LOOKUP(I317,DATOS!A:A,DATOS!G:G))</f>
        <v>0</v>
      </c>
      <c r="H317" s="36">
        <f ca="1">IF(J318="FIN",0,LOOKUP(I317,DATOS!A:A,DATOS!N:N))</f>
        <v>0</v>
      </c>
      <c r="I317" s="31">
        <f>+I311+1</f>
        <v>548</v>
      </c>
      <c r="J317" s="56">
        <f>IF(LOOKUP(I317,DATOS!A:A,DATOS!C:C)=0,J311,(LOOKUP(I317,DATOS!A:A,DATOS!C:C)))</f>
        <v>9</v>
      </c>
      <c r="K317" s="18">
        <f>+K311+1</f>
        <v>53</v>
      </c>
      <c r="L317" s="16" t="s">
        <v>31</v>
      </c>
      <c r="M317" s="16" t="s">
        <v>32</v>
      </c>
      <c r="N317" s="16" t="s">
        <v>37</v>
      </c>
      <c r="O317" s="16" t="s">
        <v>33</v>
      </c>
      <c r="P317" s="16" t="s">
        <v>34</v>
      </c>
      <c r="Q317" s="16" t="s">
        <v>35</v>
      </c>
      <c r="R317" s="16" t="str">
        <f ca="1">CONCATENATE("X",H317)</f>
        <v>X0</v>
      </c>
      <c r="S317" s="16" t="s">
        <v>36</v>
      </c>
    </row>
    <row r="318" spans="1:19" ht="15.6" x14ac:dyDescent="0.25">
      <c r="A318" s="185">
        <f ca="1">IF($E$2="X",0,IF(K319&gt;2,H317,K319))</f>
        <v>0</v>
      </c>
      <c r="B318" s="25"/>
      <c r="C318" s="21" t="str">
        <f ca="1">+CONCATENATE(I318," ",G318)</f>
        <v>a) 0</v>
      </c>
      <c r="D318" s="22"/>
      <c r="G318" s="34">
        <f ca="1">IF(J318="FIN","",LOOKUP(I317,DATOS!A:A,DATOS!J:J))</f>
        <v>0</v>
      </c>
      <c r="I318" s="31" t="s">
        <v>53</v>
      </c>
      <c r="J318" s="37" t="str">
        <f>IF(J312="FIN","FIN",IF(J317=J311,"","FIN"))</f>
        <v/>
      </c>
      <c r="K318" s="16" t="s">
        <v>5</v>
      </c>
      <c r="L318" s="16">
        <f ca="1">IF(M318&gt;0,0,P318)</f>
        <v>0</v>
      </c>
      <c r="M318" s="16">
        <f ca="1">IF(P319&gt;0,1,0)</f>
        <v>0</v>
      </c>
      <c r="N318" s="16">
        <f ca="1">IF(M318=1,-1/COUNTA(Q318:Q321),0)</f>
        <v>0</v>
      </c>
      <c r="O318" s="16">
        <f>COUNTA(B318:B321)</f>
        <v>0</v>
      </c>
      <c r="P318" s="16">
        <f ca="1">COUNTIF(R318:R321,R317)</f>
        <v>0</v>
      </c>
      <c r="Q318" s="17" t="s">
        <v>0</v>
      </c>
      <c r="R318" s="16" t="str">
        <f>CONCATENATE(B318,Q318)</f>
        <v>A</v>
      </c>
      <c r="S318" s="16">
        <f ca="1">IF(P318&gt;0,P318+O318,O318*3)</f>
        <v>0</v>
      </c>
    </row>
    <row r="319" spans="1:19" ht="15.6" x14ac:dyDescent="0.25">
      <c r="A319" s="185"/>
      <c r="B319" s="25"/>
      <c r="C319" s="21" t="str">
        <f ca="1">+CONCATENATE(I319," ",G319)</f>
        <v>b) 0</v>
      </c>
      <c r="D319" s="22"/>
      <c r="G319" s="34">
        <f ca="1">IF(J318="FIN","",LOOKUP(I317,DATOS!A:A,DATOS!K:K))</f>
        <v>0</v>
      </c>
      <c r="I319" s="31" t="s">
        <v>52</v>
      </c>
      <c r="K319" s="16">
        <f ca="1">S318</f>
        <v>0</v>
      </c>
      <c r="L319" s="16"/>
      <c r="M319" s="16"/>
      <c r="N319" s="16"/>
      <c r="O319" s="16"/>
      <c r="P319" s="16">
        <f ca="1">O318-P318</f>
        <v>0</v>
      </c>
      <c r="Q319" s="17" t="s">
        <v>1</v>
      </c>
      <c r="R319" s="16" t="str">
        <f>CONCATENATE(B319,Q319)</f>
        <v>B</v>
      </c>
      <c r="S319" s="16"/>
    </row>
    <row r="320" spans="1:19" ht="15.6" x14ac:dyDescent="0.25">
      <c r="A320" s="185"/>
      <c r="B320" s="25"/>
      <c r="C320" s="21" t="str">
        <f ca="1">+CONCATENATE(I320," ",G320)</f>
        <v>c) 0</v>
      </c>
      <c r="D320" s="22"/>
      <c r="G320" s="34">
        <f ca="1">IF(J318="FIN","",LOOKUP(I317,DATOS!A:A,DATOS!L:L))</f>
        <v>0</v>
      </c>
      <c r="I320" s="31" t="s">
        <v>51</v>
      </c>
      <c r="K320" s="16"/>
      <c r="L320" s="16"/>
      <c r="M320" s="16"/>
      <c r="N320" s="16"/>
      <c r="O320" s="16"/>
      <c r="P320" s="16"/>
      <c r="Q320" s="17" t="s">
        <v>2</v>
      </c>
      <c r="R320" s="16" t="str">
        <f>CONCATENATE(B320,Q320)</f>
        <v>C</v>
      </c>
      <c r="S320" s="16"/>
    </row>
    <row r="321" spans="1:19" ht="15.6" x14ac:dyDescent="0.25">
      <c r="A321" s="185"/>
      <c r="B321" s="25"/>
      <c r="C321" s="21" t="str">
        <f ca="1">+CONCATENATE(I321," ",G321)</f>
        <v>d) 0</v>
      </c>
      <c r="D321" s="22"/>
      <c r="G321" s="34">
        <f ca="1">IF(J318="FIN","",LOOKUP(I317,DATOS!A:A,DATOS!M:M))</f>
        <v>0</v>
      </c>
      <c r="I321" s="31" t="s">
        <v>43</v>
      </c>
      <c r="K321" s="16"/>
      <c r="L321" s="16"/>
      <c r="M321" s="16"/>
      <c r="N321" s="16"/>
      <c r="O321" s="16"/>
      <c r="P321" s="16"/>
      <c r="Q321" s="17" t="s">
        <v>3</v>
      </c>
      <c r="R321" s="16" t="str">
        <f>CONCATENATE(B321,Q321)</f>
        <v>D</v>
      </c>
      <c r="S321" s="16"/>
    </row>
    <row r="322" spans="1:19" ht="15.6" x14ac:dyDescent="0.25">
      <c r="A322" s="9"/>
      <c r="B322" s="26"/>
      <c r="C322" s="23"/>
      <c r="D322" s="24"/>
      <c r="J322" s="15"/>
    </row>
    <row r="323" spans="1:19" ht="15.6" x14ac:dyDescent="0.25">
      <c r="A323" s="9"/>
      <c r="B323" s="27"/>
      <c r="C323" s="19" t="str">
        <f ca="1">+CONCATENATE(K323,".- ",G323)</f>
        <v>54.- 0</v>
      </c>
      <c r="D323" s="20"/>
      <c r="E323" s="9"/>
      <c r="F323" s="9"/>
      <c r="G323" s="36">
        <f ca="1">IF(J324="FIN","",LOOKUP(I323,DATOS!A:A,DATOS!G:G))</f>
        <v>0</v>
      </c>
      <c r="H323" s="36">
        <f ca="1">IF(J324="FIN",0,LOOKUP(I323,DATOS!A:A,DATOS!N:N))</f>
        <v>0</v>
      </c>
      <c r="I323" s="31">
        <f>+I317+1</f>
        <v>549</v>
      </c>
      <c r="J323" s="56">
        <f>IF(LOOKUP(I323,DATOS!A:A,DATOS!C:C)=0,J317,(LOOKUP(I323,DATOS!A:A,DATOS!C:C)))</f>
        <v>9</v>
      </c>
      <c r="K323" s="18">
        <f>+K317+1</f>
        <v>54</v>
      </c>
      <c r="L323" s="16" t="s">
        <v>31</v>
      </c>
      <c r="M323" s="16" t="s">
        <v>32</v>
      </c>
      <c r="N323" s="16" t="s">
        <v>37</v>
      </c>
      <c r="O323" s="16" t="s">
        <v>33</v>
      </c>
      <c r="P323" s="16" t="s">
        <v>34</v>
      </c>
      <c r="Q323" s="16" t="s">
        <v>35</v>
      </c>
      <c r="R323" s="16" t="str">
        <f ca="1">CONCATENATE("X",H323)</f>
        <v>X0</v>
      </c>
      <c r="S323" s="16" t="s">
        <v>36</v>
      </c>
    </row>
    <row r="324" spans="1:19" ht="15.6" x14ac:dyDescent="0.25">
      <c r="A324" s="185">
        <f ca="1">IF($E$2="X",0,IF(K325&gt;2,H323,K325))</f>
        <v>0</v>
      </c>
      <c r="B324" s="25"/>
      <c r="C324" s="21" t="str">
        <f ca="1">+CONCATENATE(I324," ",G324)</f>
        <v>a) 0</v>
      </c>
      <c r="D324" s="22"/>
      <c r="G324" s="34">
        <f ca="1">IF(J324="FIN","",LOOKUP(I323,DATOS!A:A,DATOS!J:J))</f>
        <v>0</v>
      </c>
      <c r="I324" s="31" t="s">
        <v>53</v>
      </c>
      <c r="J324" s="37" t="str">
        <f>IF(J318="FIN","FIN",IF(J323=J317,"","FIN"))</f>
        <v/>
      </c>
      <c r="K324" s="16" t="s">
        <v>5</v>
      </c>
      <c r="L324" s="16">
        <f ca="1">IF(M324&gt;0,0,P324)</f>
        <v>0</v>
      </c>
      <c r="M324" s="16">
        <f ca="1">IF(P325&gt;0,1,0)</f>
        <v>0</v>
      </c>
      <c r="N324" s="16">
        <f ca="1">IF(M324=1,-1/COUNTA(Q324:Q327),0)</f>
        <v>0</v>
      </c>
      <c r="O324" s="16">
        <f>COUNTA(B324:B327)</f>
        <v>0</v>
      </c>
      <c r="P324" s="16">
        <f ca="1">COUNTIF(R324:R327,R323)</f>
        <v>0</v>
      </c>
      <c r="Q324" s="17" t="s">
        <v>0</v>
      </c>
      <c r="R324" s="16" t="str">
        <f>CONCATENATE(B324,Q324)</f>
        <v>A</v>
      </c>
      <c r="S324" s="16">
        <f ca="1">IF(P324&gt;0,P324+O324,O324*3)</f>
        <v>0</v>
      </c>
    </row>
    <row r="325" spans="1:19" ht="15.6" x14ac:dyDescent="0.25">
      <c r="A325" s="185"/>
      <c r="B325" s="25"/>
      <c r="C325" s="21" t="str">
        <f ca="1">+CONCATENATE(I325," ",G325)</f>
        <v>b) 0</v>
      </c>
      <c r="D325" s="22"/>
      <c r="G325" s="34">
        <f ca="1">IF(J324="FIN","",LOOKUP(I323,DATOS!A:A,DATOS!K:K))</f>
        <v>0</v>
      </c>
      <c r="I325" s="31" t="s">
        <v>52</v>
      </c>
      <c r="K325" s="16">
        <f ca="1">S324</f>
        <v>0</v>
      </c>
      <c r="L325" s="16"/>
      <c r="M325" s="16"/>
      <c r="N325" s="16"/>
      <c r="O325" s="16"/>
      <c r="P325" s="16">
        <f ca="1">O324-P324</f>
        <v>0</v>
      </c>
      <c r="Q325" s="17" t="s">
        <v>1</v>
      </c>
      <c r="R325" s="16" t="str">
        <f>CONCATENATE(B325,Q325)</f>
        <v>B</v>
      </c>
      <c r="S325" s="16"/>
    </row>
    <row r="326" spans="1:19" ht="15.6" x14ac:dyDescent="0.25">
      <c r="A326" s="185"/>
      <c r="B326" s="25"/>
      <c r="C326" s="21" t="str">
        <f ca="1">+CONCATENATE(I326," ",G326)</f>
        <v>c) 0</v>
      </c>
      <c r="D326" s="22"/>
      <c r="G326" s="34">
        <f ca="1">IF(J324="FIN","",LOOKUP(I323,DATOS!A:A,DATOS!L:L))</f>
        <v>0</v>
      </c>
      <c r="I326" s="31" t="s">
        <v>51</v>
      </c>
      <c r="K326" s="16"/>
      <c r="L326" s="16"/>
      <c r="M326" s="16"/>
      <c r="N326" s="16"/>
      <c r="O326" s="16"/>
      <c r="P326" s="16"/>
      <c r="Q326" s="17" t="s">
        <v>2</v>
      </c>
      <c r="R326" s="16" t="str">
        <f>CONCATENATE(B326,Q326)</f>
        <v>C</v>
      </c>
      <c r="S326" s="16"/>
    </row>
    <row r="327" spans="1:19" ht="15.6" x14ac:dyDescent="0.25">
      <c r="A327" s="185"/>
      <c r="B327" s="25"/>
      <c r="C327" s="21" t="str">
        <f ca="1">+CONCATENATE(I327," ",G327)</f>
        <v>d) 0</v>
      </c>
      <c r="D327" s="22"/>
      <c r="G327" s="34">
        <f ca="1">IF(J324="FIN","",LOOKUP(I323,DATOS!A:A,DATOS!M:M))</f>
        <v>0</v>
      </c>
      <c r="I327" s="31" t="s">
        <v>43</v>
      </c>
      <c r="K327" s="16"/>
      <c r="L327" s="16"/>
      <c r="M327" s="16"/>
      <c r="N327" s="16"/>
      <c r="O327" s="16"/>
      <c r="P327" s="16"/>
      <c r="Q327" s="17" t="s">
        <v>3</v>
      </c>
      <c r="R327" s="16" t="str">
        <f>CONCATENATE(B327,Q327)</f>
        <v>D</v>
      </c>
      <c r="S327" s="16"/>
    </row>
    <row r="328" spans="1:19" ht="15.6" x14ac:dyDescent="0.25">
      <c r="A328" s="9"/>
      <c r="B328" s="26"/>
      <c r="C328" s="23"/>
      <c r="D328" s="24"/>
      <c r="J328" s="15"/>
    </row>
    <row r="329" spans="1:19" ht="15.6" x14ac:dyDescent="0.25">
      <c r="A329" s="9"/>
      <c r="B329" s="27"/>
      <c r="C329" s="19" t="str">
        <f ca="1">+CONCATENATE(K329,".- ",G329)</f>
        <v>55.- 0</v>
      </c>
      <c r="D329" s="20"/>
      <c r="E329" s="9"/>
      <c r="F329" s="9"/>
      <c r="G329" s="36">
        <f ca="1">IF(J330="FIN","",LOOKUP(I329,DATOS!A:A,DATOS!G:G))</f>
        <v>0</v>
      </c>
      <c r="H329" s="36">
        <f ca="1">IF(J330="FIN",0,LOOKUP(I329,DATOS!A:A,DATOS!N:N))</f>
        <v>0</v>
      </c>
      <c r="I329" s="31">
        <f>+I323+1</f>
        <v>550</v>
      </c>
      <c r="J329" s="56">
        <f>IF(LOOKUP(I329,DATOS!A:A,DATOS!C:C)=0,J323,(LOOKUP(I329,DATOS!A:A,DATOS!C:C)))</f>
        <v>9</v>
      </c>
      <c r="K329" s="18">
        <f>+K323+1</f>
        <v>55</v>
      </c>
      <c r="L329" s="16" t="s">
        <v>31</v>
      </c>
      <c r="M329" s="16" t="s">
        <v>32</v>
      </c>
      <c r="N329" s="16" t="s">
        <v>37</v>
      </c>
      <c r="O329" s="16" t="s">
        <v>33</v>
      </c>
      <c r="P329" s="16" t="s">
        <v>34</v>
      </c>
      <c r="Q329" s="16" t="s">
        <v>35</v>
      </c>
      <c r="R329" s="16" t="str">
        <f ca="1">CONCATENATE("X",H329)</f>
        <v>X0</v>
      </c>
      <c r="S329" s="16" t="s">
        <v>36</v>
      </c>
    </row>
    <row r="330" spans="1:19" ht="15.6" x14ac:dyDescent="0.25">
      <c r="A330" s="185">
        <f ca="1">IF($E$2="X",0,IF(K331&gt;2,H329,K331))</f>
        <v>0</v>
      </c>
      <c r="B330" s="25"/>
      <c r="C330" s="21" t="str">
        <f ca="1">+CONCATENATE(I330," ",G330)</f>
        <v>a) 0</v>
      </c>
      <c r="D330" s="22"/>
      <c r="G330" s="34">
        <f ca="1">IF(J330="FIN","",LOOKUP(I329,DATOS!A:A,DATOS!J:J))</f>
        <v>0</v>
      </c>
      <c r="I330" s="31" t="s">
        <v>53</v>
      </c>
      <c r="J330" s="37" t="str">
        <f>IF(J324="FIN","FIN",IF(J329=J323,"","FIN"))</f>
        <v/>
      </c>
      <c r="K330" s="16" t="s">
        <v>5</v>
      </c>
      <c r="L330" s="16">
        <f ca="1">IF(M330&gt;0,0,P330)</f>
        <v>0</v>
      </c>
      <c r="M330" s="16">
        <f ca="1">IF(P331&gt;0,1,0)</f>
        <v>0</v>
      </c>
      <c r="N330" s="16">
        <f ca="1">IF(M330=1,-1/COUNTA(Q330:Q333),0)</f>
        <v>0</v>
      </c>
      <c r="O330" s="16">
        <f>COUNTA(B330:B333)</f>
        <v>0</v>
      </c>
      <c r="P330" s="16">
        <f ca="1">COUNTIF(R330:R333,R329)</f>
        <v>0</v>
      </c>
      <c r="Q330" s="17" t="s">
        <v>0</v>
      </c>
      <c r="R330" s="16" t="str">
        <f>CONCATENATE(B330,Q330)</f>
        <v>A</v>
      </c>
      <c r="S330" s="16">
        <f ca="1">IF(P330&gt;0,P330+O330,O330*3)</f>
        <v>0</v>
      </c>
    </row>
    <row r="331" spans="1:19" ht="15.6" x14ac:dyDescent="0.25">
      <c r="A331" s="185"/>
      <c r="B331" s="25"/>
      <c r="C331" s="21" t="str">
        <f ca="1">+CONCATENATE(I331," ",G331)</f>
        <v>b) 0</v>
      </c>
      <c r="D331" s="22"/>
      <c r="G331" s="34">
        <f ca="1">IF(J330="FIN","",LOOKUP(I329,DATOS!A:A,DATOS!K:K))</f>
        <v>0</v>
      </c>
      <c r="I331" s="31" t="s">
        <v>52</v>
      </c>
      <c r="K331" s="16">
        <f ca="1">S330</f>
        <v>0</v>
      </c>
      <c r="L331" s="16"/>
      <c r="M331" s="16"/>
      <c r="N331" s="16"/>
      <c r="O331" s="16"/>
      <c r="P331" s="16">
        <f ca="1">O330-P330</f>
        <v>0</v>
      </c>
      <c r="Q331" s="17" t="s">
        <v>1</v>
      </c>
      <c r="R331" s="16" t="str">
        <f>CONCATENATE(B331,Q331)</f>
        <v>B</v>
      </c>
      <c r="S331" s="16"/>
    </row>
    <row r="332" spans="1:19" ht="15.6" x14ac:dyDescent="0.25">
      <c r="A332" s="185"/>
      <c r="B332" s="25"/>
      <c r="C332" s="21" t="str">
        <f ca="1">+CONCATENATE(I332," ",G332)</f>
        <v>c) 0</v>
      </c>
      <c r="D332" s="22"/>
      <c r="G332" s="34">
        <f ca="1">IF(J330="FIN","",LOOKUP(I329,DATOS!A:A,DATOS!L:L))</f>
        <v>0</v>
      </c>
      <c r="I332" s="31" t="s">
        <v>51</v>
      </c>
      <c r="K332" s="16"/>
      <c r="L332" s="16"/>
      <c r="M332" s="16"/>
      <c r="N332" s="16"/>
      <c r="O332" s="16"/>
      <c r="P332" s="16"/>
      <c r="Q332" s="17" t="s">
        <v>2</v>
      </c>
      <c r="R332" s="16" t="str">
        <f>CONCATENATE(B332,Q332)</f>
        <v>C</v>
      </c>
      <c r="S332" s="16"/>
    </row>
    <row r="333" spans="1:19" ht="15.6" x14ac:dyDescent="0.25">
      <c r="A333" s="185"/>
      <c r="B333" s="25"/>
      <c r="C333" s="21" t="str">
        <f ca="1">+CONCATENATE(I333," ",G333)</f>
        <v>d) 0</v>
      </c>
      <c r="D333" s="22"/>
      <c r="G333" s="34">
        <f ca="1">IF(J330="FIN","",LOOKUP(I329,DATOS!A:A,DATOS!M:M))</f>
        <v>0</v>
      </c>
      <c r="I333" s="31" t="s">
        <v>43</v>
      </c>
      <c r="K333" s="16"/>
      <c r="L333" s="16"/>
      <c r="M333" s="16"/>
      <c r="N333" s="16"/>
      <c r="O333" s="16"/>
      <c r="P333" s="16"/>
      <c r="Q333" s="17" t="s">
        <v>3</v>
      </c>
      <c r="R333" s="16" t="str">
        <f>CONCATENATE(B333,Q333)</f>
        <v>D</v>
      </c>
      <c r="S333" s="16"/>
    </row>
    <row r="334" spans="1:19" ht="15.6" x14ac:dyDescent="0.25">
      <c r="A334" s="9"/>
      <c r="B334" s="26"/>
      <c r="C334" s="23"/>
      <c r="D334" s="24"/>
      <c r="J334" s="15"/>
    </row>
    <row r="335" spans="1:19" ht="15.6" x14ac:dyDescent="0.25">
      <c r="A335" s="9"/>
      <c r="B335" s="27"/>
      <c r="C335" s="19" t="str">
        <f ca="1">+CONCATENATE(K335,".- ",G335)</f>
        <v>56.- 0</v>
      </c>
      <c r="D335" s="20"/>
      <c r="E335" s="9"/>
      <c r="F335" s="9"/>
      <c r="G335" s="36">
        <f ca="1">IF(J336="FIN","",LOOKUP(I335,DATOS!A:A,DATOS!G:G))</f>
        <v>0</v>
      </c>
      <c r="H335" s="36">
        <f ca="1">IF(J336="FIN",0,LOOKUP(I335,DATOS!A:A,DATOS!N:N))</f>
        <v>0</v>
      </c>
      <c r="I335" s="31">
        <f>+I329+1</f>
        <v>551</v>
      </c>
      <c r="J335" s="56">
        <f>IF(LOOKUP(I335,DATOS!A:A,DATOS!C:C)=0,J329,(LOOKUP(I335,DATOS!A:A,DATOS!C:C)))</f>
        <v>9</v>
      </c>
      <c r="K335" s="18">
        <f>+K329+1</f>
        <v>56</v>
      </c>
      <c r="L335" s="16" t="s">
        <v>31</v>
      </c>
      <c r="M335" s="16" t="s">
        <v>32</v>
      </c>
      <c r="N335" s="16" t="s">
        <v>37</v>
      </c>
      <c r="O335" s="16" t="s">
        <v>33</v>
      </c>
      <c r="P335" s="16" t="s">
        <v>34</v>
      </c>
      <c r="Q335" s="16" t="s">
        <v>35</v>
      </c>
      <c r="R335" s="16" t="str">
        <f ca="1">CONCATENATE("X",H335)</f>
        <v>X0</v>
      </c>
      <c r="S335" s="16" t="s">
        <v>36</v>
      </c>
    </row>
    <row r="336" spans="1:19" ht="15.6" x14ac:dyDescent="0.25">
      <c r="A336" s="185">
        <f ca="1">IF($E$2="X",0,IF(K337&gt;2,H335,K337))</f>
        <v>0</v>
      </c>
      <c r="B336" s="25"/>
      <c r="C336" s="21" t="str">
        <f ca="1">+CONCATENATE(I336," ",G336)</f>
        <v>a) 0</v>
      </c>
      <c r="D336" s="22"/>
      <c r="G336" s="34">
        <f ca="1">IF(J336="FIN","",LOOKUP(I335,DATOS!A:A,DATOS!J:J))</f>
        <v>0</v>
      </c>
      <c r="I336" s="31" t="s">
        <v>53</v>
      </c>
      <c r="J336" s="37" t="str">
        <f>IF(J330="FIN","FIN",IF(J335=J329,"","FIN"))</f>
        <v/>
      </c>
      <c r="K336" s="16" t="s">
        <v>5</v>
      </c>
      <c r="L336" s="16">
        <f ca="1">IF(M336&gt;0,0,P336)</f>
        <v>0</v>
      </c>
      <c r="M336" s="16">
        <f ca="1">IF(P337&gt;0,1,0)</f>
        <v>0</v>
      </c>
      <c r="N336" s="16">
        <f ca="1">IF(M336=1,-1/COUNTA(Q336:Q339),0)</f>
        <v>0</v>
      </c>
      <c r="O336" s="16">
        <f>COUNTA(B336:B339)</f>
        <v>0</v>
      </c>
      <c r="P336" s="16">
        <f ca="1">COUNTIF(R336:R339,R335)</f>
        <v>0</v>
      </c>
      <c r="Q336" s="17" t="s">
        <v>0</v>
      </c>
      <c r="R336" s="16" t="str">
        <f>CONCATENATE(B336,Q336)</f>
        <v>A</v>
      </c>
      <c r="S336" s="16">
        <f ca="1">IF(P336&gt;0,P336+O336,O336*3)</f>
        <v>0</v>
      </c>
    </row>
    <row r="337" spans="1:19" ht="15.6" x14ac:dyDescent="0.25">
      <c r="A337" s="185"/>
      <c r="B337" s="25"/>
      <c r="C337" s="21" t="str">
        <f ca="1">+CONCATENATE(I337," ",G337)</f>
        <v>b) 0</v>
      </c>
      <c r="D337" s="22"/>
      <c r="G337" s="34">
        <f ca="1">IF(J336="FIN","",LOOKUP(I335,DATOS!A:A,DATOS!K:K))</f>
        <v>0</v>
      </c>
      <c r="I337" s="31" t="s">
        <v>52</v>
      </c>
      <c r="K337" s="16">
        <f ca="1">S336</f>
        <v>0</v>
      </c>
      <c r="L337" s="16"/>
      <c r="M337" s="16"/>
      <c r="N337" s="16"/>
      <c r="O337" s="16"/>
      <c r="P337" s="16">
        <f ca="1">O336-P336</f>
        <v>0</v>
      </c>
      <c r="Q337" s="17" t="s">
        <v>1</v>
      </c>
      <c r="R337" s="16" t="str">
        <f>CONCATENATE(B337,Q337)</f>
        <v>B</v>
      </c>
      <c r="S337" s="16"/>
    </row>
    <row r="338" spans="1:19" ht="15.6" x14ac:dyDescent="0.25">
      <c r="A338" s="185"/>
      <c r="B338" s="25"/>
      <c r="C338" s="21" t="str">
        <f ca="1">+CONCATENATE(I338," ",G338)</f>
        <v>c) 0</v>
      </c>
      <c r="D338" s="22"/>
      <c r="G338" s="34">
        <f ca="1">IF(J336="FIN","",LOOKUP(I335,DATOS!A:A,DATOS!L:L))</f>
        <v>0</v>
      </c>
      <c r="I338" s="31" t="s">
        <v>51</v>
      </c>
      <c r="K338" s="16"/>
      <c r="L338" s="16"/>
      <c r="M338" s="16"/>
      <c r="N338" s="16"/>
      <c r="O338" s="16"/>
      <c r="P338" s="16"/>
      <c r="Q338" s="17" t="s">
        <v>2</v>
      </c>
      <c r="R338" s="16" t="str">
        <f>CONCATENATE(B338,Q338)</f>
        <v>C</v>
      </c>
      <c r="S338" s="16"/>
    </row>
    <row r="339" spans="1:19" ht="15.6" x14ac:dyDescent="0.25">
      <c r="A339" s="185"/>
      <c r="B339" s="25"/>
      <c r="C339" s="21" t="str">
        <f ca="1">+CONCATENATE(I339," ",G339)</f>
        <v>d) 0</v>
      </c>
      <c r="D339" s="22"/>
      <c r="G339" s="34">
        <f ca="1">IF(J336="FIN","",LOOKUP(I335,DATOS!A:A,DATOS!M:M))</f>
        <v>0</v>
      </c>
      <c r="I339" s="31" t="s">
        <v>43</v>
      </c>
      <c r="K339" s="16"/>
      <c r="L339" s="16"/>
      <c r="M339" s="16"/>
      <c r="N339" s="16"/>
      <c r="O339" s="16"/>
      <c r="P339" s="16"/>
      <c r="Q339" s="17" t="s">
        <v>3</v>
      </c>
      <c r="R339" s="16" t="str">
        <f>CONCATENATE(B339,Q339)</f>
        <v>D</v>
      </c>
      <c r="S339" s="16"/>
    </row>
    <row r="340" spans="1:19" ht="15.6" x14ac:dyDescent="0.25">
      <c r="A340" s="9"/>
      <c r="B340" s="26"/>
      <c r="C340" s="23"/>
      <c r="D340" s="24"/>
      <c r="J340" s="15"/>
    </row>
    <row r="341" spans="1:19" ht="15.6" x14ac:dyDescent="0.25">
      <c r="A341" s="9"/>
      <c r="B341" s="27"/>
      <c r="C341" s="19" t="str">
        <f ca="1">+CONCATENATE(K341,".- ",G341)</f>
        <v>57.- 0</v>
      </c>
      <c r="D341" s="20"/>
      <c r="E341" s="9"/>
      <c r="F341" s="9"/>
      <c r="G341" s="36">
        <f ca="1">IF(J342="FIN","",LOOKUP(I341,DATOS!A:A,DATOS!G:G))</f>
        <v>0</v>
      </c>
      <c r="H341" s="36">
        <f ca="1">IF(J342="FIN",0,LOOKUP(I341,DATOS!A:A,DATOS!N:N))</f>
        <v>0</v>
      </c>
      <c r="I341" s="31">
        <f>+I335+1</f>
        <v>552</v>
      </c>
      <c r="J341" s="56">
        <f>IF(LOOKUP(I341,DATOS!A:A,DATOS!C:C)=0,J335,(LOOKUP(I341,DATOS!A:A,DATOS!C:C)))</f>
        <v>9</v>
      </c>
      <c r="K341" s="18">
        <f>+K335+1</f>
        <v>57</v>
      </c>
      <c r="L341" s="16" t="s">
        <v>31</v>
      </c>
      <c r="M341" s="16" t="s">
        <v>32</v>
      </c>
      <c r="N341" s="16" t="s">
        <v>37</v>
      </c>
      <c r="O341" s="16" t="s">
        <v>33</v>
      </c>
      <c r="P341" s="16" t="s">
        <v>34</v>
      </c>
      <c r="Q341" s="16" t="s">
        <v>35</v>
      </c>
      <c r="R341" s="16" t="str">
        <f ca="1">CONCATENATE("X",H341)</f>
        <v>X0</v>
      </c>
      <c r="S341" s="16" t="s">
        <v>36</v>
      </c>
    </row>
    <row r="342" spans="1:19" ht="15.6" x14ac:dyDescent="0.25">
      <c r="A342" s="185">
        <f ca="1">IF($E$2="X",0,IF(K343&gt;2,H341,K343))</f>
        <v>0</v>
      </c>
      <c r="B342" s="25"/>
      <c r="C342" s="21" t="str">
        <f ca="1">+CONCATENATE(I342," ",G342)</f>
        <v>a) 0</v>
      </c>
      <c r="D342" s="22"/>
      <c r="G342" s="34">
        <f ca="1">IF(J342="FIN","",LOOKUP(I341,DATOS!A:A,DATOS!J:J))</f>
        <v>0</v>
      </c>
      <c r="I342" s="31" t="s">
        <v>53</v>
      </c>
      <c r="J342" s="37" t="str">
        <f>IF(J336="FIN","FIN",IF(J341=J335,"","FIN"))</f>
        <v/>
      </c>
      <c r="K342" s="16" t="s">
        <v>5</v>
      </c>
      <c r="L342" s="16">
        <f ca="1">IF(M342&gt;0,0,P342)</f>
        <v>0</v>
      </c>
      <c r="M342" s="16">
        <f ca="1">IF(P343&gt;0,1,0)</f>
        <v>0</v>
      </c>
      <c r="N342" s="16">
        <f ca="1">IF(M342=1,-1/COUNTA(Q342:Q345),0)</f>
        <v>0</v>
      </c>
      <c r="O342" s="16">
        <f>COUNTA(B342:B345)</f>
        <v>0</v>
      </c>
      <c r="P342" s="16">
        <f ca="1">COUNTIF(R342:R345,R341)</f>
        <v>0</v>
      </c>
      <c r="Q342" s="17" t="s">
        <v>0</v>
      </c>
      <c r="R342" s="16" t="str">
        <f>CONCATENATE(B342,Q342)</f>
        <v>A</v>
      </c>
      <c r="S342" s="16">
        <f ca="1">IF(P342&gt;0,P342+O342,O342*3)</f>
        <v>0</v>
      </c>
    </row>
    <row r="343" spans="1:19" ht="15.6" x14ac:dyDescent="0.25">
      <c r="A343" s="185"/>
      <c r="B343" s="25"/>
      <c r="C343" s="21" t="str">
        <f ca="1">+CONCATENATE(I343," ",G343)</f>
        <v>b) 0</v>
      </c>
      <c r="D343" s="22"/>
      <c r="G343" s="34">
        <f ca="1">IF(J342="FIN","",LOOKUP(I341,DATOS!A:A,DATOS!K:K))</f>
        <v>0</v>
      </c>
      <c r="I343" s="31" t="s">
        <v>52</v>
      </c>
      <c r="K343" s="16">
        <f ca="1">S342</f>
        <v>0</v>
      </c>
      <c r="L343" s="16"/>
      <c r="M343" s="16"/>
      <c r="N343" s="16"/>
      <c r="O343" s="16"/>
      <c r="P343" s="16">
        <f ca="1">O342-P342</f>
        <v>0</v>
      </c>
      <c r="Q343" s="17" t="s">
        <v>1</v>
      </c>
      <c r="R343" s="16" t="str">
        <f>CONCATENATE(B343,Q343)</f>
        <v>B</v>
      </c>
      <c r="S343" s="16"/>
    </row>
    <row r="344" spans="1:19" ht="15.6" x14ac:dyDescent="0.25">
      <c r="A344" s="185"/>
      <c r="B344" s="25"/>
      <c r="C344" s="21" t="str">
        <f ca="1">+CONCATENATE(I344," ",G344)</f>
        <v>c) 0</v>
      </c>
      <c r="D344" s="22"/>
      <c r="G344" s="34">
        <f ca="1">IF(J342="FIN","",LOOKUP(I341,DATOS!A:A,DATOS!L:L))</f>
        <v>0</v>
      </c>
      <c r="I344" s="31" t="s">
        <v>51</v>
      </c>
      <c r="K344" s="16"/>
      <c r="L344" s="16"/>
      <c r="M344" s="16"/>
      <c r="N344" s="16"/>
      <c r="O344" s="16"/>
      <c r="P344" s="16"/>
      <c r="Q344" s="17" t="s">
        <v>2</v>
      </c>
      <c r="R344" s="16" t="str">
        <f>CONCATENATE(B344,Q344)</f>
        <v>C</v>
      </c>
      <c r="S344" s="16"/>
    </row>
    <row r="345" spans="1:19" ht="15.6" x14ac:dyDescent="0.25">
      <c r="A345" s="185"/>
      <c r="B345" s="25"/>
      <c r="C345" s="21" t="str">
        <f ca="1">+CONCATENATE(I345," ",G345)</f>
        <v>d) 0</v>
      </c>
      <c r="D345" s="22"/>
      <c r="G345" s="34">
        <f ca="1">IF(J342="FIN","",LOOKUP(I341,DATOS!A:A,DATOS!M:M))</f>
        <v>0</v>
      </c>
      <c r="I345" s="31" t="s">
        <v>43</v>
      </c>
      <c r="K345" s="16"/>
      <c r="L345" s="16"/>
      <c r="M345" s="16"/>
      <c r="N345" s="16"/>
      <c r="O345" s="16"/>
      <c r="P345" s="16"/>
      <c r="Q345" s="17" t="s">
        <v>3</v>
      </c>
      <c r="R345" s="16" t="str">
        <f>CONCATENATE(B345,Q345)</f>
        <v>D</v>
      </c>
      <c r="S345" s="16"/>
    </row>
    <row r="346" spans="1:19" ht="15.6" x14ac:dyDescent="0.25">
      <c r="A346" s="9"/>
      <c r="B346" s="26"/>
      <c r="C346" s="23"/>
      <c r="D346" s="24"/>
      <c r="J346" s="15"/>
    </row>
    <row r="347" spans="1:19" ht="15.6" x14ac:dyDescent="0.25">
      <c r="A347" s="9"/>
      <c r="B347" s="27"/>
      <c r="C347" s="19" t="str">
        <f ca="1">+CONCATENATE(K347,".- ",G347)</f>
        <v>58.- 0</v>
      </c>
      <c r="D347" s="20"/>
      <c r="E347" s="9"/>
      <c r="F347" s="9"/>
      <c r="G347" s="36">
        <f ca="1">IF(J348="FIN","",LOOKUP(I347,DATOS!A:A,DATOS!G:G))</f>
        <v>0</v>
      </c>
      <c r="H347" s="36">
        <f ca="1">IF(J348="FIN",0,LOOKUP(I347,DATOS!A:A,DATOS!N:N))</f>
        <v>0</v>
      </c>
      <c r="I347" s="31">
        <f>+I341+1</f>
        <v>553</v>
      </c>
      <c r="J347" s="56">
        <f>IF(LOOKUP(I347,DATOS!A:A,DATOS!C:C)=0,J341,(LOOKUP(I347,DATOS!A:A,DATOS!C:C)))</f>
        <v>9</v>
      </c>
      <c r="K347" s="18">
        <f>+K341+1</f>
        <v>58</v>
      </c>
      <c r="L347" s="16" t="s">
        <v>31</v>
      </c>
      <c r="M347" s="16" t="s">
        <v>32</v>
      </c>
      <c r="N347" s="16" t="s">
        <v>37</v>
      </c>
      <c r="O347" s="16" t="s">
        <v>33</v>
      </c>
      <c r="P347" s="16" t="s">
        <v>34</v>
      </c>
      <c r="Q347" s="16" t="s">
        <v>35</v>
      </c>
      <c r="R347" s="16" t="str">
        <f ca="1">CONCATENATE("X",H347)</f>
        <v>X0</v>
      </c>
      <c r="S347" s="16" t="s">
        <v>36</v>
      </c>
    </row>
    <row r="348" spans="1:19" ht="15.6" x14ac:dyDescent="0.25">
      <c r="A348" s="185">
        <f ca="1">IF($E$2="X",0,IF(K349&gt;2,H347,K349))</f>
        <v>0</v>
      </c>
      <c r="B348" s="25"/>
      <c r="C348" s="21" t="str">
        <f ca="1">+CONCATENATE(I348," ",G348)</f>
        <v>a) 0</v>
      </c>
      <c r="D348" s="22"/>
      <c r="G348" s="34">
        <f ca="1">IF(J348="FIN","",LOOKUP(I347,DATOS!A:A,DATOS!J:J))</f>
        <v>0</v>
      </c>
      <c r="I348" s="31" t="s">
        <v>53</v>
      </c>
      <c r="J348" s="37" t="str">
        <f>IF(J342="FIN","FIN",IF(J347=J341,"","FIN"))</f>
        <v/>
      </c>
      <c r="K348" s="16" t="s">
        <v>5</v>
      </c>
      <c r="L348" s="16">
        <f ca="1">IF(M348&gt;0,0,P348)</f>
        <v>0</v>
      </c>
      <c r="M348" s="16">
        <f ca="1">IF(P349&gt;0,1,0)</f>
        <v>0</v>
      </c>
      <c r="N348" s="16">
        <f ca="1">IF(M348=1,-1/COUNTA(Q348:Q351),0)</f>
        <v>0</v>
      </c>
      <c r="O348" s="16">
        <f>COUNTA(B348:B351)</f>
        <v>0</v>
      </c>
      <c r="P348" s="16">
        <f ca="1">COUNTIF(R348:R351,R347)</f>
        <v>0</v>
      </c>
      <c r="Q348" s="17" t="s">
        <v>0</v>
      </c>
      <c r="R348" s="16" t="str">
        <f>CONCATENATE(B348,Q348)</f>
        <v>A</v>
      </c>
      <c r="S348" s="16">
        <f ca="1">IF(P348&gt;0,P348+O348,O348*3)</f>
        <v>0</v>
      </c>
    </row>
    <row r="349" spans="1:19" ht="15.6" x14ac:dyDescent="0.25">
      <c r="A349" s="185"/>
      <c r="B349" s="25"/>
      <c r="C349" s="21" t="str">
        <f ca="1">+CONCATENATE(I349," ",G349)</f>
        <v>b) 0</v>
      </c>
      <c r="D349" s="22"/>
      <c r="G349" s="34">
        <f ca="1">IF(J348="FIN","",LOOKUP(I347,DATOS!A:A,DATOS!K:K))</f>
        <v>0</v>
      </c>
      <c r="I349" s="31" t="s">
        <v>52</v>
      </c>
      <c r="K349" s="16">
        <f ca="1">S348</f>
        <v>0</v>
      </c>
      <c r="L349" s="16"/>
      <c r="M349" s="16"/>
      <c r="N349" s="16"/>
      <c r="O349" s="16"/>
      <c r="P349" s="16">
        <f ca="1">O348-P348</f>
        <v>0</v>
      </c>
      <c r="Q349" s="17" t="s">
        <v>1</v>
      </c>
      <c r="R349" s="16" t="str">
        <f>CONCATENATE(B349,Q349)</f>
        <v>B</v>
      </c>
      <c r="S349" s="16"/>
    </row>
    <row r="350" spans="1:19" ht="15.6" x14ac:dyDescent="0.25">
      <c r="A350" s="185"/>
      <c r="B350" s="25"/>
      <c r="C350" s="21" t="str">
        <f ca="1">+CONCATENATE(I350," ",G350)</f>
        <v>c) 0</v>
      </c>
      <c r="D350" s="22"/>
      <c r="G350" s="34">
        <f ca="1">IF(J348="FIN","",LOOKUP(I347,DATOS!A:A,DATOS!L:L))</f>
        <v>0</v>
      </c>
      <c r="I350" s="31" t="s">
        <v>51</v>
      </c>
      <c r="K350" s="16"/>
      <c r="L350" s="16"/>
      <c r="M350" s="16"/>
      <c r="N350" s="16"/>
      <c r="O350" s="16"/>
      <c r="P350" s="16"/>
      <c r="Q350" s="17" t="s">
        <v>2</v>
      </c>
      <c r="R350" s="16" t="str">
        <f>CONCATENATE(B350,Q350)</f>
        <v>C</v>
      </c>
      <c r="S350" s="16"/>
    </row>
    <row r="351" spans="1:19" ht="15.6" x14ac:dyDescent="0.25">
      <c r="A351" s="185"/>
      <c r="B351" s="25"/>
      <c r="C351" s="21" t="str">
        <f ca="1">+CONCATENATE(I351," ",G351)</f>
        <v>d) 0</v>
      </c>
      <c r="D351" s="22"/>
      <c r="G351" s="34">
        <f ca="1">IF(J348="FIN","",LOOKUP(I347,DATOS!A:A,DATOS!M:M))</f>
        <v>0</v>
      </c>
      <c r="I351" s="31" t="s">
        <v>43</v>
      </c>
      <c r="K351" s="16"/>
      <c r="L351" s="16"/>
      <c r="M351" s="16"/>
      <c r="N351" s="16"/>
      <c r="O351" s="16"/>
      <c r="P351" s="16"/>
      <c r="Q351" s="17" t="s">
        <v>3</v>
      </c>
      <c r="R351" s="16" t="str">
        <f>CONCATENATE(B351,Q351)</f>
        <v>D</v>
      </c>
      <c r="S351" s="16"/>
    </row>
    <row r="352" spans="1:19" ht="15.6" x14ac:dyDescent="0.25">
      <c r="A352" s="9"/>
      <c r="B352" s="26"/>
      <c r="C352" s="23"/>
      <c r="D352" s="24"/>
      <c r="J352" s="15"/>
    </row>
    <row r="353" spans="1:19" ht="15.6" x14ac:dyDescent="0.25">
      <c r="A353" s="9"/>
      <c r="B353" s="27"/>
      <c r="C353" s="19" t="str">
        <f ca="1">+CONCATENATE(K353,".- ",G353)</f>
        <v>59.- 0</v>
      </c>
      <c r="D353" s="20"/>
      <c r="E353" s="9"/>
      <c r="F353" s="9"/>
      <c r="G353" s="36">
        <f ca="1">IF(J354="FIN","",LOOKUP(I353,DATOS!A:A,DATOS!G:G))</f>
        <v>0</v>
      </c>
      <c r="H353" s="36">
        <f ca="1">IF(J354="FIN",0,LOOKUP(I353,DATOS!A:A,DATOS!N:N))</f>
        <v>0</v>
      </c>
      <c r="I353" s="31">
        <f>+I347+1</f>
        <v>554</v>
      </c>
      <c r="J353" s="56">
        <f>IF(LOOKUP(I353,DATOS!A:A,DATOS!C:C)=0,J347,(LOOKUP(I353,DATOS!A:A,DATOS!C:C)))</f>
        <v>9</v>
      </c>
      <c r="K353" s="18">
        <f>+K347+1</f>
        <v>59</v>
      </c>
      <c r="L353" s="16" t="s">
        <v>31</v>
      </c>
      <c r="M353" s="16" t="s">
        <v>32</v>
      </c>
      <c r="N353" s="16" t="s">
        <v>37</v>
      </c>
      <c r="O353" s="16" t="s">
        <v>33</v>
      </c>
      <c r="P353" s="16" t="s">
        <v>34</v>
      </c>
      <c r="Q353" s="16" t="s">
        <v>35</v>
      </c>
      <c r="R353" s="16" t="str">
        <f ca="1">CONCATENATE("X",H353)</f>
        <v>X0</v>
      </c>
      <c r="S353" s="16" t="s">
        <v>36</v>
      </c>
    </row>
    <row r="354" spans="1:19" ht="15.6" x14ac:dyDescent="0.25">
      <c r="A354" s="185">
        <f ca="1">IF($E$2="X",0,IF(K355&gt;2,H353,K355))</f>
        <v>0</v>
      </c>
      <c r="B354" s="25"/>
      <c r="C354" s="21" t="str">
        <f ca="1">+CONCATENATE(I354," ",G354)</f>
        <v>a) 0</v>
      </c>
      <c r="D354" s="22"/>
      <c r="G354" s="34">
        <f ca="1">IF(J354="FIN","",LOOKUP(I353,DATOS!A:A,DATOS!J:J))</f>
        <v>0</v>
      </c>
      <c r="I354" s="31" t="s">
        <v>53</v>
      </c>
      <c r="J354" s="37" t="str">
        <f>IF(J348="FIN","FIN",IF(J353=J347,"","FIN"))</f>
        <v/>
      </c>
      <c r="K354" s="16" t="s">
        <v>5</v>
      </c>
      <c r="L354" s="16">
        <f ca="1">IF(M354&gt;0,0,P354)</f>
        <v>0</v>
      </c>
      <c r="M354" s="16">
        <f ca="1">IF(P355&gt;0,1,0)</f>
        <v>0</v>
      </c>
      <c r="N354" s="16">
        <f ca="1">IF(M354=1,-1/COUNTA(Q354:Q357),0)</f>
        <v>0</v>
      </c>
      <c r="O354" s="16">
        <f>COUNTA(B354:B357)</f>
        <v>0</v>
      </c>
      <c r="P354" s="16">
        <f ca="1">COUNTIF(R354:R357,R353)</f>
        <v>0</v>
      </c>
      <c r="Q354" s="17" t="s">
        <v>0</v>
      </c>
      <c r="R354" s="16" t="str">
        <f>CONCATENATE(B354,Q354)</f>
        <v>A</v>
      </c>
      <c r="S354" s="16">
        <f ca="1">IF(P354&gt;0,P354+O354,O354*3)</f>
        <v>0</v>
      </c>
    </row>
    <row r="355" spans="1:19" ht="15.6" x14ac:dyDescent="0.25">
      <c r="A355" s="185"/>
      <c r="B355" s="25"/>
      <c r="C355" s="21" t="str">
        <f ca="1">+CONCATENATE(I355," ",G355)</f>
        <v>b) 0</v>
      </c>
      <c r="D355" s="22"/>
      <c r="G355" s="34">
        <f ca="1">IF(J354="FIN","",LOOKUP(I353,DATOS!A:A,DATOS!K:K))</f>
        <v>0</v>
      </c>
      <c r="I355" s="31" t="s">
        <v>52</v>
      </c>
      <c r="K355" s="16">
        <f ca="1">S354</f>
        <v>0</v>
      </c>
      <c r="L355" s="16"/>
      <c r="M355" s="16"/>
      <c r="N355" s="16"/>
      <c r="O355" s="16"/>
      <c r="P355" s="16">
        <f ca="1">O354-P354</f>
        <v>0</v>
      </c>
      <c r="Q355" s="17" t="s">
        <v>1</v>
      </c>
      <c r="R355" s="16" t="str">
        <f>CONCATENATE(B355,Q355)</f>
        <v>B</v>
      </c>
      <c r="S355" s="16"/>
    </row>
    <row r="356" spans="1:19" ht="15.6" x14ac:dyDescent="0.25">
      <c r="A356" s="185"/>
      <c r="B356" s="25"/>
      <c r="C356" s="21" t="str">
        <f ca="1">+CONCATENATE(I356," ",G356)</f>
        <v>c) 0</v>
      </c>
      <c r="D356" s="22"/>
      <c r="G356" s="34">
        <f ca="1">IF(J354="FIN","",LOOKUP(I353,DATOS!A:A,DATOS!L:L))</f>
        <v>0</v>
      </c>
      <c r="I356" s="31" t="s">
        <v>51</v>
      </c>
      <c r="K356" s="16"/>
      <c r="L356" s="16"/>
      <c r="M356" s="16"/>
      <c r="N356" s="16"/>
      <c r="O356" s="16"/>
      <c r="P356" s="16"/>
      <c r="Q356" s="17" t="s">
        <v>2</v>
      </c>
      <c r="R356" s="16" t="str">
        <f>CONCATENATE(B356,Q356)</f>
        <v>C</v>
      </c>
      <c r="S356" s="16"/>
    </row>
    <row r="357" spans="1:19" ht="15.6" x14ac:dyDescent="0.25">
      <c r="A357" s="185"/>
      <c r="B357" s="25"/>
      <c r="C357" s="21" t="str">
        <f ca="1">+CONCATENATE(I357," ",G357)</f>
        <v>d) 0</v>
      </c>
      <c r="D357" s="22"/>
      <c r="G357" s="34">
        <f ca="1">IF(J354="FIN","",LOOKUP(I353,DATOS!A:A,DATOS!M:M))</f>
        <v>0</v>
      </c>
      <c r="I357" s="31" t="s">
        <v>43</v>
      </c>
      <c r="K357" s="16"/>
      <c r="L357" s="16"/>
      <c r="M357" s="16"/>
      <c r="N357" s="16"/>
      <c r="O357" s="16"/>
      <c r="P357" s="16"/>
      <c r="Q357" s="17" t="s">
        <v>3</v>
      </c>
      <c r="R357" s="16" t="str">
        <f>CONCATENATE(B357,Q357)</f>
        <v>D</v>
      </c>
      <c r="S357" s="16"/>
    </row>
    <row r="358" spans="1:19" ht="15.6" x14ac:dyDescent="0.25">
      <c r="A358" s="9"/>
      <c r="B358" s="26"/>
      <c r="C358" s="23"/>
      <c r="D358" s="24"/>
      <c r="J358" s="15"/>
    </row>
    <row r="359" spans="1:19" ht="15.6" x14ac:dyDescent="0.25">
      <c r="A359" s="9"/>
      <c r="B359" s="27"/>
      <c r="C359" s="19" t="str">
        <f ca="1">+CONCATENATE(K359,".- ",G359)</f>
        <v>60.- 0</v>
      </c>
      <c r="D359" s="20"/>
      <c r="E359" s="9"/>
      <c r="F359" s="9"/>
      <c r="G359" s="36">
        <f ca="1">IF(J360="FIN","",LOOKUP(I359,DATOS!A:A,DATOS!G:G))</f>
        <v>0</v>
      </c>
      <c r="H359" s="36">
        <f ca="1">IF(J360="FIN",0,LOOKUP(I359,DATOS!A:A,DATOS!N:N))</f>
        <v>0</v>
      </c>
      <c r="I359" s="31">
        <f>+I353+1</f>
        <v>555</v>
      </c>
      <c r="J359" s="56">
        <f>IF(LOOKUP(I359,DATOS!A:A,DATOS!C:C)=0,J353,(LOOKUP(I359,DATOS!A:A,DATOS!C:C)))</f>
        <v>9</v>
      </c>
      <c r="K359" s="18">
        <f>+K353+1</f>
        <v>60</v>
      </c>
      <c r="L359" s="16" t="s">
        <v>31</v>
      </c>
      <c r="M359" s="16" t="s">
        <v>32</v>
      </c>
      <c r="N359" s="16" t="s">
        <v>37</v>
      </c>
      <c r="O359" s="16" t="s">
        <v>33</v>
      </c>
      <c r="P359" s="16" t="s">
        <v>34</v>
      </c>
      <c r="Q359" s="16" t="s">
        <v>35</v>
      </c>
      <c r="R359" s="16" t="str">
        <f ca="1">CONCATENATE("X",H359)</f>
        <v>X0</v>
      </c>
      <c r="S359" s="16" t="s">
        <v>36</v>
      </c>
    </row>
    <row r="360" spans="1:19" ht="15.6" x14ac:dyDescent="0.25">
      <c r="A360" s="185">
        <f ca="1">IF($E$2="X",0,IF(K361&gt;2,H359,K361))</f>
        <v>0</v>
      </c>
      <c r="B360" s="25"/>
      <c r="C360" s="21" t="str">
        <f ca="1">+CONCATENATE(I360," ",G360)</f>
        <v>a) 0</v>
      </c>
      <c r="D360" s="22"/>
      <c r="G360" s="34">
        <f ca="1">IF(J360="FIN","",LOOKUP(I359,DATOS!A:A,DATOS!J:J))</f>
        <v>0</v>
      </c>
      <c r="I360" s="31" t="s">
        <v>53</v>
      </c>
      <c r="J360" s="37" t="str">
        <f>IF(J354="FIN","FIN",IF(J359=J353,"","FIN"))</f>
        <v/>
      </c>
      <c r="K360" s="16" t="s">
        <v>5</v>
      </c>
      <c r="L360" s="16">
        <f ca="1">IF(M360&gt;0,0,P360)</f>
        <v>0</v>
      </c>
      <c r="M360" s="16">
        <f ca="1">IF(P361&gt;0,1,0)</f>
        <v>0</v>
      </c>
      <c r="N360" s="16">
        <f ca="1">IF(M360=1,-1/COUNTA(Q360:Q363),0)</f>
        <v>0</v>
      </c>
      <c r="O360" s="16">
        <f>COUNTA(B360:B363)</f>
        <v>0</v>
      </c>
      <c r="P360" s="16">
        <f ca="1">COUNTIF(R360:R363,R359)</f>
        <v>0</v>
      </c>
      <c r="Q360" s="17" t="s">
        <v>0</v>
      </c>
      <c r="R360" s="16" t="str">
        <f>CONCATENATE(B360,Q360)</f>
        <v>A</v>
      </c>
      <c r="S360" s="16">
        <f ca="1">IF(P360&gt;0,P360+O360,O360*3)</f>
        <v>0</v>
      </c>
    </row>
    <row r="361" spans="1:19" ht="15.6" x14ac:dyDescent="0.25">
      <c r="A361" s="185"/>
      <c r="B361" s="25"/>
      <c r="C361" s="21" t="str">
        <f ca="1">+CONCATENATE(I361," ",G361)</f>
        <v>b) 0</v>
      </c>
      <c r="D361" s="22"/>
      <c r="G361" s="34">
        <f ca="1">IF(J360="FIN","",LOOKUP(I359,DATOS!A:A,DATOS!K:K))</f>
        <v>0</v>
      </c>
      <c r="I361" s="31" t="s">
        <v>52</v>
      </c>
      <c r="K361" s="16">
        <f ca="1">S360</f>
        <v>0</v>
      </c>
      <c r="L361" s="16"/>
      <c r="M361" s="16"/>
      <c r="N361" s="16"/>
      <c r="O361" s="16"/>
      <c r="P361" s="16">
        <f ca="1">O360-P360</f>
        <v>0</v>
      </c>
      <c r="Q361" s="17" t="s">
        <v>1</v>
      </c>
      <c r="R361" s="16" t="str">
        <f>CONCATENATE(B361,Q361)</f>
        <v>B</v>
      </c>
      <c r="S361" s="16"/>
    </row>
    <row r="362" spans="1:19" ht="15.6" x14ac:dyDescent="0.25">
      <c r="A362" s="185"/>
      <c r="B362" s="25"/>
      <c r="C362" s="21" t="str">
        <f ca="1">+CONCATENATE(I362," ",G362)</f>
        <v>c) 0</v>
      </c>
      <c r="D362" s="22"/>
      <c r="G362" s="34">
        <f ca="1">IF(J360="FIN","",LOOKUP(I359,DATOS!A:A,DATOS!L:L))</f>
        <v>0</v>
      </c>
      <c r="I362" s="31" t="s">
        <v>51</v>
      </c>
      <c r="K362" s="16"/>
      <c r="L362" s="16"/>
      <c r="M362" s="16"/>
      <c r="N362" s="16"/>
      <c r="O362" s="16"/>
      <c r="P362" s="16"/>
      <c r="Q362" s="17" t="s">
        <v>2</v>
      </c>
      <c r="R362" s="16" t="str">
        <f>CONCATENATE(B362,Q362)</f>
        <v>C</v>
      </c>
      <c r="S362" s="16"/>
    </row>
    <row r="363" spans="1:19" ht="15.6" x14ac:dyDescent="0.25">
      <c r="A363" s="185"/>
      <c r="B363" s="25"/>
      <c r="C363" s="21" t="str">
        <f ca="1">+CONCATENATE(I363," ",G363)</f>
        <v>d) 0</v>
      </c>
      <c r="D363" s="22"/>
      <c r="G363" s="34">
        <f ca="1">IF(J360="FIN","",LOOKUP(I359,DATOS!A:A,DATOS!M:M))</f>
        <v>0</v>
      </c>
      <c r="I363" s="31" t="s">
        <v>43</v>
      </c>
      <c r="K363" s="16"/>
      <c r="L363" s="16"/>
      <c r="M363" s="16"/>
      <c r="N363" s="16"/>
      <c r="O363" s="16"/>
      <c r="P363" s="16"/>
      <c r="Q363" s="17" t="s">
        <v>3</v>
      </c>
      <c r="R363" s="16" t="str">
        <f>CONCATENATE(B363,Q363)</f>
        <v>D</v>
      </c>
      <c r="S363" s="16"/>
    </row>
    <row r="364" spans="1:19" ht="15.6" x14ac:dyDescent="0.25">
      <c r="A364" s="9"/>
      <c r="B364" s="26"/>
      <c r="C364" s="23"/>
      <c r="D364" s="24"/>
      <c r="J364" s="15"/>
    </row>
    <row r="365" spans="1:19" ht="15.6" x14ac:dyDescent="0.25">
      <c r="A365" s="9"/>
      <c r="B365" s="27"/>
      <c r="C365" s="19" t="str">
        <f>+CONCATENATE(K365,".- ",G365)</f>
        <v xml:space="preserve">61.- </v>
      </c>
      <c r="D365" s="20"/>
      <c r="E365" s="9"/>
      <c r="F365" s="9"/>
      <c r="G365" s="36" t="str">
        <f>IF(J366="FIN","",LOOKUP(I365,DATOS!A:A,DATOS!G:G))</f>
        <v/>
      </c>
      <c r="H365" s="36">
        <f>IF(J366="FIN",0,LOOKUP(I365,DATOS!A:A,DATOS!N:N))</f>
        <v>0</v>
      </c>
      <c r="I365" s="31">
        <f>+I359+1</f>
        <v>556</v>
      </c>
      <c r="J365" s="56">
        <f>IF(LOOKUP(I365,DATOS!A:A,DATOS!C:C)=0,J359,(LOOKUP(I365,DATOS!A:A,DATOS!C:C)))</f>
        <v>10</v>
      </c>
      <c r="K365" s="18">
        <f>+K359+1</f>
        <v>61</v>
      </c>
      <c r="L365" s="16" t="s">
        <v>31</v>
      </c>
      <c r="M365" s="16" t="s">
        <v>32</v>
      </c>
      <c r="N365" s="16" t="s">
        <v>37</v>
      </c>
      <c r="O365" s="16" t="s">
        <v>33</v>
      </c>
      <c r="P365" s="16" t="s">
        <v>34</v>
      </c>
      <c r="Q365" s="16" t="s">
        <v>35</v>
      </c>
      <c r="R365" s="16" t="str">
        <f>CONCATENATE("X",H365)</f>
        <v>X0</v>
      </c>
      <c r="S365" s="16" t="s">
        <v>36</v>
      </c>
    </row>
    <row r="366" spans="1:19" ht="15.6" x14ac:dyDescent="0.25">
      <c r="A366" s="185">
        <f>IF($E$2="X",0,IF(K367&gt;2,H365,K367))</f>
        <v>0</v>
      </c>
      <c r="B366" s="25"/>
      <c r="C366" s="21" t="str">
        <f>+CONCATENATE(I366," ",G366)</f>
        <v xml:space="preserve">a) </v>
      </c>
      <c r="D366" s="22"/>
      <c r="G366" s="34" t="str">
        <f>IF(J366="FIN","",LOOKUP(I365,DATOS!A:A,DATOS!J:J))</f>
        <v/>
      </c>
      <c r="I366" s="31" t="s">
        <v>53</v>
      </c>
      <c r="J366" s="37" t="str">
        <f>IF(J360="FIN","FIN",IF(J365=J359,"","FIN"))</f>
        <v>FIN</v>
      </c>
      <c r="K366" s="16" t="s">
        <v>5</v>
      </c>
      <c r="L366" s="16">
        <f>IF(M366&gt;0,0,P366)</f>
        <v>0</v>
      </c>
      <c r="M366" s="16">
        <f>IF(P367&gt;0,1,0)</f>
        <v>0</v>
      </c>
      <c r="N366" s="16">
        <f>IF(M366=1,-1/COUNTA(Q366:Q369),0)</f>
        <v>0</v>
      </c>
      <c r="O366" s="16">
        <f>COUNTA(B366:B369)</f>
        <v>0</v>
      </c>
      <c r="P366" s="16">
        <f>COUNTIF(R366:R369,R365)</f>
        <v>0</v>
      </c>
      <c r="Q366" s="17" t="s">
        <v>0</v>
      </c>
      <c r="R366" s="16" t="str">
        <f>CONCATENATE(B366,Q366)</f>
        <v>A</v>
      </c>
      <c r="S366" s="16">
        <f>IF(P366&gt;0,P366+O366,O366*3)</f>
        <v>0</v>
      </c>
    </row>
    <row r="367" spans="1:19" ht="15.6" x14ac:dyDescent="0.25">
      <c r="A367" s="185"/>
      <c r="B367" s="25"/>
      <c r="C367" s="21" t="str">
        <f>+CONCATENATE(I367," ",G367)</f>
        <v xml:space="preserve">b) </v>
      </c>
      <c r="D367" s="22"/>
      <c r="G367" s="34" t="str">
        <f>IF(J366="FIN","",LOOKUP(I365,DATOS!A:A,DATOS!K:K))</f>
        <v/>
      </c>
      <c r="I367" s="31" t="s">
        <v>52</v>
      </c>
      <c r="K367" s="16">
        <f>S366</f>
        <v>0</v>
      </c>
      <c r="L367" s="16"/>
      <c r="M367" s="16"/>
      <c r="N367" s="16"/>
      <c r="O367" s="16"/>
      <c r="P367" s="16">
        <f>O366-P366</f>
        <v>0</v>
      </c>
      <c r="Q367" s="17" t="s">
        <v>1</v>
      </c>
      <c r="R367" s="16" t="str">
        <f>CONCATENATE(B367,Q367)</f>
        <v>B</v>
      </c>
      <c r="S367" s="16"/>
    </row>
    <row r="368" spans="1:19" ht="15.6" x14ac:dyDescent="0.25">
      <c r="A368" s="185"/>
      <c r="B368" s="25"/>
      <c r="C368" s="21" t="str">
        <f>+CONCATENATE(I368," ",G368)</f>
        <v xml:space="preserve">c) </v>
      </c>
      <c r="D368" s="22"/>
      <c r="G368" s="34" t="str">
        <f>IF(J366="FIN","",LOOKUP(I365,DATOS!A:A,DATOS!L:L))</f>
        <v/>
      </c>
      <c r="I368" s="31" t="s">
        <v>51</v>
      </c>
      <c r="K368" s="16"/>
      <c r="L368" s="16"/>
      <c r="M368" s="16"/>
      <c r="N368" s="16"/>
      <c r="O368" s="16"/>
      <c r="P368" s="16"/>
      <c r="Q368" s="17" t="s">
        <v>2</v>
      </c>
      <c r="R368" s="16" t="str">
        <f>CONCATENATE(B368,Q368)</f>
        <v>C</v>
      </c>
      <c r="S368" s="16"/>
    </row>
    <row r="369" spans="1:19" ht="15.6" x14ac:dyDescent="0.25">
      <c r="A369" s="185"/>
      <c r="B369" s="25"/>
      <c r="C369" s="21" t="str">
        <f>+CONCATENATE(I369," ",G369)</f>
        <v xml:space="preserve">d) </v>
      </c>
      <c r="D369" s="22"/>
      <c r="G369" s="34" t="str">
        <f>IF(J366="FIN","",LOOKUP(I365,DATOS!A:A,DATOS!M:M))</f>
        <v/>
      </c>
      <c r="I369" s="31" t="s">
        <v>43</v>
      </c>
      <c r="K369" s="16"/>
      <c r="L369" s="16"/>
      <c r="M369" s="16"/>
      <c r="N369" s="16"/>
      <c r="O369" s="16"/>
      <c r="P369" s="16"/>
      <c r="Q369" s="17" t="s">
        <v>3</v>
      </c>
      <c r="R369" s="16" t="str">
        <f>CONCATENATE(B369,Q369)</f>
        <v>D</v>
      </c>
      <c r="S369" s="16"/>
    </row>
    <row r="370" spans="1:19" ht="15.6" x14ac:dyDescent="0.25">
      <c r="A370" s="9"/>
      <c r="B370" s="26"/>
      <c r="C370" s="23"/>
      <c r="D370" s="24"/>
      <c r="J370" s="15"/>
    </row>
    <row r="371" spans="1:19" ht="15.6" x14ac:dyDescent="0.25">
      <c r="A371" s="9"/>
      <c r="B371" s="27"/>
      <c r="C371" s="19" t="str">
        <f>+CONCATENATE(K371,".- ",G371)</f>
        <v xml:space="preserve">62.- </v>
      </c>
      <c r="D371" s="20"/>
      <c r="E371" s="9"/>
      <c r="F371" s="9"/>
      <c r="G371" s="36" t="str">
        <f>IF(J372="FIN","",LOOKUP(I371,DATOS!A:A,DATOS!G:G))</f>
        <v/>
      </c>
      <c r="H371" s="36">
        <f>IF(J372="FIN",0,LOOKUP(I371,DATOS!A:A,DATOS!N:N))</f>
        <v>0</v>
      </c>
      <c r="I371" s="31">
        <f>+I365+1</f>
        <v>557</v>
      </c>
      <c r="J371" s="56">
        <f>IF(LOOKUP(I371,DATOS!A:A,DATOS!C:C)=0,J365,(LOOKUP(I371,DATOS!A:A,DATOS!C:C)))</f>
        <v>10</v>
      </c>
      <c r="K371" s="18">
        <f>+K365+1</f>
        <v>62</v>
      </c>
      <c r="L371" s="16" t="s">
        <v>31</v>
      </c>
      <c r="M371" s="16" t="s">
        <v>32</v>
      </c>
      <c r="N371" s="16" t="s">
        <v>37</v>
      </c>
      <c r="O371" s="16" t="s">
        <v>33</v>
      </c>
      <c r="P371" s="16" t="s">
        <v>34</v>
      </c>
      <c r="Q371" s="16" t="s">
        <v>35</v>
      </c>
      <c r="R371" s="16" t="str">
        <f>CONCATENATE("X",H371)</f>
        <v>X0</v>
      </c>
      <c r="S371" s="16" t="s">
        <v>36</v>
      </c>
    </row>
    <row r="372" spans="1:19" ht="15.6" x14ac:dyDescent="0.25">
      <c r="A372" s="185">
        <f>IF($E$2="X",0,IF(K373&gt;2,H371,K373))</f>
        <v>0</v>
      </c>
      <c r="B372" s="25"/>
      <c r="C372" s="21" t="str">
        <f>+CONCATENATE(I372," ",G372)</f>
        <v xml:space="preserve">a) </v>
      </c>
      <c r="D372" s="22"/>
      <c r="G372" s="34" t="str">
        <f>IF(J372="FIN","",LOOKUP(I371,DATOS!A:A,DATOS!J:J))</f>
        <v/>
      </c>
      <c r="I372" s="31" t="s">
        <v>53</v>
      </c>
      <c r="J372" s="37" t="str">
        <f>IF(J366="FIN","FIN",IF(J371=J365,"","FIN"))</f>
        <v>FIN</v>
      </c>
      <c r="K372" s="16" t="s">
        <v>5</v>
      </c>
      <c r="L372" s="16">
        <f>IF(M372&gt;0,0,P372)</f>
        <v>0</v>
      </c>
      <c r="M372" s="16">
        <f>IF(P373&gt;0,1,0)</f>
        <v>0</v>
      </c>
      <c r="N372" s="16">
        <f>IF(M372=1,-1/COUNTA(Q372:Q375),0)</f>
        <v>0</v>
      </c>
      <c r="O372" s="16">
        <f>COUNTA(B372:B375)</f>
        <v>0</v>
      </c>
      <c r="P372" s="16">
        <f>COUNTIF(R372:R375,R371)</f>
        <v>0</v>
      </c>
      <c r="Q372" s="17" t="s">
        <v>0</v>
      </c>
      <c r="R372" s="16" t="str">
        <f>CONCATENATE(B372,Q372)</f>
        <v>A</v>
      </c>
      <c r="S372" s="16">
        <f>IF(P372&gt;0,P372+O372,O372*3)</f>
        <v>0</v>
      </c>
    </row>
    <row r="373" spans="1:19" ht="15.6" x14ac:dyDescent="0.25">
      <c r="A373" s="185"/>
      <c r="B373" s="25"/>
      <c r="C373" s="21" t="str">
        <f>+CONCATENATE(I373," ",G373)</f>
        <v xml:space="preserve">b) </v>
      </c>
      <c r="D373" s="22"/>
      <c r="G373" s="34" t="str">
        <f>IF(J372="FIN","",LOOKUP(I371,DATOS!A:A,DATOS!K:K))</f>
        <v/>
      </c>
      <c r="I373" s="31" t="s">
        <v>52</v>
      </c>
      <c r="K373" s="16">
        <f>S372</f>
        <v>0</v>
      </c>
      <c r="L373" s="16"/>
      <c r="M373" s="16"/>
      <c r="N373" s="16"/>
      <c r="O373" s="16"/>
      <c r="P373" s="16">
        <f>O372-P372</f>
        <v>0</v>
      </c>
      <c r="Q373" s="17" t="s">
        <v>1</v>
      </c>
      <c r="R373" s="16" t="str">
        <f>CONCATENATE(B373,Q373)</f>
        <v>B</v>
      </c>
      <c r="S373" s="16"/>
    </row>
    <row r="374" spans="1:19" ht="15.6" x14ac:dyDescent="0.25">
      <c r="A374" s="185"/>
      <c r="B374" s="25"/>
      <c r="C374" s="21" t="str">
        <f>+CONCATENATE(I374," ",G374)</f>
        <v xml:space="preserve">c) </v>
      </c>
      <c r="D374" s="22"/>
      <c r="G374" s="34" t="str">
        <f>IF(J372="FIN","",LOOKUP(I371,DATOS!A:A,DATOS!L:L))</f>
        <v/>
      </c>
      <c r="I374" s="31" t="s">
        <v>51</v>
      </c>
      <c r="K374" s="16"/>
      <c r="L374" s="16"/>
      <c r="M374" s="16"/>
      <c r="N374" s="16"/>
      <c r="O374" s="16"/>
      <c r="P374" s="16"/>
      <c r="Q374" s="17" t="s">
        <v>2</v>
      </c>
      <c r="R374" s="16" t="str">
        <f>CONCATENATE(B374,Q374)</f>
        <v>C</v>
      </c>
      <c r="S374" s="16"/>
    </row>
    <row r="375" spans="1:19" ht="15.6" x14ac:dyDescent="0.25">
      <c r="A375" s="185"/>
      <c r="B375" s="25"/>
      <c r="C375" s="21" t="str">
        <f>+CONCATENATE(I375," ",G375)</f>
        <v xml:space="preserve">d) </v>
      </c>
      <c r="D375" s="22"/>
      <c r="G375" s="34" t="str">
        <f>IF(J372="FIN","",LOOKUP(I371,DATOS!A:A,DATOS!M:M))</f>
        <v/>
      </c>
      <c r="I375" s="31" t="s">
        <v>43</v>
      </c>
      <c r="K375" s="16"/>
      <c r="L375" s="16"/>
      <c r="M375" s="16"/>
      <c r="N375" s="16"/>
      <c r="O375" s="16"/>
      <c r="P375" s="16"/>
      <c r="Q375" s="17" t="s">
        <v>3</v>
      </c>
      <c r="R375" s="16" t="str">
        <f>CONCATENATE(B375,Q375)</f>
        <v>D</v>
      </c>
      <c r="S375" s="16"/>
    </row>
    <row r="376" spans="1:19" ht="15.6" x14ac:dyDescent="0.25">
      <c r="A376" s="9"/>
      <c r="B376" s="26"/>
      <c r="C376" s="23"/>
      <c r="D376" s="24"/>
      <c r="J376" s="15"/>
    </row>
    <row r="377" spans="1:19" ht="15.6" x14ac:dyDescent="0.25">
      <c r="A377" s="9"/>
      <c r="B377" s="27"/>
      <c r="C377" s="19" t="str">
        <f>+CONCATENATE(K377,".- ",G377)</f>
        <v xml:space="preserve">63.- </v>
      </c>
      <c r="D377" s="20"/>
      <c r="E377" s="9"/>
      <c r="F377" s="9"/>
      <c r="G377" s="36" t="str">
        <f>IF(J378="FIN","",LOOKUP(I377,DATOS!A:A,DATOS!G:G))</f>
        <v/>
      </c>
      <c r="H377" s="36">
        <f>IF(J378="FIN",0,LOOKUP(I377,DATOS!A:A,DATOS!N:N))</f>
        <v>0</v>
      </c>
      <c r="I377" s="31">
        <f>+I371+1</f>
        <v>558</v>
      </c>
      <c r="J377" s="56">
        <f>IF(LOOKUP(I377,DATOS!A:A,DATOS!C:C)=0,J371,(LOOKUP(I377,DATOS!A:A,DATOS!C:C)))</f>
        <v>10</v>
      </c>
      <c r="K377" s="18">
        <f>+K371+1</f>
        <v>63</v>
      </c>
      <c r="L377" s="16" t="s">
        <v>31</v>
      </c>
      <c r="M377" s="16" t="s">
        <v>32</v>
      </c>
      <c r="N377" s="16" t="s">
        <v>37</v>
      </c>
      <c r="O377" s="16" t="s">
        <v>33</v>
      </c>
      <c r="P377" s="16" t="s">
        <v>34</v>
      </c>
      <c r="Q377" s="16" t="s">
        <v>35</v>
      </c>
      <c r="R377" s="16" t="str">
        <f>CONCATENATE("X",H377)</f>
        <v>X0</v>
      </c>
      <c r="S377" s="16" t="s">
        <v>36</v>
      </c>
    </row>
    <row r="378" spans="1:19" ht="15.6" x14ac:dyDescent="0.25">
      <c r="A378" s="185">
        <f>IF($E$2="X",0,IF(K379&gt;2,H377,K379))</f>
        <v>0</v>
      </c>
      <c r="B378" s="25"/>
      <c r="C378" s="21" t="str">
        <f>+CONCATENATE(I378," ",G378)</f>
        <v xml:space="preserve">a) </v>
      </c>
      <c r="D378" s="22"/>
      <c r="G378" s="34" t="str">
        <f>IF(J378="FIN","",LOOKUP(I377,DATOS!A:A,DATOS!J:J))</f>
        <v/>
      </c>
      <c r="I378" s="31" t="s">
        <v>53</v>
      </c>
      <c r="J378" s="37" t="str">
        <f>IF(J372="FIN","FIN",IF(J377=J371,"","FIN"))</f>
        <v>FIN</v>
      </c>
      <c r="K378" s="16" t="s">
        <v>5</v>
      </c>
      <c r="L378" s="16">
        <f>IF(M378&gt;0,0,P378)</f>
        <v>0</v>
      </c>
      <c r="M378" s="16">
        <f>IF(P379&gt;0,1,0)</f>
        <v>0</v>
      </c>
      <c r="N378" s="16">
        <f>IF(M378=1,-1/COUNTA(Q378:Q381),0)</f>
        <v>0</v>
      </c>
      <c r="O378" s="16">
        <f>COUNTA(B378:B381)</f>
        <v>0</v>
      </c>
      <c r="P378" s="16">
        <f>COUNTIF(R378:R381,R377)</f>
        <v>0</v>
      </c>
      <c r="Q378" s="17" t="s">
        <v>0</v>
      </c>
      <c r="R378" s="16" t="str">
        <f>CONCATENATE(B378,Q378)</f>
        <v>A</v>
      </c>
      <c r="S378" s="16">
        <f>IF(P378&gt;0,P378+O378,O378*3)</f>
        <v>0</v>
      </c>
    </row>
    <row r="379" spans="1:19" ht="15.6" x14ac:dyDescent="0.25">
      <c r="A379" s="185"/>
      <c r="B379" s="25"/>
      <c r="C379" s="21" t="str">
        <f>+CONCATENATE(I379," ",G379)</f>
        <v xml:space="preserve">b) </v>
      </c>
      <c r="D379" s="22"/>
      <c r="G379" s="34" t="str">
        <f>IF(J378="FIN","",LOOKUP(I377,DATOS!A:A,DATOS!K:K))</f>
        <v/>
      </c>
      <c r="I379" s="31" t="s">
        <v>52</v>
      </c>
      <c r="K379" s="16">
        <f>S378</f>
        <v>0</v>
      </c>
      <c r="L379" s="16"/>
      <c r="M379" s="16"/>
      <c r="N379" s="16"/>
      <c r="O379" s="16"/>
      <c r="P379" s="16">
        <f>O378-P378</f>
        <v>0</v>
      </c>
      <c r="Q379" s="17" t="s">
        <v>1</v>
      </c>
      <c r="R379" s="16" t="str">
        <f>CONCATENATE(B379,Q379)</f>
        <v>B</v>
      </c>
      <c r="S379" s="16"/>
    </row>
    <row r="380" spans="1:19" ht="15.6" x14ac:dyDescent="0.25">
      <c r="A380" s="185"/>
      <c r="B380" s="25"/>
      <c r="C380" s="21" t="str">
        <f>+CONCATENATE(I380," ",G380)</f>
        <v xml:space="preserve">c) </v>
      </c>
      <c r="D380" s="22"/>
      <c r="G380" s="34" t="str">
        <f>IF(J378="FIN","",LOOKUP(I377,DATOS!A:A,DATOS!L:L))</f>
        <v/>
      </c>
      <c r="I380" s="31" t="s">
        <v>51</v>
      </c>
      <c r="K380" s="16"/>
      <c r="L380" s="16"/>
      <c r="M380" s="16"/>
      <c r="N380" s="16"/>
      <c r="O380" s="16"/>
      <c r="P380" s="16"/>
      <c r="Q380" s="17" t="s">
        <v>2</v>
      </c>
      <c r="R380" s="16" t="str">
        <f>CONCATENATE(B380,Q380)</f>
        <v>C</v>
      </c>
      <c r="S380" s="16"/>
    </row>
    <row r="381" spans="1:19" ht="15.6" x14ac:dyDescent="0.25">
      <c r="A381" s="185"/>
      <c r="B381" s="25"/>
      <c r="C381" s="21" t="str">
        <f>+CONCATENATE(I381," ",G381)</f>
        <v xml:space="preserve">d) </v>
      </c>
      <c r="D381" s="22"/>
      <c r="G381" s="34" t="str">
        <f>IF(J378="FIN","",LOOKUP(I377,DATOS!A:A,DATOS!M:M))</f>
        <v/>
      </c>
      <c r="I381" s="31" t="s">
        <v>43</v>
      </c>
      <c r="K381" s="16"/>
      <c r="L381" s="16"/>
      <c r="M381" s="16"/>
      <c r="N381" s="16"/>
      <c r="O381" s="16"/>
      <c r="P381" s="16"/>
      <c r="Q381" s="17" t="s">
        <v>3</v>
      </c>
      <c r="R381" s="16" t="str">
        <f>CONCATENATE(B381,Q381)</f>
        <v>D</v>
      </c>
      <c r="S381" s="16"/>
    </row>
    <row r="382" spans="1:19" ht="15.6" x14ac:dyDescent="0.25">
      <c r="A382" s="9"/>
      <c r="B382" s="26"/>
      <c r="C382" s="23"/>
      <c r="D382" s="24"/>
      <c r="J382" s="15"/>
    </row>
    <row r="383" spans="1:19" ht="15.6" x14ac:dyDescent="0.25">
      <c r="A383" s="9"/>
      <c r="B383" s="27"/>
      <c r="C383" s="19" t="str">
        <f>+CONCATENATE(K383,".- ",G383)</f>
        <v xml:space="preserve">64.- </v>
      </c>
      <c r="D383" s="20"/>
      <c r="E383" s="9"/>
      <c r="F383" s="9"/>
      <c r="G383" s="36" t="str">
        <f>IF(J384="FIN","",LOOKUP(I383,DATOS!A:A,DATOS!G:G))</f>
        <v/>
      </c>
      <c r="H383" s="36">
        <f>IF(J384="FIN",0,LOOKUP(I383,DATOS!A:A,DATOS!N:N))</f>
        <v>0</v>
      </c>
      <c r="I383" s="31">
        <f>+I377+1</f>
        <v>559</v>
      </c>
      <c r="J383" s="56">
        <f>IF(LOOKUP(I383,DATOS!A:A,DATOS!C:C)=0,J377,(LOOKUP(I383,DATOS!A:A,DATOS!C:C)))</f>
        <v>10</v>
      </c>
      <c r="K383" s="18">
        <f>+K377+1</f>
        <v>64</v>
      </c>
      <c r="L383" s="16" t="s">
        <v>31</v>
      </c>
      <c r="M383" s="16" t="s">
        <v>32</v>
      </c>
      <c r="N383" s="16" t="s">
        <v>37</v>
      </c>
      <c r="O383" s="16" t="s">
        <v>33</v>
      </c>
      <c r="P383" s="16" t="s">
        <v>34</v>
      </c>
      <c r="Q383" s="16" t="s">
        <v>35</v>
      </c>
      <c r="R383" s="16" t="str">
        <f>CONCATENATE("X",H383)</f>
        <v>X0</v>
      </c>
      <c r="S383" s="16" t="s">
        <v>36</v>
      </c>
    </row>
    <row r="384" spans="1:19" ht="15.6" x14ac:dyDescent="0.25">
      <c r="A384" s="185">
        <f>IF($E$2="X",0,IF(K385&gt;2,H383,K385))</f>
        <v>0</v>
      </c>
      <c r="B384" s="25"/>
      <c r="C384" s="21" t="str">
        <f>+CONCATENATE(I384," ",G384)</f>
        <v xml:space="preserve">a) </v>
      </c>
      <c r="D384" s="22"/>
      <c r="G384" s="34" t="str">
        <f>IF(J384="FIN","",LOOKUP(I383,DATOS!A:A,DATOS!J:J))</f>
        <v/>
      </c>
      <c r="I384" s="31" t="s">
        <v>53</v>
      </c>
      <c r="J384" s="37" t="str">
        <f>IF(J378="FIN","FIN",IF(J383=J377,"","FIN"))</f>
        <v>FIN</v>
      </c>
      <c r="K384" s="16" t="s">
        <v>5</v>
      </c>
      <c r="L384" s="16">
        <f>IF(M384&gt;0,0,P384)</f>
        <v>0</v>
      </c>
      <c r="M384" s="16">
        <f>IF(P385&gt;0,1,0)</f>
        <v>0</v>
      </c>
      <c r="N384" s="16">
        <f>IF(M384=1,-1/COUNTA(Q384:Q387),0)</f>
        <v>0</v>
      </c>
      <c r="O384" s="16">
        <f>COUNTA(B384:B387)</f>
        <v>0</v>
      </c>
      <c r="P384" s="16">
        <f>COUNTIF(R384:R387,R383)</f>
        <v>0</v>
      </c>
      <c r="Q384" s="17" t="s">
        <v>0</v>
      </c>
      <c r="R384" s="16" t="str">
        <f>CONCATENATE(B384,Q384)</f>
        <v>A</v>
      </c>
      <c r="S384" s="16">
        <f>IF(P384&gt;0,P384+O384,O384*3)</f>
        <v>0</v>
      </c>
    </row>
    <row r="385" spans="1:19" ht="15.6" x14ac:dyDescent="0.25">
      <c r="A385" s="185"/>
      <c r="B385" s="25"/>
      <c r="C385" s="21" t="str">
        <f>+CONCATENATE(I385," ",G385)</f>
        <v xml:space="preserve">b) </v>
      </c>
      <c r="D385" s="22"/>
      <c r="G385" s="34" t="str">
        <f>IF(J384="FIN","",LOOKUP(I383,DATOS!A:A,DATOS!K:K))</f>
        <v/>
      </c>
      <c r="I385" s="31" t="s">
        <v>52</v>
      </c>
      <c r="K385" s="16">
        <f>S384</f>
        <v>0</v>
      </c>
      <c r="L385" s="16"/>
      <c r="M385" s="16"/>
      <c r="N385" s="16"/>
      <c r="O385" s="16"/>
      <c r="P385" s="16">
        <f>O384-P384</f>
        <v>0</v>
      </c>
      <c r="Q385" s="17" t="s">
        <v>1</v>
      </c>
      <c r="R385" s="16" t="str">
        <f>CONCATENATE(B385,Q385)</f>
        <v>B</v>
      </c>
      <c r="S385" s="16"/>
    </row>
    <row r="386" spans="1:19" ht="15.6" x14ac:dyDescent="0.25">
      <c r="A386" s="185"/>
      <c r="B386" s="25"/>
      <c r="C386" s="21" t="str">
        <f>+CONCATENATE(I386," ",G386)</f>
        <v xml:space="preserve">c) </v>
      </c>
      <c r="D386" s="22"/>
      <c r="G386" s="34" t="str">
        <f>IF(J384="FIN","",LOOKUP(I383,DATOS!A:A,DATOS!L:L))</f>
        <v/>
      </c>
      <c r="I386" s="31" t="s">
        <v>51</v>
      </c>
      <c r="K386" s="16"/>
      <c r="L386" s="16"/>
      <c r="M386" s="16"/>
      <c r="N386" s="16"/>
      <c r="O386" s="16"/>
      <c r="P386" s="16"/>
      <c r="Q386" s="17" t="s">
        <v>2</v>
      </c>
      <c r="R386" s="16" t="str">
        <f>CONCATENATE(B386,Q386)</f>
        <v>C</v>
      </c>
      <c r="S386" s="16"/>
    </row>
    <row r="387" spans="1:19" ht="15.6" x14ac:dyDescent="0.25">
      <c r="A387" s="185"/>
      <c r="B387" s="25"/>
      <c r="C387" s="21" t="str">
        <f>+CONCATENATE(I387," ",G387)</f>
        <v xml:space="preserve">d) </v>
      </c>
      <c r="D387" s="22"/>
      <c r="G387" s="34" t="str">
        <f>IF(J384="FIN","",LOOKUP(I383,DATOS!A:A,DATOS!M:M))</f>
        <v/>
      </c>
      <c r="I387" s="31" t="s">
        <v>43</v>
      </c>
      <c r="K387" s="16"/>
      <c r="L387" s="16"/>
      <c r="M387" s="16"/>
      <c r="N387" s="16"/>
      <c r="O387" s="16"/>
      <c r="P387" s="16"/>
      <c r="Q387" s="17" t="s">
        <v>3</v>
      </c>
      <c r="R387" s="16" t="str">
        <f>CONCATENATE(B387,Q387)</f>
        <v>D</v>
      </c>
      <c r="S387" s="16"/>
    </row>
    <row r="388" spans="1:19" ht="15.6" x14ac:dyDescent="0.25">
      <c r="A388" s="9"/>
      <c r="B388" s="26"/>
      <c r="C388" s="23"/>
      <c r="D388" s="24"/>
      <c r="J388" s="15"/>
    </row>
    <row r="389" spans="1:19" ht="15.6" x14ac:dyDescent="0.25">
      <c r="A389" s="9"/>
      <c r="B389" s="27"/>
      <c r="C389" s="19" t="str">
        <f>+CONCATENATE(K389,".- ",G389)</f>
        <v xml:space="preserve">65.- </v>
      </c>
      <c r="D389" s="20"/>
      <c r="E389" s="9"/>
      <c r="F389" s="9"/>
      <c r="G389" s="36" t="str">
        <f>IF(J390="FIN","",LOOKUP(I389,DATOS!A:A,DATOS!G:G))</f>
        <v/>
      </c>
      <c r="H389" s="36">
        <f>IF(J390="FIN",0,LOOKUP(I389,DATOS!A:A,DATOS!N:N))</f>
        <v>0</v>
      </c>
      <c r="I389" s="31">
        <f>+I383+1</f>
        <v>560</v>
      </c>
      <c r="J389" s="56">
        <f>IF(LOOKUP(I389,DATOS!A:A,DATOS!C:C)=0,J383,(LOOKUP(I389,DATOS!A:A,DATOS!C:C)))</f>
        <v>10</v>
      </c>
      <c r="K389" s="18">
        <f>+K383+1</f>
        <v>65</v>
      </c>
      <c r="L389" s="16" t="s">
        <v>31</v>
      </c>
      <c r="M389" s="16" t="s">
        <v>32</v>
      </c>
      <c r="N389" s="16" t="s">
        <v>37</v>
      </c>
      <c r="O389" s="16" t="s">
        <v>33</v>
      </c>
      <c r="P389" s="16" t="s">
        <v>34</v>
      </c>
      <c r="Q389" s="16" t="s">
        <v>35</v>
      </c>
      <c r="R389" s="16" t="str">
        <f>CONCATENATE("X",H389)</f>
        <v>X0</v>
      </c>
      <c r="S389" s="16" t="s">
        <v>36</v>
      </c>
    </row>
    <row r="390" spans="1:19" ht="15.6" x14ac:dyDescent="0.25">
      <c r="A390" s="185">
        <f>IF($E$2="X",0,IF(K391&gt;2,H389,K391))</f>
        <v>0</v>
      </c>
      <c r="B390" s="25"/>
      <c r="C390" s="21" t="str">
        <f>+CONCATENATE(I390," ",G390)</f>
        <v xml:space="preserve">a) </v>
      </c>
      <c r="D390" s="22"/>
      <c r="G390" s="34" t="str">
        <f>IF(J390="FIN","",LOOKUP(I389,DATOS!A:A,DATOS!J:J))</f>
        <v/>
      </c>
      <c r="I390" s="31" t="s">
        <v>53</v>
      </c>
      <c r="J390" s="37" t="str">
        <f>IF(J384="FIN","FIN",IF(J389=J383,"","FIN"))</f>
        <v>FIN</v>
      </c>
      <c r="K390" s="16" t="s">
        <v>5</v>
      </c>
      <c r="L390" s="16">
        <f>IF(M390&gt;0,0,P390)</f>
        <v>0</v>
      </c>
      <c r="M390" s="16">
        <f>IF(P391&gt;0,1,0)</f>
        <v>0</v>
      </c>
      <c r="N390" s="16">
        <f>IF(M390=1,-1/COUNTA(Q390:Q393),0)</f>
        <v>0</v>
      </c>
      <c r="O390" s="16">
        <f>COUNTA(B390:B393)</f>
        <v>0</v>
      </c>
      <c r="P390" s="16">
        <f>COUNTIF(R390:R393,R389)</f>
        <v>0</v>
      </c>
      <c r="Q390" s="17" t="s">
        <v>0</v>
      </c>
      <c r="R390" s="16" t="str">
        <f>CONCATENATE(B390,Q390)</f>
        <v>A</v>
      </c>
      <c r="S390" s="16">
        <f>IF(P390&gt;0,P390+O390,O390*3)</f>
        <v>0</v>
      </c>
    </row>
    <row r="391" spans="1:19" ht="15.6" x14ac:dyDescent="0.25">
      <c r="A391" s="185"/>
      <c r="B391" s="25"/>
      <c r="C391" s="21" t="str">
        <f>+CONCATENATE(I391," ",G391)</f>
        <v xml:space="preserve">b) </v>
      </c>
      <c r="D391" s="22"/>
      <c r="G391" s="34" t="str">
        <f>IF(J390="FIN","",LOOKUP(I389,DATOS!A:A,DATOS!K:K))</f>
        <v/>
      </c>
      <c r="I391" s="31" t="s">
        <v>52</v>
      </c>
      <c r="K391" s="16">
        <f>S390</f>
        <v>0</v>
      </c>
      <c r="L391" s="16"/>
      <c r="M391" s="16"/>
      <c r="N391" s="16"/>
      <c r="O391" s="16"/>
      <c r="P391" s="16">
        <f>O390-P390</f>
        <v>0</v>
      </c>
      <c r="Q391" s="17" t="s">
        <v>1</v>
      </c>
      <c r="R391" s="16" t="str">
        <f>CONCATENATE(B391,Q391)</f>
        <v>B</v>
      </c>
      <c r="S391" s="16"/>
    </row>
    <row r="392" spans="1:19" ht="15.6" x14ac:dyDescent="0.25">
      <c r="A392" s="185"/>
      <c r="B392" s="25"/>
      <c r="C392" s="21" t="str">
        <f>+CONCATENATE(I392," ",G392)</f>
        <v xml:space="preserve">c) </v>
      </c>
      <c r="D392" s="22"/>
      <c r="G392" s="34" t="str">
        <f>IF(J390="FIN","",LOOKUP(I389,DATOS!A:A,DATOS!L:L))</f>
        <v/>
      </c>
      <c r="I392" s="31" t="s">
        <v>51</v>
      </c>
      <c r="K392" s="16"/>
      <c r="L392" s="16"/>
      <c r="M392" s="16"/>
      <c r="N392" s="16"/>
      <c r="O392" s="16"/>
      <c r="P392" s="16"/>
      <c r="Q392" s="17" t="s">
        <v>2</v>
      </c>
      <c r="R392" s="16" t="str">
        <f>CONCATENATE(B392,Q392)</f>
        <v>C</v>
      </c>
      <c r="S392" s="16"/>
    </row>
    <row r="393" spans="1:19" ht="15.6" x14ac:dyDescent="0.25">
      <c r="A393" s="185"/>
      <c r="B393" s="25"/>
      <c r="C393" s="21" t="str">
        <f>+CONCATENATE(I393," ",G393)</f>
        <v xml:space="preserve">d) </v>
      </c>
      <c r="D393" s="22"/>
      <c r="G393" s="34" t="str">
        <f>IF(J390="FIN","",LOOKUP(I389,DATOS!A:A,DATOS!M:M))</f>
        <v/>
      </c>
      <c r="I393" s="31" t="s">
        <v>43</v>
      </c>
      <c r="K393" s="16"/>
      <c r="L393" s="16"/>
      <c r="M393" s="16"/>
      <c r="N393" s="16"/>
      <c r="O393" s="16"/>
      <c r="P393" s="16"/>
      <c r="Q393" s="17" t="s">
        <v>3</v>
      </c>
      <c r="R393" s="16" t="str">
        <f>CONCATENATE(B393,Q393)</f>
        <v>D</v>
      </c>
      <c r="S393" s="16"/>
    </row>
    <row r="394" spans="1:19" ht="15.6" x14ac:dyDescent="0.25">
      <c r="A394" s="9"/>
      <c r="B394" s="26"/>
      <c r="C394" s="23"/>
      <c r="D394" s="24"/>
      <c r="J394" s="15"/>
    </row>
    <row r="395" spans="1:19" ht="15.6" x14ac:dyDescent="0.25">
      <c r="A395" s="9"/>
      <c r="B395" s="27"/>
      <c r="C395" s="19" t="str">
        <f>+CONCATENATE(K395,".- ",G395)</f>
        <v xml:space="preserve">66.- </v>
      </c>
      <c r="D395" s="20"/>
      <c r="E395" s="9"/>
      <c r="F395" s="9"/>
      <c r="G395" s="36" t="str">
        <f>IF(J396="FIN","",LOOKUP(I395,DATOS!A:A,DATOS!G:G))</f>
        <v/>
      </c>
      <c r="H395" s="36">
        <f>IF(J396="FIN",0,LOOKUP(I395,DATOS!A:A,DATOS!N:N))</f>
        <v>0</v>
      </c>
      <c r="I395" s="31">
        <f>+I389+1</f>
        <v>561</v>
      </c>
      <c r="J395" s="56">
        <f>IF(LOOKUP(I395,DATOS!A:A,DATOS!C:C)=0,J389,(LOOKUP(I395,DATOS!A:A,DATOS!C:C)))</f>
        <v>10</v>
      </c>
      <c r="K395" s="18">
        <f>+K389+1</f>
        <v>66</v>
      </c>
      <c r="L395" s="16" t="s">
        <v>31</v>
      </c>
      <c r="M395" s="16" t="s">
        <v>32</v>
      </c>
      <c r="N395" s="16" t="s">
        <v>37</v>
      </c>
      <c r="O395" s="16" t="s">
        <v>33</v>
      </c>
      <c r="P395" s="16" t="s">
        <v>34</v>
      </c>
      <c r="Q395" s="16" t="s">
        <v>35</v>
      </c>
      <c r="R395" s="16" t="str">
        <f>CONCATENATE("X",H395)</f>
        <v>X0</v>
      </c>
      <c r="S395" s="16" t="s">
        <v>36</v>
      </c>
    </row>
    <row r="396" spans="1:19" ht="15.6" x14ac:dyDescent="0.25">
      <c r="A396" s="185">
        <f>IF($E$2="X",0,IF(K397&gt;2,H395,K397))</f>
        <v>0</v>
      </c>
      <c r="B396" s="25"/>
      <c r="C396" s="21" t="str">
        <f>+CONCATENATE(I396," ",G396)</f>
        <v xml:space="preserve">a) </v>
      </c>
      <c r="D396" s="22"/>
      <c r="G396" s="34" t="str">
        <f>IF(J396="FIN","",LOOKUP(I395,DATOS!A:A,DATOS!J:J))</f>
        <v/>
      </c>
      <c r="I396" s="31" t="s">
        <v>53</v>
      </c>
      <c r="J396" s="37" t="str">
        <f>IF(J390="FIN","FIN",IF(J395=J389,"","FIN"))</f>
        <v>FIN</v>
      </c>
      <c r="K396" s="16" t="s">
        <v>5</v>
      </c>
      <c r="L396" s="16">
        <f>IF(M396&gt;0,0,P396)</f>
        <v>0</v>
      </c>
      <c r="M396" s="16">
        <f>IF(P397&gt;0,1,0)</f>
        <v>0</v>
      </c>
      <c r="N396" s="16">
        <f>IF(M396=1,-1/COUNTA(Q396:Q399),0)</f>
        <v>0</v>
      </c>
      <c r="O396" s="16">
        <f>COUNTA(B396:B399)</f>
        <v>0</v>
      </c>
      <c r="P396" s="16">
        <f>COUNTIF(R396:R399,R395)</f>
        <v>0</v>
      </c>
      <c r="Q396" s="17" t="s">
        <v>0</v>
      </c>
      <c r="R396" s="16" t="str">
        <f>CONCATENATE(B396,Q396)</f>
        <v>A</v>
      </c>
      <c r="S396" s="16">
        <f>IF(P396&gt;0,P396+O396,O396*3)</f>
        <v>0</v>
      </c>
    </row>
    <row r="397" spans="1:19" ht="15.6" x14ac:dyDescent="0.25">
      <c r="A397" s="185"/>
      <c r="B397" s="25"/>
      <c r="C397" s="21" t="str">
        <f>+CONCATENATE(I397," ",G397)</f>
        <v xml:space="preserve">b) </v>
      </c>
      <c r="D397" s="22"/>
      <c r="G397" s="34" t="str">
        <f>IF(J396="FIN","",LOOKUP(I395,DATOS!A:A,DATOS!K:K))</f>
        <v/>
      </c>
      <c r="I397" s="31" t="s">
        <v>52</v>
      </c>
      <c r="K397" s="16">
        <f>S396</f>
        <v>0</v>
      </c>
      <c r="L397" s="16"/>
      <c r="M397" s="16"/>
      <c r="N397" s="16"/>
      <c r="O397" s="16"/>
      <c r="P397" s="16">
        <f>O396-P396</f>
        <v>0</v>
      </c>
      <c r="Q397" s="17" t="s">
        <v>1</v>
      </c>
      <c r="R397" s="16" t="str">
        <f>CONCATENATE(B397,Q397)</f>
        <v>B</v>
      </c>
      <c r="S397" s="16"/>
    </row>
    <row r="398" spans="1:19" ht="15.6" x14ac:dyDescent="0.25">
      <c r="A398" s="185"/>
      <c r="B398" s="25"/>
      <c r="C398" s="21" t="str">
        <f>+CONCATENATE(I398," ",G398)</f>
        <v xml:space="preserve">c) </v>
      </c>
      <c r="D398" s="22"/>
      <c r="G398" s="34" t="str">
        <f>IF(J396="FIN","",LOOKUP(I395,DATOS!A:A,DATOS!L:L))</f>
        <v/>
      </c>
      <c r="I398" s="31" t="s">
        <v>51</v>
      </c>
      <c r="K398" s="16"/>
      <c r="L398" s="16"/>
      <c r="M398" s="16"/>
      <c r="N398" s="16"/>
      <c r="O398" s="16"/>
      <c r="P398" s="16"/>
      <c r="Q398" s="17" t="s">
        <v>2</v>
      </c>
      <c r="R398" s="16" t="str">
        <f>CONCATENATE(B398,Q398)</f>
        <v>C</v>
      </c>
      <c r="S398" s="16"/>
    </row>
    <row r="399" spans="1:19" ht="15.6" x14ac:dyDescent="0.25">
      <c r="A399" s="185"/>
      <c r="B399" s="25"/>
      <c r="C399" s="21" t="str">
        <f>+CONCATENATE(I399," ",G399)</f>
        <v xml:space="preserve">d) </v>
      </c>
      <c r="D399" s="22"/>
      <c r="G399" s="34" t="str">
        <f>IF(J396="FIN","",LOOKUP(I395,DATOS!A:A,DATOS!M:M))</f>
        <v/>
      </c>
      <c r="I399" s="31" t="s">
        <v>43</v>
      </c>
      <c r="K399" s="16"/>
      <c r="L399" s="16"/>
      <c r="M399" s="16"/>
      <c r="N399" s="16"/>
      <c r="O399" s="16"/>
      <c r="P399" s="16"/>
      <c r="Q399" s="17" t="s">
        <v>3</v>
      </c>
      <c r="R399" s="16" t="str">
        <f>CONCATENATE(B399,Q399)</f>
        <v>D</v>
      </c>
      <c r="S399" s="16"/>
    </row>
    <row r="400" spans="1:19" ht="15.6" x14ac:dyDescent="0.25">
      <c r="A400" s="9"/>
      <c r="B400" s="26"/>
      <c r="C400" s="23"/>
      <c r="D400" s="24"/>
      <c r="J400" s="15"/>
    </row>
    <row r="401" spans="1:19" ht="15.6" x14ac:dyDescent="0.25">
      <c r="A401" s="9"/>
      <c r="B401" s="27"/>
      <c r="C401" s="19" t="str">
        <f>+CONCATENATE(K401,".- ",G401)</f>
        <v xml:space="preserve">67.- </v>
      </c>
      <c r="D401" s="20"/>
      <c r="E401" s="9"/>
      <c r="F401" s="9"/>
      <c r="G401" s="36" t="str">
        <f>IF(J402="FIN","",LOOKUP(I401,DATOS!A:A,DATOS!G:G))</f>
        <v/>
      </c>
      <c r="H401" s="36">
        <f>IF(J402="FIN",0,LOOKUP(I401,DATOS!A:A,DATOS!N:N))</f>
        <v>0</v>
      </c>
      <c r="I401" s="31">
        <f>+I395+1</f>
        <v>562</v>
      </c>
      <c r="J401" s="56">
        <f>IF(LOOKUP(I401,DATOS!A:A,DATOS!C:C)=0,J395,(LOOKUP(I401,DATOS!A:A,DATOS!C:C)))</f>
        <v>10</v>
      </c>
      <c r="K401" s="18">
        <f>+K395+1</f>
        <v>67</v>
      </c>
      <c r="L401" s="16" t="s">
        <v>31</v>
      </c>
      <c r="M401" s="16" t="s">
        <v>32</v>
      </c>
      <c r="N401" s="16" t="s">
        <v>37</v>
      </c>
      <c r="O401" s="16" t="s">
        <v>33</v>
      </c>
      <c r="P401" s="16" t="s">
        <v>34</v>
      </c>
      <c r="Q401" s="16" t="s">
        <v>35</v>
      </c>
      <c r="R401" s="16" t="str">
        <f>CONCATENATE("X",H401)</f>
        <v>X0</v>
      </c>
      <c r="S401" s="16" t="s">
        <v>36</v>
      </c>
    </row>
    <row r="402" spans="1:19" ht="15.6" x14ac:dyDescent="0.25">
      <c r="A402" s="185">
        <f>IF($E$2="X",0,IF(K403&gt;2,H401,K403))</f>
        <v>0</v>
      </c>
      <c r="B402" s="25"/>
      <c r="C402" s="21" t="str">
        <f>+CONCATENATE(I402," ",G402)</f>
        <v xml:space="preserve">a) </v>
      </c>
      <c r="D402" s="22"/>
      <c r="G402" s="34" t="str">
        <f>IF(J402="FIN","",LOOKUP(I401,DATOS!A:A,DATOS!J:J))</f>
        <v/>
      </c>
      <c r="I402" s="31" t="s">
        <v>53</v>
      </c>
      <c r="J402" s="37" t="str">
        <f>IF(J396="FIN","FIN",IF(J401=J395,"","FIN"))</f>
        <v>FIN</v>
      </c>
      <c r="K402" s="16" t="s">
        <v>5</v>
      </c>
      <c r="L402" s="16">
        <f>IF(M402&gt;0,0,P402)</f>
        <v>0</v>
      </c>
      <c r="M402" s="16">
        <f>IF(P403&gt;0,1,0)</f>
        <v>0</v>
      </c>
      <c r="N402" s="16">
        <f>IF(M402=1,-1/COUNTA(Q402:Q405),0)</f>
        <v>0</v>
      </c>
      <c r="O402" s="16">
        <f>COUNTA(B402:B405)</f>
        <v>0</v>
      </c>
      <c r="P402" s="16">
        <f>COUNTIF(R402:R405,R401)</f>
        <v>0</v>
      </c>
      <c r="Q402" s="17" t="s">
        <v>0</v>
      </c>
      <c r="R402" s="16" t="str">
        <f>CONCATENATE(B402,Q402)</f>
        <v>A</v>
      </c>
      <c r="S402" s="16">
        <f>IF(P402&gt;0,P402+O402,O402*3)</f>
        <v>0</v>
      </c>
    </row>
    <row r="403" spans="1:19" ht="15.6" x14ac:dyDescent="0.25">
      <c r="A403" s="185"/>
      <c r="B403" s="25"/>
      <c r="C403" s="21" t="str">
        <f>+CONCATENATE(I403," ",G403)</f>
        <v xml:space="preserve">b) </v>
      </c>
      <c r="D403" s="22"/>
      <c r="G403" s="34" t="str">
        <f>IF(J402="FIN","",LOOKUP(I401,DATOS!A:A,DATOS!K:K))</f>
        <v/>
      </c>
      <c r="I403" s="31" t="s">
        <v>52</v>
      </c>
      <c r="K403" s="16">
        <f>S402</f>
        <v>0</v>
      </c>
      <c r="L403" s="16"/>
      <c r="M403" s="16"/>
      <c r="N403" s="16"/>
      <c r="O403" s="16"/>
      <c r="P403" s="16">
        <f>O402-P402</f>
        <v>0</v>
      </c>
      <c r="Q403" s="17" t="s">
        <v>1</v>
      </c>
      <c r="R403" s="16" t="str">
        <f>CONCATENATE(B403,Q403)</f>
        <v>B</v>
      </c>
      <c r="S403" s="16"/>
    </row>
    <row r="404" spans="1:19" ht="15.6" x14ac:dyDescent="0.25">
      <c r="A404" s="185"/>
      <c r="B404" s="25"/>
      <c r="C404" s="21" t="str">
        <f>+CONCATENATE(I404," ",G404)</f>
        <v xml:space="preserve">c) </v>
      </c>
      <c r="D404" s="22"/>
      <c r="G404" s="34" t="str">
        <f>IF(J402="FIN","",LOOKUP(I401,DATOS!A:A,DATOS!L:L))</f>
        <v/>
      </c>
      <c r="I404" s="31" t="s">
        <v>51</v>
      </c>
      <c r="K404" s="16"/>
      <c r="L404" s="16"/>
      <c r="M404" s="16"/>
      <c r="N404" s="16"/>
      <c r="O404" s="16"/>
      <c r="P404" s="16"/>
      <c r="Q404" s="17" t="s">
        <v>2</v>
      </c>
      <c r="R404" s="16" t="str">
        <f>CONCATENATE(B404,Q404)</f>
        <v>C</v>
      </c>
      <c r="S404" s="16"/>
    </row>
    <row r="405" spans="1:19" ht="15.6" x14ac:dyDescent="0.25">
      <c r="A405" s="185"/>
      <c r="B405" s="25"/>
      <c r="C405" s="21" t="str">
        <f>+CONCATENATE(I405," ",G405)</f>
        <v xml:space="preserve">d) </v>
      </c>
      <c r="D405" s="22"/>
      <c r="G405" s="34" t="str">
        <f>IF(J402="FIN","",LOOKUP(I401,DATOS!A:A,DATOS!M:M))</f>
        <v/>
      </c>
      <c r="I405" s="31" t="s">
        <v>43</v>
      </c>
      <c r="K405" s="16"/>
      <c r="L405" s="16"/>
      <c r="M405" s="16"/>
      <c r="N405" s="16"/>
      <c r="O405" s="16"/>
      <c r="P405" s="16"/>
      <c r="Q405" s="17" t="s">
        <v>3</v>
      </c>
      <c r="R405" s="16" t="str">
        <f>CONCATENATE(B405,Q405)</f>
        <v>D</v>
      </c>
      <c r="S405" s="16"/>
    </row>
    <row r="406" spans="1:19" ht="15.6" x14ac:dyDescent="0.25">
      <c r="A406" s="9"/>
      <c r="B406" s="26"/>
      <c r="C406" s="23"/>
      <c r="D406" s="24"/>
      <c r="J406" s="15"/>
    </row>
    <row r="407" spans="1:19" ht="15.6" x14ac:dyDescent="0.25">
      <c r="A407" s="9"/>
      <c r="B407" s="27"/>
      <c r="C407" s="19" t="str">
        <f>+CONCATENATE(K407,".- ",G407)</f>
        <v xml:space="preserve">68.- </v>
      </c>
      <c r="D407" s="20"/>
      <c r="E407" s="9"/>
      <c r="F407" s="9"/>
      <c r="G407" s="36" t="str">
        <f>IF(J408="FIN","",LOOKUP(I407,DATOS!A:A,DATOS!G:G))</f>
        <v/>
      </c>
      <c r="H407" s="36">
        <f>IF(J408="FIN",0,LOOKUP(I407,DATOS!A:A,DATOS!N:N))</f>
        <v>0</v>
      </c>
      <c r="I407" s="31">
        <f>+I401+1</f>
        <v>563</v>
      </c>
      <c r="J407" s="56">
        <f>IF(LOOKUP(I407,DATOS!A:A,DATOS!C:C)=0,J401,(LOOKUP(I407,DATOS!A:A,DATOS!C:C)))</f>
        <v>10</v>
      </c>
      <c r="K407" s="18">
        <f>+K401+1</f>
        <v>68</v>
      </c>
      <c r="L407" s="16" t="s">
        <v>31</v>
      </c>
      <c r="M407" s="16" t="s">
        <v>32</v>
      </c>
      <c r="N407" s="16" t="s">
        <v>37</v>
      </c>
      <c r="O407" s="16" t="s">
        <v>33</v>
      </c>
      <c r="P407" s="16" t="s">
        <v>34</v>
      </c>
      <c r="Q407" s="16" t="s">
        <v>35</v>
      </c>
      <c r="R407" s="16" t="str">
        <f>CONCATENATE("X",H407)</f>
        <v>X0</v>
      </c>
      <c r="S407" s="16" t="s">
        <v>36</v>
      </c>
    </row>
    <row r="408" spans="1:19" ht="15.6" x14ac:dyDescent="0.25">
      <c r="A408" s="185">
        <f>IF($E$2="X",0,IF(K409&gt;2,H407,K409))</f>
        <v>0</v>
      </c>
      <c r="B408" s="25"/>
      <c r="C408" s="21" t="str">
        <f>+CONCATENATE(I408," ",G408)</f>
        <v xml:space="preserve">a) </v>
      </c>
      <c r="D408" s="22"/>
      <c r="G408" s="34" t="str">
        <f>IF(J408="FIN","",LOOKUP(I407,DATOS!A:A,DATOS!J:J))</f>
        <v/>
      </c>
      <c r="I408" s="31" t="s">
        <v>53</v>
      </c>
      <c r="J408" s="37" t="str">
        <f>IF(J402="FIN","FIN",IF(J407=J401,"","FIN"))</f>
        <v>FIN</v>
      </c>
      <c r="K408" s="16" t="s">
        <v>5</v>
      </c>
      <c r="L408" s="16">
        <f>IF(M408&gt;0,0,P408)</f>
        <v>0</v>
      </c>
      <c r="M408" s="16">
        <f>IF(P409&gt;0,1,0)</f>
        <v>0</v>
      </c>
      <c r="N408" s="16">
        <f>IF(M408=1,-1/COUNTA(Q408:Q411),0)</f>
        <v>0</v>
      </c>
      <c r="O408" s="16">
        <f>COUNTA(B408:B411)</f>
        <v>0</v>
      </c>
      <c r="P408" s="16">
        <f>COUNTIF(R408:R411,R407)</f>
        <v>0</v>
      </c>
      <c r="Q408" s="17" t="s">
        <v>0</v>
      </c>
      <c r="R408" s="16" t="str">
        <f>CONCATENATE(B408,Q408)</f>
        <v>A</v>
      </c>
      <c r="S408" s="16">
        <f>IF(P408&gt;0,P408+O408,O408*3)</f>
        <v>0</v>
      </c>
    </row>
    <row r="409" spans="1:19" ht="15.6" x14ac:dyDescent="0.25">
      <c r="A409" s="185"/>
      <c r="B409" s="25"/>
      <c r="C409" s="21" t="str">
        <f>+CONCATENATE(I409," ",G409)</f>
        <v xml:space="preserve">b) </v>
      </c>
      <c r="D409" s="22"/>
      <c r="G409" s="34" t="str">
        <f>IF(J408="FIN","",LOOKUP(I407,DATOS!A:A,DATOS!K:K))</f>
        <v/>
      </c>
      <c r="I409" s="31" t="s">
        <v>52</v>
      </c>
      <c r="K409" s="16">
        <f>S408</f>
        <v>0</v>
      </c>
      <c r="L409" s="16"/>
      <c r="M409" s="16"/>
      <c r="N409" s="16"/>
      <c r="O409" s="16"/>
      <c r="P409" s="16">
        <f>O408-P408</f>
        <v>0</v>
      </c>
      <c r="Q409" s="17" t="s">
        <v>1</v>
      </c>
      <c r="R409" s="16" t="str">
        <f>CONCATENATE(B409,Q409)</f>
        <v>B</v>
      </c>
      <c r="S409" s="16"/>
    </row>
    <row r="410" spans="1:19" ht="15.6" x14ac:dyDescent="0.25">
      <c r="A410" s="185"/>
      <c r="B410" s="25"/>
      <c r="C410" s="21" t="str">
        <f>+CONCATENATE(I410," ",G410)</f>
        <v xml:space="preserve">c) </v>
      </c>
      <c r="D410" s="22"/>
      <c r="G410" s="34" t="str">
        <f>IF(J408="FIN","",LOOKUP(I407,DATOS!A:A,DATOS!L:L))</f>
        <v/>
      </c>
      <c r="I410" s="31" t="s">
        <v>51</v>
      </c>
      <c r="K410" s="16"/>
      <c r="L410" s="16"/>
      <c r="M410" s="16"/>
      <c r="N410" s="16"/>
      <c r="O410" s="16"/>
      <c r="P410" s="16"/>
      <c r="Q410" s="17" t="s">
        <v>2</v>
      </c>
      <c r="R410" s="16" t="str">
        <f>CONCATENATE(B410,Q410)</f>
        <v>C</v>
      </c>
      <c r="S410" s="16"/>
    </row>
    <row r="411" spans="1:19" ht="15.6" x14ac:dyDescent="0.25">
      <c r="A411" s="185"/>
      <c r="B411" s="25"/>
      <c r="C411" s="21" t="str">
        <f>+CONCATENATE(I411," ",G411)</f>
        <v xml:space="preserve">d) </v>
      </c>
      <c r="D411" s="22"/>
      <c r="G411" s="34" t="str">
        <f>IF(J408="FIN","",LOOKUP(I407,DATOS!A:A,DATOS!M:M))</f>
        <v/>
      </c>
      <c r="I411" s="31" t="s">
        <v>43</v>
      </c>
      <c r="K411" s="16"/>
      <c r="L411" s="16"/>
      <c r="M411" s="16"/>
      <c r="N411" s="16"/>
      <c r="O411" s="16"/>
      <c r="P411" s="16"/>
      <c r="Q411" s="17" t="s">
        <v>3</v>
      </c>
      <c r="R411" s="16" t="str">
        <f>CONCATENATE(B411,Q411)</f>
        <v>D</v>
      </c>
      <c r="S411" s="16"/>
    </row>
    <row r="412" spans="1:19" ht="15.6" x14ac:dyDescent="0.25">
      <c r="A412" s="9"/>
      <c r="B412" s="26"/>
      <c r="C412" s="23"/>
      <c r="D412" s="24"/>
      <c r="J412" s="15"/>
    </row>
    <row r="413" spans="1:19" ht="15.6" x14ac:dyDescent="0.25">
      <c r="A413" s="9"/>
      <c r="B413" s="27"/>
      <c r="C413" s="19" t="str">
        <f>+CONCATENATE(K413,".- ",G413)</f>
        <v xml:space="preserve">69.- </v>
      </c>
      <c r="D413" s="20"/>
      <c r="E413" s="9"/>
      <c r="F413" s="9"/>
      <c r="G413" s="36" t="str">
        <f>IF(J414="FIN","",LOOKUP(I413,DATOS!A:A,DATOS!G:G))</f>
        <v/>
      </c>
      <c r="H413" s="36">
        <f>IF(J414="FIN",0,LOOKUP(I413,DATOS!A:A,DATOS!N:N))</f>
        <v>0</v>
      </c>
      <c r="I413" s="31">
        <f>+I407+1</f>
        <v>564</v>
      </c>
      <c r="J413" s="56">
        <f>IF(LOOKUP(I413,DATOS!A:A,DATOS!C:C)=0,J407,(LOOKUP(I413,DATOS!A:A,DATOS!C:C)))</f>
        <v>10</v>
      </c>
      <c r="K413" s="18">
        <f>+K407+1</f>
        <v>69</v>
      </c>
      <c r="L413" s="16" t="s">
        <v>31</v>
      </c>
      <c r="M413" s="16" t="s">
        <v>32</v>
      </c>
      <c r="N413" s="16" t="s">
        <v>37</v>
      </c>
      <c r="O413" s="16" t="s">
        <v>33</v>
      </c>
      <c r="P413" s="16" t="s">
        <v>34</v>
      </c>
      <c r="Q413" s="16" t="s">
        <v>35</v>
      </c>
      <c r="R413" s="16" t="str">
        <f>CONCATENATE("X",H413)</f>
        <v>X0</v>
      </c>
      <c r="S413" s="16" t="s">
        <v>36</v>
      </c>
    </row>
    <row r="414" spans="1:19" ht="15.6" x14ac:dyDescent="0.25">
      <c r="A414" s="185">
        <f>IF($E$2="X",0,IF(K415&gt;2,H413,K415))</f>
        <v>0</v>
      </c>
      <c r="B414" s="25"/>
      <c r="C414" s="21" t="str">
        <f>+CONCATENATE(I414," ",G414)</f>
        <v xml:space="preserve">a) </v>
      </c>
      <c r="D414" s="22"/>
      <c r="G414" s="34" t="str">
        <f>IF(J414="FIN","",LOOKUP(I413,DATOS!A:A,DATOS!J:J))</f>
        <v/>
      </c>
      <c r="I414" s="31" t="s">
        <v>53</v>
      </c>
      <c r="J414" s="37" t="str">
        <f>IF(J408="FIN","FIN",IF(J413=J407,"","FIN"))</f>
        <v>FIN</v>
      </c>
      <c r="K414" s="16" t="s">
        <v>5</v>
      </c>
      <c r="L414" s="16">
        <f>IF(M414&gt;0,0,P414)</f>
        <v>0</v>
      </c>
      <c r="M414" s="16">
        <f>IF(P415&gt;0,1,0)</f>
        <v>0</v>
      </c>
      <c r="N414" s="16">
        <f>IF(M414=1,-1/COUNTA(Q414:Q417),0)</f>
        <v>0</v>
      </c>
      <c r="O414" s="16">
        <f>COUNTA(B414:B417)</f>
        <v>0</v>
      </c>
      <c r="P414" s="16">
        <f>COUNTIF(R414:R417,R413)</f>
        <v>0</v>
      </c>
      <c r="Q414" s="17" t="s">
        <v>0</v>
      </c>
      <c r="R414" s="16" t="str">
        <f>CONCATENATE(B414,Q414)</f>
        <v>A</v>
      </c>
      <c r="S414" s="16">
        <f>IF(P414&gt;0,P414+O414,O414*3)</f>
        <v>0</v>
      </c>
    </row>
    <row r="415" spans="1:19" ht="15.6" x14ac:dyDescent="0.25">
      <c r="A415" s="185"/>
      <c r="B415" s="25"/>
      <c r="C415" s="21" t="str">
        <f>+CONCATENATE(I415," ",G415)</f>
        <v xml:space="preserve">b) </v>
      </c>
      <c r="D415" s="22"/>
      <c r="G415" s="34" t="str">
        <f>IF(J414="FIN","",LOOKUP(I413,DATOS!A:A,DATOS!K:K))</f>
        <v/>
      </c>
      <c r="I415" s="31" t="s">
        <v>52</v>
      </c>
      <c r="K415" s="16">
        <f>S414</f>
        <v>0</v>
      </c>
      <c r="L415" s="16"/>
      <c r="M415" s="16"/>
      <c r="N415" s="16"/>
      <c r="O415" s="16"/>
      <c r="P415" s="16">
        <f>O414-P414</f>
        <v>0</v>
      </c>
      <c r="Q415" s="17" t="s">
        <v>1</v>
      </c>
      <c r="R415" s="16" t="str">
        <f>CONCATENATE(B415,Q415)</f>
        <v>B</v>
      </c>
      <c r="S415" s="16"/>
    </row>
    <row r="416" spans="1:19" ht="15.6" x14ac:dyDescent="0.25">
      <c r="A416" s="185"/>
      <c r="B416" s="25"/>
      <c r="C416" s="21" t="str">
        <f>+CONCATENATE(I416," ",G416)</f>
        <v xml:space="preserve">c) </v>
      </c>
      <c r="D416" s="22"/>
      <c r="G416" s="34" t="str">
        <f>IF(J414="FIN","",LOOKUP(I413,DATOS!A:A,DATOS!L:L))</f>
        <v/>
      </c>
      <c r="I416" s="31" t="s">
        <v>51</v>
      </c>
      <c r="K416" s="16"/>
      <c r="L416" s="16"/>
      <c r="M416" s="16"/>
      <c r="N416" s="16"/>
      <c r="O416" s="16"/>
      <c r="P416" s="16"/>
      <c r="Q416" s="17" t="s">
        <v>2</v>
      </c>
      <c r="R416" s="16" t="str">
        <f>CONCATENATE(B416,Q416)</f>
        <v>C</v>
      </c>
      <c r="S416" s="16"/>
    </row>
    <row r="417" spans="1:19" ht="15.6" x14ac:dyDescent="0.25">
      <c r="A417" s="185"/>
      <c r="B417" s="25"/>
      <c r="C417" s="21" t="str">
        <f>+CONCATENATE(I417," ",G417)</f>
        <v xml:space="preserve">d) </v>
      </c>
      <c r="D417" s="22"/>
      <c r="G417" s="34" t="str">
        <f>IF(J414="FIN","",LOOKUP(I413,DATOS!A:A,DATOS!M:M))</f>
        <v/>
      </c>
      <c r="I417" s="31" t="s">
        <v>43</v>
      </c>
      <c r="K417" s="16"/>
      <c r="L417" s="16"/>
      <c r="M417" s="16"/>
      <c r="N417" s="16"/>
      <c r="O417" s="16"/>
      <c r="P417" s="16"/>
      <c r="Q417" s="17" t="s">
        <v>3</v>
      </c>
      <c r="R417" s="16" t="str">
        <f>CONCATENATE(B417,Q417)</f>
        <v>D</v>
      </c>
      <c r="S417" s="16"/>
    </row>
    <row r="418" spans="1:19" ht="15.6" x14ac:dyDescent="0.25">
      <c r="A418" s="9"/>
      <c r="B418" s="26"/>
      <c r="C418" s="23"/>
      <c r="D418" s="24"/>
      <c r="J418" s="15"/>
    </row>
    <row r="419" spans="1:19" ht="15.6" x14ac:dyDescent="0.25">
      <c r="A419" s="9"/>
      <c r="B419" s="27"/>
      <c r="C419" s="19" t="str">
        <f>+CONCATENATE(K419,".- ",G419)</f>
        <v xml:space="preserve">70.- </v>
      </c>
      <c r="D419" s="20"/>
      <c r="E419" s="9"/>
      <c r="F419" s="9"/>
      <c r="G419" s="36" t="str">
        <f>IF(J420="FIN","",LOOKUP(I419,DATOS!A:A,DATOS!G:G))</f>
        <v/>
      </c>
      <c r="H419" s="36">
        <f>IF(J420="FIN",0,LOOKUP(I419,DATOS!A:A,DATOS!N:N))</f>
        <v>0</v>
      </c>
      <c r="I419" s="31">
        <f>+I413+1</f>
        <v>565</v>
      </c>
      <c r="J419" s="56">
        <f>IF(LOOKUP(I419,DATOS!A:A,DATOS!C:C)=0,J413,(LOOKUP(I419,DATOS!A:A,DATOS!C:C)))</f>
        <v>10</v>
      </c>
      <c r="K419" s="18">
        <f>+K413+1</f>
        <v>70</v>
      </c>
      <c r="L419" s="16" t="s">
        <v>31</v>
      </c>
      <c r="M419" s="16" t="s">
        <v>32</v>
      </c>
      <c r="N419" s="16" t="s">
        <v>37</v>
      </c>
      <c r="O419" s="16" t="s">
        <v>33</v>
      </c>
      <c r="P419" s="16" t="s">
        <v>34</v>
      </c>
      <c r="Q419" s="16" t="s">
        <v>35</v>
      </c>
      <c r="R419" s="16" t="str">
        <f>CONCATENATE("X",H419)</f>
        <v>X0</v>
      </c>
      <c r="S419" s="16" t="s">
        <v>36</v>
      </c>
    </row>
    <row r="420" spans="1:19" ht="15.6" x14ac:dyDescent="0.25">
      <c r="A420" s="185">
        <f>IF($E$2="X",0,IF(K421&gt;2,H419,K421))</f>
        <v>0</v>
      </c>
      <c r="B420" s="25"/>
      <c r="C420" s="21" t="str">
        <f>+CONCATENATE(I420," ",G420)</f>
        <v xml:space="preserve">a) </v>
      </c>
      <c r="D420" s="22"/>
      <c r="G420" s="34" t="str">
        <f>IF(J420="FIN","",LOOKUP(I419,DATOS!A:A,DATOS!J:J))</f>
        <v/>
      </c>
      <c r="I420" s="31" t="s">
        <v>53</v>
      </c>
      <c r="J420" s="37" t="str">
        <f>IF(J414="FIN","FIN",IF(J419=J413,"","FIN"))</f>
        <v>FIN</v>
      </c>
      <c r="K420" s="16" t="s">
        <v>5</v>
      </c>
      <c r="L420" s="16">
        <f>IF(M420&gt;0,0,P420)</f>
        <v>0</v>
      </c>
      <c r="M420" s="16">
        <f>IF(P421&gt;0,1,0)</f>
        <v>0</v>
      </c>
      <c r="N420" s="16">
        <f>IF(M420=1,-1/COUNTA(Q420:Q423),0)</f>
        <v>0</v>
      </c>
      <c r="O420" s="16">
        <f>COUNTA(B420:B423)</f>
        <v>0</v>
      </c>
      <c r="P420" s="16">
        <f>COUNTIF(R420:R423,R419)</f>
        <v>0</v>
      </c>
      <c r="Q420" s="17" t="s">
        <v>0</v>
      </c>
      <c r="R420" s="16" t="str">
        <f>CONCATENATE(B420,Q420)</f>
        <v>A</v>
      </c>
      <c r="S420" s="16">
        <f>IF(P420&gt;0,P420+O420,O420*3)</f>
        <v>0</v>
      </c>
    </row>
    <row r="421" spans="1:19" ht="15.6" x14ac:dyDescent="0.25">
      <c r="A421" s="185"/>
      <c r="B421" s="25"/>
      <c r="C421" s="21" t="str">
        <f>+CONCATENATE(I421," ",G421)</f>
        <v xml:space="preserve">b) </v>
      </c>
      <c r="D421" s="22"/>
      <c r="G421" s="34" t="str">
        <f>IF(J420="FIN","",LOOKUP(I419,DATOS!A:A,DATOS!K:K))</f>
        <v/>
      </c>
      <c r="I421" s="31" t="s">
        <v>52</v>
      </c>
      <c r="K421" s="16">
        <f>S420</f>
        <v>0</v>
      </c>
      <c r="L421" s="16"/>
      <c r="M421" s="16"/>
      <c r="N421" s="16"/>
      <c r="O421" s="16"/>
      <c r="P421" s="16">
        <f>O420-P420</f>
        <v>0</v>
      </c>
      <c r="Q421" s="17" t="s">
        <v>1</v>
      </c>
      <c r="R421" s="16" t="str">
        <f>CONCATENATE(B421,Q421)</f>
        <v>B</v>
      </c>
      <c r="S421" s="16"/>
    </row>
    <row r="422" spans="1:19" ht="15.6" x14ac:dyDescent="0.25">
      <c r="A422" s="185"/>
      <c r="B422" s="25"/>
      <c r="C422" s="21" t="str">
        <f>+CONCATENATE(I422," ",G422)</f>
        <v xml:space="preserve">c) </v>
      </c>
      <c r="D422" s="22"/>
      <c r="G422" s="34" t="str">
        <f>IF(J420="FIN","",LOOKUP(I419,DATOS!A:A,DATOS!L:L))</f>
        <v/>
      </c>
      <c r="I422" s="31" t="s">
        <v>51</v>
      </c>
      <c r="K422" s="16"/>
      <c r="L422" s="16"/>
      <c r="M422" s="16"/>
      <c r="N422" s="16"/>
      <c r="O422" s="16"/>
      <c r="P422" s="16"/>
      <c r="Q422" s="17" t="s">
        <v>2</v>
      </c>
      <c r="R422" s="16" t="str">
        <f>CONCATENATE(B422,Q422)</f>
        <v>C</v>
      </c>
      <c r="S422" s="16"/>
    </row>
    <row r="423" spans="1:19" ht="15.6" x14ac:dyDescent="0.25">
      <c r="A423" s="185"/>
      <c r="B423" s="25"/>
      <c r="C423" s="21" t="str">
        <f>+CONCATENATE(I423," ",G423)</f>
        <v xml:space="preserve">d) </v>
      </c>
      <c r="D423" s="22"/>
      <c r="G423" s="34" t="str">
        <f>IF(J420="FIN","",LOOKUP(I419,DATOS!A:A,DATOS!M:M))</f>
        <v/>
      </c>
      <c r="I423" s="31" t="s">
        <v>43</v>
      </c>
      <c r="K423" s="16"/>
      <c r="L423" s="16"/>
      <c r="M423" s="16"/>
      <c r="N423" s="16"/>
      <c r="O423" s="16"/>
      <c r="P423" s="16"/>
      <c r="Q423" s="17" t="s">
        <v>3</v>
      </c>
      <c r="R423" s="16" t="str">
        <f>CONCATENATE(B423,Q423)</f>
        <v>D</v>
      </c>
      <c r="S423" s="16"/>
    </row>
    <row r="424" spans="1:19" ht="15.6" x14ac:dyDescent="0.25">
      <c r="A424" s="9"/>
      <c r="B424" s="26"/>
      <c r="C424" s="23"/>
      <c r="D424" s="24"/>
      <c r="J424" s="15"/>
    </row>
    <row r="425" spans="1:19" ht="15.6" x14ac:dyDescent="0.25">
      <c r="A425" s="9"/>
      <c r="B425" s="27"/>
      <c r="C425" s="19" t="str">
        <f>+CONCATENATE(K425,".- ",G425)</f>
        <v xml:space="preserve">71.- </v>
      </c>
      <c r="D425" s="20"/>
      <c r="E425" s="9"/>
      <c r="F425" s="9"/>
      <c r="G425" s="36" t="str">
        <f>IF(J426="FIN","",LOOKUP(I425,DATOS!A:A,DATOS!G:G))</f>
        <v/>
      </c>
      <c r="H425" s="36">
        <f>IF(J426="FIN",0,LOOKUP(I425,DATOS!A:A,DATOS!N:N))</f>
        <v>0</v>
      </c>
      <c r="I425" s="31">
        <f>+I419+1</f>
        <v>566</v>
      </c>
      <c r="J425" s="56">
        <f>IF(LOOKUP(I425,DATOS!A:A,DATOS!C:C)=0,J419,(LOOKUP(I425,DATOS!A:A,DATOS!C:C)))</f>
        <v>10</v>
      </c>
      <c r="K425" s="18">
        <f>+K419+1</f>
        <v>71</v>
      </c>
      <c r="L425" s="16" t="s">
        <v>31</v>
      </c>
      <c r="M425" s="16" t="s">
        <v>32</v>
      </c>
      <c r="N425" s="16" t="s">
        <v>37</v>
      </c>
      <c r="O425" s="16" t="s">
        <v>33</v>
      </c>
      <c r="P425" s="16" t="s">
        <v>34</v>
      </c>
      <c r="Q425" s="16" t="s">
        <v>35</v>
      </c>
      <c r="R425" s="16" t="str">
        <f>CONCATENATE("X",H425)</f>
        <v>X0</v>
      </c>
      <c r="S425" s="16" t="s">
        <v>36</v>
      </c>
    </row>
    <row r="426" spans="1:19" ht="15.6" x14ac:dyDescent="0.25">
      <c r="A426" s="185">
        <f>IF($E$2="X",0,IF(K427&gt;2,H425,K427))</f>
        <v>0</v>
      </c>
      <c r="B426" s="25"/>
      <c r="C426" s="21" t="str">
        <f>+CONCATENATE(I426," ",G426)</f>
        <v xml:space="preserve">a) </v>
      </c>
      <c r="D426" s="22"/>
      <c r="G426" s="34" t="str">
        <f>IF(J426="FIN","",LOOKUP(I425,DATOS!A:A,DATOS!J:J))</f>
        <v/>
      </c>
      <c r="I426" s="31" t="s">
        <v>53</v>
      </c>
      <c r="J426" s="37" t="str">
        <f>IF(J420="FIN","FIN",IF(J425=J419,"","FIN"))</f>
        <v>FIN</v>
      </c>
      <c r="K426" s="16" t="s">
        <v>5</v>
      </c>
      <c r="L426" s="16">
        <f>IF(M426&gt;0,0,P426)</f>
        <v>0</v>
      </c>
      <c r="M426" s="16">
        <f>IF(P427&gt;0,1,0)</f>
        <v>0</v>
      </c>
      <c r="N426" s="16">
        <f>IF(M426=1,-1/COUNTA(Q426:Q429),0)</f>
        <v>0</v>
      </c>
      <c r="O426" s="16">
        <f>COUNTA(B426:B429)</f>
        <v>0</v>
      </c>
      <c r="P426" s="16">
        <f>COUNTIF(R426:R429,R425)</f>
        <v>0</v>
      </c>
      <c r="Q426" s="17" t="s">
        <v>0</v>
      </c>
      <c r="R426" s="16" t="str">
        <f>CONCATENATE(B426,Q426)</f>
        <v>A</v>
      </c>
      <c r="S426" s="16">
        <f>IF(P426&gt;0,P426+O426,O426*3)</f>
        <v>0</v>
      </c>
    </row>
    <row r="427" spans="1:19" ht="15.6" x14ac:dyDescent="0.25">
      <c r="A427" s="185"/>
      <c r="B427" s="25"/>
      <c r="C427" s="21" t="str">
        <f>+CONCATENATE(I427," ",G427)</f>
        <v xml:space="preserve">b) </v>
      </c>
      <c r="D427" s="22"/>
      <c r="G427" s="34" t="str">
        <f>IF(J426="FIN","",LOOKUP(I425,DATOS!A:A,DATOS!K:K))</f>
        <v/>
      </c>
      <c r="I427" s="31" t="s">
        <v>52</v>
      </c>
      <c r="K427" s="16">
        <f>S426</f>
        <v>0</v>
      </c>
      <c r="L427" s="16"/>
      <c r="M427" s="16"/>
      <c r="N427" s="16"/>
      <c r="O427" s="16"/>
      <c r="P427" s="16">
        <f>O426-P426</f>
        <v>0</v>
      </c>
      <c r="Q427" s="17" t="s">
        <v>1</v>
      </c>
      <c r="R427" s="16" t="str">
        <f>CONCATENATE(B427,Q427)</f>
        <v>B</v>
      </c>
      <c r="S427" s="16"/>
    </row>
    <row r="428" spans="1:19" ht="15.6" x14ac:dyDescent="0.25">
      <c r="A428" s="185"/>
      <c r="B428" s="25"/>
      <c r="C428" s="21" t="str">
        <f>+CONCATENATE(I428," ",G428)</f>
        <v xml:space="preserve">c) </v>
      </c>
      <c r="D428" s="22"/>
      <c r="G428" s="34" t="str">
        <f>IF(J426="FIN","",LOOKUP(I425,DATOS!A:A,DATOS!L:L))</f>
        <v/>
      </c>
      <c r="I428" s="31" t="s">
        <v>51</v>
      </c>
      <c r="K428" s="16"/>
      <c r="L428" s="16"/>
      <c r="M428" s="16"/>
      <c r="N428" s="16"/>
      <c r="O428" s="16"/>
      <c r="P428" s="16"/>
      <c r="Q428" s="17" t="s">
        <v>2</v>
      </c>
      <c r="R428" s="16" t="str">
        <f>CONCATENATE(B428,Q428)</f>
        <v>C</v>
      </c>
      <c r="S428" s="16"/>
    </row>
    <row r="429" spans="1:19" ht="15.6" x14ac:dyDescent="0.25">
      <c r="A429" s="185"/>
      <c r="B429" s="25"/>
      <c r="C429" s="21" t="str">
        <f>+CONCATENATE(I429," ",G429)</f>
        <v xml:space="preserve">d) </v>
      </c>
      <c r="D429" s="22"/>
      <c r="G429" s="34" t="str">
        <f>IF(J426="FIN","",LOOKUP(I425,DATOS!A:A,DATOS!M:M))</f>
        <v/>
      </c>
      <c r="I429" s="31" t="s">
        <v>43</v>
      </c>
      <c r="K429" s="16"/>
      <c r="L429" s="16"/>
      <c r="M429" s="16"/>
      <c r="N429" s="16"/>
      <c r="O429" s="16"/>
      <c r="P429" s="16"/>
      <c r="Q429" s="17" t="s">
        <v>3</v>
      </c>
      <c r="R429" s="16" t="str">
        <f>CONCATENATE(B429,Q429)</f>
        <v>D</v>
      </c>
      <c r="S429" s="16"/>
    </row>
    <row r="430" spans="1:19" ht="15.6" x14ac:dyDescent="0.25">
      <c r="A430" s="9"/>
      <c r="B430" s="26"/>
      <c r="C430" s="23"/>
      <c r="D430" s="24"/>
      <c r="J430" s="15"/>
    </row>
    <row r="431" spans="1:19" ht="15.6" x14ac:dyDescent="0.25">
      <c r="A431" s="9"/>
      <c r="B431" s="27"/>
      <c r="C431" s="19" t="str">
        <f>+CONCATENATE(K431,".- ",G431)</f>
        <v xml:space="preserve">72.- </v>
      </c>
      <c r="D431" s="20"/>
      <c r="E431" s="9"/>
      <c r="F431" s="9"/>
      <c r="G431" s="36" t="str">
        <f>IF(J432="FIN","",LOOKUP(I431,DATOS!A:A,DATOS!G:G))</f>
        <v/>
      </c>
      <c r="H431" s="36">
        <f>IF(J432="FIN",0,LOOKUP(I431,DATOS!A:A,DATOS!N:N))</f>
        <v>0</v>
      </c>
      <c r="I431" s="31">
        <f>+I425+1</f>
        <v>567</v>
      </c>
      <c r="J431" s="56">
        <f>IF(LOOKUP(I431,DATOS!A:A,DATOS!C:C)=0,J425,(LOOKUP(I431,DATOS!A:A,DATOS!C:C)))</f>
        <v>10</v>
      </c>
      <c r="K431" s="18">
        <f>+K425+1</f>
        <v>72</v>
      </c>
      <c r="L431" s="16" t="s">
        <v>31</v>
      </c>
      <c r="M431" s="16" t="s">
        <v>32</v>
      </c>
      <c r="N431" s="16" t="s">
        <v>37</v>
      </c>
      <c r="O431" s="16" t="s">
        <v>33</v>
      </c>
      <c r="P431" s="16" t="s">
        <v>34</v>
      </c>
      <c r="Q431" s="16" t="s">
        <v>35</v>
      </c>
      <c r="R431" s="16" t="str">
        <f>CONCATENATE("X",H431)</f>
        <v>X0</v>
      </c>
      <c r="S431" s="16" t="s">
        <v>36</v>
      </c>
    </row>
    <row r="432" spans="1:19" ht="15.6" x14ac:dyDescent="0.25">
      <c r="A432" s="185">
        <f>IF($E$2="X",0,IF(K433&gt;2,H431,K433))</f>
        <v>0</v>
      </c>
      <c r="B432" s="25"/>
      <c r="C432" s="21" t="str">
        <f>+CONCATENATE(I432," ",G432)</f>
        <v xml:space="preserve">a) </v>
      </c>
      <c r="D432" s="22"/>
      <c r="G432" s="34" t="str">
        <f>IF(J432="FIN","",LOOKUP(I431,DATOS!A:A,DATOS!J:J))</f>
        <v/>
      </c>
      <c r="I432" s="31" t="s">
        <v>53</v>
      </c>
      <c r="J432" s="37" t="str">
        <f>IF(J426="FIN","FIN",IF(J431=J425,"","FIN"))</f>
        <v>FIN</v>
      </c>
      <c r="K432" s="16" t="s">
        <v>5</v>
      </c>
      <c r="L432" s="16">
        <f>IF(M432&gt;0,0,P432)</f>
        <v>0</v>
      </c>
      <c r="M432" s="16">
        <f>IF(P433&gt;0,1,0)</f>
        <v>0</v>
      </c>
      <c r="N432" s="16">
        <f>IF(M432=1,-1/COUNTA(Q432:Q435),0)</f>
        <v>0</v>
      </c>
      <c r="O432" s="16">
        <f>COUNTA(B432:B435)</f>
        <v>0</v>
      </c>
      <c r="P432" s="16">
        <f>COUNTIF(R432:R435,R431)</f>
        <v>0</v>
      </c>
      <c r="Q432" s="17" t="s">
        <v>0</v>
      </c>
      <c r="R432" s="16" t="str">
        <f>CONCATENATE(B432,Q432)</f>
        <v>A</v>
      </c>
      <c r="S432" s="16">
        <f>IF(P432&gt;0,P432+O432,O432*3)</f>
        <v>0</v>
      </c>
    </row>
    <row r="433" spans="1:19" ht="15.6" x14ac:dyDescent="0.25">
      <c r="A433" s="185"/>
      <c r="B433" s="25"/>
      <c r="C433" s="21" t="str">
        <f>+CONCATENATE(I433," ",G433)</f>
        <v xml:space="preserve">b) </v>
      </c>
      <c r="D433" s="22"/>
      <c r="G433" s="34" t="str">
        <f>IF(J432="FIN","",LOOKUP(I431,DATOS!A:A,DATOS!K:K))</f>
        <v/>
      </c>
      <c r="I433" s="31" t="s">
        <v>52</v>
      </c>
      <c r="K433" s="16">
        <f>S432</f>
        <v>0</v>
      </c>
      <c r="L433" s="16"/>
      <c r="M433" s="16"/>
      <c r="N433" s="16"/>
      <c r="O433" s="16"/>
      <c r="P433" s="16">
        <f>O432-P432</f>
        <v>0</v>
      </c>
      <c r="Q433" s="17" t="s">
        <v>1</v>
      </c>
      <c r="R433" s="16" t="str">
        <f>CONCATENATE(B433,Q433)</f>
        <v>B</v>
      </c>
      <c r="S433" s="16"/>
    </row>
    <row r="434" spans="1:19" ht="15.6" x14ac:dyDescent="0.25">
      <c r="A434" s="185"/>
      <c r="B434" s="25"/>
      <c r="C434" s="21" t="str">
        <f>+CONCATENATE(I434," ",G434)</f>
        <v xml:space="preserve">c) </v>
      </c>
      <c r="D434" s="22"/>
      <c r="G434" s="34" t="str">
        <f>IF(J432="FIN","",LOOKUP(I431,DATOS!A:A,DATOS!L:L))</f>
        <v/>
      </c>
      <c r="I434" s="31" t="s">
        <v>51</v>
      </c>
      <c r="K434" s="16"/>
      <c r="L434" s="16"/>
      <c r="M434" s="16"/>
      <c r="N434" s="16"/>
      <c r="O434" s="16"/>
      <c r="P434" s="16"/>
      <c r="Q434" s="17" t="s">
        <v>2</v>
      </c>
      <c r="R434" s="16" t="str">
        <f>CONCATENATE(B434,Q434)</f>
        <v>C</v>
      </c>
      <c r="S434" s="16"/>
    </row>
    <row r="435" spans="1:19" ht="15.6" x14ac:dyDescent="0.25">
      <c r="A435" s="185"/>
      <c r="B435" s="25"/>
      <c r="C435" s="21" t="str">
        <f>+CONCATENATE(I435," ",G435)</f>
        <v xml:space="preserve">d) </v>
      </c>
      <c r="D435" s="22"/>
      <c r="G435" s="34" t="str">
        <f>IF(J432="FIN","",LOOKUP(I431,DATOS!A:A,DATOS!M:M))</f>
        <v/>
      </c>
      <c r="I435" s="31" t="s">
        <v>43</v>
      </c>
      <c r="K435" s="16"/>
      <c r="L435" s="16"/>
      <c r="M435" s="16"/>
      <c r="N435" s="16"/>
      <c r="O435" s="16"/>
      <c r="P435" s="16"/>
      <c r="Q435" s="17" t="s">
        <v>3</v>
      </c>
      <c r="R435" s="16" t="str">
        <f>CONCATENATE(B435,Q435)</f>
        <v>D</v>
      </c>
      <c r="S435" s="16"/>
    </row>
    <row r="436" spans="1:19" ht="15.6" x14ac:dyDescent="0.25">
      <c r="A436" s="9"/>
      <c r="B436" s="26"/>
      <c r="C436" s="23"/>
      <c r="D436" s="24"/>
      <c r="J436" s="15"/>
    </row>
    <row r="437" spans="1:19" ht="15.6" x14ac:dyDescent="0.25">
      <c r="A437" s="9"/>
      <c r="B437" s="27"/>
      <c r="C437" s="19" t="str">
        <f>+CONCATENATE(K437,".- ",G437)</f>
        <v xml:space="preserve">73.- </v>
      </c>
      <c r="D437" s="20"/>
      <c r="E437" s="9"/>
      <c r="F437" s="9"/>
      <c r="G437" s="36" t="str">
        <f>IF(J438="FIN","",LOOKUP(I437,DATOS!A:A,DATOS!G:G))</f>
        <v/>
      </c>
      <c r="H437" s="36">
        <f>IF(J438="FIN",0,LOOKUP(I437,DATOS!A:A,DATOS!N:N))</f>
        <v>0</v>
      </c>
      <c r="I437" s="31">
        <f>+I431+1</f>
        <v>568</v>
      </c>
      <c r="J437" s="56">
        <f>IF(LOOKUP(I437,DATOS!A:A,DATOS!C:C)=0,J431,(LOOKUP(I437,DATOS!A:A,DATOS!C:C)))</f>
        <v>10</v>
      </c>
      <c r="K437" s="18">
        <f>+K431+1</f>
        <v>73</v>
      </c>
      <c r="L437" s="16" t="s">
        <v>31</v>
      </c>
      <c r="M437" s="16" t="s">
        <v>32</v>
      </c>
      <c r="N437" s="16" t="s">
        <v>37</v>
      </c>
      <c r="O437" s="16" t="s">
        <v>33</v>
      </c>
      <c r="P437" s="16" t="s">
        <v>34</v>
      </c>
      <c r="Q437" s="16" t="s">
        <v>35</v>
      </c>
      <c r="R437" s="16" t="str">
        <f>CONCATENATE("X",H437)</f>
        <v>X0</v>
      </c>
      <c r="S437" s="16" t="s">
        <v>36</v>
      </c>
    </row>
    <row r="438" spans="1:19" ht="15.6" x14ac:dyDescent="0.25">
      <c r="A438" s="185">
        <f>IF($E$2="X",0,IF(K439&gt;2,H437,K439))</f>
        <v>0</v>
      </c>
      <c r="B438" s="25"/>
      <c r="C438" s="21" t="str">
        <f>+CONCATENATE(I438," ",G438)</f>
        <v xml:space="preserve">a) </v>
      </c>
      <c r="D438" s="22"/>
      <c r="G438" s="34" t="str">
        <f>IF(J438="FIN","",LOOKUP(I437,DATOS!A:A,DATOS!J:J))</f>
        <v/>
      </c>
      <c r="I438" s="31" t="s">
        <v>53</v>
      </c>
      <c r="J438" s="37" t="str">
        <f>IF(J432="FIN","FIN",IF(J437=J431,"","FIN"))</f>
        <v>FIN</v>
      </c>
      <c r="K438" s="16" t="s">
        <v>5</v>
      </c>
      <c r="L438" s="16">
        <f>IF(M438&gt;0,0,P438)</f>
        <v>0</v>
      </c>
      <c r="M438" s="16">
        <f>IF(P439&gt;0,1,0)</f>
        <v>0</v>
      </c>
      <c r="N438" s="16">
        <f>IF(M438=1,-1/COUNTA(Q438:Q441),0)</f>
        <v>0</v>
      </c>
      <c r="O438" s="16">
        <f>COUNTA(B438:B441)</f>
        <v>0</v>
      </c>
      <c r="P438" s="16">
        <f>COUNTIF(R438:R441,R437)</f>
        <v>0</v>
      </c>
      <c r="Q438" s="17" t="s">
        <v>0</v>
      </c>
      <c r="R438" s="16" t="str">
        <f>CONCATENATE(B438,Q438)</f>
        <v>A</v>
      </c>
      <c r="S438" s="16">
        <f>IF(P438&gt;0,P438+O438,O438*3)</f>
        <v>0</v>
      </c>
    </row>
    <row r="439" spans="1:19" ht="15.6" x14ac:dyDescent="0.25">
      <c r="A439" s="185"/>
      <c r="B439" s="25"/>
      <c r="C439" s="21" t="str">
        <f>+CONCATENATE(I439," ",G439)</f>
        <v xml:space="preserve">b) </v>
      </c>
      <c r="D439" s="22"/>
      <c r="G439" s="34" t="str">
        <f>IF(J438="FIN","",LOOKUP(I437,DATOS!A:A,DATOS!K:K))</f>
        <v/>
      </c>
      <c r="I439" s="31" t="s">
        <v>52</v>
      </c>
      <c r="K439" s="16">
        <f>S438</f>
        <v>0</v>
      </c>
      <c r="L439" s="16"/>
      <c r="M439" s="16"/>
      <c r="N439" s="16"/>
      <c r="O439" s="16"/>
      <c r="P439" s="16">
        <f>O438-P438</f>
        <v>0</v>
      </c>
      <c r="Q439" s="17" t="s">
        <v>1</v>
      </c>
      <c r="R439" s="16" t="str">
        <f>CONCATENATE(B439,Q439)</f>
        <v>B</v>
      </c>
      <c r="S439" s="16"/>
    </row>
    <row r="440" spans="1:19" ht="15.6" x14ac:dyDescent="0.25">
      <c r="A440" s="185"/>
      <c r="B440" s="25"/>
      <c r="C440" s="21" t="str">
        <f>+CONCATENATE(I440," ",G440)</f>
        <v xml:space="preserve">c) </v>
      </c>
      <c r="D440" s="22"/>
      <c r="G440" s="34" t="str">
        <f>IF(J438="FIN","",LOOKUP(I437,DATOS!A:A,DATOS!L:L))</f>
        <v/>
      </c>
      <c r="I440" s="31" t="s">
        <v>51</v>
      </c>
      <c r="K440" s="16"/>
      <c r="L440" s="16"/>
      <c r="M440" s="16"/>
      <c r="N440" s="16"/>
      <c r="O440" s="16"/>
      <c r="P440" s="16"/>
      <c r="Q440" s="17" t="s">
        <v>2</v>
      </c>
      <c r="R440" s="16" t="str">
        <f>CONCATENATE(B440,Q440)</f>
        <v>C</v>
      </c>
      <c r="S440" s="16"/>
    </row>
    <row r="441" spans="1:19" ht="15.6" x14ac:dyDescent="0.25">
      <c r="A441" s="185"/>
      <c r="B441" s="25"/>
      <c r="C441" s="21" t="str">
        <f>+CONCATENATE(I441," ",G441)</f>
        <v xml:space="preserve">d) </v>
      </c>
      <c r="D441" s="22"/>
      <c r="G441" s="34" t="str">
        <f>IF(J438="FIN","",LOOKUP(I437,DATOS!A:A,DATOS!M:M))</f>
        <v/>
      </c>
      <c r="I441" s="31" t="s">
        <v>43</v>
      </c>
      <c r="K441" s="16"/>
      <c r="L441" s="16"/>
      <c r="M441" s="16"/>
      <c r="N441" s="16"/>
      <c r="O441" s="16"/>
      <c r="P441" s="16"/>
      <c r="Q441" s="17" t="s">
        <v>3</v>
      </c>
      <c r="R441" s="16" t="str">
        <f>CONCATENATE(B441,Q441)</f>
        <v>D</v>
      </c>
      <c r="S441" s="16"/>
    </row>
    <row r="442" spans="1:19" ht="15.6" x14ac:dyDescent="0.25">
      <c r="A442" s="9"/>
      <c r="B442" s="26"/>
      <c r="C442" s="23"/>
      <c r="D442" s="24"/>
      <c r="J442" s="15"/>
    </row>
    <row r="443" spans="1:19" ht="15.6" x14ac:dyDescent="0.25">
      <c r="A443" s="9"/>
      <c r="B443" s="27"/>
      <c r="C443" s="19" t="str">
        <f>+CONCATENATE(K443,".- ",G443)</f>
        <v xml:space="preserve">74.- </v>
      </c>
      <c r="D443" s="20"/>
      <c r="E443" s="9"/>
      <c r="F443" s="9"/>
      <c r="G443" s="36" t="str">
        <f>IF(J444="FIN","",LOOKUP(I443,DATOS!A:A,DATOS!G:G))</f>
        <v/>
      </c>
      <c r="H443" s="36">
        <f>IF(J444="FIN",0,LOOKUP(I443,DATOS!A:A,DATOS!N:N))</f>
        <v>0</v>
      </c>
      <c r="I443" s="31">
        <f>+I437+1</f>
        <v>569</v>
      </c>
      <c r="J443" s="56">
        <f>IF(LOOKUP(I443,DATOS!A:A,DATOS!C:C)=0,J437,(LOOKUP(I443,DATOS!A:A,DATOS!C:C)))</f>
        <v>10</v>
      </c>
      <c r="K443" s="18">
        <f>+K437+1</f>
        <v>74</v>
      </c>
      <c r="L443" s="16" t="s">
        <v>31</v>
      </c>
      <c r="M443" s="16" t="s">
        <v>32</v>
      </c>
      <c r="N443" s="16" t="s">
        <v>37</v>
      </c>
      <c r="O443" s="16" t="s">
        <v>33</v>
      </c>
      <c r="P443" s="16" t="s">
        <v>34</v>
      </c>
      <c r="Q443" s="16" t="s">
        <v>35</v>
      </c>
      <c r="R443" s="16" t="str">
        <f>CONCATENATE("X",H443)</f>
        <v>X0</v>
      </c>
      <c r="S443" s="16" t="s">
        <v>36</v>
      </c>
    </row>
    <row r="444" spans="1:19" ht="15.6" x14ac:dyDescent="0.25">
      <c r="A444" s="185">
        <f>IF($E$2="X",0,IF(K445&gt;2,H443,K445))</f>
        <v>0</v>
      </c>
      <c r="B444" s="25"/>
      <c r="C444" s="21" t="str">
        <f>+CONCATENATE(I444," ",G444)</f>
        <v xml:space="preserve">a) </v>
      </c>
      <c r="D444" s="22"/>
      <c r="G444" s="34" t="str">
        <f>IF(J444="FIN","",LOOKUP(I443,DATOS!A:A,DATOS!J:J))</f>
        <v/>
      </c>
      <c r="I444" s="31" t="s">
        <v>53</v>
      </c>
      <c r="J444" s="37" t="str">
        <f>IF(J438="FIN","FIN",IF(J443=J437,"","FIN"))</f>
        <v>FIN</v>
      </c>
      <c r="K444" s="16" t="s">
        <v>5</v>
      </c>
      <c r="L444" s="16">
        <f>IF(M444&gt;0,0,P444)</f>
        <v>0</v>
      </c>
      <c r="M444" s="16">
        <f>IF(P445&gt;0,1,0)</f>
        <v>0</v>
      </c>
      <c r="N444" s="16">
        <f>IF(M444=1,-1/COUNTA(Q444:Q447),0)</f>
        <v>0</v>
      </c>
      <c r="O444" s="16">
        <f>COUNTA(B444:B447)</f>
        <v>0</v>
      </c>
      <c r="P444" s="16">
        <f>COUNTIF(R444:R447,R443)</f>
        <v>0</v>
      </c>
      <c r="Q444" s="17" t="s">
        <v>0</v>
      </c>
      <c r="R444" s="16" t="str">
        <f>CONCATENATE(B444,Q444)</f>
        <v>A</v>
      </c>
      <c r="S444" s="16">
        <f>IF(P444&gt;0,P444+O444,O444*3)</f>
        <v>0</v>
      </c>
    </row>
    <row r="445" spans="1:19" ht="15.6" x14ac:dyDescent="0.25">
      <c r="A445" s="185"/>
      <c r="B445" s="25"/>
      <c r="C445" s="21" t="str">
        <f>+CONCATENATE(I445," ",G445)</f>
        <v xml:space="preserve">b) </v>
      </c>
      <c r="D445" s="22"/>
      <c r="G445" s="34" t="str">
        <f>IF(J444="FIN","",LOOKUP(I443,DATOS!A:A,DATOS!K:K))</f>
        <v/>
      </c>
      <c r="I445" s="31" t="s">
        <v>52</v>
      </c>
      <c r="K445" s="16">
        <f>S444</f>
        <v>0</v>
      </c>
      <c r="L445" s="16"/>
      <c r="M445" s="16"/>
      <c r="N445" s="16"/>
      <c r="O445" s="16"/>
      <c r="P445" s="16">
        <f>O444-P444</f>
        <v>0</v>
      </c>
      <c r="Q445" s="17" t="s">
        <v>1</v>
      </c>
      <c r="R445" s="16" t="str">
        <f>CONCATENATE(B445,Q445)</f>
        <v>B</v>
      </c>
      <c r="S445" s="16"/>
    </row>
    <row r="446" spans="1:19" ht="15.6" x14ac:dyDescent="0.25">
      <c r="A446" s="185"/>
      <c r="B446" s="25"/>
      <c r="C446" s="21" t="str">
        <f>+CONCATENATE(I446," ",G446)</f>
        <v xml:space="preserve">c) </v>
      </c>
      <c r="D446" s="22"/>
      <c r="G446" s="34" t="str">
        <f>IF(J444="FIN","",LOOKUP(I443,DATOS!A:A,DATOS!L:L))</f>
        <v/>
      </c>
      <c r="I446" s="31" t="s">
        <v>51</v>
      </c>
      <c r="K446" s="16"/>
      <c r="L446" s="16"/>
      <c r="M446" s="16"/>
      <c r="N446" s="16"/>
      <c r="O446" s="16"/>
      <c r="P446" s="16"/>
      <c r="Q446" s="17" t="s">
        <v>2</v>
      </c>
      <c r="R446" s="16" t="str">
        <f>CONCATENATE(B446,Q446)</f>
        <v>C</v>
      </c>
      <c r="S446" s="16"/>
    </row>
    <row r="447" spans="1:19" ht="15.6" x14ac:dyDescent="0.25">
      <c r="A447" s="185"/>
      <c r="B447" s="25"/>
      <c r="C447" s="21" t="str">
        <f>+CONCATENATE(I447," ",G447)</f>
        <v xml:space="preserve">d) </v>
      </c>
      <c r="D447" s="22"/>
      <c r="G447" s="34" t="str">
        <f>IF(J444="FIN","",LOOKUP(I443,DATOS!A:A,DATOS!M:M))</f>
        <v/>
      </c>
      <c r="I447" s="31" t="s">
        <v>43</v>
      </c>
      <c r="K447" s="16"/>
      <c r="L447" s="16"/>
      <c r="M447" s="16"/>
      <c r="N447" s="16"/>
      <c r="O447" s="16"/>
      <c r="P447" s="16"/>
      <c r="Q447" s="17" t="s">
        <v>3</v>
      </c>
      <c r="R447" s="16" t="str">
        <f>CONCATENATE(B447,Q447)</f>
        <v>D</v>
      </c>
      <c r="S447" s="16"/>
    </row>
    <row r="448" spans="1:19" ht="15.6" x14ac:dyDescent="0.25">
      <c r="A448" s="9"/>
      <c r="B448" s="26"/>
      <c r="C448" s="23"/>
      <c r="D448" s="24"/>
      <c r="J448" s="15"/>
    </row>
    <row r="449" spans="1:19" ht="15.6" x14ac:dyDescent="0.25">
      <c r="A449" s="9"/>
      <c r="B449" s="27"/>
      <c r="C449" s="19" t="str">
        <f>+CONCATENATE(K449,".- ",G449)</f>
        <v xml:space="preserve">75.- </v>
      </c>
      <c r="D449" s="20"/>
      <c r="E449" s="9"/>
      <c r="F449" s="9"/>
      <c r="G449" s="36" t="str">
        <f>IF(J450="FIN","",LOOKUP(I449,DATOS!A:A,DATOS!G:G))</f>
        <v/>
      </c>
      <c r="H449" s="36">
        <f>IF(J450="FIN",0,LOOKUP(I449,DATOS!A:A,DATOS!N:N))</f>
        <v>0</v>
      </c>
      <c r="I449" s="31">
        <f>+I443+1</f>
        <v>570</v>
      </c>
      <c r="J449" s="56">
        <f>IF(LOOKUP(I449,DATOS!A:A,DATOS!C:C)=0,J443,(LOOKUP(I449,DATOS!A:A,DATOS!C:C)))</f>
        <v>10</v>
      </c>
      <c r="K449" s="18">
        <f>+K443+1</f>
        <v>75</v>
      </c>
      <c r="L449" s="16" t="s">
        <v>31</v>
      </c>
      <c r="M449" s="16" t="s">
        <v>32</v>
      </c>
      <c r="N449" s="16" t="s">
        <v>37</v>
      </c>
      <c r="O449" s="16" t="s">
        <v>33</v>
      </c>
      <c r="P449" s="16" t="s">
        <v>34</v>
      </c>
      <c r="Q449" s="16" t="s">
        <v>35</v>
      </c>
      <c r="R449" s="16" t="str">
        <f>CONCATENATE("X",H449)</f>
        <v>X0</v>
      </c>
      <c r="S449" s="16" t="s">
        <v>36</v>
      </c>
    </row>
    <row r="450" spans="1:19" ht="15.6" x14ac:dyDescent="0.25">
      <c r="A450" s="185">
        <f>IF($E$2="X",0,IF(K451&gt;2,H449,K451))</f>
        <v>0</v>
      </c>
      <c r="B450" s="25"/>
      <c r="C450" s="21" t="str">
        <f>+CONCATENATE(I450," ",G450)</f>
        <v xml:space="preserve">a) </v>
      </c>
      <c r="D450" s="22"/>
      <c r="G450" s="34" t="str">
        <f>IF(J450="FIN","",LOOKUP(I449,DATOS!A:A,DATOS!J:J))</f>
        <v/>
      </c>
      <c r="I450" s="31" t="s">
        <v>53</v>
      </c>
      <c r="J450" s="37" t="str">
        <f>IF(J444="FIN","FIN",IF(J449=J443,"","FIN"))</f>
        <v>FIN</v>
      </c>
      <c r="K450" s="16" t="s">
        <v>5</v>
      </c>
      <c r="L450" s="16">
        <f>IF(M450&gt;0,0,P450)</f>
        <v>0</v>
      </c>
      <c r="M450" s="16">
        <f>IF(P451&gt;0,1,0)</f>
        <v>0</v>
      </c>
      <c r="N450" s="16">
        <f>IF(M450=1,-1/COUNTA(Q450:Q453),0)</f>
        <v>0</v>
      </c>
      <c r="O450" s="16">
        <f>COUNTA(B450:B453)</f>
        <v>0</v>
      </c>
      <c r="P450" s="16">
        <f>COUNTIF(R450:R453,R449)</f>
        <v>0</v>
      </c>
      <c r="Q450" s="17" t="s">
        <v>0</v>
      </c>
      <c r="R450" s="16" t="str">
        <f>CONCATENATE(B450,Q450)</f>
        <v>A</v>
      </c>
      <c r="S450" s="16">
        <f>IF(P450&gt;0,P450+O450,O450*3)</f>
        <v>0</v>
      </c>
    </row>
    <row r="451" spans="1:19" ht="15.6" x14ac:dyDescent="0.25">
      <c r="A451" s="185"/>
      <c r="B451" s="25"/>
      <c r="C451" s="21" t="str">
        <f>+CONCATENATE(I451," ",G451)</f>
        <v xml:space="preserve">b) </v>
      </c>
      <c r="D451" s="22"/>
      <c r="G451" s="34" t="str">
        <f>IF(J450="FIN","",LOOKUP(I449,DATOS!A:A,DATOS!K:K))</f>
        <v/>
      </c>
      <c r="I451" s="31" t="s">
        <v>52</v>
      </c>
      <c r="K451" s="16">
        <f>S450</f>
        <v>0</v>
      </c>
      <c r="L451" s="16"/>
      <c r="M451" s="16"/>
      <c r="N451" s="16"/>
      <c r="O451" s="16"/>
      <c r="P451" s="16">
        <f>O450-P450</f>
        <v>0</v>
      </c>
      <c r="Q451" s="17" t="s">
        <v>1</v>
      </c>
      <c r="R451" s="16" t="str">
        <f>CONCATENATE(B451,Q451)</f>
        <v>B</v>
      </c>
      <c r="S451" s="16"/>
    </row>
    <row r="452" spans="1:19" ht="15.6" x14ac:dyDescent="0.25">
      <c r="A452" s="185"/>
      <c r="B452" s="25"/>
      <c r="C452" s="21" t="str">
        <f>+CONCATENATE(I452," ",G452)</f>
        <v xml:space="preserve">c) </v>
      </c>
      <c r="D452" s="22"/>
      <c r="G452" s="34" t="str">
        <f>IF(J450="FIN","",LOOKUP(I449,DATOS!A:A,DATOS!L:L))</f>
        <v/>
      </c>
      <c r="I452" s="31" t="s">
        <v>51</v>
      </c>
      <c r="K452" s="16"/>
      <c r="L452" s="16"/>
      <c r="M452" s="16"/>
      <c r="N452" s="16"/>
      <c r="O452" s="16"/>
      <c r="P452" s="16"/>
      <c r="Q452" s="17" t="s">
        <v>2</v>
      </c>
      <c r="R452" s="16" t="str">
        <f>CONCATENATE(B452,Q452)</f>
        <v>C</v>
      </c>
      <c r="S452" s="16"/>
    </row>
    <row r="453" spans="1:19" ht="15.6" x14ac:dyDescent="0.25">
      <c r="A453" s="185"/>
      <c r="B453" s="25"/>
      <c r="C453" s="21" t="str">
        <f>+CONCATENATE(I453," ",G453)</f>
        <v xml:space="preserve">d) </v>
      </c>
      <c r="D453" s="22"/>
      <c r="G453" s="34" t="str">
        <f>IF(J450="FIN","",LOOKUP(I449,DATOS!A:A,DATOS!M:M))</f>
        <v/>
      </c>
      <c r="I453" s="31" t="s">
        <v>43</v>
      </c>
      <c r="K453" s="16"/>
      <c r="L453" s="16"/>
      <c r="M453" s="16"/>
      <c r="N453" s="16"/>
      <c r="O453" s="16"/>
      <c r="P453" s="16"/>
      <c r="Q453" s="17" t="s">
        <v>3</v>
      </c>
      <c r="R453" s="16" t="str">
        <f>CONCATENATE(B453,Q453)</f>
        <v>D</v>
      </c>
      <c r="S453" s="16"/>
    </row>
    <row r="454" spans="1:19" ht="15.6" x14ac:dyDescent="0.25">
      <c r="A454" s="9"/>
      <c r="B454" s="26"/>
      <c r="C454" s="23"/>
      <c r="D454" s="24"/>
      <c r="J454" s="15"/>
    </row>
    <row r="455" spans="1:19" ht="15.6" x14ac:dyDescent="0.25">
      <c r="A455" s="9"/>
      <c r="B455" s="27"/>
      <c r="C455" s="19" t="str">
        <f>+CONCATENATE(K455,".- ",G455)</f>
        <v xml:space="preserve">76.- </v>
      </c>
      <c r="D455" s="20"/>
      <c r="E455" s="9"/>
      <c r="F455" s="9"/>
      <c r="G455" s="36" t="str">
        <f>IF(J456="FIN","",LOOKUP(I455,DATOS!A:A,DATOS!G:G))</f>
        <v/>
      </c>
      <c r="H455" s="36">
        <f>IF(J456="FIN",0,LOOKUP(I455,DATOS!A:A,DATOS!N:N))</f>
        <v>0</v>
      </c>
      <c r="I455" s="31">
        <f>+I449+1</f>
        <v>571</v>
      </c>
      <c r="J455" s="56">
        <f>IF(LOOKUP(I455,DATOS!A:A,DATOS!C:C)=0,J449,(LOOKUP(I455,DATOS!A:A,DATOS!C:C)))</f>
        <v>10</v>
      </c>
      <c r="K455" s="18">
        <f>+K449+1</f>
        <v>76</v>
      </c>
      <c r="L455" s="16" t="s">
        <v>31</v>
      </c>
      <c r="M455" s="16" t="s">
        <v>32</v>
      </c>
      <c r="N455" s="16" t="s">
        <v>37</v>
      </c>
      <c r="O455" s="16" t="s">
        <v>33</v>
      </c>
      <c r="P455" s="16" t="s">
        <v>34</v>
      </c>
      <c r="Q455" s="16" t="s">
        <v>35</v>
      </c>
      <c r="R455" s="16" t="str">
        <f>CONCATENATE("X",H455)</f>
        <v>X0</v>
      </c>
      <c r="S455" s="16" t="s">
        <v>36</v>
      </c>
    </row>
    <row r="456" spans="1:19" ht="15.6" x14ac:dyDescent="0.25">
      <c r="A456" s="185">
        <f>IF($E$2="X",0,IF(K457&gt;2,H455,K457))</f>
        <v>0</v>
      </c>
      <c r="B456" s="25"/>
      <c r="C456" s="21" t="str">
        <f>+CONCATENATE(I456," ",G456)</f>
        <v xml:space="preserve">a) </v>
      </c>
      <c r="D456" s="22"/>
      <c r="G456" s="34" t="str">
        <f>IF(J456="FIN","",LOOKUP(I455,DATOS!A:A,DATOS!J:J))</f>
        <v/>
      </c>
      <c r="I456" s="31" t="s">
        <v>53</v>
      </c>
      <c r="J456" s="37" t="str">
        <f>IF(J450="FIN","FIN",IF(J455=J449,"","FIN"))</f>
        <v>FIN</v>
      </c>
      <c r="K456" s="16" t="s">
        <v>5</v>
      </c>
      <c r="L456" s="16">
        <f>IF(M456&gt;0,0,P456)</f>
        <v>0</v>
      </c>
      <c r="M456" s="16">
        <f>IF(P457&gt;0,1,0)</f>
        <v>0</v>
      </c>
      <c r="N456" s="16">
        <f>IF(M456=1,-1/COUNTA(Q456:Q459),0)</f>
        <v>0</v>
      </c>
      <c r="O456" s="16">
        <f>COUNTA(B456:B459)</f>
        <v>0</v>
      </c>
      <c r="P456" s="16">
        <f>COUNTIF(R456:R459,R455)</f>
        <v>0</v>
      </c>
      <c r="Q456" s="17" t="s">
        <v>0</v>
      </c>
      <c r="R456" s="16" t="str">
        <f>CONCATENATE(B456,Q456)</f>
        <v>A</v>
      </c>
      <c r="S456" s="16">
        <f>IF(P456&gt;0,P456+O456,O456*3)</f>
        <v>0</v>
      </c>
    </row>
    <row r="457" spans="1:19" ht="15.6" x14ac:dyDescent="0.25">
      <c r="A457" s="185"/>
      <c r="B457" s="25"/>
      <c r="C457" s="21" t="str">
        <f>+CONCATENATE(I457," ",G457)</f>
        <v xml:space="preserve">b) </v>
      </c>
      <c r="D457" s="22"/>
      <c r="G457" s="34" t="str">
        <f>IF(J456="FIN","",LOOKUP(I455,DATOS!A:A,DATOS!K:K))</f>
        <v/>
      </c>
      <c r="I457" s="31" t="s">
        <v>52</v>
      </c>
      <c r="K457" s="16">
        <f>S456</f>
        <v>0</v>
      </c>
      <c r="L457" s="16"/>
      <c r="M457" s="16"/>
      <c r="N457" s="16"/>
      <c r="O457" s="16"/>
      <c r="P457" s="16">
        <f>O456-P456</f>
        <v>0</v>
      </c>
      <c r="Q457" s="17" t="s">
        <v>1</v>
      </c>
      <c r="R457" s="16" t="str">
        <f>CONCATENATE(B457,Q457)</f>
        <v>B</v>
      </c>
      <c r="S457" s="16"/>
    </row>
    <row r="458" spans="1:19" ht="15.6" x14ac:dyDescent="0.25">
      <c r="A458" s="185"/>
      <c r="B458" s="25"/>
      <c r="C458" s="21" t="str">
        <f>+CONCATENATE(I458," ",G458)</f>
        <v xml:space="preserve">c) </v>
      </c>
      <c r="D458" s="22"/>
      <c r="G458" s="34" t="str">
        <f>IF(J456="FIN","",LOOKUP(I455,DATOS!A:A,DATOS!L:L))</f>
        <v/>
      </c>
      <c r="I458" s="31" t="s">
        <v>51</v>
      </c>
      <c r="K458" s="16"/>
      <c r="L458" s="16"/>
      <c r="M458" s="16"/>
      <c r="N458" s="16"/>
      <c r="O458" s="16"/>
      <c r="P458" s="16"/>
      <c r="Q458" s="17" t="s">
        <v>2</v>
      </c>
      <c r="R458" s="16" t="str">
        <f>CONCATENATE(B458,Q458)</f>
        <v>C</v>
      </c>
      <c r="S458" s="16"/>
    </row>
    <row r="459" spans="1:19" ht="15.6" x14ac:dyDescent="0.25">
      <c r="A459" s="185"/>
      <c r="B459" s="25"/>
      <c r="C459" s="21" t="str">
        <f>+CONCATENATE(I459," ",G459)</f>
        <v xml:space="preserve">d) </v>
      </c>
      <c r="D459" s="22"/>
      <c r="G459" s="34" t="str">
        <f>IF(J456="FIN","",LOOKUP(I455,DATOS!A:A,DATOS!M:M))</f>
        <v/>
      </c>
      <c r="I459" s="31" t="s">
        <v>43</v>
      </c>
      <c r="K459" s="16"/>
      <c r="L459" s="16"/>
      <c r="M459" s="16"/>
      <c r="N459" s="16"/>
      <c r="O459" s="16"/>
      <c r="P459" s="16"/>
      <c r="Q459" s="17" t="s">
        <v>3</v>
      </c>
      <c r="R459" s="16" t="str">
        <f>CONCATENATE(B459,Q459)</f>
        <v>D</v>
      </c>
      <c r="S459" s="16"/>
    </row>
    <row r="460" spans="1:19" ht="15.6" x14ac:dyDescent="0.25">
      <c r="A460" s="9"/>
      <c r="B460" s="26"/>
      <c r="C460" s="23"/>
      <c r="D460" s="24"/>
      <c r="J460" s="15"/>
    </row>
    <row r="461" spans="1:19" ht="15.6" x14ac:dyDescent="0.25">
      <c r="A461" s="9"/>
      <c r="B461" s="27"/>
      <c r="C461" s="19" t="str">
        <f>+CONCATENATE(K461,".- ",G461)</f>
        <v xml:space="preserve">77.- </v>
      </c>
      <c r="D461" s="20"/>
      <c r="E461" s="9"/>
      <c r="F461" s="9"/>
      <c r="G461" s="36" t="str">
        <f>IF(J462="FIN","",LOOKUP(I461,DATOS!A:A,DATOS!G:G))</f>
        <v/>
      </c>
      <c r="H461" s="36">
        <f>IF(J462="FIN",0,LOOKUP(I461,DATOS!A:A,DATOS!N:N))</f>
        <v>0</v>
      </c>
      <c r="I461" s="31">
        <f>+I455+1</f>
        <v>572</v>
      </c>
      <c r="J461" s="56">
        <f>IF(LOOKUP(I461,DATOS!A:A,DATOS!C:C)=0,J455,(LOOKUP(I461,DATOS!A:A,DATOS!C:C)))</f>
        <v>10</v>
      </c>
      <c r="K461" s="18">
        <f>+K455+1</f>
        <v>77</v>
      </c>
      <c r="L461" s="16" t="s">
        <v>31</v>
      </c>
      <c r="M461" s="16" t="s">
        <v>32</v>
      </c>
      <c r="N461" s="16" t="s">
        <v>37</v>
      </c>
      <c r="O461" s="16" t="s">
        <v>33</v>
      </c>
      <c r="P461" s="16" t="s">
        <v>34</v>
      </c>
      <c r="Q461" s="16" t="s">
        <v>35</v>
      </c>
      <c r="R461" s="16" t="str">
        <f>CONCATENATE("X",H461)</f>
        <v>X0</v>
      </c>
      <c r="S461" s="16" t="s">
        <v>36</v>
      </c>
    </row>
    <row r="462" spans="1:19" ht="15.6" x14ac:dyDescent="0.25">
      <c r="A462" s="185">
        <f>IF($E$2="X",0,IF(K463&gt;2,H461,K463))</f>
        <v>0</v>
      </c>
      <c r="B462" s="25"/>
      <c r="C462" s="21" t="str">
        <f>+CONCATENATE(I462," ",G462)</f>
        <v xml:space="preserve">a) </v>
      </c>
      <c r="D462" s="22"/>
      <c r="G462" s="34" t="str">
        <f>IF(J462="FIN","",LOOKUP(I461,DATOS!A:A,DATOS!J:J))</f>
        <v/>
      </c>
      <c r="I462" s="31" t="s">
        <v>53</v>
      </c>
      <c r="J462" s="37" t="str">
        <f>IF(J456="FIN","FIN",IF(J461=J455,"","FIN"))</f>
        <v>FIN</v>
      </c>
      <c r="K462" s="16" t="s">
        <v>5</v>
      </c>
      <c r="L462" s="16">
        <f>IF(M462&gt;0,0,P462)</f>
        <v>0</v>
      </c>
      <c r="M462" s="16">
        <f>IF(P463&gt;0,1,0)</f>
        <v>0</v>
      </c>
      <c r="N462" s="16">
        <f>IF(M462=1,-1/COUNTA(Q462:Q465),0)</f>
        <v>0</v>
      </c>
      <c r="O462" s="16">
        <f>COUNTA(B462:B465)</f>
        <v>0</v>
      </c>
      <c r="P462" s="16">
        <f>COUNTIF(R462:R465,R461)</f>
        <v>0</v>
      </c>
      <c r="Q462" s="17" t="s">
        <v>0</v>
      </c>
      <c r="R462" s="16" t="str">
        <f>CONCATENATE(B462,Q462)</f>
        <v>A</v>
      </c>
      <c r="S462" s="16">
        <f>IF(P462&gt;0,P462+O462,O462*3)</f>
        <v>0</v>
      </c>
    </row>
    <row r="463" spans="1:19" ht="15.6" x14ac:dyDescent="0.25">
      <c r="A463" s="185"/>
      <c r="B463" s="25"/>
      <c r="C463" s="21" t="str">
        <f>+CONCATENATE(I463," ",G463)</f>
        <v xml:space="preserve">b) </v>
      </c>
      <c r="D463" s="22"/>
      <c r="G463" s="34" t="str">
        <f>IF(J462="FIN","",LOOKUP(I461,DATOS!A:A,DATOS!K:K))</f>
        <v/>
      </c>
      <c r="I463" s="31" t="s">
        <v>52</v>
      </c>
      <c r="K463" s="16">
        <f>S462</f>
        <v>0</v>
      </c>
      <c r="L463" s="16"/>
      <c r="M463" s="16"/>
      <c r="N463" s="16"/>
      <c r="O463" s="16"/>
      <c r="P463" s="16">
        <f>O462-P462</f>
        <v>0</v>
      </c>
      <c r="Q463" s="17" t="s">
        <v>1</v>
      </c>
      <c r="R463" s="16" t="str">
        <f>CONCATENATE(B463,Q463)</f>
        <v>B</v>
      </c>
      <c r="S463" s="16"/>
    </row>
    <row r="464" spans="1:19" ht="15.6" x14ac:dyDescent="0.25">
      <c r="A464" s="185"/>
      <c r="B464" s="25"/>
      <c r="C464" s="21" t="str">
        <f>+CONCATENATE(I464," ",G464)</f>
        <v xml:space="preserve">c) </v>
      </c>
      <c r="D464" s="22"/>
      <c r="G464" s="34" t="str">
        <f>IF(J462="FIN","",LOOKUP(I461,DATOS!A:A,DATOS!L:L))</f>
        <v/>
      </c>
      <c r="I464" s="31" t="s">
        <v>51</v>
      </c>
      <c r="K464" s="16"/>
      <c r="L464" s="16"/>
      <c r="M464" s="16"/>
      <c r="N464" s="16"/>
      <c r="O464" s="16"/>
      <c r="P464" s="16"/>
      <c r="Q464" s="17" t="s">
        <v>2</v>
      </c>
      <c r="R464" s="16" t="str">
        <f>CONCATENATE(B464,Q464)</f>
        <v>C</v>
      </c>
      <c r="S464" s="16"/>
    </row>
    <row r="465" spans="1:19" ht="15.6" x14ac:dyDescent="0.25">
      <c r="A465" s="185"/>
      <c r="B465" s="25"/>
      <c r="C465" s="21" t="str">
        <f>+CONCATENATE(I465," ",G465)</f>
        <v xml:space="preserve">d) </v>
      </c>
      <c r="D465" s="22"/>
      <c r="G465" s="34" t="str">
        <f>IF(J462="FIN","",LOOKUP(I461,DATOS!A:A,DATOS!M:M))</f>
        <v/>
      </c>
      <c r="I465" s="31" t="s">
        <v>43</v>
      </c>
      <c r="K465" s="16"/>
      <c r="L465" s="16"/>
      <c r="M465" s="16"/>
      <c r="N465" s="16"/>
      <c r="O465" s="16"/>
      <c r="P465" s="16"/>
      <c r="Q465" s="17" t="s">
        <v>3</v>
      </c>
      <c r="R465" s="16" t="str">
        <f>CONCATENATE(B465,Q465)</f>
        <v>D</v>
      </c>
      <c r="S465" s="16"/>
    </row>
    <row r="466" spans="1:19" ht="15.6" x14ac:dyDescent="0.25">
      <c r="A466" s="9"/>
      <c r="B466" s="26"/>
      <c r="C466" s="23"/>
      <c r="D466" s="24"/>
      <c r="J466" s="15"/>
    </row>
    <row r="467" spans="1:19" ht="15.6" x14ac:dyDescent="0.25">
      <c r="A467" s="9"/>
      <c r="B467" s="27"/>
      <c r="C467" s="19" t="str">
        <f>+CONCATENATE(K467,".- ",G467)</f>
        <v xml:space="preserve">78.- </v>
      </c>
      <c r="D467" s="20"/>
      <c r="E467" s="9"/>
      <c r="F467" s="9"/>
      <c r="G467" s="36" t="str">
        <f>IF(J468="FIN","",LOOKUP(I467,DATOS!A:A,DATOS!G:G))</f>
        <v/>
      </c>
      <c r="H467" s="36">
        <f>IF(J468="FIN",0,LOOKUP(I467,DATOS!A:A,DATOS!N:N))</f>
        <v>0</v>
      </c>
      <c r="I467" s="31">
        <f>+I461+1</f>
        <v>573</v>
      </c>
      <c r="J467" s="56">
        <f>IF(LOOKUP(I467,DATOS!A:A,DATOS!C:C)=0,J461,(LOOKUP(I467,DATOS!A:A,DATOS!C:C)))</f>
        <v>10</v>
      </c>
      <c r="K467" s="18">
        <f>+K461+1</f>
        <v>78</v>
      </c>
      <c r="L467" s="16" t="s">
        <v>31</v>
      </c>
      <c r="M467" s="16" t="s">
        <v>32</v>
      </c>
      <c r="N467" s="16" t="s">
        <v>37</v>
      </c>
      <c r="O467" s="16" t="s">
        <v>33</v>
      </c>
      <c r="P467" s="16" t="s">
        <v>34</v>
      </c>
      <c r="Q467" s="16" t="s">
        <v>35</v>
      </c>
      <c r="R467" s="16" t="str">
        <f>CONCATENATE("X",H467)</f>
        <v>X0</v>
      </c>
      <c r="S467" s="16" t="s">
        <v>36</v>
      </c>
    </row>
    <row r="468" spans="1:19" ht="15.6" x14ac:dyDescent="0.25">
      <c r="A468" s="185">
        <f>IF($E$2="X",0,IF(K469&gt;2,H467,K469))</f>
        <v>0</v>
      </c>
      <c r="B468" s="25"/>
      <c r="C468" s="21" t="str">
        <f>+CONCATENATE(I468," ",G468)</f>
        <v xml:space="preserve">a) </v>
      </c>
      <c r="D468" s="22"/>
      <c r="G468" s="34" t="str">
        <f>IF(J468="FIN","",LOOKUP(I467,DATOS!A:A,DATOS!J:J))</f>
        <v/>
      </c>
      <c r="I468" s="31" t="s">
        <v>53</v>
      </c>
      <c r="J468" s="37" t="str">
        <f>IF(J462="FIN","FIN",IF(J467=J461,"","FIN"))</f>
        <v>FIN</v>
      </c>
      <c r="K468" s="16" t="s">
        <v>5</v>
      </c>
      <c r="L468" s="16">
        <f>IF(M468&gt;0,0,P468)</f>
        <v>0</v>
      </c>
      <c r="M468" s="16">
        <f>IF(P469&gt;0,1,0)</f>
        <v>0</v>
      </c>
      <c r="N468" s="16">
        <f>IF(M468=1,-1/COUNTA(Q468:Q471),0)</f>
        <v>0</v>
      </c>
      <c r="O468" s="16">
        <f>COUNTA(B468:B471)</f>
        <v>0</v>
      </c>
      <c r="P468" s="16">
        <f>COUNTIF(R468:R471,R467)</f>
        <v>0</v>
      </c>
      <c r="Q468" s="17" t="s">
        <v>0</v>
      </c>
      <c r="R468" s="16" t="str">
        <f>CONCATENATE(B468,Q468)</f>
        <v>A</v>
      </c>
      <c r="S468" s="16">
        <f>IF(P468&gt;0,P468+O468,O468*3)</f>
        <v>0</v>
      </c>
    </row>
    <row r="469" spans="1:19" ht="15.6" x14ac:dyDescent="0.25">
      <c r="A469" s="185"/>
      <c r="B469" s="25"/>
      <c r="C469" s="21" t="str">
        <f>+CONCATENATE(I469," ",G469)</f>
        <v xml:space="preserve">b) </v>
      </c>
      <c r="D469" s="22"/>
      <c r="G469" s="34" t="str">
        <f>IF(J468="FIN","",LOOKUP(I467,DATOS!A:A,DATOS!K:K))</f>
        <v/>
      </c>
      <c r="I469" s="31" t="s">
        <v>52</v>
      </c>
      <c r="K469" s="16">
        <f>S468</f>
        <v>0</v>
      </c>
      <c r="L469" s="16"/>
      <c r="M469" s="16"/>
      <c r="N469" s="16"/>
      <c r="O469" s="16"/>
      <c r="P469" s="16">
        <f>O468-P468</f>
        <v>0</v>
      </c>
      <c r="Q469" s="17" t="s">
        <v>1</v>
      </c>
      <c r="R469" s="16" t="str">
        <f>CONCATENATE(B469,Q469)</f>
        <v>B</v>
      </c>
      <c r="S469" s="16"/>
    </row>
    <row r="470" spans="1:19" ht="15.6" x14ac:dyDescent="0.25">
      <c r="A470" s="185"/>
      <c r="B470" s="25"/>
      <c r="C470" s="21" t="str">
        <f>+CONCATENATE(I470," ",G470)</f>
        <v xml:space="preserve">c) </v>
      </c>
      <c r="D470" s="22"/>
      <c r="G470" s="34" t="str">
        <f>IF(J468="FIN","",LOOKUP(I467,DATOS!A:A,DATOS!L:L))</f>
        <v/>
      </c>
      <c r="I470" s="31" t="s">
        <v>51</v>
      </c>
      <c r="K470" s="16"/>
      <c r="L470" s="16"/>
      <c r="M470" s="16"/>
      <c r="N470" s="16"/>
      <c r="O470" s="16"/>
      <c r="P470" s="16"/>
      <c r="Q470" s="17" t="s">
        <v>2</v>
      </c>
      <c r="R470" s="16" t="str">
        <f>CONCATENATE(B470,Q470)</f>
        <v>C</v>
      </c>
      <c r="S470" s="16"/>
    </row>
    <row r="471" spans="1:19" ht="15.6" x14ac:dyDescent="0.25">
      <c r="A471" s="185"/>
      <c r="B471" s="25"/>
      <c r="C471" s="21" t="str">
        <f>+CONCATENATE(I471," ",G471)</f>
        <v xml:space="preserve">d) </v>
      </c>
      <c r="D471" s="22"/>
      <c r="G471" s="34" t="str">
        <f>IF(J468="FIN","",LOOKUP(I467,DATOS!A:A,DATOS!M:M))</f>
        <v/>
      </c>
      <c r="I471" s="31" t="s">
        <v>43</v>
      </c>
      <c r="K471" s="16"/>
      <c r="L471" s="16"/>
      <c r="M471" s="16"/>
      <c r="N471" s="16"/>
      <c r="O471" s="16"/>
      <c r="P471" s="16"/>
      <c r="Q471" s="17" t="s">
        <v>3</v>
      </c>
      <c r="R471" s="16" t="str">
        <f>CONCATENATE(B471,Q471)</f>
        <v>D</v>
      </c>
      <c r="S471" s="16"/>
    </row>
    <row r="472" spans="1:19" ht="15.6" x14ac:dyDescent="0.25">
      <c r="A472" s="9"/>
      <c r="B472" s="26"/>
      <c r="C472" s="23"/>
      <c r="D472" s="24"/>
      <c r="J472" s="15"/>
    </row>
    <row r="473" spans="1:19" ht="15.6" x14ac:dyDescent="0.25">
      <c r="A473" s="9"/>
      <c r="B473" s="27"/>
      <c r="C473" s="19" t="str">
        <f>+CONCATENATE(K473,".- ",G473)</f>
        <v xml:space="preserve">79.- </v>
      </c>
      <c r="D473" s="20"/>
      <c r="E473" s="9"/>
      <c r="F473" s="9"/>
      <c r="G473" s="36" t="str">
        <f>IF(J474="FIN","",LOOKUP(I473,DATOS!A:A,DATOS!G:G))</f>
        <v/>
      </c>
      <c r="H473" s="36">
        <f>IF(J474="FIN",0,LOOKUP(I473,DATOS!A:A,DATOS!N:N))</f>
        <v>0</v>
      </c>
      <c r="I473" s="31">
        <f>+I467+1</f>
        <v>574</v>
      </c>
      <c r="J473" s="56">
        <f>IF(LOOKUP(I473,DATOS!A:A,DATOS!C:C)=0,J467,(LOOKUP(I473,DATOS!A:A,DATOS!C:C)))</f>
        <v>10</v>
      </c>
      <c r="K473" s="18">
        <f>+K467+1</f>
        <v>79</v>
      </c>
      <c r="L473" s="16" t="s">
        <v>31</v>
      </c>
      <c r="M473" s="16" t="s">
        <v>32</v>
      </c>
      <c r="N473" s="16" t="s">
        <v>37</v>
      </c>
      <c r="O473" s="16" t="s">
        <v>33</v>
      </c>
      <c r="P473" s="16" t="s">
        <v>34</v>
      </c>
      <c r="Q473" s="16" t="s">
        <v>35</v>
      </c>
      <c r="R473" s="16" t="str">
        <f>CONCATENATE("X",H473)</f>
        <v>X0</v>
      </c>
      <c r="S473" s="16" t="s">
        <v>36</v>
      </c>
    </row>
    <row r="474" spans="1:19" ht="15.6" x14ac:dyDescent="0.25">
      <c r="A474" s="185">
        <f>IF($E$2="X",0,IF(K475&gt;2,H473,K475))</f>
        <v>0</v>
      </c>
      <c r="B474" s="25"/>
      <c r="C474" s="21" t="str">
        <f>+CONCATENATE(I474," ",G474)</f>
        <v xml:space="preserve">a) </v>
      </c>
      <c r="D474" s="22"/>
      <c r="G474" s="34" t="str">
        <f>IF(J474="FIN","",LOOKUP(I473,DATOS!A:A,DATOS!J:J))</f>
        <v/>
      </c>
      <c r="I474" s="31" t="s">
        <v>53</v>
      </c>
      <c r="J474" s="37" t="str">
        <f>IF(J468="FIN","FIN",IF(J473=J467,"","FIN"))</f>
        <v>FIN</v>
      </c>
      <c r="K474" s="16" t="s">
        <v>5</v>
      </c>
      <c r="L474" s="16">
        <f>IF(M474&gt;0,0,P474)</f>
        <v>0</v>
      </c>
      <c r="M474" s="16">
        <f>IF(P475&gt;0,1,0)</f>
        <v>0</v>
      </c>
      <c r="N474" s="16">
        <f>IF(M474=1,-1/COUNTA(Q474:Q477),0)</f>
        <v>0</v>
      </c>
      <c r="O474" s="16">
        <f>COUNTA(B474:B477)</f>
        <v>0</v>
      </c>
      <c r="P474" s="16">
        <f>COUNTIF(R474:R477,R473)</f>
        <v>0</v>
      </c>
      <c r="Q474" s="17" t="s">
        <v>0</v>
      </c>
      <c r="R474" s="16" t="str">
        <f>CONCATENATE(B474,Q474)</f>
        <v>A</v>
      </c>
      <c r="S474" s="16">
        <f>IF(P474&gt;0,P474+O474,O474*3)</f>
        <v>0</v>
      </c>
    </row>
    <row r="475" spans="1:19" ht="15.6" x14ac:dyDescent="0.25">
      <c r="A475" s="185"/>
      <c r="B475" s="25"/>
      <c r="C475" s="21" t="str">
        <f>+CONCATENATE(I475," ",G475)</f>
        <v xml:space="preserve">b) </v>
      </c>
      <c r="D475" s="22"/>
      <c r="G475" s="34" t="str">
        <f>IF(J474="FIN","",LOOKUP(I473,DATOS!A:A,DATOS!K:K))</f>
        <v/>
      </c>
      <c r="I475" s="31" t="s">
        <v>52</v>
      </c>
      <c r="K475" s="16">
        <f>S474</f>
        <v>0</v>
      </c>
      <c r="L475" s="16"/>
      <c r="M475" s="16"/>
      <c r="N475" s="16"/>
      <c r="O475" s="16"/>
      <c r="P475" s="16">
        <f>O474-P474</f>
        <v>0</v>
      </c>
      <c r="Q475" s="17" t="s">
        <v>1</v>
      </c>
      <c r="R475" s="16" t="str">
        <f>CONCATENATE(B475,Q475)</f>
        <v>B</v>
      </c>
      <c r="S475" s="16"/>
    </row>
    <row r="476" spans="1:19" ht="15.6" x14ac:dyDescent="0.25">
      <c r="A476" s="185"/>
      <c r="B476" s="25"/>
      <c r="C476" s="21" t="str">
        <f>+CONCATENATE(I476," ",G476)</f>
        <v xml:space="preserve">c) </v>
      </c>
      <c r="D476" s="22"/>
      <c r="G476" s="34" t="str">
        <f>IF(J474="FIN","",LOOKUP(I473,DATOS!A:A,DATOS!L:L))</f>
        <v/>
      </c>
      <c r="I476" s="31" t="s">
        <v>51</v>
      </c>
      <c r="K476" s="16"/>
      <c r="L476" s="16"/>
      <c r="M476" s="16"/>
      <c r="N476" s="16"/>
      <c r="O476" s="16"/>
      <c r="P476" s="16"/>
      <c r="Q476" s="17" t="s">
        <v>2</v>
      </c>
      <c r="R476" s="16" t="str">
        <f>CONCATENATE(B476,Q476)</f>
        <v>C</v>
      </c>
      <c r="S476" s="16"/>
    </row>
    <row r="477" spans="1:19" ht="15.6" x14ac:dyDescent="0.25">
      <c r="A477" s="185"/>
      <c r="B477" s="25"/>
      <c r="C477" s="21" t="str">
        <f>+CONCATENATE(I477," ",G477)</f>
        <v xml:space="preserve">d) </v>
      </c>
      <c r="D477" s="22"/>
      <c r="G477" s="34" t="str">
        <f>IF(J474="FIN","",LOOKUP(I473,DATOS!A:A,DATOS!M:M))</f>
        <v/>
      </c>
      <c r="I477" s="31" t="s">
        <v>43</v>
      </c>
      <c r="K477" s="16"/>
      <c r="L477" s="16"/>
      <c r="M477" s="16"/>
      <c r="N477" s="16"/>
      <c r="O477" s="16"/>
      <c r="P477" s="16"/>
      <c r="Q477" s="17" t="s">
        <v>3</v>
      </c>
      <c r="R477" s="16" t="str">
        <f>CONCATENATE(B477,Q477)</f>
        <v>D</v>
      </c>
      <c r="S477" s="16"/>
    </row>
    <row r="478" spans="1:19" ht="15.6" x14ac:dyDescent="0.25">
      <c r="A478" s="9"/>
      <c r="B478" s="26"/>
      <c r="C478" s="23"/>
      <c r="D478" s="24"/>
      <c r="J478" s="15"/>
    </row>
    <row r="479" spans="1:19" ht="15.6" x14ac:dyDescent="0.25">
      <c r="A479" s="9"/>
      <c r="B479" s="27"/>
      <c r="C479" s="19" t="str">
        <f>+CONCATENATE(K479,".- ",G479)</f>
        <v xml:space="preserve">80.- </v>
      </c>
      <c r="D479" s="20"/>
      <c r="E479" s="9"/>
      <c r="F479" s="9"/>
      <c r="G479" s="36" t="str">
        <f>IF(J480="FIN","",LOOKUP(I479,DATOS!A:A,DATOS!G:G))</f>
        <v/>
      </c>
      <c r="H479" s="36">
        <f>IF(J480="FIN",0,LOOKUP(I479,DATOS!A:A,DATOS!N:N))</f>
        <v>0</v>
      </c>
      <c r="I479" s="31">
        <f>+I473+1</f>
        <v>575</v>
      </c>
      <c r="J479" s="56">
        <f>IF(LOOKUP(I479,DATOS!A:A,DATOS!C:C)=0,J473,(LOOKUP(I479,DATOS!A:A,DATOS!C:C)))</f>
        <v>10</v>
      </c>
      <c r="K479" s="18">
        <f>+K473+1</f>
        <v>80</v>
      </c>
      <c r="L479" s="16" t="s">
        <v>31</v>
      </c>
      <c r="M479" s="16" t="s">
        <v>32</v>
      </c>
      <c r="N479" s="16" t="s">
        <v>37</v>
      </c>
      <c r="O479" s="16" t="s">
        <v>33</v>
      </c>
      <c r="P479" s="16" t="s">
        <v>34</v>
      </c>
      <c r="Q479" s="16" t="s">
        <v>35</v>
      </c>
      <c r="R479" s="16" t="str">
        <f>CONCATENATE("X",H479)</f>
        <v>X0</v>
      </c>
      <c r="S479" s="16" t="s">
        <v>36</v>
      </c>
    </row>
    <row r="480" spans="1:19" ht="15.6" x14ac:dyDescent="0.25">
      <c r="A480" s="185">
        <f>IF($E$2="X",0,IF(K481&gt;2,H479,K481))</f>
        <v>0</v>
      </c>
      <c r="B480" s="25"/>
      <c r="C480" s="21" t="str">
        <f>+CONCATENATE(I480," ",G480)</f>
        <v xml:space="preserve">a) </v>
      </c>
      <c r="D480" s="22"/>
      <c r="G480" s="34" t="str">
        <f>IF(J480="FIN","",LOOKUP(I479,DATOS!A:A,DATOS!J:J))</f>
        <v/>
      </c>
      <c r="I480" s="31" t="s">
        <v>53</v>
      </c>
      <c r="J480" s="37" t="str">
        <f>IF(J474="FIN","FIN",IF(J479=J473,"","FIN"))</f>
        <v>FIN</v>
      </c>
      <c r="K480" s="16" t="s">
        <v>5</v>
      </c>
      <c r="L480" s="16">
        <f>IF(M480&gt;0,0,P480)</f>
        <v>0</v>
      </c>
      <c r="M480" s="16">
        <f>IF(P481&gt;0,1,0)</f>
        <v>0</v>
      </c>
      <c r="N480" s="16">
        <f>IF(M480=1,-1/COUNTA(Q480:Q483),0)</f>
        <v>0</v>
      </c>
      <c r="O480" s="16">
        <f>COUNTA(B480:B483)</f>
        <v>0</v>
      </c>
      <c r="P480" s="16">
        <f>COUNTIF(R480:R483,R479)</f>
        <v>0</v>
      </c>
      <c r="Q480" s="17" t="s">
        <v>0</v>
      </c>
      <c r="R480" s="16" t="str">
        <f>CONCATENATE(B480,Q480)</f>
        <v>A</v>
      </c>
      <c r="S480" s="16">
        <f>IF(P480&gt;0,P480+O480,O480*3)</f>
        <v>0</v>
      </c>
    </row>
    <row r="481" spans="1:19" ht="15.6" x14ac:dyDescent="0.25">
      <c r="A481" s="185"/>
      <c r="B481" s="25"/>
      <c r="C481" s="21" t="str">
        <f>+CONCATENATE(I481," ",G481)</f>
        <v xml:space="preserve">b) </v>
      </c>
      <c r="D481" s="22"/>
      <c r="G481" s="34" t="str">
        <f>IF(J480="FIN","",LOOKUP(I479,DATOS!A:A,DATOS!K:K))</f>
        <v/>
      </c>
      <c r="I481" s="31" t="s">
        <v>52</v>
      </c>
      <c r="K481" s="16">
        <f>S480</f>
        <v>0</v>
      </c>
      <c r="L481" s="16"/>
      <c r="M481" s="16"/>
      <c r="N481" s="16"/>
      <c r="O481" s="16"/>
      <c r="P481" s="16">
        <f>O480-P480</f>
        <v>0</v>
      </c>
      <c r="Q481" s="17" t="s">
        <v>1</v>
      </c>
      <c r="R481" s="16" t="str">
        <f>CONCATENATE(B481,Q481)</f>
        <v>B</v>
      </c>
      <c r="S481" s="16"/>
    </row>
    <row r="482" spans="1:19" ht="15.6" x14ac:dyDescent="0.25">
      <c r="A482" s="185"/>
      <c r="B482" s="25"/>
      <c r="C482" s="21" t="str">
        <f>+CONCATENATE(I482," ",G482)</f>
        <v xml:space="preserve">c) </v>
      </c>
      <c r="D482" s="22"/>
      <c r="G482" s="34" t="str">
        <f>IF(J480="FIN","",LOOKUP(I479,DATOS!A:A,DATOS!L:L))</f>
        <v/>
      </c>
      <c r="I482" s="31" t="s">
        <v>51</v>
      </c>
      <c r="K482" s="16"/>
      <c r="L482" s="16"/>
      <c r="M482" s="16"/>
      <c r="N482" s="16"/>
      <c r="O482" s="16"/>
      <c r="P482" s="16"/>
      <c r="Q482" s="17" t="s">
        <v>2</v>
      </c>
      <c r="R482" s="16" t="str">
        <f>CONCATENATE(B482,Q482)</f>
        <v>C</v>
      </c>
      <c r="S482" s="16"/>
    </row>
    <row r="483" spans="1:19" ht="15.6" x14ac:dyDescent="0.25">
      <c r="A483" s="185"/>
      <c r="B483" s="25"/>
      <c r="C483" s="21" t="str">
        <f>+CONCATENATE(I483," ",G483)</f>
        <v xml:space="preserve">d) </v>
      </c>
      <c r="D483" s="22"/>
      <c r="G483" s="34" t="str">
        <f>IF(J480="FIN","",LOOKUP(I479,DATOS!A:A,DATOS!M:M))</f>
        <v/>
      </c>
      <c r="I483" s="31" t="s">
        <v>43</v>
      </c>
      <c r="K483" s="16"/>
      <c r="L483" s="16"/>
      <c r="M483" s="16"/>
      <c r="N483" s="16"/>
      <c r="O483" s="16"/>
      <c r="P483" s="16"/>
      <c r="Q483" s="17" t="s">
        <v>3</v>
      </c>
      <c r="R483" s="16" t="str">
        <f>CONCATENATE(B483,Q483)</f>
        <v>D</v>
      </c>
      <c r="S483" s="16"/>
    </row>
    <row r="484" spans="1:19" ht="15.6" x14ac:dyDescent="0.25">
      <c r="A484" s="9"/>
      <c r="B484" s="26"/>
      <c r="C484" s="23"/>
      <c r="D484" s="24"/>
      <c r="J484" s="15"/>
    </row>
    <row r="485" spans="1:19" ht="15.6" x14ac:dyDescent="0.25">
      <c r="A485" s="9"/>
      <c r="B485" s="27"/>
      <c r="C485" s="19" t="str">
        <f>+CONCATENATE(K485,".- ",G485)</f>
        <v xml:space="preserve">81.- </v>
      </c>
      <c r="D485" s="20"/>
      <c r="E485" s="9"/>
      <c r="F485" s="9"/>
      <c r="G485" s="36" t="str">
        <f>IF(J486="FIN","",LOOKUP(I485,DATOS!A:A,DATOS!G:G))</f>
        <v/>
      </c>
      <c r="H485" s="36">
        <f>IF(J486="FIN",0,LOOKUP(I485,DATOS!A:A,DATOS!N:N))</f>
        <v>0</v>
      </c>
      <c r="I485" s="31">
        <f>+I479+1</f>
        <v>576</v>
      </c>
      <c r="J485" s="56">
        <f>IF(LOOKUP(I485,DATOS!A:A,DATOS!C:C)=0,J479,(LOOKUP(I485,DATOS!A:A,DATOS!C:C)))</f>
        <v>10</v>
      </c>
      <c r="K485" s="18">
        <f>+K479+1</f>
        <v>81</v>
      </c>
      <c r="L485" s="16" t="s">
        <v>31</v>
      </c>
      <c r="M485" s="16" t="s">
        <v>32</v>
      </c>
      <c r="N485" s="16" t="s">
        <v>37</v>
      </c>
      <c r="O485" s="16" t="s">
        <v>33</v>
      </c>
      <c r="P485" s="16" t="s">
        <v>34</v>
      </c>
      <c r="Q485" s="16" t="s">
        <v>35</v>
      </c>
      <c r="R485" s="16" t="str">
        <f>CONCATENATE("X",H485)</f>
        <v>X0</v>
      </c>
      <c r="S485" s="16" t="s">
        <v>36</v>
      </c>
    </row>
    <row r="486" spans="1:19" ht="15.6" x14ac:dyDescent="0.25">
      <c r="A486" s="185">
        <f>IF($E$2="X",0,IF(K487&gt;2,H485,K487))</f>
        <v>0</v>
      </c>
      <c r="B486" s="25"/>
      <c r="C486" s="21" t="str">
        <f>+CONCATENATE(I486," ",G486)</f>
        <v xml:space="preserve">a) </v>
      </c>
      <c r="D486" s="22"/>
      <c r="G486" s="34" t="str">
        <f>IF(J486="FIN","",LOOKUP(I485,DATOS!A:A,DATOS!J:J))</f>
        <v/>
      </c>
      <c r="I486" s="31" t="s">
        <v>53</v>
      </c>
      <c r="J486" s="37" t="str">
        <f>IF(J480="FIN","FIN",IF(J485=J479,"","FIN"))</f>
        <v>FIN</v>
      </c>
      <c r="K486" s="16" t="s">
        <v>5</v>
      </c>
      <c r="L486" s="16">
        <f>IF(M486&gt;0,0,P486)</f>
        <v>0</v>
      </c>
      <c r="M486" s="16">
        <f>IF(P487&gt;0,1,0)</f>
        <v>0</v>
      </c>
      <c r="N486" s="16">
        <f>IF(M486=1,-1/COUNTA(Q486:Q489),0)</f>
        <v>0</v>
      </c>
      <c r="O486" s="16">
        <f>COUNTA(B486:B489)</f>
        <v>0</v>
      </c>
      <c r="P486" s="16">
        <f>COUNTIF(R486:R489,R485)</f>
        <v>0</v>
      </c>
      <c r="Q486" s="17" t="s">
        <v>0</v>
      </c>
      <c r="R486" s="16" t="str">
        <f>CONCATENATE(B486,Q486)</f>
        <v>A</v>
      </c>
      <c r="S486" s="16">
        <f>IF(P486&gt;0,P486+O486,O486*3)</f>
        <v>0</v>
      </c>
    </row>
    <row r="487" spans="1:19" ht="15.6" x14ac:dyDescent="0.25">
      <c r="A487" s="185"/>
      <c r="B487" s="25"/>
      <c r="C487" s="21" t="str">
        <f>+CONCATENATE(I487," ",G487)</f>
        <v xml:space="preserve">b) </v>
      </c>
      <c r="D487" s="22"/>
      <c r="G487" s="34" t="str">
        <f>IF(J486="FIN","",LOOKUP(I485,DATOS!A:A,DATOS!K:K))</f>
        <v/>
      </c>
      <c r="I487" s="31" t="s">
        <v>52</v>
      </c>
      <c r="K487" s="16">
        <f>S486</f>
        <v>0</v>
      </c>
      <c r="L487" s="16"/>
      <c r="M487" s="16"/>
      <c r="N487" s="16"/>
      <c r="O487" s="16"/>
      <c r="P487" s="16">
        <f>O486-P486</f>
        <v>0</v>
      </c>
      <c r="Q487" s="17" t="s">
        <v>1</v>
      </c>
      <c r="R487" s="16" t="str">
        <f>CONCATENATE(B487,Q487)</f>
        <v>B</v>
      </c>
      <c r="S487" s="16"/>
    </row>
    <row r="488" spans="1:19" ht="15.6" x14ac:dyDescent="0.25">
      <c r="A488" s="185"/>
      <c r="B488" s="25"/>
      <c r="C488" s="21" t="str">
        <f>+CONCATENATE(I488," ",G488)</f>
        <v xml:space="preserve">c) </v>
      </c>
      <c r="D488" s="22"/>
      <c r="G488" s="34" t="str">
        <f>IF(J486="FIN","",LOOKUP(I485,DATOS!A:A,DATOS!L:L))</f>
        <v/>
      </c>
      <c r="I488" s="31" t="s">
        <v>51</v>
      </c>
      <c r="K488" s="16"/>
      <c r="L488" s="16"/>
      <c r="M488" s="16"/>
      <c r="N488" s="16"/>
      <c r="O488" s="16"/>
      <c r="P488" s="16"/>
      <c r="Q488" s="17" t="s">
        <v>2</v>
      </c>
      <c r="R488" s="16" t="str">
        <f>CONCATENATE(B488,Q488)</f>
        <v>C</v>
      </c>
      <c r="S488" s="16"/>
    </row>
    <row r="489" spans="1:19" ht="15.6" x14ac:dyDescent="0.25">
      <c r="A489" s="185"/>
      <c r="B489" s="25"/>
      <c r="C489" s="21" t="str">
        <f>+CONCATENATE(I489," ",G489)</f>
        <v xml:space="preserve">d) </v>
      </c>
      <c r="D489" s="22"/>
      <c r="G489" s="34" t="str">
        <f>IF(J486="FIN","",LOOKUP(I485,DATOS!A:A,DATOS!M:M))</f>
        <v/>
      </c>
      <c r="I489" s="31" t="s">
        <v>43</v>
      </c>
      <c r="K489" s="16"/>
      <c r="L489" s="16"/>
      <c r="M489" s="16"/>
      <c r="N489" s="16"/>
      <c r="O489" s="16"/>
      <c r="P489" s="16"/>
      <c r="Q489" s="17" t="s">
        <v>3</v>
      </c>
      <c r="R489" s="16" t="str">
        <f>CONCATENATE(B489,Q489)</f>
        <v>D</v>
      </c>
      <c r="S489" s="16"/>
    </row>
    <row r="490" spans="1:19" ht="15.6" x14ac:dyDescent="0.25">
      <c r="A490" s="9"/>
      <c r="B490" s="26"/>
      <c r="C490" s="23"/>
      <c r="D490" s="24"/>
      <c r="J490" s="15"/>
    </row>
    <row r="491" spans="1:19" ht="15.6" x14ac:dyDescent="0.25">
      <c r="A491" s="9"/>
      <c r="B491" s="27"/>
      <c r="C491" s="19" t="str">
        <f>+CONCATENATE(K491,".- ",G491)</f>
        <v xml:space="preserve">82.- </v>
      </c>
      <c r="D491" s="20"/>
      <c r="E491" s="9"/>
      <c r="F491" s="9"/>
      <c r="G491" s="36" t="str">
        <f>IF(J492="FIN","",LOOKUP(I491,DATOS!A:A,DATOS!G:G))</f>
        <v/>
      </c>
      <c r="H491" s="36">
        <f>IF(J492="FIN",0,LOOKUP(I491,DATOS!A:A,DATOS!N:N))</f>
        <v>0</v>
      </c>
      <c r="I491" s="31">
        <f>+I485+1</f>
        <v>577</v>
      </c>
      <c r="J491" s="56">
        <f>IF(LOOKUP(I491,DATOS!A:A,DATOS!C:C)=0,J485,(LOOKUP(I491,DATOS!A:A,DATOS!C:C)))</f>
        <v>10</v>
      </c>
      <c r="K491" s="18">
        <f>+K485+1</f>
        <v>82</v>
      </c>
      <c r="L491" s="16" t="s">
        <v>31</v>
      </c>
      <c r="M491" s="16" t="s">
        <v>32</v>
      </c>
      <c r="N491" s="16" t="s">
        <v>37</v>
      </c>
      <c r="O491" s="16" t="s">
        <v>33</v>
      </c>
      <c r="P491" s="16" t="s">
        <v>34</v>
      </c>
      <c r="Q491" s="16" t="s">
        <v>35</v>
      </c>
      <c r="R491" s="16" t="str">
        <f>CONCATENATE("X",H491)</f>
        <v>X0</v>
      </c>
      <c r="S491" s="16" t="s">
        <v>36</v>
      </c>
    </row>
    <row r="492" spans="1:19" ht="15.6" x14ac:dyDescent="0.25">
      <c r="A492" s="185">
        <f>IF($E$2="X",0,IF(K493&gt;2,H491,K493))</f>
        <v>0</v>
      </c>
      <c r="B492" s="25"/>
      <c r="C492" s="21" t="str">
        <f>+CONCATENATE(I492," ",G492)</f>
        <v xml:space="preserve">a) </v>
      </c>
      <c r="D492" s="22"/>
      <c r="G492" s="34" t="str">
        <f>IF(J492="FIN","",LOOKUP(I491,DATOS!A:A,DATOS!J:J))</f>
        <v/>
      </c>
      <c r="I492" s="31" t="s">
        <v>53</v>
      </c>
      <c r="J492" s="37" t="str">
        <f>IF(J486="FIN","FIN",IF(J491=J485,"","FIN"))</f>
        <v>FIN</v>
      </c>
      <c r="K492" s="16" t="s">
        <v>5</v>
      </c>
      <c r="L492" s="16">
        <f>IF(M492&gt;0,0,P492)</f>
        <v>0</v>
      </c>
      <c r="M492" s="16">
        <f>IF(P493&gt;0,1,0)</f>
        <v>0</v>
      </c>
      <c r="N492" s="16">
        <f>IF(M492=1,-1/COUNTA(Q492:Q495),0)</f>
        <v>0</v>
      </c>
      <c r="O492" s="16">
        <f>COUNTA(B492:B495)</f>
        <v>0</v>
      </c>
      <c r="P492" s="16">
        <f>COUNTIF(R492:R495,R491)</f>
        <v>0</v>
      </c>
      <c r="Q492" s="17" t="s">
        <v>0</v>
      </c>
      <c r="R492" s="16" t="str">
        <f>CONCATENATE(B492,Q492)</f>
        <v>A</v>
      </c>
      <c r="S492" s="16">
        <f>IF(P492&gt;0,P492+O492,O492*3)</f>
        <v>0</v>
      </c>
    </row>
    <row r="493" spans="1:19" ht="15.6" x14ac:dyDescent="0.25">
      <c r="A493" s="185"/>
      <c r="B493" s="25"/>
      <c r="C493" s="21" t="str">
        <f>+CONCATENATE(I493," ",G493)</f>
        <v xml:space="preserve">b) </v>
      </c>
      <c r="D493" s="22"/>
      <c r="G493" s="34" t="str">
        <f>IF(J492="FIN","",LOOKUP(I491,DATOS!A:A,DATOS!K:K))</f>
        <v/>
      </c>
      <c r="I493" s="31" t="s">
        <v>52</v>
      </c>
      <c r="K493" s="16">
        <f>S492</f>
        <v>0</v>
      </c>
      <c r="L493" s="16"/>
      <c r="M493" s="16"/>
      <c r="N493" s="16"/>
      <c r="O493" s="16"/>
      <c r="P493" s="16">
        <f>O492-P492</f>
        <v>0</v>
      </c>
      <c r="Q493" s="17" t="s">
        <v>1</v>
      </c>
      <c r="R493" s="16" t="str">
        <f>CONCATENATE(B493,Q493)</f>
        <v>B</v>
      </c>
      <c r="S493" s="16"/>
    </row>
    <row r="494" spans="1:19" ht="15.6" x14ac:dyDescent="0.25">
      <c r="A494" s="185"/>
      <c r="B494" s="25"/>
      <c r="C494" s="21" t="str">
        <f>+CONCATENATE(I494," ",G494)</f>
        <v xml:space="preserve">c) </v>
      </c>
      <c r="D494" s="22"/>
      <c r="G494" s="34" t="str">
        <f>IF(J492="FIN","",LOOKUP(I491,DATOS!A:A,DATOS!L:L))</f>
        <v/>
      </c>
      <c r="I494" s="31" t="s">
        <v>51</v>
      </c>
      <c r="K494" s="16"/>
      <c r="L494" s="16"/>
      <c r="M494" s="16"/>
      <c r="N494" s="16"/>
      <c r="O494" s="16"/>
      <c r="P494" s="16"/>
      <c r="Q494" s="17" t="s">
        <v>2</v>
      </c>
      <c r="R494" s="16" t="str">
        <f>CONCATENATE(B494,Q494)</f>
        <v>C</v>
      </c>
      <c r="S494" s="16"/>
    </row>
    <row r="495" spans="1:19" ht="15.6" x14ac:dyDescent="0.25">
      <c r="A495" s="185"/>
      <c r="B495" s="25"/>
      <c r="C495" s="21" t="str">
        <f>+CONCATENATE(I495," ",G495)</f>
        <v xml:space="preserve">d) </v>
      </c>
      <c r="D495" s="22"/>
      <c r="G495" s="34" t="str">
        <f>IF(J492="FIN","",LOOKUP(I491,DATOS!A:A,DATOS!M:M))</f>
        <v/>
      </c>
      <c r="I495" s="31" t="s">
        <v>43</v>
      </c>
      <c r="K495" s="16"/>
      <c r="L495" s="16"/>
      <c r="M495" s="16"/>
      <c r="N495" s="16"/>
      <c r="O495" s="16"/>
      <c r="P495" s="16"/>
      <c r="Q495" s="17" t="s">
        <v>3</v>
      </c>
      <c r="R495" s="16" t="str">
        <f>CONCATENATE(B495,Q495)</f>
        <v>D</v>
      </c>
      <c r="S495" s="16"/>
    </row>
    <row r="496" spans="1:19" ht="15.6" x14ac:dyDescent="0.25">
      <c r="A496" s="9"/>
      <c r="B496" s="26"/>
      <c r="C496" s="23"/>
      <c r="D496" s="24"/>
      <c r="J496" s="15"/>
    </row>
    <row r="497" spans="1:19" ht="15.6" x14ac:dyDescent="0.25">
      <c r="A497" s="9"/>
      <c r="B497" s="27"/>
      <c r="C497" s="19" t="str">
        <f>+CONCATENATE(K497,".- ",G497)</f>
        <v xml:space="preserve">83.- </v>
      </c>
      <c r="D497" s="20"/>
      <c r="E497" s="9"/>
      <c r="F497" s="9"/>
      <c r="G497" s="36" t="str">
        <f>IF(J498="FIN","",LOOKUP(I497,DATOS!A:A,DATOS!G:G))</f>
        <v/>
      </c>
      <c r="H497" s="36">
        <f>IF(J498="FIN",0,LOOKUP(I497,DATOS!A:A,DATOS!N:N))</f>
        <v>0</v>
      </c>
      <c r="I497" s="31">
        <f>+I491+1</f>
        <v>578</v>
      </c>
      <c r="J497" s="56">
        <f>IF(LOOKUP(I497,DATOS!A:A,DATOS!C:C)=0,J491,(LOOKUP(I497,DATOS!A:A,DATOS!C:C)))</f>
        <v>10</v>
      </c>
      <c r="K497" s="18">
        <f>+K491+1</f>
        <v>83</v>
      </c>
      <c r="L497" s="16" t="s">
        <v>31</v>
      </c>
      <c r="M497" s="16" t="s">
        <v>32</v>
      </c>
      <c r="N497" s="16" t="s">
        <v>37</v>
      </c>
      <c r="O497" s="16" t="s">
        <v>33</v>
      </c>
      <c r="P497" s="16" t="s">
        <v>34</v>
      </c>
      <c r="Q497" s="16" t="s">
        <v>35</v>
      </c>
      <c r="R497" s="16" t="str">
        <f>CONCATENATE("X",H497)</f>
        <v>X0</v>
      </c>
      <c r="S497" s="16" t="s">
        <v>36</v>
      </c>
    </row>
    <row r="498" spans="1:19" ht="15.6" x14ac:dyDescent="0.25">
      <c r="A498" s="185">
        <f>IF($E$2="X",0,IF(K499&gt;2,H497,K499))</f>
        <v>0</v>
      </c>
      <c r="B498" s="25"/>
      <c r="C498" s="21" t="str">
        <f>+CONCATENATE(I498," ",G498)</f>
        <v xml:space="preserve">a) </v>
      </c>
      <c r="D498" s="22"/>
      <c r="G498" s="34" t="str">
        <f>IF(J498="FIN","",LOOKUP(I497,DATOS!A:A,DATOS!J:J))</f>
        <v/>
      </c>
      <c r="I498" s="31" t="s">
        <v>53</v>
      </c>
      <c r="J498" s="37" t="str">
        <f>IF(J492="FIN","FIN",IF(J497=J491,"","FIN"))</f>
        <v>FIN</v>
      </c>
      <c r="K498" s="16" t="s">
        <v>5</v>
      </c>
      <c r="L498" s="16">
        <f>IF(M498&gt;0,0,P498)</f>
        <v>0</v>
      </c>
      <c r="M498" s="16">
        <f>IF(P499&gt;0,1,0)</f>
        <v>0</v>
      </c>
      <c r="N498" s="16">
        <f>IF(M498=1,-1/COUNTA(Q498:Q501),0)</f>
        <v>0</v>
      </c>
      <c r="O498" s="16">
        <f>COUNTA(B498:B501)</f>
        <v>0</v>
      </c>
      <c r="P498" s="16">
        <f>COUNTIF(R498:R501,R497)</f>
        <v>0</v>
      </c>
      <c r="Q498" s="17" t="s">
        <v>0</v>
      </c>
      <c r="R498" s="16" t="str">
        <f>CONCATENATE(B498,Q498)</f>
        <v>A</v>
      </c>
      <c r="S498" s="16">
        <f>IF(P498&gt;0,P498+O498,O498*3)</f>
        <v>0</v>
      </c>
    </row>
    <row r="499" spans="1:19" ht="15.6" x14ac:dyDescent="0.25">
      <c r="A499" s="185"/>
      <c r="B499" s="25"/>
      <c r="C499" s="21" t="str">
        <f>+CONCATENATE(I499," ",G499)</f>
        <v xml:space="preserve">b) </v>
      </c>
      <c r="D499" s="22"/>
      <c r="G499" s="34" t="str">
        <f>IF(J498="FIN","",LOOKUP(I497,DATOS!A:A,DATOS!K:K))</f>
        <v/>
      </c>
      <c r="I499" s="31" t="s">
        <v>52</v>
      </c>
      <c r="K499" s="16">
        <f>S498</f>
        <v>0</v>
      </c>
      <c r="L499" s="16"/>
      <c r="M499" s="16"/>
      <c r="N499" s="16"/>
      <c r="O499" s="16"/>
      <c r="P499" s="16">
        <f>O498-P498</f>
        <v>0</v>
      </c>
      <c r="Q499" s="17" t="s">
        <v>1</v>
      </c>
      <c r="R499" s="16" t="str">
        <f>CONCATENATE(B499,Q499)</f>
        <v>B</v>
      </c>
      <c r="S499" s="16"/>
    </row>
    <row r="500" spans="1:19" ht="15.6" x14ac:dyDescent="0.25">
      <c r="A500" s="185"/>
      <c r="B500" s="25"/>
      <c r="C500" s="21" t="str">
        <f>+CONCATENATE(I500," ",G500)</f>
        <v xml:space="preserve">c) </v>
      </c>
      <c r="D500" s="22"/>
      <c r="G500" s="34" t="str">
        <f>IF(J498="FIN","",LOOKUP(I497,DATOS!A:A,DATOS!L:L))</f>
        <v/>
      </c>
      <c r="I500" s="31" t="s">
        <v>51</v>
      </c>
      <c r="K500" s="16"/>
      <c r="L500" s="16"/>
      <c r="M500" s="16"/>
      <c r="N500" s="16"/>
      <c r="O500" s="16"/>
      <c r="P500" s="16"/>
      <c r="Q500" s="17" t="s">
        <v>2</v>
      </c>
      <c r="R500" s="16" t="str">
        <f>CONCATENATE(B500,Q500)</f>
        <v>C</v>
      </c>
      <c r="S500" s="16"/>
    </row>
    <row r="501" spans="1:19" ht="15.6" x14ac:dyDescent="0.25">
      <c r="A501" s="185"/>
      <c r="B501" s="25"/>
      <c r="C501" s="21" t="str">
        <f>+CONCATENATE(I501," ",G501)</f>
        <v xml:space="preserve">d) </v>
      </c>
      <c r="D501" s="22"/>
      <c r="G501" s="34" t="str">
        <f>IF(J498="FIN","",LOOKUP(I497,DATOS!A:A,DATOS!M:M))</f>
        <v/>
      </c>
      <c r="I501" s="31" t="s">
        <v>43</v>
      </c>
      <c r="K501" s="16"/>
      <c r="L501" s="16"/>
      <c r="M501" s="16"/>
      <c r="N501" s="16"/>
      <c r="O501" s="16"/>
      <c r="P501" s="16"/>
      <c r="Q501" s="17" t="s">
        <v>3</v>
      </c>
      <c r="R501" s="16" t="str">
        <f>CONCATENATE(B501,Q501)</f>
        <v>D</v>
      </c>
      <c r="S501" s="16"/>
    </row>
    <row r="502" spans="1:19" ht="15.6" x14ac:dyDescent="0.25">
      <c r="A502" s="9"/>
      <c r="B502" s="26"/>
      <c r="C502" s="23"/>
      <c r="D502" s="24"/>
      <c r="J502" s="15"/>
    </row>
    <row r="503" spans="1:19" ht="15.6" x14ac:dyDescent="0.25">
      <c r="A503" s="9"/>
      <c r="B503" s="27"/>
      <c r="C503" s="19" t="str">
        <f>+CONCATENATE(K503,".- ",G503)</f>
        <v xml:space="preserve">84.- </v>
      </c>
      <c r="D503" s="20"/>
      <c r="E503" s="9"/>
      <c r="F503" s="9"/>
      <c r="G503" s="36" t="str">
        <f>IF(J504="FIN","",LOOKUP(I503,DATOS!A:A,DATOS!G:G))</f>
        <v/>
      </c>
      <c r="H503" s="36">
        <f>IF(J504="FIN",0,LOOKUP(I503,DATOS!A:A,DATOS!N:N))</f>
        <v>0</v>
      </c>
      <c r="I503" s="31">
        <f>+I497+1</f>
        <v>579</v>
      </c>
      <c r="J503" s="56">
        <f>IF(LOOKUP(I503,DATOS!A:A,DATOS!C:C)=0,J497,(LOOKUP(I503,DATOS!A:A,DATOS!C:C)))</f>
        <v>10</v>
      </c>
      <c r="K503" s="18">
        <f>+K497+1</f>
        <v>84</v>
      </c>
      <c r="L503" s="16" t="s">
        <v>31</v>
      </c>
      <c r="M503" s="16" t="s">
        <v>32</v>
      </c>
      <c r="N503" s="16" t="s">
        <v>37</v>
      </c>
      <c r="O503" s="16" t="s">
        <v>33</v>
      </c>
      <c r="P503" s="16" t="s">
        <v>34</v>
      </c>
      <c r="Q503" s="16" t="s">
        <v>35</v>
      </c>
      <c r="R503" s="16" t="str">
        <f>CONCATENATE("X",H503)</f>
        <v>X0</v>
      </c>
      <c r="S503" s="16" t="s">
        <v>36</v>
      </c>
    </row>
    <row r="504" spans="1:19" ht="15.6" x14ac:dyDescent="0.25">
      <c r="A504" s="185">
        <f>IF($E$2="X",0,IF(K505&gt;2,H503,K505))</f>
        <v>0</v>
      </c>
      <c r="B504" s="25"/>
      <c r="C504" s="21" t="str">
        <f>+CONCATENATE(I504," ",G504)</f>
        <v xml:space="preserve">a) </v>
      </c>
      <c r="D504" s="22"/>
      <c r="G504" s="34" t="str">
        <f>IF(J504="FIN","",LOOKUP(I503,DATOS!A:A,DATOS!J:J))</f>
        <v/>
      </c>
      <c r="I504" s="31" t="s">
        <v>53</v>
      </c>
      <c r="J504" s="37" t="str">
        <f>IF(J498="FIN","FIN",IF(J503=J497,"","FIN"))</f>
        <v>FIN</v>
      </c>
      <c r="K504" s="16" t="s">
        <v>5</v>
      </c>
      <c r="L504" s="16">
        <f>IF(M504&gt;0,0,P504)</f>
        <v>0</v>
      </c>
      <c r="M504" s="16">
        <f>IF(P505&gt;0,1,0)</f>
        <v>0</v>
      </c>
      <c r="N504" s="16">
        <f>IF(M504=1,-1/COUNTA(Q504:Q507),0)</f>
        <v>0</v>
      </c>
      <c r="O504" s="16">
        <f>COUNTA(B504:B507)</f>
        <v>0</v>
      </c>
      <c r="P504" s="16">
        <f>COUNTIF(R504:R507,R503)</f>
        <v>0</v>
      </c>
      <c r="Q504" s="17" t="s">
        <v>0</v>
      </c>
      <c r="R504" s="16" t="str">
        <f>CONCATENATE(B504,Q504)</f>
        <v>A</v>
      </c>
      <c r="S504" s="16">
        <f>IF(P504&gt;0,P504+O504,O504*3)</f>
        <v>0</v>
      </c>
    </row>
    <row r="505" spans="1:19" ht="15.6" x14ac:dyDescent="0.25">
      <c r="A505" s="185"/>
      <c r="B505" s="25"/>
      <c r="C505" s="21" t="str">
        <f>+CONCATENATE(I505," ",G505)</f>
        <v xml:space="preserve">b) </v>
      </c>
      <c r="D505" s="22"/>
      <c r="G505" s="34" t="str">
        <f>IF(J504="FIN","",LOOKUP(I503,DATOS!A:A,DATOS!K:K))</f>
        <v/>
      </c>
      <c r="I505" s="31" t="s">
        <v>52</v>
      </c>
      <c r="K505" s="16">
        <f>S504</f>
        <v>0</v>
      </c>
      <c r="L505" s="16"/>
      <c r="M505" s="16"/>
      <c r="N505" s="16"/>
      <c r="O505" s="16"/>
      <c r="P505" s="16">
        <f>O504-P504</f>
        <v>0</v>
      </c>
      <c r="Q505" s="17" t="s">
        <v>1</v>
      </c>
      <c r="R505" s="16" t="str">
        <f>CONCATENATE(B505,Q505)</f>
        <v>B</v>
      </c>
      <c r="S505" s="16"/>
    </row>
    <row r="506" spans="1:19" ht="15.6" x14ac:dyDescent="0.25">
      <c r="A506" s="185"/>
      <c r="B506" s="25"/>
      <c r="C506" s="21" t="str">
        <f>+CONCATENATE(I506," ",G506)</f>
        <v xml:space="preserve">c) </v>
      </c>
      <c r="D506" s="22"/>
      <c r="G506" s="34" t="str">
        <f>IF(J504="FIN","",LOOKUP(I503,DATOS!A:A,DATOS!L:L))</f>
        <v/>
      </c>
      <c r="I506" s="31" t="s">
        <v>51</v>
      </c>
      <c r="K506" s="16"/>
      <c r="L506" s="16"/>
      <c r="M506" s="16"/>
      <c r="N506" s="16"/>
      <c r="O506" s="16"/>
      <c r="P506" s="16"/>
      <c r="Q506" s="17" t="s">
        <v>2</v>
      </c>
      <c r="R506" s="16" t="str">
        <f>CONCATENATE(B506,Q506)</f>
        <v>C</v>
      </c>
      <c r="S506" s="16"/>
    </row>
    <row r="507" spans="1:19" ht="15.6" x14ac:dyDescent="0.25">
      <c r="A507" s="185"/>
      <c r="B507" s="25"/>
      <c r="C507" s="21" t="str">
        <f>+CONCATENATE(I507," ",G507)</f>
        <v xml:space="preserve">d) </v>
      </c>
      <c r="D507" s="22"/>
      <c r="G507" s="34" t="str">
        <f>IF(J504="FIN","",LOOKUP(I503,DATOS!A:A,DATOS!M:M))</f>
        <v/>
      </c>
      <c r="I507" s="31" t="s">
        <v>43</v>
      </c>
      <c r="K507" s="16"/>
      <c r="L507" s="16"/>
      <c r="M507" s="16"/>
      <c r="N507" s="16"/>
      <c r="O507" s="16"/>
      <c r="P507" s="16"/>
      <c r="Q507" s="17" t="s">
        <v>3</v>
      </c>
      <c r="R507" s="16" t="str">
        <f>CONCATENATE(B507,Q507)</f>
        <v>D</v>
      </c>
      <c r="S507" s="16"/>
    </row>
    <row r="508" spans="1:19" ht="15.6" x14ac:dyDescent="0.25">
      <c r="A508" s="9"/>
      <c r="B508" s="26"/>
      <c r="C508" s="23"/>
      <c r="D508" s="24"/>
      <c r="J508" s="15"/>
    </row>
    <row r="509" spans="1:19" ht="15.6" x14ac:dyDescent="0.25">
      <c r="A509" s="9"/>
      <c r="B509" s="27"/>
      <c r="C509" s="19" t="str">
        <f>+CONCATENATE(K509,".- ",G509)</f>
        <v xml:space="preserve">85.- </v>
      </c>
      <c r="D509" s="20"/>
      <c r="E509" s="9"/>
      <c r="F509" s="9"/>
      <c r="G509" s="36" t="str">
        <f>IF(J510="FIN","",LOOKUP(I509,DATOS!A:A,DATOS!G:G))</f>
        <v/>
      </c>
      <c r="H509" s="36">
        <f>IF(J510="FIN",0,LOOKUP(I509,DATOS!A:A,DATOS!N:N))</f>
        <v>0</v>
      </c>
      <c r="I509" s="31">
        <f>+I503+1</f>
        <v>580</v>
      </c>
      <c r="J509" s="56">
        <f>IF(LOOKUP(I509,DATOS!A:A,DATOS!C:C)=0,J503,(LOOKUP(I509,DATOS!A:A,DATOS!C:C)))</f>
        <v>10</v>
      </c>
      <c r="K509" s="18">
        <f>+K503+1</f>
        <v>85</v>
      </c>
      <c r="L509" s="16" t="s">
        <v>31</v>
      </c>
      <c r="M509" s="16" t="s">
        <v>32</v>
      </c>
      <c r="N509" s="16" t="s">
        <v>37</v>
      </c>
      <c r="O509" s="16" t="s">
        <v>33</v>
      </c>
      <c r="P509" s="16" t="s">
        <v>34</v>
      </c>
      <c r="Q509" s="16" t="s">
        <v>35</v>
      </c>
      <c r="R509" s="16" t="str">
        <f>CONCATENATE("X",H509)</f>
        <v>X0</v>
      </c>
      <c r="S509" s="16" t="s">
        <v>36</v>
      </c>
    </row>
    <row r="510" spans="1:19" ht="15.6" x14ac:dyDescent="0.25">
      <c r="A510" s="185">
        <f>IF($E$2="X",0,IF(K511&gt;2,H509,K511))</f>
        <v>0</v>
      </c>
      <c r="B510" s="25"/>
      <c r="C510" s="21" t="str">
        <f>+CONCATENATE(I510," ",G510)</f>
        <v xml:space="preserve">a) </v>
      </c>
      <c r="D510" s="22"/>
      <c r="G510" s="34" t="str">
        <f>IF(J510="FIN","",LOOKUP(I509,DATOS!A:A,DATOS!J:J))</f>
        <v/>
      </c>
      <c r="I510" s="31" t="s">
        <v>53</v>
      </c>
      <c r="J510" s="37" t="str">
        <f>IF(J504="FIN","FIN",IF(J509=J503,"","FIN"))</f>
        <v>FIN</v>
      </c>
      <c r="K510" s="16" t="s">
        <v>5</v>
      </c>
      <c r="L510" s="16">
        <f>IF(M510&gt;0,0,P510)</f>
        <v>0</v>
      </c>
      <c r="M510" s="16">
        <f>IF(P511&gt;0,1,0)</f>
        <v>0</v>
      </c>
      <c r="N510" s="16">
        <f>IF(M510=1,-1/COUNTA(Q510:Q513),0)</f>
        <v>0</v>
      </c>
      <c r="O510" s="16">
        <f>COUNTA(B510:B513)</f>
        <v>0</v>
      </c>
      <c r="P510" s="16">
        <f>COUNTIF(R510:R513,R509)</f>
        <v>0</v>
      </c>
      <c r="Q510" s="17" t="s">
        <v>0</v>
      </c>
      <c r="R510" s="16" t="str">
        <f>CONCATENATE(B510,Q510)</f>
        <v>A</v>
      </c>
      <c r="S510" s="16">
        <f>IF(P510&gt;0,P510+O510,O510*3)</f>
        <v>0</v>
      </c>
    </row>
    <row r="511" spans="1:19" ht="15.6" x14ac:dyDescent="0.25">
      <c r="A511" s="185"/>
      <c r="B511" s="25"/>
      <c r="C511" s="21" t="str">
        <f>+CONCATENATE(I511," ",G511)</f>
        <v xml:space="preserve">b) </v>
      </c>
      <c r="D511" s="22"/>
      <c r="G511" s="34" t="str">
        <f>IF(J510="FIN","",LOOKUP(I509,DATOS!A:A,DATOS!K:K))</f>
        <v/>
      </c>
      <c r="I511" s="31" t="s">
        <v>52</v>
      </c>
      <c r="K511" s="16">
        <f>S510</f>
        <v>0</v>
      </c>
      <c r="L511" s="16"/>
      <c r="M511" s="16"/>
      <c r="N511" s="16"/>
      <c r="O511" s="16"/>
      <c r="P511" s="16">
        <f>O510-P510</f>
        <v>0</v>
      </c>
      <c r="Q511" s="17" t="s">
        <v>1</v>
      </c>
      <c r="R511" s="16" t="str">
        <f>CONCATENATE(B511,Q511)</f>
        <v>B</v>
      </c>
      <c r="S511" s="16"/>
    </row>
    <row r="512" spans="1:19" ht="15.6" x14ac:dyDescent="0.25">
      <c r="A512" s="185"/>
      <c r="B512" s="25"/>
      <c r="C512" s="21" t="str">
        <f>+CONCATENATE(I512," ",G512)</f>
        <v xml:space="preserve">c) </v>
      </c>
      <c r="D512" s="22"/>
      <c r="G512" s="34" t="str">
        <f>IF(J510="FIN","",LOOKUP(I509,DATOS!A:A,DATOS!L:L))</f>
        <v/>
      </c>
      <c r="I512" s="31" t="s">
        <v>51</v>
      </c>
      <c r="K512" s="16"/>
      <c r="L512" s="16"/>
      <c r="M512" s="16"/>
      <c r="N512" s="16"/>
      <c r="O512" s="16"/>
      <c r="P512" s="16"/>
      <c r="Q512" s="17" t="s">
        <v>2</v>
      </c>
      <c r="R512" s="16" t="str">
        <f>CONCATENATE(B512,Q512)</f>
        <v>C</v>
      </c>
      <c r="S512" s="16"/>
    </row>
    <row r="513" spans="1:19" ht="15.6" x14ac:dyDescent="0.25">
      <c r="A513" s="185"/>
      <c r="B513" s="25"/>
      <c r="C513" s="21" t="str">
        <f>+CONCATENATE(I513," ",G513)</f>
        <v xml:space="preserve">d) </v>
      </c>
      <c r="D513" s="22"/>
      <c r="G513" s="34" t="str">
        <f>IF(J510="FIN","",LOOKUP(I509,DATOS!A:A,DATOS!M:M))</f>
        <v/>
      </c>
      <c r="I513" s="31" t="s">
        <v>43</v>
      </c>
      <c r="K513" s="16"/>
      <c r="L513" s="16"/>
      <c r="M513" s="16"/>
      <c r="N513" s="16"/>
      <c r="O513" s="16"/>
      <c r="P513" s="16"/>
      <c r="Q513" s="17" t="s">
        <v>3</v>
      </c>
      <c r="R513" s="16" t="str">
        <f>CONCATENATE(B513,Q513)</f>
        <v>D</v>
      </c>
      <c r="S513" s="16"/>
    </row>
    <row r="514" spans="1:19" ht="15.6" x14ac:dyDescent="0.25">
      <c r="A514" s="9"/>
      <c r="B514" s="26"/>
      <c r="C514" s="23"/>
      <c r="D514" s="24"/>
      <c r="J514" s="15"/>
    </row>
    <row r="515" spans="1:19" ht="15.6" x14ac:dyDescent="0.25">
      <c r="A515" s="9"/>
      <c r="B515" s="27"/>
      <c r="C515" s="19" t="str">
        <f>+CONCATENATE(K515,".- ",G515)</f>
        <v xml:space="preserve">86.- </v>
      </c>
      <c r="D515" s="20"/>
      <c r="E515" s="9"/>
      <c r="F515" s="9"/>
      <c r="G515" s="36" t="str">
        <f>IF(J516="FIN","",LOOKUP(I515,DATOS!A:A,DATOS!G:G))</f>
        <v/>
      </c>
      <c r="H515" s="36">
        <f>IF(J516="FIN",0,LOOKUP(I515,DATOS!A:A,DATOS!N:N))</f>
        <v>0</v>
      </c>
      <c r="I515" s="31">
        <f>+I509+1</f>
        <v>581</v>
      </c>
      <c r="J515" s="56">
        <f>IF(LOOKUP(I515,DATOS!A:A,DATOS!C:C)=0,J509,(LOOKUP(I515,DATOS!A:A,DATOS!C:C)))</f>
        <v>10</v>
      </c>
      <c r="K515" s="18">
        <f>+K509+1</f>
        <v>86</v>
      </c>
      <c r="L515" s="16" t="s">
        <v>31</v>
      </c>
      <c r="M515" s="16" t="s">
        <v>32</v>
      </c>
      <c r="N515" s="16" t="s">
        <v>37</v>
      </c>
      <c r="O515" s="16" t="s">
        <v>33</v>
      </c>
      <c r="P515" s="16" t="s">
        <v>34</v>
      </c>
      <c r="Q515" s="16" t="s">
        <v>35</v>
      </c>
      <c r="R515" s="16" t="str">
        <f>CONCATENATE("X",H515)</f>
        <v>X0</v>
      </c>
      <c r="S515" s="16" t="s">
        <v>36</v>
      </c>
    </row>
    <row r="516" spans="1:19" ht="15.6" x14ac:dyDescent="0.25">
      <c r="A516" s="185">
        <f>IF($E$2="X",0,IF(K517&gt;2,H515,K517))</f>
        <v>0</v>
      </c>
      <c r="B516" s="25"/>
      <c r="C516" s="21" t="str">
        <f>+CONCATENATE(I516," ",G516)</f>
        <v xml:space="preserve">a) </v>
      </c>
      <c r="D516" s="22"/>
      <c r="G516" s="34" t="str">
        <f>IF(J516="FIN","",LOOKUP(I515,DATOS!A:A,DATOS!J:J))</f>
        <v/>
      </c>
      <c r="I516" s="31" t="s">
        <v>53</v>
      </c>
      <c r="J516" s="37" t="str">
        <f>IF(J510="FIN","FIN",IF(J515=J509,"","FIN"))</f>
        <v>FIN</v>
      </c>
      <c r="K516" s="16" t="s">
        <v>5</v>
      </c>
      <c r="L516" s="16">
        <f>IF(M516&gt;0,0,P516)</f>
        <v>0</v>
      </c>
      <c r="M516" s="16">
        <f>IF(P517&gt;0,1,0)</f>
        <v>0</v>
      </c>
      <c r="N516" s="16">
        <f>IF(M516=1,-1/COUNTA(Q516:Q519),0)</f>
        <v>0</v>
      </c>
      <c r="O516" s="16">
        <f>COUNTA(B516:B519)</f>
        <v>0</v>
      </c>
      <c r="P516" s="16">
        <f>COUNTIF(R516:R519,R515)</f>
        <v>0</v>
      </c>
      <c r="Q516" s="17" t="s">
        <v>0</v>
      </c>
      <c r="R516" s="16" t="str">
        <f>CONCATENATE(B516,Q516)</f>
        <v>A</v>
      </c>
      <c r="S516" s="16">
        <f>IF(P516&gt;0,P516+O516,O516*3)</f>
        <v>0</v>
      </c>
    </row>
    <row r="517" spans="1:19" ht="15.6" x14ac:dyDescent="0.25">
      <c r="A517" s="185"/>
      <c r="B517" s="25"/>
      <c r="C517" s="21" t="str">
        <f>+CONCATENATE(I517," ",G517)</f>
        <v xml:space="preserve">b) </v>
      </c>
      <c r="D517" s="22"/>
      <c r="G517" s="34" t="str">
        <f>IF(J516="FIN","",LOOKUP(I515,DATOS!A:A,DATOS!K:K))</f>
        <v/>
      </c>
      <c r="I517" s="31" t="s">
        <v>52</v>
      </c>
      <c r="K517" s="16">
        <f>S516</f>
        <v>0</v>
      </c>
      <c r="L517" s="16"/>
      <c r="M517" s="16"/>
      <c r="N517" s="16"/>
      <c r="O517" s="16"/>
      <c r="P517" s="16">
        <f>O516-P516</f>
        <v>0</v>
      </c>
      <c r="Q517" s="17" t="s">
        <v>1</v>
      </c>
      <c r="R517" s="16" t="str">
        <f>CONCATENATE(B517,Q517)</f>
        <v>B</v>
      </c>
      <c r="S517" s="16"/>
    </row>
    <row r="518" spans="1:19" ht="15.6" x14ac:dyDescent="0.25">
      <c r="A518" s="185"/>
      <c r="B518" s="25"/>
      <c r="C518" s="21" t="str">
        <f>+CONCATENATE(I518," ",G518)</f>
        <v xml:space="preserve">c) </v>
      </c>
      <c r="D518" s="22"/>
      <c r="G518" s="34" t="str">
        <f>IF(J516="FIN","",LOOKUP(I515,DATOS!A:A,DATOS!L:L))</f>
        <v/>
      </c>
      <c r="I518" s="31" t="s">
        <v>51</v>
      </c>
      <c r="K518" s="16"/>
      <c r="L518" s="16"/>
      <c r="M518" s="16"/>
      <c r="N518" s="16"/>
      <c r="O518" s="16"/>
      <c r="P518" s="16"/>
      <c r="Q518" s="17" t="s">
        <v>2</v>
      </c>
      <c r="R518" s="16" t="str">
        <f>CONCATENATE(B518,Q518)</f>
        <v>C</v>
      </c>
      <c r="S518" s="16"/>
    </row>
    <row r="519" spans="1:19" ht="15.6" x14ac:dyDescent="0.25">
      <c r="A519" s="185"/>
      <c r="B519" s="25"/>
      <c r="C519" s="21" t="str">
        <f>+CONCATENATE(I519," ",G519)</f>
        <v xml:space="preserve">d) </v>
      </c>
      <c r="D519" s="22"/>
      <c r="G519" s="34" t="str">
        <f>IF(J516="FIN","",LOOKUP(I515,DATOS!A:A,DATOS!M:M))</f>
        <v/>
      </c>
      <c r="I519" s="31" t="s">
        <v>43</v>
      </c>
      <c r="K519" s="16"/>
      <c r="L519" s="16"/>
      <c r="M519" s="16"/>
      <c r="N519" s="16"/>
      <c r="O519" s="16"/>
      <c r="P519" s="16"/>
      <c r="Q519" s="17" t="s">
        <v>3</v>
      </c>
      <c r="R519" s="16" t="str">
        <f>CONCATENATE(B519,Q519)</f>
        <v>D</v>
      </c>
      <c r="S519" s="16"/>
    </row>
    <row r="520" spans="1:19" ht="15.6" x14ac:dyDescent="0.25">
      <c r="A520" s="9"/>
      <c r="B520" s="26"/>
      <c r="C520" s="23"/>
      <c r="D520" s="24"/>
      <c r="J520" s="15"/>
    </row>
    <row r="521" spans="1:19" ht="15.6" x14ac:dyDescent="0.25">
      <c r="A521" s="9"/>
      <c r="B521" s="27"/>
      <c r="C521" s="19" t="str">
        <f>+CONCATENATE(K521,".- ",G521)</f>
        <v xml:space="preserve">87.- </v>
      </c>
      <c r="D521" s="20"/>
      <c r="E521" s="9"/>
      <c r="F521" s="9"/>
      <c r="G521" s="36" t="str">
        <f>IF(J522="FIN","",LOOKUP(I521,DATOS!A:A,DATOS!G:G))</f>
        <v/>
      </c>
      <c r="H521" s="36">
        <f>IF(J522="FIN",0,LOOKUP(I521,DATOS!A:A,DATOS!N:N))</f>
        <v>0</v>
      </c>
      <c r="I521" s="31">
        <f>+I515+1</f>
        <v>582</v>
      </c>
      <c r="J521" s="56">
        <f>IF(LOOKUP(I521,DATOS!A:A,DATOS!C:C)=0,J515,(LOOKUP(I521,DATOS!A:A,DATOS!C:C)))</f>
        <v>10</v>
      </c>
      <c r="K521" s="18">
        <f>+K515+1</f>
        <v>87</v>
      </c>
      <c r="L521" s="16" t="s">
        <v>31</v>
      </c>
      <c r="M521" s="16" t="s">
        <v>32</v>
      </c>
      <c r="N521" s="16" t="s">
        <v>37</v>
      </c>
      <c r="O521" s="16" t="s">
        <v>33</v>
      </c>
      <c r="P521" s="16" t="s">
        <v>34</v>
      </c>
      <c r="Q521" s="16" t="s">
        <v>35</v>
      </c>
      <c r="R521" s="16" t="str">
        <f>CONCATENATE("X",H521)</f>
        <v>X0</v>
      </c>
      <c r="S521" s="16" t="s">
        <v>36</v>
      </c>
    </row>
    <row r="522" spans="1:19" ht="15.6" x14ac:dyDescent="0.25">
      <c r="A522" s="185">
        <f>IF($E$2="X",0,IF(K523&gt;2,H521,K523))</f>
        <v>0</v>
      </c>
      <c r="B522" s="25"/>
      <c r="C522" s="21" t="str">
        <f>+CONCATENATE(I522," ",G522)</f>
        <v xml:space="preserve">a) </v>
      </c>
      <c r="D522" s="22"/>
      <c r="G522" s="34" t="str">
        <f>IF(J522="FIN","",LOOKUP(I521,DATOS!A:A,DATOS!J:J))</f>
        <v/>
      </c>
      <c r="I522" s="31" t="s">
        <v>53</v>
      </c>
      <c r="J522" s="37" t="str">
        <f>IF(J516="FIN","FIN",IF(J521=J515,"","FIN"))</f>
        <v>FIN</v>
      </c>
      <c r="K522" s="16" t="s">
        <v>5</v>
      </c>
      <c r="L522" s="16">
        <f>IF(M522&gt;0,0,P522)</f>
        <v>0</v>
      </c>
      <c r="M522" s="16">
        <f>IF(P523&gt;0,1,0)</f>
        <v>0</v>
      </c>
      <c r="N522" s="16">
        <f>IF(M522=1,-1/COUNTA(Q522:Q525),0)</f>
        <v>0</v>
      </c>
      <c r="O522" s="16">
        <f>COUNTA(B522:B525)</f>
        <v>0</v>
      </c>
      <c r="P522" s="16">
        <f>COUNTIF(R522:R525,R521)</f>
        <v>0</v>
      </c>
      <c r="Q522" s="17" t="s">
        <v>0</v>
      </c>
      <c r="R522" s="16" t="str">
        <f>CONCATENATE(B522,Q522)</f>
        <v>A</v>
      </c>
      <c r="S522" s="16">
        <f>IF(P522&gt;0,P522+O522,O522*3)</f>
        <v>0</v>
      </c>
    </row>
    <row r="523" spans="1:19" ht="15.6" x14ac:dyDescent="0.25">
      <c r="A523" s="185"/>
      <c r="B523" s="25"/>
      <c r="C523" s="21" t="str">
        <f>+CONCATENATE(I523," ",G523)</f>
        <v xml:space="preserve">b) </v>
      </c>
      <c r="D523" s="22"/>
      <c r="G523" s="34" t="str">
        <f>IF(J522="FIN","",LOOKUP(I521,DATOS!A:A,DATOS!K:K))</f>
        <v/>
      </c>
      <c r="I523" s="31" t="s">
        <v>52</v>
      </c>
      <c r="K523" s="16">
        <f>S522</f>
        <v>0</v>
      </c>
      <c r="L523" s="16"/>
      <c r="M523" s="16"/>
      <c r="N523" s="16"/>
      <c r="O523" s="16"/>
      <c r="P523" s="16">
        <f>O522-P522</f>
        <v>0</v>
      </c>
      <c r="Q523" s="17" t="s">
        <v>1</v>
      </c>
      <c r="R523" s="16" t="str">
        <f>CONCATENATE(B523,Q523)</f>
        <v>B</v>
      </c>
      <c r="S523" s="16"/>
    </row>
    <row r="524" spans="1:19" ht="15.6" x14ac:dyDescent="0.25">
      <c r="A524" s="185"/>
      <c r="B524" s="25"/>
      <c r="C524" s="21" t="str">
        <f>+CONCATENATE(I524," ",G524)</f>
        <v xml:space="preserve">c) </v>
      </c>
      <c r="D524" s="22"/>
      <c r="G524" s="34" t="str">
        <f>IF(J522="FIN","",LOOKUP(I521,DATOS!A:A,DATOS!L:L))</f>
        <v/>
      </c>
      <c r="I524" s="31" t="s">
        <v>51</v>
      </c>
      <c r="K524" s="16"/>
      <c r="L524" s="16"/>
      <c r="M524" s="16"/>
      <c r="N524" s="16"/>
      <c r="O524" s="16"/>
      <c r="P524" s="16"/>
      <c r="Q524" s="17" t="s">
        <v>2</v>
      </c>
      <c r="R524" s="16" t="str">
        <f>CONCATENATE(B524,Q524)</f>
        <v>C</v>
      </c>
      <c r="S524" s="16"/>
    </row>
    <row r="525" spans="1:19" ht="15.6" x14ac:dyDescent="0.25">
      <c r="A525" s="185"/>
      <c r="B525" s="25"/>
      <c r="C525" s="21" t="str">
        <f>+CONCATENATE(I525," ",G525)</f>
        <v xml:space="preserve">d) </v>
      </c>
      <c r="D525" s="22"/>
      <c r="G525" s="34" t="str">
        <f>IF(J522="FIN","",LOOKUP(I521,DATOS!A:A,DATOS!M:M))</f>
        <v/>
      </c>
      <c r="I525" s="31" t="s">
        <v>43</v>
      </c>
      <c r="K525" s="16"/>
      <c r="L525" s="16"/>
      <c r="M525" s="16"/>
      <c r="N525" s="16"/>
      <c r="O525" s="16"/>
      <c r="P525" s="16"/>
      <c r="Q525" s="17" t="s">
        <v>3</v>
      </c>
      <c r="R525" s="16" t="str">
        <f>CONCATENATE(B525,Q525)</f>
        <v>D</v>
      </c>
      <c r="S525" s="16"/>
    </row>
    <row r="526" spans="1:19" ht="15.6" x14ac:dyDescent="0.25">
      <c r="A526" s="9"/>
      <c r="B526" s="26"/>
      <c r="C526" s="23"/>
      <c r="D526" s="24"/>
      <c r="J526" s="15"/>
    </row>
    <row r="527" spans="1:19" ht="15.6" x14ac:dyDescent="0.25">
      <c r="A527" s="9"/>
      <c r="B527" s="27"/>
      <c r="C527" s="19" t="str">
        <f>+CONCATENATE(K527,".- ",G527)</f>
        <v xml:space="preserve">88.- </v>
      </c>
      <c r="D527" s="20"/>
      <c r="E527" s="9"/>
      <c r="F527" s="9"/>
      <c r="G527" s="36" t="str">
        <f>IF(J528="FIN","",LOOKUP(I527,DATOS!A:A,DATOS!G:G))</f>
        <v/>
      </c>
      <c r="H527" s="36">
        <f>IF(J528="FIN",0,LOOKUP(I527,DATOS!A:A,DATOS!N:N))</f>
        <v>0</v>
      </c>
      <c r="I527" s="31">
        <f>+I521+1</f>
        <v>583</v>
      </c>
      <c r="J527" s="56">
        <f>IF(LOOKUP(I527,DATOS!A:A,DATOS!C:C)=0,J521,(LOOKUP(I527,DATOS!A:A,DATOS!C:C)))</f>
        <v>10</v>
      </c>
      <c r="K527" s="18">
        <f>+K521+1</f>
        <v>88</v>
      </c>
      <c r="L527" s="16" t="s">
        <v>31</v>
      </c>
      <c r="M527" s="16" t="s">
        <v>32</v>
      </c>
      <c r="N527" s="16" t="s">
        <v>37</v>
      </c>
      <c r="O527" s="16" t="s">
        <v>33</v>
      </c>
      <c r="P527" s="16" t="s">
        <v>34</v>
      </c>
      <c r="Q527" s="16" t="s">
        <v>35</v>
      </c>
      <c r="R527" s="16" t="str">
        <f>CONCATENATE("X",H527)</f>
        <v>X0</v>
      </c>
      <c r="S527" s="16" t="s">
        <v>36</v>
      </c>
    </row>
    <row r="528" spans="1:19" ht="15.6" x14ac:dyDescent="0.25">
      <c r="A528" s="185">
        <f>IF($E$2="X",0,IF(K529&gt;2,H527,K529))</f>
        <v>0</v>
      </c>
      <c r="B528" s="25"/>
      <c r="C528" s="21" t="str">
        <f>+CONCATENATE(I528," ",G528)</f>
        <v xml:space="preserve">a) </v>
      </c>
      <c r="D528" s="22"/>
      <c r="G528" s="34" t="str">
        <f>IF(J528="FIN","",LOOKUP(I527,DATOS!A:A,DATOS!J:J))</f>
        <v/>
      </c>
      <c r="I528" s="31" t="s">
        <v>53</v>
      </c>
      <c r="J528" s="37" t="str">
        <f>IF(J522="FIN","FIN",IF(J527=J521,"","FIN"))</f>
        <v>FIN</v>
      </c>
      <c r="K528" s="16" t="s">
        <v>5</v>
      </c>
      <c r="L528" s="16">
        <f>IF(M528&gt;0,0,P528)</f>
        <v>0</v>
      </c>
      <c r="M528" s="16">
        <f>IF(P529&gt;0,1,0)</f>
        <v>0</v>
      </c>
      <c r="N528" s="16">
        <f>IF(M528=1,-1/COUNTA(Q528:Q531),0)</f>
        <v>0</v>
      </c>
      <c r="O528" s="16">
        <f>COUNTA(B528:B531)</f>
        <v>0</v>
      </c>
      <c r="P528" s="16">
        <f>COUNTIF(R528:R531,R527)</f>
        <v>0</v>
      </c>
      <c r="Q528" s="17" t="s">
        <v>0</v>
      </c>
      <c r="R528" s="16" t="str">
        <f>CONCATENATE(B528,Q528)</f>
        <v>A</v>
      </c>
      <c r="S528" s="16">
        <f>IF(P528&gt;0,P528+O528,O528*3)</f>
        <v>0</v>
      </c>
    </row>
    <row r="529" spans="1:19" ht="15.6" x14ac:dyDescent="0.25">
      <c r="A529" s="185"/>
      <c r="B529" s="25"/>
      <c r="C529" s="21" t="str">
        <f>+CONCATENATE(I529," ",G529)</f>
        <v xml:space="preserve">b) </v>
      </c>
      <c r="D529" s="22"/>
      <c r="G529" s="34" t="str">
        <f>IF(J528="FIN","",LOOKUP(I527,DATOS!A:A,DATOS!K:K))</f>
        <v/>
      </c>
      <c r="I529" s="31" t="s">
        <v>52</v>
      </c>
      <c r="K529" s="16">
        <f>S528</f>
        <v>0</v>
      </c>
      <c r="L529" s="16"/>
      <c r="M529" s="16"/>
      <c r="N529" s="16"/>
      <c r="O529" s="16"/>
      <c r="P529" s="16">
        <f>O528-P528</f>
        <v>0</v>
      </c>
      <c r="Q529" s="17" t="s">
        <v>1</v>
      </c>
      <c r="R529" s="16" t="str">
        <f>CONCATENATE(B529,Q529)</f>
        <v>B</v>
      </c>
      <c r="S529" s="16"/>
    </row>
    <row r="530" spans="1:19" ht="15.6" x14ac:dyDescent="0.25">
      <c r="A530" s="185"/>
      <c r="B530" s="25"/>
      <c r="C530" s="21" t="str">
        <f>+CONCATENATE(I530," ",G530)</f>
        <v xml:space="preserve">c) </v>
      </c>
      <c r="D530" s="22"/>
      <c r="G530" s="34" t="str">
        <f>IF(J528="FIN","",LOOKUP(I527,DATOS!A:A,DATOS!L:L))</f>
        <v/>
      </c>
      <c r="I530" s="31" t="s">
        <v>51</v>
      </c>
      <c r="K530" s="16"/>
      <c r="L530" s="16"/>
      <c r="M530" s="16"/>
      <c r="N530" s="16"/>
      <c r="O530" s="16"/>
      <c r="P530" s="16"/>
      <c r="Q530" s="17" t="s">
        <v>2</v>
      </c>
      <c r="R530" s="16" t="str">
        <f>CONCATENATE(B530,Q530)</f>
        <v>C</v>
      </c>
      <c r="S530" s="16"/>
    </row>
    <row r="531" spans="1:19" ht="15.6" x14ac:dyDescent="0.25">
      <c r="A531" s="185"/>
      <c r="B531" s="25"/>
      <c r="C531" s="21" t="str">
        <f>+CONCATENATE(I531," ",G531)</f>
        <v xml:space="preserve">d) </v>
      </c>
      <c r="D531" s="22"/>
      <c r="G531" s="34" t="str">
        <f>IF(J528="FIN","",LOOKUP(I527,DATOS!A:A,DATOS!M:M))</f>
        <v/>
      </c>
      <c r="I531" s="31" t="s">
        <v>43</v>
      </c>
      <c r="K531" s="16"/>
      <c r="L531" s="16"/>
      <c r="M531" s="16"/>
      <c r="N531" s="16"/>
      <c r="O531" s="16"/>
      <c r="P531" s="16"/>
      <c r="Q531" s="17" t="s">
        <v>3</v>
      </c>
      <c r="R531" s="16" t="str">
        <f>CONCATENATE(B531,Q531)</f>
        <v>D</v>
      </c>
      <c r="S531" s="16"/>
    </row>
    <row r="532" spans="1:19" ht="15.6" x14ac:dyDescent="0.25">
      <c r="A532" s="9"/>
      <c r="B532" s="26"/>
      <c r="C532" s="23"/>
      <c r="D532" s="24"/>
      <c r="J532" s="15"/>
    </row>
    <row r="533" spans="1:19" ht="15.6" x14ac:dyDescent="0.25">
      <c r="A533" s="9"/>
      <c r="B533" s="27"/>
      <c r="C533" s="19" t="str">
        <f>+CONCATENATE(K533,".- ",G533)</f>
        <v xml:space="preserve">89.- </v>
      </c>
      <c r="D533" s="20"/>
      <c r="E533" s="9"/>
      <c r="F533" s="9"/>
      <c r="G533" s="36" t="str">
        <f>IF(J534="FIN","",LOOKUP(I533,DATOS!A:A,DATOS!G:G))</f>
        <v/>
      </c>
      <c r="H533" s="36">
        <f>IF(J534="FIN",0,LOOKUP(I533,DATOS!A:A,DATOS!N:N))</f>
        <v>0</v>
      </c>
      <c r="I533" s="31">
        <f>+I527+1</f>
        <v>584</v>
      </c>
      <c r="J533" s="56">
        <f>IF(LOOKUP(I533,DATOS!A:A,DATOS!C:C)=0,J527,(LOOKUP(I533,DATOS!A:A,DATOS!C:C)))</f>
        <v>10</v>
      </c>
      <c r="K533" s="18">
        <f>+K527+1</f>
        <v>89</v>
      </c>
      <c r="L533" s="16" t="s">
        <v>31</v>
      </c>
      <c r="M533" s="16" t="s">
        <v>32</v>
      </c>
      <c r="N533" s="16" t="s">
        <v>37</v>
      </c>
      <c r="O533" s="16" t="s">
        <v>33</v>
      </c>
      <c r="P533" s="16" t="s">
        <v>34</v>
      </c>
      <c r="Q533" s="16" t="s">
        <v>35</v>
      </c>
      <c r="R533" s="16" t="str">
        <f>CONCATENATE("X",H533)</f>
        <v>X0</v>
      </c>
      <c r="S533" s="16" t="s">
        <v>36</v>
      </c>
    </row>
    <row r="534" spans="1:19" ht="15.6" x14ac:dyDescent="0.25">
      <c r="A534" s="185">
        <f>IF($E$2="X",0,IF(K535&gt;2,H533,K535))</f>
        <v>0</v>
      </c>
      <c r="B534" s="25"/>
      <c r="C534" s="21" t="str">
        <f>+CONCATENATE(I534," ",G534)</f>
        <v xml:space="preserve">a) </v>
      </c>
      <c r="D534" s="22"/>
      <c r="G534" s="34" t="str">
        <f>IF(J534="FIN","",LOOKUP(I533,DATOS!A:A,DATOS!J:J))</f>
        <v/>
      </c>
      <c r="I534" s="31" t="s">
        <v>53</v>
      </c>
      <c r="J534" s="37" t="str">
        <f>IF(J528="FIN","FIN",IF(J533=J527,"","FIN"))</f>
        <v>FIN</v>
      </c>
      <c r="K534" s="16" t="s">
        <v>5</v>
      </c>
      <c r="L534" s="16">
        <f>IF(M534&gt;0,0,P534)</f>
        <v>0</v>
      </c>
      <c r="M534" s="16">
        <f>IF(P535&gt;0,1,0)</f>
        <v>0</v>
      </c>
      <c r="N534" s="16">
        <f>IF(M534=1,-1/COUNTA(Q534:Q537),0)</f>
        <v>0</v>
      </c>
      <c r="O534" s="16">
        <f>COUNTA(B534:B537)</f>
        <v>0</v>
      </c>
      <c r="P534" s="16">
        <f>COUNTIF(R534:R537,R533)</f>
        <v>0</v>
      </c>
      <c r="Q534" s="17" t="s">
        <v>0</v>
      </c>
      <c r="R534" s="16" t="str">
        <f>CONCATENATE(B534,Q534)</f>
        <v>A</v>
      </c>
      <c r="S534" s="16">
        <f>IF(P534&gt;0,P534+O534,O534*3)</f>
        <v>0</v>
      </c>
    </row>
    <row r="535" spans="1:19" ht="15.6" x14ac:dyDescent="0.25">
      <c r="A535" s="185"/>
      <c r="B535" s="25"/>
      <c r="C535" s="21" t="str">
        <f>+CONCATENATE(I535," ",G535)</f>
        <v xml:space="preserve">b) </v>
      </c>
      <c r="D535" s="22"/>
      <c r="G535" s="34" t="str">
        <f>IF(J534="FIN","",LOOKUP(I533,DATOS!A:A,DATOS!K:K))</f>
        <v/>
      </c>
      <c r="I535" s="31" t="s">
        <v>52</v>
      </c>
      <c r="K535" s="16">
        <f>S534</f>
        <v>0</v>
      </c>
      <c r="L535" s="16"/>
      <c r="M535" s="16"/>
      <c r="N535" s="16"/>
      <c r="O535" s="16"/>
      <c r="P535" s="16">
        <f>O534-P534</f>
        <v>0</v>
      </c>
      <c r="Q535" s="17" t="s">
        <v>1</v>
      </c>
      <c r="R535" s="16" t="str">
        <f>CONCATENATE(B535,Q535)</f>
        <v>B</v>
      </c>
      <c r="S535" s="16"/>
    </row>
    <row r="536" spans="1:19" ht="15.6" x14ac:dyDescent="0.25">
      <c r="A536" s="185"/>
      <c r="B536" s="25"/>
      <c r="C536" s="21" t="str">
        <f>+CONCATENATE(I536," ",G536)</f>
        <v xml:space="preserve">c) </v>
      </c>
      <c r="D536" s="22"/>
      <c r="G536" s="34" t="str">
        <f>IF(J534="FIN","",LOOKUP(I533,DATOS!A:A,DATOS!L:L))</f>
        <v/>
      </c>
      <c r="I536" s="31" t="s">
        <v>51</v>
      </c>
      <c r="K536" s="16"/>
      <c r="L536" s="16"/>
      <c r="M536" s="16"/>
      <c r="N536" s="16"/>
      <c r="O536" s="16"/>
      <c r="P536" s="16"/>
      <c r="Q536" s="17" t="s">
        <v>2</v>
      </c>
      <c r="R536" s="16" t="str">
        <f>CONCATENATE(B536,Q536)</f>
        <v>C</v>
      </c>
      <c r="S536" s="16"/>
    </row>
    <row r="537" spans="1:19" ht="15.6" x14ac:dyDescent="0.25">
      <c r="A537" s="185"/>
      <c r="B537" s="25"/>
      <c r="C537" s="21" t="str">
        <f>+CONCATENATE(I537," ",G537)</f>
        <v xml:space="preserve">d) </v>
      </c>
      <c r="D537" s="22"/>
      <c r="G537" s="34" t="str">
        <f>IF(J534="FIN","",LOOKUP(I533,DATOS!A:A,DATOS!M:M))</f>
        <v/>
      </c>
      <c r="I537" s="31" t="s">
        <v>43</v>
      </c>
      <c r="K537" s="16"/>
      <c r="L537" s="16"/>
      <c r="M537" s="16"/>
      <c r="N537" s="16"/>
      <c r="O537" s="16"/>
      <c r="P537" s="16"/>
      <c r="Q537" s="17" t="s">
        <v>3</v>
      </c>
      <c r="R537" s="16" t="str">
        <f>CONCATENATE(B537,Q537)</f>
        <v>D</v>
      </c>
      <c r="S537" s="16"/>
    </row>
    <row r="538" spans="1:19" ht="15.6" x14ac:dyDescent="0.25">
      <c r="A538" s="9"/>
      <c r="B538" s="26"/>
      <c r="C538" s="23"/>
      <c r="D538" s="24"/>
      <c r="J538" s="15"/>
    </row>
    <row r="539" spans="1:19" ht="15.6" x14ac:dyDescent="0.25">
      <c r="A539" s="9"/>
      <c r="B539" s="27"/>
      <c r="C539" s="19" t="str">
        <f>+CONCATENATE(K539,".- ",G539)</f>
        <v xml:space="preserve">90.- </v>
      </c>
      <c r="D539" s="20"/>
      <c r="E539" s="9"/>
      <c r="F539" s="9"/>
      <c r="G539" s="36" t="str">
        <f>IF(J540="FIN","",LOOKUP(I539,DATOS!A:A,DATOS!G:G))</f>
        <v/>
      </c>
      <c r="H539" s="36">
        <f>IF(J540="FIN",0,LOOKUP(I539,DATOS!A:A,DATOS!N:N))</f>
        <v>0</v>
      </c>
      <c r="I539" s="31">
        <f>+I533+1</f>
        <v>585</v>
      </c>
      <c r="J539" s="56">
        <f>IF(LOOKUP(I539,DATOS!A:A,DATOS!C:C)=0,J533,(LOOKUP(I539,DATOS!A:A,DATOS!C:C)))</f>
        <v>10</v>
      </c>
      <c r="K539" s="18">
        <f>+K533+1</f>
        <v>90</v>
      </c>
      <c r="L539" s="16" t="s">
        <v>31</v>
      </c>
      <c r="M539" s="16" t="s">
        <v>32</v>
      </c>
      <c r="N539" s="16" t="s">
        <v>37</v>
      </c>
      <c r="O539" s="16" t="s">
        <v>33</v>
      </c>
      <c r="P539" s="16" t="s">
        <v>34</v>
      </c>
      <c r="Q539" s="16" t="s">
        <v>35</v>
      </c>
      <c r="R539" s="16" t="str">
        <f>CONCATENATE("X",H539)</f>
        <v>X0</v>
      </c>
      <c r="S539" s="16" t="s">
        <v>36</v>
      </c>
    </row>
    <row r="540" spans="1:19" ht="15.6" x14ac:dyDescent="0.25">
      <c r="A540" s="185">
        <f>IF($E$2="X",0,IF(K541&gt;2,H539,K541))</f>
        <v>0</v>
      </c>
      <c r="B540" s="25"/>
      <c r="C540" s="21" t="str">
        <f>+CONCATENATE(I540," ",G540)</f>
        <v xml:space="preserve">a) </v>
      </c>
      <c r="D540" s="22"/>
      <c r="G540" s="34" t="str">
        <f>IF(J540="FIN","",LOOKUP(I539,DATOS!A:A,DATOS!J:J))</f>
        <v/>
      </c>
      <c r="I540" s="31" t="s">
        <v>53</v>
      </c>
      <c r="J540" s="37" t="str">
        <f>IF(J534="FIN","FIN",IF(J539=J533,"","FIN"))</f>
        <v>FIN</v>
      </c>
      <c r="K540" s="16" t="s">
        <v>5</v>
      </c>
      <c r="L540" s="16">
        <f>IF(M540&gt;0,0,P540)</f>
        <v>0</v>
      </c>
      <c r="M540" s="16">
        <f>IF(P541&gt;0,1,0)</f>
        <v>0</v>
      </c>
      <c r="N540" s="16">
        <f>IF(M540=1,-1/COUNTA(Q540:Q543),0)</f>
        <v>0</v>
      </c>
      <c r="O540" s="16">
        <f>COUNTA(B540:B543)</f>
        <v>0</v>
      </c>
      <c r="P540" s="16">
        <f>COUNTIF(R540:R543,R539)</f>
        <v>0</v>
      </c>
      <c r="Q540" s="17" t="s">
        <v>0</v>
      </c>
      <c r="R540" s="16" t="str">
        <f>CONCATENATE(B540,Q540)</f>
        <v>A</v>
      </c>
      <c r="S540" s="16">
        <f>IF(P540&gt;0,P540+O540,O540*3)</f>
        <v>0</v>
      </c>
    </row>
    <row r="541" spans="1:19" ht="15.6" x14ac:dyDescent="0.25">
      <c r="A541" s="185"/>
      <c r="B541" s="25"/>
      <c r="C541" s="21" t="str">
        <f>+CONCATENATE(I541," ",G541)</f>
        <v xml:space="preserve">b) </v>
      </c>
      <c r="D541" s="22"/>
      <c r="G541" s="34" t="str">
        <f>IF(J540="FIN","",LOOKUP(I539,DATOS!A:A,DATOS!K:K))</f>
        <v/>
      </c>
      <c r="I541" s="31" t="s">
        <v>52</v>
      </c>
      <c r="K541" s="16">
        <f>S540</f>
        <v>0</v>
      </c>
      <c r="L541" s="16"/>
      <c r="M541" s="16"/>
      <c r="N541" s="16"/>
      <c r="O541" s="16"/>
      <c r="P541" s="16">
        <f>O540-P540</f>
        <v>0</v>
      </c>
      <c r="Q541" s="17" t="s">
        <v>1</v>
      </c>
      <c r="R541" s="16" t="str">
        <f>CONCATENATE(B541,Q541)</f>
        <v>B</v>
      </c>
      <c r="S541" s="16"/>
    </row>
    <row r="542" spans="1:19" ht="15.6" x14ac:dyDescent="0.25">
      <c r="A542" s="185"/>
      <c r="B542" s="25"/>
      <c r="C542" s="21" t="str">
        <f>+CONCATENATE(I542," ",G542)</f>
        <v xml:space="preserve">c) </v>
      </c>
      <c r="D542" s="22"/>
      <c r="G542" s="34" t="str">
        <f>IF(J540="FIN","",LOOKUP(I539,DATOS!A:A,DATOS!L:L))</f>
        <v/>
      </c>
      <c r="I542" s="31" t="s">
        <v>51</v>
      </c>
      <c r="K542" s="16"/>
      <c r="L542" s="16"/>
      <c r="M542" s="16"/>
      <c r="N542" s="16"/>
      <c r="O542" s="16"/>
      <c r="P542" s="16"/>
      <c r="Q542" s="17" t="s">
        <v>2</v>
      </c>
      <c r="R542" s="16" t="str">
        <f>CONCATENATE(B542,Q542)</f>
        <v>C</v>
      </c>
      <c r="S542" s="16"/>
    </row>
    <row r="543" spans="1:19" ht="15.6" x14ac:dyDescent="0.25">
      <c r="A543" s="185"/>
      <c r="B543" s="25"/>
      <c r="C543" s="21" t="str">
        <f>+CONCATENATE(I543," ",G543)</f>
        <v xml:space="preserve">d) </v>
      </c>
      <c r="D543" s="22"/>
      <c r="G543" s="34" t="str">
        <f>IF(J540="FIN","",LOOKUP(I539,DATOS!A:A,DATOS!M:M))</f>
        <v/>
      </c>
      <c r="I543" s="31" t="s">
        <v>43</v>
      </c>
      <c r="K543" s="16"/>
      <c r="L543" s="16"/>
      <c r="M543" s="16"/>
      <c r="N543" s="16"/>
      <c r="O543" s="16"/>
      <c r="P543" s="16"/>
      <c r="Q543" s="17" t="s">
        <v>3</v>
      </c>
      <c r="R543" s="16" t="str">
        <f>CONCATENATE(B543,Q543)</f>
        <v>D</v>
      </c>
      <c r="S543" s="16"/>
    </row>
    <row r="544" spans="1:19" ht="15.6" x14ac:dyDescent="0.25">
      <c r="A544" s="9"/>
      <c r="B544" s="26"/>
      <c r="C544" s="23"/>
      <c r="D544" s="24"/>
      <c r="J544" s="15"/>
    </row>
    <row r="545" spans="1:19" ht="15.6" x14ac:dyDescent="0.25">
      <c r="A545" s="9"/>
      <c r="B545" s="27"/>
      <c r="C545" s="19" t="str">
        <f>+CONCATENATE(K545,".- ",G545)</f>
        <v xml:space="preserve">91.- </v>
      </c>
      <c r="D545" s="20"/>
      <c r="E545" s="9"/>
      <c r="F545" s="9"/>
      <c r="G545" s="36" t="str">
        <f>IF(J546="FIN","",LOOKUP(I545,DATOS!A:A,DATOS!G:G))</f>
        <v/>
      </c>
      <c r="H545" s="36">
        <f>IF(J546="FIN",0,LOOKUP(I545,DATOS!A:A,DATOS!N:N))</f>
        <v>0</v>
      </c>
      <c r="I545" s="31">
        <f>+I539+1</f>
        <v>586</v>
      </c>
      <c r="J545" s="56">
        <f>IF(LOOKUP(I545,DATOS!A:A,DATOS!C:C)=0,J539,(LOOKUP(I545,DATOS!A:A,DATOS!C:C)))</f>
        <v>10</v>
      </c>
      <c r="K545" s="18">
        <f>+K539+1</f>
        <v>91</v>
      </c>
      <c r="L545" s="16" t="s">
        <v>31</v>
      </c>
      <c r="M545" s="16" t="s">
        <v>32</v>
      </c>
      <c r="N545" s="16" t="s">
        <v>37</v>
      </c>
      <c r="O545" s="16" t="s">
        <v>33</v>
      </c>
      <c r="P545" s="16" t="s">
        <v>34</v>
      </c>
      <c r="Q545" s="16" t="s">
        <v>35</v>
      </c>
      <c r="R545" s="16" t="str">
        <f>CONCATENATE("X",H545)</f>
        <v>X0</v>
      </c>
      <c r="S545" s="16" t="s">
        <v>36</v>
      </c>
    </row>
    <row r="546" spans="1:19" ht="15.6" x14ac:dyDescent="0.25">
      <c r="A546" s="185">
        <f>IF($E$2="X",0,IF(K547&gt;2,H545,K547))</f>
        <v>0</v>
      </c>
      <c r="B546" s="25"/>
      <c r="C546" s="21" t="str">
        <f>+CONCATENATE(I546," ",G546)</f>
        <v xml:space="preserve">a) </v>
      </c>
      <c r="D546" s="22"/>
      <c r="G546" s="34" t="str">
        <f>IF(J546="FIN","",LOOKUP(I545,DATOS!A:A,DATOS!J:J))</f>
        <v/>
      </c>
      <c r="I546" s="31" t="s">
        <v>53</v>
      </c>
      <c r="J546" s="37" t="str">
        <f>IF(J540="FIN","FIN",IF(J545=J539,"","FIN"))</f>
        <v>FIN</v>
      </c>
      <c r="K546" s="16" t="s">
        <v>5</v>
      </c>
      <c r="L546" s="16">
        <f>IF(M546&gt;0,0,P546)</f>
        <v>0</v>
      </c>
      <c r="M546" s="16">
        <f>IF(P547&gt;0,1,0)</f>
        <v>0</v>
      </c>
      <c r="N546" s="16">
        <f>IF(M546=1,-1/COUNTA(Q546:Q549),0)</f>
        <v>0</v>
      </c>
      <c r="O546" s="16">
        <f>COUNTA(B546:B549)</f>
        <v>0</v>
      </c>
      <c r="P546" s="16">
        <f>COUNTIF(R546:R549,R545)</f>
        <v>0</v>
      </c>
      <c r="Q546" s="17" t="s">
        <v>0</v>
      </c>
      <c r="R546" s="16" t="str">
        <f>CONCATENATE(B546,Q546)</f>
        <v>A</v>
      </c>
      <c r="S546" s="16">
        <f>IF(P546&gt;0,P546+O546,O546*3)</f>
        <v>0</v>
      </c>
    </row>
    <row r="547" spans="1:19" ht="15.6" x14ac:dyDescent="0.25">
      <c r="A547" s="185"/>
      <c r="B547" s="25"/>
      <c r="C547" s="21" t="str">
        <f>+CONCATENATE(I547," ",G547)</f>
        <v xml:space="preserve">b) </v>
      </c>
      <c r="D547" s="22"/>
      <c r="G547" s="34" t="str">
        <f>IF(J546="FIN","",LOOKUP(I545,DATOS!A:A,DATOS!K:K))</f>
        <v/>
      </c>
      <c r="I547" s="31" t="s">
        <v>52</v>
      </c>
      <c r="K547" s="16">
        <f>S546</f>
        <v>0</v>
      </c>
      <c r="L547" s="16"/>
      <c r="M547" s="16"/>
      <c r="N547" s="16"/>
      <c r="O547" s="16"/>
      <c r="P547" s="16">
        <f>O546-P546</f>
        <v>0</v>
      </c>
      <c r="Q547" s="17" t="s">
        <v>1</v>
      </c>
      <c r="R547" s="16" t="str">
        <f>CONCATENATE(B547,Q547)</f>
        <v>B</v>
      </c>
      <c r="S547" s="16"/>
    </row>
    <row r="548" spans="1:19" ht="15.6" x14ac:dyDescent="0.25">
      <c r="A548" s="185"/>
      <c r="B548" s="25"/>
      <c r="C548" s="21" t="str">
        <f>+CONCATENATE(I548," ",G548)</f>
        <v xml:space="preserve">c) </v>
      </c>
      <c r="D548" s="22"/>
      <c r="G548" s="34" t="str">
        <f>IF(J546="FIN","",LOOKUP(I545,DATOS!A:A,DATOS!L:L))</f>
        <v/>
      </c>
      <c r="I548" s="31" t="s">
        <v>51</v>
      </c>
      <c r="K548" s="16"/>
      <c r="L548" s="16"/>
      <c r="M548" s="16"/>
      <c r="N548" s="16"/>
      <c r="O548" s="16"/>
      <c r="P548" s="16"/>
      <c r="Q548" s="17" t="s">
        <v>2</v>
      </c>
      <c r="R548" s="16" t="str">
        <f>CONCATENATE(B548,Q548)</f>
        <v>C</v>
      </c>
      <c r="S548" s="16"/>
    </row>
    <row r="549" spans="1:19" ht="15.6" x14ac:dyDescent="0.25">
      <c r="A549" s="185"/>
      <c r="B549" s="25"/>
      <c r="C549" s="21" t="str">
        <f>+CONCATENATE(I549," ",G549)</f>
        <v xml:space="preserve">d) </v>
      </c>
      <c r="D549" s="22"/>
      <c r="G549" s="34" t="str">
        <f>IF(J546="FIN","",LOOKUP(I545,DATOS!A:A,DATOS!M:M))</f>
        <v/>
      </c>
      <c r="I549" s="31" t="s">
        <v>43</v>
      </c>
      <c r="K549" s="16"/>
      <c r="L549" s="16"/>
      <c r="M549" s="16"/>
      <c r="N549" s="16"/>
      <c r="O549" s="16"/>
      <c r="P549" s="16"/>
      <c r="Q549" s="17" t="s">
        <v>3</v>
      </c>
      <c r="R549" s="16" t="str">
        <f>CONCATENATE(B549,Q549)</f>
        <v>D</v>
      </c>
      <c r="S549" s="16"/>
    </row>
    <row r="550" spans="1:19" ht="15.6" x14ac:dyDescent="0.25">
      <c r="A550" s="9"/>
      <c r="B550" s="26"/>
      <c r="C550" s="23"/>
      <c r="D550" s="24"/>
      <c r="J550" s="15"/>
    </row>
    <row r="551" spans="1:19" ht="15.6" x14ac:dyDescent="0.25">
      <c r="A551" s="9"/>
      <c r="B551" s="27"/>
      <c r="C551" s="19" t="str">
        <f>+CONCATENATE(K551,".- ",G551)</f>
        <v xml:space="preserve">92.- </v>
      </c>
      <c r="D551" s="20"/>
      <c r="E551" s="9"/>
      <c r="F551" s="9"/>
      <c r="G551" s="36" t="str">
        <f>IF(J552="FIN","",LOOKUP(I551,DATOS!A:A,DATOS!G:G))</f>
        <v/>
      </c>
      <c r="H551" s="36">
        <f>IF(J552="FIN",0,LOOKUP(I551,DATOS!A:A,DATOS!N:N))</f>
        <v>0</v>
      </c>
      <c r="I551" s="31">
        <f>+I545+1</f>
        <v>587</v>
      </c>
      <c r="J551" s="56">
        <f>IF(LOOKUP(I551,DATOS!A:A,DATOS!C:C)=0,J545,(LOOKUP(I551,DATOS!A:A,DATOS!C:C)))</f>
        <v>10</v>
      </c>
      <c r="K551" s="18">
        <f>+K545+1</f>
        <v>92</v>
      </c>
      <c r="L551" s="16" t="s">
        <v>31</v>
      </c>
      <c r="M551" s="16" t="s">
        <v>32</v>
      </c>
      <c r="N551" s="16" t="s">
        <v>37</v>
      </c>
      <c r="O551" s="16" t="s">
        <v>33</v>
      </c>
      <c r="P551" s="16" t="s">
        <v>34</v>
      </c>
      <c r="Q551" s="16" t="s">
        <v>35</v>
      </c>
      <c r="R551" s="16" t="str">
        <f>CONCATENATE("X",H551)</f>
        <v>X0</v>
      </c>
      <c r="S551" s="16" t="s">
        <v>36</v>
      </c>
    </row>
    <row r="552" spans="1:19" ht="15.6" x14ac:dyDescent="0.25">
      <c r="A552" s="185">
        <f>IF($E$2="X",0,IF(K553&gt;2,H551,K553))</f>
        <v>0</v>
      </c>
      <c r="B552" s="25"/>
      <c r="C552" s="21" t="str">
        <f>+CONCATENATE(I552," ",G552)</f>
        <v xml:space="preserve">a) </v>
      </c>
      <c r="D552" s="22"/>
      <c r="G552" s="34" t="str">
        <f>IF(J552="FIN","",LOOKUP(I551,DATOS!A:A,DATOS!J:J))</f>
        <v/>
      </c>
      <c r="I552" s="31" t="s">
        <v>53</v>
      </c>
      <c r="J552" s="37" t="str">
        <f>IF(J546="FIN","FIN",IF(J551=J545,"","FIN"))</f>
        <v>FIN</v>
      </c>
      <c r="K552" s="16" t="s">
        <v>5</v>
      </c>
      <c r="L552" s="16">
        <f>IF(M552&gt;0,0,P552)</f>
        <v>0</v>
      </c>
      <c r="M552" s="16">
        <f>IF(P553&gt;0,1,0)</f>
        <v>0</v>
      </c>
      <c r="N552" s="16">
        <f>IF(M552=1,-1/COUNTA(Q552:Q555),0)</f>
        <v>0</v>
      </c>
      <c r="O552" s="16">
        <f>COUNTA(B552:B555)</f>
        <v>0</v>
      </c>
      <c r="P552" s="16">
        <f>COUNTIF(R552:R555,R551)</f>
        <v>0</v>
      </c>
      <c r="Q552" s="17" t="s">
        <v>0</v>
      </c>
      <c r="R552" s="16" t="str">
        <f>CONCATENATE(B552,Q552)</f>
        <v>A</v>
      </c>
      <c r="S552" s="16">
        <f>IF(P552&gt;0,P552+O552,O552*3)</f>
        <v>0</v>
      </c>
    </row>
    <row r="553" spans="1:19" ht="15.6" x14ac:dyDescent="0.25">
      <c r="A553" s="185"/>
      <c r="B553" s="25"/>
      <c r="C553" s="21" t="str">
        <f>+CONCATENATE(I553," ",G553)</f>
        <v xml:space="preserve">b) </v>
      </c>
      <c r="D553" s="22"/>
      <c r="G553" s="34" t="str">
        <f>IF(J552="FIN","",LOOKUP(I551,DATOS!A:A,DATOS!K:K))</f>
        <v/>
      </c>
      <c r="I553" s="31" t="s">
        <v>52</v>
      </c>
      <c r="K553" s="16">
        <f>S552</f>
        <v>0</v>
      </c>
      <c r="L553" s="16"/>
      <c r="M553" s="16"/>
      <c r="N553" s="16"/>
      <c r="O553" s="16"/>
      <c r="P553" s="16">
        <f>O552-P552</f>
        <v>0</v>
      </c>
      <c r="Q553" s="17" t="s">
        <v>1</v>
      </c>
      <c r="R553" s="16" t="str">
        <f>CONCATENATE(B553,Q553)</f>
        <v>B</v>
      </c>
      <c r="S553" s="16"/>
    </row>
    <row r="554" spans="1:19" ht="15.6" x14ac:dyDescent="0.25">
      <c r="A554" s="185"/>
      <c r="B554" s="25"/>
      <c r="C554" s="21" t="str">
        <f>+CONCATENATE(I554," ",G554)</f>
        <v xml:space="preserve">c) </v>
      </c>
      <c r="D554" s="22"/>
      <c r="G554" s="34" t="str">
        <f>IF(J552="FIN","",LOOKUP(I551,DATOS!A:A,DATOS!L:L))</f>
        <v/>
      </c>
      <c r="I554" s="31" t="s">
        <v>51</v>
      </c>
      <c r="K554" s="16"/>
      <c r="L554" s="16"/>
      <c r="M554" s="16"/>
      <c r="N554" s="16"/>
      <c r="O554" s="16"/>
      <c r="P554" s="16"/>
      <c r="Q554" s="17" t="s">
        <v>2</v>
      </c>
      <c r="R554" s="16" t="str">
        <f>CONCATENATE(B554,Q554)</f>
        <v>C</v>
      </c>
      <c r="S554" s="16"/>
    </row>
    <row r="555" spans="1:19" ht="15.6" x14ac:dyDescent="0.25">
      <c r="A555" s="185"/>
      <c r="B555" s="25"/>
      <c r="C555" s="21" t="str">
        <f>+CONCATENATE(I555," ",G555)</f>
        <v xml:space="preserve">d) </v>
      </c>
      <c r="D555" s="22"/>
      <c r="G555" s="34" t="str">
        <f>IF(J552="FIN","",LOOKUP(I551,DATOS!A:A,DATOS!M:M))</f>
        <v/>
      </c>
      <c r="I555" s="31" t="s">
        <v>43</v>
      </c>
      <c r="K555" s="16"/>
      <c r="L555" s="16"/>
      <c r="M555" s="16"/>
      <c r="N555" s="16"/>
      <c r="O555" s="16"/>
      <c r="P555" s="16"/>
      <c r="Q555" s="17" t="s">
        <v>3</v>
      </c>
      <c r="R555" s="16" t="str">
        <f>CONCATENATE(B555,Q555)</f>
        <v>D</v>
      </c>
      <c r="S555" s="16"/>
    </row>
    <row r="556" spans="1:19" ht="15.6" x14ac:dyDescent="0.25">
      <c r="A556" s="9"/>
      <c r="B556" s="26"/>
      <c r="C556" s="23"/>
      <c r="D556" s="24"/>
      <c r="J556" s="15"/>
    </row>
    <row r="557" spans="1:19" ht="15.6" x14ac:dyDescent="0.25">
      <c r="A557" s="9"/>
      <c r="B557" s="27"/>
      <c r="C557" s="19" t="str">
        <f>+CONCATENATE(K557,".- ",G557)</f>
        <v xml:space="preserve">93.- </v>
      </c>
      <c r="D557" s="20"/>
      <c r="E557" s="9"/>
      <c r="F557" s="9"/>
      <c r="G557" s="36" t="str">
        <f>IF(J558="FIN","",LOOKUP(I557,DATOS!A:A,DATOS!G:G))</f>
        <v/>
      </c>
      <c r="H557" s="36">
        <f>IF(J558="FIN",0,LOOKUP(I557,DATOS!A:A,DATOS!N:N))</f>
        <v>0</v>
      </c>
      <c r="I557" s="31">
        <f>+I551+1</f>
        <v>588</v>
      </c>
      <c r="J557" s="56">
        <f>IF(LOOKUP(I557,DATOS!A:A,DATOS!C:C)=0,J551,(LOOKUP(I557,DATOS!A:A,DATOS!C:C)))</f>
        <v>10</v>
      </c>
      <c r="K557" s="18">
        <f>+K551+1</f>
        <v>93</v>
      </c>
      <c r="L557" s="16" t="s">
        <v>31</v>
      </c>
      <c r="M557" s="16" t="s">
        <v>32</v>
      </c>
      <c r="N557" s="16" t="s">
        <v>37</v>
      </c>
      <c r="O557" s="16" t="s">
        <v>33</v>
      </c>
      <c r="P557" s="16" t="s">
        <v>34</v>
      </c>
      <c r="Q557" s="16" t="s">
        <v>35</v>
      </c>
      <c r="R557" s="16" t="str">
        <f>CONCATENATE("X",H557)</f>
        <v>X0</v>
      </c>
      <c r="S557" s="16" t="s">
        <v>36</v>
      </c>
    </row>
    <row r="558" spans="1:19" ht="15.6" x14ac:dyDescent="0.25">
      <c r="A558" s="185">
        <f>IF($E$2="X",0,IF(K559&gt;2,H557,K559))</f>
        <v>0</v>
      </c>
      <c r="B558" s="25"/>
      <c r="C558" s="21" t="str">
        <f>+CONCATENATE(I558," ",G558)</f>
        <v xml:space="preserve">a) </v>
      </c>
      <c r="D558" s="22"/>
      <c r="G558" s="34" t="str">
        <f>IF(J558="FIN","",LOOKUP(I557,DATOS!A:A,DATOS!J:J))</f>
        <v/>
      </c>
      <c r="I558" s="31" t="s">
        <v>53</v>
      </c>
      <c r="J558" s="37" t="str">
        <f>IF(J552="FIN","FIN",IF(J557=J551,"","FIN"))</f>
        <v>FIN</v>
      </c>
      <c r="K558" s="16" t="s">
        <v>5</v>
      </c>
      <c r="L558" s="16">
        <f>IF(M558&gt;0,0,P558)</f>
        <v>0</v>
      </c>
      <c r="M558" s="16">
        <f>IF(P559&gt;0,1,0)</f>
        <v>0</v>
      </c>
      <c r="N558" s="16">
        <f>IF(M558=1,-1/COUNTA(Q558:Q561),0)</f>
        <v>0</v>
      </c>
      <c r="O558" s="16">
        <f>COUNTA(B558:B561)</f>
        <v>0</v>
      </c>
      <c r="P558" s="16">
        <f>COUNTIF(R558:R561,R557)</f>
        <v>0</v>
      </c>
      <c r="Q558" s="17" t="s">
        <v>0</v>
      </c>
      <c r="R558" s="16" t="str">
        <f>CONCATENATE(B558,Q558)</f>
        <v>A</v>
      </c>
      <c r="S558" s="16">
        <f>IF(P558&gt;0,P558+O558,O558*3)</f>
        <v>0</v>
      </c>
    </row>
    <row r="559" spans="1:19" ht="15.6" x14ac:dyDescent="0.25">
      <c r="A559" s="185"/>
      <c r="B559" s="25"/>
      <c r="C559" s="21" t="str">
        <f>+CONCATENATE(I559," ",G559)</f>
        <v xml:space="preserve">b) </v>
      </c>
      <c r="D559" s="22"/>
      <c r="G559" s="34" t="str">
        <f>IF(J558="FIN","",LOOKUP(I557,DATOS!A:A,DATOS!K:K))</f>
        <v/>
      </c>
      <c r="I559" s="31" t="s">
        <v>52</v>
      </c>
      <c r="K559" s="16">
        <f>S558</f>
        <v>0</v>
      </c>
      <c r="L559" s="16"/>
      <c r="M559" s="16"/>
      <c r="N559" s="16"/>
      <c r="O559" s="16"/>
      <c r="P559" s="16">
        <f>O558-P558</f>
        <v>0</v>
      </c>
      <c r="Q559" s="17" t="s">
        <v>1</v>
      </c>
      <c r="R559" s="16" t="str">
        <f>CONCATENATE(B559,Q559)</f>
        <v>B</v>
      </c>
      <c r="S559" s="16"/>
    </row>
    <row r="560" spans="1:19" ht="15.6" x14ac:dyDescent="0.25">
      <c r="A560" s="185"/>
      <c r="B560" s="25"/>
      <c r="C560" s="21" t="str">
        <f>+CONCATENATE(I560," ",G560)</f>
        <v xml:space="preserve">c) </v>
      </c>
      <c r="D560" s="22"/>
      <c r="G560" s="34" t="str">
        <f>IF(J558="FIN","",LOOKUP(I557,DATOS!A:A,DATOS!L:L))</f>
        <v/>
      </c>
      <c r="I560" s="31" t="s">
        <v>51</v>
      </c>
      <c r="K560" s="16"/>
      <c r="L560" s="16"/>
      <c r="M560" s="16"/>
      <c r="N560" s="16"/>
      <c r="O560" s="16"/>
      <c r="P560" s="16"/>
      <c r="Q560" s="17" t="s">
        <v>2</v>
      </c>
      <c r="R560" s="16" t="str">
        <f>CONCATENATE(B560,Q560)</f>
        <v>C</v>
      </c>
      <c r="S560" s="16"/>
    </row>
    <row r="561" spans="1:19" ht="15.6" x14ac:dyDescent="0.25">
      <c r="A561" s="185"/>
      <c r="B561" s="25"/>
      <c r="C561" s="21" t="str">
        <f>+CONCATENATE(I561," ",G561)</f>
        <v xml:space="preserve">d) </v>
      </c>
      <c r="D561" s="22"/>
      <c r="G561" s="34" t="str">
        <f>IF(J558="FIN","",LOOKUP(I557,DATOS!A:A,DATOS!M:M))</f>
        <v/>
      </c>
      <c r="I561" s="31" t="s">
        <v>43</v>
      </c>
      <c r="K561" s="16"/>
      <c r="L561" s="16"/>
      <c r="M561" s="16"/>
      <c r="N561" s="16"/>
      <c r="O561" s="16"/>
      <c r="P561" s="16"/>
      <c r="Q561" s="17" t="s">
        <v>3</v>
      </c>
      <c r="R561" s="16" t="str">
        <f>CONCATENATE(B561,Q561)</f>
        <v>D</v>
      </c>
      <c r="S561" s="16"/>
    </row>
    <row r="562" spans="1:19" ht="15.6" x14ac:dyDescent="0.25">
      <c r="A562" s="9"/>
      <c r="B562" s="26"/>
      <c r="C562" s="23"/>
      <c r="D562" s="24"/>
      <c r="J562" s="15"/>
    </row>
    <row r="563" spans="1:19" ht="15.6" x14ac:dyDescent="0.25">
      <c r="A563" s="9"/>
      <c r="B563" s="27"/>
      <c r="C563" s="19" t="str">
        <f>+CONCATENATE(K563,".- ",G563)</f>
        <v xml:space="preserve">94.- </v>
      </c>
      <c r="D563" s="20"/>
      <c r="E563" s="9"/>
      <c r="F563" s="9"/>
      <c r="G563" s="36" t="str">
        <f>IF(J564="FIN","",LOOKUP(I563,DATOS!A:A,DATOS!G:G))</f>
        <v/>
      </c>
      <c r="H563" s="36">
        <f>IF(J564="FIN",0,LOOKUP(I563,DATOS!A:A,DATOS!N:N))</f>
        <v>0</v>
      </c>
      <c r="I563" s="31">
        <f>+I557+1</f>
        <v>589</v>
      </c>
      <c r="J563" s="56">
        <f>IF(LOOKUP(I563,DATOS!A:A,DATOS!C:C)=0,J557,(LOOKUP(I563,DATOS!A:A,DATOS!C:C)))</f>
        <v>10</v>
      </c>
      <c r="K563" s="18">
        <f>+K557+1</f>
        <v>94</v>
      </c>
      <c r="L563" s="16" t="s">
        <v>31</v>
      </c>
      <c r="M563" s="16" t="s">
        <v>32</v>
      </c>
      <c r="N563" s="16" t="s">
        <v>37</v>
      </c>
      <c r="O563" s="16" t="s">
        <v>33</v>
      </c>
      <c r="P563" s="16" t="s">
        <v>34</v>
      </c>
      <c r="Q563" s="16" t="s">
        <v>35</v>
      </c>
      <c r="R563" s="16" t="str">
        <f>CONCATENATE("X",H563)</f>
        <v>X0</v>
      </c>
      <c r="S563" s="16" t="s">
        <v>36</v>
      </c>
    </row>
    <row r="564" spans="1:19" ht="15.6" x14ac:dyDescent="0.25">
      <c r="A564" s="185">
        <f>IF($E$2="X",0,IF(K565&gt;2,H563,K565))</f>
        <v>0</v>
      </c>
      <c r="B564" s="25"/>
      <c r="C564" s="21" t="str">
        <f>+CONCATENATE(I564," ",G564)</f>
        <v xml:space="preserve">a) </v>
      </c>
      <c r="D564" s="22"/>
      <c r="G564" s="34" t="str">
        <f>IF(J564="FIN","",LOOKUP(I563,DATOS!A:A,DATOS!J:J))</f>
        <v/>
      </c>
      <c r="I564" s="31" t="s">
        <v>53</v>
      </c>
      <c r="J564" s="37" t="str">
        <f>IF(J558="FIN","FIN",IF(J563=J557,"","FIN"))</f>
        <v>FIN</v>
      </c>
      <c r="K564" s="16" t="s">
        <v>5</v>
      </c>
      <c r="L564" s="16">
        <f>IF(M564&gt;0,0,P564)</f>
        <v>0</v>
      </c>
      <c r="M564" s="16">
        <f>IF(P565&gt;0,1,0)</f>
        <v>0</v>
      </c>
      <c r="N564" s="16">
        <f>IF(M564=1,-1/COUNTA(Q564:Q567),0)</f>
        <v>0</v>
      </c>
      <c r="O564" s="16">
        <f>COUNTA(B564:B567)</f>
        <v>0</v>
      </c>
      <c r="P564" s="16">
        <f>COUNTIF(R564:R567,R563)</f>
        <v>0</v>
      </c>
      <c r="Q564" s="17" t="s">
        <v>0</v>
      </c>
      <c r="R564" s="16" t="str">
        <f>CONCATENATE(B564,Q564)</f>
        <v>A</v>
      </c>
      <c r="S564" s="16">
        <f>IF(P564&gt;0,P564+O564,O564*3)</f>
        <v>0</v>
      </c>
    </row>
    <row r="565" spans="1:19" ht="15.6" x14ac:dyDescent="0.25">
      <c r="A565" s="185"/>
      <c r="B565" s="25"/>
      <c r="C565" s="21" t="str">
        <f>+CONCATENATE(I565," ",G565)</f>
        <v xml:space="preserve">b) </v>
      </c>
      <c r="D565" s="22"/>
      <c r="G565" s="34" t="str">
        <f>IF(J564="FIN","",LOOKUP(I563,DATOS!A:A,DATOS!K:K))</f>
        <v/>
      </c>
      <c r="I565" s="31" t="s">
        <v>52</v>
      </c>
      <c r="K565" s="16">
        <f>S564</f>
        <v>0</v>
      </c>
      <c r="L565" s="16"/>
      <c r="M565" s="16"/>
      <c r="N565" s="16"/>
      <c r="O565" s="16"/>
      <c r="P565" s="16">
        <f>O564-P564</f>
        <v>0</v>
      </c>
      <c r="Q565" s="17" t="s">
        <v>1</v>
      </c>
      <c r="R565" s="16" t="str">
        <f>CONCATENATE(B565,Q565)</f>
        <v>B</v>
      </c>
      <c r="S565" s="16"/>
    </row>
    <row r="566" spans="1:19" ht="15.6" x14ac:dyDescent="0.25">
      <c r="A566" s="185"/>
      <c r="B566" s="25"/>
      <c r="C566" s="21" t="str">
        <f>+CONCATENATE(I566," ",G566)</f>
        <v xml:space="preserve">c) </v>
      </c>
      <c r="D566" s="22"/>
      <c r="G566" s="34" t="str">
        <f>IF(J564="FIN","",LOOKUP(I563,DATOS!A:A,DATOS!L:L))</f>
        <v/>
      </c>
      <c r="I566" s="31" t="s">
        <v>51</v>
      </c>
      <c r="K566" s="16"/>
      <c r="L566" s="16"/>
      <c r="M566" s="16"/>
      <c r="N566" s="16"/>
      <c r="O566" s="16"/>
      <c r="P566" s="16"/>
      <c r="Q566" s="17" t="s">
        <v>2</v>
      </c>
      <c r="R566" s="16" t="str">
        <f>CONCATENATE(B566,Q566)</f>
        <v>C</v>
      </c>
      <c r="S566" s="16"/>
    </row>
    <row r="567" spans="1:19" ht="15.6" x14ac:dyDescent="0.25">
      <c r="A567" s="185"/>
      <c r="B567" s="25"/>
      <c r="C567" s="21" t="str">
        <f>+CONCATENATE(I567," ",G567)</f>
        <v xml:space="preserve">d) </v>
      </c>
      <c r="D567" s="22"/>
      <c r="G567" s="34" t="str">
        <f>IF(J564="FIN","",LOOKUP(I563,DATOS!A:A,DATOS!M:M))</f>
        <v/>
      </c>
      <c r="I567" s="31" t="s">
        <v>43</v>
      </c>
      <c r="K567" s="16"/>
      <c r="L567" s="16"/>
      <c r="M567" s="16"/>
      <c r="N567" s="16"/>
      <c r="O567" s="16"/>
      <c r="P567" s="16"/>
      <c r="Q567" s="17" t="s">
        <v>3</v>
      </c>
      <c r="R567" s="16" t="str">
        <f>CONCATENATE(B567,Q567)</f>
        <v>D</v>
      </c>
      <c r="S567" s="16"/>
    </row>
    <row r="568" spans="1:19" ht="15.6" x14ac:dyDescent="0.25">
      <c r="A568" s="9"/>
      <c r="B568" s="26"/>
      <c r="C568" s="23"/>
      <c r="D568" s="24"/>
      <c r="J568" s="15"/>
    </row>
    <row r="569" spans="1:19" ht="15.6" x14ac:dyDescent="0.25">
      <c r="A569" s="9"/>
      <c r="B569" s="27"/>
      <c r="C569" s="19" t="str">
        <f>+CONCATENATE(K569,".- ",G569)</f>
        <v xml:space="preserve">95.- </v>
      </c>
      <c r="D569" s="20"/>
      <c r="E569" s="9"/>
      <c r="F569" s="9"/>
      <c r="G569" s="36" t="str">
        <f>IF(J570="FIN","",LOOKUP(I569,DATOS!A:A,DATOS!G:G))</f>
        <v/>
      </c>
      <c r="H569" s="36">
        <f>IF(J570="FIN",0,LOOKUP(I569,DATOS!A:A,DATOS!N:N))</f>
        <v>0</v>
      </c>
      <c r="I569" s="31">
        <f>+I563+1</f>
        <v>590</v>
      </c>
      <c r="J569" s="56">
        <f>IF(LOOKUP(I569,DATOS!A:A,DATOS!C:C)=0,J563,(LOOKUP(I569,DATOS!A:A,DATOS!C:C)))</f>
        <v>10</v>
      </c>
      <c r="K569" s="18">
        <f>+K563+1</f>
        <v>95</v>
      </c>
      <c r="L569" s="16" t="s">
        <v>31</v>
      </c>
      <c r="M569" s="16" t="s">
        <v>32</v>
      </c>
      <c r="N569" s="16" t="s">
        <v>37</v>
      </c>
      <c r="O569" s="16" t="s">
        <v>33</v>
      </c>
      <c r="P569" s="16" t="s">
        <v>34</v>
      </c>
      <c r="Q569" s="16" t="s">
        <v>35</v>
      </c>
      <c r="R569" s="16" t="str">
        <f>CONCATENATE("X",H569)</f>
        <v>X0</v>
      </c>
      <c r="S569" s="16" t="s">
        <v>36</v>
      </c>
    </row>
    <row r="570" spans="1:19" ht="15.6" x14ac:dyDescent="0.25">
      <c r="A570" s="185">
        <f>IF($E$2="X",0,IF(K571&gt;2,H569,K571))</f>
        <v>0</v>
      </c>
      <c r="B570" s="25"/>
      <c r="C570" s="21" t="str">
        <f>+CONCATENATE(I570," ",G570)</f>
        <v xml:space="preserve">a) </v>
      </c>
      <c r="D570" s="22"/>
      <c r="G570" s="34" t="str">
        <f>IF(J570="FIN","",LOOKUP(I569,DATOS!A:A,DATOS!J:J))</f>
        <v/>
      </c>
      <c r="I570" s="31" t="s">
        <v>53</v>
      </c>
      <c r="J570" s="37" t="str">
        <f>IF(J564="FIN","FIN",IF(J569=J563,"","FIN"))</f>
        <v>FIN</v>
      </c>
      <c r="K570" s="16" t="s">
        <v>5</v>
      </c>
      <c r="L570" s="16">
        <f>IF(M570&gt;0,0,P570)</f>
        <v>0</v>
      </c>
      <c r="M570" s="16">
        <f>IF(P571&gt;0,1,0)</f>
        <v>0</v>
      </c>
      <c r="N570" s="16">
        <f>IF(M570=1,-1/COUNTA(Q570:Q573),0)</f>
        <v>0</v>
      </c>
      <c r="O570" s="16">
        <f>COUNTA(B570:B573)</f>
        <v>0</v>
      </c>
      <c r="P570" s="16">
        <f>COUNTIF(R570:R573,R569)</f>
        <v>0</v>
      </c>
      <c r="Q570" s="17" t="s">
        <v>0</v>
      </c>
      <c r="R570" s="16" t="str">
        <f>CONCATENATE(B570,Q570)</f>
        <v>A</v>
      </c>
      <c r="S570" s="16">
        <f>IF(P570&gt;0,P570+O570,O570*3)</f>
        <v>0</v>
      </c>
    </row>
    <row r="571" spans="1:19" ht="15.6" x14ac:dyDescent="0.25">
      <c r="A571" s="185"/>
      <c r="B571" s="25"/>
      <c r="C571" s="21" t="str">
        <f>+CONCATENATE(I571," ",G571)</f>
        <v xml:space="preserve">b) </v>
      </c>
      <c r="D571" s="22"/>
      <c r="G571" s="34" t="str">
        <f>IF(J570="FIN","",LOOKUP(I569,DATOS!A:A,DATOS!K:K))</f>
        <v/>
      </c>
      <c r="I571" s="31" t="s">
        <v>52</v>
      </c>
      <c r="K571" s="16">
        <f>S570</f>
        <v>0</v>
      </c>
      <c r="L571" s="16"/>
      <c r="M571" s="16"/>
      <c r="N571" s="16"/>
      <c r="O571" s="16"/>
      <c r="P571" s="16">
        <f>O570-P570</f>
        <v>0</v>
      </c>
      <c r="Q571" s="17" t="s">
        <v>1</v>
      </c>
      <c r="R571" s="16" t="str">
        <f>CONCATENATE(B571,Q571)</f>
        <v>B</v>
      </c>
      <c r="S571" s="16"/>
    </row>
    <row r="572" spans="1:19" ht="15.6" x14ac:dyDescent="0.25">
      <c r="A572" s="185"/>
      <c r="B572" s="25"/>
      <c r="C572" s="21" t="str">
        <f>+CONCATENATE(I572," ",G572)</f>
        <v xml:space="preserve">c) </v>
      </c>
      <c r="D572" s="22"/>
      <c r="G572" s="34" t="str">
        <f>IF(J570="FIN","",LOOKUP(I569,DATOS!A:A,DATOS!L:L))</f>
        <v/>
      </c>
      <c r="I572" s="31" t="s">
        <v>51</v>
      </c>
      <c r="K572" s="16"/>
      <c r="L572" s="16"/>
      <c r="M572" s="16"/>
      <c r="N572" s="16"/>
      <c r="O572" s="16"/>
      <c r="P572" s="16"/>
      <c r="Q572" s="17" t="s">
        <v>2</v>
      </c>
      <c r="R572" s="16" t="str">
        <f>CONCATENATE(B572,Q572)</f>
        <v>C</v>
      </c>
      <c r="S572" s="16"/>
    </row>
    <row r="573" spans="1:19" ht="15.6" x14ac:dyDescent="0.25">
      <c r="A573" s="185"/>
      <c r="B573" s="25"/>
      <c r="C573" s="21" t="str">
        <f>+CONCATENATE(I573," ",G573)</f>
        <v xml:space="preserve">d) </v>
      </c>
      <c r="D573" s="22"/>
      <c r="G573" s="34" t="str">
        <f>IF(J570="FIN","",LOOKUP(I569,DATOS!A:A,DATOS!M:M))</f>
        <v/>
      </c>
      <c r="I573" s="31" t="s">
        <v>43</v>
      </c>
      <c r="K573" s="16"/>
      <c r="L573" s="16"/>
      <c r="M573" s="16"/>
      <c r="N573" s="16"/>
      <c r="O573" s="16"/>
      <c r="P573" s="16"/>
      <c r="Q573" s="17" t="s">
        <v>3</v>
      </c>
      <c r="R573" s="16" t="str">
        <f>CONCATENATE(B573,Q573)</f>
        <v>D</v>
      </c>
      <c r="S573" s="16"/>
    </row>
    <row r="574" spans="1:19" ht="15.6" x14ac:dyDescent="0.25">
      <c r="A574" s="9"/>
      <c r="B574" s="26"/>
      <c r="C574" s="23"/>
      <c r="D574" s="24"/>
      <c r="J574" s="15"/>
    </row>
    <row r="575" spans="1:19" ht="15.6" x14ac:dyDescent="0.25">
      <c r="A575" s="9"/>
      <c r="B575" s="27"/>
      <c r="C575" s="19" t="str">
        <f>+CONCATENATE(K575,".- ",G575)</f>
        <v xml:space="preserve">96.- </v>
      </c>
      <c r="D575" s="20"/>
      <c r="E575" s="9"/>
      <c r="F575" s="9"/>
      <c r="G575" s="36" t="str">
        <f>IF(J576="FIN","",LOOKUP(I575,DATOS!A:A,DATOS!G:G))</f>
        <v/>
      </c>
      <c r="H575" s="36">
        <f>IF(J576="FIN",0,LOOKUP(I575,DATOS!A:A,DATOS!N:N))</f>
        <v>0</v>
      </c>
      <c r="I575" s="31">
        <f>+I569+1</f>
        <v>591</v>
      </c>
      <c r="J575" s="56">
        <f>IF(LOOKUP(I575,DATOS!A:A,DATOS!C:C)=0,J569,(LOOKUP(I575,DATOS!A:A,DATOS!C:C)))</f>
        <v>10</v>
      </c>
      <c r="K575" s="18">
        <f>+K569+1</f>
        <v>96</v>
      </c>
      <c r="L575" s="16" t="s">
        <v>31</v>
      </c>
      <c r="M575" s="16" t="s">
        <v>32</v>
      </c>
      <c r="N575" s="16" t="s">
        <v>37</v>
      </c>
      <c r="O575" s="16" t="s">
        <v>33</v>
      </c>
      <c r="P575" s="16" t="s">
        <v>34</v>
      </c>
      <c r="Q575" s="16" t="s">
        <v>35</v>
      </c>
      <c r="R575" s="16" t="str">
        <f>CONCATENATE("X",H575)</f>
        <v>X0</v>
      </c>
      <c r="S575" s="16" t="s">
        <v>36</v>
      </c>
    </row>
    <row r="576" spans="1:19" ht="15.6" x14ac:dyDescent="0.25">
      <c r="A576" s="185">
        <f>IF($E$2="X",0,IF(K577&gt;2,H575,K577))</f>
        <v>0</v>
      </c>
      <c r="B576" s="25"/>
      <c r="C576" s="21" t="str">
        <f>+CONCATENATE(I576," ",G576)</f>
        <v xml:space="preserve">a) </v>
      </c>
      <c r="D576" s="22"/>
      <c r="G576" s="34" t="str">
        <f>IF(J576="FIN","",LOOKUP(I575,DATOS!A:A,DATOS!J:J))</f>
        <v/>
      </c>
      <c r="I576" s="31" t="s">
        <v>53</v>
      </c>
      <c r="J576" s="37" t="str">
        <f>IF(J570="FIN","FIN",IF(J575=J569,"","FIN"))</f>
        <v>FIN</v>
      </c>
      <c r="K576" s="16" t="s">
        <v>5</v>
      </c>
      <c r="L576" s="16">
        <f>IF(M576&gt;0,0,P576)</f>
        <v>0</v>
      </c>
      <c r="M576" s="16">
        <f>IF(P577&gt;0,1,0)</f>
        <v>0</v>
      </c>
      <c r="N576" s="16">
        <f>IF(M576=1,-1/COUNTA(Q576:Q579),0)</f>
        <v>0</v>
      </c>
      <c r="O576" s="16">
        <f>COUNTA(B576:B579)</f>
        <v>0</v>
      </c>
      <c r="P576" s="16">
        <f>COUNTIF(R576:R579,R575)</f>
        <v>0</v>
      </c>
      <c r="Q576" s="17" t="s">
        <v>0</v>
      </c>
      <c r="R576" s="16" t="str">
        <f>CONCATENATE(B576,Q576)</f>
        <v>A</v>
      </c>
      <c r="S576" s="16">
        <f>IF(P576&gt;0,P576+O576,O576*3)</f>
        <v>0</v>
      </c>
    </row>
    <row r="577" spans="1:19" ht="15.6" x14ac:dyDescent="0.25">
      <c r="A577" s="185"/>
      <c r="B577" s="25"/>
      <c r="C577" s="21" t="str">
        <f>+CONCATENATE(I577," ",G577)</f>
        <v xml:space="preserve">b) </v>
      </c>
      <c r="D577" s="22"/>
      <c r="G577" s="34" t="str">
        <f>IF(J576="FIN","",LOOKUP(I575,DATOS!A:A,DATOS!K:K))</f>
        <v/>
      </c>
      <c r="I577" s="31" t="s">
        <v>52</v>
      </c>
      <c r="K577" s="16">
        <f>S576</f>
        <v>0</v>
      </c>
      <c r="L577" s="16"/>
      <c r="M577" s="16"/>
      <c r="N577" s="16"/>
      <c r="O577" s="16"/>
      <c r="P577" s="16">
        <f>O576-P576</f>
        <v>0</v>
      </c>
      <c r="Q577" s="17" t="s">
        <v>1</v>
      </c>
      <c r="R577" s="16" t="str">
        <f>CONCATENATE(B577,Q577)</f>
        <v>B</v>
      </c>
      <c r="S577" s="16"/>
    </row>
    <row r="578" spans="1:19" ht="15.6" x14ac:dyDescent="0.25">
      <c r="A578" s="185"/>
      <c r="B578" s="25"/>
      <c r="C578" s="21" t="str">
        <f>+CONCATENATE(I578," ",G578)</f>
        <v xml:space="preserve">c) </v>
      </c>
      <c r="D578" s="22"/>
      <c r="G578" s="34" t="str">
        <f>IF(J576="FIN","",LOOKUP(I575,DATOS!A:A,DATOS!L:L))</f>
        <v/>
      </c>
      <c r="I578" s="31" t="s">
        <v>51</v>
      </c>
      <c r="K578" s="16"/>
      <c r="L578" s="16"/>
      <c r="M578" s="16"/>
      <c r="N578" s="16"/>
      <c r="O578" s="16"/>
      <c r="P578" s="16"/>
      <c r="Q578" s="17" t="s">
        <v>2</v>
      </c>
      <c r="R578" s="16" t="str">
        <f>CONCATENATE(B578,Q578)</f>
        <v>C</v>
      </c>
      <c r="S578" s="16"/>
    </row>
    <row r="579" spans="1:19" ht="15.6" x14ac:dyDescent="0.25">
      <c r="A579" s="185"/>
      <c r="B579" s="25"/>
      <c r="C579" s="21" t="str">
        <f>+CONCATENATE(I579," ",G579)</f>
        <v xml:space="preserve">d) </v>
      </c>
      <c r="D579" s="22"/>
      <c r="G579" s="34" t="str">
        <f>IF(J576="FIN","",LOOKUP(I575,DATOS!A:A,DATOS!M:M))</f>
        <v/>
      </c>
      <c r="I579" s="31" t="s">
        <v>43</v>
      </c>
      <c r="K579" s="16"/>
      <c r="L579" s="16"/>
      <c r="M579" s="16"/>
      <c r="N579" s="16"/>
      <c r="O579" s="16"/>
      <c r="P579" s="16"/>
      <c r="Q579" s="17" t="s">
        <v>3</v>
      </c>
      <c r="R579" s="16" t="str">
        <f>CONCATENATE(B579,Q579)</f>
        <v>D</v>
      </c>
      <c r="S579" s="16"/>
    </row>
    <row r="580" spans="1:19" ht="15.6" x14ac:dyDescent="0.25">
      <c r="A580" s="9"/>
      <c r="B580" s="26"/>
      <c r="C580" s="23"/>
      <c r="D580" s="24"/>
      <c r="J580" s="15"/>
    </row>
    <row r="581" spans="1:19" ht="15.6" x14ac:dyDescent="0.25">
      <c r="A581" s="9"/>
      <c r="B581" s="27"/>
      <c r="C581" s="19" t="str">
        <f>+CONCATENATE(K581,".- ",G581)</f>
        <v xml:space="preserve">97.- </v>
      </c>
      <c r="D581" s="20"/>
      <c r="E581" s="9"/>
      <c r="F581" s="9"/>
      <c r="G581" s="36" t="str">
        <f>IF(J582="FIN","",LOOKUP(I581,DATOS!A:A,DATOS!G:G))</f>
        <v/>
      </c>
      <c r="H581" s="36">
        <f>IF(J582="FIN",0,LOOKUP(I581,DATOS!A:A,DATOS!N:N))</f>
        <v>0</v>
      </c>
      <c r="I581" s="31">
        <f>+I575+1</f>
        <v>592</v>
      </c>
      <c r="J581" s="56">
        <f>IF(LOOKUP(I581,DATOS!A:A,DATOS!C:C)=0,J575,(LOOKUP(I581,DATOS!A:A,DATOS!C:C)))</f>
        <v>10</v>
      </c>
      <c r="K581" s="18">
        <f>+K575+1</f>
        <v>97</v>
      </c>
      <c r="L581" s="16" t="s">
        <v>31</v>
      </c>
      <c r="M581" s="16" t="s">
        <v>32</v>
      </c>
      <c r="N581" s="16" t="s">
        <v>37</v>
      </c>
      <c r="O581" s="16" t="s">
        <v>33</v>
      </c>
      <c r="P581" s="16" t="s">
        <v>34</v>
      </c>
      <c r="Q581" s="16" t="s">
        <v>35</v>
      </c>
      <c r="R581" s="16" t="str">
        <f>CONCATENATE("X",H581)</f>
        <v>X0</v>
      </c>
      <c r="S581" s="16" t="s">
        <v>36</v>
      </c>
    </row>
    <row r="582" spans="1:19" ht="15.6" x14ac:dyDescent="0.25">
      <c r="A582" s="185">
        <f>IF($E$2="X",0,IF(K583&gt;2,H581,K583))</f>
        <v>0</v>
      </c>
      <c r="B582" s="25"/>
      <c r="C582" s="21" t="str">
        <f>+CONCATENATE(I582," ",G582)</f>
        <v xml:space="preserve">a) </v>
      </c>
      <c r="D582" s="22"/>
      <c r="G582" s="34" t="str">
        <f>IF(J582="FIN","",LOOKUP(I581,DATOS!A:A,DATOS!J:J))</f>
        <v/>
      </c>
      <c r="I582" s="31" t="s">
        <v>53</v>
      </c>
      <c r="J582" s="37" t="str">
        <f>IF(J576="FIN","FIN",IF(J581=J575,"","FIN"))</f>
        <v>FIN</v>
      </c>
      <c r="K582" s="16" t="s">
        <v>5</v>
      </c>
      <c r="L582" s="16">
        <f>IF(M582&gt;0,0,P582)</f>
        <v>0</v>
      </c>
      <c r="M582" s="16">
        <f>IF(P583&gt;0,1,0)</f>
        <v>0</v>
      </c>
      <c r="N582" s="16">
        <f>IF(M582=1,-1/COUNTA(Q582:Q585),0)</f>
        <v>0</v>
      </c>
      <c r="O582" s="16">
        <f>COUNTA(B582:B585)</f>
        <v>0</v>
      </c>
      <c r="P582" s="16">
        <f>COUNTIF(R582:R585,R581)</f>
        <v>0</v>
      </c>
      <c r="Q582" s="17" t="s">
        <v>0</v>
      </c>
      <c r="R582" s="16" t="str">
        <f>CONCATENATE(B582,Q582)</f>
        <v>A</v>
      </c>
      <c r="S582" s="16">
        <f>IF(P582&gt;0,P582+O582,O582*3)</f>
        <v>0</v>
      </c>
    </row>
    <row r="583" spans="1:19" ht="15.6" x14ac:dyDescent="0.25">
      <c r="A583" s="185"/>
      <c r="B583" s="25"/>
      <c r="C583" s="21" t="str">
        <f>+CONCATENATE(I583," ",G583)</f>
        <v xml:space="preserve">b) </v>
      </c>
      <c r="D583" s="22"/>
      <c r="G583" s="34" t="str">
        <f>IF(J582="FIN","",LOOKUP(I581,DATOS!A:A,DATOS!K:K))</f>
        <v/>
      </c>
      <c r="I583" s="31" t="s">
        <v>52</v>
      </c>
      <c r="K583" s="16">
        <f>S582</f>
        <v>0</v>
      </c>
      <c r="L583" s="16"/>
      <c r="M583" s="16"/>
      <c r="N583" s="16"/>
      <c r="O583" s="16"/>
      <c r="P583" s="16">
        <f>O582-P582</f>
        <v>0</v>
      </c>
      <c r="Q583" s="17" t="s">
        <v>1</v>
      </c>
      <c r="R583" s="16" t="str">
        <f>CONCATENATE(B583,Q583)</f>
        <v>B</v>
      </c>
      <c r="S583" s="16"/>
    </row>
    <row r="584" spans="1:19" ht="15.6" x14ac:dyDescent="0.25">
      <c r="A584" s="185"/>
      <c r="B584" s="25"/>
      <c r="C584" s="21" t="str">
        <f>+CONCATENATE(I584," ",G584)</f>
        <v xml:space="preserve">c) </v>
      </c>
      <c r="D584" s="22"/>
      <c r="G584" s="34" t="str">
        <f>IF(J582="FIN","",LOOKUP(I581,DATOS!A:A,DATOS!L:L))</f>
        <v/>
      </c>
      <c r="I584" s="31" t="s">
        <v>51</v>
      </c>
      <c r="K584" s="16"/>
      <c r="L584" s="16"/>
      <c r="M584" s="16"/>
      <c r="N584" s="16"/>
      <c r="O584" s="16"/>
      <c r="P584" s="16"/>
      <c r="Q584" s="17" t="s">
        <v>2</v>
      </c>
      <c r="R584" s="16" t="str">
        <f>CONCATENATE(B584,Q584)</f>
        <v>C</v>
      </c>
      <c r="S584" s="16"/>
    </row>
    <row r="585" spans="1:19" ht="15.6" x14ac:dyDescent="0.25">
      <c r="A585" s="185"/>
      <c r="B585" s="25"/>
      <c r="C585" s="21" t="str">
        <f>+CONCATENATE(I585," ",G585)</f>
        <v xml:space="preserve">d) </v>
      </c>
      <c r="D585" s="22"/>
      <c r="G585" s="34" t="str">
        <f>IF(J582="FIN","",LOOKUP(I581,DATOS!A:A,DATOS!M:M))</f>
        <v/>
      </c>
      <c r="I585" s="31" t="s">
        <v>43</v>
      </c>
      <c r="K585" s="16"/>
      <c r="L585" s="16"/>
      <c r="M585" s="16"/>
      <c r="N585" s="16"/>
      <c r="O585" s="16"/>
      <c r="P585" s="16"/>
      <c r="Q585" s="17" t="s">
        <v>3</v>
      </c>
      <c r="R585" s="16" t="str">
        <f>CONCATENATE(B585,Q585)</f>
        <v>D</v>
      </c>
      <c r="S585" s="16"/>
    </row>
    <row r="586" spans="1:19" ht="15.6" x14ac:dyDescent="0.25">
      <c r="A586" s="9"/>
      <c r="B586" s="26"/>
      <c r="C586" s="23"/>
      <c r="D586" s="24"/>
      <c r="J586" s="15"/>
    </row>
    <row r="587" spans="1:19" ht="15.6" x14ac:dyDescent="0.25">
      <c r="A587" s="9"/>
      <c r="B587" s="27"/>
      <c r="C587" s="19" t="str">
        <f>+CONCATENATE(K587,".- ",G587)</f>
        <v xml:space="preserve">98.- </v>
      </c>
      <c r="D587" s="20"/>
      <c r="E587" s="9"/>
      <c r="F587" s="9"/>
      <c r="G587" s="36" t="str">
        <f>IF(J588="FIN","",LOOKUP(I587,DATOS!A:A,DATOS!G:G))</f>
        <v/>
      </c>
      <c r="H587" s="36">
        <f>IF(J588="FIN",0,LOOKUP(I587,DATOS!A:A,DATOS!N:N))</f>
        <v>0</v>
      </c>
      <c r="I587" s="31">
        <f>+I581+1</f>
        <v>593</v>
      </c>
      <c r="J587" s="56">
        <f>IF(LOOKUP(I587,DATOS!A:A,DATOS!C:C)=0,J581,(LOOKUP(I587,DATOS!A:A,DATOS!C:C)))</f>
        <v>10</v>
      </c>
      <c r="K587" s="18">
        <f>+K581+1</f>
        <v>98</v>
      </c>
      <c r="L587" s="16" t="s">
        <v>31</v>
      </c>
      <c r="M587" s="16" t="s">
        <v>32</v>
      </c>
      <c r="N587" s="16" t="s">
        <v>37</v>
      </c>
      <c r="O587" s="16" t="s">
        <v>33</v>
      </c>
      <c r="P587" s="16" t="s">
        <v>34</v>
      </c>
      <c r="Q587" s="16" t="s">
        <v>35</v>
      </c>
      <c r="R587" s="16" t="str">
        <f>CONCATENATE("X",H587)</f>
        <v>X0</v>
      </c>
      <c r="S587" s="16" t="s">
        <v>36</v>
      </c>
    </row>
    <row r="588" spans="1:19" ht="15.6" x14ac:dyDescent="0.25">
      <c r="A588" s="185">
        <f>IF($E$2="X",0,IF(K589&gt;2,H587,K589))</f>
        <v>0</v>
      </c>
      <c r="B588" s="25"/>
      <c r="C588" s="21" t="str">
        <f>+CONCATENATE(I588," ",G588)</f>
        <v xml:space="preserve">a) </v>
      </c>
      <c r="D588" s="22"/>
      <c r="G588" s="34" t="str">
        <f>IF(J588="FIN","",LOOKUP(I587,DATOS!A:A,DATOS!J:J))</f>
        <v/>
      </c>
      <c r="I588" s="31" t="s">
        <v>53</v>
      </c>
      <c r="J588" s="37" t="str">
        <f>IF(J582="FIN","FIN",IF(J587=J581,"","FIN"))</f>
        <v>FIN</v>
      </c>
      <c r="K588" s="16" t="s">
        <v>5</v>
      </c>
      <c r="L588" s="16">
        <f>IF(M588&gt;0,0,P588)</f>
        <v>0</v>
      </c>
      <c r="M588" s="16">
        <f>IF(P589&gt;0,1,0)</f>
        <v>0</v>
      </c>
      <c r="N588" s="16">
        <f>IF(M588=1,-1/COUNTA(Q588:Q591),0)</f>
        <v>0</v>
      </c>
      <c r="O588" s="16">
        <f>COUNTA(B588:B591)</f>
        <v>0</v>
      </c>
      <c r="P588" s="16">
        <f>COUNTIF(R588:R591,R587)</f>
        <v>0</v>
      </c>
      <c r="Q588" s="17" t="s">
        <v>0</v>
      </c>
      <c r="R588" s="16" t="str">
        <f>CONCATENATE(B588,Q588)</f>
        <v>A</v>
      </c>
      <c r="S588" s="16">
        <f>IF(P588&gt;0,P588+O588,O588*3)</f>
        <v>0</v>
      </c>
    </row>
    <row r="589" spans="1:19" ht="15.6" x14ac:dyDescent="0.25">
      <c r="A589" s="185"/>
      <c r="B589" s="25"/>
      <c r="C589" s="21" t="str">
        <f>+CONCATENATE(I589," ",G589)</f>
        <v xml:space="preserve">b) </v>
      </c>
      <c r="D589" s="22"/>
      <c r="G589" s="34" t="str">
        <f>IF(J588="FIN","",LOOKUP(I587,DATOS!A:A,DATOS!K:K))</f>
        <v/>
      </c>
      <c r="I589" s="31" t="s">
        <v>52</v>
      </c>
      <c r="K589" s="16">
        <f>S588</f>
        <v>0</v>
      </c>
      <c r="L589" s="16"/>
      <c r="M589" s="16"/>
      <c r="N589" s="16"/>
      <c r="O589" s="16"/>
      <c r="P589" s="16">
        <f>O588-P588</f>
        <v>0</v>
      </c>
      <c r="Q589" s="17" t="s">
        <v>1</v>
      </c>
      <c r="R589" s="16" t="str">
        <f>CONCATENATE(B589,Q589)</f>
        <v>B</v>
      </c>
      <c r="S589" s="16"/>
    </row>
    <row r="590" spans="1:19" ht="15.6" x14ac:dyDescent="0.25">
      <c r="A590" s="185"/>
      <c r="B590" s="25"/>
      <c r="C590" s="21" t="str">
        <f>+CONCATENATE(I590," ",G590)</f>
        <v xml:space="preserve">c) </v>
      </c>
      <c r="D590" s="22"/>
      <c r="G590" s="34" t="str">
        <f>IF(J588="FIN","",LOOKUP(I587,DATOS!A:A,DATOS!L:L))</f>
        <v/>
      </c>
      <c r="I590" s="31" t="s">
        <v>51</v>
      </c>
      <c r="K590" s="16"/>
      <c r="L590" s="16"/>
      <c r="M590" s="16"/>
      <c r="N590" s="16"/>
      <c r="O590" s="16"/>
      <c r="P590" s="16"/>
      <c r="Q590" s="17" t="s">
        <v>2</v>
      </c>
      <c r="R590" s="16" t="str">
        <f>CONCATENATE(B590,Q590)</f>
        <v>C</v>
      </c>
      <c r="S590" s="16"/>
    </row>
    <row r="591" spans="1:19" ht="15.6" x14ac:dyDescent="0.25">
      <c r="A591" s="185"/>
      <c r="B591" s="25"/>
      <c r="C591" s="21" t="str">
        <f>+CONCATENATE(I591," ",G591)</f>
        <v xml:space="preserve">d) </v>
      </c>
      <c r="D591" s="22"/>
      <c r="G591" s="34" t="str">
        <f>IF(J588="FIN","",LOOKUP(I587,DATOS!A:A,DATOS!M:M))</f>
        <v/>
      </c>
      <c r="I591" s="31" t="s">
        <v>43</v>
      </c>
      <c r="K591" s="16"/>
      <c r="L591" s="16"/>
      <c r="M591" s="16"/>
      <c r="N591" s="16"/>
      <c r="O591" s="16"/>
      <c r="P591" s="16"/>
      <c r="Q591" s="17" t="s">
        <v>3</v>
      </c>
      <c r="R591" s="16" t="str">
        <f>CONCATENATE(B591,Q591)</f>
        <v>D</v>
      </c>
      <c r="S591" s="16"/>
    </row>
    <row r="592" spans="1:19" ht="15.6" x14ac:dyDescent="0.25">
      <c r="A592" s="9"/>
      <c r="B592" s="26"/>
      <c r="C592" s="23"/>
      <c r="D592" s="24"/>
      <c r="J592" s="15"/>
    </row>
    <row r="593" spans="1:19" ht="15.6" x14ac:dyDescent="0.25">
      <c r="A593" s="9"/>
      <c r="B593" s="27"/>
      <c r="C593" s="19" t="str">
        <f>+CONCATENATE(K593,".- ",G593)</f>
        <v xml:space="preserve">99.- </v>
      </c>
      <c r="D593" s="20"/>
      <c r="E593" s="9"/>
      <c r="F593" s="9"/>
      <c r="G593" s="36" t="str">
        <f>IF(J594="FIN","",LOOKUP(I593,DATOS!A:A,DATOS!G:G))</f>
        <v/>
      </c>
      <c r="H593" s="36">
        <f>IF(J594="FIN",0,LOOKUP(I593,DATOS!A:A,DATOS!N:N))</f>
        <v>0</v>
      </c>
      <c r="I593" s="31">
        <f>+I587+1</f>
        <v>594</v>
      </c>
      <c r="J593" s="56">
        <f>IF(LOOKUP(I593,DATOS!A:A,DATOS!C:C)=0,J587,(LOOKUP(I593,DATOS!A:A,DATOS!C:C)))</f>
        <v>11</v>
      </c>
      <c r="K593" s="18">
        <f>+K587+1</f>
        <v>99</v>
      </c>
      <c r="L593" s="16" t="s">
        <v>31</v>
      </c>
      <c r="M593" s="16" t="s">
        <v>32</v>
      </c>
      <c r="N593" s="16" t="s">
        <v>37</v>
      </c>
      <c r="O593" s="16" t="s">
        <v>33</v>
      </c>
      <c r="P593" s="16" t="s">
        <v>34</v>
      </c>
      <c r="Q593" s="16" t="s">
        <v>35</v>
      </c>
      <c r="R593" s="16" t="str">
        <f>CONCATENATE("X",H593)</f>
        <v>X0</v>
      </c>
      <c r="S593" s="16" t="s">
        <v>36</v>
      </c>
    </row>
    <row r="594" spans="1:19" ht="15.6" x14ac:dyDescent="0.25">
      <c r="A594" s="185">
        <f>IF($E$2="X",0,IF(K595&gt;2,H593,K595))</f>
        <v>0</v>
      </c>
      <c r="B594" s="25"/>
      <c r="C594" s="21" t="str">
        <f>+CONCATENATE(I594," ",G594)</f>
        <v xml:space="preserve">a) </v>
      </c>
      <c r="D594" s="22"/>
      <c r="G594" s="34" t="str">
        <f>IF(J594="FIN","",LOOKUP(I593,DATOS!A:A,DATOS!J:J))</f>
        <v/>
      </c>
      <c r="I594" s="31" t="s">
        <v>53</v>
      </c>
      <c r="J594" s="37" t="str">
        <f>IF(J588="FIN","FIN",IF(J593=J587,"","FIN"))</f>
        <v>FIN</v>
      </c>
      <c r="K594" s="16" t="s">
        <v>5</v>
      </c>
      <c r="L594" s="16">
        <f>IF(M594&gt;0,0,P594)</f>
        <v>0</v>
      </c>
      <c r="M594" s="16">
        <f>IF(P595&gt;0,1,0)</f>
        <v>0</v>
      </c>
      <c r="N594" s="16">
        <f>IF(M594=1,-1/COUNTA(Q594:Q597),0)</f>
        <v>0</v>
      </c>
      <c r="O594" s="16">
        <f>COUNTA(B594:B597)</f>
        <v>0</v>
      </c>
      <c r="P594" s="16">
        <f>COUNTIF(R594:R597,R593)</f>
        <v>0</v>
      </c>
      <c r="Q594" s="17" t="s">
        <v>0</v>
      </c>
      <c r="R594" s="16" t="str">
        <f>CONCATENATE(B594,Q594)</f>
        <v>A</v>
      </c>
      <c r="S594" s="16">
        <f>IF(P594&gt;0,P594+O594,O594*3)</f>
        <v>0</v>
      </c>
    </row>
    <row r="595" spans="1:19" ht="15.6" x14ac:dyDescent="0.25">
      <c r="A595" s="185"/>
      <c r="B595" s="25"/>
      <c r="C595" s="21" t="str">
        <f>+CONCATENATE(I595," ",G595)</f>
        <v xml:space="preserve">b) </v>
      </c>
      <c r="D595" s="22"/>
      <c r="G595" s="34" t="str">
        <f>IF(J594="FIN","",LOOKUP(I593,DATOS!A:A,DATOS!K:K))</f>
        <v/>
      </c>
      <c r="I595" s="31" t="s">
        <v>52</v>
      </c>
      <c r="K595" s="16">
        <f>S594</f>
        <v>0</v>
      </c>
      <c r="L595" s="16"/>
      <c r="M595" s="16"/>
      <c r="N595" s="16"/>
      <c r="O595" s="16"/>
      <c r="P595" s="16">
        <f>O594-P594</f>
        <v>0</v>
      </c>
      <c r="Q595" s="17" t="s">
        <v>1</v>
      </c>
      <c r="R595" s="16" t="str">
        <f>CONCATENATE(B595,Q595)</f>
        <v>B</v>
      </c>
      <c r="S595" s="16"/>
    </row>
    <row r="596" spans="1:19" ht="15.6" x14ac:dyDescent="0.25">
      <c r="A596" s="185"/>
      <c r="B596" s="25"/>
      <c r="C596" s="21" t="str">
        <f>+CONCATENATE(I596," ",G596)</f>
        <v xml:space="preserve">c) </v>
      </c>
      <c r="D596" s="22"/>
      <c r="G596" s="34" t="str">
        <f>IF(J594="FIN","",LOOKUP(I593,DATOS!A:A,DATOS!L:L))</f>
        <v/>
      </c>
      <c r="I596" s="31" t="s">
        <v>51</v>
      </c>
      <c r="K596" s="16"/>
      <c r="L596" s="16"/>
      <c r="M596" s="16"/>
      <c r="N596" s="16"/>
      <c r="O596" s="16"/>
      <c r="P596" s="16"/>
      <c r="Q596" s="17" t="s">
        <v>2</v>
      </c>
      <c r="R596" s="16" t="str">
        <f>CONCATENATE(B596,Q596)</f>
        <v>C</v>
      </c>
      <c r="S596" s="16"/>
    </row>
    <row r="597" spans="1:19" ht="15.6" x14ac:dyDescent="0.25">
      <c r="A597" s="185"/>
      <c r="B597" s="25"/>
      <c r="C597" s="21" t="str">
        <f>+CONCATENATE(I597," ",G597)</f>
        <v xml:space="preserve">d) </v>
      </c>
      <c r="D597" s="22"/>
      <c r="G597" s="34" t="str">
        <f>IF(J594="FIN","",LOOKUP(I593,DATOS!A:A,DATOS!M:M))</f>
        <v/>
      </c>
      <c r="I597" s="31" t="s">
        <v>43</v>
      </c>
      <c r="K597" s="16"/>
      <c r="L597" s="16"/>
      <c r="M597" s="16"/>
      <c r="N597" s="16"/>
      <c r="O597" s="16"/>
      <c r="P597" s="16"/>
      <c r="Q597" s="17" t="s">
        <v>3</v>
      </c>
      <c r="R597" s="16" t="str">
        <f>CONCATENATE(B597,Q597)</f>
        <v>D</v>
      </c>
      <c r="S597" s="16"/>
    </row>
    <row r="598" spans="1:19" ht="15.6" x14ac:dyDescent="0.25">
      <c r="A598" s="9"/>
      <c r="B598" s="26"/>
      <c r="C598" s="23"/>
      <c r="D598" s="24"/>
      <c r="J598" s="15"/>
    </row>
    <row r="599" spans="1:19" ht="15.6" x14ac:dyDescent="0.25">
      <c r="A599" s="9"/>
      <c r="B599" s="27"/>
      <c r="C599" s="19" t="str">
        <f>+CONCATENATE(K599,".- ",G599)</f>
        <v xml:space="preserve">100.- </v>
      </c>
      <c r="D599" s="20"/>
      <c r="E599" s="9"/>
      <c r="F599" s="9"/>
      <c r="G599" s="36" t="str">
        <f>IF(J600="FIN","",LOOKUP(I599,DATOS!A:A,DATOS!G:G))</f>
        <v/>
      </c>
      <c r="H599" s="36">
        <f>IF(J600="FIN",0,LOOKUP(I599,DATOS!A:A,DATOS!N:N))</f>
        <v>0</v>
      </c>
      <c r="I599" s="31">
        <f>+I593+1</f>
        <v>595</v>
      </c>
      <c r="J599" s="56">
        <f>IF(LOOKUP(I599,DATOS!A:A,DATOS!C:C)=0,J593,(LOOKUP(I599,DATOS!A:A,DATOS!C:C)))</f>
        <v>11</v>
      </c>
      <c r="K599" s="18">
        <f>+K593+1</f>
        <v>100</v>
      </c>
      <c r="L599" s="16" t="s">
        <v>31</v>
      </c>
      <c r="M599" s="16" t="s">
        <v>32</v>
      </c>
      <c r="N599" s="16" t="s">
        <v>37</v>
      </c>
      <c r="O599" s="16" t="s">
        <v>33</v>
      </c>
      <c r="P599" s="16" t="s">
        <v>34</v>
      </c>
      <c r="Q599" s="16" t="s">
        <v>35</v>
      </c>
      <c r="R599" s="16" t="str">
        <f>CONCATENATE("X",H599)</f>
        <v>X0</v>
      </c>
      <c r="S599" s="16" t="s">
        <v>36</v>
      </c>
    </row>
    <row r="600" spans="1:19" ht="15.6" x14ac:dyDescent="0.25">
      <c r="A600" s="185">
        <f>IF($E$2="X",0,IF(K601&gt;2,H599,K601))</f>
        <v>0</v>
      </c>
      <c r="B600" s="25"/>
      <c r="C600" s="21" t="str">
        <f>+CONCATENATE(I600," ",G600)</f>
        <v xml:space="preserve">a) </v>
      </c>
      <c r="D600" s="22"/>
      <c r="G600" s="34" t="str">
        <f>IF(J600="FIN","",LOOKUP(I599,DATOS!A:A,DATOS!J:J))</f>
        <v/>
      </c>
      <c r="I600" s="31" t="s">
        <v>53</v>
      </c>
      <c r="J600" s="37" t="str">
        <f>IF(J594="FIN","FIN",IF(J599=J593,"","FIN"))</f>
        <v>FIN</v>
      </c>
      <c r="K600" s="16" t="s">
        <v>5</v>
      </c>
      <c r="L600" s="16">
        <f>IF(M600&gt;0,0,P600)</f>
        <v>0</v>
      </c>
      <c r="M600" s="16">
        <f>IF(P601&gt;0,1,0)</f>
        <v>0</v>
      </c>
      <c r="N600" s="16">
        <f>IF(M600=1,-1/COUNTA(Q600:Q603),0)</f>
        <v>0</v>
      </c>
      <c r="O600" s="16">
        <f>COUNTA(B600:B603)</f>
        <v>0</v>
      </c>
      <c r="P600" s="16">
        <f>COUNTIF(R600:R603,R599)</f>
        <v>0</v>
      </c>
      <c r="Q600" s="17" t="s">
        <v>0</v>
      </c>
      <c r="R600" s="16" t="str">
        <f>CONCATENATE(B600,Q600)</f>
        <v>A</v>
      </c>
      <c r="S600" s="16">
        <f>IF(P600&gt;0,P600+O600,O600*3)</f>
        <v>0</v>
      </c>
    </row>
    <row r="601" spans="1:19" ht="15.6" x14ac:dyDescent="0.25">
      <c r="A601" s="185"/>
      <c r="B601" s="25"/>
      <c r="C601" s="21" t="str">
        <f>+CONCATENATE(I601," ",G601)</f>
        <v xml:space="preserve">b) </v>
      </c>
      <c r="D601" s="22"/>
      <c r="G601" s="34" t="str">
        <f>IF(J600="FIN","",LOOKUP(I599,DATOS!A:A,DATOS!K:K))</f>
        <v/>
      </c>
      <c r="I601" s="31" t="s">
        <v>52</v>
      </c>
      <c r="K601" s="16">
        <f>S600</f>
        <v>0</v>
      </c>
      <c r="L601" s="16"/>
      <c r="M601" s="16"/>
      <c r="N601" s="16"/>
      <c r="O601" s="16"/>
      <c r="P601" s="16">
        <f>O600-P600</f>
        <v>0</v>
      </c>
      <c r="Q601" s="17" t="s">
        <v>1</v>
      </c>
      <c r="R601" s="16" t="str">
        <f>CONCATENATE(B601,Q601)</f>
        <v>B</v>
      </c>
      <c r="S601" s="16"/>
    </row>
    <row r="602" spans="1:19" ht="15.6" x14ac:dyDescent="0.25">
      <c r="A602" s="185"/>
      <c r="B602" s="25"/>
      <c r="C602" s="21" t="str">
        <f>+CONCATENATE(I602," ",G602)</f>
        <v xml:space="preserve">c) </v>
      </c>
      <c r="D602" s="22"/>
      <c r="G602" s="34" t="str">
        <f>IF(J600="FIN","",LOOKUP(I599,DATOS!A:A,DATOS!L:L))</f>
        <v/>
      </c>
      <c r="I602" s="31" t="s">
        <v>51</v>
      </c>
      <c r="K602" s="16"/>
      <c r="L602" s="16"/>
      <c r="M602" s="16"/>
      <c r="N602" s="16"/>
      <c r="O602" s="16"/>
      <c r="P602" s="16"/>
      <c r="Q602" s="17" t="s">
        <v>2</v>
      </c>
      <c r="R602" s="16" t="str">
        <f>CONCATENATE(B602,Q602)</f>
        <v>C</v>
      </c>
      <c r="S602" s="16"/>
    </row>
    <row r="603" spans="1:19" ht="15.6" x14ac:dyDescent="0.25">
      <c r="A603" s="185"/>
      <c r="B603" s="25"/>
      <c r="C603" s="21" t="str">
        <f>+CONCATENATE(I603," ",G603)</f>
        <v xml:space="preserve">d) </v>
      </c>
      <c r="D603" s="22"/>
      <c r="G603" s="34" t="str">
        <f>IF(J600="FIN","",LOOKUP(I599,DATOS!A:A,DATOS!M:M))</f>
        <v/>
      </c>
      <c r="I603" s="31" t="s">
        <v>43</v>
      </c>
      <c r="K603" s="16"/>
      <c r="L603" s="16"/>
      <c r="M603" s="16"/>
      <c r="N603" s="16"/>
      <c r="O603" s="16"/>
      <c r="P603" s="16"/>
      <c r="Q603" s="17" t="s">
        <v>3</v>
      </c>
      <c r="R603" s="16" t="str">
        <f>CONCATENATE(B603,Q603)</f>
        <v>D</v>
      </c>
      <c r="S603" s="16"/>
    </row>
    <row r="604" spans="1:19" ht="15.6" x14ac:dyDescent="0.25">
      <c r="A604" s="9"/>
      <c r="B604" s="51"/>
      <c r="C604" s="23"/>
      <c r="D604" s="24"/>
      <c r="J604" s="15"/>
    </row>
    <row r="605" spans="1:19" ht="15" hidden="1" customHeight="1" x14ac:dyDescent="0.25"/>
    <row r="606" spans="1:19" ht="15" hidden="1" customHeight="1" x14ac:dyDescent="0.25"/>
    <row r="607" spans="1:19" ht="15" hidden="1" customHeight="1" x14ac:dyDescent="0.25"/>
    <row r="608" spans="1:19" ht="15" hidden="1" customHeight="1" x14ac:dyDescent="0.25"/>
    <row r="609" ht="15" hidden="1" customHeight="1" x14ac:dyDescent="0.25"/>
    <row r="610" ht="15.6" hidden="1" x14ac:dyDescent="0.25"/>
    <row r="611" ht="15.6" hidden="1" x14ac:dyDescent="0.25"/>
    <row r="612" ht="15.6" hidden="1" x14ac:dyDescent="0.25"/>
    <row r="613" ht="15.6" hidden="1" x14ac:dyDescent="0.25"/>
    <row r="614" ht="15.6" hidden="1" x14ac:dyDescent="0.25"/>
    <row r="615" ht="15.6" hidden="1" x14ac:dyDescent="0.25"/>
    <row r="616" ht="15.6" hidden="1" x14ac:dyDescent="0.25"/>
    <row r="617" ht="15.6" hidden="1" x14ac:dyDescent="0.25"/>
    <row r="618" ht="15.6" hidden="1" x14ac:dyDescent="0.25"/>
    <row r="619" ht="15.6" hidden="1" x14ac:dyDescent="0.25"/>
    <row r="620" ht="15.6" hidden="1" x14ac:dyDescent="0.25"/>
    <row r="621" ht="15.6" hidden="1" x14ac:dyDescent="0.25"/>
    <row r="622" ht="15.6" hidden="1" x14ac:dyDescent="0.25"/>
    <row r="623" ht="15.6" hidden="1" x14ac:dyDescent="0.25"/>
    <row r="624" ht="15.6" hidden="1" x14ac:dyDescent="0.25"/>
    <row r="625" ht="15.6" hidden="1" x14ac:dyDescent="0.25"/>
    <row r="626" ht="15.6" hidden="1" x14ac:dyDescent="0.25"/>
    <row r="627" ht="15.6" hidden="1" x14ac:dyDescent="0.25"/>
    <row r="628" ht="15.6" hidden="1" x14ac:dyDescent="0.25"/>
    <row r="629" ht="15.6" hidden="1" x14ac:dyDescent="0.25"/>
    <row r="630" ht="15.6" hidden="1" x14ac:dyDescent="0.25"/>
    <row r="631" ht="15.6" hidden="1" x14ac:dyDescent="0.25"/>
    <row r="632" ht="15.6" hidden="1" x14ac:dyDescent="0.25"/>
    <row r="633" ht="15.6" hidden="1" x14ac:dyDescent="0.25"/>
    <row r="634" ht="15.6" hidden="1" x14ac:dyDescent="0.25"/>
    <row r="635" ht="15.6" hidden="1" x14ac:dyDescent="0.25"/>
    <row r="636" ht="15.6" hidden="1" x14ac:dyDescent="0.25"/>
    <row r="637" ht="15.6" hidden="1" x14ac:dyDescent="0.25"/>
    <row r="638" ht="15.6" hidden="1" x14ac:dyDescent="0.25"/>
    <row r="639" ht="15.6" hidden="1" x14ac:dyDescent="0.25"/>
    <row r="640" ht="15.6" hidden="1" x14ac:dyDescent="0.25"/>
    <row r="641" ht="15.6" hidden="1" x14ac:dyDescent="0.25"/>
    <row r="642" ht="15.6" hidden="1" x14ac:dyDescent="0.25"/>
    <row r="643" ht="15.6" hidden="1" x14ac:dyDescent="0.25"/>
    <row r="644" ht="15.6" hidden="1" x14ac:dyDescent="0.25"/>
    <row r="645" ht="15.6" hidden="1" x14ac:dyDescent="0.25"/>
    <row r="646" ht="15.6" hidden="1" x14ac:dyDescent="0.25"/>
    <row r="647" ht="15.6" hidden="1" x14ac:dyDescent="0.25"/>
    <row r="648" ht="15.6" hidden="1" x14ac:dyDescent="0.25"/>
    <row r="649" ht="15.6" hidden="1" x14ac:dyDescent="0.25"/>
    <row r="650" ht="15.6" hidden="1" x14ac:dyDescent="0.25"/>
    <row r="651" ht="15.6" hidden="1" x14ac:dyDescent="0.25"/>
    <row r="652" ht="15.6" hidden="1" x14ac:dyDescent="0.25"/>
    <row r="653" ht="15.6" hidden="1" x14ac:dyDescent="0.25"/>
    <row r="654" ht="15.6" hidden="1" x14ac:dyDescent="0.25"/>
    <row r="655" ht="15.6" hidden="1" x14ac:dyDescent="0.25"/>
    <row r="656" ht="15.6" hidden="1" x14ac:dyDescent="0.25"/>
    <row r="657" ht="15.6" hidden="1" x14ac:dyDescent="0.25"/>
    <row r="658" ht="15.6" hidden="1" x14ac:dyDescent="0.25"/>
    <row r="659" ht="15.6" hidden="1" x14ac:dyDescent="0.25"/>
    <row r="660" ht="15.6" hidden="1" x14ac:dyDescent="0.25"/>
    <row r="661" ht="15.6" hidden="1" x14ac:dyDescent="0.25"/>
    <row r="662" ht="15.6" hidden="1" x14ac:dyDescent="0.25"/>
    <row r="663" ht="15.6" hidden="1" x14ac:dyDescent="0.25"/>
    <row r="664" ht="15.6" hidden="1" x14ac:dyDescent="0.25"/>
    <row r="665" ht="15.6" hidden="1" x14ac:dyDescent="0.25"/>
    <row r="666" ht="15.6" hidden="1" x14ac:dyDescent="0.25"/>
    <row r="667" ht="15.6" hidden="1" x14ac:dyDescent="0.25"/>
    <row r="668" ht="15.6" hidden="1" x14ac:dyDescent="0.25"/>
    <row r="669" ht="15.6" hidden="1" x14ac:dyDescent="0.25"/>
    <row r="670" ht="15.6" hidden="1" x14ac:dyDescent="0.25"/>
    <row r="671" ht="15.6" hidden="1" x14ac:dyDescent="0.25"/>
    <row r="672" ht="15.6" hidden="1" x14ac:dyDescent="0.25"/>
    <row r="673" ht="15.6" hidden="1" x14ac:dyDescent="0.25"/>
    <row r="674" ht="15.6" hidden="1" x14ac:dyDescent="0.25"/>
    <row r="675" ht="15.6" hidden="1" x14ac:dyDescent="0.25"/>
    <row r="676" ht="15.6" hidden="1" x14ac:dyDescent="0.25"/>
    <row r="677" ht="15.6" hidden="1" x14ac:dyDescent="0.25"/>
    <row r="678" ht="15.6" hidden="1" x14ac:dyDescent="0.25"/>
    <row r="679" ht="15.6" hidden="1" x14ac:dyDescent="0.25"/>
    <row r="680" ht="15.6" hidden="1" x14ac:dyDescent="0.25"/>
    <row r="681" ht="15.6" hidden="1" x14ac:dyDescent="0.25"/>
    <row r="682" ht="15.6" hidden="1" x14ac:dyDescent="0.25"/>
    <row r="683" ht="15.6" hidden="1" x14ac:dyDescent="0.25"/>
    <row r="684" ht="15.6" hidden="1" x14ac:dyDescent="0.25"/>
    <row r="685" ht="15.6" hidden="1" x14ac:dyDescent="0.25"/>
    <row r="686" ht="15.6" hidden="1" x14ac:dyDescent="0.25"/>
    <row r="687" ht="15.6" hidden="1" x14ac:dyDescent="0.25"/>
    <row r="688" ht="15.6" hidden="1" x14ac:dyDescent="0.25"/>
    <row r="689" ht="15.6" hidden="1" x14ac:dyDescent="0.25"/>
    <row r="690" ht="15.6" hidden="1" x14ac:dyDescent="0.25"/>
    <row r="691" ht="15.6" hidden="1" x14ac:dyDescent="0.25"/>
    <row r="692" ht="15.6" hidden="1" x14ac:dyDescent="0.25"/>
    <row r="693" ht="15.6" hidden="1" x14ac:dyDescent="0.25"/>
    <row r="694" ht="15.6" hidden="1" x14ac:dyDescent="0.25"/>
    <row r="695" ht="15.6" hidden="1" x14ac:dyDescent="0.25"/>
    <row r="696" ht="15.6" hidden="1" x14ac:dyDescent="0.25"/>
    <row r="697" ht="15.6" hidden="1" x14ac:dyDescent="0.25"/>
    <row r="698" ht="15.6" hidden="1" x14ac:dyDescent="0.25"/>
    <row r="699" ht="15.6" hidden="1" x14ac:dyDescent="0.25"/>
    <row r="700" ht="15.6" hidden="1" x14ac:dyDescent="0.25"/>
    <row r="701" ht="15.6" hidden="1" x14ac:dyDescent="0.25"/>
    <row r="702" ht="15.6" hidden="1" x14ac:dyDescent="0.25"/>
    <row r="703" ht="15.6" hidden="1" x14ac:dyDescent="0.25"/>
    <row r="704" ht="15.6" hidden="1" x14ac:dyDescent="0.25"/>
    <row r="705" ht="15.6" hidden="1" x14ac:dyDescent="0.25"/>
    <row r="706" ht="15.6" hidden="1" x14ac:dyDescent="0.25"/>
    <row r="707" ht="15.6" hidden="1" x14ac:dyDescent="0.25"/>
    <row r="708" ht="15.6" hidden="1" x14ac:dyDescent="0.25"/>
    <row r="709" ht="15.6" hidden="1" x14ac:dyDescent="0.25"/>
    <row r="710" ht="15.6" hidden="1" x14ac:dyDescent="0.25"/>
    <row r="711" ht="15.6" hidden="1" x14ac:dyDescent="0.25"/>
    <row r="712" ht="15.6" hidden="1" x14ac:dyDescent="0.25"/>
    <row r="713" ht="15.6" hidden="1" x14ac:dyDescent="0.25"/>
    <row r="714" ht="15.6" hidden="1" x14ac:dyDescent="0.25"/>
    <row r="715" ht="15.6" hidden="1" x14ac:dyDescent="0.25"/>
    <row r="716" ht="15.6" hidden="1" x14ac:dyDescent="0.25"/>
    <row r="717" ht="15.6" hidden="1" x14ac:dyDescent="0.25"/>
    <row r="718" ht="15.6" hidden="1" x14ac:dyDescent="0.25"/>
    <row r="719" ht="15.6" hidden="1" x14ac:dyDescent="0.25"/>
    <row r="720" ht="15.6" hidden="1" x14ac:dyDescent="0.25"/>
    <row r="721" ht="15.6" hidden="1" x14ac:dyDescent="0.25"/>
    <row r="722" ht="15.6" hidden="1" x14ac:dyDescent="0.25"/>
    <row r="723" ht="15.6" hidden="1" x14ac:dyDescent="0.25"/>
    <row r="724" ht="15.6" hidden="1" x14ac:dyDescent="0.25"/>
    <row r="725" ht="15.6" hidden="1" x14ac:dyDescent="0.25"/>
    <row r="726" ht="15.6" hidden="1" x14ac:dyDescent="0.25"/>
    <row r="727" ht="15.6" hidden="1" x14ac:dyDescent="0.25"/>
    <row r="728" ht="15.6" hidden="1" x14ac:dyDescent="0.25"/>
    <row r="729" ht="15.6" hidden="1" x14ac:dyDescent="0.25"/>
    <row r="730" ht="15.6" hidden="1" x14ac:dyDescent="0.25"/>
    <row r="731" ht="15.6" hidden="1" x14ac:dyDescent="0.25"/>
    <row r="732" ht="15.6" hidden="1" x14ac:dyDescent="0.25"/>
    <row r="733" ht="15.6" hidden="1" x14ac:dyDescent="0.25"/>
    <row r="734" ht="15.6" hidden="1" x14ac:dyDescent="0.25"/>
    <row r="735" ht="15.6" hidden="1" x14ac:dyDescent="0.25"/>
    <row r="736" ht="15.6" hidden="1" x14ac:dyDescent="0.25"/>
    <row r="737" ht="15.6" hidden="1" x14ac:dyDescent="0.25"/>
    <row r="738" ht="15.6" hidden="1" x14ac:dyDescent="0.25"/>
    <row r="739" ht="15.6" hidden="1" x14ac:dyDescent="0.25"/>
    <row r="740" ht="15.6" hidden="1" x14ac:dyDescent="0.25"/>
    <row r="741" ht="15.6" hidden="1" x14ac:dyDescent="0.25"/>
    <row r="742" ht="15.6" hidden="1" x14ac:dyDescent="0.25"/>
    <row r="743" ht="15.6" hidden="1" x14ac:dyDescent="0.25"/>
    <row r="744" ht="15.6" hidden="1" x14ac:dyDescent="0.25"/>
    <row r="745" ht="15.6" hidden="1" x14ac:dyDescent="0.25"/>
    <row r="746" ht="15.6" hidden="1" x14ac:dyDescent="0.25"/>
    <row r="747" ht="15.6" hidden="1" x14ac:dyDescent="0.25"/>
    <row r="748" ht="15.6" hidden="1" x14ac:dyDescent="0.25"/>
    <row r="749" ht="15.6" hidden="1" x14ac:dyDescent="0.25"/>
    <row r="750" ht="15.6" hidden="1" x14ac:dyDescent="0.25"/>
    <row r="751" ht="15.6" hidden="1" x14ac:dyDescent="0.25"/>
    <row r="752" ht="15.6" hidden="1" x14ac:dyDescent="0.25"/>
    <row r="753" ht="15.6" hidden="1" x14ac:dyDescent="0.25"/>
    <row r="754" ht="15.6" hidden="1" x14ac:dyDescent="0.25"/>
    <row r="755" ht="15.6" hidden="1" x14ac:dyDescent="0.25"/>
    <row r="756" ht="15.6" hidden="1" x14ac:dyDescent="0.25"/>
    <row r="757" ht="15.6" hidden="1" x14ac:dyDescent="0.25"/>
    <row r="758" ht="15.6" hidden="1" x14ac:dyDescent="0.25"/>
    <row r="759" ht="15.6" hidden="1" x14ac:dyDescent="0.25"/>
    <row r="760" ht="15.6" hidden="1" x14ac:dyDescent="0.25"/>
    <row r="761" ht="15.6" hidden="1" x14ac:dyDescent="0.25"/>
    <row r="762" ht="15.6" hidden="1" x14ac:dyDescent="0.25"/>
    <row r="763" ht="15.6" hidden="1" x14ac:dyDescent="0.25"/>
    <row r="764" ht="15.6" hidden="1" x14ac:dyDescent="0.25"/>
    <row r="765" ht="15.6" hidden="1" x14ac:dyDescent="0.25"/>
    <row r="766" ht="15.6" hidden="1" x14ac:dyDescent="0.25"/>
    <row r="767" ht="15.6" hidden="1" x14ac:dyDescent="0.25"/>
    <row r="768" ht="15.6" hidden="1" x14ac:dyDescent="0.25"/>
    <row r="769" ht="15.6" hidden="1" x14ac:dyDescent="0.25"/>
    <row r="770" ht="15.6" hidden="1" x14ac:dyDescent="0.25"/>
    <row r="771" ht="15.6" hidden="1" x14ac:dyDescent="0.25"/>
    <row r="772" ht="15.6" hidden="1" x14ac:dyDescent="0.25"/>
    <row r="773" ht="15.6" hidden="1" x14ac:dyDescent="0.25"/>
    <row r="774" ht="15.6" hidden="1" x14ac:dyDescent="0.25"/>
    <row r="775" ht="15.6" hidden="1" x14ac:dyDescent="0.25"/>
    <row r="776" ht="15.6" hidden="1" x14ac:dyDescent="0.25"/>
    <row r="777" ht="15.6" hidden="1" x14ac:dyDescent="0.25"/>
    <row r="778" ht="15.6" hidden="1" x14ac:dyDescent="0.25"/>
    <row r="779" ht="15.6" hidden="1" x14ac:dyDescent="0.25"/>
    <row r="780" ht="15.6" hidden="1" x14ac:dyDescent="0.25"/>
    <row r="781" ht="15.6" hidden="1" x14ac:dyDescent="0.25"/>
    <row r="782" ht="15.6" hidden="1" x14ac:dyDescent="0.25"/>
    <row r="783" ht="15.6" hidden="1" x14ac:dyDescent="0.25"/>
    <row r="784" ht="15.6" hidden="1" x14ac:dyDescent="0.25"/>
    <row r="785" ht="15.6" hidden="1" x14ac:dyDescent="0.25"/>
    <row r="786" ht="15.6" hidden="1" x14ac:dyDescent="0.25"/>
    <row r="787" ht="15.6" hidden="1" x14ac:dyDescent="0.25"/>
    <row r="788" ht="15.6" hidden="1" x14ac:dyDescent="0.25"/>
    <row r="789" ht="15.6" hidden="1" x14ac:dyDescent="0.25"/>
    <row r="790" ht="15.6" hidden="1" x14ac:dyDescent="0.25"/>
    <row r="791" ht="15.6" hidden="1" x14ac:dyDescent="0.25"/>
    <row r="792" ht="15.6" hidden="1" x14ac:dyDescent="0.25"/>
    <row r="793" ht="15.6" hidden="1" x14ac:dyDescent="0.25"/>
    <row r="794" ht="15.6" hidden="1" x14ac:dyDescent="0.25"/>
    <row r="795" ht="15.6" hidden="1" x14ac:dyDescent="0.25"/>
    <row r="796" ht="15.6" hidden="1" x14ac:dyDescent="0.25"/>
    <row r="797" ht="15.6" hidden="1" x14ac:dyDescent="0.25"/>
    <row r="798" ht="15.6" hidden="1" x14ac:dyDescent="0.25"/>
    <row r="799" ht="15.6" hidden="1" x14ac:dyDescent="0.25"/>
    <row r="800" ht="15.6" hidden="1" x14ac:dyDescent="0.25"/>
    <row r="801" ht="15.6" hidden="1" x14ac:dyDescent="0.25"/>
    <row r="802" ht="15.6" hidden="1" x14ac:dyDescent="0.25"/>
    <row r="803" ht="15.6" hidden="1" x14ac:dyDescent="0.25"/>
    <row r="804" ht="15.6" hidden="1" x14ac:dyDescent="0.25"/>
    <row r="805" ht="15.6" hidden="1" x14ac:dyDescent="0.25"/>
    <row r="806" ht="15.6" hidden="1" x14ac:dyDescent="0.25"/>
    <row r="807" ht="15.6" hidden="1" x14ac:dyDescent="0.25"/>
    <row r="808" ht="15.6" hidden="1" x14ac:dyDescent="0.25"/>
    <row r="809" ht="15.6" hidden="1" x14ac:dyDescent="0.25"/>
    <row r="810" ht="15.6" hidden="1" x14ac:dyDescent="0.25"/>
    <row r="811" ht="15.6" hidden="1" x14ac:dyDescent="0.25"/>
    <row r="812" ht="15.6" hidden="1" x14ac:dyDescent="0.25"/>
    <row r="813" ht="15.6" hidden="1" x14ac:dyDescent="0.25"/>
    <row r="814" ht="15.6" hidden="1" x14ac:dyDescent="0.25"/>
    <row r="815" ht="15.6" hidden="1" x14ac:dyDescent="0.25"/>
    <row r="816" ht="15.6" hidden="1" x14ac:dyDescent="0.25"/>
    <row r="817" ht="15.6" hidden="1" x14ac:dyDescent="0.25"/>
    <row r="818" ht="15.6" hidden="1" x14ac:dyDescent="0.25"/>
    <row r="819" ht="15.6" hidden="1" x14ac:dyDescent="0.25"/>
    <row r="820" ht="15.6" hidden="1" x14ac:dyDescent="0.25"/>
    <row r="821" ht="15.6" hidden="1" x14ac:dyDescent="0.25"/>
    <row r="822" ht="15.6" hidden="1" x14ac:dyDescent="0.25"/>
    <row r="823" ht="15.6" hidden="1" x14ac:dyDescent="0.25"/>
    <row r="824" ht="15.6" hidden="1" x14ac:dyDescent="0.25"/>
    <row r="825" ht="15.6" hidden="1" x14ac:dyDescent="0.25"/>
    <row r="826" ht="15.6" hidden="1" x14ac:dyDescent="0.25"/>
    <row r="827" ht="15.6" hidden="1" x14ac:dyDescent="0.25"/>
    <row r="828" ht="15.6" hidden="1" x14ac:dyDescent="0.25"/>
    <row r="829" ht="15.6" hidden="1" x14ac:dyDescent="0.25"/>
    <row r="830" ht="15.6" hidden="1" x14ac:dyDescent="0.25"/>
    <row r="831" ht="15.6" hidden="1" x14ac:dyDescent="0.25"/>
    <row r="832" ht="15.6" hidden="1" x14ac:dyDescent="0.25"/>
    <row r="833" ht="15.6" hidden="1" x14ac:dyDescent="0.25"/>
    <row r="834" ht="15.6" hidden="1" x14ac:dyDescent="0.25"/>
    <row r="835" ht="15.6" hidden="1" x14ac:dyDescent="0.25"/>
    <row r="836" ht="15.6" hidden="1" x14ac:dyDescent="0.25"/>
    <row r="837" ht="15.6" hidden="1" x14ac:dyDescent="0.25"/>
    <row r="838" ht="15.6" hidden="1" x14ac:dyDescent="0.25"/>
    <row r="839" ht="15.6" hidden="1" x14ac:dyDescent="0.25"/>
    <row r="840" ht="15.6" hidden="1" x14ac:dyDescent="0.25"/>
    <row r="841" ht="15.6" hidden="1" x14ac:dyDescent="0.25"/>
    <row r="842" ht="15.6" hidden="1" x14ac:dyDescent="0.25"/>
    <row r="843" ht="15.6" hidden="1" x14ac:dyDescent="0.25"/>
    <row r="844" ht="15.6" hidden="1" x14ac:dyDescent="0.25"/>
    <row r="845" ht="15.6" hidden="1" x14ac:dyDescent="0.25"/>
    <row r="846" ht="15.6" hidden="1" x14ac:dyDescent="0.25"/>
    <row r="847" ht="15.6" hidden="1" x14ac:dyDescent="0.25"/>
    <row r="848" ht="15.6" hidden="1" x14ac:dyDescent="0.25"/>
    <row r="849" ht="15.6" hidden="1" x14ac:dyDescent="0.25"/>
    <row r="850" ht="15.6" hidden="1" x14ac:dyDescent="0.25"/>
    <row r="851" ht="15.6" hidden="1" x14ac:dyDescent="0.25"/>
    <row r="852" ht="15.6" hidden="1" x14ac:dyDescent="0.25"/>
    <row r="853" ht="15.6" hidden="1" x14ac:dyDescent="0.25"/>
    <row r="854" ht="15.6" hidden="1" x14ac:dyDescent="0.25"/>
    <row r="855" ht="15.6" hidden="1" x14ac:dyDescent="0.25"/>
    <row r="856" ht="15.6" hidden="1" x14ac:dyDescent="0.25"/>
    <row r="857" ht="15.6" hidden="1" x14ac:dyDescent="0.25"/>
    <row r="858" ht="15.6" hidden="1" x14ac:dyDescent="0.25"/>
    <row r="859" ht="15.6" hidden="1" x14ac:dyDescent="0.25"/>
    <row r="860" ht="15.6" hidden="1" x14ac:dyDescent="0.25"/>
    <row r="861" ht="15.6" hidden="1" x14ac:dyDescent="0.25"/>
    <row r="862" ht="15.6" hidden="1" x14ac:dyDescent="0.25"/>
    <row r="863" ht="15.6" hidden="1" x14ac:dyDescent="0.25"/>
    <row r="864" ht="15.6" hidden="1" x14ac:dyDescent="0.25"/>
    <row r="865" ht="15.6" hidden="1" x14ac:dyDescent="0.25"/>
    <row r="866" ht="15.6" hidden="1" x14ac:dyDescent="0.25"/>
    <row r="867" ht="15.6" hidden="1" x14ac:dyDescent="0.25"/>
    <row r="868" ht="15.6" hidden="1" x14ac:dyDescent="0.25"/>
    <row r="869" ht="15.6" hidden="1" x14ac:dyDescent="0.25"/>
    <row r="870" ht="15.6" hidden="1" x14ac:dyDescent="0.25"/>
    <row r="871" ht="15.6" hidden="1" x14ac:dyDescent="0.25"/>
    <row r="872" ht="15.6" hidden="1" x14ac:dyDescent="0.25"/>
    <row r="873" ht="15.6" hidden="1" x14ac:dyDescent="0.25"/>
    <row r="874" ht="15.6" hidden="1" x14ac:dyDescent="0.25"/>
    <row r="875" ht="15.6" hidden="1" x14ac:dyDescent="0.25"/>
    <row r="876" ht="15.6" hidden="1" x14ac:dyDescent="0.25"/>
    <row r="877" ht="15.6" hidden="1" x14ac:dyDescent="0.25"/>
    <row r="878" ht="15.6" hidden="1" x14ac:dyDescent="0.25"/>
    <row r="879" ht="15.6" hidden="1" x14ac:dyDescent="0.25"/>
    <row r="880" ht="15.6" hidden="1" x14ac:dyDescent="0.25"/>
    <row r="881" ht="15.6" hidden="1" x14ac:dyDescent="0.25"/>
    <row r="882" ht="15.6" hidden="1" x14ac:dyDescent="0.25"/>
    <row r="883" ht="15.6" hidden="1" x14ac:dyDescent="0.25"/>
    <row r="884" ht="15.6" hidden="1" x14ac:dyDescent="0.25"/>
    <row r="885" ht="15.6" hidden="1" x14ac:dyDescent="0.25"/>
    <row r="886" ht="15.6" hidden="1" x14ac:dyDescent="0.25"/>
    <row r="887" ht="15.6" hidden="1" x14ac:dyDescent="0.25"/>
    <row r="888" ht="15.6" hidden="1" x14ac:dyDescent="0.25"/>
    <row r="889" ht="15.6" hidden="1" x14ac:dyDescent="0.25"/>
    <row r="890" ht="15.6" hidden="1" x14ac:dyDescent="0.25"/>
    <row r="891" ht="15.6" hidden="1" x14ac:dyDescent="0.25"/>
    <row r="892" ht="15.6" hidden="1" x14ac:dyDescent="0.25"/>
    <row r="893" ht="15.6" hidden="1" x14ac:dyDescent="0.25"/>
    <row r="894" ht="15.6" hidden="1" x14ac:dyDescent="0.25"/>
    <row r="895" ht="15.6" hidden="1" x14ac:dyDescent="0.25"/>
    <row r="896" ht="15.6" hidden="1" x14ac:dyDescent="0.25"/>
    <row r="897" ht="15.6" hidden="1" x14ac:dyDescent="0.25"/>
    <row r="898" ht="15.6" hidden="1" x14ac:dyDescent="0.25"/>
    <row r="899" ht="15.6" hidden="1" x14ac:dyDescent="0.25"/>
    <row r="900" ht="15.6" hidden="1" x14ac:dyDescent="0.25"/>
    <row r="901" ht="15.6" hidden="1" x14ac:dyDescent="0.25"/>
    <row r="902" ht="15.6" hidden="1" x14ac:dyDescent="0.25"/>
    <row r="903" ht="15.6" hidden="1" x14ac:dyDescent="0.25"/>
    <row r="904" ht="15.6" hidden="1" x14ac:dyDescent="0.25"/>
    <row r="905" ht="15.6" hidden="1" x14ac:dyDescent="0.25"/>
    <row r="906" ht="15.6" hidden="1" x14ac:dyDescent="0.25"/>
    <row r="907" ht="15.6" hidden="1" x14ac:dyDescent="0.25"/>
    <row r="908" ht="15.6" hidden="1" x14ac:dyDescent="0.25"/>
    <row r="909" ht="15.6" hidden="1" x14ac:dyDescent="0.25"/>
    <row r="910" ht="15.6" hidden="1" x14ac:dyDescent="0.25"/>
    <row r="911" ht="15.6" hidden="1" x14ac:dyDescent="0.25"/>
    <row r="912" ht="15.6" hidden="1" x14ac:dyDescent="0.25"/>
    <row r="913" ht="15.6" hidden="1" x14ac:dyDescent="0.25"/>
    <row r="914" ht="15.6" hidden="1" x14ac:dyDescent="0.25"/>
    <row r="915" ht="15.6" hidden="1" x14ac:dyDescent="0.25"/>
    <row r="916" ht="15.6" hidden="1" x14ac:dyDescent="0.25"/>
    <row r="917" ht="15.6" hidden="1" x14ac:dyDescent="0.25"/>
    <row r="918" ht="15.6" hidden="1" x14ac:dyDescent="0.25"/>
    <row r="919" ht="15.6" hidden="1" x14ac:dyDescent="0.25"/>
    <row r="920" ht="15.6" hidden="1" x14ac:dyDescent="0.25"/>
    <row r="921" ht="15.6" hidden="1" x14ac:dyDescent="0.25"/>
    <row r="922" ht="15.6" hidden="1" x14ac:dyDescent="0.25"/>
    <row r="923" ht="15.6" hidden="1" x14ac:dyDescent="0.25"/>
    <row r="924" ht="15.6" hidden="1" x14ac:dyDescent="0.25"/>
    <row r="925" ht="15.6" hidden="1" x14ac:dyDescent="0.25"/>
    <row r="926" ht="15.6" hidden="1" x14ac:dyDescent="0.25"/>
    <row r="927" ht="15.6" hidden="1" x14ac:dyDescent="0.25"/>
    <row r="928" ht="15.6" hidden="1" x14ac:dyDescent="0.25"/>
    <row r="929" ht="15.6" hidden="1" x14ac:dyDescent="0.25"/>
    <row r="930" ht="15.6" hidden="1" x14ac:dyDescent="0.25"/>
    <row r="931" ht="15.6" hidden="1" x14ac:dyDescent="0.25"/>
    <row r="932" ht="15.6" hidden="1" x14ac:dyDescent="0.25"/>
    <row r="933" ht="15.6" hidden="1" x14ac:dyDescent="0.25"/>
    <row r="934" ht="15.6" hidden="1" x14ac:dyDescent="0.25"/>
    <row r="935" ht="15.6" hidden="1" x14ac:dyDescent="0.25"/>
    <row r="936" ht="15.6" hidden="1" x14ac:dyDescent="0.25"/>
    <row r="937" ht="15.6" hidden="1" x14ac:dyDescent="0.25"/>
    <row r="938" ht="15.6" hidden="1" x14ac:dyDescent="0.25"/>
    <row r="939" ht="15.6" hidden="1" x14ac:dyDescent="0.25"/>
    <row r="940" ht="15.6" hidden="1" x14ac:dyDescent="0.25"/>
    <row r="941" ht="15.6" hidden="1" x14ac:dyDescent="0.25"/>
    <row r="942" ht="15.6" hidden="1" x14ac:dyDescent="0.25"/>
    <row r="943" ht="15.6" hidden="1" x14ac:dyDescent="0.25"/>
    <row r="944" ht="15.6" hidden="1" x14ac:dyDescent="0.25"/>
    <row r="945" ht="15.6" hidden="1" x14ac:dyDescent="0.25"/>
    <row r="946" ht="15.6" hidden="1" x14ac:dyDescent="0.25"/>
    <row r="947" ht="15.6" hidden="1" x14ac:dyDescent="0.25"/>
    <row r="948" ht="15.6" hidden="1" x14ac:dyDescent="0.25"/>
    <row r="949" ht="15.6" hidden="1" x14ac:dyDescent="0.25"/>
    <row r="950" ht="15.6" hidden="1" x14ac:dyDescent="0.25"/>
    <row r="951" ht="15.6" hidden="1" x14ac:dyDescent="0.25"/>
    <row r="952" ht="15.6" hidden="1" x14ac:dyDescent="0.25"/>
    <row r="953" ht="15.6" hidden="1" x14ac:dyDescent="0.25"/>
    <row r="954" ht="15.6" hidden="1" x14ac:dyDescent="0.25"/>
    <row r="955" ht="15.6" hidden="1" x14ac:dyDescent="0.25"/>
    <row r="956" ht="15.6" hidden="1" x14ac:dyDescent="0.25"/>
    <row r="957" ht="15.6" hidden="1" x14ac:dyDescent="0.25"/>
    <row r="958" ht="15.6" hidden="1" x14ac:dyDescent="0.25"/>
    <row r="959" ht="15.6" hidden="1" x14ac:dyDescent="0.25"/>
    <row r="960" ht="15.6" hidden="1" x14ac:dyDescent="0.25"/>
    <row r="961" ht="15.6" hidden="1" x14ac:dyDescent="0.25"/>
    <row r="962" ht="15.6" hidden="1" x14ac:dyDescent="0.25"/>
    <row r="963" ht="15.6" hidden="1" x14ac:dyDescent="0.25"/>
    <row r="964" ht="15.6" hidden="1" x14ac:dyDescent="0.25"/>
    <row r="965" ht="15.6" hidden="1" x14ac:dyDescent="0.25"/>
    <row r="966" ht="15.6" hidden="1" x14ac:dyDescent="0.25"/>
    <row r="967" ht="15.6" hidden="1" x14ac:dyDescent="0.25"/>
    <row r="968" ht="15.6" hidden="1" x14ac:dyDescent="0.25"/>
    <row r="969" ht="15.6" hidden="1" x14ac:dyDescent="0.25"/>
    <row r="970" ht="15.6" hidden="1" x14ac:dyDescent="0.25"/>
    <row r="971" ht="15.6" hidden="1" x14ac:dyDescent="0.25"/>
    <row r="972" ht="15.6" hidden="1" x14ac:dyDescent="0.25"/>
    <row r="973" ht="15.6" hidden="1" x14ac:dyDescent="0.25"/>
    <row r="974" ht="15.6" hidden="1" x14ac:dyDescent="0.25"/>
    <row r="975" ht="15.6" hidden="1" x14ac:dyDescent="0.25"/>
    <row r="976" ht="15.6" hidden="1" x14ac:dyDescent="0.25"/>
    <row r="977" ht="15.6" hidden="1" x14ac:dyDescent="0.25"/>
    <row r="978" ht="15.6" hidden="1" x14ac:dyDescent="0.25"/>
    <row r="979" ht="15.6" hidden="1" x14ac:dyDescent="0.25"/>
    <row r="980" ht="15.6" hidden="1" x14ac:dyDescent="0.25"/>
    <row r="981" ht="15.6" hidden="1" x14ac:dyDescent="0.25"/>
    <row r="982" ht="15.6" hidden="1" x14ac:dyDescent="0.25"/>
    <row r="983" ht="15.6" hidden="1" x14ac:dyDescent="0.25"/>
    <row r="984" ht="15.6" hidden="1" x14ac:dyDescent="0.25"/>
    <row r="985" ht="15.6" hidden="1" x14ac:dyDescent="0.25"/>
    <row r="986" ht="15.6" hidden="1" x14ac:dyDescent="0.25"/>
    <row r="987" ht="15.6" hidden="1" x14ac:dyDescent="0.25"/>
    <row r="988" ht="15.6" hidden="1" x14ac:dyDescent="0.25"/>
    <row r="989" ht="15.6" hidden="1" x14ac:dyDescent="0.25"/>
    <row r="990" ht="15.6" hidden="1" x14ac:dyDescent="0.25"/>
    <row r="991" ht="15.6" hidden="1" x14ac:dyDescent="0.25"/>
    <row r="992" ht="15.6" hidden="1" x14ac:dyDescent="0.25"/>
    <row r="993" ht="15.6" hidden="1" x14ac:dyDescent="0.25"/>
    <row r="994" ht="15.6" hidden="1" x14ac:dyDescent="0.25"/>
    <row r="995" ht="15.6" hidden="1" x14ac:dyDescent="0.25"/>
    <row r="996" ht="15.6" hidden="1" x14ac:dyDescent="0.25"/>
    <row r="997" ht="15.6" hidden="1" x14ac:dyDescent="0.25"/>
    <row r="998" ht="15.6" hidden="1" x14ac:dyDescent="0.25"/>
    <row r="999" ht="15.6" hidden="1" x14ac:dyDescent="0.25"/>
    <row r="1000" ht="15.6" hidden="1" x14ac:dyDescent="0.25"/>
    <row r="1001" ht="15.6" hidden="1" x14ac:dyDescent="0.25"/>
    <row r="1002" ht="15.6" hidden="1" x14ac:dyDescent="0.25"/>
    <row r="1003" ht="15.6" hidden="1" x14ac:dyDescent="0.25"/>
    <row r="1004" ht="15.6" hidden="1" x14ac:dyDescent="0.25"/>
    <row r="1005" ht="15.6" hidden="1" x14ac:dyDescent="0.25"/>
    <row r="1006" ht="15.6" hidden="1" x14ac:dyDescent="0.25"/>
    <row r="1007" ht="15.6" hidden="1" x14ac:dyDescent="0.25"/>
    <row r="1008" ht="15.6" hidden="1" x14ac:dyDescent="0.25"/>
    <row r="1009" ht="15.6" hidden="1" x14ac:dyDescent="0.25"/>
    <row r="1010" ht="15.6" hidden="1" x14ac:dyDescent="0.25"/>
    <row r="1011" ht="15.6" hidden="1" x14ac:dyDescent="0.25"/>
    <row r="1012" ht="15.6" hidden="1" x14ac:dyDescent="0.25"/>
    <row r="1013" ht="15.6" hidden="1" x14ac:dyDescent="0.25"/>
    <row r="1014" ht="15.6" hidden="1" x14ac:dyDescent="0.25"/>
    <row r="1015" ht="15.6" hidden="1" x14ac:dyDescent="0.25"/>
    <row r="1016" ht="15.6" hidden="1" x14ac:dyDescent="0.25"/>
    <row r="1017" ht="15.6" hidden="1" x14ac:dyDescent="0.25"/>
    <row r="1018" ht="15.6" hidden="1" x14ac:dyDescent="0.25"/>
    <row r="1019" ht="15.6" hidden="1" x14ac:dyDescent="0.25"/>
    <row r="1020" ht="15.6" hidden="1" x14ac:dyDescent="0.25"/>
    <row r="1021" ht="15.6" hidden="1" x14ac:dyDescent="0.25"/>
    <row r="1022" ht="15.6" hidden="1" x14ac:dyDescent="0.25"/>
    <row r="1023" ht="15.6" hidden="1" x14ac:dyDescent="0.25"/>
    <row r="1024" ht="15.6" hidden="1" x14ac:dyDescent="0.25"/>
    <row r="1025" ht="15.6" hidden="1" x14ac:dyDescent="0.25"/>
    <row r="1026" ht="15.6" hidden="1" x14ac:dyDescent="0.25"/>
    <row r="1027" ht="15.6" hidden="1" x14ac:dyDescent="0.25"/>
    <row r="1028" ht="15.6" hidden="1" x14ac:dyDescent="0.25"/>
    <row r="1029" ht="15.6" hidden="1" x14ac:dyDescent="0.25"/>
    <row r="1030" ht="15.6" hidden="1" x14ac:dyDescent="0.25"/>
    <row r="1031" ht="15.6" hidden="1" x14ac:dyDescent="0.25"/>
    <row r="1032" ht="15.6" hidden="1" x14ac:dyDescent="0.25"/>
    <row r="1033" ht="15.6" hidden="1" x14ac:dyDescent="0.25"/>
    <row r="1034" ht="15.6" hidden="1" x14ac:dyDescent="0.25"/>
    <row r="1035" ht="15.6" hidden="1" x14ac:dyDescent="0.25"/>
    <row r="1036" ht="15.6" hidden="1" x14ac:dyDescent="0.25"/>
    <row r="1037" ht="15.6" hidden="1" x14ac:dyDescent="0.25"/>
    <row r="1038" ht="15.6" hidden="1" x14ac:dyDescent="0.25"/>
    <row r="1039" ht="15.6" hidden="1" x14ac:dyDescent="0.25"/>
    <row r="1040" ht="15.6" hidden="1" x14ac:dyDescent="0.25"/>
    <row r="1041" ht="15.6" hidden="1" x14ac:dyDescent="0.25"/>
    <row r="1042" ht="15.6" hidden="1" x14ac:dyDescent="0.25"/>
    <row r="1043" ht="15.6" hidden="1" x14ac:dyDescent="0.25"/>
    <row r="1044" ht="15.6" hidden="1" x14ac:dyDescent="0.25"/>
    <row r="1045" ht="15.6" hidden="1" x14ac:dyDescent="0.25"/>
    <row r="1046" ht="15.6" hidden="1" x14ac:dyDescent="0.25"/>
    <row r="1047" ht="15.6" hidden="1" x14ac:dyDescent="0.25"/>
    <row r="1048" ht="15.6" hidden="1" x14ac:dyDescent="0.25"/>
    <row r="1049" ht="15.6" hidden="1" x14ac:dyDescent="0.25"/>
    <row r="1050" ht="15.6" hidden="1" x14ac:dyDescent="0.25"/>
    <row r="1051" ht="15.6" hidden="1" x14ac:dyDescent="0.25"/>
    <row r="1052" ht="15.6" hidden="1" x14ac:dyDescent="0.25"/>
    <row r="1053" ht="15.6" hidden="1" x14ac:dyDescent="0.25"/>
    <row r="1054" ht="15.6" hidden="1" x14ac:dyDescent="0.25"/>
    <row r="1055" ht="15.6" hidden="1" x14ac:dyDescent="0.25"/>
    <row r="1056" ht="15.6" hidden="1" x14ac:dyDescent="0.25"/>
    <row r="1057" ht="15.6" hidden="1" x14ac:dyDescent="0.25"/>
    <row r="1058" ht="15.6" hidden="1" x14ac:dyDescent="0.25"/>
    <row r="1059" ht="15.6" hidden="1" x14ac:dyDescent="0.25"/>
    <row r="1060" ht="15.6" hidden="1" x14ac:dyDescent="0.25"/>
    <row r="1061" ht="15.6" hidden="1" x14ac:dyDescent="0.25"/>
    <row r="1062" ht="15.6" hidden="1" x14ac:dyDescent="0.25"/>
    <row r="1063" ht="15.6" hidden="1" x14ac:dyDescent="0.25"/>
    <row r="1064" ht="15.6" hidden="1" x14ac:dyDescent="0.25"/>
    <row r="1065" ht="15.6" hidden="1" x14ac:dyDescent="0.25"/>
    <row r="1066" ht="15.6" hidden="1" x14ac:dyDescent="0.25"/>
    <row r="1067" ht="15.6" hidden="1" x14ac:dyDescent="0.25"/>
    <row r="1068" ht="15.6" hidden="1" x14ac:dyDescent="0.25"/>
    <row r="1069" ht="15.6" hidden="1" x14ac:dyDescent="0.25"/>
    <row r="1070" ht="15.6" hidden="1" x14ac:dyDescent="0.25"/>
    <row r="1071" ht="15.6" hidden="1" x14ac:dyDescent="0.25"/>
    <row r="1072" ht="15.6" hidden="1" x14ac:dyDescent="0.25"/>
    <row r="1073" ht="15.6" hidden="1" x14ac:dyDescent="0.25"/>
    <row r="1074" ht="15.6" hidden="1" x14ac:dyDescent="0.25"/>
    <row r="1075" ht="15.6" hidden="1" x14ac:dyDescent="0.25"/>
    <row r="1076" ht="15.6" hidden="1" x14ac:dyDescent="0.25"/>
    <row r="1077" ht="15.6" hidden="1" x14ac:dyDescent="0.25"/>
    <row r="1078" ht="15.6" hidden="1" x14ac:dyDescent="0.25"/>
    <row r="1079" ht="15.6" hidden="1" x14ac:dyDescent="0.25"/>
    <row r="1080" ht="15.6" hidden="1" x14ac:dyDescent="0.25"/>
    <row r="1081" ht="15.6" hidden="1" x14ac:dyDescent="0.25"/>
    <row r="1082" ht="15.6" hidden="1" x14ac:dyDescent="0.25"/>
    <row r="1083" ht="15.6" hidden="1" x14ac:dyDescent="0.25"/>
    <row r="1084" ht="15.6" hidden="1" x14ac:dyDescent="0.25"/>
    <row r="1085" ht="15.6" hidden="1" x14ac:dyDescent="0.25"/>
    <row r="1086" ht="15.6" hidden="1" x14ac:dyDescent="0.25"/>
    <row r="1087" ht="15.6" hidden="1" x14ac:dyDescent="0.25"/>
    <row r="1088" ht="15.6" hidden="1" x14ac:dyDescent="0.25"/>
    <row r="1089" ht="15.6" hidden="1" x14ac:dyDescent="0.25"/>
    <row r="1090" ht="15.6" hidden="1" x14ac:dyDescent="0.25"/>
    <row r="1091" ht="15.6" hidden="1" x14ac:dyDescent="0.25"/>
    <row r="1092" ht="15.6" hidden="1" x14ac:dyDescent="0.25"/>
    <row r="1093" ht="15.6" hidden="1" x14ac:dyDescent="0.25"/>
    <row r="1094" ht="15.6" hidden="1" x14ac:dyDescent="0.25"/>
    <row r="1095" ht="15.6" hidden="1" x14ac:dyDescent="0.25"/>
    <row r="1096" ht="15.6" hidden="1" x14ac:dyDescent="0.25"/>
    <row r="1097" ht="15.6" hidden="1" x14ac:dyDescent="0.25"/>
    <row r="1098" ht="15.6" hidden="1" x14ac:dyDescent="0.25"/>
    <row r="1099" ht="15.6" hidden="1" x14ac:dyDescent="0.25"/>
    <row r="1100" ht="15.6" hidden="1" x14ac:dyDescent="0.25"/>
    <row r="1101" ht="15.6" hidden="1" x14ac:dyDescent="0.25"/>
    <row r="1102" ht="15.6" hidden="1" x14ac:dyDescent="0.25"/>
    <row r="1103" ht="15.6" hidden="1" x14ac:dyDescent="0.25"/>
    <row r="1104" ht="15.6" hidden="1" x14ac:dyDescent="0.25"/>
    <row r="1105" ht="15.6" hidden="1" x14ac:dyDescent="0.25"/>
    <row r="1106" ht="15.6" hidden="1" x14ac:dyDescent="0.25"/>
    <row r="1107" ht="15.6" hidden="1" x14ac:dyDescent="0.25"/>
    <row r="1108" ht="15.6" hidden="1" x14ac:dyDescent="0.25"/>
    <row r="1109" ht="15.6" hidden="1" x14ac:dyDescent="0.25"/>
    <row r="1110" ht="15.6" hidden="1" x14ac:dyDescent="0.25"/>
    <row r="1111" ht="15.6" hidden="1" x14ac:dyDescent="0.25"/>
    <row r="1112" ht="15.6" hidden="1" x14ac:dyDescent="0.25"/>
    <row r="1113" ht="15.6" hidden="1" x14ac:dyDescent="0.25"/>
    <row r="1114" ht="15.6" hidden="1" x14ac:dyDescent="0.25"/>
    <row r="1115" ht="15.6" hidden="1" x14ac:dyDescent="0.25"/>
    <row r="1116" ht="15.6" hidden="1" x14ac:dyDescent="0.25"/>
    <row r="1117" ht="15.6" hidden="1" x14ac:dyDescent="0.25"/>
    <row r="1118" ht="15.6" hidden="1" x14ac:dyDescent="0.25"/>
    <row r="1119" ht="15.6" hidden="1" x14ac:dyDescent="0.25"/>
    <row r="1120" ht="15.6" hidden="1" x14ac:dyDescent="0.25"/>
    <row r="1121" ht="15.6" hidden="1" x14ac:dyDescent="0.25"/>
    <row r="1122" ht="15.6" hidden="1" x14ac:dyDescent="0.25"/>
    <row r="1123" ht="15.6" hidden="1" x14ac:dyDescent="0.25"/>
    <row r="1124" ht="15.6" hidden="1" x14ac:dyDescent="0.25"/>
    <row r="1125" ht="15.6" hidden="1" x14ac:dyDescent="0.25"/>
    <row r="1126" ht="15.6" hidden="1" x14ac:dyDescent="0.25"/>
    <row r="1127" ht="15.6" hidden="1" x14ac:dyDescent="0.25"/>
    <row r="1128" ht="15.6" hidden="1" x14ac:dyDescent="0.25"/>
    <row r="1129" ht="15.6" hidden="1" x14ac:dyDescent="0.25"/>
    <row r="1130" ht="15.6" hidden="1" x14ac:dyDescent="0.25"/>
    <row r="1131" ht="15.6" hidden="1" x14ac:dyDescent="0.25"/>
    <row r="1132" ht="15.6" hidden="1" x14ac:dyDescent="0.25"/>
    <row r="1133" ht="15.6" hidden="1" x14ac:dyDescent="0.25"/>
    <row r="1134" ht="15.6" hidden="1" x14ac:dyDescent="0.25"/>
    <row r="1135" ht="15.6" hidden="1" x14ac:dyDescent="0.25"/>
    <row r="1136" ht="15.6" hidden="1" x14ac:dyDescent="0.25"/>
    <row r="1137" ht="15.6" hidden="1" x14ac:dyDescent="0.25"/>
    <row r="1138" ht="15.6" hidden="1" x14ac:dyDescent="0.25"/>
    <row r="1139" ht="15.6" hidden="1" x14ac:dyDescent="0.25"/>
    <row r="1140" ht="15.6" hidden="1" x14ac:dyDescent="0.25"/>
    <row r="1141" ht="15.6" hidden="1" x14ac:dyDescent="0.25"/>
    <row r="1142" ht="15.6" hidden="1" x14ac:dyDescent="0.25"/>
    <row r="1143" ht="15.6" hidden="1" x14ac:dyDescent="0.25"/>
    <row r="1144" ht="15.6" hidden="1" x14ac:dyDescent="0.25"/>
    <row r="1145" ht="15.6" hidden="1" x14ac:dyDescent="0.25"/>
    <row r="1146" ht="15.6" hidden="1" x14ac:dyDescent="0.25"/>
    <row r="1147" ht="15.6" hidden="1" x14ac:dyDescent="0.25"/>
    <row r="1148" ht="15.6" hidden="1" x14ac:dyDescent="0.25"/>
    <row r="1149" ht="15.6" hidden="1" x14ac:dyDescent="0.25"/>
    <row r="1150" ht="15.6" hidden="1" x14ac:dyDescent="0.25"/>
    <row r="1151" ht="15.6" hidden="1" x14ac:dyDescent="0.25"/>
    <row r="1152" ht="15.6" hidden="1" x14ac:dyDescent="0.25"/>
    <row r="1153" ht="15.6" hidden="1" x14ac:dyDescent="0.25"/>
    <row r="1154" ht="15.6" hidden="1" x14ac:dyDescent="0.25"/>
    <row r="1155" ht="15.6" hidden="1" x14ac:dyDescent="0.25"/>
    <row r="1156" ht="15.6" hidden="1" x14ac:dyDescent="0.25"/>
    <row r="1157" ht="15.6" hidden="1" x14ac:dyDescent="0.25"/>
    <row r="1158" ht="15.6" hidden="1" x14ac:dyDescent="0.25"/>
    <row r="1159" ht="15.6" hidden="1" x14ac:dyDescent="0.25"/>
    <row r="1160" ht="15.6" hidden="1" x14ac:dyDescent="0.25"/>
    <row r="1161" ht="15.6" hidden="1" x14ac:dyDescent="0.25"/>
    <row r="1162" ht="15.6" hidden="1" x14ac:dyDescent="0.25"/>
    <row r="1163" ht="15.6" hidden="1" x14ac:dyDescent="0.25"/>
    <row r="1164" ht="15.6" hidden="1" x14ac:dyDescent="0.25"/>
    <row r="1165" ht="15.6" hidden="1" x14ac:dyDescent="0.25"/>
    <row r="1166" ht="15.6" hidden="1" x14ac:dyDescent="0.25"/>
    <row r="1167" ht="15.6" hidden="1" x14ac:dyDescent="0.25"/>
    <row r="1168" ht="15.6" hidden="1" x14ac:dyDescent="0.25"/>
    <row r="1169" ht="15.6" hidden="1" x14ac:dyDescent="0.25"/>
    <row r="1170" ht="15.6" hidden="1" x14ac:dyDescent="0.25"/>
    <row r="1171" ht="15.6" hidden="1" x14ac:dyDescent="0.25"/>
    <row r="1172" ht="15.6" hidden="1" x14ac:dyDescent="0.25"/>
    <row r="1173" ht="15.6" hidden="1" x14ac:dyDescent="0.25"/>
    <row r="1174" ht="15.6" hidden="1" x14ac:dyDescent="0.25"/>
    <row r="1175" ht="15.6" hidden="1" x14ac:dyDescent="0.25"/>
    <row r="1176" ht="15.6" hidden="1" x14ac:dyDescent="0.25"/>
    <row r="1177" ht="15.6" hidden="1" x14ac:dyDescent="0.25"/>
    <row r="1178" ht="15.6" hidden="1" x14ac:dyDescent="0.25"/>
    <row r="1179" ht="15.6" hidden="1" x14ac:dyDescent="0.25"/>
    <row r="1180" ht="15.6" hidden="1" x14ac:dyDescent="0.25"/>
    <row r="1181" ht="15.6" hidden="1" x14ac:dyDescent="0.25"/>
    <row r="1182" ht="15.6" hidden="1" x14ac:dyDescent="0.25"/>
    <row r="1183" ht="15.6" hidden="1" x14ac:dyDescent="0.25"/>
    <row r="1184" ht="15.6" hidden="1" x14ac:dyDescent="0.25"/>
    <row r="1185" ht="15.6" hidden="1" x14ac:dyDescent="0.25"/>
    <row r="1186" ht="15.6" hidden="1" x14ac:dyDescent="0.25"/>
    <row r="1187" ht="15.6" hidden="1" x14ac:dyDescent="0.25"/>
    <row r="1188" ht="15.6" hidden="1" x14ac:dyDescent="0.25"/>
    <row r="1189" ht="15.6" hidden="1" x14ac:dyDescent="0.25"/>
    <row r="1190" ht="15.6" hidden="1" x14ac:dyDescent="0.25"/>
    <row r="1191" ht="15.6" hidden="1" x14ac:dyDescent="0.25"/>
    <row r="1192" ht="15.6" hidden="1" x14ac:dyDescent="0.25"/>
    <row r="1193" ht="15.6" hidden="1" x14ac:dyDescent="0.25"/>
    <row r="1194" ht="15.6" hidden="1" x14ac:dyDescent="0.25"/>
    <row r="1195" ht="15.6" hidden="1" x14ac:dyDescent="0.25"/>
    <row r="1196" ht="15.6" hidden="1" x14ac:dyDescent="0.25"/>
    <row r="1197" ht="15.6" hidden="1" x14ac:dyDescent="0.25"/>
    <row r="1198" ht="15.6" hidden="1" x14ac:dyDescent="0.25"/>
    <row r="1199" ht="15.6" hidden="1" x14ac:dyDescent="0.25"/>
    <row r="1200" ht="15.6" hidden="1" x14ac:dyDescent="0.25"/>
    <row r="1201" ht="15.6" hidden="1" x14ac:dyDescent="0.25"/>
    <row r="1202" ht="15.6" hidden="1" x14ac:dyDescent="0.25"/>
    <row r="1203" ht="15.6" hidden="1" x14ac:dyDescent="0.25"/>
    <row r="1204" ht="15.6" hidden="1" x14ac:dyDescent="0.25"/>
  </sheetData>
  <mergeCells count="100">
    <mergeCell ref="A582:A585"/>
    <mergeCell ref="A588:A591"/>
    <mergeCell ref="A594:A597"/>
    <mergeCell ref="A600:A603"/>
    <mergeCell ref="A546:A549"/>
    <mergeCell ref="A552:A555"/>
    <mergeCell ref="A558:A561"/>
    <mergeCell ref="A564:A567"/>
    <mergeCell ref="A570:A573"/>
    <mergeCell ref="A576:A579"/>
    <mergeCell ref="A540:A543"/>
    <mergeCell ref="A474:A477"/>
    <mergeCell ref="A480:A483"/>
    <mergeCell ref="A486:A489"/>
    <mergeCell ref="A492:A495"/>
    <mergeCell ref="A498:A501"/>
    <mergeCell ref="A504:A507"/>
    <mergeCell ref="A510:A513"/>
    <mergeCell ref="A516:A519"/>
    <mergeCell ref="A522:A525"/>
    <mergeCell ref="A528:A531"/>
    <mergeCell ref="A534:A537"/>
    <mergeCell ref="A468:A471"/>
    <mergeCell ref="A402:A405"/>
    <mergeCell ref="A408:A411"/>
    <mergeCell ref="A414:A417"/>
    <mergeCell ref="A420:A423"/>
    <mergeCell ref="A426:A429"/>
    <mergeCell ref="A432:A435"/>
    <mergeCell ref="A438:A441"/>
    <mergeCell ref="A444:A447"/>
    <mergeCell ref="A450:A453"/>
    <mergeCell ref="A456:A459"/>
    <mergeCell ref="A462:A465"/>
    <mergeCell ref="A396:A399"/>
    <mergeCell ref="A330:A333"/>
    <mergeCell ref="A336:A339"/>
    <mergeCell ref="A342:A345"/>
    <mergeCell ref="A348:A351"/>
    <mergeCell ref="A354:A357"/>
    <mergeCell ref="A360:A363"/>
    <mergeCell ref="A366:A369"/>
    <mergeCell ref="A372:A375"/>
    <mergeCell ref="A378:A381"/>
    <mergeCell ref="A384:A387"/>
    <mergeCell ref="A390:A393"/>
    <mergeCell ref="A324:A327"/>
    <mergeCell ref="A258:A261"/>
    <mergeCell ref="A264:A267"/>
    <mergeCell ref="A270:A273"/>
    <mergeCell ref="A276:A279"/>
    <mergeCell ref="A282:A285"/>
    <mergeCell ref="A288:A291"/>
    <mergeCell ref="A294:A297"/>
    <mergeCell ref="A300:A303"/>
    <mergeCell ref="A306:A309"/>
    <mergeCell ref="A312:A315"/>
    <mergeCell ref="A318:A321"/>
    <mergeCell ref="A252:A255"/>
    <mergeCell ref="A186:A189"/>
    <mergeCell ref="A192:A195"/>
    <mergeCell ref="A198:A201"/>
    <mergeCell ref="A204:A207"/>
    <mergeCell ref="A210:A213"/>
    <mergeCell ref="A216:A219"/>
    <mergeCell ref="A222:A225"/>
    <mergeCell ref="A228:A231"/>
    <mergeCell ref="A234:A237"/>
    <mergeCell ref="A240:A243"/>
    <mergeCell ref="A246:A249"/>
    <mergeCell ref="A180:A183"/>
    <mergeCell ref="A114:A117"/>
    <mergeCell ref="A120:A123"/>
    <mergeCell ref="A126:A129"/>
    <mergeCell ref="A132:A135"/>
    <mergeCell ref="A138:A141"/>
    <mergeCell ref="A144:A147"/>
    <mergeCell ref="A150:A153"/>
    <mergeCell ref="A156:A159"/>
    <mergeCell ref="A162:A165"/>
    <mergeCell ref="A168:A171"/>
    <mergeCell ref="A174:A177"/>
    <mergeCell ref="A108:A111"/>
    <mergeCell ref="A42:A45"/>
    <mergeCell ref="A48:A51"/>
    <mergeCell ref="A54:A57"/>
    <mergeCell ref="A60:A63"/>
    <mergeCell ref="A66:A69"/>
    <mergeCell ref="A72:A75"/>
    <mergeCell ref="A78:A81"/>
    <mergeCell ref="A84:A87"/>
    <mergeCell ref="A90:A93"/>
    <mergeCell ref="A96:A99"/>
    <mergeCell ref="A102:A105"/>
    <mergeCell ref="A36:A39"/>
    <mergeCell ref="A6:A9"/>
    <mergeCell ref="A12:A15"/>
    <mergeCell ref="A18:A21"/>
    <mergeCell ref="A24:A27"/>
    <mergeCell ref="A30:A33"/>
  </mergeCells>
  <conditionalFormatting sqref="A6:A9 A12:A15 A18:A21 A24:A27 A30:A33 A36:A39 A42:A45 A48:A51 A54:A57 A60:A63 A66:A69 A72:A75 A78:A81 A84:A87 A90:A93 A96:A99 A102:A105 A108:A111 A114:A117 A120:A123 A126:A129 A132:A135 A138:A141 A144:A147 A150:A153 A156:A159 A162:A165 A168:A171 A174:A177 A180:A183 A186:A189 A192:A195 A198:A201 A204:A207 A210:A213 A216:A219 A222:A225 A228:A231 A234:A237 A240:A243 A246:A249 A252:A255 A258:A261 A264:A267 A270:A273 A276:A279 A282:A285 A288:A291 A294:A297 A300:A303 A306:A309 A312:A315 A318:A321 A324:A327 A330:A333 A336:A339 A342:A345 A348:A351 A354:A357 A360:A363 A366:A369 A372:A375 A378:A381 A384:A387 A390:A393 A396:A399 A402:A405 A408:A411 A414:A417 A420:A423 A426:A429 A432:A435 A438:A441 A444:A447 A450:A453 A456:A459 A462:A465 A468:A471 A474:A477 A480:A483 A486:A489 A492:A495 A498:A501 A504:A507 A510:A513 A516:A519 A522:A525 A528:A531 A534:A537 A540:A543 A546:A549 A552:A555 A558:A561 A564:A567 A570:A573 A576:A579 A582:A585 A588:A591 A594:A597 A600:A603">
    <cfRule type="cellIs" dxfId="17" priority="1" stopIfTrue="1" operator="lessThan">
      <formula>2</formula>
    </cfRule>
    <cfRule type="cellIs" dxfId="16" priority="2" stopIfTrue="1" operator="equal">
      <formula>2</formula>
    </cfRule>
    <cfRule type="cellIs" dxfId="15" priority="3" stopIfTrue="1" operator="greaterThan">
      <formula>2</formula>
    </cfRule>
  </conditionalFormatting>
  <dataValidations count="2">
    <dataValidation type="list" allowBlank="1" showDropDown="1" showInputMessage="1" showErrorMessage="1" errorTitle="¡¡¡¡ATENCIÓN !!!!!" error="Para el correcto funcionamiento, debes poner una &quot;X&quot; en la opción que consideres correcta._x000a_" sqref="B1:B1048576">
      <formula1>"X,x"</formula1>
    </dataValidation>
    <dataValidation allowBlank="1" showDropDown="1" showInputMessage="1" showErrorMessage="1" sqref="E2"/>
  </dataValidations>
  <hyperlinks>
    <hyperlink ref="A1" location="PORTADA!A1" display="◄"/>
  </hyperlink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1204"/>
  <sheetViews>
    <sheetView workbookViewId="0">
      <selection activeCell="C1" sqref="C1:C1048576"/>
    </sheetView>
  </sheetViews>
  <sheetFormatPr baseColWidth="10" defaultColWidth="0" defaultRowHeight="0" customHeight="1" zeroHeight="1" x14ac:dyDescent="0.25"/>
  <cols>
    <col min="1" max="1" width="3.6640625" style="4" customWidth="1"/>
    <col min="2" max="2" width="3.6640625" style="52" customWidth="1"/>
    <col min="3" max="3" width="121" style="13" customWidth="1"/>
    <col min="4" max="4" width="1.88671875" style="11" customWidth="1"/>
    <col min="5" max="5" width="3.33203125" style="12" customWidth="1"/>
    <col min="6" max="6" width="4.33203125" style="12" customWidth="1"/>
    <col min="7" max="7" width="7.109375" style="30" hidden="1" customWidth="1"/>
    <col min="8" max="8" width="5.88671875" style="30" hidden="1" customWidth="1"/>
    <col min="9" max="9" width="5.88671875" style="31" hidden="1" customWidth="1"/>
    <col min="10" max="10" width="14.88671875" style="56" hidden="1" customWidth="1"/>
    <col min="11" max="24" width="19.88671875" style="15" hidden="1" customWidth="1"/>
    <col min="25" max="29" width="2.88671875" style="15" hidden="1" customWidth="1"/>
    <col min="30" max="33" width="14.6640625" style="4" hidden="1" customWidth="1"/>
    <col min="34" max="16384" width="16.44140625" style="4" hidden="1"/>
  </cols>
  <sheetData>
    <row r="1" spans="1:41" ht="28.8" thickBot="1" x14ac:dyDescent="0.45">
      <c r="A1" s="28" t="s">
        <v>4</v>
      </c>
      <c r="B1" s="46"/>
      <c r="C1" s="180" t="str">
        <f>AO1</f>
        <v xml:space="preserve">Tema 10 - LEGISLACIÓN (DEFINICIONES) </v>
      </c>
      <c r="D1" s="2"/>
      <c r="E1" s="3" t="e">
        <f ca="1">ROUND(Q2/K2*10,2)</f>
        <v>#DIV/0!</v>
      </c>
      <c r="F1" s="3"/>
      <c r="I1" s="35">
        <v>10</v>
      </c>
      <c r="J1" s="55" t="s">
        <v>56</v>
      </c>
      <c r="K1" s="29" t="s">
        <v>6</v>
      </c>
      <c r="L1" s="14" t="s">
        <v>7</v>
      </c>
      <c r="M1" s="14" t="s">
        <v>8</v>
      </c>
      <c r="N1" s="14" t="s">
        <v>38</v>
      </c>
      <c r="O1" s="14" t="s">
        <v>9</v>
      </c>
      <c r="P1" s="14" t="s">
        <v>16</v>
      </c>
      <c r="Q1" s="14" t="s">
        <v>10</v>
      </c>
      <c r="R1" s="14" t="s">
        <v>11</v>
      </c>
      <c r="S1" s="14" t="s">
        <v>24</v>
      </c>
      <c r="T1" s="14" t="s">
        <v>25</v>
      </c>
      <c r="U1" s="14" t="s">
        <v>13</v>
      </c>
      <c r="V1" s="14" t="s">
        <v>12</v>
      </c>
      <c r="W1" s="14" t="s">
        <v>15</v>
      </c>
      <c r="X1" s="14" t="s">
        <v>14</v>
      </c>
      <c r="AD1" s="62" t="s">
        <v>6</v>
      </c>
      <c r="AE1" s="62" t="s">
        <v>7</v>
      </c>
      <c r="AF1" s="62" t="s">
        <v>8</v>
      </c>
      <c r="AG1" s="62" t="s">
        <v>38</v>
      </c>
      <c r="AH1" s="62" t="s">
        <v>9</v>
      </c>
      <c r="AI1" s="62" t="s">
        <v>16</v>
      </c>
      <c r="AJ1" s="62" t="s">
        <v>10</v>
      </c>
      <c r="AK1" s="62" t="s">
        <v>11</v>
      </c>
      <c r="AL1" s="169" t="s">
        <v>99</v>
      </c>
      <c r="AM1" s="170"/>
      <c r="AN1" s="30" t="s">
        <v>57</v>
      </c>
      <c r="AO1" s="34" t="str">
        <f>LOOKUP(I5,DATOS!A:A,DATOS!F:F)</f>
        <v xml:space="preserve">Tema 10 - LEGISLACIÓN (DEFINICIONES) </v>
      </c>
    </row>
    <row r="2" spans="1:41" ht="16.2" thickBot="1" x14ac:dyDescent="0.3">
      <c r="A2" s="5"/>
      <c r="B2" s="47"/>
      <c r="C2" s="6" t="str">
        <f ca="1">IF(CONTROL!I4="A",X2,"")</f>
        <v>Test, compuesto por 0 preguntas</v>
      </c>
      <c r="D2" s="2"/>
      <c r="E2" s="7"/>
      <c r="F2" s="8"/>
      <c r="K2" s="29">
        <f ca="1">COUNTA(H:H)-COUNT(H:H)</f>
        <v>0</v>
      </c>
      <c r="L2" s="14">
        <f ca="1">SUM(L3:L1048576)</f>
        <v>0</v>
      </c>
      <c r="M2" s="14">
        <f ca="1">SUM(M3:M1048576)</f>
        <v>0</v>
      </c>
      <c r="N2" s="14">
        <f ca="1">SUM(N3:N52)</f>
        <v>0</v>
      </c>
      <c r="O2" s="14">
        <f ca="1">L2+M2</f>
        <v>0</v>
      </c>
      <c r="P2" s="14" t="e">
        <f ca="1">+O2/K2</f>
        <v>#DIV/0!</v>
      </c>
      <c r="Q2" s="14">
        <f ca="1">+L2+N2</f>
        <v>0</v>
      </c>
      <c r="R2" s="14" t="e">
        <f ca="1">ROUND(Q2/(L2+M2)*10,2)</f>
        <v>#DIV/0!</v>
      </c>
      <c r="S2" s="14" t="e">
        <f ca="1">ROUND(Q2/K2*10,2)</f>
        <v>#DIV/0!</v>
      </c>
      <c r="T2" s="14" t="e">
        <f ca="1">CONCATENATE("puntual: ", R2,"   Nota final: ", S2)</f>
        <v>#DIV/0!</v>
      </c>
      <c r="U2" s="14" t="e">
        <f ca="1">CONCATENATE("Evolución: ", K2," preguntas, ",L2," aciertos, ",M2," errores, ",Q2," puntos.   Nota ",T2)</f>
        <v>#DIV/0!</v>
      </c>
      <c r="V2" s="14" t="str">
        <f ca="1">CONCATENATE("Test, compuesto por ",K2," preguntas")</f>
        <v>Test, compuesto por 0 preguntas</v>
      </c>
      <c r="W2" s="14" t="str">
        <f ca="1">IF(E2="X",V2,IF(O2&gt;0,U2,V2))</f>
        <v>Test, compuesto por 0 preguntas</v>
      </c>
      <c r="X2" s="14" t="str">
        <f ca="1">IF(CONTROL!I4="A",W2,V2)</f>
        <v>Test, compuesto por 0 preguntas</v>
      </c>
      <c r="AD2" s="15">
        <f ca="1">IF(CONTROL!$I$4="A",K2,0)</f>
        <v>0</v>
      </c>
      <c r="AE2" s="15">
        <f ca="1">IF(CONTROL!$I$4="A",L2,0)</f>
        <v>0</v>
      </c>
      <c r="AF2" s="15">
        <f ca="1">IF(CONTROL!$I$4="A",M2,0)</f>
        <v>0</v>
      </c>
      <c r="AG2" s="15">
        <f ca="1">IF(CONTROL!$I$4="A",N2,0)</f>
        <v>0</v>
      </c>
      <c r="AH2" s="15">
        <f ca="1">IF(CONTROL!$I$4="A",O2,0)</f>
        <v>0</v>
      </c>
      <c r="AI2" s="15" t="e">
        <f ca="1">IF(CONTROL!$I$4="A",P2,0)</f>
        <v>#DIV/0!</v>
      </c>
      <c r="AJ2" s="15">
        <f ca="1">IF(CONTROL!$I$4="A",Q2,0)</f>
        <v>0</v>
      </c>
      <c r="AK2" s="15" t="e">
        <f ca="1">IF(CONTROL!$I$4="A",R2,0)</f>
        <v>#DIV/0!</v>
      </c>
      <c r="AL2" s="15" t="str">
        <f>+AO2</f>
        <v xml:space="preserve">Tema 10 - LEGISLACIÓN (DEFINICIONES) </v>
      </c>
      <c r="AM2" s="15"/>
      <c r="AN2" s="30" t="s">
        <v>68</v>
      </c>
      <c r="AO2" s="34" t="str">
        <f>LOOKUP(I5,DATOS!A:A,DATOS!E:E)</f>
        <v xml:space="preserve">Tema 10 - LEGISLACIÓN (DEFINICIONES) </v>
      </c>
    </row>
    <row r="3" spans="1:41" ht="15.6" x14ac:dyDescent="0.25">
      <c r="A3" s="9"/>
      <c r="B3" s="48"/>
      <c r="C3" s="10"/>
      <c r="J3" s="15"/>
    </row>
    <row r="4" spans="1:41" ht="15.6" x14ac:dyDescent="0.25">
      <c r="A4" s="9"/>
      <c r="B4" s="48"/>
      <c r="C4" s="10"/>
      <c r="J4" s="15"/>
    </row>
    <row r="5" spans="1:41" ht="31.2" x14ac:dyDescent="0.25">
      <c r="A5" s="9"/>
      <c r="B5" s="27"/>
      <c r="C5" s="19" t="str">
        <f ca="1">+CONCATENATE(K5,".- ",G5)</f>
        <v>1.- 0</v>
      </c>
      <c r="D5" s="20"/>
      <c r="E5" s="9"/>
      <c r="F5" s="9"/>
      <c r="G5" s="36">
        <f ca="1">LOOKUP(I5,DATOS!A:A,DATOS!G:G)</f>
        <v>0</v>
      </c>
      <c r="H5" s="36">
        <f ca="1">LOOKUP(I5,DATOS!A:A,DATOS!N:N)</f>
        <v>0</v>
      </c>
      <c r="I5" s="31">
        <f>LOOKUP(I1,DATOS!C:C,DATOS!A:A)</f>
        <v>556</v>
      </c>
      <c r="J5" s="56">
        <f>LOOKUP(I5,DATOS!A:A,DATOS!C:C)</f>
        <v>10</v>
      </c>
      <c r="K5" s="18">
        <v>1</v>
      </c>
      <c r="L5" s="16" t="s">
        <v>31</v>
      </c>
      <c r="M5" s="16" t="s">
        <v>32</v>
      </c>
      <c r="N5" s="16" t="s">
        <v>37</v>
      </c>
      <c r="O5" s="16" t="s">
        <v>33</v>
      </c>
      <c r="P5" s="16" t="s">
        <v>34</v>
      </c>
      <c r="Q5" s="16" t="s">
        <v>35</v>
      </c>
      <c r="R5" s="16" t="str">
        <f ca="1">CONCATENATE("X",H5)</f>
        <v>X0</v>
      </c>
      <c r="S5" s="16" t="s">
        <v>36</v>
      </c>
    </row>
    <row r="6" spans="1:41" ht="15.6" x14ac:dyDescent="0.25">
      <c r="A6" s="185">
        <f ca="1">IF($E$2="X",0,IF(K7&gt;2,H5,K7))</f>
        <v>0</v>
      </c>
      <c r="B6" s="25"/>
      <c r="C6" s="21" t="str">
        <f ca="1">+CONCATENATE(I6," ",G6)</f>
        <v>a) 0</v>
      </c>
      <c r="D6" s="22"/>
      <c r="G6" s="34">
        <f ca="1">LOOKUP(I5,DATOS!A:A,DATOS!J:J)</f>
        <v>0</v>
      </c>
      <c r="I6" s="31" t="s">
        <v>53</v>
      </c>
      <c r="K6" s="16" t="s">
        <v>5</v>
      </c>
      <c r="L6" s="16">
        <f ca="1">IF(M6&gt;0,0,P6)</f>
        <v>0</v>
      </c>
      <c r="M6" s="16">
        <f ca="1">IF(P7&gt;0,1,0)</f>
        <v>0</v>
      </c>
      <c r="N6" s="16">
        <f ca="1">IF(M6=1,-1/COUNTA(Q6:Q9),0)</f>
        <v>0</v>
      </c>
      <c r="O6" s="16">
        <f>COUNTA(B6:B9)</f>
        <v>0</v>
      </c>
      <c r="P6" s="16">
        <f ca="1">COUNTIF(R6:R9,R5)</f>
        <v>0</v>
      </c>
      <c r="Q6" s="17" t="s">
        <v>0</v>
      </c>
      <c r="R6" s="16" t="str">
        <f>CONCATENATE(B6,Q6)</f>
        <v>A</v>
      </c>
      <c r="S6" s="16">
        <f ca="1">IF(P6&gt;0,P6+O6,O6*3)</f>
        <v>0</v>
      </c>
    </row>
    <row r="7" spans="1:41" ht="15.6" x14ac:dyDescent="0.25">
      <c r="A7" s="185"/>
      <c r="B7" s="25"/>
      <c r="C7" s="21" t="str">
        <f ca="1">+CONCATENATE(I7," ",G7)</f>
        <v>b) 0</v>
      </c>
      <c r="D7" s="22"/>
      <c r="G7" s="34">
        <f ca="1">LOOKUP(I5,DATOS!A:A,DATOS!K:K)</f>
        <v>0</v>
      </c>
      <c r="I7" s="31" t="s">
        <v>52</v>
      </c>
      <c r="K7" s="16">
        <f ca="1">S6</f>
        <v>0</v>
      </c>
      <c r="L7" s="16"/>
      <c r="M7" s="16"/>
      <c r="N7" s="16"/>
      <c r="O7" s="16"/>
      <c r="P7" s="16">
        <f ca="1">O6-P6</f>
        <v>0</v>
      </c>
      <c r="Q7" s="17" t="s">
        <v>1</v>
      </c>
      <c r="R7" s="16" t="str">
        <f>CONCATENATE(B7,Q7)</f>
        <v>B</v>
      </c>
      <c r="S7" s="16"/>
    </row>
    <row r="8" spans="1:41" ht="15.6" x14ac:dyDescent="0.25">
      <c r="A8" s="185"/>
      <c r="B8" s="25"/>
      <c r="C8" s="21" t="str">
        <f ca="1">+CONCATENATE(I8," ",G8)</f>
        <v>c) 0</v>
      </c>
      <c r="D8" s="22"/>
      <c r="G8" s="34">
        <f ca="1">LOOKUP(I5,DATOS!A:A,DATOS!L:L)</f>
        <v>0</v>
      </c>
      <c r="I8" s="31" t="s">
        <v>51</v>
      </c>
      <c r="K8" s="16"/>
      <c r="L8" s="16"/>
      <c r="M8" s="16"/>
      <c r="N8" s="16"/>
      <c r="O8" s="16"/>
      <c r="P8" s="16"/>
      <c r="Q8" s="17" t="s">
        <v>2</v>
      </c>
      <c r="R8" s="16" t="str">
        <f>CONCATENATE(B8,Q8)</f>
        <v>C</v>
      </c>
      <c r="S8" s="16"/>
    </row>
    <row r="9" spans="1:41" ht="15.6" x14ac:dyDescent="0.25">
      <c r="A9" s="185"/>
      <c r="B9" s="25"/>
      <c r="C9" s="21" t="str">
        <f ca="1">+CONCATENATE(I9," ",G9)</f>
        <v>d) 0</v>
      </c>
      <c r="D9" s="22"/>
      <c r="G9" s="34">
        <f ca="1">LOOKUP(I5,DATOS!A:A,DATOS!M:M)</f>
        <v>0</v>
      </c>
      <c r="I9" s="31" t="s">
        <v>43</v>
      </c>
      <c r="K9" s="16"/>
      <c r="L9" s="16"/>
      <c r="M9" s="16"/>
      <c r="N9" s="16"/>
      <c r="O9" s="16"/>
      <c r="P9" s="16"/>
      <c r="Q9" s="17" t="s">
        <v>3</v>
      </c>
      <c r="R9" s="16" t="str">
        <f>CONCATENATE(B9,Q9)</f>
        <v>D</v>
      </c>
      <c r="S9" s="16"/>
    </row>
    <row r="10" spans="1:41" ht="15.6" x14ac:dyDescent="0.25">
      <c r="A10" s="9"/>
      <c r="B10" s="26"/>
      <c r="C10" s="23"/>
      <c r="D10" s="24"/>
      <c r="J10" s="15"/>
    </row>
    <row r="11" spans="1:41" ht="15.6" x14ac:dyDescent="0.25">
      <c r="A11" s="9"/>
      <c r="B11" s="27"/>
      <c r="C11" s="19" t="str">
        <f ca="1">+CONCATENATE(K11,".- ",G11)</f>
        <v>2.- 0</v>
      </c>
      <c r="D11" s="20"/>
      <c r="E11" s="9"/>
      <c r="F11" s="9"/>
      <c r="G11" s="36">
        <f ca="1">IF(J12="FIN","",LOOKUP(I11,DATOS!A:A,DATOS!G:G))</f>
        <v>0</v>
      </c>
      <c r="H11" s="36">
        <f ca="1">IF(J12="FIN",0,LOOKUP(I11,DATOS!A:A,DATOS!N:N))</f>
        <v>0</v>
      </c>
      <c r="I11" s="31">
        <f>+I5+1</f>
        <v>557</v>
      </c>
      <c r="J11" s="56">
        <f>IF(LOOKUP(I11,DATOS!A:A,DATOS!C:C)=0,J5,(LOOKUP(I11,DATOS!A:A,DATOS!C:C)))</f>
        <v>10</v>
      </c>
      <c r="K11" s="18">
        <f>+K5+1</f>
        <v>2</v>
      </c>
      <c r="L11" s="16" t="s">
        <v>31</v>
      </c>
      <c r="M11" s="16" t="s">
        <v>32</v>
      </c>
      <c r="N11" s="16" t="s">
        <v>37</v>
      </c>
      <c r="O11" s="16" t="s">
        <v>33</v>
      </c>
      <c r="P11" s="16" t="s">
        <v>34</v>
      </c>
      <c r="Q11" s="16" t="s">
        <v>35</v>
      </c>
      <c r="R11" s="16" t="str">
        <f ca="1">CONCATENATE("X",H11)</f>
        <v>X0</v>
      </c>
      <c r="S11" s="16" t="s">
        <v>36</v>
      </c>
    </row>
    <row r="12" spans="1:41" ht="15.6" x14ac:dyDescent="0.25">
      <c r="A12" s="185">
        <f ca="1">IF($E$2="X",0,IF(K13&gt;2,H11,K13))</f>
        <v>0</v>
      </c>
      <c r="B12" s="25"/>
      <c r="C12" s="21" t="str">
        <f ca="1">+CONCATENATE(I12," ",G12)</f>
        <v>a) 0</v>
      </c>
      <c r="D12" s="22"/>
      <c r="G12" s="34">
        <f ca="1">IF(J12="FIN","",LOOKUP(I11,DATOS!A:A,DATOS!J:J))</f>
        <v>0</v>
      </c>
      <c r="I12" s="31" t="s">
        <v>53</v>
      </c>
      <c r="J12" s="37" t="str">
        <f>IF(J6="FIN","FIN",IF(J11=J5,"","FIN"))</f>
        <v/>
      </c>
      <c r="K12" s="16" t="s">
        <v>5</v>
      </c>
      <c r="L12" s="16">
        <f ca="1">IF(M12&gt;0,0,P12)</f>
        <v>0</v>
      </c>
      <c r="M12" s="16">
        <f ca="1">IF(P13&gt;0,1,0)</f>
        <v>0</v>
      </c>
      <c r="N12" s="16">
        <f ca="1">IF(M12=1,-1/COUNTA(Q12:Q15),0)</f>
        <v>0</v>
      </c>
      <c r="O12" s="16">
        <f>COUNTA(B12:B15)</f>
        <v>0</v>
      </c>
      <c r="P12" s="16">
        <f ca="1">COUNTIF(R12:R15,R11)</f>
        <v>0</v>
      </c>
      <c r="Q12" s="17" t="s">
        <v>0</v>
      </c>
      <c r="R12" s="16" t="str">
        <f>CONCATENATE(B12,Q12)</f>
        <v>A</v>
      </c>
      <c r="S12" s="16">
        <f ca="1">IF(P12&gt;0,P12+O12,O12*3)</f>
        <v>0</v>
      </c>
    </row>
    <row r="13" spans="1:41" ht="15.6" x14ac:dyDescent="0.25">
      <c r="A13" s="185"/>
      <c r="B13" s="25"/>
      <c r="C13" s="21" t="str">
        <f ca="1">+CONCATENATE(I13," ",G13)</f>
        <v>b) 0</v>
      </c>
      <c r="D13" s="22"/>
      <c r="G13" s="34">
        <f ca="1">IF(J12="FIN","",LOOKUP(I11,DATOS!A:A,DATOS!K:K))</f>
        <v>0</v>
      </c>
      <c r="I13" s="31" t="s">
        <v>52</v>
      </c>
      <c r="K13" s="16">
        <f ca="1">S12</f>
        <v>0</v>
      </c>
      <c r="L13" s="16"/>
      <c r="M13" s="16"/>
      <c r="N13" s="16"/>
      <c r="O13" s="16"/>
      <c r="P13" s="16">
        <f ca="1">O12-P12</f>
        <v>0</v>
      </c>
      <c r="Q13" s="17" t="s">
        <v>1</v>
      </c>
      <c r="R13" s="16" t="str">
        <f>CONCATENATE(B13,Q13)</f>
        <v>B</v>
      </c>
      <c r="S13" s="16"/>
    </row>
    <row r="14" spans="1:41" ht="15.6" x14ac:dyDescent="0.25">
      <c r="A14" s="185"/>
      <c r="B14" s="25"/>
      <c r="C14" s="21" t="str">
        <f ca="1">+CONCATENATE(I14," ",G14)</f>
        <v>c) 0</v>
      </c>
      <c r="D14" s="22"/>
      <c r="G14" s="34">
        <f ca="1">IF(J12="FIN","",LOOKUP(I11,DATOS!A:A,DATOS!L:L))</f>
        <v>0</v>
      </c>
      <c r="I14" s="31" t="s">
        <v>51</v>
      </c>
      <c r="K14" s="16"/>
      <c r="L14" s="16"/>
      <c r="M14" s="16"/>
      <c r="N14" s="16"/>
      <c r="O14" s="16"/>
      <c r="P14" s="16"/>
      <c r="Q14" s="17" t="s">
        <v>2</v>
      </c>
      <c r="R14" s="16" t="str">
        <f>CONCATENATE(B14,Q14)</f>
        <v>C</v>
      </c>
      <c r="S14" s="16"/>
    </row>
    <row r="15" spans="1:41" ht="15.6" x14ac:dyDescent="0.25">
      <c r="A15" s="185"/>
      <c r="B15" s="25"/>
      <c r="C15" s="21" t="str">
        <f ca="1">+CONCATENATE(I15," ",G15)</f>
        <v>d) 0</v>
      </c>
      <c r="D15" s="22"/>
      <c r="G15" s="34">
        <f ca="1">IF(J12="FIN","",LOOKUP(I11,DATOS!A:A,DATOS!M:M))</f>
        <v>0</v>
      </c>
      <c r="I15" s="31" t="s">
        <v>43</v>
      </c>
      <c r="K15" s="16"/>
      <c r="L15" s="16"/>
      <c r="M15" s="16"/>
      <c r="N15" s="16"/>
      <c r="O15" s="16"/>
      <c r="P15" s="16"/>
      <c r="Q15" s="17" t="s">
        <v>3</v>
      </c>
      <c r="R15" s="16" t="str">
        <f>CONCATENATE(B15,Q15)</f>
        <v>D</v>
      </c>
      <c r="S15" s="16"/>
    </row>
    <row r="16" spans="1:41" ht="15.6" x14ac:dyDescent="0.25">
      <c r="A16" s="9"/>
      <c r="B16" s="26"/>
      <c r="C16" s="23"/>
      <c r="D16" s="24"/>
      <c r="J16" s="15"/>
    </row>
    <row r="17" spans="1:19" ht="31.2" x14ac:dyDescent="0.25">
      <c r="A17" s="9"/>
      <c r="B17" s="27"/>
      <c r="C17" s="19" t="str">
        <f ca="1">+CONCATENATE(K17,".- ",G17)</f>
        <v>3.- 0</v>
      </c>
      <c r="D17" s="20"/>
      <c r="E17" s="9"/>
      <c r="F17" s="9"/>
      <c r="G17" s="36">
        <f ca="1">IF(J18="FIN","",LOOKUP(I17,DATOS!A:A,DATOS!G:G))</f>
        <v>0</v>
      </c>
      <c r="H17" s="36">
        <f ca="1">IF(J18="FIN",0,LOOKUP(I17,DATOS!A:A,DATOS!N:N))</f>
        <v>0</v>
      </c>
      <c r="I17" s="31">
        <f>+I11+1</f>
        <v>558</v>
      </c>
      <c r="J17" s="56">
        <f>IF(LOOKUP(I17,DATOS!A:A,DATOS!C:C)=0,J11,(LOOKUP(I17,DATOS!A:A,DATOS!C:C)))</f>
        <v>10</v>
      </c>
      <c r="K17" s="18">
        <f>+K11+1</f>
        <v>3</v>
      </c>
      <c r="L17" s="16" t="s">
        <v>31</v>
      </c>
      <c r="M17" s="16" t="s">
        <v>32</v>
      </c>
      <c r="N17" s="16" t="s">
        <v>37</v>
      </c>
      <c r="O17" s="16" t="s">
        <v>33</v>
      </c>
      <c r="P17" s="16" t="s">
        <v>34</v>
      </c>
      <c r="Q17" s="16" t="s">
        <v>35</v>
      </c>
      <c r="R17" s="16" t="str">
        <f ca="1">CONCATENATE("X",H17)</f>
        <v>X0</v>
      </c>
      <c r="S17" s="16" t="s">
        <v>36</v>
      </c>
    </row>
    <row r="18" spans="1:19" ht="15.6" x14ac:dyDescent="0.25">
      <c r="A18" s="185">
        <f ca="1">IF($E$2="X",0,IF(K19&gt;2,H17,K19))</f>
        <v>0</v>
      </c>
      <c r="B18" s="25"/>
      <c r="C18" s="21" t="str">
        <f ca="1">+CONCATENATE(I18," ",G18)</f>
        <v>a) 0</v>
      </c>
      <c r="D18" s="22"/>
      <c r="G18" s="34">
        <f ca="1">IF(J18="FIN","",LOOKUP(I17,DATOS!A:A,DATOS!J:J))</f>
        <v>0</v>
      </c>
      <c r="I18" s="31" t="s">
        <v>53</v>
      </c>
      <c r="J18" s="37" t="str">
        <f>IF(J12="FIN","FIN",IF(J17=J11,"","FIN"))</f>
        <v/>
      </c>
      <c r="K18" s="16" t="s">
        <v>5</v>
      </c>
      <c r="L18" s="16">
        <f ca="1">IF(M18&gt;0,0,P18)</f>
        <v>0</v>
      </c>
      <c r="M18" s="16">
        <f ca="1">IF(P19&gt;0,1,0)</f>
        <v>0</v>
      </c>
      <c r="N18" s="16">
        <f ca="1">IF(M18=1,-1/COUNTA(Q18:Q21),0)</f>
        <v>0</v>
      </c>
      <c r="O18" s="16">
        <f>COUNTA(B18:B21)</f>
        <v>0</v>
      </c>
      <c r="P18" s="16">
        <f ca="1">COUNTIF(R18:R21,R17)</f>
        <v>0</v>
      </c>
      <c r="Q18" s="17" t="s">
        <v>0</v>
      </c>
      <c r="R18" s="16" t="str">
        <f>CONCATENATE(B18,Q18)</f>
        <v>A</v>
      </c>
      <c r="S18" s="16">
        <f ca="1">IF(P18&gt;0,P18+O18,O18*3)</f>
        <v>0</v>
      </c>
    </row>
    <row r="19" spans="1:19" ht="15.6" x14ac:dyDescent="0.25">
      <c r="A19" s="185"/>
      <c r="B19" s="25"/>
      <c r="C19" s="21" t="str">
        <f ca="1">+CONCATENATE(I19," ",G19)</f>
        <v>b) 0</v>
      </c>
      <c r="D19" s="22"/>
      <c r="G19" s="34">
        <f ca="1">IF(J18="FIN","",LOOKUP(I17,DATOS!A:A,DATOS!K:K))</f>
        <v>0</v>
      </c>
      <c r="I19" s="31" t="s">
        <v>52</v>
      </c>
      <c r="K19" s="16">
        <f ca="1">S18</f>
        <v>0</v>
      </c>
      <c r="L19" s="16"/>
      <c r="M19" s="16"/>
      <c r="N19" s="16"/>
      <c r="O19" s="16"/>
      <c r="P19" s="16">
        <f ca="1">O18-P18</f>
        <v>0</v>
      </c>
      <c r="Q19" s="17" t="s">
        <v>1</v>
      </c>
      <c r="R19" s="16" t="str">
        <f>CONCATENATE(B19,Q19)</f>
        <v>B</v>
      </c>
      <c r="S19" s="16"/>
    </row>
    <row r="20" spans="1:19" ht="15.6" x14ac:dyDescent="0.25">
      <c r="A20" s="185"/>
      <c r="B20" s="25"/>
      <c r="C20" s="21" t="str">
        <f ca="1">+CONCATENATE(I20," ",G20)</f>
        <v>c) 0</v>
      </c>
      <c r="D20" s="22"/>
      <c r="G20" s="34">
        <f ca="1">IF(J18="FIN","",LOOKUP(I17,DATOS!A:A,DATOS!L:L))</f>
        <v>0</v>
      </c>
      <c r="I20" s="31" t="s">
        <v>51</v>
      </c>
      <c r="K20" s="16"/>
      <c r="L20" s="16"/>
      <c r="M20" s="16"/>
      <c r="N20" s="16"/>
      <c r="O20" s="16"/>
      <c r="P20" s="16"/>
      <c r="Q20" s="17" t="s">
        <v>2</v>
      </c>
      <c r="R20" s="16" t="str">
        <f>CONCATENATE(B20,Q20)</f>
        <v>C</v>
      </c>
      <c r="S20" s="16"/>
    </row>
    <row r="21" spans="1:19" ht="15.6" x14ac:dyDescent="0.25">
      <c r="A21" s="185"/>
      <c r="B21" s="25"/>
      <c r="C21" s="21" t="str">
        <f ca="1">+CONCATENATE(I21," ",G21)</f>
        <v>d) 0</v>
      </c>
      <c r="D21" s="22"/>
      <c r="G21" s="34">
        <f ca="1">IF(J18="FIN","",LOOKUP(I17,DATOS!A:A,DATOS!M:M))</f>
        <v>0</v>
      </c>
      <c r="I21" s="31" t="s">
        <v>43</v>
      </c>
      <c r="K21" s="16"/>
      <c r="L21" s="16"/>
      <c r="M21" s="16"/>
      <c r="N21" s="16"/>
      <c r="O21" s="16"/>
      <c r="P21" s="16"/>
      <c r="Q21" s="17" t="s">
        <v>3</v>
      </c>
      <c r="R21" s="16" t="str">
        <f>CONCATENATE(B21,Q21)</f>
        <v>D</v>
      </c>
      <c r="S21" s="16"/>
    </row>
    <row r="22" spans="1:19" ht="15.6" x14ac:dyDescent="0.25">
      <c r="A22" s="9"/>
      <c r="B22" s="26"/>
      <c r="C22" s="23"/>
      <c r="D22" s="24"/>
      <c r="J22" s="15"/>
    </row>
    <row r="23" spans="1:19" ht="31.2" x14ac:dyDescent="0.25">
      <c r="A23" s="9"/>
      <c r="B23" s="27"/>
      <c r="C23" s="19" t="str">
        <f ca="1">+CONCATENATE(K23,".- ",G23)</f>
        <v>4.- 0</v>
      </c>
      <c r="D23" s="20"/>
      <c r="E23" s="9"/>
      <c r="F23" s="9"/>
      <c r="G23" s="36">
        <f ca="1">IF(J24="FIN","",LOOKUP(I23,DATOS!A:A,DATOS!G:G))</f>
        <v>0</v>
      </c>
      <c r="H23" s="36">
        <f ca="1">IF(J24="FIN",0,LOOKUP(I23,DATOS!A:A,DATOS!N:N))</f>
        <v>0</v>
      </c>
      <c r="I23" s="31">
        <f>+I17+1</f>
        <v>559</v>
      </c>
      <c r="J23" s="56">
        <f>IF(LOOKUP(I23,DATOS!A:A,DATOS!C:C)=0,J17,(LOOKUP(I23,DATOS!A:A,DATOS!C:C)))</f>
        <v>10</v>
      </c>
      <c r="K23" s="18">
        <f>+K17+1</f>
        <v>4</v>
      </c>
      <c r="L23" s="16" t="s">
        <v>31</v>
      </c>
      <c r="M23" s="16" t="s">
        <v>32</v>
      </c>
      <c r="N23" s="16" t="s">
        <v>37</v>
      </c>
      <c r="O23" s="16" t="s">
        <v>33</v>
      </c>
      <c r="P23" s="16" t="s">
        <v>34</v>
      </c>
      <c r="Q23" s="16" t="s">
        <v>35</v>
      </c>
      <c r="R23" s="16" t="str">
        <f ca="1">CONCATENATE("X",H23)</f>
        <v>X0</v>
      </c>
      <c r="S23" s="16" t="s">
        <v>36</v>
      </c>
    </row>
    <row r="24" spans="1:19" ht="15.6" x14ac:dyDescent="0.25">
      <c r="A24" s="185">
        <f ca="1">IF($E$2="X",0,IF(K25&gt;2,H23,K25))</f>
        <v>0</v>
      </c>
      <c r="B24" s="25"/>
      <c r="C24" s="21" t="str">
        <f ca="1">+CONCATENATE(I24," ",G24)</f>
        <v>a) 0</v>
      </c>
      <c r="D24" s="22"/>
      <c r="G24" s="34">
        <f ca="1">IF(J24="FIN","",LOOKUP(I23,DATOS!A:A,DATOS!J:J))</f>
        <v>0</v>
      </c>
      <c r="I24" s="31" t="s">
        <v>53</v>
      </c>
      <c r="J24" s="37" t="str">
        <f>IF(J18="FIN","FIN",IF(J23=J17,"","FIN"))</f>
        <v/>
      </c>
      <c r="K24" s="16" t="s">
        <v>5</v>
      </c>
      <c r="L24" s="16">
        <f ca="1">IF(M24&gt;0,0,P24)</f>
        <v>0</v>
      </c>
      <c r="M24" s="16">
        <f ca="1">IF(P25&gt;0,1,0)</f>
        <v>0</v>
      </c>
      <c r="N24" s="16">
        <f ca="1">IF(M24=1,-1/COUNTA(Q24:Q27),0)</f>
        <v>0</v>
      </c>
      <c r="O24" s="16">
        <f>COUNTA(B24:B27)</f>
        <v>0</v>
      </c>
      <c r="P24" s="16">
        <f ca="1">COUNTIF(R24:R27,R23)</f>
        <v>0</v>
      </c>
      <c r="Q24" s="17" t="s">
        <v>0</v>
      </c>
      <c r="R24" s="16" t="str">
        <f>CONCATENATE(B24,Q24)</f>
        <v>A</v>
      </c>
      <c r="S24" s="16">
        <f ca="1">IF(P24&gt;0,P24+O24,O24*3)</f>
        <v>0</v>
      </c>
    </row>
    <row r="25" spans="1:19" ht="15.6" x14ac:dyDescent="0.25">
      <c r="A25" s="185"/>
      <c r="B25" s="25"/>
      <c r="C25" s="21" t="str">
        <f ca="1">+CONCATENATE(I25," ",G25)</f>
        <v>b) 0</v>
      </c>
      <c r="D25" s="22"/>
      <c r="G25" s="34">
        <f ca="1">IF(J24="FIN","",LOOKUP(I23,DATOS!A:A,DATOS!K:K))</f>
        <v>0</v>
      </c>
      <c r="I25" s="31" t="s">
        <v>52</v>
      </c>
      <c r="K25" s="16">
        <f ca="1">S24</f>
        <v>0</v>
      </c>
      <c r="L25" s="16"/>
      <c r="M25" s="16"/>
      <c r="N25" s="16"/>
      <c r="O25" s="16"/>
      <c r="P25" s="16">
        <f ca="1">O24-P24</f>
        <v>0</v>
      </c>
      <c r="Q25" s="17" t="s">
        <v>1</v>
      </c>
      <c r="R25" s="16" t="str">
        <f>CONCATENATE(B25,Q25)</f>
        <v>B</v>
      </c>
      <c r="S25" s="16"/>
    </row>
    <row r="26" spans="1:19" ht="15.6" x14ac:dyDescent="0.25">
      <c r="A26" s="185"/>
      <c r="B26" s="25"/>
      <c r="C26" s="21" t="str">
        <f ca="1">+CONCATENATE(I26," ",G26)</f>
        <v>c) 0</v>
      </c>
      <c r="D26" s="22"/>
      <c r="G26" s="34">
        <f ca="1">IF(J24="FIN","",LOOKUP(I23,DATOS!A:A,DATOS!L:L))</f>
        <v>0</v>
      </c>
      <c r="I26" s="31" t="s">
        <v>51</v>
      </c>
      <c r="K26" s="16"/>
      <c r="L26" s="16"/>
      <c r="M26" s="16"/>
      <c r="N26" s="16"/>
      <c r="O26" s="16"/>
      <c r="P26" s="16"/>
      <c r="Q26" s="17" t="s">
        <v>2</v>
      </c>
      <c r="R26" s="16" t="str">
        <f>CONCATENATE(B26,Q26)</f>
        <v>C</v>
      </c>
      <c r="S26" s="16"/>
    </row>
    <row r="27" spans="1:19" ht="15.6" x14ac:dyDescent="0.25">
      <c r="A27" s="185"/>
      <c r="B27" s="25"/>
      <c r="C27" s="21" t="str">
        <f ca="1">+CONCATENATE(I27," ",G27)</f>
        <v>d) 0</v>
      </c>
      <c r="D27" s="22"/>
      <c r="G27" s="34">
        <f ca="1">IF(J24="FIN","",LOOKUP(I23,DATOS!A:A,DATOS!M:M))</f>
        <v>0</v>
      </c>
      <c r="I27" s="31" t="s">
        <v>43</v>
      </c>
      <c r="K27" s="16"/>
      <c r="L27" s="16"/>
      <c r="M27" s="16"/>
      <c r="N27" s="16"/>
      <c r="O27" s="16"/>
      <c r="P27" s="16"/>
      <c r="Q27" s="17" t="s">
        <v>3</v>
      </c>
      <c r="R27" s="16" t="str">
        <f>CONCATENATE(B27,Q27)</f>
        <v>D</v>
      </c>
      <c r="S27" s="16"/>
    </row>
    <row r="28" spans="1:19" ht="15.6" x14ac:dyDescent="0.25">
      <c r="A28" s="9"/>
      <c r="B28" s="26"/>
      <c r="C28" s="23"/>
      <c r="D28" s="24"/>
      <c r="J28" s="15"/>
    </row>
    <row r="29" spans="1:19" ht="15.6" x14ac:dyDescent="0.25">
      <c r="A29" s="9"/>
      <c r="B29" s="27"/>
      <c r="C29" s="19" t="str">
        <f ca="1">+CONCATENATE(K29,".- ",G29)</f>
        <v>5.- 0</v>
      </c>
      <c r="D29" s="20"/>
      <c r="E29" s="9"/>
      <c r="F29" s="9"/>
      <c r="G29" s="36">
        <f ca="1">IF(J30="FIN","",LOOKUP(I29,DATOS!A:A,DATOS!G:G))</f>
        <v>0</v>
      </c>
      <c r="H29" s="36">
        <f ca="1">IF(J30="FIN",0,LOOKUP(I29,DATOS!A:A,DATOS!N:N))</f>
        <v>0</v>
      </c>
      <c r="I29" s="31">
        <f>+I23+1</f>
        <v>560</v>
      </c>
      <c r="J29" s="56">
        <f>IF(LOOKUP(I29,DATOS!A:A,DATOS!C:C)=0,J23,(LOOKUP(I29,DATOS!A:A,DATOS!C:C)))</f>
        <v>10</v>
      </c>
      <c r="K29" s="18">
        <f>+K23+1</f>
        <v>5</v>
      </c>
      <c r="L29" s="16" t="s">
        <v>31</v>
      </c>
      <c r="M29" s="16" t="s">
        <v>32</v>
      </c>
      <c r="N29" s="16" t="s">
        <v>37</v>
      </c>
      <c r="O29" s="16" t="s">
        <v>33</v>
      </c>
      <c r="P29" s="16" t="s">
        <v>34</v>
      </c>
      <c r="Q29" s="16" t="s">
        <v>35</v>
      </c>
      <c r="R29" s="16" t="str">
        <f ca="1">CONCATENATE("X",H29)</f>
        <v>X0</v>
      </c>
      <c r="S29" s="16" t="s">
        <v>36</v>
      </c>
    </row>
    <row r="30" spans="1:19" ht="15.6" x14ac:dyDescent="0.25">
      <c r="A30" s="185">
        <f ca="1">IF($E$2="X",0,IF(K31&gt;2,H29,K31))</f>
        <v>0</v>
      </c>
      <c r="B30" s="25"/>
      <c r="C30" s="21" t="str">
        <f ca="1">+CONCATENATE(I30," ",G30)</f>
        <v>a) 0</v>
      </c>
      <c r="D30" s="22"/>
      <c r="G30" s="34">
        <f ca="1">IF(J30="FIN","",LOOKUP(I29,DATOS!A:A,DATOS!J:J))</f>
        <v>0</v>
      </c>
      <c r="I30" s="31" t="s">
        <v>53</v>
      </c>
      <c r="J30" s="37" t="str">
        <f>IF(J24="FIN","FIN",IF(J29=J23,"","FIN"))</f>
        <v/>
      </c>
      <c r="K30" s="16" t="s">
        <v>5</v>
      </c>
      <c r="L30" s="16">
        <f ca="1">IF(M30&gt;0,0,P30)</f>
        <v>0</v>
      </c>
      <c r="M30" s="16">
        <f ca="1">IF(P31&gt;0,1,0)</f>
        <v>0</v>
      </c>
      <c r="N30" s="16">
        <f ca="1">IF(M30=1,-1/COUNTA(Q30:Q33),0)</f>
        <v>0</v>
      </c>
      <c r="O30" s="16">
        <f>COUNTA(B30:B33)</f>
        <v>0</v>
      </c>
      <c r="P30" s="16">
        <f ca="1">COUNTIF(R30:R33,R29)</f>
        <v>0</v>
      </c>
      <c r="Q30" s="17" t="s">
        <v>0</v>
      </c>
      <c r="R30" s="16" t="str">
        <f>CONCATENATE(B30,Q30)</f>
        <v>A</v>
      </c>
      <c r="S30" s="16">
        <f ca="1">IF(P30&gt;0,P30+O30,O30*3)</f>
        <v>0</v>
      </c>
    </row>
    <row r="31" spans="1:19" ht="15.6" x14ac:dyDescent="0.25">
      <c r="A31" s="185"/>
      <c r="B31" s="25"/>
      <c r="C31" s="21" t="str">
        <f ca="1">+CONCATENATE(I31," ",G31)</f>
        <v>b) 0</v>
      </c>
      <c r="D31" s="22"/>
      <c r="G31" s="34">
        <f ca="1">IF(J30="FIN","",LOOKUP(I29,DATOS!A:A,DATOS!K:K))</f>
        <v>0</v>
      </c>
      <c r="I31" s="31" t="s">
        <v>52</v>
      </c>
      <c r="K31" s="16">
        <f ca="1">S30</f>
        <v>0</v>
      </c>
      <c r="L31" s="16"/>
      <c r="M31" s="16"/>
      <c r="N31" s="16"/>
      <c r="O31" s="16"/>
      <c r="P31" s="16">
        <f ca="1">O30-P30</f>
        <v>0</v>
      </c>
      <c r="Q31" s="17" t="s">
        <v>1</v>
      </c>
      <c r="R31" s="16" t="str">
        <f>CONCATENATE(B31,Q31)</f>
        <v>B</v>
      </c>
      <c r="S31" s="16"/>
    </row>
    <row r="32" spans="1:19" ht="15.6" x14ac:dyDescent="0.25">
      <c r="A32" s="185"/>
      <c r="B32" s="25"/>
      <c r="C32" s="21" t="str">
        <f ca="1">+CONCATENATE(I32," ",G32)</f>
        <v>c) 0</v>
      </c>
      <c r="D32" s="22"/>
      <c r="G32" s="34">
        <f ca="1">IF(J30="FIN","",LOOKUP(I29,DATOS!A:A,DATOS!L:L))</f>
        <v>0</v>
      </c>
      <c r="I32" s="31" t="s">
        <v>51</v>
      </c>
      <c r="K32" s="16"/>
      <c r="L32" s="16"/>
      <c r="M32" s="16"/>
      <c r="N32" s="16"/>
      <c r="O32" s="16"/>
      <c r="P32" s="16"/>
      <c r="Q32" s="17" t="s">
        <v>2</v>
      </c>
      <c r="R32" s="16" t="str">
        <f>CONCATENATE(B32,Q32)</f>
        <v>C</v>
      </c>
      <c r="S32" s="16"/>
    </row>
    <row r="33" spans="1:19" ht="15.6" x14ac:dyDescent="0.25">
      <c r="A33" s="185"/>
      <c r="B33" s="25"/>
      <c r="C33" s="21" t="str">
        <f ca="1">+CONCATENATE(I33," ",G33)</f>
        <v>d) 0</v>
      </c>
      <c r="D33" s="22"/>
      <c r="G33" s="34">
        <f ca="1">IF(J30="FIN","",LOOKUP(I29,DATOS!A:A,DATOS!M:M))</f>
        <v>0</v>
      </c>
      <c r="I33" s="31" t="s">
        <v>43</v>
      </c>
      <c r="K33" s="16"/>
      <c r="L33" s="16"/>
      <c r="M33" s="16"/>
      <c r="N33" s="16"/>
      <c r="O33" s="16"/>
      <c r="P33" s="16"/>
      <c r="Q33" s="17" t="s">
        <v>3</v>
      </c>
      <c r="R33" s="16" t="str">
        <f>CONCATENATE(B33,Q33)</f>
        <v>D</v>
      </c>
      <c r="S33" s="16"/>
    </row>
    <row r="34" spans="1:19" ht="15.6" x14ac:dyDescent="0.25">
      <c r="A34" s="9"/>
      <c r="B34" s="26"/>
      <c r="C34" s="23"/>
      <c r="D34" s="24"/>
      <c r="J34" s="15"/>
    </row>
    <row r="35" spans="1:19" ht="15.6" x14ac:dyDescent="0.25">
      <c r="A35" s="9"/>
      <c r="B35" s="27"/>
      <c r="C35" s="19" t="str">
        <f ca="1">+CONCATENATE(K35,".- ",G35)</f>
        <v>6.- 0</v>
      </c>
      <c r="D35" s="20"/>
      <c r="E35" s="9"/>
      <c r="F35" s="9"/>
      <c r="G35" s="36">
        <f ca="1">IF(J36="FIN","",LOOKUP(I35,DATOS!A:A,DATOS!G:G))</f>
        <v>0</v>
      </c>
      <c r="H35" s="36">
        <f ca="1">IF(J36="FIN",0,LOOKUP(I35,DATOS!A:A,DATOS!N:N))</f>
        <v>0</v>
      </c>
      <c r="I35" s="31">
        <f>+I29+1</f>
        <v>561</v>
      </c>
      <c r="J35" s="56">
        <f>IF(LOOKUP(I35,DATOS!A:A,DATOS!C:C)=0,J29,(LOOKUP(I35,DATOS!A:A,DATOS!C:C)))</f>
        <v>10</v>
      </c>
      <c r="K35" s="18">
        <f>+K29+1</f>
        <v>6</v>
      </c>
      <c r="L35" s="16" t="s">
        <v>31</v>
      </c>
      <c r="M35" s="16" t="s">
        <v>32</v>
      </c>
      <c r="N35" s="16" t="s">
        <v>37</v>
      </c>
      <c r="O35" s="16" t="s">
        <v>33</v>
      </c>
      <c r="P35" s="16" t="s">
        <v>34</v>
      </c>
      <c r="Q35" s="16" t="s">
        <v>35</v>
      </c>
      <c r="R35" s="16" t="str">
        <f ca="1">CONCATENATE("X",H35)</f>
        <v>X0</v>
      </c>
      <c r="S35" s="16" t="s">
        <v>36</v>
      </c>
    </row>
    <row r="36" spans="1:19" ht="15.6" x14ac:dyDescent="0.25">
      <c r="A36" s="185">
        <f ca="1">IF($E$2="X",0,IF(K37&gt;2,H35,K37))</f>
        <v>0</v>
      </c>
      <c r="B36" s="25"/>
      <c r="C36" s="21" t="str">
        <f ca="1">+CONCATENATE(I36," ",G36)</f>
        <v>a) 0</v>
      </c>
      <c r="D36" s="22"/>
      <c r="G36" s="34">
        <f ca="1">IF(J36="FIN","",LOOKUP(I35,DATOS!A:A,DATOS!J:J))</f>
        <v>0</v>
      </c>
      <c r="I36" s="31" t="s">
        <v>53</v>
      </c>
      <c r="J36" s="37" t="str">
        <f>IF(J30="FIN","FIN",IF(J35=J29,"","FIN"))</f>
        <v/>
      </c>
      <c r="K36" s="16" t="s">
        <v>5</v>
      </c>
      <c r="L36" s="16">
        <f ca="1">IF(M36&gt;0,0,P36)</f>
        <v>0</v>
      </c>
      <c r="M36" s="16">
        <f ca="1">IF(P37&gt;0,1,0)</f>
        <v>0</v>
      </c>
      <c r="N36" s="16">
        <f ca="1">IF(M36=1,-1/COUNTA(Q36:Q39),0)</f>
        <v>0</v>
      </c>
      <c r="O36" s="16">
        <f>COUNTA(B36:B39)</f>
        <v>0</v>
      </c>
      <c r="P36" s="16">
        <f ca="1">COUNTIF(R36:R39,R35)</f>
        <v>0</v>
      </c>
      <c r="Q36" s="17" t="s">
        <v>0</v>
      </c>
      <c r="R36" s="16" t="str">
        <f>CONCATENATE(B36,Q36)</f>
        <v>A</v>
      </c>
      <c r="S36" s="16">
        <f ca="1">IF(P36&gt;0,P36+O36,O36*3)</f>
        <v>0</v>
      </c>
    </row>
    <row r="37" spans="1:19" ht="15.6" x14ac:dyDescent="0.25">
      <c r="A37" s="185"/>
      <c r="B37" s="25"/>
      <c r="C37" s="21" t="str">
        <f ca="1">+CONCATENATE(I37," ",G37)</f>
        <v>b) 0</v>
      </c>
      <c r="D37" s="22"/>
      <c r="G37" s="34">
        <f ca="1">IF(J36="FIN","",LOOKUP(I35,DATOS!A:A,DATOS!K:K))</f>
        <v>0</v>
      </c>
      <c r="I37" s="31" t="s">
        <v>52</v>
      </c>
      <c r="K37" s="16">
        <f ca="1">S36</f>
        <v>0</v>
      </c>
      <c r="L37" s="16"/>
      <c r="M37" s="16"/>
      <c r="N37" s="16"/>
      <c r="O37" s="16"/>
      <c r="P37" s="16">
        <f ca="1">O36-P36</f>
        <v>0</v>
      </c>
      <c r="Q37" s="17" t="s">
        <v>1</v>
      </c>
      <c r="R37" s="16" t="str">
        <f>CONCATENATE(B37,Q37)</f>
        <v>B</v>
      </c>
      <c r="S37" s="16"/>
    </row>
    <row r="38" spans="1:19" ht="15.6" x14ac:dyDescent="0.25">
      <c r="A38" s="185"/>
      <c r="B38" s="25"/>
      <c r="C38" s="21" t="str">
        <f ca="1">+CONCATENATE(I38," ",G38)</f>
        <v>c) 0</v>
      </c>
      <c r="D38" s="22"/>
      <c r="G38" s="34">
        <f ca="1">IF(J36="FIN","",LOOKUP(I35,DATOS!A:A,DATOS!L:L))</f>
        <v>0</v>
      </c>
      <c r="I38" s="31" t="s">
        <v>51</v>
      </c>
      <c r="K38" s="16"/>
      <c r="L38" s="16"/>
      <c r="M38" s="16"/>
      <c r="N38" s="16"/>
      <c r="O38" s="16"/>
      <c r="P38" s="16"/>
      <c r="Q38" s="17" t="s">
        <v>2</v>
      </c>
      <c r="R38" s="16" t="str">
        <f>CONCATENATE(B38,Q38)</f>
        <v>C</v>
      </c>
      <c r="S38" s="16"/>
    </row>
    <row r="39" spans="1:19" ht="15.6" x14ac:dyDescent="0.25">
      <c r="A39" s="185"/>
      <c r="B39" s="25"/>
      <c r="C39" s="21" t="str">
        <f ca="1">+CONCATENATE(I39," ",G39)</f>
        <v>d) 0</v>
      </c>
      <c r="D39" s="22"/>
      <c r="G39" s="34">
        <f ca="1">IF(J36="FIN","",LOOKUP(I35,DATOS!A:A,DATOS!M:M))</f>
        <v>0</v>
      </c>
      <c r="I39" s="31" t="s">
        <v>43</v>
      </c>
      <c r="K39" s="16"/>
      <c r="L39" s="16"/>
      <c r="M39" s="16"/>
      <c r="N39" s="16"/>
      <c r="O39" s="16"/>
      <c r="P39" s="16"/>
      <c r="Q39" s="17" t="s">
        <v>3</v>
      </c>
      <c r="R39" s="16" t="str">
        <f>CONCATENATE(B39,Q39)</f>
        <v>D</v>
      </c>
      <c r="S39" s="16"/>
    </row>
    <row r="40" spans="1:19" ht="15.6" x14ac:dyDescent="0.25">
      <c r="A40" s="9"/>
      <c r="B40" s="26"/>
      <c r="C40" s="23"/>
      <c r="D40" s="24"/>
      <c r="J40" s="15"/>
    </row>
    <row r="41" spans="1:19" ht="15.6" x14ac:dyDescent="0.25">
      <c r="A41" s="9"/>
      <c r="B41" s="27"/>
      <c r="C41" s="19" t="str">
        <f ca="1">+CONCATENATE(K41,".- ",G41)</f>
        <v>7.- 0</v>
      </c>
      <c r="D41" s="20"/>
      <c r="E41" s="9"/>
      <c r="F41" s="9"/>
      <c r="G41" s="36">
        <f ca="1">IF(J42="FIN","",LOOKUP(I41,DATOS!A:A,DATOS!G:G))</f>
        <v>0</v>
      </c>
      <c r="H41" s="36">
        <f ca="1">IF(J42="FIN",0,LOOKUP(I41,DATOS!A:A,DATOS!N:N))</f>
        <v>0</v>
      </c>
      <c r="I41" s="31">
        <f>+I35+1</f>
        <v>562</v>
      </c>
      <c r="J41" s="56">
        <f>IF(LOOKUP(I41,DATOS!A:A,DATOS!C:C)=0,J35,(LOOKUP(I41,DATOS!A:A,DATOS!C:C)))</f>
        <v>10</v>
      </c>
      <c r="K41" s="18">
        <f>+K35+1</f>
        <v>7</v>
      </c>
      <c r="L41" s="16" t="s">
        <v>31</v>
      </c>
      <c r="M41" s="16" t="s">
        <v>32</v>
      </c>
      <c r="N41" s="16" t="s">
        <v>37</v>
      </c>
      <c r="O41" s="16" t="s">
        <v>33</v>
      </c>
      <c r="P41" s="16" t="s">
        <v>34</v>
      </c>
      <c r="Q41" s="16" t="s">
        <v>35</v>
      </c>
      <c r="R41" s="16" t="str">
        <f ca="1">CONCATENATE("X",H41)</f>
        <v>X0</v>
      </c>
      <c r="S41" s="16" t="s">
        <v>36</v>
      </c>
    </row>
    <row r="42" spans="1:19" ht="15.6" x14ac:dyDescent="0.25">
      <c r="A42" s="185">
        <f ca="1">IF($E$2="X",0,IF(K43&gt;2,H41,K43))</f>
        <v>0</v>
      </c>
      <c r="B42" s="25"/>
      <c r="C42" s="21" t="str">
        <f ca="1">+CONCATENATE(I42," ",G42)</f>
        <v>a) 0</v>
      </c>
      <c r="D42" s="22"/>
      <c r="G42" s="34">
        <f ca="1">IF(J42="FIN","",LOOKUP(I41,DATOS!A:A,DATOS!J:J))</f>
        <v>0</v>
      </c>
      <c r="I42" s="31" t="s">
        <v>53</v>
      </c>
      <c r="J42" s="37" t="str">
        <f>IF(J36="FIN","FIN",IF(J41=J35,"","FIN"))</f>
        <v/>
      </c>
      <c r="K42" s="16" t="s">
        <v>5</v>
      </c>
      <c r="L42" s="16">
        <f ca="1">IF(M42&gt;0,0,P42)</f>
        <v>0</v>
      </c>
      <c r="M42" s="16">
        <f ca="1">IF(P43&gt;0,1,0)</f>
        <v>0</v>
      </c>
      <c r="N42" s="16">
        <f ca="1">IF(M42=1,-1/COUNTA(Q42:Q45),0)</f>
        <v>0</v>
      </c>
      <c r="O42" s="16">
        <f>COUNTA(B42:B45)</f>
        <v>0</v>
      </c>
      <c r="P42" s="16">
        <f ca="1">COUNTIF(R42:R45,R41)</f>
        <v>0</v>
      </c>
      <c r="Q42" s="17" t="s">
        <v>0</v>
      </c>
      <c r="R42" s="16" t="str">
        <f>CONCATENATE(B42,Q42)</f>
        <v>A</v>
      </c>
      <c r="S42" s="16">
        <f ca="1">IF(P42&gt;0,P42+O42,O42*3)</f>
        <v>0</v>
      </c>
    </row>
    <row r="43" spans="1:19" ht="15.6" x14ac:dyDescent="0.25">
      <c r="A43" s="185"/>
      <c r="B43" s="25"/>
      <c r="C43" s="21" t="str">
        <f ca="1">+CONCATENATE(I43," ",G43)</f>
        <v>b) 0</v>
      </c>
      <c r="D43" s="22"/>
      <c r="G43" s="34">
        <f ca="1">IF(J42="FIN","",LOOKUP(I41,DATOS!A:A,DATOS!K:K))</f>
        <v>0</v>
      </c>
      <c r="I43" s="31" t="s">
        <v>52</v>
      </c>
      <c r="K43" s="16">
        <f ca="1">S42</f>
        <v>0</v>
      </c>
      <c r="L43" s="16"/>
      <c r="M43" s="16"/>
      <c r="N43" s="16"/>
      <c r="O43" s="16"/>
      <c r="P43" s="16">
        <f ca="1">O42-P42</f>
        <v>0</v>
      </c>
      <c r="Q43" s="17" t="s">
        <v>1</v>
      </c>
      <c r="R43" s="16" t="str">
        <f>CONCATENATE(B43,Q43)</f>
        <v>B</v>
      </c>
      <c r="S43" s="16"/>
    </row>
    <row r="44" spans="1:19" ht="15.6" x14ac:dyDescent="0.25">
      <c r="A44" s="185"/>
      <c r="B44" s="25"/>
      <c r="C44" s="21" t="str">
        <f ca="1">+CONCATENATE(I44," ",G44)</f>
        <v>c) 0</v>
      </c>
      <c r="D44" s="22"/>
      <c r="G44" s="34">
        <f ca="1">IF(J42="FIN","",LOOKUP(I41,DATOS!A:A,DATOS!L:L))</f>
        <v>0</v>
      </c>
      <c r="I44" s="31" t="s">
        <v>51</v>
      </c>
      <c r="K44" s="16"/>
      <c r="L44" s="16"/>
      <c r="M44" s="16"/>
      <c r="N44" s="16"/>
      <c r="O44" s="16"/>
      <c r="P44" s="16"/>
      <c r="Q44" s="17" t="s">
        <v>2</v>
      </c>
      <c r="R44" s="16" t="str">
        <f>CONCATENATE(B44,Q44)</f>
        <v>C</v>
      </c>
      <c r="S44" s="16"/>
    </row>
    <row r="45" spans="1:19" ht="15.6" x14ac:dyDescent="0.25">
      <c r="A45" s="185"/>
      <c r="B45" s="25"/>
      <c r="C45" s="21" t="str">
        <f ca="1">+CONCATENATE(I45," ",G45)</f>
        <v>d) 0</v>
      </c>
      <c r="D45" s="22"/>
      <c r="G45" s="34">
        <f ca="1">IF(J42="FIN","",LOOKUP(I41,DATOS!A:A,DATOS!M:M))</f>
        <v>0</v>
      </c>
      <c r="I45" s="31" t="s">
        <v>43</v>
      </c>
      <c r="K45" s="16"/>
      <c r="L45" s="16"/>
      <c r="M45" s="16"/>
      <c r="N45" s="16"/>
      <c r="O45" s="16"/>
      <c r="P45" s="16"/>
      <c r="Q45" s="17" t="s">
        <v>3</v>
      </c>
      <c r="R45" s="16" t="str">
        <f>CONCATENATE(B45,Q45)</f>
        <v>D</v>
      </c>
      <c r="S45" s="16"/>
    </row>
    <row r="46" spans="1:19" ht="15.6" x14ac:dyDescent="0.25">
      <c r="A46" s="9"/>
      <c r="B46" s="26"/>
      <c r="C46" s="23"/>
      <c r="D46" s="24"/>
      <c r="J46" s="15"/>
    </row>
    <row r="47" spans="1:19" ht="15.6" x14ac:dyDescent="0.25">
      <c r="A47" s="9"/>
      <c r="B47" s="27"/>
      <c r="C47" s="19" t="str">
        <f ca="1">+CONCATENATE(K47,".- ",G47)</f>
        <v>8.- 0</v>
      </c>
      <c r="D47" s="20"/>
      <c r="E47" s="9"/>
      <c r="F47" s="9"/>
      <c r="G47" s="36">
        <f ca="1">IF(J48="FIN","",LOOKUP(I47,DATOS!A:A,DATOS!G:G))</f>
        <v>0</v>
      </c>
      <c r="H47" s="36">
        <f ca="1">IF(J48="FIN",0,LOOKUP(I47,DATOS!A:A,DATOS!N:N))</f>
        <v>0</v>
      </c>
      <c r="I47" s="31">
        <f>+I41+1</f>
        <v>563</v>
      </c>
      <c r="J47" s="56">
        <f>IF(LOOKUP(I47,DATOS!A:A,DATOS!C:C)=0,J41,(LOOKUP(I47,DATOS!A:A,DATOS!C:C)))</f>
        <v>10</v>
      </c>
      <c r="K47" s="18">
        <f>+K41+1</f>
        <v>8</v>
      </c>
      <c r="L47" s="16" t="s">
        <v>31</v>
      </c>
      <c r="M47" s="16" t="s">
        <v>32</v>
      </c>
      <c r="N47" s="16" t="s">
        <v>37</v>
      </c>
      <c r="O47" s="16" t="s">
        <v>33</v>
      </c>
      <c r="P47" s="16" t="s">
        <v>34</v>
      </c>
      <c r="Q47" s="16" t="s">
        <v>35</v>
      </c>
      <c r="R47" s="16" t="str">
        <f ca="1">CONCATENATE("X",H47)</f>
        <v>X0</v>
      </c>
      <c r="S47" s="16" t="s">
        <v>36</v>
      </c>
    </row>
    <row r="48" spans="1:19" ht="15.6" x14ac:dyDescent="0.25">
      <c r="A48" s="185">
        <f ca="1">IF($E$2="X",0,IF(K49&gt;2,H47,K49))</f>
        <v>0</v>
      </c>
      <c r="B48" s="25"/>
      <c r="C48" s="21" t="str">
        <f ca="1">+CONCATENATE(I48," ",G48)</f>
        <v>a) 0</v>
      </c>
      <c r="D48" s="22"/>
      <c r="G48" s="34">
        <f ca="1">IF(J48="FIN","",LOOKUP(I47,DATOS!A:A,DATOS!J:J))</f>
        <v>0</v>
      </c>
      <c r="I48" s="31" t="s">
        <v>53</v>
      </c>
      <c r="J48" s="37" t="str">
        <f>IF(J42="FIN","FIN",IF(J47=J41,"","FIN"))</f>
        <v/>
      </c>
      <c r="K48" s="16" t="s">
        <v>5</v>
      </c>
      <c r="L48" s="16">
        <f ca="1">IF(M48&gt;0,0,P48)</f>
        <v>0</v>
      </c>
      <c r="M48" s="16">
        <f ca="1">IF(P49&gt;0,1,0)</f>
        <v>0</v>
      </c>
      <c r="N48" s="16">
        <f ca="1">IF(M48=1,-1/COUNTA(Q48:Q51),0)</f>
        <v>0</v>
      </c>
      <c r="O48" s="16">
        <f>COUNTA(B48:B51)</f>
        <v>0</v>
      </c>
      <c r="P48" s="16">
        <f ca="1">COUNTIF(R48:R51,R47)</f>
        <v>0</v>
      </c>
      <c r="Q48" s="17" t="s">
        <v>0</v>
      </c>
      <c r="R48" s="16" t="str">
        <f>CONCATENATE(B48,Q48)</f>
        <v>A</v>
      </c>
      <c r="S48" s="16">
        <f ca="1">IF(P48&gt;0,P48+O48,O48*3)</f>
        <v>0</v>
      </c>
    </row>
    <row r="49" spans="1:19" ht="15.6" x14ac:dyDescent="0.25">
      <c r="A49" s="185"/>
      <c r="B49" s="25"/>
      <c r="C49" s="21" t="str">
        <f ca="1">+CONCATENATE(I49," ",G49)</f>
        <v>b) 0</v>
      </c>
      <c r="D49" s="22"/>
      <c r="G49" s="34">
        <f ca="1">IF(J48="FIN","",LOOKUP(I47,DATOS!A:A,DATOS!K:K))</f>
        <v>0</v>
      </c>
      <c r="I49" s="31" t="s">
        <v>52</v>
      </c>
      <c r="K49" s="16">
        <f ca="1">S48</f>
        <v>0</v>
      </c>
      <c r="L49" s="16"/>
      <c r="M49" s="16"/>
      <c r="N49" s="16"/>
      <c r="O49" s="16"/>
      <c r="P49" s="16">
        <f ca="1">O48-P48</f>
        <v>0</v>
      </c>
      <c r="Q49" s="17" t="s">
        <v>1</v>
      </c>
      <c r="R49" s="16" t="str">
        <f>CONCATENATE(B49,Q49)</f>
        <v>B</v>
      </c>
      <c r="S49" s="16"/>
    </row>
    <row r="50" spans="1:19" ht="15.6" x14ac:dyDescent="0.25">
      <c r="A50" s="185"/>
      <c r="B50" s="25"/>
      <c r="C50" s="21" t="str">
        <f ca="1">+CONCATENATE(I50," ",G50)</f>
        <v>c) 0</v>
      </c>
      <c r="D50" s="22"/>
      <c r="G50" s="34">
        <f ca="1">IF(J48="FIN","",LOOKUP(I47,DATOS!A:A,DATOS!L:L))</f>
        <v>0</v>
      </c>
      <c r="I50" s="31" t="s">
        <v>51</v>
      </c>
      <c r="K50" s="16"/>
      <c r="L50" s="16"/>
      <c r="M50" s="16"/>
      <c r="N50" s="16"/>
      <c r="O50" s="16"/>
      <c r="P50" s="16"/>
      <c r="Q50" s="17" t="s">
        <v>2</v>
      </c>
      <c r="R50" s="16" t="str">
        <f>CONCATENATE(B50,Q50)</f>
        <v>C</v>
      </c>
      <c r="S50" s="16"/>
    </row>
    <row r="51" spans="1:19" ht="15.6" x14ac:dyDescent="0.25">
      <c r="A51" s="185"/>
      <c r="B51" s="25"/>
      <c r="C51" s="21" t="str">
        <f ca="1">+CONCATENATE(I51," ",G51)</f>
        <v>d) 0</v>
      </c>
      <c r="D51" s="22"/>
      <c r="G51" s="34">
        <f ca="1">IF(J48="FIN","",LOOKUP(I47,DATOS!A:A,DATOS!M:M))</f>
        <v>0</v>
      </c>
      <c r="I51" s="31" t="s">
        <v>43</v>
      </c>
      <c r="K51" s="16"/>
      <c r="L51" s="16"/>
      <c r="M51" s="16"/>
      <c r="N51" s="16"/>
      <c r="O51" s="16"/>
      <c r="P51" s="16"/>
      <c r="Q51" s="17" t="s">
        <v>3</v>
      </c>
      <c r="R51" s="16" t="str">
        <f>CONCATENATE(B51,Q51)</f>
        <v>D</v>
      </c>
      <c r="S51" s="16"/>
    </row>
    <row r="52" spans="1:19" ht="15.6" x14ac:dyDescent="0.25">
      <c r="A52" s="9"/>
      <c r="B52" s="26"/>
      <c r="C52" s="23"/>
      <c r="D52" s="24"/>
      <c r="J52" s="15"/>
    </row>
    <row r="53" spans="1:19" ht="15.6" x14ac:dyDescent="0.25">
      <c r="A53" s="9"/>
      <c r="B53" s="27"/>
      <c r="C53" s="19" t="str">
        <f ca="1">+CONCATENATE(K53,".- ",G53)</f>
        <v>9.- 0</v>
      </c>
      <c r="D53" s="20"/>
      <c r="E53" s="9"/>
      <c r="F53" s="9"/>
      <c r="G53" s="36">
        <f ca="1">IF(J54="FIN","",LOOKUP(I53,DATOS!A:A,DATOS!G:G))</f>
        <v>0</v>
      </c>
      <c r="H53" s="36">
        <f ca="1">IF(J54="FIN",0,LOOKUP(I53,DATOS!A:A,DATOS!N:N))</f>
        <v>0</v>
      </c>
      <c r="I53" s="31">
        <f>+I47+1</f>
        <v>564</v>
      </c>
      <c r="J53" s="56">
        <f>IF(LOOKUP(I53,DATOS!A:A,DATOS!C:C)=0,J47,(LOOKUP(I53,DATOS!A:A,DATOS!C:C)))</f>
        <v>10</v>
      </c>
      <c r="K53" s="18">
        <f>+K47+1</f>
        <v>9</v>
      </c>
      <c r="L53" s="16" t="s">
        <v>31</v>
      </c>
      <c r="M53" s="16" t="s">
        <v>32</v>
      </c>
      <c r="N53" s="16" t="s">
        <v>37</v>
      </c>
      <c r="O53" s="16" t="s">
        <v>33</v>
      </c>
      <c r="P53" s="16" t="s">
        <v>34</v>
      </c>
      <c r="Q53" s="16" t="s">
        <v>35</v>
      </c>
      <c r="R53" s="16" t="str">
        <f ca="1">CONCATENATE("X",H53)</f>
        <v>X0</v>
      </c>
      <c r="S53" s="16" t="s">
        <v>36</v>
      </c>
    </row>
    <row r="54" spans="1:19" ht="15.6" x14ac:dyDescent="0.25">
      <c r="A54" s="185">
        <f ca="1">IF($E$2="X",0,IF(K55&gt;2,H53,K55))</f>
        <v>0</v>
      </c>
      <c r="B54" s="25"/>
      <c r="C54" s="21" t="str">
        <f ca="1">+CONCATENATE(I54," ",G54)</f>
        <v>a) 0</v>
      </c>
      <c r="D54" s="22"/>
      <c r="G54" s="34">
        <f ca="1">IF(J54="FIN","",LOOKUP(I53,DATOS!A:A,DATOS!J:J))</f>
        <v>0</v>
      </c>
      <c r="I54" s="31" t="s">
        <v>53</v>
      </c>
      <c r="J54" s="37" t="str">
        <f>IF(J48="FIN","FIN",IF(J53=J47,"","FIN"))</f>
        <v/>
      </c>
      <c r="K54" s="16" t="s">
        <v>5</v>
      </c>
      <c r="L54" s="16">
        <f ca="1">IF(M54&gt;0,0,P54)</f>
        <v>0</v>
      </c>
      <c r="M54" s="16">
        <f ca="1">IF(P55&gt;0,1,0)</f>
        <v>0</v>
      </c>
      <c r="N54" s="16">
        <f ca="1">IF(M54=1,-1/COUNTA(Q54:Q57),0)</f>
        <v>0</v>
      </c>
      <c r="O54" s="16">
        <f>COUNTA(B54:B57)</f>
        <v>0</v>
      </c>
      <c r="P54" s="16">
        <f ca="1">COUNTIF(R54:R57,R53)</f>
        <v>0</v>
      </c>
      <c r="Q54" s="17" t="s">
        <v>0</v>
      </c>
      <c r="R54" s="16" t="str">
        <f>CONCATENATE(B54,Q54)</f>
        <v>A</v>
      </c>
      <c r="S54" s="16">
        <f ca="1">IF(P54&gt;0,P54+O54,O54*3)</f>
        <v>0</v>
      </c>
    </row>
    <row r="55" spans="1:19" ht="15.6" x14ac:dyDescent="0.25">
      <c r="A55" s="185"/>
      <c r="B55" s="25"/>
      <c r="C55" s="21" t="str">
        <f ca="1">+CONCATENATE(I55," ",G55)</f>
        <v>b) 0</v>
      </c>
      <c r="D55" s="22"/>
      <c r="G55" s="34">
        <f ca="1">IF(J54="FIN","",LOOKUP(I53,DATOS!A:A,DATOS!K:K))</f>
        <v>0</v>
      </c>
      <c r="I55" s="31" t="s">
        <v>52</v>
      </c>
      <c r="K55" s="16">
        <f ca="1">S54</f>
        <v>0</v>
      </c>
      <c r="L55" s="16"/>
      <c r="M55" s="16"/>
      <c r="N55" s="16"/>
      <c r="O55" s="16"/>
      <c r="P55" s="16">
        <f ca="1">O54-P54</f>
        <v>0</v>
      </c>
      <c r="Q55" s="17" t="s">
        <v>1</v>
      </c>
      <c r="R55" s="16" t="str">
        <f>CONCATENATE(B55,Q55)</f>
        <v>B</v>
      </c>
      <c r="S55" s="16"/>
    </row>
    <row r="56" spans="1:19" ht="15.6" x14ac:dyDescent="0.25">
      <c r="A56" s="185"/>
      <c r="B56" s="25"/>
      <c r="C56" s="21" t="str">
        <f ca="1">+CONCATENATE(I56," ",G56)</f>
        <v>c) 0</v>
      </c>
      <c r="D56" s="22"/>
      <c r="G56" s="34">
        <f ca="1">IF(J54="FIN","",LOOKUP(I53,DATOS!A:A,DATOS!L:L))</f>
        <v>0</v>
      </c>
      <c r="I56" s="31" t="s">
        <v>51</v>
      </c>
      <c r="K56" s="16"/>
      <c r="L56" s="16"/>
      <c r="M56" s="16"/>
      <c r="N56" s="16"/>
      <c r="O56" s="16"/>
      <c r="P56" s="16"/>
      <c r="Q56" s="17" t="s">
        <v>2</v>
      </c>
      <c r="R56" s="16" t="str">
        <f>CONCATENATE(B56,Q56)</f>
        <v>C</v>
      </c>
      <c r="S56" s="16"/>
    </row>
    <row r="57" spans="1:19" ht="15.6" x14ac:dyDescent="0.25">
      <c r="A57" s="185"/>
      <c r="B57" s="25"/>
      <c r="C57" s="21" t="str">
        <f ca="1">+CONCATENATE(I57," ",G57)</f>
        <v>d) 0</v>
      </c>
      <c r="D57" s="22"/>
      <c r="G57" s="34">
        <f ca="1">IF(J54="FIN","",LOOKUP(I53,DATOS!A:A,DATOS!M:M))</f>
        <v>0</v>
      </c>
      <c r="I57" s="31" t="s">
        <v>43</v>
      </c>
      <c r="K57" s="16"/>
      <c r="L57" s="16"/>
      <c r="M57" s="16"/>
      <c r="N57" s="16"/>
      <c r="O57" s="16"/>
      <c r="P57" s="16"/>
      <c r="Q57" s="17" t="s">
        <v>3</v>
      </c>
      <c r="R57" s="16" t="str">
        <f>CONCATENATE(B57,Q57)</f>
        <v>D</v>
      </c>
      <c r="S57" s="16"/>
    </row>
    <row r="58" spans="1:19" ht="15.6" x14ac:dyDescent="0.25">
      <c r="A58" s="9"/>
      <c r="B58" s="26"/>
      <c r="C58" s="23"/>
      <c r="D58" s="24"/>
      <c r="J58" s="15"/>
    </row>
    <row r="59" spans="1:19" ht="15.6" x14ac:dyDescent="0.25">
      <c r="A59" s="9"/>
      <c r="B59" s="27"/>
      <c r="C59" s="19" t="str">
        <f ca="1">+CONCATENATE(K59,".- ",G59)</f>
        <v>10.- 0</v>
      </c>
      <c r="D59" s="20"/>
      <c r="E59" s="9"/>
      <c r="F59" s="9"/>
      <c r="G59" s="36">
        <f ca="1">IF(J60="FIN","",LOOKUP(I59,DATOS!A:A,DATOS!G:G))</f>
        <v>0</v>
      </c>
      <c r="H59" s="36">
        <f ca="1">IF(J60="FIN",0,LOOKUP(I59,DATOS!A:A,DATOS!N:N))</f>
        <v>0</v>
      </c>
      <c r="I59" s="31">
        <f>+I53+1</f>
        <v>565</v>
      </c>
      <c r="J59" s="56">
        <f>IF(LOOKUP(I59,DATOS!A:A,DATOS!C:C)=0,J53,(LOOKUP(I59,DATOS!A:A,DATOS!C:C)))</f>
        <v>10</v>
      </c>
      <c r="K59" s="18">
        <f>+K53+1</f>
        <v>10</v>
      </c>
      <c r="L59" s="16" t="s">
        <v>31</v>
      </c>
      <c r="M59" s="16" t="s">
        <v>32</v>
      </c>
      <c r="N59" s="16" t="s">
        <v>37</v>
      </c>
      <c r="O59" s="16" t="s">
        <v>33</v>
      </c>
      <c r="P59" s="16" t="s">
        <v>34</v>
      </c>
      <c r="Q59" s="16" t="s">
        <v>35</v>
      </c>
      <c r="R59" s="16" t="str">
        <f ca="1">CONCATENATE("X",H59)</f>
        <v>X0</v>
      </c>
      <c r="S59" s="16" t="s">
        <v>36</v>
      </c>
    </row>
    <row r="60" spans="1:19" ht="15.6" x14ac:dyDescent="0.25">
      <c r="A60" s="185">
        <f ca="1">IF($E$2="X",0,IF(K61&gt;2,H59,K61))</f>
        <v>0</v>
      </c>
      <c r="B60" s="25"/>
      <c r="C60" s="21" t="str">
        <f ca="1">+CONCATENATE(I60," ",G60)</f>
        <v>a) 0</v>
      </c>
      <c r="D60" s="22"/>
      <c r="G60" s="34">
        <f ca="1">IF(J60="FIN","",LOOKUP(I59,DATOS!A:A,DATOS!J:J))</f>
        <v>0</v>
      </c>
      <c r="I60" s="31" t="s">
        <v>53</v>
      </c>
      <c r="J60" s="37" t="str">
        <f>IF(J54="FIN","FIN",IF(J59=J53,"","FIN"))</f>
        <v/>
      </c>
      <c r="K60" s="16" t="s">
        <v>5</v>
      </c>
      <c r="L60" s="16">
        <f ca="1">IF(M60&gt;0,0,P60)</f>
        <v>0</v>
      </c>
      <c r="M60" s="16">
        <f ca="1">IF(P61&gt;0,1,0)</f>
        <v>0</v>
      </c>
      <c r="N60" s="16">
        <f ca="1">IF(M60=1,-1/COUNTA(Q60:Q63),0)</f>
        <v>0</v>
      </c>
      <c r="O60" s="16">
        <f>COUNTA(B60:B63)</f>
        <v>0</v>
      </c>
      <c r="P60" s="16">
        <f ca="1">COUNTIF(R60:R63,R59)</f>
        <v>0</v>
      </c>
      <c r="Q60" s="17" t="s">
        <v>0</v>
      </c>
      <c r="R60" s="16" t="str">
        <f>CONCATENATE(B60,Q60)</f>
        <v>A</v>
      </c>
      <c r="S60" s="16">
        <f ca="1">IF(P60&gt;0,P60+O60,O60*3)</f>
        <v>0</v>
      </c>
    </row>
    <row r="61" spans="1:19" ht="15.6" x14ac:dyDescent="0.25">
      <c r="A61" s="185"/>
      <c r="B61" s="25"/>
      <c r="C61" s="21" t="str">
        <f ca="1">+CONCATENATE(I61," ",G61)</f>
        <v>b) 0</v>
      </c>
      <c r="D61" s="22"/>
      <c r="G61" s="34">
        <f ca="1">IF(J60="FIN","",LOOKUP(I59,DATOS!A:A,DATOS!K:K))</f>
        <v>0</v>
      </c>
      <c r="I61" s="31" t="s">
        <v>52</v>
      </c>
      <c r="K61" s="16">
        <f ca="1">S60</f>
        <v>0</v>
      </c>
      <c r="L61" s="16"/>
      <c r="M61" s="16"/>
      <c r="N61" s="16"/>
      <c r="O61" s="16"/>
      <c r="P61" s="16">
        <f ca="1">O60-P60</f>
        <v>0</v>
      </c>
      <c r="Q61" s="17" t="s">
        <v>1</v>
      </c>
      <c r="R61" s="16" t="str">
        <f>CONCATENATE(B61,Q61)</f>
        <v>B</v>
      </c>
      <c r="S61" s="16"/>
    </row>
    <row r="62" spans="1:19" ht="15.6" x14ac:dyDescent="0.25">
      <c r="A62" s="185"/>
      <c r="B62" s="25"/>
      <c r="C62" s="21" t="str">
        <f ca="1">+CONCATENATE(I62," ",G62)</f>
        <v>c) 0</v>
      </c>
      <c r="D62" s="22"/>
      <c r="G62" s="34">
        <f ca="1">IF(J60="FIN","",LOOKUP(I59,DATOS!A:A,DATOS!L:L))</f>
        <v>0</v>
      </c>
      <c r="I62" s="31" t="s">
        <v>51</v>
      </c>
      <c r="K62" s="16"/>
      <c r="L62" s="16"/>
      <c r="M62" s="16"/>
      <c r="N62" s="16"/>
      <c r="O62" s="16"/>
      <c r="P62" s="16"/>
      <c r="Q62" s="17" t="s">
        <v>2</v>
      </c>
      <c r="R62" s="16" t="str">
        <f>CONCATENATE(B62,Q62)</f>
        <v>C</v>
      </c>
      <c r="S62" s="16"/>
    </row>
    <row r="63" spans="1:19" ht="15.6" x14ac:dyDescent="0.25">
      <c r="A63" s="185"/>
      <c r="B63" s="25"/>
      <c r="C63" s="21" t="str">
        <f ca="1">+CONCATENATE(I63," ",G63)</f>
        <v>d) 0</v>
      </c>
      <c r="D63" s="22"/>
      <c r="G63" s="34">
        <f ca="1">IF(J60="FIN","",LOOKUP(I59,DATOS!A:A,DATOS!M:M))</f>
        <v>0</v>
      </c>
      <c r="I63" s="31" t="s">
        <v>43</v>
      </c>
      <c r="K63" s="16"/>
      <c r="L63" s="16"/>
      <c r="M63" s="16"/>
      <c r="N63" s="16"/>
      <c r="O63" s="16"/>
      <c r="P63" s="16"/>
      <c r="Q63" s="17" t="s">
        <v>3</v>
      </c>
      <c r="R63" s="16" t="str">
        <f>CONCATENATE(B63,Q63)</f>
        <v>D</v>
      </c>
      <c r="S63" s="16"/>
    </row>
    <row r="64" spans="1:19" ht="15.6" x14ac:dyDescent="0.25">
      <c r="A64" s="9"/>
      <c r="B64" s="26"/>
      <c r="C64" s="23"/>
      <c r="D64" s="24"/>
      <c r="J64" s="15"/>
    </row>
    <row r="65" spans="1:19" ht="15.6" x14ac:dyDescent="0.25">
      <c r="A65" s="9"/>
      <c r="B65" s="27"/>
      <c r="C65" s="19" t="str">
        <f ca="1">+CONCATENATE(K65,".- ",G65)</f>
        <v>11.- 0</v>
      </c>
      <c r="D65" s="20"/>
      <c r="E65" s="9"/>
      <c r="F65" s="9"/>
      <c r="G65" s="36">
        <f ca="1">IF(J66="FIN","",LOOKUP(I65,DATOS!A:A,DATOS!G:G))</f>
        <v>0</v>
      </c>
      <c r="H65" s="36">
        <f ca="1">IF(J66="FIN",0,LOOKUP(I65,DATOS!A:A,DATOS!N:N))</f>
        <v>0</v>
      </c>
      <c r="I65" s="31">
        <f>+I59+1</f>
        <v>566</v>
      </c>
      <c r="J65" s="56">
        <f>IF(LOOKUP(I65,DATOS!A:A,DATOS!C:C)=0,J59,(LOOKUP(I65,DATOS!A:A,DATOS!C:C)))</f>
        <v>10</v>
      </c>
      <c r="K65" s="18">
        <f>+K59+1</f>
        <v>11</v>
      </c>
      <c r="L65" s="16" t="s">
        <v>31</v>
      </c>
      <c r="M65" s="16" t="s">
        <v>32</v>
      </c>
      <c r="N65" s="16" t="s">
        <v>37</v>
      </c>
      <c r="O65" s="16" t="s">
        <v>33</v>
      </c>
      <c r="P65" s="16" t="s">
        <v>34</v>
      </c>
      <c r="Q65" s="16" t="s">
        <v>35</v>
      </c>
      <c r="R65" s="16" t="str">
        <f ca="1">CONCATENATE("X",H65)</f>
        <v>X0</v>
      </c>
      <c r="S65" s="16" t="s">
        <v>36</v>
      </c>
    </row>
    <row r="66" spans="1:19" ht="15.6" x14ac:dyDescent="0.25">
      <c r="A66" s="185">
        <f ca="1">IF($E$2="X",0,IF(K67&gt;2,H65,K67))</f>
        <v>0</v>
      </c>
      <c r="B66" s="25"/>
      <c r="C66" s="21" t="str">
        <f ca="1">+CONCATENATE(I66," ",G66)</f>
        <v>a) 0</v>
      </c>
      <c r="D66" s="22"/>
      <c r="G66" s="34">
        <f ca="1">IF(J66="FIN","",LOOKUP(I65,DATOS!A:A,DATOS!J:J))</f>
        <v>0</v>
      </c>
      <c r="I66" s="31" t="s">
        <v>53</v>
      </c>
      <c r="J66" s="37" t="str">
        <f>IF(J60="FIN","FIN",IF(J65=J59,"","FIN"))</f>
        <v/>
      </c>
      <c r="K66" s="16" t="s">
        <v>5</v>
      </c>
      <c r="L66" s="16">
        <f ca="1">IF(M66&gt;0,0,P66)</f>
        <v>0</v>
      </c>
      <c r="M66" s="16">
        <f ca="1">IF(P67&gt;0,1,0)</f>
        <v>0</v>
      </c>
      <c r="N66" s="16">
        <f ca="1">IF(M66=1,-1/COUNTA(Q66:Q69),0)</f>
        <v>0</v>
      </c>
      <c r="O66" s="16">
        <f>COUNTA(B66:B69)</f>
        <v>0</v>
      </c>
      <c r="P66" s="16">
        <f ca="1">COUNTIF(R66:R69,R65)</f>
        <v>0</v>
      </c>
      <c r="Q66" s="17" t="s">
        <v>0</v>
      </c>
      <c r="R66" s="16" t="str">
        <f>CONCATENATE(B66,Q66)</f>
        <v>A</v>
      </c>
      <c r="S66" s="16">
        <f ca="1">IF(P66&gt;0,P66+O66,O66*3)</f>
        <v>0</v>
      </c>
    </row>
    <row r="67" spans="1:19" ht="15.6" x14ac:dyDescent="0.25">
      <c r="A67" s="185"/>
      <c r="B67" s="25"/>
      <c r="C67" s="21" t="str">
        <f ca="1">+CONCATENATE(I67," ",G67)</f>
        <v>b) 0</v>
      </c>
      <c r="D67" s="22"/>
      <c r="G67" s="34">
        <f ca="1">IF(J66="FIN","",LOOKUP(I65,DATOS!A:A,DATOS!K:K))</f>
        <v>0</v>
      </c>
      <c r="I67" s="31" t="s">
        <v>52</v>
      </c>
      <c r="K67" s="16">
        <f ca="1">S66</f>
        <v>0</v>
      </c>
      <c r="L67" s="16"/>
      <c r="M67" s="16"/>
      <c r="N67" s="16"/>
      <c r="O67" s="16"/>
      <c r="P67" s="16">
        <f ca="1">O66-P66</f>
        <v>0</v>
      </c>
      <c r="Q67" s="17" t="s">
        <v>1</v>
      </c>
      <c r="R67" s="16" t="str">
        <f>CONCATENATE(B67,Q67)</f>
        <v>B</v>
      </c>
      <c r="S67" s="16"/>
    </row>
    <row r="68" spans="1:19" ht="15.6" x14ac:dyDescent="0.25">
      <c r="A68" s="185"/>
      <c r="B68" s="25"/>
      <c r="C68" s="21" t="str">
        <f ca="1">+CONCATENATE(I68," ",G68)</f>
        <v>c) 0</v>
      </c>
      <c r="D68" s="22"/>
      <c r="G68" s="34">
        <f ca="1">IF(J66="FIN","",LOOKUP(I65,DATOS!A:A,DATOS!L:L))</f>
        <v>0</v>
      </c>
      <c r="I68" s="31" t="s">
        <v>51</v>
      </c>
      <c r="K68" s="16"/>
      <c r="L68" s="16"/>
      <c r="M68" s="16"/>
      <c r="N68" s="16"/>
      <c r="O68" s="16"/>
      <c r="P68" s="16"/>
      <c r="Q68" s="17" t="s">
        <v>2</v>
      </c>
      <c r="R68" s="16" t="str">
        <f>CONCATENATE(B68,Q68)</f>
        <v>C</v>
      </c>
      <c r="S68" s="16"/>
    </row>
    <row r="69" spans="1:19" ht="15.6" x14ac:dyDescent="0.25">
      <c r="A69" s="185"/>
      <c r="B69" s="25"/>
      <c r="C69" s="21" t="str">
        <f ca="1">+CONCATENATE(I69," ",G69)</f>
        <v>d) 0</v>
      </c>
      <c r="D69" s="22"/>
      <c r="G69" s="34">
        <f ca="1">IF(J66="FIN","",LOOKUP(I65,DATOS!A:A,DATOS!M:M))</f>
        <v>0</v>
      </c>
      <c r="I69" s="31" t="s">
        <v>43</v>
      </c>
      <c r="K69" s="16"/>
      <c r="L69" s="16"/>
      <c r="M69" s="16"/>
      <c r="N69" s="16"/>
      <c r="O69" s="16"/>
      <c r="P69" s="16"/>
      <c r="Q69" s="17" t="s">
        <v>3</v>
      </c>
      <c r="R69" s="16" t="str">
        <f>CONCATENATE(B69,Q69)</f>
        <v>D</v>
      </c>
      <c r="S69" s="16"/>
    </row>
    <row r="70" spans="1:19" ht="15.6" x14ac:dyDescent="0.25">
      <c r="A70" s="9"/>
      <c r="B70" s="26"/>
      <c r="C70" s="23"/>
      <c r="D70" s="24"/>
      <c r="J70" s="15"/>
    </row>
    <row r="71" spans="1:19" ht="15.6" x14ac:dyDescent="0.25">
      <c r="A71" s="9"/>
      <c r="B71" s="27"/>
      <c r="C71" s="19" t="str">
        <f ca="1">+CONCATENATE(K71,".- ",G71)</f>
        <v>12.- 0</v>
      </c>
      <c r="D71" s="20"/>
      <c r="E71" s="9"/>
      <c r="F71" s="9"/>
      <c r="G71" s="36">
        <f ca="1">IF(J72="FIN","",LOOKUP(I71,DATOS!A:A,DATOS!G:G))</f>
        <v>0</v>
      </c>
      <c r="H71" s="36">
        <f ca="1">IF(J72="FIN",0,LOOKUP(I71,DATOS!A:A,DATOS!N:N))</f>
        <v>0</v>
      </c>
      <c r="I71" s="31">
        <f>+I65+1</f>
        <v>567</v>
      </c>
      <c r="J71" s="56">
        <f>IF(LOOKUP(I71,DATOS!A:A,DATOS!C:C)=0,J65,(LOOKUP(I71,DATOS!A:A,DATOS!C:C)))</f>
        <v>10</v>
      </c>
      <c r="K71" s="18">
        <f>+K65+1</f>
        <v>12</v>
      </c>
      <c r="L71" s="16" t="s">
        <v>31</v>
      </c>
      <c r="M71" s="16" t="s">
        <v>32</v>
      </c>
      <c r="N71" s="16" t="s">
        <v>37</v>
      </c>
      <c r="O71" s="16" t="s">
        <v>33</v>
      </c>
      <c r="P71" s="16" t="s">
        <v>34</v>
      </c>
      <c r="Q71" s="16" t="s">
        <v>35</v>
      </c>
      <c r="R71" s="16" t="str">
        <f ca="1">CONCATENATE("X",H71)</f>
        <v>X0</v>
      </c>
      <c r="S71" s="16" t="s">
        <v>36</v>
      </c>
    </row>
    <row r="72" spans="1:19" ht="15.6" x14ac:dyDescent="0.25">
      <c r="A72" s="185">
        <f ca="1">IF($E$2="X",0,IF(K73&gt;2,H71,K73))</f>
        <v>0</v>
      </c>
      <c r="B72" s="25"/>
      <c r="C72" s="21" t="str">
        <f ca="1">+CONCATENATE(I72," ",G72)</f>
        <v>a) 0</v>
      </c>
      <c r="D72" s="22"/>
      <c r="G72" s="34">
        <f ca="1">IF(J72="FIN","",LOOKUP(I71,DATOS!A:A,DATOS!J:J))</f>
        <v>0</v>
      </c>
      <c r="I72" s="31" t="s">
        <v>53</v>
      </c>
      <c r="J72" s="37" t="str">
        <f>IF(J66="FIN","FIN",IF(J71=J65,"","FIN"))</f>
        <v/>
      </c>
      <c r="K72" s="16" t="s">
        <v>5</v>
      </c>
      <c r="L72" s="16">
        <f ca="1">IF(M72&gt;0,0,P72)</f>
        <v>0</v>
      </c>
      <c r="M72" s="16">
        <f ca="1">IF(P73&gt;0,1,0)</f>
        <v>0</v>
      </c>
      <c r="N72" s="16">
        <f ca="1">IF(M72=1,-1/COUNTA(Q72:Q75),0)</f>
        <v>0</v>
      </c>
      <c r="O72" s="16">
        <f>COUNTA(B72:B75)</f>
        <v>0</v>
      </c>
      <c r="P72" s="16">
        <f ca="1">COUNTIF(R72:R75,R71)</f>
        <v>0</v>
      </c>
      <c r="Q72" s="17" t="s">
        <v>0</v>
      </c>
      <c r="R72" s="16" t="str">
        <f>CONCATENATE(B72,Q72)</f>
        <v>A</v>
      </c>
      <c r="S72" s="16">
        <f ca="1">IF(P72&gt;0,P72+O72,O72*3)</f>
        <v>0</v>
      </c>
    </row>
    <row r="73" spans="1:19" ht="15.6" x14ac:dyDescent="0.25">
      <c r="A73" s="185"/>
      <c r="B73" s="25"/>
      <c r="C73" s="21" t="str">
        <f ca="1">+CONCATENATE(I73," ",G73)</f>
        <v>b) 0</v>
      </c>
      <c r="D73" s="22"/>
      <c r="G73" s="34">
        <f ca="1">IF(J72="FIN","",LOOKUP(I71,DATOS!A:A,DATOS!K:K))</f>
        <v>0</v>
      </c>
      <c r="I73" s="31" t="s">
        <v>52</v>
      </c>
      <c r="K73" s="16">
        <f ca="1">S72</f>
        <v>0</v>
      </c>
      <c r="L73" s="16"/>
      <c r="M73" s="16"/>
      <c r="N73" s="16"/>
      <c r="O73" s="16"/>
      <c r="P73" s="16">
        <f ca="1">O72-P72</f>
        <v>0</v>
      </c>
      <c r="Q73" s="17" t="s">
        <v>1</v>
      </c>
      <c r="R73" s="16" t="str">
        <f>CONCATENATE(B73,Q73)</f>
        <v>B</v>
      </c>
      <c r="S73" s="16"/>
    </row>
    <row r="74" spans="1:19" ht="15.6" x14ac:dyDescent="0.25">
      <c r="A74" s="185"/>
      <c r="B74" s="25"/>
      <c r="C74" s="21" t="str">
        <f ca="1">+CONCATENATE(I74," ",G74)</f>
        <v>c) 0</v>
      </c>
      <c r="D74" s="22"/>
      <c r="G74" s="34">
        <f ca="1">IF(J72="FIN","",LOOKUP(I71,DATOS!A:A,DATOS!L:L))</f>
        <v>0</v>
      </c>
      <c r="I74" s="31" t="s">
        <v>51</v>
      </c>
      <c r="K74" s="16"/>
      <c r="L74" s="16"/>
      <c r="M74" s="16"/>
      <c r="N74" s="16"/>
      <c r="O74" s="16"/>
      <c r="P74" s="16"/>
      <c r="Q74" s="17" t="s">
        <v>2</v>
      </c>
      <c r="R74" s="16" t="str">
        <f>CONCATENATE(B74,Q74)</f>
        <v>C</v>
      </c>
      <c r="S74" s="16"/>
    </row>
    <row r="75" spans="1:19" ht="15.6" x14ac:dyDescent="0.25">
      <c r="A75" s="185"/>
      <c r="B75" s="25"/>
      <c r="C75" s="21" t="str">
        <f ca="1">+CONCATENATE(I75," ",G75)</f>
        <v>d) 0</v>
      </c>
      <c r="D75" s="22"/>
      <c r="G75" s="34">
        <f ca="1">IF(J72="FIN","",LOOKUP(I71,DATOS!A:A,DATOS!M:M))</f>
        <v>0</v>
      </c>
      <c r="I75" s="31" t="s">
        <v>43</v>
      </c>
      <c r="K75" s="16"/>
      <c r="L75" s="16"/>
      <c r="M75" s="16"/>
      <c r="N75" s="16"/>
      <c r="O75" s="16"/>
      <c r="P75" s="16"/>
      <c r="Q75" s="17" t="s">
        <v>3</v>
      </c>
      <c r="R75" s="16" t="str">
        <f>CONCATENATE(B75,Q75)</f>
        <v>D</v>
      </c>
      <c r="S75" s="16"/>
    </row>
    <row r="76" spans="1:19" ht="15.6" x14ac:dyDescent="0.25">
      <c r="A76" s="9"/>
      <c r="B76" s="26"/>
      <c r="C76" s="23"/>
      <c r="D76" s="24"/>
      <c r="J76" s="15"/>
    </row>
    <row r="77" spans="1:19" ht="15.6" x14ac:dyDescent="0.25">
      <c r="A77" s="9"/>
      <c r="B77" s="27"/>
      <c r="C77" s="19" t="str">
        <f ca="1">+CONCATENATE(K77,".- ",G77)</f>
        <v>13.- 0</v>
      </c>
      <c r="D77" s="20"/>
      <c r="E77" s="9"/>
      <c r="F77" s="9"/>
      <c r="G77" s="36">
        <f ca="1">IF(J78="FIN","",LOOKUP(I77,DATOS!A:A,DATOS!G:G))</f>
        <v>0</v>
      </c>
      <c r="H77" s="36">
        <f ca="1">IF(J78="FIN",0,LOOKUP(I77,DATOS!A:A,DATOS!N:N))</f>
        <v>0</v>
      </c>
      <c r="I77" s="31">
        <f>+I71+1</f>
        <v>568</v>
      </c>
      <c r="J77" s="56">
        <f>IF(LOOKUP(I77,DATOS!A:A,DATOS!C:C)=0,J71,(LOOKUP(I77,DATOS!A:A,DATOS!C:C)))</f>
        <v>10</v>
      </c>
      <c r="K77" s="18">
        <f>+K71+1</f>
        <v>13</v>
      </c>
      <c r="L77" s="16" t="s">
        <v>31</v>
      </c>
      <c r="M77" s="16" t="s">
        <v>32</v>
      </c>
      <c r="N77" s="16" t="s">
        <v>37</v>
      </c>
      <c r="O77" s="16" t="s">
        <v>33</v>
      </c>
      <c r="P77" s="16" t="s">
        <v>34</v>
      </c>
      <c r="Q77" s="16" t="s">
        <v>35</v>
      </c>
      <c r="R77" s="16" t="str">
        <f ca="1">CONCATENATE("X",H77)</f>
        <v>X0</v>
      </c>
      <c r="S77" s="16" t="s">
        <v>36</v>
      </c>
    </row>
    <row r="78" spans="1:19" ht="15.6" x14ac:dyDescent="0.25">
      <c r="A78" s="185">
        <f ca="1">IF($E$2="X",0,IF(K79&gt;2,H77,K79))</f>
        <v>0</v>
      </c>
      <c r="B78" s="25"/>
      <c r="C78" s="21" t="str">
        <f ca="1">+CONCATENATE(I78," ",G78)</f>
        <v>a) 0</v>
      </c>
      <c r="D78" s="22"/>
      <c r="G78" s="34">
        <f ca="1">IF(J78="FIN","",LOOKUP(I77,DATOS!A:A,DATOS!J:J))</f>
        <v>0</v>
      </c>
      <c r="I78" s="31" t="s">
        <v>53</v>
      </c>
      <c r="J78" s="37" t="str">
        <f>IF(J72="FIN","FIN",IF(J77=J71,"","FIN"))</f>
        <v/>
      </c>
      <c r="K78" s="16" t="s">
        <v>5</v>
      </c>
      <c r="L78" s="16">
        <f ca="1">IF(M78&gt;0,0,P78)</f>
        <v>0</v>
      </c>
      <c r="M78" s="16">
        <f ca="1">IF(P79&gt;0,1,0)</f>
        <v>0</v>
      </c>
      <c r="N78" s="16">
        <f ca="1">IF(M78=1,-1/COUNTA(Q78:Q81),0)</f>
        <v>0</v>
      </c>
      <c r="O78" s="16">
        <f>COUNTA(B78:B81)</f>
        <v>0</v>
      </c>
      <c r="P78" s="16">
        <f ca="1">COUNTIF(R78:R81,R77)</f>
        <v>0</v>
      </c>
      <c r="Q78" s="17" t="s">
        <v>0</v>
      </c>
      <c r="R78" s="16" t="str">
        <f>CONCATENATE(B78,Q78)</f>
        <v>A</v>
      </c>
      <c r="S78" s="16">
        <f ca="1">IF(P78&gt;0,P78+O78,O78*3)</f>
        <v>0</v>
      </c>
    </row>
    <row r="79" spans="1:19" ht="15.6" x14ac:dyDescent="0.25">
      <c r="A79" s="185"/>
      <c r="B79" s="25"/>
      <c r="C79" s="21" t="str">
        <f ca="1">+CONCATENATE(I79," ",G79)</f>
        <v>b) 0</v>
      </c>
      <c r="D79" s="22"/>
      <c r="G79" s="34">
        <f ca="1">IF(J78="FIN","",LOOKUP(I77,DATOS!A:A,DATOS!K:K))</f>
        <v>0</v>
      </c>
      <c r="I79" s="31" t="s">
        <v>52</v>
      </c>
      <c r="K79" s="16">
        <f ca="1">S78</f>
        <v>0</v>
      </c>
      <c r="L79" s="16"/>
      <c r="M79" s="16"/>
      <c r="N79" s="16"/>
      <c r="O79" s="16"/>
      <c r="P79" s="16">
        <f ca="1">O78-P78</f>
        <v>0</v>
      </c>
      <c r="Q79" s="17" t="s">
        <v>1</v>
      </c>
      <c r="R79" s="16" t="str">
        <f>CONCATENATE(B79,Q79)</f>
        <v>B</v>
      </c>
      <c r="S79" s="16"/>
    </row>
    <row r="80" spans="1:19" ht="15.6" x14ac:dyDescent="0.25">
      <c r="A80" s="185"/>
      <c r="B80" s="25"/>
      <c r="C80" s="21" t="str">
        <f ca="1">+CONCATENATE(I80," ",G80)</f>
        <v>c) 0</v>
      </c>
      <c r="D80" s="22"/>
      <c r="G80" s="34">
        <f ca="1">IF(J78="FIN","",LOOKUP(I77,DATOS!A:A,DATOS!L:L))</f>
        <v>0</v>
      </c>
      <c r="I80" s="31" t="s">
        <v>51</v>
      </c>
      <c r="K80" s="16"/>
      <c r="L80" s="16"/>
      <c r="M80" s="16"/>
      <c r="N80" s="16"/>
      <c r="O80" s="16"/>
      <c r="P80" s="16"/>
      <c r="Q80" s="17" t="s">
        <v>2</v>
      </c>
      <c r="R80" s="16" t="str">
        <f>CONCATENATE(B80,Q80)</f>
        <v>C</v>
      </c>
      <c r="S80" s="16"/>
    </row>
    <row r="81" spans="1:19" ht="15.6" x14ac:dyDescent="0.25">
      <c r="A81" s="185"/>
      <c r="B81" s="25"/>
      <c r="C81" s="21" t="str">
        <f ca="1">+CONCATENATE(I81," ",G81)</f>
        <v>d) 0</v>
      </c>
      <c r="D81" s="22"/>
      <c r="G81" s="34">
        <f ca="1">IF(J78="FIN","",LOOKUP(I77,DATOS!A:A,DATOS!M:M))</f>
        <v>0</v>
      </c>
      <c r="I81" s="31" t="s">
        <v>43</v>
      </c>
      <c r="K81" s="16"/>
      <c r="L81" s="16"/>
      <c r="M81" s="16"/>
      <c r="N81" s="16"/>
      <c r="O81" s="16"/>
      <c r="P81" s="16"/>
      <c r="Q81" s="17" t="s">
        <v>3</v>
      </c>
      <c r="R81" s="16" t="str">
        <f>CONCATENATE(B81,Q81)</f>
        <v>D</v>
      </c>
      <c r="S81" s="16"/>
    </row>
    <row r="82" spans="1:19" ht="15.6" x14ac:dyDescent="0.25">
      <c r="A82" s="9"/>
      <c r="B82" s="26"/>
      <c r="C82" s="23"/>
      <c r="D82" s="24"/>
      <c r="J82" s="15"/>
    </row>
    <row r="83" spans="1:19" ht="15.6" x14ac:dyDescent="0.25">
      <c r="A83" s="9"/>
      <c r="B83" s="27"/>
      <c r="C83" s="19" t="str">
        <f ca="1">+CONCATENATE(K83,".- ",G83)</f>
        <v>14.- 0</v>
      </c>
      <c r="D83" s="20"/>
      <c r="E83" s="9"/>
      <c r="F83" s="9"/>
      <c r="G83" s="36">
        <f ca="1">IF(J84="FIN","",LOOKUP(I83,DATOS!A:A,DATOS!G:G))</f>
        <v>0</v>
      </c>
      <c r="H83" s="36">
        <f ca="1">IF(J84="FIN",0,LOOKUP(I83,DATOS!A:A,DATOS!N:N))</f>
        <v>0</v>
      </c>
      <c r="I83" s="31">
        <f>+I77+1</f>
        <v>569</v>
      </c>
      <c r="J83" s="56">
        <f>IF(LOOKUP(I83,DATOS!A:A,DATOS!C:C)=0,J77,(LOOKUP(I83,DATOS!A:A,DATOS!C:C)))</f>
        <v>10</v>
      </c>
      <c r="K83" s="18">
        <f>+K77+1</f>
        <v>14</v>
      </c>
      <c r="L83" s="16" t="s">
        <v>31</v>
      </c>
      <c r="M83" s="16" t="s">
        <v>32</v>
      </c>
      <c r="N83" s="16" t="s">
        <v>37</v>
      </c>
      <c r="O83" s="16" t="s">
        <v>33</v>
      </c>
      <c r="P83" s="16" t="s">
        <v>34</v>
      </c>
      <c r="Q83" s="16" t="s">
        <v>35</v>
      </c>
      <c r="R83" s="16" t="str">
        <f ca="1">CONCATENATE("X",H83)</f>
        <v>X0</v>
      </c>
      <c r="S83" s="16" t="s">
        <v>36</v>
      </c>
    </row>
    <row r="84" spans="1:19" ht="15.6" x14ac:dyDescent="0.25">
      <c r="A84" s="185">
        <f ca="1">IF($E$2="X",0,IF(K85&gt;2,H83,K85))</f>
        <v>0</v>
      </c>
      <c r="B84" s="25"/>
      <c r="C84" s="21" t="str">
        <f ca="1">+CONCATENATE(I84," ",G84)</f>
        <v>a) 0</v>
      </c>
      <c r="D84" s="22"/>
      <c r="G84" s="34">
        <f ca="1">IF(J84="FIN","",LOOKUP(I83,DATOS!A:A,DATOS!J:J))</f>
        <v>0</v>
      </c>
      <c r="I84" s="31" t="s">
        <v>53</v>
      </c>
      <c r="J84" s="37" t="str">
        <f>IF(J78="FIN","FIN",IF(J83=J77,"","FIN"))</f>
        <v/>
      </c>
      <c r="K84" s="16" t="s">
        <v>5</v>
      </c>
      <c r="L84" s="16">
        <f ca="1">IF(M84&gt;0,0,P84)</f>
        <v>0</v>
      </c>
      <c r="M84" s="16">
        <f ca="1">IF(P85&gt;0,1,0)</f>
        <v>0</v>
      </c>
      <c r="N84" s="16">
        <f ca="1">IF(M84=1,-1/COUNTA(Q84:Q87),0)</f>
        <v>0</v>
      </c>
      <c r="O84" s="16">
        <f>COUNTA(B84:B87)</f>
        <v>0</v>
      </c>
      <c r="P84" s="16">
        <f ca="1">COUNTIF(R84:R87,R83)</f>
        <v>0</v>
      </c>
      <c r="Q84" s="17" t="s">
        <v>0</v>
      </c>
      <c r="R84" s="16" t="str">
        <f>CONCATENATE(B84,Q84)</f>
        <v>A</v>
      </c>
      <c r="S84" s="16">
        <f ca="1">IF(P84&gt;0,P84+O84,O84*3)</f>
        <v>0</v>
      </c>
    </row>
    <row r="85" spans="1:19" ht="15.6" x14ac:dyDescent="0.25">
      <c r="A85" s="185"/>
      <c r="B85" s="25"/>
      <c r="C85" s="21" t="str">
        <f ca="1">+CONCATENATE(I85," ",G85)</f>
        <v>b) 0</v>
      </c>
      <c r="D85" s="22"/>
      <c r="G85" s="34">
        <f ca="1">IF(J84="FIN","",LOOKUP(I83,DATOS!A:A,DATOS!K:K))</f>
        <v>0</v>
      </c>
      <c r="I85" s="31" t="s">
        <v>52</v>
      </c>
      <c r="K85" s="16">
        <f ca="1">S84</f>
        <v>0</v>
      </c>
      <c r="L85" s="16"/>
      <c r="M85" s="16"/>
      <c r="N85" s="16"/>
      <c r="O85" s="16"/>
      <c r="P85" s="16">
        <f ca="1">O84-P84</f>
        <v>0</v>
      </c>
      <c r="Q85" s="17" t="s">
        <v>1</v>
      </c>
      <c r="R85" s="16" t="str">
        <f>CONCATENATE(B85,Q85)</f>
        <v>B</v>
      </c>
      <c r="S85" s="16"/>
    </row>
    <row r="86" spans="1:19" ht="15.6" x14ac:dyDescent="0.25">
      <c r="A86" s="185"/>
      <c r="B86" s="25"/>
      <c r="C86" s="21" t="str">
        <f ca="1">+CONCATENATE(I86," ",G86)</f>
        <v>c) 0</v>
      </c>
      <c r="D86" s="22"/>
      <c r="G86" s="34">
        <f ca="1">IF(J84="FIN","",LOOKUP(I83,DATOS!A:A,DATOS!L:L))</f>
        <v>0</v>
      </c>
      <c r="I86" s="31" t="s">
        <v>51</v>
      </c>
      <c r="K86" s="16"/>
      <c r="L86" s="16"/>
      <c r="M86" s="16"/>
      <c r="N86" s="16"/>
      <c r="O86" s="16"/>
      <c r="P86" s="16"/>
      <c r="Q86" s="17" t="s">
        <v>2</v>
      </c>
      <c r="R86" s="16" t="str">
        <f>CONCATENATE(B86,Q86)</f>
        <v>C</v>
      </c>
      <c r="S86" s="16"/>
    </row>
    <row r="87" spans="1:19" ht="15.6" x14ac:dyDescent="0.25">
      <c r="A87" s="185"/>
      <c r="B87" s="25"/>
      <c r="C87" s="21" t="str">
        <f ca="1">+CONCATENATE(I87," ",G87)</f>
        <v>d) 0</v>
      </c>
      <c r="D87" s="22"/>
      <c r="G87" s="34">
        <f ca="1">IF(J84="FIN","",LOOKUP(I83,DATOS!A:A,DATOS!M:M))</f>
        <v>0</v>
      </c>
      <c r="I87" s="31" t="s">
        <v>43</v>
      </c>
      <c r="K87" s="16"/>
      <c r="L87" s="16"/>
      <c r="M87" s="16"/>
      <c r="N87" s="16"/>
      <c r="O87" s="16"/>
      <c r="P87" s="16"/>
      <c r="Q87" s="17" t="s">
        <v>3</v>
      </c>
      <c r="R87" s="16" t="str">
        <f>CONCATENATE(B87,Q87)</f>
        <v>D</v>
      </c>
      <c r="S87" s="16"/>
    </row>
    <row r="88" spans="1:19" ht="15.6" x14ac:dyDescent="0.25">
      <c r="A88" s="9"/>
      <c r="B88" s="26"/>
      <c r="C88" s="23"/>
      <c r="D88" s="24"/>
      <c r="J88" s="15"/>
    </row>
    <row r="89" spans="1:19" ht="15.6" x14ac:dyDescent="0.25">
      <c r="A89" s="9"/>
      <c r="B89" s="27"/>
      <c r="C89" s="19" t="str">
        <f ca="1">+CONCATENATE(K89,".- ",G89)</f>
        <v>15.- 0</v>
      </c>
      <c r="D89" s="20"/>
      <c r="E89" s="9"/>
      <c r="F89" s="9"/>
      <c r="G89" s="36">
        <f ca="1">IF(J90="FIN","",LOOKUP(I89,DATOS!A:A,DATOS!G:G))</f>
        <v>0</v>
      </c>
      <c r="H89" s="36">
        <f ca="1">IF(J90="FIN",0,LOOKUP(I89,DATOS!A:A,DATOS!N:N))</f>
        <v>0</v>
      </c>
      <c r="I89" s="31">
        <f>+I83+1</f>
        <v>570</v>
      </c>
      <c r="J89" s="56">
        <f>IF(LOOKUP(I89,DATOS!A:A,DATOS!C:C)=0,J83,(LOOKUP(I89,DATOS!A:A,DATOS!C:C)))</f>
        <v>10</v>
      </c>
      <c r="K89" s="18">
        <f>+K83+1</f>
        <v>15</v>
      </c>
      <c r="L89" s="16" t="s">
        <v>31</v>
      </c>
      <c r="M89" s="16" t="s">
        <v>32</v>
      </c>
      <c r="N89" s="16" t="s">
        <v>37</v>
      </c>
      <c r="O89" s="16" t="s">
        <v>33</v>
      </c>
      <c r="P89" s="16" t="s">
        <v>34</v>
      </c>
      <c r="Q89" s="16" t="s">
        <v>35</v>
      </c>
      <c r="R89" s="16" t="str">
        <f ca="1">CONCATENATE("X",H89)</f>
        <v>X0</v>
      </c>
      <c r="S89" s="16" t="s">
        <v>36</v>
      </c>
    </row>
    <row r="90" spans="1:19" ht="15.6" x14ac:dyDescent="0.25">
      <c r="A90" s="185">
        <f ca="1">IF($E$2="X",0,IF(K91&gt;2,H89,K91))</f>
        <v>0</v>
      </c>
      <c r="B90" s="25"/>
      <c r="C90" s="21" t="str">
        <f ca="1">+CONCATENATE(I90," ",G90)</f>
        <v>a) 0</v>
      </c>
      <c r="D90" s="22"/>
      <c r="G90" s="34">
        <f ca="1">IF(J90="FIN","",LOOKUP(I89,DATOS!A:A,DATOS!J:J))</f>
        <v>0</v>
      </c>
      <c r="I90" s="31" t="s">
        <v>53</v>
      </c>
      <c r="J90" s="37" t="str">
        <f>IF(J84="FIN","FIN",IF(J89=J83,"","FIN"))</f>
        <v/>
      </c>
      <c r="K90" s="16" t="s">
        <v>5</v>
      </c>
      <c r="L90" s="16">
        <f ca="1">IF(M90&gt;0,0,P90)</f>
        <v>0</v>
      </c>
      <c r="M90" s="16">
        <f ca="1">IF(P91&gt;0,1,0)</f>
        <v>0</v>
      </c>
      <c r="N90" s="16">
        <f ca="1">IF(M90=1,-1/COUNTA(Q90:Q93),0)</f>
        <v>0</v>
      </c>
      <c r="O90" s="16">
        <f>COUNTA(B90:B93)</f>
        <v>0</v>
      </c>
      <c r="P90" s="16">
        <f ca="1">COUNTIF(R90:R93,R89)</f>
        <v>0</v>
      </c>
      <c r="Q90" s="17" t="s">
        <v>0</v>
      </c>
      <c r="R90" s="16" t="str">
        <f>CONCATENATE(B90,Q90)</f>
        <v>A</v>
      </c>
      <c r="S90" s="16">
        <f ca="1">IF(P90&gt;0,P90+O90,O90*3)</f>
        <v>0</v>
      </c>
    </row>
    <row r="91" spans="1:19" ht="15.6" x14ac:dyDescent="0.25">
      <c r="A91" s="185"/>
      <c r="B91" s="25"/>
      <c r="C91" s="21" t="str">
        <f ca="1">+CONCATENATE(I91," ",G91)</f>
        <v>b) 0</v>
      </c>
      <c r="D91" s="22"/>
      <c r="G91" s="34">
        <f ca="1">IF(J90="FIN","",LOOKUP(I89,DATOS!A:A,DATOS!K:K))</f>
        <v>0</v>
      </c>
      <c r="I91" s="31" t="s">
        <v>52</v>
      </c>
      <c r="K91" s="16">
        <f ca="1">S90</f>
        <v>0</v>
      </c>
      <c r="L91" s="16"/>
      <c r="M91" s="16"/>
      <c r="N91" s="16"/>
      <c r="O91" s="16"/>
      <c r="P91" s="16">
        <f ca="1">O90-P90</f>
        <v>0</v>
      </c>
      <c r="Q91" s="17" t="s">
        <v>1</v>
      </c>
      <c r="R91" s="16" t="str">
        <f>CONCATENATE(B91,Q91)</f>
        <v>B</v>
      </c>
      <c r="S91" s="16"/>
    </row>
    <row r="92" spans="1:19" ht="15.6" x14ac:dyDescent="0.25">
      <c r="A92" s="185"/>
      <c r="B92" s="25"/>
      <c r="C92" s="21" t="str">
        <f ca="1">+CONCATENATE(I92," ",G92)</f>
        <v>c) 0</v>
      </c>
      <c r="D92" s="22"/>
      <c r="G92" s="34">
        <f ca="1">IF(J90="FIN","",LOOKUP(I89,DATOS!A:A,DATOS!L:L))</f>
        <v>0</v>
      </c>
      <c r="I92" s="31" t="s">
        <v>51</v>
      </c>
      <c r="K92" s="16"/>
      <c r="L92" s="16"/>
      <c r="M92" s="16"/>
      <c r="N92" s="16"/>
      <c r="O92" s="16"/>
      <c r="P92" s="16"/>
      <c r="Q92" s="17" t="s">
        <v>2</v>
      </c>
      <c r="R92" s="16" t="str">
        <f>CONCATENATE(B92,Q92)</f>
        <v>C</v>
      </c>
      <c r="S92" s="16"/>
    </row>
    <row r="93" spans="1:19" ht="15.6" x14ac:dyDescent="0.25">
      <c r="A93" s="185"/>
      <c r="B93" s="25"/>
      <c r="C93" s="21" t="str">
        <f ca="1">+CONCATENATE(I93," ",G93)</f>
        <v>d) 0</v>
      </c>
      <c r="D93" s="22"/>
      <c r="G93" s="34">
        <f ca="1">IF(J90="FIN","",LOOKUP(I89,DATOS!A:A,DATOS!M:M))</f>
        <v>0</v>
      </c>
      <c r="I93" s="31" t="s">
        <v>43</v>
      </c>
      <c r="K93" s="16"/>
      <c r="L93" s="16"/>
      <c r="M93" s="16"/>
      <c r="N93" s="16"/>
      <c r="O93" s="16"/>
      <c r="P93" s="16"/>
      <c r="Q93" s="17" t="s">
        <v>3</v>
      </c>
      <c r="R93" s="16" t="str">
        <f>CONCATENATE(B93,Q93)</f>
        <v>D</v>
      </c>
      <c r="S93" s="16"/>
    </row>
    <row r="94" spans="1:19" ht="15.6" x14ac:dyDescent="0.25">
      <c r="A94" s="9"/>
      <c r="B94" s="26"/>
      <c r="C94" s="23"/>
      <c r="D94" s="24"/>
      <c r="J94" s="15"/>
    </row>
    <row r="95" spans="1:19" ht="15.6" x14ac:dyDescent="0.25">
      <c r="A95" s="9"/>
      <c r="B95" s="27"/>
      <c r="C95" s="19" t="str">
        <f ca="1">+CONCATENATE(K95,".- ",G95)</f>
        <v>16.- 0</v>
      </c>
      <c r="D95" s="20"/>
      <c r="E95" s="9"/>
      <c r="F95" s="9"/>
      <c r="G95" s="36">
        <f ca="1">IF(J96="FIN","",LOOKUP(I95,DATOS!A:A,DATOS!G:G))</f>
        <v>0</v>
      </c>
      <c r="H95" s="36">
        <f ca="1">IF(J96="FIN",0,LOOKUP(I95,DATOS!A:A,DATOS!N:N))</f>
        <v>0</v>
      </c>
      <c r="I95" s="31">
        <f>+I89+1</f>
        <v>571</v>
      </c>
      <c r="J95" s="56">
        <f>IF(LOOKUP(I95,DATOS!A:A,DATOS!C:C)=0,J89,(LOOKUP(I95,DATOS!A:A,DATOS!C:C)))</f>
        <v>10</v>
      </c>
      <c r="K95" s="18">
        <f>+K89+1</f>
        <v>16</v>
      </c>
      <c r="L95" s="16" t="s">
        <v>31</v>
      </c>
      <c r="M95" s="16" t="s">
        <v>32</v>
      </c>
      <c r="N95" s="16" t="s">
        <v>37</v>
      </c>
      <c r="O95" s="16" t="s">
        <v>33</v>
      </c>
      <c r="P95" s="16" t="s">
        <v>34</v>
      </c>
      <c r="Q95" s="16" t="s">
        <v>35</v>
      </c>
      <c r="R95" s="16" t="str">
        <f ca="1">CONCATENATE("X",H95)</f>
        <v>X0</v>
      </c>
      <c r="S95" s="16" t="s">
        <v>36</v>
      </c>
    </row>
    <row r="96" spans="1:19" ht="15.6" x14ac:dyDescent="0.25">
      <c r="A96" s="185">
        <f ca="1">IF($E$2="X",0,IF(K97&gt;2,H95,K97))</f>
        <v>0</v>
      </c>
      <c r="B96" s="25"/>
      <c r="C96" s="21" t="str">
        <f ca="1">+CONCATENATE(I96," ",G96)</f>
        <v>a) 0</v>
      </c>
      <c r="D96" s="22"/>
      <c r="G96" s="34">
        <f ca="1">IF(J96="FIN","",LOOKUP(I95,DATOS!A:A,DATOS!J:J))</f>
        <v>0</v>
      </c>
      <c r="I96" s="31" t="s">
        <v>53</v>
      </c>
      <c r="J96" s="37" t="str">
        <f>IF(J90="FIN","FIN",IF(J95=J89,"","FIN"))</f>
        <v/>
      </c>
      <c r="K96" s="16" t="s">
        <v>5</v>
      </c>
      <c r="L96" s="16">
        <f ca="1">IF(M96&gt;0,0,P96)</f>
        <v>0</v>
      </c>
      <c r="M96" s="16">
        <f ca="1">IF(P97&gt;0,1,0)</f>
        <v>0</v>
      </c>
      <c r="N96" s="16">
        <f ca="1">IF(M96=1,-1/COUNTA(Q96:Q99),0)</f>
        <v>0</v>
      </c>
      <c r="O96" s="16">
        <f>COUNTA(B96:B99)</f>
        <v>0</v>
      </c>
      <c r="P96" s="16">
        <f ca="1">COUNTIF(R96:R99,R95)</f>
        <v>0</v>
      </c>
      <c r="Q96" s="17" t="s">
        <v>0</v>
      </c>
      <c r="R96" s="16" t="str">
        <f>CONCATENATE(B96,Q96)</f>
        <v>A</v>
      </c>
      <c r="S96" s="16">
        <f ca="1">IF(P96&gt;0,P96+O96,O96*3)</f>
        <v>0</v>
      </c>
    </row>
    <row r="97" spans="1:19" ht="15.6" x14ac:dyDescent="0.25">
      <c r="A97" s="185"/>
      <c r="B97" s="25"/>
      <c r="C97" s="21" t="str">
        <f ca="1">+CONCATENATE(I97," ",G97)</f>
        <v>b) 0</v>
      </c>
      <c r="D97" s="22"/>
      <c r="G97" s="34">
        <f ca="1">IF(J96="FIN","",LOOKUP(I95,DATOS!A:A,DATOS!K:K))</f>
        <v>0</v>
      </c>
      <c r="I97" s="31" t="s">
        <v>52</v>
      </c>
      <c r="K97" s="16">
        <f ca="1">S96</f>
        <v>0</v>
      </c>
      <c r="L97" s="16"/>
      <c r="M97" s="16"/>
      <c r="N97" s="16"/>
      <c r="O97" s="16"/>
      <c r="P97" s="16">
        <f ca="1">O96-P96</f>
        <v>0</v>
      </c>
      <c r="Q97" s="17" t="s">
        <v>1</v>
      </c>
      <c r="R97" s="16" t="str">
        <f>CONCATENATE(B97,Q97)</f>
        <v>B</v>
      </c>
      <c r="S97" s="16"/>
    </row>
    <row r="98" spans="1:19" ht="15.6" x14ac:dyDescent="0.25">
      <c r="A98" s="185"/>
      <c r="B98" s="25"/>
      <c r="C98" s="21" t="str">
        <f ca="1">+CONCATENATE(I98," ",G98)</f>
        <v>c) 0</v>
      </c>
      <c r="D98" s="22"/>
      <c r="G98" s="34">
        <f ca="1">IF(J96="FIN","",LOOKUP(I95,DATOS!A:A,DATOS!L:L))</f>
        <v>0</v>
      </c>
      <c r="I98" s="31" t="s">
        <v>51</v>
      </c>
      <c r="K98" s="16"/>
      <c r="L98" s="16"/>
      <c r="M98" s="16"/>
      <c r="N98" s="16"/>
      <c r="O98" s="16"/>
      <c r="P98" s="16"/>
      <c r="Q98" s="17" t="s">
        <v>2</v>
      </c>
      <c r="R98" s="16" t="str">
        <f>CONCATENATE(B98,Q98)</f>
        <v>C</v>
      </c>
      <c r="S98" s="16"/>
    </row>
    <row r="99" spans="1:19" ht="15.6" x14ac:dyDescent="0.25">
      <c r="A99" s="185"/>
      <c r="B99" s="25"/>
      <c r="C99" s="21" t="str">
        <f ca="1">+CONCATENATE(I99," ",G99)</f>
        <v>d) 0</v>
      </c>
      <c r="D99" s="22"/>
      <c r="G99" s="34">
        <f ca="1">IF(J96="FIN","",LOOKUP(I95,DATOS!A:A,DATOS!M:M))</f>
        <v>0</v>
      </c>
      <c r="I99" s="31" t="s">
        <v>43</v>
      </c>
      <c r="K99" s="16"/>
      <c r="L99" s="16"/>
      <c r="M99" s="16"/>
      <c r="N99" s="16"/>
      <c r="O99" s="16"/>
      <c r="P99" s="16"/>
      <c r="Q99" s="17" t="s">
        <v>3</v>
      </c>
      <c r="R99" s="16" t="str">
        <f>CONCATENATE(B99,Q99)</f>
        <v>D</v>
      </c>
      <c r="S99" s="16"/>
    </row>
    <row r="100" spans="1:19" ht="15.6" x14ac:dyDescent="0.25">
      <c r="A100" s="9"/>
      <c r="B100" s="26"/>
      <c r="C100" s="23"/>
      <c r="D100" s="24"/>
      <c r="J100" s="15"/>
    </row>
    <row r="101" spans="1:19" ht="15.6" x14ac:dyDescent="0.25">
      <c r="A101" s="9"/>
      <c r="B101" s="27"/>
      <c r="C101" s="19" t="str">
        <f ca="1">+CONCATENATE(K101,".- ",G101)</f>
        <v>17.- 0</v>
      </c>
      <c r="D101" s="20"/>
      <c r="E101" s="9"/>
      <c r="F101" s="9"/>
      <c r="G101" s="36">
        <f ca="1">IF(J102="FIN","",LOOKUP(I101,DATOS!A:A,DATOS!G:G))</f>
        <v>0</v>
      </c>
      <c r="H101" s="36">
        <f ca="1">IF(J102="FIN",0,LOOKUP(I101,DATOS!A:A,DATOS!N:N))</f>
        <v>0</v>
      </c>
      <c r="I101" s="31">
        <f>+I95+1</f>
        <v>572</v>
      </c>
      <c r="J101" s="56">
        <f>IF(LOOKUP(I101,DATOS!A:A,DATOS!C:C)=0,J95,(LOOKUP(I101,DATOS!A:A,DATOS!C:C)))</f>
        <v>10</v>
      </c>
      <c r="K101" s="18">
        <f>+K95+1</f>
        <v>17</v>
      </c>
      <c r="L101" s="16" t="s">
        <v>31</v>
      </c>
      <c r="M101" s="16" t="s">
        <v>32</v>
      </c>
      <c r="N101" s="16" t="s">
        <v>37</v>
      </c>
      <c r="O101" s="16" t="s">
        <v>33</v>
      </c>
      <c r="P101" s="16" t="s">
        <v>34</v>
      </c>
      <c r="Q101" s="16" t="s">
        <v>35</v>
      </c>
      <c r="R101" s="16" t="str">
        <f ca="1">CONCATENATE("X",H101)</f>
        <v>X0</v>
      </c>
      <c r="S101" s="16" t="s">
        <v>36</v>
      </c>
    </row>
    <row r="102" spans="1:19" ht="15.6" x14ac:dyDescent="0.25">
      <c r="A102" s="185">
        <f ca="1">IF($E$2="X",0,IF(K103&gt;2,H101,K103))</f>
        <v>0</v>
      </c>
      <c r="B102" s="25"/>
      <c r="C102" s="21" t="str">
        <f ca="1">+CONCATENATE(I102," ",G102)</f>
        <v>a) 0</v>
      </c>
      <c r="D102" s="22"/>
      <c r="G102" s="34">
        <f ca="1">IF(J102="FIN","",LOOKUP(I101,DATOS!A:A,DATOS!J:J))</f>
        <v>0</v>
      </c>
      <c r="I102" s="31" t="s">
        <v>53</v>
      </c>
      <c r="J102" s="37" t="str">
        <f>IF(J96="FIN","FIN",IF(J101=J95,"","FIN"))</f>
        <v/>
      </c>
      <c r="K102" s="16" t="s">
        <v>5</v>
      </c>
      <c r="L102" s="16">
        <f ca="1">IF(M102&gt;0,0,P102)</f>
        <v>0</v>
      </c>
      <c r="M102" s="16">
        <f ca="1">IF(P103&gt;0,1,0)</f>
        <v>0</v>
      </c>
      <c r="N102" s="16">
        <f ca="1">IF(M102=1,-1/COUNTA(Q102:Q105),0)</f>
        <v>0</v>
      </c>
      <c r="O102" s="16">
        <f>COUNTA(B102:B105)</f>
        <v>0</v>
      </c>
      <c r="P102" s="16">
        <f ca="1">COUNTIF(R102:R105,R101)</f>
        <v>0</v>
      </c>
      <c r="Q102" s="17" t="s">
        <v>0</v>
      </c>
      <c r="R102" s="16" t="str">
        <f>CONCATENATE(B102,Q102)</f>
        <v>A</v>
      </c>
      <c r="S102" s="16">
        <f ca="1">IF(P102&gt;0,P102+O102,O102*3)</f>
        <v>0</v>
      </c>
    </row>
    <row r="103" spans="1:19" ht="15.6" x14ac:dyDescent="0.25">
      <c r="A103" s="185"/>
      <c r="B103" s="25"/>
      <c r="C103" s="21" t="str">
        <f ca="1">+CONCATENATE(I103," ",G103)</f>
        <v>b) 0</v>
      </c>
      <c r="D103" s="22"/>
      <c r="G103" s="34">
        <f ca="1">IF(J102="FIN","",LOOKUP(I101,DATOS!A:A,DATOS!K:K))</f>
        <v>0</v>
      </c>
      <c r="I103" s="31" t="s">
        <v>52</v>
      </c>
      <c r="K103" s="16">
        <f ca="1">S102</f>
        <v>0</v>
      </c>
      <c r="L103" s="16"/>
      <c r="M103" s="16"/>
      <c r="N103" s="16"/>
      <c r="O103" s="16"/>
      <c r="P103" s="16">
        <f ca="1">O102-P102</f>
        <v>0</v>
      </c>
      <c r="Q103" s="17" t="s">
        <v>1</v>
      </c>
      <c r="R103" s="16" t="str">
        <f>CONCATENATE(B103,Q103)</f>
        <v>B</v>
      </c>
      <c r="S103" s="16"/>
    </row>
    <row r="104" spans="1:19" ht="15.6" x14ac:dyDescent="0.25">
      <c r="A104" s="185"/>
      <c r="B104" s="25"/>
      <c r="C104" s="21" t="str">
        <f ca="1">+CONCATENATE(I104," ",G104)</f>
        <v>c) 0</v>
      </c>
      <c r="D104" s="22"/>
      <c r="G104" s="34">
        <f ca="1">IF(J102="FIN","",LOOKUP(I101,DATOS!A:A,DATOS!L:L))</f>
        <v>0</v>
      </c>
      <c r="I104" s="31" t="s">
        <v>51</v>
      </c>
      <c r="K104" s="16"/>
      <c r="L104" s="16"/>
      <c r="M104" s="16"/>
      <c r="N104" s="16"/>
      <c r="O104" s="16"/>
      <c r="P104" s="16"/>
      <c r="Q104" s="17" t="s">
        <v>2</v>
      </c>
      <c r="R104" s="16" t="str">
        <f>CONCATENATE(B104,Q104)</f>
        <v>C</v>
      </c>
      <c r="S104" s="16"/>
    </row>
    <row r="105" spans="1:19" ht="15.6" x14ac:dyDescent="0.25">
      <c r="A105" s="185"/>
      <c r="B105" s="25"/>
      <c r="C105" s="21" t="str">
        <f ca="1">+CONCATENATE(I105," ",G105)</f>
        <v>d) 0</v>
      </c>
      <c r="D105" s="22"/>
      <c r="G105" s="34">
        <f ca="1">IF(J102="FIN","",LOOKUP(I101,DATOS!A:A,DATOS!M:M))</f>
        <v>0</v>
      </c>
      <c r="I105" s="31" t="s">
        <v>43</v>
      </c>
      <c r="K105" s="16"/>
      <c r="L105" s="16"/>
      <c r="M105" s="16"/>
      <c r="N105" s="16"/>
      <c r="O105" s="16"/>
      <c r="P105" s="16"/>
      <c r="Q105" s="17" t="s">
        <v>3</v>
      </c>
      <c r="R105" s="16" t="str">
        <f>CONCATENATE(B105,Q105)</f>
        <v>D</v>
      </c>
      <c r="S105" s="16"/>
    </row>
    <row r="106" spans="1:19" ht="15.6" x14ac:dyDescent="0.25">
      <c r="A106" s="9"/>
      <c r="B106" s="26"/>
      <c r="C106" s="23"/>
      <c r="D106" s="24"/>
      <c r="J106" s="15"/>
    </row>
    <row r="107" spans="1:19" ht="15.6" x14ac:dyDescent="0.25">
      <c r="A107" s="9"/>
      <c r="B107" s="27"/>
      <c r="C107" s="19" t="str">
        <f ca="1">+CONCATENATE(K107,".- ",G107)</f>
        <v>18.- 0</v>
      </c>
      <c r="D107" s="20"/>
      <c r="E107" s="9"/>
      <c r="F107" s="9"/>
      <c r="G107" s="36">
        <f ca="1">IF(J108="FIN","",LOOKUP(I107,DATOS!A:A,DATOS!G:G))</f>
        <v>0</v>
      </c>
      <c r="H107" s="36">
        <f ca="1">IF(J108="FIN",0,LOOKUP(I107,DATOS!A:A,DATOS!N:N))</f>
        <v>0</v>
      </c>
      <c r="I107" s="31">
        <f>+I101+1</f>
        <v>573</v>
      </c>
      <c r="J107" s="56">
        <f>IF(LOOKUP(I107,DATOS!A:A,DATOS!C:C)=0,J101,(LOOKUP(I107,DATOS!A:A,DATOS!C:C)))</f>
        <v>10</v>
      </c>
      <c r="K107" s="18">
        <f>+K101+1</f>
        <v>18</v>
      </c>
      <c r="L107" s="16" t="s">
        <v>31</v>
      </c>
      <c r="M107" s="16" t="s">
        <v>32</v>
      </c>
      <c r="N107" s="16" t="s">
        <v>37</v>
      </c>
      <c r="O107" s="16" t="s">
        <v>33</v>
      </c>
      <c r="P107" s="16" t="s">
        <v>34</v>
      </c>
      <c r="Q107" s="16" t="s">
        <v>35</v>
      </c>
      <c r="R107" s="16" t="str">
        <f ca="1">CONCATENATE("X",H107)</f>
        <v>X0</v>
      </c>
      <c r="S107" s="16" t="s">
        <v>36</v>
      </c>
    </row>
    <row r="108" spans="1:19" ht="15.6" x14ac:dyDescent="0.25">
      <c r="A108" s="185">
        <f ca="1">IF($E$2="X",0,IF(K109&gt;2,H107,K109))</f>
        <v>0</v>
      </c>
      <c r="B108" s="25"/>
      <c r="C108" s="21" t="str">
        <f ca="1">+CONCATENATE(I108," ",G108)</f>
        <v>a) 0</v>
      </c>
      <c r="D108" s="22"/>
      <c r="G108" s="34">
        <f ca="1">IF(J108="FIN","",LOOKUP(I107,DATOS!A:A,DATOS!J:J))</f>
        <v>0</v>
      </c>
      <c r="I108" s="31" t="s">
        <v>53</v>
      </c>
      <c r="J108" s="37" t="str">
        <f>IF(J102="FIN","FIN",IF(J107=J101,"","FIN"))</f>
        <v/>
      </c>
      <c r="K108" s="16" t="s">
        <v>5</v>
      </c>
      <c r="L108" s="16">
        <f ca="1">IF(M108&gt;0,0,P108)</f>
        <v>0</v>
      </c>
      <c r="M108" s="16">
        <f ca="1">IF(P109&gt;0,1,0)</f>
        <v>0</v>
      </c>
      <c r="N108" s="16">
        <f ca="1">IF(M108=1,-1/COUNTA(Q108:Q111),0)</f>
        <v>0</v>
      </c>
      <c r="O108" s="16">
        <f>COUNTA(B108:B111)</f>
        <v>0</v>
      </c>
      <c r="P108" s="16">
        <f ca="1">COUNTIF(R108:R111,R107)</f>
        <v>0</v>
      </c>
      <c r="Q108" s="17" t="s">
        <v>0</v>
      </c>
      <c r="R108" s="16" t="str">
        <f>CONCATENATE(B108,Q108)</f>
        <v>A</v>
      </c>
      <c r="S108" s="16">
        <f ca="1">IF(P108&gt;0,P108+O108,O108*3)</f>
        <v>0</v>
      </c>
    </row>
    <row r="109" spans="1:19" ht="15.6" x14ac:dyDescent="0.25">
      <c r="A109" s="185"/>
      <c r="B109" s="25"/>
      <c r="C109" s="21" t="str">
        <f ca="1">+CONCATENATE(I109," ",G109)</f>
        <v>b) 0</v>
      </c>
      <c r="D109" s="22"/>
      <c r="G109" s="34">
        <f ca="1">IF(J108="FIN","",LOOKUP(I107,DATOS!A:A,DATOS!K:K))</f>
        <v>0</v>
      </c>
      <c r="I109" s="31" t="s">
        <v>52</v>
      </c>
      <c r="K109" s="16">
        <f ca="1">S108</f>
        <v>0</v>
      </c>
      <c r="L109" s="16"/>
      <c r="M109" s="16"/>
      <c r="N109" s="16"/>
      <c r="O109" s="16"/>
      <c r="P109" s="16">
        <f ca="1">O108-P108</f>
        <v>0</v>
      </c>
      <c r="Q109" s="17" t="s">
        <v>1</v>
      </c>
      <c r="R109" s="16" t="str">
        <f>CONCATENATE(B109,Q109)</f>
        <v>B</v>
      </c>
      <c r="S109" s="16"/>
    </row>
    <row r="110" spans="1:19" ht="15.6" x14ac:dyDescent="0.25">
      <c r="A110" s="185"/>
      <c r="B110" s="25"/>
      <c r="C110" s="21" t="str">
        <f ca="1">+CONCATENATE(I110," ",G110)</f>
        <v>c) 0</v>
      </c>
      <c r="D110" s="22"/>
      <c r="G110" s="34">
        <f ca="1">IF(J108="FIN","",LOOKUP(I107,DATOS!A:A,DATOS!L:L))</f>
        <v>0</v>
      </c>
      <c r="I110" s="31" t="s">
        <v>51</v>
      </c>
      <c r="K110" s="16"/>
      <c r="L110" s="16"/>
      <c r="M110" s="16"/>
      <c r="N110" s="16"/>
      <c r="O110" s="16"/>
      <c r="P110" s="16"/>
      <c r="Q110" s="17" t="s">
        <v>2</v>
      </c>
      <c r="R110" s="16" t="str">
        <f>CONCATENATE(B110,Q110)</f>
        <v>C</v>
      </c>
      <c r="S110" s="16"/>
    </row>
    <row r="111" spans="1:19" ht="15.6" x14ac:dyDescent="0.25">
      <c r="A111" s="185"/>
      <c r="B111" s="25"/>
      <c r="C111" s="21" t="str">
        <f ca="1">+CONCATENATE(I111," ",G111)</f>
        <v>d) 0</v>
      </c>
      <c r="D111" s="22"/>
      <c r="G111" s="34">
        <f ca="1">IF(J108="FIN","",LOOKUP(I107,DATOS!A:A,DATOS!M:M))</f>
        <v>0</v>
      </c>
      <c r="I111" s="31" t="s">
        <v>43</v>
      </c>
      <c r="K111" s="16"/>
      <c r="L111" s="16"/>
      <c r="M111" s="16"/>
      <c r="N111" s="16"/>
      <c r="O111" s="16"/>
      <c r="P111" s="16"/>
      <c r="Q111" s="17" t="s">
        <v>3</v>
      </c>
      <c r="R111" s="16" t="str">
        <f>CONCATENATE(B111,Q111)</f>
        <v>D</v>
      </c>
      <c r="S111" s="16"/>
    </row>
    <row r="112" spans="1:19" ht="15.6" x14ac:dyDescent="0.25">
      <c r="A112" s="9"/>
      <c r="B112" s="26"/>
      <c r="C112" s="23"/>
      <c r="D112" s="24"/>
      <c r="J112" s="15"/>
    </row>
    <row r="113" spans="1:19" ht="15.6" x14ac:dyDescent="0.25">
      <c r="A113" s="9"/>
      <c r="B113" s="27"/>
      <c r="C113" s="19" t="str">
        <f ca="1">+CONCATENATE(K113,".- ",G113)</f>
        <v>19.- 0</v>
      </c>
      <c r="D113" s="20"/>
      <c r="E113" s="9"/>
      <c r="F113" s="9"/>
      <c r="G113" s="36">
        <f ca="1">IF(J114="FIN","",LOOKUP(I113,DATOS!A:A,DATOS!G:G))</f>
        <v>0</v>
      </c>
      <c r="H113" s="36">
        <f ca="1">IF(J114="FIN",0,LOOKUP(I113,DATOS!A:A,DATOS!N:N))</f>
        <v>0</v>
      </c>
      <c r="I113" s="31">
        <f>+I107+1</f>
        <v>574</v>
      </c>
      <c r="J113" s="56">
        <f>IF(LOOKUP(I113,DATOS!A:A,DATOS!C:C)=0,J107,(LOOKUP(I113,DATOS!A:A,DATOS!C:C)))</f>
        <v>10</v>
      </c>
      <c r="K113" s="18">
        <f>+K107+1</f>
        <v>19</v>
      </c>
      <c r="L113" s="16" t="s">
        <v>31</v>
      </c>
      <c r="M113" s="16" t="s">
        <v>32</v>
      </c>
      <c r="N113" s="16" t="s">
        <v>37</v>
      </c>
      <c r="O113" s="16" t="s">
        <v>33</v>
      </c>
      <c r="P113" s="16" t="s">
        <v>34</v>
      </c>
      <c r="Q113" s="16" t="s">
        <v>35</v>
      </c>
      <c r="R113" s="16" t="str">
        <f ca="1">CONCATENATE("X",H113)</f>
        <v>X0</v>
      </c>
      <c r="S113" s="16" t="s">
        <v>36</v>
      </c>
    </row>
    <row r="114" spans="1:19" ht="15.6" x14ac:dyDescent="0.25">
      <c r="A114" s="185">
        <f ca="1">IF($E$2="X",0,IF(K115&gt;2,H113,K115))</f>
        <v>0</v>
      </c>
      <c r="B114" s="25"/>
      <c r="C114" s="21" t="str">
        <f ca="1">+CONCATENATE(I114," ",G114)</f>
        <v>a) 0</v>
      </c>
      <c r="D114" s="22"/>
      <c r="G114" s="34">
        <f ca="1">IF(J114="FIN","",LOOKUP(I113,DATOS!A:A,DATOS!J:J))</f>
        <v>0</v>
      </c>
      <c r="I114" s="31" t="s">
        <v>53</v>
      </c>
      <c r="J114" s="37" t="str">
        <f>IF(J108="FIN","FIN",IF(J113=J107,"","FIN"))</f>
        <v/>
      </c>
      <c r="K114" s="16" t="s">
        <v>5</v>
      </c>
      <c r="L114" s="16">
        <f ca="1">IF(M114&gt;0,0,P114)</f>
        <v>0</v>
      </c>
      <c r="M114" s="16">
        <f ca="1">IF(P115&gt;0,1,0)</f>
        <v>0</v>
      </c>
      <c r="N114" s="16">
        <f ca="1">IF(M114=1,-1/COUNTA(Q114:Q117),0)</f>
        <v>0</v>
      </c>
      <c r="O114" s="16">
        <f>COUNTA(B114:B117)</f>
        <v>0</v>
      </c>
      <c r="P114" s="16">
        <f ca="1">COUNTIF(R114:R117,R113)</f>
        <v>0</v>
      </c>
      <c r="Q114" s="17" t="s">
        <v>0</v>
      </c>
      <c r="R114" s="16" t="str">
        <f>CONCATENATE(B114,Q114)</f>
        <v>A</v>
      </c>
      <c r="S114" s="16">
        <f ca="1">IF(P114&gt;0,P114+O114,O114*3)</f>
        <v>0</v>
      </c>
    </row>
    <row r="115" spans="1:19" ht="15.6" x14ac:dyDescent="0.25">
      <c r="A115" s="185"/>
      <c r="B115" s="25"/>
      <c r="C115" s="21" t="str">
        <f ca="1">+CONCATENATE(I115," ",G115)</f>
        <v>b) 0</v>
      </c>
      <c r="D115" s="22"/>
      <c r="G115" s="34">
        <f ca="1">IF(J114="FIN","",LOOKUP(I113,DATOS!A:A,DATOS!K:K))</f>
        <v>0</v>
      </c>
      <c r="I115" s="31" t="s">
        <v>52</v>
      </c>
      <c r="K115" s="16">
        <f ca="1">S114</f>
        <v>0</v>
      </c>
      <c r="L115" s="16"/>
      <c r="M115" s="16"/>
      <c r="N115" s="16"/>
      <c r="O115" s="16"/>
      <c r="P115" s="16">
        <f ca="1">O114-P114</f>
        <v>0</v>
      </c>
      <c r="Q115" s="17" t="s">
        <v>1</v>
      </c>
      <c r="R115" s="16" t="str">
        <f>CONCATENATE(B115,Q115)</f>
        <v>B</v>
      </c>
      <c r="S115" s="16"/>
    </row>
    <row r="116" spans="1:19" ht="15.6" x14ac:dyDescent="0.25">
      <c r="A116" s="185"/>
      <c r="B116" s="25"/>
      <c r="C116" s="21" t="str">
        <f ca="1">+CONCATENATE(I116," ",G116)</f>
        <v>c) 0</v>
      </c>
      <c r="D116" s="22"/>
      <c r="G116" s="34">
        <f ca="1">IF(J114="FIN","",LOOKUP(I113,DATOS!A:A,DATOS!L:L))</f>
        <v>0</v>
      </c>
      <c r="I116" s="31" t="s">
        <v>51</v>
      </c>
      <c r="K116" s="16"/>
      <c r="L116" s="16"/>
      <c r="M116" s="16"/>
      <c r="N116" s="16"/>
      <c r="O116" s="16"/>
      <c r="P116" s="16"/>
      <c r="Q116" s="17" t="s">
        <v>2</v>
      </c>
      <c r="R116" s="16" t="str">
        <f>CONCATENATE(B116,Q116)</f>
        <v>C</v>
      </c>
      <c r="S116" s="16"/>
    </row>
    <row r="117" spans="1:19" ht="15.6" x14ac:dyDescent="0.25">
      <c r="A117" s="185"/>
      <c r="B117" s="25"/>
      <c r="C117" s="21" t="str">
        <f ca="1">+CONCATENATE(I117," ",G117)</f>
        <v>d) 0</v>
      </c>
      <c r="D117" s="22"/>
      <c r="G117" s="34">
        <f ca="1">IF(J114="FIN","",LOOKUP(I113,DATOS!A:A,DATOS!M:M))</f>
        <v>0</v>
      </c>
      <c r="I117" s="31" t="s">
        <v>43</v>
      </c>
      <c r="K117" s="16"/>
      <c r="L117" s="16"/>
      <c r="M117" s="16"/>
      <c r="N117" s="16"/>
      <c r="O117" s="16"/>
      <c r="P117" s="16"/>
      <c r="Q117" s="17" t="s">
        <v>3</v>
      </c>
      <c r="R117" s="16" t="str">
        <f>CONCATENATE(B117,Q117)</f>
        <v>D</v>
      </c>
      <c r="S117" s="16"/>
    </row>
    <row r="118" spans="1:19" ht="15.6" x14ac:dyDescent="0.25">
      <c r="A118" s="9"/>
      <c r="B118" s="26"/>
      <c r="C118" s="23"/>
      <c r="D118" s="24"/>
      <c r="J118" s="15"/>
    </row>
    <row r="119" spans="1:19" ht="15.6" x14ac:dyDescent="0.25">
      <c r="A119" s="9"/>
      <c r="B119" s="27"/>
      <c r="C119" s="19" t="str">
        <f ca="1">+CONCATENATE(K119,".- ",G119)</f>
        <v>20.- 0</v>
      </c>
      <c r="D119" s="20"/>
      <c r="E119" s="9"/>
      <c r="F119" s="9"/>
      <c r="G119" s="36">
        <f ca="1">IF(J120="FIN","",LOOKUP(I119,DATOS!A:A,DATOS!G:G))</f>
        <v>0</v>
      </c>
      <c r="H119" s="36">
        <f ca="1">IF(J120="FIN",0,LOOKUP(I119,DATOS!A:A,DATOS!N:N))</f>
        <v>0</v>
      </c>
      <c r="I119" s="31">
        <f>+I113+1</f>
        <v>575</v>
      </c>
      <c r="J119" s="56">
        <f>IF(LOOKUP(I119,DATOS!A:A,DATOS!C:C)=0,J113,(LOOKUP(I119,DATOS!A:A,DATOS!C:C)))</f>
        <v>10</v>
      </c>
      <c r="K119" s="18">
        <f>+K113+1</f>
        <v>20</v>
      </c>
      <c r="L119" s="16" t="s">
        <v>31</v>
      </c>
      <c r="M119" s="16" t="s">
        <v>32</v>
      </c>
      <c r="N119" s="16" t="s">
        <v>37</v>
      </c>
      <c r="O119" s="16" t="s">
        <v>33</v>
      </c>
      <c r="P119" s="16" t="s">
        <v>34</v>
      </c>
      <c r="Q119" s="16" t="s">
        <v>35</v>
      </c>
      <c r="R119" s="16" t="str">
        <f ca="1">CONCATENATE("X",H119)</f>
        <v>X0</v>
      </c>
      <c r="S119" s="16" t="s">
        <v>36</v>
      </c>
    </row>
    <row r="120" spans="1:19" ht="15.6" x14ac:dyDescent="0.25">
      <c r="A120" s="185">
        <f ca="1">IF($E$2="X",0,IF(K121&gt;2,H119,K121))</f>
        <v>0</v>
      </c>
      <c r="B120" s="25"/>
      <c r="C120" s="21" t="str">
        <f ca="1">+CONCATENATE(I120," ",G120)</f>
        <v>a) 0</v>
      </c>
      <c r="D120" s="22"/>
      <c r="G120" s="34">
        <f ca="1">IF(J120="FIN","",LOOKUP(I119,DATOS!A:A,DATOS!J:J))</f>
        <v>0</v>
      </c>
      <c r="I120" s="31" t="s">
        <v>53</v>
      </c>
      <c r="J120" s="37" t="str">
        <f>IF(J114="FIN","FIN",IF(J119=J113,"","FIN"))</f>
        <v/>
      </c>
      <c r="K120" s="16" t="s">
        <v>5</v>
      </c>
      <c r="L120" s="16">
        <f ca="1">IF(M120&gt;0,0,P120)</f>
        <v>0</v>
      </c>
      <c r="M120" s="16">
        <f ca="1">IF(P121&gt;0,1,0)</f>
        <v>0</v>
      </c>
      <c r="N120" s="16">
        <f ca="1">IF(M120=1,-1/COUNTA(Q120:Q123),0)</f>
        <v>0</v>
      </c>
      <c r="O120" s="16">
        <f>COUNTA(B120:B123)</f>
        <v>0</v>
      </c>
      <c r="P120" s="16">
        <f ca="1">COUNTIF(R120:R123,R119)</f>
        <v>0</v>
      </c>
      <c r="Q120" s="17" t="s">
        <v>0</v>
      </c>
      <c r="R120" s="16" t="str">
        <f>CONCATENATE(B120,Q120)</f>
        <v>A</v>
      </c>
      <c r="S120" s="16">
        <f ca="1">IF(P120&gt;0,P120+O120,O120*3)</f>
        <v>0</v>
      </c>
    </row>
    <row r="121" spans="1:19" ht="15.6" x14ac:dyDescent="0.25">
      <c r="A121" s="185"/>
      <c r="B121" s="25"/>
      <c r="C121" s="21" t="str">
        <f ca="1">+CONCATENATE(I121," ",G121)</f>
        <v>b) 0</v>
      </c>
      <c r="D121" s="22"/>
      <c r="G121" s="34">
        <f ca="1">IF(J120="FIN","",LOOKUP(I119,DATOS!A:A,DATOS!K:K))</f>
        <v>0</v>
      </c>
      <c r="I121" s="31" t="s">
        <v>52</v>
      </c>
      <c r="K121" s="16">
        <f ca="1">S120</f>
        <v>0</v>
      </c>
      <c r="L121" s="16"/>
      <c r="M121" s="16"/>
      <c r="N121" s="16"/>
      <c r="O121" s="16"/>
      <c r="P121" s="16">
        <f ca="1">O120-P120</f>
        <v>0</v>
      </c>
      <c r="Q121" s="17" t="s">
        <v>1</v>
      </c>
      <c r="R121" s="16" t="str">
        <f>CONCATENATE(B121,Q121)</f>
        <v>B</v>
      </c>
      <c r="S121" s="16"/>
    </row>
    <row r="122" spans="1:19" ht="15.6" x14ac:dyDescent="0.25">
      <c r="A122" s="185"/>
      <c r="B122" s="25"/>
      <c r="C122" s="21" t="str">
        <f ca="1">+CONCATENATE(I122," ",G122)</f>
        <v>c) 0</v>
      </c>
      <c r="D122" s="22"/>
      <c r="G122" s="34">
        <f ca="1">IF(J120="FIN","",LOOKUP(I119,DATOS!A:A,DATOS!L:L))</f>
        <v>0</v>
      </c>
      <c r="I122" s="31" t="s">
        <v>51</v>
      </c>
      <c r="K122" s="16"/>
      <c r="L122" s="16"/>
      <c r="M122" s="16"/>
      <c r="N122" s="16"/>
      <c r="O122" s="16"/>
      <c r="P122" s="16"/>
      <c r="Q122" s="17" t="s">
        <v>2</v>
      </c>
      <c r="R122" s="16" t="str">
        <f>CONCATENATE(B122,Q122)</f>
        <v>C</v>
      </c>
      <c r="S122" s="16"/>
    </row>
    <row r="123" spans="1:19" ht="15.6" x14ac:dyDescent="0.25">
      <c r="A123" s="185"/>
      <c r="B123" s="25"/>
      <c r="C123" s="21" t="str">
        <f ca="1">+CONCATENATE(I123," ",G123)</f>
        <v>d) 0</v>
      </c>
      <c r="D123" s="22"/>
      <c r="G123" s="34">
        <f ca="1">IF(J120="FIN","",LOOKUP(I119,DATOS!A:A,DATOS!M:M))</f>
        <v>0</v>
      </c>
      <c r="I123" s="31" t="s">
        <v>43</v>
      </c>
      <c r="K123" s="16"/>
      <c r="L123" s="16"/>
      <c r="M123" s="16"/>
      <c r="N123" s="16"/>
      <c r="O123" s="16"/>
      <c r="P123" s="16"/>
      <c r="Q123" s="17" t="s">
        <v>3</v>
      </c>
      <c r="R123" s="16" t="str">
        <f>CONCATENATE(B123,Q123)</f>
        <v>D</v>
      </c>
      <c r="S123" s="16"/>
    </row>
    <row r="124" spans="1:19" ht="15.6" x14ac:dyDescent="0.25">
      <c r="A124" s="9"/>
      <c r="B124" s="26"/>
      <c r="C124" s="23"/>
      <c r="D124" s="24"/>
      <c r="J124" s="15"/>
    </row>
    <row r="125" spans="1:19" ht="15.6" x14ac:dyDescent="0.25">
      <c r="A125" s="9"/>
      <c r="B125" s="27"/>
      <c r="C125" s="19" t="str">
        <f ca="1">+CONCATENATE(K125,".- ",G125)</f>
        <v>21.- 0</v>
      </c>
      <c r="D125" s="20"/>
      <c r="E125" s="9"/>
      <c r="F125" s="9"/>
      <c r="G125" s="36">
        <f ca="1">IF(J126="FIN","",LOOKUP(I125,DATOS!A:A,DATOS!G:G))</f>
        <v>0</v>
      </c>
      <c r="H125" s="36">
        <f ca="1">IF(J126="FIN",0,LOOKUP(I125,DATOS!A:A,DATOS!N:N))</f>
        <v>0</v>
      </c>
      <c r="I125" s="31">
        <f>+I119+1</f>
        <v>576</v>
      </c>
      <c r="J125" s="56">
        <f>IF(LOOKUP(I125,DATOS!A:A,DATOS!C:C)=0,J119,(LOOKUP(I125,DATOS!A:A,DATOS!C:C)))</f>
        <v>10</v>
      </c>
      <c r="K125" s="18">
        <f>+K119+1</f>
        <v>21</v>
      </c>
      <c r="L125" s="16" t="s">
        <v>31</v>
      </c>
      <c r="M125" s="16" t="s">
        <v>32</v>
      </c>
      <c r="N125" s="16" t="s">
        <v>37</v>
      </c>
      <c r="O125" s="16" t="s">
        <v>33</v>
      </c>
      <c r="P125" s="16" t="s">
        <v>34</v>
      </c>
      <c r="Q125" s="16" t="s">
        <v>35</v>
      </c>
      <c r="R125" s="16" t="str">
        <f ca="1">CONCATENATE("X",H125)</f>
        <v>X0</v>
      </c>
      <c r="S125" s="16" t="s">
        <v>36</v>
      </c>
    </row>
    <row r="126" spans="1:19" ht="15.6" x14ac:dyDescent="0.25">
      <c r="A126" s="185">
        <f ca="1">IF($E$2="X",0,IF(K127&gt;2,H125,K127))</f>
        <v>0</v>
      </c>
      <c r="B126" s="25"/>
      <c r="C126" s="21" t="str">
        <f ca="1">+CONCATENATE(I126," ",G126)</f>
        <v>a) 0</v>
      </c>
      <c r="D126" s="22"/>
      <c r="G126" s="34">
        <f ca="1">IF(J126="FIN","",LOOKUP(I125,DATOS!A:A,DATOS!J:J))</f>
        <v>0</v>
      </c>
      <c r="I126" s="31" t="s">
        <v>53</v>
      </c>
      <c r="J126" s="37" t="str">
        <f>IF(J120="FIN","FIN",IF(J125=J119,"","FIN"))</f>
        <v/>
      </c>
      <c r="K126" s="16" t="s">
        <v>5</v>
      </c>
      <c r="L126" s="16">
        <f ca="1">IF(M126&gt;0,0,P126)</f>
        <v>0</v>
      </c>
      <c r="M126" s="16">
        <f ca="1">IF(P127&gt;0,1,0)</f>
        <v>0</v>
      </c>
      <c r="N126" s="16">
        <f ca="1">IF(M126=1,-1/COUNTA(Q126:Q129),0)</f>
        <v>0</v>
      </c>
      <c r="O126" s="16">
        <f>COUNTA(B126:B129)</f>
        <v>0</v>
      </c>
      <c r="P126" s="16">
        <f ca="1">COUNTIF(R126:R129,R125)</f>
        <v>0</v>
      </c>
      <c r="Q126" s="17" t="s">
        <v>0</v>
      </c>
      <c r="R126" s="16" t="str">
        <f>CONCATENATE(B126,Q126)</f>
        <v>A</v>
      </c>
      <c r="S126" s="16">
        <f ca="1">IF(P126&gt;0,P126+O126,O126*3)</f>
        <v>0</v>
      </c>
    </row>
    <row r="127" spans="1:19" ht="15.6" x14ac:dyDescent="0.25">
      <c r="A127" s="185"/>
      <c r="B127" s="25"/>
      <c r="C127" s="21" t="str">
        <f ca="1">+CONCATENATE(I127," ",G127)</f>
        <v>b) 0</v>
      </c>
      <c r="D127" s="22"/>
      <c r="G127" s="34">
        <f ca="1">IF(J126="FIN","",LOOKUP(I125,DATOS!A:A,DATOS!K:K))</f>
        <v>0</v>
      </c>
      <c r="I127" s="31" t="s">
        <v>52</v>
      </c>
      <c r="K127" s="16">
        <f ca="1">S126</f>
        <v>0</v>
      </c>
      <c r="L127" s="16"/>
      <c r="M127" s="16"/>
      <c r="N127" s="16"/>
      <c r="O127" s="16"/>
      <c r="P127" s="16">
        <f ca="1">O126-P126</f>
        <v>0</v>
      </c>
      <c r="Q127" s="17" t="s">
        <v>1</v>
      </c>
      <c r="R127" s="16" t="str">
        <f>CONCATENATE(B127,Q127)</f>
        <v>B</v>
      </c>
      <c r="S127" s="16"/>
    </row>
    <row r="128" spans="1:19" ht="15.6" x14ac:dyDescent="0.25">
      <c r="A128" s="185"/>
      <c r="B128" s="25"/>
      <c r="C128" s="21" t="str">
        <f ca="1">+CONCATENATE(I128," ",G128)</f>
        <v>c) 0</v>
      </c>
      <c r="D128" s="22"/>
      <c r="G128" s="34">
        <f ca="1">IF(J126="FIN","",LOOKUP(I125,DATOS!A:A,DATOS!L:L))</f>
        <v>0</v>
      </c>
      <c r="I128" s="31" t="s">
        <v>51</v>
      </c>
      <c r="K128" s="16"/>
      <c r="L128" s="16"/>
      <c r="M128" s="16"/>
      <c r="N128" s="16"/>
      <c r="O128" s="16"/>
      <c r="P128" s="16"/>
      <c r="Q128" s="17" t="s">
        <v>2</v>
      </c>
      <c r="R128" s="16" t="str">
        <f>CONCATENATE(B128,Q128)</f>
        <v>C</v>
      </c>
      <c r="S128" s="16"/>
    </row>
    <row r="129" spans="1:19" ht="15.6" x14ac:dyDescent="0.25">
      <c r="A129" s="185"/>
      <c r="B129" s="25"/>
      <c r="C129" s="21" t="str">
        <f ca="1">+CONCATENATE(I129," ",G129)</f>
        <v>d) 0</v>
      </c>
      <c r="D129" s="22"/>
      <c r="G129" s="34">
        <f ca="1">IF(J126="FIN","",LOOKUP(I125,DATOS!A:A,DATOS!M:M))</f>
        <v>0</v>
      </c>
      <c r="I129" s="31" t="s">
        <v>43</v>
      </c>
      <c r="K129" s="16"/>
      <c r="L129" s="16"/>
      <c r="M129" s="16"/>
      <c r="N129" s="16"/>
      <c r="O129" s="16"/>
      <c r="P129" s="16"/>
      <c r="Q129" s="17" t="s">
        <v>3</v>
      </c>
      <c r="R129" s="16" t="str">
        <f>CONCATENATE(B129,Q129)</f>
        <v>D</v>
      </c>
      <c r="S129" s="16"/>
    </row>
    <row r="130" spans="1:19" ht="15.6" x14ac:dyDescent="0.25">
      <c r="A130" s="9"/>
      <c r="B130" s="26"/>
      <c r="C130" s="23"/>
      <c r="D130" s="24"/>
      <c r="J130" s="15"/>
    </row>
    <row r="131" spans="1:19" ht="15.6" x14ac:dyDescent="0.25">
      <c r="A131" s="9"/>
      <c r="B131" s="27"/>
      <c r="C131" s="19" t="str">
        <f ca="1">+CONCATENATE(K131,".- ",G131)</f>
        <v>22.- 0</v>
      </c>
      <c r="D131" s="20"/>
      <c r="E131" s="9"/>
      <c r="F131" s="9"/>
      <c r="G131" s="36">
        <f ca="1">IF(J132="FIN","",LOOKUP(I131,DATOS!A:A,DATOS!G:G))</f>
        <v>0</v>
      </c>
      <c r="H131" s="36">
        <f ca="1">IF(J132="FIN",0,LOOKUP(I131,DATOS!A:A,DATOS!N:N))</f>
        <v>0</v>
      </c>
      <c r="I131" s="31">
        <f>+I125+1</f>
        <v>577</v>
      </c>
      <c r="J131" s="56">
        <f>IF(LOOKUP(I131,DATOS!A:A,DATOS!C:C)=0,J125,(LOOKUP(I131,DATOS!A:A,DATOS!C:C)))</f>
        <v>10</v>
      </c>
      <c r="K131" s="18">
        <f>+K125+1</f>
        <v>22</v>
      </c>
      <c r="L131" s="16" t="s">
        <v>31</v>
      </c>
      <c r="M131" s="16" t="s">
        <v>32</v>
      </c>
      <c r="N131" s="16" t="s">
        <v>37</v>
      </c>
      <c r="O131" s="16" t="s">
        <v>33</v>
      </c>
      <c r="P131" s="16" t="s">
        <v>34</v>
      </c>
      <c r="Q131" s="16" t="s">
        <v>35</v>
      </c>
      <c r="R131" s="16" t="str">
        <f ca="1">CONCATENATE("X",H131)</f>
        <v>X0</v>
      </c>
      <c r="S131" s="16" t="s">
        <v>36</v>
      </c>
    </row>
    <row r="132" spans="1:19" ht="15.6" x14ac:dyDescent="0.25">
      <c r="A132" s="185">
        <f ca="1">IF($E$2="X",0,IF(K133&gt;2,H131,K133))</f>
        <v>0</v>
      </c>
      <c r="B132" s="25"/>
      <c r="C132" s="21" t="str">
        <f ca="1">+CONCATENATE(I132," ",G132)</f>
        <v>a) 0</v>
      </c>
      <c r="D132" s="22"/>
      <c r="G132" s="34">
        <f ca="1">IF(J132="FIN","",LOOKUP(I131,DATOS!A:A,DATOS!J:J))</f>
        <v>0</v>
      </c>
      <c r="I132" s="31" t="s">
        <v>53</v>
      </c>
      <c r="J132" s="37" t="str">
        <f>IF(J126="FIN","FIN",IF(J131=J125,"","FIN"))</f>
        <v/>
      </c>
      <c r="K132" s="16" t="s">
        <v>5</v>
      </c>
      <c r="L132" s="16">
        <f ca="1">IF(M132&gt;0,0,P132)</f>
        <v>0</v>
      </c>
      <c r="M132" s="16">
        <f ca="1">IF(P133&gt;0,1,0)</f>
        <v>0</v>
      </c>
      <c r="N132" s="16">
        <f ca="1">IF(M132=1,-1/COUNTA(Q132:Q135),0)</f>
        <v>0</v>
      </c>
      <c r="O132" s="16">
        <f>COUNTA(B132:B135)</f>
        <v>0</v>
      </c>
      <c r="P132" s="16">
        <f ca="1">COUNTIF(R132:R135,R131)</f>
        <v>0</v>
      </c>
      <c r="Q132" s="17" t="s">
        <v>0</v>
      </c>
      <c r="R132" s="16" t="str">
        <f>CONCATENATE(B132,Q132)</f>
        <v>A</v>
      </c>
      <c r="S132" s="16">
        <f ca="1">IF(P132&gt;0,P132+O132,O132*3)</f>
        <v>0</v>
      </c>
    </row>
    <row r="133" spans="1:19" ht="15.6" x14ac:dyDescent="0.25">
      <c r="A133" s="185"/>
      <c r="B133" s="25"/>
      <c r="C133" s="21" t="str">
        <f ca="1">+CONCATENATE(I133," ",G133)</f>
        <v>b) 0</v>
      </c>
      <c r="D133" s="22"/>
      <c r="G133" s="34">
        <f ca="1">IF(J132="FIN","",LOOKUP(I131,DATOS!A:A,DATOS!K:K))</f>
        <v>0</v>
      </c>
      <c r="I133" s="31" t="s">
        <v>52</v>
      </c>
      <c r="K133" s="16">
        <f ca="1">S132</f>
        <v>0</v>
      </c>
      <c r="L133" s="16"/>
      <c r="M133" s="16"/>
      <c r="N133" s="16"/>
      <c r="O133" s="16"/>
      <c r="P133" s="16">
        <f ca="1">O132-P132</f>
        <v>0</v>
      </c>
      <c r="Q133" s="17" t="s">
        <v>1</v>
      </c>
      <c r="R133" s="16" t="str">
        <f>CONCATENATE(B133,Q133)</f>
        <v>B</v>
      </c>
      <c r="S133" s="16"/>
    </row>
    <row r="134" spans="1:19" ht="15.6" x14ac:dyDescent="0.25">
      <c r="A134" s="185"/>
      <c r="B134" s="25"/>
      <c r="C134" s="21" t="str">
        <f ca="1">+CONCATENATE(I134," ",G134)</f>
        <v>c) 0</v>
      </c>
      <c r="D134" s="22"/>
      <c r="G134" s="34">
        <f ca="1">IF(J132="FIN","",LOOKUP(I131,DATOS!A:A,DATOS!L:L))</f>
        <v>0</v>
      </c>
      <c r="I134" s="31" t="s">
        <v>51</v>
      </c>
      <c r="K134" s="16"/>
      <c r="L134" s="16"/>
      <c r="M134" s="16"/>
      <c r="N134" s="16"/>
      <c r="O134" s="16"/>
      <c r="P134" s="16"/>
      <c r="Q134" s="17" t="s">
        <v>2</v>
      </c>
      <c r="R134" s="16" t="str">
        <f>CONCATENATE(B134,Q134)</f>
        <v>C</v>
      </c>
      <c r="S134" s="16"/>
    </row>
    <row r="135" spans="1:19" ht="15.6" x14ac:dyDescent="0.25">
      <c r="A135" s="185"/>
      <c r="B135" s="25"/>
      <c r="C135" s="21" t="str">
        <f ca="1">+CONCATENATE(I135," ",G135)</f>
        <v>d) 0</v>
      </c>
      <c r="D135" s="22"/>
      <c r="G135" s="34">
        <f ca="1">IF(J132="FIN","",LOOKUP(I131,DATOS!A:A,DATOS!M:M))</f>
        <v>0</v>
      </c>
      <c r="I135" s="31" t="s">
        <v>43</v>
      </c>
      <c r="K135" s="16"/>
      <c r="L135" s="16"/>
      <c r="M135" s="16"/>
      <c r="N135" s="16"/>
      <c r="O135" s="16"/>
      <c r="P135" s="16"/>
      <c r="Q135" s="17" t="s">
        <v>3</v>
      </c>
      <c r="R135" s="16" t="str">
        <f>CONCATENATE(B135,Q135)</f>
        <v>D</v>
      </c>
      <c r="S135" s="16"/>
    </row>
    <row r="136" spans="1:19" ht="15.6" x14ac:dyDescent="0.25">
      <c r="A136" s="9"/>
      <c r="B136" s="26"/>
      <c r="C136" s="23"/>
      <c r="D136" s="24"/>
      <c r="J136" s="15"/>
    </row>
    <row r="137" spans="1:19" ht="15.6" x14ac:dyDescent="0.25">
      <c r="A137" s="9"/>
      <c r="B137" s="27"/>
      <c r="C137" s="19" t="str">
        <f ca="1">+CONCATENATE(K137,".- ",G137)</f>
        <v>23.- 0</v>
      </c>
      <c r="D137" s="20"/>
      <c r="E137" s="9"/>
      <c r="F137" s="9"/>
      <c r="G137" s="36">
        <f ca="1">IF(J138="FIN","",LOOKUP(I137,DATOS!A:A,DATOS!G:G))</f>
        <v>0</v>
      </c>
      <c r="H137" s="36">
        <f ca="1">IF(J138="FIN",0,LOOKUP(I137,DATOS!A:A,DATOS!N:N))</f>
        <v>0</v>
      </c>
      <c r="I137" s="31">
        <f>+I131+1</f>
        <v>578</v>
      </c>
      <c r="J137" s="56">
        <f>IF(LOOKUP(I137,DATOS!A:A,DATOS!C:C)=0,J131,(LOOKUP(I137,DATOS!A:A,DATOS!C:C)))</f>
        <v>10</v>
      </c>
      <c r="K137" s="18">
        <f>+K131+1</f>
        <v>23</v>
      </c>
      <c r="L137" s="16" t="s">
        <v>31</v>
      </c>
      <c r="M137" s="16" t="s">
        <v>32</v>
      </c>
      <c r="N137" s="16" t="s">
        <v>37</v>
      </c>
      <c r="O137" s="16" t="s">
        <v>33</v>
      </c>
      <c r="P137" s="16" t="s">
        <v>34</v>
      </c>
      <c r="Q137" s="16" t="s">
        <v>35</v>
      </c>
      <c r="R137" s="16" t="str">
        <f ca="1">CONCATENATE("X",H137)</f>
        <v>X0</v>
      </c>
      <c r="S137" s="16" t="s">
        <v>36</v>
      </c>
    </row>
    <row r="138" spans="1:19" ht="15.6" x14ac:dyDescent="0.25">
      <c r="A138" s="185">
        <f ca="1">IF($E$2="X",0,IF(K139&gt;2,H137,K139))</f>
        <v>0</v>
      </c>
      <c r="B138" s="25"/>
      <c r="C138" s="21" t="str">
        <f ca="1">+CONCATENATE(I138," ",G138)</f>
        <v>a) 0</v>
      </c>
      <c r="D138" s="22"/>
      <c r="G138" s="34">
        <f ca="1">IF(J138="FIN","",LOOKUP(I137,DATOS!A:A,DATOS!J:J))</f>
        <v>0</v>
      </c>
      <c r="I138" s="31" t="s">
        <v>53</v>
      </c>
      <c r="J138" s="37" t="str">
        <f>IF(J132="FIN","FIN",IF(J137=J131,"","FIN"))</f>
        <v/>
      </c>
      <c r="K138" s="16" t="s">
        <v>5</v>
      </c>
      <c r="L138" s="16">
        <f ca="1">IF(M138&gt;0,0,P138)</f>
        <v>0</v>
      </c>
      <c r="M138" s="16">
        <f ca="1">IF(P139&gt;0,1,0)</f>
        <v>0</v>
      </c>
      <c r="N138" s="16">
        <f ca="1">IF(M138=1,-1/COUNTA(Q138:Q141),0)</f>
        <v>0</v>
      </c>
      <c r="O138" s="16">
        <f>COUNTA(B138:B141)</f>
        <v>0</v>
      </c>
      <c r="P138" s="16">
        <f ca="1">COUNTIF(R138:R141,R137)</f>
        <v>0</v>
      </c>
      <c r="Q138" s="17" t="s">
        <v>0</v>
      </c>
      <c r="R138" s="16" t="str">
        <f>CONCATENATE(B138,Q138)</f>
        <v>A</v>
      </c>
      <c r="S138" s="16">
        <f ca="1">IF(P138&gt;0,P138+O138,O138*3)</f>
        <v>0</v>
      </c>
    </row>
    <row r="139" spans="1:19" ht="15.6" x14ac:dyDescent="0.25">
      <c r="A139" s="185"/>
      <c r="B139" s="25"/>
      <c r="C139" s="21" t="str">
        <f ca="1">+CONCATENATE(I139," ",G139)</f>
        <v>b) 0</v>
      </c>
      <c r="D139" s="22"/>
      <c r="G139" s="34">
        <f ca="1">IF(J138="FIN","",LOOKUP(I137,DATOS!A:A,DATOS!K:K))</f>
        <v>0</v>
      </c>
      <c r="I139" s="31" t="s">
        <v>52</v>
      </c>
      <c r="K139" s="16">
        <f ca="1">S138</f>
        <v>0</v>
      </c>
      <c r="L139" s="16"/>
      <c r="M139" s="16"/>
      <c r="N139" s="16"/>
      <c r="O139" s="16"/>
      <c r="P139" s="16">
        <f ca="1">O138-P138</f>
        <v>0</v>
      </c>
      <c r="Q139" s="17" t="s">
        <v>1</v>
      </c>
      <c r="R139" s="16" t="str">
        <f>CONCATENATE(B139,Q139)</f>
        <v>B</v>
      </c>
      <c r="S139" s="16"/>
    </row>
    <row r="140" spans="1:19" ht="15.6" x14ac:dyDescent="0.25">
      <c r="A140" s="185"/>
      <c r="B140" s="25"/>
      <c r="C140" s="21" t="str">
        <f ca="1">+CONCATENATE(I140," ",G140)</f>
        <v>c) 0</v>
      </c>
      <c r="D140" s="22"/>
      <c r="G140" s="34">
        <f ca="1">IF(J138="FIN","",LOOKUP(I137,DATOS!A:A,DATOS!L:L))</f>
        <v>0</v>
      </c>
      <c r="I140" s="31" t="s">
        <v>51</v>
      </c>
      <c r="K140" s="16"/>
      <c r="L140" s="16"/>
      <c r="M140" s="16"/>
      <c r="N140" s="16"/>
      <c r="O140" s="16"/>
      <c r="P140" s="16"/>
      <c r="Q140" s="17" t="s">
        <v>2</v>
      </c>
      <c r="R140" s="16" t="str">
        <f>CONCATENATE(B140,Q140)</f>
        <v>C</v>
      </c>
      <c r="S140" s="16"/>
    </row>
    <row r="141" spans="1:19" ht="15.6" x14ac:dyDescent="0.25">
      <c r="A141" s="185"/>
      <c r="B141" s="25"/>
      <c r="C141" s="21" t="str">
        <f ca="1">+CONCATENATE(I141," ",G141)</f>
        <v>d) 0</v>
      </c>
      <c r="D141" s="22"/>
      <c r="G141" s="34">
        <f ca="1">IF(J138="FIN","",LOOKUP(I137,DATOS!A:A,DATOS!M:M))</f>
        <v>0</v>
      </c>
      <c r="I141" s="31" t="s">
        <v>43</v>
      </c>
      <c r="K141" s="16"/>
      <c r="L141" s="16"/>
      <c r="M141" s="16"/>
      <c r="N141" s="16"/>
      <c r="O141" s="16"/>
      <c r="P141" s="16"/>
      <c r="Q141" s="17" t="s">
        <v>3</v>
      </c>
      <c r="R141" s="16" t="str">
        <f>CONCATENATE(B141,Q141)</f>
        <v>D</v>
      </c>
      <c r="S141" s="16"/>
    </row>
    <row r="142" spans="1:19" ht="15.6" x14ac:dyDescent="0.25">
      <c r="A142" s="9"/>
      <c r="B142" s="26"/>
      <c r="C142" s="23"/>
      <c r="D142" s="24"/>
      <c r="J142" s="15"/>
    </row>
    <row r="143" spans="1:19" ht="15.6" x14ac:dyDescent="0.25">
      <c r="A143" s="9"/>
      <c r="B143" s="27"/>
      <c r="C143" s="19" t="str">
        <f ca="1">+CONCATENATE(K143,".- ",G143)</f>
        <v>24.- 0</v>
      </c>
      <c r="D143" s="20"/>
      <c r="E143" s="9"/>
      <c r="F143" s="9"/>
      <c r="G143" s="36">
        <f ca="1">IF(J144="FIN","",LOOKUP(I143,DATOS!A:A,DATOS!G:G))</f>
        <v>0</v>
      </c>
      <c r="H143" s="36">
        <f ca="1">IF(J144="FIN",0,LOOKUP(I143,DATOS!A:A,DATOS!N:N))</f>
        <v>0</v>
      </c>
      <c r="I143" s="31">
        <f>+I137+1</f>
        <v>579</v>
      </c>
      <c r="J143" s="56">
        <f>IF(LOOKUP(I143,DATOS!A:A,DATOS!C:C)=0,J137,(LOOKUP(I143,DATOS!A:A,DATOS!C:C)))</f>
        <v>10</v>
      </c>
      <c r="K143" s="18">
        <f>+K137+1</f>
        <v>24</v>
      </c>
      <c r="L143" s="16" t="s">
        <v>31</v>
      </c>
      <c r="M143" s="16" t="s">
        <v>32</v>
      </c>
      <c r="N143" s="16" t="s">
        <v>37</v>
      </c>
      <c r="O143" s="16" t="s">
        <v>33</v>
      </c>
      <c r="P143" s="16" t="s">
        <v>34</v>
      </c>
      <c r="Q143" s="16" t="s">
        <v>35</v>
      </c>
      <c r="R143" s="16" t="str">
        <f ca="1">CONCATENATE("X",H143)</f>
        <v>X0</v>
      </c>
      <c r="S143" s="16" t="s">
        <v>36</v>
      </c>
    </row>
    <row r="144" spans="1:19" ht="15.6" x14ac:dyDescent="0.25">
      <c r="A144" s="185">
        <f ca="1">IF($E$2="X",0,IF(K145&gt;2,H143,K145))</f>
        <v>0</v>
      </c>
      <c r="B144" s="25"/>
      <c r="C144" s="21" t="str">
        <f ca="1">+CONCATENATE(I144," ",G144)</f>
        <v>a) 0</v>
      </c>
      <c r="D144" s="22"/>
      <c r="G144" s="34">
        <f ca="1">IF(J144="FIN","",LOOKUP(I143,DATOS!A:A,DATOS!J:J))</f>
        <v>0</v>
      </c>
      <c r="I144" s="31" t="s">
        <v>53</v>
      </c>
      <c r="J144" s="37" t="str">
        <f>IF(J138="FIN","FIN",IF(J143=J137,"","FIN"))</f>
        <v/>
      </c>
      <c r="K144" s="16" t="s">
        <v>5</v>
      </c>
      <c r="L144" s="16">
        <f ca="1">IF(M144&gt;0,0,P144)</f>
        <v>0</v>
      </c>
      <c r="M144" s="16">
        <f ca="1">IF(P145&gt;0,1,0)</f>
        <v>0</v>
      </c>
      <c r="N144" s="16">
        <f ca="1">IF(M144=1,-1/COUNTA(Q144:Q147),0)</f>
        <v>0</v>
      </c>
      <c r="O144" s="16">
        <f>COUNTA(B144:B147)</f>
        <v>0</v>
      </c>
      <c r="P144" s="16">
        <f ca="1">COUNTIF(R144:R147,R143)</f>
        <v>0</v>
      </c>
      <c r="Q144" s="17" t="s">
        <v>0</v>
      </c>
      <c r="R144" s="16" t="str">
        <f>CONCATENATE(B144,Q144)</f>
        <v>A</v>
      </c>
      <c r="S144" s="16">
        <f ca="1">IF(P144&gt;0,P144+O144,O144*3)</f>
        <v>0</v>
      </c>
    </row>
    <row r="145" spans="1:19" ht="15.6" x14ac:dyDescent="0.25">
      <c r="A145" s="185"/>
      <c r="B145" s="25"/>
      <c r="C145" s="21" t="str">
        <f ca="1">+CONCATENATE(I145," ",G145)</f>
        <v>b) 0</v>
      </c>
      <c r="D145" s="22"/>
      <c r="G145" s="34">
        <f ca="1">IF(J144="FIN","",LOOKUP(I143,DATOS!A:A,DATOS!K:K))</f>
        <v>0</v>
      </c>
      <c r="I145" s="31" t="s">
        <v>52</v>
      </c>
      <c r="K145" s="16">
        <f ca="1">S144</f>
        <v>0</v>
      </c>
      <c r="L145" s="16"/>
      <c r="M145" s="16"/>
      <c r="N145" s="16"/>
      <c r="O145" s="16"/>
      <c r="P145" s="16">
        <f ca="1">O144-P144</f>
        <v>0</v>
      </c>
      <c r="Q145" s="17" t="s">
        <v>1</v>
      </c>
      <c r="R145" s="16" t="str">
        <f>CONCATENATE(B145,Q145)</f>
        <v>B</v>
      </c>
      <c r="S145" s="16"/>
    </row>
    <row r="146" spans="1:19" ht="15.6" x14ac:dyDescent="0.25">
      <c r="A146" s="185"/>
      <c r="B146" s="25"/>
      <c r="C146" s="21" t="str">
        <f ca="1">+CONCATENATE(I146," ",G146)</f>
        <v>c) 0</v>
      </c>
      <c r="D146" s="22"/>
      <c r="G146" s="34">
        <f ca="1">IF(J144="FIN","",LOOKUP(I143,DATOS!A:A,DATOS!L:L))</f>
        <v>0</v>
      </c>
      <c r="I146" s="31" t="s">
        <v>51</v>
      </c>
      <c r="K146" s="16"/>
      <c r="L146" s="16"/>
      <c r="M146" s="16"/>
      <c r="N146" s="16"/>
      <c r="O146" s="16"/>
      <c r="P146" s="16"/>
      <c r="Q146" s="17" t="s">
        <v>2</v>
      </c>
      <c r="R146" s="16" t="str">
        <f>CONCATENATE(B146,Q146)</f>
        <v>C</v>
      </c>
      <c r="S146" s="16"/>
    </row>
    <row r="147" spans="1:19" ht="15.6" x14ac:dyDescent="0.25">
      <c r="A147" s="185"/>
      <c r="B147" s="25"/>
      <c r="C147" s="21" t="str">
        <f ca="1">+CONCATENATE(I147," ",G147)</f>
        <v>d) 0</v>
      </c>
      <c r="D147" s="22"/>
      <c r="G147" s="34">
        <f ca="1">IF(J144="FIN","",LOOKUP(I143,DATOS!A:A,DATOS!M:M))</f>
        <v>0</v>
      </c>
      <c r="I147" s="31" t="s">
        <v>43</v>
      </c>
      <c r="K147" s="16"/>
      <c r="L147" s="16"/>
      <c r="M147" s="16"/>
      <c r="N147" s="16"/>
      <c r="O147" s="16"/>
      <c r="P147" s="16"/>
      <c r="Q147" s="17" t="s">
        <v>3</v>
      </c>
      <c r="R147" s="16" t="str">
        <f>CONCATENATE(B147,Q147)</f>
        <v>D</v>
      </c>
      <c r="S147" s="16"/>
    </row>
    <row r="148" spans="1:19" ht="15.6" x14ac:dyDescent="0.25">
      <c r="A148" s="9"/>
      <c r="B148" s="26"/>
      <c r="C148" s="23"/>
      <c r="D148" s="24"/>
      <c r="J148" s="15"/>
    </row>
    <row r="149" spans="1:19" ht="15.6" x14ac:dyDescent="0.25">
      <c r="A149" s="9"/>
      <c r="B149" s="27"/>
      <c r="C149" s="19" t="str">
        <f ca="1">+CONCATENATE(K149,".- ",G149)</f>
        <v>25.- 0</v>
      </c>
      <c r="D149" s="20"/>
      <c r="E149" s="9"/>
      <c r="F149" s="9"/>
      <c r="G149" s="36">
        <f ca="1">IF(J150="FIN","",LOOKUP(I149,DATOS!A:A,DATOS!G:G))</f>
        <v>0</v>
      </c>
      <c r="H149" s="36">
        <f ca="1">IF(J150="FIN",0,LOOKUP(I149,DATOS!A:A,DATOS!N:N))</f>
        <v>0</v>
      </c>
      <c r="I149" s="31">
        <f>+I143+1</f>
        <v>580</v>
      </c>
      <c r="J149" s="56">
        <f>IF(LOOKUP(I149,DATOS!A:A,DATOS!C:C)=0,J143,(LOOKUP(I149,DATOS!A:A,DATOS!C:C)))</f>
        <v>10</v>
      </c>
      <c r="K149" s="18">
        <f>+K143+1</f>
        <v>25</v>
      </c>
      <c r="L149" s="16" t="s">
        <v>31</v>
      </c>
      <c r="M149" s="16" t="s">
        <v>32</v>
      </c>
      <c r="N149" s="16" t="s">
        <v>37</v>
      </c>
      <c r="O149" s="16" t="s">
        <v>33</v>
      </c>
      <c r="P149" s="16" t="s">
        <v>34</v>
      </c>
      <c r="Q149" s="16" t="s">
        <v>35</v>
      </c>
      <c r="R149" s="16" t="str">
        <f ca="1">CONCATENATE("X",H149)</f>
        <v>X0</v>
      </c>
      <c r="S149" s="16" t="s">
        <v>36</v>
      </c>
    </row>
    <row r="150" spans="1:19" ht="15.6" x14ac:dyDescent="0.25">
      <c r="A150" s="185">
        <f ca="1">IF($E$2="X",0,IF(K151&gt;2,H149,K151))</f>
        <v>0</v>
      </c>
      <c r="B150" s="25"/>
      <c r="C150" s="21" t="str">
        <f ca="1">+CONCATENATE(I150," ",G150)</f>
        <v>a) 0</v>
      </c>
      <c r="D150" s="22"/>
      <c r="G150" s="34">
        <f ca="1">IF(J150="FIN","",LOOKUP(I149,DATOS!A:A,DATOS!J:J))</f>
        <v>0</v>
      </c>
      <c r="I150" s="31" t="s">
        <v>53</v>
      </c>
      <c r="J150" s="37" t="str">
        <f>IF(J144="FIN","FIN",IF(J149=J143,"","FIN"))</f>
        <v/>
      </c>
      <c r="K150" s="16" t="s">
        <v>5</v>
      </c>
      <c r="L150" s="16">
        <f ca="1">IF(M150&gt;0,0,P150)</f>
        <v>0</v>
      </c>
      <c r="M150" s="16">
        <f ca="1">IF(P151&gt;0,1,0)</f>
        <v>0</v>
      </c>
      <c r="N150" s="16">
        <f ca="1">IF(M150=1,-1/COUNTA(Q150:Q153),0)</f>
        <v>0</v>
      </c>
      <c r="O150" s="16">
        <f>COUNTA(B150:B153)</f>
        <v>0</v>
      </c>
      <c r="P150" s="16">
        <f ca="1">COUNTIF(R150:R153,R149)</f>
        <v>0</v>
      </c>
      <c r="Q150" s="17" t="s">
        <v>0</v>
      </c>
      <c r="R150" s="16" t="str">
        <f>CONCATENATE(B150,Q150)</f>
        <v>A</v>
      </c>
      <c r="S150" s="16">
        <f ca="1">IF(P150&gt;0,P150+O150,O150*3)</f>
        <v>0</v>
      </c>
    </row>
    <row r="151" spans="1:19" ht="15.6" x14ac:dyDescent="0.25">
      <c r="A151" s="185"/>
      <c r="B151" s="25"/>
      <c r="C151" s="21" t="str">
        <f ca="1">+CONCATENATE(I151," ",G151)</f>
        <v>b) 0</v>
      </c>
      <c r="D151" s="22"/>
      <c r="G151" s="34">
        <f ca="1">IF(J150="FIN","",LOOKUP(I149,DATOS!A:A,DATOS!K:K))</f>
        <v>0</v>
      </c>
      <c r="I151" s="31" t="s">
        <v>52</v>
      </c>
      <c r="K151" s="16">
        <f ca="1">S150</f>
        <v>0</v>
      </c>
      <c r="L151" s="16"/>
      <c r="M151" s="16"/>
      <c r="N151" s="16"/>
      <c r="O151" s="16"/>
      <c r="P151" s="16">
        <f ca="1">O150-P150</f>
        <v>0</v>
      </c>
      <c r="Q151" s="17" t="s">
        <v>1</v>
      </c>
      <c r="R151" s="16" t="str">
        <f>CONCATENATE(B151,Q151)</f>
        <v>B</v>
      </c>
      <c r="S151" s="16"/>
    </row>
    <row r="152" spans="1:19" ht="15.6" x14ac:dyDescent="0.25">
      <c r="A152" s="185"/>
      <c r="B152" s="25"/>
      <c r="C152" s="21" t="str">
        <f ca="1">+CONCATENATE(I152," ",G152)</f>
        <v>c) 0</v>
      </c>
      <c r="D152" s="22"/>
      <c r="G152" s="34">
        <f ca="1">IF(J150="FIN","",LOOKUP(I149,DATOS!A:A,DATOS!L:L))</f>
        <v>0</v>
      </c>
      <c r="I152" s="31" t="s">
        <v>51</v>
      </c>
      <c r="K152" s="16"/>
      <c r="L152" s="16"/>
      <c r="M152" s="16"/>
      <c r="N152" s="16"/>
      <c r="O152" s="16"/>
      <c r="P152" s="16"/>
      <c r="Q152" s="17" t="s">
        <v>2</v>
      </c>
      <c r="R152" s="16" t="str">
        <f>CONCATENATE(B152,Q152)</f>
        <v>C</v>
      </c>
      <c r="S152" s="16"/>
    </row>
    <row r="153" spans="1:19" ht="15.6" x14ac:dyDescent="0.25">
      <c r="A153" s="185"/>
      <c r="B153" s="25"/>
      <c r="C153" s="21" t="str">
        <f ca="1">+CONCATENATE(I153," ",G153)</f>
        <v>d) 0</v>
      </c>
      <c r="D153" s="22"/>
      <c r="G153" s="34">
        <f ca="1">IF(J150="FIN","",LOOKUP(I149,DATOS!A:A,DATOS!M:M))</f>
        <v>0</v>
      </c>
      <c r="I153" s="31" t="s">
        <v>43</v>
      </c>
      <c r="K153" s="16"/>
      <c r="L153" s="16"/>
      <c r="M153" s="16"/>
      <c r="N153" s="16"/>
      <c r="O153" s="16"/>
      <c r="P153" s="16"/>
      <c r="Q153" s="17" t="s">
        <v>3</v>
      </c>
      <c r="R153" s="16" t="str">
        <f>CONCATENATE(B153,Q153)</f>
        <v>D</v>
      </c>
      <c r="S153" s="16"/>
    </row>
    <row r="154" spans="1:19" ht="15.6" x14ac:dyDescent="0.25">
      <c r="A154" s="9"/>
      <c r="B154" s="26"/>
      <c r="C154" s="23"/>
      <c r="D154" s="24"/>
      <c r="J154" s="15"/>
    </row>
    <row r="155" spans="1:19" ht="15.6" x14ac:dyDescent="0.25">
      <c r="A155" s="9"/>
      <c r="B155" s="27"/>
      <c r="C155" s="19" t="str">
        <f ca="1">+CONCATENATE(K155,".- ",G155)</f>
        <v>26.- 0</v>
      </c>
      <c r="D155" s="20"/>
      <c r="E155" s="9"/>
      <c r="F155" s="9"/>
      <c r="G155" s="36">
        <f ca="1">IF(J156="FIN","",LOOKUP(I155,DATOS!A:A,DATOS!G:G))</f>
        <v>0</v>
      </c>
      <c r="H155" s="36">
        <f ca="1">IF(J156="FIN",0,LOOKUP(I155,DATOS!A:A,DATOS!N:N))</f>
        <v>0</v>
      </c>
      <c r="I155" s="31">
        <f>+I149+1</f>
        <v>581</v>
      </c>
      <c r="J155" s="56">
        <f>IF(LOOKUP(I155,DATOS!A:A,DATOS!C:C)=0,J149,(LOOKUP(I155,DATOS!A:A,DATOS!C:C)))</f>
        <v>10</v>
      </c>
      <c r="K155" s="18">
        <f>+K149+1</f>
        <v>26</v>
      </c>
      <c r="L155" s="16" t="s">
        <v>31</v>
      </c>
      <c r="M155" s="16" t="s">
        <v>32</v>
      </c>
      <c r="N155" s="16" t="s">
        <v>37</v>
      </c>
      <c r="O155" s="16" t="s">
        <v>33</v>
      </c>
      <c r="P155" s="16" t="s">
        <v>34</v>
      </c>
      <c r="Q155" s="16" t="s">
        <v>35</v>
      </c>
      <c r="R155" s="16" t="str">
        <f ca="1">CONCATENATE("X",H155)</f>
        <v>X0</v>
      </c>
      <c r="S155" s="16" t="s">
        <v>36</v>
      </c>
    </row>
    <row r="156" spans="1:19" ht="15.6" x14ac:dyDescent="0.25">
      <c r="A156" s="185">
        <f ca="1">IF($E$2="X",0,IF(K157&gt;2,H155,K157))</f>
        <v>0</v>
      </c>
      <c r="B156" s="25"/>
      <c r="C156" s="21" t="str">
        <f ca="1">+CONCATENATE(I156," ",G156)</f>
        <v>a) 0</v>
      </c>
      <c r="D156" s="22"/>
      <c r="G156" s="34">
        <f ca="1">IF(J156="FIN","",LOOKUP(I155,DATOS!A:A,DATOS!J:J))</f>
        <v>0</v>
      </c>
      <c r="I156" s="31" t="s">
        <v>53</v>
      </c>
      <c r="J156" s="37" t="str">
        <f>IF(J150="FIN","FIN",IF(J155=J149,"","FIN"))</f>
        <v/>
      </c>
      <c r="K156" s="16" t="s">
        <v>5</v>
      </c>
      <c r="L156" s="16">
        <f ca="1">IF(M156&gt;0,0,P156)</f>
        <v>0</v>
      </c>
      <c r="M156" s="16">
        <f ca="1">IF(P157&gt;0,1,0)</f>
        <v>0</v>
      </c>
      <c r="N156" s="16">
        <f ca="1">IF(M156=1,-1/COUNTA(Q156:Q159),0)</f>
        <v>0</v>
      </c>
      <c r="O156" s="16">
        <f>COUNTA(B156:B159)</f>
        <v>0</v>
      </c>
      <c r="P156" s="16">
        <f ca="1">COUNTIF(R156:R159,R155)</f>
        <v>0</v>
      </c>
      <c r="Q156" s="17" t="s">
        <v>0</v>
      </c>
      <c r="R156" s="16" t="str">
        <f>CONCATENATE(B156,Q156)</f>
        <v>A</v>
      </c>
      <c r="S156" s="16">
        <f ca="1">IF(P156&gt;0,P156+O156,O156*3)</f>
        <v>0</v>
      </c>
    </row>
    <row r="157" spans="1:19" ht="15.6" x14ac:dyDescent="0.25">
      <c r="A157" s="185"/>
      <c r="B157" s="25"/>
      <c r="C157" s="21" t="str">
        <f ca="1">+CONCATENATE(I157," ",G157)</f>
        <v>b) 0</v>
      </c>
      <c r="D157" s="22"/>
      <c r="G157" s="34">
        <f ca="1">IF(J156="FIN","",LOOKUP(I155,DATOS!A:A,DATOS!K:K))</f>
        <v>0</v>
      </c>
      <c r="I157" s="31" t="s">
        <v>52</v>
      </c>
      <c r="K157" s="16">
        <f ca="1">S156</f>
        <v>0</v>
      </c>
      <c r="L157" s="16"/>
      <c r="M157" s="16"/>
      <c r="N157" s="16"/>
      <c r="O157" s="16"/>
      <c r="P157" s="16">
        <f ca="1">O156-P156</f>
        <v>0</v>
      </c>
      <c r="Q157" s="17" t="s">
        <v>1</v>
      </c>
      <c r="R157" s="16" t="str">
        <f>CONCATENATE(B157,Q157)</f>
        <v>B</v>
      </c>
      <c r="S157" s="16"/>
    </row>
    <row r="158" spans="1:19" ht="15.6" x14ac:dyDescent="0.25">
      <c r="A158" s="185"/>
      <c r="B158" s="25"/>
      <c r="C158" s="21" t="str">
        <f ca="1">+CONCATENATE(I158," ",G158)</f>
        <v>c) 0</v>
      </c>
      <c r="D158" s="22"/>
      <c r="G158" s="34">
        <f ca="1">IF(J156="FIN","",LOOKUP(I155,DATOS!A:A,DATOS!L:L))</f>
        <v>0</v>
      </c>
      <c r="I158" s="31" t="s">
        <v>51</v>
      </c>
      <c r="K158" s="16"/>
      <c r="L158" s="16"/>
      <c r="M158" s="16"/>
      <c r="N158" s="16"/>
      <c r="O158" s="16"/>
      <c r="P158" s="16"/>
      <c r="Q158" s="17" t="s">
        <v>2</v>
      </c>
      <c r="R158" s="16" t="str">
        <f>CONCATENATE(B158,Q158)</f>
        <v>C</v>
      </c>
      <c r="S158" s="16"/>
    </row>
    <row r="159" spans="1:19" ht="15.6" x14ac:dyDescent="0.25">
      <c r="A159" s="185"/>
      <c r="B159" s="25"/>
      <c r="C159" s="21" t="str">
        <f ca="1">+CONCATENATE(I159," ",G159)</f>
        <v>d) 0</v>
      </c>
      <c r="D159" s="22"/>
      <c r="G159" s="34">
        <f ca="1">IF(J156="FIN","",LOOKUP(I155,DATOS!A:A,DATOS!M:M))</f>
        <v>0</v>
      </c>
      <c r="I159" s="31" t="s">
        <v>43</v>
      </c>
      <c r="K159" s="16"/>
      <c r="L159" s="16"/>
      <c r="M159" s="16"/>
      <c r="N159" s="16"/>
      <c r="O159" s="16"/>
      <c r="P159" s="16"/>
      <c r="Q159" s="17" t="s">
        <v>3</v>
      </c>
      <c r="R159" s="16" t="str">
        <f>CONCATENATE(B159,Q159)</f>
        <v>D</v>
      </c>
      <c r="S159" s="16"/>
    </row>
    <row r="160" spans="1:19" ht="15.6" x14ac:dyDescent="0.25">
      <c r="A160" s="9"/>
      <c r="B160" s="26"/>
      <c r="C160" s="23"/>
      <c r="D160" s="24"/>
      <c r="J160" s="15"/>
    </row>
    <row r="161" spans="1:19" ht="15.6" x14ac:dyDescent="0.25">
      <c r="A161" s="9"/>
      <c r="B161" s="27"/>
      <c r="C161" s="19" t="str">
        <f ca="1">+CONCATENATE(K161,".- ",G161)</f>
        <v>27.- 0</v>
      </c>
      <c r="D161" s="20"/>
      <c r="E161" s="9"/>
      <c r="F161" s="9"/>
      <c r="G161" s="36">
        <f ca="1">IF(J162="FIN","",LOOKUP(I161,DATOS!A:A,DATOS!G:G))</f>
        <v>0</v>
      </c>
      <c r="H161" s="36">
        <f ca="1">IF(J162="FIN",0,LOOKUP(I161,DATOS!A:A,DATOS!N:N))</f>
        <v>0</v>
      </c>
      <c r="I161" s="31">
        <f>+I155+1</f>
        <v>582</v>
      </c>
      <c r="J161" s="56">
        <f>IF(LOOKUP(I161,DATOS!A:A,DATOS!C:C)=0,J155,(LOOKUP(I161,DATOS!A:A,DATOS!C:C)))</f>
        <v>10</v>
      </c>
      <c r="K161" s="18">
        <f>+K155+1</f>
        <v>27</v>
      </c>
      <c r="L161" s="16" t="s">
        <v>31</v>
      </c>
      <c r="M161" s="16" t="s">
        <v>32</v>
      </c>
      <c r="N161" s="16" t="s">
        <v>37</v>
      </c>
      <c r="O161" s="16" t="s">
        <v>33</v>
      </c>
      <c r="P161" s="16" t="s">
        <v>34</v>
      </c>
      <c r="Q161" s="16" t="s">
        <v>35</v>
      </c>
      <c r="R161" s="16" t="str">
        <f ca="1">CONCATENATE("X",H161)</f>
        <v>X0</v>
      </c>
      <c r="S161" s="16" t="s">
        <v>36</v>
      </c>
    </row>
    <row r="162" spans="1:19" ht="15.6" x14ac:dyDescent="0.25">
      <c r="A162" s="185">
        <f ca="1">IF($E$2="X",0,IF(K163&gt;2,H161,K163))</f>
        <v>0</v>
      </c>
      <c r="B162" s="25"/>
      <c r="C162" s="21" t="str">
        <f ca="1">+CONCATENATE(I162," ",G162)</f>
        <v>a) 0</v>
      </c>
      <c r="D162" s="22"/>
      <c r="G162" s="34">
        <f ca="1">IF(J162="FIN","",LOOKUP(I161,DATOS!A:A,DATOS!J:J))</f>
        <v>0</v>
      </c>
      <c r="I162" s="31" t="s">
        <v>53</v>
      </c>
      <c r="J162" s="37" t="str">
        <f>IF(J156="FIN","FIN",IF(J161=J155,"","FIN"))</f>
        <v/>
      </c>
      <c r="K162" s="16" t="s">
        <v>5</v>
      </c>
      <c r="L162" s="16">
        <f ca="1">IF(M162&gt;0,0,P162)</f>
        <v>0</v>
      </c>
      <c r="M162" s="16">
        <f ca="1">IF(P163&gt;0,1,0)</f>
        <v>0</v>
      </c>
      <c r="N162" s="16">
        <f ca="1">IF(M162=1,-1/COUNTA(Q162:Q165),0)</f>
        <v>0</v>
      </c>
      <c r="O162" s="16">
        <f>COUNTA(B162:B165)</f>
        <v>0</v>
      </c>
      <c r="P162" s="16">
        <f ca="1">COUNTIF(R162:R165,R161)</f>
        <v>0</v>
      </c>
      <c r="Q162" s="17" t="s">
        <v>0</v>
      </c>
      <c r="R162" s="16" t="str">
        <f>CONCATENATE(B162,Q162)</f>
        <v>A</v>
      </c>
      <c r="S162" s="16">
        <f ca="1">IF(P162&gt;0,P162+O162,O162*3)</f>
        <v>0</v>
      </c>
    </row>
    <row r="163" spans="1:19" ht="15.6" x14ac:dyDescent="0.25">
      <c r="A163" s="185"/>
      <c r="B163" s="25"/>
      <c r="C163" s="21" t="str">
        <f ca="1">+CONCATENATE(I163," ",G163)</f>
        <v>b) 0</v>
      </c>
      <c r="D163" s="22"/>
      <c r="G163" s="34">
        <f ca="1">IF(J162="FIN","",LOOKUP(I161,DATOS!A:A,DATOS!K:K))</f>
        <v>0</v>
      </c>
      <c r="I163" s="31" t="s">
        <v>52</v>
      </c>
      <c r="K163" s="16">
        <f ca="1">S162</f>
        <v>0</v>
      </c>
      <c r="L163" s="16"/>
      <c r="M163" s="16"/>
      <c r="N163" s="16"/>
      <c r="O163" s="16"/>
      <c r="P163" s="16">
        <f ca="1">O162-P162</f>
        <v>0</v>
      </c>
      <c r="Q163" s="17" t="s">
        <v>1</v>
      </c>
      <c r="R163" s="16" t="str">
        <f>CONCATENATE(B163,Q163)</f>
        <v>B</v>
      </c>
      <c r="S163" s="16"/>
    </row>
    <row r="164" spans="1:19" ht="15.6" x14ac:dyDescent="0.25">
      <c r="A164" s="185"/>
      <c r="B164" s="25"/>
      <c r="C164" s="21" t="str">
        <f ca="1">+CONCATENATE(I164," ",G164)</f>
        <v>c) 0</v>
      </c>
      <c r="D164" s="22"/>
      <c r="G164" s="34">
        <f ca="1">IF(J162="FIN","",LOOKUP(I161,DATOS!A:A,DATOS!L:L))</f>
        <v>0</v>
      </c>
      <c r="I164" s="31" t="s">
        <v>51</v>
      </c>
      <c r="K164" s="16"/>
      <c r="L164" s="16"/>
      <c r="M164" s="16"/>
      <c r="N164" s="16"/>
      <c r="O164" s="16"/>
      <c r="P164" s="16"/>
      <c r="Q164" s="17" t="s">
        <v>2</v>
      </c>
      <c r="R164" s="16" t="str">
        <f>CONCATENATE(B164,Q164)</f>
        <v>C</v>
      </c>
      <c r="S164" s="16"/>
    </row>
    <row r="165" spans="1:19" ht="15.6" x14ac:dyDescent="0.25">
      <c r="A165" s="185"/>
      <c r="B165" s="25"/>
      <c r="C165" s="21" t="str">
        <f ca="1">+CONCATENATE(I165," ",G165)</f>
        <v>d) 0</v>
      </c>
      <c r="D165" s="22"/>
      <c r="G165" s="34">
        <f ca="1">IF(J162="FIN","",LOOKUP(I161,DATOS!A:A,DATOS!M:M))</f>
        <v>0</v>
      </c>
      <c r="I165" s="31" t="s">
        <v>43</v>
      </c>
      <c r="K165" s="16"/>
      <c r="L165" s="16"/>
      <c r="M165" s="16"/>
      <c r="N165" s="16"/>
      <c r="O165" s="16"/>
      <c r="P165" s="16"/>
      <c r="Q165" s="17" t="s">
        <v>3</v>
      </c>
      <c r="R165" s="16" t="str">
        <f>CONCATENATE(B165,Q165)</f>
        <v>D</v>
      </c>
      <c r="S165" s="16"/>
    </row>
    <row r="166" spans="1:19" ht="15.6" x14ac:dyDescent="0.25">
      <c r="A166" s="9"/>
      <c r="B166" s="26"/>
      <c r="C166" s="23"/>
      <c r="D166" s="24"/>
      <c r="J166" s="15"/>
    </row>
    <row r="167" spans="1:19" ht="15.6" x14ac:dyDescent="0.25">
      <c r="A167" s="9"/>
      <c r="B167" s="27"/>
      <c r="C167" s="19" t="str">
        <f ca="1">+CONCATENATE(K167,".- ",G167)</f>
        <v>28.- 0</v>
      </c>
      <c r="D167" s="20"/>
      <c r="E167" s="9"/>
      <c r="F167" s="9"/>
      <c r="G167" s="36">
        <f ca="1">IF(J168="FIN","",LOOKUP(I167,DATOS!A:A,DATOS!G:G))</f>
        <v>0</v>
      </c>
      <c r="H167" s="36">
        <f ca="1">IF(J168="FIN",0,LOOKUP(I167,DATOS!A:A,DATOS!N:N))</f>
        <v>0</v>
      </c>
      <c r="I167" s="31">
        <f>+I161+1</f>
        <v>583</v>
      </c>
      <c r="J167" s="56">
        <f>IF(LOOKUP(I167,DATOS!A:A,DATOS!C:C)=0,J161,(LOOKUP(I167,DATOS!A:A,DATOS!C:C)))</f>
        <v>10</v>
      </c>
      <c r="K167" s="18">
        <f>+K161+1</f>
        <v>28</v>
      </c>
      <c r="L167" s="16" t="s">
        <v>31</v>
      </c>
      <c r="M167" s="16" t="s">
        <v>32</v>
      </c>
      <c r="N167" s="16" t="s">
        <v>37</v>
      </c>
      <c r="O167" s="16" t="s">
        <v>33</v>
      </c>
      <c r="P167" s="16" t="s">
        <v>34</v>
      </c>
      <c r="Q167" s="16" t="s">
        <v>35</v>
      </c>
      <c r="R167" s="16" t="str">
        <f ca="1">CONCATENATE("X",H167)</f>
        <v>X0</v>
      </c>
      <c r="S167" s="16" t="s">
        <v>36</v>
      </c>
    </row>
    <row r="168" spans="1:19" ht="15.6" x14ac:dyDescent="0.25">
      <c r="A168" s="185">
        <f ca="1">IF($E$2="X",0,IF(K169&gt;2,H167,K169))</f>
        <v>0</v>
      </c>
      <c r="B168" s="25"/>
      <c r="C168" s="21" t="str">
        <f ca="1">+CONCATENATE(I168," ",G168)</f>
        <v>a) 0</v>
      </c>
      <c r="D168" s="22"/>
      <c r="G168" s="34">
        <f ca="1">IF(J168="FIN","",LOOKUP(I167,DATOS!A:A,DATOS!J:J))</f>
        <v>0</v>
      </c>
      <c r="I168" s="31" t="s">
        <v>53</v>
      </c>
      <c r="J168" s="37" t="str">
        <f>IF(J162="FIN","FIN",IF(J167=J161,"","FIN"))</f>
        <v/>
      </c>
      <c r="K168" s="16" t="s">
        <v>5</v>
      </c>
      <c r="L168" s="16">
        <f ca="1">IF(M168&gt;0,0,P168)</f>
        <v>0</v>
      </c>
      <c r="M168" s="16">
        <f ca="1">IF(P169&gt;0,1,0)</f>
        <v>0</v>
      </c>
      <c r="N168" s="16">
        <f ca="1">IF(M168=1,-1/COUNTA(Q168:Q171),0)</f>
        <v>0</v>
      </c>
      <c r="O168" s="16">
        <f>COUNTA(B168:B171)</f>
        <v>0</v>
      </c>
      <c r="P168" s="16">
        <f ca="1">COUNTIF(R168:R171,R167)</f>
        <v>0</v>
      </c>
      <c r="Q168" s="17" t="s">
        <v>0</v>
      </c>
      <c r="R168" s="16" t="str">
        <f>CONCATENATE(B168,Q168)</f>
        <v>A</v>
      </c>
      <c r="S168" s="16">
        <f ca="1">IF(P168&gt;0,P168+O168,O168*3)</f>
        <v>0</v>
      </c>
    </row>
    <row r="169" spans="1:19" ht="15.6" x14ac:dyDescent="0.25">
      <c r="A169" s="185"/>
      <c r="B169" s="25"/>
      <c r="C169" s="21" t="str">
        <f ca="1">+CONCATENATE(I169," ",G169)</f>
        <v>b) 0</v>
      </c>
      <c r="D169" s="22"/>
      <c r="G169" s="34">
        <f ca="1">IF(J168="FIN","",LOOKUP(I167,DATOS!A:A,DATOS!K:K))</f>
        <v>0</v>
      </c>
      <c r="I169" s="31" t="s">
        <v>52</v>
      </c>
      <c r="K169" s="16">
        <f ca="1">S168</f>
        <v>0</v>
      </c>
      <c r="L169" s="16"/>
      <c r="M169" s="16"/>
      <c r="N169" s="16"/>
      <c r="O169" s="16"/>
      <c r="P169" s="16">
        <f ca="1">O168-P168</f>
        <v>0</v>
      </c>
      <c r="Q169" s="17" t="s">
        <v>1</v>
      </c>
      <c r="R169" s="16" t="str">
        <f>CONCATENATE(B169,Q169)</f>
        <v>B</v>
      </c>
      <c r="S169" s="16"/>
    </row>
    <row r="170" spans="1:19" ht="15.6" x14ac:dyDescent="0.25">
      <c r="A170" s="185"/>
      <c r="B170" s="25"/>
      <c r="C170" s="21" t="str">
        <f ca="1">+CONCATENATE(I170," ",G170)</f>
        <v>c) 0</v>
      </c>
      <c r="D170" s="22"/>
      <c r="G170" s="34">
        <f ca="1">IF(J168="FIN","",LOOKUP(I167,DATOS!A:A,DATOS!L:L))</f>
        <v>0</v>
      </c>
      <c r="I170" s="31" t="s">
        <v>51</v>
      </c>
      <c r="K170" s="16"/>
      <c r="L170" s="16"/>
      <c r="M170" s="16"/>
      <c r="N170" s="16"/>
      <c r="O170" s="16"/>
      <c r="P170" s="16"/>
      <c r="Q170" s="17" t="s">
        <v>2</v>
      </c>
      <c r="R170" s="16" t="str">
        <f>CONCATENATE(B170,Q170)</f>
        <v>C</v>
      </c>
      <c r="S170" s="16"/>
    </row>
    <row r="171" spans="1:19" ht="15.6" x14ac:dyDescent="0.25">
      <c r="A171" s="185"/>
      <c r="B171" s="25"/>
      <c r="C171" s="21" t="str">
        <f ca="1">+CONCATENATE(I171," ",G171)</f>
        <v>d) 0</v>
      </c>
      <c r="D171" s="22"/>
      <c r="G171" s="34">
        <f ca="1">IF(J168="FIN","",LOOKUP(I167,DATOS!A:A,DATOS!M:M))</f>
        <v>0</v>
      </c>
      <c r="I171" s="31" t="s">
        <v>43</v>
      </c>
      <c r="K171" s="16"/>
      <c r="L171" s="16"/>
      <c r="M171" s="16"/>
      <c r="N171" s="16"/>
      <c r="O171" s="16"/>
      <c r="P171" s="16"/>
      <c r="Q171" s="17" t="s">
        <v>3</v>
      </c>
      <c r="R171" s="16" t="str">
        <f>CONCATENATE(B171,Q171)</f>
        <v>D</v>
      </c>
      <c r="S171" s="16"/>
    </row>
    <row r="172" spans="1:19" ht="15.6" x14ac:dyDescent="0.25">
      <c r="A172" s="9"/>
      <c r="B172" s="26"/>
      <c r="C172" s="23"/>
      <c r="D172" s="24"/>
      <c r="J172" s="15"/>
    </row>
    <row r="173" spans="1:19" ht="15.6" x14ac:dyDescent="0.25">
      <c r="A173" s="9"/>
      <c r="B173" s="27"/>
      <c r="C173" s="19" t="str">
        <f ca="1">+CONCATENATE(K173,".- ",G173)</f>
        <v>29.- 0</v>
      </c>
      <c r="D173" s="20"/>
      <c r="E173" s="9"/>
      <c r="F173" s="9"/>
      <c r="G173" s="36">
        <f ca="1">IF(J174="FIN","",LOOKUP(I173,DATOS!A:A,DATOS!G:G))</f>
        <v>0</v>
      </c>
      <c r="H173" s="36">
        <f ca="1">IF(J174="FIN",0,LOOKUP(I173,DATOS!A:A,DATOS!N:N))</f>
        <v>0</v>
      </c>
      <c r="I173" s="31">
        <f>+I167+1</f>
        <v>584</v>
      </c>
      <c r="J173" s="56">
        <f>IF(LOOKUP(I173,DATOS!A:A,DATOS!C:C)=0,J167,(LOOKUP(I173,DATOS!A:A,DATOS!C:C)))</f>
        <v>10</v>
      </c>
      <c r="K173" s="18">
        <f>+K167+1</f>
        <v>29</v>
      </c>
      <c r="L173" s="16" t="s">
        <v>31</v>
      </c>
      <c r="M173" s="16" t="s">
        <v>32</v>
      </c>
      <c r="N173" s="16" t="s">
        <v>37</v>
      </c>
      <c r="O173" s="16" t="s">
        <v>33</v>
      </c>
      <c r="P173" s="16" t="s">
        <v>34</v>
      </c>
      <c r="Q173" s="16" t="s">
        <v>35</v>
      </c>
      <c r="R173" s="16" t="str">
        <f ca="1">CONCATENATE("X",H173)</f>
        <v>X0</v>
      </c>
      <c r="S173" s="16" t="s">
        <v>36</v>
      </c>
    </row>
    <row r="174" spans="1:19" ht="15.6" x14ac:dyDescent="0.25">
      <c r="A174" s="185">
        <f ca="1">IF($E$2="X",0,IF(K175&gt;2,H173,K175))</f>
        <v>0</v>
      </c>
      <c r="B174" s="25"/>
      <c r="C174" s="21" t="str">
        <f ca="1">+CONCATENATE(I174," ",G174)</f>
        <v>a) 0</v>
      </c>
      <c r="D174" s="22"/>
      <c r="G174" s="34">
        <f ca="1">IF(J174="FIN","",LOOKUP(I173,DATOS!A:A,DATOS!J:J))</f>
        <v>0</v>
      </c>
      <c r="I174" s="31" t="s">
        <v>53</v>
      </c>
      <c r="J174" s="37" t="str">
        <f>IF(J168="FIN","FIN",IF(J173=J167,"","FIN"))</f>
        <v/>
      </c>
      <c r="K174" s="16" t="s">
        <v>5</v>
      </c>
      <c r="L174" s="16">
        <f ca="1">IF(M174&gt;0,0,P174)</f>
        <v>0</v>
      </c>
      <c r="M174" s="16">
        <f ca="1">IF(P175&gt;0,1,0)</f>
        <v>0</v>
      </c>
      <c r="N174" s="16">
        <f ca="1">IF(M174=1,-1/COUNTA(Q174:Q177),0)</f>
        <v>0</v>
      </c>
      <c r="O174" s="16">
        <f>COUNTA(B174:B177)</f>
        <v>0</v>
      </c>
      <c r="P174" s="16">
        <f ca="1">COUNTIF(R174:R177,R173)</f>
        <v>0</v>
      </c>
      <c r="Q174" s="17" t="s">
        <v>0</v>
      </c>
      <c r="R174" s="16" t="str">
        <f>CONCATENATE(B174,Q174)</f>
        <v>A</v>
      </c>
      <c r="S174" s="16">
        <f ca="1">IF(P174&gt;0,P174+O174,O174*3)</f>
        <v>0</v>
      </c>
    </row>
    <row r="175" spans="1:19" ht="15.6" x14ac:dyDescent="0.25">
      <c r="A175" s="185"/>
      <c r="B175" s="25"/>
      <c r="C175" s="21" t="str">
        <f ca="1">+CONCATENATE(I175," ",G175)</f>
        <v>b) 0</v>
      </c>
      <c r="D175" s="22"/>
      <c r="G175" s="34">
        <f ca="1">IF(J174="FIN","",LOOKUP(I173,DATOS!A:A,DATOS!K:K))</f>
        <v>0</v>
      </c>
      <c r="I175" s="31" t="s">
        <v>52</v>
      </c>
      <c r="K175" s="16">
        <f ca="1">S174</f>
        <v>0</v>
      </c>
      <c r="L175" s="16"/>
      <c r="M175" s="16"/>
      <c r="N175" s="16"/>
      <c r="O175" s="16"/>
      <c r="P175" s="16">
        <f ca="1">O174-P174</f>
        <v>0</v>
      </c>
      <c r="Q175" s="17" t="s">
        <v>1</v>
      </c>
      <c r="R175" s="16" t="str">
        <f>CONCATENATE(B175,Q175)</f>
        <v>B</v>
      </c>
      <c r="S175" s="16"/>
    </row>
    <row r="176" spans="1:19" ht="15.6" x14ac:dyDescent="0.25">
      <c r="A176" s="185"/>
      <c r="B176" s="25"/>
      <c r="C176" s="21" t="str">
        <f ca="1">+CONCATENATE(I176," ",G176)</f>
        <v>c) 0</v>
      </c>
      <c r="D176" s="22"/>
      <c r="G176" s="34">
        <f ca="1">IF(J174="FIN","",LOOKUP(I173,DATOS!A:A,DATOS!L:L))</f>
        <v>0</v>
      </c>
      <c r="I176" s="31" t="s">
        <v>51</v>
      </c>
      <c r="K176" s="16"/>
      <c r="L176" s="16"/>
      <c r="M176" s="16"/>
      <c r="N176" s="16"/>
      <c r="O176" s="16"/>
      <c r="P176" s="16"/>
      <c r="Q176" s="17" t="s">
        <v>2</v>
      </c>
      <c r="R176" s="16" t="str">
        <f>CONCATENATE(B176,Q176)</f>
        <v>C</v>
      </c>
      <c r="S176" s="16"/>
    </row>
    <row r="177" spans="1:19" ht="15.6" x14ac:dyDescent="0.25">
      <c r="A177" s="185"/>
      <c r="B177" s="25"/>
      <c r="C177" s="21" t="str">
        <f ca="1">+CONCATENATE(I177," ",G177)</f>
        <v>d) 0</v>
      </c>
      <c r="D177" s="22"/>
      <c r="G177" s="34">
        <f ca="1">IF(J174="FIN","",LOOKUP(I173,DATOS!A:A,DATOS!M:M))</f>
        <v>0</v>
      </c>
      <c r="I177" s="31" t="s">
        <v>43</v>
      </c>
      <c r="K177" s="16"/>
      <c r="L177" s="16"/>
      <c r="M177" s="16"/>
      <c r="N177" s="16"/>
      <c r="O177" s="16"/>
      <c r="P177" s="16"/>
      <c r="Q177" s="17" t="s">
        <v>3</v>
      </c>
      <c r="R177" s="16" t="str">
        <f>CONCATENATE(B177,Q177)</f>
        <v>D</v>
      </c>
      <c r="S177" s="16"/>
    </row>
    <row r="178" spans="1:19" ht="15.6" x14ac:dyDescent="0.25">
      <c r="A178" s="9"/>
      <c r="B178" s="26"/>
      <c r="C178" s="23"/>
      <c r="D178" s="24"/>
      <c r="J178" s="15"/>
    </row>
    <row r="179" spans="1:19" ht="15.6" x14ac:dyDescent="0.25">
      <c r="A179" s="9"/>
      <c r="B179" s="27"/>
      <c r="C179" s="19" t="str">
        <f ca="1">+CONCATENATE(K179,".- ",G179)</f>
        <v>30.- 0</v>
      </c>
      <c r="D179" s="20"/>
      <c r="E179" s="9"/>
      <c r="F179" s="9"/>
      <c r="G179" s="36">
        <f ca="1">IF(J180="FIN","",LOOKUP(I179,DATOS!A:A,DATOS!G:G))</f>
        <v>0</v>
      </c>
      <c r="H179" s="36">
        <f ca="1">IF(J180="FIN",0,LOOKUP(I179,DATOS!A:A,DATOS!N:N))</f>
        <v>0</v>
      </c>
      <c r="I179" s="31">
        <f>+I173+1</f>
        <v>585</v>
      </c>
      <c r="J179" s="56">
        <f>IF(LOOKUP(I179,DATOS!A:A,DATOS!C:C)=0,J173,(LOOKUP(I179,DATOS!A:A,DATOS!C:C)))</f>
        <v>10</v>
      </c>
      <c r="K179" s="18">
        <f>+K173+1</f>
        <v>30</v>
      </c>
      <c r="L179" s="16" t="s">
        <v>31</v>
      </c>
      <c r="M179" s="16" t="s">
        <v>32</v>
      </c>
      <c r="N179" s="16" t="s">
        <v>37</v>
      </c>
      <c r="O179" s="16" t="s">
        <v>33</v>
      </c>
      <c r="P179" s="16" t="s">
        <v>34</v>
      </c>
      <c r="Q179" s="16" t="s">
        <v>35</v>
      </c>
      <c r="R179" s="16" t="str">
        <f ca="1">CONCATENATE("X",H179)</f>
        <v>X0</v>
      </c>
      <c r="S179" s="16" t="s">
        <v>36</v>
      </c>
    </row>
    <row r="180" spans="1:19" ht="15.6" x14ac:dyDescent="0.25">
      <c r="A180" s="185">
        <f ca="1">IF($E$2="X",0,IF(K181&gt;2,H179,K181))</f>
        <v>0</v>
      </c>
      <c r="B180" s="25"/>
      <c r="C180" s="21" t="str">
        <f ca="1">+CONCATENATE(I180," ",G180)</f>
        <v>a) 0</v>
      </c>
      <c r="D180" s="22"/>
      <c r="G180" s="34">
        <f ca="1">IF(J180="FIN","",LOOKUP(I179,DATOS!A:A,DATOS!J:J))</f>
        <v>0</v>
      </c>
      <c r="I180" s="31" t="s">
        <v>53</v>
      </c>
      <c r="J180" s="37" t="str">
        <f>IF(J174="FIN","FIN",IF(J179=J173,"","FIN"))</f>
        <v/>
      </c>
      <c r="K180" s="16" t="s">
        <v>5</v>
      </c>
      <c r="L180" s="16">
        <f ca="1">IF(M180&gt;0,0,P180)</f>
        <v>0</v>
      </c>
      <c r="M180" s="16">
        <f ca="1">IF(P181&gt;0,1,0)</f>
        <v>0</v>
      </c>
      <c r="N180" s="16">
        <f ca="1">IF(M180=1,-1/COUNTA(Q180:Q183),0)</f>
        <v>0</v>
      </c>
      <c r="O180" s="16">
        <f>COUNTA(B180:B183)</f>
        <v>0</v>
      </c>
      <c r="P180" s="16">
        <f ca="1">COUNTIF(R180:R183,R179)</f>
        <v>0</v>
      </c>
      <c r="Q180" s="17" t="s">
        <v>0</v>
      </c>
      <c r="R180" s="16" t="str">
        <f>CONCATENATE(B180,Q180)</f>
        <v>A</v>
      </c>
      <c r="S180" s="16">
        <f ca="1">IF(P180&gt;0,P180+O180,O180*3)</f>
        <v>0</v>
      </c>
    </row>
    <row r="181" spans="1:19" ht="15.6" x14ac:dyDescent="0.25">
      <c r="A181" s="185"/>
      <c r="B181" s="25"/>
      <c r="C181" s="21" t="str">
        <f ca="1">+CONCATENATE(I181," ",G181)</f>
        <v>b) 0</v>
      </c>
      <c r="D181" s="22"/>
      <c r="G181" s="34">
        <f ca="1">IF(J180="FIN","",LOOKUP(I179,DATOS!A:A,DATOS!K:K))</f>
        <v>0</v>
      </c>
      <c r="I181" s="31" t="s">
        <v>52</v>
      </c>
      <c r="K181" s="16">
        <f ca="1">S180</f>
        <v>0</v>
      </c>
      <c r="L181" s="16"/>
      <c r="M181" s="16"/>
      <c r="N181" s="16"/>
      <c r="O181" s="16"/>
      <c r="P181" s="16">
        <f ca="1">O180-P180</f>
        <v>0</v>
      </c>
      <c r="Q181" s="17" t="s">
        <v>1</v>
      </c>
      <c r="R181" s="16" t="str">
        <f>CONCATENATE(B181,Q181)</f>
        <v>B</v>
      </c>
      <c r="S181" s="16"/>
    </row>
    <row r="182" spans="1:19" ht="15.6" x14ac:dyDescent="0.25">
      <c r="A182" s="185"/>
      <c r="B182" s="25"/>
      <c r="C182" s="21" t="str">
        <f ca="1">+CONCATENATE(I182," ",G182)</f>
        <v>c) 0</v>
      </c>
      <c r="D182" s="22"/>
      <c r="G182" s="34">
        <f ca="1">IF(J180="FIN","",LOOKUP(I179,DATOS!A:A,DATOS!L:L))</f>
        <v>0</v>
      </c>
      <c r="I182" s="31" t="s">
        <v>51</v>
      </c>
      <c r="K182" s="16"/>
      <c r="L182" s="16"/>
      <c r="M182" s="16"/>
      <c r="N182" s="16"/>
      <c r="O182" s="16"/>
      <c r="P182" s="16"/>
      <c r="Q182" s="17" t="s">
        <v>2</v>
      </c>
      <c r="R182" s="16" t="str">
        <f>CONCATENATE(B182,Q182)</f>
        <v>C</v>
      </c>
      <c r="S182" s="16"/>
    </row>
    <row r="183" spans="1:19" ht="15.6" x14ac:dyDescent="0.25">
      <c r="A183" s="185"/>
      <c r="B183" s="25"/>
      <c r="C183" s="21" t="str">
        <f ca="1">+CONCATENATE(I183," ",G183)</f>
        <v>d) 0</v>
      </c>
      <c r="D183" s="22"/>
      <c r="G183" s="34">
        <f ca="1">IF(J180="FIN","",LOOKUP(I179,DATOS!A:A,DATOS!M:M))</f>
        <v>0</v>
      </c>
      <c r="I183" s="31" t="s">
        <v>43</v>
      </c>
      <c r="K183" s="16"/>
      <c r="L183" s="16"/>
      <c r="M183" s="16"/>
      <c r="N183" s="16"/>
      <c r="O183" s="16"/>
      <c r="P183" s="16"/>
      <c r="Q183" s="17" t="s">
        <v>3</v>
      </c>
      <c r="R183" s="16" t="str">
        <f>CONCATENATE(B183,Q183)</f>
        <v>D</v>
      </c>
      <c r="S183" s="16"/>
    </row>
    <row r="184" spans="1:19" ht="15.6" x14ac:dyDescent="0.25">
      <c r="A184" s="9"/>
      <c r="B184" s="26"/>
      <c r="C184" s="23"/>
      <c r="D184" s="24"/>
      <c r="J184" s="15"/>
    </row>
    <row r="185" spans="1:19" ht="15.6" x14ac:dyDescent="0.25">
      <c r="A185" s="9"/>
      <c r="B185" s="27"/>
      <c r="C185" s="19" t="str">
        <f ca="1">+CONCATENATE(K185,".- ",G185)</f>
        <v>31.- 0</v>
      </c>
      <c r="D185" s="20"/>
      <c r="E185" s="9"/>
      <c r="F185" s="9"/>
      <c r="G185" s="36">
        <f ca="1">IF(J186="FIN","",LOOKUP(I185,DATOS!A:A,DATOS!G:G))</f>
        <v>0</v>
      </c>
      <c r="H185" s="36">
        <f ca="1">IF(J186="FIN",0,LOOKUP(I185,DATOS!A:A,DATOS!N:N))</f>
        <v>0</v>
      </c>
      <c r="I185" s="31">
        <f>+I179+1</f>
        <v>586</v>
      </c>
      <c r="J185" s="56">
        <f>IF(LOOKUP(I185,DATOS!A:A,DATOS!C:C)=0,J179,(LOOKUP(I185,DATOS!A:A,DATOS!C:C)))</f>
        <v>10</v>
      </c>
      <c r="K185" s="18">
        <f>+K179+1</f>
        <v>31</v>
      </c>
      <c r="L185" s="16" t="s">
        <v>31</v>
      </c>
      <c r="M185" s="16" t="s">
        <v>32</v>
      </c>
      <c r="N185" s="16" t="s">
        <v>37</v>
      </c>
      <c r="O185" s="16" t="s">
        <v>33</v>
      </c>
      <c r="P185" s="16" t="s">
        <v>34</v>
      </c>
      <c r="Q185" s="16" t="s">
        <v>35</v>
      </c>
      <c r="R185" s="16" t="str">
        <f ca="1">CONCATENATE("X",H185)</f>
        <v>X0</v>
      </c>
      <c r="S185" s="16" t="s">
        <v>36</v>
      </c>
    </row>
    <row r="186" spans="1:19" ht="15.6" x14ac:dyDescent="0.25">
      <c r="A186" s="185">
        <f ca="1">IF($E$2="X",0,IF(K187&gt;2,H185,K187))</f>
        <v>0</v>
      </c>
      <c r="B186" s="25"/>
      <c r="C186" s="21" t="str">
        <f ca="1">+CONCATENATE(I186," ",G186)</f>
        <v>a) 0</v>
      </c>
      <c r="D186" s="22"/>
      <c r="G186" s="34">
        <f ca="1">IF(J186="FIN","",LOOKUP(I185,DATOS!A:A,DATOS!J:J))</f>
        <v>0</v>
      </c>
      <c r="I186" s="31" t="s">
        <v>53</v>
      </c>
      <c r="J186" s="37" t="str">
        <f>IF(J180="FIN","FIN",IF(J185=J179,"","FIN"))</f>
        <v/>
      </c>
      <c r="K186" s="16" t="s">
        <v>5</v>
      </c>
      <c r="L186" s="16">
        <f ca="1">IF(M186&gt;0,0,P186)</f>
        <v>0</v>
      </c>
      <c r="M186" s="16">
        <f ca="1">IF(P187&gt;0,1,0)</f>
        <v>0</v>
      </c>
      <c r="N186" s="16">
        <f ca="1">IF(M186=1,-1/COUNTA(Q186:Q189),0)</f>
        <v>0</v>
      </c>
      <c r="O186" s="16">
        <f>COUNTA(B186:B189)</f>
        <v>0</v>
      </c>
      <c r="P186" s="16">
        <f ca="1">COUNTIF(R186:R189,R185)</f>
        <v>0</v>
      </c>
      <c r="Q186" s="17" t="s">
        <v>0</v>
      </c>
      <c r="R186" s="16" t="str">
        <f>CONCATENATE(B186,Q186)</f>
        <v>A</v>
      </c>
      <c r="S186" s="16">
        <f ca="1">IF(P186&gt;0,P186+O186,O186*3)</f>
        <v>0</v>
      </c>
    </row>
    <row r="187" spans="1:19" ht="15.6" x14ac:dyDescent="0.25">
      <c r="A187" s="185"/>
      <c r="B187" s="25"/>
      <c r="C187" s="21" t="str">
        <f ca="1">+CONCATENATE(I187," ",G187)</f>
        <v>b) 0</v>
      </c>
      <c r="D187" s="22"/>
      <c r="G187" s="34">
        <f ca="1">IF(J186="FIN","",LOOKUP(I185,DATOS!A:A,DATOS!K:K))</f>
        <v>0</v>
      </c>
      <c r="I187" s="31" t="s">
        <v>52</v>
      </c>
      <c r="K187" s="16">
        <f ca="1">S186</f>
        <v>0</v>
      </c>
      <c r="L187" s="16"/>
      <c r="M187" s="16"/>
      <c r="N187" s="16"/>
      <c r="O187" s="16"/>
      <c r="P187" s="16">
        <f ca="1">O186-P186</f>
        <v>0</v>
      </c>
      <c r="Q187" s="17" t="s">
        <v>1</v>
      </c>
      <c r="R187" s="16" t="str">
        <f>CONCATENATE(B187,Q187)</f>
        <v>B</v>
      </c>
      <c r="S187" s="16"/>
    </row>
    <row r="188" spans="1:19" ht="15.6" x14ac:dyDescent="0.25">
      <c r="A188" s="185"/>
      <c r="B188" s="25"/>
      <c r="C188" s="21" t="str">
        <f ca="1">+CONCATENATE(I188," ",G188)</f>
        <v>c) 0</v>
      </c>
      <c r="D188" s="22"/>
      <c r="G188" s="34">
        <f ca="1">IF(J186="FIN","",LOOKUP(I185,DATOS!A:A,DATOS!L:L))</f>
        <v>0</v>
      </c>
      <c r="I188" s="31" t="s">
        <v>51</v>
      </c>
      <c r="K188" s="16"/>
      <c r="L188" s="16"/>
      <c r="M188" s="16"/>
      <c r="N188" s="16"/>
      <c r="O188" s="16"/>
      <c r="P188" s="16"/>
      <c r="Q188" s="17" t="s">
        <v>2</v>
      </c>
      <c r="R188" s="16" t="str">
        <f>CONCATENATE(B188,Q188)</f>
        <v>C</v>
      </c>
      <c r="S188" s="16"/>
    </row>
    <row r="189" spans="1:19" ht="15.6" x14ac:dyDescent="0.25">
      <c r="A189" s="185"/>
      <c r="B189" s="25"/>
      <c r="C189" s="21" t="str">
        <f ca="1">+CONCATENATE(I189," ",G189)</f>
        <v>d) 0</v>
      </c>
      <c r="D189" s="22"/>
      <c r="G189" s="34">
        <f ca="1">IF(J186="FIN","",LOOKUP(I185,DATOS!A:A,DATOS!M:M))</f>
        <v>0</v>
      </c>
      <c r="I189" s="31" t="s">
        <v>43</v>
      </c>
      <c r="K189" s="16"/>
      <c r="L189" s="16"/>
      <c r="M189" s="16"/>
      <c r="N189" s="16"/>
      <c r="O189" s="16"/>
      <c r="P189" s="16"/>
      <c r="Q189" s="17" t="s">
        <v>3</v>
      </c>
      <c r="R189" s="16" t="str">
        <f>CONCATENATE(B189,Q189)</f>
        <v>D</v>
      </c>
      <c r="S189" s="16"/>
    </row>
    <row r="190" spans="1:19" ht="15.6" x14ac:dyDescent="0.25">
      <c r="A190" s="9"/>
      <c r="B190" s="26"/>
      <c r="C190" s="23"/>
      <c r="D190" s="24"/>
      <c r="J190" s="15"/>
    </row>
    <row r="191" spans="1:19" ht="15.6" x14ac:dyDescent="0.25">
      <c r="A191" s="9"/>
      <c r="B191" s="27"/>
      <c r="C191" s="19" t="str">
        <f ca="1">+CONCATENATE(K191,".- ",G191)</f>
        <v>32.- 0</v>
      </c>
      <c r="D191" s="20"/>
      <c r="E191" s="9"/>
      <c r="F191" s="9"/>
      <c r="G191" s="36">
        <f ca="1">IF(J192="FIN","",LOOKUP(I191,DATOS!A:A,DATOS!G:G))</f>
        <v>0</v>
      </c>
      <c r="H191" s="36">
        <f ca="1">IF(J192="FIN",0,LOOKUP(I191,DATOS!A:A,DATOS!N:N))</f>
        <v>0</v>
      </c>
      <c r="I191" s="31">
        <f>+I185+1</f>
        <v>587</v>
      </c>
      <c r="J191" s="56">
        <f>IF(LOOKUP(I191,DATOS!A:A,DATOS!C:C)=0,J185,(LOOKUP(I191,DATOS!A:A,DATOS!C:C)))</f>
        <v>10</v>
      </c>
      <c r="K191" s="18">
        <f>+K185+1</f>
        <v>32</v>
      </c>
      <c r="L191" s="16" t="s">
        <v>31</v>
      </c>
      <c r="M191" s="16" t="s">
        <v>32</v>
      </c>
      <c r="N191" s="16" t="s">
        <v>37</v>
      </c>
      <c r="O191" s="16" t="s">
        <v>33</v>
      </c>
      <c r="P191" s="16" t="s">
        <v>34</v>
      </c>
      <c r="Q191" s="16" t="s">
        <v>35</v>
      </c>
      <c r="R191" s="16" t="str">
        <f ca="1">CONCATENATE("X",H191)</f>
        <v>X0</v>
      </c>
      <c r="S191" s="16" t="s">
        <v>36</v>
      </c>
    </row>
    <row r="192" spans="1:19" ht="15.6" x14ac:dyDescent="0.25">
      <c r="A192" s="185">
        <f ca="1">IF($E$2="X",0,IF(K193&gt;2,H191,K193))</f>
        <v>0</v>
      </c>
      <c r="B192" s="25"/>
      <c r="C192" s="21" t="str">
        <f ca="1">+CONCATENATE(I192," ",G192)</f>
        <v>a) 0</v>
      </c>
      <c r="D192" s="22"/>
      <c r="G192" s="34">
        <f ca="1">IF(J192="FIN","",LOOKUP(I191,DATOS!A:A,DATOS!J:J))</f>
        <v>0</v>
      </c>
      <c r="I192" s="31" t="s">
        <v>53</v>
      </c>
      <c r="J192" s="37" t="str">
        <f>IF(J186="FIN","FIN",IF(J191=J185,"","FIN"))</f>
        <v/>
      </c>
      <c r="K192" s="16" t="s">
        <v>5</v>
      </c>
      <c r="L192" s="16">
        <f ca="1">IF(M192&gt;0,0,P192)</f>
        <v>0</v>
      </c>
      <c r="M192" s="16">
        <f ca="1">IF(P193&gt;0,1,0)</f>
        <v>0</v>
      </c>
      <c r="N192" s="16">
        <f ca="1">IF(M192=1,-1/COUNTA(Q192:Q195),0)</f>
        <v>0</v>
      </c>
      <c r="O192" s="16">
        <f>COUNTA(B192:B195)</f>
        <v>0</v>
      </c>
      <c r="P192" s="16">
        <f ca="1">COUNTIF(R192:R195,R191)</f>
        <v>0</v>
      </c>
      <c r="Q192" s="17" t="s">
        <v>0</v>
      </c>
      <c r="R192" s="16" t="str">
        <f>CONCATENATE(B192,Q192)</f>
        <v>A</v>
      </c>
      <c r="S192" s="16">
        <f ca="1">IF(P192&gt;0,P192+O192,O192*3)</f>
        <v>0</v>
      </c>
    </row>
    <row r="193" spans="1:19" ht="15.6" x14ac:dyDescent="0.25">
      <c r="A193" s="185"/>
      <c r="B193" s="25"/>
      <c r="C193" s="21" t="str">
        <f ca="1">+CONCATENATE(I193," ",G193)</f>
        <v>b) 0</v>
      </c>
      <c r="D193" s="22"/>
      <c r="G193" s="34">
        <f ca="1">IF(J192="FIN","",LOOKUP(I191,DATOS!A:A,DATOS!K:K))</f>
        <v>0</v>
      </c>
      <c r="I193" s="31" t="s">
        <v>52</v>
      </c>
      <c r="K193" s="16">
        <f ca="1">S192</f>
        <v>0</v>
      </c>
      <c r="L193" s="16"/>
      <c r="M193" s="16"/>
      <c r="N193" s="16"/>
      <c r="O193" s="16"/>
      <c r="P193" s="16">
        <f ca="1">O192-P192</f>
        <v>0</v>
      </c>
      <c r="Q193" s="17" t="s">
        <v>1</v>
      </c>
      <c r="R193" s="16" t="str">
        <f>CONCATENATE(B193,Q193)</f>
        <v>B</v>
      </c>
      <c r="S193" s="16"/>
    </row>
    <row r="194" spans="1:19" ht="15.6" x14ac:dyDescent="0.25">
      <c r="A194" s="185"/>
      <c r="B194" s="25"/>
      <c r="C194" s="21" t="str">
        <f ca="1">+CONCATENATE(I194," ",G194)</f>
        <v>c) 0</v>
      </c>
      <c r="D194" s="22"/>
      <c r="G194" s="34">
        <f ca="1">IF(J192="FIN","",LOOKUP(I191,DATOS!A:A,DATOS!L:L))</f>
        <v>0</v>
      </c>
      <c r="I194" s="31" t="s">
        <v>51</v>
      </c>
      <c r="K194" s="16"/>
      <c r="L194" s="16"/>
      <c r="M194" s="16"/>
      <c r="N194" s="16"/>
      <c r="O194" s="16"/>
      <c r="P194" s="16"/>
      <c r="Q194" s="17" t="s">
        <v>2</v>
      </c>
      <c r="R194" s="16" t="str">
        <f>CONCATENATE(B194,Q194)</f>
        <v>C</v>
      </c>
      <c r="S194" s="16"/>
    </row>
    <row r="195" spans="1:19" ht="15.6" x14ac:dyDescent="0.25">
      <c r="A195" s="185"/>
      <c r="B195" s="25"/>
      <c r="C195" s="21" t="str">
        <f ca="1">+CONCATENATE(I195," ",G195)</f>
        <v>d) 0</v>
      </c>
      <c r="D195" s="22"/>
      <c r="G195" s="34">
        <f ca="1">IF(J192="FIN","",LOOKUP(I191,DATOS!A:A,DATOS!M:M))</f>
        <v>0</v>
      </c>
      <c r="I195" s="31" t="s">
        <v>43</v>
      </c>
      <c r="K195" s="16"/>
      <c r="L195" s="16"/>
      <c r="M195" s="16"/>
      <c r="N195" s="16"/>
      <c r="O195" s="16"/>
      <c r="P195" s="16"/>
      <c r="Q195" s="17" t="s">
        <v>3</v>
      </c>
      <c r="R195" s="16" t="str">
        <f>CONCATENATE(B195,Q195)</f>
        <v>D</v>
      </c>
      <c r="S195" s="16"/>
    </row>
    <row r="196" spans="1:19" ht="15.6" x14ac:dyDescent="0.25">
      <c r="A196" s="9"/>
      <c r="B196" s="26"/>
      <c r="C196" s="23"/>
      <c r="D196" s="24"/>
      <c r="J196" s="15"/>
    </row>
    <row r="197" spans="1:19" ht="15.6" x14ac:dyDescent="0.25">
      <c r="A197" s="9"/>
      <c r="B197" s="27"/>
      <c r="C197" s="19" t="str">
        <f ca="1">+CONCATENATE(K197,".- ",G197)</f>
        <v>33.- 0</v>
      </c>
      <c r="D197" s="20"/>
      <c r="E197" s="9"/>
      <c r="F197" s="9"/>
      <c r="G197" s="36">
        <f ca="1">IF(J198="FIN","",LOOKUP(I197,DATOS!A:A,DATOS!G:G))</f>
        <v>0</v>
      </c>
      <c r="H197" s="36">
        <f ca="1">IF(J198="FIN",0,LOOKUP(I197,DATOS!A:A,DATOS!N:N))</f>
        <v>0</v>
      </c>
      <c r="I197" s="31">
        <f>+I191+1</f>
        <v>588</v>
      </c>
      <c r="J197" s="56">
        <f>IF(LOOKUP(I197,DATOS!A:A,DATOS!C:C)=0,J191,(LOOKUP(I197,DATOS!A:A,DATOS!C:C)))</f>
        <v>10</v>
      </c>
      <c r="K197" s="18">
        <f>+K191+1</f>
        <v>33</v>
      </c>
      <c r="L197" s="16" t="s">
        <v>31</v>
      </c>
      <c r="M197" s="16" t="s">
        <v>32</v>
      </c>
      <c r="N197" s="16" t="s">
        <v>37</v>
      </c>
      <c r="O197" s="16" t="s">
        <v>33</v>
      </c>
      <c r="P197" s="16" t="s">
        <v>34</v>
      </c>
      <c r="Q197" s="16" t="s">
        <v>35</v>
      </c>
      <c r="R197" s="16" t="str">
        <f ca="1">CONCATENATE("X",H197)</f>
        <v>X0</v>
      </c>
      <c r="S197" s="16" t="s">
        <v>36</v>
      </c>
    </row>
    <row r="198" spans="1:19" ht="15.6" x14ac:dyDescent="0.25">
      <c r="A198" s="185">
        <f ca="1">IF($E$2="X",0,IF(K199&gt;2,H197,K199))</f>
        <v>0</v>
      </c>
      <c r="B198" s="25"/>
      <c r="C198" s="21" t="str">
        <f ca="1">+CONCATENATE(I198," ",G198)</f>
        <v>a) 0</v>
      </c>
      <c r="D198" s="22"/>
      <c r="G198" s="34">
        <f ca="1">IF(J198="FIN","",LOOKUP(I197,DATOS!A:A,DATOS!J:J))</f>
        <v>0</v>
      </c>
      <c r="I198" s="31" t="s">
        <v>53</v>
      </c>
      <c r="J198" s="37" t="str">
        <f>IF(J192="FIN","FIN",IF(J197=J191,"","FIN"))</f>
        <v/>
      </c>
      <c r="K198" s="16" t="s">
        <v>5</v>
      </c>
      <c r="L198" s="16">
        <f ca="1">IF(M198&gt;0,0,P198)</f>
        <v>0</v>
      </c>
      <c r="M198" s="16">
        <f ca="1">IF(P199&gt;0,1,0)</f>
        <v>0</v>
      </c>
      <c r="N198" s="16">
        <f ca="1">IF(M198=1,-1/COUNTA(Q198:Q201),0)</f>
        <v>0</v>
      </c>
      <c r="O198" s="16">
        <f>COUNTA(B198:B201)</f>
        <v>0</v>
      </c>
      <c r="P198" s="16">
        <f ca="1">COUNTIF(R198:R201,R197)</f>
        <v>0</v>
      </c>
      <c r="Q198" s="17" t="s">
        <v>0</v>
      </c>
      <c r="R198" s="16" t="str">
        <f>CONCATENATE(B198,Q198)</f>
        <v>A</v>
      </c>
      <c r="S198" s="16">
        <f ca="1">IF(P198&gt;0,P198+O198,O198*3)</f>
        <v>0</v>
      </c>
    </row>
    <row r="199" spans="1:19" ht="15.6" x14ac:dyDescent="0.25">
      <c r="A199" s="185"/>
      <c r="B199" s="25"/>
      <c r="C199" s="21" t="str">
        <f ca="1">+CONCATENATE(I199," ",G199)</f>
        <v>b) 0</v>
      </c>
      <c r="D199" s="22"/>
      <c r="G199" s="34">
        <f ca="1">IF(J198="FIN","",LOOKUP(I197,DATOS!A:A,DATOS!K:K))</f>
        <v>0</v>
      </c>
      <c r="I199" s="31" t="s">
        <v>52</v>
      </c>
      <c r="K199" s="16">
        <f ca="1">S198</f>
        <v>0</v>
      </c>
      <c r="L199" s="16"/>
      <c r="M199" s="16"/>
      <c r="N199" s="16"/>
      <c r="O199" s="16"/>
      <c r="P199" s="16">
        <f ca="1">O198-P198</f>
        <v>0</v>
      </c>
      <c r="Q199" s="17" t="s">
        <v>1</v>
      </c>
      <c r="R199" s="16" t="str">
        <f>CONCATENATE(B199,Q199)</f>
        <v>B</v>
      </c>
      <c r="S199" s="16"/>
    </row>
    <row r="200" spans="1:19" ht="15.6" x14ac:dyDescent="0.25">
      <c r="A200" s="185"/>
      <c r="B200" s="25"/>
      <c r="C200" s="21" t="str">
        <f ca="1">+CONCATENATE(I200," ",G200)</f>
        <v>c) 0</v>
      </c>
      <c r="D200" s="22"/>
      <c r="G200" s="34">
        <f ca="1">IF(J198="FIN","",LOOKUP(I197,DATOS!A:A,DATOS!L:L))</f>
        <v>0</v>
      </c>
      <c r="I200" s="31" t="s">
        <v>51</v>
      </c>
      <c r="K200" s="16"/>
      <c r="L200" s="16"/>
      <c r="M200" s="16"/>
      <c r="N200" s="16"/>
      <c r="O200" s="16"/>
      <c r="P200" s="16"/>
      <c r="Q200" s="17" t="s">
        <v>2</v>
      </c>
      <c r="R200" s="16" t="str">
        <f>CONCATENATE(B200,Q200)</f>
        <v>C</v>
      </c>
      <c r="S200" s="16"/>
    </row>
    <row r="201" spans="1:19" ht="15.6" x14ac:dyDescent="0.25">
      <c r="A201" s="185"/>
      <c r="B201" s="25"/>
      <c r="C201" s="21" t="str">
        <f ca="1">+CONCATENATE(I201," ",G201)</f>
        <v>d) 0</v>
      </c>
      <c r="D201" s="22"/>
      <c r="G201" s="34">
        <f ca="1">IF(J198="FIN","",LOOKUP(I197,DATOS!A:A,DATOS!M:M))</f>
        <v>0</v>
      </c>
      <c r="I201" s="31" t="s">
        <v>43</v>
      </c>
      <c r="K201" s="16"/>
      <c r="L201" s="16"/>
      <c r="M201" s="16"/>
      <c r="N201" s="16"/>
      <c r="O201" s="16"/>
      <c r="P201" s="16"/>
      <c r="Q201" s="17" t="s">
        <v>3</v>
      </c>
      <c r="R201" s="16" t="str">
        <f>CONCATENATE(B201,Q201)</f>
        <v>D</v>
      </c>
      <c r="S201" s="16"/>
    </row>
    <row r="202" spans="1:19" ht="15.6" x14ac:dyDescent="0.25">
      <c r="A202" s="9"/>
      <c r="B202" s="26"/>
      <c r="C202" s="23"/>
      <c r="D202" s="24"/>
      <c r="J202" s="15"/>
    </row>
    <row r="203" spans="1:19" ht="15.6" x14ac:dyDescent="0.25">
      <c r="A203" s="9"/>
      <c r="B203" s="27"/>
      <c r="C203" s="19" t="str">
        <f ca="1">+CONCATENATE(K203,".- ",G203)</f>
        <v>34.- 0</v>
      </c>
      <c r="D203" s="20"/>
      <c r="E203" s="9"/>
      <c r="F203" s="9"/>
      <c r="G203" s="36">
        <f ca="1">IF(J204="FIN","",LOOKUP(I203,DATOS!A:A,DATOS!G:G))</f>
        <v>0</v>
      </c>
      <c r="H203" s="36">
        <f ca="1">IF(J204="FIN",0,LOOKUP(I203,DATOS!A:A,DATOS!N:N))</f>
        <v>0</v>
      </c>
      <c r="I203" s="31">
        <f>+I197+1</f>
        <v>589</v>
      </c>
      <c r="J203" s="56">
        <f>IF(LOOKUP(I203,DATOS!A:A,DATOS!C:C)=0,J197,(LOOKUP(I203,DATOS!A:A,DATOS!C:C)))</f>
        <v>10</v>
      </c>
      <c r="K203" s="18">
        <f>+K197+1</f>
        <v>34</v>
      </c>
      <c r="L203" s="16" t="s">
        <v>31</v>
      </c>
      <c r="M203" s="16" t="s">
        <v>32</v>
      </c>
      <c r="N203" s="16" t="s">
        <v>37</v>
      </c>
      <c r="O203" s="16" t="s">
        <v>33</v>
      </c>
      <c r="P203" s="16" t="s">
        <v>34</v>
      </c>
      <c r="Q203" s="16" t="s">
        <v>35</v>
      </c>
      <c r="R203" s="16" t="str">
        <f ca="1">CONCATENATE("X",H203)</f>
        <v>X0</v>
      </c>
      <c r="S203" s="16" t="s">
        <v>36</v>
      </c>
    </row>
    <row r="204" spans="1:19" ht="15.6" x14ac:dyDescent="0.25">
      <c r="A204" s="185">
        <f ca="1">IF($E$2="X",0,IF(K205&gt;2,H203,K205))</f>
        <v>0</v>
      </c>
      <c r="B204" s="25"/>
      <c r="C204" s="21" t="str">
        <f ca="1">+CONCATENATE(I204," ",G204)</f>
        <v>a) 0</v>
      </c>
      <c r="D204" s="22"/>
      <c r="G204" s="34">
        <f ca="1">IF(J204="FIN","",LOOKUP(I203,DATOS!A:A,DATOS!J:J))</f>
        <v>0</v>
      </c>
      <c r="I204" s="31" t="s">
        <v>53</v>
      </c>
      <c r="J204" s="37" t="str">
        <f>IF(J198="FIN","FIN",IF(J203=J197,"","FIN"))</f>
        <v/>
      </c>
      <c r="K204" s="16" t="s">
        <v>5</v>
      </c>
      <c r="L204" s="16">
        <f ca="1">IF(M204&gt;0,0,P204)</f>
        <v>0</v>
      </c>
      <c r="M204" s="16">
        <f ca="1">IF(P205&gt;0,1,0)</f>
        <v>0</v>
      </c>
      <c r="N204" s="16">
        <f ca="1">IF(M204=1,-1/COUNTA(Q204:Q207),0)</f>
        <v>0</v>
      </c>
      <c r="O204" s="16">
        <f>COUNTA(B204:B207)</f>
        <v>0</v>
      </c>
      <c r="P204" s="16">
        <f ca="1">COUNTIF(R204:R207,R203)</f>
        <v>0</v>
      </c>
      <c r="Q204" s="17" t="s">
        <v>0</v>
      </c>
      <c r="R204" s="16" t="str">
        <f>CONCATENATE(B204,Q204)</f>
        <v>A</v>
      </c>
      <c r="S204" s="16">
        <f ca="1">IF(P204&gt;0,P204+O204,O204*3)</f>
        <v>0</v>
      </c>
    </row>
    <row r="205" spans="1:19" ht="15.6" x14ac:dyDescent="0.25">
      <c r="A205" s="185"/>
      <c r="B205" s="25"/>
      <c r="C205" s="21" t="str">
        <f ca="1">+CONCATENATE(I205," ",G205)</f>
        <v>b) 0</v>
      </c>
      <c r="D205" s="22"/>
      <c r="G205" s="34">
        <f ca="1">IF(J204="FIN","",LOOKUP(I203,DATOS!A:A,DATOS!K:K))</f>
        <v>0</v>
      </c>
      <c r="I205" s="31" t="s">
        <v>52</v>
      </c>
      <c r="K205" s="16">
        <f ca="1">S204</f>
        <v>0</v>
      </c>
      <c r="L205" s="16"/>
      <c r="M205" s="16"/>
      <c r="N205" s="16"/>
      <c r="O205" s="16"/>
      <c r="P205" s="16">
        <f ca="1">O204-P204</f>
        <v>0</v>
      </c>
      <c r="Q205" s="17" t="s">
        <v>1</v>
      </c>
      <c r="R205" s="16" t="str">
        <f>CONCATENATE(B205,Q205)</f>
        <v>B</v>
      </c>
      <c r="S205" s="16"/>
    </row>
    <row r="206" spans="1:19" ht="15.6" x14ac:dyDescent="0.25">
      <c r="A206" s="185"/>
      <c r="B206" s="25"/>
      <c r="C206" s="21" t="str">
        <f ca="1">+CONCATENATE(I206," ",G206)</f>
        <v>c) 0</v>
      </c>
      <c r="D206" s="22"/>
      <c r="G206" s="34">
        <f ca="1">IF(J204="FIN","",LOOKUP(I203,DATOS!A:A,DATOS!L:L))</f>
        <v>0</v>
      </c>
      <c r="I206" s="31" t="s">
        <v>51</v>
      </c>
      <c r="K206" s="16"/>
      <c r="L206" s="16"/>
      <c r="M206" s="16"/>
      <c r="N206" s="16"/>
      <c r="O206" s="16"/>
      <c r="P206" s="16"/>
      <c r="Q206" s="17" t="s">
        <v>2</v>
      </c>
      <c r="R206" s="16" t="str">
        <f>CONCATENATE(B206,Q206)</f>
        <v>C</v>
      </c>
      <c r="S206" s="16"/>
    </row>
    <row r="207" spans="1:19" ht="15.6" x14ac:dyDescent="0.25">
      <c r="A207" s="185"/>
      <c r="B207" s="25"/>
      <c r="C207" s="21" t="str">
        <f ca="1">+CONCATENATE(I207," ",G207)</f>
        <v>d) 0</v>
      </c>
      <c r="D207" s="22"/>
      <c r="G207" s="34">
        <f ca="1">IF(J204="FIN","",LOOKUP(I203,DATOS!A:A,DATOS!M:M))</f>
        <v>0</v>
      </c>
      <c r="I207" s="31" t="s">
        <v>43</v>
      </c>
      <c r="K207" s="16"/>
      <c r="L207" s="16"/>
      <c r="M207" s="16"/>
      <c r="N207" s="16"/>
      <c r="O207" s="16"/>
      <c r="P207" s="16"/>
      <c r="Q207" s="17" t="s">
        <v>3</v>
      </c>
      <c r="R207" s="16" t="str">
        <f>CONCATENATE(B207,Q207)</f>
        <v>D</v>
      </c>
      <c r="S207" s="16"/>
    </row>
    <row r="208" spans="1:19" ht="15.6" x14ac:dyDescent="0.25">
      <c r="A208" s="9"/>
      <c r="B208" s="26"/>
      <c r="C208" s="23"/>
      <c r="D208" s="24"/>
      <c r="J208" s="15"/>
    </row>
    <row r="209" spans="1:19" ht="15.6" x14ac:dyDescent="0.25">
      <c r="A209" s="9"/>
      <c r="B209" s="27"/>
      <c r="C209" s="19" t="str">
        <f ca="1">+CONCATENATE(K209,".- ",G209)</f>
        <v>35.- 0</v>
      </c>
      <c r="D209" s="20"/>
      <c r="E209" s="9"/>
      <c r="F209" s="9"/>
      <c r="G209" s="36">
        <f ca="1">IF(J210="FIN","",LOOKUP(I209,DATOS!A:A,DATOS!G:G))</f>
        <v>0</v>
      </c>
      <c r="H209" s="36">
        <f ca="1">IF(J210="FIN",0,LOOKUP(I209,DATOS!A:A,DATOS!N:N))</f>
        <v>0</v>
      </c>
      <c r="I209" s="31">
        <f>+I203+1</f>
        <v>590</v>
      </c>
      <c r="J209" s="56">
        <f>IF(LOOKUP(I209,DATOS!A:A,DATOS!C:C)=0,J203,(LOOKUP(I209,DATOS!A:A,DATOS!C:C)))</f>
        <v>10</v>
      </c>
      <c r="K209" s="18">
        <f>+K203+1</f>
        <v>35</v>
      </c>
      <c r="L209" s="16" t="s">
        <v>31</v>
      </c>
      <c r="M209" s="16" t="s">
        <v>32</v>
      </c>
      <c r="N209" s="16" t="s">
        <v>37</v>
      </c>
      <c r="O209" s="16" t="s">
        <v>33</v>
      </c>
      <c r="P209" s="16" t="s">
        <v>34</v>
      </c>
      <c r="Q209" s="16" t="s">
        <v>35</v>
      </c>
      <c r="R209" s="16" t="str">
        <f ca="1">CONCATENATE("X",H209)</f>
        <v>X0</v>
      </c>
      <c r="S209" s="16" t="s">
        <v>36</v>
      </c>
    </row>
    <row r="210" spans="1:19" ht="15.6" x14ac:dyDescent="0.25">
      <c r="A210" s="185">
        <f ca="1">IF($E$2="X",0,IF(K211&gt;2,H209,K211))</f>
        <v>0</v>
      </c>
      <c r="B210" s="25"/>
      <c r="C210" s="21" t="str">
        <f ca="1">+CONCATENATE(I210," ",G210)</f>
        <v>a) 0</v>
      </c>
      <c r="D210" s="22"/>
      <c r="G210" s="34">
        <f ca="1">IF(J210="FIN","",LOOKUP(I209,DATOS!A:A,DATOS!J:J))</f>
        <v>0</v>
      </c>
      <c r="I210" s="31" t="s">
        <v>53</v>
      </c>
      <c r="J210" s="37" t="str">
        <f>IF(J204="FIN","FIN",IF(J209=J203,"","FIN"))</f>
        <v/>
      </c>
      <c r="K210" s="16" t="s">
        <v>5</v>
      </c>
      <c r="L210" s="16">
        <f ca="1">IF(M210&gt;0,0,P210)</f>
        <v>0</v>
      </c>
      <c r="M210" s="16">
        <f ca="1">IF(P211&gt;0,1,0)</f>
        <v>0</v>
      </c>
      <c r="N210" s="16">
        <f ca="1">IF(M210=1,-1/COUNTA(Q210:Q213),0)</f>
        <v>0</v>
      </c>
      <c r="O210" s="16">
        <f>COUNTA(B210:B213)</f>
        <v>0</v>
      </c>
      <c r="P210" s="16">
        <f ca="1">COUNTIF(R210:R213,R209)</f>
        <v>0</v>
      </c>
      <c r="Q210" s="17" t="s">
        <v>0</v>
      </c>
      <c r="R210" s="16" t="str">
        <f>CONCATENATE(B210,Q210)</f>
        <v>A</v>
      </c>
      <c r="S210" s="16">
        <f ca="1">IF(P210&gt;0,P210+O210,O210*3)</f>
        <v>0</v>
      </c>
    </row>
    <row r="211" spans="1:19" ht="15.6" x14ac:dyDescent="0.25">
      <c r="A211" s="185"/>
      <c r="B211" s="25"/>
      <c r="C211" s="21" t="str">
        <f ca="1">+CONCATENATE(I211," ",G211)</f>
        <v>b) 0</v>
      </c>
      <c r="D211" s="22"/>
      <c r="G211" s="34">
        <f ca="1">IF(J210="FIN","",LOOKUP(I209,DATOS!A:A,DATOS!K:K))</f>
        <v>0</v>
      </c>
      <c r="I211" s="31" t="s">
        <v>52</v>
      </c>
      <c r="K211" s="16">
        <f ca="1">S210</f>
        <v>0</v>
      </c>
      <c r="L211" s="16"/>
      <c r="M211" s="16"/>
      <c r="N211" s="16"/>
      <c r="O211" s="16"/>
      <c r="P211" s="16">
        <f ca="1">O210-P210</f>
        <v>0</v>
      </c>
      <c r="Q211" s="17" t="s">
        <v>1</v>
      </c>
      <c r="R211" s="16" t="str">
        <f>CONCATENATE(B211,Q211)</f>
        <v>B</v>
      </c>
      <c r="S211" s="16"/>
    </row>
    <row r="212" spans="1:19" ht="15.6" x14ac:dyDescent="0.25">
      <c r="A212" s="185"/>
      <c r="B212" s="25"/>
      <c r="C212" s="21" t="str">
        <f ca="1">+CONCATENATE(I212," ",G212)</f>
        <v>c) 0</v>
      </c>
      <c r="D212" s="22"/>
      <c r="G212" s="34">
        <f ca="1">IF(J210="FIN","",LOOKUP(I209,DATOS!A:A,DATOS!L:L))</f>
        <v>0</v>
      </c>
      <c r="I212" s="31" t="s">
        <v>51</v>
      </c>
      <c r="K212" s="16"/>
      <c r="L212" s="16"/>
      <c r="M212" s="16"/>
      <c r="N212" s="16"/>
      <c r="O212" s="16"/>
      <c r="P212" s="16"/>
      <c r="Q212" s="17" t="s">
        <v>2</v>
      </c>
      <c r="R212" s="16" t="str">
        <f>CONCATENATE(B212,Q212)</f>
        <v>C</v>
      </c>
      <c r="S212" s="16"/>
    </row>
    <row r="213" spans="1:19" ht="15.6" x14ac:dyDescent="0.25">
      <c r="A213" s="185"/>
      <c r="B213" s="25"/>
      <c r="C213" s="21" t="str">
        <f ca="1">+CONCATENATE(I213," ",G213)</f>
        <v>d) 0</v>
      </c>
      <c r="D213" s="22"/>
      <c r="G213" s="34">
        <f ca="1">IF(J210="FIN","",LOOKUP(I209,DATOS!A:A,DATOS!M:M))</f>
        <v>0</v>
      </c>
      <c r="I213" s="31" t="s">
        <v>43</v>
      </c>
      <c r="K213" s="16"/>
      <c r="L213" s="16"/>
      <c r="M213" s="16"/>
      <c r="N213" s="16"/>
      <c r="O213" s="16"/>
      <c r="P213" s="16"/>
      <c r="Q213" s="17" t="s">
        <v>3</v>
      </c>
      <c r="R213" s="16" t="str">
        <f>CONCATENATE(B213,Q213)</f>
        <v>D</v>
      </c>
      <c r="S213" s="16"/>
    </row>
    <row r="214" spans="1:19" ht="15.6" x14ac:dyDescent="0.25">
      <c r="A214" s="9"/>
      <c r="B214" s="26"/>
      <c r="C214" s="23"/>
      <c r="D214" s="24"/>
      <c r="J214" s="15"/>
    </row>
    <row r="215" spans="1:19" ht="15.6" x14ac:dyDescent="0.25">
      <c r="A215" s="9"/>
      <c r="B215" s="27"/>
      <c r="C215" s="19" t="str">
        <f ca="1">+CONCATENATE(K215,".- ",G215)</f>
        <v>36.- 0</v>
      </c>
      <c r="D215" s="20"/>
      <c r="E215" s="9"/>
      <c r="F215" s="9"/>
      <c r="G215" s="36">
        <f ca="1">IF(J216="FIN","",LOOKUP(I215,DATOS!A:A,DATOS!G:G))</f>
        <v>0</v>
      </c>
      <c r="H215" s="36">
        <f ca="1">IF(J216="FIN",0,LOOKUP(I215,DATOS!A:A,DATOS!N:N))</f>
        <v>0</v>
      </c>
      <c r="I215" s="31">
        <f>+I209+1</f>
        <v>591</v>
      </c>
      <c r="J215" s="56">
        <f>IF(LOOKUP(I215,DATOS!A:A,DATOS!C:C)=0,J209,(LOOKUP(I215,DATOS!A:A,DATOS!C:C)))</f>
        <v>10</v>
      </c>
      <c r="K215" s="18">
        <f>+K209+1</f>
        <v>36</v>
      </c>
      <c r="L215" s="16" t="s">
        <v>31</v>
      </c>
      <c r="M215" s="16" t="s">
        <v>32</v>
      </c>
      <c r="N215" s="16" t="s">
        <v>37</v>
      </c>
      <c r="O215" s="16" t="s">
        <v>33</v>
      </c>
      <c r="P215" s="16" t="s">
        <v>34</v>
      </c>
      <c r="Q215" s="16" t="s">
        <v>35</v>
      </c>
      <c r="R215" s="16" t="str">
        <f ca="1">CONCATENATE("X",H215)</f>
        <v>X0</v>
      </c>
      <c r="S215" s="16" t="s">
        <v>36</v>
      </c>
    </row>
    <row r="216" spans="1:19" ht="15.6" x14ac:dyDescent="0.25">
      <c r="A216" s="185">
        <f ca="1">IF($E$2="X",0,IF(K217&gt;2,H215,K217))</f>
        <v>0</v>
      </c>
      <c r="B216" s="25"/>
      <c r="C216" s="21" t="str">
        <f ca="1">+CONCATENATE(I216," ",G216)</f>
        <v>a) 0</v>
      </c>
      <c r="D216" s="22"/>
      <c r="G216" s="34">
        <f ca="1">IF(J216="FIN","",LOOKUP(I215,DATOS!A:A,DATOS!J:J))</f>
        <v>0</v>
      </c>
      <c r="I216" s="31" t="s">
        <v>53</v>
      </c>
      <c r="J216" s="37" t="str">
        <f>IF(J210="FIN","FIN",IF(J215=J209,"","FIN"))</f>
        <v/>
      </c>
      <c r="K216" s="16" t="s">
        <v>5</v>
      </c>
      <c r="L216" s="16">
        <f ca="1">IF(M216&gt;0,0,P216)</f>
        <v>0</v>
      </c>
      <c r="M216" s="16">
        <f ca="1">IF(P217&gt;0,1,0)</f>
        <v>0</v>
      </c>
      <c r="N216" s="16">
        <f ca="1">IF(M216=1,-1/COUNTA(Q216:Q219),0)</f>
        <v>0</v>
      </c>
      <c r="O216" s="16">
        <f>COUNTA(B216:B219)</f>
        <v>0</v>
      </c>
      <c r="P216" s="16">
        <f ca="1">COUNTIF(R216:R219,R215)</f>
        <v>0</v>
      </c>
      <c r="Q216" s="17" t="s">
        <v>0</v>
      </c>
      <c r="R216" s="16" t="str">
        <f>CONCATENATE(B216,Q216)</f>
        <v>A</v>
      </c>
      <c r="S216" s="16">
        <f ca="1">IF(P216&gt;0,P216+O216,O216*3)</f>
        <v>0</v>
      </c>
    </row>
    <row r="217" spans="1:19" ht="15.6" x14ac:dyDescent="0.25">
      <c r="A217" s="185"/>
      <c r="B217" s="25"/>
      <c r="C217" s="21" t="str">
        <f ca="1">+CONCATENATE(I217," ",G217)</f>
        <v>b) 0</v>
      </c>
      <c r="D217" s="22"/>
      <c r="G217" s="34">
        <f ca="1">IF(J216="FIN","",LOOKUP(I215,DATOS!A:A,DATOS!K:K))</f>
        <v>0</v>
      </c>
      <c r="I217" s="31" t="s">
        <v>52</v>
      </c>
      <c r="K217" s="16">
        <f ca="1">S216</f>
        <v>0</v>
      </c>
      <c r="L217" s="16"/>
      <c r="M217" s="16"/>
      <c r="N217" s="16"/>
      <c r="O217" s="16"/>
      <c r="P217" s="16">
        <f ca="1">O216-P216</f>
        <v>0</v>
      </c>
      <c r="Q217" s="17" t="s">
        <v>1</v>
      </c>
      <c r="R217" s="16" t="str">
        <f>CONCATENATE(B217,Q217)</f>
        <v>B</v>
      </c>
      <c r="S217" s="16"/>
    </row>
    <row r="218" spans="1:19" ht="15.6" x14ac:dyDescent="0.25">
      <c r="A218" s="185"/>
      <c r="B218" s="25"/>
      <c r="C218" s="21" t="str">
        <f ca="1">+CONCATENATE(I218," ",G218)</f>
        <v>c) 0</v>
      </c>
      <c r="D218" s="22"/>
      <c r="G218" s="34">
        <f ca="1">IF(J216="FIN","",LOOKUP(I215,DATOS!A:A,DATOS!L:L))</f>
        <v>0</v>
      </c>
      <c r="I218" s="31" t="s">
        <v>51</v>
      </c>
      <c r="K218" s="16"/>
      <c r="L218" s="16"/>
      <c r="M218" s="16"/>
      <c r="N218" s="16"/>
      <c r="O218" s="16"/>
      <c r="P218" s="16"/>
      <c r="Q218" s="17" t="s">
        <v>2</v>
      </c>
      <c r="R218" s="16" t="str">
        <f>CONCATENATE(B218,Q218)</f>
        <v>C</v>
      </c>
      <c r="S218" s="16"/>
    </row>
    <row r="219" spans="1:19" ht="15.6" x14ac:dyDescent="0.25">
      <c r="A219" s="185"/>
      <c r="B219" s="25"/>
      <c r="C219" s="21" t="str">
        <f ca="1">+CONCATENATE(I219," ",G219)</f>
        <v>d) 0</v>
      </c>
      <c r="D219" s="22"/>
      <c r="G219" s="34">
        <f ca="1">IF(J216="FIN","",LOOKUP(I215,DATOS!A:A,DATOS!M:M))</f>
        <v>0</v>
      </c>
      <c r="I219" s="31" t="s">
        <v>43</v>
      </c>
      <c r="K219" s="16"/>
      <c r="L219" s="16"/>
      <c r="M219" s="16"/>
      <c r="N219" s="16"/>
      <c r="O219" s="16"/>
      <c r="P219" s="16"/>
      <c r="Q219" s="17" t="s">
        <v>3</v>
      </c>
      <c r="R219" s="16" t="str">
        <f>CONCATENATE(B219,Q219)</f>
        <v>D</v>
      </c>
      <c r="S219" s="16"/>
    </row>
    <row r="220" spans="1:19" ht="15.6" x14ac:dyDescent="0.25">
      <c r="A220" s="9"/>
      <c r="B220" s="26"/>
      <c r="C220" s="23"/>
      <c r="D220" s="24"/>
      <c r="J220" s="15"/>
    </row>
    <row r="221" spans="1:19" ht="15.6" x14ac:dyDescent="0.25">
      <c r="A221" s="9"/>
      <c r="B221" s="27"/>
      <c r="C221" s="19" t="str">
        <f ca="1">+CONCATENATE(K221,".- ",G221)</f>
        <v>37.- 0</v>
      </c>
      <c r="D221" s="20"/>
      <c r="E221" s="9"/>
      <c r="F221" s="9"/>
      <c r="G221" s="36">
        <f ca="1">IF(J222="FIN","",LOOKUP(I221,DATOS!A:A,DATOS!G:G))</f>
        <v>0</v>
      </c>
      <c r="H221" s="36">
        <f ca="1">IF(J222="FIN",0,LOOKUP(I221,DATOS!A:A,DATOS!N:N))</f>
        <v>0</v>
      </c>
      <c r="I221" s="31">
        <f>+I215+1</f>
        <v>592</v>
      </c>
      <c r="J221" s="56">
        <f>IF(LOOKUP(I221,DATOS!A:A,DATOS!C:C)=0,J215,(LOOKUP(I221,DATOS!A:A,DATOS!C:C)))</f>
        <v>10</v>
      </c>
      <c r="K221" s="18">
        <f>+K215+1</f>
        <v>37</v>
      </c>
      <c r="L221" s="16" t="s">
        <v>31</v>
      </c>
      <c r="M221" s="16" t="s">
        <v>32</v>
      </c>
      <c r="N221" s="16" t="s">
        <v>37</v>
      </c>
      <c r="O221" s="16" t="s">
        <v>33</v>
      </c>
      <c r="P221" s="16" t="s">
        <v>34</v>
      </c>
      <c r="Q221" s="16" t="s">
        <v>35</v>
      </c>
      <c r="R221" s="16" t="str">
        <f ca="1">CONCATENATE("X",H221)</f>
        <v>X0</v>
      </c>
      <c r="S221" s="16" t="s">
        <v>36</v>
      </c>
    </row>
    <row r="222" spans="1:19" ht="15.6" x14ac:dyDescent="0.25">
      <c r="A222" s="185">
        <f ca="1">IF($E$2="X",0,IF(K223&gt;2,H221,K223))</f>
        <v>0</v>
      </c>
      <c r="B222" s="25"/>
      <c r="C222" s="21" t="str">
        <f ca="1">+CONCATENATE(I222," ",G222)</f>
        <v>a) 0</v>
      </c>
      <c r="D222" s="22"/>
      <c r="G222" s="34">
        <f ca="1">IF(J222="FIN","",LOOKUP(I221,DATOS!A:A,DATOS!J:J))</f>
        <v>0</v>
      </c>
      <c r="I222" s="31" t="s">
        <v>53</v>
      </c>
      <c r="J222" s="37" t="str">
        <f>IF(J216="FIN","FIN",IF(J221=J215,"","FIN"))</f>
        <v/>
      </c>
      <c r="K222" s="16" t="s">
        <v>5</v>
      </c>
      <c r="L222" s="16">
        <f ca="1">IF(M222&gt;0,0,P222)</f>
        <v>0</v>
      </c>
      <c r="M222" s="16">
        <f ca="1">IF(P223&gt;0,1,0)</f>
        <v>0</v>
      </c>
      <c r="N222" s="16">
        <f ca="1">IF(M222=1,-1/COUNTA(Q222:Q225),0)</f>
        <v>0</v>
      </c>
      <c r="O222" s="16">
        <f>COUNTA(B222:B225)</f>
        <v>0</v>
      </c>
      <c r="P222" s="16">
        <f ca="1">COUNTIF(R222:R225,R221)</f>
        <v>0</v>
      </c>
      <c r="Q222" s="17" t="s">
        <v>0</v>
      </c>
      <c r="R222" s="16" t="str">
        <f>CONCATENATE(B222,Q222)</f>
        <v>A</v>
      </c>
      <c r="S222" s="16">
        <f ca="1">IF(P222&gt;0,P222+O222,O222*3)</f>
        <v>0</v>
      </c>
    </row>
    <row r="223" spans="1:19" ht="15.6" x14ac:dyDescent="0.25">
      <c r="A223" s="185"/>
      <c r="B223" s="25"/>
      <c r="C223" s="21" t="str">
        <f ca="1">+CONCATENATE(I223," ",G223)</f>
        <v>b) 0</v>
      </c>
      <c r="D223" s="22"/>
      <c r="G223" s="34">
        <f ca="1">IF(J222="FIN","",LOOKUP(I221,DATOS!A:A,DATOS!K:K))</f>
        <v>0</v>
      </c>
      <c r="I223" s="31" t="s">
        <v>52</v>
      </c>
      <c r="K223" s="16">
        <f ca="1">S222</f>
        <v>0</v>
      </c>
      <c r="L223" s="16"/>
      <c r="M223" s="16"/>
      <c r="N223" s="16"/>
      <c r="O223" s="16"/>
      <c r="P223" s="16">
        <f ca="1">O222-P222</f>
        <v>0</v>
      </c>
      <c r="Q223" s="17" t="s">
        <v>1</v>
      </c>
      <c r="R223" s="16" t="str">
        <f>CONCATENATE(B223,Q223)</f>
        <v>B</v>
      </c>
      <c r="S223" s="16"/>
    </row>
    <row r="224" spans="1:19" ht="15.6" x14ac:dyDescent="0.25">
      <c r="A224" s="185"/>
      <c r="B224" s="25"/>
      <c r="C224" s="21" t="str">
        <f ca="1">+CONCATENATE(I224," ",G224)</f>
        <v>c) 0</v>
      </c>
      <c r="D224" s="22"/>
      <c r="G224" s="34">
        <f ca="1">IF(J222="FIN","",LOOKUP(I221,DATOS!A:A,DATOS!L:L))</f>
        <v>0</v>
      </c>
      <c r="I224" s="31" t="s">
        <v>51</v>
      </c>
      <c r="K224" s="16"/>
      <c r="L224" s="16"/>
      <c r="M224" s="16"/>
      <c r="N224" s="16"/>
      <c r="O224" s="16"/>
      <c r="P224" s="16"/>
      <c r="Q224" s="17" t="s">
        <v>2</v>
      </c>
      <c r="R224" s="16" t="str">
        <f>CONCATENATE(B224,Q224)</f>
        <v>C</v>
      </c>
      <c r="S224" s="16"/>
    </row>
    <row r="225" spans="1:19" ht="15.6" x14ac:dyDescent="0.25">
      <c r="A225" s="185"/>
      <c r="B225" s="25"/>
      <c r="C225" s="21" t="str">
        <f ca="1">+CONCATENATE(I225," ",G225)</f>
        <v>d) 0</v>
      </c>
      <c r="D225" s="22"/>
      <c r="G225" s="34">
        <f ca="1">IF(J222="FIN","",LOOKUP(I221,DATOS!A:A,DATOS!M:M))</f>
        <v>0</v>
      </c>
      <c r="I225" s="31" t="s">
        <v>43</v>
      </c>
      <c r="K225" s="16"/>
      <c r="L225" s="16"/>
      <c r="M225" s="16"/>
      <c r="N225" s="16"/>
      <c r="O225" s="16"/>
      <c r="P225" s="16"/>
      <c r="Q225" s="17" t="s">
        <v>3</v>
      </c>
      <c r="R225" s="16" t="str">
        <f>CONCATENATE(B225,Q225)</f>
        <v>D</v>
      </c>
      <c r="S225" s="16"/>
    </row>
    <row r="226" spans="1:19" ht="15.6" x14ac:dyDescent="0.25">
      <c r="A226" s="9"/>
      <c r="B226" s="26"/>
      <c r="C226" s="23"/>
      <c r="D226" s="24"/>
      <c r="J226" s="15"/>
    </row>
    <row r="227" spans="1:19" ht="15.6" x14ac:dyDescent="0.25">
      <c r="A227" s="9"/>
      <c r="B227" s="27"/>
      <c r="C227" s="19" t="str">
        <f ca="1">+CONCATENATE(K227,".- ",G227)</f>
        <v>38.- 0</v>
      </c>
      <c r="D227" s="20"/>
      <c r="E227" s="9"/>
      <c r="F227" s="9"/>
      <c r="G227" s="36">
        <f ca="1">IF(J228="FIN","",LOOKUP(I227,DATOS!A:A,DATOS!G:G))</f>
        <v>0</v>
      </c>
      <c r="H227" s="36">
        <f ca="1">IF(J228="FIN",0,LOOKUP(I227,DATOS!A:A,DATOS!N:N))</f>
        <v>0</v>
      </c>
      <c r="I227" s="31">
        <f>+I221+1</f>
        <v>593</v>
      </c>
      <c r="J227" s="56">
        <f>IF(LOOKUP(I227,DATOS!A:A,DATOS!C:C)=0,J221,(LOOKUP(I227,DATOS!A:A,DATOS!C:C)))</f>
        <v>10</v>
      </c>
      <c r="K227" s="18">
        <f>+K221+1</f>
        <v>38</v>
      </c>
      <c r="L227" s="16" t="s">
        <v>31</v>
      </c>
      <c r="M227" s="16" t="s">
        <v>32</v>
      </c>
      <c r="N227" s="16" t="s">
        <v>37</v>
      </c>
      <c r="O227" s="16" t="s">
        <v>33</v>
      </c>
      <c r="P227" s="16" t="s">
        <v>34</v>
      </c>
      <c r="Q227" s="16" t="s">
        <v>35</v>
      </c>
      <c r="R227" s="16" t="str">
        <f ca="1">CONCATENATE("X",H227)</f>
        <v>X0</v>
      </c>
      <c r="S227" s="16" t="s">
        <v>36</v>
      </c>
    </row>
    <row r="228" spans="1:19" ht="15.6" x14ac:dyDescent="0.25">
      <c r="A228" s="185">
        <f ca="1">IF($E$2="X",0,IF(K229&gt;2,H227,K229))</f>
        <v>0</v>
      </c>
      <c r="B228" s="25"/>
      <c r="C228" s="21" t="str">
        <f ca="1">+CONCATENATE(I228," ",G228)</f>
        <v>a) 0</v>
      </c>
      <c r="D228" s="22"/>
      <c r="G228" s="34">
        <f ca="1">IF(J228="FIN","",LOOKUP(I227,DATOS!A:A,DATOS!J:J))</f>
        <v>0</v>
      </c>
      <c r="I228" s="31" t="s">
        <v>53</v>
      </c>
      <c r="J228" s="37" t="str">
        <f>IF(J222="FIN","FIN",IF(J227=J221,"","FIN"))</f>
        <v/>
      </c>
      <c r="K228" s="16" t="s">
        <v>5</v>
      </c>
      <c r="L228" s="16">
        <f ca="1">IF(M228&gt;0,0,P228)</f>
        <v>0</v>
      </c>
      <c r="M228" s="16">
        <f ca="1">IF(P229&gt;0,1,0)</f>
        <v>0</v>
      </c>
      <c r="N228" s="16">
        <f ca="1">IF(M228=1,-1/COUNTA(Q228:Q231),0)</f>
        <v>0</v>
      </c>
      <c r="O228" s="16">
        <f>COUNTA(B228:B231)</f>
        <v>0</v>
      </c>
      <c r="P228" s="16">
        <f ca="1">COUNTIF(R228:R231,R227)</f>
        <v>0</v>
      </c>
      <c r="Q228" s="17" t="s">
        <v>0</v>
      </c>
      <c r="R228" s="16" t="str">
        <f>CONCATENATE(B228,Q228)</f>
        <v>A</v>
      </c>
      <c r="S228" s="16">
        <f ca="1">IF(P228&gt;0,P228+O228,O228*3)</f>
        <v>0</v>
      </c>
    </row>
    <row r="229" spans="1:19" ht="15.6" x14ac:dyDescent="0.25">
      <c r="A229" s="185"/>
      <c r="B229" s="25"/>
      <c r="C229" s="21" t="str">
        <f ca="1">+CONCATENATE(I229," ",G229)</f>
        <v>b) 0</v>
      </c>
      <c r="D229" s="22"/>
      <c r="G229" s="34">
        <f ca="1">IF(J228="FIN","",LOOKUP(I227,DATOS!A:A,DATOS!K:K))</f>
        <v>0</v>
      </c>
      <c r="I229" s="31" t="s">
        <v>52</v>
      </c>
      <c r="K229" s="16">
        <f ca="1">S228</f>
        <v>0</v>
      </c>
      <c r="L229" s="16"/>
      <c r="M229" s="16"/>
      <c r="N229" s="16"/>
      <c r="O229" s="16"/>
      <c r="P229" s="16">
        <f ca="1">O228-P228</f>
        <v>0</v>
      </c>
      <c r="Q229" s="17" t="s">
        <v>1</v>
      </c>
      <c r="R229" s="16" t="str">
        <f>CONCATENATE(B229,Q229)</f>
        <v>B</v>
      </c>
      <c r="S229" s="16"/>
    </row>
    <row r="230" spans="1:19" ht="15.6" x14ac:dyDescent="0.25">
      <c r="A230" s="185"/>
      <c r="B230" s="25"/>
      <c r="C230" s="21" t="str">
        <f ca="1">+CONCATENATE(I230," ",G230)</f>
        <v>c) 0</v>
      </c>
      <c r="D230" s="22"/>
      <c r="G230" s="34">
        <f ca="1">IF(J228="FIN","",LOOKUP(I227,DATOS!A:A,DATOS!L:L))</f>
        <v>0</v>
      </c>
      <c r="I230" s="31" t="s">
        <v>51</v>
      </c>
      <c r="K230" s="16"/>
      <c r="L230" s="16"/>
      <c r="M230" s="16"/>
      <c r="N230" s="16"/>
      <c r="O230" s="16"/>
      <c r="P230" s="16"/>
      <c r="Q230" s="17" t="s">
        <v>2</v>
      </c>
      <c r="R230" s="16" t="str">
        <f>CONCATENATE(B230,Q230)</f>
        <v>C</v>
      </c>
      <c r="S230" s="16"/>
    </row>
    <row r="231" spans="1:19" ht="15.6" x14ac:dyDescent="0.25">
      <c r="A231" s="185"/>
      <c r="B231" s="25"/>
      <c r="C231" s="21" t="str">
        <f ca="1">+CONCATENATE(I231," ",G231)</f>
        <v>d) 0</v>
      </c>
      <c r="D231" s="22"/>
      <c r="G231" s="34">
        <f ca="1">IF(J228="FIN","",LOOKUP(I227,DATOS!A:A,DATOS!M:M))</f>
        <v>0</v>
      </c>
      <c r="I231" s="31" t="s">
        <v>43</v>
      </c>
      <c r="K231" s="16"/>
      <c r="L231" s="16"/>
      <c r="M231" s="16"/>
      <c r="N231" s="16"/>
      <c r="O231" s="16"/>
      <c r="P231" s="16"/>
      <c r="Q231" s="17" t="s">
        <v>3</v>
      </c>
      <c r="R231" s="16" t="str">
        <f>CONCATENATE(B231,Q231)</f>
        <v>D</v>
      </c>
      <c r="S231" s="16"/>
    </row>
    <row r="232" spans="1:19" ht="15.6" x14ac:dyDescent="0.25">
      <c r="A232" s="9"/>
      <c r="B232" s="26"/>
      <c r="C232" s="23"/>
      <c r="D232" s="24"/>
      <c r="J232" s="15"/>
    </row>
    <row r="233" spans="1:19" ht="15.6" x14ac:dyDescent="0.25">
      <c r="A233" s="9"/>
      <c r="B233" s="27"/>
      <c r="C233" s="19" t="str">
        <f>+CONCATENATE(K233,".- ",G233)</f>
        <v xml:space="preserve">39.- </v>
      </c>
      <c r="D233" s="20"/>
      <c r="E233" s="9"/>
      <c r="F233" s="9"/>
      <c r="G233" s="36" t="str">
        <f>IF(J234="FIN","",LOOKUP(I233,DATOS!A:A,DATOS!G:G))</f>
        <v/>
      </c>
      <c r="H233" s="36">
        <f>IF(J234="FIN",0,LOOKUP(I233,DATOS!A:A,DATOS!N:N))</f>
        <v>0</v>
      </c>
      <c r="I233" s="31">
        <f>+I227+1</f>
        <v>594</v>
      </c>
      <c r="J233" s="56">
        <f>IF(LOOKUP(I233,DATOS!A:A,DATOS!C:C)=0,J227,(LOOKUP(I233,DATOS!A:A,DATOS!C:C)))</f>
        <v>11</v>
      </c>
      <c r="K233" s="18">
        <f>+K227+1</f>
        <v>39</v>
      </c>
      <c r="L233" s="16" t="s">
        <v>31</v>
      </c>
      <c r="M233" s="16" t="s">
        <v>32</v>
      </c>
      <c r="N233" s="16" t="s">
        <v>37</v>
      </c>
      <c r="O233" s="16" t="s">
        <v>33</v>
      </c>
      <c r="P233" s="16" t="s">
        <v>34</v>
      </c>
      <c r="Q233" s="16" t="s">
        <v>35</v>
      </c>
      <c r="R233" s="16" t="str">
        <f>CONCATENATE("X",H233)</f>
        <v>X0</v>
      </c>
      <c r="S233" s="16" t="s">
        <v>36</v>
      </c>
    </row>
    <row r="234" spans="1:19" ht="15.6" x14ac:dyDescent="0.25">
      <c r="A234" s="185">
        <f>IF($E$2="X",0,IF(K235&gt;2,H233,K235))</f>
        <v>0</v>
      </c>
      <c r="B234" s="25"/>
      <c r="C234" s="21" t="str">
        <f>+CONCATENATE(I234," ",G234)</f>
        <v xml:space="preserve">a) </v>
      </c>
      <c r="D234" s="22"/>
      <c r="G234" s="34" t="str">
        <f>IF(J234="FIN","",LOOKUP(I233,DATOS!A:A,DATOS!J:J))</f>
        <v/>
      </c>
      <c r="I234" s="31" t="s">
        <v>53</v>
      </c>
      <c r="J234" s="37" t="str">
        <f>IF(J228="FIN","FIN",IF(J233=J227,"","FIN"))</f>
        <v>FIN</v>
      </c>
      <c r="K234" s="16" t="s">
        <v>5</v>
      </c>
      <c r="L234" s="16">
        <f>IF(M234&gt;0,0,P234)</f>
        <v>0</v>
      </c>
      <c r="M234" s="16">
        <f>IF(P235&gt;0,1,0)</f>
        <v>0</v>
      </c>
      <c r="N234" s="16">
        <f>IF(M234=1,-1/COUNTA(Q234:Q237),0)</f>
        <v>0</v>
      </c>
      <c r="O234" s="16">
        <f>COUNTA(B234:B237)</f>
        <v>0</v>
      </c>
      <c r="P234" s="16">
        <f>COUNTIF(R234:R237,R233)</f>
        <v>0</v>
      </c>
      <c r="Q234" s="17" t="s">
        <v>0</v>
      </c>
      <c r="R234" s="16" t="str">
        <f>CONCATENATE(B234,Q234)</f>
        <v>A</v>
      </c>
      <c r="S234" s="16">
        <f>IF(P234&gt;0,P234+O234,O234*3)</f>
        <v>0</v>
      </c>
    </row>
    <row r="235" spans="1:19" ht="15.6" x14ac:dyDescent="0.25">
      <c r="A235" s="185"/>
      <c r="B235" s="25"/>
      <c r="C235" s="21" t="str">
        <f>+CONCATENATE(I235," ",G235)</f>
        <v xml:space="preserve">b) </v>
      </c>
      <c r="D235" s="22"/>
      <c r="G235" s="34" t="str">
        <f>IF(J234="FIN","",LOOKUP(I233,DATOS!A:A,DATOS!K:K))</f>
        <v/>
      </c>
      <c r="I235" s="31" t="s">
        <v>52</v>
      </c>
      <c r="K235" s="16">
        <f>S234</f>
        <v>0</v>
      </c>
      <c r="L235" s="16"/>
      <c r="M235" s="16"/>
      <c r="N235" s="16"/>
      <c r="O235" s="16"/>
      <c r="P235" s="16">
        <f>O234-P234</f>
        <v>0</v>
      </c>
      <c r="Q235" s="17" t="s">
        <v>1</v>
      </c>
      <c r="R235" s="16" t="str">
        <f>CONCATENATE(B235,Q235)</f>
        <v>B</v>
      </c>
      <c r="S235" s="16"/>
    </row>
    <row r="236" spans="1:19" ht="15.6" x14ac:dyDescent="0.25">
      <c r="A236" s="185"/>
      <c r="B236" s="25"/>
      <c r="C236" s="21" t="str">
        <f>+CONCATENATE(I236," ",G236)</f>
        <v xml:space="preserve">c) </v>
      </c>
      <c r="D236" s="22"/>
      <c r="G236" s="34" t="str">
        <f>IF(J234="FIN","",LOOKUP(I233,DATOS!A:A,DATOS!L:L))</f>
        <v/>
      </c>
      <c r="I236" s="31" t="s">
        <v>51</v>
      </c>
      <c r="K236" s="16"/>
      <c r="L236" s="16"/>
      <c r="M236" s="16"/>
      <c r="N236" s="16"/>
      <c r="O236" s="16"/>
      <c r="P236" s="16"/>
      <c r="Q236" s="17" t="s">
        <v>2</v>
      </c>
      <c r="R236" s="16" t="str">
        <f>CONCATENATE(B236,Q236)</f>
        <v>C</v>
      </c>
      <c r="S236" s="16"/>
    </row>
    <row r="237" spans="1:19" ht="15.6" x14ac:dyDescent="0.25">
      <c r="A237" s="185"/>
      <c r="B237" s="25"/>
      <c r="C237" s="21" t="str">
        <f>+CONCATENATE(I237," ",G237)</f>
        <v xml:space="preserve">d) </v>
      </c>
      <c r="D237" s="22"/>
      <c r="G237" s="34" t="str">
        <f>IF(J234="FIN","",LOOKUP(I233,DATOS!A:A,DATOS!M:M))</f>
        <v/>
      </c>
      <c r="I237" s="31" t="s">
        <v>43</v>
      </c>
      <c r="K237" s="16"/>
      <c r="L237" s="16"/>
      <c r="M237" s="16"/>
      <c r="N237" s="16"/>
      <c r="O237" s="16"/>
      <c r="P237" s="16"/>
      <c r="Q237" s="17" t="s">
        <v>3</v>
      </c>
      <c r="R237" s="16" t="str">
        <f>CONCATENATE(B237,Q237)</f>
        <v>D</v>
      </c>
      <c r="S237" s="16"/>
    </row>
    <row r="238" spans="1:19" ht="15.6" x14ac:dyDescent="0.25">
      <c r="A238" s="9"/>
      <c r="B238" s="26"/>
      <c r="C238" s="23"/>
      <c r="D238" s="24"/>
      <c r="J238" s="15"/>
    </row>
    <row r="239" spans="1:19" ht="15.6" x14ac:dyDescent="0.25">
      <c r="A239" s="9"/>
      <c r="B239" s="27"/>
      <c r="C239" s="19" t="str">
        <f>+CONCATENATE(K239,".- ",G239)</f>
        <v xml:space="preserve">40.- </v>
      </c>
      <c r="D239" s="20"/>
      <c r="E239" s="9"/>
      <c r="F239" s="9"/>
      <c r="G239" s="36" t="str">
        <f>IF(J240="FIN","",LOOKUP(I239,DATOS!A:A,DATOS!G:G))</f>
        <v/>
      </c>
      <c r="H239" s="36">
        <f>IF(J240="FIN",0,LOOKUP(I239,DATOS!A:A,DATOS!N:N))</f>
        <v>0</v>
      </c>
      <c r="I239" s="31">
        <f>+I233+1</f>
        <v>595</v>
      </c>
      <c r="J239" s="56">
        <f>IF(LOOKUP(I239,DATOS!A:A,DATOS!C:C)=0,J233,(LOOKUP(I239,DATOS!A:A,DATOS!C:C)))</f>
        <v>11</v>
      </c>
      <c r="K239" s="18">
        <f>+K233+1</f>
        <v>40</v>
      </c>
      <c r="L239" s="16" t="s">
        <v>31</v>
      </c>
      <c r="M239" s="16" t="s">
        <v>32</v>
      </c>
      <c r="N239" s="16" t="s">
        <v>37</v>
      </c>
      <c r="O239" s="16" t="s">
        <v>33</v>
      </c>
      <c r="P239" s="16" t="s">
        <v>34</v>
      </c>
      <c r="Q239" s="16" t="s">
        <v>35</v>
      </c>
      <c r="R239" s="16" t="str">
        <f>CONCATENATE("X",H239)</f>
        <v>X0</v>
      </c>
      <c r="S239" s="16" t="s">
        <v>36</v>
      </c>
    </row>
    <row r="240" spans="1:19" ht="15.6" x14ac:dyDescent="0.25">
      <c r="A240" s="185">
        <f>IF($E$2="X",0,IF(K241&gt;2,H239,K241))</f>
        <v>0</v>
      </c>
      <c r="B240" s="25"/>
      <c r="C240" s="21" t="str">
        <f>+CONCATENATE(I240," ",G240)</f>
        <v xml:space="preserve">a) </v>
      </c>
      <c r="D240" s="22"/>
      <c r="G240" s="34" t="str">
        <f>IF(J240="FIN","",LOOKUP(I239,DATOS!A:A,DATOS!J:J))</f>
        <v/>
      </c>
      <c r="I240" s="31" t="s">
        <v>53</v>
      </c>
      <c r="J240" s="37" t="str">
        <f>IF(J234="FIN","FIN",IF(J239=J233,"","FIN"))</f>
        <v>FIN</v>
      </c>
      <c r="K240" s="16" t="s">
        <v>5</v>
      </c>
      <c r="L240" s="16">
        <f>IF(M240&gt;0,0,P240)</f>
        <v>0</v>
      </c>
      <c r="M240" s="16">
        <f>IF(P241&gt;0,1,0)</f>
        <v>0</v>
      </c>
      <c r="N240" s="16">
        <f>IF(M240=1,-1/COUNTA(Q240:Q243),0)</f>
        <v>0</v>
      </c>
      <c r="O240" s="16">
        <f>COUNTA(B240:B243)</f>
        <v>0</v>
      </c>
      <c r="P240" s="16">
        <f>COUNTIF(R240:R243,R239)</f>
        <v>0</v>
      </c>
      <c r="Q240" s="17" t="s">
        <v>0</v>
      </c>
      <c r="R240" s="16" t="str">
        <f>CONCATENATE(B240,Q240)</f>
        <v>A</v>
      </c>
      <c r="S240" s="16">
        <f>IF(P240&gt;0,P240+O240,O240*3)</f>
        <v>0</v>
      </c>
    </row>
    <row r="241" spans="1:19" ht="15.6" x14ac:dyDescent="0.25">
      <c r="A241" s="185"/>
      <c r="B241" s="25"/>
      <c r="C241" s="21" t="str">
        <f>+CONCATENATE(I241," ",G241)</f>
        <v xml:space="preserve">b) </v>
      </c>
      <c r="D241" s="22"/>
      <c r="G241" s="34" t="str">
        <f>IF(J240="FIN","",LOOKUP(I239,DATOS!A:A,DATOS!K:K))</f>
        <v/>
      </c>
      <c r="I241" s="31" t="s">
        <v>52</v>
      </c>
      <c r="K241" s="16">
        <f>S240</f>
        <v>0</v>
      </c>
      <c r="L241" s="16"/>
      <c r="M241" s="16"/>
      <c r="N241" s="16"/>
      <c r="O241" s="16"/>
      <c r="P241" s="16">
        <f>O240-P240</f>
        <v>0</v>
      </c>
      <c r="Q241" s="17" t="s">
        <v>1</v>
      </c>
      <c r="R241" s="16" t="str">
        <f>CONCATENATE(B241,Q241)</f>
        <v>B</v>
      </c>
      <c r="S241" s="16"/>
    </row>
    <row r="242" spans="1:19" ht="15.6" x14ac:dyDescent="0.25">
      <c r="A242" s="185"/>
      <c r="B242" s="25"/>
      <c r="C242" s="21" t="str">
        <f>+CONCATENATE(I242," ",G242)</f>
        <v xml:space="preserve">c) </v>
      </c>
      <c r="D242" s="22"/>
      <c r="G242" s="34" t="str">
        <f>IF(J240="FIN","",LOOKUP(I239,DATOS!A:A,DATOS!L:L))</f>
        <v/>
      </c>
      <c r="I242" s="31" t="s">
        <v>51</v>
      </c>
      <c r="K242" s="16"/>
      <c r="L242" s="16"/>
      <c r="M242" s="16"/>
      <c r="N242" s="16"/>
      <c r="O242" s="16"/>
      <c r="P242" s="16"/>
      <c r="Q242" s="17" t="s">
        <v>2</v>
      </c>
      <c r="R242" s="16" t="str">
        <f>CONCATENATE(B242,Q242)</f>
        <v>C</v>
      </c>
      <c r="S242" s="16"/>
    </row>
    <row r="243" spans="1:19" ht="15.6" x14ac:dyDescent="0.25">
      <c r="A243" s="185"/>
      <c r="B243" s="25"/>
      <c r="C243" s="21" t="str">
        <f>+CONCATENATE(I243," ",G243)</f>
        <v xml:space="preserve">d) </v>
      </c>
      <c r="D243" s="22"/>
      <c r="G243" s="34" t="str">
        <f>IF(J240="FIN","",LOOKUP(I239,DATOS!A:A,DATOS!M:M))</f>
        <v/>
      </c>
      <c r="I243" s="31" t="s">
        <v>43</v>
      </c>
      <c r="K243" s="16"/>
      <c r="L243" s="16"/>
      <c r="M243" s="16"/>
      <c r="N243" s="16"/>
      <c r="O243" s="16"/>
      <c r="P243" s="16"/>
      <c r="Q243" s="17" t="s">
        <v>3</v>
      </c>
      <c r="R243" s="16" t="str">
        <f>CONCATENATE(B243,Q243)</f>
        <v>D</v>
      </c>
      <c r="S243" s="16"/>
    </row>
    <row r="244" spans="1:19" ht="15.6" x14ac:dyDescent="0.25">
      <c r="A244" s="9"/>
      <c r="B244" s="26"/>
      <c r="C244" s="23"/>
      <c r="D244" s="24"/>
      <c r="J244" s="15"/>
    </row>
    <row r="245" spans="1:19" ht="15.6" x14ac:dyDescent="0.25">
      <c r="A245" s="9"/>
      <c r="B245" s="27"/>
      <c r="C245" s="19" t="str">
        <f>+CONCATENATE(K245,".- ",G245)</f>
        <v xml:space="preserve">41.- </v>
      </c>
      <c r="D245" s="20"/>
      <c r="E245" s="9"/>
      <c r="F245" s="9"/>
      <c r="G245" s="36" t="str">
        <f>IF(J246="FIN","",LOOKUP(I245,DATOS!A:A,DATOS!G:G))</f>
        <v/>
      </c>
      <c r="H245" s="36">
        <f>IF(J246="FIN",0,LOOKUP(I245,DATOS!A:A,DATOS!N:N))</f>
        <v>0</v>
      </c>
      <c r="I245" s="31">
        <f>+I239+1</f>
        <v>596</v>
      </c>
      <c r="J245" s="56">
        <f>IF(LOOKUP(I245,DATOS!A:A,DATOS!C:C)=0,J239,(LOOKUP(I245,DATOS!A:A,DATOS!C:C)))</f>
        <v>11</v>
      </c>
      <c r="K245" s="18">
        <f>+K239+1</f>
        <v>41</v>
      </c>
      <c r="L245" s="16" t="s">
        <v>31</v>
      </c>
      <c r="M245" s="16" t="s">
        <v>32</v>
      </c>
      <c r="N245" s="16" t="s">
        <v>37</v>
      </c>
      <c r="O245" s="16" t="s">
        <v>33</v>
      </c>
      <c r="P245" s="16" t="s">
        <v>34</v>
      </c>
      <c r="Q245" s="16" t="s">
        <v>35</v>
      </c>
      <c r="R245" s="16" t="str">
        <f>CONCATENATE("X",H245)</f>
        <v>X0</v>
      </c>
      <c r="S245" s="16" t="s">
        <v>36</v>
      </c>
    </row>
    <row r="246" spans="1:19" ht="15.6" x14ac:dyDescent="0.25">
      <c r="A246" s="185">
        <f>IF($E$2="X",0,IF(K247&gt;2,H245,K247))</f>
        <v>0</v>
      </c>
      <c r="B246" s="25"/>
      <c r="C246" s="21" t="str">
        <f>+CONCATENATE(I246," ",G246)</f>
        <v xml:space="preserve">a) </v>
      </c>
      <c r="D246" s="22"/>
      <c r="G246" s="34" t="str">
        <f>IF(J246="FIN","",LOOKUP(I245,DATOS!A:A,DATOS!J:J))</f>
        <v/>
      </c>
      <c r="I246" s="31" t="s">
        <v>53</v>
      </c>
      <c r="J246" s="37" t="str">
        <f>IF(J240="FIN","FIN",IF(J245=J239,"","FIN"))</f>
        <v>FIN</v>
      </c>
      <c r="K246" s="16" t="s">
        <v>5</v>
      </c>
      <c r="L246" s="16">
        <f>IF(M246&gt;0,0,P246)</f>
        <v>0</v>
      </c>
      <c r="M246" s="16">
        <f>IF(P247&gt;0,1,0)</f>
        <v>0</v>
      </c>
      <c r="N246" s="16">
        <f>IF(M246=1,-1/COUNTA(Q246:Q249),0)</f>
        <v>0</v>
      </c>
      <c r="O246" s="16">
        <f>COUNTA(B246:B249)</f>
        <v>0</v>
      </c>
      <c r="P246" s="16">
        <f>COUNTIF(R246:R249,R245)</f>
        <v>0</v>
      </c>
      <c r="Q246" s="17" t="s">
        <v>0</v>
      </c>
      <c r="R246" s="16" t="str">
        <f>CONCATENATE(B246,Q246)</f>
        <v>A</v>
      </c>
      <c r="S246" s="16">
        <f>IF(P246&gt;0,P246+O246,O246*3)</f>
        <v>0</v>
      </c>
    </row>
    <row r="247" spans="1:19" ht="15.6" x14ac:dyDescent="0.25">
      <c r="A247" s="185"/>
      <c r="B247" s="25"/>
      <c r="C247" s="21" t="str">
        <f>+CONCATENATE(I247," ",G247)</f>
        <v xml:space="preserve">b) </v>
      </c>
      <c r="D247" s="22"/>
      <c r="G247" s="34" t="str">
        <f>IF(J246="FIN","",LOOKUP(I245,DATOS!A:A,DATOS!K:K))</f>
        <v/>
      </c>
      <c r="I247" s="31" t="s">
        <v>52</v>
      </c>
      <c r="K247" s="16">
        <f>S246</f>
        <v>0</v>
      </c>
      <c r="L247" s="16"/>
      <c r="M247" s="16"/>
      <c r="N247" s="16"/>
      <c r="O247" s="16"/>
      <c r="P247" s="16">
        <f>O246-P246</f>
        <v>0</v>
      </c>
      <c r="Q247" s="17" t="s">
        <v>1</v>
      </c>
      <c r="R247" s="16" t="str">
        <f>CONCATENATE(B247,Q247)</f>
        <v>B</v>
      </c>
      <c r="S247" s="16"/>
    </row>
    <row r="248" spans="1:19" ht="15.6" x14ac:dyDescent="0.25">
      <c r="A248" s="185"/>
      <c r="B248" s="25"/>
      <c r="C248" s="21" t="str">
        <f>+CONCATENATE(I248," ",G248)</f>
        <v xml:space="preserve">c) </v>
      </c>
      <c r="D248" s="22"/>
      <c r="G248" s="34" t="str">
        <f>IF(J246="FIN","",LOOKUP(I245,DATOS!A:A,DATOS!L:L))</f>
        <v/>
      </c>
      <c r="I248" s="31" t="s">
        <v>51</v>
      </c>
      <c r="K248" s="16"/>
      <c r="L248" s="16"/>
      <c r="M248" s="16"/>
      <c r="N248" s="16"/>
      <c r="O248" s="16"/>
      <c r="P248" s="16"/>
      <c r="Q248" s="17" t="s">
        <v>2</v>
      </c>
      <c r="R248" s="16" t="str">
        <f>CONCATENATE(B248,Q248)</f>
        <v>C</v>
      </c>
      <c r="S248" s="16"/>
    </row>
    <row r="249" spans="1:19" ht="15.6" x14ac:dyDescent="0.25">
      <c r="A249" s="185"/>
      <c r="B249" s="25"/>
      <c r="C249" s="21" t="str">
        <f>+CONCATENATE(I249," ",G249)</f>
        <v xml:space="preserve">d) </v>
      </c>
      <c r="D249" s="22"/>
      <c r="G249" s="34" t="str">
        <f>IF(J246="FIN","",LOOKUP(I245,DATOS!A:A,DATOS!M:M))</f>
        <v/>
      </c>
      <c r="I249" s="31" t="s">
        <v>43</v>
      </c>
      <c r="K249" s="16"/>
      <c r="L249" s="16"/>
      <c r="M249" s="16"/>
      <c r="N249" s="16"/>
      <c r="O249" s="16"/>
      <c r="P249" s="16"/>
      <c r="Q249" s="17" t="s">
        <v>3</v>
      </c>
      <c r="R249" s="16" t="str">
        <f>CONCATENATE(B249,Q249)</f>
        <v>D</v>
      </c>
      <c r="S249" s="16"/>
    </row>
    <row r="250" spans="1:19" ht="15.6" x14ac:dyDescent="0.25">
      <c r="A250" s="9"/>
      <c r="B250" s="26"/>
      <c r="C250" s="23"/>
      <c r="D250" s="24"/>
      <c r="J250" s="15"/>
    </row>
    <row r="251" spans="1:19" ht="15.6" x14ac:dyDescent="0.25">
      <c r="A251" s="9"/>
      <c r="B251" s="27"/>
      <c r="C251" s="19" t="str">
        <f>+CONCATENATE(K251,".- ",G251)</f>
        <v xml:space="preserve">42.- </v>
      </c>
      <c r="D251" s="20"/>
      <c r="E251" s="9"/>
      <c r="F251" s="9"/>
      <c r="G251" s="36" t="str">
        <f>IF(J252="FIN","",LOOKUP(I251,DATOS!A:A,DATOS!G:G))</f>
        <v/>
      </c>
      <c r="H251" s="36">
        <f>IF(J252="FIN",0,LOOKUP(I251,DATOS!A:A,DATOS!N:N))</f>
        <v>0</v>
      </c>
      <c r="I251" s="31">
        <f>+I245+1</f>
        <v>597</v>
      </c>
      <c r="J251" s="56">
        <f>IF(LOOKUP(I251,DATOS!A:A,DATOS!C:C)=0,J245,(LOOKUP(I251,DATOS!A:A,DATOS!C:C)))</f>
        <v>11</v>
      </c>
      <c r="K251" s="18">
        <f>+K245+1</f>
        <v>42</v>
      </c>
      <c r="L251" s="16" t="s">
        <v>31</v>
      </c>
      <c r="M251" s="16" t="s">
        <v>32</v>
      </c>
      <c r="N251" s="16" t="s">
        <v>37</v>
      </c>
      <c r="O251" s="16" t="s">
        <v>33</v>
      </c>
      <c r="P251" s="16" t="s">
        <v>34</v>
      </c>
      <c r="Q251" s="16" t="s">
        <v>35</v>
      </c>
      <c r="R251" s="16" t="str">
        <f>CONCATENATE("X",H251)</f>
        <v>X0</v>
      </c>
      <c r="S251" s="16" t="s">
        <v>36</v>
      </c>
    </row>
    <row r="252" spans="1:19" ht="15.6" x14ac:dyDescent="0.25">
      <c r="A252" s="185">
        <f>IF($E$2="X",0,IF(K253&gt;2,H251,K253))</f>
        <v>0</v>
      </c>
      <c r="B252" s="25"/>
      <c r="C252" s="21" t="str">
        <f>+CONCATENATE(I252," ",G252)</f>
        <v xml:space="preserve">a) </v>
      </c>
      <c r="D252" s="22"/>
      <c r="G252" s="34" t="str">
        <f>IF(J252="FIN","",LOOKUP(I251,DATOS!A:A,DATOS!J:J))</f>
        <v/>
      </c>
      <c r="I252" s="31" t="s">
        <v>53</v>
      </c>
      <c r="J252" s="37" t="str">
        <f>IF(J246="FIN","FIN",IF(J251=J245,"","FIN"))</f>
        <v>FIN</v>
      </c>
      <c r="K252" s="16" t="s">
        <v>5</v>
      </c>
      <c r="L252" s="16">
        <f>IF(M252&gt;0,0,P252)</f>
        <v>0</v>
      </c>
      <c r="M252" s="16">
        <f>IF(P253&gt;0,1,0)</f>
        <v>0</v>
      </c>
      <c r="N252" s="16">
        <f>IF(M252=1,-1/COUNTA(Q252:Q255),0)</f>
        <v>0</v>
      </c>
      <c r="O252" s="16">
        <f>COUNTA(B252:B255)</f>
        <v>0</v>
      </c>
      <c r="P252" s="16">
        <f>COUNTIF(R252:R255,R251)</f>
        <v>0</v>
      </c>
      <c r="Q252" s="17" t="s">
        <v>0</v>
      </c>
      <c r="R252" s="16" t="str">
        <f>CONCATENATE(B252,Q252)</f>
        <v>A</v>
      </c>
      <c r="S252" s="16">
        <f>IF(P252&gt;0,P252+O252,O252*3)</f>
        <v>0</v>
      </c>
    </row>
    <row r="253" spans="1:19" ht="15.6" x14ac:dyDescent="0.25">
      <c r="A253" s="185"/>
      <c r="B253" s="25"/>
      <c r="C253" s="21" t="str">
        <f>+CONCATENATE(I253," ",G253)</f>
        <v xml:space="preserve">b) </v>
      </c>
      <c r="D253" s="22"/>
      <c r="G253" s="34" t="str">
        <f>IF(J252="FIN","",LOOKUP(I251,DATOS!A:A,DATOS!K:K))</f>
        <v/>
      </c>
      <c r="I253" s="31" t="s">
        <v>52</v>
      </c>
      <c r="K253" s="16">
        <f>S252</f>
        <v>0</v>
      </c>
      <c r="L253" s="16"/>
      <c r="M253" s="16"/>
      <c r="N253" s="16"/>
      <c r="O253" s="16"/>
      <c r="P253" s="16">
        <f>O252-P252</f>
        <v>0</v>
      </c>
      <c r="Q253" s="17" t="s">
        <v>1</v>
      </c>
      <c r="R253" s="16" t="str">
        <f>CONCATENATE(B253,Q253)</f>
        <v>B</v>
      </c>
      <c r="S253" s="16"/>
    </row>
    <row r="254" spans="1:19" ht="15.6" x14ac:dyDescent="0.25">
      <c r="A254" s="185"/>
      <c r="B254" s="25"/>
      <c r="C254" s="21" t="str">
        <f>+CONCATENATE(I254," ",G254)</f>
        <v xml:space="preserve">c) </v>
      </c>
      <c r="D254" s="22"/>
      <c r="G254" s="34" t="str">
        <f>IF(J252="FIN","",LOOKUP(I251,DATOS!A:A,DATOS!L:L))</f>
        <v/>
      </c>
      <c r="I254" s="31" t="s">
        <v>51</v>
      </c>
      <c r="K254" s="16"/>
      <c r="L254" s="16"/>
      <c r="M254" s="16"/>
      <c r="N254" s="16"/>
      <c r="O254" s="16"/>
      <c r="P254" s="16"/>
      <c r="Q254" s="17" t="s">
        <v>2</v>
      </c>
      <c r="R254" s="16" t="str">
        <f>CONCATENATE(B254,Q254)</f>
        <v>C</v>
      </c>
      <c r="S254" s="16"/>
    </row>
    <row r="255" spans="1:19" ht="15.6" x14ac:dyDescent="0.25">
      <c r="A255" s="185"/>
      <c r="B255" s="25"/>
      <c r="C255" s="21" t="str">
        <f>+CONCATENATE(I255," ",G255)</f>
        <v xml:space="preserve">d) </v>
      </c>
      <c r="D255" s="22"/>
      <c r="G255" s="34" t="str">
        <f>IF(J252="FIN","",LOOKUP(I251,DATOS!A:A,DATOS!M:M))</f>
        <v/>
      </c>
      <c r="I255" s="31" t="s">
        <v>43</v>
      </c>
      <c r="K255" s="16"/>
      <c r="L255" s="16"/>
      <c r="M255" s="16"/>
      <c r="N255" s="16"/>
      <c r="O255" s="16"/>
      <c r="P255" s="16"/>
      <c r="Q255" s="17" t="s">
        <v>3</v>
      </c>
      <c r="R255" s="16" t="str">
        <f>CONCATENATE(B255,Q255)</f>
        <v>D</v>
      </c>
      <c r="S255" s="16"/>
    </row>
    <row r="256" spans="1:19" ht="15.6" x14ac:dyDescent="0.25">
      <c r="A256" s="9"/>
      <c r="B256" s="26"/>
      <c r="C256" s="23"/>
      <c r="D256" s="24"/>
      <c r="J256" s="15"/>
    </row>
    <row r="257" spans="1:19" ht="15.6" x14ac:dyDescent="0.25">
      <c r="A257" s="9"/>
      <c r="B257" s="27"/>
      <c r="C257" s="19" t="str">
        <f>+CONCATENATE(K257,".- ",G257)</f>
        <v xml:space="preserve">43.- </v>
      </c>
      <c r="D257" s="20"/>
      <c r="E257" s="9"/>
      <c r="F257" s="9"/>
      <c r="G257" s="36" t="str">
        <f>IF(J258="FIN","",LOOKUP(I257,DATOS!A:A,DATOS!G:G))</f>
        <v/>
      </c>
      <c r="H257" s="36">
        <f>IF(J258="FIN",0,LOOKUP(I257,DATOS!A:A,DATOS!N:N))</f>
        <v>0</v>
      </c>
      <c r="I257" s="31">
        <f>+I251+1</f>
        <v>598</v>
      </c>
      <c r="J257" s="56">
        <f>IF(LOOKUP(I257,DATOS!A:A,DATOS!C:C)=0,J251,(LOOKUP(I257,DATOS!A:A,DATOS!C:C)))</f>
        <v>11</v>
      </c>
      <c r="K257" s="18">
        <f>+K251+1</f>
        <v>43</v>
      </c>
      <c r="L257" s="16" t="s">
        <v>31</v>
      </c>
      <c r="M257" s="16" t="s">
        <v>32</v>
      </c>
      <c r="N257" s="16" t="s">
        <v>37</v>
      </c>
      <c r="O257" s="16" t="s">
        <v>33</v>
      </c>
      <c r="P257" s="16" t="s">
        <v>34</v>
      </c>
      <c r="Q257" s="16" t="s">
        <v>35</v>
      </c>
      <c r="R257" s="16" t="str">
        <f>CONCATENATE("X",H257)</f>
        <v>X0</v>
      </c>
      <c r="S257" s="16" t="s">
        <v>36</v>
      </c>
    </row>
    <row r="258" spans="1:19" ht="15.6" x14ac:dyDescent="0.25">
      <c r="A258" s="185">
        <f>IF($E$2="X",0,IF(K259&gt;2,H257,K259))</f>
        <v>0</v>
      </c>
      <c r="B258" s="25"/>
      <c r="C258" s="21" t="str">
        <f>+CONCATENATE(I258," ",G258)</f>
        <v xml:space="preserve">a) </v>
      </c>
      <c r="D258" s="22"/>
      <c r="G258" s="34" t="str">
        <f>IF(J258="FIN","",LOOKUP(I257,DATOS!A:A,DATOS!J:J))</f>
        <v/>
      </c>
      <c r="I258" s="31" t="s">
        <v>53</v>
      </c>
      <c r="J258" s="37" t="str">
        <f>IF(J252="FIN","FIN",IF(J257=J251,"","FIN"))</f>
        <v>FIN</v>
      </c>
      <c r="K258" s="16" t="s">
        <v>5</v>
      </c>
      <c r="L258" s="16">
        <f>IF(M258&gt;0,0,P258)</f>
        <v>0</v>
      </c>
      <c r="M258" s="16">
        <f>IF(P259&gt;0,1,0)</f>
        <v>0</v>
      </c>
      <c r="N258" s="16">
        <f>IF(M258=1,-1/COUNTA(Q258:Q261),0)</f>
        <v>0</v>
      </c>
      <c r="O258" s="16">
        <f>COUNTA(B258:B261)</f>
        <v>0</v>
      </c>
      <c r="P258" s="16">
        <f>COUNTIF(R258:R261,R257)</f>
        <v>0</v>
      </c>
      <c r="Q258" s="17" t="s">
        <v>0</v>
      </c>
      <c r="R258" s="16" t="str">
        <f>CONCATENATE(B258,Q258)</f>
        <v>A</v>
      </c>
      <c r="S258" s="16">
        <f>IF(P258&gt;0,P258+O258,O258*3)</f>
        <v>0</v>
      </c>
    </row>
    <row r="259" spans="1:19" ht="15.6" x14ac:dyDescent="0.25">
      <c r="A259" s="185"/>
      <c r="B259" s="25"/>
      <c r="C259" s="21" t="str">
        <f>+CONCATENATE(I259," ",G259)</f>
        <v xml:space="preserve">b) </v>
      </c>
      <c r="D259" s="22"/>
      <c r="G259" s="34" t="str">
        <f>IF(J258="FIN","",LOOKUP(I257,DATOS!A:A,DATOS!K:K))</f>
        <v/>
      </c>
      <c r="I259" s="31" t="s">
        <v>52</v>
      </c>
      <c r="K259" s="16">
        <f>S258</f>
        <v>0</v>
      </c>
      <c r="L259" s="16"/>
      <c r="M259" s="16"/>
      <c r="N259" s="16"/>
      <c r="O259" s="16"/>
      <c r="P259" s="16">
        <f>O258-P258</f>
        <v>0</v>
      </c>
      <c r="Q259" s="17" t="s">
        <v>1</v>
      </c>
      <c r="R259" s="16" t="str">
        <f>CONCATENATE(B259,Q259)</f>
        <v>B</v>
      </c>
      <c r="S259" s="16"/>
    </row>
    <row r="260" spans="1:19" ht="15.6" x14ac:dyDescent="0.25">
      <c r="A260" s="185"/>
      <c r="B260" s="25"/>
      <c r="C260" s="21" t="str">
        <f>+CONCATENATE(I260," ",G260)</f>
        <v xml:space="preserve">c) </v>
      </c>
      <c r="D260" s="22"/>
      <c r="G260" s="34" t="str">
        <f>IF(J258="FIN","",LOOKUP(I257,DATOS!A:A,DATOS!L:L))</f>
        <v/>
      </c>
      <c r="I260" s="31" t="s">
        <v>51</v>
      </c>
      <c r="K260" s="16"/>
      <c r="L260" s="16"/>
      <c r="M260" s="16"/>
      <c r="N260" s="16"/>
      <c r="O260" s="16"/>
      <c r="P260" s="16"/>
      <c r="Q260" s="17" t="s">
        <v>2</v>
      </c>
      <c r="R260" s="16" t="str">
        <f>CONCATENATE(B260,Q260)</f>
        <v>C</v>
      </c>
      <c r="S260" s="16"/>
    </row>
    <row r="261" spans="1:19" ht="15.6" x14ac:dyDescent="0.25">
      <c r="A261" s="185"/>
      <c r="B261" s="25"/>
      <c r="C261" s="21" t="str">
        <f>+CONCATENATE(I261," ",G261)</f>
        <v xml:space="preserve">d) </v>
      </c>
      <c r="D261" s="22"/>
      <c r="G261" s="34" t="str">
        <f>IF(J258="FIN","",LOOKUP(I257,DATOS!A:A,DATOS!M:M))</f>
        <v/>
      </c>
      <c r="I261" s="31" t="s">
        <v>43</v>
      </c>
      <c r="K261" s="16"/>
      <c r="L261" s="16"/>
      <c r="M261" s="16"/>
      <c r="N261" s="16"/>
      <c r="O261" s="16"/>
      <c r="P261" s="16"/>
      <c r="Q261" s="17" t="s">
        <v>3</v>
      </c>
      <c r="R261" s="16" t="str">
        <f>CONCATENATE(B261,Q261)</f>
        <v>D</v>
      </c>
      <c r="S261" s="16"/>
    </row>
    <row r="262" spans="1:19" ht="15.6" x14ac:dyDescent="0.25">
      <c r="A262" s="9"/>
      <c r="B262" s="26"/>
      <c r="C262" s="23"/>
      <c r="D262" s="24"/>
      <c r="J262" s="15"/>
    </row>
    <row r="263" spans="1:19" ht="15.6" x14ac:dyDescent="0.25">
      <c r="A263" s="9"/>
      <c r="B263" s="27"/>
      <c r="C263" s="19" t="str">
        <f>+CONCATENATE(K263,".- ",G263)</f>
        <v xml:space="preserve">44.- </v>
      </c>
      <c r="D263" s="20"/>
      <c r="E263" s="9"/>
      <c r="F263" s="9"/>
      <c r="G263" s="36" t="str">
        <f>IF(J264="FIN","",LOOKUP(I263,DATOS!A:A,DATOS!G:G))</f>
        <v/>
      </c>
      <c r="H263" s="36">
        <f>IF(J264="FIN",0,LOOKUP(I263,DATOS!A:A,DATOS!N:N))</f>
        <v>0</v>
      </c>
      <c r="I263" s="31">
        <f>+I257+1</f>
        <v>599</v>
      </c>
      <c r="J263" s="56">
        <f>IF(LOOKUP(I263,DATOS!A:A,DATOS!C:C)=0,J257,(LOOKUP(I263,DATOS!A:A,DATOS!C:C)))</f>
        <v>11</v>
      </c>
      <c r="K263" s="18">
        <f>+K257+1</f>
        <v>44</v>
      </c>
      <c r="L263" s="16" t="s">
        <v>31</v>
      </c>
      <c r="M263" s="16" t="s">
        <v>32</v>
      </c>
      <c r="N263" s="16" t="s">
        <v>37</v>
      </c>
      <c r="O263" s="16" t="s">
        <v>33</v>
      </c>
      <c r="P263" s="16" t="s">
        <v>34</v>
      </c>
      <c r="Q263" s="16" t="s">
        <v>35</v>
      </c>
      <c r="R263" s="16" t="str">
        <f>CONCATENATE("X",H263)</f>
        <v>X0</v>
      </c>
      <c r="S263" s="16" t="s">
        <v>36</v>
      </c>
    </row>
    <row r="264" spans="1:19" ht="15.6" x14ac:dyDescent="0.25">
      <c r="A264" s="185">
        <f>IF($E$2="X",0,IF(K265&gt;2,H263,K265))</f>
        <v>0</v>
      </c>
      <c r="B264" s="25"/>
      <c r="C264" s="21" t="str">
        <f>+CONCATENATE(I264," ",G264)</f>
        <v xml:space="preserve">a) </v>
      </c>
      <c r="D264" s="22"/>
      <c r="G264" s="34" t="str">
        <f>IF(J264="FIN","",LOOKUP(I263,DATOS!A:A,DATOS!J:J))</f>
        <v/>
      </c>
      <c r="I264" s="31" t="s">
        <v>53</v>
      </c>
      <c r="J264" s="37" t="str">
        <f>IF(J258="FIN","FIN",IF(J263=J257,"","FIN"))</f>
        <v>FIN</v>
      </c>
      <c r="K264" s="16" t="s">
        <v>5</v>
      </c>
      <c r="L264" s="16">
        <f>IF(M264&gt;0,0,P264)</f>
        <v>0</v>
      </c>
      <c r="M264" s="16">
        <f>IF(P265&gt;0,1,0)</f>
        <v>0</v>
      </c>
      <c r="N264" s="16">
        <f>IF(M264=1,-1/COUNTA(Q264:Q267),0)</f>
        <v>0</v>
      </c>
      <c r="O264" s="16">
        <f>COUNTA(B264:B267)</f>
        <v>0</v>
      </c>
      <c r="P264" s="16">
        <f>COUNTIF(R264:R267,R263)</f>
        <v>0</v>
      </c>
      <c r="Q264" s="17" t="s">
        <v>0</v>
      </c>
      <c r="R264" s="16" t="str">
        <f>CONCATENATE(B264,Q264)</f>
        <v>A</v>
      </c>
      <c r="S264" s="16">
        <f>IF(P264&gt;0,P264+O264,O264*3)</f>
        <v>0</v>
      </c>
    </row>
    <row r="265" spans="1:19" ht="15.6" x14ac:dyDescent="0.25">
      <c r="A265" s="185"/>
      <c r="B265" s="25"/>
      <c r="C265" s="21" t="str">
        <f>+CONCATENATE(I265," ",G265)</f>
        <v xml:space="preserve">b) </v>
      </c>
      <c r="D265" s="22"/>
      <c r="G265" s="34" t="str">
        <f>IF(J264="FIN","",LOOKUP(I263,DATOS!A:A,DATOS!K:K))</f>
        <v/>
      </c>
      <c r="I265" s="31" t="s">
        <v>52</v>
      </c>
      <c r="K265" s="16">
        <f>S264</f>
        <v>0</v>
      </c>
      <c r="L265" s="16"/>
      <c r="M265" s="16"/>
      <c r="N265" s="16"/>
      <c r="O265" s="16"/>
      <c r="P265" s="16">
        <f>O264-P264</f>
        <v>0</v>
      </c>
      <c r="Q265" s="17" t="s">
        <v>1</v>
      </c>
      <c r="R265" s="16" t="str">
        <f>CONCATENATE(B265,Q265)</f>
        <v>B</v>
      </c>
      <c r="S265" s="16"/>
    </row>
    <row r="266" spans="1:19" ht="15.6" x14ac:dyDescent="0.25">
      <c r="A266" s="185"/>
      <c r="B266" s="25"/>
      <c r="C266" s="21" t="str">
        <f>+CONCATENATE(I266," ",G266)</f>
        <v xml:space="preserve">c) </v>
      </c>
      <c r="D266" s="22"/>
      <c r="G266" s="34" t="str">
        <f>IF(J264="FIN","",LOOKUP(I263,DATOS!A:A,DATOS!L:L))</f>
        <v/>
      </c>
      <c r="I266" s="31" t="s">
        <v>51</v>
      </c>
      <c r="K266" s="16"/>
      <c r="L266" s="16"/>
      <c r="M266" s="16"/>
      <c r="N266" s="16"/>
      <c r="O266" s="16"/>
      <c r="P266" s="16"/>
      <c r="Q266" s="17" t="s">
        <v>2</v>
      </c>
      <c r="R266" s="16" t="str">
        <f>CONCATENATE(B266,Q266)</f>
        <v>C</v>
      </c>
      <c r="S266" s="16"/>
    </row>
    <row r="267" spans="1:19" ht="15.6" x14ac:dyDescent="0.25">
      <c r="A267" s="185"/>
      <c r="B267" s="25"/>
      <c r="C267" s="21" t="str">
        <f>+CONCATENATE(I267," ",G267)</f>
        <v xml:space="preserve">d) </v>
      </c>
      <c r="D267" s="22"/>
      <c r="G267" s="34" t="str">
        <f>IF(J264="FIN","",LOOKUP(I263,DATOS!A:A,DATOS!M:M))</f>
        <v/>
      </c>
      <c r="I267" s="31" t="s">
        <v>43</v>
      </c>
      <c r="K267" s="16"/>
      <c r="L267" s="16"/>
      <c r="M267" s="16"/>
      <c r="N267" s="16"/>
      <c r="O267" s="16"/>
      <c r="P267" s="16"/>
      <c r="Q267" s="17" t="s">
        <v>3</v>
      </c>
      <c r="R267" s="16" t="str">
        <f>CONCATENATE(B267,Q267)</f>
        <v>D</v>
      </c>
      <c r="S267" s="16"/>
    </row>
    <row r="268" spans="1:19" ht="15.6" x14ac:dyDescent="0.25">
      <c r="A268" s="9"/>
      <c r="B268" s="26"/>
      <c r="C268" s="23"/>
      <c r="D268" s="24"/>
      <c r="J268" s="15"/>
    </row>
    <row r="269" spans="1:19" ht="15.6" x14ac:dyDescent="0.25">
      <c r="A269" s="9"/>
      <c r="B269" s="27"/>
      <c r="C269" s="19" t="str">
        <f>+CONCATENATE(K269,".- ",G269)</f>
        <v xml:space="preserve">45.- </v>
      </c>
      <c r="D269" s="20"/>
      <c r="E269" s="9"/>
      <c r="F269" s="9"/>
      <c r="G269" s="36" t="str">
        <f>IF(J270="FIN","",LOOKUP(I269,DATOS!A:A,DATOS!G:G))</f>
        <v/>
      </c>
      <c r="H269" s="36">
        <f>IF(J270="FIN",0,LOOKUP(I269,DATOS!A:A,DATOS!N:N))</f>
        <v>0</v>
      </c>
      <c r="I269" s="31">
        <f>+I263+1</f>
        <v>600</v>
      </c>
      <c r="J269" s="56">
        <f>IF(LOOKUP(I269,DATOS!A:A,DATOS!C:C)=0,J263,(LOOKUP(I269,DATOS!A:A,DATOS!C:C)))</f>
        <v>11</v>
      </c>
      <c r="K269" s="18">
        <f>+K263+1</f>
        <v>45</v>
      </c>
      <c r="L269" s="16" t="s">
        <v>31</v>
      </c>
      <c r="M269" s="16" t="s">
        <v>32</v>
      </c>
      <c r="N269" s="16" t="s">
        <v>37</v>
      </c>
      <c r="O269" s="16" t="s">
        <v>33</v>
      </c>
      <c r="P269" s="16" t="s">
        <v>34</v>
      </c>
      <c r="Q269" s="16" t="s">
        <v>35</v>
      </c>
      <c r="R269" s="16" t="str">
        <f>CONCATENATE("X",H269)</f>
        <v>X0</v>
      </c>
      <c r="S269" s="16" t="s">
        <v>36</v>
      </c>
    </row>
    <row r="270" spans="1:19" ht="15.6" x14ac:dyDescent="0.25">
      <c r="A270" s="185">
        <f>IF($E$2="X",0,IF(K271&gt;2,H269,K271))</f>
        <v>0</v>
      </c>
      <c r="B270" s="25"/>
      <c r="C270" s="21" t="str">
        <f>+CONCATENATE(I270," ",G270)</f>
        <v xml:space="preserve">a) </v>
      </c>
      <c r="D270" s="22"/>
      <c r="G270" s="34" t="str">
        <f>IF(J270="FIN","",LOOKUP(I269,DATOS!A:A,DATOS!J:J))</f>
        <v/>
      </c>
      <c r="I270" s="31" t="s">
        <v>53</v>
      </c>
      <c r="J270" s="37" t="str">
        <f>IF(J264="FIN","FIN",IF(J269=J263,"","FIN"))</f>
        <v>FIN</v>
      </c>
      <c r="K270" s="16" t="s">
        <v>5</v>
      </c>
      <c r="L270" s="16">
        <f>IF(M270&gt;0,0,P270)</f>
        <v>0</v>
      </c>
      <c r="M270" s="16">
        <f>IF(P271&gt;0,1,0)</f>
        <v>0</v>
      </c>
      <c r="N270" s="16">
        <f>IF(M270=1,-1/COUNTA(Q270:Q273),0)</f>
        <v>0</v>
      </c>
      <c r="O270" s="16">
        <f>COUNTA(B270:B273)</f>
        <v>0</v>
      </c>
      <c r="P270" s="16">
        <f>COUNTIF(R270:R273,R269)</f>
        <v>0</v>
      </c>
      <c r="Q270" s="17" t="s">
        <v>0</v>
      </c>
      <c r="R270" s="16" t="str">
        <f>CONCATENATE(B270,Q270)</f>
        <v>A</v>
      </c>
      <c r="S270" s="16">
        <f>IF(P270&gt;0,P270+O270,O270*3)</f>
        <v>0</v>
      </c>
    </row>
    <row r="271" spans="1:19" ht="15.6" x14ac:dyDescent="0.25">
      <c r="A271" s="185"/>
      <c r="B271" s="25"/>
      <c r="C271" s="21" t="str">
        <f>+CONCATENATE(I271," ",G271)</f>
        <v xml:space="preserve">b) </v>
      </c>
      <c r="D271" s="22"/>
      <c r="G271" s="34" t="str">
        <f>IF(J270="FIN","",LOOKUP(I269,DATOS!A:A,DATOS!K:K))</f>
        <v/>
      </c>
      <c r="I271" s="31" t="s">
        <v>52</v>
      </c>
      <c r="K271" s="16">
        <f>S270</f>
        <v>0</v>
      </c>
      <c r="L271" s="16"/>
      <c r="M271" s="16"/>
      <c r="N271" s="16"/>
      <c r="O271" s="16"/>
      <c r="P271" s="16">
        <f>O270-P270</f>
        <v>0</v>
      </c>
      <c r="Q271" s="17" t="s">
        <v>1</v>
      </c>
      <c r="R271" s="16" t="str">
        <f>CONCATENATE(B271,Q271)</f>
        <v>B</v>
      </c>
      <c r="S271" s="16"/>
    </row>
    <row r="272" spans="1:19" ht="15.6" x14ac:dyDescent="0.25">
      <c r="A272" s="185"/>
      <c r="B272" s="25"/>
      <c r="C272" s="21" t="str">
        <f>+CONCATENATE(I272," ",G272)</f>
        <v xml:space="preserve">c) </v>
      </c>
      <c r="D272" s="22"/>
      <c r="G272" s="34" t="str">
        <f>IF(J270="FIN","",LOOKUP(I269,DATOS!A:A,DATOS!L:L))</f>
        <v/>
      </c>
      <c r="I272" s="31" t="s">
        <v>51</v>
      </c>
      <c r="K272" s="16"/>
      <c r="L272" s="16"/>
      <c r="M272" s="16"/>
      <c r="N272" s="16"/>
      <c r="O272" s="16"/>
      <c r="P272" s="16"/>
      <c r="Q272" s="17" t="s">
        <v>2</v>
      </c>
      <c r="R272" s="16" t="str">
        <f>CONCATENATE(B272,Q272)</f>
        <v>C</v>
      </c>
      <c r="S272" s="16"/>
    </row>
    <row r="273" spans="1:19" ht="15.6" x14ac:dyDescent="0.25">
      <c r="A273" s="185"/>
      <c r="B273" s="25"/>
      <c r="C273" s="21" t="str">
        <f>+CONCATENATE(I273," ",G273)</f>
        <v xml:space="preserve">d) </v>
      </c>
      <c r="D273" s="22"/>
      <c r="G273" s="34" t="str">
        <f>IF(J270="FIN","",LOOKUP(I269,DATOS!A:A,DATOS!M:M))</f>
        <v/>
      </c>
      <c r="I273" s="31" t="s">
        <v>43</v>
      </c>
      <c r="K273" s="16"/>
      <c r="L273" s="16"/>
      <c r="M273" s="16"/>
      <c r="N273" s="16"/>
      <c r="O273" s="16"/>
      <c r="P273" s="16"/>
      <c r="Q273" s="17" t="s">
        <v>3</v>
      </c>
      <c r="R273" s="16" t="str">
        <f>CONCATENATE(B273,Q273)</f>
        <v>D</v>
      </c>
      <c r="S273" s="16"/>
    </row>
    <row r="274" spans="1:19" ht="15.6" x14ac:dyDescent="0.25">
      <c r="A274" s="9"/>
      <c r="B274" s="26"/>
      <c r="C274" s="23"/>
      <c r="D274" s="24"/>
      <c r="J274" s="15"/>
    </row>
    <row r="275" spans="1:19" ht="15.6" x14ac:dyDescent="0.25">
      <c r="A275" s="9"/>
      <c r="B275" s="27"/>
      <c r="C275" s="19" t="str">
        <f>+CONCATENATE(K275,".- ",G275)</f>
        <v xml:space="preserve">46.- </v>
      </c>
      <c r="D275" s="20"/>
      <c r="E275" s="9"/>
      <c r="F275" s="9"/>
      <c r="G275" s="36" t="str">
        <f>IF(J276="FIN","",LOOKUP(I275,DATOS!A:A,DATOS!G:G))</f>
        <v/>
      </c>
      <c r="H275" s="36">
        <f>IF(J276="FIN",0,LOOKUP(I275,DATOS!A:A,DATOS!N:N))</f>
        <v>0</v>
      </c>
      <c r="I275" s="31">
        <f>+I269+1</f>
        <v>601</v>
      </c>
      <c r="J275" s="56">
        <f>IF(LOOKUP(I275,DATOS!A:A,DATOS!C:C)=0,J269,(LOOKUP(I275,DATOS!A:A,DATOS!C:C)))</f>
        <v>11</v>
      </c>
      <c r="K275" s="18">
        <f>+K269+1</f>
        <v>46</v>
      </c>
      <c r="L275" s="16" t="s">
        <v>31</v>
      </c>
      <c r="M275" s="16" t="s">
        <v>32</v>
      </c>
      <c r="N275" s="16" t="s">
        <v>37</v>
      </c>
      <c r="O275" s="16" t="s">
        <v>33</v>
      </c>
      <c r="P275" s="16" t="s">
        <v>34</v>
      </c>
      <c r="Q275" s="16" t="s">
        <v>35</v>
      </c>
      <c r="R275" s="16" t="str">
        <f>CONCATENATE("X",H275)</f>
        <v>X0</v>
      </c>
      <c r="S275" s="16" t="s">
        <v>36</v>
      </c>
    </row>
    <row r="276" spans="1:19" ht="15.6" x14ac:dyDescent="0.25">
      <c r="A276" s="185">
        <f>IF($E$2="X",0,IF(K277&gt;2,H275,K277))</f>
        <v>0</v>
      </c>
      <c r="B276" s="25"/>
      <c r="C276" s="21" t="str">
        <f>+CONCATENATE(I276," ",G276)</f>
        <v xml:space="preserve">a) </v>
      </c>
      <c r="D276" s="22"/>
      <c r="G276" s="34" t="str">
        <f>IF(J276="FIN","",LOOKUP(I275,DATOS!A:A,DATOS!J:J))</f>
        <v/>
      </c>
      <c r="I276" s="31" t="s">
        <v>53</v>
      </c>
      <c r="J276" s="37" t="str">
        <f>IF(J270="FIN","FIN",IF(J275=J269,"","FIN"))</f>
        <v>FIN</v>
      </c>
      <c r="K276" s="16" t="s">
        <v>5</v>
      </c>
      <c r="L276" s="16">
        <f>IF(M276&gt;0,0,P276)</f>
        <v>0</v>
      </c>
      <c r="M276" s="16">
        <f>IF(P277&gt;0,1,0)</f>
        <v>0</v>
      </c>
      <c r="N276" s="16">
        <f>IF(M276=1,-1/COUNTA(Q276:Q279),0)</f>
        <v>0</v>
      </c>
      <c r="O276" s="16">
        <f>COUNTA(B276:B279)</f>
        <v>0</v>
      </c>
      <c r="P276" s="16">
        <f>COUNTIF(R276:R279,R275)</f>
        <v>0</v>
      </c>
      <c r="Q276" s="17" t="s">
        <v>0</v>
      </c>
      <c r="R276" s="16" t="str">
        <f>CONCATENATE(B276,Q276)</f>
        <v>A</v>
      </c>
      <c r="S276" s="16">
        <f>IF(P276&gt;0,P276+O276,O276*3)</f>
        <v>0</v>
      </c>
    </row>
    <row r="277" spans="1:19" ht="15.6" x14ac:dyDescent="0.25">
      <c r="A277" s="185"/>
      <c r="B277" s="25"/>
      <c r="C277" s="21" t="str">
        <f>+CONCATENATE(I277," ",G277)</f>
        <v xml:space="preserve">b) </v>
      </c>
      <c r="D277" s="22"/>
      <c r="G277" s="34" t="str">
        <f>IF(J276="FIN","",LOOKUP(I275,DATOS!A:A,DATOS!K:K))</f>
        <v/>
      </c>
      <c r="I277" s="31" t="s">
        <v>52</v>
      </c>
      <c r="K277" s="16">
        <f>S276</f>
        <v>0</v>
      </c>
      <c r="L277" s="16"/>
      <c r="M277" s="16"/>
      <c r="N277" s="16"/>
      <c r="O277" s="16"/>
      <c r="P277" s="16">
        <f>O276-P276</f>
        <v>0</v>
      </c>
      <c r="Q277" s="17" t="s">
        <v>1</v>
      </c>
      <c r="R277" s="16" t="str">
        <f>CONCATENATE(B277,Q277)</f>
        <v>B</v>
      </c>
      <c r="S277" s="16"/>
    </row>
    <row r="278" spans="1:19" ht="15.6" x14ac:dyDescent="0.25">
      <c r="A278" s="185"/>
      <c r="B278" s="25"/>
      <c r="C278" s="21" t="str">
        <f>+CONCATENATE(I278," ",G278)</f>
        <v xml:space="preserve">c) </v>
      </c>
      <c r="D278" s="22"/>
      <c r="G278" s="34" t="str">
        <f>IF(J276="FIN","",LOOKUP(I275,DATOS!A:A,DATOS!L:L))</f>
        <v/>
      </c>
      <c r="I278" s="31" t="s">
        <v>51</v>
      </c>
      <c r="K278" s="16"/>
      <c r="L278" s="16"/>
      <c r="M278" s="16"/>
      <c r="N278" s="16"/>
      <c r="O278" s="16"/>
      <c r="P278" s="16"/>
      <c r="Q278" s="17" t="s">
        <v>2</v>
      </c>
      <c r="R278" s="16" t="str">
        <f>CONCATENATE(B278,Q278)</f>
        <v>C</v>
      </c>
      <c r="S278" s="16"/>
    </row>
    <row r="279" spans="1:19" ht="15.6" x14ac:dyDescent="0.25">
      <c r="A279" s="185"/>
      <c r="B279" s="25"/>
      <c r="C279" s="21" t="str">
        <f>+CONCATENATE(I279," ",G279)</f>
        <v xml:space="preserve">d) </v>
      </c>
      <c r="D279" s="22"/>
      <c r="G279" s="34" t="str">
        <f>IF(J276="FIN","",LOOKUP(I275,DATOS!A:A,DATOS!M:M))</f>
        <v/>
      </c>
      <c r="I279" s="31" t="s">
        <v>43</v>
      </c>
      <c r="K279" s="16"/>
      <c r="L279" s="16"/>
      <c r="M279" s="16"/>
      <c r="N279" s="16"/>
      <c r="O279" s="16"/>
      <c r="P279" s="16"/>
      <c r="Q279" s="17" t="s">
        <v>3</v>
      </c>
      <c r="R279" s="16" t="str">
        <f>CONCATENATE(B279,Q279)</f>
        <v>D</v>
      </c>
      <c r="S279" s="16"/>
    </row>
    <row r="280" spans="1:19" ht="15.6" x14ac:dyDescent="0.25">
      <c r="A280" s="9"/>
      <c r="B280" s="26"/>
      <c r="C280" s="23"/>
      <c r="D280" s="24"/>
      <c r="J280" s="15"/>
    </row>
    <row r="281" spans="1:19" ht="15.6" x14ac:dyDescent="0.25">
      <c r="A281" s="9"/>
      <c r="B281" s="27"/>
      <c r="C281" s="19" t="str">
        <f>+CONCATENATE(K281,".- ",G281)</f>
        <v xml:space="preserve">47.- </v>
      </c>
      <c r="D281" s="20"/>
      <c r="E281" s="9"/>
      <c r="F281" s="9"/>
      <c r="G281" s="36" t="str">
        <f>IF(J282="FIN","",LOOKUP(I281,DATOS!A:A,DATOS!G:G))</f>
        <v/>
      </c>
      <c r="H281" s="36">
        <f>IF(J282="FIN",0,LOOKUP(I281,DATOS!A:A,DATOS!N:N))</f>
        <v>0</v>
      </c>
      <c r="I281" s="31">
        <f>+I275+1</f>
        <v>602</v>
      </c>
      <c r="J281" s="56">
        <f>IF(LOOKUP(I281,DATOS!A:A,DATOS!C:C)=0,J275,(LOOKUP(I281,DATOS!A:A,DATOS!C:C)))</f>
        <v>11</v>
      </c>
      <c r="K281" s="18">
        <f>+K275+1</f>
        <v>47</v>
      </c>
      <c r="L281" s="16" t="s">
        <v>31</v>
      </c>
      <c r="M281" s="16" t="s">
        <v>32</v>
      </c>
      <c r="N281" s="16" t="s">
        <v>37</v>
      </c>
      <c r="O281" s="16" t="s">
        <v>33</v>
      </c>
      <c r="P281" s="16" t="s">
        <v>34</v>
      </c>
      <c r="Q281" s="16" t="s">
        <v>35</v>
      </c>
      <c r="R281" s="16" t="str">
        <f>CONCATENATE("X",H281)</f>
        <v>X0</v>
      </c>
      <c r="S281" s="16" t="s">
        <v>36</v>
      </c>
    </row>
    <row r="282" spans="1:19" ht="15.6" x14ac:dyDescent="0.25">
      <c r="A282" s="185">
        <f>IF($E$2="X",0,IF(K283&gt;2,H281,K283))</f>
        <v>0</v>
      </c>
      <c r="B282" s="25"/>
      <c r="C282" s="21" t="str">
        <f>+CONCATENATE(I282," ",G282)</f>
        <v xml:space="preserve">a) </v>
      </c>
      <c r="D282" s="22"/>
      <c r="G282" s="34" t="str">
        <f>IF(J282="FIN","",LOOKUP(I281,DATOS!A:A,DATOS!J:J))</f>
        <v/>
      </c>
      <c r="I282" s="31" t="s">
        <v>53</v>
      </c>
      <c r="J282" s="37" t="str">
        <f>IF(J276="FIN","FIN",IF(J281=J275,"","FIN"))</f>
        <v>FIN</v>
      </c>
      <c r="K282" s="16" t="s">
        <v>5</v>
      </c>
      <c r="L282" s="16">
        <f>IF(M282&gt;0,0,P282)</f>
        <v>0</v>
      </c>
      <c r="M282" s="16">
        <f>IF(P283&gt;0,1,0)</f>
        <v>0</v>
      </c>
      <c r="N282" s="16">
        <f>IF(M282=1,-1/COUNTA(Q282:Q285),0)</f>
        <v>0</v>
      </c>
      <c r="O282" s="16">
        <f>COUNTA(B282:B285)</f>
        <v>0</v>
      </c>
      <c r="P282" s="16">
        <f>COUNTIF(R282:R285,R281)</f>
        <v>0</v>
      </c>
      <c r="Q282" s="17" t="s">
        <v>0</v>
      </c>
      <c r="R282" s="16" t="str">
        <f>CONCATENATE(B282,Q282)</f>
        <v>A</v>
      </c>
      <c r="S282" s="16">
        <f>IF(P282&gt;0,P282+O282,O282*3)</f>
        <v>0</v>
      </c>
    </row>
    <row r="283" spans="1:19" ht="15.6" x14ac:dyDescent="0.25">
      <c r="A283" s="185"/>
      <c r="B283" s="25"/>
      <c r="C283" s="21" t="str">
        <f>+CONCATENATE(I283," ",G283)</f>
        <v xml:space="preserve">b) </v>
      </c>
      <c r="D283" s="22"/>
      <c r="G283" s="34" t="str">
        <f>IF(J282="FIN","",LOOKUP(I281,DATOS!A:A,DATOS!K:K))</f>
        <v/>
      </c>
      <c r="I283" s="31" t="s">
        <v>52</v>
      </c>
      <c r="K283" s="16">
        <f>S282</f>
        <v>0</v>
      </c>
      <c r="L283" s="16"/>
      <c r="M283" s="16"/>
      <c r="N283" s="16"/>
      <c r="O283" s="16"/>
      <c r="P283" s="16">
        <f>O282-P282</f>
        <v>0</v>
      </c>
      <c r="Q283" s="17" t="s">
        <v>1</v>
      </c>
      <c r="R283" s="16" t="str">
        <f>CONCATENATE(B283,Q283)</f>
        <v>B</v>
      </c>
      <c r="S283" s="16"/>
    </row>
    <row r="284" spans="1:19" ht="15.6" x14ac:dyDescent="0.25">
      <c r="A284" s="185"/>
      <c r="B284" s="25"/>
      <c r="C284" s="21" t="str">
        <f>+CONCATENATE(I284," ",G284)</f>
        <v xml:space="preserve">c) </v>
      </c>
      <c r="D284" s="22"/>
      <c r="G284" s="34" t="str">
        <f>IF(J282="FIN","",LOOKUP(I281,DATOS!A:A,DATOS!L:L))</f>
        <v/>
      </c>
      <c r="I284" s="31" t="s">
        <v>51</v>
      </c>
      <c r="K284" s="16"/>
      <c r="L284" s="16"/>
      <c r="M284" s="16"/>
      <c r="N284" s="16"/>
      <c r="O284" s="16"/>
      <c r="P284" s="16"/>
      <c r="Q284" s="17" t="s">
        <v>2</v>
      </c>
      <c r="R284" s="16" t="str">
        <f>CONCATENATE(B284,Q284)</f>
        <v>C</v>
      </c>
      <c r="S284" s="16"/>
    </row>
    <row r="285" spans="1:19" ht="15.6" x14ac:dyDescent="0.25">
      <c r="A285" s="185"/>
      <c r="B285" s="25"/>
      <c r="C285" s="21" t="str">
        <f>+CONCATENATE(I285," ",G285)</f>
        <v xml:space="preserve">d) </v>
      </c>
      <c r="D285" s="22"/>
      <c r="G285" s="34" t="str">
        <f>IF(J282="FIN","",LOOKUP(I281,DATOS!A:A,DATOS!M:M))</f>
        <v/>
      </c>
      <c r="I285" s="31" t="s">
        <v>43</v>
      </c>
      <c r="K285" s="16"/>
      <c r="L285" s="16"/>
      <c r="M285" s="16"/>
      <c r="N285" s="16"/>
      <c r="O285" s="16"/>
      <c r="P285" s="16"/>
      <c r="Q285" s="17" t="s">
        <v>3</v>
      </c>
      <c r="R285" s="16" t="str">
        <f>CONCATENATE(B285,Q285)</f>
        <v>D</v>
      </c>
      <c r="S285" s="16"/>
    </row>
    <row r="286" spans="1:19" ht="15.6" x14ac:dyDescent="0.25">
      <c r="A286" s="9"/>
      <c r="B286" s="26"/>
      <c r="C286" s="23"/>
      <c r="D286" s="24"/>
      <c r="J286" s="15"/>
    </row>
    <row r="287" spans="1:19" ht="15.6" x14ac:dyDescent="0.25">
      <c r="A287" s="9"/>
      <c r="B287" s="27"/>
      <c r="C287" s="19" t="str">
        <f>+CONCATENATE(K287,".- ",G287)</f>
        <v xml:space="preserve">48.- </v>
      </c>
      <c r="D287" s="20"/>
      <c r="E287" s="9"/>
      <c r="F287" s="9"/>
      <c r="G287" s="36" t="str">
        <f>IF(J288="FIN","",LOOKUP(I287,DATOS!A:A,DATOS!G:G))</f>
        <v/>
      </c>
      <c r="H287" s="36">
        <f>IF(J288="FIN",0,LOOKUP(I287,DATOS!A:A,DATOS!N:N))</f>
        <v>0</v>
      </c>
      <c r="I287" s="31">
        <f>+I281+1</f>
        <v>603</v>
      </c>
      <c r="J287" s="56">
        <f>IF(LOOKUP(I287,DATOS!A:A,DATOS!C:C)=0,J281,(LOOKUP(I287,DATOS!A:A,DATOS!C:C)))</f>
        <v>11</v>
      </c>
      <c r="K287" s="18">
        <f>+K281+1</f>
        <v>48</v>
      </c>
      <c r="L287" s="16" t="s">
        <v>31</v>
      </c>
      <c r="M287" s="16" t="s">
        <v>32</v>
      </c>
      <c r="N287" s="16" t="s">
        <v>37</v>
      </c>
      <c r="O287" s="16" t="s">
        <v>33</v>
      </c>
      <c r="P287" s="16" t="s">
        <v>34</v>
      </c>
      <c r="Q287" s="16" t="s">
        <v>35</v>
      </c>
      <c r="R287" s="16" t="str">
        <f>CONCATENATE("X",H287)</f>
        <v>X0</v>
      </c>
      <c r="S287" s="16" t="s">
        <v>36</v>
      </c>
    </row>
    <row r="288" spans="1:19" ht="15.6" x14ac:dyDescent="0.25">
      <c r="A288" s="185">
        <f>IF($E$2="X",0,IF(K289&gt;2,H287,K289))</f>
        <v>0</v>
      </c>
      <c r="B288" s="25"/>
      <c r="C288" s="21" t="str">
        <f>+CONCATENATE(I288," ",G288)</f>
        <v xml:space="preserve">a) </v>
      </c>
      <c r="D288" s="22"/>
      <c r="G288" s="34" t="str">
        <f>IF(J288="FIN","",LOOKUP(I287,DATOS!A:A,DATOS!J:J))</f>
        <v/>
      </c>
      <c r="I288" s="31" t="s">
        <v>53</v>
      </c>
      <c r="J288" s="37" t="str">
        <f>IF(J282="FIN","FIN",IF(J287=J281,"","FIN"))</f>
        <v>FIN</v>
      </c>
      <c r="K288" s="16" t="s">
        <v>5</v>
      </c>
      <c r="L288" s="16">
        <f>IF(M288&gt;0,0,P288)</f>
        <v>0</v>
      </c>
      <c r="M288" s="16">
        <f>IF(P289&gt;0,1,0)</f>
        <v>0</v>
      </c>
      <c r="N288" s="16">
        <f>IF(M288=1,-1/COUNTA(Q288:Q291),0)</f>
        <v>0</v>
      </c>
      <c r="O288" s="16">
        <f>COUNTA(B288:B291)</f>
        <v>0</v>
      </c>
      <c r="P288" s="16">
        <f>COUNTIF(R288:R291,R287)</f>
        <v>0</v>
      </c>
      <c r="Q288" s="17" t="s">
        <v>0</v>
      </c>
      <c r="R288" s="16" t="str">
        <f>CONCATENATE(B288,Q288)</f>
        <v>A</v>
      </c>
      <c r="S288" s="16">
        <f>IF(P288&gt;0,P288+O288,O288*3)</f>
        <v>0</v>
      </c>
    </row>
    <row r="289" spans="1:19" ht="15.6" x14ac:dyDescent="0.25">
      <c r="A289" s="185"/>
      <c r="B289" s="25"/>
      <c r="C289" s="21" t="str">
        <f>+CONCATENATE(I289," ",G289)</f>
        <v xml:space="preserve">b) </v>
      </c>
      <c r="D289" s="22"/>
      <c r="G289" s="34" t="str">
        <f>IF(J288="FIN","",LOOKUP(I287,DATOS!A:A,DATOS!K:K))</f>
        <v/>
      </c>
      <c r="I289" s="31" t="s">
        <v>52</v>
      </c>
      <c r="K289" s="16">
        <f>S288</f>
        <v>0</v>
      </c>
      <c r="L289" s="16"/>
      <c r="M289" s="16"/>
      <c r="N289" s="16"/>
      <c r="O289" s="16"/>
      <c r="P289" s="16">
        <f>O288-P288</f>
        <v>0</v>
      </c>
      <c r="Q289" s="17" t="s">
        <v>1</v>
      </c>
      <c r="R289" s="16" t="str">
        <f>CONCATENATE(B289,Q289)</f>
        <v>B</v>
      </c>
      <c r="S289" s="16"/>
    </row>
    <row r="290" spans="1:19" ht="15.6" x14ac:dyDescent="0.25">
      <c r="A290" s="185"/>
      <c r="B290" s="25"/>
      <c r="C290" s="21" t="str">
        <f>+CONCATENATE(I290," ",G290)</f>
        <v xml:space="preserve">c) </v>
      </c>
      <c r="D290" s="22"/>
      <c r="G290" s="34" t="str">
        <f>IF(J288="FIN","",LOOKUP(I287,DATOS!A:A,DATOS!L:L))</f>
        <v/>
      </c>
      <c r="I290" s="31" t="s">
        <v>51</v>
      </c>
      <c r="K290" s="16"/>
      <c r="L290" s="16"/>
      <c r="M290" s="16"/>
      <c r="N290" s="16"/>
      <c r="O290" s="16"/>
      <c r="P290" s="16"/>
      <c r="Q290" s="17" t="s">
        <v>2</v>
      </c>
      <c r="R290" s="16" t="str">
        <f>CONCATENATE(B290,Q290)</f>
        <v>C</v>
      </c>
      <c r="S290" s="16"/>
    </row>
    <row r="291" spans="1:19" ht="15.6" x14ac:dyDescent="0.25">
      <c r="A291" s="185"/>
      <c r="B291" s="25"/>
      <c r="C291" s="21" t="str">
        <f>+CONCATENATE(I291," ",G291)</f>
        <v xml:space="preserve">d) </v>
      </c>
      <c r="D291" s="22"/>
      <c r="G291" s="34" t="str">
        <f>IF(J288="FIN","",LOOKUP(I287,DATOS!A:A,DATOS!M:M))</f>
        <v/>
      </c>
      <c r="I291" s="31" t="s">
        <v>43</v>
      </c>
      <c r="K291" s="16"/>
      <c r="L291" s="16"/>
      <c r="M291" s="16"/>
      <c r="N291" s="16"/>
      <c r="O291" s="16"/>
      <c r="P291" s="16"/>
      <c r="Q291" s="17" t="s">
        <v>3</v>
      </c>
      <c r="R291" s="16" t="str">
        <f>CONCATENATE(B291,Q291)</f>
        <v>D</v>
      </c>
      <c r="S291" s="16"/>
    </row>
    <row r="292" spans="1:19" ht="15.6" x14ac:dyDescent="0.25">
      <c r="A292" s="9"/>
      <c r="B292" s="26"/>
      <c r="C292" s="23"/>
      <c r="D292" s="24"/>
      <c r="J292" s="15"/>
    </row>
    <row r="293" spans="1:19" ht="15.6" x14ac:dyDescent="0.25">
      <c r="A293" s="9"/>
      <c r="B293" s="27"/>
      <c r="C293" s="19" t="str">
        <f>+CONCATENATE(K293,".- ",G293)</f>
        <v xml:space="preserve">49.- </v>
      </c>
      <c r="D293" s="20"/>
      <c r="E293" s="9"/>
      <c r="F293" s="9"/>
      <c r="G293" s="36" t="str">
        <f>IF(J294="FIN","",LOOKUP(I293,DATOS!A:A,DATOS!G:G))</f>
        <v/>
      </c>
      <c r="H293" s="36">
        <f>IF(J294="FIN",0,LOOKUP(I293,DATOS!A:A,DATOS!N:N))</f>
        <v>0</v>
      </c>
      <c r="I293" s="31">
        <f>+I287+1</f>
        <v>604</v>
      </c>
      <c r="J293" s="56">
        <f>IF(LOOKUP(I293,DATOS!A:A,DATOS!C:C)=0,J287,(LOOKUP(I293,DATOS!A:A,DATOS!C:C)))</f>
        <v>11</v>
      </c>
      <c r="K293" s="18">
        <f>+K287+1</f>
        <v>49</v>
      </c>
      <c r="L293" s="16" t="s">
        <v>31</v>
      </c>
      <c r="M293" s="16" t="s">
        <v>32</v>
      </c>
      <c r="N293" s="16" t="s">
        <v>37</v>
      </c>
      <c r="O293" s="16" t="s">
        <v>33</v>
      </c>
      <c r="P293" s="16" t="s">
        <v>34</v>
      </c>
      <c r="Q293" s="16" t="s">
        <v>35</v>
      </c>
      <c r="R293" s="16" t="str">
        <f>CONCATENATE("X",H293)</f>
        <v>X0</v>
      </c>
      <c r="S293" s="16" t="s">
        <v>36</v>
      </c>
    </row>
    <row r="294" spans="1:19" ht="15.6" x14ac:dyDescent="0.25">
      <c r="A294" s="185">
        <f>IF($E$2="X",0,IF(K295&gt;2,H293,K295))</f>
        <v>0</v>
      </c>
      <c r="B294" s="25"/>
      <c r="C294" s="21" t="str">
        <f>+CONCATENATE(I294," ",G294)</f>
        <v xml:space="preserve">a) </v>
      </c>
      <c r="D294" s="22"/>
      <c r="G294" s="34" t="str">
        <f>IF(J294="FIN","",LOOKUP(I293,DATOS!A:A,DATOS!J:J))</f>
        <v/>
      </c>
      <c r="I294" s="31" t="s">
        <v>53</v>
      </c>
      <c r="J294" s="37" t="str">
        <f>IF(J288="FIN","FIN",IF(J293=J287,"","FIN"))</f>
        <v>FIN</v>
      </c>
      <c r="K294" s="16" t="s">
        <v>5</v>
      </c>
      <c r="L294" s="16">
        <f>IF(M294&gt;0,0,P294)</f>
        <v>0</v>
      </c>
      <c r="M294" s="16">
        <f>IF(P295&gt;0,1,0)</f>
        <v>0</v>
      </c>
      <c r="N294" s="16">
        <f>IF(M294=1,-1/COUNTA(Q294:Q297),0)</f>
        <v>0</v>
      </c>
      <c r="O294" s="16">
        <f>COUNTA(B294:B297)</f>
        <v>0</v>
      </c>
      <c r="P294" s="16">
        <f>COUNTIF(R294:R297,R293)</f>
        <v>0</v>
      </c>
      <c r="Q294" s="17" t="s">
        <v>0</v>
      </c>
      <c r="R294" s="16" t="str">
        <f>CONCATENATE(B294,Q294)</f>
        <v>A</v>
      </c>
      <c r="S294" s="16">
        <f>IF(P294&gt;0,P294+O294,O294*3)</f>
        <v>0</v>
      </c>
    </row>
    <row r="295" spans="1:19" ht="15.6" x14ac:dyDescent="0.25">
      <c r="A295" s="185"/>
      <c r="B295" s="25"/>
      <c r="C295" s="21" t="str">
        <f>+CONCATENATE(I295," ",G295)</f>
        <v xml:space="preserve">b) </v>
      </c>
      <c r="D295" s="22"/>
      <c r="G295" s="34" t="str">
        <f>IF(J294="FIN","",LOOKUP(I293,DATOS!A:A,DATOS!K:K))</f>
        <v/>
      </c>
      <c r="I295" s="31" t="s">
        <v>52</v>
      </c>
      <c r="K295" s="16">
        <f>S294</f>
        <v>0</v>
      </c>
      <c r="L295" s="16"/>
      <c r="M295" s="16"/>
      <c r="N295" s="16"/>
      <c r="O295" s="16"/>
      <c r="P295" s="16">
        <f>O294-P294</f>
        <v>0</v>
      </c>
      <c r="Q295" s="17" t="s">
        <v>1</v>
      </c>
      <c r="R295" s="16" t="str">
        <f>CONCATENATE(B295,Q295)</f>
        <v>B</v>
      </c>
      <c r="S295" s="16"/>
    </row>
    <row r="296" spans="1:19" ht="15.6" x14ac:dyDescent="0.25">
      <c r="A296" s="185"/>
      <c r="B296" s="25"/>
      <c r="C296" s="21" t="str">
        <f>+CONCATENATE(I296," ",G296)</f>
        <v xml:space="preserve">c) </v>
      </c>
      <c r="D296" s="22"/>
      <c r="G296" s="34" t="str">
        <f>IF(J294="FIN","",LOOKUP(I293,DATOS!A:A,DATOS!L:L))</f>
        <v/>
      </c>
      <c r="I296" s="31" t="s">
        <v>51</v>
      </c>
      <c r="K296" s="16"/>
      <c r="L296" s="16"/>
      <c r="M296" s="16"/>
      <c r="N296" s="16"/>
      <c r="O296" s="16"/>
      <c r="P296" s="16"/>
      <c r="Q296" s="17" t="s">
        <v>2</v>
      </c>
      <c r="R296" s="16" t="str">
        <f>CONCATENATE(B296,Q296)</f>
        <v>C</v>
      </c>
      <c r="S296" s="16"/>
    </row>
    <row r="297" spans="1:19" ht="15.6" x14ac:dyDescent="0.25">
      <c r="A297" s="185"/>
      <c r="B297" s="25"/>
      <c r="C297" s="21" t="str">
        <f>+CONCATENATE(I297," ",G297)</f>
        <v xml:space="preserve">d) </v>
      </c>
      <c r="D297" s="22"/>
      <c r="G297" s="34" t="str">
        <f>IF(J294="FIN","",LOOKUP(I293,DATOS!A:A,DATOS!M:M))</f>
        <v/>
      </c>
      <c r="I297" s="31" t="s">
        <v>43</v>
      </c>
      <c r="K297" s="16"/>
      <c r="L297" s="16"/>
      <c r="M297" s="16"/>
      <c r="N297" s="16"/>
      <c r="O297" s="16"/>
      <c r="P297" s="16"/>
      <c r="Q297" s="17" t="s">
        <v>3</v>
      </c>
      <c r="R297" s="16" t="str">
        <f>CONCATENATE(B297,Q297)</f>
        <v>D</v>
      </c>
      <c r="S297" s="16"/>
    </row>
    <row r="298" spans="1:19" ht="15.6" x14ac:dyDescent="0.25">
      <c r="A298" s="9"/>
      <c r="B298" s="26"/>
      <c r="C298" s="23"/>
      <c r="D298" s="24"/>
      <c r="J298" s="15"/>
    </row>
    <row r="299" spans="1:19" ht="15.6" x14ac:dyDescent="0.25">
      <c r="A299" s="9"/>
      <c r="B299" s="27"/>
      <c r="C299" s="19" t="str">
        <f>+CONCATENATE(K299,".- ",G299)</f>
        <v xml:space="preserve">50.- </v>
      </c>
      <c r="D299" s="20"/>
      <c r="E299" s="9"/>
      <c r="F299" s="9"/>
      <c r="G299" s="36" t="str">
        <f>IF(J300="FIN","",LOOKUP(I299,DATOS!A:A,DATOS!G:G))</f>
        <v/>
      </c>
      <c r="H299" s="36">
        <f>IF(J300="FIN",0,LOOKUP(I299,DATOS!A:A,DATOS!N:N))</f>
        <v>0</v>
      </c>
      <c r="I299" s="31">
        <f>+I293+1</f>
        <v>605</v>
      </c>
      <c r="J299" s="56">
        <f>IF(LOOKUP(I299,DATOS!A:A,DATOS!C:C)=0,J293,(LOOKUP(I299,DATOS!A:A,DATOS!C:C)))</f>
        <v>11</v>
      </c>
      <c r="K299" s="18">
        <f>+K293+1</f>
        <v>50</v>
      </c>
      <c r="L299" s="16" t="s">
        <v>31</v>
      </c>
      <c r="M299" s="16" t="s">
        <v>32</v>
      </c>
      <c r="N299" s="16" t="s">
        <v>37</v>
      </c>
      <c r="O299" s="16" t="s">
        <v>33</v>
      </c>
      <c r="P299" s="16" t="s">
        <v>34</v>
      </c>
      <c r="Q299" s="16" t="s">
        <v>35</v>
      </c>
      <c r="R299" s="16" t="str">
        <f>CONCATENATE("X",H299)</f>
        <v>X0</v>
      </c>
      <c r="S299" s="16" t="s">
        <v>36</v>
      </c>
    </row>
    <row r="300" spans="1:19" ht="15.6" x14ac:dyDescent="0.25">
      <c r="A300" s="185">
        <f>IF($E$2="X",0,IF(K301&gt;2,H299,K301))</f>
        <v>0</v>
      </c>
      <c r="B300" s="25"/>
      <c r="C300" s="21" t="str">
        <f>+CONCATENATE(I300," ",G300)</f>
        <v xml:space="preserve">a) </v>
      </c>
      <c r="D300" s="22"/>
      <c r="G300" s="34" t="str">
        <f>IF(J300="FIN","",LOOKUP(I299,DATOS!A:A,DATOS!J:J))</f>
        <v/>
      </c>
      <c r="I300" s="31" t="s">
        <v>53</v>
      </c>
      <c r="J300" s="37" t="str">
        <f>IF(J294="FIN","FIN",IF(J299=J293,"","FIN"))</f>
        <v>FIN</v>
      </c>
      <c r="K300" s="16" t="s">
        <v>5</v>
      </c>
      <c r="L300" s="16">
        <f>IF(M300&gt;0,0,P300)</f>
        <v>0</v>
      </c>
      <c r="M300" s="16">
        <f>IF(P301&gt;0,1,0)</f>
        <v>0</v>
      </c>
      <c r="N300" s="16">
        <f>IF(M300=1,-1/COUNTA(Q300:Q303),0)</f>
        <v>0</v>
      </c>
      <c r="O300" s="16">
        <f>COUNTA(B300:B303)</f>
        <v>0</v>
      </c>
      <c r="P300" s="16">
        <f>COUNTIF(R300:R303,R299)</f>
        <v>0</v>
      </c>
      <c r="Q300" s="17" t="s">
        <v>0</v>
      </c>
      <c r="R300" s="16" t="str">
        <f>CONCATENATE(B300,Q300)</f>
        <v>A</v>
      </c>
      <c r="S300" s="16">
        <f>IF(P300&gt;0,P300+O300,O300*3)</f>
        <v>0</v>
      </c>
    </row>
    <row r="301" spans="1:19" ht="15.6" x14ac:dyDescent="0.25">
      <c r="A301" s="185"/>
      <c r="B301" s="25"/>
      <c r="C301" s="21" t="str">
        <f>+CONCATENATE(I301," ",G301)</f>
        <v xml:space="preserve">b) </v>
      </c>
      <c r="D301" s="22"/>
      <c r="G301" s="34" t="str">
        <f>IF(J300="FIN","",LOOKUP(I299,DATOS!A:A,DATOS!K:K))</f>
        <v/>
      </c>
      <c r="I301" s="31" t="s">
        <v>52</v>
      </c>
      <c r="K301" s="16">
        <f>S300</f>
        <v>0</v>
      </c>
      <c r="L301" s="16"/>
      <c r="M301" s="16"/>
      <c r="N301" s="16"/>
      <c r="O301" s="16"/>
      <c r="P301" s="16">
        <f>O300-P300</f>
        <v>0</v>
      </c>
      <c r="Q301" s="17" t="s">
        <v>1</v>
      </c>
      <c r="R301" s="16" t="str">
        <f>CONCATENATE(B301,Q301)</f>
        <v>B</v>
      </c>
      <c r="S301" s="16"/>
    </row>
    <row r="302" spans="1:19" ht="15.6" x14ac:dyDescent="0.25">
      <c r="A302" s="185"/>
      <c r="B302" s="25"/>
      <c r="C302" s="21" t="str">
        <f>+CONCATENATE(I302," ",G302)</f>
        <v xml:space="preserve">c) </v>
      </c>
      <c r="D302" s="22"/>
      <c r="G302" s="34" t="str">
        <f>IF(J300="FIN","",LOOKUP(I299,DATOS!A:A,DATOS!L:L))</f>
        <v/>
      </c>
      <c r="I302" s="31" t="s">
        <v>51</v>
      </c>
      <c r="K302" s="16"/>
      <c r="L302" s="16"/>
      <c r="M302" s="16"/>
      <c r="N302" s="16"/>
      <c r="O302" s="16"/>
      <c r="P302" s="16"/>
      <c r="Q302" s="17" t="s">
        <v>2</v>
      </c>
      <c r="R302" s="16" t="str">
        <f>CONCATENATE(B302,Q302)</f>
        <v>C</v>
      </c>
      <c r="S302" s="16"/>
    </row>
    <row r="303" spans="1:19" ht="15.6" x14ac:dyDescent="0.25">
      <c r="A303" s="185"/>
      <c r="B303" s="25"/>
      <c r="C303" s="21" t="str">
        <f>+CONCATENATE(I303," ",G303)</f>
        <v xml:space="preserve">d) </v>
      </c>
      <c r="D303" s="22"/>
      <c r="G303" s="34" t="str">
        <f>IF(J300="FIN","",LOOKUP(I299,DATOS!A:A,DATOS!M:M))</f>
        <v/>
      </c>
      <c r="I303" s="31" t="s">
        <v>43</v>
      </c>
      <c r="K303" s="16"/>
      <c r="L303" s="16"/>
      <c r="M303" s="16"/>
      <c r="N303" s="16"/>
      <c r="O303" s="16"/>
      <c r="P303" s="16"/>
      <c r="Q303" s="17" t="s">
        <v>3</v>
      </c>
      <c r="R303" s="16" t="str">
        <f>CONCATENATE(B303,Q303)</f>
        <v>D</v>
      </c>
      <c r="S303" s="16"/>
    </row>
    <row r="304" spans="1:19" ht="15.6" x14ac:dyDescent="0.25">
      <c r="A304" s="9"/>
      <c r="B304" s="26"/>
      <c r="C304" s="23"/>
      <c r="D304" s="24"/>
      <c r="J304" s="15"/>
    </row>
    <row r="305" spans="1:19" ht="15.6" x14ac:dyDescent="0.25">
      <c r="A305" s="9"/>
      <c r="B305" s="27"/>
      <c r="C305" s="19" t="str">
        <f>+CONCATENATE(K305,".- ",G305)</f>
        <v xml:space="preserve">51.- </v>
      </c>
      <c r="D305" s="20"/>
      <c r="E305" s="9"/>
      <c r="F305" s="9"/>
      <c r="G305" s="36" t="str">
        <f>IF(J306="FIN","",LOOKUP(I305,DATOS!A:A,DATOS!G:G))</f>
        <v/>
      </c>
      <c r="H305" s="36">
        <f>IF(J306="FIN",0,LOOKUP(I305,DATOS!A:A,DATOS!N:N))</f>
        <v>0</v>
      </c>
      <c r="I305" s="31">
        <f>+I299+1</f>
        <v>606</v>
      </c>
      <c r="J305" s="56">
        <f>IF(LOOKUP(I305,DATOS!A:A,DATOS!C:C)=0,J299,(LOOKUP(I305,DATOS!A:A,DATOS!C:C)))</f>
        <v>11</v>
      </c>
      <c r="K305" s="18">
        <f>+K299+1</f>
        <v>51</v>
      </c>
      <c r="L305" s="16" t="s">
        <v>31</v>
      </c>
      <c r="M305" s="16" t="s">
        <v>32</v>
      </c>
      <c r="N305" s="16" t="s">
        <v>37</v>
      </c>
      <c r="O305" s="16" t="s">
        <v>33</v>
      </c>
      <c r="P305" s="16" t="s">
        <v>34</v>
      </c>
      <c r="Q305" s="16" t="s">
        <v>35</v>
      </c>
      <c r="R305" s="16" t="str">
        <f>CONCATENATE("X",H305)</f>
        <v>X0</v>
      </c>
      <c r="S305" s="16" t="s">
        <v>36</v>
      </c>
    </row>
    <row r="306" spans="1:19" ht="15.6" x14ac:dyDescent="0.25">
      <c r="A306" s="185">
        <f>IF($E$2="X",0,IF(K307&gt;2,H305,K307))</f>
        <v>0</v>
      </c>
      <c r="B306" s="25"/>
      <c r="C306" s="21" t="str">
        <f>+CONCATENATE(I306," ",G306)</f>
        <v xml:space="preserve">a) </v>
      </c>
      <c r="D306" s="22"/>
      <c r="G306" s="34" t="str">
        <f>IF(J306="FIN","",LOOKUP(I305,DATOS!A:A,DATOS!J:J))</f>
        <v/>
      </c>
      <c r="I306" s="31" t="s">
        <v>53</v>
      </c>
      <c r="J306" s="37" t="str">
        <f>IF(J300="FIN","FIN",IF(J305=J299,"","FIN"))</f>
        <v>FIN</v>
      </c>
      <c r="K306" s="16" t="s">
        <v>5</v>
      </c>
      <c r="L306" s="16">
        <f>IF(M306&gt;0,0,P306)</f>
        <v>0</v>
      </c>
      <c r="M306" s="16">
        <f>IF(P307&gt;0,1,0)</f>
        <v>0</v>
      </c>
      <c r="N306" s="16">
        <f>IF(M306=1,-1/COUNTA(Q306:Q309),0)</f>
        <v>0</v>
      </c>
      <c r="O306" s="16">
        <f>COUNTA(B306:B309)</f>
        <v>0</v>
      </c>
      <c r="P306" s="16">
        <f>COUNTIF(R306:R309,R305)</f>
        <v>0</v>
      </c>
      <c r="Q306" s="17" t="s">
        <v>0</v>
      </c>
      <c r="R306" s="16" t="str">
        <f>CONCATENATE(B306,Q306)</f>
        <v>A</v>
      </c>
      <c r="S306" s="16">
        <f>IF(P306&gt;0,P306+O306,O306*3)</f>
        <v>0</v>
      </c>
    </row>
    <row r="307" spans="1:19" ht="15.6" x14ac:dyDescent="0.25">
      <c r="A307" s="185"/>
      <c r="B307" s="25"/>
      <c r="C307" s="21" t="str">
        <f>+CONCATENATE(I307," ",G307)</f>
        <v xml:space="preserve">b) </v>
      </c>
      <c r="D307" s="22"/>
      <c r="G307" s="34" t="str">
        <f>IF(J306="FIN","",LOOKUP(I305,DATOS!A:A,DATOS!K:K))</f>
        <v/>
      </c>
      <c r="I307" s="31" t="s">
        <v>52</v>
      </c>
      <c r="K307" s="16">
        <f>S306</f>
        <v>0</v>
      </c>
      <c r="L307" s="16"/>
      <c r="M307" s="16"/>
      <c r="N307" s="16"/>
      <c r="O307" s="16"/>
      <c r="P307" s="16">
        <f>O306-P306</f>
        <v>0</v>
      </c>
      <c r="Q307" s="17" t="s">
        <v>1</v>
      </c>
      <c r="R307" s="16" t="str">
        <f>CONCATENATE(B307,Q307)</f>
        <v>B</v>
      </c>
      <c r="S307" s="16"/>
    </row>
    <row r="308" spans="1:19" ht="15.6" x14ac:dyDescent="0.25">
      <c r="A308" s="185"/>
      <c r="B308" s="25"/>
      <c r="C308" s="21" t="str">
        <f>+CONCATENATE(I308," ",G308)</f>
        <v xml:space="preserve">c) </v>
      </c>
      <c r="D308" s="22"/>
      <c r="G308" s="34" t="str">
        <f>IF(J306="FIN","",LOOKUP(I305,DATOS!A:A,DATOS!L:L))</f>
        <v/>
      </c>
      <c r="I308" s="31" t="s">
        <v>51</v>
      </c>
      <c r="K308" s="16"/>
      <c r="L308" s="16"/>
      <c r="M308" s="16"/>
      <c r="N308" s="16"/>
      <c r="O308" s="16"/>
      <c r="P308" s="16"/>
      <c r="Q308" s="17" t="s">
        <v>2</v>
      </c>
      <c r="R308" s="16" t="str">
        <f>CONCATENATE(B308,Q308)</f>
        <v>C</v>
      </c>
      <c r="S308" s="16"/>
    </row>
    <row r="309" spans="1:19" ht="15.6" x14ac:dyDescent="0.25">
      <c r="A309" s="185"/>
      <c r="B309" s="25"/>
      <c r="C309" s="21" t="str">
        <f>+CONCATENATE(I309," ",G309)</f>
        <v xml:space="preserve">d) </v>
      </c>
      <c r="D309" s="22"/>
      <c r="G309" s="34" t="str">
        <f>IF(J306="FIN","",LOOKUP(I305,DATOS!A:A,DATOS!M:M))</f>
        <v/>
      </c>
      <c r="I309" s="31" t="s">
        <v>43</v>
      </c>
      <c r="K309" s="16"/>
      <c r="L309" s="16"/>
      <c r="M309" s="16"/>
      <c r="N309" s="16"/>
      <c r="O309" s="16"/>
      <c r="P309" s="16"/>
      <c r="Q309" s="17" t="s">
        <v>3</v>
      </c>
      <c r="R309" s="16" t="str">
        <f>CONCATENATE(B309,Q309)</f>
        <v>D</v>
      </c>
      <c r="S309" s="16"/>
    </row>
    <row r="310" spans="1:19" ht="15.6" x14ac:dyDescent="0.25">
      <c r="A310" s="9"/>
      <c r="B310" s="26"/>
      <c r="C310" s="23"/>
      <c r="D310" s="24"/>
      <c r="J310" s="15"/>
    </row>
    <row r="311" spans="1:19" ht="15.6" x14ac:dyDescent="0.25">
      <c r="A311" s="9"/>
      <c r="B311" s="27"/>
      <c r="C311" s="19" t="str">
        <f>+CONCATENATE(K311,".- ",G311)</f>
        <v xml:space="preserve">52.- </v>
      </c>
      <c r="D311" s="20"/>
      <c r="E311" s="9"/>
      <c r="F311" s="9"/>
      <c r="G311" s="36" t="str">
        <f>IF(J312="FIN","",LOOKUP(I311,DATOS!A:A,DATOS!G:G))</f>
        <v/>
      </c>
      <c r="H311" s="36">
        <f>IF(J312="FIN",0,LOOKUP(I311,DATOS!A:A,DATOS!N:N))</f>
        <v>0</v>
      </c>
      <c r="I311" s="31">
        <f>+I305+1</f>
        <v>607</v>
      </c>
      <c r="J311" s="56">
        <f>IF(LOOKUP(I311,DATOS!A:A,DATOS!C:C)=0,J305,(LOOKUP(I311,DATOS!A:A,DATOS!C:C)))</f>
        <v>11</v>
      </c>
      <c r="K311" s="18">
        <f>+K305+1</f>
        <v>52</v>
      </c>
      <c r="L311" s="16" t="s">
        <v>31</v>
      </c>
      <c r="M311" s="16" t="s">
        <v>32</v>
      </c>
      <c r="N311" s="16" t="s">
        <v>37</v>
      </c>
      <c r="O311" s="16" t="s">
        <v>33</v>
      </c>
      <c r="P311" s="16" t="s">
        <v>34</v>
      </c>
      <c r="Q311" s="16" t="s">
        <v>35</v>
      </c>
      <c r="R311" s="16" t="str">
        <f>CONCATENATE("X",H311)</f>
        <v>X0</v>
      </c>
      <c r="S311" s="16" t="s">
        <v>36</v>
      </c>
    </row>
    <row r="312" spans="1:19" ht="15.6" x14ac:dyDescent="0.25">
      <c r="A312" s="185">
        <f>IF($E$2="X",0,IF(K313&gt;2,H311,K313))</f>
        <v>0</v>
      </c>
      <c r="B312" s="25"/>
      <c r="C312" s="21" t="str">
        <f>+CONCATENATE(I312," ",G312)</f>
        <v xml:space="preserve">a) </v>
      </c>
      <c r="D312" s="22"/>
      <c r="G312" s="34" t="str">
        <f>IF(J312="FIN","",LOOKUP(I311,DATOS!A:A,DATOS!J:J))</f>
        <v/>
      </c>
      <c r="I312" s="31" t="s">
        <v>53</v>
      </c>
      <c r="J312" s="37" t="str">
        <f>IF(J306="FIN","FIN",IF(J311=J305,"","FIN"))</f>
        <v>FIN</v>
      </c>
      <c r="K312" s="16" t="s">
        <v>5</v>
      </c>
      <c r="L312" s="16">
        <f>IF(M312&gt;0,0,P312)</f>
        <v>0</v>
      </c>
      <c r="M312" s="16">
        <f>IF(P313&gt;0,1,0)</f>
        <v>0</v>
      </c>
      <c r="N312" s="16">
        <f>IF(M312=1,-1/COUNTA(Q312:Q315),0)</f>
        <v>0</v>
      </c>
      <c r="O312" s="16">
        <f>COUNTA(B312:B315)</f>
        <v>0</v>
      </c>
      <c r="P312" s="16">
        <f>COUNTIF(R312:R315,R311)</f>
        <v>0</v>
      </c>
      <c r="Q312" s="17" t="s">
        <v>0</v>
      </c>
      <c r="R312" s="16" t="str">
        <f>CONCATENATE(B312,Q312)</f>
        <v>A</v>
      </c>
      <c r="S312" s="16">
        <f>IF(P312&gt;0,P312+O312,O312*3)</f>
        <v>0</v>
      </c>
    </row>
    <row r="313" spans="1:19" ht="15.6" x14ac:dyDescent="0.25">
      <c r="A313" s="185"/>
      <c r="B313" s="25"/>
      <c r="C313" s="21" t="str">
        <f>+CONCATENATE(I313," ",G313)</f>
        <v xml:space="preserve">b) </v>
      </c>
      <c r="D313" s="22"/>
      <c r="G313" s="34" t="str">
        <f>IF(J312="FIN","",LOOKUP(I311,DATOS!A:A,DATOS!K:K))</f>
        <v/>
      </c>
      <c r="I313" s="31" t="s">
        <v>52</v>
      </c>
      <c r="K313" s="16">
        <f>S312</f>
        <v>0</v>
      </c>
      <c r="L313" s="16"/>
      <c r="M313" s="16"/>
      <c r="N313" s="16"/>
      <c r="O313" s="16"/>
      <c r="P313" s="16">
        <f>O312-P312</f>
        <v>0</v>
      </c>
      <c r="Q313" s="17" t="s">
        <v>1</v>
      </c>
      <c r="R313" s="16" t="str">
        <f>CONCATENATE(B313,Q313)</f>
        <v>B</v>
      </c>
      <c r="S313" s="16"/>
    </row>
    <row r="314" spans="1:19" ht="15.6" x14ac:dyDescent="0.25">
      <c r="A314" s="185"/>
      <c r="B314" s="25"/>
      <c r="C314" s="21" t="str">
        <f>+CONCATENATE(I314," ",G314)</f>
        <v xml:space="preserve">c) </v>
      </c>
      <c r="D314" s="22"/>
      <c r="G314" s="34" t="str">
        <f>IF(J312="FIN","",LOOKUP(I311,DATOS!A:A,DATOS!L:L))</f>
        <v/>
      </c>
      <c r="I314" s="31" t="s">
        <v>51</v>
      </c>
      <c r="K314" s="16"/>
      <c r="L314" s="16"/>
      <c r="M314" s="16"/>
      <c r="N314" s="16"/>
      <c r="O314" s="16"/>
      <c r="P314" s="16"/>
      <c r="Q314" s="17" t="s">
        <v>2</v>
      </c>
      <c r="R314" s="16" t="str">
        <f>CONCATENATE(B314,Q314)</f>
        <v>C</v>
      </c>
      <c r="S314" s="16"/>
    </row>
    <row r="315" spans="1:19" ht="15.6" x14ac:dyDescent="0.25">
      <c r="A315" s="185"/>
      <c r="B315" s="25"/>
      <c r="C315" s="21" t="str">
        <f>+CONCATENATE(I315," ",G315)</f>
        <v xml:space="preserve">d) </v>
      </c>
      <c r="D315" s="22"/>
      <c r="G315" s="34" t="str">
        <f>IF(J312="FIN","",LOOKUP(I311,DATOS!A:A,DATOS!M:M))</f>
        <v/>
      </c>
      <c r="I315" s="31" t="s">
        <v>43</v>
      </c>
      <c r="K315" s="16"/>
      <c r="L315" s="16"/>
      <c r="M315" s="16"/>
      <c r="N315" s="16"/>
      <c r="O315" s="16"/>
      <c r="P315" s="16"/>
      <c r="Q315" s="17" t="s">
        <v>3</v>
      </c>
      <c r="R315" s="16" t="str">
        <f>CONCATENATE(B315,Q315)</f>
        <v>D</v>
      </c>
      <c r="S315" s="16"/>
    </row>
    <row r="316" spans="1:19" ht="15.6" x14ac:dyDescent="0.25">
      <c r="A316" s="9"/>
      <c r="B316" s="26"/>
      <c r="C316" s="23"/>
      <c r="D316" s="24"/>
      <c r="J316" s="15"/>
    </row>
    <row r="317" spans="1:19" ht="15.6" x14ac:dyDescent="0.25">
      <c r="A317" s="9"/>
      <c r="B317" s="27"/>
      <c r="C317" s="19" t="str">
        <f>+CONCATENATE(K317,".- ",G317)</f>
        <v xml:space="preserve">53.- </v>
      </c>
      <c r="D317" s="20"/>
      <c r="E317" s="9"/>
      <c r="F317" s="9"/>
      <c r="G317" s="36" t="str">
        <f>IF(J318="FIN","",LOOKUP(I317,DATOS!A:A,DATOS!G:G))</f>
        <v/>
      </c>
      <c r="H317" s="36">
        <f>IF(J318="FIN",0,LOOKUP(I317,DATOS!A:A,DATOS!N:N))</f>
        <v>0</v>
      </c>
      <c r="I317" s="31">
        <f>+I311+1</f>
        <v>608</v>
      </c>
      <c r="J317" s="56">
        <f>IF(LOOKUP(I317,DATOS!A:A,DATOS!C:C)=0,J311,(LOOKUP(I317,DATOS!A:A,DATOS!C:C)))</f>
        <v>11</v>
      </c>
      <c r="K317" s="18">
        <f>+K311+1</f>
        <v>53</v>
      </c>
      <c r="L317" s="16" t="s">
        <v>31</v>
      </c>
      <c r="M317" s="16" t="s">
        <v>32</v>
      </c>
      <c r="N317" s="16" t="s">
        <v>37</v>
      </c>
      <c r="O317" s="16" t="s">
        <v>33</v>
      </c>
      <c r="P317" s="16" t="s">
        <v>34</v>
      </c>
      <c r="Q317" s="16" t="s">
        <v>35</v>
      </c>
      <c r="R317" s="16" t="str">
        <f>CONCATENATE("X",H317)</f>
        <v>X0</v>
      </c>
      <c r="S317" s="16" t="s">
        <v>36</v>
      </c>
    </row>
    <row r="318" spans="1:19" ht="15.6" x14ac:dyDescent="0.25">
      <c r="A318" s="185">
        <f>IF($E$2="X",0,IF(K319&gt;2,H317,K319))</f>
        <v>0</v>
      </c>
      <c r="B318" s="25"/>
      <c r="C318" s="21" t="str">
        <f>+CONCATENATE(I318," ",G318)</f>
        <v xml:space="preserve">a) </v>
      </c>
      <c r="D318" s="22"/>
      <c r="G318" s="34" t="str">
        <f>IF(J318="FIN","",LOOKUP(I317,DATOS!A:A,DATOS!J:J))</f>
        <v/>
      </c>
      <c r="I318" s="31" t="s">
        <v>53</v>
      </c>
      <c r="J318" s="37" t="str">
        <f>IF(J312="FIN","FIN",IF(J317=J311,"","FIN"))</f>
        <v>FIN</v>
      </c>
      <c r="K318" s="16" t="s">
        <v>5</v>
      </c>
      <c r="L318" s="16">
        <f>IF(M318&gt;0,0,P318)</f>
        <v>0</v>
      </c>
      <c r="M318" s="16">
        <f>IF(P319&gt;0,1,0)</f>
        <v>0</v>
      </c>
      <c r="N318" s="16">
        <f>IF(M318=1,-1/COUNTA(Q318:Q321),0)</f>
        <v>0</v>
      </c>
      <c r="O318" s="16">
        <f>COUNTA(B318:B321)</f>
        <v>0</v>
      </c>
      <c r="P318" s="16">
        <f>COUNTIF(R318:R321,R317)</f>
        <v>0</v>
      </c>
      <c r="Q318" s="17" t="s">
        <v>0</v>
      </c>
      <c r="R318" s="16" t="str">
        <f>CONCATENATE(B318,Q318)</f>
        <v>A</v>
      </c>
      <c r="S318" s="16">
        <f>IF(P318&gt;0,P318+O318,O318*3)</f>
        <v>0</v>
      </c>
    </row>
    <row r="319" spans="1:19" ht="15.6" x14ac:dyDescent="0.25">
      <c r="A319" s="185"/>
      <c r="B319" s="25"/>
      <c r="C319" s="21" t="str">
        <f>+CONCATENATE(I319," ",G319)</f>
        <v xml:space="preserve">b) </v>
      </c>
      <c r="D319" s="22"/>
      <c r="G319" s="34" t="str">
        <f>IF(J318="FIN","",LOOKUP(I317,DATOS!A:A,DATOS!K:K))</f>
        <v/>
      </c>
      <c r="I319" s="31" t="s">
        <v>52</v>
      </c>
      <c r="K319" s="16">
        <f>S318</f>
        <v>0</v>
      </c>
      <c r="L319" s="16"/>
      <c r="M319" s="16"/>
      <c r="N319" s="16"/>
      <c r="O319" s="16"/>
      <c r="P319" s="16">
        <f>O318-P318</f>
        <v>0</v>
      </c>
      <c r="Q319" s="17" t="s">
        <v>1</v>
      </c>
      <c r="R319" s="16" t="str">
        <f>CONCATENATE(B319,Q319)</f>
        <v>B</v>
      </c>
      <c r="S319" s="16"/>
    </row>
    <row r="320" spans="1:19" ht="15.6" x14ac:dyDescent="0.25">
      <c r="A320" s="185"/>
      <c r="B320" s="25"/>
      <c r="C320" s="21" t="str">
        <f>+CONCATENATE(I320," ",G320)</f>
        <v xml:space="preserve">c) </v>
      </c>
      <c r="D320" s="22"/>
      <c r="G320" s="34" t="str">
        <f>IF(J318="FIN","",LOOKUP(I317,DATOS!A:A,DATOS!L:L))</f>
        <v/>
      </c>
      <c r="I320" s="31" t="s">
        <v>51</v>
      </c>
      <c r="K320" s="16"/>
      <c r="L320" s="16"/>
      <c r="M320" s="16"/>
      <c r="N320" s="16"/>
      <c r="O320" s="16"/>
      <c r="P320" s="16"/>
      <c r="Q320" s="17" t="s">
        <v>2</v>
      </c>
      <c r="R320" s="16" t="str">
        <f>CONCATENATE(B320,Q320)</f>
        <v>C</v>
      </c>
      <c r="S320" s="16"/>
    </row>
    <row r="321" spans="1:19" ht="15.6" x14ac:dyDescent="0.25">
      <c r="A321" s="185"/>
      <c r="B321" s="25"/>
      <c r="C321" s="21" t="str">
        <f>+CONCATENATE(I321," ",G321)</f>
        <v xml:space="preserve">d) </v>
      </c>
      <c r="D321" s="22"/>
      <c r="G321" s="34" t="str">
        <f>IF(J318="FIN","",LOOKUP(I317,DATOS!A:A,DATOS!M:M))</f>
        <v/>
      </c>
      <c r="I321" s="31" t="s">
        <v>43</v>
      </c>
      <c r="K321" s="16"/>
      <c r="L321" s="16"/>
      <c r="M321" s="16"/>
      <c r="N321" s="16"/>
      <c r="O321" s="16"/>
      <c r="P321" s="16"/>
      <c r="Q321" s="17" t="s">
        <v>3</v>
      </c>
      <c r="R321" s="16" t="str">
        <f>CONCATENATE(B321,Q321)</f>
        <v>D</v>
      </c>
      <c r="S321" s="16"/>
    </row>
    <row r="322" spans="1:19" ht="15.6" x14ac:dyDescent="0.25">
      <c r="A322" s="9"/>
      <c r="B322" s="26"/>
      <c r="C322" s="23"/>
      <c r="D322" s="24"/>
      <c r="J322" s="15"/>
    </row>
    <row r="323" spans="1:19" ht="15.6" x14ac:dyDescent="0.25">
      <c r="A323" s="9"/>
      <c r="B323" s="27"/>
      <c r="C323" s="19" t="str">
        <f>+CONCATENATE(K323,".- ",G323)</f>
        <v xml:space="preserve">54.- </v>
      </c>
      <c r="D323" s="20"/>
      <c r="E323" s="9"/>
      <c r="F323" s="9"/>
      <c r="G323" s="36" t="str">
        <f>IF(J324="FIN","",LOOKUP(I323,DATOS!A:A,DATOS!G:G))</f>
        <v/>
      </c>
      <c r="H323" s="36">
        <f>IF(J324="FIN",0,LOOKUP(I323,DATOS!A:A,DATOS!N:N))</f>
        <v>0</v>
      </c>
      <c r="I323" s="31">
        <f>+I317+1</f>
        <v>609</v>
      </c>
      <c r="J323" s="56">
        <f>IF(LOOKUP(I323,DATOS!A:A,DATOS!C:C)=0,J317,(LOOKUP(I323,DATOS!A:A,DATOS!C:C)))</f>
        <v>11</v>
      </c>
      <c r="K323" s="18">
        <f>+K317+1</f>
        <v>54</v>
      </c>
      <c r="L323" s="16" t="s">
        <v>31</v>
      </c>
      <c r="M323" s="16" t="s">
        <v>32</v>
      </c>
      <c r="N323" s="16" t="s">
        <v>37</v>
      </c>
      <c r="O323" s="16" t="s">
        <v>33</v>
      </c>
      <c r="P323" s="16" t="s">
        <v>34</v>
      </c>
      <c r="Q323" s="16" t="s">
        <v>35</v>
      </c>
      <c r="R323" s="16" t="str">
        <f>CONCATENATE("X",H323)</f>
        <v>X0</v>
      </c>
      <c r="S323" s="16" t="s">
        <v>36</v>
      </c>
    </row>
    <row r="324" spans="1:19" ht="15.6" x14ac:dyDescent="0.25">
      <c r="A324" s="185">
        <f>IF($E$2="X",0,IF(K325&gt;2,H323,K325))</f>
        <v>0</v>
      </c>
      <c r="B324" s="25"/>
      <c r="C324" s="21" t="str">
        <f>+CONCATENATE(I324," ",G324)</f>
        <v xml:space="preserve">a) </v>
      </c>
      <c r="D324" s="22"/>
      <c r="G324" s="34" t="str">
        <f>IF(J324="FIN","",LOOKUP(I323,DATOS!A:A,DATOS!J:J))</f>
        <v/>
      </c>
      <c r="I324" s="31" t="s">
        <v>53</v>
      </c>
      <c r="J324" s="37" t="str">
        <f>IF(J318="FIN","FIN",IF(J323=J317,"","FIN"))</f>
        <v>FIN</v>
      </c>
      <c r="K324" s="16" t="s">
        <v>5</v>
      </c>
      <c r="L324" s="16">
        <f>IF(M324&gt;0,0,P324)</f>
        <v>0</v>
      </c>
      <c r="M324" s="16">
        <f>IF(P325&gt;0,1,0)</f>
        <v>0</v>
      </c>
      <c r="N324" s="16">
        <f>IF(M324=1,-1/COUNTA(Q324:Q327),0)</f>
        <v>0</v>
      </c>
      <c r="O324" s="16">
        <f>COUNTA(B324:B327)</f>
        <v>0</v>
      </c>
      <c r="P324" s="16">
        <f>COUNTIF(R324:R327,R323)</f>
        <v>0</v>
      </c>
      <c r="Q324" s="17" t="s">
        <v>0</v>
      </c>
      <c r="R324" s="16" t="str">
        <f>CONCATENATE(B324,Q324)</f>
        <v>A</v>
      </c>
      <c r="S324" s="16">
        <f>IF(P324&gt;0,P324+O324,O324*3)</f>
        <v>0</v>
      </c>
    </row>
    <row r="325" spans="1:19" ht="15.6" x14ac:dyDescent="0.25">
      <c r="A325" s="185"/>
      <c r="B325" s="25"/>
      <c r="C325" s="21" t="str">
        <f>+CONCATENATE(I325," ",G325)</f>
        <v xml:space="preserve">b) </v>
      </c>
      <c r="D325" s="22"/>
      <c r="G325" s="34" t="str">
        <f>IF(J324="FIN","",LOOKUP(I323,DATOS!A:A,DATOS!K:K))</f>
        <v/>
      </c>
      <c r="I325" s="31" t="s">
        <v>52</v>
      </c>
      <c r="K325" s="16">
        <f>S324</f>
        <v>0</v>
      </c>
      <c r="L325" s="16"/>
      <c r="M325" s="16"/>
      <c r="N325" s="16"/>
      <c r="O325" s="16"/>
      <c r="P325" s="16">
        <f>O324-P324</f>
        <v>0</v>
      </c>
      <c r="Q325" s="17" t="s">
        <v>1</v>
      </c>
      <c r="R325" s="16" t="str">
        <f>CONCATENATE(B325,Q325)</f>
        <v>B</v>
      </c>
      <c r="S325" s="16"/>
    </row>
    <row r="326" spans="1:19" ht="15.6" x14ac:dyDescent="0.25">
      <c r="A326" s="185"/>
      <c r="B326" s="25"/>
      <c r="C326" s="21" t="str">
        <f>+CONCATENATE(I326," ",G326)</f>
        <v xml:space="preserve">c) </v>
      </c>
      <c r="D326" s="22"/>
      <c r="G326" s="34" t="str">
        <f>IF(J324="FIN","",LOOKUP(I323,DATOS!A:A,DATOS!L:L))</f>
        <v/>
      </c>
      <c r="I326" s="31" t="s">
        <v>51</v>
      </c>
      <c r="K326" s="16"/>
      <c r="L326" s="16"/>
      <c r="M326" s="16"/>
      <c r="N326" s="16"/>
      <c r="O326" s="16"/>
      <c r="P326" s="16"/>
      <c r="Q326" s="17" t="s">
        <v>2</v>
      </c>
      <c r="R326" s="16" t="str">
        <f>CONCATENATE(B326,Q326)</f>
        <v>C</v>
      </c>
      <c r="S326" s="16"/>
    </row>
    <row r="327" spans="1:19" ht="15.6" x14ac:dyDescent="0.25">
      <c r="A327" s="185"/>
      <c r="B327" s="25"/>
      <c r="C327" s="21" t="str">
        <f>+CONCATENATE(I327," ",G327)</f>
        <v xml:space="preserve">d) </v>
      </c>
      <c r="D327" s="22"/>
      <c r="G327" s="34" t="str">
        <f>IF(J324="FIN","",LOOKUP(I323,DATOS!A:A,DATOS!M:M))</f>
        <v/>
      </c>
      <c r="I327" s="31" t="s">
        <v>43</v>
      </c>
      <c r="K327" s="16"/>
      <c r="L327" s="16"/>
      <c r="M327" s="16"/>
      <c r="N327" s="16"/>
      <c r="O327" s="16"/>
      <c r="P327" s="16"/>
      <c r="Q327" s="17" t="s">
        <v>3</v>
      </c>
      <c r="R327" s="16" t="str">
        <f>CONCATENATE(B327,Q327)</f>
        <v>D</v>
      </c>
      <c r="S327" s="16"/>
    </row>
    <row r="328" spans="1:19" ht="15.6" x14ac:dyDescent="0.25">
      <c r="A328" s="9"/>
      <c r="B328" s="26"/>
      <c r="C328" s="23"/>
      <c r="D328" s="24"/>
      <c r="J328" s="15"/>
    </row>
    <row r="329" spans="1:19" ht="15.6" x14ac:dyDescent="0.25">
      <c r="A329" s="9"/>
      <c r="B329" s="27"/>
      <c r="C329" s="19" t="str">
        <f>+CONCATENATE(K329,".- ",G329)</f>
        <v xml:space="preserve">55.- </v>
      </c>
      <c r="D329" s="20"/>
      <c r="E329" s="9"/>
      <c r="F329" s="9"/>
      <c r="G329" s="36" t="str">
        <f>IF(J330="FIN","",LOOKUP(I329,DATOS!A:A,DATOS!G:G))</f>
        <v/>
      </c>
      <c r="H329" s="36">
        <f>IF(J330="FIN",0,LOOKUP(I329,DATOS!A:A,DATOS!N:N))</f>
        <v>0</v>
      </c>
      <c r="I329" s="31">
        <f>+I323+1</f>
        <v>610</v>
      </c>
      <c r="J329" s="56">
        <f>IF(LOOKUP(I329,DATOS!A:A,DATOS!C:C)=0,J323,(LOOKUP(I329,DATOS!A:A,DATOS!C:C)))</f>
        <v>11</v>
      </c>
      <c r="K329" s="18">
        <f>+K323+1</f>
        <v>55</v>
      </c>
      <c r="L329" s="16" t="s">
        <v>31</v>
      </c>
      <c r="M329" s="16" t="s">
        <v>32</v>
      </c>
      <c r="N329" s="16" t="s">
        <v>37</v>
      </c>
      <c r="O329" s="16" t="s">
        <v>33</v>
      </c>
      <c r="P329" s="16" t="s">
        <v>34</v>
      </c>
      <c r="Q329" s="16" t="s">
        <v>35</v>
      </c>
      <c r="R329" s="16" t="str">
        <f>CONCATENATE("X",H329)</f>
        <v>X0</v>
      </c>
      <c r="S329" s="16" t="s">
        <v>36</v>
      </c>
    </row>
    <row r="330" spans="1:19" ht="15.6" x14ac:dyDescent="0.25">
      <c r="A330" s="185">
        <f>IF($E$2="X",0,IF(K331&gt;2,H329,K331))</f>
        <v>0</v>
      </c>
      <c r="B330" s="25"/>
      <c r="C330" s="21" t="str">
        <f>+CONCATENATE(I330," ",G330)</f>
        <v xml:space="preserve">a) </v>
      </c>
      <c r="D330" s="22"/>
      <c r="G330" s="34" t="str">
        <f>IF(J330="FIN","",LOOKUP(I329,DATOS!A:A,DATOS!J:J))</f>
        <v/>
      </c>
      <c r="I330" s="31" t="s">
        <v>53</v>
      </c>
      <c r="J330" s="37" t="str">
        <f>IF(J324="FIN","FIN",IF(J329=J323,"","FIN"))</f>
        <v>FIN</v>
      </c>
      <c r="K330" s="16" t="s">
        <v>5</v>
      </c>
      <c r="L330" s="16">
        <f>IF(M330&gt;0,0,P330)</f>
        <v>0</v>
      </c>
      <c r="M330" s="16">
        <f>IF(P331&gt;0,1,0)</f>
        <v>0</v>
      </c>
      <c r="N330" s="16">
        <f>IF(M330=1,-1/COUNTA(Q330:Q333),0)</f>
        <v>0</v>
      </c>
      <c r="O330" s="16">
        <f>COUNTA(B330:B333)</f>
        <v>0</v>
      </c>
      <c r="P330" s="16">
        <f>COUNTIF(R330:R333,R329)</f>
        <v>0</v>
      </c>
      <c r="Q330" s="17" t="s">
        <v>0</v>
      </c>
      <c r="R330" s="16" t="str">
        <f>CONCATENATE(B330,Q330)</f>
        <v>A</v>
      </c>
      <c r="S330" s="16">
        <f>IF(P330&gt;0,P330+O330,O330*3)</f>
        <v>0</v>
      </c>
    </row>
    <row r="331" spans="1:19" ht="15.6" x14ac:dyDescent="0.25">
      <c r="A331" s="185"/>
      <c r="B331" s="25"/>
      <c r="C331" s="21" t="str">
        <f>+CONCATENATE(I331," ",G331)</f>
        <v xml:space="preserve">b) </v>
      </c>
      <c r="D331" s="22"/>
      <c r="G331" s="34" t="str">
        <f>IF(J330="FIN","",LOOKUP(I329,DATOS!A:A,DATOS!K:K))</f>
        <v/>
      </c>
      <c r="I331" s="31" t="s">
        <v>52</v>
      </c>
      <c r="K331" s="16">
        <f>S330</f>
        <v>0</v>
      </c>
      <c r="L331" s="16"/>
      <c r="M331" s="16"/>
      <c r="N331" s="16"/>
      <c r="O331" s="16"/>
      <c r="P331" s="16">
        <f>O330-P330</f>
        <v>0</v>
      </c>
      <c r="Q331" s="17" t="s">
        <v>1</v>
      </c>
      <c r="R331" s="16" t="str">
        <f>CONCATENATE(B331,Q331)</f>
        <v>B</v>
      </c>
      <c r="S331" s="16"/>
    </row>
    <row r="332" spans="1:19" ht="15.6" x14ac:dyDescent="0.25">
      <c r="A332" s="185"/>
      <c r="B332" s="25"/>
      <c r="C332" s="21" t="str">
        <f>+CONCATENATE(I332," ",G332)</f>
        <v xml:space="preserve">c) </v>
      </c>
      <c r="D332" s="22"/>
      <c r="G332" s="34" t="str">
        <f>IF(J330="FIN","",LOOKUP(I329,DATOS!A:A,DATOS!L:L))</f>
        <v/>
      </c>
      <c r="I332" s="31" t="s">
        <v>51</v>
      </c>
      <c r="K332" s="16"/>
      <c r="L332" s="16"/>
      <c r="M332" s="16"/>
      <c r="N332" s="16"/>
      <c r="O332" s="16"/>
      <c r="P332" s="16"/>
      <c r="Q332" s="17" t="s">
        <v>2</v>
      </c>
      <c r="R332" s="16" t="str">
        <f>CONCATENATE(B332,Q332)</f>
        <v>C</v>
      </c>
      <c r="S332" s="16"/>
    </row>
    <row r="333" spans="1:19" ht="15.6" x14ac:dyDescent="0.25">
      <c r="A333" s="185"/>
      <c r="B333" s="25"/>
      <c r="C333" s="21" t="str">
        <f>+CONCATENATE(I333," ",G333)</f>
        <v xml:space="preserve">d) </v>
      </c>
      <c r="D333" s="22"/>
      <c r="G333" s="34" t="str">
        <f>IF(J330="FIN","",LOOKUP(I329,DATOS!A:A,DATOS!M:M))</f>
        <v/>
      </c>
      <c r="I333" s="31" t="s">
        <v>43</v>
      </c>
      <c r="K333" s="16"/>
      <c r="L333" s="16"/>
      <c r="M333" s="16"/>
      <c r="N333" s="16"/>
      <c r="O333" s="16"/>
      <c r="P333" s="16"/>
      <c r="Q333" s="17" t="s">
        <v>3</v>
      </c>
      <c r="R333" s="16" t="str">
        <f>CONCATENATE(B333,Q333)</f>
        <v>D</v>
      </c>
      <c r="S333" s="16"/>
    </row>
    <row r="334" spans="1:19" ht="15.6" x14ac:dyDescent="0.25">
      <c r="A334" s="9"/>
      <c r="B334" s="26"/>
      <c r="C334" s="23"/>
      <c r="D334" s="24"/>
      <c r="J334" s="15"/>
    </row>
    <row r="335" spans="1:19" ht="15.6" x14ac:dyDescent="0.25">
      <c r="A335" s="9"/>
      <c r="B335" s="27"/>
      <c r="C335" s="19" t="str">
        <f>+CONCATENATE(K335,".- ",G335)</f>
        <v xml:space="preserve">56.- </v>
      </c>
      <c r="D335" s="20"/>
      <c r="E335" s="9"/>
      <c r="F335" s="9"/>
      <c r="G335" s="36" t="str">
        <f>IF(J336="FIN","",LOOKUP(I335,DATOS!A:A,DATOS!G:G))</f>
        <v/>
      </c>
      <c r="H335" s="36">
        <f>IF(J336="FIN",0,LOOKUP(I335,DATOS!A:A,DATOS!N:N))</f>
        <v>0</v>
      </c>
      <c r="I335" s="31">
        <f>+I329+1</f>
        <v>611</v>
      </c>
      <c r="J335" s="56">
        <f>IF(LOOKUP(I335,DATOS!A:A,DATOS!C:C)=0,J329,(LOOKUP(I335,DATOS!A:A,DATOS!C:C)))</f>
        <v>11</v>
      </c>
      <c r="K335" s="18">
        <f>+K329+1</f>
        <v>56</v>
      </c>
      <c r="L335" s="16" t="s">
        <v>31</v>
      </c>
      <c r="M335" s="16" t="s">
        <v>32</v>
      </c>
      <c r="N335" s="16" t="s">
        <v>37</v>
      </c>
      <c r="O335" s="16" t="s">
        <v>33</v>
      </c>
      <c r="P335" s="16" t="s">
        <v>34</v>
      </c>
      <c r="Q335" s="16" t="s">
        <v>35</v>
      </c>
      <c r="R335" s="16" t="str">
        <f>CONCATENATE("X",H335)</f>
        <v>X0</v>
      </c>
      <c r="S335" s="16" t="s">
        <v>36</v>
      </c>
    </row>
    <row r="336" spans="1:19" ht="15.6" x14ac:dyDescent="0.25">
      <c r="A336" s="185">
        <f>IF($E$2="X",0,IF(K337&gt;2,H335,K337))</f>
        <v>0</v>
      </c>
      <c r="B336" s="25"/>
      <c r="C336" s="21" t="str">
        <f>+CONCATENATE(I336," ",G336)</f>
        <v xml:space="preserve">a) </v>
      </c>
      <c r="D336" s="22"/>
      <c r="G336" s="34" t="str">
        <f>IF(J336="FIN","",LOOKUP(I335,DATOS!A:A,DATOS!J:J))</f>
        <v/>
      </c>
      <c r="I336" s="31" t="s">
        <v>53</v>
      </c>
      <c r="J336" s="37" t="str">
        <f>IF(J330="FIN","FIN",IF(J335=J329,"","FIN"))</f>
        <v>FIN</v>
      </c>
      <c r="K336" s="16" t="s">
        <v>5</v>
      </c>
      <c r="L336" s="16">
        <f>IF(M336&gt;0,0,P336)</f>
        <v>0</v>
      </c>
      <c r="M336" s="16">
        <f>IF(P337&gt;0,1,0)</f>
        <v>0</v>
      </c>
      <c r="N336" s="16">
        <f>IF(M336=1,-1/COUNTA(Q336:Q339),0)</f>
        <v>0</v>
      </c>
      <c r="O336" s="16">
        <f>COUNTA(B336:B339)</f>
        <v>0</v>
      </c>
      <c r="P336" s="16">
        <f>COUNTIF(R336:R339,R335)</f>
        <v>0</v>
      </c>
      <c r="Q336" s="17" t="s">
        <v>0</v>
      </c>
      <c r="R336" s="16" t="str">
        <f>CONCATENATE(B336,Q336)</f>
        <v>A</v>
      </c>
      <c r="S336" s="16">
        <f>IF(P336&gt;0,P336+O336,O336*3)</f>
        <v>0</v>
      </c>
    </row>
    <row r="337" spans="1:19" ht="15.6" x14ac:dyDescent="0.25">
      <c r="A337" s="185"/>
      <c r="B337" s="25"/>
      <c r="C337" s="21" t="str">
        <f>+CONCATENATE(I337," ",G337)</f>
        <v xml:space="preserve">b) </v>
      </c>
      <c r="D337" s="22"/>
      <c r="G337" s="34" t="str">
        <f>IF(J336="FIN","",LOOKUP(I335,DATOS!A:A,DATOS!K:K))</f>
        <v/>
      </c>
      <c r="I337" s="31" t="s">
        <v>52</v>
      </c>
      <c r="K337" s="16">
        <f>S336</f>
        <v>0</v>
      </c>
      <c r="L337" s="16"/>
      <c r="M337" s="16"/>
      <c r="N337" s="16"/>
      <c r="O337" s="16"/>
      <c r="P337" s="16">
        <f>O336-P336</f>
        <v>0</v>
      </c>
      <c r="Q337" s="17" t="s">
        <v>1</v>
      </c>
      <c r="R337" s="16" t="str">
        <f>CONCATENATE(B337,Q337)</f>
        <v>B</v>
      </c>
      <c r="S337" s="16"/>
    </row>
    <row r="338" spans="1:19" ht="15.6" x14ac:dyDescent="0.25">
      <c r="A338" s="185"/>
      <c r="B338" s="25"/>
      <c r="C338" s="21" t="str">
        <f>+CONCATENATE(I338," ",G338)</f>
        <v xml:space="preserve">c) </v>
      </c>
      <c r="D338" s="22"/>
      <c r="G338" s="34" t="str">
        <f>IF(J336="FIN","",LOOKUP(I335,DATOS!A:A,DATOS!L:L))</f>
        <v/>
      </c>
      <c r="I338" s="31" t="s">
        <v>51</v>
      </c>
      <c r="K338" s="16"/>
      <c r="L338" s="16"/>
      <c r="M338" s="16"/>
      <c r="N338" s="16"/>
      <c r="O338" s="16"/>
      <c r="P338" s="16"/>
      <c r="Q338" s="17" t="s">
        <v>2</v>
      </c>
      <c r="R338" s="16" t="str">
        <f>CONCATENATE(B338,Q338)</f>
        <v>C</v>
      </c>
      <c r="S338" s="16"/>
    </row>
    <row r="339" spans="1:19" ht="15.6" x14ac:dyDescent="0.25">
      <c r="A339" s="185"/>
      <c r="B339" s="25"/>
      <c r="C339" s="21" t="str">
        <f>+CONCATENATE(I339," ",G339)</f>
        <v xml:space="preserve">d) </v>
      </c>
      <c r="D339" s="22"/>
      <c r="G339" s="34" t="str">
        <f>IF(J336="FIN","",LOOKUP(I335,DATOS!A:A,DATOS!M:M))</f>
        <v/>
      </c>
      <c r="I339" s="31" t="s">
        <v>43</v>
      </c>
      <c r="K339" s="16"/>
      <c r="L339" s="16"/>
      <c r="M339" s="16"/>
      <c r="N339" s="16"/>
      <c r="O339" s="16"/>
      <c r="P339" s="16"/>
      <c r="Q339" s="17" t="s">
        <v>3</v>
      </c>
      <c r="R339" s="16" t="str">
        <f>CONCATENATE(B339,Q339)</f>
        <v>D</v>
      </c>
      <c r="S339" s="16"/>
    </row>
    <row r="340" spans="1:19" ht="15.6" x14ac:dyDescent="0.25">
      <c r="A340" s="9"/>
      <c r="B340" s="26"/>
      <c r="C340" s="23"/>
      <c r="D340" s="24"/>
      <c r="J340" s="15"/>
    </row>
    <row r="341" spans="1:19" ht="15.6" x14ac:dyDescent="0.25">
      <c r="A341" s="9"/>
      <c r="B341" s="27"/>
      <c r="C341" s="19" t="str">
        <f>+CONCATENATE(K341,".- ",G341)</f>
        <v xml:space="preserve">57.- </v>
      </c>
      <c r="D341" s="20"/>
      <c r="E341" s="9"/>
      <c r="F341" s="9"/>
      <c r="G341" s="36" t="str">
        <f>IF(J342="FIN","",LOOKUP(I341,DATOS!A:A,DATOS!G:G))</f>
        <v/>
      </c>
      <c r="H341" s="36">
        <f>IF(J342="FIN",0,LOOKUP(I341,DATOS!A:A,DATOS!N:N))</f>
        <v>0</v>
      </c>
      <c r="I341" s="31">
        <f>+I335+1</f>
        <v>612</v>
      </c>
      <c r="J341" s="56">
        <f>IF(LOOKUP(I341,DATOS!A:A,DATOS!C:C)=0,J335,(LOOKUP(I341,DATOS!A:A,DATOS!C:C)))</f>
        <v>11</v>
      </c>
      <c r="K341" s="18">
        <f>+K335+1</f>
        <v>57</v>
      </c>
      <c r="L341" s="16" t="s">
        <v>31</v>
      </c>
      <c r="M341" s="16" t="s">
        <v>32</v>
      </c>
      <c r="N341" s="16" t="s">
        <v>37</v>
      </c>
      <c r="O341" s="16" t="s">
        <v>33</v>
      </c>
      <c r="P341" s="16" t="s">
        <v>34</v>
      </c>
      <c r="Q341" s="16" t="s">
        <v>35</v>
      </c>
      <c r="R341" s="16" t="str">
        <f>CONCATENATE("X",H341)</f>
        <v>X0</v>
      </c>
      <c r="S341" s="16" t="s">
        <v>36</v>
      </c>
    </row>
    <row r="342" spans="1:19" ht="15.6" x14ac:dyDescent="0.25">
      <c r="A342" s="185">
        <f>IF($E$2="X",0,IF(K343&gt;2,H341,K343))</f>
        <v>0</v>
      </c>
      <c r="B342" s="25"/>
      <c r="C342" s="21" t="str">
        <f>+CONCATENATE(I342," ",G342)</f>
        <v xml:space="preserve">a) </v>
      </c>
      <c r="D342" s="22"/>
      <c r="G342" s="34" t="str">
        <f>IF(J342="FIN","",LOOKUP(I341,DATOS!A:A,DATOS!J:J))</f>
        <v/>
      </c>
      <c r="I342" s="31" t="s">
        <v>53</v>
      </c>
      <c r="J342" s="37" t="str">
        <f>IF(J336="FIN","FIN",IF(J341=J335,"","FIN"))</f>
        <v>FIN</v>
      </c>
      <c r="K342" s="16" t="s">
        <v>5</v>
      </c>
      <c r="L342" s="16">
        <f>IF(M342&gt;0,0,P342)</f>
        <v>0</v>
      </c>
      <c r="M342" s="16">
        <f>IF(P343&gt;0,1,0)</f>
        <v>0</v>
      </c>
      <c r="N342" s="16">
        <f>IF(M342=1,-1/COUNTA(Q342:Q345),0)</f>
        <v>0</v>
      </c>
      <c r="O342" s="16">
        <f>COUNTA(B342:B345)</f>
        <v>0</v>
      </c>
      <c r="P342" s="16">
        <f>COUNTIF(R342:R345,R341)</f>
        <v>0</v>
      </c>
      <c r="Q342" s="17" t="s">
        <v>0</v>
      </c>
      <c r="R342" s="16" t="str">
        <f>CONCATENATE(B342,Q342)</f>
        <v>A</v>
      </c>
      <c r="S342" s="16">
        <f>IF(P342&gt;0,P342+O342,O342*3)</f>
        <v>0</v>
      </c>
    </row>
    <row r="343" spans="1:19" ht="15.6" x14ac:dyDescent="0.25">
      <c r="A343" s="185"/>
      <c r="B343" s="25"/>
      <c r="C343" s="21" t="str">
        <f>+CONCATENATE(I343," ",G343)</f>
        <v xml:space="preserve">b) </v>
      </c>
      <c r="D343" s="22"/>
      <c r="G343" s="34" t="str">
        <f>IF(J342="FIN","",LOOKUP(I341,DATOS!A:A,DATOS!K:K))</f>
        <v/>
      </c>
      <c r="I343" s="31" t="s">
        <v>52</v>
      </c>
      <c r="K343" s="16">
        <f>S342</f>
        <v>0</v>
      </c>
      <c r="L343" s="16"/>
      <c r="M343" s="16"/>
      <c r="N343" s="16"/>
      <c r="O343" s="16"/>
      <c r="P343" s="16">
        <f>O342-P342</f>
        <v>0</v>
      </c>
      <c r="Q343" s="17" t="s">
        <v>1</v>
      </c>
      <c r="R343" s="16" t="str">
        <f>CONCATENATE(B343,Q343)</f>
        <v>B</v>
      </c>
      <c r="S343" s="16"/>
    </row>
    <row r="344" spans="1:19" ht="15.6" x14ac:dyDescent="0.25">
      <c r="A344" s="185"/>
      <c r="B344" s="25"/>
      <c r="C344" s="21" t="str">
        <f>+CONCATENATE(I344," ",G344)</f>
        <v xml:space="preserve">c) </v>
      </c>
      <c r="D344" s="22"/>
      <c r="G344" s="34" t="str">
        <f>IF(J342="FIN","",LOOKUP(I341,DATOS!A:A,DATOS!L:L))</f>
        <v/>
      </c>
      <c r="I344" s="31" t="s">
        <v>51</v>
      </c>
      <c r="K344" s="16"/>
      <c r="L344" s="16"/>
      <c r="M344" s="16"/>
      <c r="N344" s="16"/>
      <c r="O344" s="16"/>
      <c r="P344" s="16"/>
      <c r="Q344" s="17" t="s">
        <v>2</v>
      </c>
      <c r="R344" s="16" t="str">
        <f>CONCATENATE(B344,Q344)</f>
        <v>C</v>
      </c>
      <c r="S344" s="16"/>
    </row>
    <row r="345" spans="1:19" ht="15.6" x14ac:dyDescent="0.25">
      <c r="A345" s="185"/>
      <c r="B345" s="25"/>
      <c r="C345" s="21" t="str">
        <f>+CONCATENATE(I345," ",G345)</f>
        <v xml:space="preserve">d) </v>
      </c>
      <c r="D345" s="22"/>
      <c r="G345" s="34" t="str">
        <f>IF(J342="FIN","",LOOKUP(I341,DATOS!A:A,DATOS!M:M))</f>
        <v/>
      </c>
      <c r="I345" s="31" t="s">
        <v>43</v>
      </c>
      <c r="K345" s="16"/>
      <c r="L345" s="16"/>
      <c r="M345" s="16"/>
      <c r="N345" s="16"/>
      <c r="O345" s="16"/>
      <c r="P345" s="16"/>
      <c r="Q345" s="17" t="s">
        <v>3</v>
      </c>
      <c r="R345" s="16" t="str">
        <f>CONCATENATE(B345,Q345)</f>
        <v>D</v>
      </c>
      <c r="S345" s="16"/>
    </row>
    <row r="346" spans="1:19" ht="15.6" x14ac:dyDescent="0.25">
      <c r="A346" s="9"/>
      <c r="B346" s="26"/>
      <c r="C346" s="23"/>
      <c r="D346" s="24"/>
      <c r="J346" s="15"/>
    </row>
    <row r="347" spans="1:19" ht="15.6" x14ac:dyDescent="0.25">
      <c r="A347" s="9"/>
      <c r="B347" s="27"/>
      <c r="C347" s="19" t="str">
        <f>+CONCATENATE(K347,".- ",G347)</f>
        <v xml:space="preserve">58.- </v>
      </c>
      <c r="D347" s="20"/>
      <c r="E347" s="9"/>
      <c r="F347" s="9"/>
      <c r="G347" s="36" t="str">
        <f>IF(J348="FIN","",LOOKUP(I347,DATOS!A:A,DATOS!G:G))</f>
        <v/>
      </c>
      <c r="H347" s="36">
        <f>IF(J348="FIN",0,LOOKUP(I347,DATOS!A:A,DATOS!N:N))</f>
        <v>0</v>
      </c>
      <c r="I347" s="31">
        <f>+I341+1</f>
        <v>613</v>
      </c>
      <c r="J347" s="56">
        <f>IF(LOOKUP(I347,DATOS!A:A,DATOS!C:C)=0,J341,(LOOKUP(I347,DATOS!A:A,DATOS!C:C)))</f>
        <v>11</v>
      </c>
      <c r="K347" s="18">
        <f>+K341+1</f>
        <v>58</v>
      </c>
      <c r="L347" s="16" t="s">
        <v>31</v>
      </c>
      <c r="M347" s="16" t="s">
        <v>32</v>
      </c>
      <c r="N347" s="16" t="s">
        <v>37</v>
      </c>
      <c r="O347" s="16" t="s">
        <v>33</v>
      </c>
      <c r="P347" s="16" t="s">
        <v>34</v>
      </c>
      <c r="Q347" s="16" t="s">
        <v>35</v>
      </c>
      <c r="R347" s="16" t="str">
        <f>CONCATENATE("X",H347)</f>
        <v>X0</v>
      </c>
      <c r="S347" s="16" t="s">
        <v>36</v>
      </c>
    </row>
    <row r="348" spans="1:19" ht="15.6" x14ac:dyDescent="0.25">
      <c r="A348" s="185">
        <f>IF($E$2="X",0,IF(K349&gt;2,H347,K349))</f>
        <v>0</v>
      </c>
      <c r="B348" s="25"/>
      <c r="C348" s="21" t="str">
        <f>+CONCATENATE(I348," ",G348)</f>
        <v xml:space="preserve">a) </v>
      </c>
      <c r="D348" s="22"/>
      <c r="G348" s="34" t="str">
        <f>IF(J348="FIN","",LOOKUP(I347,DATOS!A:A,DATOS!J:J))</f>
        <v/>
      </c>
      <c r="I348" s="31" t="s">
        <v>53</v>
      </c>
      <c r="J348" s="37" t="str">
        <f>IF(J342="FIN","FIN",IF(J347=J341,"","FIN"))</f>
        <v>FIN</v>
      </c>
      <c r="K348" s="16" t="s">
        <v>5</v>
      </c>
      <c r="L348" s="16">
        <f>IF(M348&gt;0,0,P348)</f>
        <v>0</v>
      </c>
      <c r="M348" s="16">
        <f>IF(P349&gt;0,1,0)</f>
        <v>0</v>
      </c>
      <c r="N348" s="16">
        <f>IF(M348=1,-1/COUNTA(Q348:Q351),0)</f>
        <v>0</v>
      </c>
      <c r="O348" s="16">
        <f>COUNTA(B348:B351)</f>
        <v>0</v>
      </c>
      <c r="P348" s="16">
        <f>COUNTIF(R348:R351,R347)</f>
        <v>0</v>
      </c>
      <c r="Q348" s="17" t="s">
        <v>0</v>
      </c>
      <c r="R348" s="16" t="str">
        <f>CONCATENATE(B348,Q348)</f>
        <v>A</v>
      </c>
      <c r="S348" s="16">
        <f>IF(P348&gt;0,P348+O348,O348*3)</f>
        <v>0</v>
      </c>
    </row>
    <row r="349" spans="1:19" ht="15.6" x14ac:dyDescent="0.25">
      <c r="A349" s="185"/>
      <c r="B349" s="25"/>
      <c r="C349" s="21" t="str">
        <f>+CONCATENATE(I349," ",G349)</f>
        <v xml:space="preserve">b) </v>
      </c>
      <c r="D349" s="22"/>
      <c r="G349" s="34" t="str">
        <f>IF(J348="FIN","",LOOKUP(I347,DATOS!A:A,DATOS!K:K))</f>
        <v/>
      </c>
      <c r="I349" s="31" t="s">
        <v>52</v>
      </c>
      <c r="K349" s="16">
        <f>S348</f>
        <v>0</v>
      </c>
      <c r="L349" s="16"/>
      <c r="M349" s="16"/>
      <c r="N349" s="16"/>
      <c r="O349" s="16"/>
      <c r="P349" s="16">
        <f>O348-P348</f>
        <v>0</v>
      </c>
      <c r="Q349" s="17" t="s">
        <v>1</v>
      </c>
      <c r="R349" s="16" t="str">
        <f>CONCATENATE(B349,Q349)</f>
        <v>B</v>
      </c>
      <c r="S349" s="16"/>
    </row>
    <row r="350" spans="1:19" ht="15.6" x14ac:dyDescent="0.25">
      <c r="A350" s="185"/>
      <c r="B350" s="25"/>
      <c r="C350" s="21" t="str">
        <f>+CONCATENATE(I350," ",G350)</f>
        <v xml:space="preserve">c) </v>
      </c>
      <c r="D350" s="22"/>
      <c r="G350" s="34" t="str">
        <f>IF(J348="FIN","",LOOKUP(I347,DATOS!A:A,DATOS!L:L))</f>
        <v/>
      </c>
      <c r="I350" s="31" t="s">
        <v>51</v>
      </c>
      <c r="K350" s="16"/>
      <c r="L350" s="16"/>
      <c r="M350" s="16"/>
      <c r="N350" s="16"/>
      <c r="O350" s="16"/>
      <c r="P350" s="16"/>
      <c r="Q350" s="17" t="s">
        <v>2</v>
      </c>
      <c r="R350" s="16" t="str">
        <f>CONCATENATE(B350,Q350)</f>
        <v>C</v>
      </c>
      <c r="S350" s="16"/>
    </row>
    <row r="351" spans="1:19" ht="15.6" x14ac:dyDescent="0.25">
      <c r="A351" s="185"/>
      <c r="B351" s="25"/>
      <c r="C351" s="21" t="str">
        <f>+CONCATENATE(I351," ",G351)</f>
        <v xml:space="preserve">d) </v>
      </c>
      <c r="D351" s="22"/>
      <c r="G351" s="34" t="str">
        <f>IF(J348="FIN","",LOOKUP(I347,DATOS!A:A,DATOS!M:M))</f>
        <v/>
      </c>
      <c r="I351" s="31" t="s">
        <v>43</v>
      </c>
      <c r="K351" s="16"/>
      <c r="L351" s="16"/>
      <c r="M351" s="16"/>
      <c r="N351" s="16"/>
      <c r="O351" s="16"/>
      <c r="P351" s="16"/>
      <c r="Q351" s="17" t="s">
        <v>3</v>
      </c>
      <c r="R351" s="16" t="str">
        <f>CONCATENATE(B351,Q351)</f>
        <v>D</v>
      </c>
      <c r="S351" s="16"/>
    </row>
    <row r="352" spans="1:19" ht="15.6" x14ac:dyDescent="0.25">
      <c r="A352" s="9"/>
      <c r="B352" s="26"/>
      <c r="C352" s="23"/>
      <c r="D352" s="24"/>
      <c r="J352" s="15"/>
    </row>
    <row r="353" spans="1:19" ht="15.6" x14ac:dyDescent="0.25">
      <c r="A353" s="9"/>
      <c r="B353" s="27"/>
      <c r="C353" s="19" t="str">
        <f>+CONCATENATE(K353,".- ",G353)</f>
        <v xml:space="preserve">59.- </v>
      </c>
      <c r="D353" s="20"/>
      <c r="E353" s="9"/>
      <c r="F353" s="9"/>
      <c r="G353" s="36" t="str">
        <f>IF(J354="FIN","",LOOKUP(I353,DATOS!A:A,DATOS!G:G))</f>
        <v/>
      </c>
      <c r="H353" s="36">
        <f>IF(J354="FIN",0,LOOKUP(I353,DATOS!A:A,DATOS!N:N))</f>
        <v>0</v>
      </c>
      <c r="I353" s="31">
        <f>+I347+1</f>
        <v>614</v>
      </c>
      <c r="J353" s="56">
        <f>IF(LOOKUP(I353,DATOS!A:A,DATOS!C:C)=0,J347,(LOOKUP(I353,DATOS!A:A,DATOS!C:C)))</f>
        <v>11</v>
      </c>
      <c r="K353" s="18">
        <f>+K347+1</f>
        <v>59</v>
      </c>
      <c r="L353" s="16" t="s">
        <v>31</v>
      </c>
      <c r="M353" s="16" t="s">
        <v>32</v>
      </c>
      <c r="N353" s="16" t="s">
        <v>37</v>
      </c>
      <c r="O353" s="16" t="s">
        <v>33</v>
      </c>
      <c r="P353" s="16" t="s">
        <v>34</v>
      </c>
      <c r="Q353" s="16" t="s">
        <v>35</v>
      </c>
      <c r="R353" s="16" t="str">
        <f>CONCATENATE("X",H353)</f>
        <v>X0</v>
      </c>
      <c r="S353" s="16" t="s">
        <v>36</v>
      </c>
    </row>
    <row r="354" spans="1:19" ht="15.6" x14ac:dyDescent="0.25">
      <c r="A354" s="185">
        <f>IF($E$2="X",0,IF(K355&gt;2,H353,K355))</f>
        <v>0</v>
      </c>
      <c r="B354" s="25"/>
      <c r="C354" s="21" t="str">
        <f>+CONCATENATE(I354," ",G354)</f>
        <v xml:space="preserve">a) </v>
      </c>
      <c r="D354" s="22"/>
      <c r="G354" s="34" t="str">
        <f>IF(J354="FIN","",LOOKUP(I353,DATOS!A:A,DATOS!J:J))</f>
        <v/>
      </c>
      <c r="I354" s="31" t="s">
        <v>53</v>
      </c>
      <c r="J354" s="37" t="str">
        <f>IF(J348="FIN","FIN",IF(J353=J347,"","FIN"))</f>
        <v>FIN</v>
      </c>
      <c r="K354" s="16" t="s">
        <v>5</v>
      </c>
      <c r="L354" s="16">
        <f>IF(M354&gt;0,0,P354)</f>
        <v>0</v>
      </c>
      <c r="M354" s="16">
        <f>IF(P355&gt;0,1,0)</f>
        <v>0</v>
      </c>
      <c r="N354" s="16">
        <f>IF(M354=1,-1/COUNTA(Q354:Q357),0)</f>
        <v>0</v>
      </c>
      <c r="O354" s="16">
        <f>COUNTA(B354:B357)</f>
        <v>0</v>
      </c>
      <c r="P354" s="16">
        <f>COUNTIF(R354:R357,R353)</f>
        <v>0</v>
      </c>
      <c r="Q354" s="17" t="s">
        <v>0</v>
      </c>
      <c r="R354" s="16" t="str">
        <f>CONCATENATE(B354,Q354)</f>
        <v>A</v>
      </c>
      <c r="S354" s="16">
        <f>IF(P354&gt;0,P354+O354,O354*3)</f>
        <v>0</v>
      </c>
    </row>
    <row r="355" spans="1:19" ht="15.6" x14ac:dyDescent="0.25">
      <c r="A355" s="185"/>
      <c r="B355" s="25"/>
      <c r="C355" s="21" t="str">
        <f>+CONCATENATE(I355," ",G355)</f>
        <v xml:space="preserve">b) </v>
      </c>
      <c r="D355" s="22"/>
      <c r="G355" s="34" t="str">
        <f>IF(J354="FIN","",LOOKUP(I353,DATOS!A:A,DATOS!K:K))</f>
        <v/>
      </c>
      <c r="I355" s="31" t="s">
        <v>52</v>
      </c>
      <c r="K355" s="16">
        <f>S354</f>
        <v>0</v>
      </c>
      <c r="L355" s="16"/>
      <c r="M355" s="16"/>
      <c r="N355" s="16"/>
      <c r="O355" s="16"/>
      <c r="P355" s="16">
        <f>O354-P354</f>
        <v>0</v>
      </c>
      <c r="Q355" s="17" t="s">
        <v>1</v>
      </c>
      <c r="R355" s="16" t="str">
        <f>CONCATENATE(B355,Q355)</f>
        <v>B</v>
      </c>
      <c r="S355" s="16"/>
    </row>
    <row r="356" spans="1:19" ht="15.6" x14ac:dyDescent="0.25">
      <c r="A356" s="185"/>
      <c r="B356" s="25"/>
      <c r="C356" s="21" t="str">
        <f>+CONCATENATE(I356," ",G356)</f>
        <v xml:space="preserve">c) </v>
      </c>
      <c r="D356" s="22"/>
      <c r="G356" s="34" t="str">
        <f>IF(J354="FIN","",LOOKUP(I353,DATOS!A:A,DATOS!L:L))</f>
        <v/>
      </c>
      <c r="I356" s="31" t="s">
        <v>51</v>
      </c>
      <c r="K356" s="16"/>
      <c r="L356" s="16"/>
      <c r="M356" s="16"/>
      <c r="N356" s="16"/>
      <c r="O356" s="16"/>
      <c r="P356" s="16"/>
      <c r="Q356" s="17" t="s">
        <v>2</v>
      </c>
      <c r="R356" s="16" t="str">
        <f>CONCATENATE(B356,Q356)</f>
        <v>C</v>
      </c>
      <c r="S356" s="16"/>
    </row>
    <row r="357" spans="1:19" ht="15.6" x14ac:dyDescent="0.25">
      <c r="A357" s="185"/>
      <c r="B357" s="25"/>
      <c r="C357" s="21" t="str">
        <f>+CONCATENATE(I357," ",G357)</f>
        <v xml:space="preserve">d) </v>
      </c>
      <c r="D357" s="22"/>
      <c r="G357" s="34" t="str">
        <f>IF(J354="FIN","",LOOKUP(I353,DATOS!A:A,DATOS!M:M))</f>
        <v/>
      </c>
      <c r="I357" s="31" t="s">
        <v>43</v>
      </c>
      <c r="K357" s="16"/>
      <c r="L357" s="16"/>
      <c r="M357" s="16"/>
      <c r="N357" s="16"/>
      <c r="O357" s="16"/>
      <c r="P357" s="16"/>
      <c r="Q357" s="17" t="s">
        <v>3</v>
      </c>
      <c r="R357" s="16" t="str">
        <f>CONCATENATE(B357,Q357)</f>
        <v>D</v>
      </c>
      <c r="S357" s="16"/>
    </row>
    <row r="358" spans="1:19" ht="15.6" x14ac:dyDescent="0.25">
      <c r="A358" s="9"/>
      <c r="B358" s="26"/>
      <c r="C358" s="23"/>
      <c r="D358" s="24"/>
      <c r="J358" s="15"/>
    </row>
    <row r="359" spans="1:19" ht="15.6" x14ac:dyDescent="0.25">
      <c r="A359" s="9"/>
      <c r="B359" s="27"/>
      <c r="C359" s="19" t="str">
        <f>+CONCATENATE(K359,".- ",G359)</f>
        <v xml:space="preserve">60.- </v>
      </c>
      <c r="D359" s="20"/>
      <c r="E359" s="9"/>
      <c r="F359" s="9"/>
      <c r="G359" s="36" t="str">
        <f>IF(J360="FIN","",LOOKUP(I359,DATOS!A:A,DATOS!G:G))</f>
        <v/>
      </c>
      <c r="H359" s="36">
        <f>IF(J360="FIN",0,LOOKUP(I359,DATOS!A:A,DATOS!N:N))</f>
        <v>0</v>
      </c>
      <c r="I359" s="31">
        <f>+I353+1</f>
        <v>615</v>
      </c>
      <c r="J359" s="56">
        <f>IF(LOOKUP(I359,DATOS!A:A,DATOS!C:C)=0,J353,(LOOKUP(I359,DATOS!A:A,DATOS!C:C)))</f>
        <v>11</v>
      </c>
      <c r="K359" s="18">
        <f>+K353+1</f>
        <v>60</v>
      </c>
      <c r="L359" s="16" t="s">
        <v>31</v>
      </c>
      <c r="M359" s="16" t="s">
        <v>32</v>
      </c>
      <c r="N359" s="16" t="s">
        <v>37</v>
      </c>
      <c r="O359" s="16" t="s">
        <v>33</v>
      </c>
      <c r="P359" s="16" t="s">
        <v>34</v>
      </c>
      <c r="Q359" s="16" t="s">
        <v>35</v>
      </c>
      <c r="R359" s="16" t="str">
        <f>CONCATENATE("X",H359)</f>
        <v>X0</v>
      </c>
      <c r="S359" s="16" t="s">
        <v>36</v>
      </c>
    </row>
    <row r="360" spans="1:19" ht="15.6" x14ac:dyDescent="0.25">
      <c r="A360" s="185">
        <f>IF($E$2="X",0,IF(K361&gt;2,H359,K361))</f>
        <v>0</v>
      </c>
      <c r="B360" s="25"/>
      <c r="C360" s="21" t="str">
        <f>+CONCATENATE(I360," ",G360)</f>
        <v xml:space="preserve">a) </v>
      </c>
      <c r="D360" s="22"/>
      <c r="G360" s="34" t="str">
        <f>IF(J360="FIN","",LOOKUP(I359,DATOS!A:A,DATOS!J:J))</f>
        <v/>
      </c>
      <c r="I360" s="31" t="s">
        <v>53</v>
      </c>
      <c r="J360" s="37" t="str">
        <f>IF(J354="FIN","FIN",IF(J359=J353,"","FIN"))</f>
        <v>FIN</v>
      </c>
      <c r="K360" s="16" t="s">
        <v>5</v>
      </c>
      <c r="L360" s="16">
        <f>IF(M360&gt;0,0,P360)</f>
        <v>0</v>
      </c>
      <c r="M360" s="16">
        <f>IF(P361&gt;0,1,0)</f>
        <v>0</v>
      </c>
      <c r="N360" s="16">
        <f>IF(M360=1,-1/COUNTA(Q360:Q363),0)</f>
        <v>0</v>
      </c>
      <c r="O360" s="16">
        <f>COUNTA(B360:B363)</f>
        <v>0</v>
      </c>
      <c r="P360" s="16">
        <f>COUNTIF(R360:R363,R359)</f>
        <v>0</v>
      </c>
      <c r="Q360" s="17" t="s">
        <v>0</v>
      </c>
      <c r="R360" s="16" t="str">
        <f>CONCATENATE(B360,Q360)</f>
        <v>A</v>
      </c>
      <c r="S360" s="16">
        <f>IF(P360&gt;0,P360+O360,O360*3)</f>
        <v>0</v>
      </c>
    </row>
    <row r="361" spans="1:19" ht="15.6" x14ac:dyDescent="0.25">
      <c r="A361" s="185"/>
      <c r="B361" s="25"/>
      <c r="C361" s="21" t="str">
        <f>+CONCATENATE(I361," ",G361)</f>
        <v xml:space="preserve">b) </v>
      </c>
      <c r="D361" s="22"/>
      <c r="G361" s="34" t="str">
        <f>IF(J360="FIN","",LOOKUP(I359,DATOS!A:A,DATOS!K:K))</f>
        <v/>
      </c>
      <c r="I361" s="31" t="s">
        <v>52</v>
      </c>
      <c r="K361" s="16">
        <f>S360</f>
        <v>0</v>
      </c>
      <c r="L361" s="16"/>
      <c r="M361" s="16"/>
      <c r="N361" s="16"/>
      <c r="O361" s="16"/>
      <c r="P361" s="16">
        <f>O360-P360</f>
        <v>0</v>
      </c>
      <c r="Q361" s="17" t="s">
        <v>1</v>
      </c>
      <c r="R361" s="16" t="str">
        <f>CONCATENATE(B361,Q361)</f>
        <v>B</v>
      </c>
      <c r="S361" s="16"/>
    </row>
    <row r="362" spans="1:19" ht="15.6" x14ac:dyDescent="0.25">
      <c r="A362" s="185"/>
      <c r="B362" s="25"/>
      <c r="C362" s="21" t="str">
        <f>+CONCATENATE(I362," ",G362)</f>
        <v xml:space="preserve">c) </v>
      </c>
      <c r="D362" s="22"/>
      <c r="G362" s="34" t="str">
        <f>IF(J360="FIN","",LOOKUP(I359,DATOS!A:A,DATOS!L:L))</f>
        <v/>
      </c>
      <c r="I362" s="31" t="s">
        <v>51</v>
      </c>
      <c r="K362" s="16"/>
      <c r="L362" s="16"/>
      <c r="M362" s="16"/>
      <c r="N362" s="16"/>
      <c r="O362" s="16"/>
      <c r="P362" s="16"/>
      <c r="Q362" s="17" t="s">
        <v>2</v>
      </c>
      <c r="R362" s="16" t="str">
        <f>CONCATENATE(B362,Q362)</f>
        <v>C</v>
      </c>
      <c r="S362" s="16"/>
    </row>
    <row r="363" spans="1:19" ht="15.6" x14ac:dyDescent="0.25">
      <c r="A363" s="185"/>
      <c r="B363" s="25"/>
      <c r="C363" s="21" t="str">
        <f>+CONCATENATE(I363," ",G363)</f>
        <v xml:space="preserve">d) </v>
      </c>
      <c r="D363" s="22"/>
      <c r="G363" s="34" t="str">
        <f>IF(J360="FIN","",LOOKUP(I359,DATOS!A:A,DATOS!M:M))</f>
        <v/>
      </c>
      <c r="I363" s="31" t="s">
        <v>43</v>
      </c>
      <c r="K363" s="16"/>
      <c r="L363" s="16"/>
      <c r="M363" s="16"/>
      <c r="N363" s="16"/>
      <c r="O363" s="16"/>
      <c r="P363" s="16"/>
      <c r="Q363" s="17" t="s">
        <v>3</v>
      </c>
      <c r="R363" s="16" t="str">
        <f>CONCATENATE(B363,Q363)</f>
        <v>D</v>
      </c>
      <c r="S363" s="16"/>
    </row>
    <row r="364" spans="1:19" ht="15.6" x14ac:dyDescent="0.25">
      <c r="A364" s="9"/>
      <c r="B364" s="26"/>
      <c r="C364" s="23"/>
      <c r="D364" s="24"/>
      <c r="J364" s="15"/>
    </row>
    <row r="365" spans="1:19" ht="15.6" x14ac:dyDescent="0.25">
      <c r="A365" s="9"/>
      <c r="B365" s="27"/>
      <c r="C365" s="19" t="str">
        <f>+CONCATENATE(K365,".- ",G365)</f>
        <v xml:space="preserve">61.- </v>
      </c>
      <c r="D365" s="20"/>
      <c r="E365" s="9"/>
      <c r="F365" s="9"/>
      <c r="G365" s="36" t="str">
        <f>IF(J366="FIN","",LOOKUP(I365,DATOS!A:A,DATOS!G:G))</f>
        <v/>
      </c>
      <c r="H365" s="36">
        <f>IF(J366="FIN",0,LOOKUP(I365,DATOS!A:A,DATOS!N:N))</f>
        <v>0</v>
      </c>
      <c r="I365" s="31">
        <f>+I359+1</f>
        <v>616</v>
      </c>
      <c r="J365" s="56">
        <f>IF(LOOKUP(I365,DATOS!A:A,DATOS!C:C)=0,J359,(LOOKUP(I365,DATOS!A:A,DATOS!C:C)))</f>
        <v>11</v>
      </c>
      <c r="K365" s="18">
        <f>+K359+1</f>
        <v>61</v>
      </c>
      <c r="L365" s="16" t="s">
        <v>31</v>
      </c>
      <c r="M365" s="16" t="s">
        <v>32</v>
      </c>
      <c r="N365" s="16" t="s">
        <v>37</v>
      </c>
      <c r="O365" s="16" t="s">
        <v>33</v>
      </c>
      <c r="P365" s="16" t="s">
        <v>34</v>
      </c>
      <c r="Q365" s="16" t="s">
        <v>35</v>
      </c>
      <c r="R365" s="16" t="str">
        <f>CONCATENATE("X",H365)</f>
        <v>X0</v>
      </c>
      <c r="S365" s="16" t="s">
        <v>36</v>
      </c>
    </row>
    <row r="366" spans="1:19" ht="15.6" x14ac:dyDescent="0.25">
      <c r="A366" s="185">
        <f>IF($E$2="X",0,IF(K367&gt;2,H365,K367))</f>
        <v>0</v>
      </c>
      <c r="B366" s="25"/>
      <c r="C366" s="21" t="str">
        <f>+CONCATENATE(I366," ",G366)</f>
        <v xml:space="preserve">a) </v>
      </c>
      <c r="D366" s="22"/>
      <c r="G366" s="34" t="str">
        <f>IF(J366="FIN","",LOOKUP(I365,DATOS!A:A,DATOS!J:J))</f>
        <v/>
      </c>
      <c r="I366" s="31" t="s">
        <v>53</v>
      </c>
      <c r="J366" s="37" t="str">
        <f>IF(J360="FIN","FIN",IF(J365=J359,"","FIN"))</f>
        <v>FIN</v>
      </c>
      <c r="K366" s="16" t="s">
        <v>5</v>
      </c>
      <c r="L366" s="16">
        <f>IF(M366&gt;0,0,P366)</f>
        <v>0</v>
      </c>
      <c r="M366" s="16">
        <f>IF(P367&gt;0,1,0)</f>
        <v>0</v>
      </c>
      <c r="N366" s="16">
        <f>IF(M366=1,-1/COUNTA(Q366:Q369),0)</f>
        <v>0</v>
      </c>
      <c r="O366" s="16">
        <f>COUNTA(B366:B369)</f>
        <v>0</v>
      </c>
      <c r="P366" s="16">
        <f>COUNTIF(R366:R369,R365)</f>
        <v>0</v>
      </c>
      <c r="Q366" s="17" t="s">
        <v>0</v>
      </c>
      <c r="R366" s="16" t="str">
        <f>CONCATENATE(B366,Q366)</f>
        <v>A</v>
      </c>
      <c r="S366" s="16">
        <f>IF(P366&gt;0,P366+O366,O366*3)</f>
        <v>0</v>
      </c>
    </row>
    <row r="367" spans="1:19" ht="15.6" x14ac:dyDescent="0.25">
      <c r="A367" s="185"/>
      <c r="B367" s="25"/>
      <c r="C367" s="21" t="str">
        <f>+CONCATENATE(I367," ",G367)</f>
        <v xml:space="preserve">b) </v>
      </c>
      <c r="D367" s="22"/>
      <c r="G367" s="34" t="str">
        <f>IF(J366="FIN","",LOOKUP(I365,DATOS!A:A,DATOS!K:K))</f>
        <v/>
      </c>
      <c r="I367" s="31" t="s">
        <v>52</v>
      </c>
      <c r="K367" s="16">
        <f>S366</f>
        <v>0</v>
      </c>
      <c r="L367" s="16"/>
      <c r="M367" s="16"/>
      <c r="N367" s="16"/>
      <c r="O367" s="16"/>
      <c r="P367" s="16">
        <f>O366-P366</f>
        <v>0</v>
      </c>
      <c r="Q367" s="17" t="s">
        <v>1</v>
      </c>
      <c r="R367" s="16" t="str">
        <f>CONCATENATE(B367,Q367)</f>
        <v>B</v>
      </c>
      <c r="S367" s="16"/>
    </row>
    <row r="368" spans="1:19" ht="15.6" x14ac:dyDescent="0.25">
      <c r="A368" s="185"/>
      <c r="B368" s="25"/>
      <c r="C368" s="21" t="str">
        <f>+CONCATENATE(I368," ",G368)</f>
        <v xml:space="preserve">c) </v>
      </c>
      <c r="D368" s="22"/>
      <c r="G368" s="34" t="str">
        <f>IF(J366="FIN","",LOOKUP(I365,DATOS!A:A,DATOS!L:L))</f>
        <v/>
      </c>
      <c r="I368" s="31" t="s">
        <v>51</v>
      </c>
      <c r="K368" s="16"/>
      <c r="L368" s="16"/>
      <c r="M368" s="16"/>
      <c r="N368" s="16"/>
      <c r="O368" s="16"/>
      <c r="P368" s="16"/>
      <c r="Q368" s="17" t="s">
        <v>2</v>
      </c>
      <c r="R368" s="16" t="str">
        <f>CONCATENATE(B368,Q368)</f>
        <v>C</v>
      </c>
      <c r="S368" s="16"/>
    </row>
    <row r="369" spans="1:19" ht="15.6" x14ac:dyDescent="0.25">
      <c r="A369" s="185"/>
      <c r="B369" s="25"/>
      <c r="C369" s="21" t="str">
        <f>+CONCATENATE(I369," ",G369)</f>
        <v xml:space="preserve">d) </v>
      </c>
      <c r="D369" s="22"/>
      <c r="G369" s="34" t="str">
        <f>IF(J366="FIN","",LOOKUP(I365,DATOS!A:A,DATOS!M:M))</f>
        <v/>
      </c>
      <c r="I369" s="31" t="s">
        <v>43</v>
      </c>
      <c r="K369" s="16"/>
      <c r="L369" s="16"/>
      <c r="M369" s="16"/>
      <c r="N369" s="16"/>
      <c r="O369" s="16"/>
      <c r="P369" s="16"/>
      <c r="Q369" s="17" t="s">
        <v>3</v>
      </c>
      <c r="R369" s="16" t="str">
        <f>CONCATENATE(B369,Q369)</f>
        <v>D</v>
      </c>
      <c r="S369" s="16"/>
    </row>
    <row r="370" spans="1:19" ht="15.6" x14ac:dyDescent="0.25">
      <c r="A370" s="9"/>
      <c r="B370" s="26"/>
      <c r="C370" s="23"/>
      <c r="D370" s="24"/>
      <c r="J370" s="15"/>
    </row>
    <row r="371" spans="1:19" ht="15.6" x14ac:dyDescent="0.25">
      <c r="A371" s="9"/>
      <c r="B371" s="27"/>
      <c r="C371" s="19" t="str">
        <f>+CONCATENATE(K371,".- ",G371)</f>
        <v xml:space="preserve">62.- </v>
      </c>
      <c r="D371" s="20"/>
      <c r="E371" s="9"/>
      <c r="F371" s="9"/>
      <c r="G371" s="36" t="str">
        <f>IF(J372="FIN","",LOOKUP(I371,DATOS!A:A,DATOS!G:G))</f>
        <v/>
      </c>
      <c r="H371" s="36">
        <f>IF(J372="FIN",0,LOOKUP(I371,DATOS!A:A,DATOS!N:N))</f>
        <v>0</v>
      </c>
      <c r="I371" s="31">
        <f>+I365+1</f>
        <v>617</v>
      </c>
      <c r="J371" s="56">
        <f>IF(LOOKUP(I371,DATOS!A:A,DATOS!C:C)=0,J365,(LOOKUP(I371,DATOS!A:A,DATOS!C:C)))</f>
        <v>11</v>
      </c>
      <c r="K371" s="18">
        <f>+K365+1</f>
        <v>62</v>
      </c>
      <c r="L371" s="16" t="s">
        <v>31</v>
      </c>
      <c r="M371" s="16" t="s">
        <v>32</v>
      </c>
      <c r="N371" s="16" t="s">
        <v>37</v>
      </c>
      <c r="O371" s="16" t="s">
        <v>33</v>
      </c>
      <c r="P371" s="16" t="s">
        <v>34</v>
      </c>
      <c r="Q371" s="16" t="s">
        <v>35</v>
      </c>
      <c r="R371" s="16" t="str">
        <f>CONCATENATE("X",H371)</f>
        <v>X0</v>
      </c>
      <c r="S371" s="16" t="s">
        <v>36</v>
      </c>
    </row>
    <row r="372" spans="1:19" ht="15.6" x14ac:dyDescent="0.25">
      <c r="A372" s="185">
        <f>IF($E$2="X",0,IF(K373&gt;2,H371,K373))</f>
        <v>0</v>
      </c>
      <c r="B372" s="25"/>
      <c r="C372" s="21" t="str">
        <f>+CONCATENATE(I372," ",G372)</f>
        <v xml:space="preserve">a) </v>
      </c>
      <c r="D372" s="22"/>
      <c r="G372" s="34" t="str">
        <f>IF(J372="FIN","",LOOKUP(I371,DATOS!A:A,DATOS!J:J))</f>
        <v/>
      </c>
      <c r="I372" s="31" t="s">
        <v>53</v>
      </c>
      <c r="J372" s="37" t="str">
        <f>IF(J366="FIN","FIN",IF(J371=J365,"","FIN"))</f>
        <v>FIN</v>
      </c>
      <c r="K372" s="16" t="s">
        <v>5</v>
      </c>
      <c r="L372" s="16">
        <f>IF(M372&gt;0,0,P372)</f>
        <v>0</v>
      </c>
      <c r="M372" s="16">
        <f>IF(P373&gt;0,1,0)</f>
        <v>0</v>
      </c>
      <c r="N372" s="16">
        <f>IF(M372=1,-1/COUNTA(Q372:Q375),0)</f>
        <v>0</v>
      </c>
      <c r="O372" s="16">
        <f>COUNTA(B372:B375)</f>
        <v>0</v>
      </c>
      <c r="P372" s="16">
        <f>COUNTIF(R372:R375,R371)</f>
        <v>0</v>
      </c>
      <c r="Q372" s="17" t="s">
        <v>0</v>
      </c>
      <c r="R372" s="16" t="str">
        <f>CONCATENATE(B372,Q372)</f>
        <v>A</v>
      </c>
      <c r="S372" s="16">
        <f>IF(P372&gt;0,P372+O372,O372*3)</f>
        <v>0</v>
      </c>
    </row>
    <row r="373" spans="1:19" ht="15.6" x14ac:dyDescent="0.25">
      <c r="A373" s="185"/>
      <c r="B373" s="25"/>
      <c r="C373" s="21" t="str">
        <f>+CONCATENATE(I373," ",G373)</f>
        <v xml:space="preserve">b) </v>
      </c>
      <c r="D373" s="22"/>
      <c r="G373" s="34" t="str">
        <f>IF(J372="FIN","",LOOKUP(I371,DATOS!A:A,DATOS!K:K))</f>
        <v/>
      </c>
      <c r="I373" s="31" t="s">
        <v>52</v>
      </c>
      <c r="K373" s="16">
        <f>S372</f>
        <v>0</v>
      </c>
      <c r="L373" s="16"/>
      <c r="M373" s="16"/>
      <c r="N373" s="16"/>
      <c r="O373" s="16"/>
      <c r="P373" s="16">
        <f>O372-P372</f>
        <v>0</v>
      </c>
      <c r="Q373" s="17" t="s">
        <v>1</v>
      </c>
      <c r="R373" s="16" t="str">
        <f>CONCATENATE(B373,Q373)</f>
        <v>B</v>
      </c>
      <c r="S373" s="16"/>
    </row>
    <row r="374" spans="1:19" ht="15.6" x14ac:dyDescent="0.25">
      <c r="A374" s="185"/>
      <c r="B374" s="25"/>
      <c r="C374" s="21" t="str">
        <f>+CONCATENATE(I374," ",G374)</f>
        <v xml:space="preserve">c) </v>
      </c>
      <c r="D374" s="22"/>
      <c r="G374" s="34" t="str">
        <f>IF(J372="FIN","",LOOKUP(I371,DATOS!A:A,DATOS!L:L))</f>
        <v/>
      </c>
      <c r="I374" s="31" t="s">
        <v>51</v>
      </c>
      <c r="K374" s="16"/>
      <c r="L374" s="16"/>
      <c r="M374" s="16"/>
      <c r="N374" s="16"/>
      <c r="O374" s="16"/>
      <c r="P374" s="16"/>
      <c r="Q374" s="17" t="s">
        <v>2</v>
      </c>
      <c r="R374" s="16" t="str">
        <f>CONCATENATE(B374,Q374)</f>
        <v>C</v>
      </c>
      <c r="S374" s="16"/>
    </row>
    <row r="375" spans="1:19" ht="15.6" x14ac:dyDescent="0.25">
      <c r="A375" s="185"/>
      <c r="B375" s="25"/>
      <c r="C375" s="21" t="str">
        <f>+CONCATENATE(I375," ",G375)</f>
        <v xml:space="preserve">d) </v>
      </c>
      <c r="D375" s="22"/>
      <c r="G375" s="34" t="str">
        <f>IF(J372="FIN","",LOOKUP(I371,DATOS!A:A,DATOS!M:M))</f>
        <v/>
      </c>
      <c r="I375" s="31" t="s">
        <v>43</v>
      </c>
      <c r="K375" s="16"/>
      <c r="L375" s="16"/>
      <c r="M375" s="16"/>
      <c r="N375" s="16"/>
      <c r="O375" s="16"/>
      <c r="P375" s="16"/>
      <c r="Q375" s="17" t="s">
        <v>3</v>
      </c>
      <c r="R375" s="16" t="str">
        <f>CONCATENATE(B375,Q375)</f>
        <v>D</v>
      </c>
      <c r="S375" s="16"/>
    </row>
    <row r="376" spans="1:19" ht="15.6" x14ac:dyDescent="0.25">
      <c r="A376" s="9"/>
      <c r="B376" s="26"/>
      <c r="C376" s="23"/>
      <c r="D376" s="24"/>
      <c r="J376" s="15"/>
    </row>
    <row r="377" spans="1:19" ht="15.6" x14ac:dyDescent="0.25">
      <c r="A377" s="9"/>
      <c r="B377" s="27"/>
      <c r="C377" s="19" t="str">
        <f>+CONCATENATE(K377,".- ",G377)</f>
        <v xml:space="preserve">63.- </v>
      </c>
      <c r="D377" s="20"/>
      <c r="E377" s="9"/>
      <c r="F377" s="9"/>
      <c r="G377" s="36" t="str">
        <f>IF(J378="FIN","",LOOKUP(I377,DATOS!A:A,DATOS!G:G))</f>
        <v/>
      </c>
      <c r="H377" s="36">
        <f>IF(J378="FIN",0,LOOKUP(I377,DATOS!A:A,DATOS!N:N))</f>
        <v>0</v>
      </c>
      <c r="I377" s="31">
        <f>+I371+1</f>
        <v>618</v>
      </c>
      <c r="J377" s="56">
        <f>IF(LOOKUP(I377,DATOS!A:A,DATOS!C:C)=0,J371,(LOOKUP(I377,DATOS!A:A,DATOS!C:C)))</f>
        <v>12</v>
      </c>
      <c r="K377" s="18">
        <f>+K371+1</f>
        <v>63</v>
      </c>
      <c r="L377" s="16" t="s">
        <v>31</v>
      </c>
      <c r="M377" s="16" t="s">
        <v>32</v>
      </c>
      <c r="N377" s="16" t="s">
        <v>37</v>
      </c>
      <c r="O377" s="16" t="s">
        <v>33</v>
      </c>
      <c r="P377" s="16" t="s">
        <v>34</v>
      </c>
      <c r="Q377" s="16" t="s">
        <v>35</v>
      </c>
      <c r="R377" s="16" t="str">
        <f>CONCATENATE("X",H377)</f>
        <v>X0</v>
      </c>
      <c r="S377" s="16" t="s">
        <v>36</v>
      </c>
    </row>
    <row r="378" spans="1:19" ht="15.6" x14ac:dyDescent="0.25">
      <c r="A378" s="185">
        <f>IF($E$2="X",0,IF(K379&gt;2,H377,K379))</f>
        <v>0</v>
      </c>
      <c r="B378" s="25"/>
      <c r="C378" s="21" t="str">
        <f>+CONCATENATE(I378," ",G378)</f>
        <v xml:space="preserve">a) </v>
      </c>
      <c r="D378" s="22"/>
      <c r="G378" s="34" t="str">
        <f>IF(J378="FIN","",LOOKUP(I377,DATOS!A:A,DATOS!J:J))</f>
        <v/>
      </c>
      <c r="I378" s="31" t="s">
        <v>53</v>
      </c>
      <c r="J378" s="37" t="str">
        <f>IF(J372="FIN","FIN",IF(J377=J371,"","FIN"))</f>
        <v>FIN</v>
      </c>
      <c r="K378" s="16" t="s">
        <v>5</v>
      </c>
      <c r="L378" s="16">
        <f>IF(M378&gt;0,0,P378)</f>
        <v>0</v>
      </c>
      <c r="M378" s="16">
        <f>IF(P379&gt;0,1,0)</f>
        <v>0</v>
      </c>
      <c r="N378" s="16">
        <f>IF(M378=1,-1/COUNTA(Q378:Q381),0)</f>
        <v>0</v>
      </c>
      <c r="O378" s="16">
        <f>COUNTA(B378:B381)</f>
        <v>0</v>
      </c>
      <c r="P378" s="16">
        <f>COUNTIF(R378:R381,R377)</f>
        <v>0</v>
      </c>
      <c r="Q378" s="17" t="s">
        <v>0</v>
      </c>
      <c r="R378" s="16" t="str">
        <f>CONCATENATE(B378,Q378)</f>
        <v>A</v>
      </c>
      <c r="S378" s="16">
        <f>IF(P378&gt;0,P378+O378,O378*3)</f>
        <v>0</v>
      </c>
    </row>
    <row r="379" spans="1:19" ht="15.6" x14ac:dyDescent="0.25">
      <c r="A379" s="185"/>
      <c r="B379" s="25"/>
      <c r="C379" s="21" t="str">
        <f>+CONCATENATE(I379," ",G379)</f>
        <v xml:space="preserve">b) </v>
      </c>
      <c r="D379" s="22"/>
      <c r="G379" s="34" t="str">
        <f>IF(J378="FIN","",LOOKUP(I377,DATOS!A:A,DATOS!K:K))</f>
        <v/>
      </c>
      <c r="I379" s="31" t="s">
        <v>52</v>
      </c>
      <c r="K379" s="16">
        <f>S378</f>
        <v>0</v>
      </c>
      <c r="L379" s="16"/>
      <c r="M379" s="16"/>
      <c r="N379" s="16"/>
      <c r="O379" s="16"/>
      <c r="P379" s="16">
        <f>O378-P378</f>
        <v>0</v>
      </c>
      <c r="Q379" s="17" t="s">
        <v>1</v>
      </c>
      <c r="R379" s="16" t="str">
        <f>CONCATENATE(B379,Q379)</f>
        <v>B</v>
      </c>
      <c r="S379" s="16"/>
    </row>
    <row r="380" spans="1:19" ht="15.6" x14ac:dyDescent="0.25">
      <c r="A380" s="185"/>
      <c r="B380" s="25"/>
      <c r="C380" s="21" t="str">
        <f>+CONCATENATE(I380," ",G380)</f>
        <v xml:space="preserve">c) </v>
      </c>
      <c r="D380" s="22"/>
      <c r="G380" s="34" t="str">
        <f>IF(J378="FIN","",LOOKUP(I377,DATOS!A:A,DATOS!L:L))</f>
        <v/>
      </c>
      <c r="I380" s="31" t="s">
        <v>51</v>
      </c>
      <c r="K380" s="16"/>
      <c r="L380" s="16"/>
      <c r="M380" s="16"/>
      <c r="N380" s="16"/>
      <c r="O380" s="16"/>
      <c r="P380" s="16"/>
      <c r="Q380" s="17" t="s">
        <v>2</v>
      </c>
      <c r="R380" s="16" t="str">
        <f>CONCATENATE(B380,Q380)</f>
        <v>C</v>
      </c>
      <c r="S380" s="16"/>
    </row>
    <row r="381" spans="1:19" ht="15.6" x14ac:dyDescent="0.25">
      <c r="A381" s="185"/>
      <c r="B381" s="25"/>
      <c r="C381" s="21" t="str">
        <f>+CONCATENATE(I381," ",G381)</f>
        <v xml:space="preserve">d) </v>
      </c>
      <c r="D381" s="22"/>
      <c r="G381" s="34" t="str">
        <f>IF(J378="FIN","",LOOKUP(I377,DATOS!A:A,DATOS!M:M))</f>
        <v/>
      </c>
      <c r="I381" s="31" t="s">
        <v>43</v>
      </c>
      <c r="K381" s="16"/>
      <c r="L381" s="16"/>
      <c r="M381" s="16"/>
      <c r="N381" s="16"/>
      <c r="O381" s="16"/>
      <c r="P381" s="16"/>
      <c r="Q381" s="17" t="s">
        <v>3</v>
      </c>
      <c r="R381" s="16" t="str">
        <f>CONCATENATE(B381,Q381)</f>
        <v>D</v>
      </c>
      <c r="S381" s="16"/>
    </row>
    <row r="382" spans="1:19" ht="15.6" x14ac:dyDescent="0.25">
      <c r="A382" s="9"/>
      <c r="B382" s="26"/>
      <c r="C382" s="23"/>
      <c r="D382" s="24"/>
      <c r="J382" s="15"/>
    </row>
    <row r="383" spans="1:19" ht="15.6" x14ac:dyDescent="0.25">
      <c r="A383" s="9"/>
      <c r="B383" s="27"/>
      <c r="C383" s="19" t="str">
        <f>+CONCATENATE(K383,".- ",G383)</f>
        <v xml:space="preserve">64.- </v>
      </c>
      <c r="D383" s="20"/>
      <c r="E383" s="9"/>
      <c r="F383" s="9"/>
      <c r="G383" s="36" t="str">
        <f>IF(J384="FIN","",LOOKUP(I383,DATOS!A:A,DATOS!G:G))</f>
        <v/>
      </c>
      <c r="H383" s="36">
        <f>IF(J384="FIN",0,LOOKUP(I383,DATOS!A:A,DATOS!N:N))</f>
        <v>0</v>
      </c>
      <c r="I383" s="31">
        <f>+I377+1</f>
        <v>619</v>
      </c>
      <c r="J383" s="56">
        <f>IF(LOOKUP(I383,DATOS!A:A,DATOS!C:C)=0,J377,(LOOKUP(I383,DATOS!A:A,DATOS!C:C)))</f>
        <v>12</v>
      </c>
      <c r="K383" s="18">
        <f>+K377+1</f>
        <v>64</v>
      </c>
      <c r="L383" s="16" t="s">
        <v>31</v>
      </c>
      <c r="M383" s="16" t="s">
        <v>32</v>
      </c>
      <c r="N383" s="16" t="s">
        <v>37</v>
      </c>
      <c r="O383" s="16" t="s">
        <v>33</v>
      </c>
      <c r="P383" s="16" t="s">
        <v>34</v>
      </c>
      <c r="Q383" s="16" t="s">
        <v>35</v>
      </c>
      <c r="R383" s="16" t="str">
        <f>CONCATENATE("X",H383)</f>
        <v>X0</v>
      </c>
      <c r="S383" s="16" t="s">
        <v>36</v>
      </c>
    </row>
    <row r="384" spans="1:19" ht="15.6" x14ac:dyDescent="0.25">
      <c r="A384" s="185">
        <f>IF($E$2="X",0,IF(K385&gt;2,H383,K385))</f>
        <v>0</v>
      </c>
      <c r="B384" s="25"/>
      <c r="C384" s="21" t="str">
        <f>+CONCATENATE(I384," ",G384)</f>
        <v xml:space="preserve">a) </v>
      </c>
      <c r="D384" s="22"/>
      <c r="G384" s="34" t="str">
        <f>IF(J384="FIN","",LOOKUP(I383,DATOS!A:A,DATOS!J:J))</f>
        <v/>
      </c>
      <c r="I384" s="31" t="s">
        <v>53</v>
      </c>
      <c r="J384" s="37" t="str">
        <f>IF(J378="FIN","FIN",IF(J383=J377,"","FIN"))</f>
        <v>FIN</v>
      </c>
      <c r="K384" s="16" t="s">
        <v>5</v>
      </c>
      <c r="L384" s="16">
        <f>IF(M384&gt;0,0,P384)</f>
        <v>0</v>
      </c>
      <c r="M384" s="16">
        <f>IF(P385&gt;0,1,0)</f>
        <v>0</v>
      </c>
      <c r="N384" s="16">
        <f>IF(M384=1,-1/COUNTA(Q384:Q387),0)</f>
        <v>0</v>
      </c>
      <c r="O384" s="16">
        <f>COUNTA(B384:B387)</f>
        <v>0</v>
      </c>
      <c r="P384" s="16">
        <f>COUNTIF(R384:R387,R383)</f>
        <v>0</v>
      </c>
      <c r="Q384" s="17" t="s">
        <v>0</v>
      </c>
      <c r="R384" s="16" t="str">
        <f>CONCATENATE(B384,Q384)</f>
        <v>A</v>
      </c>
      <c r="S384" s="16">
        <f>IF(P384&gt;0,P384+O384,O384*3)</f>
        <v>0</v>
      </c>
    </row>
    <row r="385" spans="1:19" ht="15.6" x14ac:dyDescent="0.25">
      <c r="A385" s="185"/>
      <c r="B385" s="25"/>
      <c r="C385" s="21" t="str">
        <f>+CONCATENATE(I385," ",G385)</f>
        <v xml:space="preserve">b) </v>
      </c>
      <c r="D385" s="22"/>
      <c r="G385" s="34" t="str">
        <f>IF(J384="FIN","",LOOKUP(I383,DATOS!A:A,DATOS!K:K))</f>
        <v/>
      </c>
      <c r="I385" s="31" t="s">
        <v>52</v>
      </c>
      <c r="K385" s="16">
        <f>S384</f>
        <v>0</v>
      </c>
      <c r="L385" s="16"/>
      <c r="M385" s="16"/>
      <c r="N385" s="16"/>
      <c r="O385" s="16"/>
      <c r="P385" s="16">
        <f>O384-P384</f>
        <v>0</v>
      </c>
      <c r="Q385" s="17" t="s">
        <v>1</v>
      </c>
      <c r="R385" s="16" t="str">
        <f>CONCATENATE(B385,Q385)</f>
        <v>B</v>
      </c>
      <c r="S385" s="16"/>
    </row>
    <row r="386" spans="1:19" ht="15.6" x14ac:dyDescent="0.25">
      <c r="A386" s="185"/>
      <c r="B386" s="25"/>
      <c r="C386" s="21" t="str">
        <f>+CONCATENATE(I386," ",G386)</f>
        <v xml:space="preserve">c) </v>
      </c>
      <c r="D386" s="22"/>
      <c r="G386" s="34" t="str">
        <f>IF(J384="FIN","",LOOKUP(I383,DATOS!A:A,DATOS!L:L))</f>
        <v/>
      </c>
      <c r="I386" s="31" t="s">
        <v>51</v>
      </c>
      <c r="K386" s="16"/>
      <c r="L386" s="16"/>
      <c r="M386" s="16"/>
      <c r="N386" s="16"/>
      <c r="O386" s="16"/>
      <c r="P386" s="16"/>
      <c r="Q386" s="17" t="s">
        <v>2</v>
      </c>
      <c r="R386" s="16" t="str">
        <f>CONCATENATE(B386,Q386)</f>
        <v>C</v>
      </c>
      <c r="S386" s="16"/>
    </row>
    <row r="387" spans="1:19" ht="15.6" x14ac:dyDescent="0.25">
      <c r="A387" s="185"/>
      <c r="B387" s="25"/>
      <c r="C387" s="21" t="str">
        <f>+CONCATENATE(I387," ",G387)</f>
        <v xml:space="preserve">d) </v>
      </c>
      <c r="D387" s="22"/>
      <c r="G387" s="34" t="str">
        <f>IF(J384="FIN","",LOOKUP(I383,DATOS!A:A,DATOS!M:M))</f>
        <v/>
      </c>
      <c r="I387" s="31" t="s">
        <v>43</v>
      </c>
      <c r="K387" s="16"/>
      <c r="L387" s="16"/>
      <c r="M387" s="16"/>
      <c r="N387" s="16"/>
      <c r="O387" s="16"/>
      <c r="P387" s="16"/>
      <c r="Q387" s="17" t="s">
        <v>3</v>
      </c>
      <c r="R387" s="16" t="str">
        <f>CONCATENATE(B387,Q387)</f>
        <v>D</v>
      </c>
      <c r="S387" s="16"/>
    </row>
    <row r="388" spans="1:19" ht="15.6" x14ac:dyDescent="0.25">
      <c r="A388" s="9"/>
      <c r="B388" s="26"/>
      <c r="C388" s="23"/>
      <c r="D388" s="24"/>
      <c r="J388" s="15"/>
    </row>
    <row r="389" spans="1:19" ht="15.6" x14ac:dyDescent="0.25">
      <c r="A389" s="9"/>
      <c r="B389" s="27"/>
      <c r="C389" s="19" t="str">
        <f>+CONCATENATE(K389,".- ",G389)</f>
        <v xml:space="preserve">65.- </v>
      </c>
      <c r="D389" s="20"/>
      <c r="E389" s="9"/>
      <c r="F389" s="9"/>
      <c r="G389" s="36" t="str">
        <f>IF(J390="FIN","",LOOKUP(I389,DATOS!A:A,DATOS!G:G))</f>
        <v/>
      </c>
      <c r="H389" s="36">
        <f>IF(J390="FIN",0,LOOKUP(I389,DATOS!A:A,DATOS!N:N))</f>
        <v>0</v>
      </c>
      <c r="I389" s="31">
        <f>+I383+1</f>
        <v>620</v>
      </c>
      <c r="J389" s="56">
        <f>IF(LOOKUP(I389,DATOS!A:A,DATOS!C:C)=0,J383,(LOOKUP(I389,DATOS!A:A,DATOS!C:C)))</f>
        <v>12</v>
      </c>
      <c r="K389" s="18">
        <f>+K383+1</f>
        <v>65</v>
      </c>
      <c r="L389" s="16" t="s">
        <v>31</v>
      </c>
      <c r="M389" s="16" t="s">
        <v>32</v>
      </c>
      <c r="N389" s="16" t="s">
        <v>37</v>
      </c>
      <c r="O389" s="16" t="s">
        <v>33</v>
      </c>
      <c r="P389" s="16" t="s">
        <v>34</v>
      </c>
      <c r="Q389" s="16" t="s">
        <v>35</v>
      </c>
      <c r="R389" s="16" t="str">
        <f>CONCATENATE("X",H389)</f>
        <v>X0</v>
      </c>
      <c r="S389" s="16" t="s">
        <v>36</v>
      </c>
    </row>
    <row r="390" spans="1:19" ht="15.6" x14ac:dyDescent="0.25">
      <c r="A390" s="185">
        <f>IF($E$2="X",0,IF(K391&gt;2,H389,K391))</f>
        <v>0</v>
      </c>
      <c r="B390" s="25"/>
      <c r="C390" s="21" t="str">
        <f>+CONCATENATE(I390," ",G390)</f>
        <v xml:space="preserve">a) </v>
      </c>
      <c r="D390" s="22"/>
      <c r="G390" s="34" t="str">
        <f>IF(J390="FIN","",LOOKUP(I389,DATOS!A:A,DATOS!J:J))</f>
        <v/>
      </c>
      <c r="I390" s="31" t="s">
        <v>53</v>
      </c>
      <c r="J390" s="37" t="str">
        <f>IF(J384="FIN","FIN",IF(J389=J383,"","FIN"))</f>
        <v>FIN</v>
      </c>
      <c r="K390" s="16" t="s">
        <v>5</v>
      </c>
      <c r="L390" s="16">
        <f>IF(M390&gt;0,0,P390)</f>
        <v>0</v>
      </c>
      <c r="M390" s="16">
        <f>IF(P391&gt;0,1,0)</f>
        <v>0</v>
      </c>
      <c r="N390" s="16">
        <f>IF(M390=1,-1/COUNTA(Q390:Q393),0)</f>
        <v>0</v>
      </c>
      <c r="O390" s="16">
        <f>COUNTA(B390:B393)</f>
        <v>0</v>
      </c>
      <c r="P390" s="16">
        <f>COUNTIF(R390:R393,R389)</f>
        <v>0</v>
      </c>
      <c r="Q390" s="17" t="s">
        <v>0</v>
      </c>
      <c r="R390" s="16" t="str">
        <f>CONCATENATE(B390,Q390)</f>
        <v>A</v>
      </c>
      <c r="S390" s="16">
        <f>IF(P390&gt;0,P390+O390,O390*3)</f>
        <v>0</v>
      </c>
    </row>
    <row r="391" spans="1:19" ht="15.6" x14ac:dyDescent="0.25">
      <c r="A391" s="185"/>
      <c r="B391" s="25"/>
      <c r="C391" s="21" t="str">
        <f>+CONCATENATE(I391," ",G391)</f>
        <v xml:space="preserve">b) </v>
      </c>
      <c r="D391" s="22"/>
      <c r="G391" s="34" t="str">
        <f>IF(J390="FIN","",LOOKUP(I389,DATOS!A:A,DATOS!K:K))</f>
        <v/>
      </c>
      <c r="I391" s="31" t="s">
        <v>52</v>
      </c>
      <c r="K391" s="16">
        <f>S390</f>
        <v>0</v>
      </c>
      <c r="L391" s="16"/>
      <c r="M391" s="16"/>
      <c r="N391" s="16"/>
      <c r="O391" s="16"/>
      <c r="P391" s="16">
        <f>O390-P390</f>
        <v>0</v>
      </c>
      <c r="Q391" s="17" t="s">
        <v>1</v>
      </c>
      <c r="R391" s="16" t="str">
        <f>CONCATENATE(B391,Q391)</f>
        <v>B</v>
      </c>
      <c r="S391" s="16"/>
    </row>
    <row r="392" spans="1:19" ht="15.6" x14ac:dyDescent="0.25">
      <c r="A392" s="185"/>
      <c r="B392" s="25"/>
      <c r="C392" s="21" t="str">
        <f>+CONCATENATE(I392," ",G392)</f>
        <v xml:space="preserve">c) </v>
      </c>
      <c r="D392" s="22"/>
      <c r="G392" s="34" t="str">
        <f>IF(J390="FIN","",LOOKUP(I389,DATOS!A:A,DATOS!L:L))</f>
        <v/>
      </c>
      <c r="I392" s="31" t="s">
        <v>51</v>
      </c>
      <c r="K392" s="16"/>
      <c r="L392" s="16"/>
      <c r="M392" s="16"/>
      <c r="N392" s="16"/>
      <c r="O392" s="16"/>
      <c r="P392" s="16"/>
      <c r="Q392" s="17" t="s">
        <v>2</v>
      </c>
      <c r="R392" s="16" t="str">
        <f>CONCATENATE(B392,Q392)</f>
        <v>C</v>
      </c>
      <c r="S392" s="16"/>
    </row>
    <row r="393" spans="1:19" ht="15.6" x14ac:dyDescent="0.25">
      <c r="A393" s="185"/>
      <c r="B393" s="25"/>
      <c r="C393" s="21" t="str">
        <f>+CONCATENATE(I393," ",G393)</f>
        <v xml:space="preserve">d) </v>
      </c>
      <c r="D393" s="22"/>
      <c r="G393" s="34" t="str">
        <f>IF(J390="FIN","",LOOKUP(I389,DATOS!A:A,DATOS!M:M))</f>
        <v/>
      </c>
      <c r="I393" s="31" t="s">
        <v>43</v>
      </c>
      <c r="K393" s="16"/>
      <c r="L393" s="16"/>
      <c r="M393" s="16"/>
      <c r="N393" s="16"/>
      <c r="O393" s="16"/>
      <c r="P393" s="16"/>
      <c r="Q393" s="17" t="s">
        <v>3</v>
      </c>
      <c r="R393" s="16" t="str">
        <f>CONCATENATE(B393,Q393)</f>
        <v>D</v>
      </c>
      <c r="S393" s="16"/>
    </row>
    <row r="394" spans="1:19" ht="15.6" x14ac:dyDescent="0.25">
      <c r="A394" s="9"/>
      <c r="B394" s="26"/>
      <c r="C394" s="23"/>
      <c r="D394" s="24"/>
      <c r="J394" s="15"/>
    </row>
    <row r="395" spans="1:19" ht="15.6" x14ac:dyDescent="0.25">
      <c r="A395" s="9"/>
      <c r="B395" s="27"/>
      <c r="C395" s="19" t="str">
        <f>+CONCATENATE(K395,".- ",G395)</f>
        <v xml:space="preserve">66.- </v>
      </c>
      <c r="D395" s="20"/>
      <c r="E395" s="9"/>
      <c r="F395" s="9"/>
      <c r="G395" s="36" t="str">
        <f>IF(J396="FIN","",LOOKUP(I395,DATOS!A:A,DATOS!G:G))</f>
        <v/>
      </c>
      <c r="H395" s="36">
        <f>IF(J396="FIN",0,LOOKUP(I395,DATOS!A:A,DATOS!N:N))</f>
        <v>0</v>
      </c>
      <c r="I395" s="31">
        <f>+I389+1</f>
        <v>621</v>
      </c>
      <c r="J395" s="56">
        <f>IF(LOOKUP(I395,DATOS!A:A,DATOS!C:C)=0,J389,(LOOKUP(I395,DATOS!A:A,DATOS!C:C)))</f>
        <v>12</v>
      </c>
      <c r="K395" s="18">
        <f>+K389+1</f>
        <v>66</v>
      </c>
      <c r="L395" s="16" t="s">
        <v>31</v>
      </c>
      <c r="M395" s="16" t="s">
        <v>32</v>
      </c>
      <c r="N395" s="16" t="s">
        <v>37</v>
      </c>
      <c r="O395" s="16" t="s">
        <v>33</v>
      </c>
      <c r="P395" s="16" t="s">
        <v>34</v>
      </c>
      <c r="Q395" s="16" t="s">
        <v>35</v>
      </c>
      <c r="R395" s="16" t="str">
        <f>CONCATENATE("X",H395)</f>
        <v>X0</v>
      </c>
      <c r="S395" s="16" t="s">
        <v>36</v>
      </c>
    </row>
    <row r="396" spans="1:19" ht="15.6" x14ac:dyDescent="0.25">
      <c r="A396" s="185">
        <f>IF($E$2="X",0,IF(K397&gt;2,H395,K397))</f>
        <v>0</v>
      </c>
      <c r="B396" s="25"/>
      <c r="C396" s="21" t="str">
        <f>+CONCATENATE(I396," ",G396)</f>
        <v xml:space="preserve">a) </v>
      </c>
      <c r="D396" s="22"/>
      <c r="G396" s="34" t="str">
        <f>IF(J396="FIN","",LOOKUP(I395,DATOS!A:A,DATOS!J:J))</f>
        <v/>
      </c>
      <c r="I396" s="31" t="s">
        <v>53</v>
      </c>
      <c r="J396" s="37" t="str">
        <f>IF(J390="FIN","FIN",IF(J395=J389,"","FIN"))</f>
        <v>FIN</v>
      </c>
      <c r="K396" s="16" t="s">
        <v>5</v>
      </c>
      <c r="L396" s="16">
        <f>IF(M396&gt;0,0,P396)</f>
        <v>0</v>
      </c>
      <c r="M396" s="16">
        <f>IF(P397&gt;0,1,0)</f>
        <v>0</v>
      </c>
      <c r="N396" s="16">
        <f>IF(M396=1,-1/COUNTA(Q396:Q399),0)</f>
        <v>0</v>
      </c>
      <c r="O396" s="16">
        <f>COUNTA(B396:B399)</f>
        <v>0</v>
      </c>
      <c r="P396" s="16">
        <f>COUNTIF(R396:R399,R395)</f>
        <v>0</v>
      </c>
      <c r="Q396" s="17" t="s">
        <v>0</v>
      </c>
      <c r="R396" s="16" t="str">
        <f>CONCATENATE(B396,Q396)</f>
        <v>A</v>
      </c>
      <c r="S396" s="16">
        <f>IF(P396&gt;0,P396+O396,O396*3)</f>
        <v>0</v>
      </c>
    </row>
    <row r="397" spans="1:19" ht="15.6" x14ac:dyDescent="0.25">
      <c r="A397" s="185"/>
      <c r="B397" s="25"/>
      <c r="C397" s="21" t="str">
        <f>+CONCATENATE(I397," ",G397)</f>
        <v xml:space="preserve">b) </v>
      </c>
      <c r="D397" s="22"/>
      <c r="G397" s="34" t="str">
        <f>IF(J396="FIN","",LOOKUP(I395,DATOS!A:A,DATOS!K:K))</f>
        <v/>
      </c>
      <c r="I397" s="31" t="s">
        <v>52</v>
      </c>
      <c r="K397" s="16">
        <f>S396</f>
        <v>0</v>
      </c>
      <c r="L397" s="16"/>
      <c r="M397" s="16"/>
      <c r="N397" s="16"/>
      <c r="O397" s="16"/>
      <c r="P397" s="16">
        <f>O396-P396</f>
        <v>0</v>
      </c>
      <c r="Q397" s="17" t="s">
        <v>1</v>
      </c>
      <c r="R397" s="16" t="str">
        <f>CONCATENATE(B397,Q397)</f>
        <v>B</v>
      </c>
      <c r="S397" s="16"/>
    </row>
    <row r="398" spans="1:19" ht="15.6" x14ac:dyDescent="0.25">
      <c r="A398" s="185"/>
      <c r="B398" s="25"/>
      <c r="C398" s="21" t="str">
        <f>+CONCATENATE(I398," ",G398)</f>
        <v xml:space="preserve">c) </v>
      </c>
      <c r="D398" s="22"/>
      <c r="G398" s="34" t="str">
        <f>IF(J396="FIN","",LOOKUP(I395,DATOS!A:A,DATOS!L:L))</f>
        <v/>
      </c>
      <c r="I398" s="31" t="s">
        <v>51</v>
      </c>
      <c r="K398" s="16"/>
      <c r="L398" s="16"/>
      <c r="M398" s="16"/>
      <c r="N398" s="16"/>
      <c r="O398" s="16"/>
      <c r="P398" s="16"/>
      <c r="Q398" s="17" t="s">
        <v>2</v>
      </c>
      <c r="R398" s="16" t="str">
        <f>CONCATENATE(B398,Q398)</f>
        <v>C</v>
      </c>
      <c r="S398" s="16"/>
    </row>
    <row r="399" spans="1:19" ht="15.6" x14ac:dyDescent="0.25">
      <c r="A399" s="185"/>
      <c r="B399" s="25"/>
      <c r="C399" s="21" t="str">
        <f>+CONCATENATE(I399," ",G399)</f>
        <v xml:space="preserve">d) </v>
      </c>
      <c r="D399" s="22"/>
      <c r="G399" s="34" t="str">
        <f>IF(J396="FIN","",LOOKUP(I395,DATOS!A:A,DATOS!M:M))</f>
        <v/>
      </c>
      <c r="I399" s="31" t="s">
        <v>43</v>
      </c>
      <c r="K399" s="16"/>
      <c r="L399" s="16"/>
      <c r="M399" s="16"/>
      <c r="N399" s="16"/>
      <c r="O399" s="16"/>
      <c r="P399" s="16"/>
      <c r="Q399" s="17" t="s">
        <v>3</v>
      </c>
      <c r="R399" s="16" t="str">
        <f>CONCATENATE(B399,Q399)</f>
        <v>D</v>
      </c>
      <c r="S399" s="16"/>
    </row>
    <row r="400" spans="1:19" ht="15.6" x14ac:dyDescent="0.25">
      <c r="A400" s="9"/>
      <c r="B400" s="26"/>
      <c r="C400" s="23"/>
      <c r="D400" s="24"/>
      <c r="J400" s="15"/>
    </row>
    <row r="401" spans="1:19" ht="15.6" x14ac:dyDescent="0.25">
      <c r="A401" s="9"/>
      <c r="B401" s="27"/>
      <c r="C401" s="19" t="str">
        <f>+CONCATENATE(K401,".- ",G401)</f>
        <v xml:space="preserve">67.- </v>
      </c>
      <c r="D401" s="20"/>
      <c r="E401" s="9"/>
      <c r="F401" s="9"/>
      <c r="G401" s="36" t="str">
        <f>IF(J402="FIN","",LOOKUP(I401,DATOS!A:A,DATOS!G:G))</f>
        <v/>
      </c>
      <c r="H401" s="36">
        <f>IF(J402="FIN",0,LOOKUP(I401,DATOS!A:A,DATOS!N:N))</f>
        <v>0</v>
      </c>
      <c r="I401" s="31">
        <f>+I395+1</f>
        <v>622</v>
      </c>
      <c r="J401" s="56">
        <f>IF(LOOKUP(I401,DATOS!A:A,DATOS!C:C)=0,J395,(LOOKUP(I401,DATOS!A:A,DATOS!C:C)))</f>
        <v>12</v>
      </c>
      <c r="K401" s="18">
        <f>+K395+1</f>
        <v>67</v>
      </c>
      <c r="L401" s="16" t="s">
        <v>31</v>
      </c>
      <c r="M401" s="16" t="s">
        <v>32</v>
      </c>
      <c r="N401" s="16" t="s">
        <v>37</v>
      </c>
      <c r="O401" s="16" t="s">
        <v>33</v>
      </c>
      <c r="P401" s="16" t="s">
        <v>34</v>
      </c>
      <c r="Q401" s="16" t="s">
        <v>35</v>
      </c>
      <c r="R401" s="16" t="str">
        <f>CONCATENATE("X",H401)</f>
        <v>X0</v>
      </c>
      <c r="S401" s="16" t="s">
        <v>36</v>
      </c>
    </row>
    <row r="402" spans="1:19" ht="15.6" x14ac:dyDescent="0.25">
      <c r="A402" s="185">
        <f>IF($E$2="X",0,IF(K403&gt;2,H401,K403))</f>
        <v>0</v>
      </c>
      <c r="B402" s="25"/>
      <c r="C402" s="21" t="str">
        <f>+CONCATENATE(I402," ",G402)</f>
        <v xml:space="preserve">a) </v>
      </c>
      <c r="D402" s="22"/>
      <c r="G402" s="34" t="str">
        <f>IF(J402="FIN","",LOOKUP(I401,DATOS!A:A,DATOS!J:J))</f>
        <v/>
      </c>
      <c r="I402" s="31" t="s">
        <v>53</v>
      </c>
      <c r="J402" s="37" t="str">
        <f>IF(J396="FIN","FIN",IF(J401=J395,"","FIN"))</f>
        <v>FIN</v>
      </c>
      <c r="K402" s="16" t="s">
        <v>5</v>
      </c>
      <c r="L402" s="16">
        <f>IF(M402&gt;0,0,P402)</f>
        <v>0</v>
      </c>
      <c r="M402" s="16">
        <f>IF(P403&gt;0,1,0)</f>
        <v>0</v>
      </c>
      <c r="N402" s="16">
        <f>IF(M402=1,-1/COUNTA(Q402:Q405),0)</f>
        <v>0</v>
      </c>
      <c r="O402" s="16">
        <f>COUNTA(B402:B405)</f>
        <v>0</v>
      </c>
      <c r="P402" s="16">
        <f>COUNTIF(R402:R405,R401)</f>
        <v>0</v>
      </c>
      <c r="Q402" s="17" t="s">
        <v>0</v>
      </c>
      <c r="R402" s="16" t="str">
        <f>CONCATENATE(B402,Q402)</f>
        <v>A</v>
      </c>
      <c r="S402" s="16">
        <f>IF(P402&gt;0,P402+O402,O402*3)</f>
        <v>0</v>
      </c>
    </row>
    <row r="403" spans="1:19" ht="15.6" x14ac:dyDescent="0.25">
      <c r="A403" s="185"/>
      <c r="B403" s="25"/>
      <c r="C403" s="21" t="str">
        <f>+CONCATENATE(I403," ",G403)</f>
        <v xml:space="preserve">b) </v>
      </c>
      <c r="D403" s="22"/>
      <c r="G403" s="34" t="str">
        <f>IF(J402="FIN","",LOOKUP(I401,DATOS!A:A,DATOS!K:K))</f>
        <v/>
      </c>
      <c r="I403" s="31" t="s">
        <v>52</v>
      </c>
      <c r="K403" s="16">
        <f>S402</f>
        <v>0</v>
      </c>
      <c r="L403" s="16"/>
      <c r="M403" s="16"/>
      <c r="N403" s="16"/>
      <c r="O403" s="16"/>
      <c r="P403" s="16">
        <f>O402-P402</f>
        <v>0</v>
      </c>
      <c r="Q403" s="17" t="s">
        <v>1</v>
      </c>
      <c r="R403" s="16" t="str">
        <f>CONCATENATE(B403,Q403)</f>
        <v>B</v>
      </c>
      <c r="S403" s="16"/>
    </row>
    <row r="404" spans="1:19" ht="15.6" x14ac:dyDescent="0.25">
      <c r="A404" s="185"/>
      <c r="B404" s="25"/>
      <c r="C404" s="21" t="str">
        <f>+CONCATENATE(I404," ",G404)</f>
        <v xml:space="preserve">c) </v>
      </c>
      <c r="D404" s="22"/>
      <c r="G404" s="34" t="str">
        <f>IF(J402="FIN","",LOOKUP(I401,DATOS!A:A,DATOS!L:L))</f>
        <v/>
      </c>
      <c r="I404" s="31" t="s">
        <v>51</v>
      </c>
      <c r="K404" s="16"/>
      <c r="L404" s="16"/>
      <c r="M404" s="16"/>
      <c r="N404" s="16"/>
      <c r="O404" s="16"/>
      <c r="P404" s="16"/>
      <c r="Q404" s="17" t="s">
        <v>2</v>
      </c>
      <c r="R404" s="16" t="str">
        <f>CONCATENATE(B404,Q404)</f>
        <v>C</v>
      </c>
      <c r="S404" s="16"/>
    </row>
    <row r="405" spans="1:19" ht="15.6" x14ac:dyDescent="0.25">
      <c r="A405" s="185"/>
      <c r="B405" s="25"/>
      <c r="C405" s="21" t="str">
        <f>+CONCATENATE(I405," ",G405)</f>
        <v xml:space="preserve">d) </v>
      </c>
      <c r="D405" s="22"/>
      <c r="G405" s="34" t="str">
        <f>IF(J402="FIN","",LOOKUP(I401,DATOS!A:A,DATOS!M:M))</f>
        <v/>
      </c>
      <c r="I405" s="31" t="s">
        <v>43</v>
      </c>
      <c r="K405" s="16"/>
      <c r="L405" s="16"/>
      <c r="M405" s="16"/>
      <c r="N405" s="16"/>
      <c r="O405" s="16"/>
      <c r="P405" s="16"/>
      <c r="Q405" s="17" t="s">
        <v>3</v>
      </c>
      <c r="R405" s="16" t="str">
        <f>CONCATENATE(B405,Q405)</f>
        <v>D</v>
      </c>
      <c r="S405" s="16"/>
    </row>
    <row r="406" spans="1:19" ht="15.6" x14ac:dyDescent="0.25">
      <c r="A406" s="9"/>
      <c r="B406" s="26"/>
      <c r="C406" s="23"/>
      <c r="D406" s="24"/>
      <c r="J406" s="15"/>
    </row>
    <row r="407" spans="1:19" ht="15.6" x14ac:dyDescent="0.25">
      <c r="A407" s="9"/>
      <c r="B407" s="27"/>
      <c r="C407" s="19" t="str">
        <f>+CONCATENATE(K407,".- ",G407)</f>
        <v xml:space="preserve">68.- </v>
      </c>
      <c r="D407" s="20"/>
      <c r="E407" s="9"/>
      <c r="F407" s="9"/>
      <c r="G407" s="36" t="str">
        <f>IF(J408="FIN","",LOOKUP(I407,DATOS!A:A,DATOS!G:G))</f>
        <v/>
      </c>
      <c r="H407" s="36">
        <f>IF(J408="FIN",0,LOOKUP(I407,DATOS!A:A,DATOS!N:N))</f>
        <v>0</v>
      </c>
      <c r="I407" s="31">
        <f>+I401+1</f>
        <v>623</v>
      </c>
      <c r="J407" s="56">
        <f>IF(LOOKUP(I407,DATOS!A:A,DATOS!C:C)=0,J401,(LOOKUP(I407,DATOS!A:A,DATOS!C:C)))</f>
        <v>12</v>
      </c>
      <c r="K407" s="18">
        <f>+K401+1</f>
        <v>68</v>
      </c>
      <c r="L407" s="16" t="s">
        <v>31</v>
      </c>
      <c r="M407" s="16" t="s">
        <v>32</v>
      </c>
      <c r="N407" s="16" t="s">
        <v>37</v>
      </c>
      <c r="O407" s="16" t="s">
        <v>33</v>
      </c>
      <c r="P407" s="16" t="s">
        <v>34</v>
      </c>
      <c r="Q407" s="16" t="s">
        <v>35</v>
      </c>
      <c r="R407" s="16" t="str">
        <f>CONCATENATE("X",H407)</f>
        <v>X0</v>
      </c>
      <c r="S407" s="16" t="s">
        <v>36</v>
      </c>
    </row>
    <row r="408" spans="1:19" ht="15.6" x14ac:dyDescent="0.25">
      <c r="A408" s="185">
        <f>IF($E$2="X",0,IF(K409&gt;2,H407,K409))</f>
        <v>0</v>
      </c>
      <c r="B408" s="25"/>
      <c r="C408" s="21" t="str">
        <f>+CONCATENATE(I408," ",G408)</f>
        <v xml:space="preserve">a) </v>
      </c>
      <c r="D408" s="22"/>
      <c r="G408" s="34" t="str">
        <f>IF(J408="FIN","",LOOKUP(I407,DATOS!A:A,DATOS!J:J))</f>
        <v/>
      </c>
      <c r="I408" s="31" t="s">
        <v>53</v>
      </c>
      <c r="J408" s="37" t="str">
        <f>IF(J402="FIN","FIN",IF(J407=J401,"","FIN"))</f>
        <v>FIN</v>
      </c>
      <c r="K408" s="16" t="s">
        <v>5</v>
      </c>
      <c r="L408" s="16">
        <f>IF(M408&gt;0,0,P408)</f>
        <v>0</v>
      </c>
      <c r="M408" s="16">
        <f>IF(P409&gt;0,1,0)</f>
        <v>0</v>
      </c>
      <c r="N408" s="16">
        <f>IF(M408=1,-1/COUNTA(Q408:Q411),0)</f>
        <v>0</v>
      </c>
      <c r="O408" s="16">
        <f>COUNTA(B408:B411)</f>
        <v>0</v>
      </c>
      <c r="P408" s="16">
        <f>COUNTIF(R408:R411,R407)</f>
        <v>0</v>
      </c>
      <c r="Q408" s="17" t="s">
        <v>0</v>
      </c>
      <c r="R408" s="16" t="str">
        <f>CONCATENATE(B408,Q408)</f>
        <v>A</v>
      </c>
      <c r="S408" s="16">
        <f>IF(P408&gt;0,P408+O408,O408*3)</f>
        <v>0</v>
      </c>
    </row>
    <row r="409" spans="1:19" ht="15.6" x14ac:dyDescent="0.25">
      <c r="A409" s="185"/>
      <c r="B409" s="25"/>
      <c r="C409" s="21" t="str">
        <f>+CONCATENATE(I409," ",G409)</f>
        <v xml:space="preserve">b) </v>
      </c>
      <c r="D409" s="22"/>
      <c r="G409" s="34" t="str">
        <f>IF(J408="FIN","",LOOKUP(I407,DATOS!A:A,DATOS!K:K))</f>
        <v/>
      </c>
      <c r="I409" s="31" t="s">
        <v>52</v>
      </c>
      <c r="K409" s="16">
        <f>S408</f>
        <v>0</v>
      </c>
      <c r="L409" s="16"/>
      <c r="M409" s="16"/>
      <c r="N409" s="16"/>
      <c r="O409" s="16"/>
      <c r="P409" s="16">
        <f>O408-P408</f>
        <v>0</v>
      </c>
      <c r="Q409" s="17" t="s">
        <v>1</v>
      </c>
      <c r="R409" s="16" t="str">
        <f>CONCATENATE(B409,Q409)</f>
        <v>B</v>
      </c>
      <c r="S409" s="16"/>
    </row>
    <row r="410" spans="1:19" ht="15.6" x14ac:dyDescent="0.25">
      <c r="A410" s="185"/>
      <c r="B410" s="25"/>
      <c r="C410" s="21" t="str">
        <f>+CONCATENATE(I410," ",G410)</f>
        <v xml:space="preserve">c) </v>
      </c>
      <c r="D410" s="22"/>
      <c r="G410" s="34" t="str">
        <f>IF(J408="FIN","",LOOKUP(I407,DATOS!A:A,DATOS!L:L))</f>
        <v/>
      </c>
      <c r="I410" s="31" t="s">
        <v>51</v>
      </c>
      <c r="K410" s="16"/>
      <c r="L410" s="16"/>
      <c r="M410" s="16"/>
      <c r="N410" s="16"/>
      <c r="O410" s="16"/>
      <c r="P410" s="16"/>
      <c r="Q410" s="17" t="s">
        <v>2</v>
      </c>
      <c r="R410" s="16" t="str">
        <f>CONCATENATE(B410,Q410)</f>
        <v>C</v>
      </c>
      <c r="S410" s="16"/>
    </row>
    <row r="411" spans="1:19" ht="15.6" x14ac:dyDescent="0.25">
      <c r="A411" s="185"/>
      <c r="B411" s="25"/>
      <c r="C411" s="21" t="str">
        <f>+CONCATENATE(I411," ",G411)</f>
        <v xml:space="preserve">d) </v>
      </c>
      <c r="D411" s="22"/>
      <c r="G411" s="34" t="str">
        <f>IF(J408="FIN","",LOOKUP(I407,DATOS!A:A,DATOS!M:M))</f>
        <v/>
      </c>
      <c r="I411" s="31" t="s">
        <v>43</v>
      </c>
      <c r="K411" s="16"/>
      <c r="L411" s="16"/>
      <c r="M411" s="16"/>
      <c r="N411" s="16"/>
      <c r="O411" s="16"/>
      <c r="P411" s="16"/>
      <c r="Q411" s="17" t="s">
        <v>3</v>
      </c>
      <c r="R411" s="16" t="str">
        <f>CONCATENATE(B411,Q411)</f>
        <v>D</v>
      </c>
      <c r="S411" s="16"/>
    </row>
    <row r="412" spans="1:19" ht="15.6" x14ac:dyDescent="0.25">
      <c r="A412" s="9"/>
      <c r="B412" s="26"/>
      <c r="C412" s="23"/>
      <c r="D412" s="24"/>
      <c r="J412" s="15"/>
    </row>
    <row r="413" spans="1:19" ht="15.6" x14ac:dyDescent="0.25">
      <c r="A413" s="9"/>
      <c r="B413" s="27"/>
      <c r="C413" s="19" t="str">
        <f>+CONCATENATE(K413,".- ",G413)</f>
        <v xml:space="preserve">69.- </v>
      </c>
      <c r="D413" s="20"/>
      <c r="E413" s="9"/>
      <c r="F413" s="9"/>
      <c r="G413" s="36" t="str">
        <f>IF(J414="FIN","",LOOKUP(I413,DATOS!A:A,DATOS!G:G))</f>
        <v/>
      </c>
      <c r="H413" s="36">
        <f>IF(J414="FIN",0,LOOKUP(I413,DATOS!A:A,DATOS!N:N))</f>
        <v>0</v>
      </c>
      <c r="I413" s="31">
        <f>+I407+1</f>
        <v>624</v>
      </c>
      <c r="J413" s="56">
        <f>IF(LOOKUP(I413,DATOS!A:A,DATOS!C:C)=0,J407,(LOOKUP(I413,DATOS!A:A,DATOS!C:C)))</f>
        <v>12</v>
      </c>
      <c r="K413" s="18">
        <f>+K407+1</f>
        <v>69</v>
      </c>
      <c r="L413" s="16" t="s">
        <v>31</v>
      </c>
      <c r="M413" s="16" t="s">
        <v>32</v>
      </c>
      <c r="N413" s="16" t="s">
        <v>37</v>
      </c>
      <c r="O413" s="16" t="s">
        <v>33</v>
      </c>
      <c r="P413" s="16" t="s">
        <v>34</v>
      </c>
      <c r="Q413" s="16" t="s">
        <v>35</v>
      </c>
      <c r="R413" s="16" t="str">
        <f>CONCATENATE("X",H413)</f>
        <v>X0</v>
      </c>
      <c r="S413" s="16" t="s">
        <v>36</v>
      </c>
    </row>
    <row r="414" spans="1:19" ht="15.6" x14ac:dyDescent="0.25">
      <c r="A414" s="185">
        <f>IF($E$2="X",0,IF(K415&gt;2,H413,K415))</f>
        <v>0</v>
      </c>
      <c r="B414" s="25"/>
      <c r="C414" s="21" t="str">
        <f>+CONCATENATE(I414," ",G414)</f>
        <v xml:space="preserve">a) </v>
      </c>
      <c r="D414" s="22"/>
      <c r="G414" s="34" t="str">
        <f>IF(J414="FIN","",LOOKUP(I413,DATOS!A:A,DATOS!J:J))</f>
        <v/>
      </c>
      <c r="I414" s="31" t="s">
        <v>53</v>
      </c>
      <c r="J414" s="37" t="str">
        <f>IF(J408="FIN","FIN",IF(J413=J407,"","FIN"))</f>
        <v>FIN</v>
      </c>
      <c r="K414" s="16" t="s">
        <v>5</v>
      </c>
      <c r="L414" s="16">
        <f>IF(M414&gt;0,0,P414)</f>
        <v>0</v>
      </c>
      <c r="M414" s="16">
        <f>IF(P415&gt;0,1,0)</f>
        <v>0</v>
      </c>
      <c r="N414" s="16">
        <f>IF(M414=1,-1/COUNTA(Q414:Q417),0)</f>
        <v>0</v>
      </c>
      <c r="O414" s="16">
        <f>COUNTA(B414:B417)</f>
        <v>0</v>
      </c>
      <c r="P414" s="16">
        <f>COUNTIF(R414:R417,R413)</f>
        <v>0</v>
      </c>
      <c r="Q414" s="17" t="s">
        <v>0</v>
      </c>
      <c r="R414" s="16" t="str">
        <f>CONCATENATE(B414,Q414)</f>
        <v>A</v>
      </c>
      <c r="S414" s="16">
        <f>IF(P414&gt;0,P414+O414,O414*3)</f>
        <v>0</v>
      </c>
    </row>
    <row r="415" spans="1:19" ht="15.6" x14ac:dyDescent="0.25">
      <c r="A415" s="185"/>
      <c r="B415" s="25"/>
      <c r="C415" s="21" t="str">
        <f>+CONCATENATE(I415," ",G415)</f>
        <v xml:space="preserve">b) </v>
      </c>
      <c r="D415" s="22"/>
      <c r="G415" s="34" t="str">
        <f>IF(J414="FIN","",LOOKUP(I413,DATOS!A:A,DATOS!K:K))</f>
        <v/>
      </c>
      <c r="I415" s="31" t="s">
        <v>52</v>
      </c>
      <c r="K415" s="16">
        <f>S414</f>
        <v>0</v>
      </c>
      <c r="L415" s="16"/>
      <c r="M415" s="16"/>
      <c r="N415" s="16"/>
      <c r="O415" s="16"/>
      <c r="P415" s="16">
        <f>O414-P414</f>
        <v>0</v>
      </c>
      <c r="Q415" s="17" t="s">
        <v>1</v>
      </c>
      <c r="R415" s="16" t="str">
        <f>CONCATENATE(B415,Q415)</f>
        <v>B</v>
      </c>
      <c r="S415" s="16"/>
    </row>
    <row r="416" spans="1:19" ht="15.6" x14ac:dyDescent="0.25">
      <c r="A416" s="185"/>
      <c r="B416" s="25"/>
      <c r="C416" s="21" t="str">
        <f>+CONCATENATE(I416," ",G416)</f>
        <v xml:space="preserve">c) </v>
      </c>
      <c r="D416" s="22"/>
      <c r="G416" s="34" t="str">
        <f>IF(J414="FIN","",LOOKUP(I413,DATOS!A:A,DATOS!L:L))</f>
        <v/>
      </c>
      <c r="I416" s="31" t="s">
        <v>51</v>
      </c>
      <c r="K416" s="16"/>
      <c r="L416" s="16"/>
      <c r="M416" s="16"/>
      <c r="N416" s="16"/>
      <c r="O416" s="16"/>
      <c r="P416" s="16"/>
      <c r="Q416" s="17" t="s">
        <v>2</v>
      </c>
      <c r="R416" s="16" t="str">
        <f>CONCATENATE(B416,Q416)</f>
        <v>C</v>
      </c>
      <c r="S416" s="16"/>
    </row>
    <row r="417" spans="1:19" ht="15.6" x14ac:dyDescent="0.25">
      <c r="A417" s="185"/>
      <c r="B417" s="25"/>
      <c r="C417" s="21" t="str">
        <f>+CONCATENATE(I417," ",G417)</f>
        <v xml:space="preserve">d) </v>
      </c>
      <c r="D417" s="22"/>
      <c r="G417" s="34" t="str">
        <f>IF(J414="FIN","",LOOKUP(I413,DATOS!A:A,DATOS!M:M))</f>
        <v/>
      </c>
      <c r="I417" s="31" t="s">
        <v>43</v>
      </c>
      <c r="K417" s="16"/>
      <c r="L417" s="16"/>
      <c r="M417" s="16"/>
      <c r="N417" s="16"/>
      <c r="O417" s="16"/>
      <c r="P417" s="16"/>
      <c r="Q417" s="17" t="s">
        <v>3</v>
      </c>
      <c r="R417" s="16" t="str">
        <f>CONCATENATE(B417,Q417)</f>
        <v>D</v>
      </c>
      <c r="S417" s="16"/>
    </row>
    <row r="418" spans="1:19" ht="15.6" x14ac:dyDescent="0.25">
      <c r="A418" s="9"/>
      <c r="B418" s="26"/>
      <c r="C418" s="23"/>
      <c r="D418" s="24"/>
      <c r="J418" s="15"/>
    </row>
    <row r="419" spans="1:19" ht="15.6" x14ac:dyDescent="0.25">
      <c r="A419" s="9"/>
      <c r="B419" s="27"/>
      <c r="C419" s="19" t="str">
        <f>+CONCATENATE(K419,".- ",G419)</f>
        <v xml:space="preserve">70.- </v>
      </c>
      <c r="D419" s="20"/>
      <c r="E419" s="9"/>
      <c r="F419" s="9"/>
      <c r="G419" s="36" t="str">
        <f>IF(J420="FIN","",LOOKUP(I419,DATOS!A:A,DATOS!G:G))</f>
        <v/>
      </c>
      <c r="H419" s="36">
        <f>IF(J420="FIN",0,LOOKUP(I419,DATOS!A:A,DATOS!N:N))</f>
        <v>0</v>
      </c>
      <c r="I419" s="31">
        <f>+I413+1</f>
        <v>625</v>
      </c>
      <c r="J419" s="56">
        <f>IF(LOOKUP(I419,DATOS!A:A,DATOS!C:C)=0,J413,(LOOKUP(I419,DATOS!A:A,DATOS!C:C)))</f>
        <v>12</v>
      </c>
      <c r="K419" s="18">
        <f>+K413+1</f>
        <v>70</v>
      </c>
      <c r="L419" s="16" t="s">
        <v>31</v>
      </c>
      <c r="M419" s="16" t="s">
        <v>32</v>
      </c>
      <c r="N419" s="16" t="s">
        <v>37</v>
      </c>
      <c r="O419" s="16" t="s">
        <v>33</v>
      </c>
      <c r="P419" s="16" t="s">
        <v>34</v>
      </c>
      <c r="Q419" s="16" t="s">
        <v>35</v>
      </c>
      <c r="R419" s="16" t="str">
        <f>CONCATENATE("X",H419)</f>
        <v>X0</v>
      </c>
      <c r="S419" s="16" t="s">
        <v>36</v>
      </c>
    </row>
    <row r="420" spans="1:19" ht="15.6" x14ac:dyDescent="0.25">
      <c r="A420" s="185">
        <f>IF($E$2="X",0,IF(K421&gt;2,H419,K421))</f>
        <v>0</v>
      </c>
      <c r="B420" s="25"/>
      <c r="C420" s="21" t="str">
        <f>+CONCATENATE(I420," ",G420)</f>
        <v xml:space="preserve">a) </v>
      </c>
      <c r="D420" s="22"/>
      <c r="G420" s="34" t="str">
        <f>IF(J420="FIN","",LOOKUP(I419,DATOS!A:A,DATOS!J:J))</f>
        <v/>
      </c>
      <c r="I420" s="31" t="s">
        <v>53</v>
      </c>
      <c r="J420" s="37" t="str">
        <f>IF(J414="FIN","FIN",IF(J419=J413,"","FIN"))</f>
        <v>FIN</v>
      </c>
      <c r="K420" s="16" t="s">
        <v>5</v>
      </c>
      <c r="L420" s="16">
        <f>IF(M420&gt;0,0,P420)</f>
        <v>0</v>
      </c>
      <c r="M420" s="16">
        <f>IF(P421&gt;0,1,0)</f>
        <v>0</v>
      </c>
      <c r="N420" s="16">
        <f>IF(M420=1,-1/COUNTA(Q420:Q423),0)</f>
        <v>0</v>
      </c>
      <c r="O420" s="16">
        <f>COUNTA(B420:B423)</f>
        <v>0</v>
      </c>
      <c r="P420" s="16">
        <f>COUNTIF(R420:R423,R419)</f>
        <v>0</v>
      </c>
      <c r="Q420" s="17" t="s">
        <v>0</v>
      </c>
      <c r="R420" s="16" t="str">
        <f>CONCATENATE(B420,Q420)</f>
        <v>A</v>
      </c>
      <c r="S420" s="16">
        <f>IF(P420&gt;0,P420+O420,O420*3)</f>
        <v>0</v>
      </c>
    </row>
    <row r="421" spans="1:19" ht="15.6" x14ac:dyDescent="0.25">
      <c r="A421" s="185"/>
      <c r="B421" s="25"/>
      <c r="C421" s="21" t="str">
        <f>+CONCATENATE(I421," ",G421)</f>
        <v xml:space="preserve">b) </v>
      </c>
      <c r="D421" s="22"/>
      <c r="G421" s="34" t="str">
        <f>IF(J420="FIN","",LOOKUP(I419,DATOS!A:A,DATOS!K:K))</f>
        <v/>
      </c>
      <c r="I421" s="31" t="s">
        <v>52</v>
      </c>
      <c r="K421" s="16">
        <f>S420</f>
        <v>0</v>
      </c>
      <c r="L421" s="16"/>
      <c r="M421" s="16"/>
      <c r="N421" s="16"/>
      <c r="O421" s="16"/>
      <c r="P421" s="16">
        <f>O420-P420</f>
        <v>0</v>
      </c>
      <c r="Q421" s="17" t="s">
        <v>1</v>
      </c>
      <c r="R421" s="16" t="str">
        <f>CONCATENATE(B421,Q421)</f>
        <v>B</v>
      </c>
      <c r="S421" s="16"/>
    </row>
    <row r="422" spans="1:19" ht="15.6" x14ac:dyDescent="0.25">
      <c r="A422" s="185"/>
      <c r="B422" s="25"/>
      <c r="C422" s="21" t="str">
        <f>+CONCATENATE(I422," ",G422)</f>
        <v xml:space="preserve">c) </v>
      </c>
      <c r="D422" s="22"/>
      <c r="G422" s="34" t="str">
        <f>IF(J420="FIN","",LOOKUP(I419,DATOS!A:A,DATOS!L:L))</f>
        <v/>
      </c>
      <c r="I422" s="31" t="s">
        <v>51</v>
      </c>
      <c r="K422" s="16"/>
      <c r="L422" s="16"/>
      <c r="M422" s="16"/>
      <c r="N422" s="16"/>
      <c r="O422" s="16"/>
      <c r="P422" s="16"/>
      <c r="Q422" s="17" t="s">
        <v>2</v>
      </c>
      <c r="R422" s="16" t="str">
        <f>CONCATENATE(B422,Q422)</f>
        <v>C</v>
      </c>
      <c r="S422" s="16"/>
    </row>
    <row r="423" spans="1:19" ht="15.6" x14ac:dyDescent="0.25">
      <c r="A423" s="185"/>
      <c r="B423" s="25"/>
      <c r="C423" s="21" t="str">
        <f>+CONCATENATE(I423," ",G423)</f>
        <v xml:space="preserve">d) </v>
      </c>
      <c r="D423" s="22"/>
      <c r="G423" s="34" t="str">
        <f>IF(J420="FIN","",LOOKUP(I419,DATOS!A:A,DATOS!M:M))</f>
        <v/>
      </c>
      <c r="I423" s="31" t="s">
        <v>43</v>
      </c>
      <c r="K423" s="16"/>
      <c r="L423" s="16"/>
      <c r="M423" s="16"/>
      <c r="N423" s="16"/>
      <c r="O423" s="16"/>
      <c r="P423" s="16"/>
      <c r="Q423" s="17" t="s">
        <v>3</v>
      </c>
      <c r="R423" s="16" t="str">
        <f>CONCATENATE(B423,Q423)</f>
        <v>D</v>
      </c>
      <c r="S423" s="16"/>
    </row>
    <row r="424" spans="1:19" ht="15.6" x14ac:dyDescent="0.25">
      <c r="A424" s="9"/>
      <c r="B424" s="26"/>
      <c r="C424" s="23"/>
      <c r="D424" s="24"/>
      <c r="J424" s="15"/>
    </row>
    <row r="425" spans="1:19" ht="15.6" x14ac:dyDescent="0.25">
      <c r="A425" s="9"/>
      <c r="B425" s="27"/>
      <c r="C425" s="19" t="str">
        <f>+CONCATENATE(K425,".- ",G425)</f>
        <v xml:space="preserve">71.- </v>
      </c>
      <c r="D425" s="20"/>
      <c r="E425" s="9"/>
      <c r="F425" s="9"/>
      <c r="G425" s="36" t="str">
        <f>IF(J426="FIN","",LOOKUP(I425,DATOS!A:A,DATOS!G:G))</f>
        <v/>
      </c>
      <c r="H425" s="36">
        <f>IF(J426="FIN",0,LOOKUP(I425,DATOS!A:A,DATOS!N:N))</f>
        <v>0</v>
      </c>
      <c r="I425" s="31">
        <f>+I419+1</f>
        <v>626</v>
      </c>
      <c r="J425" s="56">
        <f>IF(LOOKUP(I425,DATOS!A:A,DATOS!C:C)=0,J419,(LOOKUP(I425,DATOS!A:A,DATOS!C:C)))</f>
        <v>12</v>
      </c>
      <c r="K425" s="18">
        <f>+K419+1</f>
        <v>71</v>
      </c>
      <c r="L425" s="16" t="s">
        <v>31</v>
      </c>
      <c r="M425" s="16" t="s">
        <v>32</v>
      </c>
      <c r="N425" s="16" t="s">
        <v>37</v>
      </c>
      <c r="O425" s="16" t="s">
        <v>33</v>
      </c>
      <c r="P425" s="16" t="s">
        <v>34</v>
      </c>
      <c r="Q425" s="16" t="s">
        <v>35</v>
      </c>
      <c r="R425" s="16" t="str">
        <f>CONCATENATE("X",H425)</f>
        <v>X0</v>
      </c>
      <c r="S425" s="16" t="s">
        <v>36</v>
      </c>
    </row>
    <row r="426" spans="1:19" ht="15.6" x14ac:dyDescent="0.25">
      <c r="A426" s="185">
        <f>IF($E$2="X",0,IF(K427&gt;2,H425,K427))</f>
        <v>0</v>
      </c>
      <c r="B426" s="25"/>
      <c r="C426" s="21" t="str">
        <f>+CONCATENATE(I426," ",G426)</f>
        <v xml:space="preserve">a) </v>
      </c>
      <c r="D426" s="22"/>
      <c r="G426" s="34" t="str">
        <f>IF(J426="FIN","",LOOKUP(I425,DATOS!A:A,DATOS!J:J))</f>
        <v/>
      </c>
      <c r="I426" s="31" t="s">
        <v>53</v>
      </c>
      <c r="J426" s="37" t="str">
        <f>IF(J420="FIN","FIN",IF(J425=J419,"","FIN"))</f>
        <v>FIN</v>
      </c>
      <c r="K426" s="16" t="s">
        <v>5</v>
      </c>
      <c r="L426" s="16">
        <f>IF(M426&gt;0,0,P426)</f>
        <v>0</v>
      </c>
      <c r="M426" s="16">
        <f>IF(P427&gt;0,1,0)</f>
        <v>0</v>
      </c>
      <c r="N426" s="16">
        <f>IF(M426=1,-1/COUNTA(Q426:Q429),0)</f>
        <v>0</v>
      </c>
      <c r="O426" s="16">
        <f>COUNTA(B426:B429)</f>
        <v>0</v>
      </c>
      <c r="P426" s="16">
        <f>COUNTIF(R426:R429,R425)</f>
        <v>0</v>
      </c>
      <c r="Q426" s="17" t="s">
        <v>0</v>
      </c>
      <c r="R426" s="16" t="str">
        <f>CONCATENATE(B426,Q426)</f>
        <v>A</v>
      </c>
      <c r="S426" s="16">
        <f>IF(P426&gt;0,P426+O426,O426*3)</f>
        <v>0</v>
      </c>
    </row>
    <row r="427" spans="1:19" ht="15.6" x14ac:dyDescent="0.25">
      <c r="A427" s="185"/>
      <c r="B427" s="25"/>
      <c r="C427" s="21" t="str">
        <f>+CONCATENATE(I427," ",G427)</f>
        <v xml:space="preserve">b) </v>
      </c>
      <c r="D427" s="22"/>
      <c r="G427" s="34" t="str">
        <f>IF(J426="FIN","",LOOKUP(I425,DATOS!A:A,DATOS!K:K))</f>
        <v/>
      </c>
      <c r="I427" s="31" t="s">
        <v>52</v>
      </c>
      <c r="K427" s="16">
        <f>S426</f>
        <v>0</v>
      </c>
      <c r="L427" s="16"/>
      <c r="M427" s="16"/>
      <c r="N427" s="16"/>
      <c r="O427" s="16"/>
      <c r="P427" s="16">
        <f>O426-P426</f>
        <v>0</v>
      </c>
      <c r="Q427" s="17" t="s">
        <v>1</v>
      </c>
      <c r="R427" s="16" t="str">
        <f>CONCATENATE(B427,Q427)</f>
        <v>B</v>
      </c>
      <c r="S427" s="16"/>
    </row>
    <row r="428" spans="1:19" ht="15.6" x14ac:dyDescent="0.25">
      <c r="A428" s="185"/>
      <c r="B428" s="25"/>
      <c r="C428" s="21" t="str">
        <f>+CONCATENATE(I428," ",G428)</f>
        <v xml:space="preserve">c) </v>
      </c>
      <c r="D428" s="22"/>
      <c r="G428" s="34" t="str">
        <f>IF(J426="FIN","",LOOKUP(I425,DATOS!A:A,DATOS!L:L))</f>
        <v/>
      </c>
      <c r="I428" s="31" t="s">
        <v>51</v>
      </c>
      <c r="K428" s="16"/>
      <c r="L428" s="16"/>
      <c r="M428" s="16"/>
      <c r="N428" s="16"/>
      <c r="O428" s="16"/>
      <c r="P428" s="16"/>
      <c r="Q428" s="17" t="s">
        <v>2</v>
      </c>
      <c r="R428" s="16" t="str">
        <f>CONCATENATE(B428,Q428)</f>
        <v>C</v>
      </c>
      <c r="S428" s="16"/>
    </row>
    <row r="429" spans="1:19" ht="15.6" x14ac:dyDescent="0.25">
      <c r="A429" s="185"/>
      <c r="B429" s="25"/>
      <c r="C429" s="21" t="str">
        <f>+CONCATENATE(I429," ",G429)</f>
        <v xml:space="preserve">d) </v>
      </c>
      <c r="D429" s="22"/>
      <c r="G429" s="34" t="str">
        <f>IF(J426="FIN","",LOOKUP(I425,DATOS!A:A,DATOS!M:M))</f>
        <v/>
      </c>
      <c r="I429" s="31" t="s">
        <v>43</v>
      </c>
      <c r="K429" s="16"/>
      <c r="L429" s="16"/>
      <c r="M429" s="16"/>
      <c r="N429" s="16"/>
      <c r="O429" s="16"/>
      <c r="P429" s="16"/>
      <c r="Q429" s="17" t="s">
        <v>3</v>
      </c>
      <c r="R429" s="16" t="str">
        <f>CONCATENATE(B429,Q429)</f>
        <v>D</v>
      </c>
      <c r="S429" s="16"/>
    </row>
    <row r="430" spans="1:19" ht="15.6" x14ac:dyDescent="0.25">
      <c r="A430" s="9"/>
      <c r="B430" s="26"/>
      <c r="C430" s="23"/>
      <c r="D430" s="24"/>
      <c r="J430" s="15"/>
    </row>
    <row r="431" spans="1:19" ht="15.6" x14ac:dyDescent="0.25">
      <c r="A431" s="9"/>
      <c r="B431" s="27"/>
      <c r="C431" s="19" t="str">
        <f>+CONCATENATE(K431,".- ",G431)</f>
        <v xml:space="preserve">72.- </v>
      </c>
      <c r="D431" s="20"/>
      <c r="E431" s="9"/>
      <c r="F431" s="9"/>
      <c r="G431" s="36" t="str">
        <f>IF(J432="FIN","",LOOKUP(I431,DATOS!A:A,DATOS!G:G))</f>
        <v/>
      </c>
      <c r="H431" s="36">
        <f>IF(J432="FIN",0,LOOKUP(I431,DATOS!A:A,DATOS!N:N))</f>
        <v>0</v>
      </c>
      <c r="I431" s="31">
        <f>+I425+1</f>
        <v>627</v>
      </c>
      <c r="J431" s="56">
        <f>IF(LOOKUP(I431,DATOS!A:A,DATOS!C:C)=0,J425,(LOOKUP(I431,DATOS!A:A,DATOS!C:C)))</f>
        <v>12</v>
      </c>
      <c r="K431" s="18">
        <f>+K425+1</f>
        <v>72</v>
      </c>
      <c r="L431" s="16" t="s">
        <v>31</v>
      </c>
      <c r="M431" s="16" t="s">
        <v>32</v>
      </c>
      <c r="N431" s="16" t="s">
        <v>37</v>
      </c>
      <c r="O431" s="16" t="s">
        <v>33</v>
      </c>
      <c r="P431" s="16" t="s">
        <v>34</v>
      </c>
      <c r="Q431" s="16" t="s">
        <v>35</v>
      </c>
      <c r="R431" s="16" t="str">
        <f>CONCATENATE("X",H431)</f>
        <v>X0</v>
      </c>
      <c r="S431" s="16" t="s">
        <v>36</v>
      </c>
    </row>
    <row r="432" spans="1:19" ht="15.6" x14ac:dyDescent="0.25">
      <c r="A432" s="185">
        <f>IF($E$2="X",0,IF(K433&gt;2,H431,K433))</f>
        <v>0</v>
      </c>
      <c r="B432" s="25"/>
      <c r="C432" s="21" t="str">
        <f>+CONCATENATE(I432," ",G432)</f>
        <v xml:space="preserve">a) </v>
      </c>
      <c r="D432" s="22"/>
      <c r="G432" s="34" t="str">
        <f>IF(J432="FIN","",LOOKUP(I431,DATOS!A:A,DATOS!J:J))</f>
        <v/>
      </c>
      <c r="I432" s="31" t="s">
        <v>53</v>
      </c>
      <c r="J432" s="37" t="str">
        <f>IF(J426="FIN","FIN",IF(J431=J425,"","FIN"))</f>
        <v>FIN</v>
      </c>
      <c r="K432" s="16" t="s">
        <v>5</v>
      </c>
      <c r="L432" s="16">
        <f>IF(M432&gt;0,0,P432)</f>
        <v>0</v>
      </c>
      <c r="M432" s="16">
        <f>IF(P433&gt;0,1,0)</f>
        <v>0</v>
      </c>
      <c r="N432" s="16">
        <f>IF(M432=1,-1/COUNTA(Q432:Q435),0)</f>
        <v>0</v>
      </c>
      <c r="O432" s="16">
        <f>COUNTA(B432:B435)</f>
        <v>0</v>
      </c>
      <c r="P432" s="16">
        <f>COUNTIF(R432:R435,R431)</f>
        <v>0</v>
      </c>
      <c r="Q432" s="17" t="s">
        <v>0</v>
      </c>
      <c r="R432" s="16" t="str">
        <f>CONCATENATE(B432,Q432)</f>
        <v>A</v>
      </c>
      <c r="S432" s="16">
        <f>IF(P432&gt;0,P432+O432,O432*3)</f>
        <v>0</v>
      </c>
    </row>
    <row r="433" spans="1:19" ht="15.6" x14ac:dyDescent="0.25">
      <c r="A433" s="185"/>
      <c r="B433" s="25"/>
      <c r="C433" s="21" t="str">
        <f>+CONCATENATE(I433," ",G433)</f>
        <v xml:space="preserve">b) </v>
      </c>
      <c r="D433" s="22"/>
      <c r="G433" s="34" t="str">
        <f>IF(J432="FIN","",LOOKUP(I431,DATOS!A:A,DATOS!K:K))</f>
        <v/>
      </c>
      <c r="I433" s="31" t="s">
        <v>52</v>
      </c>
      <c r="K433" s="16">
        <f>S432</f>
        <v>0</v>
      </c>
      <c r="L433" s="16"/>
      <c r="M433" s="16"/>
      <c r="N433" s="16"/>
      <c r="O433" s="16"/>
      <c r="P433" s="16">
        <f>O432-P432</f>
        <v>0</v>
      </c>
      <c r="Q433" s="17" t="s">
        <v>1</v>
      </c>
      <c r="R433" s="16" t="str">
        <f>CONCATENATE(B433,Q433)</f>
        <v>B</v>
      </c>
      <c r="S433" s="16"/>
    </row>
    <row r="434" spans="1:19" ht="15.6" x14ac:dyDescent="0.25">
      <c r="A434" s="185"/>
      <c r="B434" s="25"/>
      <c r="C434" s="21" t="str">
        <f>+CONCATENATE(I434," ",G434)</f>
        <v xml:space="preserve">c) </v>
      </c>
      <c r="D434" s="22"/>
      <c r="G434" s="34" t="str">
        <f>IF(J432="FIN","",LOOKUP(I431,DATOS!A:A,DATOS!L:L))</f>
        <v/>
      </c>
      <c r="I434" s="31" t="s">
        <v>51</v>
      </c>
      <c r="K434" s="16"/>
      <c r="L434" s="16"/>
      <c r="M434" s="16"/>
      <c r="N434" s="16"/>
      <c r="O434" s="16"/>
      <c r="P434" s="16"/>
      <c r="Q434" s="17" t="s">
        <v>2</v>
      </c>
      <c r="R434" s="16" t="str">
        <f>CONCATENATE(B434,Q434)</f>
        <v>C</v>
      </c>
      <c r="S434" s="16"/>
    </row>
    <row r="435" spans="1:19" ht="15.6" x14ac:dyDescent="0.25">
      <c r="A435" s="185"/>
      <c r="B435" s="25"/>
      <c r="C435" s="21" t="str">
        <f>+CONCATENATE(I435," ",G435)</f>
        <v xml:space="preserve">d) </v>
      </c>
      <c r="D435" s="22"/>
      <c r="G435" s="34" t="str">
        <f>IF(J432="FIN","",LOOKUP(I431,DATOS!A:A,DATOS!M:M))</f>
        <v/>
      </c>
      <c r="I435" s="31" t="s">
        <v>43</v>
      </c>
      <c r="K435" s="16"/>
      <c r="L435" s="16"/>
      <c r="M435" s="16"/>
      <c r="N435" s="16"/>
      <c r="O435" s="16"/>
      <c r="P435" s="16"/>
      <c r="Q435" s="17" t="s">
        <v>3</v>
      </c>
      <c r="R435" s="16" t="str">
        <f>CONCATENATE(B435,Q435)</f>
        <v>D</v>
      </c>
      <c r="S435" s="16"/>
    </row>
    <row r="436" spans="1:19" ht="15.6" x14ac:dyDescent="0.25">
      <c r="A436" s="9"/>
      <c r="B436" s="26"/>
      <c r="C436" s="23"/>
      <c r="D436" s="24"/>
      <c r="J436" s="15"/>
    </row>
    <row r="437" spans="1:19" ht="15.6" x14ac:dyDescent="0.25">
      <c r="A437" s="9"/>
      <c r="B437" s="27"/>
      <c r="C437" s="19" t="str">
        <f>+CONCATENATE(K437,".- ",G437)</f>
        <v xml:space="preserve">73.- </v>
      </c>
      <c r="D437" s="20"/>
      <c r="E437" s="9"/>
      <c r="F437" s="9"/>
      <c r="G437" s="36" t="str">
        <f>IF(J438="FIN","",LOOKUP(I437,DATOS!A:A,DATOS!G:G))</f>
        <v/>
      </c>
      <c r="H437" s="36">
        <f>IF(J438="FIN",0,LOOKUP(I437,DATOS!A:A,DATOS!N:N))</f>
        <v>0</v>
      </c>
      <c r="I437" s="31">
        <f>+I431+1</f>
        <v>628</v>
      </c>
      <c r="J437" s="56">
        <f>IF(LOOKUP(I437,DATOS!A:A,DATOS!C:C)=0,J431,(LOOKUP(I437,DATOS!A:A,DATOS!C:C)))</f>
        <v>12</v>
      </c>
      <c r="K437" s="18">
        <f>+K431+1</f>
        <v>73</v>
      </c>
      <c r="L437" s="16" t="s">
        <v>31</v>
      </c>
      <c r="M437" s="16" t="s">
        <v>32</v>
      </c>
      <c r="N437" s="16" t="s">
        <v>37</v>
      </c>
      <c r="O437" s="16" t="s">
        <v>33</v>
      </c>
      <c r="P437" s="16" t="s">
        <v>34</v>
      </c>
      <c r="Q437" s="16" t="s">
        <v>35</v>
      </c>
      <c r="R437" s="16" t="str">
        <f>CONCATENATE("X",H437)</f>
        <v>X0</v>
      </c>
      <c r="S437" s="16" t="s">
        <v>36</v>
      </c>
    </row>
    <row r="438" spans="1:19" ht="15.6" x14ac:dyDescent="0.25">
      <c r="A438" s="185">
        <f>IF($E$2="X",0,IF(K439&gt;2,H437,K439))</f>
        <v>0</v>
      </c>
      <c r="B438" s="25"/>
      <c r="C438" s="21" t="str">
        <f>+CONCATENATE(I438," ",G438)</f>
        <v xml:space="preserve">a) </v>
      </c>
      <c r="D438" s="22"/>
      <c r="G438" s="34" t="str">
        <f>IF(J438="FIN","",LOOKUP(I437,DATOS!A:A,DATOS!J:J))</f>
        <v/>
      </c>
      <c r="I438" s="31" t="s">
        <v>53</v>
      </c>
      <c r="J438" s="37" t="str">
        <f>IF(J432="FIN","FIN",IF(J437=J431,"","FIN"))</f>
        <v>FIN</v>
      </c>
      <c r="K438" s="16" t="s">
        <v>5</v>
      </c>
      <c r="L438" s="16">
        <f>IF(M438&gt;0,0,P438)</f>
        <v>0</v>
      </c>
      <c r="M438" s="16">
        <f>IF(P439&gt;0,1,0)</f>
        <v>0</v>
      </c>
      <c r="N438" s="16">
        <f>IF(M438=1,-1/COUNTA(Q438:Q441),0)</f>
        <v>0</v>
      </c>
      <c r="O438" s="16">
        <f>COUNTA(B438:B441)</f>
        <v>0</v>
      </c>
      <c r="P438" s="16">
        <f>COUNTIF(R438:R441,R437)</f>
        <v>0</v>
      </c>
      <c r="Q438" s="17" t="s">
        <v>0</v>
      </c>
      <c r="R438" s="16" t="str">
        <f>CONCATENATE(B438,Q438)</f>
        <v>A</v>
      </c>
      <c r="S438" s="16">
        <f>IF(P438&gt;0,P438+O438,O438*3)</f>
        <v>0</v>
      </c>
    </row>
    <row r="439" spans="1:19" ht="15.6" x14ac:dyDescent="0.25">
      <c r="A439" s="185"/>
      <c r="B439" s="25"/>
      <c r="C439" s="21" t="str">
        <f>+CONCATENATE(I439," ",G439)</f>
        <v xml:space="preserve">b) </v>
      </c>
      <c r="D439" s="22"/>
      <c r="G439" s="34" t="str">
        <f>IF(J438="FIN","",LOOKUP(I437,DATOS!A:A,DATOS!K:K))</f>
        <v/>
      </c>
      <c r="I439" s="31" t="s">
        <v>52</v>
      </c>
      <c r="K439" s="16">
        <f>S438</f>
        <v>0</v>
      </c>
      <c r="L439" s="16"/>
      <c r="M439" s="16"/>
      <c r="N439" s="16"/>
      <c r="O439" s="16"/>
      <c r="P439" s="16">
        <f>O438-P438</f>
        <v>0</v>
      </c>
      <c r="Q439" s="17" t="s">
        <v>1</v>
      </c>
      <c r="R439" s="16" t="str">
        <f>CONCATENATE(B439,Q439)</f>
        <v>B</v>
      </c>
      <c r="S439" s="16"/>
    </row>
    <row r="440" spans="1:19" ht="15.6" x14ac:dyDescent="0.25">
      <c r="A440" s="185"/>
      <c r="B440" s="25"/>
      <c r="C440" s="21" t="str">
        <f>+CONCATENATE(I440," ",G440)</f>
        <v xml:space="preserve">c) </v>
      </c>
      <c r="D440" s="22"/>
      <c r="G440" s="34" t="str">
        <f>IF(J438="FIN","",LOOKUP(I437,DATOS!A:A,DATOS!L:L))</f>
        <v/>
      </c>
      <c r="I440" s="31" t="s">
        <v>51</v>
      </c>
      <c r="K440" s="16"/>
      <c r="L440" s="16"/>
      <c r="M440" s="16"/>
      <c r="N440" s="16"/>
      <c r="O440" s="16"/>
      <c r="P440" s="16"/>
      <c r="Q440" s="17" t="s">
        <v>2</v>
      </c>
      <c r="R440" s="16" t="str">
        <f>CONCATENATE(B440,Q440)</f>
        <v>C</v>
      </c>
      <c r="S440" s="16"/>
    </row>
    <row r="441" spans="1:19" ht="15.6" x14ac:dyDescent="0.25">
      <c r="A441" s="185"/>
      <c r="B441" s="25"/>
      <c r="C441" s="21" t="str">
        <f>+CONCATENATE(I441," ",G441)</f>
        <v xml:space="preserve">d) </v>
      </c>
      <c r="D441" s="22"/>
      <c r="G441" s="34" t="str">
        <f>IF(J438="FIN","",LOOKUP(I437,DATOS!A:A,DATOS!M:M))</f>
        <v/>
      </c>
      <c r="I441" s="31" t="s">
        <v>43</v>
      </c>
      <c r="K441" s="16"/>
      <c r="L441" s="16"/>
      <c r="M441" s="16"/>
      <c r="N441" s="16"/>
      <c r="O441" s="16"/>
      <c r="P441" s="16"/>
      <c r="Q441" s="17" t="s">
        <v>3</v>
      </c>
      <c r="R441" s="16" t="str">
        <f>CONCATENATE(B441,Q441)</f>
        <v>D</v>
      </c>
      <c r="S441" s="16"/>
    </row>
    <row r="442" spans="1:19" ht="15.6" x14ac:dyDescent="0.25">
      <c r="A442" s="9"/>
      <c r="B442" s="26"/>
      <c r="C442" s="23"/>
      <c r="D442" s="24"/>
      <c r="J442" s="15"/>
    </row>
    <row r="443" spans="1:19" ht="15.6" x14ac:dyDescent="0.25">
      <c r="A443" s="9"/>
      <c r="B443" s="27"/>
      <c r="C443" s="19" t="str">
        <f>+CONCATENATE(K443,".- ",G443)</f>
        <v xml:space="preserve">74.- </v>
      </c>
      <c r="D443" s="20"/>
      <c r="E443" s="9"/>
      <c r="F443" s="9"/>
      <c r="G443" s="36" t="str">
        <f>IF(J444="FIN","",LOOKUP(I443,DATOS!A:A,DATOS!G:G))</f>
        <v/>
      </c>
      <c r="H443" s="36">
        <f>IF(J444="FIN",0,LOOKUP(I443,DATOS!A:A,DATOS!N:N))</f>
        <v>0</v>
      </c>
      <c r="I443" s="31">
        <f>+I437+1</f>
        <v>629</v>
      </c>
      <c r="J443" s="56">
        <f>IF(LOOKUP(I443,DATOS!A:A,DATOS!C:C)=0,J437,(LOOKUP(I443,DATOS!A:A,DATOS!C:C)))</f>
        <v>12</v>
      </c>
      <c r="K443" s="18">
        <f>+K437+1</f>
        <v>74</v>
      </c>
      <c r="L443" s="16" t="s">
        <v>31</v>
      </c>
      <c r="M443" s="16" t="s">
        <v>32</v>
      </c>
      <c r="N443" s="16" t="s">
        <v>37</v>
      </c>
      <c r="O443" s="16" t="s">
        <v>33</v>
      </c>
      <c r="P443" s="16" t="s">
        <v>34</v>
      </c>
      <c r="Q443" s="16" t="s">
        <v>35</v>
      </c>
      <c r="R443" s="16" t="str">
        <f>CONCATENATE("X",H443)</f>
        <v>X0</v>
      </c>
      <c r="S443" s="16" t="s">
        <v>36</v>
      </c>
    </row>
    <row r="444" spans="1:19" ht="15.6" x14ac:dyDescent="0.25">
      <c r="A444" s="185">
        <f>IF($E$2="X",0,IF(K445&gt;2,H443,K445))</f>
        <v>0</v>
      </c>
      <c r="B444" s="25"/>
      <c r="C444" s="21" t="str">
        <f>+CONCATENATE(I444," ",G444)</f>
        <v xml:space="preserve">a) </v>
      </c>
      <c r="D444" s="22"/>
      <c r="G444" s="34" t="str">
        <f>IF(J444="FIN","",LOOKUP(I443,DATOS!A:A,DATOS!J:J))</f>
        <v/>
      </c>
      <c r="I444" s="31" t="s">
        <v>53</v>
      </c>
      <c r="J444" s="37" t="str">
        <f>IF(J438="FIN","FIN",IF(J443=J437,"","FIN"))</f>
        <v>FIN</v>
      </c>
      <c r="K444" s="16" t="s">
        <v>5</v>
      </c>
      <c r="L444" s="16">
        <f>IF(M444&gt;0,0,P444)</f>
        <v>0</v>
      </c>
      <c r="M444" s="16">
        <f>IF(P445&gt;0,1,0)</f>
        <v>0</v>
      </c>
      <c r="N444" s="16">
        <f>IF(M444=1,-1/COUNTA(Q444:Q447),0)</f>
        <v>0</v>
      </c>
      <c r="O444" s="16">
        <f>COUNTA(B444:B447)</f>
        <v>0</v>
      </c>
      <c r="P444" s="16">
        <f>COUNTIF(R444:R447,R443)</f>
        <v>0</v>
      </c>
      <c r="Q444" s="17" t="s">
        <v>0</v>
      </c>
      <c r="R444" s="16" t="str">
        <f>CONCATENATE(B444,Q444)</f>
        <v>A</v>
      </c>
      <c r="S444" s="16">
        <f>IF(P444&gt;0,P444+O444,O444*3)</f>
        <v>0</v>
      </c>
    </row>
    <row r="445" spans="1:19" ht="15.6" x14ac:dyDescent="0.25">
      <c r="A445" s="185"/>
      <c r="B445" s="25"/>
      <c r="C445" s="21" t="str">
        <f>+CONCATENATE(I445," ",G445)</f>
        <v xml:space="preserve">b) </v>
      </c>
      <c r="D445" s="22"/>
      <c r="G445" s="34" t="str">
        <f>IF(J444="FIN","",LOOKUP(I443,DATOS!A:A,DATOS!K:K))</f>
        <v/>
      </c>
      <c r="I445" s="31" t="s">
        <v>52</v>
      </c>
      <c r="K445" s="16">
        <f>S444</f>
        <v>0</v>
      </c>
      <c r="L445" s="16"/>
      <c r="M445" s="16"/>
      <c r="N445" s="16"/>
      <c r="O445" s="16"/>
      <c r="P445" s="16">
        <f>O444-P444</f>
        <v>0</v>
      </c>
      <c r="Q445" s="17" t="s">
        <v>1</v>
      </c>
      <c r="R445" s="16" t="str">
        <f>CONCATENATE(B445,Q445)</f>
        <v>B</v>
      </c>
      <c r="S445" s="16"/>
    </row>
    <row r="446" spans="1:19" ht="15.6" x14ac:dyDescent="0.25">
      <c r="A446" s="185"/>
      <c r="B446" s="25"/>
      <c r="C446" s="21" t="str">
        <f>+CONCATENATE(I446," ",G446)</f>
        <v xml:space="preserve">c) </v>
      </c>
      <c r="D446" s="22"/>
      <c r="G446" s="34" t="str">
        <f>IF(J444="FIN","",LOOKUP(I443,DATOS!A:A,DATOS!L:L))</f>
        <v/>
      </c>
      <c r="I446" s="31" t="s">
        <v>51</v>
      </c>
      <c r="K446" s="16"/>
      <c r="L446" s="16"/>
      <c r="M446" s="16"/>
      <c r="N446" s="16"/>
      <c r="O446" s="16"/>
      <c r="P446" s="16"/>
      <c r="Q446" s="17" t="s">
        <v>2</v>
      </c>
      <c r="R446" s="16" t="str">
        <f>CONCATENATE(B446,Q446)</f>
        <v>C</v>
      </c>
      <c r="S446" s="16"/>
    </row>
    <row r="447" spans="1:19" ht="15.6" x14ac:dyDescent="0.25">
      <c r="A447" s="185"/>
      <c r="B447" s="25"/>
      <c r="C447" s="21" t="str">
        <f>+CONCATENATE(I447," ",G447)</f>
        <v xml:space="preserve">d) </v>
      </c>
      <c r="D447" s="22"/>
      <c r="G447" s="34" t="str">
        <f>IF(J444="FIN","",LOOKUP(I443,DATOS!A:A,DATOS!M:M))</f>
        <v/>
      </c>
      <c r="I447" s="31" t="s">
        <v>43</v>
      </c>
      <c r="K447" s="16"/>
      <c r="L447" s="16"/>
      <c r="M447" s="16"/>
      <c r="N447" s="16"/>
      <c r="O447" s="16"/>
      <c r="P447" s="16"/>
      <c r="Q447" s="17" t="s">
        <v>3</v>
      </c>
      <c r="R447" s="16" t="str">
        <f>CONCATENATE(B447,Q447)</f>
        <v>D</v>
      </c>
      <c r="S447" s="16"/>
    </row>
    <row r="448" spans="1:19" ht="15.6" x14ac:dyDescent="0.25">
      <c r="A448" s="9"/>
      <c r="B448" s="26"/>
      <c r="C448" s="23"/>
      <c r="D448" s="24"/>
      <c r="J448" s="15"/>
    </row>
    <row r="449" spans="1:19" ht="15.6" x14ac:dyDescent="0.25">
      <c r="A449" s="9"/>
      <c r="B449" s="27"/>
      <c r="C449" s="19" t="str">
        <f>+CONCATENATE(K449,".- ",G449)</f>
        <v xml:space="preserve">75.- </v>
      </c>
      <c r="D449" s="20"/>
      <c r="E449" s="9"/>
      <c r="F449" s="9"/>
      <c r="G449" s="36" t="str">
        <f>IF(J450="FIN","",LOOKUP(I449,DATOS!A:A,DATOS!G:G))</f>
        <v/>
      </c>
      <c r="H449" s="36">
        <f>IF(J450="FIN",0,LOOKUP(I449,DATOS!A:A,DATOS!N:N))</f>
        <v>0</v>
      </c>
      <c r="I449" s="31">
        <f>+I443+1</f>
        <v>630</v>
      </c>
      <c r="J449" s="56">
        <f>IF(LOOKUP(I449,DATOS!A:A,DATOS!C:C)=0,J443,(LOOKUP(I449,DATOS!A:A,DATOS!C:C)))</f>
        <v>12</v>
      </c>
      <c r="K449" s="18">
        <f>+K443+1</f>
        <v>75</v>
      </c>
      <c r="L449" s="16" t="s">
        <v>31</v>
      </c>
      <c r="M449" s="16" t="s">
        <v>32</v>
      </c>
      <c r="N449" s="16" t="s">
        <v>37</v>
      </c>
      <c r="O449" s="16" t="s">
        <v>33</v>
      </c>
      <c r="P449" s="16" t="s">
        <v>34</v>
      </c>
      <c r="Q449" s="16" t="s">
        <v>35</v>
      </c>
      <c r="R449" s="16" t="str">
        <f>CONCATENATE("X",H449)</f>
        <v>X0</v>
      </c>
      <c r="S449" s="16" t="s">
        <v>36</v>
      </c>
    </row>
    <row r="450" spans="1:19" ht="15.6" x14ac:dyDescent="0.25">
      <c r="A450" s="185">
        <f>IF($E$2="X",0,IF(K451&gt;2,H449,K451))</f>
        <v>0</v>
      </c>
      <c r="B450" s="25"/>
      <c r="C450" s="21" t="str">
        <f>+CONCATENATE(I450," ",G450)</f>
        <v xml:space="preserve">a) </v>
      </c>
      <c r="D450" s="22"/>
      <c r="G450" s="34" t="str">
        <f>IF(J450="FIN","",LOOKUP(I449,DATOS!A:A,DATOS!J:J))</f>
        <v/>
      </c>
      <c r="I450" s="31" t="s">
        <v>53</v>
      </c>
      <c r="J450" s="37" t="str">
        <f>IF(J444="FIN","FIN",IF(J449=J443,"","FIN"))</f>
        <v>FIN</v>
      </c>
      <c r="K450" s="16" t="s">
        <v>5</v>
      </c>
      <c r="L450" s="16">
        <f>IF(M450&gt;0,0,P450)</f>
        <v>0</v>
      </c>
      <c r="M450" s="16">
        <f>IF(P451&gt;0,1,0)</f>
        <v>0</v>
      </c>
      <c r="N450" s="16">
        <f>IF(M450=1,-1/COUNTA(Q450:Q453),0)</f>
        <v>0</v>
      </c>
      <c r="O450" s="16">
        <f>COUNTA(B450:B453)</f>
        <v>0</v>
      </c>
      <c r="P450" s="16">
        <f>COUNTIF(R450:R453,R449)</f>
        <v>0</v>
      </c>
      <c r="Q450" s="17" t="s">
        <v>0</v>
      </c>
      <c r="R450" s="16" t="str">
        <f>CONCATENATE(B450,Q450)</f>
        <v>A</v>
      </c>
      <c r="S450" s="16">
        <f>IF(P450&gt;0,P450+O450,O450*3)</f>
        <v>0</v>
      </c>
    </row>
    <row r="451" spans="1:19" ht="15.6" x14ac:dyDescent="0.25">
      <c r="A451" s="185"/>
      <c r="B451" s="25"/>
      <c r="C451" s="21" t="str">
        <f>+CONCATENATE(I451," ",G451)</f>
        <v xml:space="preserve">b) </v>
      </c>
      <c r="D451" s="22"/>
      <c r="G451" s="34" t="str">
        <f>IF(J450="FIN","",LOOKUP(I449,DATOS!A:A,DATOS!K:K))</f>
        <v/>
      </c>
      <c r="I451" s="31" t="s">
        <v>52</v>
      </c>
      <c r="K451" s="16">
        <f>S450</f>
        <v>0</v>
      </c>
      <c r="L451" s="16"/>
      <c r="M451" s="16"/>
      <c r="N451" s="16"/>
      <c r="O451" s="16"/>
      <c r="P451" s="16">
        <f>O450-P450</f>
        <v>0</v>
      </c>
      <c r="Q451" s="17" t="s">
        <v>1</v>
      </c>
      <c r="R451" s="16" t="str">
        <f>CONCATENATE(B451,Q451)</f>
        <v>B</v>
      </c>
      <c r="S451" s="16"/>
    </row>
    <row r="452" spans="1:19" ht="15.6" x14ac:dyDescent="0.25">
      <c r="A452" s="185"/>
      <c r="B452" s="25"/>
      <c r="C452" s="21" t="str">
        <f>+CONCATENATE(I452," ",G452)</f>
        <v xml:space="preserve">c) </v>
      </c>
      <c r="D452" s="22"/>
      <c r="G452" s="34" t="str">
        <f>IF(J450="FIN","",LOOKUP(I449,DATOS!A:A,DATOS!L:L))</f>
        <v/>
      </c>
      <c r="I452" s="31" t="s">
        <v>51</v>
      </c>
      <c r="K452" s="16"/>
      <c r="L452" s="16"/>
      <c r="M452" s="16"/>
      <c r="N452" s="16"/>
      <c r="O452" s="16"/>
      <c r="P452" s="16"/>
      <c r="Q452" s="17" t="s">
        <v>2</v>
      </c>
      <c r="R452" s="16" t="str">
        <f>CONCATENATE(B452,Q452)</f>
        <v>C</v>
      </c>
      <c r="S452" s="16"/>
    </row>
    <row r="453" spans="1:19" ht="15.6" x14ac:dyDescent="0.25">
      <c r="A453" s="185"/>
      <c r="B453" s="25"/>
      <c r="C453" s="21" t="str">
        <f>+CONCATENATE(I453," ",G453)</f>
        <v xml:space="preserve">d) </v>
      </c>
      <c r="D453" s="22"/>
      <c r="G453" s="34" t="str">
        <f>IF(J450="FIN","",LOOKUP(I449,DATOS!A:A,DATOS!M:M))</f>
        <v/>
      </c>
      <c r="I453" s="31" t="s">
        <v>43</v>
      </c>
      <c r="K453" s="16"/>
      <c r="L453" s="16"/>
      <c r="M453" s="16"/>
      <c r="N453" s="16"/>
      <c r="O453" s="16"/>
      <c r="P453" s="16"/>
      <c r="Q453" s="17" t="s">
        <v>3</v>
      </c>
      <c r="R453" s="16" t="str">
        <f>CONCATENATE(B453,Q453)</f>
        <v>D</v>
      </c>
      <c r="S453" s="16"/>
    </row>
    <row r="454" spans="1:19" ht="15.6" x14ac:dyDescent="0.25">
      <c r="A454" s="9"/>
      <c r="B454" s="26"/>
      <c r="C454" s="23"/>
      <c r="D454" s="24"/>
      <c r="J454" s="15"/>
    </row>
    <row r="455" spans="1:19" ht="15.6" x14ac:dyDescent="0.25">
      <c r="A455" s="9"/>
      <c r="B455" s="27"/>
      <c r="C455" s="19" t="str">
        <f>+CONCATENATE(K455,".- ",G455)</f>
        <v xml:space="preserve">76.- </v>
      </c>
      <c r="D455" s="20"/>
      <c r="E455" s="9"/>
      <c r="F455" s="9"/>
      <c r="G455" s="36" t="str">
        <f>IF(J456="FIN","",LOOKUP(I455,DATOS!A:A,DATOS!G:G))</f>
        <v/>
      </c>
      <c r="H455" s="36">
        <f>IF(J456="FIN",0,LOOKUP(I455,DATOS!A:A,DATOS!N:N))</f>
        <v>0</v>
      </c>
      <c r="I455" s="31">
        <f>+I449+1</f>
        <v>631</v>
      </c>
      <c r="J455" s="56">
        <f>IF(LOOKUP(I455,DATOS!A:A,DATOS!C:C)=0,J449,(LOOKUP(I455,DATOS!A:A,DATOS!C:C)))</f>
        <v>12</v>
      </c>
      <c r="K455" s="18">
        <f>+K449+1</f>
        <v>76</v>
      </c>
      <c r="L455" s="16" t="s">
        <v>31</v>
      </c>
      <c r="M455" s="16" t="s">
        <v>32</v>
      </c>
      <c r="N455" s="16" t="s">
        <v>37</v>
      </c>
      <c r="O455" s="16" t="s">
        <v>33</v>
      </c>
      <c r="P455" s="16" t="s">
        <v>34</v>
      </c>
      <c r="Q455" s="16" t="s">
        <v>35</v>
      </c>
      <c r="R455" s="16" t="str">
        <f>CONCATENATE("X",H455)</f>
        <v>X0</v>
      </c>
      <c r="S455" s="16" t="s">
        <v>36</v>
      </c>
    </row>
    <row r="456" spans="1:19" ht="15.6" x14ac:dyDescent="0.25">
      <c r="A456" s="185">
        <f>IF($E$2="X",0,IF(K457&gt;2,H455,K457))</f>
        <v>0</v>
      </c>
      <c r="B456" s="25"/>
      <c r="C456" s="21" t="str">
        <f>+CONCATENATE(I456," ",G456)</f>
        <v xml:space="preserve">a) </v>
      </c>
      <c r="D456" s="22"/>
      <c r="G456" s="34" t="str">
        <f>IF(J456="FIN","",LOOKUP(I455,DATOS!A:A,DATOS!J:J))</f>
        <v/>
      </c>
      <c r="I456" s="31" t="s">
        <v>53</v>
      </c>
      <c r="J456" s="37" t="str">
        <f>IF(J450="FIN","FIN",IF(J455=J449,"","FIN"))</f>
        <v>FIN</v>
      </c>
      <c r="K456" s="16" t="s">
        <v>5</v>
      </c>
      <c r="L456" s="16">
        <f>IF(M456&gt;0,0,P456)</f>
        <v>0</v>
      </c>
      <c r="M456" s="16">
        <f>IF(P457&gt;0,1,0)</f>
        <v>0</v>
      </c>
      <c r="N456" s="16">
        <f>IF(M456=1,-1/COUNTA(Q456:Q459),0)</f>
        <v>0</v>
      </c>
      <c r="O456" s="16">
        <f>COUNTA(B456:B459)</f>
        <v>0</v>
      </c>
      <c r="P456" s="16">
        <f>COUNTIF(R456:R459,R455)</f>
        <v>0</v>
      </c>
      <c r="Q456" s="17" t="s">
        <v>0</v>
      </c>
      <c r="R456" s="16" t="str">
        <f>CONCATENATE(B456,Q456)</f>
        <v>A</v>
      </c>
      <c r="S456" s="16">
        <f>IF(P456&gt;0,P456+O456,O456*3)</f>
        <v>0</v>
      </c>
    </row>
    <row r="457" spans="1:19" ht="15.6" x14ac:dyDescent="0.25">
      <c r="A457" s="185"/>
      <c r="B457" s="25"/>
      <c r="C457" s="21" t="str">
        <f>+CONCATENATE(I457," ",G457)</f>
        <v xml:space="preserve">b) </v>
      </c>
      <c r="D457" s="22"/>
      <c r="G457" s="34" t="str">
        <f>IF(J456="FIN","",LOOKUP(I455,DATOS!A:A,DATOS!K:K))</f>
        <v/>
      </c>
      <c r="I457" s="31" t="s">
        <v>52</v>
      </c>
      <c r="K457" s="16">
        <f>S456</f>
        <v>0</v>
      </c>
      <c r="L457" s="16"/>
      <c r="M457" s="16"/>
      <c r="N457" s="16"/>
      <c r="O457" s="16"/>
      <c r="P457" s="16">
        <f>O456-P456</f>
        <v>0</v>
      </c>
      <c r="Q457" s="17" t="s">
        <v>1</v>
      </c>
      <c r="R457" s="16" t="str">
        <f>CONCATENATE(B457,Q457)</f>
        <v>B</v>
      </c>
      <c r="S457" s="16"/>
    </row>
    <row r="458" spans="1:19" ht="15.6" x14ac:dyDescent="0.25">
      <c r="A458" s="185"/>
      <c r="B458" s="25"/>
      <c r="C458" s="21" t="str">
        <f>+CONCATENATE(I458," ",G458)</f>
        <v xml:space="preserve">c) </v>
      </c>
      <c r="D458" s="22"/>
      <c r="G458" s="34" t="str">
        <f>IF(J456="FIN","",LOOKUP(I455,DATOS!A:A,DATOS!L:L))</f>
        <v/>
      </c>
      <c r="I458" s="31" t="s">
        <v>51</v>
      </c>
      <c r="K458" s="16"/>
      <c r="L458" s="16"/>
      <c r="M458" s="16"/>
      <c r="N458" s="16"/>
      <c r="O458" s="16"/>
      <c r="P458" s="16"/>
      <c r="Q458" s="17" t="s">
        <v>2</v>
      </c>
      <c r="R458" s="16" t="str">
        <f>CONCATENATE(B458,Q458)</f>
        <v>C</v>
      </c>
      <c r="S458" s="16"/>
    </row>
    <row r="459" spans="1:19" ht="15.6" x14ac:dyDescent="0.25">
      <c r="A459" s="185"/>
      <c r="B459" s="25"/>
      <c r="C459" s="21" t="str">
        <f>+CONCATENATE(I459," ",G459)</f>
        <v xml:space="preserve">d) </v>
      </c>
      <c r="D459" s="22"/>
      <c r="G459" s="34" t="str">
        <f>IF(J456="FIN","",LOOKUP(I455,DATOS!A:A,DATOS!M:M))</f>
        <v/>
      </c>
      <c r="I459" s="31" t="s">
        <v>43</v>
      </c>
      <c r="K459" s="16"/>
      <c r="L459" s="16"/>
      <c r="M459" s="16"/>
      <c r="N459" s="16"/>
      <c r="O459" s="16"/>
      <c r="P459" s="16"/>
      <c r="Q459" s="17" t="s">
        <v>3</v>
      </c>
      <c r="R459" s="16" t="str">
        <f>CONCATENATE(B459,Q459)</f>
        <v>D</v>
      </c>
      <c r="S459" s="16"/>
    </row>
    <row r="460" spans="1:19" ht="15.6" x14ac:dyDescent="0.25">
      <c r="A460" s="9"/>
      <c r="B460" s="26"/>
      <c r="C460" s="23"/>
      <c r="D460" s="24"/>
      <c r="J460" s="15"/>
    </row>
    <row r="461" spans="1:19" ht="15.6" x14ac:dyDescent="0.25">
      <c r="A461" s="9"/>
      <c r="B461" s="27"/>
      <c r="C461" s="19" t="str">
        <f>+CONCATENATE(K461,".- ",G461)</f>
        <v xml:space="preserve">77.- </v>
      </c>
      <c r="D461" s="20"/>
      <c r="E461" s="9"/>
      <c r="F461" s="9"/>
      <c r="G461" s="36" t="str">
        <f>IF(J462="FIN","",LOOKUP(I461,DATOS!A:A,DATOS!G:G))</f>
        <v/>
      </c>
      <c r="H461" s="36">
        <f>IF(J462="FIN",0,LOOKUP(I461,DATOS!A:A,DATOS!N:N))</f>
        <v>0</v>
      </c>
      <c r="I461" s="31">
        <f>+I455+1</f>
        <v>632</v>
      </c>
      <c r="J461" s="56">
        <f>IF(LOOKUP(I461,DATOS!A:A,DATOS!C:C)=0,J455,(LOOKUP(I461,DATOS!A:A,DATOS!C:C)))</f>
        <v>12</v>
      </c>
      <c r="K461" s="18">
        <f>+K455+1</f>
        <v>77</v>
      </c>
      <c r="L461" s="16" t="s">
        <v>31</v>
      </c>
      <c r="M461" s="16" t="s">
        <v>32</v>
      </c>
      <c r="N461" s="16" t="s">
        <v>37</v>
      </c>
      <c r="O461" s="16" t="s">
        <v>33</v>
      </c>
      <c r="P461" s="16" t="s">
        <v>34</v>
      </c>
      <c r="Q461" s="16" t="s">
        <v>35</v>
      </c>
      <c r="R461" s="16" t="str">
        <f>CONCATENATE("X",H461)</f>
        <v>X0</v>
      </c>
      <c r="S461" s="16" t="s">
        <v>36</v>
      </c>
    </row>
    <row r="462" spans="1:19" ht="15.6" x14ac:dyDescent="0.25">
      <c r="A462" s="185">
        <f>IF($E$2="X",0,IF(K463&gt;2,H461,K463))</f>
        <v>0</v>
      </c>
      <c r="B462" s="25"/>
      <c r="C462" s="21" t="str">
        <f>+CONCATENATE(I462," ",G462)</f>
        <v xml:space="preserve">a) </v>
      </c>
      <c r="D462" s="22"/>
      <c r="G462" s="34" t="str">
        <f>IF(J462="FIN","",LOOKUP(I461,DATOS!A:A,DATOS!J:J))</f>
        <v/>
      </c>
      <c r="I462" s="31" t="s">
        <v>53</v>
      </c>
      <c r="J462" s="37" t="str">
        <f>IF(J456="FIN","FIN",IF(J461=J455,"","FIN"))</f>
        <v>FIN</v>
      </c>
      <c r="K462" s="16" t="s">
        <v>5</v>
      </c>
      <c r="L462" s="16">
        <f>IF(M462&gt;0,0,P462)</f>
        <v>0</v>
      </c>
      <c r="M462" s="16">
        <f>IF(P463&gt;0,1,0)</f>
        <v>0</v>
      </c>
      <c r="N462" s="16">
        <f>IF(M462=1,-1/COUNTA(Q462:Q465),0)</f>
        <v>0</v>
      </c>
      <c r="O462" s="16">
        <f>COUNTA(B462:B465)</f>
        <v>0</v>
      </c>
      <c r="P462" s="16">
        <f>COUNTIF(R462:R465,R461)</f>
        <v>0</v>
      </c>
      <c r="Q462" s="17" t="s">
        <v>0</v>
      </c>
      <c r="R462" s="16" t="str">
        <f>CONCATENATE(B462,Q462)</f>
        <v>A</v>
      </c>
      <c r="S462" s="16">
        <f>IF(P462&gt;0,P462+O462,O462*3)</f>
        <v>0</v>
      </c>
    </row>
    <row r="463" spans="1:19" ht="15.6" x14ac:dyDescent="0.25">
      <c r="A463" s="185"/>
      <c r="B463" s="25"/>
      <c r="C463" s="21" t="str">
        <f>+CONCATENATE(I463," ",G463)</f>
        <v xml:space="preserve">b) </v>
      </c>
      <c r="D463" s="22"/>
      <c r="G463" s="34" t="str">
        <f>IF(J462="FIN","",LOOKUP(I461,DATOS!A:A,DATOS!K:K))</f>
        <v/>
      </c>
      <c r="I463" s="31" t="s">
        <v>52</v>
      </c>
      <c r="K463" s="16">
        <f>S462</f>
        <v>0</v>
      </c>
      <c r="L463" s="16"/>
      <c r="M463" s="16"/>
      <c r="N463" s="16"/>
      <c r="O463" s="16"/>
      <c r="P463" s="16">
        <f>O462-P462</f>
        <v>0</v>
      </c>
      <c r="Q463" s="17" t="s">
        <v>1</v>
      </c>
      <c r="R463" s="16" t="str">
        <f>CONCATENATE(B463,Q463)</f>
        <v>B</v>
      </c>
      <c r="S463" s="16"/>
    </row>
    <row r="464" spans="1:19" ht="15.6" x14ac:dyDescent="0.25">
      <c r="A464" s="185"/>
      <c r="B464" s="25"/>
      <c r="C464" s="21" t="str">
        <f>+CONCATENATE(I464," ",G464)</f>
        <v xml:space="preserve">c) </v>
      </c>
      <c r="D464" s="22"/>
      <c r="G464" s="34" t="str">
        <f>IF(J462="FIN","",LOOKUP(I461,DATOS!A:A,DATOS!L:L))</f>
        <v/>
      </c>
      <c r="I464" s="31" t="s">
        <v>51</v>
      </c>
      <c r="K464" s="16"/>
      <c r="L464" s="16"/>
      <c r="M464" s="16"/>
      <c r="N464" s="16"/>
      <c r="O464" s="16"/>
      <c r="P464" s="16"/>
      <c r="Q464" s="17" t="s">
        <v>2</v>
      </c>
      <c r="R464" s="16" t="str">
        <f>CONCATENATE(B464,Q464)</f>
        <v>C</v>
      </c>
      <c r="S464" s="16"/>
    </row>
    <row r="465" spans="1:19" ht="15.6" x14ac:dyDescent="0.25">
      <c r="A465" s="185"/>
      <c r="B465" s="25"/>
      <c r="C465" s="21" t="str">
        <f>+CONCATENATE(I465," ",G465)</f>
        <v xml:space="preserve">d) </v>
      </c>
      <c r="D465" s="22"/>
      <c r="G465" s="34" t="str">
        <f>IF(J462="FIN","",LOOKUP(I461,DATOS!A:A,DATOS!M:M))</f>
        <v/>
      </c>
      <c r="I465" s="31" t="s">
        <v>43</v>
      </c>
      <c r="K465" s="16"/>
      <c r="L465" s="16"/>
      <c r="M465" s="16"/>
      <c r="N465" s="16"/>
      <c r="O465" s="16"/>
      <c r="P465" s="16"/>
      <c r="Q465" s="17" t="s">
        <v>3</v>
      </c>
      <c r="R465" s="16" t="str">
        <f>CONCATENATE(B465,Q465)</f>
        <v>D</v>
      </c>
      <c r="S465" s="16"/>
    </row>
    <row r="466" spans="1:19" ht="15.6" x14ac:dyDescent="0.25">
      <c r="A466" s="9"/>
      <c r="B466" s="26"/>
      <c r="C466" s="23"/>
      <c r="D466" s="24"/>
      <c r="J466" s="15"/>
    </row>
    <row r="467" spans="1:19" ht="15.6" x14ac:dyDescent="0.25">
      <c r="A467" s="9"/>
      <c r="B467" s="27"/>
      <c r="C467" s="19" t="str">
        <f>+CONCATENATE(K467,".- ",G467)</f>
        <v xml:space="preserve">78.- </v>
      </c>
      <c r="D467" s="20"/>
      <c r="E467" s="9"/>
      <c r="F467" s="9"/>
      <c r="G467" s="36" t="str">
        <f>IF(J468="FIN","",LOOKUP(I467,DATOS!A:A,DATOS!G:G))</f>
        <v/>
      </c>
      <c r="H467" s="36">
        <f>IF(J468="FIN",0,LOOKUP(I467,DATOS!A:A,DATOS!N:N))</f>
        <v>0</v>
      </c>
      <c r="I467" s="31">
        <f>+I461+1</f>
        <v>633</v>
      </c>
      <c r="J467" s="56">
        <f>IF(LOOKUP(I467,DATOS!A:A,DATOS!C:C)=0,J461,(LOOKUP(I467,DATOS!A:A,DATOS!C:C)))</f>
        <v>12</v>
      </c>
      <c r="K467" s="18">
        <f>+K461+1</f>
        <v>78</v>
      </c>
      <c r="L467" s="16" t="s">
        <v>31</v>
      </c>
      <c r="M467" s="16" t="s">
        <v>32</v>
      </c>
      <c r="N467" s="16" t="s">
        <v>37</v>
      </c>
      <c r="O467" s="16" t="s">
        <v>33</v>
      </c>
      <c r="P467" s="16" t="s">
        <v>34</v>
      </c>
      <c r="Q467" s="16" t="s">
        <v>35</v>
      </c>
      <c r="R467" s="16" t="str">
        <f>CONCATENATE("X",H467)</f>
        <v>X0</v>
      </c>
      <c r="S467" s="16" t="s">
        <v>36</v>
      </c>
    </row>
    <row r="468" spans="1:19" ht="15.6" x14ac:dyDescent="0.25">
      <c r="A468" s="185">
        <f>IF($E$2="X",0,IF(K469&gt;2,H467,K469))</f>
        <v>0</v>
      </c>
      <c r="B468" s="25"/>
      <c r="C468" s="21" t="str">
        <f>+CONCATENATE(I468," ",G468)</f>
        <v xml:space="preserve">a) </v>
      </c>
      <c r="D468" s="22"/>
      <c r="G468" s="34" t="str">
        <f>IF(J468="FIN","",LOOKUP(I467,DATOS!A:A,DATOS!J:J))</f>
        <v/>
      </c>
      <c r="I468" s="31" t="s">
        <v>53</v>
      </c>
      <c r="J468" s="37" t="str">
        <f>IF(J462="FIN","FIN",IF(J467=J461,"","FIN"))</f>
        <v>FIN</v>
      </c>
      <c r="K468" s="16" t="s">
        <v>5</v>
      </c>
      <c r="L468" s="16">
        <f>IF(M468&gt;0,0,P468)</f>
        <v>0</v>
      </c>
      <c r="M468" s="16">
        <f>IF(P469&gt;0,1,0)</f>
        <v>0</v>
      </c>
      <c r="N468" s="16">
        <f>IF(M468=1,-1/COUNTA(Q468:Q471),0)</f>
        <v>0</v>
      </c>
      <c r="O468" s="16">
        <f>COUNTA(B468:B471)</f>
        <v>0</v>
      </c>
      <c r="P468" s="16">
        <f>COUNTIF(R468:R471,R467)</f>
        <v>0</v>
      </c>
      <c r="Q468" s="17" t="s">
        <v>0</v>
      </c>
      <c r="R468" s="16" t="str">
        <f>CONCATENATE(B468,Q468)</f>
        <v>A</v>
      </c>
      <c r="S468" s="16">
        <f>IF(P468&gt;0,P468+O468,O468*3)</f>
        <v>0</v>
      </c>
    </row>
    <row r="469" spans="1:19" ht="15.6" x14ac:dyDescent="0.25">
      <c r="A469" s="185"/>
      <c r="B469" s="25"/>
      <c r="C469" s="21" t="str">
        <f>+CONCATENATE(I469," ",G469)</f>
        <v xml:space="preserve">b) </v>
      </c>
      <c r="D469" s="22"/>
      <c r="G469" s="34" t="str">
        <f>IF(J468="FIN","",LOOKUP(I467,DATOS!A:A,DATOS!K:K))</f>
        <v/>
      </c>
      <c r="I469" s="31" t="s">
        <v>52</v>
      </c>
      <c r="K469" s="16">
        <f>S468</f>
        <v>0</v>
      </c>
      <c r="L469" s="16"/>
      <c r="M469" s="16"/>
      <c r="N469" s="16"/>
      <c r="O469" s="16"/>
      <c r="P469" s="16">
        <f>O468-P468</f>
        <v>0</v>
      </c>
      <c r="Q469" s="17" t="s">
        <v>1</v>
      </c>
      <c r="R469" s="16" t="str">
        <f>CONCATENATE(B469,Q469)</f>
        <v>B</v>
      </c>
      <c r="S469" s="16"/>
    </row>
    <row r="470" spans="1:19" ht="15.6" x14ac:dyDescent="0.25">
      <c r="A470" s="185"/>
      <c r="B470" s="25"/>
      <c r="C470" s="21" t="str">
        <f>+CONCATENATE(I470," ",G470)</f>
        <v xml:space="preserve">c) </v>
      </c>
      <c r="D470" s="22"/>
      <c r="G470" s="34" t="str">
        <f>IF(J468="FIN","",LOOKUP(I467,DATOS!A:A,DATOS!L:L))</f>
        <v/>
      </c>
      <c r="I470" s="31" t="s">
        <v>51</v>
      </c>
      <c r="K470" s="16"/>
      <c r="L470" s="16"/>
      <c r="M470" s="16"/>
      <c r="N470" s="16"/>
      <c r="O470" s="16"/>
      <c r="P470" s="16"/>
      <c r="Q470" s="17" t="s">
        <v>2</v>
      </c>
      <c r="R470" s="16" t="str">
        <f>CONCATENATE(B470,Q470)</f>
        <v>C</v>
      </c>
      <c r="S470" s="16"/>
    </row>
    <row r="471" spans="1:19" ht="15.6" x14ac:dyDescent="0.25">
      <c r="A471" s="185"/>
      <c r="B471" s="25"/>
      <c r="C471" s="21" t="str">
        <f>+CONCATENATE(I471," ",G471)</f>
        <v xml:space="preserve">d) </v>
      </c>
      <c r="D471" s="22"/>
      <c r="G471" s="34" t="str">
        <f>IF(J468="FIN","",LOOKUP(I467,DATOS!A:A,DATOS!M:M))</f>
        <v/>
      </c>
      <c r="I471" s="31" t="s">
        <v>43</v>
      </c>
      <c r="K471" s="16"/>
      <c r="L471" s="16"/>
      <c r="M471" s="16"/>
      <c r="N471" s="16"/>
      <c r="O471" s="16"/>
      <c r="P471" s="16"/>
      <c r="Q471" s="17" t="s">
        <v>3</v>
      </c>
      <c r="R471" s="16" t="str">
        <f>CONCATENATE(B471,Q471)</f>
        <v>D</v>
      </c>
      <c r="S471" s="16"/>
    </row>
    <row r="472" spans="1:19" ht="15.6" x14ac:dyDescent="0.25">
      <c r="A472" s="9"/>
      <c r="B472" s="26"/>
      <c r="C472" s="23"/>
      <c r="D472" s="24"/>
      <c r="J472" s="15"/>
    </row>
    <row r="473" spans="1:19" ht="15.6" x14ac:dyDescent="0.25">
      <c r="A473" s="9"/>
      <c r="B473" s="27"/>
      <c r="C473" s="19" t="str">
        <f>+CONCATENATE(K473,".- ",G473)</f>
        <v xml:space="preserve">79.- </v>
      </c>
      <c r="D473" s="20"/>
      <c r="E473" s="9"/>
      <c r="F473" s="9"/>
      <c r="G473" s="36" t="str">
        <f>IF(J474="FIN","",LOOKUP(I473,DATOS!A:A,DATOS!G:G))</f>
        <v/>
      </c>
      <c r="H473" s="36">
        <f>IF(J474="FIN",0,LOOKUP(I473,DATOS!A:A,DATOS!N:N))</f>
        <v>0</v>
      </c>
      <c r="I473" s="31">
        <f>+I467+1</f>
        <v>634</v>
      </c>
      <c r="J473" s="56">
        <f>IF(LOOKUP(I473,DATOS!A:A,DATOS!C:C)=0,J467,(LOOKUP(I473,DATOS!A:A,DATOS!C:C)))</f>
        <v>12</v>
      </c>
      <c r="K473" s="18">
        <f>+K467+1</f>
        <v>79</v>
      </c>
      <c r="L473" s="16" t="s">
        <v>31</v>
      </c>
      <c r="M473" s="16" t="s">
        <v>32</v>
      </c>
      <c r="N473" s="16" t="s">
        <v>37</v>
      </c>
      <c r="O473" s="16" t="s">
        <v>33</v>
      </c>
      <c r="P473" s="16" t="s">
        <v>34</v>
      </c>
      <c r="Q473" s="16" t="s">
        <v>35</v>
      </c>
      <c r="R473" s="16" t="str">
        <f>CONCATENATE("X",H473)</f>
        <v>X0</v>
      </c>
      <c r="S473" s="16" t="s">
        <v>36</v>
      </c>
    </row>
    <row r="474" spans="1:19" ht="15.6" x14ac:dyDescent="0.25">
      <c r="A474" s="185">
        <f>IF($E$2="X",0,IF(K475&gt;2,H473,K475))</f>
        <v>0</v>
      </c>
      <c r="B474" s="25"/>
      <c r="C474" s="21" t="str">
        <f>+CONCATENATE(I474," ",G474)</f>
        <v xml:space="preserve">a) </v>
      </c>
      <c r="D474" s="22"/>
      <c r="G474" s="34" t="str">
        <f>IF(J474="FIN","",LOOKUP(I473,DATOS!A:A,DATOS!J:J))</f>
        <v/>
      </c>
      <c r="I474" s="31" t="s">
        <v>53</v>
      </c>
      <c r="J474" s="37" t="str">
        <f>IF(J468="FIN","FIN",IF(J473=J467,"","FIN"))</f>
        <v>FIN</v>
      </c>
      <c r="K474" s="16" t="s">
        <v>5</v>
      </c>
      <c r="L474" s="16">
        <f>IF(M474&gt;0,0,P474)</f>
        <v>0</v>
      </c>
      <c r="M474" s="16">
        <f>IF(P475&gt;0,1,0)</f>
        <v>0</v>
      </c>
      <c r="N474" s="16">
        <f>IF(M474=1,-1/COUNTA(Q474:Q477),0)</f>
        <v>0</v>
      </c>
      <c r="O474" s="16">
        <f>COUNTA(B474:B477)</f>
        <v>0</v>
      </c>
      <c r="P474" s="16">
        <f>COUNTIF(R474:R477,R473)</f>
        <v>0</v>
      </c>
      <c r="Q474" s="17" t="s">
        <v>0</v>
      </c>
      <c r="R474" s="16" t="str">
        <f>CONCATENATE(B474,Q474)</f>
        <v>A</v>
      </c>
      <c r="S474" s="16">
        <f>IF(P474&gt;0,P474+O474,O474*3)</f>
        <v>0</v>
      </c>
    </row>
    <row r="475" spans="1:19" ht="15.6" x14ac:dyDescent="0.25">
      <c r="A475" s="185"/>
      <c r="B475" s="25"/>
      <c r="C475" s="21" t="str">
        <f>+CONCATENATE(I475," ",G475)</f>
        <v xml:space="preserve">b) </v>
      </c>
      <c r="D475" s="22"/>
      <c r="G475" s="34" t="str">
        <f>IF(J474="FIN","",LOOKUP(I473,DATOS!A:A,DATOS!K:K))</f>
        <v/>
      </c>
      <c r="I475" s="31" t="s">
        <v>52</v>
      </c>
      <c r="K475" s="16">
        <f>S474</f>
        <v>0</v>
      </c>
      <c r="L475" s="16"/>
      <c r="M475" s="16"/>
      <c r="N475" s="16"/>
      <c r="O475" s="16"/>
      <c r="P475" s="16">
        <f>O474-P474</f>
        <v>0</v>
      </c>
      <c r="Q475" s="17" t="s">
        <v>1</v>
      </c>
      <c r="R475" s="16" t="str">
        <f>CONCATENATE(B475,Q475)</f>
        <v>B</v>
      </c>
      <c r="S475" s="16"/>
    </row>
    <row r="476" spans="1:19" ht="15.6" x14ac:dyDescent="0.25">
      <c r="A476" s="185"/>
      <c r="B476" s="25"/>
      <c r="C476" s="21" t="str">
        <f>+CONCATENATE(I476," ",G476)</f>
        <v xml:space="preserve">c) </v>
      </c>
      <c r="D476" s="22"/>
      <c r="G476" s="34" t="str">
        <f>IF(J474="FIN","",LOOKUP(I473,DATOS!A:A,DATOS!L:L))</f>
        <v/>
      </c>
      <c r="I476" s="31" t="s">
        <v>51</v>
      </c>
      <c r="K476" s="16"/>
      <c r="L476" s="16"/>
      <c r="M476" s="16"/>
      <c r="N476" s="16"/>
      <c r="O476" s="16"/>
      <c r="P476" s="16"/>
      <c r="Q476" s="17" t="s">
        <v>2</v>
      </c>
      <c r="R476" s="16" t="str">
        <f>CONCATENATE(B476,Q476)</f>
        <v>C</v>
      </c>
      <c r="S476" s="16"/>
    </row>
    <row r="477" spans="1:19" ht="15.6" x14ac:dyDescent="0.25">
      <c r="A477" s="185"/>
      <c r="B477" s="25"/>
      <c r="C477" s="21" t="str">
        <f>+CONCATENATE(I477," ",G477)</f>
        <v xml:space="preserve">d) </v>
      </c>
      <c r="D477" s="22"/>
      <c r="G477" s="34" t="str">
        <f>IF(J474="FIN","",LOOKUP(I473,DATOS!A:A,DATOS!M:M))</f>
        <v/>
      </c>
      <c r="I477" s="31" t="s">
        <v>43</v>
      </c>
      <c r="K477" s="16"/>
      <c r="L477" s="16"/>
      <c r="M477" s="16"/>
      <c r="N477" s="16"/>
      <c r="O477" s="16"/>
      <c r="P477" s="16"/>
      <c r="Q477" s="17" t="s">
        <v>3</v>
      </c>
      <c r="R477" s="16" t="str">
        <f>CONCATENATE(B477,Q477)</f>
        <v>D</v>
      </c>
      <c r="S477" s="16"/>
    </row>
    <row r="478" spans="1:19" ht="15.6" x14ac:dyDescent="0.25">
      <c r="A478" s="9"/>
      <c r="B478" s="26"/>
      <c r="C478" s="23"/>
      <c r="D478" s="24"/>
      <c r="J478" s="15"/>
    </row>
    <row r="479" spans="1:19" ht="15.6" x14ac:dyDescent="0.25">
      <c r="A479" s="9"/>
      <c r="B479" s="27"/>
      <c r="C479" s="19" t="str">
        <f>+CONCATENATE(K479,".- ",G479)</f>
        <v xml:space="preserve">80.- </v>
      </c>
      <c r="D479" s="20"/>
      <c r="E479" s="9"/>
      <c r="F479" s="9"/>
      <c r="G479" s="36" t="str">
        <f>IF(J480="FIN","",LOOKUP(I479,DATOS!A:A,DATOS!G:G))</f>
        <v/>
      </c>
      <c r="H479" s="36">
        <f>IF(J480="FIN",0,LOOKUP(I479,DATOS!A:A,DATOS!N:N))</f>
        <v>0</v>
      </c>
      <c r="I479" s="31">
        <f>+I473+1</f>
        <v>635</v>
      </c>
      <c r="J479" s="56">
        <f>IF(LOOKUP(I479,DATOS!A:A,DATOS!C:C)=0,J473,(LOOKUP(I479,DATOS!A:A,DATOS!C:C)))</f>
        <v>12</v>
      </c>
      <c r="K479" s="18">
        <f>+K473+1</f>
        <v>80</v>
      </c>
      <c r="L479" s="16" t="s">
        <v>31</v>
      </c>
      <c r="M479" s="16" t="s">
        <v>32</v>
      </c>
      <c r="N479" s="16" t="s">
        <v>37</v>
      </c>
      <c r="O479" s="16" t="s">
        <v>33</v>
      </c>
      <c r="P479" s="16" t="s">
        <v>34</v>
      </c>
      <c r="Q479" s="16" t="s">
        <v>35</v>
      </c>
      <c r="R479" s="16" t="str">
        <f>CONCATENATE("X",H479)</f>
        <v>X0</v>
      </c>
      <c r="S479" s="16" t="s">
        <v>36</v>
      </c>
    </row>
    <row r="480" spans="1:19" ht="15.6" x14ac:dyDescent="0.25">
      <c r="A480" s="185">
        <f>IF($E$2="X",0,IF(K481&gt;2,H479,K481))</f>
        <v>0</v>
      </c>
      <c r="B480" s="25"/>
      <c r="C480" s="21" t="str">
        <f>+CONCATENATE(I480," ",G480)</f>
        <v xml:space="preserve">a) </v>
      </c>
      <c r="D480" s="22"/>
      <c r="G480" s="34" t="str">
        <f>IF(J480="FIN","",LOOKUP(I479,DATOS!A:A,DATOS!J:J))</f>
        <v/>
      </c>
      <c r="I480" s="31" t="s">
        <v>53</v>
      </c>
      <c r="J480" s="37" t="str">
        <f>IF(J474="FIN","FIN",IF(J479=J473,"","FIN"))</f>
        <v>FIN</v>
      </c>
      <c r="K480" s="16" t="s">
        <v>5</v>
      </c>
      <c r="L480" s="16">
        <f>IF(M480&gt;0,0,P480)</f>
        <v>0</v>
      </c>
      <c r="M480" s="16">
        <f>IF(P481&gt;0,1,0)</f>
        <v>0</v>
      </c>
      <c r="N480" s="16">
        <f>IF(M480=1,-1/COUNTA(Q480:Q483),0)</f>
        <v>0</v>
      </c>
      <c r="O480" s="16">
        <f>COUNTA(B480:B483)</f>
        <v>0</v>
      </c>
      <c r="P480" s="16">
        <f>COUNTIF(R480:R483,R479)</f>
        <v>0</v>
      </c>
      <c r="Q480" s="17" t="s">
        <v>0</v>
      </c>
      <c r="R480" s="16" t="str">
        <f>CONCATENATE(B480,Q480)</f>
        <v>A</v>
      </c>
      <c r="S480" s="16">
        <f>IF(P480&gt;0,P480+O480,O480*3)</f>
        <v>0</v>
      </c>
    </row>
    <row r="481" spans="1:19" ht="15.6" x14ac:dyDescent="0.25">
      <c r="A481" s="185"/>
      <c r="B481" s="25"/>
      <c r="C481" s="21" t="str">
        <f>+CONCATENATE(I481," ",G481)</f>
        <v xml:space="preserve">b) </v>
      </c>
      <c r="D481" s="22"/>
      <c r="G481" s="34" t="str">
        <f>IF(J480="FIN","",LOOKUP(I479,DATOS!A:A,DATOS!K:K))</f>
        <v/>
      </c>
      <c r="I481" s="31" t="s">
        <v>52</v>
      </c>
      <c r="K481" s="16">
        <f>S480</f>
        <v>0</v>
      </c>
      <c r="L481" s="16"/>
      <c r="M481" s="16"/>
      <c r="N481" s="16"/>
      <c r="O481" s="16"/>
      <c r="P481" s="16">
        <f>O480-P480</f>
        <v>0</v>
      </c>
      <c r="Q481" s="17" t="s">
        <v>1</v>
      </c>
      <c r="R481" s="16" t="str">
        <f>CONCATENATE(B481,Q481)</f>
        <v>B</v>
      </c>
      <c r="S481" s="16"/>
    </row>
    <row r="482" spans="1:19" ht="15.6" x14ac:dyDescent="0.25">
      <c r="A482" s="185"/>
      <c r="B482" s="25"/>
      <c r="C482" s="21" t="str">
        <f>+CONCATENATE(I482," ",G482)</f>
        <v xml:space="preserve">c) </v>
      </c>
      <c r="D482" s="22"/>
      <c r="G482" s="34" t="str">
        <f>IF(J480="FIN","",LOOKUP(I479,DATOS!A:A,DATOS!L:L))</f>
        <v/>
      </c>
      <c r="I482" s="31" t="s">
        <v>51</v>
      </c>
      <c r="K482" s="16"/>
      <c r="L482" s="16"/>
      <c r="M482" s="16"/>
      <c r="N482" s="16"/>
      <c r="O482" s="16"/>
      <c r="P482" s="16"/>
      <c r="Q482" s="17" t="s">
        <v>2</v>
      </c>
      <c r="R482" s="16" t="str">
        <f>CONCATENATE(B482,Q482)</f>
        <v>C</v>
      </c>
      <c r="S482" s="16"/>
    </row>
    <row r="483" spans="1:19" ht="15.6" x14ac:dyDescent="0.25">
      <c r="A483" s="185"/>
      <c r="B483" s="25"/>
      <c r="C483" s="21" t="str">
        <f>+CONCATENATE(I483," ",G483)</f>
        <v xml:space="preserve">d) </v>
      </c>
      <c r="D483" s="22"/>
      <c r="G483" s="34" t="str">
        <f>IF(J480="FIN","",LOOKUP(I479,DATOS!A:A,DATOS!M:M))</f>
        <v/>
      </c>
      <c r="I483" s="31" t="s">
        <v>43</v>
      </c>
      <c r="K483" s="16"/>
      <c r="L483" s="16"/>
      <c r="M483" s="16"/>
      <c r="N483" s="16"/>
      <c r="O483" s="16"/>
      <c r="P483" s="16"/>
      <c r="Q483" s="17" t="s">
        <v>3</v>
      </c>
      <c r="R483" s="16" t="str">
        <f>CONCATENATE(B483,Q483)</f>
        <v>D</v>
      </c>
      <c r="S483" s="16"/>
    </row>
    <row r="484" spans="1:19" ht="15.6" x14ac:dyDescent="0.25">
      <c r="A484" s="9"/>
      <c r="B484" s="26"/>
      <c r="C484" s="23"/>
      <c r="D484" s="24"/>
      <c r="J484" s="15"/>
    </row>
    <row r="485" spans="1:19" ht="15.6" x14ac:dyDescent="0.25">
      <c r="A485" s="9"/>
      <c r="B485" s="27"/>
      <c r="C485" s="19" t="str">
        <f>+CONCATENATE(K485,".- ",G485)</f>
        <v xml:space="preserve">81.- </v>
      </c>
      <c r="D485" s="20"/>
      <c r="E485" s="9"/>
      <c r="F485" s="9"/>
      <c r="G485" s="36" t="str">
        <f>IF(J486="FIN","",LOOKUP(I485,DATOS!A:A,DATOS!G:G))</f>
        <v/>
      </c>
      <c r="H485" s="36">
        <f>IF(J486="FIN",0,LOOKUP(I485,DATOS!A:A,DATOS!N:N))</f>
        <v>0</v>
      </c>
      <c r="I485" s="31">
        <f>+I479+1</f>
        <v>636</v>
      </c>
      <c r="J485" s="56">
        <f>IF(LOOKUP(I485,DATOS!A:A,DATOS!C:C)=0,J479,(LOOKUP(I485,DATOS!A:A,DATOS!C:C)))</f>
        <v>12</v>
      </c>
      <c r="K485" s="18">
        <f>+K479+1</f>
        <v>81</v>
      </c>
      <c r="L485" s="16" t="s">
        <v>31</v>
      </c>
      <c r="M485" s="16" t="s">
        <v>32</v>
      </c>
      <c r="N485" s="16" t="s">
        <v>37</v>
      </c>
      <c r="O485" s="16" t="s">
        <v>33</v>
      </c>
      <c r="P485" s="16" t="s">
        <v>34</v>
      </c>
      <c r="Q485" s="16" t="s">
        <v>35</v>
      </c>
      <c r="R485" s="16" t="str">
        <f>CONCATENATE("X",H485)</f>
        <v>X0</v>
      </c>
      <c r="S485" s="16" t="s">
        <v>36</v>
      </c>
    </row>
    <row r="486" spans="1:19" ht="15.6" x14ac:dyDescent="0.25">
      <c r="A486" s="185">
        <f>IF($E$2="X",0,IF(K487&gt;2,H485,K487))</f>
        <v>0</v>
      </c>
      <c r="B486" s="25"/>
      <c r="C486" s="21" t="str">
        <f>+CONCATENATE(I486," ",G486)</f>
        <v xml:space="preserve">a) </v>
      </c>
      <c r="D486" s="22"/>
      <c r="G486" s="34" t="str">
        <f>IF(J486="FIN","",LOOKUP(I485,DATOS!A:A,DATOS!J:J))</f>
        <v/>
      </c>
      <c r="I486" s="31" t="s">
        <v>53</v>
      </c>
      <c r="J486" s="37" t="str">
        <f>IF(J480="FIN","FIN",IF(J485=J479,"","FIN"))</f>
        <v>FIN</v>
      </c>
      <c r="K486" s="16" t="s">
        <v>5</v>
      </c>
      <c r="L486" s="16">
        <f>IF(M486&gt;0,0,P486)</f>
        <v>0</v>
      </c>
      <c r="M486" s="16">
        <f>IF(P487&gt;0,1,0)</f>
        <v>0</v>
      </c>
      <c r="N486" s="16">
        <f>IF(M486=1,-1/COUNTA(Q486:Q489),0)</f>
        <v>0</v>
      </c>
      <c r="O486" s="16">
        <f>COUNTA(B486:B489)</f>
        <v>0</v>
      </c>
      <c r="P486" s="16">
        <f>COUNTIF(R486:R489,R485)</f>
        <v>0</v>
      </c>
      <c r="Q486" s="17" t="s">
        <v>0</v>
      </c>
      <c r="R486" s="16" t="str">
        <f>CONCATENATE(B486,Q486)</f>
        <v>A</v>
      </c>
      <c r="S486" s="16">
        <f>IF(P486&gt;0,P486+O486,O486*3)</f>
        <v>0</v>
      </c>
    </row>
    <row r="487" spans="1:19" ht="15.6" x14ac:dyDescent="0.25">
      <c r="A487" s="185"/>
      <c r="B487" s="25"/>
      <c r="C487" s="21" t="str">
        <f>+CONCATENATE(I487," ",G487)</f>
        <v xml:space="preserve">b) </v>
      </c>
      <c r="D487" s="22"/>
      <c r="G487" s="34" t="str">
        <f>IF(J486="FIN","",LOOKUP(I485,DATOS!A:A,DATOS!K:K))</f>
        <v/>
      </c>
      <c r="I487" s="31" t="s">
        <v>52</v>
      </c>
      <c r="K487" s="16">
        <f>S486</f>
        <v>0</v>
      </c>
      <c r="L487" s="16"/>
      <c r="M487" s="16"/>
      <c r="N487" s="16"/>
      <c r="O487" s="16"/>
      <c r="P487" s="16">
        <f>O486-P486</f>
        <v>0</v>
      </c>
      <c r="Q487" s="17" t="s">
        <v>1</v>
      </c>
      <c r="R487" s="16" t="str">
        <f>CONCATENATE(B487,Q487)</f>
        <v>B</v>
      </c>
      <c r="S487" s="16"/>
    </row>
    <row r="488" spans="1:19" ht="15.6" x14ac:dyDescent="0.25">
      <c r="A488" s="185"/>
      <c r="B488" s="25"/>
      <c r="C488" s="21" t="str">
        <f>+CONCATENATE(I488," ",G488)</f>
        <v xml:space="preserve">c) </v>
      </c>
      <c r="D488" s="22"/>
      <c r="G488" s="34" t="str">
        <f>IF(J486="FIN","",LOOKUP(I485,DATOS!A:A,DATOS!L:L))</f>
        <v/>
      </c>
      <c r="I488" s="31" t="s">
        <v>51</v>
      </c>
      <c r="K488" s="16"/>
      <c r="L488" s="16"/>
      <c r="M488" s="16"/>
      <c r="N488" s="16"/>
      <c r="O488" s="16"/>
      <c r="P488" s="16"/>
      <c r="Q488" s="17" t="s">
        <v>2</v>
      </c>
      <c r="R488" s="16" t="str">
        <f>CONCATENATE(B488,Q488)</f>
        <v>C</v>
      </c>
      <c r="S488" s="16"/>
    </row>
    <row r="489" spans="1:19" ht="15.6" x14ac:dyDescent="0.25">
      <c r="A489" s="185"/>
      <c r="B489" s="25"/>
      <c r="C489" s="21" t="str">
        <f>+CONCATENATE(I489," ",G489)</f>
        <v xml:space="preserve">d) </v>
      </c>
      <c r="D489" s="22"/>
      <c r="G489" s="34" t="str">
        <f>IF(J486="FIN","",LOOKUP(I485,DATOS!A:A,DATOS!M:M))</f>
        <v/>
      </c>
      <c r="I489" s="31" t="s">
        <v>43</v>
      </c>
      <c r="K489" s="16"/>
      <c r="L489" s="16"/>
      <c r="M489" s="16"/>
      <c r="N489" s="16"/>
      <c r="O489" s="16"/>
      <c r="P489" s="16"/>
      <c r="Q489" s="17" t="s">
        <v>3</v>
      </c>
      <c r="R489" s="16" t="str">
        <f>CONCATENATE(B489,Q489)</f>
        <v>D</v>
      </c>
      <c r="S489" s="16"/>
    </row>
    <row r="490" spans="1:19" ht="15.6" x14ac:dyDescent="0.25">
      <c r="A490" s="9"/>
      <c r="B490" s="26"/>
      <c r="C490" s="23"/>
      <c r="D490" s="24"/>
      <c r="J490" s="15"/>
    </row>
    <row r="491" spans="1:19" ht="15.6" x14ac:dyDescent="0.25">
      <c r="A491" s="9"/>
      <c r="B491" s="27"/>
      <c r="C491" s="19" t="str">
        <f>+CONCATENATE(K491,".- ",G491)</f>
        <v xml:space="preserve">82.- </v>
      </c>
      <c r="D491" s="20"/>
      <c r="E491" s="9"/>
      <c r="F491" s="9"/>
      <c r="G491" s="36" t="str">
        <f>IF(J492="FIN","",LOOKUP(I491,DATOS!A:A,DATOS!G:G))</f>
        <v/>
      </c>
      <c r="H491" s="36">
        <f>IF(J492="FIN",0,LOOKUP(I491,DATOS!A:A,DATOS!N:N))</f>
        <v>0</v>
      </c>
      <c r="I491" s="31">
        <f>+I485+1</f>
        <v>637</v>
      </c>
      <c r="J491" s="56">
        <f>IF(LOOKUP(I491,DATOS!A:A,DATOS!C:C)=0,J485,(LOOKUP(I491,DATOS!A:A,DATOS!C:C)))</f>
        <v>12</v>
      </c>
      <c r="K491" s="18">
        <f>+K485+1</f>
        <v>82</v>
      </c>
      <c r="L491" s="16" t="s">
        <v>31</v>
      </c>
      <c r="M491" s="16" t="s">
        <v>32</v>
      </c>
      <c r="N491" s="16" t="s">
        <v>37</v>
      </c>
      <c r="O491" s="16" t="s">
        <v>33</v>
      </c>
      <c r="P491" s="16" t="s">
        <v>34</v>
      </c>
      <c r="Q491" s="16" t="s">
        <v>35</v>
      </c>
      <c r="R491" s="16" t="str">
        <f>CONCATENATE("X",H491)</f>
        <v>X0</v>
      </c>
      <c r="S491" s="16" t="s">
        <v>36</v>
      </c>
    </row>
    <row r="492" spans="1:19" ht="15.6" x14ac:dyDescent="0.25">
      <c r="A492" s="185">
        <f>IF($E$2="X",0,IF(K493&gt;2,H491,K493))</f>
        <v>0</v>
      </c>
      <c r="B492" s="25"/>
      <c r="C492" s="21" t="str">
        <f>+CONCATENATE(I492," ",G492)</f>
        <v xml:space="preserve">a) </v>
      </c>
      <c r="D492" s="22"/>
      <c r="G492" s="34" t="str">
        <f>IF(J492="FIN","",LOOKUP(I491,DATOS!A:A,DATOS!J:J))</f>
        <v/>
      </c>
      <c r="I492" s="31" t="s">
        <v>53</v>
      </c>
      <c r="J492" s="37" t="str">
        <f>IF(J486="FIN","FIN",IF(J491=J485,"","FIN"))</f>
        <v>FIN</v>
      </c>
      <c r="K492" s="16" t="s">
        <v>5</v>
      </c>
      <c r="L492" s="16">
        <f>IF(M492&gt;0,0,P492)</f>
        <v>0</v>
      </c>
      <c r="M492" s="16">
        <f>IF(P493&gt;0,1,0)</f>
        <v>0</v>
      </c>
      <c r="N492" s="16">
        <f>IF(M492=1,-1/COUNTA(Q492:Q495),0)</f>
        <v>0</v>
      </c>
      <c r="O492" s="16">
        <f>COUNTA(B492:B495)</f>
        <v>0</v>
      </c>
      <c r="P492" s="16">
        <f>COUNTIF(R492:R495,R491)</f>
        <v>0</v>
      </c>
      <c r="Q492" s="17" t="s">
        <v>0</v>
      </c>
      <c r="R492" s="16" t="str">
        <f>CONCATENATE(B492,Q492)</f>
        <v>A</v>
      </c>
      <c r="S492" s="16">
        <f>IF(P492&gt;0,P492+O492,O492*3)</f>
        <v>0</v>
      </c>
    </row>
    <row r="493" spans="1:19" ht="15.6" x14ac:dyDescent="0.25">
      <c r="A493" s="185"/>
      <c r="B493" s="25"/>
      <c r="C493" s="21" t="str">
        <f>+CONCATENATE(I493," ",G493)</f>
        <v xml:space="preserve">b) </v>
      </c>
      <c r="D493" s="22"/>
      <c r="G493" s="34" t="str">
        <f>IF(J492="FIN","",LOOKUP(I491,DATOS!A:A,DATOS!K:K))</f>
        <v/>
      </c>
      <c r="I493" s="31" t="s">
        <v>52</v>
      </c>
      <c r="K493" s="16">
        <f>S492</f>
        <v>0</v>
      </c>
      <c r="L493" s="16"/>
      <c r="M493" s="16"/>
      <c r="N493" s="16"/>
      <c r="O493" s="16"/>
      <c r="P493" s="16">
        <f>O492-P492</f>
        <v>0</v>
      </c>
      <c r="Q493" s="17" t="s">
        <v>1</v>
      </c>
      <c r="R493" s="16" t="str">
        <f>CONCATENATE(B493,Q493)</f>
        <v>B</v>
      </c>
      <c r="S493" s="16"/>
    </row>
    <row r="494" spans="1:19" ht="15.6" x14ac:dyDescent="0.25">
      <c r="A494" s="185"/>
      <c r="B494" s="25"/>
      <c r="C494" s="21" t="str">
        <f>+CONCATENATE(I494," ",G494)</f>
        <v xml:space="preserve">c) </v>
      </c>
      <c r="D494" s="22"/>
      <c r="G494" s="34" t="str">
        <f>IF(J492="FIN","",LOOKUP(I491,DATOS!A:A,DATOS!L:L))</f>
        <v/>
      </c>
      <c r="I494" s="31" t="s">
        <v>51</v>
      </c>
      <c r="K494" s="16"/>
      <c r="L494" s="16"/>
      <c r="M494" s="16"/>
      <c r="N494" s="16"/>
      <c r="O494" s="16"/>
      <c r="P494" s="16"/>
      <c r="Q494" s="17" t="s">
        <v>2</v>
      </c>
      <c r="R494" s="16" t="str">
        <f>CONCATENATE(B494,Q494)</f>
        <v>C</v>
      </c>
      <c r="S494" s="16"/>
    </row>
    <row r="495" spans="1:19" ht="15.6" x14ac:dyDescent="0.25">
      <c r="A495" s="185"/>
      <c r="B495" s="25"/>
      <c r="C495" s="21" t="str">
        <f>+CONCATENATE(I495," ",G495)</f>
        <v xml:space="preserve">d) </v>
      </c>
      <c r="D495" s="22"/>
      <c r="G495" s="34" t="str">
        <f>IF(J492="FIN","",LOOKUP(I491,DATOS!A:A,DATOS!M:M))</f>
        <v/>
      </c>
      <c r="I495" s="31" t="s">
        <v>43</v>
      </c>
      <c r="K495" s="16"/>
      <c r="L495" s="16"/>
      <c r="M495" s="16"/>
      <c r="N495" s="16"/>
      <c r="O495" s="16"/>
      <c r="P495" s="16"/>
      <c r="Q495" s="17" t="s">
        <v>3</v>
      </c>
      <c r="R495" s="16" t="str">
        <f>CONCATENATE(B495,Q495)</f>
        <v>D</v>
      </c>
      <c r="S495" s="16"/>
    </row>
    <row r="496" spans="1:19" ht="15.6" x14ac:dyDescent="0.25">
      <c r="A496" s="9"/>
      <c r="B496" s="26"/>
      <c r="C496" s="23"/>
      <c r="D496" s="24"/>
      <c r="J496" s="15"/>
    </row>
    <row r="497" spans="1:19" ht="15.6" x14ac:dyDescent="0.25">
      <c r="A497" s="9"/>
      <c r="B497" s="27"/>
      <c r="C497" s="19" t="str">
        <f>+CONCATENATE(K497,".- ",G497)</f>
        <v xml:space="preserve">83.- </v>
      </c>
      <c r="D497" s="20"/>
      <c r="E497" s="9"/>
      <c r="F497" s="9"/>
      <c r="G497" s="36" t="str">
        <f>IF(J498="FIN","",LOOKUP(I497,DATOS!A:A,DATOS!G:G))</f>
        <v/>
      </c>
      <c r="H497" s="36">
        <f>IF(J498="FIN",0,LOOKUP(I497,DATOS!A:A,DATOS!N:N))</f>
        <v>0</v>
      </c>
      <c r="I497" s="31">
        <f>+I491+1</f>
        <v>638</v>
      </c>
      <c r="J497" s="56">
        <f>IF(LOOKUP(I497,DATOS!A:A,DATOS!C:C)=0,J491,(LOOKUP(I497,DATOS!A:A,DATOS!C:C)))</f>
        <v>12</v>
      </c>
      <c r="K497" s="18">
        <f>+K491+1</f>
        <v>83</v>
      </c>
      <c r="L497" s="16" t="s">
        <v>31</v>
      </c>
      <c r="M497" s="16" t="s">
        <v>32</v>
      </c>
      <c r="N497" s="16" t="s">
        <v>37</v>
      </c>
      <c r="O497" s="16" t="s">
        <v>33</v>
      </c>
      <c r="P497" s="16" t="s">
        <v>34</v>
      </c>
      <c r="Q497" s="16" t="s">
        <v>35</v>
      </c>
      <c r="R497" s="16" t="str">
        <f>CONCATENATE("X",H497)</f>
        <v>X0</v>
      </c>
      <c r="S497" s="16" t="s">
        <v>36</v>
      </c>
    </row>
    <row r="498" spans="1:19" ht="15.6" x14ac:dyDescent="0.25">
      <c r="A498" s="185">
        <f>IF($E$2="X",0,IF(K499&gt;2,H497,K499))</f>
        <v>0</v>
      </c>
      <c r="B498" s="25"/>
      <c r="C498" s="21" t="str">
        <f>+CONCATENATE(I498," ",G498)</f>
        <v xml:space="preserve">a) </v>
      </c>
      <c r="D498" s="22"/>
      <c r="G498" s="34" t="str">
        <f>IF(J498="FIN","",LOOKUP(I497,DATOS!A:A,DATOS!J:J))</f>
        <v/>
      </c>
      <c r="I498" s="31" t="s">
        <v>53</v>
      </c>
      <c r="J498" s="37" t="str">
        <f>IF(J492="FIN","FIN",IF(J497=J491,"","FIN"))</f>
        <v>FIN</v>
      </c>
      <c r="K498" s="16" t="s">
        <v>5</v>
      </c>
      <c r="L498" s="16">
        <f>IF(M498&gt;0,0,P498)</f>
        <v>0</v>
      </c>
      <c r="M498" s="16">
        <f>IF(P499&gt;0,1,0)</f>
        <v>0</v>
      </c>
      <c r="N498" s="16">
        <f>IF(M498=1,-1/COUNTA(Q498:Q501),0)</f>
        <v>0</v>
      </c>
      <c r="O498" s="16">
        <f>COUNTA(B498:B501)</f>
        <v>0</v>
      </c>
      <c r="P498" s="16">
        <f>COUNTIF(R498:R501,R497)</f>
        <v>0</v>
      </c>
      <c r="Q498" s="17" t="s">
        <v>0</v>
      </c>
      <c r="R498" s="16" t="str">
        <f>CONCATENATE(B498,Q498)</f>
        <v>A</v>
      </c>
      <c r="S498" s="16">
        <f>IF(P498&gt;0,P498+O498,O498*3)</f>
        <v>0</v>
      </c>
    </row>
    <row r="499" spans="1:19" ht="15.6" x14ac:dyDescent="0.25">
      <c r="A499" s="185"/>
      <c r="B499" s="25"/>
      <c r="C499" s="21" t="str">
        <f>+CONCATENATE(I499," ",G499)</f>
        <v xml:space="preserve">b) </v>
      </c>
      <c r="D499" s="22"/>
      <c r="G499" s="34" t="str">
        <f>IF(J498="FIN","",LOOKUP(I497,DATOS!A:A,DATOS!K:K))</f>
        <v/>
      </c>
      <c r="I499" s="31" t="s">
        <v>52</v>
      </c>
      <c r="K499" s="16">
        <f>S498</f>
        <v>0</v>
      </c>
      <c r="L499" s="16"/>
      <c r="M499" s="16"/>
      <c r="N499" s="16"/>
      <c r="O499" s="16"/>
      <c r="P499" s="16">
        <f>O498-P498</f>
        <v>0</v>
      </c>
      <c r="Q499" s="17" t="s">
        <v>1</v>
      </c>
      <c r="R499" s="16" t="str">
        <f>CONCATENATE(B499,Q499)</f>
        <v>B</v>
      </c>
      <c r="S499" s="16"/>
    </row>
    <row r="500" spans="1:19" ht="15.6" x14ac:dyDescent="0.25">
      <c r="A500" s="185"/>
      <c r="B500" s="25"/>
      <c r="C500" s="21" t="str">
        <f>+CONCATENATE(I500," ",G500)</f>
        <v xml:space="preserve">c) </v>
      </c>
      <c r="D500" s="22"/>
      <c r="G500" s="34" t="str">
        <f>IF(J498="FIN","",LOOKUP(I497,DATOS!A:A,DATOS!L:L))</f>
        <v/>
      </c>
      <c r="I500" s="31" t="s">
        <v>51</v>
      </c>
      <c r="K500" s="16"/>
      <c r="L500" s="16"/>
      <c r="M500" s="16"/>
      <c r="N500" s="16"/>
      <c r="O500" s="16"/>
      <c r="P500" s="16"/>
      <c r="Q500" s="17" t="s">
        <v>2</v>
      </c>
      <c r="R500" s="16" t="str">
        <f>CONCATENATE(B500,Q500)</f>
        <v>C</v>
      </c>
      <c r="S500" s="16"/>
    </row>
    <row r="501" spans="1:19" ht="15.6" x14ac:dyDescent="0.25">
      <c r="A501" s="185"/>
      <c r="B501" s="25"/>
      <c r="C501" s="21" t="str">
        <f>+CONCATENATE(I501," ",G501)</f>
        <v xml:space="preserve">d) </v>
      </c>
      <c r="D501" s="22"/>
      <c r="G501" s="34" t="str">
        <f>IF(J498="FIN","",LOOKUP(I497,DATOS!A:A,DATOS!M:M))</f>
        <v/>
      </c>
      <c r="I501" s="31" t="s">
        <v>43</v>
      </c>
      <c r="K501" s="16"/>
      <c r="L501" s="16"/>
      <c r="M501" s="16"/>
      <c r="N501" s="16"/>
      <c r="O501" s="16"/>
      <c r="P501" s="16"/>
      <c r="Q501" s="17" t="s">
        <v>3</v>
      </c>
      <c r="R501" s="16" t="str">
        <f>CONCATENATE(B501,Q501)</f>
        <v>D</v>
      </c>
      <c r="S501" s="16"/>
    </row>
    <row r="502" spans="1:19" ht="15.6" x14ac:dyDescent="0.25">
      <c r="A502" s="9"/>
      <c r="B502" s="26"/>
      <c r="C502" s="23"/>
      <c r="D502" s="24"/>
      <c r="J502" s="15"/>
    </row>
    <row r="503" spans="1:19" ht="15.6" x14ac:dyDescent="0.25">
      <c r="A503" s="9"/>
      <c r="B503" s="27"/>
      <c r="C503" s="19" t="str">
        <f>+CONCATENATE(K503,".- ",G503)</f>
        <v xml:space="preserve">84.- </v>
      </c>
      <c r="D503" s="20"/>
      <c r="E503" s="9"/>
      <c r="F503" s="9"/>
      <c r="G503" s="36" t="str">
        <f>IF(J504="FIN","",LOOKUP(I503,DATOS!A:A,DATOS!G:G))</f>
        <v/>
      </c>
      <c r="H503" s="36">
        <f>IF(J504="FIN",0,LOOKUP(I503,DATOS!A:A,DATOS!N:N))</f>
        <v>0</v>
      </c>
      <c r="I503" s="31">
        <f>+I497+1</f>
        <v>639</v>
      </c>
      <c r="J503" s="56">
        <f>IF(LOOKUP(I503,DATOS!A:A,DATOS!C:C)=0,J497,(LOOKUP(I503,DATOS!A:A,DATOS!C:C)))</f>
        <v>12</v>
      </c>
      <c r="K503" s="18">
        <f>+K497+1</f>
        <v>84</v>
      </c>
      <c r="L503" s="16" t="s">
        <v>31</v>
      </c>
      <c r="M503" s="16" t="s">
        <v>32</v>
      </c>
      <c r="N503" s="16" t="s">
        <v>37</v>
      </c>
      <c r="O503" s="16" t="s">
        <v>33</v>
      </c>
      <c r="P503" s="16" t="s">
        <v>34</v>
      </c>
      <c r="Q503" s="16" t="s">
        <v>35</v>
      </c>
      <c r="R503" s="16" t="str">
        <f>CONCATENATE("X",H503)</f>
        <v>X0</v>
      </c>
      <c r="S503" s="16" t="s">
        <v>36</v>
      </c>
    </row>
    <row r="504" spans="1:19" ht="15.6" x14ac:dyDescent="0.25">
      <c r="A504" s="185">
        <f>IF($E$2="X",0,IF(K505&gt;2,H503,K505))</f>
        <v>0</v>
      </c>
      <c r="B504" s="25"/>
      <c r="C504" s="21" t="str">
        <f>+CONCATENATE(I504," ",G504)</f>
        <v xml:space="preserve">a) </v>
      </c>
      <c r="D504" s="22"/>
      <c r="G504" s="34" t="str">
        <f>IF(J504="FIN","",LOOKUP(I503,DATOS!A:A,DATOS!J:J))</f>
        <v/>
      </c>
      <c r="I504" s="31" t="s">
        <v>53</v>
      </c>
      <c r="J504" s="37" t="str">
        <f>IF(J498="FIN","FIN",IF(J503=J497,"","FIN"))</f>
        <v>FIN</v>
      </c>
      <c r="K504" s="16" t="s">
        <v>5</v>
      </c>
      <c r="L504" s="16">
        <f>IF(M504&gt;0,0,P504)</f>
        <v>0</v>
      </c>
      <c r="M504" s="16">
        <f>IF(P505&gt;0,1,0)</f>
        <v>0</v>
      </c>
      <c r="N504" s="16">
        <f>IF(M504=1,-1/COUNTA(Q504:Q507),0)</f>
        <v>0</v>
      </c>
      <c r="O504" s="16">
        <f>COUNTA(B504:B507)</f>
        <v>0</v>
      </c>
      <c r="P504" s="16">
        <f>COUNTIF(R504:R507,R503)</f>
        <v>0</v>
      </c>
      <c r="Q504" s="17" t="s">
        <v>0</v>
      </c>
      <c r="R504" s="16" t="str">
        <f>CONCATENATE(B504,Q504)</f>
        <v>A</v>
      </c>
      <c r="S504" s="16">
        <f>IF(P504&gt;0,P504+O504,O504*3)</f>
        <v>0</v>
      </c>
    </row>
    <row r="505" spans="1:19" ht="15.6" x14ac:dyDescent="0.25">
      <c r="A505" s="185"/>
      <c r="B505" s="25"/>
      <c r="C505" s="21" t="str">
        <f>+CONCATENATE(I505," ",G505)</f>
        <v xml:space="preserve">b) </v>
      </c>
      <c r="D505" s="22"/>
      <c r="G505" s="34" t="str">
        <f>IF(J504="FIN","",LOOKUP(I503,DATOS!A:A,DATOS!K:K))</f>
        <v/>
      </c>
      <c r="I505" s="31" t="s">
        <v>52</v>
      </c>
      <c r="K505" s="16">
        <f>S504</f>
        <v>0</v>
      </c>
      <c r="L505" s="16"/>
      <c r="M505" s="16"/>
      <c r="N505" s="16"/>
      <c r="O505" s="16"/>
      <c r="P505" s="16">
        <f>O504-P504</f>
        <v>0</v>
      </c>
      <c r="Q505" s="17" t="s">
        <v>1</v>
      </c>
      <c r="R505" s="16" t="str">
        <f>CONCATENATE(B505,Q505)</f>
        <v>B</v>
      </c>
      <c r="S505" s="16"/>
    </row>
    <row r="506" spans="1:19" ht="15.6" x14ac:dyDescent="0.25">
      <c r="A506" s="185"/>
      <c r="B506" s="25"/>
      <c r="C506" s="21" t="str">
        <f>+CONCATENATE(I506," ",G506)</f>
        <v xml:space="preserve">c) </v>
      </c>
      <c r="D506" s="22"/>
      <c r="G506" s="34" t="str">
        <f>IF(J504="FIN","",LOOKUP(I503,DATOS!A:A,DATOS!L:L))</f>
        <v/>
      </c>
      <c r="I506" s="31" t="s">
        <v>51</v>
      </c>
      <c r="K506" s="16"/>
      <c r="L506" s="16"/>
      <c r="M506" s="16"/>
      <c r="N506" s="16"/>
      <c r="O506" s="16"/>
      <c r="P506" s="16"/>
      <c r="Q506" s="17" t="s">
        <v>2</v>
      </c>
      <c r="R506" s="16" t="str">
        <f>CONCATENATE(B506,Q506)</f>
        <v>C</v>
      </c>
      <c r="S506" s="16"/>
    </row>
    <row r="507" spans="1:19" ht="15.6" x14ac:dyDescent="0.25">
      <c r="A507" s="185"/>
      <c r="B507" s="25"/>
      <c r="C507" s="21" t="str">
        <f>+CONCATENATE(I507," ",G507)</f>
        <v xml:space="preserve">d) </v>
      </c>
      <c r="D507" s="22"/>
      <c r="G507" s="34" t="str">
        <f>IF(J504="FIN","",LOOKUP(I503,DATOS!A:A,DATOS!M:M))</f>
        <v/>
      </c>
      <c r="I507" s="31" t="s">
        <v>43</v>
      </c>
      <c r="K507" s="16"/>
      <c r="L507" s="16"/>
      <c r="M507" s="16"/>
      <c r="N507" s="16"/>
      <c r="O507" s="16"/>
      <c r="P507" s="16"/>
      <c r="Q507" s="17" t="s">
        <v>3</v>
      </c>
      <c r="R507" s="16" t="str">
        <f>CONCATENATE(B507,Q507)</f>
        <v>D</v>
      </c>
      <c r="S507" s="16"/>
    </row>
    <row r="508" spans="1:19" ht="15.6" x14ac:dyDescent="0.25">
      <c r="A508" s="9"/>
      <c r="B508" s="26"/>
      <c r="C508" s="23"/>
      <c r="D508" s="24"/>
      <c r="J508" s="15"/>
    </row>
    <row r="509" spans="1:19" ht="15.6" x14ac:dyDescent="0.25">
      <c r="A509" s="9"/>
      <c r="B509" s="27"/>
      <c r="C509" s="19" t="str">
        <f>+CONCATENATE(K509,".- ",G509)</f>
        <v xml:space="preserve">85.- </v>
      </c>
      <c r="D509" s="20"/>
      <c r="E509" s="9"/>
      <c r="F509" s="9"/>
      <c r="G509" s="36" t="str">
        <f>IF(J510="FIN","",LOOKUP(I509,DATOS!A:A,DATOS!G:G))</f>
        <v/>
      </c>
      <c r="H509" s="36">
        <f>IF(J510="FIN",0,LOOKUP(I509,DATOS!A:A,DATOS!N:N))</f>
        <v>0</v>
      </c>
      <c r="I509" s="31">
        <f>+I503+1</f>
        <v>640</v>
      </c>
      <c r="J509" s="56">
        <f>IF(LOOKUP(I509,DATOS!A:A,DATOS!C:C)=0,J503,(LOOKUP(I509,DATOS!A:A,DATOS!C:C)))</f>
        <v>12</v>
      </c>
      <c r="K509" s="18">
        <f>+K503+1</f>
        <v>85</v>
      </c>
      <c r="L509" s="16" t="s">
        <v>31</v>
      </c>
      <c r="M509" s="16" t="s">
        <v>32</v>
      </c>
      <c r="N509" s="16" t="s">
        <v>37</v>
      </c>
      <c r="O509" s="16" t="s">
        <v>33</v>
      </c>
      <c r="P509" s="16" t="s">
        <v>34</v>
      </c>
      <c r="Q509" s="16" t="s">
        <v>35</v>
      </c>
      <c r="R509" s="16" t="str">
        <f>CONCATENATE("X",H509)</f>
        <v>X0</v>
      </c>
      <c r="S509" s="16" t="s">
        <v>36</v>
      </c>
    </row>
    <row r="510" spans="1:19" ht="15.6" x14ac:dyDescent="0.25">
      <c r="A510" s="185">
        <f>IF($E$2="X",0,IF(K511&gt;2,H509,K511))</f>
        <v>0</v>
      </c>
      <c r="B510" s="25"/>
      <c r="C510" s="21" t="str">
        <f>+CONCATENATE(I510," ",G510)</f>
        <v xml:space="preserve">a) </v>
      </c>
      <c r="D510" s="22"/>
      <c r="G510" s="34" t="str">
        <f>IF(J510="FIN","",LOOKUP(I509,DATOS!A:A,DATOS!J:J))</f>
        <v/>
      </c>
      <c r="I510" s="31" t="s">
        <v>53</v>
      </c>
      <c r="J510" s="37" t="str">
        <f>IF(J504="FIN","FIN",IF(J509=J503,"","FIN"))</f>
        <v>FIN</v>
      </c>
      <c r="K510" s="16" t="s">
        <v>5</v>
      </c>
      <c r="L510" s="16">
        <f>IF(M510&gt;0,0,P510)</f>
        <v>0</v>
      </c>
      <c r="M510" s="16">
        <f>IF(P511&gt;0,1,0)</f>
        <v>0</v>
      </c>
      <c r="N510" s="16">
        <f>IF(M510=1,-1/COUNTA(Q510:Q513),0)</f>
        <v>0</v>
      </c>
      <c r="O510" s="16">
        <f>COUNTA(B510:B513)</f>
        <v>0</v>
      </c>
      <c r="P510" s="16">
        <f>COUNTIF(R510:R513,R509)</f>
        <v>0</v>
      </c>
      <c r="Q510" s="17" t="s">
        <v>0</v>
      </c>
      <c r="R510" s="16" t="str">
        <f>CONCATENATE(B510,Q510)</f>
        <v>A</v>
      </c>
      <c r="S510" s="16">
        <f>IF(P510&gt;0,P510+O510,O510*3)</f>
        <v>0</v>
      </c>
    </row>
    <row r="511" spans="1:19" ht="15.6" x14ac:dyDescent="0.25">
      <c r="A511" s="185"/>
      <c r="B511" s="25"/>
      <c r="C511" s="21" t="str">
        <f>+CONCATENATE(I511," ",G511)</f>
        <v xml:space="preserve">b) </v>
      </c>
      <c r="D511" s="22"/>
      <c r="G511" s="34" t="str">
        <f>IF(J510="FIN","",LOOKUP(I509,DATOS!A:A,DATOS!K:K))</f>
        <v/>
      </c>
      <c r="I511" s="31" t="s">
        <v>52</v>
      </c>
      <c r="K511" s="16">
        <f>S510</f>
        <v>0</v>
      </c>
      <c r="L511" s="16"/>
      <c r="M511" s="16"/>
      <c r="N511" s="16"/>
      <c r="O511" s="16"/>
      <c r="P511" s="16">
        <f>O510-P510</f>
        <v>0</v>
      </c>
      <c r="Q511" s="17" t="s">
        <v>1</v>
      </c>
      <c r="R511" s="16" t="str">
        <f>CONCATENATE(B511,Q511)</f>
        <v>B</v>
      </c>
      <c r="S511" s="16"/>
    </row>
    <row r="512" spans="1:19" ht="15.6" x14ac:dyDescent="0.25">
      <c r="A512" s="185"/>
      <c r="B512" s="25"/>
      <c r="C512" s="21" t="str">
        <f>+CONCATENATE(I512," ",G512)</f>
        <v xml:space="preserve">c) </v>
      </c>
      <c r="D512" s="22"/>
      <c r="G512" s="34" t="str">
        <f>IF(J510="FIN","",LOOKUP(I509,DATOS!A:A,DATOS!L:L))</f>
        <v/>
      </c>
      <c r="I512" s="31" t="s">
        <v>51</v>
      </c>
      <c r="K512" s="16"/>
      <c r="L512" s="16"/>
      <c r="M512" s="16"/>
      <c r="N512" s="16"/>
      <c r="O512" s="16"/>
      <c r="P512" s="16"/>
      <c r="Q512" s="17" t="s">
        <v>2</v>
      </c>
      <c r="R512" s="16" t="str">
        <f>CONCATENATE(B512,Q512)</f>
        <v>C</v>
      </c>
      <c r="S512" s="16"/>
    </row>
    <row r="513" spans="1:19" ht="15.6" x14ac:dyDescent="0.25">
      <c r="A513" s="185"/>
      <c r="B513" s="25"/>
      <c r="C513" s="21" t="str">
        <f>+CONCATENATE(I513," ",G513)</f>
        <v xml:space="preserve">d) </v>
      </c>
      <c r="D513" s="22"/>
      <c r="G513" s="34" t="str">
        <f>IF(J510="FIN","",LOOKUP(I509,DATOS!A:A,DATOS!M:M))</f>
        <v/>
      </c>
      <c r="I513" s="31" t="s">
        <v>43</v>
      </c>
      <c r="K513" s="16"/>
      <c r="L513" s="16"/>
      <c r="M513" s="16"/>
      <c r="N513" s="16"/>
      <c r="O513" s="16"/>
      <c r="P513" s="16"/>
      <c r="Q513" s="17" t="s">
        <v>3</v>
      </c>
      <c r="R513" s="16" t="str">
        <f>CONCATENATE(B513,Q513)</f>
        <v>D</v>
      </c>
      <c r="S513" s="16"/>
    </row>
    <row r="514" spans="1:19" ht="15.6" x14ac:dyDescent="0.25">
      <c r="A514" s="9"/>
      <c r="B514" s="26"/>
      <c r="C514" s="23"/>
      <c r="D514" s="24"/>
      <c r="J514" s="15"/>
    </row>
    <row r="515" spans="1:19" ht="15.6" x14ac:dyDescent="0.25">
      <c r="A515" s="9"/>
      <c r="B515" s="27"/>
      <c r="C515" s="19" t="str">
        <f>+CONCATENATE(K515,".- ",G515)</f>
        <v xml:space="preserve">86.- </v>
      </c>
      <c r="D515" s="20"/>
      <c r="E515" s="9"/>
      <c r="F515" s="9"/>
      <c r="G515" s="36" t="str">
        <f>IF(J516="FIN","",LOOKUP(I515,DATOS!A:A,DATOS!G:G))</f>
        <v/>
      </c>
      <c r="H515" s="36">
        <f>IF(J516="FIN",0,LOOKUP(I515,DATOS!A:A,DATOS!N:N))</f>
        <v>0</v>
      </c>
      <c r="I515" s="31">
        <f>+I509+1</f>
        <v>641</v>
      </c>
      <c r="J515" s="56">
        <f>IF(LOOKUP(I515,DATOS!A:A,DATOS!C:C)=0,J509,(LOOKUP(I515,DATOS!A:A,DATOS!C:C)))</f>
        <v>12</v>
      </c>
      <c r="K515" s="18">
        <f>+K509+1</f>
        <v>86</v>
      </c>
      <c r="L515" s="16" t="s">
        <v>31</v>
      </c>
      <c r="M515" s="16" t="s">
        <v>32</v>
      </c>
      <c r="N515" s="16" t="s">
        <v>37</v>
      </c>
      <c r="O515" s="16" t="s">
        <v>33</v>
      </c>
      <c r="P515" s="16" t="s">
        <v>34</v>
      </c>
      <c r="Q515" s="16" t="s">
        <v>35</v>
      </c>
      <c r="R515" s="16" t="str">
        <f>CONCATENATE("X",H515)</f>
        <v>X0</v>
      </c>
      <c r="S515" s="16" t="s">
        <v>36</v>
      </c>
    </row>
    <row r="516" spans="1:19" ht="15.6" x14ac:dyDescent="0.25">
      <c r="A516" s="185">
        <f>IF($E$2="X",0,IF(K517&gt;2,H515,K517))</f>
        <v>0</v>
      </c>
      <c r="B516" s="25"/>
      <c r="C516" s="21" t="str">
        <f>+CONCATENATE(I516," ",G516)</f>
        <v xml:space="preserve">a) </v>
      </c>
      <c r="D516" s="22"/>
      <c r="G516" s="34" t="str">
        <f>IF(J516="FIN","",LOOKUP(I515,DATOS!A:A,DATOS!J:J))</f>
        <v/>
      </c>
      <c r="I516" s="31" t="s">
        <v>53</v>
      </c>
      <c r="J516" s="37" t="str">
        <f>IF(J510="FIN","FIN",IF(J515=J509,"","FIN"))</f>
        <v>FIN</v>
      </c>
      <c r="K516" s="16" t="s">
        <v>5</v>
      </c>
      <c r="L516" s="16">
        <f>IF(M516&gt;0,0,P516)</f>
        <v>0</v>
      </c>
      <c r="M516" s="16">
        <f>IF(P517&gt;0,1,0)</f>
        <v>0</v>
      </c>
      <c r="N516" s="16">
        <f>IF(M516=1,-1/COUNTA(Q516:Q519),0)</f>
        <v>0</v>
      </c>
      <c r="O516" s="16">
        <f>COUNTA(B516:B519)</f>
        <v>0</v>
      </c>
      <c r="P516" s="16">
        <f>COUNTIF(R516:R519,R515)</f>
        <v>0</v>
      </c>
      <c r="Q516" s="17" t="s">
        <v>0</v>
      </c>
      <c r="R516" s="16" t="str">
        <f>CONCATENATE(B516,Q516)</f>
        <v>A</v>
      </c>
      <c r="S516" s="16">
        <f>IF(P516&gt;0,P516+O516,O516*3)</f>
        <v>0</v>
      </c>
    </row>
    <row r="517" spans="1:19" ht="15.6" x14ac:dyDescent="0.25">
      <c r="A517" s="185"/>
      <c r="B517" s="25"/>
      <c r="C517" s="21" t="str">
        <f>+CONCATENATE(I517," ",G517)</f>
        <v xml:space="preserve">b) </v>
      </c>
      <c r="D517" s="22"/>
      <c r="G517" s="34" t="str">
        <f>IF(J516="FIN","",LOOKUP(I515,DATOS!A:A,DATOS!K:K))</f>
        <v/>
      </c>
      <c r="I517" s="31" t="s">
        <v>52</v>
      </c>
      <c r="K517" s="16">
        <f>S516</f>
        <v>0</v>
      </c>
      <c r="L517" s="16"/>
      <c r="M517" s="16"/>
      <c r="N517" s="16"/>
      <c r="O517" s="16"/>
      <c r="P517" s="16">
        <f>O516-P516</f>
        <v>0</v>
      </c>
      <c r="Q517" s="17" t="s">
        <v>1</v>
      </c>
      <c r="R517" s="16" t="str">
        <f>CONCATENATE(B517,Q517)</f>
        <v>B</v>
      </c>
      <c r="S517" s="16"/>
    </row>
    <row r="518" spans="1:19" ht="15.6" x14ac:dyDescent="0.25">
      <c r="A518" s="185"/>
      <c r="B518" s="25"/>
      <c r="C518" s="21" t="str">
        <f>+CONCATENATE(I518," ",G518)</f>
        <v xml:space="preserve">c) </v>
      </c>
      <c r="D518" s="22"/>
      <c r="G518" s="34" t="str">
        <f>IF(J516="FIN","",LOOKUP(I515,DATOS!A:A,DATOS!L:L))</f>
        <v/>
      </c>
      <c r="I518" s="31" t="s">
        <v>51</v>
      </c>
      <c r="K518" s="16"/>
      <c r="L518" s="16"/>
      <c r="M518" s="16"/>
      <c r="N518" s="16"/>
      <c r="O518" s="16"/>
      <c r="P518" s="16"/>
      <c r="Q518" s="17" t="s">
        <v>2</v>
      </c>
      <c r="R518" s="16" t="str">
        <f>CONCATENATE(B518,Q518)</f>
        <v>C</v>
      </c>
      <c r="S518" s="16"/>
    </row>
    <row r="519" spans="1:19" ht="15.6" x14ac:dyDescent="0.25">
      <c r="A519" s="185"/>
      <c r="B519" s="25"/>
      <c r="C519" s="21" t="str">
        <f>+CONCATENATE(I519," ",G519)</f>
        <v xml:space="preserve">d) </v>
      </c>
      <c r="D519" s="22"/>
      <c r="G519" s="34" t="str">
        <f>IF(J516="FIN","",LOOKUP(I515,DATOS!A:A,DATOS!M:M))</f>
        <v/>
      </c>
      <c r="I519" s="31" t="s">
        <v>43</v>
      </c>
      <c r="K519" s="16"/>
      <c r="L519" s="16"/>
      <c r="M519" s="16"/>
      <c r="N519" s="16"/>
      <c r="O519" s="16"/>
      <c r="P519" s="16"/>
      <c r="Q519" s="17" t="s">
        <v>3</v>
      </c>
      <c r="R519" s="16" t="str">
        <f>CONCATENATE(B519,Q519)</f>
        <v>D</v>
      </c>
      <c r="S519" s="16"/>
    </row>
    <row r="520" spans="1:19" ht="15.6" x14ac:dyDescent="0.25">
      <c r="A520" s="9"/>
      <c r="B520" s="26"/>
      <c r="C520" s="23"/>
      <c r="D520" s="24"/>
      <c r="J520" s="15"/>
    </row>
    <row r="521" spans="1:19" ht="15.6" x14ac:dyDescent="0.25">
      <c r="A521" s="9"/>
      <c r="B521" s="27"/>
      <c r="C521" s="19" t="str">
        <f>+CONCATENATE(K521,".- ",G521)</f>
        <v xml:space="preserve">87.- </v>
      </c>
      <c r="D521" s="20"/>
      <c r="E521" s="9"/>
      <c r="F521" s="9"/>
      <c r="G521" s="36" t="str">
        <f>IF(J522="FIN","",LOOKUP(I521,DATOS!A:A,DATOS!G:G))</f>
        <v/>
      </c>
      <c r="H521" s="36">
        <f>IF(J522="FIN",0,LOOKUP(I521,DATOS!A:A,DATOS!N:N))</f>
        <v>0</v>
      </c>
      <c r="I521" s="31">
        <f>+I515+1</f>
        <v>642</v>
      </c>
      <c r="J521" s="56">
        <f>IF(LOOKUP(I521,DATOS!A:A,DATOS!C:C)=0,J515,(LOOKUP(I521,DATOS!A:A,DATOS!C:C)))</f>
        <v>12</v>
      </c>
      <c r="K521" s="18">
        <f>+K515+1</f>
        <v>87</v>
      </c>
      <c r="L521" s="16" t="s">
        <v>31</v>
      </c>
      <c r="M521" s="16" t="s">
        <v>32</v>
      </c>
      <c r="N521" s="16" t="s">
        <v>37</v>
      </c>
      <c r="O521" s="16" t="s">
        <v>33</v>
      </c>
      <c r="P521" s="16" t="s">
        <v>34</v>
      </c>
      <c r="Q521" s="16" t="s">
        <v>35</v>
      </c>
      <c r="R521" s="16" t="str">
        <f>CONCATENATE("X",H521)</f>
        <v>X0</v>
      </c>
      <c r="S521" s="16" t="s">
        <v>36</v>
      </c>
    </row>
    <row r="522" spans="1:19" ht="15.6" x14ac:dyDescent="0.25">
      <c r="A522" s="185">
        <f>IF($E$2="X",0,IF(K523&gt;2,H521,K523))</f>
        <v>0</v>
      </c>
      <c r="B522" s="25"/>
      <c r="C522" s="21" t="str">
        <f>+CONCATENATE(I522," ",G522)</f>
        <v xml:space="preserve">a) </v>
      </c>
      <c r="D522" s="22"/>
      <c r="G522" s="34" t="str">
        <f>IF(J522="FIN","",LOOKUP(I521,DATOS!A:A,DATOS!J:J))</f>
        <v/>
      </c>
      <c r="I522" s="31" t="s">
        <v>53</v>
      </c>
      <c r="J522" s="37" t="str">
        <f>IF(J516="FIN","FIN",IF(J521=J515,"","FIN"))</f>
        <v>FIN</v>
      </c>
      <c r="K522" s="16" t="s">
        <v>5</v>
      </c>
      <c r="L522" s="16">
        <f>IF(M522&gt;0,0,P522)</f>
        <v>0</v>
      </c>
      <c r="M522" s="16">
        <f>IF(P523&gt;0,1,0)</f>
        <v>0</v>
      </c>
      <c r="N522" s="16">
        <f>IF(M522=1,-1/COUNTA(Q522:Q525),0)</f>
        <v>0</v>
      </c>
      <c r="O522" s="16">
        <f>COUNTA(B522:B525)</f>
        <v>0</v>
      </c>
      <c r="P522" s="16">
        <f>COUNTIF(R522:R525,R521)</f>
        <v>0</v>
      </c>
      <c r="Q522" s="17" t="s">
        <v>0</v>
      </c>
      <c r="R522" s="16" t="str">
        <f>CONCATENATE(B522,Q522)</f>
        <v>A</v>
      </c>
      <c r="S522" s="16">
        <f>IF(P522&gt;0,P522+O522,O522*3)</f>
        <v>0</v>
      </c>
    </row>
    <row r="523" spans="1:19" ht="15.6" x14ac:dyDescent="0.25">
      <c r="A523" s="185"/>
      <c r="B523" s="25"/>
      <c r="C523" s="21" t="str">
        <f>+CONCATENATE(I523," ",G523)</f>
        <v xml:space="preserve">b) </v>
      </c>
      <c r="D523" s="22"/>
      <c r="G523" s="34" t="str">
        <f>IF(J522="FIN","",LOOKUP(I521,DATOS!A:A,DATOS!K:K))</f>
        <v/>
      </c>
      <c r="I523" s="31" t="s">
        <v>52</v>
      </c>
      <c r="K523" s="16">
        <f>S522</f>
        <v>0</v>
      </c>
      <c r="L523" s="16"/>
      <c r="M523" s="16"/>
      <c r="N523" s="16"/>
      <c r="O523" s="16"/>
      <c r="P523" s="16">
        <f>O522-P522</f>
        <v>0</v>
      </c>
      <c r="Q523" s="17" t="s">
        <v>1</v>
      </c>
      <c r="R523" s="16" t="str">
        <f>CONCATENATE(B523,Q523)</f>
        <v>B</v>
      </c>
      <c r="S523" s="16"/>
    </row>
    <row r="524" spans="1:19" ht="15.6" x14ac:dyDescent="0.25">
      <c r="A524" s="185"/>
      <c r="B524" s="25"/>
      <c r="C524" s="21" t="str">
        <f>+CONCATENATE(I524," ",G524)</f>
        <v xml:space="preserve">c) </v>
      </c>
      <c r="D524" s="22"/>
      <c r="G524" s="34" t="str">
        <f>IF(J522="FIN","",LOOKUP(I521,DATOS!A:A,DATOS!L:L))</f>
        <v/>
      </c>
      <c r="I524" s="31" t="s">
        <v>51</v>
      </c>
      <c r="K524" s="16"/>
      <c r="L524" s="16"/>
      <c r="M524" s="16"/>
      <c r="N524" s="16"/>
      <c r="O524" s="16"/>
      <c r="P524" s="16"/>
      <c r="Q524" s="17" t="s">
        <v>2</v>
      </c>
      <c r="R524" s="16" t="str">
        <f>CONCATENATE(B524,Q524)</f>
        <v>C</v>
      </c>
      <c r="S524" s="16"/>
    </row>
    <row r="525" spans="1:19" ht="15.6" x14ac:dyDescent="0.25">
      <c r="A525" s="185"/>
      <c r="B525" s="25"/>
      <c r="C525" s="21" t="str">
        <f>+CONCATENATE(I525," ",G525)</f>
        <v xml:space="preserve">d) </v>
      </c>
      <c r="D525" s="22"/>
      <c r="G525" s="34" t="str">
        <f>IF(J522="FIN","",LOOKUP(I521,DATOS!A:A,DATOS!M:M))</f>
        <v/>
      </c>
      <c r="I525" s="31" t="s">
        <v>43</v>
      </c>
      <c r="K525" s="16"/>
      <c r="L525" s="16"/>
      <c r="M525" s="16"/>
      <c r="N525" s="16"/>
      <c r="O525" s="16"/>
      <c r="P525" s="16"/>
      <c r="Q525" s="17" t="s">
        <v>3</v>
      </c>
      <c r="R525" s="16" t="str">
        <f>CONCATENATE(B525,Q525)</f>
        <v>D</v>
      </c>
      <c r="S525" s="16"/>
    </row>
    <row r="526" spans="1:19" ht="15.6" x14ac:dyDescent="0.25">
      <c r="A526" s="9"/>
      <c r="B526" s="26"/>
      <c r="C526" s="23"/>
      <c r="D526" s="24"/>
      <c r="J526" s="15"/>
    </row>
    <row r="527" spans="1:19" ht="15.6" x14ac:dyDescent="0.25">
      <c r="A527" s="9"/>
      <c r="B527" s="27"/>
      <c r="C527" s="19" t="str">
        <f>+CONCATENATE(K527,".- ",G527)</f>
        <v xml:space="preserve">88.- </v>
      </c>
      <c r="D527" s="20"/>
      <c r="E527" s="9"/>
      <c r="F527" s="9"/>
      <c r="G527" s="36" t="str">
        <f>IF(J528="FIN","",LOOKUP(I527,DATOS!A:A,DATOS!G:G))</f>
        <v/>
      </c>
      <c r="H527" s="36">
        <f>IF(J528="FIN",0,LOOKUP(I527,DATOS!A:A,DATOS!N:N))</f>
        <v>0</v>
      </c>
      <c r="I527" s="31">
        <f>+I521+1</f>
        <v>643</v>
      </c>
      <c r="J527" s="56">
        <f>IF(LOOKUP(I527,DATOS!A:A,DATOS!C:C)=0,J521,(LOOKUP(I527,DATOS!A:A,DATOS!C:C)))</f>
        <v>12</v>
      </c>
      <c r="K527" s="18">
        <f>+K521+1</f>
        <v>88</v>
      </c>
      <c r="L527" s="16" t="s">
        <v>31</v>
      </c>
      <c r="M527" s="16" t="s">
        <v>32</v>
      </c>
      <c r="N527" s="16" t="s">
        <v>37</v>
      </c>
      <c r="O527" s="16" t="s">
        <v>33</v>
      </c>
      <c r="P527" s="16" t="s">
        <v>34</v>
      </c>
      <c r="Q527" s="16" t="s">
        <v>35</v>
      </c>
      <c r="R527" s="16" t="str">
        <f>CONCATENATE("X",H527)</f>
        <v>X0</v>
      </c>
      <c r="S527" s="16" t="s">
        <v>36</v>
      </c>
    </row>
    <row r="528" spans="1:19" ht="15.6" x14ac:dyDescent="0.25">
      <c r="A528" s="185">
        <f>IF($E$2="X",0,IF(K529&gt;2,H527,K529))</f>
        <v>0</v>
      </c>
      <c r="B528" s="25"/>
      <c r="C528" s="21" t="str">
        <f>+CONCATENATE(I528," ",G528)</f>
        <v xml:space="preserve">a) </v>
      </c>
      <c r="D528" s="22"/>
      <c r="G528" s="34" t="str">
        <f>IF(J528="FIN","",LOOKUP(I527,DATOS!A:A,DATOS!J:J))</f>
        <v/>
      </c>
      <c r="I528" s="31" t="s">
        <v>53</v>
      </c>
      <c r="J528" s="37" t="str">
        <f>IF(J522="FIN","FIN",IF(J527=J521,"","FIN"))</f>
        <v>FIN</v>
      </c>
      <c r="K528" s="16" t="s">
        <v>5</v>
      </c>
      <c r="L528" s="16">
        <f>IF(M528&gt;0,0,P528)</f>
        <v>0</v>
      </c>
      <c r="M528" s="16">
        <f>IF(P529&gt;0,1,0)</f>
        <v>0</v>
      </c>
      <c r="N528" s="16">
        <f>IF(M528=1,-1/COUNTA(Q528:Q531),0)</f>
        <v>0</v>
      </c>
      <c r="O528" s="16">
        <f>COUNTA(B528:B531)</f>
        <v>0</v>
      </c>
      <c r="P528" s="16">
        <f>COUNTIF(R528:R531,R527)</f>
        <v>0</v>
      </c>
      <c r="Q528" s="17" t="s">
        <v>0</v>
      </c>
      <c r="R528" s="16" t="str">
        <f>CONCATENATE(B528,Q528)</f>
        <v>A</v>
      </c>
      <c r="S528" s="16">
        <f>IF(P528&gt;0,P528+O528,O528*3)</f>
        <v>0</v>
      </c>
    </row>
    <row r="529" spans="1:19" ht="15.6" x14ac:dyDescent="0.25">
      <c r="A529" s="185"/>
      <c r="B529" s="25"/>
      <c r="C529" s="21" t="str">
        <f>+CONCATENATE(I529," ",G529)</f>
        <v xml:space="preserve">b) </v>
      </c>
      <c r="D529" s="22"/>
      <c r="G529" s="34" t="str">
        <f>IF(J528="FIN","",LOOKUP(I527,DATOS!A:A,DATOS!K:K))</f>
        <v/>
      </c>
      <c r="I529" s="31" t="s">
        <v>52</v>
      </c>
      <c r="K529" s="16">
        <f>S528</f>
        <v>0</v>
      </c>
      <c r="L529" s="16"/>
      <c r="M529" s="16"/>
      <c r="N529" s="16"/>
      <c r="O529" s="16"/>
      <c r="P529" s="16">
        <f>O528-P528</f>
        <v>0</v>
      </c>
      <c r="Q529" s="17" t="s">
        <v>1</v>
      </c>
      <c r="R529" s="16" t="str">
        <f>CONCATENATE(B529,Q529)</f>
        <v>B</v>
      </c>
      <c r="S529" s="16"/>
    </row>
    <row r="530" spans="1:19" ht="15.6" x14ac:dyDescent="0.25">
      <c r="A530" s="185"/>
      <c r="B530" s="25"/>
      <c r="C530" s="21" t="str">
        <f>+CONCATENATE(I530," ",G530)</f>
        <v xml:space="preserve">c) </v>
      </c>
      <c r="D530" s="22"/>
      <c r="G530" s="34" t="str">
        <f>IF(J528="FIN","",LOOKUP(I527,DATOS!A:A,DATOS!L:L))</f>
        <v/>
      </c>
      <c r="I530" s="31" t="s">
        <v>51</v>
      </c>
      <c r="K530" s="16"/>
      <c r="L530" s="16"/>
      <c r="M530" s="16"/>
      <c r="N530" s="16"/>
      <c r="O530" s="16"/>
      <c r="P530" s="16"/>
      <c r="Q530" s="17" t="s">
        <v>2</v>
      </c>
      <c r="R530" s="16" t="str">
        <f>CONCATENATE(B530,Q530)</f>
        <v>C</v>
      </c>
      <c r="S530" s="16"/>
    </row>
    <row r="531" spans="1:19" ht="15.6" x14ac:dyDescent="0.25">
      <c r="A531" s="185"/>
      <c r="B531" s="25"/>
      <c r="C531" s="21" t="str">
        <f>+CONCATENATE(I531," ",G531)</f>
        <v xml:space="preserve">d) </v>
      </c>
      <c r="D531" s="22"/>
      <c r="G531" s="34" t="str">
        <f>IF(J528="FIN","",LOOKUP(I527,DATOS!A:A,DATOS!M:M))</f>
        <v/>
      </c>
      <c r="I531" s="31" t="s">
        <v>43</v>
      </c>
      <c r="K531" s="16"/>
      <c r="L531" s="16"/>
      <c r="M531" s="16"/>
      <c r="N531" s="16"/>
      <c r="O531" s="16"/>
      <c r="P531" s="16"/>
      <c r="Q531" s="17" t="s">
        <v>3</v>
      </c>
      <c r="R531" s="16" t="str">
        <f>CONCATENATE(B531,Q531)</f>
        <v>D</v>
      </c>
      <c r="S531" s="16"/>
    </row>
    <row r="532" spans="1:19" ht="15.6" x14ac:dyDescent="0.25">
      <c r="A532" s="9"/>
      <c r="B532" s="26"/>
      <c r="C532" s="23"/>
      <c r="D532" s="24"/>
      <c r="J532" s="15"/>
    </row>
    <row r="533" spans="1:19" ht="15.6" x14ac:dyDescent="0.25">
      <c r="A533" s="9"/>
      <c r="B533" s="27"/>
      <c r="C533" s="19" t="str">
        <f>+CONCATENATE(K533,".- ",G533)</f>
        <v xml:space="preserve">89.- </v>
      </c>
      <c r="D533" s="20"/>
      <c r="E533" s="9"/>
      <c r="F533" s="9"/>
      <c r="G533" s="36" t="str">
        <f>IF(J534="FIN","",LOOKUP(I533,DATOS!A:A,DATOS!G:G))</f>
        <v/>
      </c>
      <c r="H533" s="36">
        <f>IF(J534="FIN",0,LOOKUP(I533,DATOS!A:A,DATOS!N:N))</f>
        <v>0</v>
      </c>
      <c r="I533" s="31">
        <f>+I527+1</f>
        <v>644</v>
      </c>
      <c r="J533" s="56">
        <f>IF(LOOKUP(I533,DATOS!A:A,DATOS!C:C)=0,J527,(LOOKUP(I533,DATOS!A:A,DATOS!C:C)))</f>
        <v>12</v>
      </c>
      <c r="K533" s="18">
        <f>+K527+1</f>
        <v>89</v>
      </c>
      <c r="L533" s="16" t="s">
        <v>31</v>
      </c>
      <c r="M533" s="16" t="s">
        <v>32</v>
      </c>
      <c r="N533" s="16" t="s">
        <v>37</v>
      </c>
      <c r="O533" s="16" t="s">
        <v>33</v>
      </c>
      <c r="P533" s="16" t="s">
        <v>34</v>
      </c>
      <c r="Q533" s="16" t="s">
        <v>35</v>
      </c>
      <c r="R533" s="16" t="str">
        <f>CONCATENATE("X",H533)</f>
        <v>X0</v>
      </c>
      <c r="S533" s="16" t="s">
        <v>36</v>
      </c>
    </row>
    <row r="534" spans="1:19" ht="15.6" x14ac:dyDescent="0.25">
      <c r="A534" s="185">
        <f>IF($E$2="X",0,IF(K535&gt;2,H533,K535))</f>
        <v>0</v>
      </c>
      <c r="B534" s="25"/>
      <c r="C534" s="21" t="str">
        <f>+CONCATENATE(I534," ",G534)</f>
        <v xml:space="preserve">a) </v>
      </c>
      <c r="D534" s="22"/>
      <c r="G534" s="34" t="str">
        <f>IF(J534="FIN","",LOOKUP(I533,DATOS!A:A,DATOS!J:J))</f>
        <v/>
      </c>
      <c r="I534" s="31" t="s">
        <v>53</v>
      </c>
      <c r="J534" s="37" t="str">
        <f>IF(J528="FIN","FIN",IF(J533=J527,"","FIN"))</f>
        <v>FIN</v>
      </c>
      <c r="K534" s="16" t="s">
        <v>5</v>
      </c>
      <c r="L534" s="16">
        <f>IF(M534&gt;0,0,P534)</f>
        <v>0</v>
      </c>
      <c r="M534" s="16">
        <f>IF(P535&gt;0,1,0)</f>
        <v>0</v>
      </c>
      <c r="N534" s="16">
        <f>IF(M534=1,-1/COUNTA(Q534:Q537),0)</f>
        <v>0</v>
      </c>
      <c r="O534" s="16">
        <f>COUNTA(B534:B537)</f>
        <v>0</v>
      </c>
      <c r="P534" s="16">
        <f>COUNTIF(R534:R537,R533)</f>
        <v>0</v>
      </c>
      <c r="Q534" s="17" t="s">
        <v>0</v>
      </c>
      <c r="R534" s="16" t="str">
        <f>CONCATENATE(B534,Q534)</f>
        <v>A</v>
      </c>
      <c r="S534" s="16">
        <f>IF(P534&gt;0,P534+O534,O534*3)</f>
        <v>0</v>
      </c>
    </row>
    <row r="535" spans="1:19" ht="15.6" x14ac:dyDescent="0.25">
      <c r="A535" s="185"/>
      <c r="B535" s="25"/>
      <c r="C535" s="21" t="str">
        <f>+CONCATENATE(I535," ",G535)</f>
        <v xml:space="preserve">b) </v>
      </c>
      <c r="D535" s="22"/>
      <c r="G535" s="34" t="str">
        <f>IF(J534="FIN","",LOOKUP(I533,DATOS!A:A,DATOS!K:K))</f>
        <v/>
      </c>
      <c r="I535" s="31" t="s">
        <v>52</v>
      </c>
      <c r="K535" s="16">
        <f>S534</f>
        <v>0</v>
      </c>
      <c r="L535" s="16"/>
      <c r="M535" s="16"/>
      <c r="N535" s="16"/>
      <c r="O535" s="16"/>
      <c r="P535" s="16">
        <f>O534-P534</f>
        <v>0</v>
      </c>
      <c r="Q535" s="17" t="s">
        <v>1</v>
      </c>
      <c r="R535" s="16" t="str">
        <f>CONCATENATE(B535,Q535)</f>
        <v>B</v>
      </c>
      <c r="S535" s="16"/>
    </row>
    <row r="536" spans="1:19" ht="15.6" x14ac:dyDescent="0.25">
      <c r="A536" s="185"/>
      <c r="B536" s="25"/>
      <c r="C536" s="21" t="str">
        <f>+CONCATENATE(I536," ",G536)</f>
        <v xml:space="preserve">c) </v>
      </c>
      <c r="D536" s="22"/>
      <c r="G536" s="34" t="str">
        <f>IF(J534="FIN","",LOOKUP(I533,DATOS!A:A,DATOS!L:L))</f>
        <v/>
      </c>
      <c r="I536" s="31" t="s">
        <v>51</v>
      </c>
      <c r="K536" s="16"/>
      <c r="L536" s="16"/>
      <c r="M536" s="16"/>
      <c r="N536" s="16"/>
      <c r="O536" s="16"/>
      <c r="P536" s="16"/>
      <c r="Q536" s="17" t="s">
        <v>2</v>
      </c>
      <c r="R536" s="16" t="str">
        <f>CONCATENATE(B536,Q536)</f>
        <v>C</v>
      </c>
      <c r="S536" s="16"/>
    </row>
    <row r="537" spans="1:19" ht="15.6" x14ac:dyDescent="0.25">
      <c r="A537" s="185"/>
      <c r="B537" s="25"/>
      <c r="C537" s="21" t="str">
        <f>+CONCATENATE(I537," ",G537)</f>
        <v xml:space="preserve">d) </v>
      </c>
      <c r="D537" s="22"/>
      <c r="G537" s="34" t="str">
        <f>IF(J534="FIN","",LOOKUP(I533,DATOS!A:A,DATOS!M:M))</f>
        <v/>
      </c>
      <c r="I537" s="31" t="s">
        <v>43</v>
      </c>
      <c r="K537" s="16"/>
      <c r="L537" s="16"/>
      <c r="M537" s="16"/>
      <c r="N537" s="16"/>
      <c r="O537" s="16"/>
      <c r="P537" s="16"/>
      <c r="Q537" s="17" t="s">
        <v>3</v>
      </c>
      <c r="R537" s="16" t="str">
        <f>CONCATENATE(B537,Q537)</f>
        <v>D</v>
      </c>
      <c r="S537" s="16"/>
    </row>
    <row r="538" spans="1:19" ht="15.6" x14ac:dyDescent="0.25">
      <c r="A538" s="9"/>
      <c r="B538" s="26"/>
      <c r="C538" s="23"/>
      <c r="D538" s="24"/>
      <c r="J538" s="15"/>
    </row>
    <row r="539" spans="1:19" ht="15.6" x14ac:dyDescent="0.25">
      <c r="A539" s="9"/>
      <c r="B539" s="27"/>
      <c r="C539" s="19" t="str">
        <f>+CONCATENATE(K539,".- ",G539)</f>
        <v xml:space="preserve">90.- </v>
      </c>
      <c r="D539" s="20"/>
      <c r="E539" s="9"/>
      <c r="F539" s="9"/>
      <c r="G539" s="36" t="str">
        <f>IF(J540="FIN","",LOOKUP(I539,DATOS!A:A,DATOS!G:G))</f>
        <v/>
      </c>
      <c r="H539" s="36">
        <f>IF(J540="FIN",0,LOOKUP(I539,DATOS!A:A,DATOS!N:N))</f>
        <v>0</v>
      </c>
      <c r="I539" s="31">
        <f>+I533+1</f>
        <v>645</v>
      </c>
      <c r="J539" s="56">
        <f>IF(LOOKUP(I539,DATOS!A:A,DATOS!C:C)=0,J533,(LOOKUP(I539,DATOS!A:A,DATOS!C:C)))</f>
        <v>12</v>
      </c>
      <c r="K539" s="18">
        <f>+K533+1</f>
        <v>90</v>
      </c>
      <c r="L539" s="16" t="s">
        <v>31</v>
      </c>
      <c r="M539" s="16" t="s">
        <v>32</v>
      </c>
      <c r="N539" s="16" t="s">
        <v>37</v>
      </c>
      <c r="O539" s="16" t="s">
        <v>33</v>
      </c>
      <c r="P539" s="16" t="s">
        <v>34</v>
      </c>
      <c r="Q539" s="16" t="s">
        <v>35</v>
      </c>
      <c r="R539" s="16" t="str">
        <f>CONCATENATE("X",H539)</f>
        <v>X0</v>
      </c>
      <c r="S539" s="16" t="s">
        <v>36</v>
      </c>
    </row>
    <row r="540" spans="1:19" ht="15.6" x14ac:dyDescent="0.25">
      <c r="A540" s="185">
        <f>IF($E$2="X",0,IF(K541&gt;2,H539,K541))</f>
        <v>0</v>
      </c>
      <c r="B540" s="25"/>
      <c r="C540" s="21" t="str">
        <f>+CONCATENATE(I540," ",G540)</f>
        <v xml:space="preserve">a) </v>
      </c>
      <c r="D540" s="22"/>
      <c r="G540" s="34" t="str">
        <f>IF(J540="FIN","",LOOKUP(I539,DATOS!A:A,DATOS!J:J))</f>
        <v/>
      </c>
      <c r="I540" s="31" t="s">
        <v>53</v>
      </c>
      <c r="J540" s="37" t="str">
        <f>IF(J534="FIN","FIN",IF(J539=J533,"","FIN"))</f>
        <v>FIN</v>
      </c>
      <c r="K540" s="16" t="s">
        <v>5</v>
      </c>
      <c r="L540" s="16">
        <f>IF(M540&gt;0,0,P540)</f>
        <v>0</v>
      </c>
      <c r="M540" s="16">
        <f>IF(P541&gt;0,1,0)</f>
        <v>0</v>
      </c>
      <c r="N540" s="16">
        <f>IF(M540=1,-1/COUNTA(Q540:Q543),0)</f>
        <v>0</v>
      </c>
      <c r="O540" s="16">
        <f>COUNTA(B540:B543)</f>
        <v>0</v>
      </c>
      <c r="P540" s="16">
        <f>COUNTIF(R540:R543,R539)</f>
        <v>0</v>
      </c>
      <c r="Q540" s="17" t="s">
        <v>0</v>
      </c>
      <c r="R540" s="16" t="str">
        <f>CONCATENATE(B540,Q540)</f>
        <v>A</v>
      </c>
      <c r="S540" s="16">
        <f>IF(P540&gt;0,P540+O540,O540*3)</f>
        <v>0</v>
      </c>
    </row>
    <row r="541" spans="1:19" ht="15.6" x14ac:dyDescent="0.25">
      <c r="A541" s="185"/>
      <c r="B541" s="25"/>
      <c r="C541" s="21" t="str">
        <f>+CONCATENATE(I541," ",G541)</f>
        <v xml:space="preserve">b) </v>
      </c>
      <c r="D541" s="22"/>
      <c r="G541" s="34" t="str">
        <f>IF(J540="FIN","",LOOKUP(I539,DATOS!A:A,DATOS!K:K))</f>
        <v/>
      </c>
      <c r="I541" s="31" t="s">
        <v>52</v>
      </c>
      <c r="K541" s="16">
        <f>S540</f>
        <v>0</v>
      </c>
      <c r="L541" s="16"/>
      <c r="M541" s="16"/>
      <c r="N541" s="16"/>
      <c r="O541" s="16"/>
      <c r="P541" s="16">
        <f>O540-P540</f>
        <v>0</v>
      </c>
      <c r="Q541" s="17" t="s">
        <v>1</v>
      </c>
      <c r="R541" s="16" t="str">
        <f>CONCATENATE(B541,Q541)</f>
        <v>B</v>
      </c>
      <c r="S541" s="16"/>
    </row>
    <row r="542" spans="1:19" ht="15.6" x14ac:dyDescent="0.25">
      <c r="A542" s="185"/>
      <c r="B542" s="25"/>
      <c r="C542" s="21" t="str">
        <f>+CONCATENATE(I542," ",G542)</f>
        <v xml:space="preserve">c) </v>
      </c>
      <c r="D542" s="22"/>
      <c r="G542" s="34" t="str">
        <f>IF(J540="FIN","",LOOKUP(I539,DATOS!A:A,DATOS!L:L))</f>
        <v/>
      </c>
      <c r="I542" s="31" t="s">
        <v>51</v>
      </c>
      <c r="K542" s="16"/>
      <c r="L542" s="16"/>
      <c r="M542" s="16"/>
      <c r="N542" s="16"/>
      <c r="O542" s="16"/>
      <c r="P542" s="16"/>
      <c r="Q542" s="17" t="s">
        <v>2</v>
      </c>
      <c r="R542" s="16" t="str">
        <f>CONCATENATE(B542,Q542)</f>
        <v>C</v>
      </c>
      <c r="S542" s="16"/>
    </row>
    <row r="543" spans="1:19" ht="15.6" x14ac:dyDescent="0.25">
      <c r="A543" s="185"/>
      <c r="B543" s="25"/>
      <c r="C543" s="21" t="str">
        <f>+CONCATENATE(I543," ",G543)</f>
        <v xml:space="preserve">d) </v>
      </c>
      <c r="D543" s="22"/>
      <c r="G543" s="34" t="str">
        <f>IF(J540="FIN","",LOOKUP(I539,DATOS!A:A,DATOS!M:M))</f>
        <v/>
      </c>
      <c r="I543" s="31" t="s">
        <v>43</v>
      </c>
      <c r="K543" s="16"/>
      <c r="L543" s="16"/>
      <c r="M543" s="16"/>
      <c r="N543" s="16"/>
      <c r="O543" s="16"/>
      <c r="P543" s="16"/>
      <c r="Q543" s="17" t="s">
        <v>3</v>
      </c>
      <c r="R543" s="16" t="str">
        <f>CONCATENATE(B543,Q543)</f>
        <v>D</v>
      </c>
      <c r="S543" s="16"/>
    </row>
    <row r="544" spans="1:19" ht="15.6" x14ac:dyDescent="0.25">
      <c r="A544" s="9"/>
      <c r="B544" s="26"/>
      <c r="C544" s="23"/>
      <c r="D544" s="24"/>
      <c r="J544" s="15"/>
    </row>
    <row r="545" spans="1:19" ht="15.6" x14ac:dyDescent="0.25">
      <c r="A545" s="9"/>
      <c r="B545" s="27"/>
      <c r="C545" s="19" t="str">
        <f>+CONCATENATE(K545,".- ",G545)</f>
        <v xml:space="preserve">91.- </v>
      </c>
      <c r="D545" s="20"/>
      <c r="E545" s="9"/>
      <c r="F545" s="9"/>
      <c r="G545" s="36" t="str">
        <f>IF(J546="FIN","",LOOKUP(I545,DATOS!A:A,DATOS!G:G))</f>
        <v/>
      </c>
      <c r="H545" s="36">
        <f>IF(J546="FIN",0,LOOKUP(I545,DATOS!A:A,DATOS!N:N))</f>
        <v>0</v>
      </c>
      <c r="I545" s="31">
        <f>+I539+1</f>
        <v>646</v>
      </c>
      <c r="J545" s="56">
        <f>IF(LOOKUP(I545,DATOS!A:A,DATOS!C:C)=0,J539,(LOOKUP(I545,DATOS!A:A,DATOS!C:C)))</f>
        <v>12</v>
      </c>
      <c r="K545" s="18">
        <f>+K539+1</f>
        <v>91</v>
      </c>
      <c r="L545" s="16" t="s">
        <v>31</v>
      </c>
      <c r="M545" s="16" t="s">
        <v>32</v>
      </c>
      <c r="N545" s="16" t="s">
        <v>37</v>
      </c>
      <c r="O545" s="16" t="s">
        <v>33</v>
      </c>
      <c r="P545" s="16" t="s">
        <v>34</v>
      </c>
      <c r="Q545" s="16" t="s">
        <v>35</v>
      </c>
      <c r="R545" s="16" t="str">
        <f>CONCATENATE("X",H545)</f>
        <v>X0</v>
      </c>
      <c r="S545" s="16" t="s">
        <v>36</v>
      </c>
    </row>
    <row r="546" spans="1:19" ht="15.6" x14ac:dyDescent="0.25">
      <c r="A546" s="185">
        <f>IF($E$2="X",0,IF(K547&gt;2,H545,K547))</f>
        <v>0</v>
      </c>
      <c r="B546" s="25"/>
      <c r="C546" s="21" t="str">
        <f>+CONCATENATE(I546," ",G546)</f>
        <v xml:space="preserve">a) </v>
      </c>
      <c r="D546" s="22"/>
      <c r="G546" s="34" t="str">
        <f>IF(J546="FIN","",LOOKUP(I545,DATOS!A:A,DATOS!J:J))</f>
        <v/>
      </c>
      <c r="I546" s="31" t="s">
        <v>53</v>
      </c>
      <c r="J546" s="37" t="str">
        <f>IF(J540="FIN","FIN",IF(J545=J539,"","FIN"))</f>
        <v>FIN</v>
      </c>
      <c r="K546" s="16" t="s">
        <v>5</v>
      </c>
      <c r="L546" s="16">
        <f>IF(M546&gt;0,0,P546)</f>
        <v>0</v>
      </c>
      <c r="M546" s="16">
        <f>IF(P547&gt;0,1,0)</f>
        <v>0</v>
      </c>
      <c r="N546" s="16">
        <f>IF(M546=1,-1/COUNTA(Q546:Q549),0)</f>
        <v>0</v>
      </c>
      <c r="O546" s="16">
        <f>COUNTA(B546:B549)</f>
        <v>0</v>
      </c>
      <c r="P546" s="16">
        <f>COUNTIF(R546:R549,R545)</f>
        <v>0</v>
      </c>
      <c r="Q546" s="17" t="s">
        <v>0</v>
      </c>
      <c r="R546" s="16" t="str">
        <f>CONCATENATE(B546,Q546)</f>
        <v>A</v>
      </c>
      <c r="S546" s="16">
        <f>IF(P546&gt;0,P546+O546,O546*3)</f>
        <v>0</v>
      </c>
    </row>
    <row r="547" spans="1:19" ht="15.6" x14ac:dyDescent="0.25">
      <c r="A547" s="185"/>
      <c r="B547" s="25"/>
      <c r="C547" s="21" t="str">
        <f>+CONCATENATE(I547," ",G547)</f>
        <v xml:space="preserve">b) </v>
      </c>
      <c r="D547" s="22"/>
      <c r="G547" s="34" t="str">
        <f>IF(J546="FIN","",LOOKUP(I545,DATOS!A:A,DATOS!K:K))</f>
        <v/>
      </c>
      <c r="I547" s="31" t="s">
        <v>52</v>
      </c>
      <c r="K547" s="16">
        <f>S546</f>
        <v>0</v>
      </c>
      <c r="L547" s="16"/>
      <c r="M547" s="16"/>
      <c r="N547" s="16"/>
      <c r="O547" s="16"/>
      <c r="P547" s="16">
        <f>O546-P546</f>
        <v>0</v>
      </c>
      <c r="Q547" s="17" t="s">
        <v>1</v>
      </c>
      <c r="R547" s="16" t="str">
        <f>CONCATENATE(B547,Q547)</f>
        <v>B</v>
      </c>
      <c r="S547" s="16"/>
    </row>
    <row r="548" spans="1:19" ht="15.6" x14ac:dyDescent="0.25">
      <c r="A548" s="185"/>
      <c r="B548" s="25"/>
      <c r="C548" s="21" t="str">
        <f>+CONCATENATE(I548," ",G548)</f>
        <v xml:space="preserve">c) </v>
      </c>
      <c r="D548" s="22"/>
      <c r="G548" s="34" t="str">
        <f>IF(J546="FIN","",LOOKUP(I545,DATOS!A:A,DATOS!L:L))</f>
        <v/>
      </c>
      <c r="I548" s="31" t="s">
        <v>51</v>
      </c>
      <c r="K548" s="16"/>
      <c r="L548" s="16"/>
      <c r="M548" s="16"/>
      <c r="N548" s="16"/>
      <c r="O548" s="16"/>
      <c r="P548" s="16"/>
      <c r="Q548" s="17" t="s">
        <v>2</v>
      </c>
      <c r="R548" s="16" t="str">
        <f>CONCATENATE(B548,Q548)</f>
        <v>C</v>
      </c>
      <c r="S548" s="16"/>
    </row>
    <row r="549" spans="1:19" ht="15.6" x14ac:dyDescent="0.25">
      <c r="A549" s="185"/>
      <c r="B549" s="25"/>
      <c r="C549" s="21" t="str">
        <f>+CONCATENATE(I549," ",G549)</f>
        <v xml:space="preserve">d) </v>
      </c>
      <c r="D549" s="22"/>
      <c r="G549" s="34" t="str">
        <f>IF(J546="FIN","",LOOKUP(I545,DATOS!A:A,DATOS!M:M))</f>
        <v/>
      </c>
      <c r="I549" s="31" t="s">
        <v>43</v>
      </c>
      <c r="K549" s="16"/>
      <c r="L549" s="16"/>
      <c r="M549" s="16"/>
      <c r="N549" s="16"/>
      <c r="O549" s="16"/>
      <c r="P549" s="16"/>
      <c r="Q549" s="17" t="s">
        <v>3</v>
      </c>
      <c r="R549" s="16" t="str">
        <f>CONCATENATE(B549,Q549)</f>
        <v>D</v>
      </c>
      <c r="S549" s="16"/>
    </row>
    <row r="550" spans="1:19" ht="15.6" x14ac:dyDescent="0.25">
      <c r="A550" s="9"/>
      <c r="B550" s="26"/>
      <c r="C550" s="23"/>
      <c r="D550" s="24"/>
      <c r="J550" s="15"/>
    </row>
    <row r="551" spans="1:19" ht="15.6" x14ac:dyDescent="0.25">
      <c r="A551" s="9"/>
      <c r="B551" s="27"/>
      <c r="C551" s="19" t="str">
        <f>+CONCATENATE(K551,".- ",G551)</f>
        <v xml:space="preserve">92.- </v>
      </c>
      <c r="D551" s="20"/>
      <c r="E551" s="9"/>
      <c r="F551" s="9"/>
      <c r="G551" s="36" t="str">
        <f>IF(J552="FIN","",LOOKUP(I551,DATOS!A:A,DATOS!G:G))</f>
        <v/>
      </c>
      <c r="H551" s="36">
        <f>IF(J552="FIN",0,LOOKUP(I551,DATOS!A:A,DATOS!N:N))</f>
        <v>0</v>
      </c>
      <c r="I551" s="31">
        <f>+I545+1</f>
        <v>647</v>
      </c>
      <c r="J551" s="56">
        <f>IF(LOOKUP(I551,DATOS!A:A,DATOS!C:C)=0,J545,(LOOKUP(I551,DATOS!A:A,DATOS!C:C)))</f>
        <v>12</v>
      </c>
      <c r="K551" s="18">
        <f>+K545+1</f>
        <v>92</v>
      </c>
      <c r="L551" s="16" t="s">
        <v>31</v>
      </c>
      <c r="M551" s="16" t="s">
        <v>32</v>
      </c>
      <c r="N551" s="16" t="s">
        <v>37</v>
      </c>
      <c r="O551" s="16" t="s">
        <v>33</v>
      </c>
      <c r="P551" s="16" t="s">
        <v>34</v>
      </c>
      <c r="Q551" s="16" t="s">
        <v>35</v>
      </c>
      <c r="R551" s="16" t="str">
        <f>CONCATENATE("X",H551)</f>
        <v>X0</v>
      </c>
      <c r="S551" s="16" t="s">
        <v>36</v>
      </c>
    </row>
    <row r="552" spans="1:19" ht="15.6" x14ac:dyDescent="0.25">
      <c r="A552" s="185">
        <f>IF($E$2="X",0,IF(K553&gt;2,H551,K553))</f>
        <v>0</v>
      </c>
      <c r="B552" s="25"/>
      <c r="C552" s="21" t="str">
        <f>+CONCATENATE(I552," ",G552)</f>
        <v xml:space="preserve">a) </v>
      </c>
      <c r="D552" s="22"/>
      <c r="G552" s="34" t="str">
        <f>IF(J552="FIN","",LOOKUP(I551,DATOS!A:A,DATOS!J:J))</f>
        <v/>
      </c>
      <c r="I552" s="31" t="s">
        <v>53</v>
      </c>
      <c r="J552" s="37" t="str">
        <f>IF(J546="FIN","FIN",IF(J551=J545,"","FIN"))</f>
        <v>FIN</v>
      </c>
      <c r="K552" s="16" t="s">
        <v>5</v>
      </c>
      <c r="L552" s="16">
        <f>IF(M552&gt;0,0,P552)</f>
        <v>0</v>
      </c>
      <c r="M552" s="16">
        <f>IF(P553&gt;0,1,0)</f>
        <v>0</v>
      </c>
      <c r="N552" s="16">
        <f>IF(M552=1,-1/COUNTA(Q552:Q555),0)</f>
        <v>0</v>
      </c>
      <c r="O552" s="16">
        <f>COUNTA(B552:B555)</f>
        <v>0</v>
      </c>
      <c r="P552" s="16">
        <f>COUNTIF(R552:R555,R551)</f>
        <v>0</v>
      </c>
      <c r="Q552" s="17" t="s">
        <v>0</v>
      </c>
      <c r="R552" s="16" t="str">
        <f>CONCATENATE(B552,Q552)</f>
        <v>A</v>
      </c>
      <c r="S552" s="16">
        <f>IF(P552&gt;0,P552+O552,O552*3)</f>
        <v>0</v>
      </c>
    </row>
    <row r="553" spans="1:19" ht="15.6" x14ac:dyDescent="0.25">
      <c r="A553" s="185"/>
      <c r="B553" s="25"/>
      <c r="C553" s="21" t="str">
        <f>+CONCATENATE(I553," ",G553)</f>
        <v xml:space="preserve">b) </v>
      </c>
      <c r="D553" s="22"/>
      <c r="G553" s="34" t="str">
        <f>IF(J552="FIN","",LOOKUP(I551,DATOS!A:A,DATOS!K:K))</f>
        <v/>
      </c>
      <c r="I553" s="31" t="s">
        <v>52</v>
      </c>
      <c r="K553" s="16">
        <f>S552</f>
        <v>0</v>
      </c>
      <c r="L553" s="16"/>
      <c r="M553" s="16"/>
      <c r="N553" s="16"/>
      <c r="O553" s="16"/>
      <c r="P553" s="16">
        <f>O552-P552</f>
        <v>0</v>
      </c>
      <c r="Q553" s="17" t="s">
        <v>1</v>
      </c>
      <c r="R553" s="16" t="str">
        <f>CONCATENATE(B553,Q553)</f>
        <v>B</v>
      </c>
      <c r="S553" s="16"/>
    </row>
    <row r="554" spans="1:19" ht="15.6" x14ac:dyDescent="0.25">
      <c r="A554" s="185"/>
      <c r="B554" s="25"/>
      <c r="C554" s="21" t="str">
        <f>+CONCATENATE(I554," ",G554)</f>
        <v xml:space="preserve">c) </v>
      </c>
      <c r="D554" s="22"/>
      <c r="G554" s="34" t="str">
        <f>IF(J552="FIN","",LOOKUP(I551,DATOS!A:A,DATOS!L:L))</f>
        <v/>
      </c>
      <c r="I554" s="31" t="s">
        <v>51</v>
      </c>
      <c r="K554" s="16"/>
      <c r="L554" s="16"/>
      <c r="M554" s="16"/>
      <c r="N554" s="16"/>
      <c r="O554" s="16"/>
      <c r="P554" s="16"/>
      <c r="Q554" s="17" t="s">
        <v>2</v>
      </c>
      <c r="R554" s="16" t="str">
        <f>CONCATENATE(B554,Q554)</f>
        <v>C</v>
      </c>
      <c r="S554" s="16"/>
    </row>
    <row r="555" spans="1:19" ht="15.6" x14ac:dyDescent="0.25">
      <c r="A555" s="185"/>
      <c r="B555" s="25"/>
      <c r="C555" s="21" t="str">
        <f>+CONCATENATE(I555," ",G555)</f>
        <v xml:space="preserve">d) </v>
      </c>
      <c r="D555" s="22"/>
      <c r="G555" s="34" t="str">
        <f>IF(J552="FIN","",LOOKUP(I551,DATOS!A:A,DATOS!M:M))</f>
        <v/>
      </c>
      <c r="I555" s="31" t="s">
        <v>43</v>
      </c>
      <c r="K555" s="16"/>
      <c r="L555" s="16"/>
      <c r="M555" s="16"/>
      <c r="N555" s="16"/>
      <c r="O555" s="16"/>
      <c r="P555" s="16"/>
      <c r="Q555" s="17" t="s">
        <v>3</v>
      </c>
      <c r="R555" s="16" t="str">
        <f>CONCATENATE(B555,Q555)</f>
        <v>D</v>
      </c>
      <c r="S555" s="16"/>
    </row>
    <row r="556" spans="1:19" ht="15.6" x14ac:dyDescent="0.25">
      <c r="A556" s="9"/>
      <c r="B556" s="26"/>
      <c r="C556" s="23"/>
      <c r="D556" s="24"/>
      <c r="J556" s="15"/>
    </row>
    <row r="557" spans="1:19" ht="15.6" x14ac:dyDescent="0.25">
      <c r="A557" s="9"/>
      <c r="B557" s="27"/>
      <c r="C557" s="19" t="str">
        <f>+CONCATENATE(K557,".- ",G557)</f>
        <v xml:space="preserve">93.- </v>
      </c>
      <c r="D557" s="20"/>
      <c r="E557" s="9"/>
      <c r="F557" s="9"/>
      <c r="G557" s="36" t="str">
        <f>IF(J558="FIN","",LOOKUP(I557,DATOS!A:A,DATOS!G:G))</f>
        <v/>
      </c>
      <c r="H557" s="36">
        <f>IF(J558="FIN",0,LOOKUP(I557,DATOS!A:A,DATOS!N:N))</f>
        <v>0</v>
      </c>
      <c r="I557" s="31">
        <f>+I551+1</f>
        <v>648</v>
      </c>
      <c r="J557" s="56">
        <f>IF(LOOKUP(I557,DATOS!A:A,DATOS!C:C)=0,J551,(LOOKUP(I557,DATOS!A:A,DATOS!C:C)))</f>
        <v>12</v>
      </c>
      <c r="K557" s="18">
        <f>+K551+1</f>
        <v>93</v>
      </c>
      <c r="L557" s="16" t="s">
        <v>31</v>
      </c>
      <c r="M557" s="16" t="s">
        <v>32</v>
      </c>
      <c r="N557" s="16" t="s">
        <v>37</v>
      </c>
      <c r="O557" s="16" t="s">
        <v>33</v>
      </c>
      <c r="P557" s="16" t="s">
        <v>34</v>
      </c>
      <c r="Q557" s="16" t="s">
        <v>35</v>
      </c>
      <c r="R557" s="16" t="str">
        <f>CONCATENATE("X",H557)</f>
        <v>X0</v>
      </c>
      <c r="S557" s="16" t="s">
        <v>36</v>
      </c>
    </row>
    <row r="558" spans="1:19" ht="15.6" x14ac:dyDescent="0.25">
      <c r="A558" s="185">
        <f>IF($E$2="X",0,IF(K559&gt;2,H557,K559))</f>
        <v>0</v>
      </c>
      <c r="B558" s="25"/>
      <c r="C558" s="21" t="str">
        <f>+CONCATENATE(I558," ",G558)</f>
        <v xml:space="preserve">a) </v>
      </c>
      <c r="D558" s="22"/>
      <c r="G558" s="34" t="str">
        <f>IF(J558="FIN","",LOOKUP(I557,DATOS!A:A,DATOS!J:J))</f>
        <v/>
      </c>
      <c r="I558" s="31" t="s">
        <v>53</v>
      </c>
      <c r="J558" s="37" t="str">
        <f>IF(J552="FIN","FIN",IF(J557=J551,"","FIN"))</f>
        <v>FIN</v>
      </c>
      <c r="K558" s="16" t="s">
        <v>5</v>
      </c>
      <c r="L558" s="16">
        <f>IF(M558&gt;0,0,P558)</f>
        <v>0</v>
      </c>
      <c r="M558" s="16">
        <f>IF(P559&gt;0,1,0)</f>
        <v>0</v>
      </c>
      <c r="N558" s="16">
        <f>IF(M558=1,-1/COUNTA(Q558:Q561),0)</f>
        <v>0</v>
      </c>
      <c r="O558" s="16">
        <f>COUNTA(B558:B561)</f>
        <v>0</v>
      </c>
      <c r="P558" s="16">
        <f>COUNTIF(R558:R561,R557)</f>
        <v>0</v>
      </c>
      <c r="Q558" s="17" t="s">
        <v>0</v>
      </c>
      <c r="R558" s="16" t="str">
        <f>CONCATENATE(B558,Q558)</f>
        <v>A</v>
      </c>
      <c r="S558" s="16">
        <f>IF(P558&gt;0,P558+O558,O558*3)</f>
        <v>0</v>
      </c>
    </row>
    <row r="559" spans="1:19" ht="15.6" x14ac:dyDescent="0.25">
      <c r="A559" s="185"/>
      <c r="B559" s="25"/>
      <c r="C559" s="21" t="str">
        <f>+CONCATENATE(I559," ",G559)</f>
        <v xml:space="preserve">b) </v>
      </c>
      <c r="D559" s="22"/>
      <c r="G559" s="34" t="str">
        <f>IF(J558="FIN","",LOOKUP(I557,DATOS!A:A,DATOS!K:K))</f>
        <v/>
      </c>
      <c r="I559" s="31" t="s">
        <v>52</v>
      </c>
      <c r="K559" s="16">
        <f>S558</f>
        <v>0</v>
      </c>
      <c r="L559" s="16"/>
      <c r="M559" s="16"/>
      <c r="N559" s="16"/>
      <c r="O559" s="16"/>
      <c r="P559" s="16">
        <f>O558-P558</f>
        <v>0</v>
      </c>
      <c r="Q559" s="17" t="s">
        <v>1</v>
      </c>
      <c r="R559" s="16" t="str">
        <f>CONCATENATE(B559,Q559)</f>
        <v>B</v>
      </c>
      <c r="S559" s="16"/>
    </row>
    <row r="560" spans="1:19" ht="15.6" x14ac:dyDescent="0.25">
      <c r="A560" s="185"/>
      <c r="B560" s="25"/>
      <c r="C560" s="21" t="str">
        <f>+CONCATENATE(I560," ",G560)</f>
        <v xml:space="preserve">c) </v>
      </c>
      <c r="D560" s="22"/>
      <c r="G560" s="34" t="str">
        <f>IF(J558="FIN","",LOOKUP(I557,DATOS!A:A,DATOS!L:L))</f>
        <v/>
      </c>
      <c r="I560" s="31" t="s">
        <v>51</v>
      </c>
      <c r="K560" s="16"/>
      <c r="L560" s="16"/>
      <c r="M560" s="16"/>
      <c r="N560" s="16"/>
      <c r="O560" s="16"/>
      <c r="P560" s="16"/>
      <c r="Q560" s="17" t="s">
        <v>2</v>
      </c>
      <c r="R560" s="16" t="str">
        <f>CONCATENATE(B560,Q560)</f>
        <v>C</v>
      </c>
      <c r="S560" s="16"/>
    </row>
    <row r="561" spans="1:19" ht="15.6" x14ac:dyDescent="0.25">
      <c r="A561" s="185"/>
      <c r="B561" s="25"/>
      <c r="C561" s="21" t="str">
        <f>+CONCATENATE(I561," ",G561)</f>
        <v xml:space="preserve">d) </v>
      </c>
      <c r="D561" s="22"/>
      <c r="G561" s="34" t="str">
        <f>IF(J558="FIN","",LOOKUP(I557,DATOS!A:A,DATOS!M:M))</f>
        <v/>
      </c>
      <c r="I561" s="31" t="s">
        <v>43</v>
      </c>
      <c r="K561" s="16"/>
      <c r="L561" s="16"/>
      <c r="M561" s="16"/>
      <c r="N561" s="16"/>
      <c r="O561" s="16"/>
      <c r="P561" s="16"/>
      <c r="Q561" s="17" t="s">
        <v>3</v>
      </c>
      <c r="R561" s="16" t="str">
        <f>CONCATENATE(B561,Q561)</f>
        <v>D</v>
      </c>
      <c r="S561" s="16"/>
    </row>
    <row r="562" spans="1:19" ht="15.6" x14ac:dyDescent="0.25">
      <c r="A562" s="9"/>
      <c r="B562" s="26"/>
      <c r="C562" s="23"/>
      <c r="D562" s="24"/>
      <c r="J562" s="15"/>
    </row>
    <row r="563" spans="1:19" ht="15.6" x14ac:dyDescent="0.25">
      <c r="A563" s="9"/>
      <c r="B563" s="27"/>
      <c r="C563" s="19" t="str">
        <f>+CONCATENATE(K563,".- ",G563)</f>
        <v xml:space="preserve">94.- </v>
      </c>
      <c r="D563" s="20"/>
      <c r="E563" s="9"/>
      <c r="F563" s="9"/>
      <c r="G563" s="36" t="str">
        <f>IF(J564="FIN","",LOOKUP(I563,DATOS!A:A,DATOS!G:G))</f>
        <v/>
      </c>
      <c r="H563" s="36">
        <f>IF(J564="FIN",0,LOOKUP(I563,DATOS!A:A,DATOS!N:N))</f>
        <v>0</v>
      </c>
      <c r="I563" s="31">
        <f>+I557+1</f>
        <v>649</v>
      </c>
      <c r="J563" s="56">
        <f>IF(LOOKUP(I563,DATOS!A:A,DATOS!C:C)=0,J557,(LOOKUP(I563,DATOS!A:A,DATOS!C:C)))</f>
        <v>12</v>
      </c>
      <c r="K563" s="18">
        <f>+K557+1</f>
        <v>94</v>
      </c>
      <c r="L563" s="16" t="s">
        <v>31</v>
      </c>
      <c r="M563" s="16" t="s">
        <v>32</v>
      </c>
      <c r="N563" s="16" t="s">
        <v>37</v>
      </c>
      <c r="O563" s="16" t="s">
        <v>33</v>
      </c>
      <c r="P563" s="16" t="s">
        <v>34</v>
      </c>
      <c r="Q563" s="16" t="s">
        <v>35</v>
      </c>
      <c r="R563" s="16" t="str">
        <f>CONCATENATE("X",H563)</f>
        <v>X0</v>
      </c>
      <c r="S563" s="16" t="s">
        <v>36</v>
      </c>
    </row>
    <row r="564" spans="1:19" ht="15.6" x14ac:dyDescent="0.25">
      <c r="A564" s="185">
        <f>IF($E$2="X",0,IF(K565&gt;2,H563,K565))</f>
        <v>0</v>
      </c>
      <c r="B564" s="25"/>
      <c r="C564" s="21" t="str">
        <f>+CONCATENATE(I564," ",G564)</f>
        <v xml:space="preserve">a) </v>
      </c>
      <c r="D564" s="22"/>
      <c r="G564" s="34" t="str">
        <f>IF(J564="FIN","",LOOKUP(I563,DATOS!A:A,DATOS!J:J))</f>
        <v/>
      </c>
      <c r="I564" s="31" t="s">
        <v>53</v>
      </c>
      <c r="J564" s="37" t="str">
        <f>IF(J558="FIN","FIN",IF(J563=J557,"","FIN"))</f>
        <v>FIN</v>
      </c>
      <c r="K564" s="16" t="s">
        <v>5</v>
      </c>
      <c r="L564" s="16">
        <f>IF(M564&gt;0,0,P564)</f>
        <v>0</v>
      </c>
      <c r="M564" s="16">
        <f>IF(P565&gt;0,1,0)</f>
        <v>0</v>
      </c>
      <c r="N564" s="16">
        <f>IF(M564=1,-1/COUNTA(Q564:Q567),0)</f>
        <v>0</v>
      </c>
      <c r="O564" s="16">
        <f>COUNTA(B564:B567)</f>
        <v>0</v>
      </c>
      <c r="P564" s="16">
        <f>COUNTIF(R564:R567,R563)</f>
        <v>0</v>
      </c>
      <c r="Q564" s="17" t="s">
        <v>0</v>
      </c>
      <c r="R564" s="16" t="str">
        <f>CONCATENATE(B564,Q564)</f>
        <v>A</v>
      </c>
      <c r="S564" s="16">
        <f>IF(P564&gt;0,P564+O564,O564*3)</f>
        <v>0</v>
      </c>
    </row>
    <row r="565" spans="1:19" ht="15.6" x14ac:dyDescent="0.25">
      <c r="A565" s="185"/>
      <c r="B565" s="25"/>
      <c r="C565" s="21" t="str">
        <f>+CONCATENATE(I565," ",G565)</f>
        <v xml:space="preserve">b) </v>
      </c>
      <c r="D565" s="22"/>
      <c r="G565" s="34" t="str">
        <f>IF(J564="FIN","",LOOKUP(I563,DATOS!A:A,DATOS!K:K))</f>
        <v/>
      </c>
      <c r="I565" s="31" t="s">
        <v>52</v>
      </c>
      <c r="K565" s="16">
        <f>S564</f>
        <v>0</v>
      </c>
      <c r="L565" s="16"/>
      <c r="M565" s="16"/>
      <c r="N565" s="16"/>
      <c r="O565" s="16"/>
      <c r="P565" s="16">
        <f>O564-P564</f>
        <v>0</v>
      </c>
      <c r="Q565" s="17" t="s">
        <v>1</v>
      </c>
      <c r="R565" s="16" t="str">
        <f>CONCATENATE(B565,Q565)</f>
        <v>B</v>
      </c>
      <c r="S565" s="16"/>
    </row>
    <row r="566" spans="1:19" ht="15.6" x14ac:dyDescent="0.25">
      <c r="A566" s="185"/>
      <c r="B566" s="25"/>
      <c r="C566" s="21" t="str">
        <f>+CONCATENATE(I566," ",G566)</f>
        <v xml:space="preserve">c) </v>
      </c>
      <c r="D566" s="22"/>
      <c r="G566" s="34" t="str">
        <f>IF(J564="FIN","",LOOKUP(I563,DATOS!A:A,DATOS!L:L))</f>
        <v/>
      </c>
      <c r="I566" s="31" t="s">
        <v>51</v>
      </c>
      <c r="K566" s="16"/>
      <c r="L566" s="16"/>
      <c r="M566" s="16"/>
      <c r="N566" s="16"/>
      <c r="O566" s="16"/>
      <c r="P566" s="16"/>
      <c r="Q566" s="17" t="s">
        <v>2</v>
      </c>
      <c r="R566" s="16" t="str">
        <f>CONCATENATE(B566,Q566)</f>
        <v>C</v>
      </c>
      <c r="S566" s="16"/>
    </row>
    <row r="567" spans="1:19" ht="15.6" x14ac:dyDescent="0.25">
      <c r="A567" s="185"/>
      <c r="B567" s="25"/>
      <c r="C567" s="21" t="str">
        <f>+CONCATENATE(I567," ",G567)</f>
        <v xml:space="preserve">d) </v>
      </c>
      <c r="D567" s="22"/>
      <c r="G567" s="34" t="str">
        <f>IF(J564="FIN","",LOOKUP(I563,DATOS!A:A,DATOS!M:M))</f>
        <v/>
      </c>
      <c r="I567" s="31" t="s">
        <v>43</v>
      </c>
      <c r="K567" s="16"/>
      <c r="L567" s="16"/>
      <c r="M567" s="16"/>
      <c r="N567" s="16"/>
      <c r="O567" s="16"/>
      <c r="P567" s="16"/>
      <c r="Q567" s="17" t="s">
        <v>3</v>
      </c>
      <c r="R567" s="16" t="str">
        <f>CONCATENATE(B567,Q567)</f>
        <v>D</v>
      </c>
      <c r="S567" s="16"/>
    </row>
    <row r="568" spans="1:19" ht="15.6" x14ac:dyDescent="0.25">
      <c r="A568" s="9"/>
      <c r="B568" s="26"/>
      <c r="C568" s="23"/>
      <c r="D568" s="24"/>
      <c r="J568" s="15"/>
    </row>
    <row r="569" spans="1:19" ht="15.6" x14ac:dyDescent="0.25">
      <c r="A569" s="9"/>
      <c r="B569" s="27"/>
      <c r="C569" s="19" t="str">
        <f>+CONCATENATE(K569,".- ",G569)</f>
        <v xml:space="preserve">95.- </v>
      </c>
      <c r="D569" s="20"/>
      <c r="E569" s="9"/>
      <c r="F569" s="9"/>
      <c r="G569" s="36" t="str">
        <f>IF(J570="FIN","",LOOKUP(I569,DATOS!A:A,DATOS!G:G))</f>
        <v/>
      </c>
      <c r="H569" s="36">
        <f>IF(J570="FIN",0,LOOKUP(I569,DATOS!A:A,DATOS!N:N))</f>
        <v>0</v>
      </c>
      <c r="I569" s="31">
        <f>+I563+1</f>
        <v>650</v>
      </c>
      <c r="J569" s="56">
        <f>IF(LOOKUP(I569,DATOS!A:A,DATOS!C:C)=0,J563,(LOOKUP(I569,DATOS!A:A,DATOS!C:C)))</f>
        <v>12</v>
      </c>
      <c r="K569" s="18">
        <f>+K563+1</f>
        <v>95</v>
      </c>
      <c r="L569" s="16" t="s">
        <v>31</v>
      </c>
      <c r="M569" s="16" t="s">
        <v>32</v>
      </c>
      <c r="N569" s="16" t="s">
        <v>37</v>
      </c>
      <c r="O569" s="16" t="s">
        <v>33</v>
      </c>
      <c r="P569" s="16" t="s">
        <v>34</v>
      </c>
      <c r="Q569" s="16" t="s">
        <v>35</v>
      </c>
      <c r="R569" s="16" t="str">
        <f>CONCATENATE("X",H569)</f>
        <v>X0</v>
      </c>
      <c r="S569" s="16" t="s">
        <v>36</v>
      </c>
    </row>
    <row r="570" spans="1:19" ht="15.6" x14ac:dyDescent="0.25">
      <c r="A570" s="185">
        <f>IF($E$2="X",0,IF(K571&gt;2,H569,K571))</f>
        <v>0</v>
      </c>
      <c r="B570" s="25"/>
      <c r="C570" s="21" t="str">
        <f>+CONCATENATE(I570," ",G570)</f>
        <v xml:space="preserve">a) </v>
      </c>
      <c r="D570" s="22"/>
      <c r="G570" s="34" t="str">
        <f>IF(J570="FIN","",LOOKUP(I569,DATOS!A:A,DATOS!J:J))</f>
        <v/>
      </c>
      <c r="I570" s="31" t="s">
        <v>53</v>
      </c>
      <c r="J570" s="37" t="str">
        <f>IF(J564="FIN","FIN",IF(J569=J563,"","FIN"))</f>
        <v>FIN</v>
      </c>
      <c r="K570" s="16" t="s">
        <v>5</v>
      </c>
      <c r="L570" s="16">
        <f>IF(M570&gt;0,0,P570)</f>
        <v>0</v>
      </c>
      <c r="M570" s="16">
        <f>IF(P571&gt;0,1,0)</f>
        <v>0</v>
      </c>
      <c r="N570" s="16">
        <f>IF(M570=1,-1/COUNTA(Q570:Q573),0)</f>
        <v>0</v>
      </c>
      <c r="O570" s="16">
        <f>COUNTA(B570:B573)</f>
        <v>0</v>
      </c>
      <c r="P570" s="16">
        <f>COUNTIF(R570:R573,R569)</f>
        <v>0</v>
      </c>
      <c r="Q570" s="17" t="s">
        <v>0</v>
      </c>
      <c r="R570" s="16" t="str">
        <f>CONCATENATE(B570,Q570)</f>
        <v>A</v>
      </c>
      <c r="S570" s="16">
        <f>IF(P570&gt;0,P570+O570,O570*3)</f>
        <v>0</v>
      </c>
    </row>
    <row r="571" spans="1:19" ht="15.6" x14ac:dyDescent="0.25">
      <c r="A571" s="185"/>
      <c r="B571" s="25"/>
      <c r="C571" s="21" t="str">
        <f>+CONCATENATE(I571," ",G571)</f>
        <v xml:space="preserve">b) </v>
      </c>
      <c r="D571" s="22"/>
      <c r="G571" s="34" t="str">
        <f>IF(J570="FIN","",LOOKUP(I569,DATOS!A:A,DATOS!K:K))</f>
        <v/>
      </c>
      <c r="I571" s="31" t="s">
        <v>52</v>
      </c>
      <c r="K571" s="16">
        <f>S570</f>
        <v>0</v>
      </c>
      <c r="L571" s="16"/>
      <c r="M571" s="16"/>
      <c r="N571" s="16"/>
      <c r="O571" s="16"/>
      <c r="P571" s="16">
        <f>O570-P570</f>
        <v>0</v>
      </c>
      <c r="Q571" s="17" t="s">
        <v>1</v>
      </c>
      <c r="R571" s="16" t="str">
        <f>CONCATENATE(B571,Q571)</f>
        <v>B</v>
      </c>
      <c r="S571" s="16"/>
    </row>
    <row r="572" spans="1:19" ht="15.6" x14ac:dyDescent="0.25">
      <c r="A572" s="185"/>
      <c r="B572" s="25"/>
      <c r="C572" s="21" t="str">
        <f>+CONCATENATE(I572," ",G572)</f>
        <v xml:space="preserve">c) </v>
      </c>
      <c r="D572" s="22"/>
      <c r="G572" s="34" t="str">
        <f>IF(J570="FIN","",LOOKUP(I569,DATOS!A:A,DATOS!L:L))</f>
        <v/>
      </c>
      <c r="I572" s="31" t="s">
        <v>51</v>
      </c>
      <c r="K572" s="16"/>
      <c r="L572" s="16"/>
      <c r="M572" s="16"/>
      <c r="N572" s="16"/>
      <c r="O572" s="16"/>
      <c r="P572" s="16"/>
      <c r="Q572" s="17" t="s">
        <v>2</v>
      </c>
      <c r="R572" s="16" t="str">
        <f>CONCATENATE(B572,Q572)</f>
        <v>C</v>
      </c>
      <c r="S572" s="16"/>
    </row>
    <row r="573" spans="1:19" ht="15.6" x14ac:dyDescent="0.25">
      <c r="A573" s="185"/>
      <c r="B573" s="25"/>
      <c r="C573" s="21" t="str">
        <f>+CONCATENATE(I573," ",G573)</f>
        <v xml:space="preserve">d) </v>
      </c>
      <c r="D573" s="22"/>
      <c r="G573" s="34" t="str">
        <f>IF(J570="FIN","",LOOKUP(I569,DATOS!A:A,DATOS!M:M))</f>
        <v/>
      </c>
      <c r="I573" s="31" t="s">
        <v>43</v>
      </c>
      <c r="K573" s="16"/>
      <c r="L573" s="16"/>
      <c r="M573" s="16"/>
      <c r="N573" s="16"/>
      <c r="O573" s="16"/>
      <c r="P573" s="16"/>
      <c r="Q573" s="17" t="s">
        <v>3</v>
      </c>
      <c r="R573" s="16" t="str">
        <f>CONCATENATE(B573,Q573)</f>
        <v>D</v>
      </c>
      <c r="S573" s="16"/>
    </row>
    <row r="574" spans="1:19" ht="15.6" x14ac:dyDescent="0.25">
      <c r="A574" s="9"/>
      <c r="B574" s="26"/>
      <c r="C574" s="23"/>
      <c r="D574" s="24"/>
      <c r="J574" s="15"/>
    </row>
    <row r="575" spans="1:19" ht="15.6" x14ac:dyDescent="0.25">
      <c r="A575" s="9"/>
      <c r="B575" s="27"/>
      <c r="C575" s="19" t="str">
        <f>+CONCATENATE(K575,".- ",G575)</f>
        <v xml:space="preserve">96.- </v>
      </c>
      <c r="D575" s="20"/>
      <c r="E575" s="9"/>
      <c r="F575" s="9"/>
      <c r="G575" s="36" t="str">
        <f>IF(J576="FIN","",LOOKUP(I575,DATOS!A:A,DATOS!G:G))</f>
        <v/>
      </c>
      <c r="H575" s="36">
        <f>IF(J576="FIN",0,LOOKUP(I575,DATOS!A:A,DATOS!N:N))</f>
        <v>0</v>
      </c>
      <c r="I575" s="31">
        <f>+I569+1</f>
        <v>651</v>
      </c>
      <c r="J575" s="56">
        <f>IF(LOOKUP(I575,DATOS!A:A,DATOS!C:C)=0,J569,(LOOKUP(I575,DATOS!A:A,DATOS!C:C)))</f>
        <v>12</v>
      </c>
      <c r="K575" s="18">
        <f>+K569+1</f>
        <v>96</v>
      </c>
      <c r="L575" s="16" t="s">
        <v>31</v>
      </c>
      <c r="M575" s="16" t="s">
        <v>32</v>
      </c>
      <c r="N575" s="16" t="s">
        <v>37</v>
      </c>
      <c r="O575" s="16" t="s">
        <v>33</v>
      </c>
      <c r="P575" s="16" t="s">
        <v>34</v>
      </c>
      <c r="Q575" s="16" t="s">
        <v>35</v>
      </c>
      <c r="R575" s="16" t="str">
        <f>CONCATENATE("X",H575)</f>
        <v>X0</v>
      </c>
      <c r="S575" s="16" t="s">
        <v>36</v>
      </c>
    </row>
    <row r="576" spans="1:19" ht="15.6" x14ac:dyDescent="0.25">
      <c r="A576" s="185">
        <f>IF($E$2="X",0,IF(K577&gt;2,H575,K577))</f>
        <v>0</v>
      </c>
      <c r="B576" s="25"/>
      <c r="C576" s="21" t="str">
        <f>+CONCATENATE(I576," ",G576)</f>
        <v xml:space="preserve">a) </v>
      </c>
      <c r="D576" s="22"/>
      <c r="G576" s="34" t="str">
        <f>IF(J576="FIN","",LOOKUP(I575,DATOS!A:A,DATOS!J:J))</f>
        <v/>
      </c>
      <c r="I576" s="31" t="s">
        <v>53</v>
      </c>
      <c r="J576" s="37" t="str">
        <f>IF(J570="FIN","FIN",IF(J575=J569,"","FIN"))</f>
        <v>FIN</v>
      </c>
      <c r="K576" s="16" t="s">
        <v>5</v>
      </c>
      <c r="L576" s="16">
        <f>IF(M576&gt;0,0,P576)</f>
        <v>0</v>
      </c>
      <c r="M576" s="16">
        <f>IF(P577&gt;0,1,0)</f>
        <v>0</v>
      </c>
      <c r="N576" s="16">
        <f>IF(M576=1,-1/COUNTA(Q576:Q579),0)</f>
        <v>0</v>
      </c>
      <c r="O576" s="16">
        <f>COUNTA(B576:B579)</f>
        <v>0</v>
      </c>
      <c r="P576" s="16">
        <f>COUNTIF(R576:R579,R575)</f>
        <v>0</v>
      </c>
      <c r="Q576" s="17" t="s">
        <v>0</v>
      </c>
      <c r="R576" s="16" t="str">
        <f>CONCATENATE(B576,Q576)</f>
        <v>A</v>
      </c>
      <c r="S576" s="16">
        <f>IF(P576&gt;0,P576+O576,O576*3)</f>
        <v>0</v>
      </c>
    </row>
    <row r="577" spans="1:19" ht="15.6" x14ac:dyDescent="0.25">
      <c r="A577" s="185"/>
      <c r="B577" s="25"/>
      <c r="C577" s="21" t="str">
        <f>+CONCATENATE(I577," ",G577)</f>
        <v xml:space="preserve">b) </v>
      </c>
      <c r="D577" s="22"/>
      <c r="G577" s="34" t="str">
        <f>IF(J576="FIN","",LOOKUP(I575,DATOS!A:A,DATOS!K:K))</f>
        <v/>
      </c>
      <c r="I577" s="31" t="s">
        <v>52</v>
      </c>
      <c r="K577" s="16">
        <f>S576</f>
        <v>0</v>
      </c>
      <c r="L577" s="16"/>
      <c r="M577" s="16"/>
      <c r="N577" s="16"/>
      <c r="O577" s="16"/>
      <c r="P577" s="16">
        <f>O576-P576</f>
        <v>0</v>
      </c>
      <c r="Q577" s="17" t="s">
        <v>1</v>
      </c>
      <c r="R577" s="16" t="str">
        <f>CONCATENATE(B577,Q577)</f>
        <v>B</v>
      </c>
      <c r="S577" s="16"/>
    </row>
    <row r="578" spans="1:19" ht="15.6" x14ac:dyDescent="0.25">
      <c r="A578" s="185"/>
      <c r="B578" s="25"/>
      <c r="C578" s="21" t="str">
        <f>+CONCATENATE(I578," ",G578)</f>
        <v xml:space="preserve">c) </v>
      </c>
      <c r="D578" s="22"/>
      <c r="G578" s="34" t="str">
        <f>IF(J576="FIN","",LOOKUP(I575,DATOS!A:A,DATOS!L:L))</f>
        <v/>
      </c>
      <c r="I578" s="31" t="s">
        <v>51</v>
      </c>
      <c r="K578" s="16"/>
      <c r="L578" s="16"/>
      <c r="M578" s="16"/>
      <c r="N578" s="16"/>
      <c r="O578" s="16"/>
      <c r="P578" s="16"/>
      <c r="Q578" s="17" t="s">
        <v>2</v>
      </c>
      <c r="R578" s="16" t="str">
        <f>CONCATENATE(B578,Q578)</f>
        <v>C</v>
      </c>
      <c r="S578" s="16"/>
    </row>
    <row r="579" spans="1:19" ht="15.6" x14ac:dyDescent="0.25">
      <c r="A579" s="185"/>
      <c r="B579" s="25"/>
      <c r="C579" s="21" t="str">
        <f>+CONCATENATE(I579," ",G579)</f>
        <v xml:space="preserve">d) </v>
      </c>
      <c r="D579" s="22"/>
      <c r="G579" s="34" t="str">
        <f>IF(J576="FIN","",LOOKUP(I575,DATOS!A:A,DATOS!M:M))</f>
        <v/>
      </c>
      <c r="I579" s="31" t="s">
        <v>43</v>
      </c>
      <c r="K579" s="16"/>
      <c r="L579" s="16"/>
      <c r="M579" s="16"/>
      <c r="N579" s="16"/>
      <c r="O579" s="16"/>
      <c r="P579" s="16"/>
      <c r="Q579" s="17" t="s">
        <v>3</v>
      </c>
      <c r="R579" s="16" t="str">
        <f>CONCATENATE(B579,Q579)</f>
        <v>D</v>
      </c>
      <c r="S579" s="16"/>
    </row>
    <row r="580" spans="1:19" ht="15.6" x14ac:dyDescent="0.25">
      <c r="A580" s="9"/>
      <c r="B580" s="26"/>
      <c r="C580" s="23"/>
      <c r="D580" s="24"/>
      <c r="J580" s="15"/>
    </row>
    <row r="581" spans="1:19" ht="15.6" x14ac:dyDescent="0.25">
      <c r="A581" s="9"/>
      <c r="B581" s="27"/>
      <c r="C581" s="19" t="str">
        <f>+CONCATENATE(K581,".- ",G581)</f>
        <v xml:space="preserve">97.- </v>
      </c>
      <c r="D581" s="20"/>
      <c r="E581" s="9"/>
      <c r="F581" s="9"/>
      <c r="G581" s="36" t="str">
        <f>IF(J582="FIN","",LOOKUP(I581,DATOS!A:A,DATOS!G:G))</f>
        <v/>
      </c>
      <c r="H581" s="36">
        <f>IF(J582="FIN",0,LOOKUP(I581,DATOS!A:A,DATOS!N:N))</f>
        <v>0</v>
      </c>
      <c r="I581" s="31">
        <f>+I575+1</f>
        <v>652</v>
      </c>
      <c r="J581" s="56">
        <f>IF(LOOKUP(I581,DATOS!A:A,DATOS!C:C)=0,J575,(LOOKUP(I581,DATOS!A:A,DATOS!C:C)))</f>
        <v>12</v>
      </c>
      <c r="K581" s="18">
        <f>+K575+1</f>
        <v>97</v>
      </c>
      <c r="L581" s="16" t="s">
        <v>31</v>
      </c>
      <c r="M581" s="16" t="s">
        <v>32</v>
      </c>
      <c r="N581" s="16" t="s">
        <v>37</v>
      </c>
      <c r="O581" s="16" t="s">
        <v>33</v>
      </c>
      <c r="P581" s="16" t="s">
        <v>34</v>
      </c>
      <c r="Q581" s="16" t="s">
        <v>35</v>
      </c>
      <c r="R581" s="16" t="str">
        <f>CONCATENATE("X",H581)</f>
        <v>X0</v>
      </c>
      <c r="S581" s="16" t="s">
        <v>36</v>
      </c>
    </row>
    <row r="582" spans="1:19" ht="15.6" x14ac:dyDescent="0.25">
      <c r="A582" s="185">
        <f>IF($E$2="X",0,IF(K583&gt;2,H581,K583))</f>
        <v>0</v>
      </c>
      <c r="B582" s="25"/>
      <c r="C582" s="21" t="str">
        <f>+CONCATENATE(I582," ",G582)</f>
        <v xml:space="preserve">a) </v>
      </c>
      <c r="D582" s="22"/>
      <c r="G582" s="34" t="str">
        <f>IF(J582="FIN","",LOOKUP(I581,DATOS!A:A,DATOS!J:J))</f>
        <v/>
      </c>
      <c r="I582" s="31" t="s">
        <v>53</v>
      </c>
      <c r="J582" s="37" t="str">
        <f>IF(J576="FIN","FIN",IF(J581=J575,"","FIN"))</f>
        <v>FIN</v>
      </c>
      <c r="K582" s="16" t="s">
        <v>5</v>
      </c>
      <c r="L582" s="16">
        <f>IF(M582&gt;0,0,P582)</f>
        <v>0</v>
      </c>
      <c r="M582" s="16">
        <f>IF(P583&gt;0,1,0)</f>
        <v>0</v>
      </c>
      <c r="N582" s="16">
        <f>IF(M582=1,-1/COUNTA(Q582:Q585),0)</f>
        <v>0</v>
      </c>
      <c r="O582" s="16">
        <f>COUNTA(B582:B585)</f>
        <v>0</v>
      </c>
      <c r="P582" s="16">
        <f>COUNTIF(R582:R585,R581)</f>
        <v>0</v>
      </c>
      <c r="Q582" s="17" t="s">
        <v>0</v>
      </c>
      <c r="R582" s="16" t="str">
        <f>CONCATENATE(B582,Q582)</f>
        <v>A</v>
      </c>
      <c r="S582" s="16">
        <f>IF(P582&gt;0,P582+O582,O582*3)</f>
        <v>0</v>
      </c>
    </row>
    <row r="583" spans="1:19" ht="15.6" x14ac:dyDescent="0.25">
      <c r="A583" s="185"/>
      <c r="B583" s="25"/>
      <c r="C583" s="21" t="str">
        <f>+CONCATENATE(I583," ",G583)</f>
        <v xml:space="preserve">b) </v>
      </c>
      <c r="D583" s="22"/>
      <c r="G583" s="34" t="str">
        <f>IF(J582="FIN","",LOOKUP(I581,DATOS!A:A,DATOS!K:K))</f>
        <v/>
      </c>
      <c r="I583" s="31" t="s">
        <v>52</v>
      </c>
      <c r="K583" s="16">
        <f>S582</f>
        <v>0</v>
      </c>
      <c r="L583" s="16"/>
      <c r="M583" s="16"/>
      <c r="N583" s="16"/>
      <c r="O583" s="16"/>
      <c r="P583" s="16">
        <f>O582-P582</f>
        <v>0</v>
      </c>
      <c r="Q583" s="17" t="s">
        <v>1</v>
      </c>
      <c r="R583" s="16" t="str">
        <f>CONCATENATE(B583,Q583)</f>
        <v>B</v>
      </c>
      <c r="S583" s="16"/>
    </row>
    <row r="584" spans="1:19" ht="15.6" x14ac:dyDescent="0.25">
      <c r="A584" s="185"/>
      <c r="B584" s="25"/>
      <c r="C584" s="21" t="str">
        <f>+CONCATENATE(I584," ",G584)</f>
        <v xml:space="preserve">c) </v>
      </c>
      <c r="D584" s="22"/>
      <c r="G584" s="34" t="str">
        <f>IF(J582="FIN","",LOOKUP(I581,DATOS!A:A,DATOS!L:L))</f>
        <v/>
      </c>
      <c r="I584" s="31" t="s">
        <v>51</v>
      </c>
      <c r="K584" s="16"/>
      <c r="L584" s="16"/>
      <c r="M584" s="16"/>
      <c r="N584" s="16"/>
      <c r="O584" s="16"/>
      <c r="P584" s="16"/>
      <c r="Q584" s="17" t="s">
        <v>2</v>
      </c>
      <c r="R584" s="16" t="str">
        <f>CONCATENATE(B584,Q584)</f>
        <v>C</v>
      </c>
      <c r="S584" s="16"/>
    </row>
    <row r="585" spans="1:19" ht="15.6" x14ac:dyDescent="0.25">
      <c r="A585" s="185"/>
      <c r="B585" s="25"/>
      <c r="C585" s="21" t="str">
        <f>+CONCATENATE(I585," ",G585)</f>
        <v xml:space="preserve">d) </v>
      </c>
      <c r="D585" s="22"/>
      <c r="G585" s="34" t="str">
        <f>IF(J582="FIN","",LOOKUP(I581,DATOS!A:A,DATOS!M:M))</f>
        <v/>
      </c>
      <c r="I585" s="31" t="s">
        <v>43</v>
      </c>
      <c r="K585" s="16"/>
      <c r="L585" s="16"/>
      <c r="M585" s="16"/>
      <c r="N585" s="16"/>
      <c r="O585" s="16"/>
      <c r="P585" s="16"/>
      <c r="Q585" s="17" t="s">
        <v>3</v>
      </c>
      <c r="R585" s="16" t="str">
        <f>CONCATENATE(B585,Q585)</f>
        <v>D</v>
      </c>
      <c r="S585" s="16"/>
    </row>
    <row r="586" spans="1:19" ht="15.6" x14ac:dyDescent="0.25">
      <c r="A586" s="9"/>
      <c r="B586" s="26"/>
      <c r="C586" s="23"/>
      <c r="D586" s="24"/>
      <c r="J586" s="15"/>
    </row>
    <row r="587" spans="1:19" ht="15.6" x14ac:dyDescent="0.25">
      <c r="A587" s="9"/>
      <c r="B587" s="27"/>
      <c r="C587" s="19" t="str">
        <f>+CONCATENATE(K587,".- ",G587)</f>
        <v xml:space="preserve">98.- </v>
      </c>
      <c r="D587" s="20"/>
      <c r="E587" s="9"/>
      <c r="F587" s="9"/>
      <c r="G587" s="36" t="str">
        <f>IF(J588="FIN","",LOOKUP(I587,DATOS!A:A,DATOS!G:G))</f>
        <v/>
      </c>
      <c r="H587" s="36">
        <f>IF(J588="FIN",0,LOOKUP(I587,DATOS!A:A,DATOS!N:N))</f>
        <v>0</v>
      </c>
      <c r="I587" s="31">
        <f>+I581+1</f>
        <v>653</v>
      </c>
      <c r="J587" s="56">
        <f>IF(LOOKUP(I587,DATOS!A:A,DATOS!C:C)=0,J581,(LOOKUP(I587,DATOS!A:A,DATOS!C:C)))</f>
        <v>12</v>
      </c>
      <c r="K587" s="18">
        <f>+K581+1</f>
        <v>98</v>
      </c>
      <c r="L587" s="16" t="s">
        <v>31</v>
      </c>
      <c r="M587" s="16" t="s">
        <v>32</v>
      </c>
      <c r="N587" s="16" t="s">
        <v>37</v>
      </c>
      <c r="O587" s="16" t="s">
        <v>33</v>
      </c>
      <c r="P587" s="16" t="s">
        <v>34</v>
      </c>
      <c r="Q587" s="16" t="s">
        <v>35</v>
      </c>
      <c r="R587" s="16" t="str">
        <f>CONCATENATE("X",H587)</f>
        <v>X0</v>
      </c>
      <c r="S587" s="16" t="s">
        <v>36</v>
      </c>
    </row>
    <row r="588" spans="1:19" ht="15.6" x14ac:dyDescent="0.25">
      <c r="A588" s="185">
        <f>IF($E$2="X",0,IF(K589&gt;2,H587,K589))</f>
        <v>0</v>
      </c>
      <c r="B588" s="25"/>
      <c r="C588" s="21" t="str">
        <f>+CONCATENATE(I588," ",G588)</f>
        <v xml:space="preserve">a) </v>
      </c>
      <c r="D588" s="22"/>
      <c r="G588" s="34" t="str">
        <f>IF(J588="FIN","",LOOKUP(I587,DATOS!A:A,DATOS!J:J))</f>
        <v/>
      </c>
      <c r="I588" s="31" t="s">
        <v>53</v>
      </c>
      <c r="J588" s="37" t="str">
        <f>IF(J582="FIN","FIN",IF(J587=J581,"","FIN"))</f>
        <v>FIN</v>
      </c>
      <c r="K588" s="16" t="s">
        <v>5</v>
      </c>
      <c r="L588" s="16">
        <f>IF(M588&gt;0,0,P588)</f>
        <v>0</v>
      </c>
      <c r="M588" s="16">
        <f>IF(P589&gt;0,1,0)</f>
        <v>0</v>
      </c>
      <c r="N588" s="16">
        <f>IF(M588=1,-1/COUNTA(Q588:Q591),0)</f>
        <v>0</v>
      </c>
      <c r="O588" s="16">
        <f>COUNTA(B588:B591)</f>
        <v>0</v>
      </c>
      <c r="P588" s="16">
        <f>COUNTIF(R588:R591,R587)</f>
        <v>0</v>
      </c>
      <c r="Q588" s="17" t="s">
        <v>0</v>
      </c>
      <c r="R588" s="16" t="str">
        <f>CONCATENATE(B588,Q588)</f>
        <v>A</v>
      </c>
      <c r="S588" s="16">
        <f>IF(P588&gt;0,P588+O588,O588*3)</f>
        <v>0</v>
      </c>
    </row>
    <row r="589" spans="1:19" ht="15.6" x14ac:dyDescent="0.25">
      <c r="A589" s="185"/>
      <c r="B589" s="25"/>
      <c r="C589" s="21" t="str">
        <f>+CONCATENATE(I589," ",G589)</f>
        <v xml:space="preserve">b) </v>
      </c>
      <c r="D589" s="22"/>
      <c r="G589" s="34" t="str">
        <f>IF(J588="FIN","",LOOKUP(I587,DATOS!A:A,DATOS!K:K))</f>
        <v/>
      </c>
      <c r="I589" s="31" t="s">
        <v>52</v>
      </c>
      <c r="K589" s="16">
        <f>S588</f>
        <v>0</v>
      </c>
      <c r="L589" s="16"/>
      <c r="M589" s="16"/>
      <c r="N589" s="16"/>
      <c r="O589" s="16"/>
      <c r="P589" s="16">
        <f>O588-P588</f>
        <v>0</v>
      </c>
      <c r="Q589" s="17" t="s">
        <v>1</v>
      </c>
      <c r="R589" s="16" t="str">
        <f>CONCATENATE(B589,Q589)</f>
        <v>B</v>
      </c>
      <c r="S589" s="16"/>
    </row>
    <row r="590" spans="1:19" ht="15.6" x14ac:dyDescent="0.25">
      <c r="A590" s="185"/>
      <c r="B590" s="25"/>
      <c r="C590" s="21" t="str">
        <f>+CONCATENATE(I590," ",G590)</f>
        <v xml:space="preserve">c) </v>
      </c>
      <c r="D590" s="22"/>
      <c r="G590" s="34" t="str">
        <f>IF(J588="FIN","",LOOKUP(I587,DATOS!A:A,DATOS!L:L))</f>
        <v/>
      </c>
      <c r="I590" s="31" t="s">
        <v>51</v>
      </c>
      <c r="K590" s="16"/>
      <c r="L590" s="16"/>
      <c r="M590" s="16"/>
      <c r="N590" s="16"/>
      <c r="O590" s="16"/>
      <c r="P590" s="16"/>
      <c r="Q590" s="17" t="s">
        <v>2</v>
      </c>
      <c r="R590" s="16" t="str">
        <f>CONCATENATE(B590,Q590)</f>
        <v>C</v>
      </c>
      <c r="S590" s="16"/>
    </row>
    <row r="591" spans="1:19" ht="15.6" x14ac:dyDescent="0.25">
      <c r="A591" s="185"/>
      <c r="B591" s="25"/>
      <c r="C591" s="21" t="str">
        <f>+CONCATENATE(I591," ",G591)</f>
        <v xml:space="preserve">d) </v>
      </c>
      <c r="D591" s="22"/>
      <c r="G591" s="34" t="str">
        <f>IF(J588="FIN","",LOOKUP(I587,DATOS!A:A,DATOS!M:M))</f>
        <v/>
      </c>
      <c r="I591" s="31" t="s">
        <v>43</v>
      </c>
      <c r="K591" s="16"/>
      <c r="L591" s="16"/>
      <c r="M591" s="16"/>
      <c r="N591" s="16"/>
      <c r="O591" s="16"/>
      <c r="P591" s="16"/>
      <c r="Q591" s="17" t="s">
        <v>3</v>
      </c>
      <c r="R591" s="16" t="str">
        <f>CONCATENATE(B591,Q591)</f>
        <v>D</v>
      </c>
      <c r="S591" s="16"/>
    </row>
    <row r="592" spans="1:19" ht="15.6" x14ac:dyDescent="0.25">
      <c r="A592" s="9"/>
      <c r="B592" s="26"/>
      <c r="C592" s="23"/>
      <c r="D592" s="24"/>
      <c r="J592" s="15"/>
    </row>
    <row r="593" spans="1:19" ht="15.6" x14ac:dyDescent="0.25">
      <c r="A593" s="9"/>
      <c r="B593" s="27"/>
      <c r="C593" s="19" t="str">
        <f>+CONCATENATE(K593,".- ",G593)</f>
        <v xml:space="preserve">99.- </v>
      </c>
      <c r="D593" s="20"/>
      <c r="E593" s="9"/>
      <c r="F593" s="9"/>
      <c r="G593" s="36" t="str">
        <f>IF(J594="FIN","",LOOKUP(I593,DATOS!A:A,DATOS!G:G))</f>
        <v/>
      </c>
      <c r="H593" s="36">
        <f>IF(J594="FIN",0,LOOKUP(I593,DATOS!A:A,DATOS!N:N))</f>
        <v>0</v>
      </c>
      <c r="I593" s="31">
        <f>+I587+1</f>
        <v>654</v>
      </c>
      <c r="J593" s="56" t="str">
        <f>IF(LOOKUP(I593,DATOS!A:A,DATOS!C:C)=0,J587,(LOOKUP(I593,DATOS!A:A,DATOS!C:C)))</f>
        <v>FIN</v>
      </c>
      <c r="K593" s="18">
        <f>+K587+1</f>
        <v>99</v>
      </c>
      <c r="L593" s="16" t="s">
        <v>31</v>
      </c>
      <c r="M593" s="16" t="s">
        <v>32</v>
      </c>
      <c r="N593" s="16" t="s">
        <v>37</v>
      </c>
      <c r="O593" s="16" t="s">
        <v>33</v>
      </c>
      <c r="P593" s="16" t="s">
        <v>34</v>
      </c>
      <c r="Q593" s="16" t="s">
        <v>35</v>
      </c>
      <c r="R593" s="16" t="str">
        <f>CONCATENATE("X",H593)</f>
        <v>X0</v>
      </c>
      <c r="S593" s="16" t="s">
        <v>36</v>
      </c>
    </row>
    <row r="594" spans="1:19" ht="15.6" x14ac:dyDescent="0.25">
      <c r="A594" s="185">
        <f>IF($E$2="X",0,IF(K595&gt;2,H593,K595))</f>
        <v>0</v>
      </c>
      <c r="B594" s="25"/>
      <c r="C594" s="21" t="str">
        <f>+CONCATENATE(I594," ",G594)</f>
        <v xml:space="preserve">a) </v>
      </c>
      <c r="D594" s="22"/>
      <c r="G594" s="34" t="str">
        <f>IF(J594="FIN","",LOOKUP(I593,DATOS!A:A,DATOS!J:J))</f>
        <v/>
      </c>
      <c r="I594" s="31" t="s">
        <v>53</v>
      </c>
      <c r="J594" s="37" t="str">
        <f>IF(J588="FIN","FIN",IF(J593=J587,"","FIN"))</f>
        <v>FIN</v>
      </c>
      <c r="K594" s="16" t="s">
        <v>5</v>
      </c>
      <c r="L594" s="16">
        <f>IF(M594&gt;0,0,P594)</f>
        <v>0</v>
      </c>
      <c r="M594" s="16">
        <f>IF(P595&gt;0,1,0)</f>
        <v>0</v>
      </c>
      <c r="N594" s="16">
        <f>IF(M594=1,-1/COUNTA(Q594:Q597),0)</f>
        <v>0</v>
      </c>
      <c r="O594" s="16">
        <f>COUNTA(B594:B597)</f>
        <v>0</v>
      </c>
      <c r="P594" s="16">
        <f>COUNTIF(R594:R597,R593)</f>
        <v>0</v>
      </c>
      <c r="Q594" s="17" t="s">
        <v>0</v>
      </c>
      <c r="R594" s="16" t="str">
        <f>CONCATENATE(B594,Q594)</f>
        <v>A</v>
      </c>
      <c r="S594" s="16">
        <f>IF(P594&gt;0,P594+O594,O594*3)</f>
        <v>0</v>
      </c>
    </row>
    <row r="595" spans="1:19" ht="15.6" x14ac:dyDescent="0.25">
      <c r="A595" s="185"/>
      <c r="B595" s="25"/>
      <c r="C595" s="21" t="str">
        <f>+CONCATENATE(I595," ",G595)</f>
        <v xml:space="preserve">b) </v>
      </c>
      <c r="D595" s="22"/>
      <c r="G595" s="34" t="str">
        <f>IF(J594="FIN","",LOOKUP(I593,DATOS!A:A,DATOS!K:K))</f>
        <v/>
      </c>
      <c r="I595" s="31" t="s">
        <v>52</v>
      </c>
      <c r="K595" s="16">
        <f>S594</f>
        <v>0</v>
      </c>
      <c r="L595" s="16"/>
      <c r="M595" s="16"/>
      <c r="N595" s="16"/>
      <c r="O595" s="16"/>
      <c r="P595" s="16">
        <f>O594-P594</f>
        <v>0</v>
      </c>
      <c r="Q595" s="17" t="s">
        <v>1</v>
      </c>
      <c r="R595" s="16" t="str">
        <f>CONCATENATE(B595,Q595)</f>
        <v>B</v>
      </c>
      <c r="S595" s="16"/>
    </row>
    <row r="596" spans="1:19" ht="15.6" x14ac:dyDescent="0.25">
      <c r="A596" s="185"/>
      <c r="B596" s="25"/>
      <c r="C596" s="21" t="str">
        <f>+CONCATENATE(I596," ",G596)</f>
        <v xml:space="preserve">c) </v>
      </c>
      <c r="D596" s="22"/>
      <c r="G596" s="34" t="str">
        <f>IF(J594="FIN","",LOOKUP(I593,DATOS!A:A,DATOS!L:L))</f>
        <v/>
      </c>
      <c r="I596" s="31" t="s">
        <v>51</v>
      </c>
      <c r="K596" s="16"/>
      <c r="L596" s="16"/>
      <c r="M596" s="16"/>
      <c r="N596" s="16"/>
      <c r="O596" s="16"/>
      <c r="P596" s="16"/>
      <c r="Q596" s="17" t="s">
        <v>2</v>
      </c>
      <c r="R596" s="16" t="str">
        <f>CONCATENATE(B596,Q596)</f>
        <v>C</v>
      </c>
      <c r="S596" s="16"/>
    </row>
    <row r="597" spans="1:19" ht="15.6" x14ac:dyDescent="0.25">
      <c r="A597" s="185"/>
      <c r="B597" s="25"/>
      <c r="C597" s="21" t="str">
        <f>+CONCATENATE(I597," ",G597)</f>
        <v xml:space="preserve">d) </v>
      </c>
      <c r="D597" s="22"/>
      <c r="G597" s="34" t="str">
        <f>IF(J594="FIN","",LOOKUP(I593,DATOS!A:A,DATOS!M:M))</f>
        <v/>
      </c>
      <c r="I597" s="31" t="s">
        <v>43</v>
      </c>
      <c r="K597" s="16"/>
      <c r="L597" s="16"/>
      <c r="M597" s="16"/>
      <c r="N597" s="16"/>
      <c r="O597" s="16"/>
      <c r="P597" s="16"/>
      <c r="Q597" s="17" t="s">
        <v>3</v>
      </c>
      <c r="R597" s="16" t="str">
        <f>CONCATENATE(B597,Q597)</f>
        <v>D</v>
      </c>
      <c r="S597" s="16"/>
    </row>
    <row r="598" spans="1:19" ht="15.6" x14ac:dyDescent="0.25">
      <c r="A598" s="9"/>
      <c r="B598" s="26"/>
      <c r="C598" s="23"/>
      <c r="D598" s="24"/>
      <c r="J598" s="15"/>
    </row>
    <row r="599" spans="1:19" ht="15.6" x14ac:dyDescent="0.25">
      <c r="A599" s="9"/>
      <c r="B599" s="27"/>
      <c r="C599" s="19" t="str">
        <f>+CONCATENATE(K599,".- ",G599)</f>
        <v xml:space="preserve">100.- </v>
      </c>
      <c r="D599" s="20"/>
      <c r="E599" s="9"/>
      <c r="F599" s="9"/>
      <c r="G599" s="36" t="str">
        <f>IF(J600="FIN","",LOOKUP(I599,DATOS!A:A,DATOS!G:G))</f>
        <v/>
      </c>
      <c r="H599" s="36">
        <f>IF(J600="FIN",0,LOOKUP(I599,DATOS!A:A,DATOS!N:N))</f>
        <v>0</v>
      </c>
      <c r="I599" s="31">
        <f>+I593+1</f>
        <v>655</v>
      </c>
      <c r="J599" s="56" t="str">
        <f>IF(LOOKUP(I599,DATOS!A:A,DATOS!C:C)=0,J593,(LOOKUP(I599,DATOS!A:A,DATOS!C:C)))</f>
        <v>FIN</v>
      </c>
      <c r="K599" s="18">
        <f>+K593+1</f>
        <v>100</v>
      </c>
      <c r="L599" s="16" t="s">
        <v>31</v>
      </c>
      <c r="M599" s="16" t="s">
        <v>32</v>
      </c>
      <c r="N599" s="16" t="s">
        <v>37</v>
      </c>
      <c r="O599" s="16" t="s">
        <v>33</v>
      </c>
      <c r="P599" s="16" t="s">
        <v>34</v>
      </c>
      <c r="Q599" s="16" t="s">
        <v>35</v>
      </c>
      <c r="R599" s="16" t="str">
        <f>CONCATENATE("X",H599)</f>
        <v>X0</v>
      </c>
      <c r="S599" s="16" t="s">
        <v>36</v>
      </c>
    </row>
    <row r="600" spans="1:19" ht="15.6" x14ac:dyDescent="0.25">
      <c r="A600" s="185">
        <f>IF($E$2="X",0,IF(K601&gt;2,H599,K601))</f>
        <v>0</v>
      </c>
      <c r="B600" s="25"/>
      <c r="C600" s="21" t="str">
        <f>+CONCATENATE(I600," ",G600)</f>
        <v xml:space="preserve">a) </v>
      </c>
      <c r="D600" s="22"/>
      <c r="G600" s="34" t="str">
        <f>IF(J600="FIN","",LOOKUP(I599,DATOS!A:A,DATOS!J:J))</f>
        <v/>
      </c>
      <c r="I600" s="31" t="s">
        <v>53</v>
      </c>
      <c r="J600" s="37" t="str">
        <f>IF(J594="FIN","FIN",IF(J599=J593,"","FIN"))</f>
        <v>FIN</v>
      </c>
      <c r="K600" s="16" t="s">
        <v>5</v>
      </c>
      <c r="L600" s="16">
        <f>IF(M600&gt;0,0,P600)</f>
        <v>0</v>
      </c>
      <c r="M600" s="16">
        <f>IF(P601&gt;0,1,0)</f>
        <v>0</v>
      </c>
      <c r="N600" s="16">
        <f>IF(M600=1,-1/COUNTA(Q600:Q603),0)</f>
        <v>0</v>
      </c>
      <c r="O600" s="16">
        <f>COUNTA(B600:B603)</f>
        <v>0</v>
      </c>
      <c r="P600" s="16">
        <f>COUNTIF(R600:R603,R599)</f>
        <v>0</v>
      </c>
      <c r="Q600" s="17" t="s">
        <v>0</v>
      </c>
      <c r="R600" s="16" t="str">
        <f>CONCATENATE(B600,Q600)</f>
        <v>A</v>
      </c>
      <c r="S600" s="16">
        <f>IF(P600&gt;0,P600+O600,O600*3)</f>
        <v>0</v>
      </c>
    </row>
    <row r="601" spans="1:19" ht="15.6" x14ac:dyDescent="0.25">
      <c r="A601" s="185"/>
      <c r="B601" s="25"/>
      <c r="C601" s="21" t="str">
        <f>+CONCATENATE(I601," ",G601)</f>
        <v xml:space="preserve">b) </v>
      </c>
      <c r="D601" s="22"/>
      <c r="G601" s="34" t="str">
        <f>IF(J600="FIN","",LOOKUP(I599,DATOS!A:A,DATOS!K:K))</f>
        <v/>
      </c>
      <c r="I601" s="31" t="s">
        <v>52</v>
      </c>
      <c r="K601" s="16">
        <f>S600</f>
        <v>0</v>
      </c>
      <c r="L601" s="16"/>
      <c r="M601" s="16"/>
      <c r="N601" s="16"/>
      <c r="O601" s="16"/>
      <c r="P601" s="16">
        <f>O600-P600</f>
        <v>0</v>
      </c>
      <c r="Q601" s="17" t="s">
        <v>1</v>
      </c>
      <c r="R601" s="16" t="str">
        <f>CONCATENATE(B601,Q601)</f>
        <v>B</v>
      </c>
      <c r="S601" s="16"/>
    </row>
    <row r="602" spans="1:19" ht="15.6" x14ac:dyDescent="0.25">
      <c r="A602" s="185"/>
      <c r="B602" s="25"/>
      <c r="C602" s="21" t="str">
        <f>+CONCATENATE(I602," ",G602)</f>
        <v xml:space="preserve">c) </v>
      </c>
      <c r="D602" s="22"/>
      <c r="G602" s="34" t="str">
        <f>IF(J600="FIN","",LOOKUP(I599,DATOS!A:A,DATOS!L:L))</f>
        <v/>
      </c>
      <c r="I602" s="31" t="s">
        <v>51</v>
      </c>
      <c r="K602" s="16"/>
      <c r="L602" s="16"/>
      <c r="M602" s="16"/>
      <c r="N602" s="16"/>
      <c r="O602" s="16"/>
      <c r="P602" s="16"/>
      <c r="Q602" s="17" t="s">
        <v>2</v>
      </c>
      <c r="R602" s="16" t="str">
        <f>CONCATENATE(B602,Q602)</f>
        <v>C</v>
      </c>
      <c r="S602" s="16"/>
    </row>
    <row r="603" spans="1:19" ht="15.6" x14ac:dyDescent="0.25">
      <c r="A603" s="185"/>
      <c r="B603" s="25"/>
      <c r="C603" s="21" t="str">
        <f>+CONCATENATE(I603," ",G603)</f>
        <v xml:space="preserve">d) </v>
      </c>
      <c r="D603" s="22"/>
      <c r="G603" s="34" t="str">
        <f>IF(J600="FIN","",LOOKUP(I599,DATOS!A:A,DATOS!M:M))</f>
        <v/>
      </c>
      <c r="I603" s="31" t="s">
        <v>43</v>
      </c>
      <c r="K603" s="16"/>
      <c r="L603" s="16"/>
      <c r="M603" s="16"/>
      <c r="N603" s="16"/>
      <c r="O603" s="16"/>
      <c r="P603" s="16"/>
      <c r="Q603" s="17" t="s">
        <v>3</v>
      </c>
      <c r="R603" s="16" t="str">
        <f>CONCATENATE(B603,Q603)</f>
        <v>D</v>
      </c>
      <c r="S603" s="16"/>
    </row>
    <row r="604" spans="1:19" ht="15.6" x14ac:dyDescent="0.25">
      <c r="A604" s="9"/>
      <c r="B604" s="51"/>
      <c r="C604" s="23"/>
      <c r="D604" s="24"/>
      <c r="J604" s="15"/>
    </row>
    <row r="605" spans="1:19" ht="15" hidden="1" customHeight="1" x14ac:dyDescent="0.25"/>
    <row r="606" spans="1:19" ht="15" hidden="1" customHeight="1" x14ac:dyDescent="0.25"/>
    <row r="607" spans="1:19" ht="15" hidden="1" customHeight="1" x14ac:dyDescent="0.25"/>
    <row r="608" spans="1:19" ht="15" hidden="1" customHeight="1" x14ac:dyDescent="0.25"/>
    <row r="609" ht="15" hidden="1" customHeight="1" x14ac:dyDescent="0.25"/>
    <row r="610" ht="15.6" hidden="1" x14ac:dyDescent="0.25"/>
    <row r="611" ht="15.6" hidden="1" x14ac:dyDescent="0.25"/>
    <row r="612" ht="15.6" hidden="1" x14ac:dyDescent="0.25"/>
    <row r="613" ht="15.6" hidden="1" x14ac:dyDescent="0.25"/>
    <row r="614" ht="15.6" hidden="1" x14ac:dyDescent="0.25"/>
    <row r="615" ht="15.6" hidden="1" x14ac:dyDescent="0.25"/>
    <row r="616" ht="15.6" hidden="1" x14ac:dyDescent="0.25"/>
    <row r="617" ht="15.6" hidden="1" x14ac:dyDescent="0.25"/>
    <row r="618" ht="15.6" hidden="1" x14ac:dyDescent="0.25"/>
    <row r="619" ht="15.6" hidden="1" x14ac:dyDescent="0.25"/>
    <row r="620" ht="15.6" hidden="1" x14ac:dyDescent="0.25"/>
    <row r="621" ht="15.6" hidden="1" x14ac:dyDescent="0.25"/>
    <row r="622" ht="15.6" hidden="1" x14ac:dyDescent="0.25"/>
    <row r="623" ht="15.6" hidden="1" x14ac:dyDescent="0.25"/>
    <row r="624" ht="15.6" hidden="1" x14ac:dyDescent="0.25"/>
    <row r="625" ht="15.6" hidden="1" x14ac:dyDescent="0.25"/>
    <row r="626" ht="15.6" hidden="1" x14ac:dyDescent="0.25"/>
    <row r="627" ht="15.6" hidden="1" x14ac:dyDescent="0.25"/>
    <row r="628" ht="15.6" hidden="1" x14ac:dyDescent="0.25"/>
    <row r="629" ht="15.6" hidden="1" x14ac:dyDescent="0.25"/>
    <row r="630" ht="15.6" hidden="1" x14ac:dyDescent="0.25"/>
    <row r="631" ht="15.6" hidden="1" x14ac:dyDescent="0.25"/>
    <row r="632" ht="15.6" hidden="1" x14ac:dyDescent="0.25"/>
    <row r="633" ht="15.6" hidden="1" x14ac:dyDescent="0.25"/>
    <row r="634" ht="15.6" hidden="1" x14ac:dyDescent="0.25"/>
    <row r="635" ht="15.6" hidden="1" x14ac:dyDescent="0.25"/>
    <row r="636" ht="15.6" hidden="1" x14ac:dyDescent="0.25"/>
    <row r="637" ht="15.6" hidden="1" x14ac:dyDescent="0.25"/>
    <row r="638" ht="15.6" hidden="1" x14ac:dyDescent="0.25"/>
    <row r="639" ht="15.6" hidden="1" x14ac:dyDescent="0.25"/>
    <row r="640" ht="15.6" hidden="1" x14ac:dyDescent="0.25"/>
    <row r="641" ht="15.6" hidden="1" x14ac:dyDescent="0.25"/>
    <row r="642" ht="15.6" hidden="1" x14ac:dyDescent="0.25"/>
    <row r="643" ht="15.6" hidden="1" x14ac:dyDescent="0.25"/>
    <row r="644" ht="15.6" hidden="1" x14ac:dyDescent="0.25"/>
    <row r="645" ht="15.6" hidden="1" x14ac:dyDescent="0.25"/>
    <row r="646" ht="15.6" hidden="1" x14ac:dyDescent="0.25"/>
    <row r="647" ht="15.6" hidden="1" x14ac:dyDescent="0.25"/>
    <row r="648" ht="15.6" hidden="1" x14ac:dyDescent="0.25"/>
    <row r="649" ht="15.6" hidden="1" x14ac:dyDescent="0.25"/>
    <row r="650" ht="15.6" hidden="1" x14ac:dyDescent="0.25"/>
    <row r="651" ht="15.6" hidden="1" x14ac:dyDescent="0.25"/>
    <row r="652" ht="15.6" hidden="1" x14ac:dyDescent="0.25"/>
    <row r="653" ht="15.6" hidden="1" x14ac:dyDescent="0.25"/>
    <row r="654" ht="15.6" hidden="1" x14ac:dyDescent="0.25"/>
    <row r="655" ht="15.6" hidden="1" x14ac:dyDescent="0.25"/>
    <row r="656" ht="15.6" hidden="1" x14ac:dyDescent="0.25"/>
    <row r="657" ht="15.6" hidden="1" x14ac:dyDescent="0.25"/>
    <row r="658" ht="15.6" hidden="1" x14ac:dyDescent="0.25"/>
    <row r="659" ht="15.6" hidden="1" x14ac:dyDescent="0.25"/>
    <row r="660" ht="15.6" hidden="1" x14ac:dyDescent="0.25"/>
    <row r="661" ht="15.6" hidden="1" x14ac:dyDescent="0.25"/>
    <row r="662" ht="15.6" hidden="1" x14ac:dyDescent="0.25"/>
    <row r="663" ht="15.6" hidden="1" x14ac:dyDescent="0.25"/>
    <row r="664" ht="15.6" hidden="1" x14ac:dyDescent="0.25"/>
    <row r="665" ht="15.6" hidden="1" x14ac:dyDescent="0.25"/>
    <row r="666" ht="15.6" hidden="1" x14ac:dyDescent="0.25"/>
    <row r="667" ht="15.6" hidden="1" x14ac:dyDescent="0.25"/>
    <row r="668" ht="15.6" hidden="1" x14ac:dyDescent="0.25"/>
    <row r="669" ht="15.6" hidden="1" x14ac:dyDescent="0.25"/>
    <row r="670" ht="15.6" hidden="1" x14ac:dyDescent="0.25"/>
    <row r="671" ht="15.6" hidden="1" x14ac:dyDescent="0.25"/>
    <row r="672" ht="15.6" hidden="1" x14ac:dyDescent="0.25"/>
    <row r="673" ht="15.6" hidden="1" x14ac:dyDescent="0.25"/>
    <row r="674" ht="15.6" hidden="1" x14ac:dyDescent="0.25"/>
    <row r="675" ht="15.6" hidden="1" x14ac:dyDescent="0.25"/>
    <row r="676" ht="15.6" hidden="1" x14ac:dyDescent="0.25"/>
    <row r="677" ht="15.6" hidden="1" x14ac:dyDescent="0.25"/>
    <row r="678" ht="15.6" hidden="1" x14ac:dyDescent="0.25"/>
    <row r="679" ht="15.6" hidden="1" x14ac:dyDescent="0.25"/>
    <row r="680" ht="15.6" hidden="1" x14ac:dyDescent="0.25"/>
    <row r="681" ht="15.6" hidden="1" x14ac:dyDescent="0.25"/>
    <row r="682" ht="15.6" hidden="1" x14ac:dyDescent="0.25"/>
    <row r="683" ht="15.6" hidden="1" x14ac:dyDescent="0.25"/>
    <row r="684" ht="15.6" hidden="1" x14ac:dyDescent="0.25"/>
    <row r="685" ht="15.6" hidden="1" x14ac:dyDescent="0.25"/>
    <row r="686" ht="15.6" hidden="1" x14ac:dyDescent="0.25"/>
    <row r="687" ht="15.6" hidden="1" x14ac:dyDescent="0.25"/>
    <row r="688" ht="15.6" hidden="1" x14ac:dyDescent="0.25"/>
    <row r="689" ht="15.6" hidden="1" x14ac:dyDescent="0.25"/>
    <row r="690" ht="15.6" hidden="1" x14ac:dyDescent="0.25"/>
    <row r="691" ht="15.6" hidden="1" x14ac:dyDescent="0.25"/>
    <row r="692" ht="15.6" hidden="1" x14ac:dyDescent="0.25"/>
    <row r="693" ht="15.6" hidden="1" x14ac:dyDescent="0.25"/>
    <row r="694" ht="15.6" hidden="1" x14ac:dyDescent="0.25"/>
    <row r="695" ht="15.6" hidden="1" x14ac:dyDescent="0.25"/>
    <row r="696" ht="15.6" hidden="1" x14ac:dyDescent="0.25"/>
    <row r="697" ht="15.6" hidden="1" x14ac:dyDescent="0.25"/>
    <row r="698" ht="15.6" hidden="1" x14ac:dyDescent="0.25"/>
    <row r="699" ht="15.6" hidden="1" x14ac:dyDescent="0.25"/>
    <row r="700" ht="15.6" hidden="1" x14ac:dyDescent="0.25"/>
    <row r="701" ht="15.6" hidden="1" x14ac:dyDescent="0.25"/>
    <row r="702" ht="15.6" hidden="1" x14ac:dyDescent="0.25"/>
    <row r="703" ht="15.6" hidden="1" x14ac:dyDescent="0.25"/>
    <row r="704" ht="15.6" hidden="1" x14ac:dyDescent="0.25"/>
    <row r="705" ht="15.6" hidden="1" x14ac:dyDescent="0.25"/>
    <row r="706" ht="15.6" hidden="1" x14ac:dyDescent="0.25"/>
    <row r="707" ht="15.6" hidden="1" x14ac:dyDescent="0.25"/>
    <row r="708" ht="15.6" hidden="1" x14ac:dyDescent="0.25"/>
    <row r="709" ht="15.6" hidden="1" x14ac:dyDescent="0.25"/>
    <row r="710" ht="15.6" hidden="1" x14ac:dyDescent="0.25"/>
    <row r="711" ht="15.6" hidden="1" x14ac:dyDescent="0.25"/>
    <row r="712" ht="15.6" hidden="1" x14ac:dyDescent="0.25"/>
    <row r="713" ht="15.6" hidden="1" x14ac:dyDescent="0.25"/>
    <row r="714" ht="15.6" hidden="1" x14ac:dyDescent="0.25"/>
    <row r="715" ht="15.6" hidden="1" x14ac:dyDescent="0.25"/>
    <row r="716" ht="15.6" hidden="1" x14ac:dyDescent="0.25"/>
    <row r="717" ht="15.6" hidden="1" x14ac:dyDescent="0.25"/>
    <row r="718" ht="15.6" hidden="1" x14ac:dyDescent="0.25"/>
    <row r="719" ht="15.6" hidden="1" x14ac:dyDescent="0.25"/>
    <row r="720" ht="15.6" hidden="1" x14ac:dyDescent="0.25"/>
    <row r="721" ht="15.6" hidden="1" x14ac:dyDescent="0.25"/>
    <row r="722" ht="15.6" hidden="1" x14ac:dyDescent="0.25"/>
    <row r="723" ht="15.6" hidden="1" x14ac:dyDescent="0.25"/>
    <row r="724" ht="15.6" hidden="1" x14ac:dyDescent="0.25"/>
    <row r="725" ht="15.6" hidden="1" x14ac:dyDescent="0.25"/>
    <row r="726" ht="15.6" hidden="1" x14ac:dyDescent="0.25"/>
    <row r="727" ht="15.6" hidden="1" x14ac:dyDescent="0.25"/>
    <row r="728" ht="15.6" hidden="1" x14ac:dyDescent="0.25"/>
    <row r="729" ht="15.6" hidden="1" x14ac:dyDescent="0.25"/>
    <row r="730" ht="15.6" hidden="1" x14ac:dyDescent="0.25"/>
    <row r="731" ht="15.6" hidden="1" x14ac:dyDescent="0.25"/>
    <row r="732" ht="15.6" hidden="1" x14ac:dyDescent="0.25"/>
    <row r="733" ht="15.6" hidden="1" x14ac:dyDescent="0.25"/>
    <row r="734" ht="15.6" hidden="1" x14ac:dyDescent="0.25"/>
    <row r="735" ht="15.6" hidden="1" x14ac:dyDescent="0.25"/>
    <row r="736" ht="15.6" hidden="1" x14ac:dyDescent="0.25"/>
    <row r="737" ht="15.6" hidden="1" x14ac:dyDescent="0.25"/>
    <row r="738" ht="15.6" hidden="1" x14ac:dyDescent="0.25"/>
    <row r="739" ht="15.6" hidden="1" x14ac:dyDescent="0.25"/>
    <row r="740" ht="15.6" hidden="1" x14ac:dyDescent="0.25"/>
    <row r="741" ht="15.6" hidden="1" x14ac:dyDescent="0.25"/>
    <row r="742" ht="15.6" hidden="1" x14ac:dyDescent="0.25"/>
    <row r="743" ht="15.6" hidden="1" x14ac:dyDescent="0.25"/>
    <row r="744" ht="15.6" hidden="1" x14ac:dyDescent="0.25"/>
    <row r="745" ht="15.6" hidden="1" x14ac:dyDescent="0.25"/>
    <row r="746" ht="15.6" hidden="1" x14ac:dyDescent="0.25"/>
    <row r="747" ht="15.6" hidden="1" x14ac:dyDescent="0.25"/>
    <row r="748" ht="15.6" hidden="1" x14ac:dyDescent="0.25"/>
    <row r="749" ht="15.6" hidden="1" x14ac:dyDescent="0.25"/>
    <row r="750" ht="15.6" hidden="1" x14ac:dyDescent="0.25"/>
    <row r="751" ht="15.6" hidden="1" x14ac:dyDescent="0.25"/>
    <row r="752" ht="15.6" hidden="1" x14ac:dyDescent="0.25"/>
    <row r="753" ht="15.6" hidden="1" x14ac:dyDescent="0.25"/>
    <row r="754" ht="15.6" hidden="1" x14ac:dyDescent="0.25"/>
    <row r="755" ht="15.6" hidden="1" x14ac:dyDescent="0.25"/>
    <row r="756" ht="15.6" hidden="1" x14ac:dyDescent="0.25"/>
    <row r="757" ht="15.6" hidden="1" x14ac:dyDescent="0.25"/>
    <row r="758" ht="15.6" hidden="1" x14ac:dyDescent="0.25"/>
    <row r="759" ht="15.6" hidden="1" x14ac:dyDescent="0.25"/>
    <row r="760" ht="15.6" hidden="1" x14ac:dyDescent="0.25"/>
    <row r="761" ht="15.6" hidden="1" x14ac:dyDescent="0.25"/>
    <row r="762" ht="15.6" hidden="1" x14ac:dyDescent="0.25"/>
    <row r="763" ht="15.6" hidden="1" x14ac:dyDescent="0.25"/>
    <row r="764" ht="15.6" hidden="1" x14ac:dyDescent="0.25"/>
    <row r="765" ht="15.6" hidden="1" x14ac:dyDescent="0.25"/>
    <row r="766" ht="15.6" hidden="1" x14ac:dyDescent="0.25"/>
    <row r="767" ht="15.6" hidden="1" x14ac:dyDescent="0.25"/>
    <row r="768" ht="15.6" hidden="1" x14ac:dyDescent="0.25"/>
    <row r="769" ht="15.6" hidden="1" x14ac:dyDescent="0.25"/>
    <row r="770" ht="15.6" hidden="1" x14ac:dyDescent="0.25"/>
    <row r="771" ht="15.6" hidden="1" x14ac:dyDescent="0.25"/>
    <row r="772" ht="15.6" hidden="1" x14ac:dyDescent="0.25"/>
    <row r="773" ht="15.6" hidden="1" x14ac:dyDescent="0.25"/>
    <row r="774" ht="15.6" hidden="1" x14ac:dyDescent="0.25"/>
    <row r="775" ht="15.6" hidden="1" x14ac:dyDescent="0.25"/>
    <row r="776" ht="15.6" hidden="1" x14ac:dyDescent="0.25"/>
    <row r="777" ht="15.6" hidden="1" x14ac:dyDescent="0.25"/>
    <row r="778" ht="15.6" hidden="1" x14ac:dyDescent="0.25"/>
    <row r="779" ht="15.6" hidden="1" x14ac:dyDescent="0.25"/>
    <row r="780" ht="15.6" hidden="1" x14ac:dyDescent="0.25"/>
    <row r="781" ht="15.6" hidden="1" x14ac:dyDescent="0.25"/>
    <row r="782" ht="15.6" hidden="1" x14ac:dyDescent="0.25"/>
    <row r="783" ht="15.6" hidden="1" x14ac:dyDescent="0.25"/>
    <row r="784" ht="15.6" hidden="1" x14ac:dyDescent="0.25"/>
    <row r="785" ht="15.6" hidden="1" x14ac:dyDescent="0.25"/>
    <row r="786" ht="15.6" hidden="1" x14ac:dyDescent="0.25"/>
    <row r="787" ht="15.6" hidden="1" x14ac:dyDescent="0.25"/>
    <row r="788" ht="15.6" hidden="1" x14ac:dyDescent="0.25"/>
    <row r="789" ht="15.6" hidden="1" x14ac:dyDescent="0.25"/>
    <row r="790" ht="15.6" hidden="1" x14ac:dyDescent="0.25"/>
    <row r="791" ht="15.6" hidden="1" x14ac:dyDescent="0.25"/>
    <row r="792" ht="15.6" hidden="1" x14ac:dyDescent="0.25"/>
    <row r="793" ht="15.6" hidden="1" x14ac:dyDescent="0.25"/>
    <row r="794" ht="15.6" hidden="1" x14ac:dyDescent="0.25"/>
    <row r="795" ht="15.6" hidden="1" x14ac:dyDescent="0.25"/>
    <row r="796" ht="15.6" hidden="1" x14ac:dyDescent="0.25"/>
    <row r="797" ht="15.6" hidden="1" x14ac:dyDescent="0.25"/>
    <row r="798" ht="15.6" hidden="1" x14ac:dyDescent="0.25"/>
    <row r="799" ht="15.6" hidden="1" x14ac:dyDescent="0.25"/>
    <row r="800" ht="15.6" hidden="1" x14ac:dyDescent="0.25"/>
    <row r="801" ht="15.6" hidden="1" x14ac:dyDescent="0.25"/>
    <row r="802" ht="15.6" hidden="1" x14ac:dyDescent="0.25"/>
    <row r="803" ht="15.6" hidden="1" x14ac:dyDescent="0.25"/>
    <row r="804" ht="15.6" hidden="1" x14ac:dyDescent="0.25"/>
    <row r="805" ht="15.6" hidden="1" x14ac:dyDescent="0.25"/>
    <row r="806" ht="15.6" hidden="1" x14ac:dyDescent="0.25"/>
    <row r="807" ht="15.6" hidden="1" x14ac:dyDescent="0.25"/>
    <row r="808" ht="15.6" hidden="1" x14ac:dyDescent="0.25"/>
    <row r="809" ht="15.6" hidden="1" x14ac:dyDescent="0.25"/>
    <row r="810" ht="15.6" hidden="1" x14ac:dyDescent="0.25"/>
    <row r="811" ht="15.6" hidden="1" x14ac:dyDescent="0.25"/>
    <row r="812" ht="15.6" hidden="1" x14ac:dyDescent="0.25"/>
    <row r="813" ht="15.6" hidden="1" x14ac:dyDescent="0.25"/>
    <row r="814" ht="15.6" hidden="1" x14ac:dyDescent="0.25"/>
    <row r="815" ht="15.6" hidden="1" x14ac:dyDescent="0.25"/>
    <row r="816" ht="15.6" hidden="1" x14ac:dyDescent="0.25"/>
    <row r="817" ht="15.6" hidden="1" x14ac:dyDescent="0.25"/>
    <row r="818" ht="15.6" hidden="1" x14ac:dyDescent="0.25"/>
    <row r="819" ht="15.6" hidden="1" x14ac:dyDescent="0.25"/>
    <row r="820" ht="15.6" hidden="1" x14ac:dyDescent="0.25"/>
    <row r="821" ht="15.6" hidden="1" x14ac:dyDescent="0.25"/>
    <row r="822" ht="15.6" hidden="1" x14ac:dyDescent="0.25"/>
    <row r="823" ht="15.6" hidden="1" x14ac:dyDescent="0.25"/>
    <row r="824" ht="15.6" hidden="1" x14ac:dyDescent="0.25"/>
    <row r="825" ht="15.6" hidden="1" x14ac:dyDescent="0.25"/>
    <row r="826" ht="15.6" hidden="1" x14ac:dyDescent="0.25"/>
    <row r="827" ht="15.6" hidden="1" x14ac:dyDescent="0.25"/>
    <row r="828" ht="15.6" hidden="1" x14ac:dyDescent="0.25"/>
    <row r="829" ht="15.6" hidden="1" x14ac:dyDescent="0.25"/>
    <row r="830" ht="15.6" hidden="1" x14ac:dyDescent="0.25"/>
    <row r="831" ht="15.6" hidden="1" x14ac:dyDescent="0.25"/>
    <row r="832" ht="15.6" hidden="1" x14ac:dyDescent="0.25"/>
    <row r="833" ht="15.6" hidden="1" x14ac:dyDescent="0.25"/>
    <row r="834" ht="15.6" hidden="1" x14ac:dyDescent="0.25"/>
    <row r="835" ht="15.6" hidden="1" x14ac:dyDescent="0.25"/>
    <row r="836" ht="15.6" hidden="1" x14ac:dyDescent="0.25"/>
    <row r="837" ht="15.6" hidden="1" x14ac:dyDescent="0.25"/>
    <row r="838" ht="15.6" hidden="1" x14ac:dyDescent="0.25"/>
    <row r="839" ht="15.6" hidden="1" x14ac:dyDescent="0.25"/>
    <row r="840" ht="15.6" hidden="1" x14ac:dyDescent="0.25"/>
    <row r="841" ht="15.6" hidden="1" x14ac:dyDescent="0.25"/>
    <row r="842" ht="15.6" hidden="1" x14ac:dyDescent="0.25"/>
    <row r="843" ht="15.6" hidden="1" x14ac:dyDescent="0.25"/>
    <row r="844" ht="15.6" hidden="1" x14ac:dyDescent="0.25"/>
    <row r="845" ht="15.6" hidden="1" x14ac:dyDescent="0.25"/>
    <row r="846" ht="15.6" hidden="1" x14ac:dyDescent="0.25"/>
    <row r="847" ht="15.6" hidden="1" x14ac:dyDescent="0.25"/>
    <row r="848" ht="15.6" hidden="1" x14ac:dyDescent="0.25"/>
    <row r="849" ht="15.6" hidden="1" x14ac:dyDescent="0.25"/>
    <row r="850" ht="15.6" hidden="1" x14ac:dyDescent="0.25"/>
    <row r="851" ht="15.6" hidden="1" x14ac:dyDescent="0.25"/>
    <row r="852" ht="15.6" hidden="1" x14ac:dyDescent="0.25"/>
    <row r="853" ht="15.6" hidden="1" x14ac:dyDescent="0.25"/>
    <row r="854" ht="15.6" hidden="1" x14ac:dyDescent="0.25"/>
    <row r="855" ht="15.6" hidden="1" x14ac:dyDescent="0.25"/>
    <row r="856" ht="15.6" hidden="1" x14ac:dyDescent="0.25"/>
    <row r="857" ht="15.6" hidden="1" x14ac:dyDescent="0.25"/>
    <row r="858" ht="15.6" hidden="1" x14ac:dyDescent="0.25"/>
    <row r="859" ht="15.6" hidden="1" x14ac:dyDescent="0.25"/>
    <row r="860" ht="15.6" hidden="1" x14ac:dyDescent="0.25"/>
    <row r="861" ht="15.6" hidden="1" x14ac:dyDescent="0.25"/>
    <row r="862" ht="15.6" hidden="1" x14ac:dyDescent="0.25"/>
    <row r="863" ht="15.6" hidden="1" x14ac:dyDescent="0.25"/>
    <row r="864" ht="15.6" hidden="1" x14ac:dyDescent="0.25"/>
    <row r="865" ht="15.6" hidden="1" x14ac:dyDescent="0.25"/>
    <row r="866" ht="15.6" hidden="1" x14ac:dyDescent="0.25"/>
    <row r="867" ht="15.6" hidden="1" x14ac:dyDescent="0.25"/>
    <row r="868" ht="15.6" hidden="1" x14ac:dyDescent="0.25"/>
    <row r="869" ht="15.6" hidden="1" x14ac:dyDescent="0.25"/>
    <row r="870" ht="15.6" hidden="1" x14ac:dyDescent="0.25"/>
    <row r="871" ht="15.6" hidden="1" x14ac:dyDescent="0.25"/>
    <row r="872" ht="15.6" hidden="1" x14ac:dyDescent="0.25"/>
    <row r="873" ht="15.6" hidden="1" x14ac:dyDescent="0.25"/>
    <row r="874" ht="15.6" hidden="1" x14ac:dyDescent="0.25"/>
    <row r="875" ht="15.6" hidden="1" x14ac:dyDescent="0.25"/>
    <row r="876" ht="15.6" hidden="1" x14ac:dyDescent="0.25"/>
    <row r="877" ht="15.6" hidden="1" x14ac:dyDescent="0.25"/>
    <row r="878" ht="15.6" hidden="1" x14ac:dyDescent="0.25"/>
    <row r="879" ht="15.6" hidden="1" x14ac:dyDescent="0.25"/>
    <row r="880" ht="15.6" hidden="1" x14ac:dyDescent="0.25"/>
    <row r="881" ht="15.6" hidden="1" x14ac:dyDescent="0.25"/>
    <row r="882" ht="15.6" hidden="1" x14ac:dyDescent="0.25"/>
    <row r="883" ht="15.6" hidden="1" x14ac:dyDescent="0.25"/>
    <row r="884" ht="15.6" hidden="1" x14ac:dyDescent="0.25"/>
    <row r="885" ht="15.6" hidden="1" x14ac:dyDescent="0.25"/>
    <row r="886" ht="15.6" hidden="1" x14ac:dyDescent="0.25"/>
    <row r="887" ht="15.6" hidden="1" x14ac:dyDescent="0.25"/>
    <row r="888" ht="15.6" hidden="1" x14ac:dyDescent="0.25"/>
    <row r="889" ht="15.6" hidden="1" x14ac:dyDescent="0.25"/>
    <row r="890" ht="15.6" hidden="1" x14ac:dyDescent="0.25"/>
    <row r="891" ht="15.6" hidden="1" x14ac:dyDescent="0.25"/>
    <row r="892" ht="15.6" hidden="1" x14ac:dyDescent="0.25"/>
    <row r="893" ht="15.6" hidden="1" x14ac:dyDescent="0.25"/>
    <row r="894" ht="15.6" hidden="1" x14ac:dyDescent="0.25"/>
    <row r="895" ht="15.6" hidden="1" x14ac:dyDescent="0.25"/>
    <row r="896" ht="15.6" hidden="1" x14ac:dyDescent="0.25"/>
    <row r="897" ht="15.6" hidden="1" x14ac:dyDescent="0.25"/>
    <row r="898" ht="15.6" hidden="1" x14ac:dyDescent="0.25"/>
    <row r="899" ht="15.6" hidden="1" x14ac:dyDescent="0.25"/>
    <row r="900" ht="15.6" hidden="1" x14ac:dyDescent="0.25"/>
    <row r="901" ht="15.6" hidden="1" x14ac:dyDescent="0.25"/>
    <row r="902" ht="15.6" hidden="1" x14ac:dyDescent="0.25"/>
    <row r="903" ht="15.6" hidden="1" x14ac:dyDescent="0.25"/>
    <row r="904" ht="15.6" hidden="1" x14ac:dyDescent="0.25"/>
    <row r="905" ht="15.6" hidden="1" x14ac:dyDescent="0.25"/>
    <row r="906" ht="15.6" hidden="1" x14ac:dyDescent="0.25"/>
    <row r="907" ht="15.6" hidden="1" x14ac:dyDescent="0.25"/>
    <row r="908" ht="15.6" hidden="1" x14ac:dyDescent="0.25"/>
    <row r="909" ht="15.6" hidden="1" x14ac:dyDescent="0.25"/>
    <row r="910" ht="15.6" hidden="1" x14ac:dyDescent="0.25"/>
    <row r="911" ht="15.6" hidden="1" x14ac:dyDescent="0.25"/>
    <row r="912" ht="15.6" hidden="1" x14ac:dyDescent="0.25"/>
    <row r="913" ht="15.6" hidden="1" x14ac:dyDescent="0.25"/>
    <row r="914" ht="15.6" hidden="1" x14ac:dyDescent="0.25"/>
    <row r="915" ht="15.6" hidden="1" x14ac:dyDescent="0.25"/>
    <row r="916" ht="15.6" hidden="1" x14ac:dyDescent="0.25"/>
    <row r="917" ht="15.6" hidden="1" x14ac:dyDescent="0.25"/>
    <row r="918" ht="15.6" hidden="1" x14ac:dyDescent="0.25"/>
    <row r="919" ht="15.6" hidden="1" x14ac:dyDescent="0.25"/>
    <row r="920" ht="15.6" hidden="1" x14ac:dyDescent="0.25"/>
    <row r="921" ht="15.6" hidden="1" x14ac:dyDescent="0.25"/>
    <row r="922" ht="15.6" hidden="1" x14ac:dyDescent="0.25"/>
    <row r="923" ht="15.6" hidden="1" x14ac:dyDescent="0.25"/>
    <row r="924" ht="15.6" hidden="1" x14ac:dyDescent="0.25"/>
    <row r="925" ht="15.6" hidden="1" x14ac:dyDescent="0.25"/>
    <row r="926" ht="15.6" hidden="1" x14ac:dyDescent="0.25"/>
    <row r="927" ht="15.6" hidden="1" x14ac:dyDescent="0.25"/>
    <row r="928" ht="15.6" hidden="1" x14ac:dyDescent="0.25"/>
    <row r="929" ht="15.6" hidden="1" x14ac:dyDescent="0.25"/>
    <row r="930" ht="15.6" hidden="1" x14ac:dyDescent="0.25"/>
    <row r="931" ht="15.6" hidden="1" x14ac:dyDescent="0.25"/>
    <row r="932" ht="15.6" hidden="1" x14ac:dyDescent="0.25"/>
    <row r="933" ht="15.6" hidden="1" x14ac:dyDescent="0.25"/>
    <row r="934" ht="15.6" hidden="1" x14ac:dyDescent="0.25"/>
    <row r="935" ht="15.6" hidden="1" x14ac:dyDescent="0.25"/>
    <row r="936" ht="15.6" hidden="1" x14ac:dyDescent="0.25"/>
    <row r="937" ht="15.6" hidden="1" x14ac:dyDescent="0.25"/>
    <row r="938" ht="15.6" hidden="1" x14ac:dyDescent="0.25"/>
    <row r="939" ht="15.6" hidden="1" x14ac:dyDescent="0.25"/>
    <row r="940" ht="15.6" hidden="1" x14ac:dyDescent="0.25"/>
    <row r="941" ht="15.6" hidden="1" x14ac:dyDescent="0.25"/>
    <row r="942" ht="15.6" hidden="1" x14ac:dyDescent="0.25"/>
    <row r="943" ht="15.6" hidden="1" x14ac:dyDescent="0.25"/>
    <row r="944" ht="15.6" hidden="1" x14ac:dyDescent="0.25"/>
    <row r="945" ht="15.6" hidden="1" x14ac:dyDescent="0.25"/>
    <row r="946" ht="15.6" hidden="1" x14ac:dyDescent="0.25"/>
    <row r="947" ht="15.6" hidden="1" x14ac:dyDescent="0.25"/>
    <row r="948" ht="15.6" hidden="1" x14ac:dyDescent="0.25"/>
    <row r="949" ht="15.6" hidden="1" x14ac:dyDescent="0.25"/>
    <row r="950" ht="15.6" hidden="1" x14ac:dyDescent="0.25"/>
    <row r="951" ht="15.6" hidden="1" x14ac:dyDescent="0.25"/>
    <row r="952" ht="15.6" hidden="1" x14ac:dyDescent="0.25"/>
    <row r="953" ht="15.6" hidden="1" x14ac:dyDescent="0.25"/>
    <row r="954" ht="15.6" hidden="1" x14ac:dyDescent="0.25"/>
    <row r="955" ht="15.6" hidden="1" x14ac:dyDescent="0.25"/>
    <row r="956" ht="15.6" hidden="1" x14ac:dyDescent="0.25"/>
    <row r="957" ht="15.6" hidden="1" x14ac:dyDescent="0.25"/>
    <row r="958" ht="15.6" hidden="1" x14ac:dyDescent="0.25"/>
    <row r="959" ht="15.6" hidden="1" x14ac:dyDescent="0.25"/>
    <row r="960" ht="15.6" hidden="1" x14ac:dyDescent="0.25"/>
    <row r="961" ht="15.6" hidden="1" x14ac:dyDescent="0.25"/>
    <row r="962" ht="15.6" hidden="1" x14ac:dyDescent="0.25"/>
    <row r="963" ht="15.6" hidden="1" x14ac:dyDescent="0.25"/>
    <row r="964" ht="15.6" hidden="1" x14ac:dyDescent="0.25"/>
    <row r="965" ht="15.6" hidden="1" x14ac:dyDescent="0.25"/>
    <row r="966" ht="15.6" hidden="1" x14ac:dyDescent="0.25"/>
    <row r="967" ht="15.6" hidden="1" x14ac:dyDescent="0.25"/>
    <row r="968" ht="15.6" hidden="1" x14ac:dyDescent="0.25"/>
    <row r="969" ht="15.6" hidden="1" x14ac:dyDescent="0.25"/>
    <row r="970" ht="15.6" hidden="1" x14ac:dyDescent="0.25"/>
    <row r="971" ht="15.6" hidden="1" x14ac:dyDescent="0.25"/>
    <row r="972" ht="15.6" hidden="1" x14ac:dyDescent="0.25"/>
    <row r="973" ht="15.6" hidden="1" x14ac:dyDescent="0.25"/>
    <row r="974" ht="15.6" hidden="1" x14ac:dyDescent="0.25"/>
    <row r="975" ht="15.6" hidden="1" x14ac:dyDescent="0.25"/>
    <row r="976" ht="15.6" hidden="1" x14ac:dyDescent="0.25"/>
    <row r="977" ht="15.6" hidden="1" x14ac:dyDescent="0.25"/>
    <row r="978" ht="15.6" hidden="1" x14ac:dyDescent="0.25"/>
    <row r="979" ht="15.6" hidden="1" x14ac:dyDescent="0.25"/>
    <row r="980" ht="15.6" hidden="1" x14ac:dyDescent="0.25"/>
    <row r="981" ht="15.6" hidden="1" x14ac:dyDescent="0.25"/>
    <row r="982" ht="15.6" hidden="1" x14ac:dyDescent="0.25"/>
    <row r="983" ht="15.6" hidden="1" x14ac:dyDescent="0.25"/>
    <row r="984" ht="15.6" hidden="1" x14ac:dyDescent="0.25"/>
    <row r="985" ht="15.6" hidden="1" x14ac:dyDescent="0.25"/>
    <row r="986" ht="15.6" hidden="1" x14ac:dyDescent="0.25"/>
    <row r="987" ht="15.6" hidden="1" x14ac:dyDescent="0.25"/>
    <row r="988" ht="15.6" hidden="1" x14ac:dyDescent="0.25"/>
    <row r="989" ht="15.6" hidden="1" x14ac:dyDescent="0.25"/>
    <row r="990" ht="15.6" hidden="1" x14ac:dyDescent="0.25"/>
    <row r="991" ht="15.6" hidden="1" x14ac:dyDescent="0.25"/>
    <row r="992" ht="15.6" hidden="1" x14ac:dyDescent="0.25"/>
    <row r="993" ht="15.6" hidden="1" x14ac:dyDescent="0.25"/>
    <row r="994" ht="15.6" hidden="1" x14ac:dyDescent="0.25"/>
    <row r="995" ht="15.6" hidden="1" x14ac:dyDescent="0.25"/>
    <row r="996" ht="15.6" hidden="1" x14ac:dyDescent="0.25"/>
    <row r="997" ht="15.6" hidden="1" x14ac:dyDescent="0.25"/>
    <row r="998" ht="15.6" hidden="1" x14ac:dyDescent="0.25"/>
    <row r="999" ht="15.6" hidden="1" x14ac:dyDescent="0.25"/>
    <row r="1000" ht="15.6" hidden="1" x14ac:dyDescent="0.25"/>
    <row r="1001" ht="15.6" hidden="1" x14ac:dyDescent="0.25"/>
    <row r="1002" ht="15.6" hidden="1" x14ac:dyDescent="0.25"/>
    <row r="1003" ht="15.6" hidden="1" x14ac:dyDescent="0.25"/>
    <row r="1004" ht="15.6" hidden="1" x14ac:dyDescent="0.25"/>
    <row r="1005" ht="15.6" hidden="1" x14ac:dyDescent="0.25"/>
    <row r="1006" ht="15.6" hidden="1" x14ac:dyDescent="0.25"/>
    <row r="1007" ht="15.6" hidden="1" x14ac:dyDescent="0.25"/>
    <row r="1008" ht="15.6" hidden="1" x14ac:dyDescent="0.25"/>
    <row r="1009" ht="15.6" hidden="1" x14ac:dyDescent="0.25"/>
    <row r="1010" ht="15.6" hidden="1" x14ac:dyDescent="0.25"/>
    <row r="1011" ht="15.6" hidden="1" x14ac:dyDescent="0.25"/>
    <row r="1012" ht="15.6" hidden="1" x14ac:dyDescent="0.25"/>
    <row r="1013" ht="15.6" hidden="1" x14ac:dyDescent="0.25"/>
    <row r="1014" ht="15.6" hidden="1" x14ac:dyDescent="0.25"/>
    <row r="1015" ht="15.6" hidden="1" x14ac:dyDescent="0.25"/>
    <row r="1016" ht="15.6" hidden="1" x14ac:dyDescent="0.25"/>
    <row r="1017" ht="15.6" hidden="1" x14ac:dyDescent="0.25"/>
    <row r="1018" ht="15.6" hidden="1" x14ac:dyDescent="0.25"/>
    <row r="1019" ht="15.6" hidden="1" x14ac:dyDescent="0.25"/>
    <row r="1020" ht="15.6" hidden="1" x14ac:dyDescent="0.25"/>
    <row r="1021" ht="15.6" hidden="1" x14ac:dyDescent="0.25"/>
    <row r="1022" ht="15.6" hidden="1" x14ac:dyDescent="0.25"/>
    <row r="1023" ht="15.6" hidden="1" x14ac:dyDescent="0.25"/>
    <row r="1024" ht="15.6" hidden="1" x14ac:dyDescent="0.25"/>
    <row r="1025" ht="15.6" hidden="1" x14ac:dyDescent="0.25"/>
    <row r="1026" ht="15.6" hidden="1" x14ac:dyDescent="0.25"/>
    <row r="1027" ht="15.6" hidden="1" x14ac:dyDescent="0.25"/>
    <row r="1028" ht="15.6" hidden="1" x14ac:dyDescent="0.25"/>
    <row r="1029" ht="15.6" hidden="1" x14ac:dyDescent="0.25"/>
    <row r="1030" ht="15.6" hidden="1" x14ac:dyDescent="0.25"/>
    <row r="1031" ht="15.6" hidden="1" x14ac:dyDescent="0.25"/>
    <row r="1032" ht="15.6" hidden="1" x14ac:dyDescent="0.25"/>
    <row r="1033" ht="15.6" hidden="1" x14ac:dyDescent="0.25"/>
    <row r="1034" ht="15.6" hidden="1" x14ac:dyDescent="0.25"/>
    <row r="1035" ht="15.6" hidden="1" x14ac:dyDescent="0.25"/>
    <row r="1036" ht="15.6" hidden="1" x14ac:dyDescent="0.25"/>
    <row r="1037" ht="15.6" hidden="1" x14ac:dyDescent="0.25"/>
    <row r="1038" ht="15.6" hidden="1" x14ac:dyDescent="0.25"/>
    <row r="1039" ht="15.6" hidden="1" x14ac:dyDescent="0.25"/>
    <row r="1040" ht="15.6" hidden="1" x14ac:dyDescent="0.25"/>
    <row r="1041" ht="15.6" hidden="1" x14ac:dyDescent="0.25"/>
    <row r="1042" ht="15.6" hidden="1" x14ac:dyDescent="0.25"/>
    <row r="1043" ht="15.6" hidden="1" x14ac:dyDescent="0.25"/>
    <row r="1044" ht="15.6" hidden="1" x14ac:dyDescent="0.25"/>
    <row r="1045" ht="15.6" hidden="1" x14ac:dyDescent="0.25"/>
    <row r="1046" ht="15.6" hidden="1" x14ac:dyDescent="0.25"/>
    <row r="1047" ht="15.6" hidden="1" x14ac:dyDescent="0.25"/>
    <row r="1048" ht="15.6" hidden="1" x14ac:dyDescent="0.25"/>
    <row r="1049" ht="15.6" hidden="1" x14ac:dyDescent="0.25"/>
    <row r="1050" ht="15.6" hidden="1" x14ac:dyDescent="0.25"/>
    <row r="1051" ht="15.6" hidden="1" x14ac:dyDescent="0.25"/>
    <row r="1052" ht="15.6" hidden="1" x14ac:dyDescent="0.25"/>
    <row r="1053" ht="15.6" hidden="1" x14ac:dyDescent="0.25"/>
    <row r="1054" ht="15.6" hidden="1" x14ac:dyDescent="0.25"/>
    <row r="1055" ht="15.6" hidden="1" x14ac:dyDescent="0.25"/>
    <row r="1056" ht="15.6" hidden="1" x14ac:dyDescent="0.25"/>
    <row r="1057" ht="15.6" hidden="1" x14ac:dyDescent="0.25"/>
    <row r="1058" ht="15.6" hidden="1" x14ac:dyDescent="0.25"/>
    <row r="1059" ht="15.6" hidden="1" x14ac:dyDescent="0.25"/>
    <row r="1060" ht="15.6" hidden="1" x14ac:dyDescent="0.25"/>
    <row r="1061" ht="15.6" hidden="1" x14ac:dyDescent="0.25"/>
    <row r="1062" ht="15.6" hidden="1" x14ac:dyDescent="0.25"/>
    <row r="1063" ht="15.6" hidden="1" x14ac:dyDescent="0.25"/>
    <row r="1064" ht="15.6" hidden="1" x14ac:dyDescent="0.25"/>
    <row r="1065" ht="15.6" hidden="1" x14ac:dyDescent="0.25"/>
    <row r="1066" ht="15.6" hidden="1" x14ac:dyDescent="0.25"/>
    <row r="1067" ht="15.6" hidden="1" x14ac:dyDescent="0.25"/>
    <row r="1068" ht="15.6" hidden="1" x14ac:dyDescent="0.25"/>
    <row r="1069" ht="15.6" hidden="1" x14ac:dyDescent="0.25"/>
    <row r="1070" ht="15.6" hidden="1" x14ac:dyDescent="0.25"/>
    <row r="1071" ht="15.6" hidden="1" x14ac:dyDescent="0.25"/>
    <row r="1072" ht="15.6" hidden="1" x14ac:dyDescent="0.25"/>
    <row r="1073" ht="15.6" hidden="1" x14ac:dyDescent="0.25"/>
    <row r="1074" ht="15.6" hidden="1" x14ac:dyDescent="0.25"/>
    <row r="1075" ht="15.6" hidden="1" x14ac:dyDescent="0.25"/>
    <row r="1076" ht="15.6" hidden="1" x14ac:dyDescent="0.25"/>
    <row r="1077" ht="15.6" hidden="1" x14ac:dyDescent="0.25"/>
    <row r="1078" ht="15.6" hidden="1" x14ac:dyDescent="0.25"/>
    <row r="1079" ht="15.6" hidden="1" x14ac:dyDescent="0.25"/>
    <row r="1080" ht="15.6" hidden="1" x14ac:dyDescent="0.25"/>
    <row r="1081" ht="15.6" hidden="1" x14ac:dyDescent="0.25"/>
    <row r="1082" ht="15.6" hidden="1" x14ac:dyDescent="0.25"/>
    <row r="1083" ht="15.6" hidden="1" x14ac:dyDescent="0.25"/>
    <row r="1084" ht="15.6" hidden="1" x14ac:dyDescent="0.25"/>
    <row r="1085" ht="15.6" hidden="1" x14ac:dyDescent="0.25"/>
    <row r="1086" ht="15.6" hidden="1" x14ac:dyDescent="0.25"/>
    <row r="1087" ht="15.6" hidden="1" x14ac:dyDescent="0.25"/>
    <row r="1088" ht="15.6" hidden="1" x14ac:dyDescent="0.25"/>
    <row r="1089" ht="15.6" hidden="1" x14ac:dyDescent="0.25"/>
    <row r="1090" ht="15.6" hidden="1" x14ac:dyDescent="0.25"/>
    <row r="1091" ht="15.6" hidden="1" x14ac:dyDescent="0.25"/>
    <row r="1092" ht="15.6" hidden="1" x14ac:dyDescent="0.25"/>
    <row r="1093" ht="15.6" hidden="1" x14ac:dyDescent="0.25"/>
    <row r="1094" ht="15.6" hidden="1" x14ac:dyDescent="0.25"/>
    <row r="1095" ht="15.6" hidden="1" x14ac:dyDescent="0.25"/>
    <row r="1096" ht="15.6" hidden="1" x14ac:dyDescent="0.25"/>
    <row r="1097" ht="15.6" hidden="1" x14ac:dyDescent="0.25"/>
    <row r="1098" ht="15.6" hidden="1" x14ac:dyDescent="0.25"/>
    <row r="1099" ht="15.6" hidden="1" x14ac:dyDescent="0.25"/>
    <row r="1100" ht="15.6" hidden="1" x14ac:dyDescent="0.25"/>
    <row r="1101" ht="15.6" hidden="1" x14ac:dyDescent="0.25"/>
    <row r="1102" ht="15.6" hidden="1" x14ac:dyDescent="0.25"/>
    <row r="1103" ht="15.6" hidden="1" x14ac:dyDescent="0.25"/>
    <row r="1104" ht="15.6" hidden="1" x14ac:dyDescent="0.25"/>
    <row r="1105" ht="15.6" hidden="1" x14ac:dyDescent="0.25"/>
    <row r="1106" ht="15.6" hidden="1" x14ac:dyDescent="0.25"/>
    <row r="1107" ht="15.6" hidden="1" x14ac:dyDescent="0.25"/>
    <row r="1108" ht="15.6" hidden="1" x14ac:dyDescent="0.25"/>
    <row r="1109" ht="15.6" hidden="1" x14ac:dyDescent="0.25"/>
    <row r="1110" ht="15.6" hidden="1" x14ac:dyDescent="0.25"/>
    <row r="1111" ht="15.6" hidden="1" x14ac:dyDescent="0.25"/>
    <row r="1112" ht="15.6" hidden="1" x14ac:dyDescent="0.25"/>
    <row r="1113" ht="15.6" hidden="1" x14ac:dyDescent="0.25"/>
    <row r="1114" ht="15.6" hidden="1" x14ac:dyDescent="0.25"/>
    <row r="1115" ht="15.6" hidden="1" x14ac:dyDescent="0.25"/>
    <row r="1116" ht="15.6" hidden="1" x14ac:dyDescent="0.25"/>
    <row r="1117" ht="15.6" hidden="1" x14ac:dyDescent="0.25"/>
    <row r="1118" ht="15.6" hidden="1" x14ac:dyDescent="0.25"/>
    <row r="1119" ht="15.6" hidden="1" x14ac:dyDescent="0.25"/>
    <row r="1120" ht="15.6" hidden="1" x14ac:dyDescent="0.25"/>
    <row r="1121" ht="15.6" hidden="1" x14ac:dyDescent="0.25"/>
    <row r="1122" ht="15.6" hidden="1" x14ac:dyDescent="0.25"/>
    <row r="1123" ht="15.6" hidden="1" x14ac:dyDescent="0.25"/>
    <row r="1124" ht="15.6" hidden="1" x14ac:dyDescent="0.25"/>
    <row r="1125" ht="15.6" hidden="1" x14ac:dyDescent="0.25"/>
    <row r="1126" ht="15.6" hidden="1" x14ac:dyDescent="0.25"/>
    <row r="1127" ht="15.6" hidden="1" x14ac:dyDescent="0.25"/>
    <row r="1128" ht="15.6" hidden="1" x14ac:dyDescent="0.25"/>
    <row r="1129" ht="15.6" hidden="1" x14ac:dyDescent="0.25"/>
    <row r="1130" ht="15.6" hidden="1" x14ac:dyDescent="0.25"/>
    <row r="1131" ht="15.6" hidden="1" x14ac:dyDescent="0.25"/>
    <row r="1132" ht="15.6" hidden="1" x14ac:dyDescent="0.25"/>
    <row r="1133" ht="15.6" hidden="1" x14ac:dyDescent="0.25"/>
    <row r="1134" ht="15.6" hidden="1" x14ac:dyDescent="0.25"/>
    <row r="1135" ht="15.6" hidden="1" x14ac:dyDescent="0.25"/>
    <row r="1136" ht="15.6" hidden="1" x14ac:dyDescent="0.25"/>
    <row r="1137" ht="15.6" hidden="1" x14ac:dyDescent="0.25"/>
    <row r="1138" ht="15.6" hidden="1" x14ac:dyDescent="0.25"/>
    <row r="1139" ht="15.6" hidden="1" x14ac:dyDescent="0.25"/>
    <row r="1140" ht="15.6" hidden="1" x14ac:dyDescent="0.25"/>
    <row r="1141" ht="15.6" hidden="1" x14ac:dyDescent="0.25"/>
    <row r="1142" ht="15.6" hidden="1" x14ac:dyDescent="0.25"/>
    <row r="1143" ht="15.6" hidden="1" x14ac:dyDescent="0.25"/>
    <row r="1144" ht="15.6" hidden="1" x14ac:dyDescent="0.25"/>
    <row r="1145" ht="15.6" hidden="1" x14ac:dyDescent="0.25"/>
    <row r="1146" ht="15.6" hidden="1" x14ac:dyDescent="0.25"/>
    <row r="1147" ht="15.6" hidden="1" x14ac:dyDescent="0.25"/>
    <row r="1148" ht="15.6" hidden="1" x14ac:dyDescent="0.25"/>
    <row r="1149" ht="15.6" hidden="1" x14ac:dyDescent="0.25"/>
    <row r="1150" ht="15.6" hidden="1" x14ac:dyDescent="0.25"/>
    <row r="1151" ht="15.6" hidden="1" x14ac:dyDescent="0.25"/>
    <row r="1152" ht="15.6" hidden="1" x14ac:dyDescent="0.25"/>
    <row r="1153" ht="15.6" hidden="1" x14ac:dyDescent="0.25"/>
    <row r="1154" ht="15.6" hidden="1" x14ac:dyDescent="0.25"/>
    <row r="1155" ht="15.6" hidden="1" x14ac:dyDescent="0.25"/>
    <row r="1156" ht="15.6" hidden="1" x14ac:dyDescent="0.25"/>
    <row r="1157" ht="15.6" hidden="1" x14ac:dyDescent="0.25"/>
    <row r="1158" ht="15.6" hidden="1" x14ac:dyDescent="0.25"/>
    <row r="1159" ht="15.6" hidden="1" x14ac:dyDescent="0.25"/>
    <row r="1160" ht="15.6" hidden="1" x14ac:dyDescent="0.25"/>
    <row r="1161" ht="15.6" hidden="1" x14ac:dyDescent="0.25"/>
    <row r="1162" ht="15.6" hidden="1" x14ac:dyDescent="0.25"/>
    <row r="1163" ht="15.6" hidden="1" x14ac:dyDescent="0.25"/>
    <row r="1164" ht="15.6" hidden="1" x14ac:dyDescent="0.25"/>
    <row r="1165" ht="15.6" hidden="1" x14ac:dyDescent="0.25"/>
    <row r="1166" ht="15.6" hidden="1" x14ac:dyDescent="0.25"/>
    <row r="1167" ht="15.6" hidden="1" x14ac:dyDescent="0.25"/>
    <row r="1168" ht="15.6" hidden="1" x14ac:dyDescent="0.25"/>
    <row r="1169" ht="15.6" hidden="1" x14ac:dyDescent="0.25"/>
    <row r="1170" ht="15.6" hidden="1" x14ac:dyDescent="0.25"/>
    <row r="1171" ht="15.6" hidden="1" x14ac:dyDescent="0.25"/>
    <row r="1172" ht="15.6" hidden="1" x14ac:dyDescent="0.25"/>
    <row r="1173" ht="15.6" hidden="1" x14ac:dyDescent="0.25"/>
    <row r="1174" ht="15.6" hidden="1" x14ac:dyDescent="0.25"/>
    <row r="1175" ht="15.6" hidden="1" x14ac:dyDescent="0.25"/>
    <row r="1176" ht="15.6" hidden="1" x14ac:dyDescent="0.25"/>
    <row r="1177" ht="15.6" hidden="1" x14ac:dyDescent="0.25"/>
    <row r="1178" ht="15.6" hidden="1" x14ac:dyDescent="0.25"/>
    <row r="1179" ht="15.6" hidden="1" x14ac:dyDescent="0.25"/>
    <row r="1180" ht="15.6" hidden="1" x14ac:dyDescent="0.25"/>
    <row r="1181" ht="15.6" hidden="1" x14ac:dyDescent="0.25"/>
    <row r="1182" ht="15.6" hidden="1" x14ac:dyDescent="0.25"/>
    <row r="1183" ht="15.6" hidden="1" x14ac:dyDescent="0.25"/>
    <row r="1184" ht="15.6" hidden="1" x14ac:dyDescent="0.25"/>
    <row r="1185" ht="15.6" hidden="1" x14ac:dyDescent="0.25"/>
    <row r="1186" ht="15.6" hidden="1" x14ac:dyDescent="0.25"/>
    <row r="1187" ht="15.6" hidden="1" x14ac:dyDescent="0.25"/>
    <row r="1188" ht="15.6" hidden="1" x14ac:dyDescent="0.25"/>
    <row r="1189" ht="15.6" hidden="1" x14ac:dyDescent="0.25"/>
    <row r="1190" ht="15.6" hidden="1" x14ac:dyDescent="0.25"/>
    <row r="1191" ht="15.6" hidden="1" x14ac:dyDescent="0.25"/>
    <row r="1192" ht="15.6" hidden="1" x14ac:dyDescent="0.25"/>
    <row r="1193" ht="15.6" hidden="1" x14ac:dyDescent="0.25"/>
    <row r="1194" ht="15.6" hidden="1" x14ac:dyDescent="0.25"/>
    <row r="1195" ht="15.6" hidden="1" x14ac:dyDescent="0.25"/>
    <row r="1196" ht="15.6" hidden="1" x14ac:dyDescent="0.25"/>
    <row r="1197" ht="15.6" hidden="1" x14ac:dyDescent="0.25"/>
    <row r="1198" ht="15.6" hidden="1" x14ac:dyDescent="0.25"/>
    <row r="1199" ht="15.6" hidden="1" x14ac:dyDescent="0.25"/>
    <row r="1200" ht="15.6" hidden="1" x14ac:dyDescent="0.25"/>
    <row r="1201" ht="15.6" hidden="1" x14ac:dyDescent="0.25"/>
    <row r="1202" ht="15.6" hidden="1" x14ac:dyDescent="0.25"/>
    <row r="1203" ht="15.6" hidden="1" x14ac:dyDescent="0.25"/>
    <row r="1204" ht="15.6" hidden="1" x14ac:dyDescent="0.25"/>
  </sheetData>
  <mergeCells count="100">
    <mergeCell ref="A582:A585"/>
    <mergeCell ref="A588:A591"/>
    <mergeCell ref="A594:A597"/>
    <mergeCell ref="A600:A603"/>
    <mergeCell ref="A546:A549"/>
    <mergeCell ref="A552:A555"/>
    <mergeCell ref="A558:A561"/>
    <mergeCell ref="A564:A567"/>
    <mergeCell ref="A570:A573"/>
    <mergeCell ref="A576:A579"/>
    <mergeCell ref="A540:A543"/>
    <mergeCell ref="A474:A477"/>
    <mergeCell ref="A480:A483"/>
    <mergeCell ref="A486:A489"/>
    <mergeCell ref="A492:A495"/>
    <mergeCell ref="A498:A501"/>
    <mergeCell ref="A504:A507"/>
    <mergeCell ref="A510:A513"/>
    <mergeCell ref="A516:A519"/>
    <mergeCell ref="A522:A525"/>
    <mergeCell ref="A528:A531"/>
    <mergeCell ref="A534:A537"/>
    <mergeCell ref="A468:A471"/>
    <mergeCell ref="A402:A405"/>
    <mergeCell ref="A408:A411"/>
    <mergeCell ref="A414:A417"/>
    <mergeCell ref="A420:A423"/>
    <mergeCell ref="A426:A429"/>
    <mergeCell ref="A432:A435"/>
    <mergeCell ref="A438:A441"/>
    <mergeCell ref="A444:A447"/>
    <mergeCell ref="A450:A453"/>
    <mergeCell ref="A456:A459"/>
    <mergeCell ref="A462:A465"/>
    <mergeCell ref="A396:A399"/>
    <mergeCell ref="A330:A333"/>
    <mergeCell ref="A336:A339"/>
    <mergeCell ref="A342:A345"/>
    <mergeCell ref="A348:A351"/>
    <mergeCell ref="A354:A357"/>
    <mergeCell ref="A360:A363"/>
    <mergeCell ref="A366:A369"/>
    <mergeCell ref="A372:A375"/>
    <mergeCell ref="A378:A381"/>
    <mergeCell ref="A384:A387"/>
    <mergeCell ref="A390:A393"/>
    <mergeCell ref="A324:A327"/>
    <mergeCell ref="A258:A261"/>
    <mergeCell ref="A264:A267"/>
    <mergeCell ref="A270:A273"/>
    <mergeCell ref="A276:A279"/>
    <mergeCell ref="A282:A285"/>
    <mergeCell ref="A288:A291"/>
    <mergeCell ref="A294:A297"/>
    <mergeCell ref="A300:A303"/>
    <mergeCell ref="A306:A309"/>
    <mergeCell ref="A312:A315"/>
    <mergeCell ref="A318:A321"/>
    <mergeCell ref="A252:A255"/>
    <mergeCell ref="A186:A189"/>
    <mergeCell ref="A192:A195"/>
    <mergeCell ref="A198:A201"/>
    <mergeCell ref="A204:A207"/>
    <mergeCell ref="A210:A213"/>
    <mergeCell ref="A216:A219"/>
    <mergeCell ref="A222:A225"/>
    <mergeCell ref="A228:A231"/>
    <mergeCell ref="A234:A237"/>
    <mergeCell ref="A240:A243"/>
    <mergeCell ref="A246:A249"/>
    <mergeCell ref="A180:A183"/>
    <mergeCell ref="A114:A117"/>
    <mergeCell ref="A120:A123"/>
    <mergeCell ref="A126:A129"/>
    <mergeCell ref="A132:A135"/>
    <mergeCell ref="A138:A141"/>
    <mergeCell ref="A144:A147"/>
    <mergeCell ref="A150:A153"/>
    <mergeCell ref="A156:A159"/>
    <mergeCell ref="A162:A165"/>
    <mergeCell ref="A168:A171"/>
    <mergeCell ref="A174:A177"/>
    <mergeCell ref="A108:A111"/>
    <mergeCell ref="A42:A45"/>
    <mergeCell ref="A48:A51"/>
    <mergeCell ref="A54:A57"/>
    <mergeCell ref="A60:A63"/>
    <mergeCell ref="A66:A69"/>
    <mergeCell ref="A72:A75"/>
    <mergeCell ref="A78:A81"/>
    <mergeCell ref="A84:A87"/>
    <mergeCell ref="A90:A93"/>
    <mergeCell ref="A96:A99"/>
    <mergeCell ref="A102:A105"/>
    <mergeCell ref="A36:A39"/>
    <mergeCell ref="A6:A9"/>
    <mergeCell ref="A12:A15"/>
    <mergeCell ref="A18:A21"/>
    <mergeCell ref="A24:A27"/>
    <mergeCell ref="A30:A33"/>
  </mergeCells>
  <conditionalFormatting sqref="A6:A9 A12:A15 A18:A21 A24:A27 A30:A33 A36:A39 A42:A45 A48:A51 A54:A57 A60:A63 A66:A69 A72:A75 A78:A81 A84:A87 A90:A93 A96:A99 A102:A105 A108:A111 A114:A117 A120:A123 A126:A129 A132:A135 A138:A141 A144:A147 A150:A153 A156:A159 A162:A165 A168:A171 A174:A177 A180:A183 A186:A189 A192:A195 A198:A201 A204:A207 A210:A213 A216:A219 A222:A225 A228:A231 A234:A237 A240:A243 A246:A249 A252:A255 A258:A261 A264:A267 A270:A273 A276:A279 A282:A285 A288:A291 A294:A297 A300:A303 A306:A309 A312:A315 A318:A321 A324:A327 A330:A333 A336:A339 A342:A345 A348:A351 A354:A357 A360:A363 A366:A369 A372:A375 A378:A381 A384:A387 A390:A393 A396:A399 A402:A405 A408:A411 A414:A417 A420:A423 A426:A429 A432:A435 A438:A441 A444:A447 A450:A453 A456:A459 A462:A465 A468:A471 A474:A477 A480:A483 A486:A489 A492:A495 A498:A501 A504:A507 A510:A513 A516:A519 A522:A525 A528:A531 A534:A537 A540:A543 A546:A549 A552:A555 A558:A561 A564:A567 A570:A573 A576:A579 A582:A585 A588:A591 A594:A597 A600:A603">
    <cfRule type="cellIs" dxfId="14" priority="1" stopIfTrue="1" operator="lessThan">
      <formula>2</formula>
    </cfRule>
    <cfRule type="cellIs" dxfId="13" priority="2" stopIfTrue="1" operator="equal">
      <formula>2</formula>
    </cfRule>
    <cfRule type="cellIs" dxfId="12" priority="3" stopIfTrue="1" operator="greaterThan">
      <formula>2</formula>
    </cfRule>
  </conditionalFormatting>
  <dataValidations count="2">
    <dataValidation type="list" allowBlank="1" showDropDown="1" showInputMessage="1" showErrorMessage="1" errorTitle="¡¡¡¡ATENCIÓN !!!!!" error="Para el correcto funcionamiento, debes poner una &quot;X&quot; en la opción que consideres correcta._x000a_" sqref="B1:B1048576">
      <formula1>"X,x"</formula1>
    </dataValidation>
    <dataValidation allowBlank="1" showDropDown="1" showInputMessage="1" showErrorMessage="1" sqref="E2"/>
  </dataValidations>
  <hyperlinks>
    <hyperlink ref="A1" location="PORTADA!A1" display="◄"/>
  </hyperlink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1204"/>
  <sheetViews>
    <sheetView workbookViewId="0">
      <selection activeCell="C1" sqref="C1:C1048576"/>
    </sheetView>
  </sheetViews>
  <sheetFormatPr baseColWidth="10" defaultColWidth="0" defaultRowHeight="0" customHeight="1" zeroHeight="1" x14ac:dyDescent="0.25"/>
  <cols>
    <col min="1" max="1" width="3.6640625" style="4" customWidth="1"/>
    <col min="2" max="2" width="3.6640625" style="52" customWidth="1"/>
    <col min="3" max="3" width="121" style="13" customWidth="1"/>
    <col min="4" max="4" width="1.88671875" style="11" customWidth="1"/>
    <col min="5" max="5" width="3.33203125" style="12" customWidth="1"/>
    <col min="6" max="6" width="4.33203125" style="12" customWidth="1"/>
    <col min="7" max="7" width="7.109375" style="30" hidden="1" customWidth="1"/>
    <col min="8" max="8" width="5.88671875" style="30" hidden="1" customWidth="1"/>
    <col min="9" max="9" width="5.88671875" style="31" hidden="1" customWidth="1"/>
    <col min="10" max="10" width="14.88671875" style="56" hidden="1" customWidth="1"/>
    <col min="11" max="24" width="19.88671875" style="15" hidden="1" customWidth="1"/>
    <col min="25" max="29" width="2.88671875" style="15" hidden="1" customWidth="1"/>
    <col min="30" max="33" width="14.6640625" style="4" hidden="1" customWidth="1"/>
    <col min="34" max="16384" width="16.44140625" style="4" hidden="1"/>
  </cols>
  <sheetData>
    <row r="1" spans="1:41" ht="28.8" thickBot="1" x14ac:dyDescent="0.45">
      <c r="A1" s="28" t="s">
        <v>4</v>
      </c>
      <c r="B1" s="46"/>
      <c r="C1" s="180" t="str">
        <f>AO1</f>
        <v xml:space="preserve">Tema 11 - LA POLICÍA MILITAR, GENERALIDADES </v>
      </c>
      <c r="D1" s="2"/>
      <c r="E1" s="3" t="e">
        <f ca="1">ROUND(Q2/K2*10,2)</f>
        <v>#DIV/0!</v>
      </c>
      <c r="F1" s="3"/>
      <c r="I1" s="35">
        <v>11</v>
      </c>
      <c r="J1" s="55" t="s">
        <v>56</v>
      </c>
      <c r="K1" s="29" t="s">
        <v>6</v>
      </c>
      <c r="L1" s="14" t="s">
        <v>7</v>
      </c>
      <c r="M1" s="14" t="s">
        <v>8</v>
      </c>
      <c r="N1" s="14" t="s">
        <v>38</v>
      </c>
      <c r="O1" s="14" t="s">
        <v>9</v>
      </c>
      <c r="P1" s="14" t="s">
        <v>16</v>
      </c>
      <c r="Q1" s="14" t="s">
        <v>10</v>
      </c>
      <c r="R1" s="14" t="s">
        <v>11</v>
      </c>
      <c r="S1" s="14" t="s">
        <v>24</v>
      </c>
      <c r="T1" s="14" t="s">
        <v>25</v>
      </c>
      <c r="U1" s="14" t="s">
        <v>13</v>
      </c>
      <c r="V1" s="14" t="s">
        <v>12</v>
      </c>
      <c r="W1" s="14" t="s">
        <v>15</v>
      </c>
      <c r="X1" s="14" t="s">
        <v>14</v>
      </c>
      <c r="AD1" s="62" t="s">
        <v>6</v>
      </c>
      <c r="AE1" s="62" t="s">
        <v>7</v>
      </c>
      <c r="AF1" s="62" t="s">
        <v>8</v>
      </c>
      <c r="AG1" s="62" t="s">
        <v>38</v>
      </c>
      <c r="AH1" s="62" t="s">
        <v>9</v>
      </c>
      <c r="AI1" s="62" t="s">
        <v>16</v>
      </c>
      <c r="AJ1" s="62" t="s">
        <v>10</v>
      </c>
      <c r="AK1" s="62" t="s">
        <v>11</v>
      </c>
      <c r="AL1" s="169" t="s">
        <v>99</v>
      </c>
      <c r="AM1" s="170"/>
      <c r="AN1" s="30" t="s">
        <v>57</v>
      </c>
      <c r="AO1" s="34" t="str">
        <f>LOOKUP(I5,DATOS!A:A,DATOS!F:F)</f>
        <v xml:space="preserve">Tema 11 - LA POLICÍA MILITAR, GENERALIDADES </v>
      </c>
    </row>
    <row r="2" spans="1:41" ht="16.2" thickBot="1" x14ac:dyDescent="0.3">
      <c r="A2" s="5"/>
      <c r="B2" s="47"/>
      <c r="C2" s="6" t="str">
        <f ca="1">IF(CONTROL!I4="A",X2,"")</f>
        <v>Test, compuesto por 0 preguntas</v>
      </c>
      <c r="D2" s="2"/>
      <c r="E2" s="7"/>
      <c r="F2" s="8"/>
      <c r="K2" s="29">
        <f ca="1">COUNTA(H:H)-COUNT(H:H)</f>
        <v>0</v>
      </c>
      <c r="L2" s="14">
        <f ca="1">SUM(L3:L1048576)</f>
        <v>0</v>
      </c>
      <c r="M2" s="14">
        <f ca="1">SUM(M3:M1048576)</f>
        <v>0</v>
      </c>
      <c r="N2" s="14">
        <f ca="1">SUM(N3:N52)</f>
        <v>0</v>
      </c>
      <c r="O2" s="14">
        <f ca="1">L2+M2</f>
        <v>0</v>
      </c>
      <c r="P2" s="14" t="e">
        <f ca="1">+O2/K2</f>
        <v>#DIV/0!</v>
      </c>
      <c r="Q2" s="14">
        <f ca="1">+L2+N2</f>
        <v>0</v>
      </c>
      <c r="R2" s="14" t="e">
        <f ca="1">ROUND(Q2/(L2+M2)*10,2)</f>
        <v>#DIV/0!</v>
      </c>
      <c r="S2" s="14" t="e">
        <f ca="1">ROUND(Q2/K2*10,2)</f>
        <v>#DIV/0!</v>
      </c>
      <c r="T2" s="14" t="e">
        <f ca="1">CONCATENATE("puntual: ", R2,"   Nota final: ", S2)</f>
        <v>#DIV/0!</v>
      </c>
      <c r="U2" s="14" t="e">
        <f ca="1">CONCATENATE("Evolución: ", K2," preguntas, ",L2," aciertos, ",M2," errores, ",Q2," puntos.   Nota ",T2)</f>
        <v>#DIV/0!</v>
      </c>
      <c r="V2" s="14" t="str">
        <f ca="1">CONCATENATE("Test, compuesto por ",K2," preguntas")</f>
        <v>Test, compuesto por 0 preguntas</v>
      </c>
      <c r="W2" s="14" t="str">
        <f ca="1">IF(E2="X",V2,IF(O2&gt;0,U2,V2))</f>
        <v>Test, compuesto por 0 preguntas</v>
      </c>
      <c r="X2" s="14" t="str">
        <f ca="1">IF(CONTROL!I4="A",W2,V2)</f>
        <v>Test, compuesto por 0 preguntas</v>
      </c>
      <c r="AD2" s="15">
        <f ca="1">IF(CONTROL!$I$4="A",K2,0)</f>
        <v>0</v>
      </c>
      <c r="AE2" s="15">
        <f ca="1">IF(CONTROL!$I$4="A",L2,0)</f>
        <v>0</v>
      </c>
      <c r="AF2" s="15">
        <f ca="1">IF(CONTROL!$I$4="A",M2,0)</f>
        <v>0</v>
      </c>
      <c r="AG2" s="15">
        <f ca="1">IF(CONTROL!$I$4="A",N2,0)</f>
        <v>0</v>
      </c>
      <c r="AH2" s="15">
        <f ca="1">IF(CONTROL!$I$4="A",O2,0)</f>
        <v>0</v>
      </c>
      <c r="AI2" s="15" t="e">
        <f ca="1">IF(CONTROL!$I$4="A",P2,0)</f>
        <v>#DIV/0!</v>
      </c>
      <c r="AJ2" s="15">
        <f ca="1">IF(CONTROL!$I$4="A",Q2,0)</f>
        <v>0</v>
      </c>
      <c r="AK2" s="15" t="e">
        <f ca="1">IF(CONTROL!$I$4="A",R2,0)</f>
        <v>#DIV/0!</v>
      </c>
      <c r="AL2" s="15" t="str">
        <f>+AO2</f>
        <v xml:space="preserve">Tema 11 - LA POLICÍA MILITAR, GENERALIDADES </v>
      </c>
      <c r="AM2" s="15"/>
      <c r="AN2" s="30" t="s">
        <v>68</v>
      </c>
      <c r="AO2" s="34" t="str">
        <f>LOOKUP(I5,DATOS!A:A,DATOS!E:E)</f>
        <v xml:space="preserve">Tema 11 - LA POLICÍA MILITAR, GENERALIDADES </v>
      </c>
    </row>
    <row r="3" spans="1:41" ht="15.6" x14ac:dyDescent="0.25">
      <c r="A3" s="9"/>
      <c r="B3" s="48"/>
      <c r="C3" s="10"/>
      <c r="J3" s="15"/>
    </row>
    <row r="4" spans="1:41" ht="15.6" x14ac:dyDescent="0.25">
      <c r="A4" s="9"/>
      <c r="B4" s="48"/>
      <c r="C4" s="10"/>
      <c r="J4" s="15"/>
    </row>
    <row r="5" spans="1:41" ht="31.2" x14ac:dyDescent="0.25">
      <c r="A5" s="9"/>
      <c r="B5" s="27"/>
      <c r="C5" s="19" t="str">
        <f ca="1">+CONCATENATE(K5,".- ",G5)</f>
        <v>1.- 0</v>
      </c>
      <c r="D5" s="20"/>
      <c r="E5" s="9"/>
      <c r="F5" s="9"/>
      <c r="G5" s="36">
        <f ca="1">LOOKUP(I5,DATOS!A:A,DATOS!G:G)</f>
        <v>0</v>
      </c>
      <c r="H5" s="36">
        <f ca="1">LOOKUP(I5,DATOS!A:A,DATOS!N:N)</f>
        <v>0</v>
      </c>
      <c r="I5" s="31">
        <f>LOOKUP(I1,DATOS!C:C,DATOS!A:A)</f>
        <v>594</v>
      </c>
      <c r="J5" s="56">
        <f>LOOKUP(I5,DATOS!A:A,DATOS!C:C)</f>
        <v>11</v>
      </c>
      <c r="K5" s="18">
        <v>1</v>
      </c>
      <c r="L5" s="16" t="s">
        <v>31</v>
      </c>
      <c r="M5" s="16" t="s">
        <v>32</v>
      </c>
      <c r="N5" s="16" t="s">
        <v>37</v>
      </c>
      <c r="O5" s="16" t="s">
        <v>33</v>
      </c>
      <c r="P5" s="16" t="s">
        <v>34</v>
      </c>
      <c r="Q5" s="16" t="s">
        <v>35</v>
      </c>
      <c r="R5" s="16" t="str">
        <f ca="1">CONCATENATE("X",H5)</f>
        <v>X0</v>
      </c>
      <c r="S5" s="16" t="s">
        <v>36</v>
      </c>
    </row>
    <row r="6" spans="1:41" ht="15.6" x14ac:dyDescent="0.25">
      <c r="A6" s="185">
        <f ca="1">IF($E$2="X",0,IF(K7&gt;2,H5,K7))</f>
        <v>0</v>
      </c>
      <c r="B6" s="25"/>
      <c r="C6" s="21" t="str">
        <f ca="1">+CONCATENATE(I6," ",G6)</f>
        <v>a) 0</v>
      </c>
      <c r="D6" s="22"/>
      <c r="G6" s="34">
        <f ca="1">LOOKUP(I5,DATOS!A:A,DATOS!J:J)</f>
        <v>0</v>
      </c>
      <c r="I6" s="31" t="s">
        <v>53</v>
      </c>
      <c r="K6" s="16" t="s">
        <v>5</v>
      </c>
      <c r="L6" s="16">
        <f ca="1">IF(M6&gt;0,0,P6)</f>
        <v>0</v>
      </c>
      <c r="M6" s="16">
        <f ca="1">IF(P7&gt;0,1,0)</f>
        <v>0</v>
      </c>
      <c r="N6" s="16">
        <f ca="1">IF(M6=1,-1/COUNTA(Q6:Q9),0)</f>
        <v>0</v>
      </c>
      <c r="O6" s="16">
        <f>COUNTA(B6:B9)</f>
        <v>0</v>
      </c>
      <c r="P6" s="16">
        <f ca="1">COUNTIF(R6:R9,R5)</f>
        <v>0</v>
      </c>
      <c r="Q6" s="17" t="s">
        <v>0</v>
      </c>
      <c r="R6" s="16" t="str">
        <f>CONCATENATE(B6,Q6)</f>
        <v>A</v>
      </c>
      <c r="S6" s="16">
        <f ca="1">IF(P6&gt;0,P6+O6,O6*3)</f>
        <v>0</v>
      </c>
    </row>
    <row r="7" spans="1:41" ht="15.6" x14ac:dyDescent="0.25">
      <c r="A7" s="185"/>
      <c r="B7" s="25"/>
      <c r="C7" s="21" t="str">
        <f ca="1">+CONCATENATE(I7," ",G7)</f>
        <v>b) 0</v>
      </c>
      <c r="D7" s="22"/>
      <c r="G7" s="34">
        <f ca="1">LOOKUP(I5,DATOS!A:A,DATOS!K:K)</f>
        <v>0</v>
      </c>
      <c r="I7" s="31" t="s">
        <v>52</v>
      </c>
      <c r="K7" s="16">
        <f ca="1">S6</f>
        <v>0</v>
      </c>
      <c r="L7" s="16"/>
      <c r="M7" s="16"/>
      <c r="N7" s="16"/>
      <c r="O7" s="16"/>
      <c r="P7" s="16">
        <f ca="1">O6-P6</f>
        <v>0</v>
      </c>
      <c r="Q7" s="17" t="s">
        <v>1</v>
      </c>
      <c r="R7" s="16" t="str">
        <f>CONCATENATE(B7,Q7)</f>
        <v>B</v>
      </c>
      <c r="S7" s="16"/>
    </row>
    <row r="8" spans="1:41" ht="15.6" x14ac:dyDescent="0.25">
      <c r="A8" s="185"/>
      <c r="B8" s="25"/>
      <c r="C8" s="21" t="str">
        <f ca="1">+CONCATENATE(I8," ",G8)</f>
        <v>c) 0</v>
      </c>
      <c r="D8" s="22"/>
      <c r="G8" s="34">
        <f ca="1">LOOKUP(I5,DATOS!A:A,DATOS!L:L)</f>
        <v>0</v>
      </c>
      <c r="I8" s="31" t="s">
        <v>51</v>
      </c>
      <c r="K8" s="16"/>
      <c r="L8" s="16"/>
      <c r="M8" s="16"/>
      <c r="N8" s="16"/>
      <c r="O8" s="16"/>
      <c r="P8" s="16"/>
      <c r="Q8" s="17" t="s">
        <v>2</v>
      </c>
      <c r="R8" s="16" t="str">
        <f>CONCATENATE(B8,Q8)</f>
        <v>C</v>
      </c>
      <c r="S8" s="16"/>
    </row>
    <row r="9" spans="1:41" ht="15.6" x14ac:dyDescent="0.25">
      <c r="A9" s="185"/>
      <c r="B9" s="25"/>
      <c r="C9" s="21" t="str">
        <f ca="1">+CONCATENATE(I9," ",G9)</f>
        <v>d) 0</v>
      </c>
      <c r="D9" s="22"/>
      <c r="G9" s="34">
        <f ca="1">LOOKUP(I5,DATOS!A:A,DATOS!M:M)</f>
        <v>0</v>
      </c>
      <c r="I9" s="31" t="s">
        <v>43</v>
      </c>
      <c r="K9" s="16"/>
      <c r="L9" s="16"/>
      <c r="M9" s="16"/>
      <c r="N9" s="16"/>
      <c r="O9" s="16"/>
      <c r="P9" s="16"/>
      <c r="Q9" s="17" t="s">
        <v>3</v>
      </c>
      <c r="R9" s="16" t="str">
        <f>CONCATENATE(B9,Q9)</f>
        <v>D</v>
      </c>
      <c r="S9" s="16"/>
    </row>
    <row r="10" spans="1:41" ht="15.6" x14ac:dyDescent="0.25">
      <c r="A10" s="9"/>
      <c r="B10" s="26"/>
      <c r="C10" s="23"/>
      <c r="D10" s="24"/>
      <c r="J10" s="15"/>
    </row>
    <row r="11" spans="1:41" ht="15.6" x14ac:dyDescent="0.25">
      <c r="A11" s="9"/>
      <c r="B11" s="27"/>
      <c r="C11" s="19" t="str">
        <f ca="1">+CONCATENATE(K11,".- ",G11)</f>
        <v>2.- 0</v>
      </c>
      <c r="D11" s="20"/>
      <c r="E11" s="9"/>
      <c r="F11" s="9"/>
      <c r="G11" s="36">
        <f ca="1">IF(J12="FIN","",LOOKUP(I11,DATOS!A:A,DATOS!G:G))</f>
        <v>0</v>
      </c>
      <c r="H11" s="36">
        <f ca="1">IF(J12="FIN",0,LOOKUP(I11,DATOS!A:A,DATOS!N:N))</f>
        <v>0</v>
      </c>
      <c r="I11" s="31">
        <f>+I5+1</f>
        <v>595</v>
      </c>
      <c r="J11" s="56">
        <f>IF(LOOKUP(I11,DATOS!A:A,DATOS!C:C)=0,J5,(LOOKUP(I11,DATOS!A:A,DATOS!C:C)))</f>
        <v>11</v>
      </c>
      <c r="K11" s="18">
        <f>+K5+1</f>
        <v>2</v>
      </c>
      <c r="L11" s="16" t="s">
        <v>31</v>
      </c>
      <c r="M11" s="16" t="s">
        <v>32</v>
      </c>
      <c r="N11" s="16" t="s">
        <v>37</v>
      </c>
      <c r="O11" s="16" t="s">
        <v>33</v>
      </c>
      <c r="P11" s="16" t="s">
        <v>34</v>
      </c>
      <c r="Q11" s="16" t="s">
        <v>35</v>
      </c>
      <c r="R11" s="16" t="str">
        <f ca="1">CONCATENATE("X",H11)</f>
        <v>X0</v>
      </c>
      <c r="S11" s="16" t="s">
        <v>36</v>
      </c>
    </row>
    <row r="12" spans="1:41" ht="15.6" x14ac:dyDescent="0.25">
      <c r="A12" s="185">
        <f ca="1">IF($E$2="X",0,IF(K13&gt;2,H11,K13))</f>
        <v>0</v>
      </c>
      <c r="B12" s="25"/>
      <c r="C12" s="21" t="str">
        <f ca="1">+CONCATENATE(I12," ",G12)</f>
        <v>a) 0</v>
      </c>
      <c r="D12" s="22"/>
      <c r="G12" s="34">
        <f ca="1">IF(J12="FIN","",LOOKUP(I11,DATOS!A:A,DATOS!J:J))</f>
        <v>0</v>
      </c>
      <c r="I12" s="31" t="s">
        <v>53</v>
      </c>
      <c r="J12" s="37" t="str">
        <f>IF(J6="FIN","FIN",IF(J11=J5,"","FIN"))</f>
        <v/>
      </c>
      <c r="K12" s="16" t="s">
        <v>5</v>
      </c>
      <c r="L12" s="16">
        <f ca="1">IF(M12&gt;0,0,P12)</f>
        <v>0</v>
      </c>
      <c r="M12" s="16">
        <f ca="1">IF(P13&gt;0,1,0)</f>
        <v>0</v>
      </c>
      <c r="N12" s="16">
        <f ca="1">IF(M12=1,-1/COUNTA(Q12:Q15),0)</f>
        <v>0</v>
      </c>
      <c r="O12" s="16">
        <f>COUNTA(B12:B15)</f>
        <v>0</v>
      </c>
      <c r="P12" s="16">
        <f ca="1">COUNTIF(R12:R15,R11)</f>
        <v>0</v>
      </c>
      <c r="Q12" s="17" t="s">
        <v>0</v>
      </c>
      <c r="R12" s="16" t="str">
        <f>CONCATENATE(B12,Q12)</f>
        <v>A</v>
      </c>
      <c r="S12" s="16">
        <f ca="1">IF(P12&gt;0,P12+O12,O12*3)</f>
        <v>0</v>
      </c>
    </row>
    <row r="13" spans="1:41" ht="15.6" x14ac:dyDescent="0.25">
      <c r="A13" s="185"/>
      <c r="B13" s="25"/>
      <c r="C13" s="21" t="str">
        <f ca="1">+CONCATENATE(I13," ",G13)</f>
        <v>b) 0</v>
      </c>
      <c r="D13" s="22"/>
      <c r="G13" s="34">
        <f ca="1">IF(J12="FIN","",LOOKUP(I11,DATOS!A:A,DATOS!K:K))</f>
        <v>0</v>
      </c>
      <c r="I13" s="31" t="s">
        <v>52</v>
      </c>
      <c r="K13" s="16">
        <f ca="1">S12</f>
        <v>0</v>
      </c>
      <c r="L13" s="16"/>
      <c r="M13" s="16"/>
      <c r="N13" s="16"/>
      <c r="O13" s="16"/>
      <c r="P13" s="16">
        <f ca="1">O12-P12</f>
        <v>0</v>
      </c>
      <c r="Q13" s="17" t="s">
        <v>1</v>
      </c>
      <c r="R13" s="16" t="str">
        <f>CONCATENATE(B13,Q13)</f>
        <v>B</v>
      </c>
      <c r="S13" s="16"/>
    </row>
    <row r="14" spans="1:41" ht="15.6" x14ac:dyDescent="0.25">
      <c r="A14" s="185"/>
      <c r="B14" s="25"/>
      <c r="C14" s="21" t="str">
        <f ca="1">+CONCATENATE(I14," ",G14)</f>
        <v>c) 0</v>
      </c>
      <c r="D14" s="22"/>
      <c r="G14" s="34">
        <f ca="1">IF(J12="FIN","",LOOKUP(I11,DATOS!A:A,DATOS!L:L))</f>
        <v>0</v>
      </c>
      <c r="I14" s="31" t="s">
        <v>51</v>
      </c>
      <c r="K14" s="16"/>
      <c r="L14" s="16"/>
      <c r="M14" s="16"/>
      <c r="N14" s="16"/>
      <c r="O14" s="16"/>
      <c r="P14" s="16"/>
      <c r="Q14" s="17" t="s">
        <v>2</v>
      </c>
      <c r="R14" s="16" t="str">
        <f>CONCATENATE(B14,Q14)</f>
        <v>C</v>
      </c>
      <c r="S14" s="16"/>
    </row>
    <row r="15" spans="1:41" ht="15.6" x14ac:dyDescent="0.25">
      <c r="A15" s="185"/>
      <c r="B15" s="25"/>
      <c r="C15" s="21" t="str">
        <f ca="1">+CONCATENATE(I15," ",G15)</f>
        <v>d) 0</v>
      </c>
      <c r="D15" s="22"/>
      <c r="G15" s="34">
        <f ca="1">IF(J12="FIN","",LOOKUP(I11,DATOS!A:A,DATOS!M:M))</f>
        <v>0</v>
      </c>
      <c r="I15" s="31" t="s">
        <v>43</v>
      </c>
      <c r="K15" s="16"/>
      <c r="L15" s="16"/>
      <c r="M15" s="16"/>
      <c r="N15" s="16"/>
      <c r="O15" s="16"/>
      <c r="P15" s="16"/>
      <c r="Q15" s="17" t="s">
        <v>3</v>
      </c>
      <c r="R15" s="16" t="str">
        <f>CONCATENATE(B15,Q15)</f>
        <v>D</v>
      </c>
      <c r="S15" s="16"/>
    </row>
    <row r="16" spans="1:41" ht="15.6" x14ac:dyDescent="0.25">
      <c r="A16" s="9"/>
      <c r="B16" s="26"/>
      <c r="C16" s="23"/>
      <c r="D16" s="24"/>
      <c r="J16" s="15"/>
    </row>
    <row r="17" spans="1:19" ht="31.2" x14ac:dyDescent="0.25">
      <c r="A17" s="9"/>
      <c r="B17" s="27"/>
      <c r="C17" s="19" t="str">
        <f ca="1">+CONCATENATE(K17,".- ",G17)</f>
        <v>3.- 0</v>
      </c>
      <c r="D17" s="20"/>
      <c r="E17" s="9"/>
      <c r="F17" s="9"/>
      <c r="G17" s="36">
        <f ca="1">IF(J18="FIN","",LOOKUP(I17,DATOS!A:A,DATOS!G:G))</f>
        <v>0</v>
      </c>
      <c r="H17" s="36">
        <f ca="1">IF(J18="FIN",0,LOOKUP(I17,DATOS!A:A,DATOS!N:N))</f>
        <v>0</v>
      </c>
      <c r="I17" s="31">
        <f>+I11+1</f>
        <v>596</v>
      </c>
      <c r="J17" s="56">
        <f>IF(LOOKUP(I17,DATOS!A:A,DATOS!C:C)=0,J11,(LOOKUP(I17,DATOS!A:A,DATOS!C:C)))</f>
        <v>11</v>
      </c>
      <c r="K17" s="18">
        <f>+K11+1</f>
        <v>3</v>
      </c>
      <c r="L17" s="16" t="s">
        <v>31</v>
      </c>
      <c r="M17" s="16" t="s">
        <v>32</v>
      </c>
      <c r="N17" s="16" t="s">
        <v>37</v>
      </c>
      <c r="O17" s="16" t="s">
        <v>33</v>
      </c>
      <c r="P17" s="16" t="s">
        <v>34</v>
      </c>
      <c r="Q17" s="16" t="s">
        <v>35</v>
      </c>
      <c r="R17" s="16" t="str">
        <f ca="1">CONCATENATE("X",H17)</f>
        <v>X0</v>
      </c>
      <c r="S17" s="16" t="s">
        <v>36</v>
      </c>
    </row>
    <row r="18" spans="1:19" ht="15.6" x14ac:dyDescent="0.25">
      <c r="A18" s="185">
        <f ca="1">IF($E$2="X",0,IF(K19&gt;2,H17,K19))</f>
        <v>0</v>
      </c>
      <c r="B18" s="25"/>
      <c r="C18" s="21" t="str">
        <f ca="1">+CONCATENATE(I18," ",G18)</f>
        <v>a) 0</v>
      </c>
      <c r="D18" s="22"/>
      <c r="G18" s="34">
        <f ca="1">IF(J18="FIN","",LOOKUP(I17,DATOS!A:A,DATOS!J:J))</f>
        <v>0</v>
      </c>
      <c r="I18" s="31" t="s">
        <v>53</v>
      </c>
      <c r="J18" s="37" t="str">
        <f>IF(J12="FIN","FIN",IF(J17=J11,"","FIN"))</f>
        <v/>
      </c>
      <c r="K18" s="16" t="s">
        <v>5</v>
      </c>
      <c r="L18" s="16">
        <f ca="1">IF(M18&gt;0,0,P18)</f>
        <v>0</v>
      </c>
      <c r="M18" s="16">
        <f ca="1">IF(P19&gt;0,1,0)</f>
        <v>0</v>
      </c>
      <c r="N18" s="16">
        <f ca="1">IF(M18=1,-1/COUNTA(Q18:Q21),0)</f>
        <v>0</v>
      </c>
      <c r="O18" s="16">
        <f>COUNTA(B18:B21)</f>
        <v>0</v>
      </c>
      <c r="P18" s="16">
        <f ca="1">COUNTIF(R18:R21,R17)</f>
        <v>0</v>
      </c>
      <c r="Q18" s="17" t="s">
        <v>0</v>
      </c>
      <c r="R18" s="16" t="str">
        <f>CONCATENATE(B18,Q18)</f>
        <v>A</v>
      </c>
      <c r="S18" s="16">
        <f ca="1">IF(P18&gt;0,P18+O18,O18*3)</f>
        <v>0</v>
      </c>
    </row>
    <row r="19" spans="1:19" ht="15.6" x14ac:dyDescent="0.25">
      <c r="A19" s="185"/>
      <c r="B19" s="25"/>
      <c r="C19" s="21" t="str">
        <f ca="1">+CONCATENATE(I19," ",G19)</f>
        <v>b) 0</v>
      </c>
      <c r="D19" s="22"/>
      <c r="G19" s="34">
        <f ca="1">IF(J18="FIN","",LOOKUP(I17,DATOS!A:A,DATOS!K:K))</f>
        <v>0</v>
      </c>
      <c r="I19" s="31" t="s">
        <v>52</v>
      </c>
      <c r="K19" s="16">
        <f ca="1">S18</f>
        <v>0</v>
      </c>
      <c r="L19" s="16"/>
      <c r="M19" s="16"/>
      <c r="N19" s="16"/>
      <c r="O19" s="16"/>
      <c r="P19" s="16">
        <f ca="1">O18-P18</f>
        <v>0</v>
      </c>
      <c r="Q19" s="17" t="s">
        <v>1</v>
      </c>
      <c r="R19" s="16" t="str">
        <f>CONCATENATE(B19,Q19)</f>
        <v>B</v>
      </c>
      <c r="S19" s="16"/>
    </row>
    <row r="20" spans="1:19" ht="15.6" x14ac:dyDescent="0.25">
      <c r="A20" s="185"/>
      <c r="B20" s="25"/>
      <c r="C20" s="21" t="str">
        <f ca="1">+CONCATENATE(I20," ",G20)</f>
        <v>c) 0</v>
      </c>
      <c r="D20" s="22"/>
      <c r="G20" s="34">
        <f ca="1">IF(J18="FIN","",LOOKUP(I17,DATOS!A:A,DATOS!L:L))</f>
        <v>0</v>
      </c>
      <c r="I20" s="31" t="s">
        <v>51</v>
      </c>
      <c r="K20" s="16"/>
      <c r="L20" s="16"/>
      <c r="M20" s="16"/>
      <c r="N20" s="16"/>
      <c r="O20" s="16"/>
      <c r="P20" s="16"/>
      <c r="Q20" s="17" t="s">
        <v>2</v>
      </c>
      <c r="R20" s="16" t="str">
        <f>CONCATENATE(B20,Q20)</f>
        <v>C</v>
      </c>
      <c r="S20" s="16"/>
    </row>
    <row r="21" spans="1:19" ht="15.6" x14ac:dyDescent="0.25">
      <c r="A21" s="185"/>
      <c r="B21" s="25"/>
      <c r="C21" s="21" t="str">
        <f ca="1">+CONCATENATE(I21," ",G21)</f>
        <v>d) 0</v>
      </c>
      <c r="D21" s="22"/>
      <c r="G21" s="34">
        <f ca="1">IF(J18="FIN","",LOOKUP(I17,DATOS!A:A,DATOS!M:M))</f>
        <v>0</v>
      </c>
      <c r="I21" s="31" t="s">
        <v>43</v>
      </c>
      <c r="K21" s="16"/>
      <c r="L21" s="16"/>
      <c r="M21" s="16"/>
      <c r="N21" s="16"/>
      <c r="O21" s="16"/>
      <c r="P21" s="16"/>
      <c r="Q21" s="17" t="s">
        <v>3</v>
      </c>
      <c r="R21" s="16" t="str">
        <f>CONCATENATE(B21,Q21)</f>
        <v>D</v>
      </c>
      <c r="S21" s="16"/>
    </row>
    <row r="22" spans="1:19" ht="15.6" x14ac:dyDescent="0.25">
      <c r="A22" s="9"/>
      <c r="B22" s="26"/>
      <c r="C22" s="23"/>
      <c r="D22" s="24"/>
      <c r="J22" s="15"/>
    </row>
    <row r="23" spans="1:19" ht="15.6" x14ac:dyDescent="0.25">
      <c r="A23" s="9"/>
      <c r="B23" s="27"/>
      <c r="C23" s="19" t="str">
        <f ca="1">+CONCATENATE(K23,".- ",G23)</f>
        <v>4.- 0</v>
      </c>
      <c r="D23" s="20"/>
      <c r="E23" s="9"/>
      <c r="F23" s="9"/>
      <c r="G23" s="36">
        <f ca="1">IF(J24="FIN","",LOOKUP(I23,DATOS!A:A,DATOS!G:G))</f>
        <v>0</v>
      </c>
      <c r="H23" s="36">
        <f ca="1">IF(J24="FIN",0,LOOKUP(I23,DATOS!A:A,DATOS!N:N))</f>
        <v>0</v>
      </c>
      <c r="I23" s="31">
        <f>+I17+1</f>
        <v>597</v>
      </c>
      <c r="J23" s="56">
        <f>IF(LOOKUP(I23,DATOS!A:A,DATOS!C:C)=0,J17,(LOOKUP(I23,DATOS!A:A,DATOS!C:C)))</f>
        <v>11</v>
      </c>
      <c r="K23" s="18">
        <f>+K17+1</f>
        <v>4</v>
      </c>
      <c r="L23" s="16" t="s">
        <v>31</v>
      </c>
      <c r="M23" s="16" t="s">
        <v>32</v>
      </c>
      <c r="N23" s="16" t="s">
        <v>37</v>
      </c>
      <c r="O23" s="16" t="s">
        <v>33</v>
      </c>
      <c r="P23" s="16" t="s">
        <v>34</v>
      </c>
      <c r="Q23" s="16" t="s">
        <v>35</v>
      </c>
      <c r="R23" s="16" t="str">
        <f ca="1">CONCATENATE("X",H23)</f>
        <v>X0</v>
      </c>
      <c r="S23" s="16" t="s">
        <v>36</v>
      </c>
    </row>
    <row r="24" spans="1:19" ht="15.6" x14ac:dyDescent="0.25">
      <c r="A24" s="185">
        <f ca="1">IF($E$2="X",0,IF(K25&gt;2,H23,K25))</f>
        <v>0</v>
      </c>
      <c r="B24" s="25"/>
      <c r="C24" s="21" t="str">
        <f ca="1">+CONCATENATE(I24," ",G24)</f>
        <v>a) 0</v>
      </c>
      <c r="D24" s="22"/>
      <c r="G24" s="34">
        <f ca="1">IF(J24="FIN","",LOOKUP(I23,DATOS!A:A,DATOS!J:J))</f>
        <v>0</v>
      </c>
      <c r="I24" s="31" t="s">
        <v>53</v>
      </c>
      <c r="J24" s="37" t="str">
        <f>IF(J18="FIN","FIN",IF(J23=J17,"","FIN"))</f>
        <v/>
      </c>
      <c r="K24" s="16" t="s">
        <v>5</v>
      </c>
      <c r="L24" s="16">
        <f ca="1">IF(M24&gt;0,0,P24)</f>
        <v>0</v>
      </c>
      <c r="M24" s="16">
        <f ca="1">IF(P25&gt;0,1,0)</f>
        <v>0</v>
      </c>
      <c r="N24" s="16">
        <f ca="1">IF(M24=1,-1/COUNTA(Q24:Q27),0)</f>
        <v>0</v>
      </c>
      <c r="O24" s="16">
        <f>COUNTA(B24:B27)</f>
        <v>0</v>
      </c>
      <c r="P24" s="16">
        <f ca="1">COUNTIF(R24:R27,R23)</f>
        <v>0</v>
      </c>
      <c r="Q24" s="17" t="s">
        <v>0</v>
      </c>
      <c r="R24" s="16" t="str">
        <f>CONCATENATE(B24,Q24)</f>
        <v>A</v>
      </c>
      <c r="S24" s="16">
        <f ca="1">IF(P24&gt;0,P24+O24,O24*3)</f>
        <v>0</v>
      </c>
    </row>
    <row r="25" spans="1:19" ht="15.6" x14ac:dyDescent="0.25">
      <c r="A25" s="185"/>
      <c r="B25" s="25"/>
      <c r="C25" s="21" t="str">
        <f ca="1">+CONCATENATE(I25," ",G25)</f>
        <v>b) 0</v>
      </c>
      <c r="D25" s="22"/>
      <c r="G25" s="34">
        <f ca="1">IF(J24="FIN","",LOOKUP(I23,DATOS!A:A,DATOS!K:K))</f>
        <v>0</v>
      </c>
      <c r="I25" s="31" t="s">
        <v>52</v>
      </c>
      <c r="K25" s="16">
        <f ca="1">S24</f>
        <v>0</v>
      </c>
      <c r="L25" s="16"/>
      <c r="M25" s="16"/>
      <c r="N25" s="16"/>
      <c r="O25" s="16"/>
      <c r="P25" s="16">
        <f ca="1">O24-P24</f>
        <v>0</v>
      </c>
      <c r="Q25" s="17" t="s">
        <v>1</v>
      </c>
      <c r="R25" s="16" t="str">
        <f>CONCATENATE(B25,Q25)</f>
        <v>B</v>
      </c>
      <c r="S25" s="16"/>
    </row>
    <row r="26" spans="1:19" ht="15.6" x14ac:dyDescent="0.25">
      <c r="A26" s="185"/>
      <c r="B26" s="25"/>
      <c r="C26" s="21" t="str">
        <f ca="1">+CONCATENATE(I26," ",G26)</f>
        <v>c) 0</v>
      </c>
      <c r="D26" s="22"/>
      <c r="G26" s="34">
        <f ca="1">IF(J24="FIN","",LOOKUP(I23,DATOS!A:A,DATOS!L:L))</f>
        <v>0</v>
      </c>
      <c r="I26" s="31" t="s">
        <v>51</v>
      </c>
      <c r="K26" s="16"/>
      <c r="L26" s="16"/>
      <c r="M26" s="16"/>
      <c r="N26" s="16"/>
      <c r="O26" s="16"/>
      <c r="P26" s="16"/>
      <c r="Q26" s="17" t="s">
        <v>2</v>
      </c>
      <c r="R26" s="16" t="str">
        <f>CONCATENATE(B26,Q26)</f>
        <v>C</v>
      </c>
      <c r="S26" s="16"/>
    </row>
    <row r="27" spans="1:19" ht="15.6" x14ac:dyDescent="0.25">
      <c r="A27" s="185"/>
      <c r="B27" s="25"/>
      <c r="C27" s="21" t="str">
        <f ca="1">+CONCATENATE(I27," ",G27)</f>
        <v>d) 0</v>
      </c>
      <c r="D27" s="22"/>
      <c r="G27" s="34">
        <f ca="1">IF(J24="FIN","",LOOKUP(I23,DATOS!A:A,DATOS!M:M))</f>
        <v>0</v>
      </c>
      <c r="I27" s="31" t="s">
        <v>43</v>
      </c>
      <c r="K27" s="16"/>
      <c r="L27" s="16"/>
      <c r="M27" s="16"/>
      <c r="N27" s="16"/>
      <c r="O27" s="16"/>
      <c r="P27" s="16"/>
      <c r="Q27" s="17" t="s">
        <v>3</v>
      </c>
      <c r="R27" s="16" t="str">
        <f>CONCATENATE(B27,Q27)</f>
        <v>D</v>
      </c>
      <c r="S27" s="16"/>
    </row>
    <row r="28" spans="1:19" ht="15.6" x14ac:dyDescent="0.25">
      <c r="A28" s="9"/>
      <c r="B28" s="26"/>
      <c r="C28" s="23"/>
      <c r="D28" s="24"/>
      <c r="J28" s="15"/>
    </row>
    <row r="29" spans="1:19" ht="15.6" x14ac:dyDescent="0.25">
      <c r="A29" s="9"/>
      <c r="B29" s="27"/>
      <c r="C29" s="19" t="str">
        <f ca="1">+CONCATENATE(K29,".- ",G29)</f>
        <v>5.- 0</v>
      </c>
      <c r="D29" s="20"/>
      <c r="E29" s="9"/>
      <c r="F29" s="9"/>
      <c r="G29" s="36">
        <f ca="1">IF(J30="FIN","",LOOKUP(I29,DATOS!A:A,DATOS!G:G))</f>
        <v>0</v>
      </c>
      <c r="H29" s="36">
        <f ca="1">IF(J30="FIN",0,LOOKUP(I29,DATOS!A:A,DATOS!N:N))</f>
        <v>0</v>
      </c>
      <c r="I29" s="31">
        <f>+I23+1</f>
        <v>598</v>
      </c>
      <c r="J29" s="56">
        <f>IF(LOOKUP(I29,DATOS!A:A,DATOS!C:C)=0,J23,(LOOKUP(I29,DATOS!A:A,DATOS!C:C)))</f>
        <v>11</v>
      </c>
      <c r="K29" s="18">
        <f>+K23+1</f>
        <v>5</v>
      </c>
      <c r="L29" s="16" t="s">
        <v>31</v>
      </c>
      <c r="M29" s="16" t="s">
        <v>32</v>
      </c>
      <c r="N29" s="16" t="s">
        <v>37</v>
      </c>
      <c r="O29" s="16" t="s">
        <v>33</v>
      </c>
      <c r="P29" s="16" t="s">
        <v>34</v>
      </c>
      <c r="Q29" s="16" t="s">
        <v>35</v>
      </c>
      <c r="R29" s="16" t="str">
        <f ca="1">CONCATENATE("X",H29)</f>
        <v>X0</v>
      </c>
      <c r="S29" s="16" t="s">
        <v>36</v>
      </c>
    </row>
    <row r="30" spans="1:19" ht="15.6" x14ac:dyDescent="0.25">
      <c r="A30" s="185">
        <f ca="1">IF($E$2="X",0,IF(K31&gt;2,H29,K31))</f>
        <v>0</v>
      </c>
      <c r="B30" s="25"/>
      <c r="C30" s="21" t="str">
        <f ca="1">+CONCATENATE(I30," ",G30)</f>
        <v>a) 0</v>
      </c>
      <c r="D30" s="22"/>
      <c r="G30" s="34">
        <f ca="1">IF(J30="FIN","",LOOKUP(I29,DATOS!A:A,DATOS!J:J))</f>
        <v>0</v>
      </c>
      <c r="I30" s="31" t="s">
        <v>53</v>
      </c>
      <c r="J30" s="37" t="str">
        <f>IF(J24="FIN","FIN",IF(J29=J23,"","FIN"))</f>
        <v/>
      </c>
      <c r="K30" s="16" t="s">
        <v>5</v>
      </c>
      <c r="L30" s="16">
        <f ca="1">IF(M30&gt;0,0,P30)</f>
        <v>0</v>
      </c>
      <c r="M30" s="16">
        <f ca="1">IF(P31&gt;0,1,0)</f>
        <v>0</v>
      </c>
      <c r="N30" s="16">
        <f ca="1">IF(M30=1,-1/COUNTA(Q30:Q33),0)</f>
        <v>0</v>
      </c>
      <c r="O30" s="16">
        <f>COUNTA(B30:B33)</f>
        <v>0</v>
      </c>
      <c r="P30" s="16">
        <f ca="1">COUNTIF(R30:R33,R29)</f>
        <v>0</v>
      </c>
      <c r="Q30" s="17" t="s">
        <v>0</v>
      </c>
      <c r="R30" s="16" t="str">
        <f>CONCATENATE(B30,Q30)</f>
        <v>A</v>
      </c>
      <c r="S30" s="16">
        <f ca="1">IF(P30&gt;0,P30+O30,O30*3)</f>
        <v>0</v>
      </c>
    </row>
    <row r="31" spans="1:19" ht="15.6" x14ac:dyDescent="0.25">
      <c r="A31" s="185"/>
      <c r="B31" s="25"/>
      <c r="C31" s="21" t="str">
        <f ca="1">+CONCATENATE(I31," ",G31)</f>
        <v>b) 0</v>
      </c>
      <c r="D31" s="22"/>
      <c r="G31" s="34">
        <f ca="1">IF(J30="FIN","",LOOKUP(I29,DATOS!A:A,DATOS!K:K))</f>
        <v>0</v>
      </c>
      <c r="I31" s="31" t="s">
        <v>52</v>
      </c>
      <c r="K31" s="16">
        <f ca="1">S30</f>
        <v>0</v>
      </c>
      <c r="L31" s="16"/>
      <c r="M31" s="16"/>
      <c r="N31" s="16"/>
      <c r="O31" s="16"/>
      <c r="P31" s="16">
        <f ca="1">O30-P30</f>
        <v>0</v>
      </c>
      <c r="Q31" s="17" t="s">
        <v>1</v>
      </c>
      <c r="R31" s="16" t="str">
        <f>CONCATENATE(B31,Q31)</f>
        <v>B</v>
      </c>
      <c r="S31" s="16"/>
    </row>
    <row r="32" spans="1:19" ht="15.6" x14ac:dyDescent="0.25">
      <c r="A32" s="185"/>
      <c r="B32" s="25"/>
      <c r="C32" s="21" t="str">
        <f ca="1">+CONCATENATE(I32," ",G32)</f>
        <v>c) 0</v>
      </c>
      <c r="D32" s="22"/>
      <c r="G32" s="34">
        <f ca="1">IF(J30="FIN","",LOOKUP(I29,DATOS!A:A,DATOS!L:L))</f>
        <v>0</v>
      </c>
      <c r="I32" s="31" t="s">
        <v>51</v>
      </c>
      <c r="K32" s="16"/>
      <c r="L32" s="16"/>
      <c r="M32" s="16"/>
      <c r="N32" s="16"/>
      <c r="O32" s="16"/>
      <c r="P32" s="16"/>
      <c r="Q32" s="17" t="s">
        <v>2</v>
      </c>
      <c r="R32" s="16" t="str">
        <f>CONCATENATE(B32,Q32)</f>
        <v>C</v>
      </c>
      <c r="S32" s="16"/>
    </row>
    <row r="33" spans="1:19" ht="15.6" x14ac:dyDescent="0.25">
      <c r="A33" s="185"/>
      <c r="B33" s="25"/>
      <c r="C33" s="21" t="str">
        <f ca="1">+CONCATENATE(I33," ",G33)</f>
        <v>d) 0</v>
      </c>
      <c r="D33" s="22"/>
      <c r="G33" s="34">
        <f ca="1">IF(J30="FIN","",LOOKUP(I29,DATOS!A:A,DATOS!M:M))</f>
        <v>0</v>
      </c>
      <c r="I33" s="31" t="s">
        <v>43</v>
      </c>
      <c r="K33" s="16"/>
      <c r="L33" s="16"/>
      <c r="M33" s="16"/>
      <c r="N33" s="16"/>
      <c r="O33" s="16"/>
      <c r="P33" s="16"/>
      <c r="Q33" s="17" t="s">
        <v>3</v>
      </c>
      <c r="R33" s="16" t="str">
        <f>CONCATENATE(B33,Q33)</f>
        <v>D</v>
      </c>
      <c r="S33" s="16"/>
    </row>
    <row r="34" spans="1:19" ht="15.6" x14ac:dyDescent="0.25">
      <c r="A34" s="9"/>
      <c r="B34" s="26"/>
      <c r="C34" s="23"/>
      <c r="D34" s="24"/>
      <c r="J34" s="15"/>
    </row>
    <row r="35" spans="1:19" ht="15.6" x14ac:dyDescent="0.25">
      <c r="A35" s="9"/>
      <c r="B35" s="27"/>
      <c r="C35" s="19" t="str">
        <f ca="1">+CONCATENATE(K35,".- ",G35)</f>
        <v>6.- 0</v>
      </c>
      <c r="D35" s="20"/>
      <c r="E35" s="9"/>
      <c r="F35" s="9"/>
      <c r="G35" s="36">
        <f ca="1">IF(J36="FIN","",LOOKUP(I35,DATOS!A:A,DATOS!G:G))</f>
        <v>0</v>
      </c>
      <c r="H35" s="36">
        <f ca="1">IF(J36="FIN",0,LOOKUP(I35,DATOS!A:A,DATOS!N:N))</f>
        <v>0</v>
      </c>
      <c r="I35" s="31">
        <f>+I29+1</f>
        <v>599</v>
      </c>
      <c r="J35" s="56">
        <f>IF(LOOKUP(I35,DATOS!A:A,DATOS!C:C)=0,J29,(LOOKUP(I35,DATOS!A:A,DATOS!C:C)))</f>
        <v>11</v>
      </c>
      <c r="K35" s="18">
        <f>+K29+1</f>
        <v>6</v>
      </c>
      <c r="L35" s="16" t="s">
        <v>31</v>
      </c>
      <c r="M35" s="16" t="s">
        <v>32</v>
      </c>
      <c r="N35" s="16" t="s">
        <v>37</v>
      </c>
      <c r="O35" s="16" t="s">
        <v>33</v>
      </c>
      <c r="P35" s="16" t="s">
        <v>34</v>
      </c>
      <c r="Q35" s="16" t="s">
        <v>35</v>
      </c>
      <c r="R35" s="16" t="str">
        <f ca="1">CONCATENATE("X",H35)</f>
        <v>X0</v>
      </c>
      <c r="S35" s="16" t="s">
        <v>36</v>
      </c>
    </row>
    <row r="36" spans="1:19" ht="15.6" x14ac:dyDescent="0.25">
      <c r="A36" s="185">
        <f ca="1">IF($E$2="X",0,IF(K37&gt;2,H35,K37))</f>
        <v>0</v>
      </c>
      <c r="B36" s="25"/>
      <c r="C36" s="21" t="str">
        <f ca="1">+CONCATENATE(I36," ",G36)</f>
        <v>a) 0</v>
      </c>
      <c r="D36" s="22"/>
      <c r="G36" s="34">
        <f ca="1">IF(J36="FIN","",LOOKUP(I35,DATOS!A:A,DATOS!J:J))</f>
        <v>0</v>
      </c>
      <c r="I36" s="31" t="s">
        <v>53</v>
      </c>
      <c r="J36" s="37" t="str">
        <f>IF(J30="FIN","FIN",IF(J35=J29,"","FIN"))</f>
        <v/>
      </c>
      <c r="K36" s="16" t="s">
        <v>5</v>
      </c>
      <c r="L36" s="16">
        <f ca="1">IF(M36&gt;0,0,P36)</f>
        <v>0</v>
      </c>
      <c r="M36" s="16">
        <f ca="1">IF(P37&gt;0,1,0)</f>
        <v>0</v>
      </c>
      <c r="N36" s="16">
        <f ca="1">IF(M36=1,-1/COUNTA(Q36:Q39),0)</f>
        <v>0</v>
      </c>
      <c r="O36" s="16">
        <f>COUNTA(B36:B39)</f>
        <v>0</v>
      </c>
      <c r="P36" s="16">
        <f ca="1">COUNTIF(R36:R39,R35)</f>
        <v>0</v>
      </c>
      <c r="Q36" s="17" t="s">
        <v>0</v>
      </c>
      <c r="R36" s="16" t="str">
        <f>CONCATENATE(B36,Q36)</f>
        <v>A</v>
      </c>
      <c r="S36" s="16">
        <f ca="1">IF(P36&gt;0,P36+O36,O36*3)</f>
        <v>0</v>
      </c>
    </row>
    <row r="37" spans="1:19" ht="15.6" x14ac:dyDescent="0.25">
      <c r="A37" s="185"/>
      <c r="B37" s="25"/>
      <c r="C37" s="21" t="str">
        <f ca="1">+CONCATENATE(I37," ",G37)</f>
        <v>b) 0</v>
      </c>
      <c r="D37" s="22"/>
      <c r="G37" s="34">
        <f ca="1">IF(J36="FIN","",LOOKUP(I35,DATOS!A:A,DATOS!K:K))</f>
        <v>0</v>
      </c>
      <c r="I37" s="31" t="s">
        <v>52</v>
      </c>
      <c r="K37" s="16">
        <f ca="1">S36</f>
        <v>0</v>
      </c>
      <c r="L37" s="16"/>
      <c r="M37" s="16"/>
      <c r="N37" s="16"/>
      <c r="O37" s="16"/>
      <c r="P37" s="16">
        <f ca="1">O36-P36</f>
        <v>0</v>
      </c>
      <c r="Q37" s="17" t="s">
        <v>1</v>
      </c>
      <c r="R37" s="16" t="str">
        <f>CONCATENATE(B37,Q37)</f>
        <v>B</v>
      </c>
      <c r="S37" s="16"/>
    </row>
    <row r="38" spans="1:19" ht="15.6" x14ac:dyDescent="0.25">
      <c r="A38" s="185"/>
      <c r="B38" s="25"/>
      <c r="C38" s="21" t="str">
        <f ca="1">+CONCATENATE(I38," ",G38)</f>
        <v>c) 0</v>
      </c>
      <c r="D38" s="22"/>
      <c r="G38" s="34">
        <f ca="1">IF(J36="FIN","",LOOKUP(I35,DATOS!A:A,DATOS!L:L))</f>
        <v>0</v>
      </c>
      <c r="I38" s="31" t="s">
        <v>51</v>
      </c>
      <c r="K38" s="16"/>
      <c r="L38" s="16"/>
      <c r="M38" s="16"/>
      <c r="N38" s="16"/>
      <c r="O38" s="16"/>
      <c r="P38" s="16"/>
      <c r="Q38" s="17" t="s">
        <v>2</v>
      </c>
      <c r="R38" s="16" t="str">
        <f>CONCATENATE(B38,Q38)</f>
        <v>C</v>
      </c>
      <c r="S38" s="16"/>
    </row>
    <row r="39" spans="1:19" ht="15.6" x14ac:dyDescent="0.25">
      <c r="A39" s="185"/>
      <c r="B39" s="25"/>
      <c r="C39" s="21" t="str">
        <f ca="1">+CONCATENATE(I39," ",G39)</f>
        <v>d) 0</v>
      </c>
      <c r="D39" s="22"/>
      <c r="G39" s="34">
        <f ca="1">IF(J36="FIN","",LOOKUP(I35,DATOS!A:A,DATOS!M:M))</f>
        <v>0</v>
      </c>
      <c r="I39" s="31" t="s">
        <v>43</v>
      </c>
      <c r="K39" s="16"/>
      <c r="L39" s="16"/>
      <c r="M39" s="16"/>
      <c r="N39" s="16"/>
      <c r="O39" s="16"/>
      <c r="P39" s="16"/>
      <c r="Q39" s="17" t="s">
        <v>3</v>
      </c>
      <c r="R39" s="16" t="str">
        <f>CONCATENATE(B39,Q39)</f>
        <v>D</v>
      </c>
      <c r="S39" s="16"/>
    </row>
    <row r="40" spans="1:19" ht="15.6" x14ac:dyDescent="0.25">
      <c r="A40" s="9"/>
      <c r="B40" s="26"/>
      <c r="C40" s="23"/>
      <c r="D40" s="24"/>
      <c r="J40" s="15"/>
    </row>
    <row r="41" spans="1:19" ht="15.6" x14ac:dyDescent="0.25">
      <c r="A41" s="9"/>
      <c r="B41" s="27"/>
      <c r="C41" s="19" t="str">
        <f ca="1">+CONCATENATE(K41,".- ",G41)</f>
        <v>7.- 0</v>
      </c>
      <c r="D41" s="20"/>
      <c r="E41" s="9"/>
      <c r="F41" s="9"/>
      <c r="G41" s="36">
        <f ca="1">IF(J42="FIN","",LOOKUP(I41,DATOS!A:A,DATOS!G:G))</f>
        <v>0</v>
      </c>
      <c r="H41" s="36">
        <f ca="1">IF(J42="FIN",0,LOOKUP(I41,DATOS!A:A,DATOS!N:N))</f>
        <v>0</v>
      </c>
      <c r="I41" s="31">
        <f>+I35+1</f>
        <v>600</v>
      </c>
      <c r="J41" s="56">
        <f>IF(LOOKUP(I41,DATOS!A:A,DATOS!C:C)=0,J35,(LOOKUP(I41,DATOS!A:A,DATOS!C:C)))</f>
        <v>11</v>
      </c>
      <c r="K41" s="18">
        <f>+K35+1</f>
        <v>7</v>
      </c>
      <c r="L41" s="16" t="s">
        <v>31</v>
      </c>
      <c r="M41" s="16" t="s">
        <v>32</v>
      </c>
      <c r="N41" s="16" t="s">
        <v>37</v>
      </c>
      <c r="O41" s="16" t="s">
        <v>33</v>
      </c>
      <c r="P41" s="16" t="s">
        <v>34</v>
      </c>
      <c r="Q41" s="16" t="s">
        <v>35</v>
      </c>
      <c r="R41" s="16" t="str">
        <f ca="1">CONCATENATE("X",H41)</f>
        <v>X0</v>
      </c>
      <c r="S41" s="16" t="s">
        <v>36</v>
      </c>
    </row>
    <row r="42" spans="1:19" ht="15.6" x14ac:dyDescent="0.25">
      <c r="A42" s="185">
        <f ca="1">IF($E$2="X",0,IF(K43&gt;2,H41,K43))</f>
        <v>0</v>
      </c>
      <c r="B42" s="25"/>
      <c r="C42" s="21" t="str">
        <f ca="1">+CONCATENATE(I42," ",G42)</f>
        <v>a) 0</v>
      </c>
      <c r="D42" s="22"/>
      <c r="G42" s="34">
        <f ca="1">IF(J42="FIN","",LOOKUP(I41,DATOS!A:A,DATOS!J:J))</f>
        <v>0</v>
      </c>
      <c r="I42" s="31" t="s">
        <v>53</v>
      </c>
      <c r="J42" s="37" t="str">
        <f>IF(J36="FIN","FIN",IF(J41=J35,"","FIN"))</f>
        <v/>
      </c>
      <c r="K42" s="16" t="s">
        <v>5</v>
      </c>
      <c r="L42" s="16">
        <f ca="1">IF(M42&gt;0,0,P42)</f>
        <v>0</v>
      </c>
      <c r="M42" s="16">
        <f ca="1">IF(P43&gt;0,1,0)</f>
        <v>0</v>
      </c>
      <c r="N42" s="16">
        <f ca="1">IF(M42=1,-1/COUNTA(Q42:Q45),0)</f>
        <v>0</v>
      </c>
      <c r="O42" s="16">
        <f>COUNTA(B42:B45)</f>
        <v>0</v>
      </c>
      <c r="P42" s="16">
        <f ca="1">COUNTIF(R42:R45,R41)</f>
        <v>0</v>
      </c>
      <c r="Q42" s="17" t="s">
        <v>0</v>
      </c>
      <c r="R42" s="16" t="str">
        <f>CONCATENATE(B42,Q42)</f>
        <v>A</v>
      </c>
      <c r="S42" s="16">
        <f ca="1">IF(P42&gt;0,P42+O42,O42*3)</f>
        <v>0</v>
      </c>
    </row>
    <row r="43" spans="1:19" ht="15.6" x14ac:dyDescent="0.25">
      <c r="A43" s="185"/>
      <c r="B43" s="25"/>
      <c r="C43" s="21" t="str">
        <f ca="1">+CONCATENATE(I43," ",G43)</f>
        <v>b) 0</v>
      </c>
      <c r="D43" s="22"/>
      <c r="G43" s="34">
        <f ca="1">IF(J42="FIN","",LOOKUP(I41,DATOS!A:A,DATOS!K:K))</f>
        <v>0</v>
      </c>
      <c r="I43" s="31" t="s">
        <v>52</v>
      </c>
      <c r="K43" s="16">
        <f ca="1">S42</f>
        <v>0</v>
      </c>
      <c r="L43" s="16"/>
      <c r="M43" s="16"/>
      <c r="N43" s="16"/>
      <c r="O43" s="16"/>
      <c r="P43" s="16">
        <f ca="1">O42-P42</f>
        <v>0</v>
      </c>
      <c r="Q43" s="17" t="s">
        <v>1</v>
      </c>
      <c r="R43" s="16" t="str">
        <f>CONCATENATE(B43,Q43)</f>
        <v>B</v>
      </c>
      <c r="S43" s="16"/>
    </row>
    <row r="44" spans="1:19" ht="15.6" x14ac:dyDescent="0.25">
      <c r="A44" s="185"/>
      <c r="B44" s="25"/>
      <c r="C44" s="21" t="str">
        <f ca="1">+CONCATENATE(I44," ",G44)</f>
        <v>c) 0</v>
      </c>
      <c r="D44" s="22"/>
      <c r="G44" s="34">
        <f ca="1">IF(J42="FIN","",LOOKUP(I41,DATOS!A:A,DATOS!L:L))</f>
        <v>0</v>
      </c>
      <c r="I44" s="31" t="s">
        <v>51</v>
      </c>
      <c r="K44" s="16"/>
      <c r="L44" s="16"/>
      <c r="M44" s="16"/>
      <c r="N44" s="16"/>
      <c r="O44" s="16"/>
      <c r="P44" s="16"/>
      <c r="Q44" s="17" t="s">
        <v>2</v>
      </c>
      <c r="R44" s="16" t="str">
        <f>CONCATENATE(B44,Q44)</f>
        <v>C</v>
      </c>
      <c r="S44" s="16"/>
    </row>
    <row r="45" spans="1:19" ht="15.6" x14ac:dyDescent="0.25">
      <c r="A45" s="185"/>
      <c r="B45" s="25"/>
      <c r="C45" s="21" t="str">
        <f ca="1">+CONCATENATE(I45," ",G45)</f>
        <v>d) 0</v>
      </c>
      <c r="D45" s="22"/>
      <c r="G45" s="34">
        <f ca="1">IF(J42="FIN","",LOOKUP(I41,DATOS!A:A,DATOS!M:M))</f>
        <v>0</v>
      </c>
      <c r="I45" s="31" t="s">
        <v>43</v>
      </c>
      <c r="K45" s="16"/>
      <c r="L45" s="16"/>
      <c r="M45" s="16"/>
      <c r="N45" s="16"/>
      <c r="O45" s="16"/>
      <c r="P45" s="16"/>
      <c r="Q45" s="17" t="s">
        <v>3</v>
      </c>
      <c r="R45" s="16" t="str">
        <f>CONCATENATE(B45,Q45)</f>
        <v>D</v>
      </c>
      <c r="S45" s="16"/>
    </row>
    <row r="46" spans="1:19" ht="15.6" x14ac:dyDescent="0.25">
      <c r="A46" s="9"/>
      <c r="B46" s="26"/>
      <c r="C46" s="23"/>
      <c r="D46" s="24"/>
      <c r="J46" s="15"/>
    </row>
    <row r="47" spans="1:19" ht="15.6" x14ac:dyDescent="0.25">
      <c r="A47" s="9"/>
      <c r="B47" s="27"/>
      <c r="C47" s="19" t="str">
        <f ca="1">+CONCATENATE(K47,".- ",G47)</f>
        <v>8.- 0</v>
      </c>
      <c r="D47" s="20"/>
      <c r="E47" s="9"/>
      <c r="F47" s="9"/>
      <c r="G47" s="36">
        <f ca="1">IF(J48="FIN","",LOOKUP(I47,DATOS!A:A,DATOS!G:G))</f>
        <v>0</v>
      </c>
      <c r="H47" s="36">
        <f ca="1">IF(J48="FIN",0,LOOKUP(I47,DATOS!A:A,DATOS!N:N))</f>
        <v>0</v>
      </c>
      <c r="I47" s="31">
        <f>+I41+1</f>
        <v>601</v>
      </c>
      <c r="J47" s="56">
        <f>IF(LOOKUP(I47,DATOS!A:A,DATOS!C:C)=0,J41,(LOOKUP(I47,DATOS!A:A,DATOS!C:C)))</f>
        <v>11</v>
      </c>
      <c r="K47" s="18">
        <f>+K41+1</f>
        <v>8</v>
      </c>
      <c r="L47" s="16" t="s">
        <v>31</v>
      </c>
      <c r="M47" s="16" t="s">
        <v>32</v>
      </c>
      <c r="N47" s="16" t="s">
        <v>37</v>
      </c>
      <c r="O47" s="16" t="s">
        <v>33</v>
      </c>
      <c r="P47" s="16" t="s">
        <v>34</v>
      </c>
      <c r="Q47" s="16" t="s">
        <v>35</v>
      </c>
      <c r="R47" s="16" t="str">
        <f ca="1">CONCATENATE("X",H47)</f>
        <v>X0</v>
      </c>
      <c r="S47" s="16" t="s">
        <v>36</v>
      </c>
    </row>
    <row r="48" spans="1:19" ht="15.6" x14ac:dyDescent="0.25">
      <c r="A48" s="185">
        <f ca="1">IF($E$2="X",0,IF(K49&gt;2,H47,K49))</f>
        <v>0</v>
      </c>
      <c r="B48" s="25"/>
      <c r="C48" s="21" t="str">
        <f ca="1">+CONCATENATE(I48," ",G48)</f>
        <v>a) 0</v>
      </c>
      <c r="D48" s="22"/>
      <c r="G48" s="34">
        <f ca="1">IF(J48="FIN","",LOOKUP(I47,DATOS!A:A,DATOS!J:J))</f>
        <v>0</v>
      </c>
      <c r="I48" s="31" t="s">
        <v>53</v>
      </c>
      <c r="J48" s="37" t="str">
        <f>IF(J42="FIN","FIN",IF(J47=J41,"","FIN"))</f>
        <v/>
      </c>
      <c r="K48" s="16" t="s">
        <v>5</v>
      </c>
      <c r="L48" s="16">
        <f ca="1">IF(M48&gt;0,0,P48)</f>
        <v>0</v>
      </c>
      <c r="M48" s="16">
        <f ca="1">IF(P49&gt;0,1,0)</f>
        <v>0</v>
      </c>
      <c r="N48" s="16">
        <f ca="1">IF(M48=1,-1/COUNTA(Q48:Q51),0)</f>
        <v>0</v>
      </c>
      <c r="O48" s="16">
        <f>COUNTA(B48:B51)</f>
        <v>0</v>
      </c>
      <c r="P48" s="16">
        <f ca="1">COUNTIF(R48:R51,R47)</f>
        <v>0</v>
      </c>
      <c r="Q48" s="17" t="s">
        <v>0</v>
      </c>
      <c r="R48" s="16" t="str">
        <f>CONCATENATE(B48,Q48)</f>
        <v>A</v>
      </c>
      <c r="S48" s="16">
        <f ca="1">IF(P48&gt;0,P48+O48,O48*3)</f>
        <v>0</v>
      </c>
    </row>
    <row r="49" spans="1:19" ht="15.6" x14ac:dyDescent="0.25">
      <c r="A49" s="185"/>
      <c r="B49" s="25"/>
      <c r="C49" s="21" t="str">
        <f ca="1">+CONCATENATE(I49," ",G49)</f>
        <v>b) 0</v>
      </c>
      <c r="D49" s="22"/>
      <c r="G49" s="34">
        <f ca="1">IF(J48="FIN","",LOOKUP(I47,DATOS!A:A,DATOS!K:K))</f>
        <v>0</v>
      </c>
      <c r="I49" s="31" t="s">
        <v>52</v>
      </c>
      <c r="K49" s="16">
        <f ca="1">S48</f>
        <v>0</v>
      </c>
      <c r="L49" s="16"/>
      <c r="M49" s="16"/>
      <c r="N49" s="16"/>
      <c r="O49" s="16"/>
      <c r="P49" s="16">
        <f ca="1">O48-P48</f>
        <v>0</v>
      </c>
      <c r="Q49" s="17" t="s">
        <v>1</v>
      </c>
      <c r="R49" s="16" t="str">
        <f>CONCATENATE(B49,Q49)</f>
        <v>B</v>
      </c>
      <c r="S49" s="16"/>
    </row>
    <row r="50" spans="1:19" ht="15.6" x14ac:dyDescent="0.25">
      <c r="A50" s="185"/>
      <c r="B50" s="25"/>
      <c r="C50" s="21" t="str">
        <f ca="1">+CONCATENATE(I50," ",G50)</f>
        <v>c) 0</v>
      </c>
      <c r="D50" s="22"/>
      <c r="G50" s="34">
        <f ca="1">IF(J48="FIN","",LOOKUP(I47,DATOS!A:A,DATOS!L:L))</f>
        <v>0</v>
      </c>
      <c r="I50" s="31" t="s">
        <v>51</v>
      </c>
      <c r="K50" s="16"/>
      <c r="L50" s="16"/>
      <c r="M50" s="16"/>
      <c r="N50" s="16"/>
      <c r="O50" s="16"/>
      <c r="P50" s="16"/>
      <c r="Q50" s="17" t="s">
        <v>2</v>
      </c>
      <c r="R50" s="16" t="str">
        <f>CONCATENATE(B50,Q50)</f>
        <v>C</v>
      </c>
      <c r="S50" s="16"/>
    </row>
    <row r="51" spans="1:19" ht="15.6" x14ac:dyDescent="0.25">
      <c r="A51" s="185"/>
      <c r="B51" s="25"/>
      <c r="C51" s="21" t="str">
        <f ca="1">+CONCATENATE(I51," ",G51)</f>
        <v>d) 0</v>
      </c>
      <c r="D51" s="22"/>
      <c r="G51" s="34">
        <f ca="1">IF(J48="FIN","",LOOKUP(I47,DATOS!A:A,DATOS!M:M))</f>
        <v>0</v>
      </c>
      <c r="I51" s="31" t="s">
        <v>43</v>
      </c>
      <c r="K51" s="16"/>
      <c r="L51" s="16"/>
      <c r="M51" s="16"/>
      <c r="N51" s="16"/>
      <c r="O51" s="16"/>
      <c r="P51" s="16"/>
      <c r="Q51" s="17" t="s">
        <v>3</v>
      </c>
      <c r="R51" s="16" t="str">
        <f>CONCATENATE(B51,Q51)</f>
        <v>D</v>
      </c>
      <c r="S51" s="16"/>
    </row>
    <row r="52" spans="1:19" ht="15.6" x14ac:dyDescent="0.25">
      <c r="A52" s="9"/>
      <c r="B52" s="26"/>
      <c r="C52" s="23"/>
      <c r="D52" s="24"/>
      <c r="J52" s="15"/>
    </row>
    <row r="53" spans="1:19" ht="15.6" x14ac:dyDescent="0.25">
      <c r="A53" s="9"/>
      <c r="B53" s="27"/>
      <c r="C53" s="19" t="str">
        <f ca="1">+CONCATENATE(K53,".- ",G53)</f>
        <v>9.- 0</v>
      </c>
      <c r="D53" s="20"/>
      <c r="E53" s="9"/>
      <c r="F53" s="9"/>
      <c r="G53" s="36">
        <f ca="1">IF(J54="FIN","",LOOKUP(I53,DATOS!A:A,DATOS!G:G))</f>
        <v>0</v>
      </c>
      <c r="H53" s="36">
        <f ca="1">IF(J54="FIN",0,LOOKUP(I53,DATOS!A:A,DATOS!N:N))</f>
        <v>0</v>
      </c>
      <c r="I53" s="31">
        <f>+I47+1</f>
        <v>602</v>
      </c>
      <c r="J53" s="56">
        <f>IF(LOOKUP(I53,DATOS!A:A,DATOS!C:C)=0,J47,(LOOKUP(I53,DATOS!A:A,DATOS!C:C)))</f>
        <v>11</v>
      </c>
      <c r="K53" s="18">
        <f>+K47+1</f>
        <v>9</v>
      </c>
      <c r="L53" s="16" t="s">
        <v>31</v>
      </c>
      <c r="M53" s="16" t="s">
        <v>32</v>
      </c>
      <c r="N53" s="16" t="s">
        <v>37</v>
      </c>
      <c r="O53" s="16" t="s">
        <v>33</v>
      </c>
      <c r="P53" s="16" t="s">
        <v>34</v>
      </c>
      <c r="Q53" s="16" t="s">
        <v>35</v>
      </c>
      <c r="R53" s="16" t="str">
        <f ca="1">CONCATENATE("X",H53)</f>
        <v>X0</v>
      </c>
      <c r="S53" s="16" t="s">
        <v>36</v>
      </c>
    </row>
    <row r="54" spans="1:19" ht="15.6" x14ac:dyDescent="0.25">
      <c r="A54" s="185">
        <f ca="1">IF($E$2="X",0,IF(K55&gt;2,H53,K55))</f>
        <v>0</v>
      </c>
      <c r="B54" s="25"/>
      <c r="C54" s="21" t="str">
        <f ca="1">+CONCATENATE(I54," ",G54)</f>
        <v>a) 0</v>
      </c>
      <c r="D54" s="22"/>
      <c r="G54" s="34">
        <f ca="1">IF(J54="FIN","",LOOKUP(I53,DATOS!A:A,DATOS!J:J))</f>
        <v>0</v>
      </c>
      <c r="I54" s="31" t="s">
        <v>53</v>
      </c>
      <c r="J54" s="37" t="str">
        <f>IF(J48="FIN","FIN",IF(J53=J47,"","FIN"))</f>
        <v/>
      </c>
      <c r="K54" s="16" t="s">
        <v>5</v>
      </c>
      <c r="L54" s="16">
        <f ca="1">IF(M54&gt;0,0,P54)</f>
        <v>0</v>
      </c>
      <c r="M54" s="16">
        <f ca="1">IF(P55&gt;0,1,0)</f>
        <v>0</v>
      </c>
      <c r="N54" s="16">
        <f ca="1">IF(M54=1,-1/COUNTA(Q54:Q57),0)</f>
        <v>0</v>
      </c>
      <c r="O54" s="16">
        <f>COUNTA(B54:B57)</f>
        <v>0</v>
      </c>
      <c r="P54" s="16">
        <f ca="1">COUNTIF(R54:R57,R53)</f>
        <v>0</v>
      </c>
      <c r="Q54" s="17" t="s">
        <v>0</v>
      </c>
      <c r="R54" s="16" t="str">
        <f>CONCATENATE(B54,Q54)</f>
        <v>A</v>
      </c>
      <c r="S54" s="16">
        <f ca="1">IF(P54&gt;0,P54+O54,O54*3)</f>
        <v>0</v>
      </c>
    </row>
    <row r="55" spans="1:19" ht="15.6" x14ac:dyDescent="0.25">
      <c r="A55" s="185"/>
      <c r="B55" s="25"/>
      <c r="C55" s="21" t="str">
        <f ca="1">+CONCATENATE(I55," ",G55)</f>
        <v>b) 0</v>
      </c>
      <c r="D55" s="22"/>
      <c r="G55" s="34">
        <f ca="1">IF(J54="FIN","",LOOKUP(I53,DATOS!A:A,DATOS!K:K))</f>
        <v>0</v>
      </c>
      <c r="I55" s="31" t="s">
        <v>52</v>
      </c>
      <c r="K55" s="16">
        <f ca="1">S54</f>
        <v>0</v>
      </c>
      <c r="L55" s="16"/>
      <c r="M55" s="16"/>
      <c r="N55" s="16"/>
      <c r="O55" s="16"/>
      <c r="P55" s="16">
        <f ca="1">O54-P54</f>
        <v>0</v>
      </c>
      <c r="Q55" s="17" t="s">
        <v>1</v>
      </c>
      <c r="R55" s="16" t="str">
        <f>CONCATENATE(B55,Q55)</f>
        <v>B</v>
      </c>
      <c r="S55" s="16"/>
    </row>
    <row r="56" spans="1:19" ht="15.6" x14ac:dyDescent="0.25">
      <c r="A56" s="185"/>
      <c r="B56" s="25"/>
      <c r="C56" s="21" t="str">
        <f ca="1">+CONCATENATE(I56," ",G56)</f>
        <v>c) 0</v>
      </c>
      <c r="D56" s="22"/>
      <c r="G56" s="34">
        <f ca="1">IF(J54="FIN","",LOOKUP(I53,DATOS!A:A,DATOS!L:L))</f>
        <v>0</v>
      </c>
      <c r="I56" s="31" t="s">
        <v>51</v>
      </c>
      <c r="K56" s="16"/>
      <c r="L56" s="16"/>
      <c r="M56" s="16"/>
      <c r="N56" s="16"/>
      <c r="O56" s="16"/>
      <c r="P56" s="16"/>
      <c r="Q56" s="17" t="s">
        <v>2</v>
      </c>
      <c r="R56" s="16" t="str">
        <f>CONCATENATE(B56,Q56)</f>
        <v>C</v>
      </c>
      <c r="S56" s="16"/>
    </row>
    <row r="57" spans="1:19" ht="15.6" x14ac:dyDescent="0.25">
      <c r="A57" s="185"/>
      <c r="B57" s="25"/>
      <c r="C57" s="21" t="str">
        <f ca="1">+CONCATENATE(I57," ",G57)</f>
        <v>d) 0</v>
      </c>
      <c r="D57" s="22"/>
      <c r="G57" s="34">
        <f ca="1">IF(J54="FIN","",LOOKUP(I53,DATOS!A:A,DATOS!M:M))</f>
        <v>0</v>
      </c>
      <c r="I57" s="31" t="s">
        <v>43</v>
      </c>
      <c r="K57" s="16"/>
      <c r="L57" s="16"/>
      <c r="M57" s="16"/>
      <c r="N57" s="16"/>
      <c r="O57" s="16"/>
      <c r="P57" s="16"/>
      <c r="Q57" s="17" t="s">
        <v>3</v>
      </c>
      <c r="R57" s="16" t="str">
        <f>CONCATENATE(B57,Q57)</f>
        <v>D</v>
      </c>
      <c r="S57" s="16"/>
    </row>
    <row r="58" spans="1:19" ht="15.6" x14ac:dyDescent="0.25">
      <c r="A58" s="9"/>
      <c r="B58" s="26"/>
      <c r="C58" s="23"/>
      <c r="D58" s="24"/>
      <c r="J58" s="15"/>
    </row>
    <row r="59" spans="1:19" ht="15.6" x14ac:dyDescent="0.25">
      <c r="A59" s="9"/>
      <c r="B59" s="27"/>
      <c r="C59" s="19" t="str">
        <f ca="1">+CONCATENATE(K59,".- ",G59)</f>
        <v>10.- 0</v>
      </c>
      <c r="D59" s="20"/>
      <c r="E59" s="9"/>
      <c r="F59" s="9"/>
      <c r="G59" s="36">
        <f ca="1">IF(J60="FIN","",LOOKUP(I59,DATOS!A:A,DATOS!G:G))</f>
        <v>0</v>
      </c>
      <c r="H59" s="36">
        <f ca="1">IF(J60="FIN",0,LOOKUP(I59,DATOS!A:A,DATOS!N:N))</f>
        <v>0</v>
      </c>
      <c r="I59" s="31">
        <f>+I53+1</f>
        <v>603</v>
      </c>
      <c r="J59" s="56">
        <f>IF(LOOKUP(I59,DATOS!A:A,DATOS!C:C)=0,J53,(LOOKUP(I59,DATOS!A:A,DATOS!C:C)))</f>
        <v>11</v>
      </c>
      <c r="K59" s="18">
        <f>+K53+1</f>
        <v>10</v>
      </c>
      <c r="L59" s="16" t="s">
        <v>31</v>
      </c>
      <c r="M59" s="16" t="s">
        <v>32</v>
      </c>
      <c r="N59" s="16" t="s">
        <v>37</v>
      </c>
      <c r="O59" s="16" t="s">
        <v>33</v>
      </c>
      <c r="P59" s="16" t="s">
        <v>34</v>
      </c>
      <c r="Q59" s="16" t="s">
        <v>35</v>
      </c>
      <c r="R59" s="16" t="str">
        <f ca="1">CONCATENATE("X",H59)</f>
        <v>X0</v>
      </c>
      <c r="S59" s="16" t="s">
        <v>36</v>
      </c>
    </row>
    <row r="60" spans="1:19" ht="15.6" x14ac:dyDescent="0.25">
      <c r="A60" s="185">
        <f ca="1">IF($E$2="X",0,IF(K61&gt;2,H59,K61))</f>
        <v>0</v>
      </c>
      <c r="B60" s="25"/>
      <c r="C60" s="21" t="str">
        <f ca="1">+CONCATENATE(I60," ",G60)</f>
        <v>a) 0</v>
      </c>
      <c r="D60" s="22"/>
      <c r="G60" s="34">
        <f ca="1">IF(J60="FIN","",LOOKUP(I59,DATOS!A:A,DATOS!J:J))</f>
        <v>0</v>
      </c>
      <c r="I60" s="31" t="s">
        <v>53</v>
      </c>
      <c r="J60" s="37" t="str">
        <f>IF(J54="FIN","FIN",IF(J59=J53,"","FIN"))</f>
        <v/>
      </c>
      <c r="K60" s="16" t="s">
        <v>5</v>
      </c>
      <c r="L60" s="16">
        <f ca="1">IF(M60&gt;0,0,P60)</f>
        <v>0</v>
      </c>
      <c r="M60" s="16">
        <f ca="1">IF(P61&gt;0,1,0)</f>
        <v>0</v>
      </c>
      <c r="N60" s="16">
        <f ca="1">IF(M60=1,-1/COUNTA(Q60:Q63),0)</f>
        <v>0</v>
      </c>
      <c r="O60" s="16">
        <f>COUNTA(B60:B63)</f>
        <v>0</v>
      </c>
      <c r="P60" s="16">
        <f ca="1">COUNTIF(R60:R63,R59)</f>
        <v>0</v>
      </c>
      <c r="Q60" s="17" t="s">
        <v>0</v>
      </c>
      <c r="R60" s="16" t="str">
        <f>CONCATENATE(B60,Q60)</f>
        <v>A</v>
      </c>
      <c r="S60" s="16">
        <f ca="1">IF(P60&gt;0,P60+O60,O60*3)</f>
        <v>0</v>
      </c>
    </row>
    <row r="61" spans="1:19" ht="15.6" x14ac:dyDescent="0.25">
      <c r="A61" s="185"/>
      <c r="B61" s="25"/>
      <c r="C61" s="21" t="str">
        <f ca="1">+CONCATENATE(I61," ",G61)</f>
        <v>b) 0</v>
      </c>
      <c r="D61" s="22"/>
      <c r="G61" s="34">
        <f ca="1">IF(J60="FIN","",LOOKUP(I59,DATOS!A:A,DATOS!K:K))</f>
        <v>0</v>
      </c>
      <c r="I61" s="31" t="s">
        <v>52</v>
      </c>
      <c r="K61" s="16">
        <f ca="1">S60</f>
        <v>0</v>
      </c>
      <c r="L61" s="16"/>
      <c r="M61" s="16"/>
      <c r="N61" s="16"/>
      <c r="O61" s="16"/>
      <c r="P61" s="16">
        <f ca="1">O60-P60</f>
        <v>0</v>
      </c>
      <c r="Q61" s="17" t="s">
        <v>1</v>
      </c>
      <c r="R61" s="16" t="str">
        <f>CONCATENATE(B61,Q61)</f>
        <v>B</v>
      </c>
      <c r="S61" s="16"/>
    </row>
    <row r="62" spans="1:19" ht="15.6" x14ac:dyDescent="0.25">
      <c r="A62" s="185"/>
      <c r="B62" s="25"/>
      <c r="C62" s="21" t="str">
        <f ca="1">+CONCATENATE(I62," ",G62)</f>
        <v>c) 0</v>
      </c>
      <c r="D62" s="22"/>
      <c r="G62" s="34">
        <f ca="1">IF(J60="FIN","",LOOKUP(I59,DATOS!A:A,DATOS!L:L))</f>
        <v>0</v>
      </c>
      <c r="I62" s="31" t="s">
        <v>51</v>
      </c>
      <c r="K62" s="16"/>
      <c r="L62" s="16"/>
      <c r="M62" s="16"/>
      <c r="N62" s="16"/>
      <c r="O62" s="16"/>
      <c r="P62" s="16"/>
      <c r="Q62" s="17" t="s">
        <v>2</v>
      </c>
      <c r="R62" s="16" t="str">
        <f>CONCATENATE(B62,Q62)</f>
        <v>C</v>
      </c>
      <c r="S62" s="16"/>
    </row>
    <row r="63" spans="1:19" ht="15.6" x14ac:dyDescent="0.25">
      <c r="A63" s="185"/>
      <c r="B63" s="25"/>
      <c r="C63" s="21" t="str">
        <f ca="1">+CONCATENATE(I63," ",G63)</f>
        <v>d) 0</v>
      </c>
      <c r="D63" s="22"/>
      <c r="G63" s="34">
        <f ca="1">IF(J60="FIN","",LOOKUP(I59,DATOS!A:A,DATOS!M:M))</f>
        <v>0</v>
      </c>
      <c r="I63" s="31" t="s">
        <v>43</v>
      </c>
      <c r="K63" s="16"/>
      <c r="L63" s="16"/>
      <c r="M63" s="16"/>
      <c r="N63" s="16"/>
      <c r="O63" s="16"/>
      <c r="P63" s="16"/>
      <c r="Q63" s="17" t="s">
        <v>3</v>
      </c>
      <c r="R63" s="16" t="str">
        <f>CONCATENATE(B63,Q63)</f>
        <v>D</v>
      </c>
      <c r="S63" s="16"/>
    </row>
    <row r="64" spans="1:19" ht="15.6" x14ac:dyDescent="0.25">
      <c r="A64" s="9"/>
      <c r="B64" s="26"/>
      <c r="C64" s="23"/>
      <c r="D64" s="24"/>
      <c r="J64" s="15"/>
    </row>
    <row r="65" spans="1:19" ht="15.6" x14ac:dyDescent="0.25">
      <c r="A65" s="9"/>
      <c r="B65" s="27"/>
      <c r="C65" s="19" t="str">
        <f ca="1">+CONCATENATE(K65,".- ",G65)</f>
        <v>11.- 0</v>
      </c>
      <c r="D65" s="20"/>
      <c r="E65" s="9"/>
      <c r="F65" s="9"/>
      <c r="G65" s="36">
        <f ca="1">IF(J66="FIN","",LOOKUP(I65,DATOS!A:A,DATOS!G:G))</f>
        <v>0</v>
      </c>
      <c r="H65" s="36">
        <f ca="1">IF(J66="FIN",0,LOOKUP(I65,DATOS!A:A,DATOS!N:N))</f>
        <v>0</v>
      </c>
      <c r="I65" s="31">
        <f>+I59+1</f>
        <v>604</v>
      </c>
      <c r="J65" s="56">
        <f>IF(LOOKUP(I65,DATOS!A:A,DATOS!C:C)=0,J59,(LOOKUP(I65,DATOS!A:A,DATOS!C:C)))</f>
        <v>11</v>
      </c>
      <c r="K65" s="18">
        <f>+K59+1</f>
        <v>11</v>
      </c>
      <c r="L65" s="16" t="s">
        <v>31</v>
      </c>
      <c r="M65" s="16" t="s">
        <v>32</v>
      </c>
      <c r="N65" s="16" t="s">
        <v>37</v>
      </c>
      <c r="O65" s="16" t="s">
        <v>33</v>
      </c>
      <c r="P65" s="16" t="s">
        <v>34</v>
      </c>
      <c r="Q65" s="16" t="s">
        <v>35</v>
      </c>
      <c r="R65" s="16" t="str">
        <f ca="1">CONCATENATE("X",H65)</f>
        <v>X0</v>
      </c>
      <c r="S65" s="16" t="s">
        <v>36</v>
      </c>
    </row>
    <row r="66" spans="1:19" ht="15.6" x14ac:dyDescent="0.25">
      <c r="A66" s="185">
        <f ca="1">IF($E$2="X",0,IF(K67&gt;2,H65,K67))</f>
        <v>0</v>
      </c>
      <c r="B66" s="25"/>
      <c r="C66" s="21" t="str">
        <f ca="1">+CONCATENATE(I66," ",G66)</f>
        <v>a) 0</v>
      </c>
      <c r="D66" s="22"/>
      <c r="G66" s="34">
        <f ca="1">IF(J66="FIN","",LOOKUP(I65,DATOS!A:A,DATOS!J:J))</f>
        <v>0</v>
      </c>
      <c r="I66" s="31" t="s">
        <v>53</v>
      </c>
      <c r="J66" s="37" t="str">
        <f>IF(J60="FIN","FIN",IF(J65=J59,"","FIN"))</f>
        <v/>
      </c>
      <c r="K66" s="16" t="s">
        <v>5</v>
      </c>
      <c r="L66" s="16">
        <f ca="1">IF(M66&gt;0,0,P66)</f>
        <v>0</v>
      </c>
      <c r="M66" s="16">
        <f ca="1">IF(P67&gt;0,1,0)</f>
        <v>0</v>
      </c>
      <c r="N66" s="16">
        <f ca="1">IF(M66=1,-1/COUNTA(Q66:Q69),0)</f>
        <v>0</v>
      </c>
      <c r="O66" s="16">
        <f>COUNTA(B66:B69)</f>
        <v>0</v>
      </c>
      <c r="P66" s="16">
        <f ca="1">COUNTIF(R66:R69,R65)</f>
        <v>0</v>
      </c>
      <c r="Q66" s="17" t="s">
        <v>0</v>
      </c>
      <c r="R66" s="16" t="str">
        <f>CONCATENATE(B66,Q66)</f>
        <v>A</v>
      </c>
      <c r="S66" s="16">
        <f ca="1">IF(P66&gt;0,P66+O66,O66*3)</f>
        <v>0</v>
      </c>
    </row>
    <row r="67" spans="1:19" ht="15.6" x14ac:dyDescent="0.25">
      <c r="A67" s="185"/>
      <c r="B67" s="25"/>
      <c r="C67" s="21" t="str">
        <f ca="1">+CONCATENATE(I67," ",G67)</f>
        <v>b) 0</v>
      </c>
      <c r="D67" s="22"/>
      <c r="G67" s="34">
        <f ca="1">IF(J66="FIN","",LOOKUP(I65,DATOS!A:A,DATOS!K:K))</f>
        <v>0</v>
      </c>
      <c r="I67" s="31" t="s">
        <v>52</v>
      </c>
      <c r="K67" s="16">
        <f ca="1">S66</f>
        <v>0</v>
      </c>
      <c r="L67" s="16"/>
      <c r="M67" s="16"/>
      <c r="N67" s="16"/>
      <c r="O67" s="16"/>
      <c r="P67" s="16">
        <f ca="1">O66-P66</f>
        <v>0</v>
      </c>
      <c r="Q67" s="17" t="s">
        <v>1</v>
      </c>
      <c r="R67" s="16" t="str">
        <f>CONCATENATE(B67,Q67)</f>
        <v>B</v>
      </c>
      <c r="S67" s="16"/>
    </row>
    <row r="68" spans="1:19" ht="15.6" x14ac:dyDescent="0.25">
      <c r="A68" s="185"/>
      <c r="B68" s="25"/>
      <c r="C68" s="21" t="str">
        <f ca="1">+CONCATENATE(I68," ",G68)</f>
        <v>c) 0</v>
      </c>
      <c r="D68" s="22"/>
      <c r="G68" s="34">
        <f ca="1">IF(J66="FIN","",LOOKUP(I65,DATOS!A:A,DATOS!L:L))</f>
        <v>0</v>
      </c>
      <c r="I68" s="31" t="s">
        <v>51</v>
      </c>
      <c r="K68" s="16"/>
      <c r="L68" s="16"/>
      <c r="M68" s="16"/>
      <c r="N68" s="16"/>
      <c r="O68" s="16"/>
      <c r="P68" s="16"/>
      <c r="Q68" s="17" t="s">
        <v>2</v>
      </c>
      <c r="R68" s="16" t="str">
        <f>CONCATENATE(B68,Q68)</f>
        <v>C</v>
      </c>
      <c r="S68" s="16"/>
    </row>
    <row r="69" spans="1:19" ht="15.6" x14ac:dyDescent="0.25">
      <c r="A69" s="185"/>
      <c r="B69" s="25"/>
      <c r="C69" s="21" t="str">
        <f ca="1">+CONCATENATE(I69," ",G69)</f>
        <v>d) 0</v>
      </c>
      <c r="D69" s="22"/>
      <c r="G69" s="34">
        <f ca="1">IF(J66="FIN","",LOOKUP(I65,DATOS!A:A,DATOS!M:M))</f>
        <v>0</v>
      </c>
      <c r="I69" s="31" t="s">
        <v>43</v>
      </c>
      <c r="K69" s="16"/>
      <c r="L69" s="16"/>
      <c r="M69" s="16"/>
      <c r="N69" s="16"/>
      <c r="O69" s="16"/>
      <c r="P69" s="16"/>
      <c r="Q69" s="17" t="s">
        <v>3</v>
      </c>
      <c r="R69" s="16" t="str">
        <f>CONCATENATE(B69,Q69)</f>
        <v>D</v>
      </c>
      <c r="S69" s="16"/>
    </row>
    <row r="70" spans="1:19" ht="15.6" x14ac:dyDescent="0.25">
      <c r="A70" s="9"/>
      <c r="B70" s="26"/>
      <c r="C70" s="23"/>
      <c r="D70" s="24"/>
      <c r="J70" s="15"/>
    </row>
    <row r="71" spans="1:19" ht="15.6" x14ac:dyDescent="0.25">
      <c r="A71" s="9"/>
      <c r="B71" s="27"/>
      <c r="C71" s="19" t="str">
        <f ca="1">+CONCATENATE(K71,".- ",G71)</f>
        <v>12.- 0</v>
      </c>
      <c r="D71" s="20"/>
      <c r="E71" s="9"/>
      <c r="F71" s="9"/>
      <c r="G71" s="36">
        <f ca="1">IF(J72="FIN","",LOOKUP(I71,DATOS!A:A,DATOS!G:G))</f>
        <v>0</v>
      </c>
      <c r="H71" s="36">
        <f ca="1">IF(J72="FIN",0,LOOKUP(I71,DATOS!A:A,DATOS!N:N))</f>
        <v>0</v>
      </c>
      <c r="I71" s="31">
        <f>+I65+1</f>
        <v>605</v>
      </c>
      <c r="J71" s="56">
        <f>IF(LOOKUP(I71,DATOS!A:A,DATOS!C:C)=0,J65,(LOOKUP(I71,DATOS!A:A,DATOS!C:C)))</f>
        <v>11</v>
      </c>
      <c r="K71" s="18">
        <f>+K65+1</f>
        <v>12</v>
      </c>
      <c r="L71" s="16" t="s">
        <v>31</v>
      </c>
      <c r="M71" s="16" t="s">
        <v>32</v>
      </c>
      <c r="N71" s="16" t="s">
        <v>37</v>
      </c>
      <c r="O71" s="16" t="s">
        <v>33</v>
      </c>
      <c r="P71" s="16" t="s">
        <v>34</v>
      </c>
      <c r="Q71" s="16" t="s">
        <v>35</v>
      </c>
      <c r="R71" s="16" t="str">
        <f ca="1">CONCATENATE("X",H71)</f>
        <v>X0</v>
      </c>
      <c r="S71" s="16" t="s">
        <v>36</v>
      </c>
    </row>
    <row r="72" spans="1:19" ht="15.6" x14ac:dyDescent="0.25">
      <c r="A72" s="185">
        <f ca="1">IF($E$2="X",0,IF(K73&gt;2,H71,K73))</f>
        <v>0</v>
      </c>
      <c r="B72" s="25"/>
      <c r="C72" s="21" t="str">
        <f ca="1">+CONCATENATE(I72," ",G72)</f>
        <v>a) 0</v>
      </c>
      <c r="D72" s="22"/>
      <c r="G72" s="34">
        <f ca="1">IF(J72="FIN","",LOOKUP(I71,DATOS!A:A,DATOS!J:J))</f>
        <v>0</v>
      </c>
      <c r="I72" s="31" t="s">
        <v>53</v>
      </c>
      <c r="J72" s="37" t="str">
        <f>IF(J66="FIN","FIN",IF(J71=J65,"","FIN"))</f>
        <v/>
      </c>
      <c r="K72" s="16" t="s">
        <v>5</v>
      </c>
      <c r="L72" s="16">
        <f ca="1">IF(M72&gt;0,0,P72)</f>
        <v>0</v>
      </c>
      <c r="M72" s="16">
        <f ca="1">IF(P73&gt;0,1,0)</f>
        <v>0</v>
      </c>
      <c r="N72" s="16">
        <f ca="1">IF(M72=1,-1/COUNTA(Q72:Q75),0)</f>
        <v>0</v>
      </c>
      <c r="O72" s="16">
        <f>COUNTA(B72:B75)</f>
        <v>0</v>
      </c>
      <c r="P72" s="16">
        <f ca="1">COUNTIF(R72:R75,R71)</f>
        <v>0</v>
      </c>
      <c r="Q72" s="17" t="s">
        <v>0</v>
      </c>
      <c r="R72" s="16" t="str">
        <f>CONCATENATE(B72,Q72)</f>
        <v>A</v>
      </c>
      <c r="S72" s="16">
        <f ca="1">IF(P72&gt;0,P72+O72,O72*3)</f>
        <v>0</v>
      </c>
    </row>
    <row r="73" spans="1:19" ht="15.6" x14ac:dyDescent="0.25">
      <c r="A73" s="185"/>
      <c r="B73" s="25"/>
      <c r="C73" s="21" t="str">
        <f ca="1">+CONCATENATE(I73," ",G73)</f>
        <v>b) 0</v>
      </c>
      <c r="D73" s="22"/>
      <c r="G73" s="34">
        <f ca="1">IF(J72="FIN","",LOOKUP(I71,DATOS!A:A,DATOS!K:K))</f>
        <v>0</v>
      </c>
      <c r="I73" s="31" t="s">
        <v>52</v>
      </c>
      <c r="K73" s="16">
        <f ca="1">S72</f>
        <v>0</v>
      </c>
      <c r="L73" s="16"/>
      <c r="M73" s="16"/>
      <c r="N73" s="16"/>
      <c r="O73" s="16"/>
      <c r="P73" s="16">
        <f ca="1">O72-P72</f>
        <v>0</v>
      </c>
      <c r="Q73" s="17" t="s">
        <v>1</v>
      </c>
      <c r="R73" s="16" t="str">
        <f>CONCATENATE(B73,Q73)</f>
        <v>B</v>
      </c>
      <c r="S73" s="16"/>
    </row>
    <row r="74" spans="1:19" ht="15.6" x14ac:dyDescent="0.25">
      <c r="A74" s="185"/>
      <c r="B74" s="25"/>
      <c r="C74" s="21" t="str">
        <f ca="1">+CONCATENATE(I74," ",G74)</f>
        <v>c) 0</v>
      </c>
      <c r="D74" s="22"/>
      <c r="G74" s="34">
        <f ca="1">IF(J72="FIN","",LOOKUP(I71,DATOS!A:A,DATOS!L:L))</f>
        <v>0</v>
      </c>
      <c r="I74" s="31" t="s">
        <v>51</v>
      </c>
      <c r="K74" s="16"/>
      <c r="L74" s="16"/>
      <c r="M74" s="16"/>
      <c r="N74" s="16"/>
      <c r="O74" s="16"/>
      <c r="P74" s="16"/>
      <c r="Q74" s="17" t="s">
        <v>2</v>
      </c>
      <c r="R74" s="16" t="str">
        <f>CONCATENATE(B74,Q74)</f>
        <v>C</v>
      </c>
      <c r="S74" s="16"/>
    </row>
    <row r="75" spans="1:19" ht="15.6" x14ac:dyDescent="0.25">
      <c r="A75" s="185"/>
      <c r="B75" s="25"/>
      <c r="C75" s="21" t="str">
        <f ca="1">+CONCATENATE(I75," ",G75)</f>
        <v>d) 0</v>
      </c>
      <c r="D75" s="22"/>
      <c r="G75" s="34">
        <f ca="1">IF(J72="FIN","",LOOKUP(I71,DATOS!A:A,DATOS!M:M))</f>
        <v>0</v>
      </c>
      <c r="I75" s="31" t="s">
        <v>43</v>
      </c>
      <c r="K75" s="16"/>
      <c r="L75" s="16"/>
      <c r="M75" s="16"/>
      <c r="N75" s="16"/>
      <c r="O75" s="16"/>
      <c r="P75" s="16"/>
      <c r="Q75" s="17" t="s">
        <v>3</v>
      </c>
      <c r="R75" s="16" t="str">
        <f>CONCATENATE(B75,Q75)</f>
        <v>D</v>
      </c>
      <c r="S75" s="16"/>
    </row>
    <row r="76" spans="1:19" ht="15.6" x14ac:dyDescent="0.25">
      <c r="A76" s="9"/>
      <c r="B76" s="26"/>
      <c r="C76" s="23"/>
      <c r="D76" s="24"/>
      <c r="J76" s="15"/>
    </row>
    <row r="77" spans="1:19" ht="15.6" x14ac:dyDescent="0.25">
      <c r="A77" s="9"/>
      <c r="B77" s="27"/>
      <c r="C77" s="19" t="str">
        <f ca="1">+CONCATENATE(K77,".- ",G77)</f>
        <v>13.- 0</v>
      </c>
      <c r="D77" s="20"/>
      <c r="E77" s="9"/>
      <c r="F77" s="9"/>
      <c r="G77" s="36">
        <f ca="1">IF(J78="FIN","",LOOKUP(I77,DATOS!A:A,DATOS!G:G))</f>
        <v>0</v>
      </c>
      <c r="H77" s="36">
        <f ca="1">IF(J78="FIN",0,LOOKUP(I77,DATOS!A:A,DATOS!N:N))</f>
        <v>0</v>
      </c>
      <c r="I77" s="31">
        <f>+I71+1</f>
        <v>606</v>
      </c>
      <c r="J77" s="56">
        <f>IF(LOOKUP(I77,DATOS!A:A,DATOS!C:C)=0,J71,(LOOKUP(I77,DATOS!A:A,DATOS!C:C)))</f>
        <v>11</v>
      </c>
      <c r="K77" s="18">
        <f>+K71+1</f>
        <v>13</v>
      </c>
      <c r="L77" s="16" t="s">
        <v>31</v>
      </c>
      <c r="M77" s="16" t="s">
        <v>32</v>
      </c>
      <c r="N77" s="16" t="s">
        <v>37</v>
      </c>
      <c r="O77" s="16" t="s">
        <v>33</v>
      </c>
      <c r="P77" s="16" t="s">
        <v>34</v>
      </c>
      <c r="Q77" s="16" t="s">
        <v>35</v>
      </c>
      <c r="R77" s="16" t="str">
        <f ca="1">CONCATENATE("X",H77)</f>
        <v>X0</v>
      </c>
      <c r="S77" s="16" t="s">
        <v>36</v>
      </c>
    </row>
    <row r="78" spans="1:19" ht="15.6" x14ac:dyDescent="0.25">
      <c r="A78" s="185">
        <f ca="1">IF($E$2="X",0,IF(K79&gt;2,H77,K79))</f>
        <v>0</v>
      </c>
      <c r="B78" s="25"/>
      <c r="C78" s="21" t="str">
        <f ca="1">+CONCATENATE(I78," ",G78)</f>
        <v>a) 0</v>
      </c>
      <c r="D78" s="22"/>
      <c r="G78" s="34">
        <f ca="1">IF(J78="FIN","",LOOKUP(I77,DATOS!A:A,DATOS!J:J))</f>
        <v>0</v>
      </c>
      <c r="I78" s="31" t="s">
        <v>53</v>
      </c>
      <c r="J78" s="37" t="str">
        <f>IF(J72="FIN","FIN",IF(J77=J71,"","FIN"))</f>
        <v/>
      </c>
      <c r="K78" s="16" t="s">
        <v>5</v>
      </c>
      <c r="L78" s="16">
        <f ca="1">IF(M78&gt;0,0,P78)</f>
        <v>0</v>
      </c>
      <c r="M78" s="16">
        <f ca="1">IF(P79&gt;0,1,0)</f>
        <v>0</v>
      </c>
      <c r="N78" s="16">
        <f ca="1">IF(M78=1,-1/COUNTA(Q78:Q81),0)</f>
        <v>0</v>
      </c>
      <c r="O78" s="16">
        <f>COUNTA(B78:B81)</f>
        <v>0</v>
      </c>
      <c r="P78" s="16">
        <f ca="1">COUNTIF(R78:R81,R77)</f>
        <v>0</v>
      </c>
      <c r="Q78" s="17" t="s">
        <v>0</v>
      </c>
      <c r="R78" s="16" t="str">
        <f>CONCATENATE(B78,Q78)</f>
        <v>A</v>
      </c>
      <c r="S78" s="16">
        <f ca="1">IF(P78&gt;0,P78+O78,O78*3)</f>
        <v>0</v>
      </c>
    </row>
    <row r="79" spans="1:19" ht="15.6" x14ac:dyDescent="0.25">
      <c r="A79" s="185"/>
      <c r="B79" s="25"/>
      <c r="C79" s="21" t="str">
        <f ca="1">+CONCATENATE(I79," ",G79)</f>
        <v>b) 0</v>
      </c>
      <c r="D79" s="22"/>
      <c r="G79" s="34">
        <f ca="1">IF(J78="FIN","",LOOKUP(I77,DATOS!A:A,DATOS!K:K))</f>
        <v>0</v>
      </c>
      <c r="I79" s="31" t="s">
        <v>52</v>
      </c>
      <c r="K79" s="16">
        <f ca="1">S78</f>
        <v>0</v>
      </c>
      <c r="L79" s="16"/>
      <c r="M79" s="16"/>
      <c r="N79" s="16"/>
      <c r="O79" s="16"/>
      <c r="P79" s="16">
        <f ca="1">O78-P78</f>
        <v>0</v>
      </c>
      <c r="Q79" s="17" t="s">
        <v>1</v>
      </c>
      <c r="R79" s="16" t="str">
        <f>CONCATENATE(B79,Q79)</f>
        <v>B</v>
      </c>
      <c r="S79" s="16"/>
    </row>
    <row r="80" spans="1:19" ht="15.6" x14ac:dyDescent="0.25">
      <c r="A80" s="185"/>
      <c r="B80" s="25"/>
      <c r="C80" s="21" t="str">
        <f ca="1">+CONCATENATE(I80," ",G80)</f>
        <v>c) 0</v>
      </c>
      <c r="D80" s="22"/>
      <c r="G80" s="34">
        <f ca="1">IF(J78="FIN","",LOOKUP(I77,DATOS!A:A,DATOS!L:L))</f>
        <v>0</v>
      </c>
      <c r="I80" s="31" t="s">
        <v>51</v>
      </c>
      <c r="K80" s="16"/>
      <c r="L80" s="16"/>
      <c r="M80" s="16"/>
      <c r="N80" s="16"/>
      <c r="O80" s="16"/>
      <c r="P80" s="16"/>
      <c r="Q80" s="17" t="s">
        <v>2</v>
      </c>
      <c r="R80" s="16" t="str">
        <f>CONCATENATE(B80,Q80)</f>
        <v>C</v>
      </c>
      <c r="S80" s="16"/>
    </row>
    <row r="81" spans="1:19" ht="15.6" x14ac:dyDescent="0.25">
      <c r="A81" s="185"/>
      <c r="B81" s="25"/>
      <c r="C81" s="21" t="str">
        <f ca="1">+CONCATENATE(I81," ",G81)</f>
        <v>d) 0</v>
      </c>
      <c r="D81" s="22"/>
      <c r="G81" s="34">
        <f ca="1">IF(J78="FIN","",LOOKUP(I77,DATOS!A:A,DATOS!M:M))</f>
        <v>0</v>
      </c>
      <c r="I81" s="31" t="s">
        <v>43</v>
      </c>
      <c r="K81" s="16"/>
      <c r="L81" s="16"/>
      <c r="M81" s="16"/>
      <c r="N81" s="16"/>
      <c r="O81" s="16"/>
      <c r="P81" s="16"/>
      <c r="Q81" s="17" t="s">
        <v>3</v>
      </c>
      <c r="R81" s="16" t="str">
        <f>CONCATENATE(B81,Q81)</f>
        <v>D</v>
      </c>
      <c r="S81" s="16"/>
    </row>
    <row r="82" spans="1:19" ht="15.6" x14ac:dyDescent="0.25">
      <c r="A82" s="9"/>
      <c r="B82" s="26"/>
      <c r="C82" s="23"/>
      <c r="D82" s="24"/>
      <c r="J82" s="15"/>
    </row>
    <row r="83" spans="1:19" ht="15.6" x14ac:dyDescent="0.25">
      <c r="A83" s="9"/>
      <c r="B83" s="27"/>
      <c r="C83" s="19" t="str">
        <f ca="1">+CONCATENATE(K83,".- ",G83)</f>
        <v>14.- 0</v>
      </c>
      <c r="D83" s="20"/>
      <c r="E83" s="9"/>
      <c r="F83" s="9"/>
      <c r="G83" s="36">
        <f ca="1">IF(J84="FIN","",LOOKUP(I83,DATOS!A:A,DATOS!G:G))</f>
        <v>0</v>
      </c>
      <c r="H83" s="36">
        <f ca="1">IF(J84="FIN",0,LOOKUP(I83,DATOS!A:A,DATOS!N:N))</f>
        <v>0</v>
      </c>
      <c r="I83" s="31">
        <f>+I77+1</f>
        <v>607</v>
      </c>
      <c r="J83" s="56">
        <f>IF(LOOKUP(I83,DATOS!A:A,DATOS!C:C)=0,J77,(LOOKUP(I83,DATOS!A:A,DATOS!C:C)))</f>
        <v>11</v>
      </c>
      <c r="K83" s="18">
        <f>+K77+1</f>
        <v>14</v>
      </c>
      <c r="L83" s="16" t="s">
        <v>31</v>
      </c>
      <c r="M83" s="16" t="s">
        <v>32</v>
      </c>
      <c r="N83" s="16" t="s">
        <v>37</v>
      </c>
      <c r="O83" s="16" t="s">
        <v>33</v>
      </c>
      <c r="P83" s="16" t="s">
        <v>34</v>
      </c>
      <c r="Q83" s="16" t="s">
        <v>35</v>
      </c>
      <c r="R83" s="16" t="str">
        <f ca="1">CONCATENATE("X",H83)</f>
        <v>X0</v>
      </c>
      <c r="S83" s="16" t="s">
        <v>36</v>
      </c>
    </row>
    <row r="84" spans="1:19" ht="15.6" x14ac:dyDescent="0.25">
      <c r="A84" s="185">
        <f ca="1">IF($E$2="X",0,IF(K85&gt;2,H83,K85))</f>
        <v>0</v>
      </c>
      <c r="B84" s="25"/>
      <c r="C84" s="21" t="str">
        <f ca="1">+CONCATENATE(I84," ",G84)</f>
        <v>a) 0</v>
      </c>
      <c r="D84" s="22"/>
      <c r="G84" s="34">
        <f ca="1">IF(J84="FIN","",LOOKUP(I83,DATOS!A:A,DATOS!J:J))</f>
        <v>0</v>
      </c>
      <c r="I84" s="31" t="s">
        <v>53</v>
      </c>
      <c r="J84" s="37" t="str">
        <f>IF(J78="FIN","FIN",IF(J83=J77,"","FIN"))</f>
        <v/>
      </c>
      <c r="K84" s="16" t="s">
        <v>5</v>
      </c>
      <c r="L84" s="16">
        <f ca="1">IF(M84&gt;0,0,P84)</f>
        <v>0</v>
      </c>
      <c r="M84" s="16">
        <f ca="1">IF(P85&gt;0,1,0)</f>
        <v>0</v>
      </c>
      <c r="N84" s="16">
        <f ca="1">IF(M84=1,-1/COUNTA(Q84:Q87),0)</f>
        <v>0</v>
      </c>
      <c r="O84" s="16">
        <f>COUNTA(B84:B87)</f>
        <v>0</v>
      </c>
      <c r="P84" s="16">
        <f ca="1">COUNTIF(R84:R87,R83)</f>
        <v>0</v>
      </c>
      <c r="Q84" s="17" t="s">
        <v>0</v>
      </c>
      <c r="R84" s="16" t="str">
        <f>CONCATENATE(B84,Q84)</f>
        <v>A</v>
      </c>
      <c r="S84" s="16">
        <f ca="1">IF(P84&gt;0,P84+O84,O84*3)</f>
        <v>0</v>
      </c>
    </row>
    <row r="85" spans="1:19" ht="15.6" x14ac:dyDescent="0.25">
      <c r="A85" s="185"/>
      <c r="B85" s="25"/>
      <c r="C85" s="21" t="str">
        <f ca="1">+CONCATENATE(I85," ",G85)</f>
        <v>b) 0</v>
      </c>
      <c r="D85" s="22"/>
      <c r="G85" s="34">
        <f ca="1">IF(J84="FIN","",LOOKUP(I83,DATOS!A:A,DATOS!K:K))</f>
        <v>0</v>
      </c>
      <c r="I85" s="31" t="s">
        <v>52</v>
      </c>
      <c r="K85" s="16">
        <f ca="1">S84</f>
        <v>0</v>
      </c>
      <c r="L85" s="16"/>
      <c r="M85" s="16"/>
      <c r="N85" s="16"/>
      <c r="O85" s="16"/>
      <c r="P85" s="16">
        <f ca="1">O84-P84</f>
        <v>0</v>
      </c>
      <c r="Q85" s="17" t="s">
        <v>1</v>
      </c>
      <c r="R85" s="16" t="str">
        <f>CONCATENATE(B85,Q85)</f>
        <v>B</v>
      </c>
      <c r="S85" s="16"/>
    </row>
    <row r="86" spans="1:19" ht="15.6" x14ac:dyDescent="0.25">
      <c r="A86" s="185"/>
      <c r="B86" s="25"/>
      <c r="C86" s="21" t="str">
        <f ca="1">+CONCATENATE(I86," ",G86)</f>
        <v>c) 0</v>
      </c>
      <c r="D86" s="22"/>
      <c r="G86" s="34">
        <f ca="1">IF(J84="FIN","",LOOKUP(I83,DATOS!A:A,DATOS!L:L))</f>
        <v>0</v>
      </c>
      <c r="I86" s="31" t="s">
        <v>51</v>
      </c>
      <c r="K86" s="16"/>
      <c r="L86" s="16"/>
      <c r="M86" s="16"/>
      <c r="N86" s="16"/>
      <c r="O86" s="16"/>
      <c r="P86" s="16"/>
      <c r="Q86" s="17" t="s">
        <v>2</v>
      </c>
      <c r="R86" s="16" t="str">
        <f>CONCATENATE(B86,Q86)</f>
        <v>C</v>
      </c>
      <c r="S86" s="16"/>
    </row>
    <row r="87" spans="1:19" ht="15.6" x14ac:dyDescent="0.25">
      <c r="A87" s="185"/>
      <c r="B87" s="25"/>
      <c r="C87" s="21" t="str">
        <f ca="1">+CONCATENATE(I87," ",G87)</f>
        <v>d) 0</v>
      </c>
      <c r="D87" s="22"/>
      <c r="G87" s="34">
        <f ca="1">IF(J84="FIN","",LOOKUP(I83,DATOS!A:A,DATOS!M:M))</f>
        <v>0</v>
      </c>
      <c r="I87" s="31" t="s">
        <v>43</v>
      </c>
      <c r="K87" s="16"/>
      <c r="L87" s="16"/>
      <c r="M87" s="16"/>
      <c r="N87" s="16"/>
      <c r="O87" s="16"/>
      <c r="P87" s="16"/>
      <c r="Q87" s="17" t="s">
        <v>3</v>
      </c>
      <c r="R87" s="16" t="str">
        <f>CONCATENATE(B87,Q87)</f>
        <v>D</v>
      </c>
      <c r="S87" s="16"/>
    </row>
    <row r="88" spans="1:19" ht="15.6" x14ac:dyDescent="0.25">
      <c r="A88" s="9"/>
      <c r="B88" s="26"/>
      <c r="C88" s="23"/>
      <c r="D88" s="24"/>
      <c r="J88" s="15"/>
    </row>
    <row r="89" spans="1:19" ht="15.6" x14ac:dyDescent="0.25">
      <c r="A89" s="9"/>
      <c r="B89" s="27"/>
      <c r="C89" s="19" t="str">
        <f ca="1">+CONCATENATE(K89,".- ",G89)</f>
        <v>15.- 0</v>
      </c>
      <c r="D89" s="20"/>
      <c r="E89" s="9"/>
      <c r="F89" s="9"/>
      <c r="G89" s="36">
        <f ca="1">IF(J90="FIN","",LOOKUP(I89,DATOS!A:A,DATOS!G:G))</f>
        <v>0</v>
      </c>
      <c r="H89" s="36">
        <f ca="1">IF(J90="FIN",0,LOOKUP(I89,DATOS!A:A,DATOS!N:N))</f>
        <v>0</v>
      </c>
      <c r="I89" s="31">
        <f>+I83+1</f>
        <v>608</v>
      </c>
      <c r="J89" s="56">
        <f>IF(LOOKUP(I89,DATOS!A:A,DATOS!C:C)=0,J83,(LOOKUP(I89,DATOS!A:A,DATOS!C:C)))</f>
        <v>11</v>
      </c>
      <c r="K89" s="18">
        <f>+K83+1</f>
        <v>15</v>
      </c>
      <c r="L89" s="16" t="s">
        <v>31</v>
      </c>
      <c r="M89" s="16" t="s">
        <v>32</v>
      </c>
      <c r="N89" s="16" t="s">
        <v>37</v>
      </c>
      <c r="O89" s="16" t="s">
        <v>33</v>
      </c>
      <c r="P89" s="16" t="s">
        <v>34</v>
      </c>
      <c r="Q89" s="16" t="s">
        <v>35</v>
      </c>
      <c r="R89" s="16" t="str">
        <f ca="1">CONCATENATE("X",H89)</f>
        <v>X0</v>
      </c>
      <c r="S89" s="16" t="s">
        <v>36</v>
      </c>
    </row>
    <row r="90" spans="1:19" ht="15.6" x14ac:dyDescent="0.25">
      <c r="A90" s="185">
        <f ca="1">IF($E$2="X",0,IF(K91&gt;2,H89,K91))</f>
        <v>0</v>
      </c>
      <c r="B90" s="25"/>
      <c r="C90" s="21" t="str">
        <f ca="1">+CONCATENATE(I90," ",G90)</f>
        <v>a) 0</v>
      </c>
      <c r="D90" s="22"/>
      <c r="G90" s="34">
        <f ca="1">IF(J90="FIN","",LOOKUP(I89,DATOS!A:A,DATOS!J:J))</f>
        <v>0</v>
      </c>
      <c r="I90" s="31" t="s">
        <v>53</v>
      </c>
      <c r="J90" s="37" t="str">
        <f>IF(J84="FIN","FIN",IF(J89=J83,"","FIN"))</f>
        <v/>
      </c>
      <c r="K90" s="16" t="s">
        <v>5</v>
      </c>
      <c r="L90" s="16">
        <f ca="1">IF(M90&gt;0,0,P90)</f>
        <v>0</v>
      </c>
      <c r="M90" s="16">
        <f ca="1">IF(P91&gt;0,1,0)</f>
        <v>0</v>
      </c>
      <c r="N90" s="16">
        <f ca="1">IF(M90=1,-1/COUNTA(Q90:Q93),0)</f>
        <v>0</v>
      </c>
      <c r="O90" s="16">
        <f>COUNTA(B90:B93)</f>
        <v>0</v>
      </c>
      <c r="P90" s="16">
        <f ca="1">COUNTIF(R90:R93,R89)</f>
        <v>0</v>
      </c>
      <c r="Q90" s="17" t="s">
        <v>0</v>
      </c>
      <c r="R90" s="16" t="str">
        <f>CONCATENATE(B90,Q90)</f>
        <v>A</v>
      </c>
      <c r="S90" s="16">
        <f ca="1">IF(P90&gt;0,P90+O90,O90*3)</f>
        <v>0</v>
      </c>
    </row>
    <row r="91" spans="1:19" ht="15.6" x14ac:dyDescent="0.25">
      <c r="A91" s="185"/>
      <c r="B91" s="25"/>
      <c r="C91" s="21" t="str">
        <f ca="1">+CONCATENATE(I91," ",G91)</f>
        <v>b) 0</v>
      </c>
      <c r="D91" s="22"/>
      <c r="G91" s="34">
        <f ca="1">IF(J90="FIN","",LOOKUP(I89,DATOS!A:A,DATOS!K:K))</f>
        <v>0</v>
      </c>
      <c r="I91" s="31" t="s">
        <v>52</v>
      </c>
      <c r="K91" s="16">
        <f ca="1">S90</f>
        <v>0</v>
      </c>
      <c r="L91" s="16"/>
      <c r="M91" s="16"/>
      <c r="N91" s="16"/>
      <c r="O91" s="16"/>
      <c r="P91" s="16">
        <f ca="1">O90-P90</f>
        <v>0</v>
      </c>
      <c r="Q91" s="17" t="s">
        <v>1</v>
      </c>
      <c r="R91" s="16" t="str">
        <f>CONCATENATE(B91,Q91)</f>
        <v>B</v>
      </c>
      <c r="S91" s="16"/>
    </row>
    <row r="92" spans="1:19" ht="15.6" x14ac:dyDescent="0.25">
      <c r="A92" s="185"/>
      <c r="B92" s="25"/>
      <c r="C92" s="21" t="str">
        <f ca="1">+CONCATENATE(I92," ",G92)</f>
        <v>c) 0</v>
      </c>
      <c r="D92" s="22"/>
      <c r="G92" s="34">
        <f ca="1">IF(J90="FIN","",LOOKUP(I89,DATOS!A:A,DATOS!L:L))</f>
        <v>0</v>
      </c>
      <c r="I92" s="31" t="s">
        <v>51</v>
      </c>
      <c r="K92" s="16"/>
      <c r="L92" s="16"/>
      <c r="M92" s="16"/>
      <c r="N92" s="16"/>
      <c r="O92" s="16"/>
      <c r="P92" s="16"/>
      <c r="Q92" s="17" t="s">
        <v>2</v>
      </c>
      <c r="R92" s="16" t="str">
        <f>CONCATENATE(B92,Q92)</f>
        <v>C</v>
      </c>
      <c r="S92" s="16"/>
    </row>
    <row r="93" spans="1:19" ht="15.6" x14ac:dyDescent="0.25">
      <c r="A93" s="185"/>
      <c r="B93" s="25"/>
      <c r="C93" s="21" t="str">
        <f ca="1">+CONCATENATE(I93," ",G93)</f>
        <v>d) 0</v>
      </c>
      <c r="D93" s="22"/>
      <c r="G93" s="34">
        <f ca="1">IF(J90="FIN","",LOOKUP(I89,DATOS!A:A,DATOS!M:M))</f>
        <v>0</v>
      </c>
      <c r="I93" s="31" t="s">
        <v>43</v>
      </c>
      <c r="K93" s="16"/>
      <c r="L93" s="16"/>
      <c r="M93" s="16"/>
      <c r="N93" s="16"/>
      <c r="O93" s="16"/>
      <c r="P93" s="16"/>
      <c r="Q93" s="17" t="s">
        <v>3</v>
      </c>
      <c r="R93" s="16" t="str">
        <f>CONCATENATE(B93,Q93)</f>
        <v>D</v>
      </c>
      <c r="S93" s="16"/>
    </row>
    <row r="94" spans="1:19" ht="15.6" x14ac:dyDescent="0.25">
      <c r="A94" s="9"/>
      <c r="B94" s="26"/>
      <c r="C94" s="23"/>
      <c r="D94" s="24"/>
      <c r="J94" s="15"/>
    </row>
    <row r="95" spans="1:19" ht="15.6" x14ac:dyDescent="0.25">
      <c r="A95" s="9"/>
      <c r="B95" s="27"/>
      <c r="C95" s="19" t="str">
        <f ca="1">+CONCATENATE(K95,".- ",G95)</f>
        <v>16.- 0</v>
      </c>
      <c r="D95" s="20"/>
      <c r="E95" s="9"/>
      <c r="F95" s="9"/>
      <c r="G95" s="36">
        <f ca="1">IF(J96="FIN","",LOOKUP(I95,DATOS!A:A,DATOS!G:G))</f>
        <v>0</v>
      </c>
      <c r="H95" s="36">
        <f ca="1">IF(J96="FIN",0,LOOKUP(I95,DATOS!A:A,DATOS!N:N))</f>
        <v>0</v>
      </c>
      <c r="I95" s="31">
        <f>+I89+1</f>
        <v>609</v>
      </c>
      <c r="J95" s="56">
        <f>IF(LOOKUP(I95,DATOS!A:A,DATOS!C:C)=0,J89,(LOOKUP(I95,DATOS!A:A,DATOS!C:C)))</f>
        <v>11</v>
      </c>
      <c r="K95" s="18">
        <f>+K89+1</f>
        <v>16</v>
      </c>
      <c r="L95" s="16" t="s">
        <v>31</v>
      </c>
      <c r="M95" s="16" t="s">
        <v>32</v>
      </c>
      <c r="N95" s="16" t="s">
        <v>37</v>
      </c>
      <c r="O95" s="16" t="s">
        <v>33</v>
      </c>
      <c r="P95" s="16" t="s">
        <v>34</v>
      </c>
      <c r="Q95" s="16" t="s">
        <v>35</v>
      </c>
      <c r="R95" s="16" t="str">
        <f ca="1">CONCATENATE("X",H95)</f>
        <v>X0</v>
      </c>
      <c r="S95" s="16" t="s">
        <v>36</v>
      </c>
    </row>
    <row r="96" spans="1:19" ht="15.6" x14ac:dyDescent="0.25">
      <c r="A96" s="185">
        <f ca="1">IF($E$2="X",0,IF(K97&gt;2,H95,K97))</f>
        <v>0</v>
      </c>
      <c r="B96" s="25"/>
      <c r="C96" s="21" t="str">
        <f ca="1">+CONCATENATE(I96," ",G96)</f>
        <v>a) 0</v>
      </c>
      <c r="D96" s="22"/>
      <c r="G96" s="34">
        <f ca="1">IF(J96="FIN","",LOOKUP(I95,DATOS!A:A,DATOS!J:J))</f>
        <v>0</v>
      </c>
      <c r="I96" s="31" t="s">
        <v>53</v>
      </c>
      <c r="J96" s="37" t="str">
        <f>IF(J90="FIN","FIN",IF(J95=J89,"","FIN"))</f>
        <v/>
      </c>
      <c r="K96" s="16" t="s">
        <v>5</v>
      </c>
      <c r="L96" s="16">
        <f ca="1">IF(M96&gt;0,0,P96)</f>
        <v>0</v>
      </c>
      <c r="M96" s="16">
        <f ca="1">IF(P97&gt;0,1,0)</f>
        <v>0</v>
      </c>
      <c r="N96" s="16">
        <f ca="1">IF(M96=1,-1/COUNTA(Q96:Q99),0)</f>
        <v>0</v>
      </c>
      <c r="O96" s="16">
        <f>COUNTA(B96:B99)</f>
        <v>0</v>
      </c>
      <c r="P96" s="16">
        <f ca="1">COUNTIF(R96:R99,R95)</f>
        <v>0</v>
      </c>
      <c r="Q96" s="17" t="s">
        <v>0</v>
      </c>
      <c r="R96" s="16" t="str">
        <f>CONCATENATE(B96,Q96)</f>
        <v>A</v>
      </c>
      <c r="S96" s="16">
        <f ca="1">IF(P96&gt;0,P96+O96,O96*3)</f>
        <v>0</v>
      </c>
    </row>
    <row r="97" spans="1:19" ht="15.6" x14ac:dyDescent="0.25">
      <c r="A97" s="185"/>
      <c r="B97" s="25"/>
      <c r="C97" s="21" t="str">
        <f ca="1">+CONCATENATE(I97," ",G97)</f>
        <v>b) 0</v>
      </c>
      <c r="D97" s="22"/>
      <c r="G97" s="34">
        <f ca="1">IF(J96="FIN","",LOOKUP(I95,DATOS!A:A,DATOS!K:K))</f>
        <v>0</v>
      </c>
      <c r="I97" s="31" t="s">
        <v>52</v>
      </c>
      <c r="K97" s="16">
        <f ca="1">S96</f>
        <v>0</v>
      </c>
      <c r="L97" s="16"/>
      <c r="M97" s="16"/>
      <c r="N97" s="16"/>
      <c r="O97" s="16"/>
      <c r="P97" s="16">
        <f ca="1">O96-P96</f>
        <v>0</v>
      </c>
      <c r="Q97" s="17" t="s">
        <v>1</v>
      </c>
      <c r="R97" s="16" t="str">
        <f>CONCATENATE(B97,Q97)</f>
        <v>B</v>
      </c>
      <c r="S97" s="16"/>
    </row>
    <row r="98" spans="1:19" ht="15.6" x14ac:dyDescent="0.25">
      <c r="A98" s="185"/>
      <c r="B98" s="25"/>
      <c r="C98" s="21" t="str">
        <f ca="1">+CONCATENATE(I98," ",G98)</f>
        <v>c) 0</v>
      </c>
      <c r="D98" s="22"/>
      <c r="G98" s="34">
        <f ca="1">IF(J96="FIN","",LOOKUP(I95,DATOS!A:A,DATOS!L:L))</f>
        <v>0</v>
      </c>
      <c r="I98" s="31" t="s">
        <v>51</v>
      </c>
      <c r="K98" s="16"/>
      <c r="L98" s="16"/>
      <c r="M98" s="16"/>
      <c r="N98" s="16"/>
      <c r="O98" s="16"/>
      <c r="P98" s="16"/>
      <c r="Q98" s="17" t="s">
        <v>2</v>
      </c>
      <c r="R98" s="16" t="str">
        <f>CONCATENATE(B98,Q98)</f>
        <v>C</v>
      </c>
      <c r="S98" s="16"/>
    </row>
    <row r="99" spans="1:19" ht="15.6" x14ac:dyDescent="0.25">
      <c r="A99" s="185"/>
      <c r="B99" s="25"/>
      <c r="C99" s="21" t="str">
        <f ca="1">+CONCATENATE(I99," ",G99)</f>
        <v>d) 0</v>
      </c>
      <c r="D99" s="22"/>
      <c r="G99" s="34">
        <f ca="1">IF(J96="FIN","",LOOKUP(I95,DATOS!A:A,DATOS!M:M))</f>
        <v>0</v>
      </c>
      <c r="I99" s="31" t="s">
        <v>43</v>
      </c>
      <c r="K99" s="16"/>
      <c r="L99" s="16"/>
      <c r="M99" s="16"/>
      <c r="N99" s="16"/>
      <c r="O99" s="16"/>
      <c r="P99" s="16"/>
      <c r="Q99" s="17" t="s">
        <v>3</v>
      </c>
      <c r="R99" s="16" t="str">
        <f>CONCATENATE(B99,Q99)</f>
        <v>D</v>
      </c>
      <c r="S99" s="16"/>
    </row>
    <row r="100" spans="1:19" ht="15.6" x14ac:dyDescent="0.25">
      <c r="A100" s="9"/>
      <c r="B100" s="26"/>
      <c r="C100" s="23"/>
      <c r="D100" s="24"/>
      <c r="J100" s="15"/>
    </row>
    <row r="101" spans="1:19" ht="15.6" x14ac:dyDescent="0.25">
      <c r="A101" s="9"/>
      <c r="B101" s="27"/>
      <c r="C101" s="19" t="str">
        <f ca="1">+CONCATENATE(K101,".- ",G101)</f>
        <v>17.- 0</v>
      </c>
      <c r="D101" s="20"/>
      <c r="E101" s="9"/>
      <c r="F101" s="9"/>
      <c r="G101" s="36">
        <f ca="1">IF(J102="FIN","",LOOKUP(I101,DATOS!A:A,DATOS!G:G))</f>
        <v>0</v>
      </c>
      <c r="H101" s="36">
        <f ca="1">IF(J102="FIN",0,LOOKUP(I101,DATOS!A:A,DATOS!N:N))</f>
        <v>0</v>
      </c>
      <c r="I101" s="31">
        <f>+I95+1</f>
        <v>610</v>
      </c>
      <c r="J101" s="56">
        <f>IF(LOOKUP(I101,DATOS!A:A,DATOS!C:C)=0,J95,(LOOKUP(I101,DATOS!A:A,DATOS!C:C)))</f>
        <v>11</v>
      </c>
      <c r="K101" s="18">
        <f>+K95+1</f>
        <v>17</v>
      </c>
      <c r="L101" s="16" t="s">
        <v>31</v>
      </c>
      <c r="M101" s="16" t="s">
        <v>32</v>
      </c>
      <c r="N101" s="16" t="s">
        <v>37</v>
      </c>
      <c r="O101" s="16" t="s">
        <v>33</v>
      </c>
      <c r="P101" s="16" t="s">
        <v>34</v>
      </c>
      <c r="Q101" s="16" t="s">
        <v>35</v>
      </c>
      <c r="R101" s="16" t="str">
        <f ca="1">CONCATENATE("X",H101)</f>
        <v>X0</v>
      </c>
      <c r="S101" s="16" t="s">
        <v>36</v>
      </c>
    </row>
    <row r="102" spans="1:19" ht="15.6" x14ac:dyDescent="0.25">
      <c r="A102" s="185">
        <f ca="1">IF($E$2="X",0,IF(K103&gt;2,H101,K103))</f>
        <v>0</v>
      </c>
      <c r="B102" s="25"/>
      <c r="C102" s="21" t="str">
        <f ca="1">+CONCATENATE(I102," ",G102)</f>
        <v>a) 0</v>
      </c>
      <c r="D102" s="22"/>
      <c r="G102" s="34">
        <f ca="1">IF(J102="FIN","",LOOKUP(I101,DATOS!A:A,DATOS!J:J))</f>
        <v>0</v>
      </c>
      <c r="I102" s="31" t="s">
        <v>53</v>
      </c>
      <c r="J102" s="37" t="str">
        <f>IF(J96="FIN","FIN",IF(J101=J95,"","FIN"))</f>
        <v/>
      </c>
      <c r="K102" s="16" t="s">
        <v>5</v>
      </c>
      <c r="L102" s="16">
        <f ca="1">IF(M102&gt;0,0,P102)</f>
        <v>0</v>
      </c>
      <c r="M102" s="16">
        <f ca="1">IF(P103&gt;0,1,0)</f>
        <v>0</v>
      </c>
      <c r="N102" s="16">
        <f ca="1">IF(M102=1,-1/COUNTA(Q102:Q105),0)</f>
        <v>0</v>
      </c>
      <c r="O102" s="16">
        <f>COUNTA(B102:B105)</f>
        <v>0</v>
      </c>
      <c r="P102" s="16">
        <f ca="1">COUNTIF(R102:R105,R101)</f>
        <v>0</v>
      </c>
      <c r="Q102" s="17" t="s">
        <v>0</v>
      </c>
      <c r="R102" s="16" t="str">
        <f>CONCATENATE(B102,Q102)</f>
        <v>A</v>
      </c>
      <c r="S102" s="16">
        <f ca="1">IF(P102&gt;0,P102+O102,O102*3)</f>
        <v>0</v>
      </c>
    </row>
    <row r="103" spans="1:19" ht="15.6" x14ac:dyDescent="0.25">
      <c r="A103" s="185"/>
      <c r="B103" s="25"/>
      <c r="C103" s="21" t="str">
        <f ca="1">+CONCATENATE(I103," ",G103)</f>
        <v>b) 0</v>
      </c>
      <c r="D103" s="22"/>
      <c r="G103" s="34">
        <f ca="1">IF(J102="FIN","",LOOKUP(I101,DATOS!A:A,DATOS!K:K))</f>
        <v>0</v>
      </c>
      <c r="I103" s="31" t="s">
        <v>52</v>
      </c>
      <c r="K103" s="16">
        <f ca="1">S102</f>
        <v>0</v>
      </c>
      <c r="L103" s="16"/>
      <c r="M103" s="16"/>
      <c r="N103" s="16"/>
      <c r="O103" s="16"/>
      <c r="P103" s="16">
        <f ca="1">O102-P102</f>
        <v>0</v>
      </c>
      <c r="Q103" s="17" t="s">
        <v>1</v>
      </c>
      <c r="R103" s="16" t="str">
        <f>CONCATENATE(B103,Q103)</f>
        <v>B</v>
      </c>
      <c r="S103" s="16"/>
    </row>
    <row r="104" spans="1:19" ht="15.6" x14ac:dyDescent="0.25">
      <c r="A104" s="185"/>
      <c r="B104" s="25"/>
      <c r="C104" s="21" t="str">
        <f ca="1">+CONCATENATE(I104," ",G104)</f>
        <v>c) 0</v>
      </c>
      <c r="D104" s="22"/>
      <c r="G104" s="34">
        <f ca="1">IF(J102="FIN","",LOOKUP(I101,DATOS!A:A,DATOS!L:L))</f>
        <v>0</v>
      </c>
      <c r="I104" s="31" t="s">
        <v>51</v>
      </c>
      <c r="K104" s="16"/>
      <c r="L104" s="16"/>
      <c r="M104" s="16"/>
      <c r="N104" s="16"/>
      <c r="O104" s="16"/>
      <c r="P104" s="16"/>
      <c r="Q104" s="17" t="s">
        <v>2</v>
      </c>
      <c r="R104" s="16" t="str">
        <f>CONCATENATE(B104,Q104)</f>
        <v>C</v>
      </c>
      <c r="S104" s="16"/>
    </row>
    <row r="105" spans="1:19" ht="15.6" x14ac:dyDescent="0.25">
      <c r="A105" s="185"/>
      <c r="B105" s="25"/>
      <c r="C105" s="21" t="str">
        <f ca="1">+CONCATENATE(I105," ",G105)</f>
        <v>d) 0</v>
      </c>
      <c r="D105" s="22"/>
      <c r="G105" s="34">
        <f ca="1">IF(J102="FIN","",LOOKUP(I101,DATOS!A:A,DATOS!M:M))</f>
        <v>0</v>
      </c>
      <c r="I105" s="31" t="s">
        <v>43</v>
      </c>
      <c r="K105" s="16"/>
      <c r="L105" s="16"/>
      <c r="M105" s="16"/>
      <c r="N105" s="16"/>
      <c r="O105" s="16"/>
      <c r="P105" s="16"/>
      <c r="Q105" s="17" t="s">
        <v>3</v>
      </c>
      <c r="R105" s="16" t="str">
        <f>CONCATENATE(B105,Q105)</f>
        <v>D</v>
      </c>
      <c r="S105" s="16"/>
    </row>
    <row r="106" spans="1:19" ht="15.6" x14ac:dyDescent="0.25">
      <c r="A106" s="9"/>
      <c r="B106" s="26"/>
      <c r="C106" s="23"/>
      <c r="D106" s="24"/>
      <c r="J106" s="15"/>
    </row>
    <row r="107" spans="1:19" ht="15.6" x14ac:dyDescent="0.25">
      <c r="A107" s="9"/>
      <c r="B107" s="27"/>
      <c r="C107" s="19" t="str">
        <f ca="1">+CONCATENATE(K107,".- ",G107)</f>
        <v>18.- 0</v>
      </c>
      <c r="D107" s="20"/>
      <c r="E107" s="9"/>
      <c r="F107" s="9"/>
      <c r="G107" s="36">
        <f ca="1">IF(J108="FIN","",LOOKUP(I107,DATOS!A:A,DATOS!G:G))</f>
        <v>0</v>
      </c>
      <c r="H107" s="36">
        <f ca="1">IF(J108="FIN",0,LOOKUP(I107,DATOS!A:A,DATOS!N:N))</f>
        <v>0</v>
      </c>
      <c r="I107" s="31">
        <f>+I101+1</f>
        <v>611</v>
      </c>
      <c r="J107" s="56">
        <f>IF(LOOKUP(I107,DATOS!A:A,DATOS!C:C)=0,J101,(LOOKUP(I107,DATOS!A:A,DATOS!C:C)))</f>
        <v>11</v>
      </c>
      <c r="K107" s="18">
        <f>+K101+1</f>
        <v>18</v>
      </c>
      <c r="L107" s="16" t="s">
        <v>31</v>
      </c>
      <c r="M107" s="16" t="s">
        <v>32</v>
      </c>
      <c r="N107" s="16" t="s">
        <v>37</v>
      </c>
      <c r="O107" s="16" t="s">
        <v>33</v>
      </c>
      <c r="P107" s="16" t="s">
        <v>34</v>
      </c>
      <c r="Q107" s="16" t="s">
        <v>35</v>
      </c>
      <c r="R107" s="16" t="str">
        <f ca="1">CONCATENATE("X",H107)</f>
        <v>X0</v>
      </c>
      <c r="S107" s="16" t="s">
        <v>36</v>
      </c>
    </row>
    <row r="108" spans="1:19" ht="15.6" x14ac:dyDescent="0.25">
      <c r="A108" s="185">
        <f ca="1">IF($E$2="X",0,IF(K109&gt;2,H107,K109))</f>
        <v>0</v>
      </c>
      <c r="B108" s="25"/>
      <c r="C108" s="21" t="str">
        <f ca="1">+CONCATENATE(I108," ",G108)</f>
        <v>a) 0</v>
      </c>
      <c r="D108" s="22"/>
      <c r="G108" s="34">
        <f ca="1">IF(J108="FIN","",LOOKUP(I107,DATOS!A:A,DATOS!J:J))</f>
        <v>0</v>
      </c>
      <c r="I108" s="31" t="s">
        <v>53</v>
      </c>
      <c r="J108" s="37" t="str">
        <f>IF(J102="FIN","FIN",IF(J107=J101,"","FIN"))</f>
        <v/>
      </c>
      <c r="K108" s="16" t="s">
        <v>5</v>
      </c>
      <c r="L108" s="16">
        <f ca="1">IF(M108&gt;0,0,P108)</f>
        <v>0</v>
      </c>
      <c r="M108" s="16">
        <f ca="1">IF(P109&gt;0,1,0)</f>
        <v>0</v>
      </c>
      <c r="N108" s="16">
        <f ca="1">IF(M108=1,-1/COUNTA(Q108:Q111),0)</f>
        <v>0</v>
      </c>
      <c r="O108" s="16">
        <f>COUNTA(B108:B111)</f>
        <v>0</v>
      </c>
      <c r="P108" s="16">
        <f ca="1">COUNTIF(R108:R111,R107)</f>
        <v>0</v>
      </c>
      <c r="Q108" s="17" t="s">
        <v>0</v>
      </c>
      <c r="R108" s="16" t="str">
        <f>CONCATENATE(B108,Q108)</f>
        <v>A</v>
      </c>
      <c r="S108" s="16">
        <f ca="1">IF(P108&gt;0,P108+O108,O108*3)</f>
        <v>0</v>
      </c>
    </row>
    <row r="109" spans="1:19" ht="15.6" x14ac:dyDescent="0.25">
      <c r="A109" s="185"/>
      <c r="B109" s="25"/>
      <c r="C109" s="21" t="str">
        <f ca="1">+CONCATENATE(I109," ",G109)</f>
        <v>b) 0</v>
      </c>
      <c r="D109" s="22"/>
      <c r="G109" s="34">
        <f ca="1">IF(J108="FIN","",LOOKUP(I107,DATOS!A:A,DATOS!K:K))</f>
        <v>0</v>
      </c>
      <c r="I109" s="31" t="s">
        <v>52</v>
      </c>
      <c r="K109" s="16">
        <f ca="1">S108</f>
        <v>0</v>
      </c>
      <c r="L109" s="16"/>
      <c r="M109" s="16"/>
      <c r="N109" s="16"/>
      <c r="O109" s="16"/>
      <c r="P109" s="16">
        <f ca="1">O108-P108</f>
        <v>0</v>
      </c>
      <c r="Q109" s="17" t="s">
        <v>1</v>
      </c>
      <c r="R109" s="16" t="str">
        <f>CONCATENATE(B109,Q109)</f>
        <v>B</v>
      </c>
      <c r="S109" s="16"/>
    </row>
    <row r="110" spans="1:19" ht="15.6" x14ac:dyDescent="0.25">
      <c r="A110" s="185"/>
      <c r="B110" s="25"/>
      <c r="C110" s="21" t="str">
        <f ca="1">+CONCATENATE(I110," ",G110)</f>
        <v>c) 0</v>
      </c>
      <c r="D110" s="22"/>
      <c r="G110" s="34">
        <f ca="1">IF(J108="FIN","",LOOKUP(I107,DATOS!A:A,DATOS!L:L))</f>
        <v>0</v>
      </c>
      <c r="I110" s="31" t="s">
        <v>51</v>
      </c>
      <c r="K110" s="16"/>
      <c r="L110" s="16"/>
      <c r="M110" s="16"/>
      <c r="N110" s="16"/>
      <c r="O110" s="16"/>
      <c r="P110" s="16"/>
      <c r="Q110" s="17" t="s">
        <v>2</v>
      </c>
      <c r="R110" s="16" t="str">
        <f>CONCATENATE(B110,Q110)</f>
        <v>C</v>
      </c>
      <c r="S110" s="16"/>
    </row>
    <row r="111" spans="1:19" ht="15.6" x14ac:dyDescent="0.25">
      <c r="A111" s="185"/>
      <c r="B111" s="25"/>
      <c r="C111" s="21" t="str">
        <f ca="1">+CONCATENATE(I111," ",G111)</f>
        <v>d) 0</v>
      </c>
      <c r="D111" s="22"/>
      <c r="G111" s="34">
        <f ca="1">IF(J108="FIN","",LOOKUP(I107,DATOS!A:A,DATOS!M:M))</f>
        <v>0</v>
      </c>
      <c r="I111" s="31" t="s">
        <v>43</v>
      </c>
      <c r="K111" s="16"/>
      <c r="L111" s="16"/>
      <c r="M111" s="16"/>
      <c r="N111" s="16"/>
      <c r="O111" s="16"/>
      <c r="P111" s="16"/>
      <c r="Q111" s="17" t="s">
        <v>3</v>
      </c>
      <c r="R111" s="16" t="str">
        <f>CONCATENATE(B111,Q111)</f>
        <v>D</v>
      </c>
      <c r="S111" s="16"/>
    </row>
    <row r="112" spans="1:19" ht="15.6" x14ac:dyDescent="0.25">
      <c r="A112" s="9"/>
      <c r="B112" s="26"/>
      <c r="C112" s="23"/>
      <c r="D112" s="24"/>
      <c r="J112" s="15"/>
    </row>
    <row r="113" spans="1:19" ht="15.6" x14ac:dyDescent="0.25">
      <c r="A113" s="9"/>
      <c r="B113" s="27"/>
      <c r="C113" s="19" t="str">
        <f ca="1">+CONCATENATE(K113,".- ",G113)</f>
        <v>19.- 0</v>
      </c>
      <c r="D113" s="20"/>
      <c r="E113" s="9"/>
      <c r="F113" s="9"/>
      <c r="G113" s="36">
        <f ca="1">IF(J114="FIN","",LOOKUP(I113,DATOS!A:A,DATOS!G:G))</f>
        <v>0</v>
      </c>
      <c r="H113" s="36">
        <f ca="1">IF(J114="FIN",0,LOOKUP(I113,DATOS!A:A,DATOS!N:N))</f>
        <v>0</v>
      </c>
      <c r="I113" s="31">
        <f>+I107+1</f>
        <v>612</v>
      </c>
      <c r="J113" s="56">
        <f>IF(LOOKUP(I113,DATOS!A:A,DATOS!C:C)=0,J107,(LOOKUP(I113,DATOS!A:A,DATOS!C:C)))</f>
        <v>11</v>
      </c>
      <c r="K113" s="18">
        <f>+K107+1</f>
        <v>19</v>
      </c>
      <c r="L113" s="16" t="s">
        <v>31</v>
      </c>
      <c r="M113" s="16" t="s">
        <v>32</v>
      </c>
      <c r="N113" s="16" t="s">
        <v>37</v>
      </c>
      <c r="O113" s="16" t="s">
        <v>33</v>
      </c>
      <c r="P113" s="16" t="s">
        <v>34</v>
      </c>
      <c r="Q113" s="16" t="s">
        <v>35</v>
      </c>
      <c r="R113" s="16" t="str">
        <f ca="1">CONCATENATE("X",H113)</f>
        <v>X0</v>
      </c>
      <c r="S113" s="16" t="s">
        <v>36</v>
      </c>
    </row>
    <row r="114" spans="1:19" ht="15.6" x14ac:dyDescent="0.25">
      <c r="A114" s="185">
        <f ca="1">IF($E$2="X",0,IF(K115&gt;2,H113,K115))</f>
        <v>0</v>
      </c>
      <c r="B114" s="25"/>
      <c r="C114" s="21" t="str">
        <f ca="1">+CONCATENATE(I114," ",G114)</f>
        <v>a) 0</v>
      </c>
      <c r="D114" s="22"/>
      <c r="G114" s="34">
        <f ca="1">IF(J114="FIN","",LOOKUP(I113,DATOS!A:A,DATOS!J:J))</f>
        <v>0</v>
      </c>
      <c r="I114" s="31" t="s">
        <v>53</v>
      </c>
      <c r="J114" s="37" t="str">
        <f>IF(J108="FIN","FIN",IF(J113=J107,"","FIN"))</f>
        <v/>
      </c>
      <c r="K114" s="16" t="s">
        <v>5</v>
      </c>
      <c r="L114" s="16">
        <f ca="1">IF(M114&gt;0,0,P114)</f>
        <v>0</v>
      </c>
      <c r="M114" s="16">
        <f ca="1">IF(P115&gt;0,1,0)</f>
        <v>0</v>
      </c>
      <c r="N114" s="16">
        <f ca="1">IF(M114=1,-1/COUNTA(Q114:Q117),0)</f>
        <v>0</v>
      </c>
      <c r="O114" s="16">
        <f>COUNTA(B114:B117)</f>
        <v>0</v>
      </c>
      <c r="P114" s="16">
        <f ca="1">COUNTIF(R114:R117,R113)</f>
        <v>0</v>
      </c>
      <c r="Q114" s="17" t="s">
        <v>0</v>
      </c>
      <c r="R114" s="16" t="str">
        <f>CONCATENATE(B114,Q114)</f>
        <v>A</v>
      </c>
      <c r="S114" s="16">
        <f ca="1">IF(P114&gt;0,P114+O114,O114*3)</f>
        <v>0</v>
      </c>
    </row>
    <row r="115" spans="1:19" ht="15.6" x14ac:dyDescent="0.25">
      <c r="A115" s="185"/>
      <c r="B115" s="25"/>
      <c r="C115" s="21" t="str">
        <f ca="1">+CONCATENATE(I115," ",G115)</f>
        <v>b) 0</v>
      </c>
      <c r="D115" s="22"/>
      <c r="G115" s="34">
        <f ca="1">IF(J114="FIN","",LOOKUP(I113,DATOS!A:A,DATOS!K:K))</f>
        <v>0</v>
      </c>
      <c r="I115" s="31" t="s">
        <v>52</v>
      </c>
      <c r="K115" s="16">
        <f ca="1">S114</f>
        <v>0</v>
      </c>
      <c r="L115" s="16"/>
      <c r="M115" s="16"/>
      <c r="N115" s="16"/>
      <c r="O115" s="16"/>
      <c r="P115" s="16">
        <f ca="1">O114-P114</f>
        <v>0</v>
      </c>
      <c r="Q115" s="17" t="s">
        <v>1</v>
      </c>
      <c r="R115" s="16" t="str">
        <f>CONCATENATE(B115,Q115)</f>
        <v>B</v>
      </c>
      <c r="S115" s="16"/>
    </row>
    <row r="116" spans="1:19" ht="15.6" x14ac:dyDescent="0.25">
      <c r="A116" s="185"/>
      <c r="B116" s="25"/>
      <c r="C116" s="21" t="str">
        <f ca="1">+CONCATENATE(I116," ",G116)</f>
        <v>c) 0</v>
      </c>
      <c r="D116" s="22"/>
      <c r="G116" s="34">
        <f ca="1">IF(J114="FIN","",LOOKUP(I113,DATOS!A:A,DATOS!L:L))</f>
        <v>0</v>
      </c>
      <c r="I116" s="31" t="s">
        <v>51</v>
      </c>
      <c r="K116" s="16"/>
      <c r="L116" s="16"/>
      <c r="M116" s="16"/>
      <c r="N116" s="16"/>
      <c r="O116" s="16"/>
      <c r="P116" s="16"/>
      <c r="Q116" s="17" t="s">
        <v>2</v>
      </c>
      <c r="R116" s="16" t="str">
        <f>CONCATENATE(B116,Q116)</f>
        <v>C</v>
      </c>
      <c r="S116" s="16"/>
    </row>
    <row r="117" spans="1:19" ht="15.6" x14ac:dyDescent="0.25">
      <c r="A117" s="185"/>
      <c r="B117" s="25"/>
      <c r="C117" s="21" t="str">
        <f ca="1">+CONCATENATE(I117," ",G117)</f>
        <v>d) 0</v>
      </c>
      <c r="D117" s="22"/>
      <c r="G117" s="34">
        <f ca="1">IF(J114="FIN","",LOOKUP(I113,DATOS!A:A,DATOS!M:M))</f>
        <v>0</v>
      </c>
      <c r="I117" s="31" t="s">
        <v>43</v>
      </c>
      <c r="K117" s="16"/>
      <c r="L117" s="16"/>
      <c r="M117" s="16"/>
      <c r="N117" s="16"/>
      <c r="O117" s="16"/>
      <c r="P117" s="16"/>
      <c r="Q117" s="17" t="s">
        <v>3</v>
      </c>
      <c r="R117" s="16" t="str">
        <f>CONCATENATE(B117,Q117)</f>
        <v>D</v>
      </c>
      <c r="S117" s="16"/>
    </row>
    <row r="118" spans="1:19" ht="15.6" x14ac:dyDescent="0.25">
      <c r="A118" s="9"/>
      <c r="B118" s="26"/>
      <c r="C118" s="23"/>
      <c r="D118" s="24"/>
      <c r="J118" s="15"/>
    </row>
    <row r="119" spans="1:19" ht="15.6" x14ac:dyDescent="0.25">
      <c r="A119" s="9"/>
      <c r="B119" s="27"/>
      <c r="C119" s="19" t="str">
        <f ca="1">+CONCATENATE(K119,".- ",G119)</f>
        <v>20.- 0</v>
      </c>
      <c r="D119" s="20"/>
      <c r="E119" s="9"/>
      <c r="F119" s="9"/>
      <c r="G119" s="36">
        <f ca="1">IF(J120="FIN","",LOOKUP(I119,DATOS!A:A,DATOS!G:G))</f>
        <v>0</v>
      </c>
      <c r="H119" s="36">
        <f ca="1">IF(J120="FIN",0,LOOKUP(I119,DATOS!A:A,DATOS!N:N))</f>
        <v>0</v>
      </c>
      <c r="I119" s="31">
        <f>+I113+1</f>
        <v>613</v>
      </c>
      <c r="J119" s="56">
        <f>IF(LOOKUP(I119,DATOS!A:A,DATOS!C:C)=0,J113,(LOOKUP(I119,DATOS!A:A,DATOS!C:C)))</f>
        <v>11</v>
      </c>
      <c r="K119" s="18">
        <f>+K113+1</f>
        <v>20</v>
      </c>
      <c r="L119" s="16" t="s">
        <v>31</v>
      </c>
      <c r="M119" s="16" t="s">
        <v>32</v>
      </c>
      <c r="N119" s="16" t="s">
        <v>37</v>
      </c>
      <c r="O119" s="16" t="s">
        <v>33</v>
      </c>
      <c r="P119" s="16" t="s">
        <v>34</v>
      </c>
      <c r="Q119" s="16" t="s">
        <v>35</v>
      </c>
      <c r="R119" s="16" t="str">
        <f ca="1">CONCATENATE("X",H119)</f>
        <v>X0</v>
      </c>
      <c r="S119" s="16" t="s">
        <v>36</v>
      </c>
    </row>
    <row r="120" spans="1:19" ht="15.6" x14ac:dyDescent="0.25">
      <c r="A120" s="185">
        <f ca="1">IF($E$2="X",0,IF(K121&gt;2,H119,K121))</f>
        <v>0</v>
      </c>
      <c r="B120" s="25"/>
      <c r="C120" s="21" t="str">
        <f ca="1">+CONCATENATE(I120," ",G120)</f>
        <v>a) 0</v>
      </c>
      <c r="D120" s="22"/>
      <c r="G120" s="34">
        <f ca="1">IF(J120="FIN","",LOOKUP(I119,DATOS!A:A,DATOS!J:J))</f>
        <v>0</v>
      </c>
      <c r="I120" s="31" t="s">
        <v>53</v>
      </c>
      <c r="J120" s="37" t="str">
        <f>IF(J114="FIN","FIN",IF(J119=J113,"","FIN"))</f>
        <v/>
      </c>
      <c r="K120" s="16" t="s">
        <v>5</v>
      </c>
      <c r="L120" s="16">
        <f ca="1">IF(M120&gt;0,0,P120)</f>
        <v>0</v>
      </c>
      <c r="M120" s="16">
        <f ca="1">IF(P121&gt;0,1,0)</f>
        <v>0</v>
      </c>
      <c r="N120" s="16">
        <f ca="1">IF(M120=1,-1/COUNTA(Q120:Q123),0)</f>
        <v>0</v>
      </c>
      <c r="O120" s="16">
        <f>COUNTA(B120:B123)</f>
        <v>0</v>
      </c>
      <c r="P120" s="16">
        <f ca="1">COUNTIF(R120:R123,R119)</f>
        <v>0</v>
      </c>
      <c r="Q120" s="17" t="s">
        <v>0</v>
      </c>
      <c r="R120" s="16" t="str">
        <f>CONCATENATE(B120,Q120)</f>
        <v>A</v>
      </c>
      <c r="S120" s="16">
        <f ca="1">IF(P120&gt;0,P120+O120,O120*3)</f>
        <v>0</v>
      </c>
    </row>
    <row r="121" spans="1:19" ht="15.6" x14ac:dyDescent="0.25">
      <c r="A121" s="185"/>
      <c r="B121" s="25"/>
      <c r="C121" s="21" t="str">
        <f ca="1">+CONCATENATE(I121," ",G121)</f>
        <v>b) 0</v>
      </c>
      <c r="D121" s="22"/>
      <c r="G121" s="34">
        <f ca="1">IF(J120="FIN","",LOOKUP(I119,DATOS!A:A,DATOS!K:K))</f>
        <v>0</v>
      </c>
      <c r="I121" s="31" t="s">
        <v>52</v>
      </c>
      <c r="K121" s="16">
        <f ca="1">S120</f>
        <v>0</v>
      </c>
      <c r="L121" s="16"/>
      <c r="M121" s="16"/>
      <c r="N121" s="16"/>
      <c r="O121" s="16"/>
      <c r="P121" s="16">
        <f ca="1">O120-P120</f>
        <v>0</v>
      </c>
      <c r="Q121" s="17" t="s">
        <v>1</v>
      </c>
      <c r="R121" s="16" t="str">
        <f>CONCATENATE(B121,Q121)</f>
        <v>B</v>
      </c>
      <c r="S121" s="16"/>
    </row>
    <row r="122" spans="1:19" ht="15.6" x14ac:dyDescent="0.25">
      <c r="A122" s="185"/>
      <c r="B122" s="25"/>
      <c r="C122" s="21" t="str">
        <f ca="1">+CONCATENATE(I122," ",G122)</f>
        <v>c) 0</v>
      </c>
      <c r="D122" s="22"/>
      <c r="G122" s="34">
        <f ca="1">IF(J120="FIN","",LOOKUP(I119,DATOS!A:A,DATOS!L:L))</f>
        <v>0</v>
      </c>
      <c r="I122" s="31" t="s">
        <v>51</v>
      </c>
      <c r="K122" s="16"/>
      <c r="L122" s="16"/>
      <c r="M122" s="16"/>
      <c r="N122" s="16"/>
      <c r="O122" s="16"/>
      <c r="P122" s="16"/>
      <c r="Q122" s="17" t="s">
        <v>2</v>
      </c>
      <c r="R122" s="16" t="str">
        <f>CONCATENATE(B122,Q122)</f>
        <v>C</v>
      </c>
      <c r="S122" s="16"/>
    </row>
    <row r="123" spans="1:19" ht="15.6" x14ac:dyDescent="0.25">
      <c r="A123" s="185"/>
      <c r="B123" s="25"/>
      <c r="C123" s="21" t="str">
        <f ca="1">+CONCATENATE(I123," ",G123)</f>
        <v>d) 0</v>
      </c>
      <c r="D123" s="22"/>
      <c r="G123" s="34">
        <f ca="1">IF(J120="FIN","",LOOKUP(I119,DATOS!A:A,DATOS!M:M))</f>
        <v>0</v>
      </c>
      <c r="I123" s="31" t="s">
        <v>43</v>
      </c>
      <c r="K123" s="16"/>
      <c r="L123" s="16"/>
      <c r="M123" s="16"/>
      <c r="N123" s="16"/>
      <c r="O123" s="16"/>
      <c r="P123" s="16"/>
      <c r="Q123" s="17" t="s">
        <v>3</v>
      </c>
      <c r="R123" s="16" t="str">
        <f>CONCATENATE(B123,Q123)</f>
        <v>D</v>
      </c>
      <c r="S123" s="16"/>
    </row>
    <row r="124" spans="1:19" ht="15.6" x14ac:dyDescent="0.25">
      <c r="A124" s="9"/>
      <c r="B124" s="26"/>
      <c r="C124" s="23"/>
      <c r="D124" s="24"/>
      <c r="J124" s="15"/>
    </row>
    <row r="125" spans="1:19" ht="15.6" x14ac:dyDescent="0.25">
      <c r="A125" s="9"/>
      <c r="B125" s="27"/>
      <c r="C125" s="19" t="str">
        <f ca="1">+CONCATENATE(K125,".- ",G125)</f>
        <v>21.- 0</v>
      </c>
      <c r="D125" s="20"/>
      <c r="E125" s="9"/>
      <c r="F125" s="9"/>
      <c r="G125" s="36">
        <f ca="1">IF(J126="FIN","",LOOKUP(I125,DATOS!A:A,DATOS!G:G))</f>
        <v>0</v>
      </c>
      <c r="H125" s="36">
        <f ca="1">IF(J126="FIN",0,LOOKUP(I125,DATOS!A:A,DATOS!N:N))</f>
        <v>0</v>
      </c>
      <c r="I125" s="31">
        <f>+I119+1</f>
        <v>614</v>
      </c>
      <c r="J125" s="56">
        <f>IF(LOOKUP(I125,DATOS!A:A,DATOS!C:C)=0,J119,(LOOKUP(I125,DATOS!A:A,DATOS!C:C)))</f>
        <v>11</v>
      </c>
      <c r="K125" s="18">
        <f>+K119+1</f>
        <v>21</v>
      </c>
      <c r="L125" s="16" t="s">
        <v>31</v>
      </c>
      <c r="M125" s="16" t="s">
        <v>32</v>
      </c>
      <c r="N125" s="16" t="s">
        <v>37</v>
      </c>
      <c r="O125" s="16" t="s">
        <v>33</v>
      </c>
      <c r="P125" s="16" t="s">
        <v>34</v>
      </c>
      <c r="Q125" s="16" t="s">
        <v>35</v>
      </c>
      <c r="R125" s="16" t="str">
        <f ca="1">CONCATENATE("X",H125)</f>
        <v>X0</v>
      </c>
      <c r="S125" s="16" t="s">
        <v>36</v>
      </c>
    </row>
    <row r="126" spans="1:19" ht="15.6" x14ac:dyDescent="0.25">
      <c r="A126" s="185">
        <f ca="1">IF($E$2="X",0,IF(K127&gt;2,H125,K127))</f>
        <v>0</v>
      </c>
      <c r="B126" s="25"/>
      <c r="C126" s="21" t="str">
        <f ca="1">+CONCATENATE(I126," ",G126)</f>
        <v>a) 0</v>
      </c>
      <c r="D126" s="22"/>
      <c r="G126" s="34">
        <f ca="1">IF(J126="FIN","",LOOKUP(I125,DATOS!A:A,DATOS!J:J))</f>
        <v>0</v>
      </c>
      <c r="I126" s="31" t="s">
        <v>53</v>
      </c>
      <c r="J126" s="37" t="str">
        <f>IF(J120="FIN","FIN",IF(J125=J119,"","FIN"))</f>
        <v/>
      </c>
      <c r="K126" s="16" t="s">
        <v>5</v>
      </c>
      <c r="L126" s="16">
        <f ca="1">IF(M126&gt;0,0,P126)</f>
        <v>0</v>
      </c>
      <c r="M126" s="16">
        <f ca="1">IF(P127&gt;0,1,0)</f>
        <v>0</v>
      </c>
      <c r="N126" s="16">
        <f ca="1">IF(M126=1,-1/COUNTA(Q126:Q129),0)</f>
        <v>0</v>
      </c>
      <c r="O126" s="16">
        <f>COUNTA(B126:B129)</f>
        <v>0</v>
      </c>
      <c r="P126" s="16">
        <f ca="1">COUNTIF(R126:R129,R125)</f>
        <v>0</v>
      </c>
      <c r="Q126" s="17" t="s">
        <v>0</v>
      </c>
      <c r="R126" s="16" t="str">
        <f>CONCATENATE(B126,Q126)</f>
        <v>A</v>
      </c>
      <c r="S126" s="16">
        <f ca="1">IF(P126&gt;0,P126+O126,O126*3)</f>
        <v>0</v>
      </c>
    </row>
    <row r="127" spans="1:19" ht="15.6" x14ac:dyDescent="0.25">
      <c r="A127" s="185"/>
      <c r="B127" s="25"/>
      <c r="C127" s="21" t="str">
        <f ca="1">+CONCATENATE(I127," ",G127)</f>
        <v>b) 0</v>
      </c>
      <c r="D127" s="22"/>
      <c r="G127" s="34">
        <f ca="1">IF(J126="FIN","",LOOKUP(I125,DATOS!A:A,DATOS!K:K))</f>
        <v>0</v>
      </c>
      <c r="I127" s="31" t="s">
        <v>52</v>
      </c>
      <c r="K127" s="16">
        <f ca="1">S126</f>
        <v>0</v>
      </c>
      <c r="L127" s="16"/>
      <c r="M127" s="16"/>
      <c r="N127" s="16"/>
      <c r="O127" s="16"/>
      <c r="P127" s="16">
        <f ca="1">O126-P126</f>
        <v>0</v>
      </c>
      <c r="Q127" s="17" t="s">
        <v>1</v>
      </c>
      <c r="R127" s="16" t="str">
        <f>CONCATENATE(B127,Q127)</f>
        <v>B</v>
      </c>
      <c r="S127" s="16"/>
    </row>
    <row r="128" spans="1:19" ht="15.6" x14ac:dyDescent="0.25">
      <c r="A128" s="185"/>
      <c r="B128" s="25"/>
      <c r="C128" s="21" t="str">
        <f ca="1">+CONCATENATE(I128," ",G128)</f>
        <v>c) 0</v>
      </c>
      <c r="D128" s="22"/>
      <c r="G128" s="34">
        <f ca="1">IF(J126="FIN","",LOOKUP(I125,DATOS!A:A,DATOS!L:L))</f>
        <v>0</v>
      </c>
      <c r="I128" s="31" t="s">
        <v>51</v>
      </c>
      <c r="K128" s="16"/>
      <c r="L128" s="16"/>
      <c r="M128" s="16"/>
      <c r="N128" s="16"/>
      <c r="O128" s="16"/>
      <c r="P128" s="16"/>
      <c r="Q128" s="17" t="s">
        <v>2</v>
      </c>
      <c r="R128" s="16" t="str">
        <f>CONCATENATE(B128,Q128)</f>
        <v>C</v>
      </c>
      <c r="S128" s="16"/>
    </row>
    <row r="129" spans="1:19" ht="15.6" x14ac:dyDescent="0.25">
      <c r="A129" s="185"/>
      <c r="B129" s="25"/>
      <c r="C129" s="21" t="str">
        <f ca="1">+CONCATENATE(I129," ",G129)</f>
        <v>d) 0</v>
      </c>
      <c r="D129" s="22"/>
      <c r="G129" s="34">
        <f ca="1">IF(J126="FIN","",LOOKUP(I125,DATOS!A:A,DATOS!M:M))</f>
        <v>0</v>
      </c>
      <c r="I129" s="31" t="s">
        <v>43</v>
      </c>
      <c r="K129" s="16"/>
      <c r="L129" s="16"/>
      <c r="M129" s="16"/>
      <c r="N129" s="16"/>
      <c r="O129" s="16"/>
      <c r="P129" s="16"/>
      <c r="Q129" s="17" t="s">
        <v>3</v>
      </c>
      <c r="R129" s="16" t="str">
        <f>CONCATENATE(B129,Q129)</f>
        <v>D</v>
      </c>
      <c r="S129" s="16"/>
    </row>
    <row r="130" spans="1:19" ht="15.6" x14ac:dyDescent="0.25">
      <c r="A130" s="9"/>
      <c r="B130" s="26"/>
      <c r="C130" s="23"/>
      <c r="D130" s="24"/>
      <c r="J130" s="15"/>
    </row>
    <row r="131" spans="1:19" ht="15.6" x14ac:dyDescent="0.25">
      <c r="A131" s="9"/>
      <c r="B131" s="27"/>
      <c r="C131" s="19" t="str">
        <f ca="1">+CONCATENATE(K131,".- ",G131)</f>
        <v>22.- 0</v>
      </c>
      <c r="D131" s="20"/>
      <c r="E131" s="9"/>
      <c r="F131" s="9"/>
      <c r="G131" s="36">
        <f ca="1">IF(J132="FIN","",LOOKUP(I131,DATOS!A:A,DATOS!G:G))</f>
        <v>0</v>
      </c>
      <c r="H131" s="36">
        <f ca="1">IF(J132="FIN",0,LOOKUP(I131,DATOS!A:A,DATOS!N:N))</f>
        <v>0</v>
      </c>
      <c r="I131" s="31">
        <f>+I125+1</f>
        <v>615</v>
      </c>
      <c r="J131" s="56">
        <f>IF(LOOKUP(I131,DATOS!A:A,DATOS!C:C)=0,J125,(LOOKUP(I131,DATOS!A:A,DATOS!C:C)))</f>
        <v>11</v>
      </c>
      <c r="K131" s="18">
        <f>+K125+1</f>
        <v>22</v>
      </c>
      <c r="L131" s="16" t="s">
        <v>31</v>
      </c>
      <c r="M131" s="16" t="s">
        <v>32</v>
      </c>
      <c r="N131" s="16" t="s">
        <v>37</v>
      </c>
      <c r="O131" s="16" t="s">
        <v>33</v>
      </c>
      <c r="P131" s="16" t="s">
        <v>34</v>
      </c>
      <c r="Q131" s="16" t="s">
        <v>35</v>
      </c>
      <c r="R131" s="16" t="str">
        <f ca="1">CONCATENATE("X",H131)</f>
        <v>X0</v>
      </c>
      <c r="S131" s="16" t="s">
        <v>36</v>
      </c>
    </row>
    <row r="132" spans="1:19" ht="15.6" x14ac:dyDescent="0.25">
      <c r="A132" s="185">
        <f ca="1">IF($E$2="X",0,IF(K133&gt;2,H131,K133))</f>
        <v>0</v>
      </c>
      <c r="B132" s="25"/>
      <c r="C132" s="21" t="str">
        <f ca="1">+CONCATENATE(I132," ",G132)</f>
        <v>a) 0</v>
      </c>
      <c r="D132" s="22"/>
      <c r="G132" s="34">
        <f ca="1">IF(J132="FIN","",LOOKUP(I131,DATOS!A:A,DATOS!J:J))</f>
        <v>0</v>
      </c>
      <c r="I132" s="31" t="s">
        <v>53</v>
      </c>
      <c r="J132" s="37" t="str">
        <f>IF(J126="FIN","FIN",IF(J131=J125,"","FIN"))</f>
        <v/>
      </c>
      <c r="K132" s="16" t="s">
        <v>5</v>
      </c>
      <c r="L132" s="16">
        <f ca="1">IF(M132&gt;0,0,P132)</f>
        <v>0</v>
      </c>
      <c r="M132" s="16">
        <f ca="1">IF(P133&gt;0,1,0)</f>
        <v>0</v>
      </c>
      <c r="N132" s="16">
        <f ca="1">IF(M132=1,-1/COUNTA(Q132:Q135),0)</f>
        <v>0</v>
      </c>
      <c r="O132" s="16">
        <f>COUNTA(B132:B135)</f>
        <v>0</v>
      </c>
      <c r="P132" s="16">
        <f ca="1">COUNTIF(R132:R135,R131)</f>
        <v>0</v>
      </c>
      <c r="Q132" s="17" t="s">
        <v>0</v>
      </c>
      <c r="R132" s="16" t="str">
        <f>CONCATENATE(B132,Q132)</f>
        <v>A</v>
      </c>
      <c r="S132" s="16">
        <f ca="1">IF(P132&gt;0,P132+O132,O132*3)</f>
        <v>0</v>
      </c>
    </row>
    <row r="133" spans="1:19" ht="15.6" x14ac:dyDescent="0.25">
      <c r="A133" s="185"/>
      <c r="B133" s="25"/>
      <c r="C133" s="21" t="str">
        <f ca="1">+CONCATENATE(I133," ",G133)</f>
        <v>b) 0</v>
      </c>
      <c r="D133" s="22"/>
      <c r="G133" s="34">
        <f ca="1">IF(J132="FIN","",LOOKUP(I131,DATOS!A:A,DATOS!K:K))</f>
        <v>0</v>
      </c>
      <c r="I133" s="31" t="s">
        <v>52</v>
      </c>
      <c r="K133" s="16">
        <f ca="1">S132</f>
        <v>0</v>
      </c>
      <c r="L133" s="16"/>
      <c r="M133" s="16"/>
      <c r="N133" s="16"/>
      <c r="O133" s="16"/>
      <c r="P133" s="16">
        <f ca="1">O132-P132</f>
        <v>0</v>
      </c>
      <c r="Q133" s="17" t="s">
        <v>1</v>
      </c>
      <c r="R133" s="16" t="str">
        <f>CONCATENATE(B133,Q133)</f>
        <v>B</v>
      </c>
      <c r="S133" s="16"/>
    </row>
    <row r="134" spans="1:19" ht="15.6" x14ac:dyDescent="0.25">
      <c r="A134" s="185"/>
      <c r="B134" s="25"/>
      <c r="C134" s="21" t="str">
        <f ca="1">+CONCATENATE(I134," ",G134)</f>
        <v>c) 0</v>
      </c>
      <c r="D134" s="22"/>
      <c r="G134" s="34">
        <f ca="1">IF(J132="FIN","",LOOKUP(I131,DATOS!A:A,DATOS!L:L))</f>
        <v>0</v>
      </c>
      <c r="I134" s="31" t="s">
        <v>51</v>
      </c>
      <c r="K134" s="16"/>
      <c r="L134" s="16"/>
      <c r="M134" s="16"/>
      <c r="N134" s="16"/>
      <c r="O134" s="16"/>
      <c r="P134" s="16"/>
      <c r="Q134" s="17" t="s">
        <v>2</v>
      </c>
      <c r="R134" s="16" t="str">
        <f>CONCATENATE(B134,Q134)</f>
        <v>C</v>
      </c>
      <c r="S134" s="16"/>
    </row>
    <row r="135" spans="1:19" ht="15.6" x14ac:dyDescent="0.25">
      <c r="A135" s="185"/>
      <c r="B135" s="25"/>
      <c r="C135" s="21" t="str">
        <f ca="1">+CONCATENATE(I135," ",G135)</f>
        <v>d) 0</v>
      </c>
      <c r="D135" s="22"/>
      <c r="G135" s="34">
        <f ca="1">IF(J132="FIN","",LOOKUP(I131,DATOS!A:A,DATOS!M:M))</f>
        <v>0</v>
      </c>
      <c r="I135" s="31" t="s">
        <v>43</v>
      </c>
      <c r="K135" s="16"/>
      <c r="L135" s="16"/>
      <c r="M135" s="16"/>
      <c r="N135" s="16"/>
      <c r="O135" s="16"/>
      <c r="P135" s="16"/>
      <c r="Q135" s="17" t="s">
        <v>3</v>
      </c>
      <c r="R135" s="16" t="str">
        <f>CONCATENATE(B135,Q135)</f>
        <v>D</v>
      </c>
      <c r="S135" s="16"/>
    </row>
    <row r="136" spans="1:19" ht="15.6" x14ac:dyDescent="0.25">
      <c r="A136" s="9"/>
      <c r="B136" s="26"/>
      <c r="C136" s="23"/>
      <c r="D136" s="24"/>
      <c r="J136" s="15"/>
    </row>
    <row r="137" spans="1:19" ht="15.6" x14ac:dyDescent="0.25">
      <c r="A137" s="9"/>
      <c r="B137" s="27"/>
      <c r="C137" s="19" t="str">
        <f ca="1">+CONCATENATE(K137,".- ",G137)</f>
        <v>23.- 0</v>
      </c>
      <c r="D137" s="20"/>
      <c r="E137" s="9"/>
      <c r="F137" s="9"/>
      <c r="G137" s="36">
        <f ca="1">IF(J138="FIN","",LOOKUP(I137,DATOS!A:A,DATOS!G:G))</f>
        <v>0</v>
      </c>
      <c r="H137" s="36">
        <f ca="1">IF(J138="FIN",0,LOOKUP(I137,DATOS!A:A,DATOS!N:N))</f>
        <v>0</v>
      </c>
      <c r="I137" s="31">
        <f>+I131+1</f>
        <v>616</v>
      </c>
      <c r="J137" s="56">
        <f>IF(LOOKUP(I137,DATOS!A:A,DATOS!C:C)=0,J131,(LOOKUP(I137,DATOS!A:A,DATOS!C:C)))</f>
        <v>11</v>
      </c>
      <c r="K137" s="18">
        <f>+K131+1</f>
        <v>23</v>
      </c>
      <c r="L137" s="16" t="s">
        <v>31</v>
      </c>
      <c r="M137" s="16" t="s">
        <v>32</v>
      </c>
      <c r="N137" s="16" t="s">
        <v>37</v>
      </c>
      <c r="O137" s="16" t="s">
        <v>33</v>
      </c>
      <c r="P137" s="16" t="s">
        <v>34</v>
      </c>
      <c r="Q137" s="16" t="s">
        <v>35</v>
      </c>
      <c r="R137" s="16" t="str">
        <f ca="1">CONCATENATE("X",H137)</f>
        <v>X0</v>
      </c>
      <c r="S137" s="16" t="s">
        <v>36</v>
      </c>
    </row>
    <row r="138" spans="1:19" ht="15.6" x14ac:dyDescent="0.25">
      <c r="A138" s="185">
        <f ca="1">IF($E$2="X",0,IF(K139&gt;2,H137,K139))</f>
        <v>0</v>
      </c>
      <c r="B138" s="25"/>
      <c r="C138" s="21" t="str">
        <f ca="1">+CONCATENATE(I138," ",G138)</f>
        <v>a) 0</v>
      </c>
      <c r="D138" s="22"/>
      <c r="G138" s="34">
        <f ca="1">IF(J138="FIN","",LOOKUP(I137,DATOS!A:A,DATOS!J:J))</f>
        <v>0</v>
      </c>
      <c r="I138" s="31" t="s">
        <v>53</v>
      </c>
      <c r="J138" s="37" t="str">
        <f>IF(J132="FIN","FIN",IF(J137=J131,"","FIN"))</f>
        <v/>
      </c>
      <c r="K138" s="16" t="s">
        <v>5</v>
      </c>
      <c r="L138" s="16">
        <f ca="1">IF(M138&gt;0,0,P138)</f>
        <v>0</v>
      </c>
      <c r="M138" s="16">
        <f ca="1">IF(P139&gt;0,1,0)</f>
        <v>0</v>
      </c>
      <c r="N138" s="16">
        <f ca="1">IF(M138=1,-1/COUNTA(Q138:Q141),0)</f>
        <v>0</v>
      </c>
      <c r="O138" s="16">
        <f>COUNTA(B138:B141)</f>
        <v>0</v>
      </c>
      <c r="P138" s="16">
        <f ca="1">COUNTIF(R138:R141,R137)</f>
        <v>0</v>
      </c>
      <c r="Q138" s="17" t="s">
        <v>0</v>
      </c>
      <c r="R138" s="16" t="str">
        <f>CONCATENATE(B138,Q138)</f>
        <v>A</v>
      </c>
      <c r="S138" s="16">
        <f ca="1">IF(P138&gt;0,P138+O138,O138*3)</f>
        <v>0</v>
      </c>
    </row>
    <row r="139" spans="1:19" ht="15.6" x14ac:dyDescent="0.25">
      <c r="A139" s="185"/>
      <c r="B139" s="25"/>
      <c r="C139" s="21" t="str">
        <f ca="1">+CONCATENATE(I139," ",G139)</f>
        <v>b) 0</v>
      </c>
      <c r="D139" s="22"/>
      <c r="G139" s="34">
        <f ca="1">IF(J138="FIN","",LOOKUP(I137,DATOS!A:A,DATOS!K:K))</f>
        <v>0</v>
      </c>
      <c r="I139" s="31" t="s">
        <v>52</v>
      </c>
      <c r="K139" s="16">
        <f ca="1">S138</f>
        <v>0</v>
      </c>
      <c r="L139" s="16"/>
      <c r="M139" s="16"/>
      <c r="N139" s="16"/>
      <c r="O139" s="16"/>
      <c r="P139" s="16">
        <f ca="1">O138-P138</f>
        <v>0</v>
      </c>
      <c r="Q139" s="17" t="s">
        <v>1</v>
      </c>
      <c r="R139" s="16" t="str">
        <f>CONCATENATE(B139,Q139)</f>
        <v>B</v>
      </c>
      <c r="S139" s="16"/>
    </row>
    <row r="140" spans="1:19" ht="15.6" x14ac:dyDescent="0.25">
      <c r="A140" s="185"/>
      <c r="B140" s="25"/>
      <c r="C140" s="21" t="str">
        <f ca="1">+CONCATENATE(I140," ",G140)</f>
        <v>c) 0</v>
      </c>
      <c r="D140" s="22"/>
      <c r="G140" s="34">
        <f ca="1">IF(J138="FIN","",LOOKUP(I137,DATOS!A:A,DATOS!L:L))</f>
        <v>0</v>
      </c>
      <c r="I140" s="31" t="s">
        <v>51</v>
      </c>
      <c r="K140" s="16"/>
      <c r="L140" s="16"/>
      <c r="M140" s="16"/>
      <c r="N140" s="16"/>
      <c r="O140" s="16"/>
      <c r="P140" s="16"/>
      <c r="Q140" s="17" t="s">
        <v>2</v>
      </c>
      <c r="R140" s="16" t="str">
        <f>CONCATENATE(B140,Q140)</f>
        <v>C</v>
      </c>
      <c r="S140" s="16"/>
    </row>
    <row r="141" spans="1:19" ht="15.6" x14ac:dyDescent="0.25">
      <c r="A141" s="185"/>
      <c r="B141" s="25"/>
      <c r="C141" s="21" t="str">
        <f ca="1">+CONCATENATE(I141," ",G141)</f>
        <v>d) 0</v>
      </c>
      <c r="D141" s="22"/>
      <c r="G141" s="34">
        <f ca="1">IF(J138="FIN","",LOOKUP(I137,DATOS!A:A,DATOS!M:M))</f>
        <v>0</v>
      </c>
      <c r="I141" s="31" t="s">
        <v>43</v>
      </c>
      <c r="K141" s="16"/>
      <c r="L141" s="16"/>
      <c r="M141" s="16"/>
      <c r="N141" s="16"/>
      <c r="O141" s="16"/>
      <c r="P141" s="16"/>
      <c r="Q141" s="17" t="s">
        <v>3</v>
      </c>
      <c r="R141" s="16" t="str">
        <f>CONCATENATE(B141,Q141)</f>
        <v>D</v>
      </c>
      <c r="S141" s="16"/>
    </row>
    <row r="142" spans="1:19" ht="15.6" x14ac:dyDescent="0.25">
      <c r="A142" s="9"/>
      <c r="B142" s="26"/>
      <c r="C142" s="23"/>
      <c r="D142" s="24"/>
      <c r="J142" s="15"/>
    </row>
    <row r="143" spans="1:19" ht="15.6" x14ac:dyDescent="0.25">
      <c r="A143" s="9"/>
      <c r="B143" s="27"/>
      <c r="C143" s="19" t="str">
        <f ca="1">+CONCATENATE(K143,".- ",G143)</f>
        <v>24.- 0</v>
      </c>
      <c r="D143" s="20"/>
      <c r="E143" s="9"/>
      <c r="F143" s="9"/>
      <c r="G143" s="36">
        <f ca="1">IF(J144="FIN","",LOOKUP(I143,DATOS!A:A,DATOS!G:G))</f>
        <v>0</v>
      </c>
      <c r="H143" s="36">
        <f ca="1">IF(J144="FIN",0,LOOKUP(I143,DATOS!A:A,DATOS!N:N))</f>
        <v>0</v>
      </c>
      <c r="I143" s="31">
        <f>+I137+1</f>
        <v>617</v>
      </c>
      <c r="J143" s="56">
        <f>IF(LOOKUP(I143,DATOS!A:A,DATOS!C:C)=0,J137,(LOOKUP(I143,DATOS!A:A,DATOS!C:C)))</f>
        <v>11</v>
      </c>
      <c r="K143" s="18">
        <f>+K137+1</f>
        <v>24</v>
      </c>
      <c r="L143" s="16" t="s">
        <v>31</v>
      </c>
      <c r="M143" s="16" t="s">
        <v>32</v>
      </c>
      <c r="N143" s="16" t="s">
        <v>37</v>
      </c>
      <c r="O143" s="16" t="s">
        <v>33</v>
      </c>
      <c r="P143" s="16" t="s">
        <v>34</v>
      </c>
      <c r="Q143" s="16" t="s">
        <v>35</v>
      </c>
      <c r="R143" s="16" t="str">
        <f ca="1">CONCATENATE("X",H143)</f>
        <v>X0</v>
      </c>
      <c r="S143" s="16" t="s">
        <v>36</v>
      </c>
    </row>
    <row r="144" spans="1:19" ht="15.6" x14ac:dyDescent="0.25">
      <c r="A144" s="185">
        <f ca="1">IF($E$2="X",0,IF(K145&gt;2,H143,K145))</f>
        <v>0</v>
      </c>
      <c r="B144" s="25"/>
      <c r="C144" s="21" t="str">
        <f ca="1">+CONCATENATE(I144," ",G144)</f>
        <v>a) 0</v>
      </c>
      <c r="D144" s="22"/>
      <c r="G144" s="34">
        <f ca="1">IF(J144="FIN","",LOOKUP(I143,DATOS!A:A,DATOS!J:J))</f>
        <v>0</v>
      </c>
      <c r="I144" s="31" t="s">
        <v>53</v>
      </c>
      <c r="J144" s="37" t="str">
        <f>IF(J138="FIN","FIN",IF(J143=J137,"","FIN"))</f>
        <v/>
      </c>
      <c r="K144" s="16" t="s">
        <v>5</v>
      </c>
      <c r="L144" s="16">
        <f ca="1">IF(M144&gt;0,0,P144)</f>
        <v>0</v>
      </c>
      <c r="M144" s="16">
        <f ca="1">IF(P145&gt;0,1,0)</f>
        <v>0</v>
      </c>
      <c r="N144" s="16">
        <f ca="1">IF(M144=1,-1/COUNTA(Q144:Q147),0)</f>
        <v>0</v>
      </c>
      <c r="O144" s="16">
        <f>COUNTA(B144:B147)</f>
        <v>0</v>
      </c>
      <c r="P144" s="16">
        <f ca="1">COUNTIF(R144:R147,R143)</f>
        <v>0</v>
      </c>
      <c r="Q144" s="17" t="s">
        <v>0</v>
      </c>
      <c r="R144" s="16" t="str">
        <f>CONCATENATE(B144,Q144)</f>
        <v>A</v>
      </c>
      <c r="S144" s="16">
        <f ca="1">IF(P144&gt;0,P144+O144,O144*3)</f>
        <v>0</v>
      </c>
    </row>
    <row r="145" spans="1:19" ht="15.6" x14ac:dyDescent="0.25">
      <c r="A145" s="185"/>
      <c r="B145" s="25"/>
      <c r="C145" s="21" t="str">
        <f ca="1">+CONCATENATE(I145," ",G145)</f>
        <v>b) 0</v>
      </c>
      <c r="D145" s="22"/>
      <c r="G145" s="34">
        <f ca="1">IF(J144="FIN","",LOOKUP(I143,DATOS!A:A,DATOS!K:K))</f>
        <v>0</v>
      </c>
      <c r="I145" s="31" t="s">
        <v>52</v>
      </c>
      <c r="K145" s="16">
        <f ca="1">S144</f>
        <v>0</v>
      </c>
      <c r="L145" s="16"/>
      <c r="M145" s="16"/>
      <c r="N145" s="16"/>
      <c r="O145" s="16"/>
      <c r="P145" s="16">
        <f ca="1">O144-P144</f>
        <v>0</v>
      </c>
      <c r="Q145" s="17" t="s">
        <v>1</v>
      </c>
      <c r="R145" s="16" t="str">
        <f>CONCATENATE(B145,Q145)</f>
        <v>B</v>
      </c>
      <c r="S145" s="16"/>
    </row>
    <row r="146" spans="1:19" ht="15.6" x14ac:dyDescent="0.25">
      <c r="A146" s="185"/>
      <c r="B146" s="25"/>
      <c r="C146" s="21" t="str">
        <f ca="1">+CONCATENATE(I146," ",G146)</f>
        <v>c) 0</v>
      </c>
      <c r="D146" s="22"/>
      <c r="G146" s="34">
        <f ca="1">IF(J144="FIN","",LOOKUP(I143,DATOS!A:A,DATOS!L:L))</f>
        <v>0</v>
      </c>
      <c r="I146" s="31" t="s">
        <v>51</v>
      </c>
      <c r="K146" s="16"/>
      <c r="L146" s="16"/>
      <c r="M146" s="16"/>
      <c r="N146" s="16"/>
      <c r="O146" s="16"/>
      <c r="P146" s="16"/>
      <c r="Q146" s="17" t="s">
        <v>2</v>
      </c>
      <c r="R146" s="16" t="str">
        <f>CONCATENATE(B146,Q146)</f>
        <v>C</v>
      </c>
      <c r="S146" s="16"/>
    </row>
    <row r="147" spans="1:19" ht="15.6" x14ac:dyDescent="0.25">
      <c r="A147" s="185"/>
      <c r="B147" s="25"/>
      <c r="C147" s="21" t="str">
        <f ca="1">+CONCATENATE(I147," ",G147)</f>
        <v>d) 0</v>
      </c>
      <c r="D147" s="22"/>
      <c r="G147" s="34">
        <f ca="1">IF(J144="FIN","",LOOKUP(I143,DATOS!A:A,DATOS!M:M))</f>
        <v>0</v>
      </c>
      <c r="I147" s="31" t="s">
        <v>43</v>
      </c>
      <c r="K147" s="16"/>
      <c r="L147" s="16"/>
      <c r="M147" s="16"/>
      <c r="N147" s="16"/>
      <c r="O147" s="16"/>
      <c r="P147" s="16"/>
      <c r="Q147" s="17" t="s">
        <v>3</v>
      </c>
      <c r="R147" s="16" t="str">
        <f>CONCATENATE(B147,Q147)</f>
        <v>D</v>
      </c>
      <c r="S147" s="16"/>
    </row>
    <row r="148" spans="1:19" ht="15.6" x14ac:dyDescent="0.25">
      <c r="A148" s="9"/>
      <c r="B148" s="26"/>
      <c r="C148" s="23"/>
      <c r="D148" s="24"/>
      <c r="J148" s="15"/>
    </row>
    <row r="149" spans="1:19" ht="15.6" x14ac:dyDescent="0.25">
      <c r="A149" s="9"/>
      <c r="B149" s="27"/>
      <c r="C149" s="19" t="str">
        <f>+CONCATENATE(K149,".- ",G149)</f>
        <v xml:space="preserve">25.- </v>
      </c>
      <c r="D149" s="20"/>
      <c r="E149" s="9"/>
      <c r="F149" s="9"/>
      <c r="G149" s="36" t="str">
        <f>IF(J150="FIN","",LOOKUP(I149,DATOS!A:A,DATOS!G:G))</f>
        <v/>
      </c>
      <c r="H149" s="36">
        <f>IF(J150="FIN",0,LOOKUP(I149,DATOS!A:A,DATOS!N:N))</f>
        <v>0</v>
      </c>
      <c r="I149" s="31">
        <f>+I143+1</f>
        <v>618</v>
      </c>
      <c r="J149" s="56">
        <f>IF(LOOKUP(I149,DATOS!A:A,DATOS!C:C)=0,J143,(LOOKUP(I149,DATOS!A:A,DATOS!C:C)))</f>
        <v>12</v>
      </c>
      <c r="K149" s="18">
        <f>+K143+1</f>
        <v>25</v>
      </c>
      <c r="L149" s="16" t="s">
        <v>31</v>
      </c>
      <c r="M149" s="16" t="s">
        <v>32</v>
      </c>
      <c r="N149" s="16" t="s">
        <v>37</v>
      </c>
      <c r="O149" s="16" t="s">
        <v>33</v>
      </c>
      <c r="P149" s="16" t="s">
        <v>34</v>
      </c>
      <c r="Q149" s="16" t="s">
        <v>35</v>
      </c>
      <c r="R149" s="16" t="str">
        <f>CONCATENATE("X",H149)</f>
        <v>X0</v>
      </c>
      <c r="S149" s="16" t="s">
        <v>36</v>
      </c>
    </row>
    <row r="150" spans="1:19" ht="15.6" x14ac:dyDescent="0.25">
      <c r="A150" s="185">
        <f>IF($E$2="X",0,IF(K151&gt;2,H149,K151))</f>
        <v>0</v>
      </c>
      <c r="B150" s="25"/>
      <c r="C150" s="21" t="str">
        <f>+CONCATENATE(I150," ",G150)</f>
        <v xml:space="preserve">a) </v>
      </c>
      <c r="D150" s="22"/>
      <c r="G150" s="34" t="str">
        <f>IF(J150="FIN","",LOOKUP(I149,DATOS!A:A,DATOS!J:J))</f>
        <v/>
      </c>
      <c r="I150" s="31" t="s">
        <v>53</v>
      </c>
      <c r="J150" s="37" t="str">
        <f>IF(J144="FIN","FIN",IF(J149=J143,"","FIN"))</f>
        <v>FIN</v>
      </c>
      <c r="K150" s="16" t="s">
        <v>5</v>
      </c>
      <c r="L150" s="16">
        <f>IF(M150&gt;0,0,P150)</f>
        <v>0</v>
      </c>
      <c r="M150" s="16">
        <f>IF(P151&gt;0,1,0)</f>
        <v>0</v>
      </c>
      <c r="N150" s="16">
        <f>IF(M150=1,-1/COUNTA(Q150:Q153),0)</f>
        <v>0</v>
      </c>
      <c r="O150" s="16">
        <f>COUNTA(B150:B153)</f>
        <v>0</v>
      </c>
      <c r="P150" s="16">
        <f>COUNTIF(R150:R153,R149)</f>
        <v>0</v>
      </c>
      <c r="Q150" s="17" t="s">
        <v>0</v>
      </c>
      <c r="R150" s="16" t="str">
        <f>CONCATENATE(B150,Q150)</f>
        <v>A</v>
      </c>
      <c r="S150" s="16">
        <f>IF(P150&gt;0,P150+O150,O150*3)</f>
        <v>0</v>
      </c>
    </row>
    <row r="151" spans="1:19" ht="15.6" x14ac:dyDescent="0.25">
      <c r="A151" s="185"/>
      <c r="B151" s="25"/>
      <c r="C151" s="21" t="str">
        <f>+CONCATENATE(I151," ",G151)</f>
        <v xml:space="preserve">b) </v>
      </c>
      <c r="D151" s="22"/>
      <c r="G151" s="34" t="str">
        <f>IF(J150="FIN","",LOOKUP(I149,DATOS!A:A,DATOS!K:K))</f>
        <v/>
      </c>
      <c r="I151" s="31" t="s">
        <v>52</v>
      </c>
      <c r="K151" s="16">
        <f>S150</f>
        <v>0</v>
      </c>
      <c r="L151" s="16"/>
      <c r="M151" s="16"/>
      <c r="N151" s="16"/>
      <c r="O151" s="16"/>
      <c r="P151" s="16">
        <f>O150-P150</f>
        <v>0</v>
      </c>
      <c r="Q151" s="17" t="s">
        <v>1</v>
      </c>
      <c r="R151" s="16" t="str">
        <f>CONCATENATE(B151,Q151)</f>
        <v>B</v>
      </c>
      <c r="S151" s="16"/>
    </row>
    <row r="152" spans="1:19" ht="15.6" x14ac:dyDescent="0.25">
      <c r="A152" s="185"/>
      <c r="B152" s="25"/>
      <c r="C152" s="21" t="str">
        <f>+CONCATENATE(I152," ",G152)</f>
        <v xml:space="preserve">c) </v>
      </c>
      <c r="D152" s="22"/>
      <c r="G152" s="34" t="str">
        <f>IF(J150="FIN","",LOOKUP(I149,DATOS!A:A,DATOS!L:L))</f>
        <v/>
      </c>
      <c r="I152" s="31" t="s">
        <v>51</v>
      </c>
      <c r="K152" s="16"/>
      <c r="L152" s="16"/>
      <c r="M152" s="16"/>
      <c r="N152" s="16"/>
      <c r="O152" s="16"/>
      <c r="P152" s="16"/>
      <c r="Q152" s="17" t="s">
        <v>2</v>
      </c>
      <c r="R152" s="16" t="str">
        <f>CONCATENATE(B152,Q152)</f>
        <v>C</v>
      </c>
      <c r="S152" s="16"/>
    </row>
    <row r="153" spans="1:19" ht="15.6" x14ac:dyDescent="0.25">
      <c r="A153" s="185"/>
      <c r="B153" s="25"/>
      <c r="C153" s="21" t="str">
        <f>+CONCATENATE(I153," ",G153)</f>
        <v xml:space="preserve">d) </v>
      </c>
      <c r="D153" s="22"/>
      <c r="G153" s="34" t="str">
        <f>IF(J150="FIN","",LOOKUP(I149,DATOS!A:A,DATOS!M:M))</f>
        <v/>
      </c>
      <c r="I153" s="31" t="s">
        <v>43</v>
      </c>
      <c r="K153" s="16"/>
      <c r="L153" s="16"/>
      <c r="M153" s="16"/>
      <c r="N153" s="16"/>
      <c r="O153" s="16"/>
      <c r="P153" s="16"/>
      <c r="Q153" s="17" t="s">
        <v>3</v>
      </c>
      <c r="R153" s="16" t="str">
        <f>CONCATENATE(B153,Q153)</f>
        <v>D</v>
      </c>
      <c r="S153" s="16"/>
    </row>
    <row r="154" spans="1:19" ht="15.6" x14ac:dyDescent="0.25">
      <c r="A154" s="9"/>
      <c r="B154" s="26"/>
      <c r="C154" s="23"/>
      <c r="D154" s="24"/>
      <c r="J154" s="15"/>
    </row>
    <row r="155" spans="1:19" ht="15.6" x14ac:dyDescent="0.25">
      <c r="A155" s="9"/>
      <c r="B155" s="27"/>
      <c r="C155" s="19" t="str">
        <f>+CONCATENATE(K155,".- ",G155)</f>
        <v xml:space="preserve">26.- </v>
      </c>
      <c r="D155" s="20"/>
      <c r="E155" s="9"/>
      <c r="F155" s="9"/>
      <c r="G155" s="36" t="str">
        <f>IF(J156="FIN","",LOOKUP(I155,DATOS!A:A,DATOS!G:G))</f>
        <v/>
      </c>
      <c r="H155" s="36">
        <f>IF(J156="FIN",0,LOOKUP(I155,DATOS!A:A,DATOS!N:N))</f>
        <v>0</v>
      </c>
      <c r="I155" s="31">
        <f>+I149+1</f>
        <v>619</v>
      </c>
      <c r="J155" s="56">
        <f>IF(LOOKUP(I155,DATOS!A:A,DATOS!C:C)=0,J149,(LOOKUP(I155,DATOS!A:A,DATOS!C:C)))</f>
        <v>12</v>
      </c>
      <c r="K155" s="18">
        <f>+K149+1</f>
        <v>26</v>
      </c>
      <c r="L155" s="16" t="s">
        <v>31</v>
      </c>
      <c r="M155" s="16" t="s">
        <v>32</v>
      </c>
      <c r="N155" s="16" t="s">
        <v>37</v>
      </c>
      <c r="O155" s="16" t="s">
        <v>33</v>
      </c>
      <c r="P155" s="16" t="s">
        <v>34</v>
      </c>
      <c r="Q155" s="16" t="s">
        <v>35</v>
      </c>
      <c r="R155" s="16" t="str">
        <f>CONCATENATE("X",H155)</f>
        <v>X0</v>
      </c>
      <c r="S155" s="16" t="s">
        <v>36</v>
      </c>
    </row>
    <row r="156" spans="1:19" ht="15.6" x14ac:dyDescent="0.25">
      <c r="A156" s="185">
        <f>IF($E$2="X",0,IF(K157&gt;2,H155,K157))</f>
        <v>0</v>
      </c>
      <c r="B156" s="25"/>
      <c r="C156" s="21" t="str">
        <f>+CONCATENATE(I156," ",G156)</f>
        <v xml:space="preserve">a) </v>
      </c>
      <c r="D156" s="22"/>
      <c r="G156" s="34" t="str">
        <f>IF(J156="FIN","",LOOKUP(I155,DATOS!A:A,DATOS!J:J))</f>
        <v/>
      </c>
      <c r="I156" s="31" t="s">
        <v>53</v>
      </c>
      <c r="J156" s="37" t="str">
        <f>IF(J150="FIN","FIN",IF(J155=J149,"","FIN"))</f>
        <v>FIN</v>
      </c>
      <c r="K156" s="16" t="s">
        <v>5</v>
      </c>
      <c r="L156" s="16">
        <f>IF(M156&gt;0,0,P156)</f>
        <v>0</v>
      </c>
      <c r="M156" s="16">
        <f>IF(P157&gt;0,1,0)</f>
        <v>0</v>
      </c>
      <c r="N156" s="16">
        <f>IF(M156=1,-1/COUNTA(Q156:Q159),0)</f>
        <v>0</v>
      </c>
      <c r="O156" s="16">
        <f>COUNTA(B156:B159)</f>
        <v>0</v>
      </c>
      <c r="P156" s="16">
        <f>COUNTIF(R156:R159,R155)</f>
        <v>0</v>
      </c>
      <c r="Q156" s="17" t="s">
        <v>0</v>
      </c>
      <c r="R156" s="16" t="str">
        <f>CONCATENATE(B156,Q156)</f>
        <v>A</v>
      </c>
      <c r="S156" s="16">
        <f>IF(P156&gt;0,P156+O156,O156*3)</f>
        <v>0</v>
      </c>
    </row>
    <row r="157" spans="1:19" ht="15.6" x14ac:dyDescent="0.25">
      <c r="A157" s="185"/>
      <c r="B157" s="25"/>
      <c r="C157" s="21" t="str">
        <f>+CONCATENATE(I157," ",G157)</f>
        <v xml:space="preserve">b) </v>
      </c>
      <c r="D157" s="22"/>
      <c r="G157" s="34" t="str">
        <f>IF(J156="FIN","",LOOKUP(I155,DATOS!A:A,DATOS!K:K))</f>
        <v/>
      </c>
      <c r="I157" s="31" t="s">
        <v>52</v>
      </c>
      <c r="K157" s="16">
        <f>S156</f>
        <v>0</v>
      </c>
      <c r="L157" s="16"/>
      <c r="M157" s="16"/>
      <c r="N157" s="16"/>
      <c r="O157" s="16"/>
      <c r="P157" s="16">
        <f>O156-P156</f>
        <v>0</v>
      </c>
      <c r="Q157" s="17" t="s">
        <v>1</v>
      </c>
      <c r="R157" s="16" t="str">
        <f>CONCATENATE(B157,Q157)</f>
        <v>B</v>
      </c>
      <c r="S157" s="16"/>
    </row>
    <row r="158" spans="1:19" ht="15.6" x14ac:dyDescent="0.25">
      <c r="A158" s="185"/>
      <c r="B158" s="25"/>
      <c r="C158" s="21" t="str">
        <f>+CONCATENATE(I158," ",G158)</f>
        <v xml:space="preserve">c) </v>
      </c>
      <c r="D158" s="22"/>
      <c r="G158" s="34" t="str">
        <f>IF(J156="FIN","",LOOKUP(I155,DATOS!A:A,DATOS!L:L))</f>
        <v/>
      </c>
      <c r="I158" s="31" t="s">
        <v>51</v>
      </c>
      <c r="K158" s="16"/>
      <c r="L158" s="16"/>
      <c r="M158" s="16"/>
      <c r="N158" s="16"/>
      <c r="O158" s="16"/>
      <c r="P158" s="16"/>
      <c r="Q158" s="17" t="s">
        <v>2</v>
      </c>
      <c r="R158" s="16" t="str">
        <f>CONCATENATE(B158,Q158)</f>
        <v>C</v>
      </c>
      <c r="S158" s="16"/>
    </row>
    <row r="159" spans="1:19" ht="15.6" x14ac:dyDescent="0.25">
      <c r="A159" s="185"/>
      <c r="B159" s="25"/>
      <c r="C159" s="21" t="str">
        <f>+CONCATENATE(I159," ",G159)</f>
        <v xml:space="preserve">d) </v>
      </c>
      <c r="D159" s="22"/>
      <c r="G159" s="34" t="str">
        <f>IF(J156="FIN","",LOOKUP(I155,DATOS!A:A,DATOS!M:M))</f>
        <v/>
      </c>
      <c r="I159" s="31" t="s">
        <v>43</v>
      </c>
      <c r="K159" s="16"/>
      <c r="L159" s="16"/>
      <c r="M159" s="16"/>
      <c r="N159" s="16"/>
      <c r="O159" s="16"/>
      <c r="P159" s="16"/>
      <c r="Q159" s="17" t="s">
        <v>3</v>
      </c>
      <c r="R159" s="16" t="str">
        <f>CONCATENATE(B159,Q159)</f>
        <v>D</v>
      </c>
      <c r="S159" s="16"/>
    </row>
    <row r="160" spans="1:19" ht="15.6" x14ac:dyDescent="0.25">
      <c r="A160" s="9"/>
      <c r="B160" s="26"/>
      <c r="C160" s="23"/>
      <c r="D160" s="24"/>
      <c r="J160" s="15"/>
    </row>
    <row r="161" spans="1:19" ht="15.6" x14ac:dyDescent="0.25">
      <c r="A161" s="9"/>
      <c r="B161" s="27"/>
      <c r="C161" s="19" t="str">
        <f>+CONCATENATE(K161,".- ",G161)</f>
        <v xml:space="preserve">27.- </v>
      </c>
      <c r="D161" s="20"/>
      <c r="E161" s="9"/>
      <c r="F161" s="9"/>
      <c r="G161" s="36" t="str">
        <f>IF(J162="FIN","",LOOKUP(I161,DATOS!A:A,DATOS!G:G))</f>
        <v/>
      </c>
      <c r="H161" s="36">
        <f>IF(J162="FIN",0,LOOKUP(I161,DATOS!A:A,DATOS!N:N))</f>
        <v>0</v>
      </c>
      <c r="I161" s="31">
        <f>+I155+1</f>
        <v>620</v>
      </c>
      <c r="J161" s="56">
        <f>IF(LOOKUP(I161,DATOS!A:A,DATOS!C:C)=0,J155,(LOOKUP(I161,DATOS!A:A,DATOS!C:C)))</f>
        <v>12</v>
      </c>
      <c r="K161" s="18">
        <f>+K155+1</f>
        <v>27</v>
      </c>
      <c r="L161" s="16" t="s">
        <v>31</v>
      </c>
      <c r="M161" s="16" t="s">
        <v>32</v>
      </c>
      <c r="N161" s="16" t="s">
        <v>37</v>
      </c>
      <c r="O161" s="16" t="s">
        <v>33</v>
      </c>
      <c r="P161" s="16" t="s">
        <v>34</v>
      </c>
      <c r="Q161" s="16" t="s">
        <v>35</v>
      </c>
      <c r="R161" s="16" t="str">
        <f>CONCATENATE("X",H161)</f>
        <v>X0</v>
      </c>
      <c r="S161" s="16" t="s">
        <v>36</v>
      </c>
    </row>
    <row r="162" spans="1:19" ht="15.6" x14ac:dyDescent="0.25">
      <c r="A162" s="185">
        <f>IF($E$2="X",0,IF(K163&gt;2,H161,K163))</f>
        <v>0</v>
      </c>
      <c r="B162" s="25"/>
      <c r="C162" s="21" t="str">
        <f>+CONCATENATE(I162," ",G162)</f>
        <v xml:space="preserve">a) </v>
      </c>
      <c r="D162" s="22"/>
      <c r="G162" s="34" t="str">
        <f>IF(J162="FIN","",LOOKUP(I161,DATOS!A:A,DATOS!J:J))</f>
        <v/>
      </c>
      <c r="I162" s="31" t="s">
        <v>53</v>
      </c>
      <c r="J162" s="37" t="str">
        <f>IF(J156="FIN","FIN",IF(J161=J155,"","FIN"))</f>
        <v>FIN</v>
      </c>
      <c r="K162" s="16" t="s">
        <v>5</v>
      </c>
      <c r="L162" s="16">
        <f>IF(M162&gt;0,0,P162)</f>
        <v>0</v>
      </c>
      <c r="M162" s="16">
        <f>IF(P163&gt;0,1,0)</f>
        <v>0</v>
      </c>
      <c r="N162" s="16">
        <f>IF(M162=1,-1/COUNTA(Q162:Q165),0)</f>
        <v>0</v>
      </c>
      <c r="O162" s="16">
        <f>COUNTA(B162:B165)</f>
        <v>0</v>
      </c>
      <c r="P162" s="16">
        <f>COUNTIF(R162:R165,R161)</f>
        <v>0</v>
      </c>
      <c r="Q162" s="17" t="s">
        <v>0</v>
      </c>
      <c r="R162" s="16" t="str">
        <f>CONCATENATE(B162,Q162)</f>
        <v>A</v>
      </c>
      <c r="S162" s="16">
        <f>IF(P162&gt;0,P162+O162,O162*3)</f>
        <v>0</v>
      </c>
    </row>
    <row r="163" spans="1:19" ht="15.6" x14ac:dyDescent="0.25">
      <c r="A163" s="185"/>
      <c r="B163" s="25"/>
      <c r="C163" s="21" t="str">
        <f>+CONCATENATE(I163," ",G163)</f>
        <v xml:space="preserve">b) </v>
      </c>
      <c r="D163" s="22"/>
      <c r="G163" s="34" t="str">
        <f>IF(J162="FIN","",LOOKUP(I161,DATOS!A:A,DATOS!K:K))</f>
        <v/>
      </c>
      <c r="I163" s="31" t="s">
        <v>52</v>
      </c>
      <c r="K163" s="16">
        <f>S162</f>
        <v>0</v>
      </c>
      <c r="L163" s="16"/>
      <c r="M163" s="16"/>
      <c r="N163" s="16"/>
      <c r="O163" s="16"/>
      <c r="P163" s="16">
        <f>O162-P162</f>
        <v>0</v>
      </c>
      <c r="Q163" s="17" t="s">
        <v>1</v>
      </c>
      <c r="R163" s="16" t="str">
        <f>CONCATENATE(B163,Q163)</f>
        <v>B</v>
      </c>
      <c r="S163" s="16"/>
    </row>
    <row r="164" spans="1:19" ht="15.6" x14ac:dyDescent="0.25">
      <c r="A164" s="185"/>
      <c r="B164" s="25"/>
      <c r="C164" s="21" t="str">
        <f>+CONCATENATE(I164," ",G164)</f>
        <v xml:space="preserve">c) </v>
      </c>
      <c r="D164" s="22"/>
      <c r="G164" s="34" t="str">
        <f>IF(J162="FIN","",LOOKUP(I161,DATOS!A:A,DATOS!L:L))</f>
        <v/>
      </c>
      <c r="I164" s="31" t="s">
        <v>51</v>
      </c>
      <c r="K164" s="16"/>
      <c r="L164" s="16"/>
      <c r="M164" s="16"/>
      <c r="N164" s="16"/>
      <c r="O164" s="16"/>
      <c r="P164" s="16"/>
      <c r="Q164" s="17" t="s">
        <v>2</v>
      </c>
      <c r="R164" s="16" t="str">
        <f>CONCATENATE(B164,Q164)</f>
        <v>C</v>
      </c>
      <c r="S164" s="16"/>
    </row>
    <row r="165" spans="1:19" ht="15.6" x14ac:dyDescent="0.25">
      <c r="A165" s="185"/>
      <c r="B165" s="25"/>
      <c r="C165" s="21" t="str">
        <f>+CONCATENATE(I165," ",G165)</f>
        <v xml:space="preserve">d) </v>
      </c>
      <c r="D165" s="22"/>
      <c r="G165" s="34" t="str">
        <f>IF(J162="FIN","",LOOKUP(I161,DATOS!A:A,DATOS!M:M))</f>
        <v/>
      </c>
      <c r="I165" s="31" t="s">
        <v>43</v>
      </c>
      <c r="K165" s="16"/>
      <c r="L165" s="16"/>
      <c r="M165" s="16"/>
      <c r="N165" s="16"/>
      <c r="O165" s="16"/>
      <c r="P165" s="16"/>
      <c r="Q165" s="17" t="s">
        <v>3</v>
      </c>
      <c r="R165" s="16" t="str">
        <f>CONCATENATE(B165,Q165)</f>
        <v>D</v>
      </c>
      <c r="S165" s="16"/>
    </row>
    <row r="166" spans="1:19" ht="15.6" x14ac:dyDescent="0.25">
      <c r="A166" s="9"/>
      <c r="B166" s="26"/>
      <c r="C166" s="23"/>
      <c r="D166" s="24"/>
      <c r="J166" s="15"/>
    </row>
    <row r="167" spans="1:19" ht="15.6" x14ac:dyDescent="0.25">
      <c r="A167" s="9"/>
      <c r="B167" s="27"/>
      <c r="C167" s="19" t="str">
        <f>+CONCATENATE(K167,".- ",G167)</f>
        <v xml:space="preserve">28.- </v>
      </c>
      <c r="D167" s="20"/>
      <c r="E167" s="9"/>
      <c r="F167" s="9"/>
      <c r="G167" s="36" t="str">
        <f>IF(J168="FIN","",LOOKUP(I167,DATOS!A:A,DATOS!G:G))</f>
        <v/>
      </c>
      <c r="H167" s="36">
        <f>IF(J168="FIN",0,LOOKUP(I167,DATOS!A:A,DATOS!N:N))</f>
        <v>0</v>
      </c>
      <c r="I167" s="31">
        <f>+I161+1</f>
        <v>621</v>
      </c>
      <c r="J167" s="56">
        <f>IF(LOOKUP(I167,DATOS!A:A,DATOS!C:C)=0,J161,(LOOKUP(I167,DATOS!A:A,DATOS!C:C)))</f>
        <v>12</v>
      </c>
      <c r="K167" s="18">
        <f>+K161+1</f>
        <v>28</v>
      </c>
      <c r="L167" s="16" t="s">
        <v>31</v>
      </c>
      <c r="M167" s="16" t="s">
        <v>32</v>
      </c>
      <c r="N167" s="16" t="s">
        <v>37</v>
      </c>
      <c r="O167" s="16" t="s">
        <v>33</v>
      </c>
      <c r="P167" s="16" t="s">
        <v>34</v>
      </c>
      <c r="Q167" s="16" t="s">
        <v>35</v>
      </c>
      <c r="R167" s="16" t="str">
        <f>CONCATENATE("X",H167)</f>
        <v>X0</v>
      </c>
      <c r="S167" s="16" t="s">
        <v>36</v>
      </c>
    </row>
    <row r="168" spans="1:19" ht="15.6" x14ac:dyDescent="0.25">
      <c r="A168" s="185">
        <f>IF($E$2="X",0,IF(K169&gt;2,H167,K169))</f>
        <v>0</v>
      </c>
      <c r="B168" s="25"/>
      <c r="C168" s="21" t="str">
        <f>+CONCATENATE(I168," ",G168)</f>
        <v xml:space="preserve">a) </v>
      </c>
      <c r="D168" s="22"/>
      <c r="G168" s="34" t="str">
        <f>IF(J168="FIN","",LOOKUP(I167,DATOS!A:A,DATOS!J:J))</f>
        <v/>
      </c>
      <c r="I168" s="31" t="s">
        <v>53</v>
      </c>
      <c r="J168" s="37" t="str">
        <f>IF(J162="FIN","FIN",IF(J167=J161,"","FIN"))</f>
        <v>FIN</v>
      </c>
      <c r="K168" s="16" t="s">
        <v>5</v>
      </c>
      <c r="L168" s="16">
        <f>IF(M168&gt;0,0,P168)</f>
        <v>0</v>
      </c>
      <c r="M168" s="16">
        <f>IF(P169&gt;0,1,0)</f>
        <v>0</v>
      </c>
      <c r="N168" s="16">
        <f>IF(M168=1,-1/COUNTA(Q168:Q171),0)</f>
        <v>0</v>
      </c>
      <c r="O168" s="16">
        <f>COUNTA(B168:B171)</f>
        <v>0</v>
      </c>
      <c r="P168" s="16">
        <f>COUNTIF(R168:R171,R167)</f>
        <v>0</v>
      </c>
      <c r="Q168" s="17" t="s">
        <v>0</v>
      </c>
      <c r="R168" s="16" t="str">
        <f>CONCATENATE(B168,Q168)</f>
        <v>A</v>
      </c>
      <c r="S168" s="16">
        <f>IF(P168&gt;0,P168+O168,O168*3)</f>
        <v>0</v>
      </c>
    </row>
    <row r="169" spans="1:19" ht="15.6" x14ac:dyDescent="0.25">
      <c r="A169" s="185"/>
      <c r="B169" s="25"/>
      <c r="C169" s="21" t="str">
        <f>+CONCATENATE(I169," ",G169)</f>
        <v xml:space="preserve">b) </v>
      </c>
      <c r="D169" s="22"/>
      <c r="G169" s="34" t="str">
        <f>IF(J168="FIN","",LOOKUP(I167,DATOS!A:A,DATOS!K:K))</f>
        <v/>
      </c>
      <c r="I169" s="31" t="s">
        <v>52</v>
      </c>
      <c r="K169" s="16">
        <f>S168</f>
        <v>0</v>
      </c>
      <c r="L169" s="16"/>
      <c r="M169" s="16"/>
      <c r="N169" s="16"/>
      <c r="O169" s="16"/>
      <c r="P169" s="16">
        <f>O168-P168</f>
        <v>0</v>
      </c>
      <c r="Q169" s="17" t="s">
        <v>1</v>
      </c>
      <c r="R169" s="16" t="str">
        <f>CONCATENATE(B169,Q169)</f>
        <v>B</v>
      </c>
      <c r="S169" s="16"/>
    </row>
    <row r="170" spans="1:19" ht="15.6" x14ac:dyDescent="0.25">
      <c r="A170" s="185"/>
      <c r="B170" s="25"/>
      <c r="C170" s="21" t="str">
        <f>+CONCATENATE(I170," ",G170)</f>
        <v xml:space="preserve">c) </v>
      </c>
      <c r="D170" s="22"/>
      <c r="G170" s="34" t="str">
        <f>IF(J168="FIN","",LOOKUP(I167,DATOS!A:A,DATOS!L:L))</f>
        <v/>
      </c>
      <c r="I170" s="31" t="s">
        <v>51</v>
      </c>
      <c r="K170" s="16"/>
      <c r="L170" s="16"/>
      <c r="M170" s="16"/>
      <c r="N170" s="16"/>
      <c r="O170" s="16"/>
      <c r="P170" s="16"/>
      <c r="Q170" s="17" t="s">
        <v>2</v>
      </c>
      <c r="R170" s="16" t="str">
        <f>CONCATENATE(B170,Q170)</f>
        <v>C</v>
      </c>
      <c r="S170" s="16"/>
    </row>
    <row r="171" spans="1:19" ht="15.6" x14ac:dyDescent="0.25">
      <c r="A171" s="185"/>
      <c r="B171" s="25"/>
      <c r="C171" s="21" t="str">
        <f>+CONCATENATE(I171," ",G171)</f>
        <v xml:space="preserve">d) </v>
      </c>
      <c r="D171" s="22"/>
      <c r="G171" s="34" t="str">
        <f>IF(J168="FIN","",LOOKUP(I167,DATOS!A:A,DATOS!M:M))</f>
        <v/>
      </c>
      <c r="I171" s="31" t="s">
        <v>43</v>
      </c>
      <c r="K171" s="16"/>
      <c r="L171" s="16"/>
      <c r="M171" s="16"/>
      <c r="N171" s="16"/>
      <c r="O171" s="16"/>
      <c r="P171" s="16"/>
      <c r="Q171" s="17" t="s">
        <v>3</v>
      </c>
      <c r="R171" s="16" t="str">
        <f>CONCATENATE(B171,Q171)</f>
        <v>D</v>
      </c>
      <c r="S171" s="16"/>
    </row>
    <row r="172" spans="1:19" ht="15.6" x14ac:dyDescent="0.25">
      <c r="A172" s="9"/>
      <c r="B172" s="26"/>
      <c r="C172" s="23"/>
      <c r="D172" s="24"/>
      <c r="J172" s="15"/>
    </row>
    <row r="173" spans="1:19" ht="15.6" x14ac:dyDescent="0.25">
      <c r="A173" s="9"/>
      <c r="B173" s="27"/>
      <c r="C173" s="19" t="str">
        <f>+CONCATENATE(K173,".- ",G173)</f>
        <v xml:space="preserve">29.- </v>
      </c>
      <c r="D173" s="20"/>
      <c r="E173" s="9"/>
      <c r="F173" s="9"/>
      <c r="G173" s="36" t="str">
        <f>IF(J174="FIN","",LOOKUP(I173,DATOS!A:A,DATOS!G:G))</f>
        <v/>
      </c>
      <c r="H173" s="36">
        <f>IF(J174="FIN",0,LOOKUP(I173,DATOS!A:A,DATOS!N:N))</f>
        <v>0</v>
      </c>
      <c r="I173" s="31">
        <f>+I167+1</f>
        <v>622</v>
      </c>
      <c r="J173" s="56">
        <f>IF(LOOKUP(I173,DATOS!A:A,DATOS!C:C)=0,J167,(LOOKUP(I173,DATOS!A:A,DATOS!C:C)))</f>
        <v>12</v>
      </c>
      <c r="K173" s="18">
        <f>+K167+1</f>
        <v>29</v>
      </c>
      <c r="L173" s="16" t="s">
        <v>31</v>
      </c>
      <c r="M173" s="16" t="s">
        <v>32</v>
      </c>
      <c r="N173" s="16" t="s">
        <v>37</v>
      </c>
      <c r="O173" s="16" t="s">
        <v>33</v>
      </c>
      <c r="P173" s="16" t="s">
        <v>34</v>
      </c>
      <c r="Q173" s="16" t="s">
        <v>35</v>
      </c>
      <c r="R173" s="16" t="str">
        <f>CONCATENATE("X",H173)</f>
        <v>X0</v>
      </c>
      <c r="S173" s="16" t="s">
        <v>36</v>
      </c>
    </row>
    <row r="174" spans="1:19" ht="15.6" x14ac:dyDescent="0.25">
      <c r="A174" s="185">
        <f>IF($E$2="X",0,IF(K175&gt;2,H173,K175))</f>
        <v>0</v>
      </c>
      <c r="B174" s="25"/>
      <c r="C174" s="21" t="str">
        <f>+CONCATENATE(I174," ",G174)</f>
        <v xml:space="preserve">a) </v>
      </c>
      <c r="D174" s="22"/>
      <c r="G174" s="34" t="str">
        <f>IF(J174="FIN","",LOOKUP(I173,DATOS!A:A,DATOS!J:J))</f>
        <v/>
      </c>
      <c r="I174" s="31" t="s">
        <v>53</v>
      </c>
      <c r="J174" s="37" t="str">
        <f>IF(J168="FIN","FIN",IF(J173=J167,"","FIN"))</f>
        <v>FIN</v>
      </c>
      <c r="K174" s="16" t="s">
        <v>5</v>
      </c>
      <c r="L174" s="16">
        <f>IF(M174&gt;0,0,P174)</f>
        <v>0</v>
      </c>
      <c r="M174" s="16">
        <f>IF(P175&gt;0,1,0)</f>
        <v>0</v>
      </c>
      <c r="N174" s="16">
        <f>IF(M174=1,-1/COUNTA(Q174:Q177),0)</f>
        <v>0</v>
      </c>
      <c r="O174" s="16">
        <f>COUNTA(B174:B177)</f>
        <v>0</v>
      </c>
      <c r="P174" s="16">
        <f>COUNTIF(R174:R177,R173)</f>
        <v>0</v>
      </c>
      <c r="Q174" s="17" t="s">
        <v>0</v>
      </c>
      <c r="R174" s="16" t="str">
        <f>CONCATENATE(B174,Q174)</f>
        <v>A</v>
      </c>
      <c r="S174" s="16">
        <f>IF(P174&gt;0,P174+O174,O174*3)</f>
        <v>0</v>
      </c>
    </row>
    <row r="175" spans="1:19" ht="15.6" x14ac:dyDescent="0.25">
      <c r="A175" s="185"/>
      <c r="B175" s="25"/>
      <c r="C175" s="21" t="str">
        <f>+CONCATENATE(I175," ",G175)</f>
        <v xml:space="preserve">b) </v>
      </c>
      <c r="D175" s="22"/>
      <c r="G175" s="34" t="str">
        <f>IF(J174="FIN","",LOOKUP(I173,DATOS!A:A,DATOS!K:K))</f>
        <v/>
      </c>
      <c r="I175" s="31" t="s">
        <v>52</v>
      </c>
      <c r="K175" s="16">
        <f>S174</f>
        <v>0</v>
      </c>
      <c r="L175" s="16"/>
      <c r="M175" s="16"/>
      <c r="N175" s="16"/>
      <c r="O175" s="16"/>
      <c r="P175" s="16">
        <f>O174-P174</f>
        <v>0</v>
      </c>
      <c r="Q175" s="17" t="s">
        <v>1</v>
      </c>
      <c r="R175" s="16" t="str">
        <f>CONCATENATE(B175,Q175)</f>
        <v>B</v>
      </c>
      <c r="S175" s="16"/>
    </row>
    <row r="176" spans="1:19" ht="15.6" x14ac:dyDescent="0.25">
      <c r="A176" s="185"/>
      <c r="B176" s="25"/>
      <c r="C176" s="21" t="str">
        <f>+CONCATENATE(I176," ",G176)</f>
        <v xml:space="preserve">c) </v>
      </c>
      <c r="D176" s="22"/>
      <c r="G176" s="34" t="str">
        <f>IF(J174="FIN","",LOOKUP(I173,DATOS!A:A,DATOS!L:L))</f>
        <v/>
      </c>
      <c r="I176" s="31" t="s">
        <v>51</v>
      </c>
      <c r="K176" s="16"/>
      <c r="L176" s="16"/>
      <c r="M176" s="16"/>
      <c r="N176" s="16"/>
      <c r="O176" s="16"/>
      <c r="P176" s="16"/>
      <c r="Q176" s="17" t="s">
        <v>2</v>
      </c>
      <c r="R176" s="16" t="str">
        <f>CONCATENATE(B176,Q176)</f>
        <v>C</v>
      </c>
      <c r="S176" s="16"/>
    </row>
    <row r="177" spans="1:19" ht="15.6" x14ac:dyDescent="0.25">
      <c r="A177" s="185"/>
      <c r="B177" s="25"/>
      <c r="C177" s="21" t="str">
        <f>+CONCATENATE(I177," ",G177)</f>
        <v xml:space="preserve">d) </v>
      </c>
      <c r="D177" s="22"/>
      <c r="G177" s="34" t="str">
        <f>IF(J174="FIN","",LOOKUP(I173,DATOS!A:A,DATOS!M:M))</f>
        <v/>
      </c>
      <c r="I177" s="31" t="s">
        <v>43</v>
      </c>
      <c r="K177" s="16"/>
      <c r="L177" s="16"/>
      <c r="M177" s="16"/>
      <c r="N177" s="16"/>
      <c r="O177" s="16"/>
      <c r="P177" s="16"/>
      <c r="Q177" s="17" t="s">
        <v>3</v>
      </c>
      <c r="R177" s="16" t="str">
        <f>CONCATENATE(B177,Q177)</f>
        <v>D</v>
      </c>
      <c r="S177" s="16"/>
    </row>
    <row r="178" spans="1:19" ht="15.6" x14ac:dyDescent="0.25">
      <c r="A178" s="9"/>
      <c r="B178" s="26"/>
      <c r="C178" s="23"/>
      <c r="D178" s="24"/>
      <c r="J178" s="15"/>
    </row>
    <row r="179" spans="1:19" ht="15.6" x14ac:dyDescent="0.25">
      <c r="A179" s="9"/>
      <c r="B179" s="27"/>
      <c r="C179" s="19" t="str">
        <f>+CONCATENATE(K179,".- ",G179)</f>
        <v xml:space="preserve">30.- </v>
      </c>
      <c r="D179" s="20"/>
      <c r="E179" s="9"/>
      <c r="F179" s="9"/>
      <c r="G179" s="36" t="str">
        <f>IF(J180="FIN","",LOOKUP(I179,DATOS!A:A,DATOS!G:G))</f>
        <v/>
      </c>
      <c r="H179" s="36">
        <f>IF(J180="FIN",0,LOOKUP(I179,DATOS!A:A,DATOS!N:N))</f>
        <v>0</v>
      </c>
      <c r="I179" s="31">
        <f>+I173+1</f>
        <v>623</v>
      </c>
      <c r="J179" s="56">
        <f>IF(LOOKUP(I179,DATOS!A:A,DATOS!C:C)=0,J173,(LOOKUP(I179,DATOS!A:A,DATOS!C:C)))</f>
        <v>12</v>
      </c>
      <c r="K179" s="18">
        <f>+K173+1</f>
        <v>30</v>
      </c>
      <c r="L179" s="16" t="s">
        <v>31</v>
      </c>
      <c r="M179" s="16" t="s">
        <v>32</v>
      </c>
      <c r="N179" s="16" t="s">
        <v>37</v>
      </c>
      <c r="O179" s="16" t="s">
        <v>33</v>
      </c>
      <c r="P179" s="16" t="s">
        <v>34</v>
      </c>
      <c r="Q179" s="16" t="s">
        <v>35</v>
      </c>
      <c r="R179" s="16" t="str">
        <f>CONCATENATE("X",H179)</f>
        <v>X0</v>
      </c>
      <c r="S179" s="16" t="s">
        <v>36</v>
      </c>
    </row>
    <row r="180" spans="1:19" ht="15.6" x14ac:dyDescent="0.25">
      <c r="A180" s="185">
        <f>IF($E$2="X",0,IF(K181&gt;2,H179,K181))</f>
        <v>0</v>
      </c>
      <c r="B180" s="25"/>
      <c r="C180" s="21" t="str">
        <f>+CONCATENATE(I180," ",G180)</f>
        <v xml:space="preserve">a) </v>
      </c>
      <c r="D180" s="22"/>
      <c r="G180" s="34" t="str">
        <f>IF(J180="FIN","",LOOKUP(I179,DATOS!A:A,DATOS!J:J))</f>
        <v/>
      </c>
      <c r="I180" s="31" t="s">
        <v>53</v>
      </c>
      <c r="J180" s="37" t="str">
        <f>IF(J174="FIN","FIN",IF(J179=J173,"","FIN"))</f>
        <v>FIN</v>
      </c>
      <c r="K180" s="16" t="s">
        <v>5</v>
      </c>
      <c r="L180" s="16">
        <f>IF(M180&gt;0,0,P180)</f>
        <v>0</v>
      </c>
      <c r="M180" s="16">
        <f>IF(P181&gt;0,1,0)</f>
        <v>0</v>
      </c>
      <c r="N180" s="16">
        <f>IF(M180=1,-1/COUNTA(Q180:Q183),0)</f>
        <v>0</v>
      </c>
      <c r="O180" s="16">
        <f>COUNTA(B180:B183)</f>
        <v>0</v>
      </c>
      <c r="P180" s="16">
        <f>COUNTIF(R180:R183,R179)</f>
        <v>0</v>
      </c>
      <c r="Q180" s="17" t="s">
        <v>0</v>
      </c>
      <c r="R180" s="16" t="str">
        <f>CONCATENATE(B180,Q180)</f>
        <v>A</v>
      </c>
      <c r="S180" s="16">
        <f>IF(P180&gt;0,P180+O180,O180*3)</f>
        <v>0</v>
      </c>
    </row>
    <row r="181" spans="1:19" ht="15.6" x14ac:dyDescent="0.25">
      <c r="A181" s="185"/>
      <c r="B181" s="25"/>
      <c r="C181" s="21" t="str">
        <f>+CONCATENATE(I181," ",G181)</f>
        <v xml:space="preserve">b) </v>
      </c>
      <c r="D181" s="22"/>
      <c r="G181" s="34" t="str">
        <f>IF(J180="FIN","",LOOKUP(I179,DATOS!A:A,DATOS!K:K))</f>
        <v/>
      </c>
      <c r="I181" s="31" t="s">
        <v>52</v>
      </c>
      <c r="K181" s="16">
        <f>S180</f>
        <v>0</v>
      </c>
      <c r="L181" s="16"/>
      <c r="M181" s="16"/>
      <c r="N181" s="16"/>
      <c r="O181" s="16"/>
      <c r="P181" s="16">
        <f>O180-P180</f>
        <v>0</v>
      </c>
      <c r="Q181" s="17" t="s">
        <v>1</v>
      </c>
      <c r="R181" s="16" t="str">
        <f>CONCATENATE(B181,Q181)</f>
        <v>B</v>
      </c>
      <c r="S181" s="16"/>
    </row>
    <row r="182" spans="1:19" ht="15.6" x14ac:dyDescent="0.25">
      <c r="A182" s="185"/>
      <c r="B182" s="25"/>
      <c r="C182" s="21" t="str">
        <f>+CONCATENATE(I182," ",G182)</f>
        <v xml:space="preserve">c) </v>
      </c>
      <c r="D182" s="22"/>
      <c r="G182" s="34" t="str">
        <f>IF(J180="FIN","",LOOKUP(I179,DATOS!A:A,DATOS!L:L))</f>
        <v/>
      </c>
      <c r="I182" s="31" t="s">
        <v>51</v>
      </c>
      <c r="K182" s="16"/>
      <c r="L182" s="16"/>
      <c r="M182" s="16"/>
      <c r="N182" s="16"/>
      <c r="O182" s="16"/>
      <c r="P182" s="16"/>
      <c r="Q182" s="17" t="s">
        <v>2</v>
      </c>
      <c r="R182" s="16" t="str">
        <f>CONCATENATE(B182,Q182)</f>
        <v>C</v>
      </c>
      <c r="S182" s="16"/>
    </row>
    <row r="183" spans="1:19" ht="15.6" x14ac:dyDescent="0.25">
      <c r="A183" s="185"/>
      <c r="B183" s="25"/>
      <c r="C183" s="21" t="str">
        <f>+CONCATENATE(I183," ",G183)</f>
        <v xml:space="preserve">d) </v>
      </c>
      <c r="D183" s="22"/>
      <c r="G183" s="34" t="str">
        <f>IF(J180="FIN","",LOOKUP(I179,DATOS!A:A,DATOS!M:M))</f>
        <v/>
      </c>
      <c r="I183" s="31" t="s">
        <v>43</v>
      </c>
      <c r="K183" s="16"/>
      <c r="L183" s="16"/>
      <c r="M183" s="16"/>
      <c r="N183" s="16"/>
      <c r="O183" s="16"/>
      <c r="P183" s="16"/>
      <c r="Q183" s="17" t="s">
        <v>3</v>
      </c>
      <c r="R183" s="16" t="str">
        <f>CONCATENATE(B183,Q183)</f>
        <v>D</v>
      </c>
      <c r="S183" s="16"/>
    </row>
    <row r="184" spans="1:19" ht="15.6" x14ac:dyDescent="0.25">
      <c r="A184" s="9"/>
      <c r="B184" s="26"/>
      <c r="C184" s="23"/>
      <c r="D184" s="24"/>
      <c r="J184" s="15"/>
    </row>
    <row r="185" spans="1:19" ht="15.6" x14ac:dyDescent="0.25">
      <c r="A185" s="9"/>
      <c r="B185" s="27"/>
      <c r="C185" s="19" t="str">
        <f>+CONCATENATE(K185,".- ",G185)</f>
        <v xml:space="preserve">31.- </v>
      </c>
      <c r="D185" s="20"/>
      <c r="E185" s="9"/>
      <c r="F185" s="9"/>
      <c r="G185" s="36" t="str">
        <f>IF(J186="FIN","",LOOKUP(I185,DATOS!A:A,DATOS!G:G))</f>
        <v/>
      </c>
      <c r="H185" s="36">
        <f>IF(J186="FIN",0,LOOKUP(I185,DATOS!A:A,DATOS!N:N))</f>
        <v>0</v>
      </c>
      <c r="I185" s="31">
        <f>+I179+1</f>
        <v>624</v>
      </c>
      <c r="J185" s="56">
        <f>IF(LOOKUP(I185,DATOS!A:A,DATOS!C:C)=0,J179,(LOOKUP(I185,DATOS!A:A,DATOS!C:C)))</f>
        <v>12</v>
      </c>
      <c r="K185" s="18">
        <f>+K179+1</f>
        <v>31</v>
      </c>
      <c r="L185" s="16" t="s">
        <v>31</v>
      </c>
      <c r="M185" s="16" t="s">
        <v>32</v>
      </c>
      <c r="N185" s="16" t="s">
        <v>37</v>
      </c>
      <c r="O185" s="16" t="s">
        <v>33</v>
      </c>
      <c r="P185" s="16" t="s">
        <v>34</v>
      </c>
      <c r="Q185" s="16" t="s">
        <v>35</v>
      </c>
      <c r="R185" s="16" t="str">
        <f>CONCATENATE("X",H185)</f>
        <v>X0</v>
      </c>
      <c r="S185" s="16" t="s">
        <v>36</v>
      </c>
    </row>
    <row r="186" spans="1:19" ht="15.6" x14ac:dyDescent="0.25">
      <c r="A186" s="185">
        <f>IF($E$2="X",0,IF(K187&gt;2,H185,K187))</f>
        <v>0</v>
      </c>
      <c r="B186" s="25"/>
      <c r="C186" s="21" t="str">
        <f>+CONCATENATE(I186," ",G186)</f>
        <v xml:space="preserve">a) </v>
      </c>
      <c r="D186" s="22"/>
      <c r="G186" s="34" t="str">
        <f>IF(J186="FIN","",LOOKUP(I185,DATOS!A:A,DATOS!J:J))</f>
        <v/>
      </c>
      <c r="I186" s="31" t="s">
        <v>53</v>
      </c>
      <c r="J186" s="37" t="str">
        <f>IF(J180="FIN","FIN",IF(J185=J179,"","FIN"))</f>
        <v>FIN</v>
      </c>
      <c r="K186" s="16" t="s">
        <v>5</v>
      </c>
      <c r="L186" s="16">
        <f>IF(M186&gt;0,0,P186)</f>
        <v>0</v>
      </c>
      <c r="M186" s="16">
        <f>IF(P187&gt;0,1,0)</f>
        <v>0</v>
      </c>
      <c r="N186" s="16">
        <f>IF(M186=1,-1/COUNTA(Q186:Q189),0)</f>
        <v>0</v>
      </c>
      <c r="O186" s="16">
        <f>COUNTA(B186:B189)</f>
        <v>0</v>
      </c>
      <c r="P186" s="16">
        <f>COUNTIF(R186:R189,R185)</f>
        <v>0</v>
      </c>
      <c r="Q186" s="17" t="s">
        <v>0</v>
      </c>
      <c r="R186" s="16" t="str">
        <f>CONCATENATE(B186,Q186)</f>
        <v>A</v>
      </c>
      <c r="S186" s="16">
        <f>IF(P186&gt;0,P186+O186,O186*3)</f>
        <v>0</v>
      </c>
    </row>
    <row r="187" spans="1:19" ht="15.6" x14ac:dyDescent="0.25">
      <c r="A187" s="185"/>
      <c r="B187" s="25"/>
      <c r="C187" s="21" t="str">
        <f>+CONCATENATE(I187," ",G187)</f>
        <v xml:space="preserve">b) </v>
      </c>
      <c r="D187" s="22"/>
      <c r="G187" s="34" t="str">
        <f>IF(J186="FIN","",LOOKUP(I185,DATOS!A:A,DATOS!K:K))</f>
        <v/>
      </c>
      <c r="I187" s="31" t="s">
        <v>52</v>
      </c>
      <c r="K187" s="16">
        <f>S186</f>
        <v>0</v>
      </c>
      <c r="L187" s="16"/>
      <c r="M187" s="16"/>
      <c r="N187" s="16"/>
      <c r="O187" s="16"/>
      <c r="P187" s="16">
        <f>O186-P186</f>
        <v>0</v>
      </c>
      <c r="Q187" s="17" t="s">
        <v>1</v>
      </c>
      <c r="R187" s="16" t="str">
        <f>CONCATENATE(B187,Q187)</f>
        <v>B</v>
      </c>
      <c r="S187" s="16"/>
    </row>
    <row r="188" spans="1:19" ht="15.6" x14ac:dyDescent="0.25">
      <c r="A188" s="185"/>
      <c r="B188" s="25"/>
      <c r="C188" s="21" t="str">
        <f>+CONCATENATE(I188," ",G188)</f>
        <v xml:space="preserve">c) </v>
      </c>
      <c r="D188" s="22"/>
      <c r="G188" s="34" t="str">
        <f>IF(J186="FIN","",LOOKUP(I185,DATOS!A:A,DATOS!L:L))</f>
        <v/>
      </c>
      <c r="I188" s="31" t="s">
        <v>51</v>
      </c>
      <c r="K188" s="16"/>
      <c r="L188" s="16"/>
      <c r="M188" s="16"/>
      <c r="N188" s="16"/>
      <c r="O188" s="16"/>
      <c r="P188" s="16"/>
      <c r="Q188" s="17" t="s">
        <v>2</v>
      </c>
      <c r="R188" s="16" t="str">
        <f>CONCATENATE(B188,Q188)</f>
        <v>C</v>
      </c>
      <c r="S188" s="16"/>
    </row>
    <row r="189" spans="1:19" ht="15.6" x14ac:dyDescent="0.25">
      <c r="A189" s="185"/>
      <c r="B189" s="25"/>
      <c r="C189" s="21" t="str">
        <f>+CONCATENATE(I189," ",G189)</f>
        <v xml:space="preserve">d) </v>
      </c>
      <c r="D189" s="22"/>
      <c r="G189" s="34" t="str">
        <f>IF(J186="FIN","",LOOKUP(I185,DATOS!A:A,DATOS!M:M))</f>
        <v/>
      </c>
      <c r="I189" s="31" t="s">
        <v>43</v>
      </c>
      <c r="K189" s="16"/>
      <c r="L189" s="16"/>
      <c r="M189" s="16"/>
      <c r="N189" s="16"/>
      <c r="O189" s="16"/>
      <c r="P189" s="16"/>
      <c r="Q189" s="17" t="s">
        <v>3</v>
      </c>
      <c r="R189" s="16" t="str">
        <f>CONCATENATE(B189,Q189)</f>
        <v>D</v>
      </c>
      <c r="S189" s="16"/>
    </row>
    <row r="190" spans="1:19" ht="15.6" x14ac:dyDescent="0.25">
      <c r="A190" s="9"/>
      <c r="B190" s="26"/>
      <c r="C190" s="23"/>
      <c r="D190" s="24"/>
      <c r="J190" s="15"/>
    </row>
    <row r="191" spans="1:19" ht="15.6" x14ac:dyDescent="0.25">
      <c r="A191" s="9"/>
      <c r="B191" s="27"/>
      <c r="C191" s="19" t="str">
        <f>+CONCATENATE(K191,".- ",G191)</f>
        <v xml:space="preserve">32.- </v>
      </c>
      <c r="D191" s="20"/>
      <c r="E191" s="9"/>
      <c r="F191" s="9"/>
      <c r="G191" s="36" t="str">
        <f>IF(J192="FIN","",LOOKUP(I191,DATOS!A:A,DATOS!G:G))</f>
        <v/>
      </c>
      <c r="H191" s="36">
        <f>IF(J192="FIN",0,LOOKUP(I191,DATOS!A:A,DATOS!N:N))</f>
        <v>0</v>
      </c>
      <c r="I191" s="31">
        <f>+I185+1</f>
        <v>625</v>
      </c>
      <c r="J191" s="56">
        <f>IF(LOOKUP(I191,DATOS!A:A,DATOS!C:C)=0,J185,(LOOKUP(I191,DATOS!A:A,DATOS!C:C)))</f>
        <v>12</v>
      </c>
      <c r="K191" s="18">
        <f>+K185+1</f>
        <v>32</v>
      </c>
      <c r="L191" s="16" t="s">
        <v>31</v>
      </c>
      <c r="M191" s="16" t="s">
        <v>32</v>
      </c>
      <c r="N191" s="16" t="s">
        <v>37</v>
      </c>
      <c r="O191" s="16" t="s">
        <v>33</v>
      </c>
      <c r="P191" s="16" t="s">
        <v>34</v>
      </c>
      <c r="Q191" s="16" t="s">
        <v>35</v>
      </c>
      <c r="R191" s="16" t="str">
        <f>CONCATENATE("X",H191)</f>
        <v>X0</v>
      </c>
      <c r="S191" s="16" t="s">
        <v>36</v>
      </c>
    </row>
    <row r="192" spans="1:19" ht="15.6" x14ac:dyDescent="0.25">
      <c r="A192" s="185">
        <f>IF($E$2="X",0,IF(K193&gt;2,H191,K193))</f>
        <v>0</v>
      </c>
      <c r="B192" s="25"/>
      <c r="C192" s="21" t="str">
        <f>+CONCATENATE(I192," ",G192)</f>
        <v xml:space="preserve">a) </v>
      </c>
      <c r="D192" s="22"/>
      <c r="G192" s="34" t="str">
        <f>IF(J192="FIN","",LOOKUP(I191,DATOS!A:A,DATOS!J:J))</f>
        <v/>
      </c>
      <c r="I192" s="31" t="s">
        <v>53</v>
      </c>
      <c r="J192" s="37" t="str">
        <f>IF(J186="FIN","FIN",IF(J191=J185,"","FIN"))</f>
        <v>FIN</v>
      </c>
      <c r="K192" s="16" t="s">
        <v>5</v>
      </c>
      <c r="L192" s="16">
        <f>IF(M192&gt;0,0,P192)</f>
        <v>0</v>
      </c>
      <c r="M192" s="16">
        <f>IF(P193&gt;0,1,0)</f>
        <v>0</v>
      </c>
      <c r="N192" s="16">
        <f>IF(M192=1,-1/COUNTA(Q192:Q195),0)</f>
        <v>0</v>
      </c>
      <c r="O192" s="16">
        <f>COUNTA(B192:B195)</f>
        <v>0</v>
      </c>
      <c r="P192" s="16">
        <f>COUNTIF(R192:R195,R191)</f>
        <v>0</v>
      </c>
      <c r="Q192" s="17" t="s">
        <v>0</v>
      </c>
      <c r="R192" s="16" t="str">
        <f>CONCATENATE(B192,Q192)</f>
        <v>A</v>
      </c>
      <c r="S192" s="16">
        <f>IF(P192&gt;0,P192+O192,O192*3)</f>
        <v>0</v>
      </c>
    </row>
    <row r="193" spans="1:19" ht="15.6" x14ac:dyDescent="0.25">
      <c r="A193" s="185"/>
      <c r="B193" s="25"/>
      <c r="C193" s="21" t="str">
        <f>+CONCATENATE(I193," ",G193)</f>
        <v xml:space="preserve">b) </v>
      </c>
      <c r="D193" s="22"/>
      <c r="G193" s="34" t="str">
        <f>IF(J192="FIN","",LOOKUP(I191,DATOS!A:A,DATOS!K:K))</f>
        <v/>
      </c>
      <c r="I193" s="31" t="s">
        <v>52</v>
      </c>
      <c r="K193" s="16">
        <f>S192</f>
        <v>0</v>
      </c>
      <c r="L193" s="16"/>
      <c r="M193" s="16"/>
      <c r="N193" s="16"/>
      <c r="O193" s="16"/>
      <c r="P193" s="16">
        <f>O192-P192</f>
        <v>0</v>
      </c>
      <c r="Q193" s="17" t="s">
        <v>1</v>
      </c>
      <c r="R193" s="16" t="str">
        <f>CONCATENATE(B193,Q193)</f>
        <v>B</v>
      </c>
      <c r="S193" s="16"/>
    </row>
    <row r="194" spans="1:19" ht="15.6" x14ac:dyDescent="0.25">
      <c r="A194" s="185"/>
      <c r="B194" s="25"/>
      <c r="C194" s="21" t="str">
        <f>+CONCATENATE(I194," ",G194)</f>
        <v xml:space="preserve">c) </v>
      </c>
      <c r="D194" s="22"/>
      <c r="G194" s="34" t="str">
        <f>IF(J192="FIN","",LOOKUP(I191,DATOS!A:A,DATOS!L:L))</f>
        <v/>
      </c>
      <c r="I194" s="31" t="s">
        <v>51</v>
      </c>
      <c r="K194" s="16"/>
      <c r="L194" s="16"/>
      <c r="M194" s="16"/>
      <c r="N194" s="16"/>
      <c r="O194" s="16"/>
      <c r="P194" s="16"/>
      <c r="Q194" s="17" t="s">
        <v>2</v>
      </c>
      <c r="R194" s="16" t="str">
        <f>CONCATENATE(B194,Q194)</f>
        <v>C</v>
      </c>
      <c r="S194" s="16"/>
    </row>
    <row r="195" spans="1:19" ht="15.6" x14ac:dyDescent="0.25">
      <c r="A195" s="185"/>
      <c r="B195" s="25"/>
      <c r="C195" s="21" t="str">
        <f>+CONCATENATE(I195," ",G195)</f>
        <v xml:space="preserve">d) </v>
      </c>
      <c r="D195" s="22"/>
      <c r="G195" s="34" t="str">
        <f>IF(J192="FIN","",LOOKUP(I191,DATOS!A:A,DATOS!M:M))</f>
        <v/>
      </c>
      <c r="I195" s="31" t="s">
        <v>43</v>
      </c>
      <c r="K195" s="16"/>
      <c r="L195" s="16"/>
      <c r="M195" s="16"/>
      <c r="N195" s="16"/>
      <c r="O195" s="16"/>
      <c r="P195" s="16"/>
      <c r="Q195" s="17" t="s">
        <v>3</v>
      </c>
      <c r="R195" s="16" t="str">
        <f>CONCATENATE(B195,Q195)</f>
        <v>D</v>
      </c>
      <c r="S195" s="16"/>
    </row>
    <row r="196" spans="1:19" ht="15.6" x14ac:dyDescent="0.25">
      <c r="A196" s="9"/>
      <c r="B196" s="26"/>
      <c r="C196" s="23"/>
      <c r="D196" s="24"/>
      <c r="J196" s="15"/>
    </row>
    <row r="197" spans="1:19" ht="15.6" x14ac:dyDescent="0.25">
      <c r="A197" s="9"/>
      <c r="B197" s="27"/>
      <c r="C197" s="19" t="str">
        <f>+CONCATENATE(K197,".- ",G197)</f>
        <v xml:space="preserve">33.- </v>
      </c>
      <c r="D197" s="20"/>
      <c r="E197" s="9"/>
      <c r="F197" s="9"/>
      <c r="G197" s="36" t="str">
        <f>IF(J198="FIN","",LOOKUP(I197,DATOS!A:A,DATOS!G:G))</f>
        <v/>
      </c>
      <c r="H197" s="36">
        <f>IF(J198="FIN",0,LOOKUP(I197,DATOS!A:A,DATOS!N:N))</f>
        <v>0</v>
      </c>
      <c r="I197" s="31">
        <f>+I191+1</f>
        <v>626</v>
      </c>
      <c r="J197" s="56">
        <f>IF(LOOKUP(I197,DATOS!A:A,DATOS!C:C)=0,J191,(LOOKUP(I197,DATOS!A:A,DATOS!C:C)))</f>
        <v>12</v>
      </c>
      <c r="K197" s="18">
        <f>+K191+1</f>
        <v>33</v>
      </c>
      <c r="L197" s="16" t="s">
        <v>31</v>
      </c>
      <c r="M197" s="16" t="s">
        <v>32</v>
      </c>
      <c r="N197" s="16" t="s">
        <v>37</v>
      </c>
      <c r="O197" s="16" t="s">
        <v>33</v>
      </c>
      <c r="P197" s="16" t="s">
        <v>34</v>
      </c>
      <c r="Q197" s="16" t="s">
        <v>35</v>
      </c>
      <c r="R197" s="16" t="str">
        <f>CONCATENATE("X",H197)</f>
        <v>X0</v>
      </c>
      <c r="S197" s="16" t="s">
        <v>36</v>
      </c>
    </row>
    <row r="198" spans="1:19" ht="15.6" x14ac:dyDescent="0.25">
      <c r="A198" s="185">
        <f>IF($E$2="X",0,IF(K199&gt;2,H197,K199))</f>
        <v>0</v>
      </c>
      <c r="B198" s="25"/>
      <c r="C198" s="21" t="str">
        <f>+CONCATENATE(I198," ",G198)</f>
        <v xml:space="preserve">a) </v>
      </c>
      <c r="D198" s="22"/>
      <c r="G198" s="34" t="str">
        <f>IF(J198="FIN","",LOOKUP(I197,DATOS!A:A,DATOS!J:J))</f>
        <v/>
      </c>
      <c r="I198" s="31" t="s">
        <v>53</v>
      </c>
      <c r="J198" s="37" t="str">
        <f>IF(J192="FIN","FIN",IF(J197=J191,"","FIN"))</f>
        <v>FIN</v>
      </c>
      <c r="K198" s="16" t="s">
        <v>5</v>
      </c>
      <c r="L198" s="16">
        <f>IF(M198&gt;0,0,P198)</f>
        <v>0</v>
      </c>
      <c r="M198" s="16">
        <f>IF(P199&gt;0,1,0)</f>
        <v>0</v>
      </c>
      <c r="N198" s="16">
        <f>IF(M198=1,-1/COUNTA(Q198:Q201),0)</f>
        <v>0</v>
      </c>
      <c r="O198" s="16">
        <f>COUNTA(B198:B201)</f>
        <v>0</v>
      </c>
      <c r="P198" s="16">
        <f>COUNTIF(R198:R201,R197)</f>
        <v>0</v>
      </c>
      <c r="Q198" s="17" t="s">
        <v>0</v>
      </c>
      <c r="R198" s="16" t="str">
        <f>CONCATENATE(B198,Q198)</f>
        <v>A</v>
      </c>
      <c r="S198" s="16">
        <f>IF(P198&gt;0,P198+O198,O198*3)</f>
        <v>0</v>
      </c>
    </row>
    <row r="199" spans="1:19" ht="15.6" x14ac:dyDescent="0.25">
      <c r="A199" s="185"/>
      <c r="B199" s="25"/>
      <c r="C199" s="21" t="str">
        <f>+CONCATENATE(I199," ",G199)</f>
        <v xml:space="preserve">b) </v>
      </c>
      <c r="D199" s="22"/>
      <c r="G199" s="34" t="str">
        <f>IF(J198="FIN","",LOOKUP(I197,DATOS!A:A,DATOS!K:K))</f>
        <v/>
      </c>
      <c r="I199" s="31" t="s">
        <v>52</v>
      </c>
      <c r="K199" s="16">
        <f>S198</f>
        <v>0</v>
      </c>
      <c r="L199" s="16"/>
      <c r="M199" s="16"/>
      <c r="N199" s="16"/>
      <c r="O199" s="16"/>
      <c r="P199" s="16">
        <f>O198-P198</f>
        <v>0</v>
      </c>
      <c r="Q199" s="17" t="s">
        <v>1</v>
      </c>
      <c r="R199" s="16" t="str">
        <f>CONCATENATE(B199,Q199)</f>
        <v>B</v>
      </c>
      <c r="S199" s="16"/>
    </row>
    <row r="200" spans="1:19" ht="15.6" x14ac:dyDescent="0.25">
      <c r="A200" s="185"/>
      <c r="B200" s="25"/>
      <c r="C200" s="21" t="str">
        <f>+CONCATENATE(I200," ",G200)</f>
        <v xml:space="preserve">c) </v>
      </c>
      <c r="D200" s="22"/>
      <c r="G200" s="34" t="str">
        <f>IF(J198="FIN","",LOOKUP(I197,DATOS!A:A,DATOS!L:L))</f>
        <v/>
      </c>
      <c r="I200" s="31" t="s">
        <v>51</v>
      </c>
      <c r="K200" s="16"/>
      <c r="L200" s="16"/>
      <c r="M200" s="16"/>
      <c r="N200" s="16"/>
      <c r="O200" s="16"/>
      <c r="P200" s="16"/>
      <c r="Q200" s="17" t="s">
        <v>2</v>
      </c>
      <c r="R200" s="16" t="str">
        <f>CONCATENATE(B200,Q200)</f>
        <v>C</v>
      </c>
      <c r="S200" s="16"/>
    </row>
    <row r="201" spans="1:19" ht="15.6" x14ac:dyDescent="0.25">
      <c r="A201" s="185"/>
      <c r="B201" s="25"/>
      <c r="C201" s="21" t="str">
        <f>+CONCATENATE(I201," ",G201)</f>
        <v xml:space="preserve">d) </v>
      </c>
      <c r="D201" s="22"/>
      <c r="G201" s="34" t="str">
        <f>IF(J198="FIN","",LOOKUP(I197,DATOS!A:A,DATOS!M:M))</f>
        <v/>
      </c>
      <c r="I201" s="31" t="s">
        <v>43</v>
      </c>
      <c r="K201" s="16"/>
      <c r="L201" s="16"/>
      <c r="M201" s="16"/>
      <c r="N201" s="16"/>
      <c r="O201" s="16"/>
      <c r="P201" s="16"/>
      <c r="Q201" s="17" t="s">
        <v>3</v>
      </c>
      <c r="R201" s="16" t="str">
        <f>CONCATENATE(B201,Q201)</f>
        <v>D</v>
      </c>
      <c r="S201" s="16"/>
    </row>
    <row r="202" spans="1:19" ht="15.6" x14ac:dyDescent="0.25">
      <c r="A202" s="9"/>
      <c r="B202" s="26"/>
      <c r="C202" s="23"/>
      <c r="D202" s="24"/>
      <c r="J202" s="15"/>
    </row>
    <row r="203" spans="1:19" ht="15.6" x14ac:dyDescent="0.25">
      <c r="A203" s="9"/>
      <c r="B203" s="27"/>
      <c r="C203" s="19" t="str">
        <f>+CONCATENATE(K203,".- ",G203)</f>
        <v xml:space="preserve">34.- </v>
      </c>
      <c r="D203" s="20"/>
      <c r="E203" s="9"/>
      <c r="F203" s="9"/>
      <c r="G203" s="36" t="str">
        <f>IF(J204="FIN","",LOOKUP(I203,DATOS!A:A,DATOS!G:G))</f>
        <v/>
      </c>
      <c r="H203" s="36">
        <f>IF(J204="FIN",0,LOOKUP(I203,DATOS!A:A,DATOS!N:N))</f>
        <v>0</v>
      </c>
      <c r="I203" s="31">
        <f>+I197+1</f>
        <v>627</v>
      </c>
      <c r="J203" s="56">
        <f>IF(LOOKUP(I203,DATOS!A:A,DATOS!C:C)=0,J197,(LOOKUP(I203,DATOS!A:A,DATOS!C:C)))</f>
        <v>12</v>
      </c>
      <c r="K203" s="18">
        <f>+K197+1</f>
        <v>34</v>
      </c>
      <c r="L203" s="16" t="s">
        <v>31</v>
      </c>
      <c r="M203" s="16" t="s">
        <v>32</v>
      </c>
      <c r="N203" s="16" t="s">
        <v>37</v>
      </c>
      <c r="O203" s="16" t="s">
        <v>33</v>
      </c>
      <c r="P203" s="16" t="s">
        <v>34</v>
      </c>
      <c r="Q203" s="16" t="s">
        <v>35</v>
      </c>
      <c r="R203" s="16" t="str">
        <f>CONCATENATE("X",H203)</f>
        <v>X0</v>
      </c>
      <c r="S203" s="16" t="s">
        <v>36</v>
      </c>
    </row>
    <row r="204" spans="1:19" ht="15.6" x14ac:dyDescent="0.25">
      <c r="A204" s="185">
        <f>IF($E$2="X",0,IF(K205&gt;2,H203,K205))</f>
        <v>0</v>
      </c>
      <c r="B204" s="25"/>
      <c r="C204" s="21" t="str">
        <f>+CONCATENATE(I204," ",G204)</f>
        <v xml:space="preserve">a) </v>
      </c>
      <c r="D204" s="22"/>
      <c r="G204" s="34" t="str">
        <f>IF(J204="FIN","",LOOKUP(I203,DATOS!A:A,DATOS!J:J))</f>
        <v/>
      </c>
      <c r="I204" s="31" t="s">
        <v>53</v>
      </c>
      <c r="J204" s="37" t="str">
        <f>IF(J198="FIN","FIN",IF(J203=J197,"","FIN"))</f>
        <v>FIN</v>
      </c>
      <c r="K204" s="16" t="s">
        <v>5</v>
      </c>
      <c r="L204" s="16">
        <f>IF(M204&gt;0,0,P204)</f>
        <v>0</v>
      </c>
      <c r="M204" s="16">
        <f>IF(P205&gt;0,1,0)</f>
        <v>0</v>
      </c>
      <c r="N204" s="16">
        <f>IF(M204=1,-1/COUNTA(Q204:Q207),0)</f>
        <v>0</v>
      </c>
      <c r="O204" s="16">
        <f>COUNTA(B204:B207)</f>
        <v>0</v>
      </c>
      <c r="P204" s="16">
        <f>COUNTIF(R204:R207,R203)</f>
        <v>0</v>
      </c>
      <c r="Q204" s="17" t="s">
        <v>0</v>
      </c>
      <c r="R204" s="16" t="str">
        <f>CONCATENATE(B204,Q204)</f>
        <v>A</v>
      </c>
      <c r="S204" s="16">
        <f>IF(P204&gt;0,P204+O204,O204*3)</f>
        <v>0</v>
      </c>
    </row>
    <row r="205" spans="1:19" ht="15.6" x14ac:dyDescent="0.25">
      <c r="A205" s="185"/>
      <c r="B205" s="25"/>
      <c r="C205" s="21" t="str">
        <f>+CONCATENATE(I205," ",G205)</f>
        <v xml:space="preserve">b) </v>
      </c>
      <c r="D205" s="22"/>
      <c r="G205" s="34" t="str">
        <f>IF(J204="FIN","",LOOKUP(I203,DATOS!A:A,DATOS!K:K))</f>
        <v/>
      </c>
      <c r="I205" s="31" t="s">
        <v>52</v>
      </c>
      <c r="K205" s="16">
        <f>S204</f>
        <v>0</v>
      </c>
      <c r="L205" s="16"/>
      <c r="M205" s="16"/>
      <c r="N205" s="16"/>
      <c r="O205" s="16"/>
      <c r="P205" s="16">
        <f>O204-P204</f>
        <v>0</v>
      </c>
      <c r="Q205" s="17" t="s">
        <v>1</v>
      </c>
      <c r="R205" s="16" t="str">
        <f>CONCATENATE(B205,Q205)</f>
        <v>B</v>
      </c>
      <c r="S205" s="16"/>
    </row>
    <row r="206" spans="1:19" ht="15.6" x14ac:dyDescent="0.25">
      <c r="A206" s="185"/>
      <c r="B206" s="25"/>
      <c r="C206" s="21" t="str">
        <f>+CONCATENATE(I206," ",G206)</f>
        <v xml:space="preserve">c) </v>
      </c>
      <c r="D206" s="22"/>
      <c r="G206" s="34" t="str">
        <f>IF(J204="FIN","",LOOKUP(I203,DATOS!A:A,DATOS!L:L))</f>
        <v/>
      </c>
      <c r="I206" s="31" t="s">
        <v>51</v>
      </c>
      <c r="K206" s="16"/>
      <c r="L206" s="16"/>
      <c r="M206" s="16"/>
      <c r="N206" s="16"/>
      <c r="O206" s="16"/>
      <c r="P206" s="16"/>
      <c r="Q206" s="17" t="s">
        <v>2</v>
      </c>
      <c r="R206" s="16" t="str">
        <f>CONCATENATE(B206,Q206)</f>
        <v>C</v>
      </c>
      <c r="S206" s="16"/>
    </row>
    <row r="207" spans="1:19" ht="15.6" x14ac:dyDescent="0.25">
      <c r="A207" s="185"/>
      <c r="B207" s="25"/>
      <c r="C207" s="21" t="str">
        <f>+CONCATENATE(I207," ",G207)</f>
        <v xml:space="preserve">d) </v>
      </c>
      <c r="D207" s="22"/>
      <c r="G207" s="34" t="str">
        <f>IF(J204="FIN","",LOOKUP(I203,DATOS!A:A,DATOS!M:M))</f>
        <v/>
      </c>
      <c r="I207" s="31" t="s">
        <v>43</v>
      </c>
      <c r="K207" s="16"/>
      <c r="L207" s="16"/>
      <c r="M207" s="16"/>
      <c r="N207" s="16"/>
      <c r="O207" s="16"/>
      <c r="P207" s="16"/>
      <c r="Q207" s="17" t="s">
        <v>3</v>
      </c>
      <c r="R207" s="16" t="str">
        <f>CONCATENATE(B207,Q207)</f>
        <v>D</v>
      </c>
      <c r="S207" s="16"/>
    </row>
    <row r="208" spans="1:19" ht="15.6" x14ac:dyDescent="0.25">
      <c r="A208" s="9"/>
      <c r="B208" s="26"/>
      <c r="C208" s="23"/>
      <c r="D208" s="24"/>
      <c r="J208" s="15"/>
    </row>
    <row r="209" spans="1:19" ht="15.6" x14ac:dyDescent="0.25">
      <c r="A209" s="9"/>
      <c r="B209" s="27"/>
      <c r="C209" s="19" t="str">
        <f>+CONCATENATE(K209,".- ",G209)</f>
        <v xml:space="preserve">35.- </v>
      </c>
      <c r="D209" s="20"/>
      <c r="E209" s="9"/>
      <c r="F209" s="9"/>
      <c r="G209" s="36" t="str">
        <f>IF(J210="FIN","",LOOKUP(I209,DATOS!A:A,DATOS!G:G))</f>
        <v/>
      </c>
      <c r="H209" s="36">
        <f>IF(J210="FIN",0,LOOKUP(I209,DATOS!A:A,DATOS!N:N))</f>
        <v>0</v>
      </c>
      <c r="I209" s="31">
        <f>+I203+1</f>
        <v>628</v>
      </c>
      <c r="J209" s="56">
        <f>IF(LOOKUP(I209,DATOS!A:A,DATOS!C:C)=0,J203,(LOOKUP(I209,DATOS!A:A,DATOS!C:C)))</f>
        <v>12</v>
      </c>
      <c r="K209" s="18">
        <f>+K203+1</f>
        <v>35</v>
      </c>
      <c r="L209" s="16" t="s">
        <v>31</v>
      </c>
      <c r="M209" s="16" t="s">
        <v>32</v>
      </c>
      <c r="N209" s="16" t="s">
        <v>37</v>
      </c>
      <c r="O209" s="16" t="s">
        <v>33</v>
      </c>
      <c r="P209" s="16" t="s">
        <v>34</v>
      </c>
      <c r="Q209" s="16" t="s">
        <v>35</v>
      </c>
      <c r="R209" s="16" t="str">
        <f>CONCATENATE("X",H209)</f>
        <v>X0</v>
      </c>
      <c r="S209" s="16" t="s">
        <v>36</v>
      </c>
    </row>
    <row r="210" spans="1:19" ht="15.6" x14ac:dyDescent="0.25">
      <c r="A210" s="185">
        <f>IF($E$2="X",0,IF(K211&gt;2,H209,K211))</f>
        <v>0</v>
      </c>
      <c r="B210" s="25"/>
      <c r="C210" s="21" t="str">
        <f>+CONCATENATE(I210," ",G210)</f>
        <v xml:space="preserve">a) </v>
      </c>
      <c r="D210" s="22"/>
      <c r="G210" s="34" t="str">
        <f>IF(J210="FIN","",LOOKUP(I209,DATOS!A:A,DATOS!J:J))</f>
        <v/>
      </c>
      <c r="I210" s="31" t="s">
        <v>53</v>
      </c>
      <c r="J210" s="37" t="str">
        <f>IF(J204="FIN","FIN",IF(J209=J203,"","FIN"))</f>
        <v>FIN</v>
      </c>
      <c r="K210" s="16" t="s">
        <v>5</v>
      </c>
      <c r="L210" s="16">
        <f>IF(M210&gt;0,0,P210)</f>
        <v>0</v>
      </c>
      <c r="M210" s="16">
        <f>IF(P211&gt;0,1,0)</f>
        <v>0</v>
      </c>
      <c r="N210" s="16">
        <f>IF(M210=1,-1/COUNTA(Q210:Q213),0)</f>
        <v>0</v>
      </c>
      <c r="O210" s="16">
        <f>COUNTA(B210:B213)</f>
        <v>0</v>
      </c>
      <c r="P210" s="16">
        <f>COUNTIF(R210:R213,R209)</f>
        <v>0</v>
      </c>
      <c r="Q210" s="17" t="s">
        <v>0</v>
      </c>
      <c r="R210" s="16" t="str">
        <f>CONCATENATE(B210,Q210)</f>
        <v>A</v>
      </c>
      <c r="S210" s="16">
        <f>IF(P210&gt;0,P210+O210,O210*3)</f>
        <v>0</v>
      </c>
    </row>
    <row r="211" spans="1:19" ht="15.6" x14ac:dyDescent="0.25">
      <c r="A211" s="185"/>
      <c r="B211" s="25"/>
      <c r="C211" s="21" t="str">
        <f>+CONCATENATE(I211," ",G211)</f>
        <v xml:space="preserve">b) </v>
      </c>
      <c r="D211" s="22"/>
      <c r="G211" s="34" t="str">
        <f>IF(J210="FIN","",LOOKUP(I209,DATOS!A:A,DATOS!K:K))</f>
        <v/>
      </c>
      <c r="I211" s="31" t="s">
        <v>52</v>
      </c>
      <c r="K211" s="16">
        <f>S210</f>
        <v>0</v>
      </c>
      <c r="L211" s="16"/>
      <c r="M211" s="16"/>
      <c r="N211" s="16"/>
      <c r="O211" s="16"/>
      <c r="P211" s="16">
        <f>O210-P210</f>
        <v>0</v>
      </c>
      <c r="Q211" s="17" t="s">
        <v>1</v>
      </c>
      <c r="R211" s="16" t="str">
        <f>CONCATENATE(B211,Q211)</f>
        <v>B</v>
      </c>
      <c r="S211" s="16"/>
    </row>
    <row r="212" spans="1:19" ht="15.6" x14ac:dyDescent="0.25">
      <c r="A212" s="185"/>
      <c r="B212" s="25"/>
      <c r="C212" s="21" t="str">
        <f>+CONCATENATE(I212," ",G212)</f>
        <v xml:space="preserve">c) </v>
      </c>
      <c r="D212" s="22"/>
      <c r="G212" s="34" t="str">
        <f>IF(J210="FIN","",LOOKUP(I209,DATOS!A:A,DATOS!L:L))</f>
        <v/>
      </c>
      <c r="I212" s="31" t="s">
        <v>51</v>
      </c>
      <c r="K212" s="16"/>
      <c r="L212" s="16"/>
      <c r="M212" s="16"/>
      <c r="N212" s="16"/>
      <c r="O212" s="16"/>
      <c r="P212" s="16"/>
      <c r="Q212" s="17" t="s">
        <v>2</v>
      </c>
      <c r="R212" s="16" t="str">
        <f>CONCATENATE(B212,Q212)</f>
        <v>C</v>
      </c>
      <c r="S212" s="16"/>
    </row>
    <row r="213" spans="1:19" ht="15.6" x14ac:dyDescent="0.25">
      <c r="A213" s="185"/>
      <c r="B213" s="25"/>
      <c r="C213" s="21" t="str">
        <f>+CONCATENATE(I213," ",G213)</f>
        <v xml:space="preserve">d) </v>
      </c>
      <c r="D213" s="22"/>
      <c r="G213" s="34" t="str">
        <f>IF(J210="FIN","",LOOKUP(I209,DATOS!A:A,DATOS!M:M))</f>
        <v/>
      </c>
      <c r="I213" s="31" t="s">
        <v>43</v>
      </c>
      <c r="K213" s="16"/>
      <c r="L213" s="16"/>
      <c r="M213" s="16"/>
      <c r="N213" s="16"/>
      <c r="O213" s="16"/>
      <c r="P213" s="16"/>
      <c r="Q213" s="17" t="s">
        <v>3</v>
      </c>
      <c r="R213" s="16" t="str">
        <f>CONCATENATE(B213,Q213)</f>
        <v>D</v>
      </c>
      <c r="S213" s="16"/>
    </row>
    <row r="214" spans="1:19" ht="15.6" x14ac:dyDescent="0.25">
      <c r="A214" s="9"/>
      <c r="B214" s="26"/>
      <c r="C214" s="23"/>
      <c r="D214" s="24"/>
      <c r="J214" s="15"/>
    </row>
    <row r="215" spans="1:19" ht="15.6" x14ac:dyDescent="0.25">
      <c r="A215" s="9"/>
      <c r="B215" s="27"/>
      <c r="C215" s="19" t="str">
        <f>+CONCATENATE(K215,".- ",G215)</f>
        <v xml:space="preserve">36.- </v>
      </c>
      <c r="D215" s="20"/>
      <c r="E215" s="9"/>
      <c r="F215" s="9"/>
      <c r="G215" s="36" t="str">
        <f>IF(J216="FIN","",LOOKUP(I215,DATOS!A:A,DATOS!G:G))</f>
        <v/>
      </c>
      <c r="H215" s="36">
        <f>IF(J216="FIN",0,LOOKUP(I215,DATOS!A:A,DATOS!N:N))</f>
        <v>0</v>
      </c>
      <c r="I215" s="31">
        <f>+I209+1</f>
        <v>629</v>
      </c>
      <c r="J215" s="56">
        <f>IF(LOOKUP(I215,DATOS!A:A,DATOS!C:C)=0,J209,(LOOKUP(I215,DATOS!A:A,DATOS!C:C)))</f>
        <v>12</v>
      </c>
      <c r="K215" s="18">
        <f>+K209+1</f>
        <v>36</v>
      </c>
      <c r="L215" s="16" t="s">
        <v>31</v>
      </c>
      <c r="M215" s="16" t="s">
        <v>32</v>
      </c>
      <c r="N215" s="16" t="s">
        <v>37</v>
      </c>
      <c r="O215" s="16" t="s">
        <v>33</v>
      </c>
      <c r="P215" s="16" t="s">
        <v>34</v>
      </c>
      <c r="Q215" s="16" t="s">
        <v>35</v>
      </c>
      <c r="R215" s="16" t="str">
        <f>CONCATENATE("X",H215)</f>
        <v>X0</v>
      </c>
      <c r="S215" s="16" t="s">
        <v>36</v>
      </c>
    </row>
    <row r="216" spans="1:19" ht="15.6" x14ac:dyDescent="0.25">
      <c r="A216" s="185">
        <f>IF($E$2="X",0,IF(K217&gt;2,H215,K217))</f>
        <v>0</v>
      </c>
      <c r="B216" s="25"/>
      <c r="C216" s="21" t="str">
        <f>+CONCATENATE(I216," ",G216)</f>
        <v xml:space="preserve">a) </v>
      </c>
      <c r="D216" s="22"/>
      <c r="G216" s="34" t="str">
        <f>IF(J216="FIN","",LOOKUP(I215,DATOS!A:A,DATOS!J:J))</f>
        <v/>
      </c>
      <c r="I216" s="31" t="s">
        <v>53</v>
      </c>
      <c r="J216" s="37" t="str">
        <f>IF(J210="FIN","FIN",IF(J215=J209,"","FIN"))</f>
        <v>FIN</v>
      </c>
      <c r="K216" s="16" t="s">
        <v>5</v>
      </c>
      <c r="L216" s="16">
        <f>IF(M216&gt;0,0,P216)</f>
        <v>0</v>
      </c>
      <c r="M216" s="16">
        <f>IF(P217&gt;0,1,0)</f>
        <v>0</v>
      </c>
      <c r="N216" s="16">
        <f>IF(M216=1,-1/COUNTA(Q216:Q219),0)</f>
        <v>0</v>
      </c>
      <c r="O216" s="16">
        <f>COUNTA(B216:B219)</f>
        <v>0</v>
      </c>
      <c r="P216" s="16">
        <f>COUNTIF(R216:R219,R215)</f>
        <v>0</v>
      </c>
      <c r="Q216" s="17" t="s">
        <v>0</v>
      </c>
      <c r="R216" s="16" t="str">
        <f>CONCATENATE(B216,Q216)</f>
        <v>A</v>
      </c>
      <c r="S216" s="16">
        <f>IF(P216&gt;0,P216+O216,O216*3)</f>
        <v>0</v>
      </c>
    </row>
    <row r="217" spans="1:19" ht="15.6" x14ac:dyDescent="0.25">
      <c r="A217" s="185"/>
      <c r="B217" s="25"/>
      <c r="C217" s="21" t="str">
        <f>+CONCATENATE(I217," ",G217)</f>
        <v xml:space="preserve">b) </v>
      </c>
      <c r="D217" s="22"/>
      <c r="G217" s="34" t="str">
        <f>IF(J216="FIN","",LOOKUP(I215,DATOS!A:A,DATOS!K:K))</f>
        <v/>
      </c>
      <c r="I217" s="31" t="s">
        <v>52</v>
      </c>
      <c r="K217" s="16">
        <f>S216</f>
        <v>0</v>
      </c>
      <c r="L217" s="16"/>
      <c r="M217" s="16"/>
      <c r="N217" s="16"/>
      <c r="O217" s="16"/>
      <c r="P217" s="16">
        <f>O216-P216</f>
        <v>0</v>
      </c>
      <c r="Q217" s="17" t="s">
        <v>1</v>
      </c>
      <c r="R217" s="16" t="str">
        <f>CONCATENATE(B217,Q217)</f>
        <v>B</v>
      </c>
      <c r="S217" s="16"/>
    </row>
    <row r="218" spans="1:19" ht="15.6" x14ac:dyDescent="0.25">
      <c r="A218" s="185"/>
      <c r="B218" s="25"/>
      <c r="C218" s="21" t="str">
        <f>+CONCATENATE(I218," ",G218)</f>
        <v xml:space="preserve">c) </v>
      </c>
      <c r="D218" s="22"/>
      <c r="G218" s="34" t="str">
        <f>IF(J216="FIN","",LOOKUP(I215,DATOS!A:A,DATOS!L:L))</f>
        <v/>
      </c>
      <c r="I218" s="31" t="s">
        <v>51</v>
      </c>
      <c r="K218" s="16"/>
      <c r="L218" s="16"/>
      <c r="M218" s="16"/>
      <c r="N218" s="16"/>
      <c r="O218" s="16"/>
      <c r="P218" s="16"/>
      <c r="Q218" s="17" t="s">
        <v>2</v>
      </c>
      <c r="R218" s="16" t="str">
        <f>CONCATENATE(B218,Q218)</f>
        <v>C</v>
      </c>
      <c r="S218" s="16"/>
    </row>
    <row r="219" spans="1:19" ht="15.6" x14ac:dyDescent="0.25">
      <c r="A219" s="185"/>
      <c r="B219" s="25"/>
      <c r="C219" s="21" t="str">
        <f>+CONCATENATE(I219," ",G219)</f>
        <v xml:space="preserve">d) </v>
      </c>
      <c r="D219" s="22"/>
      <c r="G219" s="34" t="str">
        <f>IF(J216="FIN","",LOOKUP(I215,DATOS!A:A,DATOS!M:M))</f>
        <v/>
      </c>
      <c r="I219" s="31" t="s">
        <v>43</v>
      </c>
      <c r="K219" s="16"/>
      <c r="L219" s="16"/>
      <c r="M219" s="16"/>
      <c r="N219" s="16"/>
      <c r="O219" s="16"/>
      <c r="P219" s="16"/>
      <c r="Q219" s="17" t="s">
        <v>3</v>
      </c>
      <c r="R219" s="16" t="str">
        <f>CONCATENATE(B219,Q219)</f>
        <v>D</v>
      </c>
      <c r="S219" s="16"/>
    </row>
    <row r="220" spans="1:19" ht="15.6" x14ac:dyDescent="0.25">
      <c r="A220" s="9"/>
      <c r="B220" s="26"/>
      <c r="C220" s="23"/>
      <c r="D220" s="24"/>
      <c r="J220" s="15"/>
    </row>
    <row r="221" spans="1:19" ht="15.6" x14ac:dyDescent="0.25">
      <c r="A221" s="9"/>
      <c r="B221" s="27"/>
      <c r="C221" s="19" t="str">
        <f>+CONCATENATE(K221,".- ",G221)</f>
        <v xml:space="preserve">37.- </v>
      </c>
      <c r="D221" s="20"/>
      <c r="E221" s="9"/>
      <c r="F221" s="9"/>
      <c r="G221" s="36" t="str">
        <f>IF(J222="FIN","",LOOKUP(I221,DATOS!A:A,DATOS!G:G))</f>
        <v/>
      </c>
      <c r="H221" s="36">
        <f>IF(J222="FIN",0,LOOKUP(I221,DATOS!A:A,DATOS!N:N))</f>
        <v>0</v>
      </c>
      <c r="I221" s="31">
        <f>+I215+1</f>
        <v>630</v>
      </c>
      <c r="J221" s="56">
        <f>IF(LOOKUP(I221,DATOS!A:A,DATOS!C:C)=0,J215,(LOOKUP(I221,DATOS!A:A,DATOS!C:C)))</f>
        <v>12</v>
      </c>
      <c r="K221" s="18">
        <f>+K215+1</f>
        <v>37</v>
      </c>
      <c r="L221" s="16" t="s">
        <v>31</v>
      </c>
      <c r="M221" s="16" t="s">
        <v>32</v>
      </c>
      <c r="N221" s="16" t="s">
        <v>37</v>
      </c>
      <c r="O221" s="16" t="s">
        <v>33</v>
      </c>
      <c r="P221" s="16" t="s">
        <v>34</v>
      </c>
      <c r="Q221" s="16" t="s">
        <v>35</v>
      </c>
      <c r="R221" s="16" t="str">
        <f>CONCATENATE("X",H221)</f>
        <v>X0</v>
      </c>
      <c r="S221" s="16" t="s">
        <v>36</v>
      </c>
    </row>
    <row r="222" spans="1:19" ht="15.6" x14ac:dyDescent="0.25">
      <c r="A222" s="185">
        <f>IF($E$2="X",0,IF(K223&gt;2,H221,K223))</f>
        <v>0</v>
      </c>
      <c r="B222" s="25"/>
      <c r="C222" s="21" t="str">
        <f>+CONCATENATE(I222," ",G222)</f>
        <v xml:space="preserve">a) </v>
      </c>
      <c r="D222" s="22"/>
      <c r="G222" s="34" t="str">
        <f>IF(J222="FIN","",LOOKUP(I221,DATOS!A:A,DATOS!J:J))</f>
        <v/>
      </c>
      <c r="I222" s="31" t="s">
        <v>53</v>
      </c>
      <c r="J222" s="37" t="str">
        <f>IF(J216="FIN","FIN",IF(J221=J215,"","FIN"))</f>
        <v>FIN</v>
      </c>
      <c r="K222" s="16" t="s">
        <v>5</v>
      </c>
      <c r="L222" s="16">
        <f>IF(M222&gt;0,0,P222)</f>
        <v>0</v>
      </c>
      <c r="M222" s="16">
        <f>IF(P223&gt;0,1,0)</f>
        <v>0</v>
      </c>
      <c r="N222" s="16">
        <f>IF(M222=1,-1/COUNTA(Q222:Q225),0)</f>
        <v>0</v>
      </c>
      <c r="O222" s="16">
        <f>COUNTA(B222:B225)</f>
        <v>0</v>
      </c>
      <c r="P222" s="16">
        <f>COUNTIF(R222:R225,R221)</f>
        <v>0</v>
      </c>
      <c r="Q222" s="17" t="s">
        <v>0</v>
      </c>
      <c r="R222" s="16" t="str">
        <f>CONCATENATE(B222,Q222)</f>
        <v>A</v>
      </c>
      <c r="S222" s="16">
        <f>IF(P222&gt;0,P222+O222,O222*3)</f>
        <v>0</v>
      </c>
    </row>
    <row r="223" spans="1:19" ht="15.6" x14ac:dyDescent="0.25">
      <c r="A223" s="185"/>
      <c r="B223" s="25"/>
      <c r="C223" s="21" t="str">
        <f>+CONCATENATE(I223," ",G223)</f>
        <v xml:space="preserve">b) </v>
      </c>
      <c r="D223" s="22"/>
      <c r="G223" s="34" t="str">
        <f>IF(J222="FIN","",LOOKUP(I221,DATOS!A:A,DATOS!K:K))</f>
        <v/>
      </c>
      <c r="I223" s="31" t="s">
        <v>52</v>
      </c>
      <c r="K223" s="16">
        <f>S222</f>
        <v>0</v>
      </c>
      <c r="L223" s="16"/>
      <c r="M223" s="16"/>
      <c r="N223" s="16"/>
      <c r="O223" s="16"/>
      <c r="P223" s="16">
        <f>O222-P222</f>
        <v>0</v>
      </c>
      <c r="Q223" s="17" t="s">
        <v>1</v>
      </c>
      <c r="R223" s="16" t="str">
        <f>CONCATENATE(B223,Q223)</f>
        <v>B</v>
      </c>
      <c r="S223" s="16"/>
    </row>
    <row r="224" spans="1:19" ht="15.6" x14ac:dyDescent="0.25">
      <c r="A224" s="185"/>
      <c r="B224" s="25"/>
      <c r="C224" s="21" t="str">
        <f>+CONCATENATE(I224," ",G224)</f>
        <v xml:space="preserve">c) </v>
      </c>
      <c r="D224" s="22"/>
      <c r="G224" s="34" t="str">
        <f>IF(J222="FIN","",LOOKUP(I221,DATOS!A:A,DATOS!L:L))</f>
        <v/>
      </c>
      <c r="I224" s="31" t="s">
        <v>51</v>
      </c>
      <c r="K224" s="16"/>
      <c r="L224" s="16"/>
      <c r="M224" s="16"/>
      <c r="N224" s="16"/>
      <c r="O224" s="16"/>
      <c r="P224" s="16"/>
      <c r="Q224" s="17" t="s">
        <v>2</v>
      </c>
      <c r="R224" s="16" t="str">
        <f>CONCATENATE(B224,Q224)</f>
        <v>C</v>
      </c>
      <c r="S224" s="16"/>
    </row>
    <row r="225" spans="1:19" ht="15.6" x14ac:dyDescent="0.25">
      <c r="A225" s="185"/>
      <c r="B225" s="25"/>
      <c r="C225" s="21" t="str">
        <f>+CONCATENATE(I225," ",G225)</f>
        <v xml:space="preserve">d) </v>
      </c>
      <c r="D225" s="22"/>
      <c r="G225" s="34" t="str">
        <f>IF(J222="FIN","",LOOKUP(I221,DATOS!A:A,DATOS!M:M))</f>
        <v/>
      </c>
      <c r="I225" s="31" t="s">
        <v>43</v>
      </c>
      <c r="K225" s="16"/>
      <c r="L225" s="16"/>
      <c r="M225" s="16"/>
      <c r="N225" s="16"/>
      <c r="O225" s="16"/>
      <c r="P225" s="16"/>
      <c r="Q225" s="17" t="s">
        <v>3</v>
      </c>
      <c r="R225" s="16" t="str">
        <f>CONCATENATE(B225,Q225)</f>
        <v>D</v>
      </c>
      <c r="S225" s="16"/>
    </row>
    <row r="226" spans="1:19" ht="15.6" x14ac:dyDescent="0.25">
      <c r="A226" s="9"/>
      <c r="B226" s="26"/>
      <c r="C226" s="23"/>
      <c r="D226" s="24"/>
      <c r="J226" s="15"/>
    </row>
    <row r="227" spans="1:19" ht="15.6" x14ac:dyDescent="0.25">
      <c r="A227" s="9"/>
      <c r="B227" s="27"/>
      <c r="C227" s="19" t="str">
        <f>+CONCATENATE(K227,".- ",G227)</f>
        <v xml:space="preserve">38.- </v>
      </c>
      <c r="D227" s="20"/>
      <c r="E227" s="9"/>
      <c r="F227" s="9"/>
      <c r="G227" s="36" t="str">
        <f>IF(J228="FIN","",LOOKUP(I227,DATOS!A:A,DATOS!G:G))</f>
        <v/>
      </c>
      <c r="H227" s="36">
        <f>IF(J228="FIN",0,LOOKUP(I227,DATOS!A:A,DATOS!N:N))</f>
        <v>0</v>
      </c>
      <c r="I227" s="31">
        <f>+I221+1</f>
        <v>631</v>
      </c>
      <c r="J227" s="56">
        <f>IF(LOOKUP(I227,DATOS!A:A,DATOS!C:C)=0,J221,(LOOKUP(I227,DATOS!A:A,DATOS!C:C)))</f>
        <v>12</v>
      </c>
      <c r="K227" s="18">
        <f>+K221+1</f>
        <v>38</v>
      </c>
      <c r="L227" s="16" t="s">
        <v>31</v>
      </c>
      <c r="M227" s="16" t="s">
        <v>32</v>
      </c>
      <c r="N227" s="16" t="s">
        <v>37</v>
      </c>
      <c r="O227" s="16" t="s">
        <v>33</v>
      </c>
      <c r="P227" s="16" t="s">
        <v>34</v>
      </c>
      <c r="Q227" s="16" t="s">
        <v>35</v>
      </c>
      <c r="R227" s="16" t="str">
        <f>CONCATENATE("X",H227)</f>
        <v>X0</v>
      </c>
      <c r="S227" s="16" t="s">
        <v>36</v>
      </c>
    </row>
    <row r="228" spans="1:19" ht="15.6" x14ac:dyDescent="0.25">
      <c r="A228" s="185">
        <f>IF($E$2="X",0,IF(K229&gt;2,H227,K229))</f>
        <v>0</v>
      </c>
      <c r="B228" s="25"/>
      <c r="C228" s="21" t="str">
        <f>+CONCATENATE(I228," ",G228)</f>
        <v xml:space="preserve">a) </v>
      </c>
      <c r="D228" s="22"/>
      <c r="G228" s="34" t="str">
        <f>IF(J228="FIN","",LOOKUP(I227,DATOS!A:A,DATOS!J:J))</f>
        <v/>
      </c>
      <c r="I228" s="31" t="s">
        <v>53</v>
      </c>
      <c r="J228" s="37" t="str">
        <f>IF(J222="FIN","FIN",IF(J227=J221,"","FIN"))</f>
        <v>FIN</v>
      </c>
      <c r="K228" s="16" t="s">
        <v>5</v>
      </c>
      <c r="L228" s="16">
        <f>IF(M228&gt;0,0,P228)</f>
        <v>0</v>
      </c>
      <c r="M228" s="16">
        <f>IF(P229&gt;0,1,0)</f>
        <v>0</v>
      </c>
      <c r="N228" s="16">
        <f>IF(M228=1,-1/COUNTA(Q228:Q231),0)</f>
        <v>0</v>
      </c>
      <c r="O228" s="16">
        <f>COUNTA(B228:B231)</f>
        <v>0</v>
      </c>
      <c r="P228" s="16">
        <f>COUNTIF(R228:R231,R227)</f>
        <v>0</v>
      </c>
      <c r="Q228" s="17" t="s">
        <v>0</v>
      </c>
      <c r="R228" s="16" t="str">
        <f>CONCATENATE(B228,Q228)</f>
        <v>A</v>
      </c>
      <c r="S228" s="16">
        <f>IF(P228&gt;0,P228+O228,O228*3)</f>
        <v>0</v>
      </c>
    </row>
    <row r="229" spans="1:19" ht="15.6" x14ac:dyDescent="0.25">
      <c r="A229" s="185"/>
      <c r="B229" s="25"/>
      <c r="C229" s="21" t="str">
        <f>+CONCATENATE(I229," ",G229)</f>
        <v xml:space="preserve">b) </v>
      </c>
      <c r="D229" s="22"/>
      <c r="G229" s="34" t="str">
        <f>IF(J228="FIN","",LOOKUP(I227,DATOS!A:A,DATOS!K:K))</f>
        <v/>
      </c>
      <c r="I229" s="31" t="s">
        <v>52</v>
      </c>
      <c r="K229" s="16">
        <f>S228</f>
        <v>0</v>
      </c>
      <c r="L229" s="16"/>
      <c r="M229" s="16"/>
      <c r="N229" s="16"/>
      <c r="O229" s="16"/>
      <c r="P229" s="16">
        <f>O228-P228</f>
        <v>0</v>
      </c>
      <c r="Q229" s="17" t="s">
        <v>1</v>
      </c>
      <c r="R229" s="16" t="str">
        <f>CONCATENATE(B229,Q229)</f>
        <v>B</v>
      </c>
      <c r="S229" s="16"/>
    </row>
    <row r="230" spans="1:19" ht="15.6" x14ac:dyDescent="0.25">
      <c r="A230" s="185"/>
      <c r="B230" s="25"/>
      <c r="C230" s="21" t="str">
        <f>+CONCATENATE(I230," ",G230)</f>
        <v xml:space="preserve">c) </v>
      </c>
      <c r="D230" s="22"/>
      <c r="G230" s="34" t="str">
        <f>IF(J228="FIN","",LOOKUP(I227,DATOS!A:A,DATOS!L:L))</f>
        <v/>
      </c>
      <c r="I230" s="31" t="s">
        <v>51</v>
      </c>
      <c r="K230" s="16"/>
      <c r="L230" s="16"/>
      <c r="M230" s="16"/>
      <c r="N230" s="16"/>
      <c r="O230" s="16"/>
      <c r="P230" s="16"/>
      <c r="Q230" s="17" t="s">
        <v>2</v>
      </c>
      <c r="R230" s="16" t="str">
        <f>CONCATENATE(B230,Q230)</f>
        <v>C</v>
      </c>
      <c r="S230" s="16"/>
    </row>
    <row r="231" spans="1:19" ht="15.6" x14ac:dyDescent="0.25">
      <c r="A231" s="185"/>
      <c r="B231" s="25"/>
      <c r="C231" s="21" t="str">
        <f>+CONCATENATE(I231," ",G231)</f>
        <v xml:space="preserve">d) </v>
      </c>
      <c r="D231" s="22"/>
      <c r="G231" s="34" t="str">
        <f>IF(J228="FIN","",LOOKUP(I227,DATOS!A:A,DATOS!M:M))</f>
        <v/>
      </c>
      <c r="I231" s="31" t="s">
        <v>43</v>
      </c>
      <c r="K231" s="16"/>
      <c r="L231" s="16"/>
      <c r="M231" s="16"/>
      <c r="N231" s="16"/>
      <c r="O231" s="16"/>
      <c r="P231" s="16"/>
      <c r="Q231" s="17" t="s">
        <v>3</v>
      </c>
      <c r="R231" s="16" t="str">
        <f>CONCATENATE(B231,Q231)</f>
        <v>D</v>
      </c>
      <c r="S231" s="16"/>
    </row>
    <row r="232" spans="1:19" ht="15.6" x14ac:dyDescent="0.25">
      <c r="A232" s="9"/>
      <c r="B232" s="26"/>
      <c r="C232" s="23"/>
      <c r="D232" s="24"/>
      <c r="J232" s="15"/>
    </row>
    <row r="233" spans="1:19" ht="15.6" x14ac:dyDescent="0.25">
      <c r="A233" s="9"/>
      <c r="B233" s="27"/>
      <c r="C233" s="19" t="str">
        <f>+CONCATENATE(K233,".- ",G233)</f>
        <v xml:space="preserve">39.- </v>
      </c>
      <c r="D233" s="20"/>
      <c r="E233" s="9"/>
      <c r="F233" s="9"/>
      <c r="G233" s="36" t="str">
        <f>IF(J234="FIN","",LOOKUP(I233,DATOS!A:A,DATOS!G:G))</f>
        <v/>
      </c>
      <c r="H233" s="36">
        <f>IF(J234="FIN",0,LOOKUP(I233,DATOS!A:A,DATOS!N:N))</f>
        <v>0</v>
      </c>
      <c r="I233" s="31">
        <f>+I227+1</f>
        <v>632</v>
      </c>
      <c r="J233" s="56">
        <f>IF(LOOKUP(I233,DATOS!A:A,DATOS!C:C)=0,J227,(LOOKUP(I233,DATOS!A:A,DATOS!C:C)))</f>
        <v>12</v>
      </c>
      <c r="K233" s="18">
        <f>+K227+1</f>
        <v>39</v>
      </c>
      <c r="L233" s="16" t="s">
        <v>31</v>
      </c>
      <c r="M233" s="16" t="s">
        <v>32</v>
      </c>
      <c r="N233" s="16" t="s">
        <v>37</v>
      </c>
      <c r="O233" s="16" t="s">
        <v>33</v>
      </c>
      <c r="P233" s="16" t="s">
        <v>34</v>
      </c>
      <c r="Q233" s="16" t="s">
        <v>35</v>
      </c>
      <c r="R233" s="16" t="str">
        <f>CONCATENATE("X",H233)</f>
        <v>X0</v>
      </c>
      <c r="S233" s="16" t="s">
        <v>36</v>
      </c>
    </row>
    <row r="234" spans="1:19" ht="15.6" x14ac:dyDescent="0.25">
      <c r="A234" s="185">
        <f>IF($E$2="X",0,IF(K235&gt;2,H233,K235))</f>
        <v>0</v>
      </c>
      <c r="B234" s="25"/>
      <c r="C234" s="21" t="str">
        <f>+CONCATENATE(I234," ",G234)</f>
        <v xml:space="preserve">a) </v>
      </c>
      <c r="D234" s="22"/>
      <c r="G234" s="34" t="str">
        <f>IF(J234="FIN","",LOOKUP(I233,DATOS!A:A,DATOS!J:J))</f>
        <v/>
      </c>
      <c r="I234" s="31" t="s">
        <v>53</v>
      </c>
      <c r="J234" s="37" t="str">
        <f>IF(J228="FIN","FIN",IF(J233=J227,"","FIN"))</f>
        <v>FIN</v>
      </c>
      <c r="K234" s="16" t="s">
        <v>5</v>
      </c>
      <c r="L234" s="16">
        <f>IF(M234&gt;0,0,P234)</f>
        <v>0</v>
      </c>
      <c r="M234" s="16">
        <f>IF(P235&gt;0,1,0)</f>
        <v>0</v>
      </c>
      <c r="N234" s="16">
        <f>IF(M234=1,-1/COUNTA(Q234:Q237),0)</f>
        <v>0</v>
      </c>
      <c r="O234" s="16">
        <f>COUNTA(B234:B237)</f>
        <v>0</v>
      </c>
      <c r="P234" s="16">
        <f>COUNTIF(R234:R237,R233)</f>
        <v>0</v>
      </c>
      <c r="Q234" s="17" t="s">
        <v>0</v>
      </c>
      <c r="R234" s="16" t="str">
        <f>CONCATENATE(B234,Q234)</f>
        <v>A</v>
      </c>
      <c r="S234" s="16">
        <f>IF(P234&gt;0,P234+O234,O234*3)</f>
        <v>0</v>
      </c>
    </row>
    <row r="235" spans="1:19" ht="15.6" x14ac:dyDescent="0.25">
      <c r="A235" s="185"/>
      <c r="B235" s="25"/>
      <c r="C235" s="21" t="str">
        <f>+CONCATENATE(I235," ",G235)</f>
        <v xml:space="preserve">b) </v>
      </c>
      <c r="D235" s="22"/>
      <c r="G235" s="34" t="str">
        <f>IF(J234="FIN","",LOOKUP(I233,DATOS!A:A,DATOS!K:K))</f>
        <v/>
      </c>
      <c r="I235" s="31" t="s">
        <v>52</v>
      </c>
      <c r="K235" s="16">
        <f>S234</f>
        <v>0</v>
      </c>
      <c r="L235" s="16"/>
      <c r="M235" s="16"/>
      <c r="N235" s="16"/>
      <c r="O235" s="16"/>
      <c r="P235" s="16">
        <f>O234-P234</f>
        <v>0</v>
      </c>
      <c r="Q235" s="17" t="s">
        <v>1</v>
      </c>
      <c r="R235" s="16" t="str">
        <f>CONCATENATE(B235,Q235)</f>
        <v>B</v>
      </c>
      <c r="S235" s="16"/>
    </row>
    <row r="236" spans="1:19" ht="15.6" x14ac:dyDescent="0.25">
      <c r="A236" s="185"/>
      <c r="B236" s="25"/>
      <c r="C236" s="21" t="str">
        <f>+CONCATENATE(I236," ",G236)</f>
        <v xml:space="preserve">c) </v>
      </c>
      <c r="D236" s="22"/>
      <c r="G236" s="34" t="str">
        <f>IF(J234="FIN","",LOOKUP(I233,DATOS!A:A,DATOS!L:L))</f>
        <v/>
      </c>
      <c r="I236" s="31" t="s">
        <v>51</v>
      </c>
      <c r="K236" s="16"/>
      <c r="L236" s="16"/>
      <c r="M236" s="16"/>
      <c r="N236" s="16"/>
      <c r="O236" s="16"/>
      <c r="P236" s="16"/>
      <c r="Q236" s="17" t="s">
        <v>2</v>
      </c>
      <c r="R236" s="16" t="str">
        <f>CONCATENATE(B236,Q236)</f>
        <v>C</v>
      </c>
      <c r="S236" s="16"/>
    </row>
    <row r="237" spans="1:19" ht="15.6" x14ac:dyDescent="0.25">
      <c r="A237" s="185"/>
      <c r="B237" s="25"/>
      <c r="C237" s="21" t="str">
        <f>+CONCATENATE(I237," ",G237)</f>
        <v xml:space="preserve">d) </v>
      </c>
      <c r="D237" s="22"/>
      <c r="G237" s="34" t="str">
        <f>IF(J234="FIN","",LOOKUP(I233,DATOS!A:A,DATOS!M:M))</f>
        <v/>
      </c>
      <c r="I237" s="31" t="s">
        <v>43</v>
      </c>
      <c r="K237" s="16"/>
      <c r="L237" s="16"/>
      <c r="M237" s="16"/>
      <c r="N237" s="16"/>
      <c r="O237" s="16"/>
      <c r="P237" s="16"/>
      <c r="Q237" s="17" t="s">
        <v>3</v>
      </c>
      <c r="R237" s="16" t="str">
        <f>CONCATENATE(B237,Q237)</f>
        <v>D</v>
      </c>
      <c r="S237" s="16"/>
    </row>
    <row r="238" spans="1:19" ht="15.6" x14ac:dyDescent="0.25">
      <c r="A238" s="9"/>
      <c r="B238" s="26"/>
      <c r="C238" s="23"/>
      <c r="D238" s="24"/>
      <c r="J238" s="15"/>
    </row>
    <row r="239" spans="1:19" ht="15.6" x14ac:dyDescent="0.25">
      <c r="A239" s="9"/>
      <c r="B239" s="27"/>
      <c r="C239" s="19" t="str">
        <f>+CONCATENATE(K239,".- ",G239)</f>
        <v xml:space="preserve">40.- </v>
      </c>
      <c r="D239" s="20"/>
      <c r="E239" s="9"/>
      <c r="F239" s="9"/>
      <c r="G239" s="36" t="str">
        <f>IF(J240="FIN","",LOOKUP(I239,DATOS!A:A,DATOS!G:G))</f>
        <v/>
      </c>
      <c r="H239" s="36">
        <f>IF(J240="FIN",0,LOOKUP(I239,DATOS!A:A,DATOS!N:N))</f>
        <v>0</v>
      </c>
      <c r="I239" s="31">
        <f>+I233+1</f>
        <v>633</v>
      </c>
      <c r="J239" s="56">
        <f>IF(LOOKUP(I239,DATOS!A:A,DATOS!C:C)=0,J233,(LOOKUP(I239,DATOS!A:A,DATOS!C:C)))</f>
        <v>12</v>
      </c>
      <c r="K239" s="18">
        <f>+K233+1</f>
        <v>40</v>
      </c>
      <c r="L239" s="16" t="s">
        <v>31</v>
      </c>
      <c r="M239" s="16" t="s">
        <v>32</v>
      </c>
      <c r="N239" s="16" t="s">
        <v>37</v>
      </c>
      <c r="O239" s="16" t="s">
        <v>33</v>
      </c>
      <c r="P239" s="16" t="s">
        <v>34</v>
      </c>
      <c r="Q239" s="16" t="s">
        <v>35</v>
      </c>
      <c r="R239" s="16" t="str">
        <f>CONCATENATE("X",H239)</f>
        <v>X0</v>
      </c>
      <c r="S239" s="16" t="s">
        <v>36</v>
      </c>
    </row>
    <row r="240" spans="1:19" ht="15.6" x14ac:dyDescent="0.25">
      <c r="A240" s="185">
        <f>IF($E$2="X",0,IF(K241&gt;2,H239,K241))</f>
        <v>0</v>
      </c>
      <c r="B240" s="25"/>
      <c r="C240" s="21" t="str">
        <f>+CONCATENATE(I240," ",G240)</f>
        <v xml:space="preserve">a) </v>
      </c>
      <c r="D240" s="22"/>
      <c r="G240" s="34" t="str">
        <f>IF(J240="FIN","",LOOKUP(I239,DATOS!A:A,DATOS!J:J))</f>
        <v/>
      </c>
      <c r="I240" s="31" t="s">
        <v>53</v>
      </c>
      <c r="J240" s="37" t="str">
        <f>IF(J234="FIN","FIN",IF(J239=J233,"","FIN"))</f>
        <v>FIN</v>
      </c>
      <c r="K240" s="16" t="s">
        <v>5</v>
      </c>
      <c r="L240" s="16">
        <f>IF(M240&gt;0,0,P240)</f>
        <v>0</v>
      </c>
      <c r="M240" s="16">
        <f>IF(P241&gt;0,1,0)</f>
        <v>0</v>
      </c>
      <c r="N240" s="16">
        <f>IF(M240=1,-1/COUNTA(Q240:Q243),0)</f>
        <v>0</v>
      </c>
      <c r="O240" s="16">
        <f>COUNTA(B240:B243)</f>
        <v>0</v>
      </c>
      <c r="P240" s="16">
        <f>COUNTIF(R240:R243,R239)</f>
        <v>0</v>
      </c>
      <c r="Q240" s="17" t="s">
        <v>0</v>
      </c>
      <c r="R240" s="16" t="str">
        <f>CONCATENATE(B240,Q240)</f>
        <v>A</v>
      </c>
      <c r="S240" s="16">
        <f>IF(P240&gt;0,P240+O240,O240*3)</f>
        <v>0</v>
      </c>
    </row>
    <row r="241" spans="1:19" ht="15.6" x14ac:dyDescent="0.25">
      <c r="A241" s="185"/>
      <c r="B241" s="25"/>
      <c r="C241" s="21" t="str">
        <f>+CONCATENATE(I241," ",G241)</f>
        <v xml:space="preserve">b) </v>
      </c>
      <c r="D241" s="22"/>
      <c r="G241" s="34" t="str">
        <f>IF(J240="FIN","",LOOKUP(I239,DATOS!A:A,DATOS!K:K))</f>
        <v/>
      </c>
      <c r="I241" s="31" t="s">
        <v>52</v>
      </c>
      <c r="K241" s="16">
        <f>S240</f>
        <v>0</v>
      </c>
      <c r="L241" s="16"/>
      <c r="M241" s="16"/>
      <c r="N241" s="16"/>
      <c r="O241" s="16"/>
      <c r="P241" s="16">
        <f>O240-P240</f>
        <v>0</v>
      </c>
      <c r="Q241" s="17" t="s">
        <v>1</v>
      </c>
      <c r="R241" s="16" t="str">
        <f>CONCATENATE(B241,Q241)</f>
        <v>B</v>
      </c>
      <c r="S241" s="16"/>
    </row>
    <row r="242" spans="1:19" ht="15.6" x14ac:dyDescent="0.25">
      <c r="A242" s="185"/>
      <c r="B242" s="25"/>
      <c r="C242" s="21" t="str">
        <f>+CONCATENATE(I242," ",G242)</f>
        <v xml:space="preserve">c) </v>
      </c>
      <c r="D242" s="22"/>
      <c r="G242" s="34" t="str">
        <f>IF(J240="FIN","",LOOKUP(I239,DATOS!A:A,DATOS!L:L))</f>
        <v/>
      </c>
      <c r="I242" s="31" t="s">
        <v>51</v>
      </c>
      <c r="K242" s="16"/>
      <c r="L242" s="16"/>
      <c r="M242" s="16"/>
      <c r="N242" s="16"/>
      <c r="O242" s="16"/>
      <c r="P242" s="16"/>
      <c r="Q242" s="17" t="s">
        <v>2</v>
      </c>
      <c r="R242" s="16" t="str">
        <f>CONCATENATE(B242,Q242)</f>
        <v>C</v>
      </c>
      <c r="S242" s="16"/>
    </row>
    <row r="243" spans="1:19" ht="15.6" x14ac:dyDescent="0.25">
      <c r="A243" s="185"/>
      <c r="B243" s="25"/>
      <c r="C243" s="21" t="str">
        <f>+CONCATENATE(I243," ",G243)</f>
        <v xml:space="preserve">d) </v>
      </c>
      <c r="D243" s="22"/>
      <c r="G243" s="34" t="str">
        <f>IF(J240="FIN","",LOOKUP(I239,DATOS!A:A,DATOS!M:M))</f>
        <v/>
      </c>
      <c r="I243" s="31" t="s">
        <v>43</v>
      </c>
      <c r="K243" s="16"/>
      <c r="L243" s="16"/>
      <c r="M243" s="16"/>
      <c r="N243" s="16"/>
      <c r="O243" s="16"/>
      <c r="P243" s="16"/>
      <c r="Q243" s="17" t="s">
        <v>3</v>
      </c>
      <c r="R243" s="16" t="str">
        <f>CONCATENATE(B243,Q243)</f>
        <v>D</v>
      </c>
      <c r="S243" s="16"/>
    </row>
    <row r="244" spans="1:19" ht="15.6" x14ac:dyDescent="0.25">
      <c r="A244" s="9"/>
      <c r="B244" s="26"/>
      <c r="C244" s="23"/>
      <c r="D244" s="24"/>
      <c r="J244" s="15"/>
    </row>
    <row r="245" spans="1:19" ht="15.6" x14ac:dyDescent="0.25">
      <c r="A245" s="9"/>
      <c r="B245" s="27"/>
      <c r="C245" s="19" t="str">
        <f>+CONCATENATE(K245,".- ",G245)</f>
        <v xml:space="preserve">41.- </v>
      </c>
      <c r="D245" s="20"/>
      <c r="E245" s="9"/>
      <c r="F245" s="9"/>
      <c r="G245" s="36" t="str">
        <f>IF(J246="FIN","",LOOKUP(I245,DATOS!A:A,DATOS!G:G))</f>
        <v/>
      </c>
      <c r="H245" s="36">
        <f>IF(J246="FIN",0,LOOKUP(I245,DATOS!A:A,DATOS!N:N))</f>
        <v>0</v>
      </c>
      <c r="I245" s="31">
        <f>+I239+1</f>
        <v>634</v>
      </c>
      <c r="J245" s="56">
        <f>IF(LOOKUP(I245,DATOS!A:A,DATOS!C:C)=0,J239,(LOOKUP(I245,DATOS!A:A,DATOS!C:C)))</f>
        <v>12</v>
      </c>
      <c r="K245" s="18">
        <f>+K239+1</f>
        <v>41</v>
      </c>
      <c r="L245" s="16" t="s">
        <v>31</v>
      </c>
      <c r="M245" s="16" t="s">
        <v>32</v>
      </c>
      <c r="N245" s="16" t="s">
        <v>37</v>
      </c>
      <c r="O245" s="16" t="s">
        <v>33</v>
      </c>
      <c r="P245" s="16" t="s">
        <v>34</v>
      </c>
      <c r="Q245" s="16" t="s">
        <v>35</v>
      </c>
      <c r="R245" s="16" t="str">
        <f>CONCATENATE("X",H245)</f>
        <v>X0</v>
      </c>
      <c r="S245" s="16" t="s">
        <v>36</v>
      </c>
    </row>
    <row r="246" spans="1:19" ht="15.6" x14ac:dyDescent="0.25">
      <c r="A246" s="185">
        <f>IF($E$2="X",0,IF(K247&gt;2,H245,K247))</f>
        <v>0</v>
      </c>
      <c r="B246" s="25"/>
      <c r="C246" s="21" t="str">
        <f>+CONCATENATE(I246," ",G246)</f>
        <v xml:space="preserve">a) </v>
      </c>
      <c r="D246" s="22"/>
      <c r="G246" s="34" t="str">
        <f>IF(J246="FIN","",LOOKUP(I245,DATOS!A:A,DATOS!J:J))</f>
        <v/>
      </c>
      <c r="I246" s="31" t="s">
        <v>53</v>
      </c>
      <c r="J246" s="37" t="str">
        <f>IF(J240="FIN","FIN",IF(J245=J239,"","FIN"))</f>
        <v>FIN</v>
      </c>
      <c r="K246" s="16" t="s">
        <v>5</v>
      </c>
      <c r="L246" s="16">
        <f>IF(M246&gt;0,0,P246)</f>
        <v>0</v>
      </c>
      <c r="M246" s="16">
        <f>IF(P247&gt;0,1,0)</f>
        <v>0</v>
      </c>
      <c r="N246" s="16">
        <f>IF(M246=1,-1/COUNTA(Q246:Q249),0)</f>
        <v>0</v>
      </c>
      <c r="O246" s="16">
        <f>COUNTA(B246:B249)</f>
        <v>0</v>
      </c>
      <c r="P246" s="16">
        <f>COUNTIF(R246:R249,R245)</f>
        <v>0</v>
      </c>
      <c r="Q246" s="17" t="s">
        <v>0</v>
      </c>
      <c r="R246" s="16" t="str">
        <f>CONCATENATE(B246,Q246)</f>
        <v>A</v>
      </c>
      <c r="S246" s="16">
        <f>IF(P246&gt;0,P246+O246,O246*3)</f>
        <v>0</v>
      </c>
    </row>
    <row r="247" spans="1:19" ht="15.6" x14ac:dyDescent="0.25">
      <c r="A247" s="185"/>
      <c r="B247" s="25"/>
      <c r="C247" s="21" t="str">
        <f>+CONCATENATE(I247," ",G247)</f>
        <v xml:space="preserve">b) </v>
      </c>
      <c r="D247" s="22"/>
      <c r="G247" s="34" t="str">
        <f>IF(J246="FIN","",LOOKUP(I245,DATOS!A:A,DATOS!K:K))</f>
        <v/>
      </c>
      <c r="I247" s="31" t="s">
        <v>52</v>
      </c>
      <c r="K247" s="16">
        <f>S246</f>
        <v>0</v>
      </c>
      <c r="L247" s="16"/>
      <c r="M247" s="16"/>
      <c r="N247" s="16"/>
      <c r="O247" s="16"/>
      <c r="P247" s="16">
        <f>O246-P246</f>
        <v>0</v>
      </c>
      <c r="Q247" s="17" t="s">
        <v>1</v>
      </c>
      <c r="R247" s="16" t="str">
        <f>CONCATENATE(B247,Q247)</f>
        <v>B</v>
      </c>
      <c r="S247" s="16"/>
    </row>
    <row r="248" spans="1:19" ht="15.6" x14ac:dyDescent="0.25">
      <c r="A248" s="185"/>
      <c r="B248" s="25"/>
      <c r="C248" s="21" t="str">
        <f>+CONCATENATE(I248," ",G248)</f>
        <v xml:space="preserve">c) </v>
      </c>
      <c r="D248" s="22"/>
      <c r="G248" s="34" t="str">
        <f>IF(J246="FIN","",LOOKUP(I245,DATOS!A:A,DATOS!L:L))</f>
        <v/>
      </c>
      <c r="I248" s="31" t="s">
        <v>51</v>
      </c>
      <c r="K248" s="16"/>
      <c r="L248" s="16"/>
      <c r="M248" s="16"/>
      <c r="N248" s="16"/>
      <c r="O248" s="16"/>
      <c r="P248" s="16"/>
      <c r="Q248" s="17" t="s">
        <v>2</v>
      </c>
      <c r="R248" s="16" t="str">
        <f>CONCATENATE(B248,Q248)</f>
        <v>C</v>
      </c>
      <c r="S248" s="16"/>
    </row>
    <row r="249" spans="1:19" ht="15.6" x14ac:dyDescent="0.25">
      <c r="A249" s="185"/>
      <c r="B249" s="25"/>
      <c r="C249" s="21" t="str">
        <f>+CONCATENATE(I249," ",G249)</f>
        <v xml:space="preserve">d) </v>
      </c>
      <c r="D249" s="22"/>
      <c r="G249" s="34" t="str">
        <f>IF(J246="FIN","",LOOKUP(I245,DATOS!A:A,DATOS!M:M))</f>
        <v/>
      </c>
      <c r="I249" s="31" t="s">
        <v>43</v>
      </c>
      <c r="K249" s="16"/>
      <c r="L249" s="16"/>
      <c r="M249" s="16"/>
      <c r="N249" s="16"/>
      <c r="O249" s="16"/>
      <c r="P249" s="16"/>
      <c r="Q249" s="17" t="s">
        <v>3</v>
      </c>
      <c r="R249" s="16" t="str">
        <f>CONCATENATE(B249,Q249)</f>
        <v>D</v>
      </c>
      <c r="S249" s="16"/>
    </row>
    <row r="250" spans="1:19" ht="15.6" x14ac:dyDescent="0.25">
      <c r="A250" s="9"/>
      <c r="B250" s="26"/>
      <c r="C250" s="23"/>
      <c r="D250" s="24"/>
      <c r="J250" s="15"/>
    </row>
    <row r="251" spans="1:19" ht="15.6" x14ac:dyDescent="0.25">
      <c r="A251" s="9"/>
      <c r="B251" s="27"/>
      <c r="C251" s="19" t="str">
        <f>+CONCATENATE(K251,".- ",G251)</f>
        <v xml:space="preserve">42.- </v>
      </c>
      <c r="D251" s="20"/>
      <c r="E251" s="9"/>
      <c r="F251" s="9"/>
      <c r="G251" s="36" t="str">
        <f>IF(J252="FIN","",LOOKUP(I251,DATOS!A:A,DATOS!G:G))</f>
        <v/>
      </c>
      <c r="H251" s="36">
        <f>IF(J252="FIN",0,LOOKUP(I251,DATOS!A:A,DATOS!N:N))</f>
        <v>0</v>
      </c>
      <c r="I251" s="31">
        <f>+I245+1</f>
        <v>635</v>
      </c>
      <c r="J251" s="56">
        <f>IF(LOOKUP(I251,DATOS!A:A,DATOS!C:C)=0,J245,(LOOKUP(I251,DATOS!A:A,DATOS!C:C)))</f>
        <v>12</v>
      </c>
      <c r="K251" s="18">
        <f>+K245+1</f>
        <v>42</v>
      </c>
      <c r="L251" s="16" t="s">
        <v>31</v>
      </c>
      <c r="M251" s="16" t="s">
        <v>32</v>
      </c>
      <c r="N251" s="16" t="s">
        <v>37</v>
      </c>
      <c r="O251" s="16" t="s">
        <v>33</v>
      </c>
      <c r="P251" s="16" t="s">
        <v>34</v>
      </c>
      <c r="Q251" s="16" t="s">
        <v>35</v>
      </c>
      <c r="R251" s="16" t="str">
        <f>CONCATENATE("X",H251)</f>
        <v>X0</v>
      </c>
      <c r="S251" s="16" t="s">
        <v>36</v>
      </c>
    </row>
    <row r="252" spans="1:19" ht="15.6" x14ac:dyDescent="0.25">
      <c r="A252" s="185">
        <f>IF($E$2="X",0,IF(K253&gt;2,H251,K253))</f>
        <v>0</v>
      </c>
      <c r="B252" s="25"/>
      <c r="C252" s="21" t="str">
        <f>+CONCATENATE(I252," ",G252)</f>
        <v xml:space="preserve">a) </v>
      </c>
      <c r="D252" s="22"/>
      <c r="G252" s="34" t="str">
        <f>IF(J252="FIN","",LOOKUP(I251,DATOS!A:A,DATOS!J:J))</f>
        <v/>
      </c>
      <c r="I252" s="31" t="s">
        <v>53</v>
      </c>
      <c r="J252" s="37" t="str">
        <f>IF(J246="FIN","FIN",IF(J251=J245,"","FIN"))</f>
        <v>FIN</v>
      </c>
      <c r="K252" s="16" t="s">
        <v>5</v>
      </c>
      <c r="L252" s="16">
        <f>IF(M252&gt;0,0,P252)</f>
        <v>0</v>
      </c>
      <c r="M252" s="16">
        <f>IF(P253&gt;0,1,0)</f>
        <v>0</v>
      </c>
      <c r="N252" s="16">
        <f>IF(M252=1,-1/COUNTA(Q252:Q255),0)</f>
        <v>0</v>
      </c>
      <c r="O252" s="16">
        <f>COUNTA(B252:B255)</f>
        <v>0</v>
      </c>
      <c r="P252" s="16">
        <f>COUNTIF(R252:R255,R251)</f>
        <v>0</v>
      </c>
      <c r="Q252" s="17" t="s">
        <v>0</v>
      </c>
      <c r="R252" s="16" t="str">
        <f>CONCATENATE(B252,Q252)</f>
        <v>A</v>
      </c>
      <c r="S252" s="16">
        <f>IF(P252&gt;0,P252+O252,O252*3)</f>
        <v>0</v>
      </c>
    </row>
    <row r="253" spans="1:19" ht="15.6" x14ac:dyDescent="0.25">
      <c r="A253" s="185"/>
      <c r="B253" s="25"/>
      <c r="C253" s="21" t="str">
        <f>+CONCATENATE(I253," ",G253)</f>
        <v xml:space="preserve">b) </v>
      </c>
      <c r="D253" s="22"/>
      <c r="G253" s="34" t="str">
        <f>IF(J252="FIN","",LOOKUP(I251,DATOS!A:A,DATOS!K:K))</f>
        <v/>
      </c>
      <c r="I253" s="31" t="s">
        <v>52</v>
      </c>
      <c r="K253" s="16">
        <f>S252</f>
        <v>0</v>
      </c>
      <c r="L253" s="16"/>
      <c r="M253" s="16"/>
      <c r="N253" s="16"/>
      <c r="O253" s="16"/>
      <c r="P253" s="16">
        <f>O252-P252</f>
        <v>0</v>
      </c>
      <c r="Q253" s="17" t="s">
        <v>1</v>
      </c>
      <c r="R253" s="16" t="str">
        <f>CONCATENATE(B253,Q253)</f>
        <v>B</v>
      </c>
      <c r="S253" s="16"/>
    </row>
    <row r="254" spans="1:19" ht="15.6" x14ac:dyDescent="0.25">
      <c r="A254" s="185"/>
      <c r="B254" s="25"/>
      <c r="C254" s="21" t="str">
        <f>+CONCATENATE(I254," ",G254)</f>
        <v xml:space="preserve">c) </v>
      </c>
      <c r="D254" s="22"/>
      <c r="G254" s="34" t="str">
        <f>IF(J252="FIN","",LOOKUP(I251,DATOS!A:A,DATOS!L:L))</f>
        <v/>
      </c>
      <c r="I254" s="31" t="s">
        <v>51</v>
      </c>
      <c r="K254" s="16"/>
      <c r="L254" s="16"/>
      <c r="M254" s="16"/>
      <c r="N254" s="16"/>
      <c r="O254" s="16"/>
      <c r="P254" s="16"/>
      <c r="Q254" s="17" t="s">
        <v>2</v>
      </c>
      <c r="R254" s="16" t="str">
        <f>CONCATENATE(B254,Q254)</f>
        <v>C</v>
      </c>
      <c r="S254" s="16"/>
    </row>
    <row r="255" spans="1:19" ht="15.6" x14ac:dyDescent="0.25">
      <c r="A255" s="185"/>
      <c r="B255" s="25"/>
      <c r="C255" s="21" t="str">
        <f>+CONCATENATE(I255," ",G255)</f>
        <v xml:space="preserve">d) </v>
      </c>
      <c r="D255" s="22"/>
      <c r="G255" s="34" t="str">
        <f>IF(J252="FIN","",LOOKUP(I251,DATOS!A:A,DATOS!M:M))</f>
        <v/>
      </c>
      <c r="I255" s="31" t="s">
        <v>43</v>
      </c>
      <c r="K255" s="16"/>
      <c r="L255" s="16"/>
      <c r="M255" s="16"/>
      <c r="N255" s="16"/>
      <c r="O255" s="16"/>
      <c r="P255" s="16"/>
      <c r="Q255" s="17" t="s">
        <v>3</v>
      </c>
      <c r="R255" s="16" t="str">
        <f>CONCATENATE(B255,Q255)</f>
        <v>D</v>
      </c>
      <c r="S255" s="16"/>
    </row>
    <row r="256" spans="1:19" ht="15.6" x14ac:dyDescent="0.25">
      <c r="A256" s="9"/>
      <c r="B256" s="26"/>
      <c r="C256" s="23"/>
      <c r="D256" s="24"/>
      <c r="J256" s="15"/>
    </row>
    <row r="257" spans="1:19" ht="15.6" x14ac:dyDescent="0.25">
      <c r="A257" s="9"/>
      <c r="B257" s="27"/>
      <c r="C257" s="19" t="str">
        <f>+CONCATENATE(K257,".- ",G257)</f>
        <v xml:space="preserve">43.- </v>
      </c>
      <c r="D257" s="20"/>
      <c r="E257" s="9"/>
      <c r="F257" s="9"/>
      <c r="G257" s="36" t="str">
        <f>IF(J258="FIN","",LOOKUP(I257,DATOS!A:A,DATOS!G:G))</f>
        <v/>
      </c>
      <c r="H257" s="36">
        <f>IF(J258="FIN",0,LOOKUP(I257,DATOS!A:A,DATOS!N:N))</f>
        <v>0</v>
      </c>
      <c r="I257" s="31">
        <f>+I251+1</f>
        <v>636</v>
      </c>
      <c r="J257" s="56">
        <f>IF(LOOKUP(I257,DATOS!A:A,DATOS!C:C)=0,J251,(LOOKUP(I257,DATOS!A:A,DATOS!C:C)))</f>
        <v>12</v>
      </c>
      <c r="K257" s="18">
        <f>+K251+1</f>
        <v>43</v>
      </c>
      <c r="L257" s="16" t="s">
        <v>31</v>
      </c>
      <c r="M257" s="16" t="s">
        <v>32</v>
      </c>
      <c r="N257" s="16" t="s">
        <v>37</v>
      </c>
      <c r="O257" s="16" t="s">
        <v>33</v>
      </c>
      <c r="P257" s="16" t="s">
        <v>34</v>
      </c>
      <c r="Q257" s="16" t="s">
        <v>35</v>
      </c>
      <c r="R257" s="16" t="str">
        <f>CONCATENATE("X",H257)</f>
        <v>X0</v>
      </c>
      <c r="S257" s="16" t="s">
        <v>36</v>
      </c>
    </row>
    <row r="258" spans="1:19" ht="15.6" x14ac:dyDescent="0.25">
      <c r="A258" s="185">
        <f>IF($E$2="X",0,IF(K259&gt;2,H257,K259))</f>
        <v>0</v>
      </c>
      <c r="B258" s="25"/>
      <c r="C258" s="21" t="str">
        <f>+CONCATENATE(I258," ",G258)</f>
        <v xml:space="preserve">a) </v>
      </c>
      <c r="D258" s="22"/>
      <c r="G258" s="34" t="str">
        <f>IF(J258="FIN","",LOOKUP(I257,DATOS!A:A,DATOS!J:J))</f>
        <v/>
      </c>
      <c r="I258" s="31" t="s">
        <v>53</v>
      </c>
      <c r="J258" s="37" t="str">
        <f>IF(J252="FIN","FIN",IF(J257=J251,"","FIN"))</f>
        <v>FIN</v>
      </c>
      <c r="K258" s="16" t="s">
        <v>5</v>
      </c>
      <c r="L258" s="16">
        <f>IF(M258&gt;0,0,P258)</f>
        <v>0</v>
      </c>
      <c r="M258" s="16">
        <f>IF(P259&gt;0,1,0)</f>
        <v>0</v>
      </c>
      <c r="N258" s="16">
        <f>IF(M258=1,-1/COUNTA(Q258:Q261),0)</f>
        <v>0</v>
      </c>
      <c r="O258" s="16">
        <f>COUNTA(B258:B261)</f>
        <v>0</v>
      </c>
      <c r="P258" s="16">
        <f>COUNTIF(R258:R261,R257)</f>
        <v>0</v>
      </c>
      <c r="Q258" s="17" t="s">
        <v>0</v>
      </c>
      <c r="R258" s="16" t="str">
        <f>CONCATENATE(B258,Q258)</f>
        <v>A</v>
      </c>
      <c r="S258" s="16">
        <f>IF(P258&gt;0,P258+O258,O258*3)</f>
        <v>0</v>
      </c>
    </row>
    <row r="259" spans="1:19" ht="15.6" x14ac:dyDescent="0.25">
      <c r="A259" s="185"/>
      <c r="B259" s="25"/>
      <c r="C259" s="21" t="str">
        <f>+CONCATENATE(I259," ",G259)</f>
        <v xml:space="preserve">b) </v>
      </c>
      <c r="D259" s="22"/>
      <c r="G259" s="34" t="str">
        <f>IF(J258="FIN","",LOOKUP(I257,DATOS!A:A,DATOS!K:K))</f>
        <v/>
      </c>
      <c r="I259" s="31" t="s">
        <v>52</v>
      </c>
      <c r="K259" s="16">
        <f>S258</f>
        <v>0</v>
      </c>
      <c r="L259" s="16"/>
      <c r="M259" s="16"/>
      <c r="N259" s="16"/>
      <c r="O259" s="16"/>
      <c r="P259" s="16">
        <f>O258-P258</f>
        <v>0</v>
      </c>
      <c r="Q259" s="17" t="s">
        <v>1</v>
      </c>
      <c r="R259" s="16" t="str">
        <f>CONCATENATE(B259,Q259)</f>
        <v>B</v>
      </c>
      <c r="S259" s="16"/>
    </row>
    <row r="260" spans="1:19" ht="15.6" x14ac:dyDescent="0.25">
      <c r="A260" s="185"/>
      <c r="B260" s="25"/>
      <c r="C260" s="21" t="str">
        <f>+CONCATENATE(I260," ",G260)</f>
        <v xml:space="preserve">c) </v>
      </c>
      <c r="D260" s="22"/>
      <c r="G260" s="34" t="str">
        <f>IF(J258="FIN","",LOOKUP(I257,DATOS!A:A,DATOS!L:L))</f>
        <v/>
      </c>
      <c r="I260" s="31" t="s">
        <v>51</v>
      </c>
      <c r="K260" s="16"/>
      <c r="L260" s="16"/>
      <c r="M260" s="16"/>
      <c r="N260" s="16"/>
      <c r="O260" s="16"/>
      <c r="P260" s="16"/>
      <c r="Q260" s="17" t="s">
        <v>2</v>
      </c>
      <c r="R260" s="16" t="str">
        <f>CONCATENATE(B260,Q260)</f>
        <v>C</v>
      </c>
      <c r="S260" s="16"/>
    </row>
    <row r="261" spans="1:19" ht="15.6" x14ac:dyDescent="0.25">
      <c r="A261" s="185"/>
      <c r="B261" s="25"/>
      <c r="C261" s="21" t="str">
        <f>+CONCATENATE(I261," ",G261)</f>
        <v xml:space="preserve">d) </v>
      </c>
      <c r="D261" s="22"/>
      <c r="G261" s="34" t="str">
        <f>IF(J258="FIN","",LOOKUP(I257,DATOS!A:A,DATOS!M:M))</f>
        <v/>
      </c>
      <c r="I261" s="31" t="s">
        <v>43</v>
      </c>
      <c r="K261" s="16"/>
      <c r="L261" s="16"/>
      <c r="M261" s="16"/>
      <c r="N261" s="16"/>
      <c r="O261" s="16"/>
      <c r="P261" s="16"/>
      <c r="Q261" s="17" t="s">
        <v>3</v>
      </c>
      <c r="R261" s="16" t="str">
        <f>CONCATENATE(B261,Q261)</f>
        <v>D</v>
      </c>
      <c r="S261" s="16"/>
    </row>
    <row r="262" spans="1:19" ht="15.6" x14ac:dyDescent="0.25">
      <c r="A262" s="9"/>
      <c r="B262" s="26"/>
      <c r="C262" s="23"/>
      <c r="D262" s="24"/>
      <c r="J262" s="15"/>
    </row>
    <row r="263" spans="1:19" ht="15.6" x14ac:dyDescent="0.25">
      <c r="A263" s="9"/>
      <c r="B263" s="27"/>
      <c r="C263" s="19" t="str">
        <f>+CONCATENATE(K263,".- ",G263)</f>
        <v xml:space="preserve">44.- </v>
      </c>
      <c r="D263" s="20"/>
      <c r="E263" s="9"/>
      <c r="F263" s="9"/>
      <c r="G263" s="36" t="str">
        <f>IF(J264="FIN","",LOOKUP(I263,DATOS!A:A,DATOS!G:G))</f>
        <v/>
      </c>
      <c r="H263" s="36">
        <f>IF(J264="FIN",0,LOOKUP(I263,DATOS!A:A,DATOS!N:N))</f>
        <v>0</v>
      </c>
      <c r="I263" s="31">
        <f>+I257+1</f>
        <v>637</v>
      </c>
      <c r="J263" s="56">
        <f>IF(LOOKUP(I263,DATOS!A:A,DATOS!C:C)=0,J257,(LOOKUP(I263,DATOS!A:A,DATOS!C:C)))</f>
        <v>12</v>
      </c>
      <c r="K263" s="18">
        <f>+K257+1</f>
        <v>44</v>
      </c>
      <c r="L263" s="16" t="s">
        <v>31</v>
      </c>
      <c r="M263" s="16" t="s">
        <v>32</v>
      </c>
      <c r="N263" s="16" t="s">
        <v>37</v>
      </c>
      <c r="O263" s="16" t="s">
        <v>33</v>
      </c>
      <c r="P263" s="16" t="s">
        <v>34</v>
      </c>
      <c r="Q263" s="16" t="s">
        <v>35</v>
      </c>
      <c r="R263" s="16" t="str">
        <f>CONCATENATE("X",H263)</f>
        <v>X0</v>
      </c>
      <c r="S263" s="16" t="s">
        <v>36</v>
      </c>
    </row>
    <row r="264" spans="1:19" ht="15.6" x14ac:dyDescent="0.25">
      <c r="A264" s="185">
        <f>IF($E$2="X",0,IF(K265&gt;2,H263,K265))</f>
        <v>0</v>
      </c>
      <c r="B264" s="25"/>
      <c r="C264" s="21" t="str">
        <f>+CONCATENATE(I264," ",G264)</f>
        <v xml:space="preserve">a) </v>
      </c>
      <c r="D264" s="22"/>
      <c r="G264" s="34" t="str">
        <f>IF(J264="FIN","",LOOKUP(I263,DATOS!A:A,DATOS!J:J))</f>
        <v/>
      </c>
      <c r="I264" s="31" t="s">
        <v>53</v>
      </c>
      <c r="J264" s="37" t="str">
        <f>IF(J258="FIN","FIN",IF(J263=J257,"","FIN"))</f>
        <v>FIN</v>
      </c>
      <c r="K264" s="16" t="s">
        <v>5</v>
      </c>
      <c r="L264" s="16">
        <f>IF(M264&gt;0,0,P264)</f>
        <v>0</v>
      </c>
      <c r="M264" s="16">
        <f>IF(P265&gt;0,1,0)</f>
        <v>0</v>
      </c>
      <c r="N264" s="16">
        <f>IF(M264=1,-1/COUNTA(Q264:Q267),0)</f>
        <v>0</v>
      </c>
      <c r="O264" s="16">
        <f>COUNTA(B264:B267)</f>
        <v>0</v>
      </c>
      <c r="P264" s="16">
        <f>COUNTIF(R264:R267,R263)</f>
        <v>0</v>
      </c>
      <c r="Q264" s="17" t="s">
        <v>0</v>
      </c>
      <c r="R264" s="16" t="str">
        <f>CONCATENATE(B264,Q264)</f>
        <v>A</v>
      </c>
      <c r="S264" s="16">
        <f>IF(P264&gt;0,P264+O264,O264*3)</f>
        <v>0</v>
      </c>
    </row>
    <row r="265" spans="1:19" ht="15.6" x14ac:dyDescent="0.25">
      <c r="A265" s="185"/>
      <c r="B265" s="25"/>
      <c r="C265" s="21" t="str">
        <f>+CONCATENATE(I265," ",G265)</f>
        <v xml:space="preserve">b) </v>
      </c>
      <c r="D265" s="22"/>
      <c r="G265" s="34" t="str">
        <f>IF(J264="FIN","",LOOKUP(I263,DATOS!A:A,DATOS!K:K))</f>
        <v/>
      </c>
      <c r="I265" s="31" t="s">
        <v>52</v>
      </c>
      <c r="K265" s="16">
        <f>S264</f>
        <v>0</v>
      </c>
      <c r="L265" s="16"/>
      <c r="M265" s="16"/>
      <c r="N265" s="16"/>
      <c r="O265" s="16"/>
      <c r="P265" s="16">
        <f>O264-P264</f>
        <v>0</v>
      </c>
      <c r="Q265" s="17" t="s">
        <v>1</v>
      </c>
      <c r="R265" s="16" t="str">
        <f>CONCATENATE(B265,Q265)</f>
        <v>B</v>
      </c>
      <c r="S265" s="16"/>
    </row>
    <row r="266" spans="1:19" ht="15.6" x14ac:dyDescent="0.25">
      <c r="A266" s="185"/>
      <c r="B266" s="25"/>
      <c r="C266" s="21" t="str">
        <f>+CONCATENATE(I266," ",G266)</f>
        <v xml:space="preserve">c) </v>
      </c>
      <c r="D266" s="22"/>
      <c r="G266" s="34" t="str">
        <f>IF(J264="FIN","",LOOKUP(I263,DATOS!A:A,DATOS!L:L))</f>
        <v/>
      </c>
      <c r="I266" s="31" t="s">
        <v>51</v>
      </c>
      <c r="K266" s="16"/>
      <c r="L266" s="16"/>
      <c r="M266" s="16"/>
      <c r="N266" s="16"/>
      <c r="O266" s="16"/>
      <c r="P266" s="16"/>
      <c r="Q266" s="17" t="s">
        <v>2</v>
      </c>
      <c r="R266" s="16" t="str">
        <f>CONCATENATE(B266,Q266)</f>
        <v>C</v>
      </c>
      <c r="S266" s="16"/>
    </row>
    <row r="267" spans="1:19" ht="15.6" x14ac:dyDescent="0.25">
      <c r="A267" s="185"/>
      <c r="B267" s="25"/>
      <c r="C267" s="21" t="str">
        <f>+CONCATENATE(I267," ",G267)</f>
        <v xml:space="preserve">d) </v>
      </c>
      <c r="D267" s="22"/>
      <c r="G267" s="34" t="str">
        <f>IF(J264="FIN","",LOOKUP(I263,DATOS!A:A,DATOS!M:M))</f>
        <v/>
      </c>
      <c r="I267" s="31" t="s">
        <v>43</v>
      </c>
      <c r="K267" s="16"/>
      <c r="L267" s="16"/>
      <c r="M267" s="16"/>
      <c r="N267" s="16"/>
      <c r="O267" s="16"/>
      <c r="P267" s="16"/>
      <c r="Q267" s="17" t="s">
        <v>3</v>
      </c>
      <c r="R267" s="16" t="str">
        <f>CONCATENATE(B267,Q267)</f>
        <v>D</v>
      </c>
      <c r="S267" s="16"/>
    </row>
    <row r="268" spans="1:19" ht="15.6" x14ac:dyDescent="0.25">
      <c r="A268" s="9"/>
      <c r="B268" s="26"/>
      <c r="C268" s="23"/>
      <c r="D268" s="24"/>
      <c r="J268" s="15"/>
    </row>
    <row r="269" spans="1:19" ht="15.6" x14ac:dyDescent="0.25">
      <c r="A269" s="9"/>
      <c r="B269" s="27"/>
      <c r="C269" s="19" t="str">
        <f>+CONCATENATE(K269,".- ",G269)</f>
        <v xml:space="preserve">45.- </v>
      </c>
      <c r="D269" s="20"/>
      <c r="E269" s="9"/>
      <c r="F269" s="9"/>
      <c r="G269" s="36" t="str">
        <f>IF(J270="FIN","",LOOKUP(I269,DATOS!A:A,DATOS!G:G))</f>
        <v/>
      </c>
      <c r="H269" s="36">
        <f>IF(J270="FIN",0,LOOKUP(I269,DATOS!A:A,DATOS!N:N))</f>
        <v>0</v>
      </c>
      <c r="I269" s="31">
        <f>+I263+1</f>
        <v>638</v>
      </c>
      <c r="J269" s="56">
        <f>IF(LOOKUP(I269,DATOS!A:A,DATOS!C:C)=0,J263,(LOOKUP(I269,DATOS!A:A,DATOS!C:C)))</f>
        <v>12</v>
      </c>
      <c r="K269" s="18">
        <f>+K263+1</f>
        <v>45</v>
      </c>
      <c r="L269" s="16" t="s">
        <v>31</v>
      </c>
      <c r="M269" s="16" t="s">
        <v>32</v>
      </c>
      <c r="N269" s="16" t="s">
        <v>37</v>
      </c>
      <c r="O269" s="16" t="s">
        <v>33</v>
      </c>
      <c r="P269" s="16" t="s">
        <v>34</v>
      </c>
      <c r="Q269" s="16" t="s">
        <v>35</v>
      </c>
      <c r="R269" s="16" t="str">
        <f>CONCATENATE("X",H269)</f>
        <v>X0</v>
      </c>
      <c r="S269" s="16" t="s">
        <v>36</v>
      </c>
    </row>
    <row r="270" spans="1:19" ht="15.6" x14ac:dyDescent="0.25">
      <c r="A270" s="185">
        <f>IF($E$2="X",0,IF(K271&gt;2,H269,K271))</f>
        <v>0</v>
      </c>
      <c r="B270" s="25"/>
      <c r="C270" s="21" t="str">
        <f>+CONCATENATE(I270," ",G270)</f>
        <v xml:space="preserve">a) </v>
      </c>
      <c r="D270" s="22"/>
      <c r="G270" s="34" t="str">
        <f>IF(J270="FIN","",LOOKUP(I269,DATOS!A:A,DATOS!J:J))</f>
        <v/>
      </c>
      <c r="I270" s="31" t="s">
        <v>53</v>
      </c>
      <c r="J270" s="37" t="str">
        <f>IF(J264="FIN","FIN",IF(J269=J263,"","FIN"))</f>
        <v>FIN</v>
      </c>
      <c r="K270" s="16" t="s">
        <v>5</v>
      </c>
      <c r="L270" s="16">
        <f>IF(M270&gt;0,0,P270)</f>
        <v>0</v>
      </c>
      <c r="M270" s="16">
        <f>IF(P271&gt;0,1,0)</f>
        <v>0</v>
      </c>
      <c r="N270" s="16">
        <f>IF(M270=1,-1/COUNTA(Q270:Q273),0)</f>
        <v>0</v>
      </c>
      <c r="O270" s="16">
        <f>COUNTA(B270:B273)</f>
        <v>0</v>
      </c>
      <c r="P270" s="16">
        <f>COUNTIF(R270:R273,R269)</f>
        <v>0</v>
      </c>
      <c r="Q270" s="17" t="s">
        <v>0</v>
      </c>
      <c r="R270" s="16" t="str">
        <f>CONCATENATE(B270,Q270)</f>
        <v>A</v>
      </c>
      <c r="S270" s="16">
        <f>IF(P270&gt;0,P270+O270,O270*3)</f>
        <v>0</v>
      </c>
    </row>
    <row r="271" spans="1:19" ht="15.6" x14ac:dyDescent="0.25">
      <c r="A271" s="185"/>
      <c r="B271" s="25"/>
      <c r="C271" s="21" t="str">
        <f>+CONCATENATE(I271," ",G271)</f>
        <v xml:space="preserve">b) </v>
      </c>
      <c r="D271" s="22"/>
      <c r="G271" s="34" t="str">
        <f>IF(J270="FIN","",LOOKUP(I269,DATOS!A:A,DATOS!K:K))</f>
        <v/>
      </c>
      <c r="I271" s="31" t="s">
        <v>52</v>
      </c>
      <c r="K271" s="16">
        <f>S270</f>
        <v>0</v>
      </c>
      <c r="L271" s="16"/>
      <c r="M271" s="16"/>
      <c r="N271" s="16"/>
      <c r="O271" s="16"/>
      <c r="P271" s="16">
        <f>O270-P270</f>
        <v>0</v>
      </c>
      <c r="Q271" s="17" t="s">
        <v>1</v>
      </c>
      <c r="R271" s="16" t="str">
        <f>CONCATENATE(B271,Q271)</f>
        <v>B</v>
      </c>
      <c r="S271" s="16"/>
    </row>
    <row r="272" spans="1:19" ht="15.6" x14ac:dyDescent="0.25">
      <c r="A272" s="185"/>
      <c r="B272" s="25"/>
      <c r="C272" s="21" t="str">
        <f>+CONCATENATE(I272," ",G272)</f>
        <v xml:space="preserve">c) </v>
      </c>
      <c r="D272" s="22"/>
      <c r="G272" s="34" t="str">
        <f>IF(J270="FIN","",LOOKUP(I269,DATOS!A:A,DATOS!L:L))</f>
        <v/>
      </c>
      <c r="I272" s="31" t="s">
        <v>51</v>
      </c>
      <c r="K272" s="16"/>
      <c r="L272" s="16"/>
      <c r="M272" s="16"/>
      <c r="N272" s="16"/>
      <c r="O272" s="16"/>
      <c r="P272" s="16"/>
      <c r="Q272" s="17" t="s">
        <v>2</v>
      </c>
      <c r="R272" s="16" t="str">
        <f>CONCATENATE(B272,Q272)</f>
        <v>C</v>
      </c>
      <c r="S272" s="16"/>
    </row>
    <row r="273" spans="1:19" ht="15.6" x14ac:dyDescent="0.25">
      <c r="A273" s="185"/>
      <c r="B273" s="25"/>
      <c r="C273" s="21" t="str">
        <f>+CONCATENATE(I273," ",G273)</f>
        <v xml:space="preserve">d) </v>
      </c>
      <c r="D273" s="22"/>
      <c r="G273" s="34" t="str">
        <f>IF(J270="FIN","",LOOKUP(I269,DATOS!A:A,DATOS!M:M))</f>
        <v/>
      </c>
      <c r="I273" s="31" t="s">
        <v>43</v>
      </c>
      <c r="K273" s="16"/>
      <c r="L273" s="16"/>
      <c r="M273" s="16"/>
      <c r="N273" s="16"/>
      <c r="O273" s="16"/>
      <c r="P273" s="16"/>
      <c r="Q273" s="17" t="s">
        <v>3</v>
      </c>
      <c r="R273" s="16" t="str">
        <f>CONCATENATE(B273,Q273)</f>
        <v>D</v>
      </c>
      <c r="S273" s="16"/>
    </row>
    <row r="274" spans="1:19" ht="15.6" x14ac:dyDescent="0.25">
      <c r="A274" s="9"/>
      <c r="B274" s="26"/>
      <c r="C274" s="23"/>
      <c r="D274" s="24"/>
      <c r="J274" s="15"/>
    </row>
    <row r="275" spans="1:19" ht="15.6" x14ac:dyDescent="0.25">
      <c r="A275" s="9"/>
      <c r="B275" s="27"/>
      <c r="C275" s="19" t="str">
        <f>+CONCATENATE(K275,".- ",G275)</f>
        <v xml:space="preserve">46.- </v>
      </c>
      <c r="D275" s="20"/>
      <c r="E275" s="9"/>
      <c r="F275" s="9"/>
      <c r="G275" s="36" t="str">
        <f>IF(J276="FIN","",LOOKUP(I275,DATOS!A:A,DATOS!G:G))</f>
        <v/>
      </c>
      <c r="H275" s="36">
        <f>IF(J276="FIN",0,LOOKUP(I275,DATOS!A:A,DATOS!N:N))</f>
        <v>0</v>
      </c>
      <c r="I275" s="31">
        <f>+I269+1</f>
        <v>639</v>
      </c>
      <c r="J275" s="56">
        <f>IF(LOOKUP(I275,DATOS!A:A,DATOS!C:C)=0,J269,(LOOKUP(I275,DATOS!A:A,DATOS!C:C)))</f>
        <v>12</v>
      </c>
      <c r="K275" s="18">
        <f>+K269+1</f>
        <v>46</v>
      </c>
      <c r="L275" s="16" t="s">
        <v>31</v>
      </c>
      <c r="M275" s="16" t="s">
        <v>32</v>
      </c>
      <c r="N275" s="16" t="s">
        <v>37</v>
      </c>
      <c r="O275" s="16" t="s">
        <v>33</v>
      </c>
      <c r="P275" s="16" t="s">
        <v>34</v>
      </c>
      <c r="Q275" s="16" t="s">
        <v>35</v>
      </c>
      <c r="R275" s="16" t="str">
        <f>CONCATENATE("X",H275)</f>
        <v>X0</v>
      </c>
      <c r="S275" s="16" t="s">
        <v>36</v>
      </c>
    </row>
    <row r="276" spans="1:19" ht="15.6" x14ac:dyDescent="0.25">
      <c r="A276" s="185">
        <f>IF($E$2="X",0,IF(K277&gt;2,H275,K277))</f>
        <v>0</v>
      </c>
      <c r="B276" s="25"/>
      <c r="C276" s="21" t="str">
        <f>+CONCATENATE(I276," ",G276)</f>
        <v xml:space="preserve">a) </v>
      </c>
      <c r="D276" s="22"/>
      <c r="G276" s="34" t="str">
        <f>IF(J276="FIN","",LOOKUP(I275,DATOS!A:A,DATOS!J:J))</f>
        <v/>
      </c>
      <c r="I276" s="31" t="s">
        <v>53</v>
      </c>
      <c r="J276" s="37" t="str">
        <f>IF(J270="FIN","FIN",IF(J275=J269,"","FIN"))</f>
        <v>FIN</v>
      </c>
      <c r="K276" s="16" t="s">
        <v>5</v>
      </c>
      <c r="L276" s="16">
        <f>IF(M276&gt;0,0,P276)</f>
        <v>0</v>
      </c>
      <c r="M276" s="16">
        <f>IF(P277&gt;0,1,0)</f>
        <v>0</v>
      </c>
      <c r="N276" s="16">
        <f>IF(M276=1,-1/COUNTA(Q276:Q279),0)</f>
        <v>0</v>
      </c>
      <c r="O276" s="16">
        <f>COUNTA(B276:B279)</f>
        <v>0</v>
      </c>
      <c r="P276" s="16">
        <f>COUNTIF(R276:R279,R275)</f>
        <v>0</v>
      </c>
      <c r="Q276" s="17" t="s">
        <v>0</v>
      </c>
      <c r="R276" s="16" t="str">
        <f>CONCATENATE(B276,Q276)</f>
        <v>A</v>
      </c>
      <c r="S276" s="16">
        <f>IF(P276&gt;0,P276+O276,O276*3)</f>
        <v>0</v>
      </c>
    </row>
    <row r="277" spans="1:19" ht="15.6" x14ac:dyDescent="0.25">
      <c r="A277" s="185"/>
      <c r="B277" s="25"/>
      <c r="C277" s="21" t="str">
        <f>+CONCATENATE(I277," ",G277)</f>
        <v xml:space="preserve">b) </v>
      </c>
      <c r="D277" s="22"/>
      <c r="G277" s="34" t="str">
        <f>IF(J276="FIN","",LOOKUP(I275,DATOS!A:A,DATOS!K:K))</f>
        <v/>
      </c>
      <c r="I277" s="31" t="s">
        <v>52</v>
      </c>
      <c r="K277" s="16">
        <f>S276</f>
        <v>0</v>
      </c>
      <c r="L277" s="16"/>
      <c r="M277" s="16"/>
      <c r="N277" s="16"/>
      <c r="O277" s="16"/>
      <c r="P277" s="16">
        <f>O276-P276</f>
        <v>0</v>
      </c>
      <c r="Q277" s="17" t="s">
        <v>1</v>
      </c>
      <c r="R277" s="16" t="str">
        <f>CONCATENATE(B277,Q277)</f>
        <v>B</v>
      </c>
      <c r="S277" s="16"/>
    </row>
    <row r="278" spans="1:19" ht="15.6" x14ac:dyDescent="0.25">
      <c r="A278" s="185"/>
      <c r="B278" s="25"/>
      <c r="C278" s="21" t="str">
        <f>+CONCATENATE(I278," ",G278)</f>
        <v xml:space="preserve">c) </v>
      </c>
      <c r="D278" s="22"/>
      <c r="G278" s="34" t="str">
        <f>IF(J276="FIN","",LOOKUP(I275,DATOS!A:A,DATOS!L:L))</f>
        <v/>
      </c>
      <c r="I278" s="31" t="s">
        <v>51</v>
      </c>
      <c r="K278" s="16"/>
      <c r="L278" s="16"/>
      <c r="M278" s="16"/>
      <c r="N278" s="16"/>
      <c r="O278" s="16"/>
      <c r="P278" s="16"/>
      <c r="Q278" s="17" t="s">
        <v>2</v>
      </c>
      <c r="R278" s="16" t="str">
        <f>CONCATENATE(B278,Q278)</f>
        <v>C</v>
      </c>
      <c r="S278" s="16"/>
    </row>
    <row r="279" spans="1:19" ht="15.6" x14ac:dyDescent="0.25">
      <c r="A279" s="185"/>
      <c r="B279" s="25"/>
      <c r="C279" s="21" t="str">
        <f>+CONCATENATE(I279," ",G279)</f>
        <v xml:space="preserve">d) </v>
      </c>
      <c r="D279" s="22"/>
      <c r="G279" s="34" t="str">
        <f>IF(J276="FIN","",LOOKUP(I275,DATOS!A:A,DATOS!M:M))</f>
        <v/>
      </c>
      <c r="I279" s="31" t="s">
        <v>43</v>
      </c>
      <c r="K279" s="16"/>
      <c r="L279" s="16"/>
      <c r="M279" s="16"/>
      <c r="N279" s="16"/>
      <c r="O279" s="16"/>
      <c r="P279" s="16"/>
      <c r="Q279" s="17" t="s">
        <v>3</v>
      </c>
      <c r="R279" s="16" t="str">
        <f>CONCATENATE(B279,Q279)</f>
        <v>D</v>
      </c>
      <c r="S279" s="16"/>
    </row>
    <row r="280" spans="1:19" ht="15.6" x14ac:dyDescent="0.25">
      <c r="A280" s="9"/>
      <c r="B280" s="26"/>
      <c r="C280" s="23"/>
      <c r="D280" s="24"/>
      <c r="J280" s="15"/>
    </row>
    <row r="281" spans="1:19" ht="15.6" x14ac:dyDescent="0.25">
      <c r="A281" s="9"/>
      <c r="B281" s="27"/>
      <c r="C281" s="19" t="str">
        <f>+CONCATENATE(K281,".- ",G281)</f>
        <v xml:space="preserve">47.- </v>
      </c>
      <c r="D281" s="20"/>
      <c r="E281" s="9"/>
      <c r="F281" s="9"/>
      <c r="G281" s="36" t="str">
        <f>IF(J282="FIN","",LOOKUP(I281,DATOS!A:A,DATOS!G:G))</f>
        <v/>
      </c>
      <c r="H281" s="36">
        <f>IF(J282="FIN",0,LOOKUP(I281,DATOS!A:A,DATOS!N:N))</f>
        <v>0</v>
      </c>
      <c r="I281" s="31">
        <f>+I275+1</f>
        <v>640</v>
      </c>
      <c r="J281" s="56">
        <f>IF(LOOKUP(I281,DATOS!A:A,DATOS!C:C)=0,J275,(LOOKUP(I281,DATOS!A:A,DATOS!C:C)))</f>
        <v>12</v>
      </c>
      <c r="K281" s="18">
        <f>+K275+1</f>
        <v>47</v>
      </c>
      <c r="L281" s="16" t="s">
        <v>31</v>
      </c>
      <c r="M281" s="16" t="s">
        <v>32</v>
      </c>
      <c r="N281" s="16" t="s">
        <v>37</v>
      </c>
      <c r="O281" s="16" t="s">
        <v>33</v>
      </c>
      <c r="P281" s="16" t="s">
        <v>34</v>
      </c>
      <c r="Q281" s="16" t="s">
        <v>35</v>
      </c>
      <c r="R281" s="16" t="str">
        <f>CONCATENATE("X",H281)</f>
        <v>X0</v>
      </c>
      <c r="S281" s="16" t="s">
        <v>36</v>
      </c>
    </row>
    <row r="282" spans="1:19" ht="15.6" x14ac:dyDescent="0.25">
      <c r="A282" s="185">
        <f>IF($E$2="X",0,IF(K283&gt;2,H281,K283))</f>
        <v>0</v>
      </c>
      <c r="B282" s="25"/>
      <c r="C282" s="21" t="str">
        <f>+CONCATENATE(I282," ",G282)</f>
        <v xml:space="preserve">a) </v>
      </c>
      <c r="D282" s="22"/>
      <c r="G282" s="34" t="str">
        <f>IF(J282="FIN","",LOOKUP(I281,DATOS!A:A,DATOS!J:J))</f>
        <v/>
      </c>
      <c r="I282" s="31" t="s">
        <v>53</v>
      </c>
      <c r="J282" s="37" t="str">
        <f>IF(J276="FIN","FIN",IF(J281=J275,"","FIN"))</f>
        <v>FIN</v>
      </c>
      <c r="K282" s="16" t="s">
        <v>5</v>
      </c>
      <c r="L282" s="16">
        <f>IF(M282&gt;0,0,P282)</f>
        <v>0</v>
      </c>
      <c r="M282" s="16">
        <f>IF(P283&gt;0,1,0)</f>
        <v>0</v>
      </c>
      <c r="N282" s="16">
        <f>IF(M282=1,-1/COUNTA(Q282:Q285),0)</f>
        <v>0</v>
      </c>
      <c r="O282" s="16">
        <f>COUNTA(B282:B285)</f>
        <v>0</v>
      </c>
      <c r="P282" s="16">
        <f>COUNTIF(R282:R285,R281)</f>
        <v>0</v>
      </c>
      <c r="Q282" s="17" t="s">
        <v>0</v>
      </c>
      <c r="R282" s="16" t="str">
        <f>CONCATENATE(B282,Q282)</f>
        <v>A</v>
      </c>
      <c r="S282" s="16">
        <f>IF(P282&gt;0,P282+O282,O282*3)</f>
        <v>0</v>
      </c>
    </row>
    <row r="283" spans="1:19" ht="15.6" x14ac:dyDescent="0.25">
      <c r="A283" s="185"/>
      <c r="B283" s="25"/>
      <c r="C283" s="21" t="str">
        <f>+CONCATENATE(I283," ",G283)</f>
        <v xml:space="preserve">b) </v>
      </c>
      <c r="D283" s="22"/>
      <c r="G283" s="34" t="str">
        <f>IF(J282="FIN","",LOOKUP(I281,DATOS!A:A,DATOS!K:K))</f>
        <v/>
      </c>
      <c r="I283" s="31" t="s">
        <v>52</v>
      </c>
      <c r="K283" s="16">
        <f>S282</f>
        <v>0</v>
      </c>
      <c r="L283" s="16"/>
      <c r="M283" s="16"/>
      <c r="N283" s="16"/>
      <c r="O283" s="16"/>
      <c r="P283" s="16">
        <f>O282-P282</f>
        <v>0</v>
      </c>
      <c r="Q283" s="17" t="s">
        <v>1</v>
      </c>
      <c r="R283" s="16" t="str">
        <f>CONCATENATE(B283,Q283)</f>
        <v>B</v>
      </c>
      <c r="S283" s="16"/>
    </row>
    <row r="284" spans="1:19" ht="15.6" x14ac:dyDescent="0.25">
      <c r="A284" s="185"/>
      <c r="B284" s="25"/>
      <c r="C284" s="21" t="str">
        <f>+CONCATENATE(I284," ",G284)</f>
        <v xml:space="preserve">c) </v>
      </c>
      <c r="D284" s="22"/>
      <c r="G284" s="34" t="str">
        <f>IF(J282="FIN","",LOOKUP(I281,DATOS!A:A,DATOS!L:L))</f>
        <v/>
      </c>
      <c r="I284" s="31" t="s">
        <v>51</v>
      </c>
      <c r="K284" s="16"/>
      <c r="L284" s="16"/>
      <c r="M284" s="16"/>
      <c r="N284" s="16"/>
      <c r="O284" s="16"/>
      <c r="P284" s="16"/>
      <c r="Q284" s="17" t="s">
        <v>2</v>
      </c>
      <c r="R284" s="16" t="str">
        <f>CONCATENATE(B284,Q284)</f>
        <v>C</v>
      </c>
      <c r="S284" s="16"/>
    </row>
    <row r="285" spans="1:19" ht="15.6" x14ac:dyDescent="0.25">
      <c r="A285" s="185"/>
      <c r="B285" s="25"/>
      <c r="C285" s="21" t="str">
        <f>+CONCATENATE(I285," ",G285)</f>
        <v xml:space="preserve">d) </v>
      </c>
      <c r="D285" s="22"/>
      <c r="G285" s="34" t="str">
        <f>IF(J282="FIN","",LOOKUP(I281,DATOS!A:A,DATOS!M:M))</f>
        <v/>
      </c>
      <c r="I285" s="31" t="s">
        <v>43</v>
      </c>
      <c r="K285" s="16"/>
      <c r="L285" s="16"/>
      <c r="M285" s="16"/>
      <c r="N285" s="16"/>
      <c r="O285" s="16"/>
      <c r="P285" s="16"/>
      <c r="Q285" s="17" t="s">
        <v>3</v>
      </c>
      <c r="R285" s="16" t="str">
        <f>CONCATENATE(B285,Q285)</f>
        <v>D</v>
      </c>
      <c r="S285" s="16"/>
    </row>
    <row r="286" spans="1:19" ht="15.6" x14ac:dyDescent="0.25">
      <c r="A286" s="9"/>
      <c r="B286" s="26"/>
      <c r="C286" s="23"/>
      <c r="D286" s="24"/>
      <c r="J286" s="15"/>
    </row>
    <row r="287" spans="1:19" ht="15.6" x14ac:dyDescent="0.25">
      <c r="A287" s="9"/>
      <c r="B287" s="27"/>
      <c r="C287" s="19" t="str">
        <f>+CONCATENATE(K287,".- ",G287)</f>
        <v xml:space="preserve">48.- </v>
      </c>
      <c r="D287" s="20"/>
      <c r="E287" s="9"/>
      <c r="F287" s="9"/>
      <c r="G287" s="36" t="str">
        <f>IF(J288="FIN","",LOOKUP(I287,DATOS!A:A,DATOS!G:G))</f>
        <v/>
      </c>
      <c r="H287" s="36">
        <f>IF(J288="FIN",0,LOOKUP(I287,DATOS!A:A,DATOS!N:N))</f>
        <v>0</v>
      </c>
      <c r="I287" s="31">
        <f>+I281+1</f>
        <v>641</v>
      </c>
      <c r="J287" s="56">
        <f>IF(LOOKUP(I287,DATOS!A:A,DATOS!C:C)=0,J281,(LOOKUP(I287,DATOS!A:A,DATOS!C:C)))</f>
        <v>12</v>
      </c>
      <c r="K287" s="18">
        <f>+K281+1</f>
        <v>48</v>
      </c>
      <c r="L287" s="16" t="s">
        <v>31</v>
      </c>
      <c r="M287" s="16" t="s">
        <v>32</v>
      </c>
      <c r="N287" s="16" t="s">
        <v>37</v>
      </c>
      <c r="O287" s="16" t="s">
        <v>33</v>
      </c>
      <c r="P287" s="16" t="s">
        <v>34</v>
      </c>
      <c r="Q287" s="16" t="s">
        <v>35</v>
      </c>
      <c r="R287" s="16" t="str">
        <f>CONCATENATE("X",H287)</f>
        <v>X0</v>
      </c>
      <c r="S287" s="16" t="s">
        <v>36</v>
      </c>
    </row>
    <row r="288" spans="1:19" ht="15.6" x14ac:dyDescent="0.25">
      <c r="A288" s="185">
        <f>IF($E$2="X",0,IF(K289&gt;2,H287,K289))</f>
        <v>0</v>
      </c>
      <c r="B288" s="25"/>
      <c r="C288" s="21" t="str">
        <f>+CONCATENATE(I288," ",G288)</f>
        <v xml:space="preserve">a) </v>
      </c>
      <c r="D288" s="22"/>
      <c r="G288" s="34" t="str">
        <f>IF(J288="FIN","",LOOKUP(I287,DATOS!A:A,DATOS!J:J))</f>
        <v/>
      </c>
      <c r="I288" s="31" t="s">
        <v>53</v>
      </c>
      <c r="J288" s="37" t="str">
        <f>IF(J282="FIN","FIN",IF(J287=J281,"","FIN"))</f>
        <v>FIN</v>
      </c>
      <c r="K288" s="16" t="s">
        <v>5</v>
      </c>
      <c r="L288" s="16">
        <f>IF(M288&gt;0,0,P288)</f>
        <v>0</v>
      </c>
      <c r="M288" s="16">
        <f>IF(P289&gt;0,1,0)</f>
        <v>0</v>
      </c>
      <c r="N288" s="16">
        <f>IF(M288=1,-1/COUNTA(Q288:Q291),0)</f>
        <v>0</v>
      </c>
      <c r="O288" s="16">
        <f>COUNTA(B288:B291)</f>
        <v>0</v>
      </c>
      <c r="P288" s="16">
        <f>COUNTIF(R288:R291,R287)</f>
        <v>0</v>
      </c>
      <c r="Q288" s="17" t="s">
        <v>0</v>
      </c>
      <c r="R288" s="16" t="str">
        <f>CONCATENATE(B288,Q288)</f>
        <v>A</v>
      </c>
      <c r="S288" s="16">
        <f>IF(P288&gt;0,P288+O288,O288*3)</f>
        <v>0</v>
      </c>
    </row>
    <row r="289" spans="1:19" ht="15.6" x14ac:dyDescent="0.25">
      <c r="A289" s="185"/>
      <c r="B289" s="25"/>
      <c r="C289" s="21" t="str">
        <f>+CONCATENATE(I289," ",G289)</f>
        <v xml:space="preserve">b) </v>
      </c>
      <c r="D289" s="22"/>
      <c r="G289" s="34" t="str">
        <f>IF(J288="FIN","",LOOKUP(I287,DATOS!A:A,DATOS!K:K))</f>
        <v/>
      </c>
      <c r="I289" s="31" t="s">
        <v>52</v>
      </c>
      <c r="K289" s="16">
        <f>S288</f>
        <v>0</v>
      </c>
      <c r="L289" s="16"/>
      <c r="M289" s="16"/>
      <c r="N289" s="16"/>
      <c r="O289" s="16"/>
      <c r="P289" s="16">
        <f>O288-P288</f>
        <v>0</v>
      </c>
      <c r="Q289" s="17" t="s">
        <v>1</v>
      </c>
      <c r="R289" s="16" t="str">
        <f>CONCATENATE(B289,Q289)</f>
        <v>B</v>
      </c>
      <c r="S289" s="16"/>
    </row>
    <row r="290" spans="1:19" ht="15.6" x14ac:dyDescent="0.25">
      <c r="A290" s="185"/>
      <c r="B290" s="25"/>
      <c r="C290" s="21" t="str">
        <f>+CONCATENATE(I290," ",G290)</f>
        <v xml:space="preserve">c) </v>
      </c>
      <c r="D290" s="22"/>
      <c r="G290" s="34" t="str">
        <f>IF(J288="FIN","",LOOKUP(I287,DATOS!A:A,DATOS!L:L))</f>
        <v/>
      </c>
      <c r="I290" s="31" t="s">
        <v>51</v>
      </c>
      <c r="K290" s="16"/>
      <c r="L290" s="16"/>
      <c r="M290" s="16"/>
      <c r="N290" s="16"/>
      <c r="O290" s="16"/>
      <c r="P290" s="16"/>
      <c r="Q290" s="17" t="s">
        <v>2</v>
      </c>
      <c r="R290" s="16" t="str">
        <f>CONCATENATE(B290,Q290)</f>
        <v>C</v>
      </c>
      <c r="S290" s="16"/>
    </row>
    <row r="291" spans="1:19" ht="15.6" x14ac:dyDescent="0.25">
      <c r="A291" s="185"/>
      <c r="B291" s="25"/>
      <c r="C291" s="21" t="str">
        <f>+CONCATENATE(I291," ",G291)</f>
        <v xml:space="preserve">d) </v>
      </c>
      <c r="D291" s="22"/>
      <c r="G291" s="34" t="str">
        <f>IF(J288="FIN","",LOOKUP(I287,DATOS!A:A,DATOS!M:M))</f>
        <v/>
      </c>
      <c r="I291" s="31" t="s">
        <v>43</v>
      </c>
      <c r="K291" s="16"/>
      <c r="L291" s="16"/>
      <c r="M291" s="16"/>
      <c r="N291" s="16"/>
      <c r="O291" s="16"/>
      <c r="P291" s="16"/>
      <c r="Q291" s="17" t="s">
        <v>3</v>
      </c>
      <c r="R291" s="16" t="str">
        <f>CONCATENATE(B291,Q291)</f>
        <v>D</v>
      </c>
      <c r="S291" s="16"/>
    </row>
    <row r="292" spans="1:19" ht="15.6" x14ac:dyDescent="0.25">
      <c r="A292" s="9"/>
      <c r="B292" s="26"/>
      <c r="C292" s="23"/>
      <c r="D292" s="24"/>
      <c r="J292" s="15"/>
    </row>
    <row r="293" spans="1:19" ht="15.6" x14ac:dyDescent="0.25">
      <c r="A293" s="9"/>
      <c r="B293" s="27"/>
      <c r="C293" s="19" t="str">
        <f>+CONCATENATE(K293,".- ",G293)</f>
        <v xml:space="preserve">49.- </v>
      </c>
      <c r="D293" s="20"/>
      <c r="E293" s="9"/>
      <c r="F293" s="9"/>
      <c r="G293" s="36" t="str">
        <f>IF(J294="FIN","",LOOKUP(I293,DATOS!A:A,DATOS!G:G))</f>
        <v/>
      </c>
      <c r="H293" s="36">
        <f>IF(J294="FIN",0,LOOKUP(I293,DATOS!A:A,DATOS!N:N))</f>
        <v>0</v>
      </c>
      <c r="I293" s="31">
        <f>+I287+1</f>
        <v>642</v>
      </c>
      <c r="J293" s="56">
        <f>IF(LOOKUP(I293,DATOS!A:A,DATOS!C:C)=0,J287,(LOOKUP(I293,DATOS!A:A,DATOS!C:C)))</f>
        <v>12</v>
      </c>
      <c r="K293" s="18">
        <f>+K287+1</f>
        <v>49</v>
      </c>
      <c r="L293" s="16" t="s">
        <v>31</v>
      </c>
      <c r="M293" s="16" t="s">
        <v>32</v>
      </c>
      <c r="N293" s="16" t="s">
        <v>37</v>
      </c>
      <c r="O293" s="16" t="s">
        <v>33</v>
      </c>
      <c r="P293" s="16" t="s">
        <v>34</v>
      </c>
      <c r="Q293" s="16" t="s">
        <v>35</v>
      </c>
      <c r="R293" s="16" t="str">
        <f>CONCATENATE("X",H293)</f>
        <v>X0</v>
      </c>
      <c r="S293" s="16" t="s">
        <v>36</v>
      </c>
    </row>
    <row r="294" spans="1:19" ht="15.6" x14ac:dyDescent="0.25">
      <c r="A294" s="185">
        <f>IF($E$2="X",0,IF(K295&gt;2,H293,K295))</f>
        <v>0</v>
      </c>
      <c r="B294" s="25"/>
      <c r="C294" s="21" t="str">
        <f>+CONCATENATE(I294," ",G294)</f>
        <v xml:space="preserve">a) </v>
      </c>
      <c r="D294" s="22"/>
      <c r="G294" s="34" t="str">
        <f>IF(J294="FIN","",LOOKUP(I293,DATOS!A:A,DATOS!J:J))</f>
        <v/>
      </c>
      <c r="I294" s="31" t="s">
        <v>53</v>
      </c>
      <c r="J294" s="37" t="str">
        <f>IF(J288="FIN","FIN",IF(J293=J287,"","FIN"))</f>
        <v>FIN</v>
      </c>
      <c r="K294" s="16" t="s">
        <v>5</v>
      </c>
      <c r="L294" s="16">
        <f>IF(M294&gt;0,0,P294)</f>
        <v>0</v>
      </c>
      <c r="M294" s="16">
        <f>IF(P295&gt;0,1,0)</f>
        <v>0</v>
      </c>
      <c r="N294" s="16">
        <f>IF(M294=1,-1/COUNTA(Q294:Q297),0)</f>
        <v>0</v>
      </c>
      <c r="O294" s="16">
        <f>COUNTA(B294:B297)</f>
        <v>0</v>
      </c>
      <c r="P294" s="16">
        <f>COUNTIF(R294:R297,R293)</f>
        <v>0</v>
      </c>
      <c r="Q294" s="17" t="s">
        <v>0</v>
      </c>
      <c r="R294" s="16" t="str">
        <f>CONCATENATE(B294,Q294)</f>
        <v>A</v>
      </c>
      <c r="S294" s="16">
        <f>IF(P294&gt;0,P294+O294,O294*3)</f>
        <v>0</v>
      </c>
    </row>
    <row r="295" spans="1:19" ht="15.6" x14ac:dyDescent="0.25">
      <c r="A295" s="185"/>
      <c r="B295" s="25"/>
      <c r="C295" s="21" t="str">
        <f>+CONCATENATE(I295," ",G295)</f>
        <v xml:space="preserve">b) </v>
      </c>
      <c r="D295" s="22"/>
      <c r="G295" s="34" t="str">
        <f>IF(J294="FIN","",LOOKUP(I293,DATOS!A:A,DATOS!K:K))</f>
        <v/>
      </c>
      <c r="I295" s="31" t="s">
        <v>52</v>
      </c>
      <c r="K295" s="16">
        <f>S294</f>
        <v>0</v>
      </c>
      <c r="L295" s="16"/>
      <c r="M295" s="16"/>
      <c r="N295" s="16"/>
      <c r="O295" s="16"/>
      <c r="P295" s="16">
        <f>O294-P294</f>
        <v>0</v>
      </c>
      <c r="Q295" s="17" t="s">
        <v>1</v>
      </c>
      <c r="R295" s="16" t="str">
        <f>CONCATENATE(B295,Q295)</f>
        <v>B</v>
      </c>
      <c r="S295" s="16"/>
    </row>
    <row r="296" spans="1:19" ht="15.6" x14ac:dyDescent="0.25">
      <c r="A296" s="185"/>
      <c r="B296" s="25"/>
      <c r="C296" s="21" t="str">
        <f>+CONCATENATE(I296," ",G296)</f>
        <v xml:space="preserve">c) </v>
      </c>
      <c r="D296" s="22"/>
      <c r="G296" s="34" t="str">
        <f>IF(J294="FIN","",LOOKUP(I293,DATOS!A:A,DATOS!L:L))</f>
        <v/>
      </c>
      <c r="I296" s="31" t="s">
        <v>51</v>
      </c>
      <c r="K296" s="16"/>
      <c r="L296" s="16"/>
      <c r="M296" s="16"/>
      <c r="N296" s="16"/>
      <c r="O296" s="16"/>
      <c r="P296" s="16"/>
      <c r="Q296" s="17" t="s">
        <v>2</v>
      </c>
      <c r="R296" s="16" t="str">
        <f>CONCATENATE(B296,Q296)</f>
        <v>C</v>
      </c>
      <c r="S296" s="16"/>
    </row>
    <row r="297" spans="1:19" ht="15.6" x14ac:dyDescent="0.25">
      <c r="A297" s="185"/>
      <c r="B297" s="25"/>
      <c r="C297" s="21" t="str">
        <f>+CONCATENATE(I297," ",G297)</f>
        <v xml:space="preserve">d) </v>
      </c>
      <c r="D297" s="22"/>
      <c r="G297" s="34" t="str">
        <f>IF(J294="FIN","",LOOKUP(I293,DATOS!A:A,DATOS!M:M))</f>
        <v/>
      </c>
      <c r="I297" s="31" t="s">
        <v>43</v>
      </c>
      <c r="K297" s="16"/>
      <c r="L297" s="16"/>
      <c r="M297" s="16"/>
      <c r="N297" s="16"/>
      <c r="O297" s="16"/>
      <c r="P297" s="16"/>
      <c r="Q297" s="17" t="s">
        <v>3</v>
      </c>
      <c r="R297" s="16" t="str">
        <f>CONCATENATE(B297,Q297)</f>
        <v>D</v>
      </c>
      <c r="S297" s="16"/>
    </row>
    <row r="298" spans="1:19" ht="15.6" x14ac:dyDescent="0.25">
      <c r="A298" s="9"/>
      <c r="B298" s="26"/>
      <c r="C298" s="23"/>
      <c r="D298" s="24"/>
      <c r="J298" s="15"/>
    </row>
    <row r="299" spans="1:19" ht="15.6" x14ac:dyDescent="0.25">
      <c r="A299" s="9"/>
      <c r="B299" s="27"/>
      <c r="C299" s="19" t="str">
        <f>+CONCATENATE(K299,".- ",G299)</f>
        <v xml:space="preserve">50.- </v>
      </c>
      <c r="D299" s="20"/>
      <c r="E299" s="9"/>
      <c r="F299" s="9"/>
      <c r="G299" s="36" t="str">
        <f>IF(J300="FIN","",LOOKUP(I299,DATOS!A:A,DATOS!G:G))</f>
        <v/>
      </c>
      <c r="H299" s="36">
        <f>IF(J300="FIN",0,LOOKUP(I299,DATOS!A:A,DATOS!N:N))</f>
        <v>0</v>
      </c>
      <c r="I299" s="31">
        <f>+I293+1</f>
        <v>643</v>
      </c>
      <c r="J299" s="56">
        <f>IF(LOOKUP(I299,DATOS!A:A,DATOS!C:C)=0,J293,(LOOKUP(I299,DATOS!A:A,DATOS!C:C)))</f>
        <v>12</v>
      </c>
      <c r="K299" s="18">
        <f>+K293+1</f>
        <v>50</v>
      </c>
      <c r="L299" s="16" t="s">
        <v>31</v>
      </c>
      <c r="M299" s="16" t="s">
        <v>32</v>
      </c>
      <c r="N299" s="16" t="s">
        <v>37</v>
      </c>
      <c r="O299" s="16" t="s">
        <v>33</v>
      </c>
      <c r="P299" s="16" t="s">
        <v>34</v>
      </c>
      <c r="Q299" s="16" t="s">
        <v>35</v>
      </c>
      <c r="R299" s="16" t="str">
        <f>CONCATENATE("X",H299)</f>
        <v>X0</v>
      </c>
      <c r="S299" s="16" t="s">
        <v>36</v>
      </c>
    </row>
    <row r="300" spans="1:19" ht="15.6" x14ac:dyDescent="0.25">
      <c r="A300" s="185">
        <f>IF($E$2="X",0,IF(K301&gt;2,H299,K301))</f>
        <v>0</v>
      </c>
      <c r="B300" s="25"/>
      <c r="C300" s="21" t="str">
        <f>+CONCATENATE(I300," ",G300)</f>
        <v xml:space="preserve">a) </v>
      </c>
      <c r="D300" s="22"/>
      <c r="G300" s="34" t="str">
        <f>IF(J300="FIN","",LOOKUP(I299,DATOS!A:A,DATOS!J:J))</f>
        <v/>
      </c>
      <c r="I300" s="31" t="s">
        <v>53</v>
      </c>
      <c r="J300" s="37" t="str">
        <f>IF(J294="FIN","FIN",IF(J299=J293,"","FIN"))</f>
        <v>FIN</v>
      </c>
      <c r="K300" s="16" t="s">
        <v>5</v>
      </c>
      <c r="L300" s="16">
        <f>IF(M300&gt;0,0,P300)</f>
        <v>0</v>
      </c>
      <c r="M300" s="16">
        <f>IF(P301&gt;0,1,0)</f>
        <v>0</v>
      </c>
      <c r="N300" s="16">
        <f>IF(M300=1,-1/COUNTA(Q300:Q303),0)</f>
        <v>0</v>
      </c>
      <c r="O300" s="16">
        <f>COUNTA(B300:B303)</f>
        <v>0</v>
      </c>
      <c r="P300" s="16">
        <f>COUNTIF(R300:R303,R299)</f>
        <v>0</v>
      </c>
      <c r="Q300" s="17" t="s">
        <v>0</v>
      </c>
      <c r="R300" s="16" t="str">
        <f>CONCATENATE(B300,Q300)</f>
        <v>A</v>
      </c>
      <c r="S300" s="16">
        <f>IF(P300&gt;0,P300+O300,O300*3)</f>
        <v>0</v>
      </c>
    </row>
    <row r="301" spans="1:19" ht="15.6" x14ac:dyDescent="0.25">
      <c r="A301" s="185"/>
      <c r="B301" s="25"/>
      <c r="C301" s="21" t="str">
        <f>+CONCATENATE(I301," ",G301)</f>
        <v xml:space="preserve">b) </v>
      </c>
      <c r="D301" s="22"/>
      <c r="G301" s="34" t="str">
        <f>IF(J300="FIN","",LOOKUP(I299,DATOS!A:A,DATOS!K:K))</f>
        <v/>
      </c>
      <c r="I301" s="31" t="s">
        <v>52</v>
      </c>
      <c r="K301" s="16">
        <f>S300</f>
        <v>0</v>
      </c>
      <c r="L301" s="16"/>
      <c r="M301" s="16"/>
      <c r="N301" s="16"/>
      <c r="O301" s="16"/>
      <c r="P301" s="16">
        <f>O300-P300</f>
        <v>0</v>
      </c>
      <c r="Q301" s="17" t="s">
        <v>1</v>
      </c>
      <c r="R301" s="16" t="str">
        <f>CONCATENATE(B301,Q301)</f>
        <v>B</v>
      </c>
      <c r="S301" s="16"/>
    </row>
    <row r="302" spans="1:19" ht="15.6" x14ac:dyDescent="0.25">
      <c r="A302" s="185"/>
      <c r="B302" s="25"/>
      <c r="C302" s="21" t="str">
        <f>+CONCATENATE(I302," ",G302)</f>
        <v xml:space="preserve">c) </v>
      </c>
      <c r="D302" s="22"/>
      <c r="G302" s="34" t="str">
        <f>IF(J300="FIN","",LOOKUP(I299,DATOS!A:A,DATOS!L:L))</f>
        <v/>
      </c>
      <c r="I302" s="31" t="s">
        <v>51</v>
      </c>
      <c r="K302" s="16"/>
      <c r="L302" s="16"/>
      <c r="M302" s="16"/>
      <c r="N302" s="16"/>
      <c r="O302" s="16"/>
      <c r="P302" s="16"/>
      <c r="Q302" s="17" t="s">
        <v>2</v>
      </c>
      <c r="R302" s="16" t="str">
        <f>CONCATENATE(B302,Q302)</f>
        <v>C</v>
      </c>
      <c r="S302" s="16"/>
    </row>
    <row r="303" spans="1:19" ht="15.6" x14ac:dyDescent="0.25">
      <c r="A303" s="185"/>
      <c r="B303" s="25"/>
      <c r="C303" s="21" t="str">
        <f>+CONCATENATE(I303," ",G303)</f>
        <v xml:space="preserve">d) </v>
      </c>
      <c r="D303" s="22"/>
      <c r="G303" s="34" t="str">
        <f>IF(J300="FIN","",LOOKUP(I299,DATOS!A:A,DATOS!M:M))</f>
        <v/>
      </c>
      <c r="I303" s="31" t="s">
        <v>43</v>
      </c>
      <c r="K303" s="16"/>
      <c r="L303" s="16"/>
      <c r="M303" s="16"/>
      <c r="N303" s="16"/>
      <c r="O303" s="16"/>
      <c r="P303" s="16"/>
      <c r="Q303" s="17" t="s">
        <v>3</v>
      </c>
      <c r="R303" s="16" t="str">
        <f>CONCATENATE(B303,Q303)</f>
        <v>D</v>
      </c>
      <c r="S303" s="16"/>
    </row>
    <row r="304" spans="1:19" ht="15.6" x14ac:dyDescent="0.25">
      <c r="A304" s="9"/>
      <c r="B304" s="26"/>
      <c r="C304" s="23"/>
      <c r="D304" s="24"/>
      <c r="J304" s="15"/>
    </row>
    <row r="305" spans="1:19" ht="15.6" x14ac:dyDescent="0.25">
      <c r="A305" s="9"/>
      <c r="B305" s="27"/>
      <c r="C305" s="19" t="str">
        <f>+CONCATENATE(K305,".- ",G305)</f>
        <v xml:space="preserve">51.- </v>
      </c>
      <c r="D305" s="20"/>
      <c r="E305" s="9"/>
      <c r="F305" s="9"/>
      <c r="G305" s="36" t="str">
        <f>IF(J306="FIN","",LOOKUP(I305,DATOS!A:A,DATOS!G:G))</f>
        <v/>
      </c>
      <c r="H305" s="36">
        <f>IF(J306="FIN",0,LOOKUP(I305,DATOS!A:A,DATOS!N:N))</f>
        <v>0</v>
      </c>
      <c r="I305" s="31">
        <f>+I299+1</f>
        <v>644</v>
      </c>
      <c r="J305" s="56">
        <f>IF(LOOKUP(I305,DATOS!A:A,DATOS!C:C)=0,J299,(LOOKUP(I305,DATOS!A:A,DATOS!C:C)))</f>
        <v>12</v>
      </c>
      <c r="K305" s="18">
        <f>+K299+1</f>
        <v>51</v>
      </c>
      <c r="L305" s="16" t="s">
        <v>31</v>
      </c>
      <c r="M305" s="16" t="s">
        <v>32</v>
      </c>
      <c r="N305" s="16" t="s">
        <v>37</v>
      </c>
      <c r="O305" s="16" t="s">
        <v>33</v>
      </c>
      <c r="P305" s="16" t="s">
        <v>34</v>
      </c>
      <c r="Q305" s="16" t="s">
        <v>35</v>
      </c>
      <c r="R305" s="16" t="str">
        <f>CONCATENATE("X",H305)</f>
        <v>X0</v>
      </c>
      <c r="S305" s="16" t="s">
        <v>36</v>
      </c>
    </row>
    <row r="306" spans="1:19" ht="15.6" x14ac:dyDescent="0.25">
      <c r="A306" s="185">
        <f>IF($E$2="X",0,IF(K307&gt;2,H305,K307))</f>
        <v>0</v>
      </c>
      <c r="B306" s="25"/>
      <c r="C306" s="21" t="str">
        <f>+CONCATENATE(I306," ",G306)</f>
        <v xml:space="preserve">a) </v>
      </c>
      <c r="D306" s="22"/>
      <c r="G306" s="34" t="str">
        <f>IF(J306="FIN","",LOOKUP(I305,DATOS!A:A,DATOS!J:J))</f>
        <v/>
      </c>
      <c r="I306" s="31" t="s">
        <v>53</v>
      </c>
      <c r="J306" s="37" t="str">
        <f>IF(J300="FIN","FIN",IF(J305=J299,"","FIN"))</f>
        <v>FIN</v>
      </c>
      <c r="K306" s="16" t="s">
        <v>5</v>
      </c>
      <c r="L306" s="16">
        <f>IF(M306&gt;0,0,P306)</f>
        <v>0</v>
      </c>
      <c r="M306" s="16">
        <f>IF(P307&gt;0,1,0)</f>
        <v>0</v>
      </c>
      <c r="N306" s="16">
        <f>IF(M306=1,-1/COUNTA(Q306:Q309),0)</f>
        <v>0</v>
      </c>
      <c r="O306" s="16">
        <f>COUNTA(B306:B309)</f>
        <v>0</v>
      </c>
      <c r="P306" s="16">
        <f>COUNTIF(R306:R309,R305)</f>
        <v>0</v>
      </c>
      <c r="Q306" s="17" t="s">
        <v>0</v>
      </c>
      <c r="R306" s="16" t="str">
        <f>CONCATENATE(B306,Q306)</f>
        <v>A</v>
      </c>
      <c r="S306" s="16">
        <f>IF(P306&gt;0,P306+O306,O306*3)</f>
        <v>0</v>
      </c>
    </row>
    <row r="307" spans="1:19" ht="15.6" x14ac:dyDescent="0.25">
      <c r="A307" s="185"/>
      <c r="B307" s="25"/>
      <c r="C307" s="21" t="str">
        <f>+CONCATENATE(I307," ",G307)</f>
        <v xml:space="preserve">b) </v>
      </c>
      <c r="D307" s="22"/>
      <c r="G307" s="34" t="str">
        <f>IF(J306="FIN","",LOOKUP(I305,DATOS!A:A,DATOS!K:K))</f>
        <v/>
      </c>
      <c r="I307" s="31" t="s">
        <v>52</v>
      </c>
      <c r="K307" s="16">
        <f>S306</f>
        <v>0</v>
      </c>
      <c r="L307" s="16"/>
      <c r="M307" s="16"/>
      <c r="N307" s="16"/>
      <c r="O307" s="16"/>
      <c r="P307" s="16">
        <f>O306-P306</f>
        <v>0</v>
      </c>
      <c r="Q307" s="17" t="s">
        <v>1</v>
      </c>
      <c r="R307" s="16" t="str">
        <f>CONCATENATE(B307,Q307)</f>
        <v>B</v>
      </c>
      <c r="S307" s="16"/>
    </row>
    <row r="308" spans="1:19" ht="15.6" x14ac:dyDescent="0.25">
      <c r="A308" s="185"/>
      <c r="B308" s="25"/>
      <c r="C308" s="21" t="str">
        <f>+CONCATENATE(I308," ",G308)</f>
        <v xml:space="preserve">c) </v>
      </c>
      <c r="D308" s="22"/>
      <c r="G308" s="34" t="str">
        <f>IF(J306="FIN","",LOOKUP(I305,DATOS!A:A,DATOS!L:L))</f>
        <v/>
      </c>
      <c r="I308" s="31" t="s">
        <v>51</v>
      </c>
      <c r="K308" s="16"/>
      <c r="L308" s="16"/>
      <c r="M308" s="16"/>
      <c r="N308" s="16"/>
      <c r="O308" s="16"/>
      <c r="P308" s="16"/>
      <c r="Q308" s="17" t="s">
        <v>2</v>
      </c>
      <c r="R308" s="16" t="str">
        <f>CONCATENATE(B308,Q308)</f>
        <v>C</v>
      </c>
      <c r="S308" s="16"/>
    </row>
    <row r="309" spans="1:19" ht="15.6" x14ac:dyDescent="0.25">
      <c r="A309" s="185"/>
      <c r="B309" s="25"/>
      <c r="C309" s="21" t="str">
        <f>+CONCATENATE(I309," ",G309)</f>
        <v xml:space="preserve">d) </v>
      </c>
      <c r="D309" s="22"/>
      <c r="G309" s="34" t="str">
        <f>IF(J306="FIN","",LOOKUP(I305,DATOS!A:A,DATOS!M:M))</f>
        <v/>
      </c>
      <c r="I309" s="31" t="s">
        <v>43</v>
      </c>
      <c r="K309" s="16"/>
      <c r="L309" s="16"/>
      <c r="M309" s="16"/>
      <c r="N309" s="16"/>
      <c r="O309" s="16"/>
      <c r="P309" s="16"/>
      <c r="Q309" s="17" t="s">
        <v>3</v>
      </c>
      <c r="R309" s="16" t="str">
        <f>CONCATENATE(B309,Q309)</f>
        <v>D</v>
      </c>
      <c r="S309" s="16"/>
    </row>
    <row r="310" spans="1:19" ht="15.6" x14ac:dyDescent="0.25">
      <c r="A310" s="9"/>
      <c r="B310" s="26"/>
      <c r="C310" s="23"/>
      <c r="D310" s="24"/>
      <c r="J310" s="15"/>
    </row>
    <row r="311" spans="1:19" ht="15.6" x14ac:dyDescent="0.25">
      <c r="A311" s="9"/>
      <c r="B311" s="27"/>
      <c r="C311" s="19" t="str">
        <f>+CONCATENATE(K311,".- ",G311)</f>
        <v xml:space="preserve">52.- </v>
      </c>
      <c r="D311" s="20"/>
      <c r="E311" s="9"/>
      <c r="F311" s="9"/>
      <c r="G311" s="36" t="str">
        <f>IF(J312="FIN","",LOOKUP(I311,DATOS!A:A,DATOS!G:G))</f>
        <v/>
      </c>
      <c r="H311" s="36">
        <f>IF(J312="FIN",0,LOOKUP(I311,DATOS!A:A,DATOS!N:N))</f>
        <v>0</v>
      </c>
      <c r="I311" s="31">
        <f>+I305+1</f>
        <v>645</v>
      </c>
      <c r="J311" s="56">
        <f>IF(LOOKUP(I311,DATOS!A:A,DATOS!C:C)=0,J305,(LOOKUP(I311,DATOS!A:A,DATOS!C:C)))</f>
        <v>12</v>
      </c>
      <c r="K311" s="18">
        <f>+K305+1</f>
        <v>52</v>
      </c>
      <c r="L311" s="16" t="s">
        <v>31</v>
      </c>
      <c r="M311" s="16" t="s">
        <v>32</v>
      </c>
      <c r="N311" s="16" t="s">
        <v>37</v>
      </c>
      <c r="O311" s="16" t="s">
        <v>33</v>
      </c>
      <c r="P311" s="16" t="s">
        <v>34</v>
      </c>
      <c r="Q311" s="16" t="s">
        <v>35</v>
      </c>
      <c r="R311" s="16" t="str">
        <f>CONCATENATE("X",H311)</f>
        <v>X0</v>
      </c>
      <c r="S311" s="16" t="s">
        <v>36</v>
      </c>
    </row>
    <row r="312" spans="1:19" ht="15.6" x14ac:dyDescent="0.25">
      <c r="A312" s="185">
        <f>IF($E$2="X",0,IF(K313&gt;2,H311,K313))</f>
        <v>0</v>
      </c>
      <c r="B312" s="25"/>
      <c r="C312" s="21" t="str">
        <f>+CONCATENATE(I312," ",G312)</f>
        <v xml:space="preserve">a) </v>
      </c>
      <c r="D312" s="22"/>
      <c r="G312" s="34" t="str">
        <f>IF(J312="FIN","",LOOKUP(I311,DATOS!A:A,DATOS!J:J))</f>
        <v/>
      </c>
      <c r="I312" s="31" t="s">
        <v>53</v>
      </c>
      <c r="J312" s="37" t="str">
        <f>IF(J306="FIN","FIN",IF(J311=J305,"","FIN"))</f>
        <v>FIN</v>
      </c>
      <c r="K312" s="16" t="s">
        <v>5</v>
      </c>
      <c r="L312" s="16">
        <f>IF(M312&gt;0,0,P312)</f>
        <v>0</v>
      </c>
      <c r="M312" s="16">
        <f>IF(P313&gt;0,1,0)</f>
        <v>0</v>
      </c>
      <c r="N312" s="16">
        <f>IF(M312=1,-1/COUNTA(Q312:Q315),0)</f>
        <v>0</v>
      </c>
      <c r="O312" s="16">
        <f>COUNTA(B312:B315)</f>
        <v>0</v>
      </c>
      <c r="P312" s="16">
        <f>COUNTIF(R312:R315,R311)</f>
        <v>0</v>
      </c>
      <c r="Q312" s="17" t="s">
        <v>0</v>
      </c>
      <c r="R312" s="16" t="str">
        <f>CONCATENATE(B312,Q312)</f>
        <v>A</v>
      </c>
      <c r="S312" s="16">
        <f>IF(P312&gt;0,P312+O312,O312*3)</f>
        <v>0</v>
      </c>
    </row>
    <row r="313" spans="1:19" ht="15.6" x14ac:dyDescent="0.25">
      <c r="A313" s="185"/>
      <c r="B313" s="25"/>
      <c r="C313" s="21" t="str">
        <f>+CONCATENATE(I313," ",G313)</f>
        <v xml:space="preserve">b) </v>
      </c>
      <c r="D313" s="22"/>
      <c r="G313" s="34" t="str">
        <f>IF(J312="FIN","",LOOKUP(I311,DATOS!A:A,DATOS!K:K))</f>
        <v/>
      </c>
      <c r="I313" s="31" t="s">
        <v>52</v>
      </c>
      <c r="K313" s="16">
        <f>S312</f>
        <v>0</v>
      </c>
      <c r="L313" s="16"/>
      <c r="M313" s="16"/>
      <c r="N313" s="16"/>
      <c r="O313" s="16"/>
      <c r="P313" s="16">
        <f>O312-P312</f>
        <v>0</v>
      </c>
      <c r="Q313" s="17" t="s">
        <v>1</v>
      </c>
      <c r="R313" s="16" t="str">
        <f>CONCATENATE(B313,Q313)</f>
        <v>B</v>
      </c>
      <c r="S313" s="16"/>
    </row>
    <row r="314" spans="1:19" ht="15.6" x14ac:dyDescent="0.25">
      <c r="A314" s="185"/>
      <c r="B314" s="25"/>
      <c r="C314" s="21" t="str">
        <f>+CONCATENATE(I314," ",G314)</f>
        <v xml:space="preserve">c) </v>
      </c>
      <c r="D314" s="22"/>
      <c r="G314" s="34" t="str">
        <f>IF(J312="FIN","",LOOKUP(I311,DATOS!A:A,DATOS!L:L))</f>
        <v/>
      </c>
      <c r="I314" s="31" t="s">
        <v>51</v>
      </c>
      <c r="K314" s="16"/>
      <c r="L314" s="16"/>
      <c r="M314" s="16"/>
      <c r="N314" s="16"/>
      <c r="O314" s="16"/>
      <c r="P314" s="16"/>
      <c r="Q314" s="17" t="s">
        <v>2</v>
      </c>
      <c r="R314" s="16" t="str">
        <f>CONCATENATE(B314,Q314)</f>
        <v>C</v>
      </c>
      <c r="S314" s="16"/>
    </row>
    <row r="315" spans="1:19" ht="15.6" x14ac:dyDescent="0.25">
      <c r="A315" s="185"/>
      <c r="B315" s="25"/>
      <c r="C315" s="21" t="str">
        <f>+CONCATENATE(I315," ",G315)</f>
        <v xml:space="preserve">d) </v>
      </c>
      <c r="D315" s="22"/>
      <c r="G315" s="34" t="str">
        <f>IF(J312="FIN","",LOOKUP(I311,DATOS!A:A,DATOS!M:M))</f>
        <v/>
      </c>
      <c r="I315" s="31" t="s">
        <v>43</v>
      </c>
      <c r="K315" s="16"/>
      <c r="L315" s="16"/>
      <c r="M315" s="16"/>
      <c r="N315" s="16"/>
      <c r="O315" s="16"/>
      <c r="P315" s="16"/>
      <c r="Q315" s="17" t="s">
        <v>3</v>
      </c>
      <c r="R315" s="16" t="str">
        <f>CONCATENATE(B315,Q315)</f>
        <v>D</v>
      </c>
      <c r="S315" s="16"/>
    </row>
    <row r="316" spans="1:19" ht="15.6" x14ac:dyDescent="0.25">
      <c r="A316" s="9"/>
      <c r="B316" s="26"/>
      <c r="C316" s="23"/>
      <c r="D316" s="24"/>
      <c r="J316" s="15"/>
    </row>
    <row r="317" spans="1:19" ht="15.6" x14ac:dyDescent="0.25">
      <c r="A317" s="9"/>
      <c r="B317" s="27"/>
      <c r="C317" s="19" t="str">
        <f>+CONCATENATE(K317,".- ",G317)</f>
        <v xml:space="preserve">53.- </v>
      </c>
      <c r="D317" s="20"/>
      <c r="E317" s="9"/>
      <c r="F317" s="9"/>
      <c r="G317" s="36" t="str">
        <f>IF(J318="FIN","",LOOKUP(I317,DATOS!A:A,DATOS!G:G))</f>
        <v/>
      </c>
      <c r="H317" s="36">
        <f>IF(J318="FIN",0,LOOKUP(I317,DATOS!A:A,DATOS!N:N))</f>
        <v>0</v>
      </c>
      <c r="I317" s="31">
        <f>+I311+1</f>
        <v>646</v>
      </c>
      <c r="J317" s="56">
        <f>IF(LOOKUP(I317,DATOS!A:A,DATOS!C:C)=0,J311,(LOOKUP(I317,DATOS!A:A,DATOS!C:C)))</f>
        <v>12</v>
      </c>
      <c r="K317" s="18">
        <f>+K311+1</f>
        <v>53</v>
      </c>
      <c r="L317" s="16" t="s">
        <v>31</v>
      </c>
      <c r="M317" s="16" t="s">
        <v>32</v>
      </c>
      <c r="N317" s="16" t="s">
        <v>37</v>
      </c>
      <c r="O317" s="16" t="s">
        <v>33</v>
      </c>
      <c r="P317" s="16" t="s">
        <v>34</v>
      </c>
      <c r="Q317" s="16" t="s">
        <v>35</v>
      </c>
      <c r="R317" s="16" t="str">
        <f>CONCATENATE("X",H317)</f>
        <v>X0</v>
      </c>
      <c r="S317" s="16" t="s">
        <v>36</v>
      </c>
    </row>
    <row r="318" spans="1:19" ht="15.6" x14ac:dyDescent="0.25">
      <c r="A318" s="185">
        <f>IF($E$2="X",0,IF(K319&gt;2,H317,K319))</f>
        <v>0</v>
      </c>
      <c r="B318" s="25"/>
      <c r="C318" s="21" t="str">
        <f>+CONCATENATE(I318," ",G318)</f>
        <v xml:space="preserve">a) </v>
      </c>
      <c r="D318" s="22"/>
      <c r="G318" s="34" t="str">
        <f>IF(J318="FIN","",LOOKUP(I317,DATOS!A:A,DATOS!J:J))</f>
        <v/>
      </c>
      <c r="I318" s="31" t="s">
        <v>53</v>
      </c>
      <c r="J318" s="37" t="str">
        <f>IF(J312="FIN","FIN",IF(J317=J311,"","FIN"))</f>
        <v>FIN</v>
      </c>
      <c r="K318" s="16" t="s">
        <v>5</v>
      </c>
      <c r="L318" s="16">
        <f>IF(M318&gt;0,0,P318)</f>
        <v>0</v>
      </c>
      <c r="M318" s="16">
        <f>IF(P319&gt;0,1,0)</f>
        <v>0</v>
      </c>
      <c r="N318" s="16">
        <f>IF(M318=1,-1/COUNTA(Q318:Q321),0)</f>
        <v>0</v>
      </c>
      <c r="O318" s="16">
        <f>COUNTA(B318:B321)</f>
        <v>0</v>
      </c>
      <c r="P318" s="16">
        <f>COUNTIF(R318:R321,R317)</f>
        <v>0</v>
      </c>
      <c r="Q318" s="17" t="s">
        <v>0</v>
      </c>
      <c r="R318" s="16" t="str">
        <f>CONCATENATE(B318,Q318)</f>
        <v>A</v>
      </c>
      <c r="S318" s="16">
        <f>IF(P318&gt;0,P318+O318,O318*3)</f>
        <v>0</v>
      </c>
    </row>
    <row r="319" spans="1:19" ht="15.6" x14ac:dyDescent="0.25">
      <c r="A319" s="185"/>
      <c r="B319" s="25"/>
      <c r="C319" s="21" t="str">
        <f>+CONCATENATE(I319," ",G319)</f>
        <v xml:space="preserve">b) </v>
      </c>
      <c r="D319" s="22"/>
      <c r="G319" s="34" t="str">
        <f>IF(J318="FIN","",LOOKUP(I317,DATOS!A:A,DATOS!K:K))</f>
        <v/>
      </c>
      <c r="I319" s="31" t="s">
        <v>52</v>
      </c>
      <c r="K319" s="16">
        <f>S318</f>
        <v>0</v>
      </c>
      <c r="L319" s="16"/>
      <c r="M319" s="16"/>
      <c r="N319" s="16"/>
      <c r="O319" s="16"/>
      <c r="P319" s="16">
        <f>O318-P318</f>
        <v>0</v>
      </c>
      <c r="Q319" s="17" t="s">
        <v>1</v>
      </c>
      <c r="R319" s="16" t="str">
        <f>CONCATENATE(B319,Q319)</f>
        <v>B</v>
      </c>
      <c r="S319" s="16"/>
    </row>
    <row r="320" spans="1:19" ht="15.6" x14ac:dyDescent="0.25">
      <c r="A320" s="185"/>
      <c r="B320" s="25"/>
      <c r="C320" s="21" t="str">
        <f>+CONCATENATE(I320," ",G320)</f>
        <v xml:space="preserve">c) </v>
      </c>
      <c r="D320" s="22"/>
      <c r="G320" s="34" t="str">
        <f>IF(J318="FIN","",LOOKUP(I317,DATOS!A:A,DATOS!L:L))</f>
        <v/>
      </c>
      <c r="I320" s="31" t="s">
        <v>51</v>
      </c>
      <c r="K320" s="16"/>
      <c r="L320" s="16"/>
      <c r="M320" s="16"/>
      <c r="N320" s="16"/>
      <c r="O320" s="16"/>
      <c r="P320" s="16"/>
      <c r="Q320" s="17" t="s">
        <v>2</v>
      </c>
      <c r="R320" s="16" t="str">
        <f>CONCATENATE(B320,Q320)</f>
        <v>C</v>
      </c>
      <c r="S320" s="16"/>
    </row>
    <row r="321" spans="1:19" ht="15.6" x14ac:dyDescent="0.25">
      <c r="A321" s="185"/>
      <c r="B321" s="25"/>
      <c r="C321" s="21" t="str">
        <f>+CONCATENATE(I321," ",G321)</f>
        <v xml:space="preserve">d) </v>
      </c>
      <c r="D321" s="22"/>
      <c r="G321" s="34" t="str">
        <f>IF(J318="FIN","",LOOKUP(I317,DATOS!A:A,DATOS!M:M))</f>
        <v/>
      </c>
      <c r="I321" s="31" t="s">
        <v>43</v>
      </c>
      <c r="K321" s="16"/>
      <c r="L321" s="16"/>
      <c r="M321" s="16"/>
      <c r="N321" s="16"/>
      <c r="O321" s="16"/>
      <c r="P321" s="16"/>
      <c r="Q321" s="17" t="s">
        <v>3</v>
      </c>
      <c r="R321" s="16" t="str">
        <f>CONCATENATE(B321,Q321)</f>
        <v>D</v>
      </c>
      <c r="S321" s="16"/>
    </row>
    <row r="322" spans="1:19" ht="15.6" x14ac:dyDescent="0.25">
      <c r="A322" s="9"/>
      <c r="B322" s="26"/>
      <c r="C322" s="23"/>
      <c r="D322" s="24"/>
      <c r="J322" s="15"/>
    </row>
    <row r="323" spans="1:19" ht="15.6" x14ac:dyDescent="0.25">
      <c r="A323" s="9"/>
      <c r="B323" s="27"/>
      <c r="C323" s="19" t="str">
        <f>+CONCATENATE(K323,".- ",G323)</f>
        <v xml:space="preserve">54.- </v>
      </c>
      <c r="D323" s="20"/>
      <c r="E323" s="9"/>
      <c r="F323" s="9"/>
      <c r="G323" s="36" t="str">
        <f>IF(J324="FIN","",LOOKUP(I323,DATOS!A:A,DATOS!G:G))</f>
        <v/>
      </c>
      <c r="H323" s="36">
        <f>IF(J324="FIN",0,LOOKUP(I323,DATOS!A:A,DATOS!N:N))</f>
        <v>0</v>
      </c>
      <c r="I323" s="31">
        <f>+I317+1</f>
        <v>647</v>
      </c>
      <c r="J323" s="56">
        <f>IF(LOOKUP(I323,DATOS!A:A,DATOS!C:C)=0,J317,(LOOKUP(I323,DATOS!A:A,DATOS!C:C)))</f>
        <v>12</v>
      </c>
      <c r="K323" s="18">
        <f>+K317+1</f>
        <v>54</v>
      </c>
      <c r="L323" s="16" t="s">
        <v>31</v>
      </c>
      <c r="M323" s="16" t="s">
        <v>32</v>
      </c>
      <c r="N323" s="16" t="s">
        <v>37</v>
      </c>
      <c r="O323" s="16" t="s">
        <v>33</v>
      </c>
      <c r="P323" s="16" t="s">
        <v>34</v>
      </c>
      <c r="Q323" s="16" t="s">
        <v>35</v>
      </c>
      <c r="R323" s="16" t="str">
        <f>CONCATENATE("X",H323)</f>
        <v>X0</v>
      </c>
      <c r="S323" s="16" t="s">
        <v>36</v>
      </c>
    </row>
    <row r="324" spans="1:19" ht="15.6" x14ac:dyDescent="0.25">
      <c r="A324" s="185">
        <f>IF($E$2="X",0,IF(K325&gt;2,H323,K325))</f>
        <v>0</v>
      </c>
      <c r="B324" s="25"/>
      <c r="C324" s="21" t="str">
        <f>+CONCATENATE(I324," ",G324)</f>
        <v xml:space="preserve">a) </v>
      </c>
      <c r="D324" s="22"/>
      <c r="G324" s="34" t="str">
        <f>IF(J324="FIN","",LOOKUP(I323,DATOS!A:A,DATOS!J:J))</f>
        <v/>
      </c>
      <c r="I324" s="31" t="s">
        <v>53</v>
      </c>
      <c r="J324" s="37" t="str">
        <f>IF(J318="FIN","FIN",IF(J323=J317,"","FIN"))</f>
        <v>FIN</v>
      </c>
      <c r="K324" s="16" t="s">
        <v>5</v>
      </c>
      <c r="L324" s="16">
        <f>IF(M324&gt;0,0,P324)</f>
        <v>0</v>
      </c>
      <c r="M324" s="16">
        <f>IF(P325&gt;0,1,0)</f>
        <v>0</v>
      </c>
      <c r="N324" s="16">
        <f>IF(M324=1,-1/COUNTA(Q324:Q327),0)</f>
        <v>0</v>
      </c>
      <c r="O324" s="16">
        <f>COUNTA(B324:B327)</f>
        <v>0</v>
      </c>
      <c r="P324" s="16">
        <f>COUNTIF(R324:R327,R323)</f>
        <v>0</v>
      </c>
      <c r="Q324" s="17" t="s">
        <v>0</v>
      </c>
      <c r="R324" s="16" t="str">
        <f>CONCATENATE(B324,Q324)</f>
        <v>A</v>
      </c>
      <c r="S324" s="16">
        <f>IF(P324&gt;0,P324+O324,O324*3)</f>
        <v>0</v>
      </c>
    </row>
    <row r="325" spans="1:19" ht="15.6" x14ac:dyDescent="0.25">
      <c r="A325" s="185"/>
      <c r="B325" s="25"/>
      <c r="C325" s="21" t="str">
        <f>+CONCATENATE(I325," ",G325)</f>
        <v xml:space="preserve">b) </v>
      </c>
      <c r="D325" s="22"/>
      <c r="G325" s="34" t="str">
        <f>IF(J324="FIN","",LOOKUP(I323,DATOS!A:A,DATOS!K:K))</f>
        <v/>
      </c>
      <c r="I325" s="31" t="s">
        <v>52</v>
      </c>
      <c r="K325" s="16">
        <f>S324</f>
        <v>0</v>
      </c>
      <c r="L325" s="16"/>
      <c r="M325" s="16"/>
      <c r="N325" s="16"/>
      <c r="O325" s="16"/>
      <c r="P325" s="16">
        <f>O324-P324</f>
        <v>0</v>
      </c>
      <c r="Q325" s="17" t="s">
        <v>1</v>
      </c>
      <c r="R325" s="16" t="str">
        <f>CONCATENATE(B325,Q325)</f>
        <v>B</v>
      </c>
      <c r="S325" s="16"/>
    </row>
    <row r="326" spans="1:19" ht="15.6" x14ac:dyDescent="0.25">
      <c r="A326" s="185"/>
      <c r="B326" s="25"/>
      <c r="C326" s="21" t="str">
        <f>+CONCATENATE(I326," ",G326)</f>
        <v xml:space="preserve">c) </v>
      </c>
      <c r="D326" s="22"/>
      <c r="G326" s="34" t="str">
        <f>IF(J324="FIN","",LOOKUP(I323,DATOS!A:A,DATOS!L:L))</f>
        <v/>
      </c>
      <c r="I326" s="31" t="s">
        <v>51</v>
      </c>
      <c r="K326" s="16"/>
      <c r="L326" s="16"/>
      <c r="M326" s="16"/>
      <c r="N326" s="16"/>
      <c r="O326" s="16"/>
      <c r="P326" s="16"/>
      <c r="Q326" s="17" t="s">
        <v>2</v>
      </c>
      <c r="R326" s="16" t="str">
        <f>CONCATENATE(B326,Q326)</f>
        <v>C</v>
      </c>
      <c r="S326" s="16"/>
    </row>
    <row r="327" spans="1:19" ht="15.6" x14ac:dyDescent="0.25">
      <c r="A327" s="185"/>
      <c r="B327" s="25"/>
      <c r="C327" s="21" t="str">
        <f>+CONCATENATE(I327," ",G327)</f>
        <v xml:space="preserve">d) </v>
      </c>
      <c r="D327" s="22"/>
      <c r="G327" s="34" t="str">
        <f>IF(J324="FIN","",LOOKUP(I323,DATOS!A:A,DATOS!M:M))</f>
        <v/>
      </c>
      <c r="I327" s="31" t="s">
        <v>43</v>
      </c>
      <c r="K327" s="16"/>
      <c r="L327" s="16"/>
      <c r="M327" s="16"/>
      <c r="N327" s="16"/>
      <c r="O327" s="16"/>
      <c r="P327" s="16"/>
      <c r="Q327" s="17" t="s">
        <v>3</v>
      </c>
      <c r="R327" s="16" t="str">
        <f>CONCATENATE(B327,Q327)</f>
        <v>D</v>
      </c>
      <c r="S327" s="16"/>
    </row>
    <row r="328" spans="1:19" ht="15.6" x14ac:dyDescent="0.25">
      <c r="A328" s="9"/>
      <c r="B328" s="26"/>
      <c r="C328" s="23"/>
      <c r="D328" s="24"/>
      <c r="J328" s="15"/>
    </row>
    <row r="329" spans="1:19" ht="15.6" x14ac:dyDescent="0.25">
      <c r="A329" s="9"/>
      <c r="B329" s="27"/>
      <c r="C329" s="19" t="str">
        <f>+CONCATENATE(K329,".- ",G329)</f>
        <v xml:space="preserve">55.- </v>
      </c>
      <c r="D329" s="20"/>
      <c r="E329" s="9"/>
      <c r="F329" s="9"/>
      <c r="G329" s="36" t="str">
        <f>IF(J330="FIN","",LOOKUP(I329,DATOS!A:A,DATOS!G:G))</f>
        <v/>
      </c>
      <c r="H329" s="36">
        <f>IF(J330="FIN",0,LOOKUP(I329,DATOS!A:A,DATOS!N:N))</f>
        <v>0</v>
      </c>
      <c r="I329" s="31">
        <f>+I323+1</f>
        <v>648</v>
      </c>
      <c r="J329" s="56">
        <f>IF(LOOKUP(I329,DATOS!A:A,DATOS!C:C)=0,J323,(LOOKUP(I329,DATOS!A:A,DATOS!C:C)))</f>
        <v>12</v>
      </c>
      <c r="K329" s="18">
        <f>+K323+1</f>
        <v>55</v>
      </c>
      <c r="L329" s="16" t="s">
        <v>31</v>
      </c>
      <c r="M329" s="16" t="s">
        <v>32</v>
      </c>
      <c r="N329" s="16" t="s">
        <v>37</v>
      </c>
      <c r="O329" s="16" t="s">
        <v>33</v>
      </c>
      <c r="P329" s="16" t="s">
        <v>34</v>
      </c>
      <c r="Q329" s="16" t="s">
        <v>35</v>
      </c>
      <c r="R329" s="16" t="str">
        <f>CONCATENATE("X",H329)</f>
        <v>X0</v>
      </c>
      <c r="S329" s="16" t="s">
        <v>36</v>
      </c>
    </row>
    <row r="330" spans="1:19" ht="15.6" x14ac:dyDescent="0.25">
      <c r="A330" s="185">
        <f>IF($E$2="X",0,IF(K331&gt;2,H329,K331))</f>
        <v>0</v>
      </c>
      <c r="B330" s="25"/>
      <c r="C330" s="21" t="str">
        <f>+CONCATENATE(I330," ",G330)</f>
        <v xml:space="preserve">a) </v>
      </c>
      <c r="D330" s="22"/>
      <c r="G330" s="34" t="str">
        <f>IF(J330="FIN","",LOOKUP(I329,DATOS!A:A,DATOS!J:J))</f>
        <v/>
      </c>
      <c r="I330" s="31" t="s">
        <v>53</v>
      </c>
      <c r="J330" s="37" t="str">
        <f>IF(J324="FIN","FIN",IF(J329=J323,"","FIN"))</f>
        <v>FIN</v>
      </c>
      <c r="K330" s="16" t="s">
        <v>5</v>
      </c>
      <c r="L330" s="16">
        <f>IF(M330&gt;0,0,P330)</f>
        <v>0</v>
      </c>
      <c r="M330" s="16">
        <f>IF(P331&gt;0,1,0)</f>
        <v>0</v>
      </c>
      <c r="N330" s="16">
        <f>IF(M330=1,-1/COUNTA(Q330:Q333),0)</f>
        <v>0</v>
      </c>
      <c r="O330" s="16">
        <f>COUNTA(B330:B333)</f>
        <v>0</v>
      </c>
      <c r="P330" s="16">
        <f>COUNTIF(R330:R333,R329)</f>
        <v>0</v>
      </c>
      <c r="Q330" s="17" t="s">
        <v>0</v>
      </c>
      <c r="R330" s="16" t="str">
        <f>CONCATENATE(B330,Q330)</f>
        <v>A</v>
      </c>
      <c r="S330" s="16">
        <f>IF(P330&gt;0,P330+O330,O330*3)</f>
        <v>0</v>
      </c>
    </row>
    <row r="331" spans="1:19" ht="15.6" x14ac:dyDescent="0.25">
      <c r="A331" s="185"/>
      <c r="B331" s="25"/>
      <c r="C331" s="21" t="str">
        <f>+CONCATENATE(I331," ",G331)</f>
        <v xml:space="preserve">b) </v>
      </c>
      <c r="D331" s="22"/>
      <c r="G331" s="34" t="str">
        <f>IF(J330="FIN","",LOOKUP(I329,DATOS!A:A,DATOS!K:K))</f>
        <v/>
      </c>
      <c r="I331" s="31" t="s">
        <v>52</v>
      </c>
      <c r="K331" s="16">
        <f>S330</f>
        <v>0</v>
      </c>
      <c r="L331" s="16"/>
      <c r="M331" s="16"/>
      <c r="N331" s="16"/>
      <c r="O331" s="16"/>
      <c r="P331" s="16">
        <f>O330-P330</f>
        <v>0</v>
      </c>
      <c r="Q331" s="17" t="s">
        <v>1</v>
      </c>
      <c r="R331" s="16" t="str">
        <f>CONCATENATE(B331,Q331)</f>
        <v>B</v>
      </c>
      <c r="S331" s="16"/>
    </row>
    <row r="332" spans="1:19" ht="15.6" x14ac:dyDescent="0.25">
      <c r="A332" s="185"/>
      <c r="B332" s="25"/>
      <c r="C332" s="21" t="str">
        <f>+CONCATENATE(I332," ",G332)</f>
        <v xml:space="preserve">c) </v>
      </c>
      <c r="D332" s="22"/>
      <c r="G332" s="34" t="str">
        <f>IF(J330="FIN","",LOOKUP(I329,DATOS!A:A,DATOS!L:L))</f>
        <v/>
      </c>
      <c r="I332" s="31" t="s">
        <v>51</v>
      </c>
      <c r="K332" s="16"/>
      <c r="L332" s="16"/>
      <c r="M332" s="16"/>
      <c r="N332" s="16"/>
      <c r="O332" s="16"/>
      <c r="P332" s="16"/>
      <c r="Q332" s="17" t="s">
        <v>2</v>
      </c>
      <c r="R332" s="16" t="str">
        <f>CONCATENATE(B332,Q332)</f>
        <v>C</v>
      </c>
      <c r="S332" s="16"/>
    </row>
    <row r="333" spans="1:19" ht="15.6" x14ac:dyDescent="0.25">
      <c r="A333" s="185"/>
      <c r="B333" s="25"/>
      <c r="C333" s="21" t="str">
        <f>+CONCATENATE(I333," ",G333)</f>
        <v xml:space="preserve">d) </v>
      </c>
      <c r="D333" s="22"/>
      <c r="G333" s="34" t="str">
        <f>IF(J330="FIN","",LOOKUP(I329,DATOS!A:A,DATOS!M:M))</f>
        <v/>
      </c>
      <c r="I333" s="31" t="s">
        <v>43</v>
      </c>
      <c r="K333" s="16"/>
      <c r="L333" s="16"/>
      <c r="M333" s="16"/>
      <c r="N333" s="16"/>
      <c r="O333" s="16"/>
      <c r="P333" s="16"/>
      <c r="Q333" s="17" t="s">
        <v>3</v>
      </c>
      <c r="R333" s="16" t="str">
        <f>CONCATENATE(B333,Q333)</f>
        <v>D</v>
      </c>
      <c r="S333" s="16"/>
    </row>
    <row r="334" spans="1:19" ht="15.6" x14ac:dyDescent="0.25">
      <c r="A334" s="9"/>
      <c r="B334" s="26"/>
      <c r="C334" s="23"/>
      <c r="D334" s="24"/>
      <c r="J334" s="15"/>
    </row>
    <row r="335" spans="1:19" ht="15.6" x14ac:dyDescent="0.25">
      <c r="A335" s="9"/>
      <c r="B335" s="27"/>
      <c r="C335" s="19" t="str">
        <f>+CONCATENATE(K335,".- ",G335)</f>
        <v xml:space="preserve">56.- </v>
      </c>
      <c r="D335" s="20"/>
      <c r="E335" s="9"/>
      <c r="F335" s="9"/>
      <c r="G335" s="36" t="str">
        <f>IF(J336="FIN","",LOOKUP(I335,DATOS!A:A,DATOS!G:G))</f>
        <v/>
      </c>
      <c r="H335" s="36">
        <f>IF(J336="FIN",0,LOOKUP(I335,DATOS!A:A,DATOS!N:N))</f>
        <v>0</v>
      </c>
      <c r="I335" s="31">
        <f>+I329+1</f>
        <v>649</v>
      </c>
      <c r="J335" s="56">
        <f>IF(LOOKUP(I335,DATOS!A:A,DATOS!C:C)=0,J329,(LOOKUP(I335,DATOS!A:A,DATOS!C:C)))</f>
        <v>12</v>
      </c>
      <c r="K335" s="18">
        <f>+K329+1</f>
        <v>56</v>
      </c>
      <c r="L335" s="16" t="s">
        <v>31</v>
      </c>
      <c r="M335" s="16" t="s">
        <v>32</v>
      </c>
      <c r="N335" s="16" t="s">
        <v>37</v>
      </c>
      <c r="O335" s="16" t="s">
        <v>33</v>
      </c>
      <c r="P335" s="16" t="s">
        <v>34</v>
      </c>
      <c r="Q335" s="16" t="s">
        <v>35</v>
      </c>
      <c r="R335" s="16" t="str">
        <f>CONCATENATE("X",H335)</f>
        <v>X0</v>
      </c>
      <c r="S335" s="16" t="s">
        <v>36</v>
      </c>
    </row>
    <row r="336" spans="1:19" ht="15.6" x14ac:dyDescent="0.25">
      <c r="A336" s="185">
        <f>IF($E$2="X",0,IF(K337&gt;2,H335,K337))</f>
        <v>0</v>
      </c>
      <c r="B336" s="25"/>
      <c r="C336" s="21" t="str">
        <f>+CONCATENATE(I336," ",G336)</f>
        <v xml:space="preserve">a) </v>
      </c>
      <c r="D336" s="22"/>
      <c r="G336" s="34" t="str">
        <f>IF(J336="FIN","",LOOKUP(I335,DATOS!A:A,DATOS!J:J))</f>
        <v/>
      </c>
      <c r="I336" s="31" t="s">
        <v>53</v>
      </c>
      <c r="J336" s="37" t="str">
        <f>IF(J330="FIN","FIN",IF(J335=J329,"","FIN"))</f>
        <v>FIN</v>
      </c>
      <c r="K336" s="16" t="s">
        <v>5</v>
      </c>
      <c r="L336" s="16">
        <f>IF(M336&gt;0,0,P336)</f>
        <v>0</v>
      </c>
      <c r="M336" s="16">
        <f>IF(P337&gt;0,1,0)</f>
        <v>0</v>
      </c>
      <c r="N336" s="16">
        <f>IF(M336=1,-1/COUNTA(Q336:Q339),0)</f>
        <v>0</v>
      </c>
      <c r="O336" s="16">
        <f>COUNTA(B336:B339)</f>
        <v>0</v>
      </c>
      <c r="P336" s="16">
        <f>COUNTIF(R336:R339,R335)</f>
        <v>0</v>
      </c>
      <c r="Q336" s="17" t="s">
        <v>0</v>
      </c>
      <c r="R336" s="16" t="str">
        <f>CONCATENATE(B336,Q336)</f>
        <v>A</v>
      </c>
      <c r="S336" s="16">
        <f>IF(P336&gt;0,P336+O336,O336*3)</f>
        <v>0</v>
      </c>
    </row>
    <row r="337" spans="1:19" ht="15.6" x14ac:dyDescent="0.25">
      <c r="A337" s="185"/>
      <c r="B337" s="25"/>
      <c r="C337" s="21" t="str">
        <f>+CONCATENATE(I337," ",G337)</f>
        <v xml:space="preserve">b) </v>
      </c>
      <c r="D337" s="22"/>
      <c r="G337" s="34" t="str">
        <f>IF(J336="FIN","",LOOKUP(I335,DATOS!A:A,DATOS!K:K))</f>
        <v/>
      </c>
      <c r="I337" s="31" t="s">
        <v>52</v>
      </c>
      <c r="K337" s="16">
        <f>S336</f>
        <v>0</v>
      </c>
      <c r="L337" s="16"/>
      <c r="M337" s="16"/>
      <c r="N337" s="16"/>
      <c r="O337" s="16"/>
      <c r="P337" s="16">
        <f>O336-P336</f>
        <v>0</v>
      </c>
      <c r="Q337" s="17" t="s">
        <v>1</v>
      </c>
      <c r="R337" s="16" t="str">
        <f>CONCATENATE(B337,Q337)</f>
        <v>B</v>
      </c>
      <c r="S337" s="16"/>
    </row>
    <row r="338" spans="1:19" ht="15.6" x14ac:dyDescent="0.25">
      <c r="A338" s="185"/>
      <c r="B338" s="25"/>
      <c r="C338" s="21" t="str">
        <f>+CONCATENATE(I338," ",G338)</f>
        <v xml:space="preserve">c) </v>
      </c>
      <c r="D338" s="22"/>
      <c r="G338" s="34" t="str">
        <f>IF(J336="FIN","",LOOKUP(I335,DATOS!A:A,DATOS!L:L))</f>
        <v/>
      </c>
      <c r="I338" s="31" t="s">
        <v>51</v>
      </c>
      <c r="K338" s="16"/>
      <c r="L338" s="16"/>
      <c r="M338" s="16"/>
      <c r="N338" s="16"/>
      <c r="O338" s="16"/>
      <c r="P338" s="16"/>
      <c r="Q338" s="17" t="s">
        <v>2</v>
      </c>
      <c r="R338" s="16" t="str">
        <f>CONCATENATE(B338,Q338)</f>
        <v>C</v>
      </c>
      <c r="S338" s="16"/>
    </row>
    <row r="339" spans="1:19" ht="15.6" x14ac:dyDescent="0.25">
      <c r="A339" s="185"/>
      <c r="B339" s="25"/>
      <c r="C339" s="21" t="str">
        <f>+CONCATENATE(I339," ",G339)</f>
        <v xml:space="preserve">d) </v>
      </c>
      <c r="D339" s="22"/>
      <c r="G339" s="34" t="str">
        <f>IF(J336="FIN","",LOOKUP(I335,DATOS!A:A,DATOS!M:M))</f>
        <v/>
      </c>
      <c r="I339" s="31" t="s">
        <v>43</v>
      </c>
      <c r="K339" s="16"/>
      <c r="L339" s="16"/>
      <c r="M339" s="16"/>
      <c r="N339" s="16"/>
      <c r="O339" s="16"/>
      <c r="P339" s="16"/>
      <c r="Q339" s="17" t="s">
        <v>3</v>
      </c>
      <c r="R339" s="16" t="str">
        <f>CONCATENATE(B339,Q339)</f>
        <v>D</v>
      </c>
      <c r="S339" s="16"/>
    </row>
    <row r="340" spans="1:19" ht="15.6" x14ac:dyDescent="0.25">
      <c r="A340" s="9"/>
      <c r="B340" s="26"/>
      <c r="C340" s="23"/>
      <c r="D340" s="24"/>
      <c r="J340" s="15"/>
    </row>
    <row r="341" spans="1:19" ht="15.6" x14ac:dyDescent="0.25">
      <c r="A341" s="9"/>
      <c r="B341" s="27"/>
      <c r="C341" s="19" t="str">
        <f>+CONCATENATE(K341,".- ",G341)</f>
        <v xml:space="preserve">57.- </v>
      </c>
      <c r="D341" s="20"/>
      <c r="E341" s="9"/>
      <c r="F341" s="9"/>
      <c r="G341" s="36" t="str">
        <f>IF(J342="FIN","",LOOKUP(I341,DATOS!A:A,DATOS!G:G))</f>
        <v/>
      </c>
      <c r="H341" s="36">
        <f>IF(J342="FIN",0,LOOKUP(I341,DATOS!A:A,DATOS!N:N))</f>
        <v>0</v>
      </c>
      <c r="I341" s="31">
        <f>+I335+1</f>
        <v>650</v>
      </c>
      <c r="J341" s="56">
        <f>IF(LOOKUP(I341,DATOS!A:A,DATOS!C:C)=0,J335,(LOOKUP(I341,DATOS!A:A,DATOS!C:C)))</f>
        <v>12</v>
      </c>
      <c r="K341" s="18">
        <f>+K335+1</f>
        <v>57</v>
      </c>
      <c r="L341" s="16" t="s">
        <v>31</v>
      </c>
      <c r="M341" s="16" t="s">
        <v>32</v>
      </c>
      <c r="N341" s="16" t="s">
        <v>37</v>
      </c>
      <c r="O341" s="16" t="s">
        <v>33</v>
      </c>
      <c r="P341" s="16" t="s">
        <v>34</v>
      </c>
      <c r="Q341" s="16" t="s">
        <v>35</v>
      </c>
      <c r="R341" s="16" t="str">
        <f>CONCATENATE("X",H341)</f>
        <v>X0</v>
      </c>
      <c r="S341" s="16" t="s">
        <v>36</v>
      </c>
    </row>
    <row r="342" spans="1:19" ht="15.6" x14ac:dyDescent="0.25">
      <c r="A342" s="185">
        <f>IF($E$2="X",0,IF(K343&gt;2,H341,K343))</f>
        <v>0</v>
      </c>
      <c r="B342" s="25"/>
      <c r="C342" s="21" t="str">
        <f>+CONCATENATE(I342," ",G342)</f>
        <v xml:space="preserve">a) </v>
      </c>
      <c r="D342" s="22"/>
      <c r="G342" s="34" t="str">
        <f>IF(J342="FIN","",LOOKUP(I341,DATOS!A:A,DATOS!J:J))</f>
        <v/>
      </c>
      <c r="I342" s="31" t="s">
        <v>53</v>
      </c>
      <c r="J342" s="37" t="str">
        <f>IF(J336="FIN","FIN",IF(J341=J335,"","FIN"))</f>
        <v>FIN</v>
      </c>
      <c r="K342" s="16" t="s">
        <v>5</v>
      </c>
      <c r="L342" s="16">
        <f>IF(M342&gt;0,0,P342)</f>
        <v>0</v>
      </c>
      <c r="M342" s="16">
        <f>IF(P343&gt;0,1,0)</f>
        <v>0</v>
      </c>
      <c r="N342" s="16">
        <f>IF(M342=1,-1/COUNTA(Q342:Q345),0)</f>
        <v>0</v>
      </c>
      <c r="O342" s="16">
        <f>COUNTA(B342:B345)</f>
        <v>0</v>
      </c>
      <c r="P342" s="16">
        <f>COUNTIF(R342:R345,R341)</f>
        <v>0</v>
      </c>
      <c r="Q342" s="17" t="s">
        <v>0</v>
      </c>
      <c r="R342" s="16" t="str">
        <f>CONCATENATE(B342,Q342)</f>
        <v>A</v>
      </c>
      <c r="S342" s="16">
        <f>IF(P342&gt;0,P342+O342,O342*3)</f>
        <v>0</v>
      </c>
    </row>
    <row r="343" spans="1:19" ht="15.6" x14ac:dyDescent="0.25">
      <c r="A343" s="185"/>
      <c r="B343" s="25"/>
      <c r="C343" s="21" t="str">
        <f>+CONCATENATE(I343," ",G343)</f>
        <v xml:space="preserve">b) </v>
      </c>
      <c r="D343" s="22"/>
      <c r="G343" s="34" t="str">
        <f>IF(J342="FIN","",LOOKUP(I341,DATOS!A:A,DATOS!K:K))</f>
        <v/>
      </c>
      <c r="I343" s="31" t="s">
        <v>52</v>
      </c>
      <c r="K343" s="16">
        <f>S342</f>
        <v>0</v>
      </c>
      <c r="L343" s="16"/>
      <c r="M343" s="16"/>
      <c r="N343" s="16"/>
      <c r="O343" s="16"/>
      <c r="P343" s="16">
        <f>O342-P342</f>
        <v>0</v>
      </c>
      <c r="Q343" s="17" t="s">
        <v>1</v>
      </c>
      <c r="R343" s="16" t="str">
        <f>CONCATENATE(B343,Q343)</f>
        <v>B</v>
      </c>
      <c r="S343" s="16"/>
    </row>
    <row r="344" spans="1:19" ht="15.6" x14ac:dyDescent="0.25">
      <c r="A344" s="185"/>
      <c r="B344" s="25"/>
      <c r="C344" s="21" t="str">
        <f>+CONCATENATE(I344," ",G344)</f>
        <v xml:space="preserve">c) </v>
      </c>
      <c r="D344" s="22"/>
      <c r="G344" s="34" t="str">
        <f>IF(J342="FIN","",LOOKUP(I341,DATOS!A:A,DATOS!L:L))</f>
        <v/>
      </c>
      <c r="I344" s="31" t="s">
        <v>51</v>
      </c>
      <c r="K344" s="16"/>
      <c r="L344" s="16"/>
      <c r="M344" s="16"/>
      <c r="N344" s="16"/>
      <c r="O344" s="16"/>
      <c r="P344" s="16"/>
      <c r="Q344" s="17" t="s">
        <v>2</v>
      </c>
      <c r="R344" s="16" t="str">
        <f>CONCATENATE(B344,Q344)</f>
        <v>C</v>
      </c>
      <c r="S344" s="16"/>
    </row>
    <row r="345" spans="1:19" ht="15.6" x14ac:dyDescent="0.25">
      <c r="A345" s="185"/>
      <c r="B345" s="25"/>
      <c r="C345" s="21" t="str">
        <f>+CONCATENATE(I345," ",G345)</f>
        <v xml:space="preserve">d) </v>
      </c>
      <c r="D345" s="22"/>
      <c r="G345" s="34" t="str">
        <f>IF(J342="FIN","",LOOKUP(I341,DATOS!A:A,DATOS!M:M))</f>
        <v/>
      </c>
      <c r="I345" s="31" t="s">
        <v>43</v>
      </c>
      <c r="K345" s="16"/>
      <c r="L345" s="16"/>
      <c r="M345" s="16"/>
      <c r="N345" s="16"/>
      <c r="O345" s="16"/>
      <c r="P345" s="16"/>
      <c r="Q345" s="17" t="s">
        <v>3</v>
      </c>
      <c r="R345" s="16" t="str">
        <f>CONCATENATE(B345,Q345)</f>
        <v>D</v>
      </c>
      <c r="S345" s="16"/>
    </row>
    <row r="346" spans="1:19" ht="15.6" x14ac:dyDescent="0.25">
      <c r="A346" s="9"/>
      <c r="B346" s="26"/>
      <c r="C346" s="23"/>
      <c r="D346" s="24"/>
      <c r="J346" s="15"/>
    </row>
    <row r="347" spans="1:19" ht="15.6" x14ac:dyDescent="0.25">
      <c r="A347" s="9"/>
      <c r="B347" s="27"/>
      <c r="C347" s="19" t="str">
        <f>+CONCATENATE(K347,".- ",G347)</f>
        <v xml:space="preserve">58.- </v>
      </c>
      <c r="D347" s="20"/>
      <c r="E347" s="9"/>
      <c r="F347" s="9"/>
      <c r="G347" s="36" t="str">
        <f>IF(J348="FIN","",LOOKUP(I347,DATOS!A:A,DATOS!G:G))</f>
        <v/>
      </c>
      <c r="H347" s="36">
        <f>IF(J348="FIN",0,LOOKUP(I347,DATOS!A:A,DATOS!N:N))</f>
        <v>0</v>
      </c>
      <c r="I347" s="31">
        <f>+I341+1</f>
        <v>651</v>
      </c>
      <c r="J347" s="56">
        <f>IF(LOOKUP(I347,DATOS!A:A,DATOS!C:C)=0,J341,(LOOKUP(I347,DATOS!A:A,DATOS!C:C)))</f>
        <v>12</v>
      </c>
      <c r="K347" s="18">
        <f>+K341+1</f>
        <v>58</v>
      </c>
      <c r="L347" s="16" t="s">
        <v>31</v>
      </c>
      <c r="M347" s="16" t="s">
        <v>32</v>
      </c>
      <c r="N347" s="16" t="s">
        <v>37</v>
      </c>
      <c r="O347" s="16" t="s">
        <v>33</v>
      </c>
      <c r="P347" s="16" t="s">
        <v>34</v>
      </c>
      <c r="Q347" s="16" t="s">
        <v>35</v>
      </c>
      <c r="R347" s="16" t="str">
        <f>CONCATENATE("X",H347)</f>
        <v>X0</v>
      </c>
      <c r="S347" s="16" t="s">
        <v>36</v>
      </c>
    </row>
    <row r="348" spans="1:19" ht="15.6" x14ac:dyDescent="0.25">
      <c r="A348" s="185">
        <f>IF($E$2="X",0,IF(K349&gt;2,H347,K349))</f>
        <v>0</v>
      </c>
      <c r="B348" s="25"/>
      <c r="C348" s="21" t="str">
        <f>+CONCATENATE(I348," ",G348)</f>
        <v xml:space="preserve">a) </v>
      </c>
      <c r="D348" s="22"/>
      <c r="G348" s="34" t="str">
        <f>IF(J348="FIN","",LOOKUP(I347,DATOS!A:A,DATOS!J:J))</f>
        <v/>
      </c>
      <c r="I348" s="31" t="s">
        <v>53</v>
      </c>
      <c r="J348" s="37" t="str">
        <f>IF(J342="FIN","FIN",IF(J347=J341,"","FIN"))</f>
        <v>FIN</v>
      </c>
      <c r="K348" s="16" t="s">
        <v>5</v>
      </c>
      <c r="L348" s="16">
        <f>IF(M348&gt;0,0,P348)</f>
        <v>0</v>
      </c>
      <c r="M348" s="16">
        <f>IF(P349&gt;0,1,0)</f>
        <v>0</v>
      </c>
      <c r="N348" s="16">
        <f>IF(M348=1,-1/COUNTA(Q348:Q351),0)</f>
        <v>0</v>
      </c>
      <c r="O348" s="16">
        <f>COUNTA(B348:B351)</f>
        <v>0</v>
      </c>
      <c r="P348" s="16">
        <f>COUNTIF(R348:R351,R347)</f>
        <v>0</v>
      </c>
      <c r="Q348" s="17" t="s">
        <v>0</v>
      </c>
      <c r="R348" s="16" t="str">
        <f>CONCATENATE(B348,Q348)</f>
        <v>A</v>
      </c>
      <c r="S348" s="16">
        <f>IF(P348&gt;0,P348+O348,O348*3)</f>
        <v>0</v>
      </c>
    </row>
    <row r="349" spans="1:19" ht="15.6" x14ac:dyDescent="0.25">
      <c r="A349" s="185"/>
      <c r="B349" s="25"/>
      <c r="C349" s="21" t="str">
        <f>+CONCATENATE(I349," ",G349)</f>
        <v xml:space="preserve">b) </v>
      </c>
      <c r="D349" s="22"/>
      <c r="G349" s="34" t="str">
        <f>IF(J348="FIN","",LOOKUP(I347,DATOS!A:A,DATOS!K:K))</f>
        <v/>
      </c>
      <c r="I349" s="31" t="s">
        <v>52</v>
      </c>
      <c r="K349" s="16">
        <f>S348</f>
        <v>0</v>
      </c>
      <c r="L349" s="16"/>
      <c r="M349" s="16"/>
      <c r="N349" s="16"/>
      <c r="O349" s="16"/>
      <c r="P349" s="16">
        <f>O348-P348</f>
        <v>0</v>
      </c>
      <c r="Q349" s="17" t="s">
        <v>1</v>
      </c>
      <c r="R349" s="16" t="str">
        <f>CONCATENATE(B349,Q349)</f>
        <v>B</v>
      </c>
      <c r="S349" s="16"/>
    </row>
    <row r="350" spans="1:19" ht="15.6" x14ac:dyDescent="0.25">
      <c r="A350" s="185"/>
      <c r="B350" s="25"/>
      <c r="C350" s="21" t="str">
        <f>+CONCATENATE(I350," ",G350)</f>
        <v xml:space="preserve">c) </v>
      </c>
      <c r="D350" s="22"/>
      <c r="G350" s="34" t="str">
        <f>IF(J348="FIN","",LOOKUP(I347,DATOS!A:A,DATOS!L:L))</f>
        <v/>
      </c>
      <c r="I350" s="31" t="s">
        <v>51</v>
      </c>
      <c r="K350" s="16"/>
      <c r="L350" s="16"/>
      <c r="M350" s="16"/>
      <c r="N350" s="16"/>
      <c r="O350" s="16"/>
      <c r="P350" s="16"/>
      <c r="Q350" s="17" t="s">
        <v>2</v>
      </c>
      <c r="R350" s="16" t="str">
        <f>CONCATENATE(B350,Q350)</f>
        <v>C</v>
      </c>
      <c r="S350" s="16"/>
    </row>
    <row r="351" spans="1:19" ht="15.6" x14ac:dyDescent="0.25">
      <c r="A351" s="185"/>
      <c r="B351" s="25"/>
      <c r="C351" s="21" t="str">
        <f>+CONCATENATE(I351," ",G351)</f>
        <v xml:space="preserve">d) </v>
      </c>
      <c r="D351" s="22"/>
      <c r="G351" s="34" t="str">
        <f>IF(J348="FIN","",LOOKUP(I347,DATOS!A:A,DATOS!M:M))</f>
        <v/>
      </c>
      <c r="I351" s="31" t="s">
        <v>43</v>
      </c>
      <c r="K351" s="16"/>
      <c r="L351" s="16"/>
      <c r="M351" s="16"/>
      <c r="N351" s="16"/>
      <c r="O351" s="16"/>
      <c r="P351" s="16"/>
      <c r="Q351" s="17" t="s">
        <v>3</v>
      </c>
      <c r="R351" s="16" t="str">
        <f>CONCATENATE(B351,Q351)</f>
        <v>D</v>
      </c>
      <c r="S351" s="16"/>
    </row>
    <row r="352" spans="1:19" ht="15.6" x14ac:dyDescent="0.25">
      <c r="A352" s="9"/>
      <c r="B352" s="26"/>
      <c r="C352" s="23"/>
      <c r="D352" s="24"/>
      <c r="J352" s="15"/>
    </row>
    <row r="353" spans="1:19" ht="15.6" x14ac:dyDescent="0.25">
      <c r="A353" s="9"/>
      <c r="B353" s="27"/>
      <c r="C353" s="19" t="str">
        <f>+CONCATENATE(K353,".- ",G353)</f>
        <v xml:space="preserve">59.- </v>
      </c>
      <c r="D353" s="20"/>
      <c r="E353" s="9"/>
      <c r="F353" s="9"/>
      <c r="G353" s="36" t="str">
        <f>IF(J354="FIN","",LOOKUP(I353,DATOS!A:A,DATOS!G:G))</f>
        <v/>
      </c>
      <c r="H353" s="36">
        <f>IF(J354="FIN",0,LOOKUP(I353,DATOS!A:A,DATOS!N:N))</f>
        <v>0</v>
      </c>
      <c r="I353" s="31">
        <f>+I347+1</f>
        <v>652</v>
      </c>
      <c r="J353" s="56">
        <f>IF(LOOKUP(I353,DATOS!A:A,DATOS!C:C)=0,J347,(LOOKUP(I353,DATOS!A:A,DATOS!C:C)))</f>
        <v>12</v>
      </c>
      <c r="K353" s="18">
        <f>+K347+1</f>
        <v>59</v>
      </c>
      <c r="L353" s="16" t="s">
        <v>31</v>
      </c>
      <c r="M353" s="16" t="s">
        <v>32</v>
      </c>
      <c r="N353" s="16" t="s">
        <v>37</v>
      </c>
      <c r="O353" s="16" t="s">
        <v>33</v>
      </c>
      <c r="P353" s="16" t="s">
        <v>34</v>
      </c>
      <c r="Q353" s="16" t="s">
        <v>35</v>
      </c>
      <c r="R353" s="16" t="str">
        <f>CONCATENATE("X",H353)</f>
        <v>X0</v>
      </c>
      <c r="S353" s="16" t="s">
        <v>36</v>
      </c>
    </row>
    <row r="354" spans="1:19" ht="15.6" x14ac:dyDescent="0.25">
      <c r="A354" s="185">
        <f>IF($E$2="X",0,IF(K355&gt;2,H353,K355))</f>
        <v>0</v>
      </c>
      <c r="B354" s="25"/>
      <c r="C354" s="21" t="str">
        <f>+CONCATENATE(I354," ",G354)</f>
        <v xml:space="preserve">a) </v>
      </c>
      <c r="D354" s="22"/>
      <c r="G354" s="34" t="str">
        <f>IF(J354="FIN","",LOOKUP(I353,DATOS!A:A,DATOS!J:J))</f>
        <v/>
      </c>
      <c r="I354" s="31" t="s">
        <v>53</v>
      </c>
      <c r="J354" s="37" t="str">
        <f>IF(J348="FIN","FIN",IF(J353=J347,"","FIN"))</f>
        <v>FIN</v>
      </c>
      <c r="K354" s="16" t="s">
        <v>5</v>
      </c>
      <c r="L354" s="16">
        <f>IF(M354&gt;0,0,P354)</f>
        <v>0</v>
      </c>
      <c r="M354" s="16">
        <f>IF(P355&gt;0,1,0)</f>
        <v>0</v>
      </c>
      <c r="N354" s="16">
        <f>IF(M354=1,-1/COUNTA(Q354:Q357),0)</f>
        <v>0</v>
      </c>
      <c r="O354" s="16">
        <f>COUNTA(B354:B357)</f>
        <v>0</v>
      </c>
      <c r="P354" s="16">
        <f>COUNTIF(R354:R357,R353)</f>
        <v>0</v>
      </c>
      <c r="Q354" s="17" t="s">
        <v>0</v>
      </c>
      <c r="R354" s="16" t="str">
        <f>CONCATENATE(B354,Q354)</f>
        <v>A</v>
      </c>
      <c r="S354" s="16">
        <f>IF(P354&gt;0,P354+O354,O354*3)</f>
        <v>0</v>
      </c>
    </row>
    <row r="355" spans="1:19" ht="15.6" x14ac:dyDescent="0.25">
      <c r="A355" s="185"/>
      <c r="B355" s="25"/>
      <c r="C355" s="21" t="str">
        <f>+CONCATENATE(I355," ",G355)</f>
        <v xml:space="preserve">b) </v>
      </c>
      <c r="D355" s="22"/>
      <c r="G355" s="34" t="str">
        <f>IF(J354="FIN","",LOOKUP(I353,DATOS!A:A,DATOS!K:K))</f>
        <v/>
      </c>
      <c r="I355" s="31" t="s">
        <v>52</v>
      </c>
      <c r="K355" s="16">
        <f>S354</f>
        <v>0</v>
      </c>
      <c r="L355" s="16"/>
      <c r="M355" s="16"/>
      <c r="N355" s="16"/>
      <c r="O355" s="16"/>
      <c r="P355" s="16">
        <f>O354-P354</f>
        <v>0</v>
      </c>
      <c r="Q355" s="17" t="s">
        <v>1</v>
      </c>
      <c r="R355" s="16" t="str">
        <f>CONCATENATE(B355,Q355)</f>
        <v>B</v>
      </c>
      <c r="S355" s="16"/>
    </row>
    <row r="356" spans="1:19" ht="15.6" x14ac:dyDescent="0.25">
      <c r="A356" s="185"/>
      <c r="B356" s="25"/>
      <c r="C356" s="21" t="str">
        <f>+CONCATENATE(I356," ",G356)</f>
        <v xml:space="preserve">c) </v>
      </c>
      <c r="D356" s="22"/>
      <c r="G356" s="34" t="str">
        <f>IF(J354="FIN","",LOOKUP(I353,DATOS!A:A,DATOS!L:L))</f>
        <v/>
      </c>
      <c r="I356" s="31" t="s">
        <v>51</v>
      </c>
      <c r="K356" s="16"/>
      <c r="L356" s="16"/>
      <c r="M356" s="16"/>
      <c r="N356" s="16"/>
      <c r="O356" s="16"/>
      <c r="P356" s="16"/>
      <c r="Q356" s="17" t="s">
        <v>2</v>
      </c>
      <c r="R356" s="16" t="str">
        <f>CONCATENATE(B356,Q356)</f>
        <v>C</v>
      </c>
      <c r="S356" s="16"/>
    </row>
    <row r="357" spans="1:19" ht="15.6" x14ac:dyDescent="0.25">
      <c r="A357" s="185"/>
      <c r="B357" s="25"/>
      <c r="C357" s="21" t="str">
        <f>+CONCATENATE(I357," ",G357)</f>
        <v xml:space="preserve">d) </v>
      </c>
      <c r="D357" s="22"/>
      <c r="G357" s="34" t="str">
        <f>IF(J354="FIN","",LOOKUP(I353,DATOS!A:A,DATOS!M:M))</f>
        <v/>
      </c>
      <c r="I357" s="31" t="s">
        <v>43</v>
      </c>
      <c r="K357" s="16"/>
      <c r="L357" s="16"/>
      <c r="M357" s="16"/>
      <c r="N357" s="16"/>
      <c r="O357" s="16"/>
      <c r="P357" s="16"/>
      <c r="Q357" s="17" t="s">
        <v>3</v>
      </c>
      <c r="R357" s="16" t="str">
        <f>CONCATENATE(B357,Q357)</f>
        <v>D</v>
      </c>
      <c r="S357" s="16"/>
    </row>
    <row r="358" spans="1:19" ht="15.6" x14ac:dyDescent="0.25">
      <c r="A358" s="9"/>
      <c r="B358" s="26"/>
      <c r="C358" s="23"/>
      <c r="D358" s="24"/>
      <c r="J358" s="15"/>
    </row>
    <row r="359" spans="1:19" ht="15.6" x14ac:dyDescent="0.25">
      <c r="A359" s="9"/>
      <c r="B359" s="27"/>
      <c r="C359" s="19" t="str">
        <f>+CONCATENATE(K359,".- ",G359)</f>
        <v xml:space="preserve">60.- </v>
      </c>
      <c r="D359" s="20"/>
      <c r="E359" s="9"/>
      <c r="F359" s="9"/>
      <c r="G359" s="36" t="str">
        <f>IF(J360="FIN","",LOOKUP(I359,DATOS!A:A,DATOS!G:G))</f>
        <v/>
      </c>
      <c r="H359" s="36">
        <f>IF(J360="FIN",0,LOOKUP(I359,DATOS!A:A,DATOS!N:N))</f>
        <v>0</v>
      </c>
      <c r="I359" s="31">
        <f>+I353+1</f>
        <v>653</v>
      </c>
      <c r="J359" s="56">
        <f>IF(LOOKUP(I359,DATOS!A:A,DATOS!C:C)=0,J353,(LOOKUP(I359,DATOS!A:A,DATOS!C:C)))</f>
        <v>12</v>
      </c>
      <c r="K359" s="18">
        <f>+K353+1</f>
        <v>60</v>
      </c>
      <c r="L359" s="16" t="s">
        <v>31</v>
      </c>
      <c r="M359" s="16" t="s">
        <v>32</v>
      </c>
      <c r="N359" s="16" t="s">
        <v>37</v>
      </c>
      <c r="O359" s="16" t="s">
        <v>33</v>
      </c>
      <c r="P359" s="16" t="s">
        <v>34</v>
      </c>
      <c r="Q359" s="16" t="s">
        <v>35</v>
      </c>
      <c r="R359" s="16" t="str">
        <f>CONCATENATE("X",H359)</f>
        <v>X0</v>
      </c>
      <c r="S359" s="16" t="s">
        <v>36</v>
      </c>
    </row>
    <row r="360" spans="1:19" ht="15.6" x14ac:dyDescent="0.25">
      <c r="A360" s="185">
        <f>IF($E$2="X",0,IF(K361&gt;2,H359,K361))</f>
        <v>0</v>
      </c>
      <c r="B360" s="25"/>
      <c r="C360" s="21" t="str">
        <f>+CONCATENATE(I360," ",G360)</f>
        <v xml:space="preserve">a) </v>
      </c>
      <c r="D360" s="22"/>
      <c r="G360" s="34" t="str">
        <f>IF(J360="FIN","",LOOKUP(I359,DATOS!A:A,DATOS!J:J))</f>
        <v/>
      </c>
      <c r="I360" s="31" t="s">
        <v>53</v>
      </c>
      <c r="J360" s="37" t="str">
        <f>IF(J354="FIN","FIN",IF(J359=J353,"","FIN"))</f>
        <v>FIN</v>
      </c>
      <c r="K360" s="16" t="s">
        <v>5</v>
      </c>
      <c r="L360" s="16">
        <f>IF(M360&gt;0,0,P360)</f>
        <v>0</v>
      </c>
      <c r="M360" s="16">
        <f>IF(P361&gt;0,1,0)</f>
        <v>0</v>
      </c>
      <c r="N360" s="16">
        <f>IF(M360=1,-1/COUNTA(Q360:Q363),0)</f>
        <v>0</v>
      </c>
      <c r="O360" s="16">
        <f>COUNTA(B360:B363)</f>
        <v>0</v>
      </c>
      <c r="P360" s="16">
        <f>COUNTIF(R360:R363,R359)</f>
        <v>0</v>
      </c>
      <c r="Q360" s="17" t="s">
        <v>0</v>
      </c>
      <c r="R360" s="16" t="str">
        <f>CONCATENATE(B360,Q360)</f>
        <v>A</v>
      </c>
      <c r="S360" s="16">
        <f>IF(P360&gt;0,P360+O360,O360*3)</f>
        <v>0</v>
      </c>
    </row>
    <row r="361" spans="1:19" ht="15.6" x14ac:dyDescent="0.25">
      <c r="A361" s="185"/>
      <c r="B361" s="25"/>
      <c r="C361" s="21" t="str">
        <f>+CONCATENATE(I361," ",G361)</f>
        <v xml:space="preserve">b) </v>
      </c>
      <c r="D361" s="22"/>
      <c r="G361" s="34" t="str">
        <f>IF(J360="FIN","",LOOKUP(I359,DATOS!A:A,DATOS!K:K))</f>
        <v/>
      </c>
      <c r="I361" s="31" t="s">
        <v>52</v>
      </c>
      <c r="K361" s="16">
        <f>S360</f>
        <v>0</v>
      </c>
      <c r="L361" s="16"/>
      <c r="M361" s="16"/>
      <c r="N361" s="16"/>
      <c r="O361" s="16"/>
      <c r="P361" s="16">
        <f>O360-P360</f>
        <v>0</v>
      </c>
      <c r="Q361" s="17" t="s">
        <v>1</v>
      </c>
      <c r="R361" s="16" t="str">
        <f>CONCATENATE(B361,Q361)</f>
        <v>B</v>
      </c>
      <c r="S361" s="16"/>
    </row>
    <row r="362" spans="1:19" ht="15.6" x14ac:dyDescent="0.25">
      <c r="A362" s="185"/>
      <c r="B362" s="25"/>
      <c r="C362" s="21" t="str">
        <f>+CONCATENATE(I362," ",G362)</f>
        <v xml:space="preserve">c) </v>
      </c>
      <c r="D362" s="22"/>
      <c r="G362" s="34" t="str">
        <f>IF(J360="FIN","",LOOKUP(I359,DATOS!A:A,DATOS!L:L))</f>
        <v/>
      </c>
      <c r="I362" s="31" t="s">
        <v>51</v>
      </c>
      <c r="K362" s="16"/>
      <c r="L362" s="16"/>
      <c r="M362" s="16"/>
      <c r="N362" s="16"/>
      <c r="O362" s="16"/>
      <c r="P362" s="16"/>
      <c r="Q362" s="17" t="s">
        <v>2</v>
      </c>
      <c r="R362" s="16" t="str">
        <f>CONCATENATE(B362,Q362)</f>
        <v>C</v>
      </c>
      <c r="S362" s="16"/>
    </row>
    <row r="363" spans="1:19" ht="15.6" x14ac:dyDescent="0.25">
      <c r="A363" s="185"/>
      <c r="B363" s="25"/>
      <c r="C363" s="21" t="str">
        <f>+CONCATENATE(I363," ",G363)</f>
        <v xml:space="preserve">d) </v>
      </c>
      <c r="D363" s="22"/>
      <c r="G363" s="34" t="str">
        <f>IF(J360="FIN","",LOOKUP(I359,DATOS!A:A,DATOS!M:M))</f>
        <v/>
      </c>
      <c r="I363" s="31" t="s">
        <v>43</v>
      </c>
      <c r="K363" s="16"/>
      <c r="L363" s="16"/>
      <c r="M363" s="16"/>
      <c r="N363" s="16"/>
      <c r="O363" s="16"/>
      <c r="P363" s="16"/>
      <c r="Q363" s="17" t="s">
        <v>3</v>
      </c>
      <c r="R363" s="16" t="str">
        <f>CONCATENATE(B363,Q363)</f>
        <v>D</v>
      </c>
      <c r="S363" s="16"/>
    </row>
    <row r="364" spans="1:19" ht="15.6" x14ac:dyDescent="0.25">
      <c r="A364" s="9"/>
      <c r="B364" s="26"/>
      <c r="C364" s="23"/>
      <c r="D364" s="24"/>
      <c r="J364" s="15"/>
    </row>
    <row r="365" spans="1:19" ht="15.6" x14ac:dyDescent="0.25">
      <c r="A365" s="9"/>
      <c r="B365" s="27"/>
      <c r="C365" s="19" t="str">
        <f>+CONCATENATE(K365,".- ",G365)</f>
        <v xml:space="preserve">61.- </v>
      </c>
      <c r="D365" s="20"/>
      <c r="E365" s="9"/>
      <c r="F365" s="9"/>
      <c r="G365" s="36" t="str">
        <f>IF(J366="FIN","",LOOKUP(I365,DATOS!A:A,DATOS!G:G))</f>
        <v/>
      </c>
      <c r="H365" s="36">
        <f>IF(J366="FIN",0,LOOKUP(I365,DATOS!A:A,DATOS!N:N))</f>
        <v>0</v>
      </c>
      <c r="I365" s="31">
        <f>+I359+1</f>
        <v>654</v>
      </c>
      <c r="J365" s="56" t="str">
        <f>IF(LOOKUP(I365,DATOS!A:A,DATOS!C:C)=0,J359,(LOOKUP(I365,DATOS!A:A,DATOS!C:C)))</f>
        <v>FIN</v>
      </c>
      <c r="K365" s="18">
        <f>+K359+1</f>
        <v>61</v>
      </c>
      <c r="L365" s="16" t="s">
        <v>31</v>
      </c>
      <c r="M365" s="16" t="s">
        <v>32</v>
      </c>
      <c r="N365" s="16" t="s">
        <v>37</v>
      </c>
      <c r="O365" s="16" t="s">
        <v>33</v>
      </c>
      <c r="P365" s="16" t="s">
        <v>34</v>
      </c>
      <c r="Q365" s="16" t="s">
        <v>35</v>
      </c>
      <c r="R365" s="16" t="str">
        <f>CONCATENATE("X",H365)</f>
        <v>X0</v>
      </c>
      <c r="S365" s="16" t="s">
        <v>36</v>
      </c>
    </row>
    <row r="366" spans="1:19" ht="15.6" x14ac:dyDescent="0.25">
      <c r="A366" s="185">
        <f>IF($E$2="X",0,IF(K367&gt;2,H365,K367))</f>
        <v>0</v>
      </c>
      <c r="B366" s="25"/>
      <c r="C366" s="21" t="str">
        <f>+CONCATENATE(I366," ",G366)</f>
        <v xml:space="preserve">a) </v>
      </c>
      <c r="D366" s="22"/>
      <c r="G366" s="34" t="str">
        <f>IF(J366="FIN","",LOOKUP(I365,DATOS!A:A,DATOS!J:J))</f>
        <v/>
      </c>
      <c r="I366" s="31" t="s">
        <v>53</v>
      </c>
      <c r="J366" s="37" t="str">
        <f>IF(J360="FIN","FIN",IF(J365=J359,"","FIN"))</f>
        <v>FIN</v>
      </c>
      <c r="K366" s="16" t="s">
        <v>5</v>
      </c>
      <c r="L366" s="16">
        <f>IF(M366&gt;0,0,P366)</f>
        <v>0</v>
      </c>
      <c r="M366" s="16">
        <f>IF(P367&gt;0,1,0)</f>
        <v>0</v>
      </c>
      <c r="N366" s="16">
        <f>IF(M366=1,-1/COUNTA(Q366:Q369),0)</f>
        <v>0</v>
      </c>
      <c r="O366" s="16">
        <f>COUNTA(B366:B369)</f>
        <v>0</v>
      </c>
      <c r="P366" s="16">
        <f>COUNTIF(R366:R369,R365)</f>
        <v>0</v>
      </c>
      <c r="Q366" s="17" t="s">
        <v>0</v>
      </c>
      <c r="R366" s="16" t="str">
        <f>CONCATENATE(B366,Q366)</f>
        <v>A</v>
      </c>
      <c r="S366" s="16">
        <f>IF(P366&gt;0,P366+O366,O366*3)</f>
        <v>0</v>
      </c>
    </row>
    <row r="367" spans="1:19" ht="15.6" x14ac:dyDescent="0.25">
      <c r="A367" s="185"/>
      <c r="B367" s="25"/>
      <c r="C367" s="21" t="str">
        <f>+CONCATENATE(I367," ",G367)</f>
        <v xml:space="preserve">b) </v>
      </c>
      <c r="D367" s="22"/>
      <c r="G367" s="34" t="str">
        <f>IF(J366="FIN","",LOOKUP(I365,DATOS!A:A,DATOS!K:K))</f>
        <v/>
      </c>
      <c r="I367" s="31" t="s">
        <v>52</v>
      </c>
      <c r="K367" s="16">
        <f>S366</f>
        <v>0</v>
      </c>
      <c r="L367" s="16"/>
      <c r="M367" s="16"/>
      <c r="N367" s="16"/>
      <c r="O367" s="16"/>
      <c r="P367" s="16">
        <f>O366-P366</f>
        <v>0</v>
      </c>
      <c r="Q367" s="17" t="s">
        <v>1</v>
      </c>
      <c r="R367" s="16" t="str">
        <f>CONCATENATE(B367,Q367)</f>
        <v>B</v>
      </c>
      <c r="S367" s="16"/>
    </row>
    <row r="368" spans="1:19" ht="15.6" x14ac:dyDescent="0.25">
      <c r="A368" s="185"/>
      <c r="B368" s="25"/>
      <c r="C368" s="21" t="str">
        <f>+CONCATENATE(I368," ",G368)</f>
        <v xml:space="preserve">c) </v>
      </c>
      <c r="D368" s="22"/>
      <c r="G368" s="34" t="str">
        <f>IF(J366="FIN","",LOOKUP(I365,DATOS!A:A,DATOS!L:L))</f>
        <v/>
      </c>
      <c r="I368" s="31" t="s">
        <v>51</v>
      </c>
      <c r="K368" s="16"/>
      <c r="L368" s="16"/>
      <c r="M368" s="16"/>
      <c r="N368" s="16"/>
      <c r="O368" s="16"/>
      <c r="P368" s="16"/>
      <c r="Q368" s="17" t="s">
        <v>2</v>
      </c>
      <c r="R368" s="16" t="str">
        <f>CONCATENATE(B368,Q368)</f>
        <v>C</v>
      </c>
      <c r="S368" s="16"/>
    </row>
    <row r="369" spans="1:19" ht="15.6" x14ac:dyDescent="0.25">
      <c r="A369" s="185"/>
      <c r="B369" s="25"/>
      <c r="C369" s="21" t="str">
        <f>+CONCATENATE(I369," ",G369)</f>
        <v xml:space="preserve">d) </v>
      </c>
      <c r="D369" s="22"/>
      <c r="G369" s="34" t="str">
        <f>IF(J366="FIN","",LOOKUP(I365,DATOS!A:A,DATOS!M:M))</f>
        <v/>
      </c>
      <c r="I369" s="31" t="s">
        <v>43</v>
      </c>
      <c r="K369" s="16"/>
      <c r="L369" s="16"/>
      <c r="M369" s="16"/>
      <c r="N369" s="16"/>
      <c r="O369" s="16"/>
      <c r="P369" s="16"/>
      <c r="Q369" s="17" t="s">
        <v>3</v>
      </c>
      <c r="R369" s="16" t="str">
        <f>CONCATENATE(B369,Q369)</f>
        <v>D</v>
      </c>
      <c r="S369" s="16"/>
    </row>
    <row r="370" spans="1:19" ht="15.6" x14ac:dyDescent="0.25">
      <c r="A370" s="9"/>
      <c r="B370" s="26"/>
      <c r="C370" s="23"/>
      <c r="D370" s="24"/>
      <c r="J370" s="15"/>
    </row>
    <row r="371" spans="1:19" ht="15.6" x14ac:dyDescent="0.25">
      <c r="A371" s="9"/>
      <c r="B371" s="27"/>
      <c r="C371" s="19" t="str">
        <f>+CONCATENATE(K371,".- ",G371)</f>
        <v xml:space="preserve">62.- </v>
      </c>
      <c r="D371" s="20"/>
      <c r="E371" s="9"/>
      <c r="F371" s="9"/>
      <c r="G371" s="36" t="str">
        <f>IF(J372="FIN","",LOOKUP(I371,DATOS!A:A,DATOS!G:G))</f>
        <v/>
      </c>
      <c r="H371" s="36">
        <f>IF(J372="FIN",0,LOOKUP(I371,DATOS!A:A,DATOS!N:N))</f>
        <v>0</v>
      </c>
      <c r="I371" s="31">
        <f>+I365+1</f>
        <v>655</v>
      </c>
      <c r="J371" s="56" t="str">
        <f>IF(LOOKUP(I371,DATOS!A:A,DATOS!C:C)=0,J365,(LOOKUP(I371,DATOS!A:A,DATOS!C:C)))</f>
        <v>FIN</v>
      </c>
      <c r="K371" s="18">
        <f>+K365+1</f>
        <v>62</v>
      </c>
      <c r="L371" s="16" t="s">
        <v>31</v>
      </c>
      <c r="M371" s="16" t="s">
        <v>32</v>
      </c>
      <c r="N371" s="16" t="s">
        <v>37</v>
      </c>
      <c r="O371" s="16" t="s">
        <v>33</v>
      </c>
      <c r="P371" s="16" t="s">
        <v>34</v>
      </c>
      <c r="Q371" s="16" t="s">
        <v>35</v>
      </c>
      <c r="R371" s="16" t="str">
        <f>CONCATENATE("X",H371)</f>
        <v>X0</v>
      </c>
      <c r="S371" s="16" t="s">
        <v>36</v>
      </c>
    </row>
    <row r="372" spans="1:19" ht="15.6" x14ac:dyDescent="0.25">
      <c r="A372" s="185">
        <f>IF($E$2="X",0,IF(K373&gt;2,H371,K373))</f>
        <v>0</v>
      </c>
      <c r="B372" s="25"/>
      <c r="C372" s="21" t="str">
        <f>+CONCATENATE(I372," ",G372)</f>
        <v xml:space="preserve">a) </v>
      </c>
      <c r="D372" s="22"/>
      <c r="G372" s="34" t="str">
        <f>IF(J372="FIN","",LOOKUP(I371,DATOS!A:A,DATOS!J:J))</f>
        <v/>
      </c>
      <c r="I372" s="31" t="s">
        <v>53</v>
      </c>
      <c r="J372" s="37" t="str">
        <f>IF(J366="FIN","FIN",IF(J371=J365,"","FIN"))</f>
        <v>FIN</v>
      </c>
      <c r="K372" s="16" t="s">
        <v>5</v>
      </c>
      <c r="L372" s="16">
        <f>IF(M372&gt;0,0,P372)</f>
        <v>0</v>
      </c>
      <c r="M372" s="16">
        <f>IF(P373&gt;0,1,0)</f>
        <v>0</v>
      </c>
      <c r="N372" s="16">
        <f>IF(M372=1,-1/COUNTA(Q372:Q375),0)</f>
        <v>0</v>
      </c>
      <c r="O372" s="16">
        <f>COUNTA(B372:B375)</f>
        <v>0</v>
      </c>
      <c r="P372" s="16">
        <f>COUNTIF(R372:R375,R371)</f>
        <v>0</v>
      </c>
      <c r="Q372" s="17" t="s">
        <v>0</v>
      </c>
      <c r="R372" s="16" t="str">
        <f>CONCATENATE(B372,Q372)</f>
        <v>A</v>
      </c>
      <c r="S372" s="16">
        <f>IF(P372&gt;0,P372+O372,O372*3)</f>
        <v>0</v>
      </c>
    </row>
    <row r="373" spans="1:19" ht="15.6" x14ac:dyDescent="0.25">
      <c r="A373" s="185"/>
      <c r="B373" s="25"/>
      <c r="C373" s="21" t="str">
        <f>+CONCATENATE(I373," ",G373)</f>
        <v xml:space="preserve">b) </v>
      </c>
      <c r="D373" s="22"/>
      <c r="G373" s="34" t="str">
        <f>IF(J372="FIN","",LOOKUP(I371,DATOS!A:A,DATOS!K:K))</f>
        <v/>
      </c>
      <c r="I373" s="31" t="s">
        <v>52</v>
      </c>
      <c r="K373" s="16">
        <f>S372</f>
        <v>0</v>
      </c>
      <c r="L373" s="16"/>
      <c r="M373" s="16"/>
      <c r="N373" s="16"/>
      <c r="O373" s="16"/>
      <c r="P373" s="16">
        <f>O372-P372</f>
        <v>0</v>
      </c>
      <c r="Q373" s="17" t="s">
        <v>1</v>
      </c>
      <c r="R373" s="16" t="str">
        <f>CONCATENATE(B373,Q373)</f>
        <v>B</v>
      </c>
      <c r="S373" s="16"/>
    </row>
    <row r="374" spans="1:19" ht="15.6" x14ac:dyDescent="0.25">
      <c r="A374" s="185"/>
      <c r="B374" s="25"/>
      <c r="C374" s="21" t="str">
        <f>+CONCATENATE(I374," ",G374)</f>
        <v xml:space="preserve">c) </v>
      </c>
      <c r="D374" s="22"/>
      <c r="G374" s="34" t="str">
        <f>IF(J372="FIN","",LOOKUP(I371,DATOS!A:A,DATOS!L:L))</f>
        <v/>
      </c>
      <c r="I374" s="31" t="s">
        <v>51</v>
      </c>
      <c r="K374" s="16"/>
      <c r="L374" s="16"/>
      <c r="M374" s="16"/>
      <c r="N374" s="16"/>
      <c r="O374" s="16"/>
      <c r="P374" s="16"/>
      <c r="Q374" s="17" t="s">
        <v>2</v>
      </c>
      <c r="R374" s="16" t="str">
        <f>CONCATENATE(B374,Q374)</f>
        <v>C</v>
      </c>
      <c r="S374" s="16"/>
    </row>
    <row r="375" spans="1:19" ht="15.6" x14ac:dyDescent="0.25">
      <c r="A375" s="185"/>
      <c r="B375" s="25"/>
      <c r="C375" s="21" t="str">
        <f>+CONCATENATE(I375," ",G375)</f>
        <v xml:space="preserve">d) </v>
      </c>
      <c r="D375" s="22"/>
      <c r="G375" s="34" t="str">
        <f>IF(J372="FIN","",LOOKUP(I371,DATOS!A:A,DATOS!M:M))</f>
        <v/>
      </c>
      <c r="I375" s="31" t="s">
        <v>43</v>
      </c>
      <c r="K375" s="16"/>
      <c r="L375" s="16"/>
      <c r="M375" s="16"/>
      <c r="N375" s="16"/>
      <c r="O375" s="16"/>
      <c r="P375" s="16"/>
      <c r="Q375" s="17" t="s">
        <v>3</v>
      </c>
      <c r="R375" s="16" t="str">
        <f>CONCATENATE(B375,Q375)</f>
        <v>D</v>
      </c>
      <c r="S375" s="16"/>
    </row>
    <row r="376" spans="1:19" ht="15.6" x14ac:dyDescent="0.25">
      <c r="A376" s="9"/>
      <c r="B376" s="26"/>
      <c r="C376" s="23"/>
      <c r="D376" s="24"/>
      <c r="J376" s="15"/>
    </row>
    <row r="377" spans="1:19" ht="15.6" x14ac:dyDescent="0.25">
      <c r="A377" s="9"/>
      <c r="B377" s="27"/>
      <c r="C377" s="19" t="str">
        <f>+CONCATENATE(K377,".- ",G377)</f>
        <v xml:space="preserve">63.- </v>
      </c>
      <c r="D377" s="20"/>
      <c r="E377" s="9"/>
      <c r="F377" s="9"/>
      <c r="G377" s="36" t="str">
        <f>IF(J378="FIN","",LOOKUP(I377,DATOS!A:A,DATOS!G:G))</f>
        <v/>
      </c>
      <c r="H377" s="36">
        <f>IF(J378="FIN",0,LOOKUP(I377,DATOS!A:A,DATOS!N:N))</f>
        <v>0</v>
      </c>
      <c r="I377" s="31">
        <f>+I371+1</f>
        <v>656</v>
      </c>
      <c r="J377" s="56" t="str">
        <f>IF(LOOKUP(I377,DATOS!A:A,DATOS!C:C)=0,J371,(LOOKUP(I377,DATOS!A:A,DATOS!C:C)))</f>
        <v>FIN</v>
      </c>
      <c r="K377" s="18">
        <f>+K371+1</f>
        <v>63</v>
      </c>
      <c r="L377" s="16" t="s">
        <v>31</v>
      </c>
      <c r="M377" s="16" t="s">
        <v>32</v>
      </c>
      <c r="N377" s="16" t="s">
        <v>37</v>
      </c>
      <c r="O377" s="16" t="s">
        <v>33</v>
      </c>
      <c r="P377" s="16" t="s">
        <v>34</v>
      </c>
      <c r="Q377" s="16" t="s">
        <v>35</v>
      </c>
      <c r="R377" s="16" t="str">
        <f>CONCATENATE("X",H377)</f>
        <v>X0</v>
      </c>
      <c r="S377" s="16" t="s">
        <v>36</v>
      </c>
    </row>
    <row r="378" spans="1:19" ht="15.6" x14ac:dyDescent="0.25">
      <c r="A378" s="185">
        <f>IF($E$2="X",0,IF(K379&gt;2,H377,K379))</f>
        <v>0</v>
      </c>
      <c r="B378" s="25"/>
      <c r="C378" s="21" t="str">
        <f>+CONCATENATE(I378," ",G378)</f>
        <v xml:space="preserve">a) </v>
      </c>
      <c r="D378" s="22"/>
      <c r="G378" s="34" t="str">
        <f>IF(J378="FIN","",LOOKUP(I377,DATOS!A:A,DATOS!J:J))</f>
        <v/>
      </c>
      <c r="I378" s="31" t="s">
        <v>53</v>
      </c>
      <c r="J378" s="37" t="str">
        <f>IF(J372="FIN","FIN",IF(J377=J371,"","FIN"))</f>
        <v>FIN</v>
      </c>
      <c r="K378" s="16" t="s">
        <v>5</v>
      </c>
      <c r="L378" s="16">
        <f>IF(M378&gt;0,0,P378)</f>
        <v>0</v>
      </c>
      <c r="M378" s="16">
        <f>IF(P379&gt;0,1,0)</f>
        <v>0</v>
      </c>
      <c r="N378" s="16">
        <f>IF(M378=1,-1/COUNTA(Q378:Q381),0)</f>
        <v>0</v>
      </c>
      <c r="O378" s="16">
        <f>COUNTA(B378:B381)</f>
        <v>0</v>
      </c>
      <c r="P378" s="16">
        <f>COUNTIF(R378:R381,R377)</f>
        <v>0</v>
      </c>
      <c r="Q378" s="17" t="s">
        <v>0</v>
      </c>
      <c r="R378" s="16" t="str">
        <f>CONCATENATE(B378,Q378)</f>
        <v>A</v>
      </c>
      <c r="S378" s="16">
        <f>IF(P378&gt;0,P378+O378,O378*3)</f>
        <v>0</v>
      </c>
    </row>
    <row r="379" spans="1:19" ht="15.6" x14ac:dyDescent="0.25">
      <c r="A379" s="185"/>
      <c r="B379" s="25"/>
      <c r="C379" s="21" t="str">
        <f>+CONCATENATE(I379," ",G379)</f>
        <v xml:space="preserve">b) </v>
      </c>
      <c r="D379" s="22"/>
      <c r="G379" s="34" t="str">
        <f>IF(J378="FIN","",LOOKUP(I377,DATOS!A:A,DATOS!K:K))</f>
        <v/>
      </c>
      <c r="I379" s="31" t="s">
        <v>52</v>
      </c>
      <c r="K379" s="16">
        <f>S378</f>
        <v>0</v>
      </c>
      <c r="L379" s="16"/>
      <c r="M379" s="16"/>
      <c r="N379" s="16"/>
      <c r="O379" s="16"/>
      <c r="P379" s="16">
        <f>O378-P378</f>
        <v>0</v>
      </c>
      <c r="Q379" s="17" t="s">
        <v>1</v>
      </c>
      <c r="R379" s="16" t="str">
        <f>CONCATENATE(B379,Q379)</f>
        <v>B</v>
      </c>
      <c r="S379" s="16"/>
    </row>
    <row r="380" spans="1:19" ht="15.6" x14ac:dyDescent="0.25">
      <c r="A380" s="185"/>
      <c r="B380" s="25"/>
      <c r="C380" s="21" t="str">
        <f>+CONCATENATE(I380," ",G380)</f>
        <v xml:space="preserve">c) </v>
      </c>
      <c r="D380" s="22"/>
      <c r="G380" s="34" t="str">
        <f>IF(J378="FIN","",LOOKUP(I377,DATOS!A:A,DATOS!L:L))</f>
        <v/>
      </c>
      <c r="I380" s="31" t="s">
        <v>51</v>
      </c>
      <c r="K380" s="16"/>
      <c r="L380" s="16"/>
      <c r="M380" s="16"/>
      <c r="N380" s="16"/>
      <c r="O380" s="16"/>
      <c r="P380" s="16"/>
      <c r="Q380" s="17" t="s">
        <v>2</v>
      </c>
      <c r="R380" s="16" t="str">
        <f>CONCATENATE(B380,Q380)</f>
        <v>C</v>
      </c>
      <c r="S380" s="16"/>
    </row>
    <row r="381" spans="1:19" ht="15.6" x14ac:dyDescent="0.25">
      <c r="A381" s="185"/>
      <c r="B381" s="25"/>
      <c r="C381" s="21" t="str">
        <f>+CONCATENATE(I381," ",G381)</f>
        <v xml:space="preserve">d) </v>
      </c>
      <c r="D381" s="22"/>
      <c r="G381" s="34" t="str">
        <f>IF(J378="FIN","",LOOKUP(I377,DATOS!A:A,DATOS!M:M))</f>
        <v/>
      </c>
      <c r="I381" s="31" t="s">
        <v>43</v>
      </c>
      <c r="K381" s="16"/>
      <c r="L381" s="16"/>
      <c r="M381" s="16"/>
      <c r="N381" s="16"/>
      <c r="O381" s="16"/>
      <c r="P381" s="16"/>
      <c r="Q381" s="17" t="s">
        <v>3</v>
      </c>
      <c r="R381" s="16" t="str">
        <f>CONCATENATE(B381,Q381)</f>
        <v>D</v>
      </c>
      <c r="S381" s="16"/>
    </row>
    <row r="382" spans="1:19" ht="15.6" x14ac:dyDescent="0.25">
      <c r="A382" s="9"/>
      <c r="B382" s="26"/>
      <c r="C382" s="23"/>
      <c r="D382" s="24"/>
      <c r="J382" s="15"/>
    </row>
    <row r="383" spans="1:19" ht="15.6" x14ac:dyDescent="0.25">
      <c r="A383" s="9"/>
      <c r="B383" s="27"/>
      <c r="C383" s="19" t="str">
        <f>+CONCATENATE(K383,".- ",G383)</f>
        <v xml:space="preserve">64.- </v>
      </c>
      <c r="D383" s="20"/>
      <c r="E383" s="9"/>
      <c r="F383" s="9"/>
      <c r="G383" s="36" t="str">
        <f>IF(J384="FIN","",LOOKUP(I383,DATOS!A:A,DATOS!G:G))</f>
        <v/>
      </c>
      <c r="H383" s="36">
        <f>IF(J384="FIN",0,LOOKUP(I383,DATOS!A:A,DATOS!N:N))</f>
        <v>0</v>
      </c>
      <c r="I383" s="31">
        <f>+I377+1</f>
        <v>657</v>
      </c>
      <c r="J383" s="56" t="str">
        <f>IF(LOOKUP(I383,DATOS!A:A,DATOS!C:C)=0,J377,(LOOKUP(I383,DATOS!A:A,DATOS!C:C)))</f>
        <v>FIN</v>
      </c>
      <c r="K383" s="18">
        <f>+K377+1</f>
        <v>64</v>
      </c>
      <c r="L383" s="16" t="s">
        <v>31</v>
      </c>
      <c r="M383" s="16" t="s">
        <v>32</v>
      </c>
      <c r="N383" s="16" t="s">
        <v>37</v>
      </c>
      <c r="O383" s="16" t="s">
        <v>33</v>
      </c>
      <c r="P383" s="16" t="s">
        <v>34</v>
      </c>
      <c r="Q383" s="16" t="s">
        <v>35</v>
      </c>
      <c r="R383" s="16" t="str">
        <f>CONCATENATE("X",H383)</f>
        <v>X0</v>
      </c>
      <c r="S383" s="16" t="s">
        <v>36</v>
      </c>
    </row>
    <row r="384" spans="1:19" ht="15.6" x14ac:dyDescent="0.25">
      <c r="A384" s="185">
        <f>IF($E$2="X",0,IF(K385&gt;2,H383,K385))</f>
        <v>0</v>
      </c>
      <c r="B384" s="25"/>
      <c r="C384" s="21" t="str">
        <f>+CONCATENATE(I384," ",G384)</f>
        <v xml:space="preserve">a) </v>
      </c>
      <c r="D384" s="22"/>
      <c r="G384" s="34" t="str">
        <f>IF(J384="FIN","",LOOKUP(I383,DATOS!A:A,DATOS!J:J))</f>
        <v/>
      </c>
      <c r="I384" s="31" t="s">
        <v>53</v>
      </c>
      <c r="J384" s="37" t="str">
        <f>IF(J378="FIN","FIN",IF(J383=J377,"","FIN"))</f>
        <v>FIN</v>
      </c>
      <c r="K384" s="16" t="s">
        <v>5</v>
      </c>
      <c r="L384" s="16">
        <f>IF(M384&gt;0,0,P384)</f>
        <v>0</v>
      </c>
      <c r="M384" s="16">
        <f>IF(P385&gt;0,1,0)</f>
        <v>0</v>
      </c>
      <c r="N384" s="16">
        <f>IF(M384=1,-1/COUNTA(Q384:Q387),0)</f>
        <v>0</v>
      </c>
      <c r="O384" s="16">
        <f>COUNTA(B384:B387)</f>
        <v>0</v>
      </c>
      <c r="P384" s="16">
        <f>COUNTIF(R384:R387,R383)</f>
        <v>0</v>
      </c>
      <c r="Q384" s="17" t="s">
        <v>0</v>
      </c>
      <c r="R384" s="16" t="str">
        <f>CONCATENATE(B384,Q384)</f>
        <v>A</v>
      </c>
      <c r="S384" s="16">
        <f>IF(P384&gt;0,P384+O384,O384*3)</f>
        <v>0</v>
      </c>
    </row>
    <row r="385" spans="1:19" ht="15.6" x14ac:dyDescent="0.25">
      <c r="A385" s="185"/>
      <c r="B385" s="25"/>
      <c r="C385" s="21" t="str">
        <f>+CONCATENATE(I385," ",G385)</f>
        <v xml:space="preserve">b) </v>
      </c>
      <c r="D385" s="22"/>
      <c r="G385" s="34" t="str">
        <f>IF(J384="FIN","",LOOKUP(I383,DATOS!A:A,DATOS!K:K))</f>
        <v/>
      </c>
      <c r="I385" s="31" t="s">
        <v>52</v>
      </c>
      <c r="K385" s="16">
        <f>S384</f>
        <v>0</v>
      </c>
      <c r="L385" s="16"/>
      <c r="M385" s="16"/>
      <c r="N385" s="16"/>
      <c r="O385" s="16"/>
      <c r="P385" s="16">
        <f>O384-P384</f>
        <v>0</v>
      </c>
      <c r="Q385" s="17" t="s">
        <v>1</v>
      </c>
      <c r="R385" s="16" t="str">
        <f>CONCATENATE(B385,Q385)</f>
        <v>B</v>
      </c>
      <c r="S385" s="16"/>
    </row>
    <row r="386" spans="1:19" ht="15.6" x14ac:dyDescent="0.25">
      <c r="A386" s="185"/>
      <c r="B386" s="25"/>
      <c r="C386" s="21" t="str">
        <f>+CONCATENATE(I386," ",G386)</f>
        <v xml:space="preserve">c) </v>
      </c>
      <c r="D386" s="22"/>
      <c r="G386" s="34" t="str">
        <f>IF(J384="FIN","",LOOKUP(I383,DATOS!A:A,DATOS!L:L))</f>
        <v/>
      </c>
      <c r="I386" s="31" t="s">
        <v>51</v>
      </c>
      <c r="K386" s="16"/>
      <c r="L386" s="16"/>
      <c r="M386" s="16"/>
      <c r="N386" s="16"/>
      <c r="O386" s="16"/>
      <c r="P386" s="16"/>
      <c r="Q386" s="17" t="s">
        <v>2</v>
      </c>
      <c r="R386" s="16" t="str">
        <f>CONCATENATE(B386,Q386)</f>
        <v>C</v>
      </c>
      <c r="S386" s="16"/>
    </row>
    <row r="387" spans="1:19" ht="15.6" x14ac:dyDescent="0.25">
      <c r="A387" s="185"/>
      <c r="B387" s="25"/>
      <c r="C387" s="21" t="str">
        <f>+CONCATENATE(I387," ",G387)</f>
        <v xml:space="preserve">d) </v>
      </c>
      <c r="D387" s="22"/>
      <c r="G387" s="34" t="str">
        <f>IF(J384="FIN","",LOOKUP(I383,DATOS!A:A,DATOS!M:M))</f>
        <v/>
      </c>
      <c r="I387" s="31" t="s">
        <v>43</v>
      </c>
      <c r="K387" s="16"/>
      <c r="L387" s="16"/>
      <c r="M387" s="16"/>
      <c r="N387" s="16"/>
      <c r="O387" s="16"/>
      <c r="P387" s="16"/>
      <c r="Q387" s="17" t="s">
        <v>3</v>
      </c>
      <c r="R387" s="16" t="str">
        <f>CONCATENATE(B387,Q387)</f>
        <v>D</v>
      </c>
      <c r="S387" s="16"/>
    </row>
    <row r="388" spans="1:19" ht="15.6" x14ac:dyDescent="0.25">
      <c r="A388" s="9"/>
      <c r="B388" s="26"/>
      <c r="C388" s="23"/>
      <c r="D388" s="24"/>
      <c r="J388" s="15"/>
    </row>
    <row r="389" spans="1:19" ht="15.6" x14ac:dyDescent="0.25">
      <c r="A389" s="9"/>
      <c r="B389" s="27"/>
      <c r="C389" s="19" t="str">
        <f>+CONCATENATE(K389,".- ",G389)</f>
        <v xml:space="preserve">65.- </v>
      </c>
      <c r="D389" s="20"/>
      <c r="E389" s="9"/>
      <c r="F389" s="9"/>
      <c r="G389" s="36" t="str">
        <f>IF(J390="FIN","",LOOKUP(I389,DATOS!A:A,DATOS!G:G))</f>
        <v/>
      </c>
      <c r="H389" s="36">
        <f>IF(J390="FIN",0,LOOKUP(I389,DATOS!A:A,DATOS!N:N))</f>
        <v>0</v>
      </c>
      <c r="I389" s="31">
        <f>+I383+1</f>
        <v>658</v>
      </c>
      <c r="J389" s="56" t="str">
        <f>IF(LOOKUP(I389,DATOS!A:A,DATOS!C:C)=0,J383,(LOOKUP(I389,DATOS!A:A,DATOS!C:C)))</f>
        <v>FIN</v>
      </c>
      <c r="K389" s="18">
        <f>+K383+1</f>
        <v>65</v>
      </c>
      <c r="L389" s="16" t="s">
        <v>31</v>
      </c>
      <c r="M389" s="16" t="s">
        <v>32</v>
      </c>
      <c r="N389" s="16" t="s">
        <v>37</v>
      </c>
      <c r="O389" s="16" t="s">
        <v>33</v>
      </c>
      <c r="P389" s="16" t="s">
        <v>34</v>
      </c>
      <c r="Q389" s="16" t="s">
        <v>35</v>
      </c>
      <c r="R389" s="16" t="str">
        <f>CONCATENATE("X",H389)</f>
        <v>X0</v>
      </c>
      <c r="S389" s="16" t="s">
        <v>36</v>
      </c>
    </row>
    <row r="390" spans="1:19" ht="15.6" x14ac:dyDescent="0.25">
      <c r="A390" s="185">
        <f>IF($E$2="X",0,IF(K391&gt;2,H389,K391))</f>
        <v>0</v>
      </c>
      <c r="B390" s="25"/>
      <c r="C390" s="21" t="str">
        <f>+CONCATENATE(I390," ",G390)</f>
        <v xml:space="preserve">a) </v>
      </c>
      <c r="D390" s="22"/>
      <c r="G390" s="34" t="str">
        <f>IF(J390="FIN","",LOOKUP(I389,DATOS!A:A,DATOS!J:J))</f>
        <v/>
      </c>
      <c r="I390" s="31" t="s">
        <v>53</v>
      </c>
      <c r="J390" s="37" t="str">
        <f>IF(J384="FIN","FIN",IF(J389=J383,"","FIN"))</f>
        <v>FIN</v>
      </c>
      <c r="K390" s="16" t="s">
        <v>5</v>
      </c>
      <c r="L390" s="16">
        <f>IF(M390&gt;0,0,P390)</f>
        <v>0</v>
      </c>
      <c r="M390" s="16">
        <f>IF(P391&gt;0,1,0)</f>
        <v>0</v>
      </c>
      <c r="N390" s="16">
        <f>IF(M390=1,-1/COUNTA(Q390:Q393),0)</f>
        <v>0</v>
      </c>
      <c r="O390" s="16">
        <f>COUNTA(B390:B393)</f>
        <v>0</v>
      </c>
      <c r="P390" s="16">
        <f>COUNTIF(R390:R393,R389)</f>
        <v>0</v>
      </c>
      <c r="Q390" s="17" t="s">
        <v>0</v>
      </c>
      <c r="R390" s="16" t="str">
        <f>CONCATENATE(B390,Q390)</f>
        <v>A</v>
      </c>
      <c r="S390" s="16">
        <f>IF(P390&gt;0,P390+O390,O390*3)</f>
        <v>0</v>
      </c>
    </row>
    <row r="391" spans="1:19" ht="15.6" x14ac:dyDescent="0.25">
      <c r="A391" s="185"/>
      <c r="B391" s="25"/>
      <c r="C391" s="21" t="str">
        <f>+CONCATENATE(I391," ",G391)</f>
        <v xml:space="preserve">b) </v>
      </c>
      <c r="D391" s="22"/>
      <c r="G391" s="34" t="str">
        <f>IF(J390="FIN","",LOOKUP(I389,DATOS!A:A,DATOS!K:K))</f>
        <v/>
      </c>
      <c r="I391" s="31" t="s">
        <v>52</v>
      </c>
      <c r="K391" s="16">
        <f>S390</f>
        <v>0</v>
      </c>
      <c r="L391" s="16"/>
      <c r="M391" s="16"/>
      <c r="N391" s="16"/>
      <c r="O391" s="16"/>
      <c r="P391" s="16">
        <f>O390-P390</f>
        <v>0</v>
      </c>
      <c r="Q391" s="17" t="s">
        <v>1</v>
      </c>
      <c r="R391" s="16" t="str">
        <f>CONCATENATE(B391,Q391)</f>
        <v>B</v>
      </c>
      <c r="S391" s="16"/>
    </row>
    <row r="392" spans="1:19" ht="15.6" x14ac:dyDescent="0.25">
      <c r="A392" s="185"/>
      <c r="B392" s="25"/>
      <c r="C392" s="21" t="str">
        <f>+CONCATENATE(I392," ",G392)</f>
        <v xml:space="preserve">c) </v>
      </c>
      <c r="D392" s="22"/>
      <c r="G392" s="34" t="str">
        <f>IF(J390="FIN","",LOOKUP(I389,DATOS!A:A,DATOS!L:L))</f>
        <v/>
      </c>
      <c r="I392" s="31" t="s">
        <v>51</v>
      </c>
      <c r="K392" s="16"/>
      <c r="L392" s="16"/>
      <c r="M392" s="16"/>
      <c r="N392" s="16"/>
      <c r="O392" s="16"/>
      <c r="P392" s="16"/>
      <c r="Q392" s="17" t="s">
        <v>2</v>
      </c>
      <c r="R392" s="16" t="str">
        <f>CONCATENATE(B392,Q392)</f>
        <v>C</v>
      </c>
      <c r="S392" s="16"/>
    </row>
    <row r="393" spans="1:19" ht="15.6" x14ac:dyDescent="0.25">
      <c r="A393" s="185"/>
      <c r="B393" s="25"/>
      <c r="C393" s="21" t="str">
        <f>+CONCATENATE(I393," ",G393)</f>
        <v xml:space="preserve">d) </v>
      </c>
      <c r="D393" s="22"/>
      <c r="G393" s="34" t="str">
        <f>IF(J390="FIN","",LOOKUP(I389,DATOS!A:A,DATOS!M:M))</f>
        <v/>
      </c>
      <c r="I393" s="31" t="s">
        <v>43</v>
      </c>
      <c r="K393" s="16"/>
      <c r="L393" s="16"/>
      <c r="M393" s="16"/>
      <c r="N393" s="16"/>
      <c r="O393" s="16"/>
      <c r="P393" s="16"/>
      <c r="Q393" s="17" t="s">
        <v>3</v>
      </c>
      <c r="R393" s="16" t="str">
        <f>CONCATENATE(B393,Q393)</f>
        <v>D</v>
      </c>
      <c r="S393" s="16"/>
    </row>
    <row r="394" spans="1:19" ht="15.6" x14ac:dyDescent="0.25">
      <c r="A394" s="9"/>
      <c r="B394" s="26"/>
      <c r="C394" s="23"/>
      <c r="D394" s="24"/>
      <c r="J394" s="15"/>
    </row>
    <row r="395" spans="1:19" ht="15.6" x14ac:dyDescent="0.25">
      <c r="A395" s="9"/>
      <c r="B395" s="27"/>
      <c r="C395" s="19" t="str">
        <f>+CONCATENATE(K395,".- ",G395)</f>
        <v xml:space="preserve">66.- </v>
      </c>
      <c r="D395" s="20"/>
      <c r="E395" s="9"/>
      <c r="F395" s="9"/>
      <c r="G395" s="36" t="str">
        <f>IF(J396="FIN","",LOOKUP(I395,DATOS!A:A,DATOS!G:G))</f>
        <v/>
      </c>
      <c r="H395" s="36">
        <f>IF(J396="FIN",0,LOOKUP(I395,DATOS!A:A,DATOS!N:N))</f>
        <v>0</v>
      </c>
      <c r="I395" s="31">
        <f>+I389+1</f>
        <v>659</v>
      </c>
      <c r="J395" s="56" t="str">
        <f>IF(LOOKUP(I395,DATOS!A:A,DATOS!C:C)=0,J389,(LOOKUP(I395,DATOS!A:A,DATOS!C:C)))</f>
        <v>FIN</v>
      </c>
      <c r="K395" s="18">
        <f>+K389+1</f>
        <v>66</v>
      </c>
      <c r="L395" s="16" t="s">
        <v>31</v>
      </c>
      <c r="M395" s="16" t="s">
        <v>32</v>
      </c>
      <c r="N395" s="16" t="s">
        <v>37</v>
      </c>
      <c r="O395" s="16" t="s">
        <v>33</v>
      </c>
      <c r="P395" s="16" t="s">
        <v>34</v>
      </c>
      <c r="Q395" s="16" t="s">
        <v>35</v>
      </c>
      <c r="R395" s="16" t="str">
        <f>CONCATENATE("X",H395)</f>
        <v>X0</v>
      </c>
      <c r="S395" s="16" t="s">
        <v>36</v>
      </c>
    </row>
    <row r="396" spans="1:19" ht="15.6" x14ac:dyDescent="0.25">
      <c r="A396" s="185">
        <f>IF($E$2="X",0,IF(K397&gt;2,H395,K397))</f>
        <v>0</v>
      </c>
      <c r="B396" s="25"/>
      <c r="C396" s="21" t="str">
        <f>+CONCATENATE(I396," ",G396)</f>
        <v xml:space="preserve">a) </v>
      </c>
      <c r="D396" s="22"/>
      <c r="G396" s="34" t="str">
        <f>IF(J396="FIN","",LOOKUP(I395,DATOS!A:A,DATOS!J:J))</f>
        <v/>
      </c>
      <c r="I396" s="31" t="s">
        <v>53</v>
      </c>
      <c r="J396" s="37" t="str">
        <f>IF(J390="FIN","FIN",IF(J395=J389,"","FIN"))</f>
        <v>FIN</v>
      </c>
      <c r="K396" s="16" t="s">
        <v>5</v>
      </c>
      <c r="L396" s="16">
        <f>IF(M396&gt;0,0,P396)</f>
        <v>0</v>
      </c>
      <c r="M396" s="16">
        <f>IF(P397&gt;0,1,0)</f>
        <v>0</v>
      </c>
      <c r="N396" s="16">
        <f>IF(M396=1,-1/COUNTA(Q396:Q399),0)</f>
        <v>0</v>
      </c>
      <c r="O396" s="16">
        <f>COUNTA(B396:B399)</f>
        <v>0</v>
      </c>
      <c r="P396" s="16">
        <f>COUNTIF(R396:R399,R395)</f>
        <v>0</v>
      </c>
      <c r="Q396" s="17" t="s">
        <v>0</v>
      </c>
      <c r="R396" s="16" t="str">
        <f>CONCATENATE(B396,Q396)</f>
        <v>A</v>
      </c>
      <c r="S396" s="16">
        <f>IF(P396&gt;0,P396+O396,O396*3)</f>
        <v>0</v>
      </c>
    </row>
    <row r="397" spans="1:19" ht="15.6" x14ac:dyDescent="0.25">
      <c r="A397" s="185"/>
      <c r="B397" s="25"/>
      <c r="C397" s="21" t="str">
        <f>+CONCATENATE(I397," ",G397)</f>
        <v xml:space="preserve">b) </v>
      </c>
      <c r="D397" s="22"/>
      <c r="G397" s="34" t="str">
        <f>IF(J396="FIN","",LOOKUP(I395,DATOS!A:A,DATOS!K:K))</f>
        <v/>
      </c>
      <c r="I397" s="31" t="s">
        <v>52</v>
      </c>
      <c r="K397" s="16">
        <f>S396</f>
        <v>0</v>
      </c>
      <c r="L397" s="16"/>
      <c r="M397" s="16"/>
      <c r="N397" s="16"/>
      <c r="O397" s="16"/>
      <c r="P397" s="16">
        <f>O396-P396</f>
        <v>0</v>
      </c>
      <c r="Q397" s="17" t="s">
        <v>1</v>
      </c>
      <c r="R397" s="16" t="str">
        <f>CONCATENATE(B397,Q397)</f>
        <v>B</v>
      </c>
      <c r="S397" s="16"/>
    </row>
    <row r="398" spans="1:19" ht="15.6" x14ac:dyDescent="0.25">
      <c r="A398" s="185"/>
      <c r="B398" s="25"/>
      <c r="C398" s="21" t="str">
        <f>+CONCATENATE(I398," ",G398)</f>
        <v xml:space="preserve">c) </v>
      </c>
      <c r="D398" s="22"/>
      <c r="G398" s="34" t="str">
        <f>IF(J396="FIN","",LOOKUP(I395,DATOS!A:A,DATOS!L:L))</f>
        <v/>
      </c>
      <c r="I398" s="31" t="s">
        <v>51</v>
      </c>
      <c r="K398" s="16"/>
      <c r="L398" s="16"/>
      <c r="M398" s="16"/>
      <c r="N398" s="16"/>
      <c r="O398" s="16"/>
      <c r="P398" s="16"/>
      <c r="Q398" s="17" t="s">
        <v>2</v>
      </c>
      <c r="R398" s="16" t="str">
        <f>CONCATENATE(B398,Q398)</f>
        <v>C</v>
      </c>
      <c r="S398" s="16"/>
    </row>
    <row r="399" spans="1:19" ht="15.6" x14ac:dyDescent="0.25">
      <c r="A399" s="185"/>
      <c r="B399" s="25"/>
      <c r="C399" s="21" t="str">
        <f>+CONCATENATE(I399," ",G399)</f>
        <v xml:space="preserve">d) </v>
      </c>
      <c r="D399" s="22"/>
      <c r="G399" s="34" t="str">
        <f>IF(J396="FIN","",LOOKUP(I395,DATOS!A:A,DATOS!M:M))</f>
        <v/>
      </c>
      <c r="I399" s="31" t="s">
        <v>43</v>
      </c>
      <c r="K399" s="16"/>
      <c r="L399" s="16"/>
      <c r="M399" s="16"/>
      <c r="N399" s="16"/>
      <c r="O399" s="16"/>
      <c r="P399" s="16"/>
      <c r="Q399" s="17" t="s">
        <v>3</v>
      </c>
      <c r="R399" s="16" t="str">
        <f>CONCATENATE(B399,Q399)</f>
        <v>D</v>
      </c>
      <c r="S399" s="16"/>
    </row>
    <row r="400" spans="1:19" ht="15.6" x14ac:dyDescent="0.25">
      <c r="A400" s="9"/>
      <c r="B400" s="26"/>
      <c r="C400" s="23"/>
      <c r="D400" s="24"/>
      <c r="J400" s="15"/>
    </row>
    <row r="401" spans="1:19" ht="15.6" x14ac:dyDescent="0.25">
      <c r="A401" s="9"/>
      <c r="B401" s="27"/>
      <c r="C401" s="19" t="str">
        <f>+CONCATENATE(K401,".- ",G401)</f>
        <v xml:space="preserve">67.- </v>
      </c>
      <c r="D401" s="20"/>
      <c r="E401" s="9"/>
      <c r="F401" s="9"/>
      <c r="G401" s="36" t="str">
        <f>IF(J402="FIN","",LOOKUP(I401,DATOS!A:A,DATOS!G:G))</f>
        <v/>
      </c>
      <c r="H401" s="36">
        <f>IF(J402="FIN",0,LOOKUP(I401,DATOS!A:A,DATOS!N:N))</f>
        <v>0</v>
      </c>
      <c r="I401" s="31">
        <f>+I395+1</f>
        <v>660</v>
      </c>
      <c r="J401" s="56" t="str">
        <f>IF(LOOKUP(I401,DATOS!A:A,DATOS!C:C)=0,J395,(LOOKUP(I401,DATOS!A:A,DATOS!C:C)))</f>
        <v>FIN</v>
      </c>
      <c r="K401" s="18">
        <f>+K395+1</f>
        <v>67</v>
      </c>
      <c r="L401" s="16" t="s">
        <v>31</v>
      </c>
      <c r="M401" s="16" t="s">
        <v>32</v>
      </c>
      <c r="N401" s="16" t="s">
        <v>37</v>
      </c>
      <c r="O401" s="16" t="s">
        <v>33</v>
      </c>
      <c r="P401" s="16" t="s">
        <v>34</v>
      </c>
      <c r="Q401" s="16" t="s">
        <v>35</v>
      </c>
      <c r="R401" s="16" t="str">
        <f>CONCATENATE("X",H401)</f>
        <v>X0</v>
      </c>
      <c r="S401" s="16" t="s">
        <v>36</v>
      </c>
    </row>
    <row r="402" spans="1:19" ht="15.6" x14ac:dyDescent="0.25">
      <c r="A402" s="185">
        <f>IF($E$2="X",0,IF(K403&gt;2,H401,K403))</f>
        <v>0</v>
      </c>
      <c r="B402" s="25"/>
      <c r="C402" s="21" t="str">
        <f>+CONCATENATE(I402," ",G402)</f>
        <v xml:space="preserve">a) </v>
      </c>
      <c r="D402" s="22"/>
      <c r="G402" s="34" t="str">
        <f>IF(J402="FIN","",LOOKUP(I401,DATOS!A:A,DATOS!J:J))</f>
        <v/>
      </c>
      <c r="I402" s="31" t="s">
        <v>53</v>
      </c>
      <c r="J402" s="37" t="str">
        <f>IF(J396="FIN","FIN",IF(J401=J395,"","FIN"))</f>
        <v>FIN</v>
      </c>
      <c r="K402" s="16" t="s">
        <v>5</v>
      </c>
      <c r="L402" s="16">
        <f>IF(M402&gt;0,0,P402)</f>
        <v>0</v>
      </c>
      <c r="M402" s="16">
        <f>IF(P403&gt;0,1,0)</f>
        <v>0</v>
      </c>
      <c r="N402" s="16">
        <f>IF(M402=1,-1/COUNTA(Q402:Q405),0)</f>
        <v>0</v>
      </c>
      <c r="O402" s="16">
        <f>COUNTA(B402:B405)</f>
        <v>0</v>
      </c>
      <c r="P402" s="16">
        <f>COUNTIF(R402:R405,R401)</f>
        <v>0</v>
      </c>
      <c r="Q402" s="17" t="s">
        <v>0</v>
      </c>
      <c r="R402" s="16" t="str">
        <f>CONCATENATE(B402,Q402)</f>
        <v>A</v>
      </c>
      <c r="S402" s="16">
        <f>IF(P402&gt;0,P402+O402,O402*3)</f>
        <v>0</v>
      </c>
    </row>
    <row r="403" spans="1:19" ht="15.6" x14ac:dyDescent="0.25">
      <c r="A403" s="185"/>
      <c r="B403" s="25"/>
      <c r="C403" s="21" t="str">
        <f>+CONCATENATE(I403," ",G403)</f>
        <v xml:space="preserve">b) </v>
      </c>
      <c r="D403" s="22"/>
      <c r="G403" s="34" t="str">
        <f>IF(J402="FIN","",LOOKUP(I401,DATOS!A:A,DATOS!K:K))</f>
        <v/>
      </c>
      <c r="I403" s="31" t="s">
        <v>52</v>
      </c>
      <c r="K403" s="16">
        <f>S402</f>
        <v>0</v>
      </c>
      <c r="L403" s="16"/>
      <c r="M403" s="16"/>
      <c r="N403" s="16"/>
      <c r="O403" s="16"/>
      <c r="P403" s="16">
        <f>O402-P402</f>
        <v>0</v>
      </c>
      <c r="Q403" s="17" t="s">
        <v>1</v>
      </c>
      <c r="R403" s="16" t="str">
        <f>CONCATENATE(B403,Q403)</f>
        <v>B</v>
      </c>
      <c r="S403" s="16"/>
    </row>
    <row r="404" spans="1:19" ht="15.6" x14ac:dyDescent="0.25">
      <c r="A404" s="185"/>
      <c r="B404" s="25"/>
      <c r="C404" s="21" t="str">
        <f>+CONCATENATE(I404," ",G404)</f>
        <v xml:space="preserve">c) </v>
      </c>
      <c r="D404" s="22"/>
      <c r="G404" s="34" t="str">
        <f>IF(J402="FIN","",LOOKUP(I401,DATOS!A:A,DATOS!L:L))</f>
        <v/>
      </c>
      <c r="I404" s="31" t="s">
        <v>51</v>
      </c>
      <c r="K404" s="16"/>
      <c r="L404" s="16"/>
      <c r="M404" s="16"/>
      <c r="N404" s="16"/>
      <c r="O404" s="16"/>
      <c r="P404" s="16"/>
      <c r="Q404" s="17" t="s">
        <v>2</v>
      </c>
      <c r="R404" s="16" t="str">
        <f>CONCATENATE(B404,Q404)</f>
        <v>C</v>
      </c>
      <c r="S404" s="16"/>
    </row>
    <row r="405" spans="1:19" ht="15.6" x14ac:dyDescent="0.25">
      <c r="A405" s="185"/>
      <c r="B405" s="25"/>
      <c r="C405" s="21" t="str">
        <f>+CONCATENATE(I405," ",G405)</f>
        <v xml:space="preserve">d) </v>
      </c>
      <c r="D405" s="22"/>
      <c r="G405" s="34" t="str">
        <f>IF(J402="FIN","",LOOKUP(I401,DATOS!A:A,DATOS!M:M))</f>
        <v/>
      </c>
      <c r="I405" s="31" t="s">
        <v>43</v>
      </c>
      <c r="K405" s="16"/>
      <c r="L405" s="16"/>
      <c r="M405" s="16"/>
      <c r="N405" s="16"/>
      <c r="O405" s="16"/>
      <c r="P405" s="16"/>
      <c r="Q405" s="17" t="s">
        <v>3</v>
      </c>
      <c r="R405" s="16" t="str">
        <f>CONCATENATE(B405,Q405)</f>
        <v>D</v>
      </c>
      <c r="S405" s="16"/>
    </row>
    <row r="406" spans="1:19" ht="15.6" x14ac:dyDescent="0.25">
      <c r="A406" s="9"/>
      <c r="B406" s="26"/>
      <c r="C406" s="23"/>
      <c r="D406" s="24"/>
      <c r="J406" s="15"/>
    </row>
    <row r="407" spans="1:19" ht="15.6" x14ac:dyDescent="0.25">
      <c r="A407" s="9"/>
      <c r="B407" s="27"/>
      <c r="C407" s="19" t="str">
        <f>+CONCATENATE(K407,".- ",G407)</f>
        <v xml:space="preserve">68.- </v>
      </c>
      <c r="D407" s="20"/>
      <c r="E407" s="9"/>
      <c r="F407" s="9"/>
      <c r="G407" s="36" t="str">
        <f>IF(J408="FIN","",LOOKUP(I407,DATOS!A:A,DATOS!G:G))</f>
        <v/>
      </c>
      <c r="H407" s="36">
        <f>IF(J408="FIN",0,LOOKUP(I407,DATOS!A:A,DATOS!N:N))</f>
        <v>0</v>
      </c>
      <c r="I407" s="31">
        <f>+I401+1</f>
        <v>661</v>
      </c>
      <c r="J407" s="56" t="str">
        <f>IF(LOOKUP(I407,DATOS!A:A,DATOS!C:C)=0,J401,(LOOKUP(I407,DATOS!A:A,DATOS!C:C)))</f>
        <v>FIN</v>
      </c>
      <c r="K407" s="18">
        <f>+K401+1</f>
        <v>68</v>
      </c>
      <c r="L407" s="16" t="s">
        <v>31</v>
      </c>
      <c r="M407" s="16" t="s">
        <v>32</v>
      </c>
      <c r="N407" s="16" t="s">
        <v>37</v>
      </c>
      <c r="O407" s="16" t="s">
        <v>33</v>
      </c>
      <c r="P407" s="16" t="s">
        <v>34</v>
      </c>
      <c r="Q407" s="16" t="s">
        <v>35</v>
      </c>
      <c r="R407" s="16" t="str">
        <f>CONCATENATE("X",H407)</f>
        <v>X0</v>
      </c>
      <c r="S407" s="16" t="s">
        <v>36</v>
      </c>
    </row>
    <row r="408" spans="1:19" ht="15.6" x14ac:dyDescent="0.25">
      <c r="A408" s="185">
        <f>IF($E$2="X",0,IF(K409&gt;2,H407,K409))</f>
        <v>0</v>
      </c>
      <c r="B408" s="25"/>
      <c r="C408" s="21" t="str">
        <f>+CONCATENATE(I408," ",G408)</f>
        <v xml:space="preserve">a) </v>
      </c>
      <c r="D408" s="22"/>
      <c r="G408" s="34" t="str">
        <f>IF(J408="FIN","",LOOKUP(I407,DATOS!A:A,DATOS!J:J))</f>
        <v/>
      </c>
      <c r="I408" s="31" t="s">
        <v>53</v>
      </c>
      <c r="J408" s="37" t="str">
        <f>IF(J402="FIN","FIN",IF(J407=J401,"","FIN"))</f>
        <v>FIN</v>
      </c>
      <c r="K408" s="16" t="s">
        <v>5</v>
      </c>
      <c r="L408" s="16">
        <f>IF(M408&gt;0,0,P408)</f>
        <v>0</v>
      </c>
      <c r="M408" s="16">
        <f>IF(P409&gt;0,1,0)</f>
        <v>0</v>
      </c>
      <c r="N408" s="16">
        <f>IF(M408=1,-1/COUNTA(Q408:Q411),0)</f>
        <v>0</v>
      </c>
      <c r="O408" s="16">
        <f>COUNTA(B408:B411)</f>
        <v>0</v>
      </c>
      <c r="P408" s="16">
        <f>COUNTIF(R408:R411,R407)</f>
        <v>0</v>
      </c>
      <c r="Q408" s="17" t="s">
        <v>0</v>
      </c>
      <c r="R408" s="16" t="str">
        <f>CONCATENATE(B408,Q408)</f>
        <v>A</v>
      </c>
      <c r="S408" s="16">
        <f>IF(P408&gt;0,P408+O408,O408*3)</f>
        <v>0</v>
      </c>
    </row>
    <row r="409" spans="1:19" ht="15.6" x14ac:dyDescent="0.25">
      <c r="A409" s="185"/>
      <c r="B409" s="25"/>
      <c r="C409" s="21" t="str">
        <f>+CONCATENATE(I409," ",G409)</f>
        <v xml:space="preserve">b) </v>
      </c>
      <c r="D409" s="22"/>
      <c r="G409" s="34" t="str">
        <f>IF(J408="FIN","",LOOKUP(I407,DATOS!A:A,DATOS!K:K))</f>
        <v/>
      </c>
      <c r="I409" s="31" t="s">
        <v>52</v>
      </c>
      <c r="K409" s="16">
        <f>S408</f>
        <v>0</v>
      </c>
      <c r="L409" s="16"/>
      <c r="M409" s="16"/>
      <c r="N409" s="16"/>
      <c r="O409" s="16"/>
      <c r="P409" s="16">
        <f>O408-P408</f>
        <v>0</v>
      </c>
      <c r="Q409" s="17" t="s">
        <v>1</v>
      </c>
      <c r="R409" s="16" t="str">
        <f>CONCATENATE(B409,Q409)</f>
        <v>B</v>
      </c>
      <c r="S409" s="16"/>
    </row>
    <row r="410" spans="1:19" ht="15.6" x14ac:dyDescent="0.25">
      <c r="A410" s="185"/>
      <c r="B410" s="25"/>
      <c r="C410" s="21" t="str">
        <f>+CONCATENATE(I410," ",G410)</f>
        <v xml:space="preserve">c) </v>
      </c>
      <c r="D410" s="22"/>
      <c r="G410" s="34" t="str">
        <f>IF(J408="FIN","",LOOKUP(I407,DATOS!A:A,DATOS!L:L))</f>
        <v/>
      </c>
      <c r="I410" s="31" t="s">
        <v>51</v>
      </c>
      <c r="K410" s="16"/>
      <c r="L410" s="16"/>
      <c r="M410" s="16"/>
      <c r="N410" s="16"/>
      <c r="O410" s="16"/>
      <c r="P410" s="16"/>
      <c r="Q410" s="17" t="s">
        <v>2</v>
      </c>
      <c r="R410" s="16" t="str">
        <f>CONCATENATE(B410,Q410)</f>
        <v>C</v>
      </c>
      <c r="S410" s="16"/>
    </row>
    <row r="411" spans="1:19" ht="15.6" x14ac:dyDescent="0.25">
      <c r="A411" s="185"/>
      <c r="B411" s="25"/>
      <c r="C411" s="21" t="str">
        <f>+CONCATENATE(I411," ",G411)</f>
        <v xml:space="preserve">d) </v>
      </c>
      <c r="D411" s="22"/>
      <c r="G411" s="34" t="str">
        <f>IF(J408="FIN","",LOOKUP(I407,DATOS!A:A,DATOS!M:M))</f>
        <v/>
      </c>
      <c r="I411" s="31" t="s">
        <v>43</v>
      </c>
      <c r="K411" s="16"/>
      <c r="L411" s="16"/>
      <c r="M411" s="16"/>
      <c r="N411" s="16"/>
      <c r="O411" s="16"/>
      <c r="P411" s="16"/>
      <c r="Q411" s="17" t="s">
        <v>3</v>
      </c>
      <c r="R411" s="16" t="str">
        <f>CONCATENATE(B411,Q411)</f>
        <v>D</v>
      </c>
      <c r="S411" s="16"/>
    </row>
    <row r="412" spans="1:19" ht="15.6" x14ac:dyDescent="0.25">
      <c r="A412" s="9"/>
      <c r="B412" s="26"/>
      <c r="C412" s="23"/>
      <c r="D412" s="24"/>
      <c r="J412" s="15"/>
    </row>
    <row r="413" spans="1:19" ht="15.6" x14ac:dyDescent="0.25">
      <c r="A413" s="9"/>
      <c r="B413" s="27"/>
      <c r="C413" s="19" t="str">
        <f>+CONCATENATE(K413,".- ",G413)</f>
        <v xml:space="preserve">69.- </v>
      </c>
      <c r="D413" s="20"/>
      <c r="E413" s="9"/>
      <c r="F413" s="9"/>
      <c r="G413" s="36" t="str">
        <f>IF(J414="FIN","",LOOKUP(I413,DATOS!A:A,DATOS!G:G))</f>
        <v/>
      </c>
      <c r="H413" s="36">
        <f>IF(J414="FIN",0,LOOKUP(I413,DATOS!A:A,DATOS!N:N))</f>
        <v>0</v>
      </c>
      <c r="I413" s="31">
        <f>+I407+1</f>
        <v>662</v>
      </c>
      <c r="J413" s="56" t="str">
        <f>IF(LOOKUP(I413,DATOS!A:A,DATOS!C:C)=0,J407,(LOOKUP(I413,DATOS!A:A,DATOS!C:C)))</f>
        <v>FIN</v>
      </c>
      <c r="K413" s="18">
        <f>+K407+1</f>
        <v>69</v>
      </c>
      <c r="L413" s="16" t="s">
        <v>31</v>
      </c>
      <c r="M413" s="16" t="s">
        <v>32</v>
      </c>
      <c r="N413" s="16" t="s">
        <v>37</v>
      </c>
      <c r="O413" s="16" t="s">
        <v>33</v>
      </c>
      <c r="P413" s="16" t="s">
        <v>34</v>
      </c>
      <c r="Q413" s="16" t="s">
        <v>35</v>
      </c>
      <c r="R413" s="16" t="str">
        <f>CONCATENATE("X",H413)</f>
        <v>X0</v>
      </c>
      <c r="S413" s="16" t="s">
        <v>36</v>
      </c>
    </row>
    <row r="414" spans="1:19" ht="15.6" x14ac:dyDescent="0.25">
      <c r="A414" s="185">
        <f>IF($E$2="X",0,IF(K415&gt;2,H413,K415))</f>
        <v>0</v>
      </c>
      <c r="B414" s="25"/>
      <c r="C414" s="21" t="str">
        <f>+CONCATENATE(I414," ",G414)</f>
        <v xml:space="preserve">a) </v>
      </c>
      <c r="D414" s="22"/>
      <c r="G414" s="34" t="str">
        <f>IF(J414="FIN","",LOOKUP(I413,DATOS!A:A,DATOS!J:J))</f>
        <v/>
      </c>
      <c r="I414" s="31" t="s">
        <v>53</v>
      </c>
      <c r="J414" s="37" t="str">
        <f>IF(J408="FIN","FIN",IF(J413=J407,"","FIN"))</f>
        <v>FIN</v>
      </c>
      <c r="K414" s="16" t="s">
        <v>5</v>
      </c>
      <c r="L414" s="16">
        <f>IF(M414&gt;0,0,P414)</f>
        <v>0</v>
      </c>
      <c r="M414" s="16">
        <f>IF(P415&gt;0,1,0)</f>
        <v>0</v>
      </c>
      <c r="N414" s="16">
        <f>IF(M414=1,-1/COUNTA(Q414:Q417),0)</f>
        <v>0</v>
      </c>
      <c r="O414" s="16">
        <f>COUNTA(B414:B417)</f>
        <v>0</v>
      </c>
      <c r="P414" s="16">
        <f>COUNTIF(R414:R417,R413)</f>
        <v>0</v>
      </c>
      <c r="Q414" s="17" t="s">
        <v>0</v>
      </c>
      <c r="R414" s="16" t="str">
        <f>CONCATENATE(B414,Q414)</f>
        <v>A</v>
      </c>
      <c r="S414" s="16">
        <f>IF(P414&gt;0,P414+O414,O414*3)</f>
        <v>0</v>
      </c>
    </row>
    <row r="415" spans="1:19" ht="15.6" x14ac:dyDescent="0.25">
      <c r="A415" s="185"/>
      <c r="B415" s="25"/>
      <c r="C415" s="21" t="str">
        <f>+CONCATENATE(I415," ",G415)</f>
        <v xml:space="preserve">b) </v>
      </c>
      <c r="D415" s="22"/>
      <c r="G415" s="34" t="str">
        <f>IF(J414="FIN","",LOOKUP(I413,DATOS!A:A,DATOS!K:K))</f>
        <v/>
      </c>
      <c r="I415" s="31" t="s">
        <v>52</v>
      </c>
      <c r="K415" s="16">
        <f>S414</f>
        <v>0</v>
      </c>
      <c r="L415" s="16"/>
      <c r="M415" s="16"/>
      <c r="N415" s="16"/>
      <c r="O415" s="16"/>
      <c r="P415" s="16">
        <f>O414-P414</f>
        <v>0</v>
      </c>
      <c r="Q415" s="17" t="s">
        <v>1</v>
      </c>
      <c r="R415" s="16" t="str">
        <f>CONCATENATE(B415,Q415)</f>
        <v>B</v>
      </c>
      <c r="S415" s="16"/>
    </row>
    <row r="416" spans="1:19" ht="15.6" x14ac:dyDescent="0.25">
      <c r="A416" s="185"/>
      <c r="B416" s="25"/>
      <c r="C416" s="21" t="str">
        <f>+CONCATENATE(I416," ",G416)</f>
        <v xml:space="preserve">c) </v>
      </c>
      <c r="D416" s="22"/>
      <c r="G416" s="34" t="str">
        <f>IF(J414="FIN","",LOOKUP(I413,DATOS!A:A,DATOS!L:L))</f>
        <v/>
      </c>
      <c r="I416" s="31" t="s">
        <v>51</v>
      </c>
      <c r="K416" s="16"/>
      <c r="L416" s="16"/>
      <c r="M416" s="16"/>
      <c r="N416" s="16"/>
      <c r="O416" s="16"/>
      <c r="P416" s="16"/>
      <c r="Q416" s="17" t="s">
        <v>2</v>
      </c>
      <c r="R416" s="16" t="str">
        <f>CONCATENATE(B416,Q416)</f>
        <v>C</v>
      </c>
      <c r="S416" s="16"/>
    </row>
    <row r="417" spans="1:19" ht="15.6" x14ac:dyDescent="0.25">
      <c r="A417" s="185"/>
      <c r="B417" s="25"/>
      <c r="C417" s="21" t="str">
        <f>+CONCATENATE(I417," ",G417)</f>
        <v xml:space="preserve">d) </v>
      </c>
      <c r="D417" s="22"/>
      <c r="G417" s="34" t="str">
        <f>IF(J414="FIN","",LOOKUP(I413,DATOS!A:A,DATOS!M:M))</f>
        <v/>
      </c>
      <c r="I417" s="31" t="s">
        <v>43</v>
      </c>
      <c r="K417" s="16"/>
      <c r="L417" s="16"/>
      <c r="M417" s="16"/>
      <c r="N417" s="16"/>
      <c r="O417" s="16"/>
      <c r="P417" s="16"/>
      <c r="Q417" s="17" t="s">
        <v>3</v>
      </c>
      <c r="R417" s="16" t="str">
        <f>CONCATENATE(B417,Q417)</f>
        <v>D</v>
      </c>
      <c r="S417" s="16"/>
    </row>
    <row r="418" spans="1:19" ht="15.6" x14ac:dyDescent="0.25">
      <c r="A418" s="9"/>
      <c r="B418" s="26"/>
      <c r="C418" s="23"/>
      <c r="D418" s="24"/>
      <c r="J418" s="15"/>
    </row>
    <row r="419" spans="1:19" ht="15.6" x14ac:dyDescent="0.25">
      <c r="A419" s="9"/>
      <c r="B419" s="27"/>
      <c r="C419" s="19" t="str">
        <f>+CONCATENATE(K419,".- ",G419)</f>
        <v xml:space="preserve">70.- </v>
      </c>
      <c r="D419" s="20"/>
      <c r="E419" s="9"/>
      <c r="F419" s="9"/>
      <c r="G419" s="36" t="str">
        <f>IF(J420="FIN","",LOOKUP(I419,DATOS!A:A,DATOS!G:G))</f>
        <v/>
      </c>
      <c r="H419" s="36">
        <f>IF(J420="FIN",0,LOOKUP(I419,DATOS!A:A,DATOS!N:N))</f>
        <v>0</v>
      </c>
      <c r="I419" s="31">
        <f>+I413+1</f>
        <v>663</v>
      </c>
      <c r="J419" s="56" t="str">
        <f>IF(LOOKUP(I419,DATOS!A:A,DATOS!C:C)=0,J413,(LOOKUP(I419,DATOS!A:A,DATOS!C:C)))</f>
        <v>FIN</v>
      </c>
      <c r="K419" s="18">
        <f>+K413+1</f>
        <v>70</v>
      </c>
      <c r="L419" s="16" t="s">
        <v>31</v>
      </c>
      <c r="M419" s="16" t="s">
        <v>32</v>
      </c>
      <c r="N419" s="16" t="s">
        <v>37</v>
      </c>
      <c r="O419" s="16" t="s">
        <v>33</v>
      </c>
      <c r="P419" s="16" t="s">
        <v>34</v>
      </c>
      <c r="Q419" s="16" t="s">
        <v>35</v>
      </c>
      <c r="R419" s="16" t="str">
        <f>CONCATENATE("X",H419)</f>
        <v>X0</v>
      </c>
      <c r="S419" s="16" t="s">
        <v>36</v>
      </c>
    </row>
    <row r="420" spans="1:19" ht="15.6" x14ac:dyDescent="0.25">
      <c r="A420" s="185">
        <f>IF($E$2="X",0,IF(K421&gt;2,H419,K421))</f>
        <v>0</v>
      </c>
      <c r="B420" s="25"/>
      <c r="C420" s="21" t="str">
        <f>+CONCATENATE(I420," ",G420)</f>
        <v xml:space="preserve">a) </v>
      </c>
      <c r="D420" s="22"/>
      <c r="G420" s="34" t="str">
        <f>IF(J420="FIN","",LOOKUP(I419,DATOS!A:A,DATOS!J:J))</f>
        <v/>
      </c>
      <c r="I420" s="31" t="s">
        <v>53</v>
      </c>
      <c r="J420" s="37" t="str">
        <f>IF(J414="FIN","FIN",IF(J419=J413,"","FIN"))</f>
        <v>FIN</v>
      </c>
      <c r="K420" s="16" t="s">
        <v>5</v>
      </c>
      <c r="L420" s="16">
        <f>IF(M420&gt;0,0,P420)</f>
        <v>0</v>
      </c>
      <c r="M420" s="16">
        <f>IF(P421&gt;0,1,0)</f>
        <v>0</v>
      </c>
      <c r="N420" s="16">
        <f>IF(M420=1,-1/COUNTA(Q420:Q423),0)</f>
        <v>0</v>
      </c>
      <c r="O420" s="16">
        <f>COUNTA(B420:B423)</f>
        <v>0</v>
      </c>
      <c r="P420" s="16">
        <f>COUNTIF(R420:R423,R419)</f>
        <v>0</v>
      </c>
      <c r="Q420" s="17" t="s">
        <v>0</v>
      </c>
      <c r="R420" s="16" t="str">
        <f>CONCATENATE(B420,Q420)</f>
        <v>A</v>
      </c>
      <c r="S420" s="16">
        <f>IF(P420&gt;0,P420+O420,O420*3)</f>
        <v>0</v>
      </c>
    </row>
    <row r="421" spans="1:19" ht="15.6" x14ac:dyDescent="0.25">
      <c r="A421" s="185"/>
      <c r="B421" s="25"/>
      <c r="C421" s="21" t="str">
        <f>+CONCATENATE(I421," ",G421)</f>
        <v xml:space="preserve">b) </v>
      </c>
      <c r="D421" s="22"/>
      <c r="G421" s="34" t="str">
        <f>IF(J420="FIN","",LOOKUP(I419,DATOS!A:A,DATOS!K:K))</f>
        <v/>
      </c>
      <c r="I421" s="31" t="s">
        <v>52</v>
      </c>
      <c r="K421" s="16">
        <f>S420</f>
        <v>0</v>
      </c>
      <c r="L421" s="16"/>
      <c r="M421" s="16"/>
      <c r="N421" s="16"/>
      <c r="O421" s="16"/>
      <c r="P421" s="16">
        <f>O420-P420</f>
        <v>0</v>
      </c>
      <c r="Q421" s="17" t="s">
        <v>1</v>
      </c>
      <c r="R421" s="16" t="str">
        <f>CONCATENATE(B421,Q421)</f>
        <v>B</v>
      </c>
      <c r="S421" s="16"/>
    </row>
    <row r="422" spans="1:19" ht="15.6" x14ac:dyDescent="0.25">
      <c r="A422" s="185"/>
      <c r="B422" s="25"/>
      <c r="C422" s="21" t="str">
        <f>+CONCATENATE(I422," ",G422)</f>
        <v xml:space="preserve">c) </v>
      </c>
      <c r="D422" s="22"/>
      <c r="G422" s="34" t="str">
        <f>IF(J420="FIN","",LOOKUP(I419,DATOS!A:A,DATOS!L:L))</f>
        <v/>
      </c>
      <c r="I422" s="31" t="s">
        <v>51</v>
      </c>
      <c r="K422" s="16"/>
      <c r="L422" s="16"/>
      <c r="M422" s="16"/>
      <c r="N422" s="16"/>
      <c r="O422" s="16"/>
      <c r="P422" s="16"/>
      <c r="Q422" s="17" t="s">
        <v>2</v>
      </c>
      <c r="R422" s="16" t="str">
        <f>CONCATENATE(B422,Q422)</f>
        <v>C</v>
      </c>
      <c r="S422" s="16"/>
    </row>
    <row r="423" spans="1:19" ht="15.6" x14ac:dyDescent="0.25">
      <c r="A423" s="185"/>
      <c r="B423" s="25"/>
      <c r="C423" s="21" t="str">
        <f>+CONCATENATE(I423," ",G423)</f>
        <v xml:space="preserve">d) </v>
      </c>
      <c r="D423" s="22"/>
      <c r="G423" s="34" t="str">
        <f>IF(J420="FIN","",LOOKUP(I419,DATOS!A:A,DATOS!M:M))</f>
        <v/>
      </c>
      <c r="I423" s="31" t="s">
        <v>43</v>
      </c>
      <c r="K423" s="16"/>
      <c r="L423" s="16"/>
      <c r="M423" s="16"/>
      <c r="N423" s="16"/>
      <c r="O423" s="16"/>
      <c r="P423" s="16"/>
      <c r="Q423" s="17" t="s">
        <v>3</v>
      </c>
      <c r="R423" s="16" t="str">
        <f>CONCATENATE(B423,Q423)</f>
        <v>D</v>
      </c>
      <c r="S423" s="16"/>
    </row>
    <row r="424" spans="1:19" ht="15.6" x14ac:dyDescent="0.25">
      <c r="A424" s="9"/>
      <c r="B424" s="26"/>
      <c r="C424" s="23"/>
      <c r="D424" s="24"/>
      <c r="J424" s="15"/>
    </row>
    <row r="425" spans="1:19" ht="15.6" x14ac:dyDescent="0.25">
      <c r="A425" s="9"/>
      <c r="B425" s="27"/>
      <c r="C425" s="19" t="str">
        <f>+CONCATENATE(K425,".- ",G425)</f>
        <v xml:space="preserve">71.- </v>
      </c>
      <c r="D425" s="20"/>
      <c r="E425" s="9"/>
      <c r="F425" s="9"/>
      <c r="G425" s="36" t="str">
        <f>IF(J426="FIN","",LOOKUP(I425,DATOS!A:A,DATOS!G:G))</f>
        <v/>
      </c>
      <c r="H425" s="36">
        <f>IF(J426="FIN",0,LOOKUP(I425,DATOS!A:A,DATOS!N:N))</f>
        <v>0</v>
      </c>
      <c r="I425" s="31">
        <f>+I419+1</f>
        <v>664</v>
      </c>
      <c r="J425" s="56" t="str">
        <f>IF(LOOKUP(I425,DATOS!A:A,DATOS!C:C)=0,J419,(LOOKUP(I425,DATOS!A:A,DATOS!C:C)))</f>
        <v>FIN</v>
      </c>
      <c r="K425" s="18">
        <f>+K419+1</f>
        <v>71</v>
      </c>
      <c r="L425" s="16" t="s">
        <v>31</v>
      </c>
      <c r="M425" s="16" t="s">
        <v>32</v>
      </c>
      <c r="N425" s="16" t="s">
        <v>37</v>
      </c>
      <c r="O425" s="16" t="s">
        <v>33</v>
      </c>
      <c r="P425" s="16" t="s">
        <v>34</v>
      </c>
      <c r="Q425" s="16" t="s">
        <v>35</v>
      </c>
      <c r="R425" s="16" t="str">
        <f>CONCATENATE("X",H425)</f>
        <v>X0</v>
      </c>
      <c r="S425" s="16" t="s">
        <v>36</v>
      </c>
    </row>
    <row r="426" spans="1:19" ht="15.6" x14ac:dyDescent="0.25">
      <c r="A426" s="185">
        <f>IF($E$2="X",0,IF(K427&gt;2,H425,K427))</f>
        <v>0</v>
      </c>
      <c r="B426" s="25"/>
      <c r="C426" s="21" t="str">
        <f>+CONCATENATE(I426," ",G426)</f>
        <v xml:space="preserve">a) </v>
      </c>
      <c r="D426" s="22"/>
      <c r="G426" s="34" t="str">
        <f>IF(J426="FIN","",LOOKUP(I425,DATOS!A:A,DATOS!J:J))</f>
        <v/>
      </c>
      <c r="I426" s="31" t="s">
        <v>53</v>
      </c>
      <c r="J426" s="37" t="str">
        <f>IF(J420="FIN","FIN",IF(J425=J419,"","FIN"))</f>
        <v>FIN</v>
      </c>
      <c r="K426" s="16" t="s">
        <v>5</v>
      </c>
      <c r="L426" s="16">
        <f>IF(M426&gt;0,0,P426)</f>
        <v>0</v>
      </c>
      <c r="M426" s="16">
        <f>IF(P427&gt;0,1,0)</f>
        <v>0</v>
      </c>
      <c r="N426" s="16">
        <f>IF(M426=1,-1/COUNTA(Q426:Q429),0)</f>
        <v>0</v>
      </c>
      <c r="O426" s="16">
        <f>COUNTA(B426:B429)</f>
        <v>0</v>
      </c>
      <c r="P426" s="16">
        <f>COUNTIF(R426:R429,R425)</f>
        <v>0</v>
      </c>
      <c r="Q426" s="17" t="s">
        <v>0</v>
      </c>
      <c r="R426" s="16" t="str">
        <f>CONCATENATE(B426,Q426)</f>
        <v>A</v>
      </c>
      <c r="S426" s="16">
        <f>IF(P426&gt;0,P426+O426,O426*3)</f>
        <v>0</v>
      </c>
    </row>
    <row r="427" spans="1:19" ht="15.6" x14ac:dyDescent="0.25">
      <c r="A427" s="185"/>
      <c r="B427" s="25"/>
      <c r="C427" s="21" t="str">
        <f>+CONCATENATE(I427," ",G427)</f>
        <v xml:space="preserve">b) </v>
      </c>
      <c r="D427" s="22"/>
      <c r="G427" s="34" t="str">
        <f>IF(J426="FIN","",LOOKUP(I425,DATOS!A:A,DATOS!K:K))</f>
        <v/>
      </c>
      <c r="I427" s="31" t="s">
        <v>52</v>
      </c>
      <c r="K427" s="16">
        <f>S426</f>
        <v>0</v>
      </c>
      <c r="L427" s="16"/>
      <c r="M427" s="16"/>
      <c r="N427" s="16"/>
      <c r="O427" s="16"/>
      <c r="P427" s="16">
        <f>O426-P426</f>
        <v>0</v>
      </c>
      <c r="Q427" s="17" t="s">
        <v>1</v>
      </c>
      <c r="R427" s="16" t="str">
        <f>CONCATENATE(B427,Q427)</f>
        <v>B</v>
      </c>
      <c r="S427" s="16"/>
    </row>
    <row r="428" spans="1:19" ht="15.6" x14ac:dyDescent="0.25">
      <c r="A428" s="185"/>
      <c r="B428" s="25"/>
      <c r="C428" s="21" t="str">
        <f>+CONCATENATE(I428," ",G428)</f>
        <v xml:space="preserve">c) </v>
      </c>
      <c r="D428" s="22"/>
      <c r="G428" s="34" t="str">
        <f>IF(J426="FIN","",LOOKUP(I425,DATOS!A:A,DATOS!L:L))</f>
        <v/>
      </c>
      <c r="I428" s="31" t="s">
        <v>51</v>
      </c>
      <c r="K428" s="16"/>
      <c r="L428" s="16"/>
      <c r="M428" s="16"/>
      <c r="N428" s="16"/>
      <c r="O428" s="16"/>
      <c r="P428" s="16"/>
      <c r="Q428" s="17" t="s">
        <v>2</v>
      </c>
      <c r="R428" s="16" t="str">
        <f>CONCATENATE(B428,Q428)</f>
        <v>C</v>
      </c>
      <c r="S428" s="16"/>
    </row>
    <row r="429" spans="1:19" ht="15.6" x14ac:dyDescent="0.25">
      <c r="A429" s="185"/>
      <c r="B429" s="25"/>
      <c r="C429" s="21" t="str">
        <f>+CONCATENATE(I429," ",G429)</f>
        <v xml:space="preserve">d) </v>
      </c>
      <c r="D429" s="22"/>
      <c r="G429" s="34" t="str">
        <f>IF(J426="FIN","",LOOKUP(I425,DATOS!A:A,DATOS!M:M))</f>
        <v/>
      </c>
      <c r="I429" s="31" t="s">
        <v>43</v>
      </c>
      <c r="K429" s="16"/>
      <c r="L429" s="16"/>
      <c r="M429" s="16"/>
      <c r="N429" s="16"/>
      <c r="O429" s="16"/>
      <c r="P429" s="16"/>
      <c r="Q429" s="17" t="s">
        <v>3</v>
      </c>
      <c r="R429" s="16" t="str">
        <f>CONCATENATE(B429,Q429)</f>
        <v>D</v>
      </c>
      <c r="S429" s="16"/>
    </row>
    <row r="430" spans="1:19" ht="15.6" x14ac:dyDescent="0.25">
      <c r="A430" s="9"/>
      <c r="B430" s="26"/>
      <c r="C430" s="23"/>
      <c r="D430" s="24"/>
      <c r="J430" s="15"/>
    </row>
    <row r="431" spans="1:19" ht="15.6" x14ac:dyDescent="0.25">
      <c r="A431" s="9"/>
      <c r="B431" s="27"/>
      <c r="C431" s="19" t="str">
        <f>+CONCATENATE(K431,".- ",G431)</f>
        <v xml:space="preserve">72.- </v>
      </c>
      <c r="D431" s="20"/>
      <c r="E431" s="9"/>
      <c r="F431" s="9"/>
      <c r="G431" s="36" t="str">
        <f>IF(J432="FIN","",LOOKUP(I431,DATOS!A:A,DATOS!G:G))</f>
        <v/>
      </c>
      <c r="H431" s="36">
        <f>IF(J432="FIN",0,LOOKUP(I431,DATOS!A:A,DATOS!N:N))</f>
        <v>0</v>
      </c>
      <c r="I431" s="31">
        <f>+I425+1</f>
        <v>665</v>
      </c>
      <c r="J431" s="56" t="str">
        <f>IF(LOOKUP(I431,DATOS!A:A,DATOS!C:C)=0,J425,(LOOKUP(I431,DATOS!A:A,DATOS!C:C)))</f>
        <v>FIN</v>
      </c>
      <c r="K431" s="18">
        <f>+K425+1</f>
        <v>72</v>
      </c>
      <c r="L431" s="16" t="s">
        <v>31</v>
      </c>
      <c r="M431" s="16" t="s">
        <v>32</v>
      </c>
      <c r="N431" s="16" t="s">
        <v>37</v>
      </c>
      <c r="O431" s="16" t="s">
        <v>33</v>
      </c>
      <c r="P431" s="16" t="s">
        <v>34</v>
      </c>
      <c r="Q431" s="16" t="s">
        <v>35</v>
      </c>
      <c r="R431" s="16" t="str">
        <f>CONCATENATE("X",H431)</f>
        <v>X0</v>
      </c>
      <c r="S431" s="16" t="s">
        <v>36</v>
      </c>
    </row>
    <row r="432" spans="1:19" ht="15.6" x14ac:dyDescent="0.25">
      <c r="A432" s="185">
        <f>IF($E$2="X",0,IF(K433&gt;2,H431,K433))</f>
        <v>0</v>
      </c>
      <c r="B432" s="25"/>
      <c r="C432" s="21" t="str">
        <f>+CONCATENATE(I432," ",G432)</f>
        <v xml:space="preserve">a) </v>
      </c>
      <c r="D432" s="22"/>
      <c r="G432" s="34" t="str">
        <f>IF(J432="FIN","",LOOKUP(I431,DATOS!A:A,DATOS!J:J))</f>
        <v/>
      </c>
      <c r="I432" s="31" t="s">
        <v>53</v>
      </c>
      <c r="J432" s="37" t="str">
        <f>IF(J426="FIN","FIN",IF(J431=J425,"","FIN"))</f>
        <v>FIN</v>
      </c>
      <c r="K432" s="16" t="s">
        <v>5</v>
      </c>
      <c r="L432" s="16">
        <f>IF(M432&gt;0,0,P432)</f>
        <v>0</v>
      </c>
      <c r="M432" s="16">
        <f>IF(P433&gt;0,1,0)</f>
        <v>0</v>
      </c>
      <c r="N432" s="16">
        <f>IF(M432=1,-1/COUNTA(Q432:Q435),0)</f>
        <v>0</v>
      </c>
      <c r="O432" s="16">
        <f>COUNTA(B432:B435)</f>
        <v>0</v>
      </c>
      <c r="P432" s="16">
        <f>COUNTIF(R432:R435,R431)</f>
        <v>0</v>
      </c>
      <c r="Q432" s="17" t="s">
        <v>0</v>
      </c>
      <c r="R432" s="16" t="str">
        <f>CONCATENATE(B432,Q432)</f>
        <v>A</v>
      </c>
      <c r="S432" s="16">
        <f>IF(P432&gt;0,P432+O432,O432*3)</f>
        <v>0</v>
      </c>
    </row>
    <row r="433" spans="1:19" ht="15.6" x14ac:dyDescent="0.25">
      <c r="A433" s="185"/>
      <c r="B433" s="25"/>
      <c r="C433" s="21" t="str">
        <f>+CONCATENATE(I433," ",G433)</f>
        <v xml:space="preserve">b) </v>
      </c>
      <c r="D433" s="22"/>
      <c r="G433" s="34" t="str">
        <f>IF(J432="FIN","",LOOKUP(I431,DATOS!A:A,DATOS!K:K))</f>
        <v/>
      </c>
      <c r="I433" s="31" t="s">
        <v>52</v>
      </c>
      <c r="K433" s="16">
        <f>S432</f>
        <v>0</v>
      </c>
      <c r="L433" s="16"/>
      <c r="M433" s="16"/>
      <c r="N433" s="16"/>
      <c r="O433" s="16"/>
      <c r="P433" s="16">
        <f>O432-P432</f>
        <v>0</v>
      </c>
      <c r="Q433" s="17" t="s">
        <v>1</v>
      </c>
      <c r="R433" s="16" t="str">
        <f>CONCATENATE(B433,Q433)</f>
        <v>B</v>
      </c>
      <c r="S433" s="16"/>
    </row>
    <row r="434" spans="1:19" ht="15.6" x14ac:dyDescent="0.25">
      <c r="A434" s="185"/>
      <c r="B434" s="25"/>
      <c r="C434" s="21" t="str">
        <f>+CONCATENATE(I434," ",G434)</f>
        <v xml:space="preserve">c) </v>
      </c>
      <c r="D434" s="22"/>
      <c r="G434" s="34" t="str">
        <f>IF(J432="FIN","",LOOKUP(I431,DATOS!A:A,DATOS!L:L))</f>
        <v/>
      </c>
      <c r="I434" s="31" t="s">
        <v>51</v>
      </c>
      <c r="K434" s="16"/>
      <c r="L434" s="16"/>
      <c r="M434" s="16"/>
      <c r="N434" s="16"/>
      <c r="O434" s="16"/>
      <c r="P434" s="16"/>
      <c r="Q434" s="17" t="s">
        <v>2</v>
      </c>
      <c r="R434" s="16" t="str">
        <f>CONCATENATE(B434,Q434)</f>
        <v>C</v>
      </c>
      <c r="S434" s="16"/>
    </row>
    <row r="435" spans="1:19" ht="15.6" x14ac:dyDescent="0.25">
      <c r="A435" s="185"/>
      <c r="B435" s="25"/>
      <c r="C435" s="21" t="str">
        <f>+CONCATENATE(I435," ",G435)</f>
        <v xml:space="preserve">d) </v>
      </c>
      <c r="D435" s="22"/>
      <c r="G435" s="34" t="str">
        <f>IF(J432="FIN","",LOOKUP(I431,DATOS!A:A,DATOS!M:M))</f>
        <v/>
      </c>
      <c r="I435" s="31" t="s">
        <v>43</v>
      </c>
      <c r="K435" s="16"/>
      <c r="L435" s="16"/>
      <c r="M435" s="16"/>
      <c r="N435" s="16"/>
      <c r="O435" s="16"/>
      <c r="P435" s="16"/>
      <c r="Q435" s="17" t="s">
        <v>3</v>
      </c>
      <c r="R435" s="16" t="str">
        <f>CONCATENATE(B435,Q435)</f>
        <v>D</v>
      </c>
      <c r="S435" s="16"/>
    </row>
    <row r="436" spans="1:19" ht="15.6" x14ac:dyDescent="0.25">
      <c r="A436" s="9"/>
      <c r="B436" s="26"/>
      <c r="C436" s="23"/>
      <c r="D436" s="24"/>
      <c r="J436" s="15"/>
    </row>
    <row r="437" spans="1:19" ht="15.6" x14ac:dyDescent="0.25">
      <c r="A437" s="9"/>
      <c r="B437" s="27"/>
      <c r="C437" s="19" t="str">
        <f>+CONCATENATE(K437,".- ",G437)</f>
        <v xml:space="preserve">73.- </v>
      </c>
      <c r="D437" s="20"/>
      <c r="E437" s="9"/>
      <c r="F437" s="9"/>
      <c r="G437" s="36" t="str">
        <f>IF(J438="FIN","",LOOKUP(I437,DATOS!A:A,DATOS!G:G))</f>
        <v/>
      </c>
      <c r="H437" s="36">
        <f>IF(J438="FIN",0,LOOKUP(I437,DATOS!A:A,DATOS!N:N))</f>
        <v>0</v>
      </c>
      <c r="I437" s="31">
        <f>+I431+1</f>
        <v>666</v>
      </c>
      <c r="J437" s="56" t="str">
        <f>IF(LOOKUP(I437,DATOS!A:A,DATOS!C:C)=0,J431,(LOOKUP(I437,DATOS!A:A,DATOS!C:C)))</f>
        <v>FIN</v>
      </c>
      <c r="K437" s="18">
        <f>+K431+1</f>
        <v>73</v>
      </c>
      <c r="L437" s="16" t="s">
        <v>31</v>
      </c>
      <c r="M437" s="16" t="s">
        <v>32</v>
      </c>
      <c r="N437" s="16" t="s">
        <v>37</v>
      </c>
      <c r="O437" s="16" t="s">
        <v>33</v>
      </c>
      <c r="P437" s="16" t="s">
        <v>34</v>
      </c>
      <c r="Q437" s="16" t="s">
        <v>35</v>
      </c>
      <c r="R437" s="16" t="str">
        <f>CONCATENATE("X",H437)</f>
        <v>X0</v>
      </c>
      <c r="S437" s="16" t="s">
        <v>36</v>
      </c>
    </row>
    <row r="438" spans="1:19" ht="15.6" x14ac:dyDescent="0.25">
      <c r="A438" s="185">
        <f>IF($E$2="X",0,IF(K439&gt;2,H437,K439))</f>
        <v>0</v>
      </c>
      <c r="B438" s="25"/>
      <c r="C438" s="21" t="str">
        <f>+CONCATENATE(I438," ",G438)</f>
        <v xml:space="preserve">a) </v>
      </c>
      <c r="D438" s="22"/>
      <c r="G438" s="34" t="str">
        <f>IF(J438="FIN","",LOOKUP(I437,DATOS!A:A,DATOS!J:J))</f>
        <v/>
      </c>
      <c r="I438" s="31" t="s">
        <v>53</v>
      </c>
      <c r="J438" s="37" t="str">
        <f>IF(J432="FIN","FIN",IF(J437=J431,"","FIN"))</f>
        <v>FIN</v>
      </c>
      <c r="K438" s="16" t="s">
        <v>5</v>
      </c>
      <c r="L438" s="16">
        <f>IF(M438&gt;0,0,P438)</f>
        <v>0</v>
      </c>
      <c r="M438" s="16">
        <f>IF(P439&gt;0,1,0)</f>
        <v>0</v>
      </c>
      <c r="N438" s="16">
        <f>IF(M438=1,-1/COUNTA(Q438:Q441),0)</f>
        <v>0</v>
      </c>
      <c r="O438" s="16">
        <f>COUNTA(B438:B441)</f>
        <v>0</v>
      </c>
      <c r="P438" s="16">
        <f>COUNTIF(R438:R441,R437)</f>
        <v>0</v>
      </c>
      <c r="Q438" s="17" t="s">
        <v>0</v>
      </c>
      <c r="R438" s="16" t="str">
        <f>CONCATENATE(B438,Q438)</f>
        <v>A</v>
      </c>
      <c r="S438" s="16">
        <f>IF(P438&gt;0,P438+O438,O438*3)</f>
        <v>0</v>
      </c>
    </row>
    <row r="439" spans="1:19" ht="15.6" x14ac:dyDescent="0.25">
      <c r="A439" s="185"/>
      <c r="B439" s="25"/>
      <c r="C439" s="21" t="str">
        <f>+CONCATENATE(I439," ",G439)</f>
        <v xml:space="preserve">b) </v>
      </c>
      <c r="D439" s="22"/>
      <c r="G439" s="34" t="str">
        <f>IF(J438="FIN","",LOOKUP(I437,DATOS!A:A,DATOS!K:K))</f>
        <v/>
      </c>
      <c r="I439" s="31" t="s">
        <v>52</v>
      </c>
      <c r="K439" s="16">
        <f>S438</f>
        <v>0</v>
      </c>
      <c r="L439" s="16"/>
      <c r="M439" s="16"/>
      <c r="N439" s="16"/>
      <c r="O439" s="16"/>
      <c r="P439" s="16">
        <f>O438-P438</f>
        <v>0</v>
      </c>
      <c r="Q439" s="17" t="s">
        <v>1</v>
      </c>
      <c r="R439" s="16" t="str">
        <f>CONCATENATE(B439,Q439)</f>
        <v>B</v>
      </c>
      <c r="S439" s="16"/>
    </row>
    <row r="440" spans="1:19" ht="15.6" x14ac:dyDescent="0.25">
      <c r="A440" s="185"/>
      <c r="B440" s="25"/>
      <c r="C440" s="21" t="str">
        <f>+CONCATENATE(I440," ",G440)</f>
        <v xml:space="preserve">c) </v>
      </c>
      <c r="D440" s="22"/>
      <c r="G440" s="34" t="str">
        <f>IF(J438="FIN","",LOOKUP(I437,DATOS!A:A,DATOS!L:L))</f>
        <v/>
      </c>
      <c r="I440" s="31" t="s">
        <v>51</v>
      </c>
      <c r="K440" s="16"/>
      <c r="L440" s="16"/>
      <c r="M440" s="16"/>
      <c r="N440" s="16"/>
      <c r="O440" s="16"/>
      <c r="P440" s="16"/>
      <c r="Q440" s="17" t="s">
        <v>2</v>
      </c>
      <c r="R440" s="16" t="str">
        <f>CONCATENATE(B440,Q440)</f>
        <v>C</v>
      </c>
      <c r="S440" s="16"/>
    </row>
    <row r="441" spans="1:19" ht="15.6" x14ac:dyDescent="0.25">
      <c r="A441" s="185"/>
      <c r="B441" s="25"/>
      <c r="C441" s="21" t="str">
        <f>+CONCATENATE(I441," ",G441)</f>
        <v xml:space="preserve">d) </v>
      </c>
      <c r="D441" s="22"/>
      <c r="G441" s="34" t="str">
        <f>IF(J438="FIN","",LOOKUP(I437,DATOS!A:A,DATOS!M:M))</f>
        <v/>
      </c>
      <c r="I441" s="31" t="s">
        <v>43</v>
      </c>
      <c r="K441" s="16"/>
      <c r="L441" s="16"/>
      <c r="M441" s="16"/>
      <c r="N441" s="16"/>
      <c r="O441" s="16"/>
      <c r="P441" s="16"/>
      <c r="Q441" s="17" t="s">
        <v>3</v>
      </c>
      <c r="R441" s="16" t="str">
        <f>CONCATENATE(B441,Q441)</f>
        <v>D</v>
      </c>
      <c r="S441" s="16"/>
    </row>
    <row r="442" spans="1:19" ht="15.6" x14ac:dyDescent="0.25">
      <c r="A442" s="9"/>
      <c r="B442" s="26"/>
      <c r="C442" s="23"/>
      <c r="D442" s="24"/>
      <c r="J442" s="15"/>
    </row>
    <row r="443" spans="1:19" ht="15.6" x14ac:dyDescent="0.25">
      <c r="A443" s="9"/>
      <c r="B443" s="27"/>
      <c r="C443" s="19" t="str">
        <f>+CONCATENATE(K443,".- ",G443)</f>
        <v xml:space="preserve">74.- </v>
      </c>
      <c r="D443" s="20"/>
      <c r="E443" s="9"/>
      <c r="F443" s="9"/>
      <c r="G443" s="36" t="str">
        <f>IF(J444="FIN","",LOOKUP(I443,DATOS!A:A,DATOS!G:G))</f>
        <v/>
      </c>
      <c r="H443" s="36">
        <f>IF(J444="FIN",0,LOOKUP(I443,DATOS!A:A,DATOS!N:N))</f>
        <v>0</v>
      </c>
      <c r="I443" s="31">
        <f>+I437+1</f>
        <v>667</v>
      </c>
      <c r="J443" s="56" t="str">
        <f>IF(LOOKUP(I443,DATOS!A:A,DATOS!C:C)=0,J437,(LOOKUP(I443,DATOS!A:A,DATOS!C:C)))</f>
        <v>FIN</v>
      </c>
      <c r="K443" s="18">
        <f>+K437+1</f>
        <v>74</v>
      </c>
      <c r="L443" s="16" t="s">
        <v>31</v>
      </c>
      <c r="M443" s="16" t="s">
        <v>32</v>
      </c>
      <c r="N443" s="16" t="s">
        <v>37</v>
      </c>
      <c r="O443" s="16" t="s">
        <v>33</v>
      </c>
      <c r="P443" s="16" t="s">
        <v>34</v>
      </c>
      <c r="Q443" s="16" t="s">
        <v>35</v>
      </c>
      <c r="R443" s="16" t="str">
        <f>CONCATENATE("X",H443)</f>
        <v>X0</v>
      </c>
      <c r="S443" s="16" t="s">
        <v>36</v>
      </c>
    </row>
    <row r="444" spans="1:19" ht="15.6" x14ac:dyDescent="0.25">
      <c r="A444" s="185">
        <f>IF($E$2="X",0,IF(K445&gt;2,H443,K445))</f>
        <v>0</v>
      </c>
      <c r="B444" s="25"/>
      <c r="C444" s="21" t="str">
        <f>+CONCATENATE(I444," ",G444)</f>
        <v xml:space="preserve">a) </v>
      </c>
      <c r="D444" s="22"/>
      <c r="G444" s="34" t="str">
        <f>IF(J444="FIN","",LOOKUP(I443,DATOS!A:A,DATOS!J:J))</f>
        <v/>
      </c>
      <c r="I444" s="31" t="s">
        <v>53</v>
      </c>
      <c r="J444" s="37" t="str">
        <f>IF(J438="FIN","FIN",IF(J443=J437,"","FIN"))</f>
        <v>FIN</v>
      </c>
      <c r="K444" s="16" t="s">
        <v>5</v>
      </c>
      <c r="L444" s="16">
        <f>IF(M444&gt;0,0,P444)</f>
        <v>0</v>
      </c>
      <c r="M444" s="16">
        <f>IF(P445&gt;0,1,0)</f>
        <v>0</v>
      </c>
      <c r="N444" s="16">
        <f>IF(M444=1,-1/COUNTA(Q444:Q447),0)</f>
        <v>0</v>
      </c>
      <c r="O444" s="16">
        <f>COUNTA(B444:B447)</f>
        <v>0</v>
      </c>
      <c r="P444" s="16">
        <f>COUNTIF(R444:R447,R443)</f>
        <v>0</v>
      </c>
      <c r="Q444" s="17" t="s">
        <v>0</v>
      </c>
      <c r="R444" s="16" t="str">
        <f>CONCATENATE(B444,Q444)</f>
        <v>A</v>
      </c>
      <c r="S444" s="16">
        <f>IF(P444&gt;0,P444+O444,O444*3)</f>
        <v>0</v>
      </c>
    </row>
    <row r="445" spans="1:19" ht="15.6" x14ac:dyDescent="0.25">
      <c r="A445" s="185"/>
      <c r="B445" s="25"/>
      <c r="C445" s="21" t="str">
        <f>+CONCATENATE(I445," ",G445)</f>
        <v xml:space="preserve">b) </v>
      </c>
      <c r="D445" s="22"/>
      <c r="G445" s="34" t="str">
        <f>IF(J444="FIN","",LOOKUP(I443,DATOS!A:A,DATOS!K:K))</f>
        <v/>
      </c>
      <c r="I445" s="31" t="s">
        <v>52</v>
      </c>
      <c r="K445" s="16">
        <f>S444</f>
        <v>0</v>
      </c>
      <c r="L445" s="16"/>
      <c r="M445" s="16"/>
      <c r="N445" s="16"/>
      <c r="O445" s="16"/>
      <c r="P445" s="16">
        <f>O444-P444</f>
        <v>0</v>
      </c>
      <c r="Q445" s="17" t="s">
        <v>1</v>
      </c>
      <c r="R445" s="16" t="str">
        <f>CONCATENATE(B445,Q445)</f>
        <v>B</v>
      </c>
      <c r="S445" s="16"/>
    </row>
    <row r="446" spans="1:19" ht="15.6" x14ac:dyDescent="0.25">
      <c r="A446" s="185"/>
      <c r="B446" s="25"/>
      <c r="C446" s="21" t="str">
        <f>+CONCATENATE(I446," ",G446)</f>
        <v xml:space="preserve">c) </v>
      </c>
      <c r="D446" s="22"/>
      <c r="G446" s="34" t="str">
        <f>IF(J444="FIN","",LOOKUP(I443,DATOS!A:A,DATOS!L:L))</f>
        <v/>
      </c>
      <c r="I446" s="31" t="s">
        <v>51</v>
      </c>
      <c r="K446" s="16"/>
      <c r="L446" s="16"/>
      <c r="M446" s="16"/>
      <c r="N446" s="16"/>
      <c r="O446" s="16"/>
      <c r="P446" s="16"/>
      <c r="Q446" s="17" t="s">
        <v>2</v>
      </c>
      <c r="R446" s="16" t="str">
        <f>CONCATENATE(B446,Q446)</f>
        <v>C</v>
      </c>
      <c r="S446" s="16"/>
    </row>
    <row r="447" spans="1:19" ht="15.6" x14ac:dyDescent="0.25">
      <c r="A447" s="185"/>
      <c r="B447" s="25"/>
      <c r="C447" s="21" t="str">
        <f>+CONCATENATE(I447," ",G447)</f>
        <v xml:space="preserve">d) </v>
      </c>
      <c r="D447" s="22"/>
      <c r="G447" s="34" t="str">
        <f>IF(J444="FIN","",LOOKUP(I443,DATOS!A:A,DATOS!M:M))</f>
        <v/>
      </c>
      <c r="I447" s="31" t="s">
        <v>43</v>
      </c>
      <c r="K447" s="16"/>
      <c r="L447" s="16"/>
      <c r="M447" s="16"/>
      <c r="N447" s="16"/>
      <c r="O447" s="16"/>
      <c r="P447" s="16"/>
      <c r="Q447" s="17" t="s">
        <v>3</v>
      </c>
      <c r="R447" s="16" t="str">
        <f>CONCATENATE(B447,Q447)</f>
        <v>D</v>
      </c>
      <c r="S447" s="16"/>
    </row>
    <row r="448" spans="1:19" ht="15.6" x14ac:dyDescent="0.25">
      <c r="A448" s="9"/>
      <c r="B448" s="26"/>
      <c r="C448" s="23"/>
      <c r="D448" s="24"/>
      <c r="J448" s="15"/>
    </row>
    <row r="449" spans="1:19" ht="15.6" x14ac:dyDescent="0.25">
      <c r="A449" s="9"/>
      <c r="B449" s="27"/>
      <c r="C449" s="19" t="str">
        <f>+CONCATENATE(K449,".- ",G449)</f>
        <v xml:space="preserve">75.- </v>
      </c>
      <c r="D449" s="20"/>
      <c r="E449" s="9"/>
      <c r="F449" s="9"/>
      <c r="G449" s="36" t="str">
        <f>IF(J450="FIN","",LOOKUP(I449,DATOS!A:A,DATOS!G:G))</f>
        <v/>
      </c>
      <c r="H449" s="36">
        <f>IF(J450="FIN",0,LOOKUP(I449,DATOS!A:A,DATOS!N:N))</f>
        <v>0</v>
      </c>
      <c r="I449" s="31">
        <f>+I443+1</f>
        <v>668</v>
      </c>
      <c r="J449" s="56" t="str">
        <f>IF(LOOKUP(I449,DATOS!A:A,DATOS!C:C)=0,J443,(LOOKUP(I449,DATOS!A:A,DATOS!C:C)))</f>
        <v>FIN</v>
      </c>
      <c r="K449" s="18">
        <f>+K443+1</f>
        <v>75</v>
      </c>
      <c r="L449" s="16" t="s">
        <v>31</v>
      </c>
      <c r="M449" s="16" t="s">
        <v>32</v>
      </c>
      <c r="N449" s="16" t="s">
        <v>37</v>
      </c>
      <c r="O449" s="16" t="s">
        <v>33</v>
      </c>
      <c r="P449" s="16" t="s">
        <v>34</v>
      </c>
      <c r="Q449" s="16" t="s">
        <v>35</v>
      </c>
      <c r="R449" s="16" t="str">
        <f>CONCATENATE("X",H449)</f>
        <v>X0</v>
      </c>
      <c r="S449" s="16" t="s">
        <v>36</v>
      </c>
    </row>
    <row r="450" spans="1:19" ht="15.6" x14ac:dyDescent="0.25">
      <c r="A450" s="185">
        <f>IF($E$2="X",0,IF(K451&gt;2,H449,K451))</f>
        <v>0</v>
      </c>
      <c r="B450" s="25"/>
      <c r="C450" s="21" t="str">
        <f>+CONCATENATE(I450," ",G450)</f>
        <v xml:space="preserve">a) </v>
      </c>
      <c r="D450" s="22"/>
      <c r="G450" s="34" t="str">
        <f>IF(J450="FIN","",LOOKUP(I449,DATOS!A:A,DATOS!J:J))</f>
        <v/>
      </c>
      <c r="I450" s="31" t="s">
        <v>53</v>
      </c>
      <c r="J450" s="37" t="str">
        <f>IF(J444="FIN","FIN",IF(J449=J443,"","FIN"))</f>
        <v>FIN</v>
      </c>
      <c r="K450" s="16" t="s">
        <v>5</v>
      </c>
      <c r="L450" s="16">
        <f>IF(M450&gt;0,0,P450)</f>
        <v>0</v>
      </c>
      <c r="M450" s="16">
        <f>IF(P451&gt;0,1,0)</f>
        <v>0</v>
      </c>
      <c r="N450" s="16">
        <f>IF(M450=1,-1/COUNTA(Q450:Q453),0)</f>
        <v>0</v>
      </c>
      <c r="O450" s="16">
        <f>COUNTA(B450:B453)</f>
        <v>0</v>
      </c>
      <c r="P450" s="16">
        <f>COUNTIF(R450:R453,R449)</f>
        <v>0</v>
      </c>
      <c r="Q450" s="17" t="s">
        <v>0</v>
      </c>
      <c r="R450" s="16" t="str">
        <f>CONCATENATE(B450,Q450)</f>
        <v>A</v>
      </c>
      <c r="S450" s="16">
        <f>IF(P450&gt;0,P450+O450,O450*3)</f>
        <v>0</v>
      </c>
    </row>
    <row r="451" spans="1:19" ht="15.6" x14ac:dyDescent="0.25">
      <c r="A451" s="185"/>
      <c r="B451" s="25"/>
      <c r="C451" s="21" t="str">
        <f>+CONCATENATE(I451," ",G451)</f>
        <v xml:space="preserve">b) </v>
      </c>
      <c r="D451" s="22"/>
      <c r="G451" s="34" t="str">
        <f>IF(J450="FIN","",LOOKUP(I449,DATOS!A:A,DATOS!K:K))</f>
        <v/>
      </c>
      <c r="I451" s="31" t="s">
        <v>52</v>
      </c>
      <c r="K451" s="16">
        <f>S450</f>
        <v>0</v>
      </c>
      <c r="L451" s="16"/>
      <c r="M451" s="16"/>
      <c r="N451" s="16"/>
      <c r="O451" s="16"/>
      <c r="P451" s="16">
        <f>O450-P450</f>
        <v>0</v>
      </c>
      <c r="Q451" s="17" t="s">
        <v>1</v>
      </c>
      <c r="R451" s="16" t="str">
        <f>CONCATENATE(B451,Q451)</f>
        <v>B</v>
      </c>
      <c r="S451" s="16"/>
    </row>
    <row r="452" spans="1:19" ht="15.6" x14ac:dyDescent="0.25">
      <c r="A452" s="185"/>
      <c r="B452" s="25"/>
      <c r="C452" s="21" t="str">
        <f>+CONCATENATE(I452," ",G452)</f>
        <v xml:space="preserve">c) </v>
      </c>
      <c r="D452" s="22"/>
      <c r="G452" s="34" t="str">
        <f>IF(J450="FIN","",LOOKUP(I449,DATOS!A:A,DATOS!L:L))</f>
        <v/>
      </c>
      <c r="I452" s="31" t="s">
        <v>51</v>
      </c>
      <c r="K452" s="16"/>
      <c r="L452" s="16"/>
      <c r="M452" s="16"/>
      <c r="N452" s="16"/>
      <c r="O452" s="16"/>
      <c r="P452" s="16"/>
      <c r="Q452" s="17" t="s">
        <v>2</v>
      </c>
      <c r="R452" s="16" t="str">
        <f>CONCATENATE(B452,Q452)</f>
        <v>C</v>
      </c>
      <c r="S452" s="16"/>
    </row>
    <row r="453" spans="1:19" ht="15.6" x14ac:dyDescent="0.25">
      <c r="A453" s="185"/>
      <c r="B453" s="25"/>
      <c r="C453" s="21" t="str">
        <f>+CONCATENATE(I453," ",G453)</f>
        <v xml:space="preserve">d) </v>
      </c>
      <c r="D453" s="22"/>
      <c r="G453" s="34" t="str">
        <f>IF(J450="FIN","",LOOKUP(I449,DATOS!A:A,DATOS!M:M))</f>
        <v/>
      </c>
      <c r="I453" s="31" t="s">
        <v>43</v>
      </c>
      <c r="K453" s="16"/>
      <c r="L453" s="16"/>
      <c r="M453" s="16"/>
      <c r="N453" s="16"/>
      <c r="O453" s="16"/>
      <c r="P453" s="16"/>
      <c r="Q453" s="17" t="s">
        <v>3</v>
      </c>
      <c r="R453" s="16" t="str">
        <f>CONCATENATE(B453,Q453)</f>
        <v>D</v>
      </c>
      <c r="S453" s="16"/>
    </row>
    <row r="454" spans="1:19" ht="15.6" x14ac:dyDescent="0.25">
      <c r="A454" s="9"/>
      <c r="B454" s="26"/>
      <c r="C454" s="23"/>
      <c r="D454" s="24"/>
      <c r="J454" s="15"/>
    </row>
    <row r="455" spans="1:19" ht="15.6" x14ac:dyDescent="0.25">
      <c r="A455" s="9"/>
      <c r="B455" s="27"/>
      <c r="C455" s="19" t="str">
        <f>+CONCATENATE(K455,".- ",G455)</f>
        <v xml:space="preserve">76.- </v>
      </c>
      <c r="D455" s="20"/>
      <c r="E455" s="9"/>
      <c r="F455" s="9"/>
      <c r="G455" s="36" t="str">
        <f>IF(J456="FIN","",LOOKUP(I455,DATOS!A:A,DATOS!G:G))</f>
        <v/>
      </c>
      <c r="H455" s="36">
        <f>IF(J456="FIN",0,LOOKUP(I455,DATOS!A:A,DATOS!N:N))</f>
        <v>0</v>
      </c>
      <c r="I455" s="31">
        <f>+I449+1</f>
        <v>669</v>
      </c>
      <c r="J455" s="56" t="str">
        <f>IF(LOOKUP(I455,DATOS!A:A,DATOS!C:C)=0,J449,(LOOKUP(I455,DATOS!A:A,DATOS!C:C)))</f>
        <v>FIN</v>
      </c>
      <c r="K455" s="18">
        <f>+K449+1</f>
        <v>76</v>
      </c>
      <c r="L455" s="16" t="s">
        <v>31</v>
      </c>
      <c r="M455" s="16" t="s">
        <v>32</v>
      </c>
      <c r="N455" s="16" t="s">
        <v>37</v>
      </c>
      <c r="O455" s="16" t="s">
        <v>33</v>
      </c>
      <c r="P455" s="16" t="s">
        <v>34</v>
      </c>
      <c r="Q455" s="16" t="s">
        <v>35</v>
      </c>
      <c r="R455" s="16" t="str">
        <f>CONCATENATE("X",H455)</f>
        <v>X0</v>
      </c>
      <c r="S455" s="16" t="s">
        <v>36</v>
      </c>
    </row>
    <row r="456" spans="1:19" ht="15.6" x14ac:dyDescent="0.25">
      <c r="A456" s="185">
        <f>IF($E$2="X",0,IF(K457&gt;2,H455,K457))</f>
        <v>0</v>
      </c>
      <c r="B456" s="25"/>
      <c r="C456" s="21" t="str">
        <f>+CONCATENATE(I456," ",G456)</f>
        <v xml:space="preserve">a) </v>
      </c>
      <c r="D456" s="22"/>
      <c r="G456" s="34" t="str">
        <f>IF(J456="FIN","",LOOKUP(I455,DATOS!A:A,DATOS!J:J))</f>
        <v/>
      </c>
      <c r="I456" s="31" t="s">
        <v>53</v>
      </c>
      <c r="J456" s="37" t="str">
        <f>IF(J450="FIN","FIN",IF(J455=J449,"","FIN"))</f>
        <v>FIN</v>
      </c>
      <c r="K456" s="16" t="s">
        <v>5</v>
      </c>
      <c r="L456" s="16">
        <f>IF(M456&gt;0,0,P456)</f>
        <v>0</v>
      </c>
      <c r="M456" s="16">
        <f>IF(P457&gt;0,1,0)</f>
        <v>0</v>
      </c>
      <c r="N456" s="16">
        <f>IF(M456=1,-1/COUNTA(Q456:Q459),0)</f>
        <v>0</v>
      </c>
      <c r="O456" s="16">
        <f>COUNTA(B456:B459)</f>
        <v>0</v>
      </c>
      <c r="P456" s="16">
        <f>COUNTIF(R456:R459,R455)</f>
        <v>0</v>
      </c>
      <c r="Q456" s="17" t="s">
        <v>0</v>
      </c>
      <c r="R456" s="16" t="str">
        <f>CONCATENATE(B456,Q456)</f>
        <v>A</v>
      </c>
      <c r="S456" s="16">
        <f>IF(P456&gt;0,P456+O456,O456*3)</f>
        <v>0</v>
      </c>
    </row>
    <row r="457" spans="1:19" ht="15.6" x14ac:dyDescent="0.25">
      <c r="A457" s="185"/>
      <c r="B457" s="25"/>
      <c r="C457" s="21" t="str">
        <f>+CONCATENATE(I457," ",G457)</f>
        <v xml:space="preserve">b) </v>
      </c>
      <c r="D457" s="22"/>
      <c r="G457" s="34" t="str">
        <f>IF(J456="FIN","",LOOKUP(I455,DATOS!A:A,DATOS!K:K))</f>
        <v/>
      </c>
      <c r="I457" s="31" t="s">
        <v>52</v>
      </c>
      <c r="K457" s="16">
        <f>S456</f>
        <v>0</v>
      </c>
      <c r="L457" s="16"/>
      <c r="M457" s="16"/>
      <c r="N457" s="16"/>
      <c r="O457" s="16"/>
      <c r="P457" s="16">
        <f>O456-P456</f>
        <v>0</v>
      </c>
      <c r="Q457" s="17" t="s">
        <v>1</v>
      </c>
      <c r="R457" s="16" t="str">
        <f>CONCATENATE(B457,Q457)</f>
        <v>B</v>
      </c>
      <c r="S457" s="16"/>
    </row>
    <row r="458" spans="1:19" ht="15.6" x14ac:dyDescent="0.25">
      <c r="A458" s="185"/>
      <c r="B458" s="25"/>
      <c r="C458" s="21" t="str">
        <f>+CONCATENATE(I458," ",G458)</f>
        <v xml:space="preserve">c) </v>
      </c>
      <c r="D458" s="22"/>
      <c r="G458" s="34" t="str">
        <f>IF(J456="FIN","",LOOKUP(I455,DATOS!A:A,DATOS!L:L))</f>
        <v/>
      </c>
      <c r="I458" s="31" t="s">
        <v>51</v>
      </c>
      <c r="K458" s="16"/>
      <c r="L458" s="16"/>
      <c r="M458" s="16"/>
      <c r="N458" s="16"/>
      <c r="O458" s="16"/>
      <c r="P458" s="16"/>
      <c r="Q458" s="17" t="s">
        <v>2</v>
      </c>
      <c r="R458" s="16" t="str">
        <f>CONCATENATE(B458,Q458)</f>
        <v>C</v>
      </c>
      <c r="S458" s="16"/>
    </row>
    <row r="459" spans="1:19" ht="15.6" x14ac:dyDescent="0.25">
      <c r="A459" s="185"/>
      <c r="B459" s="25"/>
      <c r="C459" s="21" t="str">
        <f>+CONCATENATE(I459," ",G459)</f>
        <v xml:space="preserve">d) </v>
      </c>
      <c r="D459" s="22"/>
      <c r="G459" s="34" t="str">
        <f>IF(J456="FIN","",LOOKUP(I455,DATOS!A:A,DATOS!M:M))</f>
        <v/>
      </c>
      <c r="I459" s="31" t="s">
        <v>43</v>
      </c>
      <c r="K459" s="16"/>
      <c r="L459" s="16"/>
      <c r="M459" s="16"/>
      <c r="N459" s="16"/>
      <c r="O459" s="16"/>
      <c r="P459" s="16"/>
      <c r="Q459" s="17" t="s">
        <v>3</v>
      </c>
      <c r="R459" s="16" t="str">
        <f>CONCATENATE(B459,Q459)</f>
        <v>D</v>
      </c>
      <c r="S459" s="16"/>
    </row>
    <row r="460" spans="1:19" ht="15.6" x14ac:dyDescent="0.25">
      <c r="A460" s="9"/>
      <c r="B460" s="26"/>
      <c r="C460" s="23"/>
      <c r="D460" s="24"/>
      <c r="J460" s="15"/>
    </row>
    <row r="461" spans="1:19" ht="15.6" x14ac:dyDescent="0.25">
      <c r="A461" s="9"/>
      <c r="B461" s="27"/>
      <c r="C461" s="19" t="str">
        <f>+CONCATENATE(K461,".- ",G461)</f>
        <v xml:space="preserve">77.- </v>
      </c>
      <c r="D461" s="20"/>
      <c r="E461" s="9"/>
      <c r="F461" s="9"/>
      <c r="G461" s="36" t="str">
        <f>IF(J462="FIN","",LOOKUP(I461,DATOS!A:A,DATOS!G:G))</f>
        <v/>
      </c>
      <c r="H461" s="36">
        <f>IF(J462="FIN",0,LOOKUP(I461,DATOS!A:A,DATOS!N:N))</f>
        <v>0</v>
      </c>
      <c r="I461" s="31">
        <f>+I455+1</f>
        <v>670</v>
      </c>
      <c r="J461" s="56" t="str">
        <f>IF(LOOKUP(I461,DATOS!A:A,DATOS!C:C)=0,J455,(LOOKUP(I461,DATOS!A:A,DATOS!C:C)))</f>
        <v>FIN</v>
      </c>
      <c r="K461" s="18">
        <f>+K455+1</f>
        <v>77</v>
      </c>
      <c r="L461" s="16" t="s">
        <v>31</v>
      </c>
      <c r="M461" s="16" t="s">
        <v>32</v>
      </c>
      <c r="N461" s="16" t="s">
        <v>37</v>
      </c>
      <c r="O461" s="16" t="s">
        <v>33</v>
      </c>
      <c r="P461" s="16" t="s">
        <v>34</v>
      </c>
      <c r="Q461" s="16" t="s">
        <v>35</v>
      </c>
      <c r="R461" s="16" t="str">
        <f>CONCATENATE("X",H461)</f>
        <v>X0</v>
      </c>
      <c r="S461" s="16" t="s">
        <v>36</v>
      </c>
    </row>
    <row r="462" spans="1:19" ht="15.6" x14ac:dyDescent="0.25">
      <c r="A462" s="185">
        <f>IF($E$2="X",0,IF(K463&gt;2,H461,K463))</f>
        <v>0</v>
      </c>
      <c r="B462" s="25"/>
      <c r="C462" s="21" t="str">
        <f>+CONCATENATE(I462," ",G462)</f>
        <v xml:space="preserve">a) </v>
      </c>
      <c r="D462" s="22"/>
      <c r="G462" s="34" t="str">
        <f>IF(J462="FIN","",LOOKUP(I461,DATOS!A:A,DATOS!J:J))</f>
        <v/>
      </c>
      <c r="I462" s="31" t="s">
        <v>53</v>
      </c>
      <c r="J462" s="37" t="str">
        <f>IF(J456="FIN","FIN",IF(J461=J455,"","FIN"))</f>
        <v>FIN</v>
      </c>
      <c r="K462" s="16" t="s">
        <v>5</v>
      </c>
      <c r="L462" s="16">
        <f>IF(M462&gt;0,0,P462)</f>
        <v>0</v>
      </c>
      <c r="M462" s="16">
        <f>IF(P463&gt;0,1,0)</f>
        <v>0</v>
      </c>
      <c r="N462" s="16">
        <f>IF(M462=1,-1/COUNTA(Q462:Q465),0)</f>
        <v>0</v>
      </c>
      <c r="O462" s="16">
        <f>COUNTA(B462:B465)</f>
        <v>0</v>
      </c>
      <c r="P462" s="16">
        <f>COUNTIF(R462:R465,R461)</f>
        <v>0</v>
      </c>
      <c r="Q462" s="17" t="s">
        <v>0</v>
      </c>
      <c r="R462" s="16" t="str">
        <f>CONCATENATE(B462,Q462)</f>
        <v>A</v>
      </c>
      <c r="S462" s="16">
        <f>IF(P462&gt;0,P462+O462,O462*3)</f>
        <v>0</v>
      </c>
    </row>
    <row r="463" spans="1:19" ht="15.6" x14ac:dyDescent="0.25">
      <c r="A463" s="185"/>
      <c r="B463" s="25"/>
      <c r="C463" s="21" t="str">
        <f>+CONCATENATE(I463," ",G463)</f>
        <v xml:space="preserve">b) </v>
      </c>
      <c r="D463" s="22"/>
      <c r="G463" s="34" t="str">
        <f>IF(J462="FIN","",LOOKUP(I461,DATOS!A:A,DATOS!K:K))</f>
        <v/>
      </c>
      <c r="I463" s="31" t="s">
        <v>52</v>
      </c>
      <c r="K463" s="16">
        <f>S462</f>
        <v>0</v>
      </c>
      <c r="L463" s="16"/>
      <c r="M463" s="16"/>
      <c r="N463" s="16"/>
      <c r="O463" s="16"/>
      <c r="P463" s="16">
        <f>O462-P462</f>
        <v>0</v>
      </c>
      <c r="Q463" s="17" t="s">
        <v>1</v>
      </c>
      <c r="R463" s="16" t="str">
        <f>CONCATENATE(B463,Q463)</f>
        <v>B</v>
      </c>
      <c r="S463" s="16"/>
    </row>
    <row r="464" spans="1:19" ht="15.6" x14ac:dyDescent="0.25">
      <c r="A464" s="185"/>
      <c r="B464" s="25"/>
      <c r="C464" s="21" t="str">
        <f>+CONCATENATE(I464," ",G464)</f>
        <v xml:space="preserve">c) </v>
      </c>
      <c r="D464" s="22"/>
      <c r="G464" s="34" t="str">
        <f>IF(J462="FIN","",LOOKUP(I461,DATOS!A:A,DATOS!L:L))</f>
        <v/>
      </c>
      <c r="I464" s="31" t="s">
        <v>51</v>
      </c>
      <c r="K464" s="16"/>
      <c r="L464" s="16"/>
      <c r="M464" s="16"/>
      <c r="N464" s="16"/>
      <c r="O464" s="16"/>
      <c r="P464" s="16"/>
      <c r="Q464" s="17" t="s">
        <v>2</v>
      </c>
      <c r="R464" s="16" t="str">
        <f>CONCATENATE(B464,Q464)</f>
        <v>C</v>
      </c>
      <c r="S464" s="16"/>
    </row>
    <row r="465" spans="1:19" ht="15.6" x14ac:dyDescent="0.25">
      <c r="A465" s="185"/>
      <c r="B465" s="25"/>
      <c r="C465" s="21" t="str">
        <f>+CONCATENATE(I465," ",G465)</f>
        <v xml:space="preserve">d) </v>
      </c>
      <c r="D465" s="22"/>
      <c r="G465" s="34" t="str">
        <f>IF(J462="FIN","",LOOKUP(I461,DATOS!A:A,DATOS!M:M))</f>
        <v/>
      </c>
      <c r="I465" s="31" t="s">
        <v>43</v>
      </c>
      <c r="K465" s="16"/>
      <c r="L465" s="16"/>
      <c r="M465" s="16"/>
      <c r="N465" s="16"/>
      <c r="O465" s="16"/>
      <c r="P465" s="16"/>
      <c r="Q465" s="17" t="s">
        <v>3</v>
      </c>
      <c r="R465" s="16" t="str">
        <f>CONCATENATE(B465,Q465)</f>
        <v>D</v>
      </c>
      <c r="S465" s="16"/>
    </row>
    <row r="466" spans="1:19" ht="15.6" x14ac:dyDescent="0.25">
      <c r="A466" s="9"/>
      <c r="B466" s="26"/>
      <c r="C466" s="23"/>
      <c r="D466" s="24"/>
      <c r="J466" s="15"/>
    </row>
    <row r="467" spans="1:19" ht="15.6" x14ac:dyDescent="0.25">
      <c r="A467" s="9"/>
      <c r="B467" s="27"/>
      <c r="C467" s="19" t="str">
        <f>+CONCATENATE(K467,".- ",G467)</f>
        <v xml:space="preserve">78.- </v>
      </c>
      <c r="D467" s="20"/>
      <c r="E467" s="9"/>
      <c r="F467" s="9"/>
      <c r="G467" s="36" t="str">
        <f>IF(J468="FIN","",LOOKUP(I467,DATOS!A:A,DATOS!G:G))</f>
        <v/>
      </c>
      <c r="H467" s="36">
        <f>IF(J468="FIN",0,LOOKUP(I467,DATOS!A:A,DATOS!N:N))</f>
        <v>0</v>
      </c>
      <c r="I467" s="31">
        <f>+I461+1</f>
        <v>671</v>
      </c>
      <c r="J467" s="56" t="str">
        <f>IF(LOOKUP(I467,DATOS!A:A,DATOS!C:C)=0,J461,(LOOKUP(I467,DATOS!A:A,DATOS!C:C)))</f>
        <v>FIN</v>
      </c>
      <c r="K467" s="18">
        <f>+K461+1</f>
        <v>78</v>
      </c>
      <c r="L467" s="16" t="s">
        <v>31</v>
      </c>
      <c r="M467" s="16" t="s">
        <v>32</v>
      </c>
      <c r="N467" s="16" t="s">
        <v>37</v>
      </c>
      <c r="O467" s="16" t="s">
        <v>33</v>
      </c>
      <c r="P467" s="16" t="s">
        <v>34</v>
      </c>
      <c r="Q467" s="16" t="s">
        <v>35</v>
      </c>
      <c r="R467" s="16" t="str">
        <f>CONCATENATE("X",H467)</f>
        <v>X0</v>
      </c>
      <c r="S467" s="16" t="s">
        <v>36</v>
      </c>
    </row>
    <row r="468" spans="1:19" ht="15.6" x14ac:dyDescent="0.25">
      <c r="A468" s="185">
        <f>IF($E$2="X",0,IF(K469&gt;2,H467,K469))</f>
        <v>0</v>
      </c>
      <c r="B468" s="25"/>
      <c r="C468" s="21" t="str">
        <f>+CONCATENATE(I468," ",G468)</f>
        <v xml:space="preserve">a) </v>
      </c>
      <c r="D468" s="22"/>
      <c r="G468" s="34" t="str">
        <f>IF(J468="FIN","",LOOKUP(I467,DATOS!A:A,DATOS!J:J))</f>
        <v/>
      </c>
      <c r="I468" s="31" t="s">
        <v>53</v>
      </c>
      <c r="J468" s="37" t="str">
        <f>IF(J462="FIN","FIN",IF(J467=J461,"","FIN"))</f>
        <v>FIN</v>
      </c>
      <c r="K468" s="16" t="s">
        <v>5</v>
      </c>
      <c r="L468" s="16">
        <f>IF(M468&gt;0,0,P468)</f>
        <v>0</v>
      </c>
      <c r="M468" s="16">
        <f>IF(P469&gt;0,1,0)</f>
        <v>0</v>
      </c>
      <c r="N468" s="16">
        <f>IF(M468=1,-1/COUNTA(Q468:Q471),0)</f>
        <v>0</v>
      </c>
      <c r="O468" s="16">
        <f>COUNTA(B468:B471)</f>
        <v>0</v>
      </c>
      <c r="P468" s="16">
        <f>COUNTIF(R468:R471,R467)</f>
        <v>0</v>
      </c>
      <c r="Q468" s="17" t="s">
        <v>0</v>
      </c>
      <c r="R468" s="16" t="str">
        <f>CONCATENATE(B468,Q468)</f>
        <v>A</v>
      </c>
      <c r="S468" s="16">
        <f>IF(P468&gt;0,P468+O468,O468*3)</f>
        <v>0</v>
      </c>
    </row>
    <row r="469" spans="1:19" ht="15.6" x14ac:dyDescent="0.25">
      <c r="A469" s="185"/>
      <c r="B469" s="25"/>
      <c r="C469" s="21" t="str">
        <f>+CONCATENATE(I469," ",G469)</f>
        <v xml:space="preserve">b) </v>
      </c>
      <c r="D469" s="22"/>
      <c r="G469" s="34" t="str">
        <f>IF(J468="FIN","",LOOKUP(I467,DATOS!A:A,DATOS!K:K))</f>
        <v/>
      </c>
      <c r="I469" s="31" t="s">
        <v>52</v>
      </c>
      <c r="K469" s="16">
        <f>S468</f>
        <v>0</v>
      </c>
      <c r="L469" s="16"/>
      <c r="M469" s="16"/>
      <c r="N469" s="16"/>
      <c r="O469" s="16"/>
      <c r="P469" s="16">
        <f>O468-P468</f>
        <v>0</v>
      </c>
      <c r="Q469" s="17" t="s">
        <v>1</v>
      </c>
      <c r="R469" s="16" t="str">
        <f>CONCATENATE(B469,Q469)</f>
        <v>B</v>
      </c>
      <c r="S469" s="16"/>
    </row>
    <row r="470" spans="1:19" ht="15.6" x14ac:dyDescent="0.25">
      <c r="A470" s="185"/>
      <c r="B470" s="25"/>
      <c r="C470" s="21" t="str">
        <f>+CONCATENATE(I470," ",G470)</f>
        <v xml:space="preserve">c) </v>
      </c>
      <c r="D470" s="22"/>
      <c r="G470" s="34" t="str">
        <f>IF(J468="FIN","",LOOKUP(I467,DATOS!A:A,DATOS!L:L))</f>
        <v/>
      </c>
      <c r="I470" s="31" t="s">
        <v>51</v>
      </c>
      <c r="K470" s="16"/>
      <c r="L470" s="16"/>
      <c r="M470" s="16"/>
      <c r="N470" s="16"/>
      <c r="O470" s="16"/>
      <c r="P470" s="16"/>
      <c r="Q470" s="17" t="s">
        <v>2</v>
      </c>
      <c r="R470" s="16" t="str">
        <f>CONCATENATE(B470,Q470)</f>
        <v>C</v>
      </c>
      <c r="S470" s="16"/>
    </row>
    <row r="471" spans="1:19" ht="15.6" x14ac:dyDescent="0.25">
      <c r="A471" s="185"/>
      <c r="B471" s="25"/>
      <c r="C471" s="21" t="str">
        <f>+CONCATENATE(I471," ",G471)</f>
        <v xml:space="preserve">d) </v>
      </c>
      <c r="D471" s="22"/>
      <c r="G471" s="34" t="str">
        <f>IF(J468="FIN","",LOOKUP(I467,DATOS!A:A,DATOS!M:M))</f>
        <v/>
      </c>
      <c r="I471" s="31" t="s">
        <v>43</v>
      </c>
      <c r="K471" s="16"/>
      <c r="L471" s="16"/>
      <c r="M471" s="16"/>
      <c r="N471" s="16"/>
      <c r="O471" s="16"/>
      <c r="P471" s="16"/>
      <c r="Q471" s="17" t="s">
        <v>3</v>
      </c>
      <c r="R471" s="16" t="str">
        <f>CONCATENATE(B471,Q471)</f>
        <v>D</v>
      </c>
      <c r="S471" s="16"/>
    </row>
    <row r="472" spans="1:19" ht="15.6" x14ac:dyDescent="0.25">
      <c r="A472" s="9"/>
      <c r="B472" s="26"/>
      <c r="C472" s="23"/>
      <c r="D472" s="24"/>
      <c r="J472" s="15"/>
    </row>
    <row r="473" spans="1:19" ht="15.6" x14ac:dyDescent="0.25">
      <c r="A473" s="9"/>
      <c r="B473" s="27"/>
      <c r="C473" s="19" t="str">
        <f>+CONCATENATE(K473,".- ",G473)</f>
        <v xml:space="preserve">79.- </v>
      </c>
      <c r="D473" s="20"/>
      <c r="E473" s="9"/>
      <c r="F473" s="9"/>
      <c r="G473" s="36" t="str">
        <f>IF(J474="FIN","",LOOKUP(I473,DATOS!A:A,DATOS!G:G))</f>
        <v/>
      </c>
      <c r="H473" s="36">
        <f>IF(J474="FIN",0,LOOKUP(I473,DATOS!A:A,DATOS!N:N))</f>
        <v>0</v>
      </c>
      <c r="I473" s="31">
        <f>+I467+1</f>
        <v>672</v>
      </c>
      <c r="J473" s="56" t="str">
        <f>IF(LOOKUP(I473,DATOS!A:A,DATOS!C:C)=0,J467,(LOOKUP(I473,DATOS!A:A,DATOS!C:C)))</f>
        <v>FIN</v>
      </c>
      <c r="K473" s="18">
        <f>+K467+1</f>
        <v>79</v>
      </c>
      <c r="L473" s="16" t="s">
        <v>31</v>
      </c>
      <c r="M473" s="16" t="s">
        <v>32</v>
      </c>
      <c r="N473" s="16" t="s">
        <v>37</v>
      </c>
      <c r="O473" s="16" t="s">
        <v>33</v>
      </c>
      <c r="P473" s="16" t="s">
        <v>34</v>
      </c>
      <c r="Q473" s="16" t="s">
        <v>35</v>
      </c>
      <c r="R473" s="16" t="str">
        <f>CONCATENATE("X",H473)</f>
        <v>X0</v>
      </c>
      <c r="S473" s="16" t="s">
        <v>36</v>
      </c>
    </row>
    <row r="474" spans="1:19" ht="15.6" x14ac:dyDescent="0.25">
      <c r="A474" s="185">
        <f>IF($E$2="X",0,IF(K475&gt;2,H473,K475))</f>
        <v>0</v>
      </c>
      <c r="B474" s="25"/>
      <c r="C474" s="21" t="str">
        <f>+CONCATENATE(I474," ",G474)</f>
        <v xml:space="preserve">a) </v>
      </c>
      <c r="D474" s="22"/>
      <c r="G474" s="34" t="str">
        <f>IF(J474="FIN","",LOOKUP(I473,DATOS!A:A,DATOS!J:J))</f>
        <v/>
      </c>
      <c r="I474" s="31" t="s">
        <v>53</v>
      </c>
      <c r="J474" s="37" t="str">
        <f>IF(J468="FIN","FIN",IF(J473=J467,"","FIN"))</f>
        <v>FIN</v>
      </c>
      <c r="K474" s="16" t="s">
        <v>5</v>
      </c>
      <c r="L474" s="16">
        <f>IF(M474&gt;0,0,P474)</f>
        <v>0</v>
      </c>
      <c r="M474" s="16">
        <f>IF(P475&gt;0,1,0)</f>
        <v>0</v>
      </c>
      <c r="N474" s="16">
        <f>IF(M474=1,-1/COUNTA(Q474:Q477),0)</f>
        <v>0</v>
      </c>
      <c r="O474" s="16">
        <f>COUNTA(B474:B477)</f>
        <v>0</v>
      </c>
      <c r="P474" s="16">
        <f>COUNTIF(R474:R477,R473)</f>
        <v>0</v>
      </c>
      <c r="Q474" s="17" t="s">
        <v>0</v>
      </c>
      <c r="R474" s="16" t="str">
        <f>CONCATENATE(B474,Q474)</f>
        <v>A</v>
      </c>
      <c r="S474" s="16">
        <f>IF(P474&gt;0,P474+O474,O474*3)</f>
        <v>0</v>
      </c>
    </row>
    <row r="475" spans="1:19" ht="15.6" x14ac:dyDescent="0.25">
      <c r="A475" s="185"/>
      <c r="B475" s="25"/>
      <c r="C475" s="21" t="str">
        <f>+CONCATENATE(I475," ",G475)</f>
        <v xml:space="preserve">b) </v>
      </c>
      <c r="D475" s="22"/>
      <c r="G475" s="34" t="str">
        <f>IF(J474="FIN","",LOOKUP(I473,DATOS!A:A,DATOS!K:K))</f>
        <v/>
      </c>
      <c r="I475" s="31" t="s">
        <v>52</v>
      </c>
      <c r="K475" s="16">
        <f>S474</f>
        <v>0</v>
      </c>
      <c r="L475" s="16"/>
      <c r="M475" s="16"/>
      <c r="N475" s="16"/>
      <c r="O475" s="16"/>
      <c r="P475" s="16">
        <f>O474-P474</f>
        <v>0</v>
      </c>
      <c r="Q475" s="17" t="s">
        <v>1</v>
      </c>
      <c r="R475" s="16" t="str">
        <f>CONCATENATE(B475,Q475)</f>
        <v>B</v>
      </c>
      <c r="S475" s="16"/>
    </row>
    <row r="476" spans="1:19" ht="15.6" x14ac:dyDescent="0.25">
      <c r="A476" s="185"/>
      <c r="B476" s="25"/>
      <c r="C476" s="21" t="str">
        <f>+CONCATENATE(I476," ",G476)</f>
        <v xml:space="preserve">c) </v>
      </c>
      <c r="D476" s="22"/>
      <c r="G476" s="34" t="str">
        <f>IF(J474="FIN","",LOOKUP(I473,DATOS!A:A,DATOS!L:L))</f>
        <v/>
      </c>
      <c r="I476" s="31" t="s">
        <v>51</v>
      </c>
      <c r="K476" s="16"/>
      <c r="L476" s="16"/>
      <c r="M476" s="16"/>
      <c r="N476" s="16"/>
      <c r="O476" s="16"/>
      <c r="P476" s="16"/>
      <c r="Q476" s="17" t="s">
        <v>2</v>
      </c>
      <c r="R476" s="16" t="str">
        <f>CONCATENATE(B476,Q476)</f>
        <v>C</v>
      </c>
      <c r="S476" s="16"/>
    </row>
    <row r="477" spans="1:19" ht="15.6" x14ac:dyDescent="0.25">
      <c r="A477" s="185"/>
      <c r="B477" s="25"/>
      <c r="C477" s="21" t="str">
        <f>+CONCATENATE(I477," ",G477)</f>
        <v xml:space="preserve">d) </v>
      </c>
      <c r="D477" s="22"/>
      <c r="G477" s="34" t="str">
        <f>IF(J474="FIN","",LOOKUP(I473,DATOS!A:A,DATOS!M:M))</f>
        <v/>
      </c>
      <c r="I477" s="31" t="s">
        <v>43</v>
      </c>
      <c r="K477" s="16"/>
      <c r="L477" s="16"/>
      <c r="M477" s="16"/>
      <c r="N477" s="16"/>
      <c r="O477" s="16"/>
      <c r="P477" s="16"/>
      <c r="Q477" s="17" t="s">
        <v>3</v>
      </c>
      <c r="R477" s="16" t="str">
        <f>CONCATENATE(B477,Q477)</f>
        <v>D</v>
      </c>
      <c r="S477" s="16"/>
    </row>
    <row r="478" spans="1:19" ht="15.6" x14ac:dyDescent="0.25">
      <c r="A478" s="9"/>
      <c r="B478" s="26"/>
      <c r="C478" s="23"/>
      <c r="D478" s="24"/>
      <c r="J478" s="15"/>
    </row>
    <row r="479" spans="1:19" ht="15.6" x14ac:dyDescent="0.25">
      <c r="A479" s="9"/>
      <c r="B479" s="27"/>
      <c r="C479" s="19" t="str">
        <f>+CONCATENATE(K479,".- ",G479)</f>
        <v xml:space="preserve">80.- </v>
      </c>
      <c r="D479" s="20"/>
      <c r="E479" s="9"/>
      <c r="F479" s="9"/>
      <c r="G479" s="36" t="str">
        <f>IF(J480="FIN","",LOOKUP(I479,DATOS!A:A,DATOS!G:G))</f>
        <v/>
      </c>
      <c r="H479" s="36">
        <f>IF(J480="FIN",0,LOOKUP(I479,DATOS!A:A,DATOS!N:N))</f>
        <v>0</v>
      </c>
      <c r="I479" s="31">
        <f>+I473+1</f>
        <v>673</v>
      </c>
      <c r="J479" s="56" t="str">
        <f>IF(LOOKUP(I479,DATOS!A:A,DATOS!C:C)=0,J473,(LOOKUP(I479,DATOS!A:A,DATOS!C:C)))</f>
        <v>FIN</v>
      </c>
      <c r="K479" s="18">
        <f>+K473+1</f>
        <v>80</v>
      </c>
      <c r="L479" s="16" t="s">
        <v>31</v>
      </c>
      <c r="M479" s="16" t="s">
        <v>32</v>
      </c>
      <c r="N479" s="16" t="s">
        <v>37</v>
      </c>
      <c r="O479" s="16" t="s">
        <v>33</v>
      </c>
      <c r="P479" s="16" t="s">
        <v>34</v>
      </c>
      <c r="Q479" s="16" t="s">
        <v>35</v>
      </c>
      <c r="R479" s="16" t="str">
        <f>CONCATENATE("X",H479)</f>
        <v>X0</v>
      </c>
      <c r="S479" s="16" t="s">
        <v>36</v>
      </c>
    </row>
    <row r="480" spans="1:19" ht="15.6" x14ac:dyDescent="0.25">
      <c r="A480" s="185">
        <f>IF($E$2="X",0,IF(K481&gt;2,H479,K481))</f>
        <v>0</v>
      </c>
      <c r="B480" s="25"/>
      <c r="C480" s="21" t="str">
        <f>+CONCATENATE(I480," ",G480)</f>
        <v xml:space="preserve">a) </v>
      </c>
      <c r="D480" s="22"/>
      <c r="G480" s="34" t="str">
        <f>IF(J480="FIN","",LOOKUP(I479,DATOS!A:A,DATOS!J:J))</f>
        <v/>
      </c>
      <c r="I480" s="31" t="s">
        <v>53</v>
      </c>
      <c r="J480" s="37" t="str">
        <f>IF(J474="FIN","FIN",IF(J479=J473,"","FIN"))</f>
        <v>FIN</v>
      </c>
      <c r="K480" s="16" t="s">
        <v>5</v>
      </c>
      <c r="L480" s="16">
        <f>IF(M480&gt;0,0,P480)</f>
        <v>0</v>
      </c>
      <c r="M480" s="16">
        <f>IF(P481&gt;0,1,0)</f>
        <v>0</v>
      </c>
      <c r="N480" s="16">
        <f>IF(M480=1,-1/COUNTA(Q480:Q483),0)</f>
        <v>0</v>
      </c>
      <c r="O480" s="16">
        <f>COUNTA(B480:B483)</f>
        <v>0</v>
      </c>
      <c r="P480" s="16">
        <f>COUNTIF(R480:R483,R479)</f>
        <v>0</v>
      </c>
      <c r="Q480" s="17" t="s">
        <v>0</v>
      </c>
      <c r="R480" s="16" t="str">
        <f>CONCATENATE(B480,Q480)</f>
        <v>A</v>
      </c>
      <c r="S480" s="16">
        <f>IF(P480&gt;0,P480+O480,O480*3)</f>
        <v>0</v>
      </c>
    </row>
    <row r="481" spans="1:19" ht="15.6" x14ac:dyDescent="0.25">
      <c r="A481" s="185"/>
      <c r="B481" s="25"/>
      <c r="C481" s="21" t="str">
        <f>+CONCATENATE(I481," ",G481)</f>
        <v xml:space="preserve">b) </v>
      </c>
      <c r="D481" s="22"/>
      <c r="G481" s="34" t="str">
        <f>IF(J480="FIN","",LOOKUP(I479,DATOS!A:A,DATOS!K:K))</f>
        <v/>
      </c>
      <c r="I481" s="31" t="s">
        <v>52</v>
      </c>
      <c r="K481" s="16">
        <f>S480</f>
        <v>0</v>
      </c>
      <c r="L481" s="16"/>
      <c r="M481" s="16"/>
      <c r="N481" s="16"/>
      <c r="O481" s="16"/>
      <c r="P481" s="16">
        <f>O480-P480</f>
        <v>0</v>
      </c>
      <c r="Q481" s="17" t="s">
        <v>1</v>
      </c>
      <c r="R481" s="16" t="str">
        <f>CONCATENATE(B481,Q481)</f>
        <v>B</v>
      </c>
      <c r="S481" s="16"/>
    </row>
    <row r="482" spans="1:19" ht="15.6" x14ac:dyDescent="0.25">
      <c r="A482" s="185"/>
      <c r="B482" s="25"/>
      <c r="C482" s="21" t="str">
        <f>+CONCATENATE(I482," ",G482)</f>
        <v xml:space="preserve">c) </v>
      </c>
      <c r="D482" s="22"/>
      <c r="G482" s="34" t="str">
        <f>IF(J480="FIN","",LOOKUP(I479,DATOS!A:A,DATOS!L:L))</f>
        <v/>
      </c>
      <c r="I482" s="31" t="s">
        <v>51</v>
      </c>
      <c r="K482" s="16"/>
      <c r="L482" s="16"/>
      <c r="M482" s="16"/>
      <c r="N482" s="16"/>
      <c r="O482" s="16"/>
      <c r="P482" s="16"/>
      <c r="Q482" s="17" t="s">
        <v>2</v>
      </c>
      <c r="R482" s="16" t="str">
        <f>CONCATENATE(B482,Q482)</f>
        <v>C</v>
      </c>
      <c r="S482" s="16"/>
    </row>
    <row r="483" spans="1:19" ht="15.6" x14ac:dyDescent="0.25">
      <c r="A483" s="185"/>
      <c r="B483" s="25"/>
      <c r="C483" s="21" t="str">
        <f>+CONCATENATE(I483," ",G483)</f>
        <v xml:space="preserve">d) </v>
      </c>
      <c r="D483" s="22"/>
      <c r="G483" s="34" t="str">
        <f>IF(J480="FIN","",LOOKUP(I479,DATOS!A:A,DATOS!M:M))</f>
        <v/>
      </c>
      <c r="I483" s="31" t="s">
        <v>43</v>
      </c>
      <c r="K483" s="16"/>
      <c r="L483" s="16"/>
      <c r="M483" s="16"/>
      <c r="N483" s="16"/>
      <c r="O483" s="16"/>
      <c r="P483" s="16"/>
      <c r="Q483" s="17" t="s">
        <v>3</v>
      </c>
      <c r="R483" s="16" t="str">
        <f>CONCATENATE(B483,Q483)</f>
        <v>D</v>
      </c>
      <c r="S483" s="16"/>
    </row>
    <row r="484" spans="1:19" ht="15.6" x14ac:dyDescent="0.25">
      <c r="A484" s="9"/>
      <c r="B484" s="26"/>
      <c r="C484" s="23"/>
      <c r="D484" s="24"/>
      <c r="J484" s="15"/>
    </row>
    <row r="485" spans="1:19" ht="15.6" x14ac:dyDescent="0.25">
      <c r="A485" s="9"/>
      <c r="B485" s="27"/>
      <c r="C485" s="19" t="str">
        <f>+CONCATENATE(K485,".- ",G485)</f>
        <v xml:space="preserve">81.- </v>
      </c>
      <c r="D485" s="20"/>
      <c r="E485" s="9"/>
      <c r="F485" s="9"/>
      <c r="G485" s="36" t="str">
        <f>IF(J486="FIN","",LOOKUP(I485,DATOS!A:A,DATOS!G:G))</f>
        <v/>
      </c>
      <c r="H485" s="36">
        <f>IF(J486="FIN",0,LOOKUP(I485,DATOS!A:A,DATOS!N:N))</f>
        <v>0</v>
      </c>
      <c r="I485" s="31">
        <f>+I479+1</f>
        <v>674</v>
      </c>
      <c r="J485" s="56" t="str">
        <f>IF(LOOKUP(I485,DATOS!A:A,DATOS!C:C)=0,J479,(LOOKUP(I485,DATOS!A:A,DATOS!C:C)))</f>
        <v>FIN</v>
      </c>
      <c r="K485" s="18">
        <f>+K479+1</f>
        <v>81</v>
      </c>
      <c r="L485" s="16" t="s">
        <v>31</v>
      </c>
      <c r="M485" s="16" t="s">
        <v>32</v>
      </c>
      <c r="N485" s="16" t="s">
        <v>37</v>
      </c>
      <c r="O485" s="16" t="s">
        <v>33</v>
      </c>
      <c r="P485" s="16" t="s">
        <v>34</v>
      </c>
      <c r="Q485" s="16" t="s">
        <v>35</v>
      </c>
      <c r="R485" s="16" t="str">
        <f>CONCATENATE("X",H485)</f>
        <v>X0</v>
      </c>
      <c r="S485" s="16" t="s">
        <v>36</v>
      </c>
    </row>
    <row r="486" spans="1:19" ht="15.6" x14ac:dyDescent="0.25">
      <c r="A486" s="185">
        <f>IF($E$2="X",0,IF(K487&gt;2,H485,K487))</f>
        <v>0</v>
      </c>
      <c r="B486" s="25"/>
      <c r="C486" s="21" t="str">
        <f>+CONCATENATE(I486," ",G486)</f>
        <v xml:space="preserve">a) </v>
      </c>
      <c r="D486" s="22"/>
      <c r="G486" s="34" t="str">
        <f>IF(J486="FIN","",LOOKUP(I485,DATOS!A:A,DATOS!J:J))</f>
        <v/>
      </c>
      <c r="I486" s="31" t="s">
        <v>53</v>
      </c>
      <c r="J486" s="37" t="str">
        <f>IF(J480="FIN","FIN",IF(J485=J479,"","FIN"))</f>
        <v>FIN</v>
      </c>
      <c r="K486" s="16" t="s">
        <v>5</v>
      </c>
      <c r="L486" s="16">
        <f>IF(M486&gt;0,0,P486)</f>
        <v>0</v>
      </c>
      <c r="M486" s="16">
        <f>IF(P487&gt;0,1,0)</f>
        <v>0</v>
      </c>
      <c r="N486" s="16">
        <f>IF(M486=1,-1/COUNTA(Q486:Q489),0)</f>
        <v>0</v>
      </c>
      <c r="O486" s="16">
        <f>COUNTA(B486:B489)</f>
        <v>0</v>
      </c>
      <c r="P486" s="16">
        <f>COUNTIF(R486:R489,R485)</f>
        <v>0</v>
      </c>
      <c r="Q486" s="17" t="s">
        <v>0</v>
      </c>
      <c r="R486" s="16" t="str">
        <f>CONCATENATE(B486,Q486)</f>
        <v>A</v>
      </c>
      <c r="S486" s="16">
        <f>IF(P486&gt;0,P486+O486,O486*3)</f>
        <v>0</v>
      </c>
    </row>
    <row r="487" spans="1:19" ht="15.6" x14ac:dyDescent="0.25">
      <c r="A487" s="185"/>
      <c r="B487" s="25"/>
      <c r="C487" s="21" t="str">
        <f>+CONCATENATE(I487," ",G487)</f>
        <v xml:space="preserve">b) </v>
      </c>
      <c r="D487" s="22"/>
      <c r="G487" s="34" t="str">
        <f>IF(J486="FIN","",LOOKUP(I485,DATOS!A:A,DATOS!K:K))</f>
        <v/>
      </c>
      <c r="I487" s="31" t="s">
        <v>52</v>
      </c>
      <c r="K487" s="16">
        <f>S486</f>
        <v>0</v>
      </c>
      <c r="L487" s="16"/>
      <c r="M487" s="16"/>
      <c r="N487" s="16"/>
      <c r="O487" s="16"/>
      <c r="P487" s="16">
        <f>O486-P486</f>
        <v>0</v>
      </c>
      <c r="Q487" s="17" t="s">
        <v>1</v>
      </c>
      <c r="R487" s="16" t="str">
        <f>CONCATENATE(B487,Q487)</f>
        <v>B</v>
      </c>
      <c r="S487" s="16"/>
    </row>
    <row r="488" spans="1:19" ht="15.6" x14ac:dyDescent="0.25">
      <c r="A488" s="185"/>
      <c r="B488" s="25"/>
      <c r="C488" s="21" t="str">
        <f>+CONCATENATE(I488," ",G488)</f>
        <v xml:space="preserve">c) </v>
      </c>
      <c r="D488" s="22"/>
      <c r="G488" s="34" t="str">
        <f>IF(J486="FIN","",LOOKUP(I485,DATOS!A:A,DATOS!L:L))</f>
        <v/>
      </c>
      <c r="I488" s="31" t="s">
        <v>51</v>
      </c>
      <c r="K488" s="16"/>
      <c r="L488" s="16"/>
      <c r="M488" s="16"/>
      <c r="N488" s="16"/>
      <c r="O488" s="16"/>
      <c r="P488" s="16"/>
      <c r="Q488" s="17" t="s">
        <v>2</v>
      </c>
      <c r="R488" s="16" t="str">
        <f>CONCATENATE(B488,Q488)</f>
        <v>C</v>
      </c>
      <c r="S488" s="16"/>
    </row>
    <row r="489" spans="1:19" ht="15.6" x14ac:dyDescent="0.25">
      <c r="A489" s="185"/>
      <c r="B489" s="25"/>
      <c r="C489" s="21" t="str">
        <f>+CONCATENATE(I489," ",G489)</f>
        <v xml:space="preserve">d) </v>
      </c>
      <c r="D489" s="22"/>
      <c r="G489" s="34" t="str">
        <f>IF(J486="FIN","",LOOKUP(I485,DATOS!A:A,DATOS!M:M))</f>
        <v/>
      </c>
      <c r="I489" s="31" t="s">
        <v>43</v>
      </c>
      <c r="K489" s="16"/>
      <c r="L489" s="16"/>
      <c r="M489" s="16"/>
      <c r="N489" s="16"/>
      <c r="O489" s="16"/>
      <c r="P489" s="16"/>
      <c r="Q489" s="17" t="s">
        <v>3</v>
      </c>
      <c r="R489" s="16" t="str">
        <f>CONCATENATE(B489,Q489)</f>
        <v>D</v>
      </c>
      <c r="S489" s="16"/>
    </row>
    <row r="490" spans="1:19" ht="15.6" x14ac:dyDescent="0.25">
      <c r="A490" s="9"/>
      <c r="B490" s="26"/>
      <c r="C490" s="23"/>
      <c r="D490" s="24"/>
      <c r="J490" s="15"/>
    </row>
    <row r="491" spans="1:19" ht="15.6" x14ac:dyDescent="0.25">
      <c r="A491" s="9"/>
      <c r="B491" s="27"/>
      <c r="C491" s="19" t="str">
        <f>+CONCATENATE(K491,".- ",G491)</f>
        <v xml:space="preserve">82.- </v>
      </c>
      <c r="D491" s="20"/>
      <c r="E491" s="9"/>
      <c r="F491" s="9"/>
      <c r="G491" s="36" t="str">
        <f>IF(J492="FIN","",LOOKUP(I491,DATOS!A:A,DATOS!G:G))</f>
        <v/>
      </c>
      <c r="H491" s="36">
        <f>IF(J492="FIN",0,LOOKUP(I491,DATOS!A:A,DATOS!N:N))</f>
        <v>0</v>
      </c>
      <c r="I491" s="31">
        <f>+I485+1</f>
        <v>675</v>
      </c>
      <c r="J491" s="56" t="str">
        <f>IF(LOOKUP(I491,DATOS!A:A,DATOS!C:C)=0,J485,(LOOKUP(I491,DATOS!A:A,DATOS!C:C)))</f>
        <v>FIN</v>
      </c>
      <c r="K491" s="18">
        <f>+K485+1</f>
        <v>82</v>
      </c>
      <c r="L491" s="16" t="s">
        <v>31</v>
      </c>
      <c r="M491" s="16" t="s">
        <v>32</v>
      </c>
      <c r="N491" s="16" t="s">
        <v>37</v>
      </c>
      <c r="O491" s="16" t="s">
        <v>33</v>
      </c>
      <c r="P491" s="16" t="s">
        <v>34</v>
      </c>
      <c r="Q491" s="16" t="s">
        <v>35</v>
      </c>
      <c r="R491" s="16" t="str">
        <f>CONCATENATE("X",H491)</f>
        <v>X0</v>
      </c>
      <c r="S491" s="16" t="s">
        <v>36</v>
      </c>
    </row>
    <row r="492" spans="1:19" ht="15.6" x14ac:dyDescent="0.25">
      <c r="A492" s="185">
        <f>IF($E$2="X",0,IF(K493&gt;2,H491,K493))</f>
        <v>0</v>
      </c>
      <c r="B492" s="25"/>
      <c r="C492" s="21" t="str">
        <f>+CONCATENATE(I492," ",G492)</f>
        <v xml:space="preserve">a) </v>
      </c>
      <c r="D492" s="22"/>
      <c r="G492" s="34" t="str">
        <f>IF(J492="FIN","",LOOKUP(I491,DATOS!A:A,DATOS!J:J))</f>
        <v/>
      </c>
      <c r="I492" s="31" t="s">
        <v>53</v>
      </c>
      <c r="J492" s="37" t="str">
        <f>IF(J486="FIN","FIN",IF(J491=J485,"","FIN"))</f>
        <v>FIN</v>
      </c>
      <c r="K492" s="16" t="s">
        <v>5</v>
      </c>
      <c r="L492" s="16">
        <f>IF(M492&gt;0,0,P492)</f>
        <v>0</v>
      </c>
      <c r="M492" s="16">
        <f>IF(P493&gt;0,1,0)</f>
        <v>0</v>
      </c>
      <c r="N492" s="16">
        <f>IF(M492=1,-1/COUNTA(Q492:Q495),0)</f>
        <v>0</v>
      </c>
      <c r="O492" s="16">
        <f>COUNTA(B492:B495)</f>
        <v>0</v>
      </c>
      <c r="P492" s="16">
        <f>COUNTIF(R492:R495,R491)</f>
        <v>0</v>
      </c>
      <c r="Q492" s="17" t="s">
        <v>0</v>
      </c>
      <c r="R492" s="16" t="str">
        <f>CONCATENATE(B492,Q492)</f>
        <v>A</v>
      </c>
      <c r="S492" s="16">
        <f>IF(P492&gt;0,P492+O492,O492*3)</f>
        <v>0</v>
      </c>
    </row>
    <row r="493" spans="1:19" ht="15.6" x14ac:dyDescent="0.25">
      <c r="A493" s="185"/>
      <c r="B493" s="25"/>
      <c r="C493" s="21" t="str">
        <f>+CONCATENATE(I493," ",G493)</f>
        <v xml:space="preserve">b) </v>
      </c>
      <c r="D493" s="22"/>
      <c r="G493" s="34" t="str">
        <f>IF(J492="FIN","",LOOKUP(I491,DATOS!A:A,DATOS!K:K))</f>
        <v/>
      </c>
      <c r="I493" s="31" t="s">
        <v>52</v>
      </c>
      <c r="K493" s="16">
        <f>S492</f>
        <v>0</v>
      </c>
      <c r="L493" s="16"/>
      <c r="M493" s="16"/>
      <c r="N493" s="16"/>
      <c r="O493" s="16"/>
      <c r="P493" s="16">
        <f>O492-P492</f>
        <v>0</v>
      </c>
      <c r="Q493" s="17" t="s">
        <v>1</v>
      </c>
      <c r="R493" s="16" t="str">
        <f>CONCATENATE(B493,Q493)</f>
        <v>B</v>
      </c>
      <c r="S493" s="16"/>
    </row>
    <row r="494" spans="1:19" ht="15.6" x14ac:dyDescent="0.25">
      <c r="A494" s="185"/>
      <c r="B494" s="25"/>
      <c r="C494" s="21" t="str">
        <f>+CONCATENATE(I494," ",G494)</f>
        <v xml:space="preserve">c) </v>
      </c>
      <c r="D494" s="22"/>
      <c r="G494" s="34" t="str">
        <f>IF(J492="FIN","",LOOKUP(I491,DATOS!A:A,DATOS!L:L))</f>
        <v/>
      </c>
      <c r="I494" s="31" t="s">
        <v>51</v>
      </c>
      <c r="K494" s="16"/>
      <c r="L494" s="16"/>
      <c r="M494" s="16"/>
      <c r="N494" s="16"/>
      <c r="O494" s="16"/>
      <c r="P494" s="16"/>
      <c r="Q494" s="17" t="s">
        <v>2</v>
      </c>
      <c r="R494" s="16" t="str">
        <f>CONCATENATE(B494,Q494)</f>
        <v>C</v>
      </c>
      <c r="S494" s="16"/>
    </row>
    <row r="495" spans="1:19" ht="15.6" x14ac:dyDescent="0.25">
      <c r="A495" s="185"/>
      <c r="B495" s="25"/>
      <c r="C495" s="21" t="str">
        <f>+CONCATENATE(I495," ",G495)</f>
        <v xml:space="preserve">d) </v>
      </c>
      <c r="D495" s="22"/>
      <c r="G495" s="34" t="str">
        <f>IF(J492="FIN","",LOOKUP(I491,DATOS!A:A,DATOS!M:M))</f>
        <v/>
      </c>
      <c r="I495" s="31" t="s">
        <v>43</v>
      </c>
      <c r="K495" s="16"/>
      <c r="L495" s="16"/>
      <c r="M495" s="16"/>
      <c r="N495" s="16"/>
      <c r="O495" s="16"/>
      <c r="P495" s="16"/>
      <c r="Q495" s="17" t="s">
        <v>3</v>
      </c>
      <c r="R495" s="16" t="str">
        <f>CONCATENATE(B495,Q495)</f>
        <v>D</v>
      </c>
      <c r="S495" s="16"/>
    </row>
    <row r="496" spans="1:19" ht="15.6" x14ac:dyDescent="0.25">
      <c r="A496" s="9"/>
      <c r="B496" s="26"/>
      <c r="C496" s="23"/>
      <c r="D496" s="24"/>
      <c r="J496" s="15"/>
    </row>
    <row r="497" spans="1:19" ht="15.6" x14ac:dyDescent="0.25">
      <c r="A497" s="9"/>
      <c r="B497" s="27"/>
      <c r="C497" s="19" t="str">
        <f>+CONCATENATE(K497,".- ",G497)</f>
        <v xml:space="preserve">83.- </v>
      </c>
      <c r="D497" s="20"/>
      <c r="E497" s="9"/>
      <c r="F497" s="9"/>
      <c r="G497" s="36" t="str">
        <f>IF(J498="FIN","",LOOKUP(I497,DATOS!A:A,DATOS!G:G))</f>
        <v/>
      </c>
      <c r="H497" s="36">
        <f>IF(J498="FIN",0,LOOKUP(I497,DATOS!A:A,DATOS!N:N))</f>
        <v>0</v>
      </c>
      <c r="I497" s="31">
        <f>+I491+1</f>
        <v>676</v>
      </c>
      <c r="J497" s="56" t="str">
        <f>IF(LOOKUP(I497,DATOS!A:A,DATOS!C:C)=0,J491,(LOOKUP(I497,DATOS!A:A,DATOS!C:C)))</f>
        <v>FIN</v>
      </c>
      <c r="K497" s="18">
        <f>+K491+1</f>
        <v>83</v>
      </c>
      <c r="L497" s="16" t="s">
        <v>31</v>
      </c>
      <c r="M497" s="16" t="s">
        <v>32</v>
      </c>
      <c r="N497" s="16" t="s">
        <v>37</v>
      </c>
      <c r="O497" s="16" t="s">
        <v>33</v>
      </c>
      <c r="P497" s="16" t="s">
        <v>34</v>
      </c>
      <c r="Q497" s="16" t="s">
        <v>35</v>
      </c>
      <c r="R497" s="16" t="str">
        <f>CONCATENATE("X",H497)</f>
        <v>X0</v>
      </c>
      <c r="S497" s="16" t="s">
        <v>36</v>
      </c>
    </row>
    <row r="498" spans="1:19" ht="15.6" x14ac:dyDescent="0.25">
      <c r="A498" s="185">
        <f>IF($E$2="X",0,IF(K499&gt;2,H497,K499))</f>
        <v>0</v>
      </c>
      <c r="B498" s="25"/>
      <c r="C498" s="21" t="str">
        <f>+CONCATENATE(I498," ",G498)</f>
        <v xml:space="preserve">a) </v>
      </c>
      <c r="D498" s="22"/>
      <c r="G498" s="34" t="str">
        <f>IF(J498="FIN","",LOOKUP(I497,DATOS!A:A,DATOS!J:J))</f>
        <v/>
      </c>
      <c r="I498" s="31" t="s">
        <v>53</v>
      </c>
      <c r="J498" s="37" t="str">
        <f>IF(J492="FIN","FIN",IF(J497=J491,"","FIN"))</f>
        <v>FIN</v>
      </c>
      <c r="K498" s="16" t="s">
        <v>5</v>
      </c>
      <c r="L498" s="16">
        <f>IF(M498&gt;0,0,P498)</f>
        <v>0</v>
      </c>
      <c r="M498" s="16">
        <f>IF(P499&gt;0,1,0)</f>
        <v>0</v>
      </c>
      <c r="N498" s="16">
        <f>IF(M498=1,-1/COUNTA(Q498:Q501),0)</f>
        <v>0</v>
      </c>
      <c r="O498" s="16">
        <f>COUNTA(B498:B501)</f>
        <v>0</v>
      </c>
      <c r="P498" s="16">
        <f>COUNTIF(R498:R501,R497)</f>
        <v>0</v>
      </c>
      <c r="Q498" s="17" t="s">
        <v>0</v>
      </c>
      <c r="R498" s="16" t="str">
        <f>CONCATENATE(B498,Q498)</f>
        <v>A</v>
      </c>
      <c r="S498" s="16">
        <f>IF(P498&gt;0,P498+O498,O498*3)</f>
        <v>0</v>
      </c>
    </row>
    <row r="499" spans="1:19" ht="15.6" x14ac:dyDescent="0.25">
      <c r="A499" s="185"/>
      <c r="B499" s="25"/>
      <c r="C499" s="21" t="str">
        <f>+CONCATENATE(I499," ",G499)</f>
        <v xml:space="preserve">b) </v>
      </c>
      <c r="D499" s="22"/>
      <c r="G499" s="34" t="str">
        <f>IF(J498="FIN","",LOOKUP(I497,DATOS!A:A,DATOS!K:K))</f>
        <v/>
      </c>
      <c r="I499" s="31" t="s">
        <v>52</v>
      </c>
      <c r="K499" s="16">
        <f>S498</f>
        <v>0</v>
      </c>
      <c r="L499" s="16"/>
      <c r="M499" s="16"/>
      <c r="N499" s="16"/>
      <c r="O499" s="16"/>
      <c r="P499" s="16">
        <f>O498-P498</f>
        <v>0</v>
      </c>
      <c r="Q499" s="17" t="s">
        <v>1</v>
      </c>
      <c r="R499" s="16" t="str">
        <f>CONCATENATE(B499,Q499)</f>
        <v>B</v>
      </c>
      <c r="S499" s="16"/>
    </row>
    <row r="500" spans="1:19" ht="15.6" x14ac:dyDescent="0.25">
      <c r="A500" s="185"/>
      <c r="B500" s="25"/>
      <c r="C500" s="21" t="str">
        <f>+CONCATENATE(I500," ",G500)</f>
        <v xml:space="preserve">c) </v>
      </c>
      <c r="D500" s="22"/>
      <c r="G500" s="34" t="str">
        <f>IF(J498="FIN","",LOOKUP(I497,DATOS!A:A,DATOS!L:L))</f>
        <v/>
      </c>
      <c r="I500" s="31" t="s">
        <v>51</v>
      </c>
      <c r="K500" s="16"/>
      <c r="L500" s="16"/>
      <c r="M500" s="16"/>
      <c r="N500" s="16"/>
      <c r="O500" s="16"/>
      <c r="P500" s="16"/>
      <c r="Q500" s="17" t="s">
        <v>2</v>
      </c>
      <c r="R500" s="16" t="str">
        <f>CONCATENATE(B500,Q500)</f>
        <v>C</v>
      </c>
      <c r="S500" s="16"/>
    </row>
    <row r="501" spans="1:19" ht="15.6" x14ac:dyDescent="0.25">
      <c r="A501" s="185"/>
      <c r="B501" s="25"/>
      <c r="C501" s="21" t="str">
        <f>+CONCATENATE(I501," ",G501)</f>
        <v xml:space="preserve">d) </v>
      </c>
      <c r="D501" s="22"/>
      <c r="G501" s="34" t="str">
        <f>IF(J498="FIN","",LOOKUP(I497,DATOS!A:A,DATOS!M:M))</f>
        <v/>
      </c>
      <c r="I501" s="31" t="s">
        <v>43</v>
      </c>
      <c r="K501" s="16"/>
      <c r="L501" s="16"/>
      <c r="M501" s="16"/>
      <c r="N501" s="16"/>
      <c r="O501" s="16"/>
      <c r="P501" s="16"/>
      <c r="Q501" s="17" t="s">
        <v>3</v>
      </c>
      <c r="R501" s="16" t="str">
        <f>CONCATENATE(B501,Q501)</f>
        <v>D</v>
      </c>
      <c r="S501" s="16"/>
    </row>
    <row r="502" spans="1:19" ht="15.6" x14ac:dyDescent="0.25">
      <c r="A502" s="9"/>
      <c r="B502" s="26"/>
      <c r="C502" s="23"/>
      <c r="D502" s="24"/>
      <c r="J502" s="15"/>
    </row>
    <row r="503" spans="1:19" ht="15.6" x14ac:dyDescent="0.25">
      <c r="A503" s="9"/>
      <c r="B503" s="27"/>
      <c r="C503" s="19" t="str">
        <f>+CONCATENATE(K503,".- ",G503)</f>
        <v xml:space="preserve">84.- </v>
      </c>
      <c r="D503" s="20"/>
      <c r="E503" s="9"/>
      <c r="F503" s="9"/>
      <c r="G503" s="36" t="str">
        <f>IF(J504="FIN","",LOOKUP(I503,DATOS!A:A,DATOS!G:G))</f>
        <v/>
      </c>
      <c r="H503" s="36">
        <f>IF(J504="FIN",0,LOOKUP(I503,DATOS!A:A,DATOS!N:N))</f>
        <v>0</v>
      </c>
      <c r="I503" s="31">
        <f>+I497+1</f>
        <v>677</v>
      </c>
      <c r="J503" s="56" t="str">
        <f>IF(LOOKUP(I503,DATOS!A:A,DATOS!C:C)=0,J497,(LOOKUP(I503,DATOS!A:A,DATOS!C:C)))</f>
        <v>FIN</v>
      </c>
      <c r="K503" s="18">
        <f>+K497+1</f>
        <v>84</v>
      </c>
      <c r="L503" s="16" t="s">
        <v>31</v>
      </c>
      <c r="M503" s="16" t="s">
        <v>32</v>
      </c>
      <c r="N503" s="16" t="s">
        <v>37</v>
      </c>
      <c r="O503" s="16" t="s">
        <v>33</v>
      </c>
      <c r="P503" s="16" t="s">
        <v>34</v>
      </c>
      <c r="Q503" s="16" t="s">
        <v>35</v>
      </c>
      <c r="R503" s="16" t="str">
        <f>CONCATENATE("X",H503)</f>
        <v>X0</v>
      </c>
      <c r="S503" s="16" t="s">
        <v>36</v>
      </c>
    </row>
    <row r="504" spans="1:19" ht="15.6" x14ac:dyDescent="0.25">
      <c r="A504" s="185">
        <f>IF($E$2="X",0,IF(K505&gt;2,H503,K505))</f>
        <v>0</v>
      </c>
      <c r="B504" s="25"/>
      <c r="C504" s="21" t="str">
        <f>+CONCATENATE(I504," ",G504)</f>
        <v xml:space="preserve">a) </v>
      </c>
      <c r="D504" s="22"/>
      <c r="G504" s="34" t="str">
        <f>IF(J504="FIN","",LOOKUP(I503,DATOS!A:A,DATOS!J:J))</f>
        <v/>
      </c>
      <c r="I504" s="31" t="s">
        <v>53</v>
      </c>
      <c r="J504" s="37" t="str">
        <f>IF(J498="FIN","FIN",IF(J503=J497,"","FIN"))</f>
        <v>FIN</v>
      </c>
      <c r="K504" s="16" t="s">
        <v>5</v>
      </c>
      <c r="L504" s="16">
        <f>IF(M504&gt;0,0,P504)</f>
        <v>0</v>
      </c>
      <c r="M504" s="16">
        <f>IF(P505&gt;0,1,0)</f>
        <v>0</v>
      </c>
      <c r="N504" s="16">
        <f>IF(M504=1,-1/COUNTA(Q504:Q507),0)</f>
        <v>0</v>
      </c>
      <c r="O504" s="16">
        <f>COUNTA(B504:B507)</f>
        <v>0</v>
      </c>
      <c r="P504" s="16">
        <f>COUNTIF(R504:R507,R503)</f>
        <v>0</v>
      </c>
      <c r="Q504" s="17" t="s">
        <v>0</v>
      </c>
      <c r="R504" s="16" t="str">
        <f>CONCATENATE(B504,Q504)</f>
        <v>A</v>
      </c>
      <c r="S504" s="16">
        <f>IF(P504&gt;0,P504+O504,O504*3)</f>
        <v>0</v>
      </c>
    </row>
    <row r="505" spans="1:19" ht="15.6" x14ac:dyDescent="0.25">
      <c r="A505" s="185"/>
      <c r="B505" s="25"/>
      <c r="C505" s="21" t="str">
        <f>+CONCATENATE(I505," ",G505)</f>
        <v xml:space="preserve">b) </v>
      </c>
      <c r="D505" s="22"/>
      <c r="G505" s="34" t="str">
        <f>IF(J504="FIN","",LOOKUP(I503,DATOS!A:A,DATOS!K:K))</f>
        <v/>
      </c>
      <c r="I505" s="31" t="s">
        <v>52</v>
      </c>
      <c r="K505" s="16">
        <f>S504</f>
        <v>0</v>
      </c>
      <c r="L505" s="16"/>
      <c r="M505" s="16"/>
      <c r="N505" s="16"/>
      <c r="O505" s="16"/>
      <c r="P505" s="16">
        <f>O504-P504</f>
        <v>0</v>
      </c>
      <c r="Q505" s="17" t="s">
        <v>1</v>
      </c>
      <c r="R505" s="16" t="str">
        <f>CONCATENATE(B505,Q505)</f>
        <v>B</v>
      </c>
      <c r="S505" s="16"/>
    </row>
    <row r="506" spans="1:19" ht="15.6" x14ac:dyDescent="0.25">
      <c r="A506" s="185"/>
      <c r="B506" s="25"/>
      <c r="C506" s="21" t="str">
        <f>+CONCATENATE(I506," ",G506)</f>
        <v xml:space="preserve">c) </v>
      </c>
      <c r="D506" s="22"/>
      <c r="G506" s="34" t="str">
        <f>IF(J504="FIN","",LOOKUP(I503,DATOS!A:A,DATOS!L:L))</f>
        <v/>
      </c>
      <c r="I506" s="31" t="s">
        <v>51</v>
      </c>
      <c r="K506" s="16"/>
      <c r="L506" s="16"/>
      <c r="M506" s="16"/>
      <c r="N506" s="16"/>
      <c r="O506" s="16"/>
      <c r="P506" s="16"/>
      <c r="Q506" s="17" t="s">
        <v>2</v>
      </c>
      <c r="R506" s="16" t="str">
        <f>CONCATENATE(B506,Q506)</f>
        <v>C</v>
      </c>
      <c r="S506" s="16"/>
    </row>
    <row r="507" spans="1:19" ht="15.6" x14ac:dyDescent="0.25">
      <c r="A507" s="185"/>
      <c r="B507" s="25"/>
      <c r="C507" s="21" t="str">
        <f>+CONCATENATE(I507," ",G507)</f>
        <v xml:space="preserve">d) </v>
      </c>
      <c r="D507" s="22"/>
      <c r="G507" s="34" t="str">
        <f>IF(J504="FIN","",LOOKUP(I503,DATOS!A:A,DATOS!M:M))</f>
        <v/>
      </c>
      <c r="I507" s="31" t="s">
        <v>43</v>
      </c>
      <c r="K507" s="16"/>
      <c r="L507" s="16"/>
      <c r="M507" s="16"/>
      <c r="N507" s="16"/>
      <c r="O507" s="16"/>
      <c r="P507" s="16"/>
      <c r="Q507" s="17" t="s">
        <v>3</v>
      </c>
      <c r="R507" s="16" t="str">
        <f>CONCATENATE(B507,Q507)</f>
        <v>D</v>
      </c>
      <c r="S507" s="16"/>
    </row>
    <row r="508" spans="1:19" ht="15.6" x14ac:dyDescent="0.25">
      <c r="A508" s="9"/>
      <c r="B508" s="26"/>
      <c r="C508" s="23"/>
      <c r="D508" s="24"/>
      <c r="J508" s="15"/>
    </row>
    <row r="509" spans="1:19" ht="15.6" x14ac:dyDescent="0.25">
      <c r="A509" s="9"/>
      <c r="B509" s="27"/>
      <c r="C509" s="19" t="str">
        <f>+CONCATENATE(K509,".- ",G509)</f>
        <v xml:space="preserve">85.- </v>
      </c>
      <c r="D509" s="20"/>
      <c r="E509" s="9"/>
      <c r="F509" s="9"/>
      <c r="G509" s="36" t="str">
        <f>IF(J510="FIN","",LOOKUP(I509,DATOS!A:A,DATOS!G:G))</f>
        <v/>
      </c>
      <c r="H509" s="36">
        <f>IF(J510="FIN",0,LOOKUP(I509,DATOS!A:A,DATOS!N:N))</f>
        <v>0</v>
      </c>
      <c r="I509" s="31">
        <f>+I503+1</f>
        <v>678</v>
      </c>
      <c r="J509" s="56" t="str">
        <f>IF(LOOKUP(I509,DATOS!A:A,DATOS!C:C)=0,J503,(LOOKUP(I509,DATOS!A:A,DATOS!C:C)))</f>
        <v>FIN</v>
      </c>
      <c r="K509" s="18">
        <f>+K503+1</f>
        <v>85</v>
      </c>
      <c r="L509" s="16" t="s">
        <v>31</v>
      </c>
      <c r="M509" s="16" t="s">
        <v>32</v>
      </c>
      <c r="N509" s="16" t="s">
        <v>37</v>
      </c>
      <c r="O509" s="16" t="s">
        <v>33</v>
      </c>
      <c r="P509" s="16" t="s">
        <v>34</v>
      </c>
      <c r="Q509" s="16" t="s">
        <v>35</v>
      </c>
      <c r="R509" s="16" t="str">
        <f>CONCATENATE("X",H509)</f>
        <v>X0</v>
      </c>
      <c r="S509" s="16" t="s">
        <v>36</v>
      </c>
    </row>
    <row r="510" spans="1:19" ht="15.6" x14ac:dyDescent="0.25">
      <c r="A510" s="185">
        <f>IF($E$2="X",0,IF(K511&gt;2,H509,K511))</f>
        <v>0</v>
      </c>
      <c r="B510" s="25"/>
      <c r="C510" s="21" t="str">
        <f>+CONCATENATE(I510," ",G510)</f>
        <v xml:space="preserve">a) </v>
      </c>
      <c r="D510" s="22"/>
      <c r="G510" s="34" t="str">
        <f>IF(J510="FIN","",LOOKUP(I509,DATOS!A:A,DATOS!J:J))</f>
        <v/>
      </c>
      <c r="I510" s="31" t="s">
        <v>53</v>
      </c>
      <c r="J510" s="37" t="str">
        <f>IF(J504="FIN","FIN",IF(J509=J503,"","FIN"))</f>
        <v>FIN</v>
      </c>
      <c r="K510" s="16" t="s">
        <v>5</v>
      </c>
      <c r="L510" s="16">
        <f>IF(M510&gt;0,0,P510)</f>
        <v>0</v>
      </c>
      <c r="M510" s="16">
        <f>IF(P511&gt;0,1,0)</f>
        <v>0</v>
      </c>
      <c r="N510" s="16">
        <f>IF(M510=1,-1/COUNTA(Q510:Q513),0)</f>
        <v>0</v>
      </c>
      <c r="O510" s="16">
        <f>COUNTA(B510:B513)</f>
        <v>0</v>
      </c>
      <c r="P510" s="16">
        <f>COUNTIF(R510:R513,R509)</f>
        <v>0</v>
      </c>
      <c r="Q510" s="17" t="s">
        <v>0</v>
      </c>
      <c r="R510" s="16" t="str">
        <f>CONCATENATE(B510,Q510)</f>
        <v>A</v>
      </c>
      <c r="S510" s="16">
        <f>IF(P510&gt;0,P510+O510,O510*3)</f>
        <v>0</v>
      </c>
    </row>
    <row r="511" spans="1:19" ht="15.6" x14ac:dyDescent="0.25">
      <c r="A511" s="185"/>
      <c r="B511" s="25"/>
      <c r="C511" s="21" t="str">
        <f>+CONCATENATE(I511," ",G511)</f>
        <v xml:space="preserve">b) </v>
      </c>
      <c r="D511" s="22"/>
      <c r="G511" s="34" t="str">
        <f>IF(J510="FIN","",LOOKUP(I509,DATOS!A:A,DATOS!K:K))</f>
        <v/>
      </c>
      <c r="I511" s="31" t="s">
        <v>52</v>
      </c>
      <c r="K511" s="16">
        <f>S510</f>
        <v>0</v>
      </c>
      <c r="L511" s="16"/>
      <c r="M511" s="16"/>
      <c r="N511" s="16"/>
      <c r="O511" s="16"/>
      <c r="P511" s="16">
        <f>O510-P510</f>
        <v>0</v>
      </c>
      <c r="Q511" s="17" t="s">
        <v>1</v>
      </c>
      <c r="R511" s="16" t="str">
        <f>CONCATENATE(B511,Q511)</f>
        <v>B</v>
      </c>
      <c r="S511" s="16"/>
    </row>
    <row r="512" spans="1:19" ht="15.6" x14ac:dyDescent="0.25">
      <c r="A512" s="185"/>
      <c r="B512" s="25"/>
      <c r="C512" s="21" t="str">
        <f>+CONCATENATE(I512," ",G512)</f>
        <v xml:space="preserve">c) </v>
      </c>
      <c r="D512" s="22"/>
      <c r="G512" s="34" t="str">
        <f>IF(J510="FIN","",LOOKUP(I509,DATOS!A:A,DATOS!L:L))</f>
        <v/>
      </c>
      <c r="I512" s="31" t="s">
        <v>51</v>
      </c>
      <c r="K512" s="16"/>
      <c r="L512" s="16"/>
      <c r="M512" s="16"/>
      <c r="N512" s="16"/>
      <c r="O512" s="16"/>
      <c r="P512" s="16"/>
      <c r="Q512" s="17" t="s">
        <v>2</v>
      </c>
      <c r="R512" s="16" t="str">
        <f>CONCATENATE(B512,Q512)</f>
        <v>C</v>
      </c>
      <c r="S512" s="16"/>
    </row>
    <row r="513" spans="1:19" ht="15.6" x14ac:dyDescent="0.25">
      <c r="A513" s="185"/>
      <c r="B513" s="25"/>
      <c r="C513" s="21" t="str">
        <f>+CONCATENATE(I513," ",G513)</f>
        <v xml:space="preserve">d) </v>
      </c>
      <c r="D513" s="22"/>
      <c r="G513" s="34" t="str">
        <f>IF(J510="FIN","",LOOKUP(I509,DATOS!A:A,DATOS!M:M))</f>
        <v/>
      </c>
      <c r="I513" s="31" t="s">
        <v>43</v>
      </c>
      <c r="K513" s="16"/>
      <c r="L513" s="16"/>
      <c r="M513" s="16"/>
      <c r="N513" s="16"/>
      <c r="O513" s="16"/>
      <c r="P513" s="16"/>
      <c r="Q513" s="17" t="s">
        <v>3</v>
      </c>
      <c r="R513" s="16" t="str">
        <f>CONCATENATE(B513,Q513)</f>
        <v>D</v>
      </c>
      <c r="S513" s="16"/>
    </row>
    <row r="514" spans="1:19" ht="15.6" x14ac:dyDescent="0.25">
      <c r="A514" s="9"/>
      <c r="B514" s="26"/>
      <c r="C514" s="23"/>
      <c r="D514" s="24"/>
      <c r="J514" s="15"/>
    </row>
    <row r="515" spans="1:19" ht="15.6" x14ac:dyDescent="0.25">
      <c r="A515" s="9"/>
      <c r="B515" s="27"/>
      <c r="C515" s="19" t="str">
        <f>+CONCATENATE(K515,".- ",G515)</f>
        <v xml:space="preserve">86.- </v>
      </c>
      <c r="D515" s="20"/>
      <c r="E515" s="9"/>
      <c r="F515" s="9"/>
      <c r="G515" s="36" t="str">
        <f>IF(J516="FIN","",LOOKUP(I515,DATOS!A:A,DATOS!G:G))</f>
        <v/>
      </c>
      <c r="H515" s="36">
        <f>IF(J516="FIN",0,LOOKUP(I515,DATOS!A:A,DATOS!N:N))</f>
        <v>0</v>
      </c>
      <c r="I515" s="31">
        <f>+I509+1</f>
        <v>679</v>
      </c>
      <c r="J515" s="56" t="str">
        <f>IF(LOOKUP(I515,DATOS!A:A,DATOS!C:C)=0,J509,(LOOKUP(I515,DATOS!A:A,DATOS!C:C)))</f>
        <v>FIN</v>
      </c>
      <c r="K515" s="18">
        <f>+K509+1</f>
        <v>86</v>
      </c>
      <c r="L515" s="16" t="s">
        <v>31</v>
      </c>
      <c r="M515" s="16" t="s">
        <v>32</v>
      </c>
      <c r="N515" s="16" t="s">
        <v>37</v>
      </c>
      <c r="O515" s="16" t="s">
        <v>33</v>
      </c>
      <c r="P515" s="16" t="s">
        <v>34</v>
      </c>
      <c r="Q515" s="16" t="s">
        <v>35</v>
      </c>
      <c r="R515" s="16" t="str">
        <f>CONCATENATE("X",H515)</f>
        <v>X0</v>
      </c>
      <c r="S515" s="16" t="s">
        <v>36</v>
      </c>
    </row>
    <row r="516" spans="1:19" ht="15.6" x14ac:dyDescent="0.25">
      <c r="A516" s="185">
        <f>IF($E$2="X",0,IF(K517&gt;2,H515,K517))</f>
        <v>0</v>
      </c>
      <c r="B516" s="25"/>
      <c r="C516" s="21" t="str">
        <f>+CONCATENATE(I516," ",G516)</f>
        <v xml:space="preserve">a) </v>
      </c>
      <c r="D516" s="22"/>
      <c r="G516" s="34" t="str">
        <f>IF(J516="FIN","",LOOKUP(I515,DATOS!A:A,DATOS!J:J))</f>
        <v/>
      </c>
      <c r="I516" s="31" t="s">
        <v>53</v>
      </c>
      <c r="J516" s="37" t="str">
        <f>IF(J510="FIN","FIN",IF(J515=J509,"","FIN"))</f>
        <v>FIN</v>
      </c>
      <c r="K516" s="16" t="s">
        <v>5</v>
      </c>
      <c r="L516" s="16">
        <f>IF(M516&gt;0,0,P516)</f>
        <v>0</v>
      </c>
      <c r="M516" s="16">
        <f>IF(P517&gt;0,1,0)</f>
        <v>0</v>
      </c>
      <c r="N516" s="16">
        <f>IF(M516=1,-1/COUNTA(Q516:Q519),0)</f>
        <v>0</v>
      </c>
      <c r="O516" s="16">
        <f>COUNTA(B516:B519)</f>
        <v>0</v>
      </c>
      <c r="P516" s="16">
        <f>COUNTIF(R516:R519,R515)</f>
        <v>0</v>
      </c>
      <c r="Q516" s="17" t="s">
        <v>0</v>
      </c>
      <c r="R516" s="16" t="str">
        <f>CONCATENATE(B516,Q516)</f>
        <v>A</v>
      </c>
      <c r="S516" s="16">
        <f>IF(P516&gt;0,P516+O516,O516*3)</f>
        <v>0</v>
      </c>
    </row>
    <row r="517" spans="1:19" ht="15.6" x14ac:dyDescent="0.25">
      <c r="A517" s="185"/>
      <c r="B517" s="25"/>
      <c r="C517" s="21" t="str">
        <f>+CONCATENATE(I517," ",G517)</f>
        <v xml:space="preserve">b) </v>
      </c>
      <c r="D517" s="22"/>
      <c r="G517" s="34" t="str">
        <f>IF(J516="FIN","",LOOKUP(I515,DATOS!A:A,DATOS!K:K))</f>
        <v/>
      </c>
      <c r="I517" s="31" t="s">
        <v>52</v>
      </c>
      <c r="K517" s="16">
        <f>S516</f>
        <v>0</v>
      </c>
      <c r="L517" s="16"/>
      <c r="M517" s="16"/>
      <c r="N517" s="16"/>
      <c r="O517" s="16"/>
      <c r="P517" s="16">
        <f>O516-P516</f>
        <v>0</v>
      </c>
      <c r="Q517" s="17" t="s">
        <v>1</v>
      </c>
      <c r="R517" s="16" t="str">
        <f>CONCATENATE(B517,Q517)</f>
        <v>B</v>
      </c>
      <c r="S517" s="16"/>
    </row>
    <row r="518" spans="1:19" ht="15.6" x14ac:dyDescent="0.25">
      <c r="A518" s="185"/>
      <c r="B518" s="25"/>
      <c r="C518" s="21" t="str">
        <f>+CONCATENATE(I518," ",G518)</f>
        <v xml:space="preserve">c) </v>
      </c>
      <c r="D518" s="22"/>
      <c r="G518" s="34" t="str">
        <f>IF(J516="FIN","",LOOKUP(I515,DATOS!A:A,DATOS!L:L))</f>
        <v/>
      </c>
      <c r="I518" s="31" t="s">
        <v>51</v>
      </c>
      <c r="K518" s="16"/>
      <c r="L518" s="16"/>
      <c r="M518" s="16"/>
      <c r="N518" s="16"/>
      <c r="O518" s="16"/>
      <c r="P518" s="16"/>
      <c r="Q518" s="17" t="s">
        <v>2</v>
      </c>
      <c r="R518" s="16" t="str">
        <f>CONCATENATE(B518,Q518)</f>
        <v>C</v>
      </c>
      <c r="S518" s="16"/>
    </row>
    <row r="519" spans="1:19" ht="15.6" x14ac:dyDescent="0.25">
      <c r="A519" s="185"/>
      <c r="B519" s="25"/>
      <c r="C519" s="21" t="str">
        <f>+CONCATENATE(I519," ",G519)</f>
        <v xml:space="preserve">d) </v>
      </c>
      <c r="D519" s="22"/>
      <c r="G519" s="34" t="str">
        <f>IF(J516="FIN","",LOOKUP(I515,DATOS!A:A,DATOS!M:M))</f>
        <v/>
      </c>
      <c r="I519" s="31" t="s">
        <v>43</v>
      </c>
      <c r="K519" s="16"/>
      <c r="L519" s="16"/>
      <c r="M519" s="16"/>
      <c r="N519" s="16"/>
      <c r="O519" s="16"/>
      <c r="P519" s="16"/>
      <c r="Q519" s="17" t="s">
        <v>3</v>
      </c>
      <c r="R519" s="16" t="str">
        <f>CONCATENATE(B519,Q519)</f>
        <v>D</v>
      </c>
      <c r="S519" s="16"/>
    </row>
    <row r="520" spans="1:19" ht="15.6" x14ac:dyDescent="0.25">
      <c r="A520" s="9"/>
      <c r="B520" s="26"/>
      <c r="C520" s="23"/>
      <c r="D520" s="24"/>
      <c r="J520" s="15"/>
    </row>
    <row r="521" spans="1:19" ht="15.6" x14ac:dyDescent="0.25">
      <c r="A521" s="9"/>
      <c r="B521" s="27"/>
      <c r="C521" s="19" t="str">
        <f>+CONCATENATE(K521,".- ",G521)</f>
        <v xml:space="preserve">87.- </v>
      </c>
      <c r="D521" s="20"/>
      <c r="E521" s="9"/>
      <c r="F521" s="9"/>
      <c r="G521" s="36" t="str">
        <f>IF(J522="FIN","",LOOKUP(I521,DATOS!A:A,DATOS!G:G))</f>
        <v/>
      </c>
      <c r="H521" s="36">
        <f>IF(J522="FIN",0,LOOKUP(I521,DATOS!A:A,DATOS!N:N))</f>
        <v>0</v>
      </c>
      <c r="I521" s="31">
        <f>+I515+1</f>
        <v>680</v>
      </c>
      <c r="J521" s="56" t="str">
        <f>IF(LOOKUP(I521,DATOS!A:A,DATOS!C:C)=0,J515,(LOOKUP(I521,DATOS!A:A,DATOS!C:C)))</f>
        <v>FIN</v>
      </c>
      <c r="K521" s="18">
        <f>+K515+1</f>
        <v>87</v>
      </c>
      <c r="L521" s="16" t="s">
        <v>31</v>
      </c>
      <c r="M521" s="16" t="s">
        <v>32</v>
      </c>
      <c r="N521" s="16" t="s">
        <v>37</v>
      </c>
      <c r="O521" s="16" t="s">
        <v>33</v>
      </c>
      <c r="P521" s="16" t="s">
        <v>34</v>
      </c>
      <c r="Q521" s="16" t="s">
        <v>35</v>
      </c>
      <c r="R521" s="16" t="str">
        <f>CONCATENATE("X",H521)</f>
        <v>X0</v>
      </c>
      <c r="S521" s="16" t="s">
        <v>36</v>
      </c>
    </row>
    <row r="522" spans="1:19" ht="15.6" x14ac:dyDescent="0.25">
      <c r="A522" s="185">
        <f>IF($E$2="X",0,IF(K523&gt;2,H521,K523))</f>
        <v>0</v>
      </c>
      <c r="B522" s="25"/>
      <c r="C522" s="21" t="str">
        <f>+CONCATENATE(I522," ",G522)</f>
        <v xml:space="preserve">a) </v>
      </c>
      <c r="D522" s="22"/>
      <c r="G522" s="34" t="str">
        <f>IF(J522="FIN","",LOOKUP(I521,DATOS!A:A,DATOS!J:J))</f>
        <v/>
      </c>
      <c r="I522" s="31" t="s">
        <v>53</v>
      </c>
      <c r="J522" s="37" t="str">
        <f>IF(J516="FIN","FIN",IF(J521=J515,"","FIN"))</f>
        <v>FIN</v>
      </c>
      <c r="K522" s="16" t="s">
        <v>5</v>
      </c>
      <c r="L522" s="16">
        <f>IF(M522&gt;0,0,P522)</f>
        <v>0</v>
      </c>
      <c r="M522" s="16">
        <f>IF(P523&gt;0,1,0)</f>
        <v>0</v>
      </c>
      <c r="N522" s="16">
        <f>IF(M522=1,-1/COUNTA(Q522:Q525),0)</f>
        <v>0</v>
      </c>
      <c r="O522" s="16">
        <f>COUNTA(B522:B525)</f>
        <v>0</v>
      </c>
      <c r="P522" s="16">
        <f>COUNTIF(R522:R525,R521)</f>
        <v>0</v>
      </c>
      <c r="Q522" s="17" t="s">
        <v>0</v>
      </c>
      <c r="R522" s="16" t="str">
        <f>CONCATENATE(B522,Q522)</f>
        <v>A</v>
      </c>
      <c r="S522" s="16">
        <f>IF(P522&gt;0,P522+O522,O522*3)</f>
        <v>0</v>
      </c>
    </row>
    <row r="523" spans="1:19" ht="15.6" x14ac:dyDescent="0.25">
      <c r="A523" s="185"/>
      <c r="B523" s="25"/>
      <c r="C523" s="21" t="str">
        <f>+CONCATENATE(I523," ",G523)</f>
        <v xml:space="preserve">b) </v>
      </c>
      <c r="D523" s="22"/>
      <c r="G523" s="34" t="str">
        <f>IF(J522="FIN","",LOOKUP(I521,DATOS!A:A,DATOS!K:K))</f>
        <v/>
      </c>
      <c r="I523" s="31" t="s">
        <v>52</v>
      </c>
      <c r="K523" s="16">
        <f>S522</f>
        <v>0</v>
      </c>
      <c r="L523" s="16"/>
      <c r="M523" s="16"/>
      <c r="N523" s="16"/>
      <c r="O523" s="16"/>
      <c r="P523" s="16">
        <f>O522-P522</f>
        <v>0</v>
      </c>
      <c r="Q523" s="17" t="s">
        <v>1</v>
      </c>
      <c r="R523" s="16" t="str">
        <f>CONCATENATE(B523,Q523)</f>
        <v>B</v>
      </c>
      <c r="S523" s="16"/>
    </row>
    <row r="524" spans="1:19" ht="15.6" x14ac:dyDescent="0.25">
      <c r="A524" s="185"/>
      <c r="B524" s="25"/>
      <c r="C524" s="21" t="str">
        <f>+CONCATENATE(I524," ",G524)</f>
        <v xml:space="preserve">c) </v>
      </c>
      <c r="D524" s="22"/>
      <c r="G524" s="34" t="str">
        <f>IF(J522="FIN","",LOOKUP(I521,DATOS!A:A,DATOS!L:L))</f>
        <v/>
      </c>
      <c r="I524" s="31" t="s">
        <v>51</v>
      </c>
      <c r="K524" s="16"/>
      <c r="L524" s="16"/>
      <c r="M524" s="16"/>
      <c r="N524" s="16"/>
      <c r="O524" s="16"/>
      <c r="P524" s="16"/>
      <c r="Q524" s="17" t="s">
        <v>2</v>
      </c>
      <c r="R524" s="16" t="str">
        <f>CONCATENATE(B524,Q524)</f>
        <v>C</v>
      </c>
      <c r="S524" s="16"/>
    </row>
    <row r="525" spans="1:19" ht="15.6" x14ac:dyDescent="0.25">
      <c r="A525" s="185"/>
      <c r="B525" s="25"/>
      <c r="C525" s="21" t="str">
        <f>+CONCATENATE(I525," ",G525)</f>
        <v xml:space="preserve">d) </v>
      </c>
      <c r="D525" s="22"/>
      <c r="G525" s="34" t="str">
        <f>IF(J522="FIN","",LOOKUP(I521,DATOS!A:A,DATOS!M:M))</f>
        <v/>
      </c>
      <c r="I525" s="31" t="s">
        <v>43</v>
      </c>
      <c r="K525" s="16"/>
      <c r="L525" s="16"/>
      <c r="M525" s="16"/>
      <c r="N525" s="16"/>
      <c r="O525" s="16"/>
      <c r="P525" s="16"/>
      <c r="Q525" s="17" t="s">
        <v>3</v>
      </c>
      <c r="R525" s="16" t="str">
        <f>CONCATENATE(B525,Q525)</f>
        <v>D</v>
      </c>
      <c r="S525" s="16"/>
    </row>
    <row r="526" spans="1:19" ht="15.6" x14ac:dyDescent="0.25">
      <c r="A526" s="9"/>
      <c r="B526" s="26"/>
      <c r="C526" s="23"/>
      <c r="D526" s="24"/>
      <c r="J526" s="15"/>
    </row>
    <row r="527" spans="1:19" ht="15.6" x14ac:dyDescent="0.25">
      <c r="A527" s="9"/>
      <c r="B527" s="27"/>
      <c r="C527" s="19" t="str">
        <f>+CONCATENATE(K527,".- ",G527)</f>
        <v xml:space="preserve">88.- </v>
      </c>
      <c r="D527" s="20"/>
      <c r="E527" s="9"/>
      <c r="F527" s="9"/>
      <c r="G527" s="36" t="str">
        <f>IF(J528="FIN","",LOOKUP(I527,DATOS!A:A,DATOS!G:G))</f>
        <v/>
      </c>
      <c r="H527" s="36">
        <f>IF(J528="FIN",0,LOOKUP(I527,DATOS!A:A,DATOS!N:N))</f>
        <v>0</v>
      </c>
      <c r="I527" s="31">
        <f>+I521+1</f>
        <v>681</v>
      </c>
      <c r="J527" s="56" t="str">
        <f>IF(LOOKUP(I527,DATOS!A:A,DATOS!C:C)=0,J521,(LOOKUP(I527,DATOS!A:A,DATOS!C:C)))</f>
        <v>FIN</v>
      </c>
      <c r="K527" s="18">
        <f>+K521+1</f>
        <v>88</v>
      </c>
      <c r="L527" s="16" t="s">
        <v>31</v>
      </c>
      <c r="M527" s="16" t="s">
        <v>32</v>
      </c>
      <c r="N527" s="16" t="s">
        <v>37</v>
      </c>
      <c r="O527" s="16" t="s">
        <v>33</v>
      </c>
      <c r="P527" s="16" t="s">
        <v>34</v>
      </c>
      <c r="Q527" s="16" t="s">
        <v>35</v>
      </c>
      <c r="R527" s="16" t="str">
        <f>CONCATENATE("X",H527)</f>
        <v>X0</v>
      </c>
      <c r="S527" s="16" t="s">
        <v>36</v>
      </c>
    </row>
    <row r="528" spans="1:19" ht="15.6" x14ac:dyDescent="0.25">
      <c r="A528" s="185">
        <f>IF($E$2="X",0,IF(K529&gt;2,H527,K529))</f>
        <v>0</v>
      </c>
      <c r="B528" s="25"/>
      <c r="C528" s="21" t="str">
        <f>+CONCATENATE(I528," ",G528)</f>
        <v xml:space="preserve">a) </v>
      </c>
      <c r="D528" s="22"/>
      <c r="G528" s="34" t="str">
        <f>IF(J528="FIN","",LOOKUP(I527,DATOS!A:A,DATOS!J:J))</f>
        <v/>
      </c>
      <c r="I528" s="31" t="s">
        <v>53</v>
      </c>
      <c r="J528" s="37" t="str">
        <f>IF(J522="FIN","FIN",IF(J527=J521,"","FIN"))</f>
        <v>FIN</v>
      </c>
      <c r="K528" s="16" t="s">
        <v>5</v>
      </c>
      <c r="L528" s="16">
        <f>IF(M528&gt;0,0,P528)</f>
        <v>0</v>
      </c>
      <c r="M528" s="16">
        <f>IF(P529&gt;0,1,0)</f>
        <v>0</v>
      </c>
      <c r="N528" s="16">
        <f>IF(M528=1,-1/COUNTA(Q528:Q531),0)</f>
        <v>0</v>
      </c>
      <c r="O528" s="16">
        <f>COUNTA(B528:B531)</f>
        <v>0</v>
      </c>
      <c r="P528" s="16">
        <f>COUNTIF(R528:R531,R527)</f>
        <v>0</v>
      </c>
      <c r="Q528" s="17" t="s">
        <v>0</v>
      </c>
      <c r="R528" s="16" t="str">
        <f>CONCATENATE(B528,Q528)</f>
        <v>A</v>
      </c>
      <c r="S528" s="16">
        <f>IF(P528&gt;0,P528+O528,O528*3)</f>
        <v>0</v>
      </c>
    </row>
    <row r="529" spans="1:19" ht="15.6" x14ac:dyDescent="0.25">
      <c r="A529" s="185"/>
      <c r="B529" s="25"/>
      <c r="C529" s="21" t="str">
        <f>+CONCATENATE(I529," ",G529)</f>
        <v xml:space="preserve">b) </v>
      </c>
      <c r="D529" s="22"/>
      <c r="G529" s="34" t="str">
        <f>IF(J528="FIN","",LOOKUP(I527,DATOS!A:A,DATOS!K:K))</f>
        <v/>
      </c>
      <c r="I529" s="31" t="s">
        <v>52</v>
      </c>
      <c r="K529" s="16">
        <f>S528</f>
        <v>0</v>
      </c>
      <c r="L529" s="16"/>
      <c r="M529" s="16"/>
      <c r="N529" s="16"/>
      <c r="O529" s="16"/>
      <c r="P529" s="16">
        <f>O528-P528</f>
        <v>0</v>
      </c>
      <c r="Q529" s="17" t="s">
        <v>1</v>
      </c>
      <c r="R529" s="16" t="str">
        <f>CONCATENATE(B529,Q529)</f>
        <v>B</v>
      </c>
      <c r="S529" s="16"/>
    </row>
    <row r="530" spans="1:19" ht="15.6" x14ac:dyDescent="0.25">
      <c r="A530" s="185"/>
      <c r="B530" s="25"/>
      <c r="C530" s="21" t="str">
        <f>+CONCATENATE(I530," ",G530)</f>
        <v xml:space="preserve">c) </v>
      </c>
      <c r="D530" s="22"/>
      <c r="G530" s="34" t="str">
        <f>IF(J528="FIN","",LOOKUP(I527,DATOS!A:A,DATOS!L:L))</f>
        <v/>
      </c>
      <c r="I530" s="31" t="s">
        <v>51</v>
      </c>
      <c r="K530" s="16"/>
      <c r="L530" s="16"/>
      <c r="M530" s="16"/>
      <c r="N530" s="16"/>
      <c r="O530" s="16"/>
      <c r="P530" s="16"/>
      <c r="Q530" s="17" t="s">
        <v>2</v>
      </c>
      <c r="R530" s="16" t="str">
        <f>CONCATENATE(B530,Q530)</f>
        <v>C</v>
      </c>
      <c r="S530" s="16"/>
    </row>
    <row r="531" spans="1:19" ht="15.6" x14ac:dyDescent="0.25">
      <c r="A531" s="185"/>
      <c r="B531" s="25"/>
      <c r="C531" s="21" t="str">
        <f>+CONCATENATE(I531," ",G531)</f>
        <v xml:space="preserve">d) </v>
      </c>
      <c r="D531" s="22"/>
      <c r="G531" s="34" t="str">
        <f>IF(J528="FIN","",LOOKUP(I527,DATOS!A:A,DATOS!M:M))</f>
        <v/>
      </c>
      <c r="I531" s="31" t="s">
        <v>43</v>
      </c>
      <c r="K531" s="16"/>
      <c r="L531" s="16"/>
      <c r="M531" s="16"/>
      <c r="N531" s="16"/>
      <c r="O531" s="16"/>
      <c r="P531" s="16"/>
      <c r="Q531" s="17" t="s">
        <v>3</v>
      </c>
      <c r="R531" s="16" t="str">
        <f>CONCATENATE(B531,Q531)</f>
        <v>D</v>
      </c>
      <c r="S531" s="16"/>
    </row>
    <row r="532" spans="1:19" ht="15.6" x14ac:dyDescent="0.25">
      <c r="A532" s="9"/>
      <c r="B532" s="26"/>
      <c r="C532" s="23"/>
      <c r="D532" s="24"/>
      <c r="J532" s="15"/>
    </row>
    <row r="533" spans="1:19" ht="15.6" x14ac:dyDescent="0.25">
      <c r="A533" s="9"/>
      <c r="B533" s="27"/>
      <c r="C533" s="19" t="str">
        <f>+CONCATENATE(K533,".- ",G533)</f>
        <v xml:space="preserve">89.- </v>
      </c>
      <c r="D533" s="20"/>
      <c r="E533" s="9"/>
      <c r="F533" s="9"/>
      <c r="G533" s="36" t="str">
        <f>IF(J534="FIN","",LOOKUP(I533,DATOS!A:A,DATOS!G:G))</f>
        <v/>
      </c>
      <c r="H533" s="36">
        <f>IF(J534="FIN",0,LOOKUP(I533,DATOS!A:A,DATOS!N:N))</f>
        <v>0</v>
      </c>
      <c r="I533" s="31">
        <f>+I527+1</f>
        <v>682</v>
      </c>
      <c r="J533" s="56" t="str">
        <f>IF(LOOKUP(I533,DATOS!A:A,DATOS!C:C)=0,J527,(LOOKUP(I533,DATOS!A:A,DATOS!C:C)))</f>
        <v>FIN</v>
      </c>
      <c r="K533" s="18">
        <f>+K527+1</f>
        <v>89</v>
      </c>
      <c r="L533" s="16" t="s">
        <v>31</v>
      </c>
      <c r="M533" s="16" t="s">
        <v>32</v>
      </c>
      <c r="N533" s="16" t="s">
        <v>37</v>
      </c>
      <c r="O533" s="16" t="s">
        <v>33</v>
      </c>
      <c r="P533" s="16" t="s">
        <v>34</v>
      </c>
      <c r="Q533" s="16" t="s">
        <v>35</v>
      </c>
      <c r="R533" s="16" t="str">
        <f>CONCATENATE("X",H533)</f>
        <v>X0</v>
      </c>
      <c r="S533" s="16" t="s">
        <v>36</v>
      </c>
    </row>
    <row r="534" spans="1:19" ht="15.6" x14ac:dyDescent="0.25">
      <c r="A534" s="185">
        <f>IF($E$2="X",0,IF(K535&gt;2,H533,K535))</f>
        <v>0</v>
      </c>
      <c r="B534" s="25"/>
      <c r="C534" s="21" t="str">
        <f>+CONCATENATE(I534," ",G534)</f>
        <v xml:space="preserve">a) </v>
      </c>
      <c r="D534" s="22"/>
      <c r="G534" s="34" t="str">
        <f>IF(J534="FIN","",LOOKUP(I533,DATOS!A:A,DATOS!J:J))</f>
        <v/>
      </c>
      <c r="I534" s="31" t="s">
        <v>53</v>
      </c>
      <c r="J534" s="37" t="str">
        <f>IF(J528="FIN","FIN",IF(J533=J527,"","FIN"))</f>
        <v>FIN</v>
      </c>
      <c r="K534" s="16" t="s">
        <v>5</v>
      </c>
      <c r="L534" s="16">
        <f>IF(M534&gt;0,0,P534)</f>
        <v>0</v>
      </c>
      <c r="M534" s="16">
        <f>IF(P535&gt;0,1,0)</f>
        <v>0</v>
      </c>
      <c r="N534" s="16">
        <f>IF(M534=1,-1/COUNTA(Q534:Q537),0)</f>
        <v>0</v>
      </c>
      <c r="O534" s="16">
        <f>COUNTA(B534:B537)</f>
        <v>0</v>
      </c>
      <c r="P534" s="16">
        <f>COUNTIF(R534:R537,R533)</f>
        <v>0</v>
      </c>
      <c r="Q534" s="17" t="s">
        <v>0</v>
      </c>
      <c r="R534" s="16" t="str">
        <f>CONCATENATE(B534,Q534)</f>
        <v>A</v>
      </c>
      <c r="S534" s="16">
        <f>IF(P534&gt;0,P534+O534,O534*3)</f>
        <v>0</v>
      </c>
    </row>
    <row r="535" spans="1:19" ht="15.6" x14ac:dyDescent="0.25">
      <c r="A535" s="185"/>
      <c r="B535" s="25"/>
      <c r="C535" s="21" t="str">
        <f>+CONCATENATE(I535," ",G535)</f>
        <v xml:space="preserve">b) </v>
      </c>
      <c r="D535" s="22"/>
      <c r="G535" s="34" t="str">
        <f>IF(J534="FIN","",LOOKUP(I533,DATOS!A:A,DATOS!K:K))</f>
        <v/>
      </c>
      <c r="I535" s="31" t="s">
        <v>52</v>
      </c>
      <c r="K535" s="16">
        <f>S534</f>
        <v>0</v>
      </c>
      <c r="L535" s="16"/>
      <c r="M535" s="16"/>
      <c r="N535" s="16"/>
      <c r="O535" s="16"/>
      <c r="P535" s="16">
        <f>O534-P534</f>
        <v>0</v>
      </c>
      <c r="Q535" s="17" t="s">
        <v>1</v>
      </c>
      <c r="R535" s="16" t="str">
        <f>CONCATENATE(B535,Q535)</f>
        <v>B</v>
      </c>
      <c r="S535" s="16"/>
    </row>
    <row r="536" spans="1:19" ht="15.6" x14ac:dyDescent="0.25">
      <c r="A536" s="185"/>
      <c r="B536" s="25"/>
      <c r="C536" s="21" t="str">
        <f>+CONCATENATE(I536," ",G536)</f>
        <v xml:space="preserve">c) </v>
      </c>
      <c r="D536" s="22"/>
      <c r="G536" s="34" t="str">
        <f>IF(J534="FIN","",LOOKUP(I533,DATOS!A:A,DATOS!L:L))</f>
        <v/>
      </c>
      <c r="I536" s="31" t="s">
        <v>51</v>
      </c>
      <c r="K536" s="16"/>
      <c r="L536" s="16"/>
      <c r="M536" s="16"/>
      <c r="N536" s="16"/>
      <c r="O536" s="16"/>
      <c r="P536" s="16"/>
      <c r="Q536" s="17" t="s">
        <v>2</v>
      </c>
      <c r="R536" s="16" t="str">
        <f>CONCATENATE(B536,Q536)</f>
        <v>C</v>
      </c>
      <c r="S536" s="16"/>
    </row>
    <row r="537" spans="1:19" ht="15.6" x14ac:dyDescent="0.25">
      <c r="A537" s="185"/>
      <c r="B537" s="25"/>
      <c r="C537" s="21" t="str">
        <f>+CONCATENATE(I537," ",G537)</f>
        <v xml:space="preserve">d) </v>
      </c>
      <c r="D537" s="22"/>
      <c r="G537" s="34" t="str">
        <f>IF(J534="FIN","",LOOKUP(I533,DATOS!A:A,DATOS!M:M))</f>
        <v/>
      </c>
      <c r="I537" s="31" t="s">
        <v>43</v>
      </c>
      <c r="K537" s="16"/>
      <c r="L537" s="16"/>
      <c r="M537" s="16"/>
      <c r="N537" s="16"/>
      <c r="O537" s="16"/>
      <c r="P537" s="16"/>
      <c r="Q537" s="17" t="s">
        <v>3</v>
      </c>
      <c r="R537" s="16" t="str">
        <f>CONCATENATE(B537,Q537)</f>
        <v>D</v>
      </c>
      <c r="S537" s="16"/>
    </row>
    <row r="538" spans="1:19" ht="15.6" x14ac:dyDescent="0.25">
      <c r="A538" s="9"/>
      <c r="B538" s="26"/>
      <c r="C538" s="23"/>
      <c r="D538" s="24"/>
      <c r="J538" s="15"/>
    </row>
    <row r="539" spans="1:19" ht="15.6" x14ac:dyDescent="0.25">
      <c r="A539" s="9"/>
      <c r="B539" s="27"/>
      <c r="C539" s="19" t="str">
        <f>+CONCATENATE(K539,".- ",G539)</f>
        <v xml:space="preserve">90.- </v>
      </c>
      <c r="D539" s="20"/>
      <c r="E539" s="9"/>
      <c r="F539" s="9"/>
      <c r="G539" s="36" t="str">
        <f>IF(J540="FIN","",LOOKUP(I539,DATOS!A:A,DATOS!G:G))</f>
        <v/>
      </c>
      <c r="H539" s="36">
        <f>IF(J540="FIN",0,LOOKUP(I539,DATOS!A:A,DATOS!N:N))</f>
        <v>0</v>
      </c>
      <c r="I539" s="31">
        <f>+I533+1</f>
        <v>683</v>
      </c>
      <c r="J539" s="56" t="str">
        <f>IF(LOOKUP(I539,DATOS!A:A,DATOS!C:C)=0,J533,(LOOKUP(I539,DATOS!A:A,DATOS!C:C)))</f>
        <v>FIN</v>
      </c>
      <c r="K539" s="18">
        <f>+K533+1</f>
        <v>90</v>
      </c>
      <c r="L539" s="16" t="s">
        <v>31</v>
      </c>
      <c r="M539" s="16" t="s">
        <v>32</v>
      </c>
      <c r="N539" s="16" t="s">
        <v>37</v>
      </c>
      <c r="O539" s="16" t="s">
        <v>33</v>
      </c>
      <c r="P539" s="16" t="s">
        <v>34</v>
      </c>
      <c r="Q539" s="16" t="s">
        <v>35</v>
      </c>
      <c r="R539" s="16" t="str">
        <f>CONCATENATE("X",H539)</f>
        <v>X0</v>
      </c>
      <c r="S539" s="16" t="s">
        <v>36</v>
      </c>
    </row>
    <row r="540" spans="1:19" ht="15.6" x14ac:dyDescent="0.25">
      <c r="A540" s="185">
        <f>IF($E$2="X",0,IF(K541&gt;2,H539,K541))</f>
        <v>0</v>
      </c>
      <c r="B540" s="25"/>
      <c r="C540" s="21" t="str">
        <f>+CONCATENATE(I540," ",G540)</f>
        <v xml:space="preserve">a) </v>
      </c>
      <c r="D540" s="22"/>
      <c r="G540" s="34" t="str">
        <f>IF(J540="FIN","",LOOKUP(I539,DATOS!A:A,DATOS!J:J))</f>
        <v/>
      </c>
      <c r="I540" s="31" t="s">
        <v>53</v>
      </c>
      <c r="J540" s="37" t="str">
        <f>IF(J534="FIN","FIN",IF(J539=J533,"","FIN"))</f>
        <v>FIN</v>
      </c>
      <c r="K540" s="16" t="s">
        <v>5</v>
      </c>
      <c r="L540" s="16">
        <f>IF(M540&gt;0,0,P540)</f>
        <v>0</v>
      </c>
      <c r="M540" s="16">
        <f>IF(P541&gt;0,1,0)</f>
        <v>0</v>
      </c>
      <c r="N540" s="16">
        <f>IF(M540=1,-1/COUNTA(Q540:Q543),0)</f>
        <v>0</v>
      </c>
      <c r="O540" s="16">
        <f>COUNTA(B540:B543)</f>
        <v>0</v>
      </c>
      <c r="P540" s="16">
        <f>COUNTIF(R540:R543,R539)</f>
        <v>0</v>
      </c>
      <c r="Q540" s="17" t="s">
        <v>0</v>
      </c>
      <c r="R540" s="16" t="str">
        <f>CONCATENATE(B540,Q540)</f>
        <v>A</v>
      </c>
      <c r="S540" s="16">
        <f>IF(P540&gt;0,P540+O540,O540*3)</f>
        <v>0</v>
      </c>
    </row>
    <row r="541" spans="1:19" ht="15.6" x14ac:dyDescent="0.25">
      <c r="A541" s="185"/>
      <c r="B541" s="25"/>
      <c r="C541" s="21" t="str">
        <f>+CONCATENATE(I541," ",G541)</f>
        <v xml:space="preserve">b) </v>
      </c>
      <c r="D541" s="22"/>
      <c r="G541" s="34" t="str">
        <f>IF(J540="FIN","",LOOKUP(I539,DATOS!A:A,DATOS!K:K))</f>
        <v/>
      </c>
      <c r="I541" s="31" t="s">
        <v>52</v>
      </c>
      <c r="K541" s="16">
        <f>S540</f>
        <v>0</v>
      </c>
      <c r="L541" s="16"/>
      <c r="M541" s="16"/>
      <c r="N541" s="16"/>
      <c r="O541" s="16"/>
      <c r="P541" s="16">
        <f>O540-P540</f>
        <v>0</v>
      </c>
      <c r="Q541" s="17" t="s">
        <v>1</v>
      </c>
      <c r="R541" s="16" t="str">
        <f>CONCATENATE(B541,Q541)</f>
        <v>B</v>
      </c>
      <c r="S541" s="16"/>
    </row>
    <row r="542" spans="1:19" ht="15.6" x14ac:dyDescent="0.25">
      <c r="A542" s="185"/>
      <c r="B542" s="25"/>
      <c r="C542" s="21" t="str">
        <f>+CONCATENATE(I542," ",G542)</f>
        <v xml:space="preserve">c) </v>
      </c>
      <c r="D542" s="22"/>
      <c r="G542" s="34" t="str">
        <f>IF(J540="FIN","",LOOKUP(I539,DATOS!A:A,DATOS!L:L))</f>
        <v/>
      </c>
      <c r="I542" s="31" t="s">
        <v>51</v>
      </c>
      <c r="K542" s="16"/>
      <c r="L542" s="16"/>
      <c r="M542" s="16"/>
      <c r="N542" s="16"/>
      <c r="O542" s="16"/>
      <c r="P542" s="16"/>
      <c r="Q542" s="17" t="s">
        <v>2</v>
      </c>
      <c r="R542" s="16" t="str">
        <f>CONCATENATE(B542,Q542)</f>
        <v>C</v>
      </c>
      <c r="S542" s="16"/>
    </row>
    <row r="543" spans="1:19" ht="15.6" x14ac:dyDescent="0.25">
      <c r="A543" s="185"/>
      <c r="B543" s="25"/>
      <c r="C543" s="21" t="str">
        <f>+CONCATENATE(I543," ",G543)</f>
        <v xml:space="preserve">d) </v>
      </c>
      <c r="D543" s="22"/>
      <c r="G543" s="34" t="str">
        <f>IF(J540="FIN","",LOOKUP(I539,DATOS!A:A,DATOS!M:M))</f>
        <v/>
      </c>
      <c r="I543" s="31" t="s">
        <v>43</v>
      </c>
      <c r="K543" s="16"/>
      <c r="L543" s="16"/>
      <c r="M543" s="16"/>
      <c r="N543" s="16"/>
      <c r="O543" s="16"/>
      <c r="P543" s="16"/>
      <c r="Q543" s="17" t="s">
        <v>3</v>
      </c>
      <c r="R543" s="16" t="str">
        <f>CONCATENATE(B543,Q543)</f>
        <v>D</v>
      </c>
      <c r="S543" s="16"/>
    </row>
    <row r="544" spans="1:19" ht="15.6" x14ac:dyDescent="0.25">
      <c r="A544" s="9"/>
      <c r="B544" s="26"/>
      <c r="C544" s="23"/>
      <c r="D544" s="24"/>
      <c r="J544" s="15"/>
    </row>
    <row r="545" spans="1:19" ht="15.6" x14ac:dyDescent="0.25">
      <c r="A545" s="9"/>
      <c r="B545" s="27"/>
      <c r="C545" s="19" t="str">
        <f>+CONCATENATE(K545,".- ",G545)</f>
        <v xml:space="preserve">91.- </v>
      </c>
      <c r="D545" s="20"/>
      <c r="E545" s="9"/>
      <c r="F545" s="9"/>
      <c r="G545" s="36" t="str">
        <f>IF(J546="FIN","",LOOKUP(I545,DATOS!A:A,DATOS!G:G))</f>
        <v/>
      </c>
      <c r="H545" s="36">
        <f>IF(J546="FIN",0,LOOKUP(I545,DATOS!A:A,DATOS!N:N))</f>
        <v>0</v>
      </c>
      <c r="I545" s="31">
        <f>+I539+1</f>
        <v>684</v>
      </c>
      <c r="J545" s="56" t="str">
        <f>IF(LOOKUP(I545,DATOS!A:A,DATOS!C:C)=0,J539,(LOOKUP(I545,DATOS!A:A,DATOS!C:C)))</f>
        <v>FIN</v>
      </c>
      <c r="K545" s="18">
        <f>+K539+1</f>
        <v>91</v>
      </c>
      <c r="L545" s="16" t="s">
        <v>31</v>
      </c>
      <c r="M545" s="16" t="s">
        <v>32</v>
      </c>
      <c r="N545" s="16" t="s">
        <v>37</v>
      </c>
      <c r="O545" s="16" t="s">
        <v>33</v>
      </c>
      <c r="P545" s="16" t="s">
        <v>34</v>
      </c>
      <c r="Q545" s="16" t="s">
        <v>35</v>
      </c>
      <c r="R545" s="16" t="str">
        <f>CONCATENATE("X",H545)</f>
        <v>X0</v>
      </c>
      <c r="S545" s="16" t="s">
        <v>36</v>
      </c>
    </row>
    <row r="546" spans="1:19" ht="15.6" x14ac:dyDescent="0.25">
      <c r="A546" s="185">
        <f>IF($E$2="X",0,IF(K547&gt;2,H545,K547))</f>
        <v>0</v>
      </c>
      <c r="B546" s="25"/>
      <c r="C546" s="21" t="str">
        <f>+CONCATENATE(I546," ",G546)</f>
        <v xml:space="preserve">a) </v>
      </c>
      <c r="D546" s="22"/>
      <c r="G546" s="34" t="str">
        <f>IF(J546="FIN","",LOOKUP(I545,DATOS!A:A,DATOS!J:J))</f>
        <v/>
      </c>
      <c r="I546" s="31" t="s">
        <v>53</v>
      </c>
      <c r="J546" s="37" t="str">
        <f>IF(J540="FIN","FIN",IF(J545=J539,"","FIN"))</f>
        <v>FIN</v>
      </c>
      <c r="K546" s="16" t="s">
        <v>5</v>
      </c>
      <c r="L546" s="16">
        <f>IF(M546&gt;0,0,P546)</f>
        <v>0</v>
      </c>
      <c r="M546" s="16">
        <f>IF(P547&gt;0,1,0)</f>
        <v>0</v>
      </c>
      <c r="N546" s="16">
        <f>IF(M546=1,-1/COUNTA(Q546:Q549),0)</f>
        <v>0</v>
      </c>
      <c r="O546" s="16">
        <f>COUNTA(B546:B549)</f>
        <v>0</v>
      </c>
      <c r="P546" s="16">
        <f>COUNTIF(R546:R549,R545)</f>
        <v>0</v>
      </c>
      <c r="Q546" s="17" t="s">
        <v>0</v>
      </c>
      <c r="R546" s="16" t="str">
        <f>CONCATENATE(B546,Q546)</f>
        <v>A</v>
      </c>
      <c r="S546" s="16">
        <f>IF(P546&gt;0,P546+O546,O546*3)</f>
        <v>0</v>
      </c>
    </row>
    <row r="547" spans="1:19" ht="15.6" x14ac:dyDescent="0.25">
      <c r="A547" s="185"/>
      <c r="B547" s="25"/>
      <c r="C547" s="21" t="str">
        <f>+CONCATENATE(I547," ",G547)</f>
        <v xml:space="preserve">b) </v>
      </c>
      <c r="D547" s="22"/>
      <c r="G547" s="34" t="str">
        <f>IF(J546="FIN","",LOOKUP(I545,DATOS!A:A,DATOS!K:K))</f>
        <v/>
      </c>
      <c r="I547" s="31" t="s">
        <v>52</v>
      </c>
      <c r="K547" s="16">
        <f>S546</f>
        <v>0</v>
      </c>
      <c r="L547" s="16"/>
      <c r="M547" s="16"/>
      <c r="N547" s="16"/>
      <c r="O547" s="16"/>
      <c r="P547" s="16">
        <f>O546-P546</f>
        <v>0</v>
      </c>
      <c r="Q547" s="17" t="s">
        <v>1</v>
      </c>
      <c r="R547" s="16" t="str">
        <f>CONCATENATE(B547,Q547)</f>
        <v>B</v>
      </c>
      <c r="S547" s="16"/>
    </row>
    <row r="548" spans="1:19" ht="15.6" x14ac:dyDescent="0.25">
      <c r="A548" s="185"/>
      <c r="B548" s="25"/>
      <c r="C548" s="21" t="str">
        <f>+CONCATENATE(I548," ",G548)</f>
        <v xml:space="preserve">c) </v>
      </c>
      <c r="D548" s="22"/>
      <c r="G548" s="34" t="str">
        <f>IF(J546="FIN","",LOOKUP(I545,DATOS!A:A,DATOS!L:L))</f>
        <v/>
      </c>
      <c r="I548" s="31" t="s">
        <v>51</v>
      </c>
      <c r="K548" s="16"/>
      <c r="L548" s="16"/>
      <c r="M548" s="16"/>
      <c r="N548" s="16"/>
      <c r="O548" s="16"/>
      <c r="P548" s="16"/>
      <c r="Q548" s="17" t="s">
        <v>2</v>
      </c>
      <c r="R548" s="16" t="str">
        <f>CONCATENATE(B548,Q548)</f>
        <v>C</v>
      </c>
      <c r="S548" s="16"/>
    </row>
    <row r="549" spans="1:19" ht="15.6" x14ac:dyDescent="0.25">
      <c r="A549" s="185"/>
      <c r="B549" s="25"/>
      <c r="C549" s="21" t="str">
        <f>+CONCATENATE(I549," ",G549)</f>
        <v xml:space="preserve">d) </v>
      </c>
      <c r="D549" s="22"/>
      <c r="G549" s="34" t="str">
        <f>IF(J546="FIN","",LOOKUP(I545,DATOS!A:A,DATOS!M:M))</f>
        <v/>
      </c>
      <c r="I549" s="31" t="s">
        <v>43</v>
      </c>
      <c r="K549" s="16"/>
      <c r="L549" s="16"/>
      <c r="M549" s="16"/>
      <c r="N549" s="16"/>
      <c r="O549" s="16"/>
      <c r="P549" s="16"/>
      <c r="Q549" s="17" t="s">
        <v>3</v>
      </c>
      <c r="R549" s="16" t="str">
        <f>CONCATENATE(B549,Q549)</f>
        <v>D</v>
      </c>
      <c r="S549" s="16"/>
    </row>
    <row r="550" spans="1:19" ht="15.6" x14ac:dyDescent="0.25">
      <c r="A550" s="9"/>
      <c r="B550" s="26"/>
      <c r="C550" s="23"/>
      <c r="D550" s="24"/>
      <c r="J550" s="15"/>
    </row>
    <row r="551" spans="1:19" ht="15.6" x14ac:dyDescent="0.25">
      <c r="A551" s="9"/>
      <c r="B551" s="27"/>
      <c r="C551" s="19" t="str">
        <f>+CONCATENATE(K551,".- ",G551)</f>
        <v xml:space="preserve">92.- </v>
      </c>
      <c r="D551" s="20"/>
      <c r="E551" s="9"/>
      <c r="F551" s="9"/>
      <c r="G551" s="36" t="str">
        <f>IF(J552="FIN","",LOOKUP(I551,DATOS!A:A,DATOS!G:G))</f>
        <v/>
      </c>
      <c r="H551" s="36">
        <f>IF(J552="FIN",0,LOOKUP(I551,DATOS!A:A,DATOS!N:N))</f>
        <v>0</v>
      </c>
      <c r="I551" s="31">
        <f>+I545+1</f>
        <v>685</v>
      </c>
      <c r="J551" s="56" t="str">
        <f>IF(LOOKUP(I551,DATOS!A:A,DATOS!C:C)=0,J545,(LOOKUP(I551,DATOS!A:A,DATOS!C:C)))</f>
        <v>FIN</v>
      </c>
      <c r="K551" s="18">
        <f>+K545+1</f>
        <v>92</v>
      </c>
      <c r="L551" s="16" t="s">
        <v>31</v>
      </c>
      <c r="M551" s="16" t="s">
        <v>32</v>
      </c>
      <c r="N551" s="16" t="s">
        <v>37</v>
      </c>
      <c r="O551" s="16" t="s">
        <v>33</v>
      </c>
      <c r="P551" s="16" t="s">
        <v>34</v>
      </c>
      <c r="Q551" s="16" t="s">
        <v>35</v>
      </c>
      <c r="R551" s="16" t="str">
        <f>CONCATENATE("X",H551)</f>
        <v>X0</v>
      </c>
      <c r="S551" s="16" t="s">
        <v>36</v>
      </c>
    </row>
    <row r="552" spans="1:19" ht="15.6" x14ac:dyDescent="0.25">
      <c r="A552" s="185">
        <f>IF($E$2="X",0,IF(K553&gt;2,H551,K553))</f>
        <v>0</v>
      </c>
      <c r="B552" s="25"/>
      <c r="C552" s="21" t="str">
        <f>+CONCATENATE(I552," ",G552)</f>
        <v xml:space="preserve">a) </v>
      </c>
      <c r="D552" s="22"/>
      <c r="G552" s="34" t="str">
        <f>IF(J552="FIN","",LOOKUP(I551,DATOS!A:A,DATOS!J:J))</f>
        <v/>
      </c>
      <c r="I552" s="31" t="s">
        <v>53</v>
      </c>
      <c r="J552" s="37" t="str">
        <f>IF(J546="FIN","FIN",IF(J551=J545,"","FIN"))</f>
        <v>FIN</v>
      </c>
      <c r="K552" s="16" t="s">
        <v>5</v>
      </c>
      <c r="L552" s="16">
        <f>IF(M552&gt;0,0,P552)</f>
        <v>0</v>
      </c>
      <c r="M552" s="16">
        <f>IF(P553&gt;0,1,0)</f>
        <v>0</v>
      </c>
      <c r="N552" s="16">
        <f>IF(M552=1,-1/COUNTA(Q552:Q555),0)</f>
        <v>0</v>
      </c>
      <c r="O552" s="16">
        <f>COUNTA(B552:B555)</f>
        <v>0</v>
      </c>
      <c r="P552" s="16">
        <f>COUNTIF(R552:R555,R551)</f>
        <v>0</v>
      </c>
      <c r="Q552" s="17" t="s">
        <v>0</v>
      </c>
      <c r="R552" s="16" t="str">
        <f>CONCATENATE(B552,Q552)</f>
        <v>A</v>
      </c>
      <c r="S552" s="16">
        <f>IF(P552&gt;0,P552+O552,O552*3)</f>
        <v>0</v>
      </c>
    </row>
    <row r="553" spans="1:19" ht="15.6" x14ac:dyDescent="0.25">
      <c r="A553" s="185"/>
      <c r="B553" s="25"/>
      <c r="C553" s="21" t="str">
        <f>+CONCATENATE(I553," ",G553)</f>
        <v xml:space="preserve">b) </v>
      </c>
      <c r="D553" s="22"/>
      <c r="G553" s="34" t="str">
        <f>IF(J552="FIN","",LOOKUP(I551,DATOS!A:A,DATOS!K:K))</f>
        <v/>
      </c>
      <c r="I553" s="31" t="s">
        <v>52</v>
      </c>
      <c r="K553" s="16">
        <f>S552</f>
        <v>0</v>
      </c>
      <c r="L553" s="16"/>
      <c r="M553" s="16"/>
      <c r="N553" s="16"/>
      <c r="O553" s="16"/>
      <c r="P553" s="16">
        <f>O552-P552</f>
        <v>0</v>
      </c>
      <c r="Q553" s="17" t="s">
        <v>1</v>
      </c>
      <c r="R553" s="16" t="str">
        <f>CONCATENATE(B553,Q553)</f>
        <v>B</v>
      </c>
      <c r="S553" s="16"/>
    </row>
    <row r="554" spans="1:19" ht="15.6" x14ac:dyDescent="0.25">
      <c r="A554" s="185"/>
      <c r="B554" s="25"/>
      <c r="C554" s="21" t="str">
        <f>+CONCATENATE(I554," ",G554)</f>
        <v xml:space="preserve">c) </v>
      </c>
      <c r="D554" s="22"/>
      <c r="G554" s="34" t="str">
        <f>IF(J552="FIN","",LOOKUP(I551,DATOS!A:A,DATOS!L:L))</f>
        <v/>
      </c>
      <c r="I554" s="31" t="s">
        <v>51</v>
      </c>
      <c r="K554" s="16"/>
      <c r="L554" s="16"/>
      <c r="M554" s="16"/>
      <c r="N554" s="16"/>
      <c r="O554" s="16"/>
      <c r="P554" s="16"/>
      <c r="Q554" s="17" t="s">
        <v>2</v>
      </c>
      <c r="R554" s="16" t="str">
        <f>CONCATENATE(B554,Q554)</f>
        <v>C</v>
      </c>
      <c r="S554" s="16"/>
    </row>
    <row r="555" spans="1:19" ht="15.6" x14ac:dyDescent="0.25">
      <c r="A555" s="185"/>
      <c r="B555" s="25"/>
      <c r="C555" s="21" t="str">
        <f>+CONCATENATE(I555," ",G555)</f>
        <v xml:space="preserve">d) </v>
      </c>
      <c r="D555" s="22"/>
      <c r="G555" s="34" t="str">
        <f>IF(J552="FIN","",LOOKUP(I551,DATOS!A:A,DATOS!M:M))</f>
        <v/>
      </c>
      <c r="I555" s="31" t="s">
        <v>43</v>
      </c>
      <c r="K555" s="16"/>
      <c r="L555" s="16"/>
      <c r="M555" s="16"/>
      <c r="N555" s="16"/>
      <c r="O555" s="16"/>
      <c r="P555" s="16"/>
      <c r="Q555" s="17" t="s">
        <v>3</v>
      </c>
      <c r="R555" s="16" t="str">
        <f>CONCATENATE(B555,Q555)</f>
        <v>D</v>
      </c>
      <c r="S555" s="16"/>
    </row>
    <row r="556" spans="1:19" ht="15.6" x14ac:dyDescent="0.25">
      <c r="A556" s="9"/>
      <c r="B556" s="26"/>
      <c r="C556" s="23"/>
      <c r="D556" s="24"/>
      <c r="J556" s="15"/>
    </row>
    <row r="557" spans="1:19" ht="15.6" x14ac:dyDescent="0.25">
      <c r="A557" s="9"/>
      <c r="B557" s="27"/>
      <c r="C557" s="19" t="str">
        <f>+CONCATENATE(K557,".- ",G557)</f>
        <v xml:space="preserve">93.- </v>
      </c>
      <c r="D557" s="20"/>
      <c r="E557" s="9"/>
      <c r="F557" s="9"/>
      <c r="G557" s="36" t="str">
        <f>IF(J558="FIN","",LOOKUP(I557,DATOS!A:A,DATOS!G:G))</f>
        <v/>
      </c>
      <c r="H557" s="36">
        <f>IF(J558="FIN",0,LOOKUP(I557,DATOS!A:A,DATOS!N:N))</f>
        <v>0</v>
      </c>
      <c r="I557" s="31">
        <f>+I551+1</f>
        <v>686</v>
      </c>
      <c r="J557" s="56" t="str">
        <f>IF(LOOKUP(I557,DATOS!A:A,DATOS!C:C)=0,J551,(LOOKUP(I557,DATOS!A:A,DATOS!C:C)))</f>
        <v>FIN</v>
      </c>
      <c r="K557" s="18">
        <f>+K551+1</f>
        <v>93</v>
      </c>
      <c r="L557" s="16" t="s">
        <v>31</v>
      </c>
      <c r="M557" s="16" t="s">
        <v>32</v>
      </c>
      <c r="N557" s="16" t="s">
        <v>37</v>
      </c>
      <c r="O557" s="16" t="s">
        <v>33</v>
      </c>
      <c r="P557" s="16" t="s">
        <v>34</v>
      </c>
      <c r="Q557" s="16" t="s">
        <v>35</v>
      </c>
      <c r="R557" s="16" t="str">
        <f>CONCATENATE("X",H557)</f>
        <v>X0</v>
      </c>
      <c r="S557" s="16" t="s">
        <v>36</v>
      </c>
    </row>
    <row r="558" spans="1:19" ht="15.6" x14ac:dyDescent="0.25">
      <c r="A558" s="185">
        <f>IF($E$2="X",0,IF(K559&gt;2,H557,K559))</f>
        <v>0</v>
      </c>
      <c r="B558" s="25"/>
      <c r="C558" s="21" t="str">
        <f>+CONCATENATE(I558," ",G558)</f>
        <v xml:space="preserve">a) </v>
      </c>
      <c r="D558" s="22"/>
      <c r="G558" s="34" t="str">
        <f>IF(J558="FIN","",LOOKUP(I557,DATOS!A:A,DATOS!J:J))</f>
        <v/>
      </c>
      <c r="I558" s="31" t="s">
        <v>53</v>
      </c>
      <c r="J558" s="37" t="str">
        <f>IF(J552="FIN","FIN",IF(J557=J551,"","FIN"))</f>
        <v>FIN</v>
      </c>
      <c r="K558" s="16" t="s">
        <v>5</v>
      </c>
      <c r="L558" s="16">
        <f>IF(M558&gt;0,0,P558)</f>
        <v>0</v>
      </c>
      <c r="M558" s="16">
        <f>IF(P559&gt;0,1,0)</f>
        <v>0</v>
      </c>
      <c r="N558" s="16">
        <f>IF(M558=1,-1/COUNTA(Q558:Q561),0)</f>
        <v>0</v>
      </c>
      <c r="O558" s="16">
        <f>COUNTA(B558:B561)</f>
        <v>0</v>
      </c>
      <c r="P558" s="16">
        <f>COUNTIF(R558:R561,R557)</f>
        <v>0</v>
      </c>
      <c r="Q558" s="17" t="s">
        <v>0</v>
      </c>
      <c r="R558" s="16" t="str">
        <f>CONCATENATE(B558,Q558)</f>
        <v>A</v>
      </c>
      <c r="S558" s="16">
        <f>IF(P558&gt;0,P558+O558,O558*3)</f>
        <v>0</v>
      </c>
    </row>
    <row r="559" spans="1:19" ht="15.6" x14ac:dyDescent="0.25">
      <c r="A559" s="185"/>
      <c r="B559" s="25"/>
      <c r="C559" s="21" t="str">
        <f>+CONCATENATE(I559," ",G559)</f>
        <v xml:space="preserve">b) </v>
      </c>
      <c r="D559" s="22"/>
      <c r="G559" s="34" t="str">
        <f>IF(J558="FIN","",LOOKUP(I557,DATOS!A:A,DATOS!K:K))</f>
        <v/>
      </c>
      <c r="I559" s="31" t="s">
        <v>52</v>
      </c>
      <c r="K559" s="16">
        <f>S558</f>
        <v>0</v>
      </c>
      <c r="L559" s="16"/>
      <c r="M559" s="16"/>
      <c r="N559" s="16"/>
      <c r="O559" s="16"/>
      <c r="P559" s="16">
        <f>O558-P558</f>
        <v>0</v>
      </c>
      <c r="Q559" s="17" t="s">
        <v>1</v>
      </c>
      <c r="R559" s="16" t="str">
        <f>CONCATENATE(B559,Q559)</f>
        <v>B</v>
      </c>
      <c r="S559" s="16"/>
    </row>
    <row r="560" spans="1:19" ht="15.6" x14ac:dyDescent="0.25">
      <c r="A560" s="185"/>
      <c r="B560" s="25"/>
      <c r="C560" s="21" t="str">
        <f>+CONCATENATE(I560," ",G560)</f>
        <v xml:space="preserve">c) </v>
      </c>
      <c r="D560" s="22"/>
      <c r="G560" s="34" t="str">
        <f>IF(J558="FIN","",LOOKUP(I557,DATOS!A:A,DATOS!L:L))</f>
        <v/>
      </c>
      <c r="I560" s="31" t="s">
        <v>51</v>
      </c>
      <c r="K560" s="16"/>
      <c r="L560" s="16"/>
      <c r="M560" s="16"/>
      <c r="N560" s="16"/>
      <c r="O560" s="16"/>
      <c r="P560" s="16"/>
      <c r="Q560" s="17" t="s">
        <v>2</v>
      </c>
      <c r="R560" s="16" t="str">
        <f>CONCATENATE(B560,Q560)</f>
        <v>C</v>
      </c>
      <c r="S560" s="16"/>
    </row>
    <row r="561" spans="1:19" ht="15.6" x14ac:dyDescent="0.25">
      <c r="A561" s="185"/>
      <c r="B561" s="25"/>
      <c r="C561" s="21" t="str">
        <f>+CONCATENATE(I561," ",G561)</f>
        <v xml:space="preserve">d) </v>
      </c>
      <c r="D561" s="22"/>
      <c r="G561" s="34" t="str">
        <f>IF(J558="FIN","",LOOKUP(I557,DATOS!A:A,DATOS!M:M))</f>
        <v/>
      </c>
      <c r="I561" s="31" t="s">
        <v>43</v>
      </c>
      <c r="K561" s="16"/>
      <c r="L561" s="16"/>
      <c r="M561" s="16"/>
      <c r="N561" s="16"/>
      <c r="O561" s="16"/>
      <c r="P561" s="16"/>
      <c r="Q561" s="17" t="s">
        <v>3</v>
      </c>
      <c r="R561" s="16" t="str">
        <f>CONCATENATE(B561,Q561)</f>
        <v>D</v>
      </c>
      <c r="S561" s="16"/>
    </row>
    <row r="562" spans="1:19" ht="15.6" x14ac:dyDescent="0.25">
      <c r="A562" s="9"/>
      <c r="B562" s="26"/>
      <c r="C562" s="23"/>
      <c r="D562" s="24"/>
      <c r="J562" s="15"/>
    </row>
    <row r="563" spans="1:19" ht="15.6" x14ac:dyDescent="0.25">
      <c r="A563" s="9"/>
      <c r="B563" s="27"/>
      <c r="C563" s="19" t="str">
        <f>+CONCATENATE(K563,".- ",G563)</f>
        <v xml:space="preserve">94.- </v>
      </c>
      <c r="D563" s="20"/>
      <c r="E563" s="9"/>
      <c r="F563" s="9"/>
      <c r="G563" s="36" t="str">
        <f>IF(J564="FIN","",LOOKUP(I563,DATOS!A:A,DATOS!G:G))</f>
        <v/>
      </c>
      <c r="H563" s="36">
        <f>IF(J564="FIN",0,LOOKUP(I563,DATOS!A:A,DATOS!N:N))</f>
        <v>0</v>
      </c>
      <c r="I563" s="31">
        <f>+I557+1</f>
        <v>687</v>
      </c>
      <c r="J563" s="56" t="str">
        <f>IF(LOOKUP(I563,DATOS!A:A,DATOS!C:C)=0,J557,(LOOKUP(I563,DATOS!A:A,DATOS!C:C)))</f>
        <v>FIN</v>
      </c>
      <c r="K563" s="18">
        <f>+K557+1</f>
        <v>94</v>
      </c>
      <c r="L563" s="16" t="s">
        <v>31</v>
      </c>
      <c r="M563" s="16" t="s">
        <v>32</v>
      </c>
      <c r="N563" s="16" t="s">
        <v>37</v>
      </c>
      <c r="O563" s="16" t="s">
        <v>33</v>
      </c>
      <c r="P563" s="16" t="s">
        <v>34</v>
      </c>
      <c r="Q563" s="16" t="s">
        <v>35</v>
      </c>
      <c r="R563" s="16" t="str">
        <f>CONCATENATE("X",H563)</f>
        <v>X0</v>
      </c>
      <c r="S563" s="16" t="s">
        <v>36</v>
      </c>
    </row>
    <row r="564" spans="1:19" ht="15.6" x14ac:dyDescent="0.25">
      <c r="A564" s="185">
        <f>IF($E$2="X",0,IF(K565&gt;2,H563,K565))</f>
        <v>0</v>
      </c>
      <c r="B564" s="25"/>
      <c r="C564" s="21" t="str">
        <f>+CONCATENATE(I564," ",G564)</f>
        <v xml:space="preserve">a) </v>
      </c>
      <c r="D564" s="22"/>
      <c r="G564" s="34" t="str">
        <f>IF(J564="FIN","",LOOKUP(I563,DATOS!A:A,DATOS!J:J))</f>
        <v/>
      </c>
      <c r="I564" s="31" t="s">
        <v>53</v>
      </c>
      <c r="J564" s="37" t="str">
        <f>IF(J558="FIN","FIN",IF(J563=J557,"","FIN"))</f>
        <v>FIN</v>
      </c>
      <c r="K564" s="16" t="s">
        <v>5</v>
      </c>
      <c r="L564" s="16">
        <f>IF(M564&gt;0,0,P564)</f>
        <v>0</v>
      </c>
      <c r="M564" s="16">
        <f>IF(P565&gt;0,1,0)</f>
        <v>0</v>
      </c>
      <c r="N564" s="16">
        <f>IF(M564=1,-1/COUNTA(Q564:Q567),0)</f>
        <v>0</v>
      </c>
      <c r="O564" s="16">
        <f>COUNTA(B564:B567)</f>
        <v>0</v>
      </c>
      <c r="P564" s="16">
        <f>COUNTIF(R564:R567,R563)</f>
        <v>0</v>
      </c>
      <c r="Q564" s="17" t="s">
        <v>0</v>
      </c>
      <c r="R564" s="16" t="str">
        <f>CONCATENATE(B564,Q564)</f>
        <v>A</v>
      </c>
      <c r="S564" s="16">
        <f>IF(P564&gt;0,P564+O564,O564*3)</f>
        <v>0</v>
      </c>
    </row>
    <row r="565" spans="1:19" ht="15.6" x14ac:dyDescent="0.25">
      <c r="A565" s="185"/>
      <c r="B565" s="25"/>
      <c r="C565" s="21" t="str">
        <f>+CONCATENATE(I565," ",G565)</f>
        <v xml:space="preserve">b) </v>
      </c>
      <c r="D565" s="22"/>
      <c r="G565" s="34" t="str">
        <f>IF(J564="FIN","",LOOKUP(I563,DATOS!A:A,DATOS!K:K))</f>
        <v/>
      </c>
      <c r="I565" s="31" t="s">
        <v>52</v>
      </c>
      <c r="K565" s="16">
        <f>S564</f>
        <v>0</v>
      </c>
      <c r="L565" s="16"/>
      <c r="M565" s="16"/>
      <c r="N565" s="16"/>
      <c r="O565" s="16"/>
      <c r="P565" s="16">
        <f>O564-P564</f>
        <v>0</v>
      </c>
      <c r="Q565" s="17" t="s">
        <v>1</v>
      </c>
      <c r="R565" s="16" t="str">
        <f>CONCATENATE(B565,Q565)</f>
        <v>B</v>
      </c>
      <c r="S565" s="16"/>
    </row>
    <row r="566" spans="1:19" ht="15.6" x14ac:dyDescent="0.25">
      <c r="A566" s="185"/>
      <c r="B566" s="25"/>
      <c r="C566" s="21" t="str">
        <f>+CONCATENATE(I566," ",G566)</f>
        <v xml:space="preserve">c) </v>
      </c>
      <c r="D566" s="22"/>
      <c r="G566" s="34" t="str">
        <f>IF(J564="FIN","",LOOKUP(I563,DATOS!A:A,DATOS!L:L))</f>
        <v/>
      </c>
      <c r="I566" s="31" t="s">
        <v>51</v>
      </c>
      <c r="K566" s="16"/>
      <c r="L566" s="16"/>
      <c r="M566" s="16"/>
      <c r="N566" s="16"/>
      <c r="O566" s="16"/>
      <c r="P566" s="16"/>
      <c r="Q566" s="17" t="s">
        <v>2</v>
      </c>
      <c r="R566" s="16" t="str">
        <f>CONCATENATE(B566,Q566)</f>
        <v>C</v>
      </c>
      <c r="S566" s="16"/>
    </row>
    <row r="567" spans="1:19" ht="15.6" x14ac:dyDescent="0.25">
      <c r="A567" s="185"/>
      <c r="B567" s="25"/>
      <c r="C567" s="21" t="str">
        <f>+CONCATENATE(I567," ",G567)</f>
        <v xml:space="preserve">d) </v>
      </c>
      <c r="D567" s="22"/>
      <c r="G567" s="34" t="str">
        <f>IF(J564="FIN","",LOOKUP(I563,DATOS!A:A,DATOS!M:M))</f>
        <v/>
      </c>
      <c r="I567" s="31" t="s">
        <v>43</v>
      </c>
      <c r="K567" s="16"/>
      <c r="L567" s="16"/>
      <c r="M567" s="16"/>
      <c r="N567" s="16"/>
      <c r="O567" s="16"/>
      <c r="P567" s="16"/>
      <c r="Q567" s="17" t="s">
        <v>3</v>
      </c>
      <c r="R567" s="16" t="str">
        <f>CONCATENATE(B567,Q567)</f>
        <v>D</v>
      </c>
      <c r="S567" s="16"/>
    </row>
    <row r="568" spans="1:19" ht="15.6" x14ac:dyDescent="0.25">
      <c r="A568" s="9"/>
      <c r="B568" s="26"/>
      <c r="C568" s="23"/>
      <c r="D568" s="24"/>
      <c r="J568" s="15"/>
    </row>
    <row r="569" spans="1:19" ht="15.6" x14ac:dyDescent="0.25">
      <c r="A569" s="9"/>
      <c r="B569" s="27"/>
      <c r="C569" s="19" t="str">
        <f>+CONCATENATE(K569,".- ",G569)</f>
        <v xml:space="preserve">95.- </v>
      </c>
      <c r="D569" s="20"/>
      <c r="E569" s="9"/>
      <c r="F569" s="9"/>
      <c r="G569" s="36" t="str">
        <f>IF(J570="FIN","",LOOKUP(I569,DATOS!A:A,DATOS!G:G))</f>
        <v/>
      </c>
      <c r="H569" s="36">
        <f>IF(J570="FIN",0,LOOKUP(I569,DATOS!A:A,DATOS!N:N))</f>
        <v>0</v>
      </c>
      <c r="I569" s="31">
        <f>+I563+1</f>
        <v>688</v>
      </c>
      <c r="J569" s="56" t="str">
        <f>IF(LOOKUP(I569,DATOS!A:A,DATOS!C:C)=0,J563,(LOOKUP(I569,DATOS!A:A,DATOS!C:C)))</f>
        <v>FIN</v>
      </c>
      <c r="K569" s="18">
        <f>+K563+1</f>
        <v>95</v>
      </c>
      <c r="L569" s="16" t="s">
        <v>31</v>
      </c>
      <c r="M569" s="16" t="s">
        <v>32</v>
      </c>
      <c r="N569" s="16" t="s">
        <v>37</v>
      </c>
      <c r="O569" s="16" t="s">
        <v>33</v>
      </c>
      <c r="P569" s="16" t="s">
        <v>34</v>
      </c>
      <c r="Q569" s="16" t="s">
        <v>35</v>
      </c>
      <c r="R569" s="16" t="str">
        <f>CONCATENATE("X",H569)</f>
        <v>X0</v>
      </c>
      <c r="S569" s="16" t="s">
        <v>36</v>
      </c>
    </row>
    <row r="570" spans="1:19" ht="15.6" x14ac:dyDescent="0.25">
      <c r="A570" s="185">
        <f>IF($E$2="X",0,IF(K571&gt;2,H569,K571))</f>
        <v>0</v>
      </c>
      <c r="B570" s="25"/>
      <c r="C570" s="21" t="str">
        <f>+CONCATENATE(I570," ",G570)</f>
        <v xml:space="preserve">a) </v>
      </c>
      <c r="D570" s="22"/>
      <c r="G570" s="34" t="str">
        <f>IF(J570="FIN","",LOOKUP(I569,DATOS!A:A,DATOS!J:J))</f>
        <v/>
      </c>
      <c r="I570" s="31" t="s">
        <v>53</v>
      </c>
      <c r="J570" s="37" t="str">
        <f>IF(J564="FIN","FIN",IF(J569=J563,"","FIN"))</f>
        <v>FIN</v>
      </c>
      <c r="K570" s="16" t="s">
        <v>5</v>
      </c>
      <c r="L570" s="16">
        <f>IF(M570&gt;0,0,P570)</f>
        <v>0</v>
      </c>
      <c r="M570" s="16">
        <f>IF(P571&gt;0,1,0)</f>
        <v>0</v>
      </c>
      <c r="N570" s="16">
        <f>IF(M570=1,-1/COUNTA(Q570:Q573),0)</f>
        <v>0</v>
      </c>
      <c r="O570" s="16">
        <f>COUNTA(B570:B573)</f>
        <v>0</v>
      </c>
      <c r="P570" s="16">
        <f>COUNTIF(R570:R573,R569)</f>
        <v>0</v>
      </c>
      <c r="Q570" s="17" t="s">
        <v>0</v>
      </c>
      <c r="R570" s="16" t="str">
        <f>CONCATENATE(B570,Q570)</f>
        <v>A</v>
      </c>
      <c r="S570" s="16">
        <f>IF(P570&gt;0,P570+O570,O570*3)</f>
        <v>0</v>
      </c>
    </row>
    <row r="571" spans="1:19" ht="15.6" x14ac:dyDescent="0.25">
      <c r="A571" s="185"/>
      <c r="B571" s="25"/>
      <c r="C571" s="21" t="str">
        <f>+CONCATENATE(I571," ",G571)</f>
        <v xml:space="preserve">b) </v>
      </c>
      <c r="D571" s="22"/>
      <c r="G571" s="34" t="str">
        <f>IF(J570="FIN","",LOOKUP(I569,DATOS!A:A,DATOS!K:K))</f>
        <v/>
      </c>
      <c r="I571" s="31" t="s">
        <v>52</v>
      </c>
      <c r="K571" s="16">
        <f>S570</f>
        <v>0</v>
      </c>
      <c r="L571" s="16"/>
      <c r="M571" s="16"/>
      <c r="N571" s="16"/>
      <c r="O571" s="16"/>
      <c r="P571" s="16">
        <f>O570-P570</f>
        <v>0</v>
      </c>
      <c r="Q571" s="17" t="s">
        <v>1</v>
      </c>
      <c r="R571" s="16" t="str">
        <f>CONCATENATE(B571,Q571)</f>
        <v>B</v>
      </c>
      <c r="S571" s="16"/>
    </row>
    <row r="572" spans="1:19" ht="15.6" x14ac:dyDescent="0.25">
      <c r="A572" s="185"/>
      <c r="B572" s="25"/>
      <c r="C572" s="21" t="str">
        <f>+CONCATENATE(I572," ",G572)</f>
        <v xml:space="preserve">c) </v>
      </c>
      <c r="D572" s="22"/>
      <c r="G572" s="34" t="str">
        <f>IF(J570="FIN","",LOOKUP(I569,DATOS!A:A,DATOS!L:L))</f>
        <v/>
      </c>
      <c r="I572" s="31" t="s">
        <v>51</v>
      </c>
      <c r="K572" s="16"/>
      <c r="L572" s="16"/>
      <c r="M572" s="16"/>
      <c r="N572" s="16"/>
      <c r="O572" s="16"/>
      <c r="P572" s="16"/>
      <c r="Q572" s="17" t="s">
        <v>2</v>
      </c>
      <c r="R572" s="16" t="str">
        <f>CONCATENATE(B572,Q572)</f>
        <v>C</v>
      </c>
      <c r="S572" s="16"/>
    </row>
    <row r="573" spans="1:19" ht="15.6" x14ac:dyDescent="0.25">
      <c r="A573" s="185"/>
      <c r="B573" s="25"/>
      <c r="C573" s="21" t="str">
        <f>+CONCATENATE(I573," ",G573)</f>
        <v xml:space="preserve">d) </v>
      </c>
      <c r="D573" s="22"/>
      <c r="G573" s="34" t="str">
        <f>IF(J570="FIN","",LOOKUP(I569,DATOS!A:A,DATOS!M:M))</f>
        <v/>
      </c>
      <c r="I573" s="31" t="s">
        <v>43</v>
      </c>
      <c r="K573" s="16"/>
      <c r="L573" s="16"/>
      <c r="M573" s="16"/>
      <c r="N573" s="16"/>
      <c r="O573" s="16"/>
      <c r="P573" s="16"/>
      <c r="Q573" s="17" t="s">
        <v>3</v>
      </c>
      <c r="R573" s="16" t="str">
        <f>CONCATENATE(B573,Q573)</f>
        <v>D</v>
      </c>
      <c r="S573" s="16"/>
    </row>
    <row r="574" spans="1:19" ht="15.6" x14ac:dyDescent="0.25">
      <c r="A574" s="9"/>
      <c r="B574" s="26"/>
      <c r="C574" s="23"/>
      <c r="D574" s="24"/>
      <c r="J574" s="15"/>
    </row>
    <row r="575" spans="1:19" ht="15.6" x14ac:dyDescent="0.25">
      <c r="A575" s="9"/>
      <c r="B575" s="27"/>
      <c r="C575" s="19" t="str">
        <f>+CONCATENATE(K575,".- ",G575)</f>
        <v xml:space="preserve">96.- </v>
      </c>
      <c r="D575" s="20"/>
      <c r="E575" s="9"/>
      <c r="F575" s="9"/>
      <c r="G575" s="36" t="str">
        <f>IF(J576="FIN","",LOOKUP(I575,DATOS!A:A,DATOS!G:G))</f>
        <v/>
      </c>
      <c r="H575" s="36">
        <f>IF(J576="FIN",0,LOOKUP(I575,DATOS!A:A,DATOS!N:N))</f>
        <v>0</v>
      </c>
      <c r="I575" s="31">
        <f>+I569+1</f>
        <v>689</v>
      </c>
      <c r="J575" s="56" t="str">
        <f>IF(LOOKUP(I575,DATOS!A:A,DATOS!C:C)=0,J569,(LOOKUP(I575,DATOS!A:A,DATOS!C:C)))</f>
        <v>FIN</v>
      </c>
      <c r="K575" s="18">
        <f>+K569+1</f>
        <v>96</v>
      </c>
      <c r="L575" s="16" t="s">
        <v>31</v>
      </c>
      <c r="M575" s="16" t="s">
        <v>32</v>
      </c>
      <c r="N575" s="16" t="s">
        <v>37</v>
      </c>
      <c r="O575" s="16" t="s">
        <v>33</v>
      </c>
      <c r="P575" s="16" t="s">
        <v>34</v>
      </c>
      <c r="Q575" s="16" t="s">
        <v>35</v>
      </c>
      <c r="R575" s="16" t="str">
        <f>CONCATENATE("X",H575)</f>
        <v>X0</v>
      </c>
      <c r="S575" s="16" t="s">
        <v>36</v>
      </c>
    </row>
    <row r="576" spans="1:19" ht="15.6" x14ac:dyDescent="0.25">
      <c r="A576" s="185">
        <f>IF($E$2="X",0,IF(K577&gt;2,H575,K577))</f>
        <v>0</v>
      </c>
      <c r="B576" s="25"/>
      <c r="C576" s="21" t="str">
        <f>+CONCATENATE(I576," ",G576)</f>
        <v xml:space="preserve">a) </v>
      </c>
      <c r="D576" s="22"/>
      <c r="G576" s="34" t="str">
        <f>IF(J576="FIN","",LOOKUP(I575,DATOS!A:A,DATOS!J:J))</f>
        <v/>
      </c>
      <c r="I576" s="31" t="s">
        <v>53</v>
      </c>
      <c r="J576" s="37" t="str">
        <f>IF(J570="FIN","FIN",IF(J575=J569,"","FIN"))</f>
        <v>FIN</v>
      </c>
      <c r="K576" s="16" t="s">
        <v>5</v>
      </c>
      <c r="L576" s="16">
        <f>IF(M576&gt;0,0,P576)</f>
        <v>0</v>
      </c>
      <c r="M576" s="16">
        <f>IF(P577&gt;0,1,0)</f>
        <v>0</v>
      </c>
      <c r="N576" s="16">
        <f>IF(M576=1,-1/COUNTA(Q576:Q579),0)</f>
        <v>0</v>
      </c>
      <c r="O576" s="16">
        <f>COUNTA(B576:B579)</f>
        <v>0</v>
      </c>
      <c r="P576" s="16">
        <f>COUNTIF(R576:R579,R575)</f>
        <v>0</v>
      </c>
      <c r="Q576" s="17" t="s">
        <v>0</v>
      </c>
      <c r="R576" s="16" t="str">
        <f>CONCATENATE(B576,Q576)</f>
        <v>A</v>
      </c>
      <c r="S576" s="16">
        <f>IF(P576&gt;0,P576+O576,O576*3)</f>
        <v>0</v>
      </c>
    </row>
    <row r="577" spans="1:19" ht="15.6" x14ac:dyDescent="0.25">
      <c r="A577" s="185"/>
      <c r="B577" s="25"/>
      <c r="C577" s="21" t="str">
        <f>+CONCATENATE(I577," ",G577)</f>
        <v xml:space="preserve">b) </v>
      </c>
      <c r="D577" s="22"/>
      <c r="G577" s="34" t="str">
        <f>IF(J576="FIN","",LOOKUP(I575,DATOS!A:A,DATOS!K:K))</f>
        <v/>
      </c>
      <c r="I577" s="31" t="s">
        <v>52</v>
      </c>
      <c r="K577" s="16">
        <f>S576</f>
        <v>0</v>
      </c>
      <c r="L577" s="16"/>
      <c r="M577" s="16"/>
      <c r="N577" s="16"/>
      <c r="O577" s="16"/>
      <c r="P577" s="16">
        <f>O576-P576</f>
        <v>0</v>
      </c>
      <c r="Q577" s="17" t="s">
        <v>1</v>
      </c>
      <c r="R577" s="16" t="str">
        <f>CONCATENATE(B577,Q577)</f>
        <v>B</v>
      </c>
      <c r="S577" s="16"/>
    </row>
    <row r="578" spans="1:19" ht="15.6" x14ac:dyDescent="0.25">
      <c r="A578" s="185"/>
      <c r="B578" s="25"/>
      <c r="C578" s="21" t="str">
        <f>+CONCATENATE(I578," ",G578)</f>
        <v xml:space="preserve">c) </v>
      </c>
      <c r="D578" s="22"/>
      <c r="G578" s="34" t="str">
        <f>IF(J576="FIN","",LOOKUP(I575,DATOS!A:A,DATOS!L:L))</f>
        <v/>
      </c>
      <c r="I578" s="31" t="s">
        <v>51</v>
      </c>
      <c r="K578" s="16"/>
      <c r="L578" s="16"/>
      <c r="M578" s="16"/>
      <c r="N578" s="16"/>
      <c r="O578" s="16"/>
      <c r="P578" s="16"/>
      <c r="Q578" s="17" t="s">
        <v>2</v>
      </c>
      <c r="R578" s="16" t="str">
        <f>CONCATENATE(B578,Q578)</f>
        <v>C</v>
      </c>
      <c r="S578" s="16"/>
    </row>
    <row r="579" spans="1:19" ht="15.6" x14ac:dyDescent="0.25">
      <c r="A579" s="185"/>
      <c r="B579" s="25"/>
      <c r="C579" s="21" t="str">
        <f>+CONCATENATE(I579," ",G579)</f>
        <v xml:space="preserve">d) </v>
      </c>
      <c r="D579" s="22"/>
      <c r="G579" s="34" t="str">
        <f>IF(J576="FIN","",LOOKUP(I575,DATOS!A:A,DATOS!M:M))</f>
        <v/>
      </c>
      <c r="I579" s="31" t="s">
        <v>43</v>
      </c>
      <c r="K579" s="16"/>
      <c r="L579" s="16"/>
      <c r="M579" s="16"/>
      <c r="N579" s="16"/>
      <c r="O579" s="16"/>
      <c r="P579" s="16"/>
      <c r="Q579" s="17" t="s">
        <v>3</v>
      </c>
      <c r="R579" s="16" t="str">
        <f>CONCATENATE(B579,Q579)</f>
        <v>D</v>
      </c>
      <c r="S579" s="16"/>
    </row>
    <row r="580" spans="1:19" ht="15.6" x14ac:dyDescent="0.25">
      <c r="A580" s="9"/>
      <c r="B580" s="26"/>
      <c r="C580" s="23"/>
      <c r="D580" s="24"/>
      <c r="J580" s="15"/>
    </row>
    <row r="581" spans="1:19" ht="15.6" x14ac:dyDescent="0.25">
      <c r="A581" s="9"/>
      <c r="B581" s="27"/>
      <c r="C581" s="19" t="str">
        <f>+CONCATENATE(K581,".- ",G581)</f>
        <v xml:space="preserve">97.- </v>
      </c>
      <c r="D581" s="20"/>
      <c r="E581" s="9"/>
      <c r="F581" s="9"/>
      <c r="G581" s="36" t="str">
        <f>IF(J582="FIN","",LOOKUP(I581,DATOS!A:A,DATOS!G:G))</f>
        <v/>
      </c>
      <c r="H581" s="36">
        <f>IF(J582="FIN",0,LOOKUP(I581,DATOS!A:A,DATOS!N:N))</f>
        <v>0</v>
      </c>
      <c r="I581" s="31">
        <f>+I575+1</f>
        <v>690</v>
      </c>
      <c r="J581" s="56" t="str">
        <f>IF(LOOKUP(I581,DATOS!A:A,DATOS!C:C)=0,J575,(LOOKUP(I581,DATOS!A:A,DATOS!C:C)))</f>
        <v>FIN</v>
      </c>
      <c r="K581" s="18">
        <f>+K575+1</f>
        <v>97</v>
      </c>
      <c r="L581" s="16" t="s">
        <v>31</v>
      </c>
      <c r="M581" s="16" t="s">
        <v>32</v>
      </c>
      <c r="N581" s="16" t="s">
        <v>37</v>
      </c>
      <c r="O581" s="16" t="s">
        <v>33</v>
      </c>
      <c r="P581" s="16" t="s">
        <v>34</v>
      </c>
      <c r="Q581" s="16" t="s">
        <v>35</v>
      </c>
      <c r="R581" s="16" t="str">
        <f>CONCATENATE("X",H581)</f>
        <v>X0</v>
      </c>
      <c r="S581" s="16" t="s">
        <v>36</v>
      </c>
    </row>
    <row r="582" spans="1:19" ht="15.6" x14ac:dyDescent="0.25">
      <c r="A582" s="185">
        <f>IF($E$2="X",0,IF(K583&gt;2,H581,K583))</f>
        <v>0</v>
      </c>
      <c r="B582" s="25"/>
      <c r="C582" s="21" t="str">
        <f>+CONCATENATE(I582," ",G582)</f>
        <v xml:space="preserve">a) </v>
      </c>
      <c r="D582" s="22"/>
      <c r="G582" s="34" t="str">
        <f>IF(J582="FIN","",LOOKUP(I581,DATOS!A:A,DATOS!J:J))</f>
        <v/>
      </c>
      <c r="I582" s="31" t="s">
        <v>53</v>
      </c>
      <c r="J582" s="37" t="str">
        <f>IF(J576="FIN","FIN",IF(J581=J575,"","FIN"))</f>
        <v>FIN</v>
      </c>
      <c r="K582" s="16" t="s">
        <v>5</v>
      </c>
      <c r="L582" s="16">
        <f>IF(M582&gt;0,0,P582)</f>
        <v>0</v>
      </c>
      <c r="M582" s="16">
        <f>IF(P583&gt;0,1,0)</f>
        <v>0</v>
      </c>
      <c r="N582" s="16">
        <f>IF(M582=1,-1/COUNTA(Q582:Q585),0)</f>
        <v>0</v>
      </c>
      <c r="O582" s="16">
        <f>COUNTA(B582:B585)</f>
        <v>0</v>
      </c>
      <c r="P582" s="16">
        <f>COUNTIF(R582:R585,R581)</f>
        <v>0</v>
      </c>
      <c r="Q582" s="17" t="s">
        <v>0</v>
      </c>
      <c r="R582" s="16" t="str">
        <f>CONCATENATE(B582,Q582)</f>
        <v>A</v>
      </c>
      <c r="S582" s="16">
        <f>IF(P582&gt;0,P582+O582,O582*3)</f>
        <v>0</v>
      </c>
    </row>
    <row r="583" spans="1:19" ht="15.6" x14ac:dyDescent="0.25">
      <c r="A583" s="185"/>
      <c r="B583" s="25"/>
      <c r="C583" s="21" t="str">
        <f>+CONCATENATE(I583," ",G583)</f>
        <v xml:space="preserve">b) </v>
      </c>
      <c r="D583" s="22"/>
      <c r="G583" s="34" t="str">
        <f>IF(J582="FIN","",LOOKUP(I581,DATOS!A:A,DATOS!K:K))</f>
        <v/>
      </c>
      <c r="I583" s="31" t="s">
        <v>52</v>
      </c>
      <c r="K583" s="16">
        <f>S582</f>
        <v>0</v>
      </c>
      <c r="L583" s="16"/>
      <c r="M583" s="16"/>
      <c r="N583" s="16"/>
      <c r="O583" s="16"/>
      <c r="P583" s="16">
        <f>O582-P582</f>
        <v>0</v>
      </c>
      <c r="Q583" s="17" t="s">
        <v>1</v>
      </c>
      <c r="R583" s="16" t="str">
        <f>CONCATENATE(B583,Q583)</f>
        <v>B</v>
      </c>
      <c r="S583" s="16"/>
    </row>
    <row r="584" spans="1:19" ht="15.6" x14ac:dyDescent="0.25">
      <c r="A584" s="185"/>
      <c r="B584" s="25"/>
      <c r="C584" s="21" t="str">
        <f>+CONCATENATE(I584," ",G584)</f>
        <v xml:space="preserve">c) </v>
      </c>
      <c r="D584" s="22"/>
      <c r="G584" s="34" t="str">
        <f>IF(J582="FIN","",LOOKUP(I581,DATOS!A:A,DATOS!L:L))</f>
        <v/>
      </c>
      <c r="I584" s="31" t="s">
        <v>51</v>
      </c>
      <c r="K584" s="16"/>
      <c r="L584" s="16"/>
      <c r="M584" s="16"/>
      <c r="N584" s="16"/>
      <c r="O584" s="16"/>
      <c r="P584" s="16"/>
      <c r="Q584" s="17" t="s">
        <v>2</v>
      </c>
      <c r="R584" s="16" t="str">
        <f>CONCATENATE(B584,Q584)</f>
        <v>C</v>
      </c>
      <c r="S584" s="16"/>
    </row>
    <row r="585" spans="1:19" ht="15.6" x14ac:dyDescent="0.25">
      <c r="A585" s="185"/>
      <c r="B585" s="25"/>
      <c r="C585" s="21" t="str">
        <f>+CONCATENATE(I585," ",G585)</f>
        <v xml:space="preserve">d) </v>
      </c>
      <c r="D585" s="22"/>
      <c r="G585" s="34" t="str">
        <f>IF(J582="FIN","",LOOKUP(I581,DATOS!A:A,DATOS!M:M))</f>
        <v/>
      </c>
      <c r="I585" s="31" t="s">
        <v>43</v>
      </c>
      <c r="K585" s="16"/>
      <c r="L585" s="16"/>
      <c r="M585" s="16"/>
      <c r="N585" s="16"/>
      <c r="O585" s="16"/>
      <c r="P585" s="16"/>
      <c r="Q585" s="17" t="s">
        <v>3</v>
      </c>
      <c r="R585" s="16" t="str">
        <f>CONCATENATE(B585,Q585)</f>
        <v>D</v>
      </c>
      <c r="S585" s="16"/>
    </row>
    <row r="586" spans="1:19" ht="15.6" x14ac:dyDescent="0.25">
      <c r="A586" s="9"/>
      <c r="B586" s="26"/>
      <c r="C586" s="23"/>
      <c r="D586" s="24"/>
      <c r="J586" s="15"/>
    </row>
    <row r="587" spans="1:19" ht="15.6" x14ac:dyDescent="0.25">
      <c r="A587" s="9"/>
      <c r="B587" s="27"/>
      <c r="C587" s="19" t="str">
        <f>+CONCATENATE(K587,".- ",G587)</f>
        <v xml:space="preserve">98.- </v>
      </c>
      <c r="D587" s="20"/>
      <c r="E587" s="9"/>
      <c r="F587" s="9"/>
      <c r="G587" s="36" t="str">
        <f>IF(J588="FIN","",LOOKUP(I587,DATOS!A:A,DATOS!G:G))</f>
        <v/>
      </c>
      <c r="H587" s="36">
        <f>IF(J588="FIN",0,LOOKUP(I587,DATOS!A:A,DATOS!N:N))</f>
        <v>0</v>
      </c>
      <c r="I587" s="31">
        <f>+I581+1</f>
        <v>691</v>
      </c>
      <c r="J587" s="56" t="str">
        <f>IF(LOOKUP(I587,DATOS!A:A,DATOS!C:C)=0,J581,(LOOKUP(I587,DATOS!A:A,DATOS!C:C)))</f>
        <v>FIN</v>
      </c>
      <c r="K587" s="18">
        <f>+K581+1</f>
        <v>98</v>
      </c>
      <c r="L587" s="16" t="s">
        <v>31</v>
      </c>
      <c r="M587" s="16" t="s">
        <v>32</v>
      </c>
      <c r="N587" s="16" t="s">
        <v>37</v>
      </c>
      <c r="O587" s="16" t="s">
        <v>33</v>
      </c>
      <c r="P587" s="16" t="s">
        <v>34</v>
      </c>
      <c r="Q587" s="16" t="s">
        <v>35</v>
      </c>
      <c r="R587" s="16" t="str">
        <f>CONCATENATE("X",H587)</f>
        <v>X0</v>
      </c>
      <c r="S587" s="16" t="s">
        <v>36</v>
      </c>
    </row>
    <row r="588" spans="1:19" ht="15.6" x14ac:dyDescent="0.25">
      <c r="A588" s="185">
        <f>IF($E$2="X",0,IF(K589&gt;2,H587,K589))</f>
        <v>0</v>
      </c>
      <c r="B588" s="25"/>
      <c r="C588" s="21" t="str">
        <f>+CONCATENATE(I588," ",G588)</f>
        <v xml:space="preserve">a) </v>
      </c>
      <c r="D588" s="22"/>
      <c r="G588" s="34" t="str">
        <f>IF(J588="FIN","",LOOKUP(I587,DATOS!A:A,DATOS!J:J))</f>
        <v/>
      </c>
      <c r="I588" s="31" t="s">
        <v>53</v>
      </c>
      <c r="J588" s="37" t="str">
        <f>IF(J582="FIN","FIN",IF(J587=J581,"","FIN"))</f>
        <v>FIN</v>
      </c>
      <c r="K588" s="16" t="s">
        <v>5</v>
      </c>
      <c r="L588" s="16">
        <f>IF(M588&gt;0,0,P588)</f>
        <v>0</v>
      </c>
      <c r="M588" s="16">
        <f>IF(P589&gt;0,1,0)</f>
        <v>0</v>
      </c>
      <c r="N588" s="16">
        <f>IF(M588=1,-1/COUNTA(Q588:Q591),0)</f>
        <v>0</v>
      </c>
      <c r="O588" s="16">
        <f>COUNTA(B588:B591)</f>
        <v>0</v>
      </c>
      <c r="P588" s="16">
        <f>COUNTIF(R588:R591,R587)</f>
        <v>0</v>
      </c>
      <c r="Q588" s="17" t="s">
        <v>0</v>
      </c>
      <c r="R588" s="16" t="str">
        <f>CONCATENATE(B588,Q588)</f>
        <v>A</v>
      </c>
      <c r="S588" s="16">
        <f>IF(P588&gt;0,P588+O588,O588*3)</f>
        <v>0</v>
      </c>
    </row>
    <row r="589" spans="1:19" ht="15.6" x14ac:dyDescent="0.25">
      <c r="A589" s="185"/>
      <c r="B589" s="25"/>
      <c r="C589" s="21" t="str">
        <f>+CONCATENATE(I589," ",G589)</f>
        <v xml:space="preserve">b) </v>
      </c>
      <c r="D589" s="22"/>
      <c r="G589" s="34" t="str">
        <f>IF(J588="FIN","",LOOKUP(I587,DATOS!A:A,DATOS!K:K))</f>
        <v/>
      </c>
      <c r="I589" s="31" t="s">
        <v>52</v>
      </c>
      <c r="K589" s="16">
        <f>S588</f>
        <v>0</v>
      </c>
      <c r="L589" s="16"/>
      <c r="M589" s="16"/>
      <c r="N589" s="16"/>
      <c r="O589" s="16"/>
      <c r="P589" s="16">
        <f>O588-P588</f>
        <v>0</v>
      </c>
      <c r="Q589" s="17" t="s">
        <v>1</v>
      </c>
      <c r="R589" s="16" t="str">
        <f>CONCATENATE(B589,Q589)</f>
        <v>B</v>
      </c>
      <c r="S589" s="16"/>
    </row>
    <row r="590" spans="1:19" ht="15.6" x14ac:dyDescent="0.25">
      <c r="A590" s="185"/>
      <c r="B590" s="25"/>
      <c r="C590" s="21" t="str">
        <f>+CONCATENATE(I590," ",G590)</f>
        <v xml:space="preserve">c) </v>
      </c>
      <c r="D590" s="22"/>
      <c r="G590" s="34" t="str">
        <f>IF(J588="FIN","",LOOKUP(I587,DATOS!A:A,DATOS!L:L))</f>
        <v/>
      </c>
      <c r="I590" s="31" t="s">
        <v>51</v>
      </c>
      <c r="K590" s="16"/>
      <c r="L590" s="16"/>
      <c r="M590" s="16"/>
      <c r="N590" s="16"/>
      <c r="O590" s="16"/>
      <c r="P590" s="16"/>
      <c r="Q590" s="17" t="s">
        <v>2</v>
      </c>
      <c r="R590" s="16" t="str">
        <f>CONCATENATE(B590,Q590)</f>
        <v>C</v>
      </c>
      <c r="S590" s="16"/>
    </row>
    <row r="591" spans="1:19" ht="15.6" x14ac:dyDescent="0.25">
      <c r="A591" s="185"/>
      <c r="B591" s="25"/>
      <c r="C591" s="21" t="str">
        <f>+CONCATENATE(I591," ",G591)</f>
        <v xml:space="preserve">d) </v>
      </c>
      <c r="D591" s="22"/>
      <c r="G591" s="34" t="str">
        <f>IF(J588="FIN","",LOOKUP(I587,DATOS!A:A,DATOS!M:M))</f>
        <v/>
      </c>
      <c r="I591" s="31" t="s">
        <v>43</v>
      </c>
      <c r="K591" s="16"/>
      <c r="L591" s="16"/>
      <c r="M591" s="16"/>
      <c r="N591" s="16"/>
      <c r="O591" s="16"/>
      <c r="P591" s="16"/>
      <c r="Q591" s="17" t="s">
        <v>3</v>
      </c>
      <c r="R591" s="16" t="str">
        <f>CONCATENATE(B591,Q591)</f>
        <v>D</v>
      </c>
      <c r="S591" s="16"/>
    </row>
    <row r="592" spans="1:19" ht="15.6" x14ac:dyDescent="0.25">
      <c r="A592" s="9"/>
      <c r="B592" s="26"/>
      <c r="C592" s="23"/>
      <c r="D592" s="24"/>
      <c r="J592" s="15"/>
    </row>
    <row r="593" spans="1:19" ht="15.6" x14ac:dyDescent="0.25">
      <c r="A593" s="9"/>
      <c r="B593" s="27"/>
      <c r="C593" s="19" t="str">
        <f>+CONCATENATE(K593,".- ",G593)</f>
        <v xml:space="preserve">99.- </v>
      </c>
      <c r="D593" s="20"/>
      <c r="E593" s="9"/>
      <c r="F593" s="9"/>
      <c r="G593" s="36" t="str">
        <f>IF(J594="FIN","",LOOKUP(I593,DATOS!A:A,DATOS!G:G))</f>
        <v/>
      </c>
      <c r="H593" s="36">
        <f>IF(J594="FIN",0,LOOKUP(I593,DATOS!A:A,DATOS!N:N))</f>
        <v>0</v>
      </c>
      <c r="I593" s="31">
        <f>+I587+1</f>
        <v>692</v>
      </c>
      <c r="J593" s="56" t="str">
        <f>IF(LOOKUP(I593,DATOS!A:A,DATOS!C:C)=0,J587,(LOOKUP(I593,DATOS!A:A,DATOS!C:C)))</f>
        <v>FIN</v>
      </c>
      <c r="K593" s="18">
        <f>+K587+1</f>
        <v>99</v>
      </c>
      <c r="L593" s="16" t="s">
        <v>31</v>
      </c>
      <c r="M593" s="16" t="s">
        <v>32</v>
      </c>
      <c r="N593" s="16" t="s">
        <v>37</v>
      </c>
      <c r="O593" s="16" t="s">
        <v>33</v>
      </c>
      <c r="P593" s="16" t="s">
        <v>34</v>
      </c>
      <c r="Q593" s="16" t="s">
        <v>35</v>
      </c>
      <c r="R593" s="16" t="str">
        <f>CONCATENATE("X",H593)</f>
        <v>X0</v>
      </c>
      <c r="S593" s="16" t="s">
        <v>36</v>
      </c>
    </row>
    <row r="594" spans="1:19" ht="15.6" x14ac:dyDescent="0.25">
      <c r="A594" s="185">
        <f>IF($E$2="X",0,IF(K595&gt;2,H593,K595))</f>
        <v>0</v>
      </c>
      <c r="B594" s="25"/>
      <c r="C594" s="21" t="str">
        <f>+CONCATENATE(I594," ",G594)</f>
        <v xml:space="preserve">a) </v>
      </c>
      <c r="D594" s="22"/>
      <c r="G594" s="34" t="str">
        <f>IF(J594="FIN","",LOOKUP(I593,DATOS!A:A,DATOS!J:J))</f>
        <v/>
      </c>
      <c r="I594" s="31" t="s">
        <v>53</v>
      </c>
      <c r="J594" s="37" t="str">
        <f>IF(J588="FIN","FIN",IF(J593=J587,"","FIN"))</f>
        <v>FIN</v>
      </c>
      <c r="K594" s="16" t="s">
        <v>5</v>
      </c>
      <c r="L594" s="16">
        <f>IF(M594&gt;0,0,P594)</f>
        <v>0</v>
      </c>
      <c r="M594" s="16">
        <f>IF(P595&gt;0,1,0)</f>
        <v>0</v>
      </c>
      <c r="N594" s="16">
        <f>IF(M594=1,-1/COUNTA(Q594:Q597),0)</f>
        <v>0</v>
      </c>
      <c r="O594" s="16">
        <f>COUNTA(B594:B597)</f>
        <v>0</v>
      </c>
      <c r="P594" s="16">
        <f>COUNTIF(R594:R597,R593)</f>
        <v>0</v>
      </c>
      <c r="Q594" s="17" t="s">
        <v>0</v>
      </c>
      <c r="R594" s="16" t="str">
        <f>CONCATENATE(B594,Q594)</f>
        <v>A</v>
      </c>
      <c r="S594" s="16">
        <f>IF(P594&gt;0,P594+O594,O594*3)</f>
        <v>0</v>
      </c>
    </row>
    <row r="595" spans="1:19" ht="15.6" x14ac:dyDescent="0.25">
      <c r="A595" s="185"/>
      <c r="B595" s="25"/>
      <c r="C595" s="21" t="str">
        <f>+CONCATENATE(I595," ",G595)</f>
        <v xml:space="preserve">b) </v>
      </c>
      <c r="D595" s="22"/>
      <c r="G595" s="34" t="str">
        <f>IF(J594="FIN","",LOOKUP(I593,DATOS!A:A,DATOS!K:K))</f>
        <v/>
      </c>
      <c r="I595" s="31" t="s">
        <v>52</v>
      </c>
      <c r="K595" s="16">
        <f>S594</f>
        <v>0</v>
      </c>
      <c r="L595" s="16"/>
      <c r="M595" s="16"/>
      <c r="N595" s="16"/>
      <c r="O595" s="16"/>
      <c r="P595" s="16">
        <f>O594-P594</f>
        <v>0</v>
      </c>
      <c r="Q595" s="17" t="s">
        <v>1</v>
      </c>
      <c r="R595" s="16" t="str">
        <f>CONCATENATE(B595,Q595)</f>
        <v>B</v>
      </c>
      <c r="S595" s="16"/>
    </row>
    <row r="596" spans="1:19" ht="15.6" x14ac:dyDescent="0.25">
      <c r="A596" s="185"/>
      <c r="B596" s="25"/>
      <c r="C596" s="21" t="str">
        <f>+CONCATENATE(I596," ",G596)</f>
        <v xml:space="preserve">c) </v>
      </c>
      <c r="D596" s="22"/>
      <c r="G596" s="34" t="str">
        <f>IF(J594="FIN","",LOOKUP(I593,DATOS!A:A,DATOS!L:L))</f>
        <v/>
      </c>
      <c r="I596" s="31" t="s">
        <v>51</v>
      </c>
      <c r="K596" s="16"/>
      <c r="L596" s="16"/>
      <c r="M596" s="16"/>
      <c r="N596" s="16"/>
      <c r="O596" s="16"/>
      <c r="P596" s="16"/>
      <c r="Q596" s="17" t="s">
        <v>2</v>
      </c>
      <c r="R596" s="16" t="str">
        <f>CONCATENATE(B596,Q596)</f>
        <v>C</v>
      </c>
      <c r="S596" s="16"/>
    </row>
    <row r="597" spans="1:19" ht="15.6" x14ac:dyDescent="0.25">
      <c r="A597" s="185"/>
      <c r="B597" s="25"/>
      <c r="C597" s="21" t="str">
        <f>+CONCATENATE(I597," ",G597)</f>
        <v xml:space="preserve">d) </v>
      </c>
      <c r="D597" s="22"/>
      <c r="G597" s="34" t="str">
        <f>IF(J594="FIN","",LOOKUP(I593,DATOS!A:A,DATOS!M:M))</f>
        <v/>
      </c>
      <c r="I597" s="31" t="s">
        <v>43</v>
      </c>
      <c r="K597" s="16"/>
      <c r="L597" s="16"/>
      <c r="M597" s="16"/>
      <c r="N597" s="16"/>
      <c r="O597" s="16"/>
      <c r="P597" s="16"/>
      <c r="Q597" s="17" t="s">
        <v>3</v>
      </c>
      <c r="R597" s="16" t="str">
        <f>CONCATENATE(B597,Q597)</f>
        <v>D</v>
      </c>
      <c r="S597" s="16"/>
    </row>
    <row r="598" spans="1:19" ht="15.6" x14ac:dyDescent="0.25">
      <c r="A598" s="9"/>
      <c r="B598" s="26"/>
      <c r="C598" s="23"/>
      <c r="D598" s="24"/>
      <c r="J598" s="15"/>
    </row>
    <row r="599" spans="1:19" ht="15.6" x14ac:dyDescent="0.25">
      <c r="A599" s="9"/>
      <c r="B599" s="27"/>
      <c r="C599" s="19" t="str">
        <f>+CONCATENATE(K599,".- ",G599)</f>
        <v xml:space="preserve">100.- </v>
      </c>
      <c r="D599" s="20"/>
      <c r="E599" s="9"/>
      <c r="F599" s="9"/>
      <c r="G599" s="36" t="str">
        <f>IF(J600="FIN","",LOOKUP(I599,DATOS!A:A,DATOS!G:G))</f>
        <v/>
      </c>
      <c r="H599" s="36">
        <f>IF(J600="FIN",0,LOOKUP(I599,DATOS!A:A,DATOS!N:N))</f>
        <v>0</v>
      </c>
      <c r="I599" s="31">
        <f>+I593+1</f>
        <v>693</v>
      </c>
      <c r="J599" s="56" t="str">
        <f>IF(LOOKUP(I599,DATOS!A:A,DATOS!C:C)=0,J593,(LOOKUP(I599,DATOS!A:A,DATOS!C:C)))</f>
        <v>FIN</v>
      </c>
      <c r="K599" s="18">
        <f>+K593+1</f>
        <v>100</v>
      </c>
      <c r="L599" s="16" t="s">
        <v>31</v>
      </c>
      <c r="M599" s="16" t="s">
        <v>32</v>
      </c>
      <c r="N599" s="16" t="s">
        <v>37</v>
      </c>
      <c r="O599" s="16" t="s">
        <v>33</v>
      </c>
      <c r="P599" s="16" t="s">
        <v>34</v>
      </c>
      <c r="Q599" s="16" t="s">
        <v>35</v>
      </c>
      <c r="R599" s="16" t="str">
        <f>CONCATENATE("X",H599)</f>
        <v>X0</v>
      </c>
      <c r="S599" s="16" t="s">
        <v>36</v>
      </c>
    </row>
    <row r="600" spans="1:19" ht="15.6" x14ac:dyDescent="0.25">
      <c r="A600" s="185">
        <f>IF($E$2="X",0,IF(K601&gt;2,H599,K601))</f>
        <v>0</v>
      </c>
      <c r="B600" s="25"/>
      <c r="C600" s="21" t="str">
        <f>+CONCATENATE(I600," ",G600)</f>
        <v xml:space="preserve">a) </v>
      </c>
      <c r="D600" s="22"/>
      <c r="G600" s="34" t="str">
        <f>IF(J600="FIN","",LOOKUP(I599,DATOS!A:A,DATOS!J:J))</f>
        <v/>
      </c>
      <c r="I600" s="31" t="s">
        <v>53</v>
      </c>
      <c r="J600" s="37" t="str">
        <f>IF(J594="FIN","FIN",IF(J599=J593,"","FIN"))</f>
        <v>FIN</v>
      </c>
      <c r="K600" s="16" t="s">
        <v>5</v>
      </c>
      <c r="L600" s="16">
        <f>IF(M600&gt;0,0,P600)</f>
        <v>0</v>
      </c>
      <c r="M600" s="16">
        <f>IF(P601&gt;0,1,0)</f>
        <v>0</v>
      </c>
      <c r="N600" s="16">
        <f>IF(M600=1,-1/COUNTA(Q600:Q603),0)</f>
        <v>0</v>
      </c>
      <c r="O600" s="16">
        <f>COUNTA(B600:B603)</f>
        <v>0</v>
      </c>
      <c r="P600" s="16">
        <f>COUNTIF(R600:R603,R599)</f>
        <v>0</v>
      </c>
      <c r="Q600" s="17" t="s">
        <v>0</v>
      </c>
      <c r="R600" s="16" t="str">
        <f>CONCATENATE(B600,Q600)</f>
        <v>A</v>
      </c>
      <c r="S600" s="16">
        <f>IF(P600&gt;0,P600+O600,O600*3)</f>
        <v>0</v>
      </c>
    </row>
    <row r="601" spans="1:19" ht="15.6" x14ac:dyDescent="0.25">
      <c r="A601" s="185"/>
      <c r="B601" s="25"/>
      <c r="C601" s="21" t="str">
        <f>+CONCATENATE(I601," ",G601)</f>
        <v xml:space="preserve">b) </v>
      </c>
      <c r="D601" s="22"/>
      <c r="G601" s="34" t="str">
        <f>IF(J600="FIN","",LOOKUP(I599,DATOS!A:A,DATOS!K:K))</f>
        <v/>
      </c>
      <c r="I601" s="31" t="s">
        <v>52</v>
      </c>
      <c r="K601" s="16">
        <f>S600</f>
        <v>0</v>
      </c>
      <c r="L601" s="16"/>
      <c r="M601" s="16"/>
      <c r="N601" s="16"/>
      <c r="O601" s="16"/>
      <c r="P601" s="16">
        <f>O600-P600</f>
        <v>0</v>
      </c>
      <c r="Q601" s="17" t="s">
        <v>1</v>
      </c>
      <c r="R601" s="16" t="str">
        <f>CONCATENATE(B601,Q601)</f>
        <v>B</v>
      </c>
      <c r="S601" s="16"/>
    </row>
    <row r="602" spans="1:19" ht="15.6" x14ac:dyDescent="0.25">
      <c r="A602" s="185"/>
      <c r="B602" s="25"/>
      <c r="C602" s="21" t="str">
        <f>+CONCATENATE(I602," ",G602)</f>
        <v xml:space="preserve">c) </v>
      </c>
      <c r="D602" s="22"/>
      <c r="G602" s="34" t="str">
        <f>IF(J600="FIN","",LOOKUP(I599,DATOS!A:A,DATOS!L:L))</f>
        <v/>
      </c>
      <c r="I602" s="31" t="s">
        <v>51</v>
      </c>
      <c r="K602" s="16"/>
      <c r="L602" s="16"/>
      <c r="M602" s="16"/>
      <c r="N602" s="16"/>
      <c r="O602" s="16"/>
      <c r="P602" s="16"/>
      <c r="Q602" s="17" t="s">
        <v>2</v>
      </c>
      <c r="R602" s="16" t="str">
        <f>CONCATENATE(B602,Q602)</f>
        <v>C</v>
      </c>
      <c r="S602" s="16"/>
    </row>
    <row r="603" spans="1:19" ht="15.6" x14ac:dyDescent="0.25">
      <c r="A603" s="185"/>
      <c r="B603" s="25"/>
      <c r="C603" s="21" t="str">
        <f>+CONCATENATE(I603," ",G603)</f>
        <v xml:space="preserve">d) </v>
      </c>
      <c r="D603" s="22"/>
      <c r="G603" s="34" t="str">
        <f>IF(J600="FIN","",LOOKUP(I599,DATOS!A:A,DATOS!M:M))</f>
        <v/>
      </c>
      <c r="I603" s="31" t="s">
        <v>43</v>
      </c>
      <c r="K603" s="16"/>
      <c r="L603" s="16"/>
      <c r="M603" s="16"/>
      <c r="N603" s="16"/>
      <c r="O603" s="16"/>
      <c r="P603" s="16"/>
      <c r="Q603" s="17" t="s">
        <v>3</v>
      </c>
      <c r="R603" s="16" t="str">
        <f>CONCATENATE(B603,Q603)</f>
        <v>D</v>
      </c>
      <c r="S603" s="16"/>
    </row>
    <row r="604" spans="1:19" ht="15.6" x14ac:dyDescent="0.25">
      <c r="A604" s="9"/>
      <c r="B604" s="51"/>
      <c r="C604" s="23"/>
      <c r="D604" s="24"/>
      <c r="J604" s="15"/>
    </row>
    <row r="605" spans="1:19" ht="15" hidden="1" customHeight="1" x14ac:dyDescent="0.25"/>
    <row r="606" spans="1:19" ht="15" hidden="1" customHeight="1" x14ac:dyDescent="0.25"/>
    <row r="607" spans="1:19" ht="15" hidden="1" customHeight="1" x14ac:dyDescent="0.25"/>
    <row r="608" spans="1:19" ht="15" hidden="1" customHeight="1" x14ac:dyDescent="0.25"/>
    <row r="609" ht="15" hidden="1" customHeight="1" x14ac:dyDescent="0.25"/>
    <row r="610" ht="15.6" hidden="1" x14ac:dyDescent="0.25"/>
    <row r="611" ht="15.6" hidden="1" x14ac:dyDescent="0.25"/>
    <row r="612" ht="15.6" hidden="1" x14ac:dyDescent="0.25"/>
    <row r="613" ht="15.6" hidden="1" x14ac:dyDescent="0.25"/>
    <row r="614" ht="15.6" hidden="1" x14ac:dyDescent="0.25"/>
    <row r="615" ht="15.6" hidden="1" x14ac:dyDescent="0.25"/>
    <row r="616" ht="15.6" hidden="1" x14ac:dyDescent="0.25"/>
    <row r="617" ht="15.6" hidden="1" x14ac:dyDescent="0.25"/>
    <row r="618" ht="15.6" hidden="1" x14ac:dyDescent="0.25"/>
    <row r="619" ht="15.6" hidden="1" x14ac:dyDescent="0.25"/>
    <row r="620" ht="15.6" hidden="1" x14ac:dyDescent="0.25"/>
    <row r="621" ht="15.6" hidden="1" x14ac:dyDescent="0.25"/>
    <row r="622" ht="15.6" hidden="1" x14ac:dyDescent="0.25"/>
    <row r="623" ht="15.6" hidden="1" x14ac:dyDescent="0.25"/>
    <row r="624" ht="15.6" hidden="1" x14ac:dyDescent="0.25"/>
    <row r="625" ht="15.6" hidden="1" x14ac:dyDescent="0.25"/>
    <row r="626" ht="15.6" hidden="1" x14ac:dyDescent="0.25"/>
    <row r="627" ht="15.6" hidden="1" x14ac:dyDescent="0.25"/>
    <row r="628" ht="15.6" hidden="1" x14ac:dyDescent="0.25"/>
    <row r="629" ht="15.6" hidden="1" x14ac:dyDescent="0.25"/>
    <row r="630" ht="15.6" hidden="1" x14ac:dyDescent="0.25"/>
    <row r="631" ht="15.6" hidden="1" x14ac:dyDescent="0.25"/>
    <row r="632" ht="15.6" hidden="1" x14ac:dyDescent="0.25"/>
    <row r="633" ht="15.6" hidden="1" x14ac:dyDescent="0.25"/>
    <row r="634" ht="15.6" hidden="1" x14ac:dyDescent="0.25"/>
    <row r="635" ht="15.6" hidden="1" x14ac:dyDescent="0.25"/>
    <row r="636" ht="15.6" hidden="1" x14ac:dyDescent="0.25"/>
    <row r="637" ht="15.6" hidden="1" x14ac:dyDescent="0.25"/>
    <row r="638" ht="15.6" hidden="1" x14ac:dyDescent="0.25"/>
    <row r="639" ht="15.6" hidden="1" x14ac:dyDescent="0.25"/>
    <row r="640" ht="15.6" hidden="1" x14ac:dyDescent="0.25"/>
    <row r="641" ht="15.6" hidden="1" x14ac:dyDescent="0.25"/>
    <row r="642" ht="15.6" hidden="1" x14ac:dyDescent="0.25"/>
    <row r="643" ht="15.6" hidden="1" x14ac:dyDescent="0.25"/>
    <row r="644" ht="15.6" hidden="1" x14ac:dyDescent="0.25"/>
    <row r="645" ht="15.6" hidden="1" x14ac:dyDescent="0.25"/>
    <row r="646" ht="15.6" hidden="1" x14ac:dyDescent="0.25"/>
    <row r="647" ht="15.6" hidden="1" x14ac:dyDescent="0.25"/>
    <row r="648" ht="15.6" hidden="1" x14ac:dyDescent="0.25"/>
    <row r="649" ht="15.6" hidden="1" x14ac:dyDescent="0.25"/>
    <row r="650" ht="15.6" hidden="1" x14ac:dyDescent="0.25"/>
    <row r="651" ht="15.6" hidden="1" x14ac:dyDescent="0.25"/>
    <row r="652" ht="15.6" hidden="1" x14ac:dyDescent="0.25"/>
    <row r="653" ht="15.6" hidden="1" x14ac:dyDescent="0.25"/>
    <row r="654" ht="15.6" hidden="1" x14ac:dyDescent="0.25"/>
    <row r="655" ht="15.6" hidden="1" x14ac:dyDescent="0.25"/>
    <row r="656" ht="15.6" hidden="1" x14ac:dyDescent="0.25"/>
    <row r="657" ht="15.6" hidden="1" x14ac:dyDescent="0.25"/>
    <row r="658" ht="15.6" hidden="1" x14ac:dyDescent="0.25"/>
    <row r="659" ht="15.6" hidden="1" x14ac:dyDescent="0.25"/>
    <row r="660" ht="15.6" hidden="1" x14ac:dyDescent="0.25"/>
    <row r="661" ht="15.6" hidden="1" x14ac:dyDescent="0.25"/>
    <row r="662" ht="15.6" hidden="1" x14ac:dyDescent="0.25"/>
    <row r="663" ht="15.6" hidden="1" x14ac:dyDescent="0.25"/>
    <row r="664" ht="15.6" hidden="1" x14ac:dyDescent="0.25"/>
    <row r="665" ht="15.6" hidden="1" x14ac:dyDescent="0.25"/>
    <row r="666" ht="15.6" hidden="1" x14ac:dyDescent="0.25"/>
    <row r="667" ht="15.6" hidden="1" x14ac:dyDescent="0.25"/>
    <row r="668" ht="15.6" hidden="1" x14ac:dyDescent="0.25"/>
    <row r="669" ht="15.6" hidden="1" x14ac:dyDescent="0.25"/>
    <row r="670" ht="15.6" hidden="1" x14ac:dyDescent="0.25"/>
    <row r="671" ht="15.6" hidden="1" x14ac:dyDescent="0.25"/>
    <row r="672" ht="15.6" hidden="1" x14ac:dyDescent="0.25"/>
    <row r="673" ht="15.6" hidden="1" x14ac:dyDescent="0.25"/>
    <row r="674" ht="15.6" hidden="1" x14ac:dyDescent="0.25"/>
    <row r="675" ht="15.6" hidden="1" x14ac:dyDescent="0.25"/>
    <row r="676" ht="15.6" hidden="1" x14ac:dyDescent="0.25"/>
    <row r="677" ht="15.6" hidden="1" x14ac:dyDescent="0.25"/>
    <row r="678" ht="15.6" hidden="1" x14ac:dyDescent="0.25"/>
    <row r="679" ht="15.6" hidden="1" x14ac:dyDescent="0.25"/>
    <row r="680" ht="15.6" hidden="1" x14ac:dyDescent="0.25"/>
    <row r="681" ht="15.6" hidden="1" x14ac:dyDescent="0.25"/>
    <row r="682" ht="15.6" hidden="1" x14ac:dyDescent="0.25"/>
    <row r="683" ht="15.6" hidden="1" x14ac:dyDescent="0.25"/>
    <row r="684" ht="15.6" hidden="1" x14ac:dyDescent="0.25"/>
    <row r="685" ht="15.6" hidden="1" x14ac:dyDescent="0.25"/>
    <row r="686" ht="15.6" hidden="1" x14ac:dyDescent="0.25"/>
    <row r="687" ht="15.6" hidden="1" x14ac:dyDescent="0.25"/>
    <row r="688" ht="15.6" hidden="1" x14ac:dyDescent="0.25"/>
    <row r="689" ht="15.6" hidden="1" x14ac:dyDescent="0.25"/>
    <row r="690" ht="15.6" hidden="1" x14ac:dyDescent="0.25"/>
    <row r="691" ht="15.6" hidden="1" x14ac:dyDescent="0.25"/>
    <row r="692" ht="15.6" hidden="1" x14ac:dyDescent="0.25"/>
    <row r="693" ht="15.6" hidden="1" x14ac:dyDescent="0.25"/>
    <row r="694" ht="15.6" hidden="1" x14ac:dyDescent="0.25"/>
    <row r="695" ht="15.6" hidden="1" x14ac:dyDescent="0.25"/>
    <row r="696" ht="15.6" hidden="1" x14ac:dyDescent="0.25"/>
    <row r="697" ht="15.6" hidden="1" x14ac:dyDescent="0.25"/>
    <row r="698" ht="15.6" hidden="1" x14ac:dyDescent="0.25"/>
    <row r="699" ht="15.6" hidden="1" x14ac:dyDescent="0.25"/>
    <row r="700" ht="15.6" hidden="1" x14ac:dyDescent="0.25"/>
    <row r="701" ht="15.6" hidden="1" x14ac:dyDescent="0.25"/>
    <row r="702" ht="15.6" hidden="1" x14ac:dyDescent="0.25"/>
    <row r="703" ht="15.6" hidden="1" x14ac:dyDescent="0.25"/>
    <row r="704" ht="15.6" hidden="1" x14ac:dyDescent="0.25"/>
    <row r="705" ht="15.6" hidden="1" x14ac:dyDescent="0.25"/>
    <row r="706" ht="15.6" hidden="1" x14ac:dyDescent="0.25"/>
    <row r="707" ht="15.6" hidden="1" x14ac:dyDescent="0.25"/>
    <row r="708" ht="15.6" hidden="1" x14ac:dyDescent="0.25"/>
    <row r="709" ht="15.6" hidden="1" x14ac:dyDescent="0.25"/>
    <row r="710" ht="15.6" hidden="1" x14ac:dyDescent="0.25"/>
    <row r="711" ht="15.6" hidden="1" x14ac:dyDescent="0.25"/>
    <row r="712" ht="15.6" hidden="1" x14ac:dyDescent="0.25"/>
    <row r="713" ht="15.6" hidden="1" x14ac:dyDescent="0.25"/>
    <row r="714" ht="15.6" hidden="1" x14ac:dyDescent="0.25"/>
    <row r="715" ht="15.6" hidden="1" x14ac:dyDescent="0.25"/>
    <row r="716" ht="15.6" hidden="1" x14ac:dyDescent="0.25"/>
    <row r="717" ht="15.6" hidden="1" x14ac:dyDescent="0.25"/>
    <row r="718" ht="15.6" hidden="1" x14ac:dyDescent="0.25"/>
    <row r="719" ht="15.6" hidden="1" x14ac:dyDescent="0.25"/>
    <row r="720" ht="15.6" hidden="1" x14ac:dyDescent="0.25"/>
    <row r="721" ht="15.6" hidden="1" x14ac:dyDescent="0.25"/>
    <row r="722" ht="15.6" hidden="1" x14ac:dyDescent="0.25"/>
    <row r="723" ht="15.6" hidden="1" x14ac:dyDescent="0.25"/>
    <row r="724" ht="15.6" hidden="1" x14ac:dyDescent="0.25"/>
    <row r="725" ht="15.6" hidden="1" x14ac:dyDescent="0.25"/>
    <row r="726" ht="15.6" hidden="1" x14ac:dyDescent="0.25"/>
    <row r="727" ht="15.6" hidden="1" x14ac:dyDescent="0.25"/>
    <row r="728" ht="15.6" hidden="1" x14ac:dyDescent="0.25"/>
    <row r="729" ht="15.6" hidden="1" x14ac:dyDescent="0.25"/>
    <row r="730" ht="15.6" hidden="1" x14ac:dyDescent="0.25"/>
    <row r="731" ht="15.6" hidden="1" x14ac:dyDescent="0.25"/>
    <row r="732" ht="15.6" hidden="1" x14ac:dyDescent="0.25"/>
    <row r="733" ht="15.6" hidden="1" x14ac:dyDescent="0.25"/>
    <row r="734" ht="15.6" hidden="1" x14ac:dyDescent="0.25"/>
    <row r="735" ht="15.6" hidden="1" x14ac:dyDescent="0.25"/>
    <row r="736" ht="15.6" hidden="1" x14ac:dyDescent="0.25"/>
    <row r="737" ht="15.6" hidden="1" x14ac:dyDescent="0.25"/>
    <row r="738" ht="15.6" hidden="1" x14ac:dyDescent="0.25"/>
    <row r="739" ht="15.6" hidden="1" x14ac:dyDescent="0.25"/>
    <row r="740" ht="15.6" hidden="1" x14ac:dyDescent="0.25"/>
    <row r="741" ht="15.6" hidden="1" x14ac:dyDescent="0.25"/>
    <row r="742" ht="15.6" hidden="1" x14ac:dyDescent="0.25"/>
    <row r="743" ht="15.6" hidden="1" x14ac:dyDescent="0.25"/>
    <row r="744" ht="15.6" hidden="1" x14ac:dyDescent="0.25"/>
    <row r="745" ht="15.6" hidden="1" x14ac:dyDescent="0.25"/>
    <row r="746" ht="15.6" hidden="1" x14ac:dyDescent="0.25"/>
    <row r="747" ht="15.6" hidden="1" x14ac:dyDescent="0.25"/>
    <row r="748" ht="15.6" hidden="1" x14ac:dyDescent="0.25"/>
    <row r="749" ht="15.6" hidden="1" x14ac:dyDescent="0.25"/>
    <row r="750" ht="15.6" hidden="1" x14ac:dyDescent="0.25"/>
    <row r="751" ht="15.6" hidden="1" x14ac:dyDescent="0.25"/>
    <row r="752" ht="15.6" hidden="1" x14ac:dyDescent="0.25"/>
    <row r="753" ht="15.6" hidden="1" x14ac:dyDescent="0.25"/>
    <row r="754" ht="15.6" hidden="1" x14ac:dyDescent="0.25"/>
    <row r="755" ht="15.6" hidden="1" x14ac:dyDescent="0.25"/>
    <row r="756" ht="15.6" hidden="1" x14ac:dyDescent="0.25"/>
    <row r="757" ht="15.6" hidden="1" x14ac:dyDescent="0.25"/>
    <row r="758" ht="15.6" hidden="1" x14ac:dyDescent="0.25"/>
    <row r="759" ht="15.6" hidden="1" x14ac:dyDescent="0.25"/>
    <row r="760" ht="15.6" hidden="1" x14ac:dyDescent="0.25"/>
    <row r="761" ht="15.6" hidden="1" x14ac:dyDescent="0.25"/>
    <row r="762" ht="15.6" hidden="1" x14ac:dyDescent="0.25"/>
    <row r="763" ht="15.6" hidden="1" x14ac:dyDescent="0.25"/>
    <row r="764" ht="15.6" hidden="1" x14ac:dyDescent="0.25"/>
    <row r="765" ht="15.6" hidden="1" x14ac:dyDescent="0.25"/>
    <row r="766" ht="15.6" hidden="1" x14ac:dyDescent="0.25"/>
    <row r="767" ht="15.6" hidden="1" x14ac:dyDescent="0.25"/>
    <row r="768" ht="15.6" hidden="1" x14ac:dyDescent="0.25"/>
    <row r="769" ht="15.6" hidden="1" x14ac:dyDescent="0.25"/>
    <row r="770" ht="15.6" hidden="1" x14ac:dyDescent="0.25"/>
    <row r="771" ht="15.6" hidden="1" x14ac:dyDescent="0.25"/>
    <row r="772" ht="15.6" hidden="1" x14ac:dyDescent="0.25"/>
    <row r="773" ht="15.6" hidden="1" x14ac:dyDescent="0.25"/>
    <row r="774" ht="15.6" hidden="1" x14ac:dyDescent="0.25"/>
    <row r="775" ht="15.6" hidden="1" x14ac:dyDescent="0.25"/>
    <row r="776" ht="15.6" hidden="1" x14ac:dyDescent="0.25"/>
    <row r="777" ht="15.6" hidden="1" x14ac:dyDescent="0.25"/>
    <row r="778" ht="15.6" hidden="1" x14ac:dyDescent="0.25"/>
    <row r="779" ht="15.6" hidden="1" x14ac:dyDescent="0.25"/>
    <row r="780" ht="15.6" hidden="1" x14ac:dyDescent="0.25"/>
    <row r="781" ht="15.6" hidden="1" x14ac:dyDescent="0.25"/>
    <row r="782" ht="15.6" hidden="1" x14ac:dyDescent="0.25"/>
    <row r="783" ht="15.6" hidden="1" x14ac:dyDescent="0.25"/>
    <row r="784" ht="15.6" hidden="1" x14ac:dyDescent="0.25"/>
    <row r="785" ht="15.6" hidden="1" x14ac:dyDescent="0.25"/>
    <row r="786" ht="15.6" hidden="1" x14ac:dyDescent="0.25"/>
    <row r="787" ht="15.6" hidden="1" x14ac:dyDescent="0.25"/>
    <row r="788" ht="15.6" hidden="1" x14ac:dyDescent="0.25"/>
    <row r="789" ht="15.6" hidden="1" x14ac:dyDescent="0.25"/>
    <row r="790" ht="15.6" hidden="1" x14ac:dyDescent="0.25"/>
    <row r="791" ht="15.6" hidden="1" x14ac:dyDescent="0.25"/>
    <row r="792" ht="15.6" hidden="1" x14ac:dyDescent="0.25"/>
    <row r="793" ht="15.6" hidden="1" x14ac:dyDescent="0.25"/>
    <row r="794" ht="15.6" hidden="1" x14ac:dyDescent="0.25"/>
    <row r="795" ht="15.6" hidden="1" x14ac:dyDescent="0.25"/>
    <row r="796" ht="15.6" hidden="1" x14ac:dyDescent="0.25"/>
    <row r="797" ht="15.6" hidden="1" x14ac:dyDescent="0.25"/>
    <row r="798" ht="15.6" hidden="1" x14ac:dyDescent="0.25"/>
    <row r="799" ht="15.6" hidden="1" x14ac:dyDescent="0.25"/>
    <row r="800" ht="15.6" hidden="1" x14ac:dyDescent="0.25"/>
    <row r="801" ht="15.6" hidden="1" x14ac:dyDescent="0.25"/>
    <row r="802" ht="15.6" hidden="1" x14ac:dyDescent="0.25"/>
    <row r="803" ht="15.6" hidden="1" x14ac:dyDescent="0.25"/>
    <row r="804" ht="15.6" hidden="1" x14ac:dyDescent="0.25"/>
    <row r="805" ht="15.6" hidden="1" x14ac:dyDescent="0.25"/>
    <row r="806" ht="15.6" hidden="1" x14ac:dyDescent="0.25"/>
    <row r="807" ht="15.6" hidden="1" x14ac:dyDescent="0.25"/>
    <row r="808" ht="15.6" hidden="1" x14ac:dyDescent="0.25"/>
    <row r="809" ht="15.6" hidden="1" x14ac:dyDescent="0.25"/>
    <row r="810" ht="15.6" hidden="1" x14ac:dyDescent="0.25"/>
    <row r="811" ht="15.6" hidden="1" x14ac:dyDescent="0.25"/>
    <row r="812" ht="15.6" hidden="1" x14ac:dyDescent="0.25"/>
    <row r="813" ht="15.6" hidden="1" x14ac:dyDescent="0.25"/>
    <row r="814" ht="15.6" hidden="1" x14ac:dyDescent="0.25"/>
    <row r="815" ht="15.6" hidden="1" x14ac:dyDescent="0.25"/>
    <row r="816" ht="15.6" hidden="1" x14ac:dyDescent="0.25"/>
    <row r="817" ht="15.6" hidden="1" x14ac:dyDescent="0.25"/>
    <row r="818" ht="15.6" hidden="1" x14ac:dyDescent="0.25"/>
    <row r="819" ht="15.6" hidden="1" x14ac:dyDescent="0.25"/>
    <row r="820" ht="15.6" hidden="1" x14ac:dyDescent="0.25"/>
    <row r="821" ht="15.6" hidden="1" x14ac:dyDescent="0.25"/>
    <row r="822" ht="15.6" hidden="1" x14ac:dyDescent="0.25"/>
    <row r="823" ht="15.6" hidden="1" x14ac:dyDescent="0.25"/>
    <row r="824" ht="15.6" hidden="1" x14ac:dyDescent="0.25"/>
    <row r="825" ht="15.6" hidden="1" x14ac:dyDescent="0.25"/>
    <row r="826" ht="15.6" hidden="1" x14ac:dyDescent="0.25"/>
    <row r="827" ht="15.6" hidden="1" x14ac:dyDescent="0.25"/>
    <row r="828" ht="15.6" hidden="1" x14ac:dyDescent="0.25"/>
    <row r="829" ht="15.6" hidden="1" x14ac:dyDescent="0.25"/>
    <row r="830" ht="15.6" hidden="1" x14ac:dyDescent="0.25"/>
    <row r="831" ht="15.6" hidden="1" x14ac:dyDescent="0.25"/>
    <row r="832" ht="15.6" hidden="1" x14ac:dyDescent="0.25"/>
    <row r="833" ht="15.6" hidden="1" x14ac:dyDescent="0.25"/>
    <row r="834" ht="15.6" hidden="1" x14ac:dyDescent="0.25"/>
    <row r="835" ht="15.6" hidden="1" x14ac:dyDescent="0.25"/>
    <row r="836" ht="15.6" hidden="1" x14ac:dyDescent="0.25"/>
    <row r="837" ht="15.6" hidden="1" x14ac:dyDescent="0.25"/>
    <row r="838" ht="15.6" hidden="1" x14ac:dyDescent="0.25"/>
    <row r="839" ht="15.6" hidden="1" x14ac:dyDescent="0.25"/>
    <row r="840" ht="15.6" hidden="1" x14ac:dyDescent="0.25"/>
    <row r="841" ht="15.6" hidden="1" x14ac:dyDescent="0.25"/>
    <row r="842" ht="15.6" hidden="1" x14ac:dyDescent="0.25"/>
    <row r="843" ht="15.6" hidden="1" x14ac:dyDescent="0.25"/>
    <row r="844" ht="15.6" hidden="1" x14ac:dyDescent="0.25"/>
    <row r="845" ht="15.6" hidden="1" x14ac:dyDescent="0.25"/>
    <row r="846" ht="15.6" hidden="1" x14ac:dyDescent="0.25"/>
    <row r="847" ht="15.6" hidden="1" x14ac:dyDescent="0.25"/>
    <row r="848" ht="15.6" hidden="1" x14ac:dyDescent="0.25"/>
    <row r="849" ht="15.6" hidden="1" x14ac:dyDescent="0.25"/>
    <row r="850" ht="15.6" hidden="1" x14ac:dyDescent="0.25"/>
    <row r="851" ht="15.6" hidden="1" x14ac:dyDescent="0.25"/>
    <row r="852" ht="15.6" hidden="1" x14ac:dyDescent="0.25"/>
    <row r="853" ht="15.6" hidden="1" x14ac:dyDescent="0.25"/>
    <row r="854" ht="15.6" hidden="1" x14ac:dyDescent="0.25"/>
    <row r="855" ht="15.6" hidden="1" x14ac:dyDescent="0.25"/>
    <row r="856" ht="15.6" hidden="1" x14ac:dyDescent="0.25"/>
    <row r="857" ht="15.6" hidden="1" x14ac:dyDescent="0.25"/>
    <row r="858" ht="15.6" hidden="1" x14ac:dyDescent="0.25"/>
    <row r="859" ht="15.6" hidden="1" x14ac:dyDescent="0.25"/>
    <row r="860" ht="15.6" hidden="1" x14ac:dyDescent="0.25"/>
    <row r="861" ht="15.6" hidden="1" x14ac:dyDescent="0.25"/>
    <row r="862" ht="15.6" hidden="1" x14ac:dyDescent="0.25"/>
    <row r="863" ht="15.6" hidden="1" x14ac:dyDescent="0.25"/>
    <row r="864" ht="15.6" hidden="1" x14ac:dyDescent="0.25"/>
    <row r="865" ht="15.6" hidden="1" x14ac:dyDescent="0.25"/>
    <row r="866" ht="15.6" hidden="1" x14ac:dyDescent="0.25"/>
    <row r="867" ht="15.6" hidden="1" x14ac:dyDescent="0.25"/>
    <row r="868" ht="15.6" hidden="1" x14ac:dyDescent="0.25"/>
    <row r="869" ht="15.6" hidden="1" x14ac:dyDescent="0.25"/>
    <row r="870" ht="15.6" hidden="1" x14ac:dyDescent="0.25"/>
    <row r="871" ht="15.6" hidden="1" x14ac:dyDescent="0.25"/>
    <row r="872" ht="15.6" hidden="1" x14ac:dyDescent="0.25"/>
    <row r="873" ht="15.6" hidden="1" x14ac:dyDescent="0.25"/>
    <row r="874" ht="15.6" hidden="1" x14ac:dyDescent="0.25"/>
    <row r="875" ht="15.6" hidden="1" x14ac:dyDescent="0.25"/>
    <row r="876" ht="15.6" hidden="1" x14ac:dyDescent="0.25"/>
    <row r="877" ht="15.6" hidden="1" x14ac:dyDescent="0.25"/>
    <row r="878" ht="15.6" hidden="1" x14ac:dyDescent="0.25"/>
    <row r="879" ht="15.6" hidden="1" x14ac:dyDescent="0.25"/>
    <row r="880" ht="15.6" hidden="1" x14ac:dyDescent="0.25"/>
    <row r="881" ht="15.6" hidden="1" x14ac:dyDescent="0.25"/>
    <row r="882" ht="15.6" hidden="1" x14ac:dyDescent="0.25"/>
    <row r="883" ht="15.6" hidden="1" x14ac:dyDescent="0.25"/>
    <row r="884" ht="15.6" hidden="1" x14ac:dyDescent="0.25"/>
    <row r="885" ht="15.6" hidden="1" x14ac:dyDescent="0.25"/>
    <row r="886" ht="15.6" hidden="1" x14ac:dyDescent="0.25"/>
    <row r="887" ht="15.6" hidden="1" x14ac:dyDescent="0.25"/>
    <row r="888" ht="15.6" hidden="1" x14ac:dyDescent="0.25"/>
    <row r="889" ht="15.6" hidden="1" x14ac:dyDescent="0.25"/>
    <row r="890" ht="15.6" hidden="1" x14ac:dyDescent="0.25"/>
    <row r="891" ht="15.6" hidden="1" x14ac:dyDescent="0.25"/>
    <row r="892" ht="15.6" hidden="1" x14ac:dyDescent="0.25"/>
    <row r="893" ht="15.6" hidden="1" x14ac:dyDescent="0.25"/>
    <row r="894" ht="15.6" hidden="1" x14ac:dyDescent="0.25"/>
    <row r="895" ht="15.6" hidden="1" x14ac:dyDescent="0.25"/>
    <row r="896" ht="15.6" hidden="1" x14ac:dyDescent="0.25"/>
    <row r="897" ht="15.6" hidden="1" x14ac:dyDescent="0.25"/>
    <row r="898" ht="15.6" hidden="1" x14ac:dyDescent="0.25"/>
    <row r="899" ht="15.6" hidden="1" x14ac:dyDescent="0.25"/>
    <row r="900" ht="15.6" hidden="1" x14ac:dyDescent="0.25"/>
    <row r="901" ht="15.6" hidden="1" x14ac:dyDescent="0.25"/>
    <row r="902" ht="15.6" hidden="1" x14ac:dyDescent="0.25"/>
    <row r="903" ht="15.6" hidden="1" x14ac:dyDescent="0.25"/>
    <row r="904" ht="15.6" hidden="1" x14ac:dyDescent="0.25"/>
    <row r="905" ht="15.6" hidden="1" x14ac:dyDescent="0.25"/>
    <row r="906" ht="15.6" hidden="1" x14ac:dyDescent="0.25"/>
    <row r="907" ht="15.6" hidden="1" x14ac:dyDescent="0.25"/>
    <row r="908" ht="15.6" hidden="1" x14ac:dyDescent="0.25"/>
    <row r="909" ht="15.6" hidden="1" x14ac:dyDescent="0.25"/>
    <row r="910" ht="15.6" hidden="1" x14ac:dyDescent="0.25"/>
    <row r="911" ht="15.6" hidden="1" x14ac:dyDescent="0.25"/>
    <row r="912" ht="15.6" hidden="1" x14ac:dyDescent="0.25"/>
    <row r="913" ht="15.6" hidden="1" x14ac:dyDescent="0.25"/>
    <row r="914" ht="15.6" hidden="1" x14ac:dyDescent="0.25"/>
    <row r="915" ht="15.6" hidden="1" x14ac:dyDescent="0.25"/>
    <row r="916" ht="15.6" hidden="1" x14ac:dyDescent="0.25"/>
    <row r="917" ht="15.6" hidden="1" x14ac:dyDescent="0.25"/>
    <row r="918" ht="15.6" hidden="1" x14ac:dyDescent="0.25"/>
    <row r="919" ht="15.6" hidden="1" x14ac:dyDescent="0.25"/>
    <row r="920" ht="15.6" hidden="1" x14ac:dyDescent="0.25"/>
    <row r="921" ht="15.6" hidden="1" x14ac:dyDescent="0.25"/>
    <row r="922" ht="15.6" hidden="1" x14ac:dyDescent="0.25"/>
    <row r="923" ht="15.6" hidden="1" x14ac:dyDescent="0.25"/>
    <row r="924" ht="15.6" hidden="1" x14ac:dyDescent="0.25"/>
    <row r="925" ht="15.6" hidden="1" x14ac:dyDescent="0.25"/>
    <row r="926" ht="15.6" hidden="1" x14ac:dyDescent="0.25"/>
    <row r="927" ht="15.6" hidden="1" x14ac:dyDescent="0.25"/>
    <row r="928" ht="15.6" hidden="1" x14ac:dyDescent="0.25"/>
    <row r="929" ht="15.6" hidden="1" x14ac:dyDescent="0.25"/>
    <row r="930" ht="15.6" hidden="1" x14ac:dyDescent="0.25"/>
    <row r="931" ht="15.6" hidden="1" x14ac:dyDescent="0.25"/>
    <row r="932" ht="15.6" hidden="1" x14ac:dyDescent="0.25"/>
    <row r="933" ht="15.6" hidden="1" x14ac:dyDescent="0.25"/>
    <row r="934" ht="15.6" hidden="1" x14ac:dyDescent="0.25"/>
    <row r="935" ht="15.6" hidden="1" x14ac:dyDescent="0.25"/>
    <row r="936" ht="15.6" hidden="1" x14ac:dyDescent="0.25"/>
    <row r="937" ht="15.6" hidden="1" x14ac:dyDescent="0.25"/>
    <row r="938" ht="15.6" hidden="1" x14ac:dyDescent="0.25"/>
    <row r="939" ht="15.6" hidden="1" x14ac:dyDescent="0.25"/>
    <row r="940" ht="15.6" hidden="1" x14ac:dyDescent="0.25"/>
    <row r="941" ht="15.6" hidden="1" x14ac:dyDescent="0.25"/>
    <row r="942" ht="15.6" hidden="1" x14ac:dyDescent="0.25"/>
    <row r="943" ht="15.6" hidden="1" x14ac:dyDescent="0.25"/>
    <row r="944" ht="15.6" hidden="1" x14ac:dyDescent="0.25"/>
    <row r="945" ht="15.6" hidden="1" x14ac:dyDescent="0.25"/>
    <row r="946" ht="15.6" hidden="1" x14ac:dyDescent="0.25"/>
    <row r="947" ht="15.6" hidden="1" x14ac:dyDescent="0.25"/>
    <row r="948" ht="15.6" hidden="1" x14ac:dyDescent="0.25"/>
    <row r="949" ht="15.6" hidden="1" x14ac:dyDescent="0.25"/>
    <row r="950" ht="15.6" hidden="1" x14ac:dyDescent="0.25"/>
    <row r="951" ht="15.6" hidden="1" x14ac:dyDescent="0.25"/>
    <row r="952" ht="15.6" hidden="1" x14ac:dyDescent="0.25"/>
    <row r="953" ht="15.6" hidden="1" x14ac:dyDescent="0.25"/>
    <row r="954" ht="15.6" hidden="1" x14ac:dyDescent="0.25"/>
    <row r="955" ht="15.6" hidden="1" x14ac:dyDescent="0.25"/>
    <row r="956" ht="15.6" hidden="1" x14ac:dyDescent="0.25"/>
    <row r="957" ht="15.6" hidden="1" x14ac:dyDescent="0.25"/>
    <row r="958" ht="15.6" hidden="1" x14ac:dyDescent="0.25"/>
    <row r="959" ht="15.6" hidden="1" x14ac:dyDescent="0.25"/>
    <row r="960" ht="15.6" hidden="1" x14ac:dyDescent="0.25"/>
    <row r="961" ht="15.6" hidden="1" x14ac:dyDescent="0.25"/>
    <row r="962" ht="15.6" hidden="1" x14ac:dyDescent="0.25"/>
    <row r="963" ht="15.6" hidden="1" x14ac:dyDescent="0.25"/>
    <row r="964" ht="15.6" hidden="1" x14ac:dyDescent="0.25"/>
    <row r="965" ht="15.6" hidden="1" x14ac:dyDescent="0.25"/>
    <row r="966" ht="15.6" hidden="1" x14ac:dyDescent="0.25"/>
    <row r="967" ht="15.6" hidden="1" x14ac:dyDescent="0.25"/>
    <row r="968" ht="15.6" hidden="1" x14ac:dyDescent="0.25"/>
    <row r="969" ht="15.6" hidden="1" x14ac:dyDescent="0.25"/>
    <row r="970" ht="15.6" hidden="1" x14ac:dyDescent="0.25"/>
    <row r="971" ht="15.6" hidden="1" x14ac:dyDescent="0.25"/>
    <row r="972" ht="15.6" hidden="1" x14ac:dyDescent="0.25"/>
    <row r="973" ht="15.6" hidden="1" x14ac:dyDescent="0.25"/>
    <row r="974" ht="15.6" hidden="1" x14ac:dyDescent="0.25"/>
    <row r="975" ht="15.6" hidden="1" x14ac:dyDescent="0.25"/>
    <row r="976" ht="15.6" hidden="1" x14ac:dyDescent="0.25"/>
    <row r="977" ht="15.6" hidden="1" x14ac:dyDescent="0.25"/>
    <row r="978" ht="15.6" hidden="1" x14ac:dyDescent="0.25"/>
    <row r="979" ht="15.6" hidden="1" x14ac:dyDescent="0.25"/>
    <row r="980" ht="15.6" hidden="1" x14ac:dyDescent="0.25"/>
    <row r="981" ht="15.6" hidden="1" x14ac:dyDescent="0.25"/>
    <row r="982" ht="15.6" hidden="1" x14ac:dyDescent="0.25"/>
    <row r="983" ht="15.6" hidden="1" x14ac:dyDescent="0.25"/>
    <row r="984" ht="15.6" hidden="1" x14ac:dyDescent="0.25"/>
    <row r="985" ht="15.6" hidden="1" x14ac:dyDescent="0.25"/>
    <row r="986" ht="15.6" hidden="1" x14ac:dyDescent="0.25"/>
    <row r="987" ht="15.6" hidden="1" x14ac:dyDescent="0.25"/>
    <row r="988" ht="15.6" hidden="1" x14ac:dyDescent="0.25"/>
    <row r="989" ht="15.6" hidden="1" x14ac:dyDescent="0.25"/>
    <row r="990" ht="15.6" hidden="1" x14ac:dyDescent="0.25"/>
    <row r="991" ht="15.6" hidden="1" x14ac:dyDescent="0.25"/>
    <row r="992" ht="15.6" hidden="1" x14ac:dyDescent="0.25"/>
    <row r="993" ht="15.6" hidden="1" x14ac:dyDescent="0.25"/>
    <row r="994" ht="15.6" hidden="1" x14ac:dyDescent="0.25"/>
    <row r="995" ht="15.6" hidden="1" x14ac:dyDescent="0.25"/>
    <row r="996" ht="15.6" hidden="1" x14ac:dyDescent="0.25"/>
    <row r="997" ht="15.6" hidden="1" x14ac:dyDescent="0.25"/>
    <row r="998" ht="15.6" hidden="1" x14ac:dyDescent="0.25"/>
    <row r="999" ht="15.6" hidden="1" x14ac:dyDescent="0.25"/>
    <row r="1000" ht="15.6" hidden="1" x14ac:dyDescent="0.25"/>
    <row r="1001" ht="15.6" hidden="1" x14ac:dyDescent="0.25"/>
    <row r="1002" ht="15.6" hidden="1" x14ac:dyDescent="0.25"/>
    <row r="1003" ht="15.6" hidden="1" x14ac:dyDescent="0.25"/>
    <row r="1004" ht="15.6" hidden="1" x14ac:dyDescent="0.25"/>
    <row r="1005" ht="15.6" hidden="1" x14ac:dyDescent="0.25"/>
    <row r="1006" ht="15.6" hidden="1" x14ac:dyDescent="0.25"/>
    <row r="1007" ht="15.6" hidden="1" x14ac:dyDescent="0.25"/>
    <row r="1008" ht="15.6" hidden="1" x14ac:dyDescent="0.25"/>
    <row r="1009" ht="15.6" hidden="1" x14ac:dyDescent="0.25"/>
    <row r="1010" ht="15.6" hidden="1" x14ac:dyDescent="0.25"/>
    <row r="1011" ht="15.6" hidden="1" x14ac:dyDescent="0.25"/>
    <row r="1012" ht="15.6" hidden="1" x14ac:dyDescent="0.25"/>
    <row r="1013" ht="15.6" hidden="1" x14ac:dyDescent="0.25"/>
    <row r="1014" ht="15.6" hidden="1" x14ac:dyDescent="0.25"/>
    <row r="1015" ht="15.6" hidden="1" x14ac:dyDescent="0.25"/>
    <row r="1016" ht="15.6" hidden="1" x14ac:dyDescent="0.25"/>
    <row r="1017" ht="15.6" hidden="1" x14ac:dyDescent="0.25"/>
    <row r="1018" ht="15.6" hidden="1" x14ac:dyDescent="0.25"/>
    <row r="1019" ht="15.6" hidden="1" x14ac:dyDescent="0.25"/>
    <row r="1020" ht="15.6" hidden="1" x14ac:dyDescent="0.25"/>
    <row r="1021" ht="15.6" hidden="1" x14ac:dyDescent="0.25"/>
    <row r="1022" ht="15.6" hidden="1" x14ac:dyDescent="0.25"/>
    <row r="1023" ht="15.6" hidden="1" x14ac:dyDescent="0.25"/>
    <row r="1024" ht="15.6" hidden="1" x14ac:dyDescent="0.25"/>
    <row r="1025" ht="15.6" hidden="1" x14ac:dyDescent="0.25"/>
    <row r="1026" ht="15.6" hidden="1" x14ac:dyDescent="0.25"/>
    <row r="1027" ht="15.6" hidden="1" x14ac:dyDescent="0.25"/>
    <row r="1028" ht="15.6" hidden="1" x14ac:dyDescent="0.25"/>
    <row r="1029" ht="15.6" hidden="1" x14ac:dyDescent="0.25"/>
    <row r="1030" ht="15.6" hidden="1" x14ac:dyDescent="0.25"/>
    <row r="1031" ht="15.6" hidden="1" x14ac:dyDescent="0.25"/>
    <row r="1032" ht="15.6" hidden="1" x14ac:dyDescent="0.25"/>
    <row r="1033" ht="15.6" hidden="1" x14ac:dyDescent="0.25"/>
    <row r="1034" ht="15.6" hidden="1" x14ac:dyDescent="0.25"/>
    <row r="1035" ht="15.6" hidden="1" x14ac:dyDescent="0.25"/>
    <row r="1036" ht="15.6" hidden="1" x14ac:dyDescent="0.25"/>
    <row r="1037" ht="15.6" hidden="1" x14ac:dyDescent="0.25"/>
    <row r="1038" ht="15.6" hidden="1" x14ac:dyDescent="0.25"/>
    <row r="1039" ht="15.6" hidden="1" x14ac:dyDescent="0.25"/>
    <row r="1040" ht="15.6" hidden="1" x14ac:dyDescent="0.25"/>
    <row r="1041" ht="15.6" hidden="1" x14ac:dyDescent="0.25"/>
    <row r="1042" ht="15.6" hidden="1" x14ac:dyDescent="0.25"/>
    <row r="1043" ht="15.6" hidden="1" x14ac:dyDescent="0.25"/>
    <row r="1044" ht="15.6" hidden="1" x14ac:dyDescent="0.25"/>
    <row r="1045" ht="15.6" hidden="1" x14ac:dyDescent="0.25"/>
    <row r="1046" ht="15.6" hidden="1" x14ac:dyDescent="0.25"/>
    <row r="1047" ht="15.6" hidden="1" x14ac:dyDescent="0.25"/>
    <row r="1048" ht="15.6" hidden="1" x14ac:dyDescent="0.25"/>
    <row r="1049" ht="15.6" hidden="1" x14ac:dyDescent="0.25"/>
    <row r="1050" ht="15.6" hidden="1" x14ac:dyDescent="0.25"/>
    <row r="1051" ht="15.6" hidden="1" x14ac:dyDescent="0.25"/>
    <row r="1052" ht="15.6" hidden="1" x14ac:dyDescent="0.25"/>
    <row r="1053" ht="15.6" hidden="1" x14ac:dyDescent="0.25"/>
    <row r="1054" ht="15.6" hidden="1" x14ac:dyDescent="0.25"/>
    <row r="1055" ht="15.6" hidden="1" x14ac:dyDescent="0.25"/>
    <row r="1056" ht="15.6" hidden="1" x14ac:dyDescent="0.25"/>
    <row r="1057" ht="15.6" hidden="1" x14ac:dyDescent="0.25"/>
    <row r="1058" ht="15.6" hidden="1" x14ac:dyDescent="0.25"/>
    <row r="1059" ht="15.6" hidden="1" x14ac:dyDescent="0.25"/>
    <row r="1060" ht="15.6" hidden="1" x14ac:dyDescent="0.25"/>
    <row r="1061" ht="15.6" hidden="1" x14ac:dyDescent="0.25"/>
    <row r="1062" ht="15.6" hidden="1" x14ac:dyDescent="0.25"/>
    <row r="1063" ht="15.6" hidden="1" x14ac:dyDescent="0.25"/>
    <row r="1064" ht="15.6" hidden="1" x14ac:dyDescent="0.25"/>
    <row r="1065" ht="15.6" hidden="1" x14ac:dyDescent="0.25"/>
    <row r="1066" ht="15.6" hidden="1" x14ac:dyDescent="0.25"/>
    <row r="1067" ht="15.6" hidden="1" x14ac:dyDescent="0.25"/>
    <row r="1068" ht="15.6" hidden="1" x14ac:dyDescent="0.25"/>
    <row r="1069" ht="15.6" hidden="1" x14ac:dyDescent="0.25"/>
    <row r="1070" ht="15.6" hidden="1" x14ac:dyDescent="0.25"/>
    <row r="1071" ht="15.6" hidden="1" x14ac:dyDescent="0.25"/>
    <row r="1072" ht="15.6" hidden="1" x14ac:dyDescent="0.25"/>
    <row r="1073" ht="15.6" hidden="1" x14ac:dyDescent="0.25"/>
    <row r="1074" ht="15.6" hidden="1" x14ac:dyDescent="0.25"/>
    <row r="1075" ht="15.6" hidden="1" x14ac:dyDescent="0.25"/>
    <row r="1076" ht="15.6" hidden="1" x14ac:dyDescent="0.25"/>
    <row r="1077" ht="15.6" hidden="1" x14ac:dyDescent="0.25"/>
    <row r="1078" ht="15.6" hidden="1" x14ac:dyDescent="0.25"/>
    <row r="1079" ht="15.6" hidden="1" x14ac:dyDescent="0.25"/>
    <row r="1080" ht="15.6" hidden="1" x14ac:dyDescent="0.25"/>
    <row r="1081" ht="15.6" hidden="1" x14ac:dyDescent="0.25"/>
    <row r="1082" ht="15.6" hidden="1" x14ac:dyDescent="0.25"/>
    <row r="1083" ht="15.6" hidden="1" x14ac:dyDescent="0.25"/>
    <row r="1084" ht="15.6" hidden="1" x14ac:dyDescent="0.25"/>
    <row r="1085" ht="15.6" hidden="1" x14ac:dyDescent="0.25"/>
    <row r="1086" ht="15.6" hidden="1" x14ac:dyDescent="0.25"/>
    <row r="1087" ht="15.6" hidden="1" x14ac:dyDescent="0.25"/>
    <row r="1088" ht="15.6" hidden="1" x14ac:dyDescent="0.25"/>
    <row r="1089" ht="15.6" hidden="1" x14ac:dyDescent="0.25"/>
    <row r="1090" ht="15.6" hidden="1" x14ac:dyDescent="0.25"/>
    <row r="1091" ht="15.6" hidden="1" x14ac:dyDescent="0.25"/>
    <row r="1092" ht="15.6" hidden="1" x14ac:dyDescent="0.25"/>
    <row r="1093" ht="15.6" hidden="1" x14ac:dyDescent="0.25"/>
    <row r="1094" ht="15.6" hidden="1" x14ac:dyDescent="0.25"/>
    <row r="1095" ht="15.6" hidden="1" x14ac:dyDescent="0.25"/>
    <row r="1096" ht="15.6" hidden="1" x14ac:dyDescent="0.25"/>
    <row r="1097" ht="15.6" hidden="1" x14ac:dyDescent="0.25"/>
    <row r="1098" ht="15.6" hidden="1" x14ac:dyDescent="0.25"/>
    <row r="1099" ht="15.6" hidden="1" x14ac:dyDescent="0.25"/>
    <row r="1100" ht="15.6" hidden="1" x14ac:dyDescent="0.25"/>
    <row r="1101" ht="15.6" hidden="1" x14ac:dyDescent="0.25"/>
    <row r="1102" ht="15.6" hidden="1" x14ac:dyDescent="0.25"/>
    <row r="1103" ht="15.6" hidden="1" x14ac:dyDescent="0.25"/>
    <row r="1104" ht="15.6" hidden="1" x14ac:dyDescent="0.25"/>
    <row r="1105" ht="15.6" hidden="1" x14ac:dyDescent="0.25"/>
    <row r="1106" ht="15.6" hidden="1" x14ac:dyDescent="0.25"/>
    <row r="1107" ht="15.6" hidden="1" x14ac:dyDescent="0.25"/>
    <row r="1108" ht="15.6" hidden="1" x14ac:dyDescent="0.25"/>
    <row r="1109" ht="15.6" hidden="1" x14ac:dyDescent="0.25"/>
    <row r="1110" ht="15.6" hidden="1" x14ac:dyDescent="0.25"/>
    <row r="1111" ht="15.6" hidden="1" x14ac:dyDescent="0.25"/>
    <row r="1112" ht="15.6" hidden="1" x14ac:dyDescent="0.25"/>
    <row r="1113" ht="15.6" hidden="1" x14ac:dyDescent="0.25"/>
    <row r="1114" ht="15.6" hidden="1" x14ac:dyDescent="0.25"/>
    <row r="1115" ht="15.6" hidden="1" x14ac:dyDescent="0.25"/>
    <row r="1116" ht="15.6" hidden="1" x14ac:dyDescent="0.25"/>
    <row r="1117" ht="15.6" hidden="1" x14ac:dyDescent="0.25"/>
    <row r="1118" ht="15.6" hidden="1" x14ac:dyDescent="0.25"/>
    <row r="1119" ht="15.6" hidden="1" x14ac:dyDescent="0.25"/>
    <row r="1120" ht="15.6" hidden="1" x14ac:dyDescent="0.25"/>
    <row r="1121" ht="15.6" hidden="1" x14ac:dyDescent="0.25"/>
    <row r="1122" ht="15.6" hidden="1" x14ac:dyDescent="0.25"/>
    <row r="1123" ht="15.6" hidden="1" x14ac:dyDescent="0.25"/>
    <row r="1124" ht="15.6" hidden="1" x14ac:dyDescent="0.25"/>
    <row r="1125" ht="15.6" hidden="1" x14ac:dyDescent="0.25"/>
    <row r="1126" ht="15.6" hidden="1" x14ac:dyDescent="0.25"/>
    <row r="1127" ht="15.6" hidden="1" x14ac:dyDescent="0.25"/>
    <row r="1128" ht="15.6" hidden="1" x14ac:dyDescent="0.25"/>
    <row r="1129" ht="15.6" hidden="1" x14ac:dyDescent="0.25"/>
    <row r="1130" ht="15.6" hidden="1" x14ac:dyDescent="0.25"/>
    <row r="1131" ht="15.6" hidden="1" x14ac:dyDescent="0.25"/>
    <row r="1132" ht="15.6" hidden="1" x14ac:dyDescent="0.25"/>
    <row r="1133" ht="15.6" hidden="1" x14ac:dyDescent="0.25"/>
    <row r="1134" ht="15.6" hidden="1" x14ac:dyDescent="0.25"/>
    <row r="1135" ht="15.6" hidden="1" x14ac:dyDescent="0.25"/>
    <row r="1136" ht="15.6" hidden="1" x14ac:dyDescent="0.25"/>
    <row r="1137" ht="15.6" hidden="1" x14ac:dyDescent="0.25"/>
    <row r="1138" ht="15.6" hidden="1" x14ac:dyDescent="0.25"/>
    <row r="1139" ht="15.6" hidden="1" x14ac:dyDescent="0.25"/>
    <row r="1140" ht="15.6" hidden="1" x14ac:dyDescent="0.25"/>
    <row r="1141" ht="15.6" hidden="1" x14ac:dyDescent="0.25"/>
    <row r="1142" ht="15.6" hidden="1" x14ac:dyDescent="0.25"/>
    <row r="1143" ht="15.6" hidden="1" x14ac:dyDescent="0.25"/>
    <row r="1144" ht="15.6" hidden="1" x14ac:dyDescent="0.25"/>
    <row r="1145" ht="15.6" hidden="1" x14ac:dyDescent="0.25"/>
    <row r="1146" ht="15.6" hidden="1" x14ac:dyDescent="0.25"/>
    <row r="1147" ht="15.6" hidden="1" x14ac:dyDescent="0.25"/>
    <row r="1148" ht="15.6" hidden="1" x14ac:dyDescent="0.25"/>
    <row r="1149" ht="15.6" hidden="1" x14ac:dyDescent="0.25"/>
    <row r="1150" ht="15.6" hidden="1" x14ac:dyDescent="0.25"/>
    <row r="1151" ht="15.6" hidden="1" x14ac:dyDescent="0.25"/>
    <row r="1152" ht="15.6" hidden="1" x14ac:dyDescent="0.25"/>
    <row r="1153" ht="15.6" hidden="1" x14ac:dyDescent="0.25"/>
    <row r="1154" ht="15.6" hidden="1" x14ac:dyDescent="0.25"/>
    <row r="1155" ht="15.6" hidden="1" x14ac:dyDescent="0.25"/>
    <row r="1156" ht="15.6" hidden="1" x14ac:dyDescent="0.25"/>
    <row r="1157" ht="15.6" hidden="1" x14ac:dyDescent="0.25"/>
    <row r="1158" ht="15.6" hidden="1" x14ac:dyDescent="0.25"/>
    <row r="1159" ht="15.6" hidden="1" x14ac:dyDescent="0.25"/>
    <row r="1160" ht="15.6" hidden="1" x14ac:dyDescent="0.25"/>
    <row r="1161" ht="15.6" hidden="1" x14ac:dyDescent="0.25"/>
    <row r="1162" ht="15.6" hidden="1" x14ac:dyDescent="0.25"/>
    <row r="1163" ht="15.6" hidden="1" x14ac:dyDescent="0.25"/>
    <row r="1164" ht="15.6" hidden="1" x14ac:dyDescent="0.25"/>
    <row r="1165" ht="15.6" hidden="1" x14ac:dyDescent="0.25"/>
    <row r="1166" ht="15.6" hidden="1" x14ac:dyDescent="0.25"/>
    <row r="1167" ht="15.6" hidden="1" x14ac:dyDescent="0.25"/>
    <row r="1168" ht="15.6" hidden="1" x14ac:dyDescent="0.25"/>
    <row r="1169" ht="15.6" hidden="1" x14ac:dyDescent="0.25"/>
    <row r="1170" ht="15.6" hidden="1" x14ac:dyDescent="0.25"/>
    <row r="1171" ht="15.6" hidden="1" x14ac:dyDescent="0.25"/>
    <row r="1172" ht="15.6" hidden="1" x14ac:dyDescent="0.25"/>
    <row r="1173" ht="15.6" hidden="1" x14ac:dyDescent="0.25"/>
    <row r="1174" ht="15.6" hidden="1" x14ac:dyDescent="0.25"/>
    <row r="1175" ht="15.6" hidden="1" x14ac:dyDescent="0.25"/>
    <row r="1176" ht="15.6" hidden="1" x14ac:dyDescent="0.25"/>
    <row r="1177" ht="15.6" hidden="1" x14ac:dyDescent="0.25"/>
    <row r="1178" ht="15.6" hidden="1" x14ac:dyDescent="0.25"/>
    <row r="1179" ht="15.6" hidden="1" x14ac:dyDescent="0.25"/>
    <row r="1180" ht="15.6" hidden="1" x14ac:dyDescent="0.25"/>
    <row r="1181" ht="15.6" hidden="1" x14ac:dyDescent="0.25"/>
    <row r="1182" ht="15.6" hidden="1" x14ac:dyDescent="0.25"/>
    <row r="1183" ht="15.6" hidden="1" x14ac:dyDescent="0.25"/>
    <row r="1184" ht="15.6" hidden="1" x14ac:dyDescent="0.25"/>
    <row r="1185" ht="15.6" hidden="1" x14ac:dyDescent="0.25"/>
    <row r="1186" ht="15.6" hidden="1" x14ac:dyDescent="0.25"/>
    <row r="1187" ht="15.6" hidden="1" x14ac:dyDescent="0.25"/>
    <row r="1188" ht="15.6" hidden="1" x14ac:dyDescent="0.25"/>
    <row r="1189" ht="15.6" hidden="1" x14ac:dyDescent="0.25"/>
    <row r="1190" ht="15.6" hidden="1" x14ac:dyDescent="0.25"/>
    <row r="1191" ht="15.6" hidden="1" x14ac:dyDescent="0.25"/>
    <row r="1192" ht="15.6" hidden="1" x14ac:dyDescent="0.25"/>
    <row r="1193" ht="15.6" hidden="1" x14ac:dyDescent="0.25"/>
    <row r="1194" ht="15.6" hidden="1" x14ac:dyDescent="0.25"/>
    <row r="1195" ht="15.6" hidden="1" x14ac:dyDescent="0.25"/>
    <row r="1196" ht="15.6" hidden="1" x14ac:dyDescent="0.25"/>
    <row r="1197" ht="15.6" hidden="1" x14ac:dyDescent="0.25"/>
    <row r="1198" ht="15.6" hidden="1" x14ac:dyDescent="0.25"/>
    <row r="1199" ht="15.6" hidden="1" x14ac:dyDescent="0.25"/>
    <row r="1200" ht="15.6" hidden="1" x14ac:dyDescent="0.25"/>
    <row r="1201" ht="15.6" hidden="1" x14ac:dyDescent="0.25"/>
    <row r="1202" ht="15.6" hidden="1" x14ac:dyDescent="0.25"/>
    <row r="1203" ht="15.6" hidden="1" x14ac:dyDescent="0.25"/>
    <row r="1204" ht="15.6" hidden="1" x14ac:dyDescent="0.25"/>
  </sheetData>
  <mergeCells count="100">
    <mergeCell ref="A582:A585"/>
    <mergeCell ref="A588:A591"/>
    <mergeCell ref="A594:A597"/>
    <mergeCell ref="A600:A603"/>
    <mergeCell ref="A546:A549"/>
    <mergeCell ref="A552:A555"/>
    <mergeCell ref="A558:A561"/>
    <mergeCell ref="A564:A567"/>
    <mergeCell ref="A570:A573"/>
    <mergeCell ref="A576:A579"/>
    <mergeCell ref="A540:A543"/>
    <mergeCell ref="A474:A477"/>
    <mergeCell ref="A480:A483"/>
    <mergeCell ref="A486:A489"/>
    <mergeCell ref="A492:A495"/>
    <mergeCell ref="A498:A501"/>
    <mergeCell ref="A504:A507"/>
    <mergeCell ref="A510:A513"/>
    <mergeCell ref="A516:A519"/>
    <mergeCell ref="A522:A525"/>
    <mergeCell ref="A528:A531"/>
    <mergeCell ref="A534:A537"/>
    <mergeCell ref="A468:A471"/>
    <mergeCell ref="A402:A405"/>
    <mergeCell ref="A408:A411"/>
    <mergeCell ref="A414:A417"/>
    <mergeCell ref="A420:A423"/>
    <mergeCell ref="A426:A429"/>
    <mergeCell ref="A432:A435"/>
    <mergeCell ref="A438:A441"/>
    <mergeCell ref="A444:A447"/>
    <mergeCell ref="A450:A453"/>
    <mergeCell ref="A456:A459"/>
    <mergeCell ref="A462:A465"/>
    <mergeCell ref="A396:A399"/>
    <mergeCell ref="A330:A333"/>
    <mergeCell ref="A336:A339"/>
    <mergeCell ref="A342:A345"/>
    <mergeCell ref="A348:A351"/>
    <mergeCell ref="A354:A357"/>
    <mergeCell ref="A360:A363"/>
    <mergeCell ref="A366:A369"/>
    <mergeCell ref="A372:A375"/>
    <mergeCell ref="A378:A381"/>
    <mergeCell ref="A384:A387"/>
    <mergeCell ref="A390:A393"/>
    <mergeCell ref="A324:A327"/>
    <mergeCell ref="A258:A261"/>
    <mergeCell ref="A264:A267"/>
    <mergeCell ref="A270:A273"/>
    <mergeCell ref="A276:A279"/>
    <mergeCell ref="A282:A285"/>
    <mergeCell ref="A288:A291"/>
    <mergeCell ref="A294:A297"/>
    <mergeCell ref="A300:A303"/>
    <mergeCell ref="A306:A309"/>
    <mergeCell ref="A312:A315"/>
    <mergeCell ref="A318:A321"/>
    <mergeCell ref="A252:A255"/>
    <mergeCell ref="A186:A189"/>
    <mergeCell ref="A192:A195"/>
    <mergeCell ref="A198:A201"/>
    <mergeCell ref="A204:A207"/>
    <mergeCell ref="A210:A213"/>
    <mergeCell ref="A216:A219"/>
    <mergeCell ref="A222:A225"/>
    <mergeCell ref="A228:A231"/>
    <mergeCell ref="A234:A237"/>
    <mergeCell ref="A240:A243"/>
    <mergeCell ref="A246:A249"/>
    <mergeCell ref="A180:A183"/>
    <mergeCell ref="A114:A117"/>
    <mergeCell ref="A120:A123"/>
    <mergeCell ref="A126:A129"/>
    <mergeCell ref="A132:A135"/>
    <mergeCell ref="A138:A141"/>
    <mergeCell ref="A144:A147"/>
    <mergeCell ref="A150:A153"/>
    <mergeCell ref="A156:A159"/>
    <mergeCell ref="A162:A165"/>
    <mergeCell ref="A168:A171"/>
    <mergeCell ref="A174:A177"/>
    <mergeCell ref="A108:A111"/>
    <mergeCell ref="A42:A45"/>
    <mergeCell ref="A48:A51"/>
    <mergeCell ref="A54:A57"/>
    <mergeCell ref="A60:A63"/>
    <mergeCell ref="A66:A69"/>
    <mergeCell ref="A72:A75"/>
    <mergeCell ref="A78:A81"/>
    <mergeCell ref="A84:A87"/>
    <mergeCell ref="A90:A93"/>
    <mergeCell ref="A96:A99"/>
    <mergeCell ref="A102:A105"/>
    <mergeCell ref="A36:A39"/>
    <mergeCell ref="A6:A9"/>
    <mergeCell ref="A12:A15"/>
    <mergeCell ref="A18:A21"/>
    <mergeCell ref="A24:A27"/>
    <mergeCell ref="A30:A33"/>
  </mergeCells>
  <conditionalFormatting sqref="A6:A9 A12:A15 A18:A21 A24:A27 A30:A33 A36:A39 A42:A45 A48:A51 A54:A57 A60:A63 A66:A69 A72:A75 A78:A81 A84:A87 A90:A93 A96:A99 A102:A105 A108:A111 A114:A117 A120:A123 A126:A129 A132:A135 A138:A141 A144:A147 A150:A153 A156:A159 A162:A165 A168:A171 A174:A177 A180:A183 A186:A189 A192:A195 A198:A201 A204:A207 A210:A213 A216:A219 A222:A225 A228:A231 A234:A237 A240:A243 A246:A249 A252:A255 A258:A261 A264:A267 A270:A273 A276:A279 A282:A285 A288:A291 A294:A297 A300:A303 A306:A309 A312:A315 A318:A321 A324:A327 A330:A333 A336:A339 A342:A345 A348:A351 A354:A357 A360:A363 A366:A369 A372:A375 A378:A381 A384:A387 A390:A393 A396:A399 A402:A405 A408:A411 A414:A417 A420:A423 A426:A429 A432:A435 A438:A441 A444:A447 A450:A453 A456:A459 A462:A465 A468:A471 A474:A477 A480:A483 A486:A489 A492:A495 A498:A501 A504:A507 A510:A513 A516:A519 A522:A525 A528:A531 A534:A537 A540:A543 A546:A549 A552:A555 A558:A561 A564:A567 A570:A573 A576:A579 A582:A585 A588:A591 A594:A597 A600:A603">
    <cfRule type="cellIs" dxfId="11" priority="1" stopIfTrue="1" operator="lessThan">
      <formula>2</formula>
    </cfRule>
    <cfRule type="cellIs" dxfId="10" priority="2" stopIfTrue="1" operator="equal">
      <formula>2</formula>
    </cfRule>
    <cfRule type="cellIs" dxfId="9" priority="3" stopIfTrue="1" operator="greaterThan">
      <formula>2</formula>
    </cfRule>
  </conditionalFormatting>
  <dataValidations count="2">
    <dataValidation type="list" allowBlank="1" showDropDown="1" showInputMessage="1" showErrorMessage="1" errorTitle="¡¡¡¡ATENCIÓN !!!!!" error="Para el correcto funcionamiento, debes poner una &quot;X&quot; en la opción que consideres correcta._x000a_" sqref="B1:B1048576">
      <formula1>"X,x"</formula1>
    </dataValidation>
    <dataValidation allowBlank="1" showDropDown="1" showInputMessage="1" showErrorMessage="1" sqref="E2"/>
  </dataValidations>
  <hyperlinks>
    <hyperlink ref="A1" location="PORTADA!A1" display="◄"/>
  </hyperlink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1204"/>
  <sheetViews>
    <sheetView workbookViewId="0">
      <selection activeCell="C1" sqref="C1:C1048576"/>
    </sheetView>
  </sheetViews>
  <sheetFormatPr baseColWidth="10" defaultColWidth="0" defaultRowHeight="15.6" zeroHeight="1" x14ac:dyDescent="0.25"/>
  <cols>
    <col min="1" max="1" width="3.6640625" style="4" customWidth="1"/>
    <col min="2" max="2" width="3.6640625" style="52" customWidth="1"/>
    <col min="3" max="3" width="121" style="13" customWidth="1"/>
    <col min="4" max="4" width="1.88671875" style="11" customWidth="1"/>
    <col min="5" max="5" width="3.33203125" style="12" customWidth="1"/>
    <col min="6" max="6" width="4.33203125" style="12" customWidth="1"/>
    <col min="7" max="7" width="7.109375" style="30" hidden="1" customWidth="1"/>
    <col min="8" max="8" width="5.88671875" style="30" hidden="1" customWidth="1"/>
    <col min="9" max="9" width="5.88671875" style="31" hidden="1" customWidth="1"/>
    <col min="10" max="10" width="14.88671875" style="56" hidden="1" customWidth="1"/>
    <col min="11" max="24" width="19.88671875" style="15" hidden="1" customWidth="1"/>
    <col min="25" max="29" width="2.88671875" style="15" hidden="1" customWidth="1"/>
    <col min="30" max="33" width="14.6640625" style="4" hidden="1" customWidth="1"/>
    <col min="34" max="16384" width="16.44140625" style="4" hidden="1"/>
  </cols>
  <sheetData>
    <row r="1" spans="1:41" ht="28.8" thickBot="1" x14ac:dyDescent="0.45">
      <c r="A1" s="28" t="s">
        <v>4</v>
      </c>
      <c r="B1" s="46"/>
      <c r="C1" s="180" t="str">
        <f>AO1</f>
        <v xml:space="preserve">Tema 12 - LA POLICÍA MILITAR, UNIDADES </v>
      </c>
      <c r="D1" s="2"/>
      <c r="E1" s="3" t="e">
        <f ca="1">ROUND(Q2/K2*10,2)</f>
        <v>#DIV/0!</v>
      </c>
      <c r="F1" s="3"/>
      <c r="I1" s="35">
        <v>12</v>
      </c>
      <c r="J1" s="55" t="s">
        <v>56</v>
      </c>
      <c r="K1" s="29" t="s">
        <v>6</v>
      </c>
      <c r="L1" s="14" t="s">
        <v>7</v>
      </c>
      <c r="M1" s="14" t="s">
        <v>8</v>
      </c>
      <c r="N1" s="14" t="s">
        <v>38</v>
      </c>
      <c r="O1" s="14" t="s">
        <v>9</v>
      </c>
      <c r="P1" s="14" t="s">
        <v>16</v>
      </c>
      <c r="Q1" s="14" t="s">
        <v>10</v>
      </c>
      <c r="R1" s="14" t="s">
        <v>11</v>
      </c>
      <c r="S1" s="14" t="s">
        <v>24</v>
      </c>
      <c r="T1" s="14" t="s">
        <v>25</v>
      </c>
      <c r="U1" s="14" t="s">
        <v>13</v>
      </c>
      <c r="V1" s="14" t="s">
        <v>12</v>
      </c>
      <c r="W1" s="14" t="s">
        <v>15</v>
      </c>
      <c r="X1" s="14" t="s">
        <v>14</v>
      </c>
      <c r="AD1" s="62" t="s">
        <v>6</v>
      </c>
      <c r="AE1" s="62" t="s">
        <v>7</v>
      </c>
      <c r="AF1" s="62" t="s">
        <v>8</v>
      </c>
      <c r="AG1" s="62" t="s">
        <v>38</v>
      </c>
      <c r="AH1" s="62" t="s">
        <v>9</v>
      </c>
      <c r="AI1" s="62" t="s">
        <v>16</v>
      </c>
      <c r="AJ1" s="62" t="s">
        <v>10</v>
      </c>
      <c r="AK1" s="62" t="s">
        <v>11</v>
      </c>
      <c r="AL1" s="169" t="s">
        <v>99</v>
      </c>
      <c r="AM1" s="170"/>
      <c r="AN1" s="30" t="s">
        <v>57</v>
      </c>
      <c r="AO1" s="34" t="str">
        <f>LOOKUP(I5,DATOS!A:A,DATOS!F:F)</f>
        <v xml:space="preserve">Tema 12 - LA POLICÍA MILITAR, UNIDADES </v>
      </c>
    </row>
    <row r="2" spans="1:41" ht="16.2" thickBot="1" x14ac:dyDescent="0.3">
      <c r="A2" s="5"/>
      <c r="B2" s="47"/>
      <c r="C2" s="6" t="str">
        <f ca="1">IF(CONTROL!I4="A",X2,"")</f>
        <v>Test, compuesto por 0 preguntas</v>
      </c>
      <c r="D2" s="2"/>
      <c r="E2" s="7"/>
      <c r="F2" s="8"/>
      <c r="K2" s="29">
        <f ca="1">COUNTA(H:H)-COUNT(H:H)</f>
        <v>0</v>
      </c>
      <c r="L2" s="14">
        <f ca="1">SUM(L3:L1048576)</f>
        <v>0</v>
      </c>
      <c r="M2" s="14">
        <f ca="1">SUM(M3:M1048576)</f>
        <v>0</v>
      </c>
      <c r="N2" s="14">
        <f ca="1">SUM(N3:N52)</f>
        <v>0</v>
      </c>
      <c r="O2" s="14">
        <f ca="1">L2+M2</f>
        <v>0</v>
      </c>
      <c r="P2" s="14" t="e">
        <f ca="1">+O2/K2</f>
        <v>#DIV/0!</v>
      </c>
      <c r="Q2" s="14">
        <f ca="1">+L2+N2</f>
        <v>0</v>
      </c>
      <c r="R2" s="14" t="e">
        <f ca="1">ROUND(Q2/(L2+M2)*10,2)</f>
        <v>#DIV/0!</v>
      </c>
      <c r="S2" s="14" t="e">
        <f ca="1">ROUND(Q2/K2*10,2)</f>
        <v>#DIV/0!</v>
      </c>
      <c r="T2" s="14" t="e">
        <f ca="1">CONCATENATE("puntual: ", R2,"   Nota final: ", S2)</f>
        <v>#DIV/0!</v>
      </c>
      <c r="U2" s="14" t="e">
        <f ca="1">CONCATENATE("Evolución: ", K2," preguntas, ",L2," aciertos, ",M2," errores, ",Q2," puntos.   Nota ",T2)</f>
        <v>#DIV/0!</v>
      </c>
      <c r="V2" s="14" t="str">
        <f ca="1">CONCATENATE("Test, compuesto por ",K2," preguntas")</f>
        <v>Test, compuesto por 0 preguntas</v>
      </c>
      <c r="W2" s="14" t="str">
        <f ca="1">IF(E2="X",V2,IF(O2&gt;0,U2,V2))</f>
        <v>Test, compuesto por 0 preguntas</v>
      </c>
      <c r="X2" s="14" t="str">
        <f ca="1">IF(CONTROL!I4="A",W2,V2)</f>
        <v>Test, compuesto por 0 preguntas</v>
      </c>
      <c r="AD2" s="15">
        <f ca="1">IF(CONTROL!$I$4="A",K2,0)</f>
        <v>0</v>
      </c>
      <c r="AE2" s="15">
        <f ca="1">IF(CONTROL!$I$4="A",L2,0)</f>
        <v>0</v>
      </c>
      <c r="AF2" s="15">
        <f ca="1">IF(CONTROL!$I$4="A",M2,0)</f>
        <v>0</v>
      </c>
      <c r="AG2" s="15">
        <f ca="1">IF(CONTROL!$I$4="A",N2,0)</f>
        <v>0</v>
      </c>
      <c r="AH2" s="15">
        <f ca="1">IF(CONTROL!$I$4="A",O2,0)</f>
        <v>0</v>
      </c>
      <c r="AI2" s="15" t="e">
        <f ca="1">IF(CONTROL!$I$4="A",P2,0)</f>
        <v>#DIV/0!</v>
      </c>
      <c r="AJ2" s="15">
        <f ca="1">IF(CONTROL!$I$4="A",Q2,0)</f>
        <v>0</v>
      </c>
      <c r="AK2" s="15" t="e">
        <f ca="1">IF(CONTROL!$I$4="A",R2,0)</f>
        <v>#DIV/0!</v>
      </c>
      <c r="AL2" s="15" t="str">
        <f>+AO2</f>
        <v xml:space="preserve">Tema 12 - LA POLICÍA MILITAR, UNIDADES </v>
      </c>
      <c r="AM2" s="15"/>
      <c r="AN2" s="30" t="s">
        <v>68</v>
      </c>
      <c r="AO2" s="34" t="str">
        <f>LOOKUP(I5,DATOS!A:A,DATOS!E:E)</f>
        <v xml:space="preserve">Tema 12 - LA POLICÍA MILITAR, UNIDADES </v>
      </c>
    </row>
    <row r="3" spans="1:41" x14ac:dyDescent="0.25">
      <c r="A3" s="9"/>
      <c r="B3" s="48"/>
      <c r="C3" s="10"/>
      <c r="J3" s="15"/>
    </row>
    <row r="4" spans="1:41" x14ac:dyDescent="0.25">
      <c r="A4" s="9"/>
      <c r="B4" s="48"/>
      <c r="C4" s="10"/>
      <c r="J4" s="15"/>
    </row>
    <row r="5" spans="1:41" x14ac:dyDescent="0.25">
      <c r="A5" s="9"/>
      <c r="B5" s="27"/>
      <c r="C5" s="19" t="str">
        <f ca="1">+CONCATENATE(K5,".- ",G5)</f>
        <v>1.- 0</v>
      </c>
      <c r="D5" s="20"/>
      <c r="E5" s="9"/>
      <c r="F5" s="9"/>
      <c r="G5" s="36">
        <f ca="1">LOOKUP(I5,DATOS!A:A,DATOS!G:G)</f>
        <v>0</v>
      </c>
      <c r="H5" s="36">
        <f ca="1">LOOKUP(I5,DATOS!A:A,DATOS!N:N)</f>
        <v>0</v>
      </c>
      <c r="I5" s="31">
        <f>LOOKUP(I1,DATOS!C:C,DATOS!A:A)</f>
        <v>618</v>
      </c>
      <c r="J5" s="56">
        <f>LOOKUP(I5,DATOS!A:A,DATOS!C:C)</f>
        <v>12</v>
      </c>
      <c r="K5" s="18">
        <v>1</v>
      </c>
      <c r="L5" s="16" t="s">
        <v>31</v>
      </c>
      <c r="M5" s="16" t="s">
        <v>32</v>
      </c>
      <c r="N5" s="16" t="s">
        <v>37</v>
      </c>
      <c r="O5" s="16" t="s">
        <v>33</v>
      </c>
      <c r="P5" s="16" t="s">
        <v>34</v>
      </c>
      <c r="Q5" s="16" t="s">
        <v>35</v>
      </c>
      <c r="R5" s="16" t="str">
        <f ca="1">CONCATENATE("X",H5)</f>
        <v>X0</v>
      </c>
      <c r="S5" s="16" t="s">
        <v>36</v>
      </c>
    </row>
    <row r="6" spans="1:41" x14ac:dyDescent="0.25">
      <c r="A6" s="185">
        <f ca="1">IF($E$2="X",0,IF(K7&gt;2,H5,K7))</f>
        <v>0</v>
      </c>
      <c r="B6" s="25"/>
      <c r="C6" s="21" t="str">
        <f ca="1">+CONCATENATE(I6," ",G6)</f>
        <v>a) 0</v>
      </c>
      <c r="D6" s="22"/>
      <c r="G6" s="34">
        <f ca="1">LOOKUP(I5,DATOS!A:A,DATOS!J:J)</f>
        <v>0</v>
      </c>
      <c r="I6" s="31" t="s">
        <v>53</v>
      </c>
      <c r="K6" s="16" t="s">
        <v>5</v>
      </c>
      <c r="L6" s="16">
        <f ca="1">IF(M6&gt;0,0,P6)</f>
        <v>0</v>
      </c>
      <c r="M6" s="16">
        <f ca="1">IF(P7&gt;0,1,0)</f>
        <v>0</v>
      </c>
      <c r="N6" s="16">
        <f ca="1">IF(M6=1,-1/COUNTA(Q6:Q9),0)</f>
        <v>0</v>
      </c>
      <c r="O6" s="16">
        <f>COUNTA(B6:B9)</f>
        <v>0</v>
      </c>
      <c r="P6" s="16">
        <f ca="1">COUNTIF(R6:R9,R5)</f>
        <v>0</v>
      </c>
      <c r="Q6" s="17" t="s">
        <v>0</v>
      </c>
      <c r="R6" s="16" t="str">
        <f>CONCATENATE(B6,Q6)</f>
        <v>A</v>
      </c>
      <c r="S6" s="16">
        <f ca="1">IF(P6&gt;0,P6+O6,O6*3)</f>
        <v>0</v>
      </c>
    </row>
    <row r="7" spans="1:41" x14ac:dyDescent="0.25">
      <c r="A7" s="185"/>
      <c r="B7" s="25"/>
      <c r="C7" s="21" t="str">
        <f ca="1">+CONCATENATE(I7," ",G7)</f>
        <v>b) 0</v>
      </c>
      <c r="D7" s="22"/>
      <c r="G7" s="34">
        <f ca="1">LOOKUP(I5,DATOS!A:A,DATOS!K:K)</f>
        <v>0</v>
      </c>
      <c r="I7" s="31" t="s">
        <v>52</v>
      </c>
      <c r="K7" s="16">
        <f ca="1">S6</f>
        <v>0</v>
      </c>
      <c r="L7" s="16"/>
      <c r="M7" s="16"/>
      <c r="N7" s="16"/>
      <c r="O7" s="16"/>
      <c r="P7" s="16">
        <f ca="1">O6-P6</f>
        <v>0</v>
      </c>
      <c r="Q7" s="17" t="s">
        <v>1</v>
      </c>
      <c r="R7" s="16" t="str">
        <f>CONCATENATE(B7,Q7)</f>
        <v>B</v>
      </c>
      <c r="S7" s="16"/>
    </row>
    <row r="8" spans="1:41" x14ac:dyDescent="0.25">
      <c r="A8" s="185"/>
      <c r="B8" s="25"/>
      <c r="C8" s="21" t="str">
        <f ca="1">+CONCATENATE(I8," ",G8)</f>
        <v>c) 0</v>
      </c>
      <c r="D8" s="22"/>
      <c r="G8" s="34">
        <f ca="1">LOOKUP(I5,DATOS!A:A,DATOS!L:L)</f>
        <v>0</v>
      </c>
      <c r="I8" s="31" t="s">
        <v>51</v>
      </c>
      <c r="K8" s="16"/>
      <c r="L8" s="16"/>
      <c r="M8" s="16"/>
      <c r="N8" s="16"/>
      <c r="O8" s="16"/>
      <c r="P8" s="16"/>
      <c r="Q8" s="17" t="s">
        <v>2</v>
      </c>
      <c r="R8" s="16" t="str">
        <f>CONCATENATE(B8,Q8)</f>
        <v>C</v>
      </c>
      <c r="S8" s="16"/>
    </row>
    <row r="9" spans="1:41" x14ac:dyDescent="0.25">
      <c r="A9" s="185"/>
      <c r="B9" s="25"/>
      <c r="C9" s="21" t="str">
        <f ca="1">+CONCATENATE(I9," ",G9)</f>
        <v>d) 0</v>
      </c>
      <c r="D9" s="22"/>
      <c r="G9" s="34">
        <f ca="1">LOOKUP(I5,DATOS!A:A,DATOS!M:M)</f>
        <v>0</v>
      </c>
      <c r="I9" s="31" t="s">
        <v>43</v>
      </c>
      <c r="K9" s="16"/>
      <c r="L9" s="16"/>
      <c r="M9" s="16"/>
      <c r="N9" s="16"/>
      <c r="O9" s="16"/>
      <c r="P9" s="16"/>
      <c r="Q9" s="17" t="s">
        <v>3</v>
      </c>
      <c r="R9" s="16" t="str">
        <f>CONCATENATE(B9,Q9)</f>
        <v>D</v>
      </c>
      <c r="S9" s="16"/>
    </row>
    <row r="10" spans="1:41" x14ac:dyDescent="0.25">
      <c r="A10" s="9"/>
      <c r="B10" s="26"/>
      <c r="C10" s="23"/>
      <c r="D10" s="24"/>
      <c r="J10" s="15"/>
    </row>
    <row r="11" spans="1:41" ht="31.2" x14ac:dyDescent="0.25">
      <c r="A11" s="9"/>
      <c r="B11" s="27"/>
      <c r="C11" s="19" t="str">
        <f ca="1">+CONCATENATE(K11,".- ",G11)</f>
        <v>2.- 0</v>
      </c>
      <c r="D11" s="20"/>
      <c r="E11" s="9"/>
      <c r="F11" s="9"/>
      <c r="G11" s="36">
        <f ca="1">IF(J12="FIN","",LOOKUP(I11,DATOS!A:A,DATOS!G:G))</f>
        <v>0</v>
      </c>
      <c r="H11" s="36">
        <f ca="1">IF(J12="FIN",0,LOOKUP(I11,DATOS!A:A,DATOS!N:N))</f>
        <v>0</v>
      </c>
      <c r="I11" s="31">
        <f>+I5+1</f>
        <v>619</v>
      </c>
      <c r="J11" s="56">
        <f>IF(LOOKUP(I11,DATOS!A:A,DATOS!C:C)=0,J5,(LOOKUP(I11,DATOS!A:A,DATOS!C:C)))</f>
        <v>12</v>
      </c>
      <c r="K11" s="18">
        <f>+K5+1</f>
        <v>2</v>
      </c>
      <c r="L11" s="16" t="s">
        <v>31</v>
      </c>
      <c r="M11" s="16" t="s">
        <v>32</v>
      </c>
      <c r="N11" s="16" t="s">
        <v>37</v>
      </c>
      <c r="O11" s="16" t="s">
        <v>33</v>
      </c>
      <c r="P11" s="16" t="s">
        <v>34</v>
      </c>
      <c r="Q11" s="16" t="s">
        <v>35</v>
      </c>
      <c r="R11" s="16" t="str">
        <f ca="1">CONCATENATE("X",H11)</f>
        <v>X0</v>
      </c>
      <c r="S11" s="16" t="s">
        <v>36</v>
      </c>
    </row>
    <row r="12" spans="1:41" x14ac:dyDescent="0.25">
      <c r="A12" s="185">
        <f ca="1">IF($E$2="X",0,IF(K13&gt;2,H11,K13))</f>
        <v>0</v>
      </c>
      <c r="B12" s="25"/>
      <c r="C12" s="21" t="str">
        <f ca="1">+CONCATENATE(I12," ",G12)</f>
        <v>a) 0</v>
      </c>
      <c r="D12" s="22"/>
      <c r="G12" s="34">
        <f ca="1">IF(J12="FIN","",LOOKUP(I11,DATOS!A:A,DATOS!J:J))</f>
        <v>0</v>
      </c>
      <c r="I12" s="31" t="s">
        <v>53</v>
      </c>
      <c r="J12" s="37" t="str">
        <f>IF(J6="FIN","FIN",IF(J11=J5,"","FIN"))</f>
        <v/>
      </c>
      <c r="K12" s="16" t="s">
        <v>5</v>
      </c>
      <c r="L12" s="16">
        <f ca="1">IF(M12&gt;0,0,P12)</f>
        <v>0</v>
      </c>
      <c r="M12" s="16">
        <f ca="1">IF(P13&gt;0,1,0)</f>
        <v>0</v>
      </c>
      <c r="N12" s="16">
        <f ca="1">IF(M12=1,-1/COUNTA(Q12:Q15),0)</f>
        <v>0</v>
      </c>
      <c r="O12" s="16">
        <f>COUNTA(B12:B15)</f>
        <v>0</v>
      </c>
      <c r="P12" s="16">
        <f ca="1">COUNTIF(R12:R15,R11)</f>
        <v>0</v>
      </c>
      <c r="Q12" s="17" t="s">
        <v>0</v>
      </c>
      <c r="R12" s="16" t="str">
        <f>CONCATENATE(B12,Q12)</f>
        <v>A</v>
      </c>
      <c r="S12" s="16">
        <f ca="1">IF(P12&gt;0,P12+O12,O12*3)</f>
        <v>0</v>
      </c>
    </row>
    <row r="13" spans="1:41" x14ac:dyDescent="0.25">
      <c r="A13" s="185"/>
      <c r="B13" s="25"/>
      <c r="C13" s="21" t="str">
        <f ca="1">+CONCATENATE(I13," ",G13)</f>
        <v>b) 0</v>
      </c>
      <c r="D13" s="22"/>
      <c r="G13" s="34">
        <f ca="1">IF(J12="FIN","",LOOKUP(I11,DATOS!A:A,DATOS!K:K))</f>
        <v>0</v>
      </c>
      <c r="I13" s="31" t="s">
        <v>52</v>
      </c>
      <c r="K13" s="16">
        <f ca="1">S12</f>
        <v>0</v>
      </c>
      <c r="L13" s="16"/>
      <c r="M13" s="16"/>
      <c r="N13" s="16"/>
      <c r="O13" s="16"/>
      <c r="P13" s="16">
        <f ca="1">O12-P12</f>
        <v>0</v>
      </c>
      <c r="Q13" s="17" t="s">
        <v>1</v>
      </c>
      <c r="R13" s="16" t="str">
        <f>CONCATENATE(B13,Q13)</f>
        <v>B</v>
      </c>
      <c r="S13" s="16"/>
    </row>
    <row r="14" spans="1:41" x14ac:dyDescent="0.25">
      <c r="A14" s="185"/>
      <c r="B14" s="25"/>
      <c r="C14" s="21" t="str">
        <f ca="1">+CONCATENATE(I14," ",G14)</f>
        <v>c) 0</v>
      </c>
      <c r="D14" s="22"/>
      <c r="G14" s="34">
        <f ca="1">IF(J12="FIN","",LOOKUP(I11,DATOS!A:A,DATOS!L:L))</f>
        <v>0</v>
      </c>
      <c r="I14" s="31" t="s">
        <v>51</v>
      </c>
      <c r="K14" s="16"/>
      <c r="L14" s="16"/>
      <c r="M14" s="16"/>
      <c r="N14" s="16"/>
      <c r="O14" s="16"/>
      <c r="P14" s="16"/>
      <c r="Q14" s="17" t="s">
        <v>2</v>
      </c>
      <c r="R14" s="16" t="str">
        <f>CONCATENATE(B14,Q14)</f>
        <v>C</v>
      </c>
      <c r="S14" s="16"/>
    </row>
    <row r="15" spans="1:41" x14ac:dyDescent="0.25">
      <c r="A15" s="185"/>
      <c r="B15" s="25"/>
      <c r="C15" s="21" t="str">
        <f ca="1">+CONCATENATE(I15," ",G15)</f>
        <v>d) 0</v>
      </c>
      <c r="D15" s="22"/>
      <c r="G15" s="34">
        <f ca="1">IF(J12="FIN","",LOOKUP(I11,DATOS!A:A,DATOS!M:M))</f>
        <v>0</v>
      </c>
      <c r="I15" s="31" t="s">
        <v>43</v>
      </c>
      <c r="K15" s="16"/>
      <c r="L15" s="16"/>
      <c r="M15" s="16"/>
      <c r="N15" s="16"/>
      <c r="O15" s="16"/>
      <c r="P15" s="16"/>
      <c r="Q15" s="17" t="s">
        <v>3</v>
      </c>
      <c r="R15" s="16" t="str">
        <f>CONCATENATE(B15,Q15)</f>
        <v>D</v>
      </c>
      <c r="S15" s="16"/>
    </row>
    <row r="16" spans="1:41" x14ac:dyDescent="0.25">
      <c r="A16" s="9"/>
      <c r="B16" s="26"/>
      <c r="C16" s="23"/>
      <c r="D16" s="24"/>
      <c r="J16" s="15"/>
    </row>
    <row r="17" spans="1:19" ht="31.2" x14ac:dyDescent="0.25">
      <c r="A17" s="9"/>
      <c r="B17" s="27"/>
      <c r="C17" s="19" t="str">
        <f ca="1">+CONCATENATE(K17,".- ",G17)</f>
        <v>3.- 0</v>
      </c>
      <c r="D17" s="20"/>
      <c r="E17" s="9"/>
      <c r="F17" s="9"/>
      <c r="G17" s="36">
        <f ca="1">IF(J18="FIN","",LOOKUP(I17,DATOS!A:A,DATOS!G:G))</f>
        <v>0</v>
      </c>
      <c r="H17" s="36">
        <f ca="1">IF(J18="FIN",0,LOOKUP(I17,DATOS!A:A,DATOS!N:N))</f>
        <v>0</v>
      </c>
      <c r="I17" s="31">
        <f>+I11+1</f>
        <v>620</v>
      </c>
      <c r="J17" s="56">
        <f>IF(LOOKUP(I17,DATOS!A:A,DATOS!C:C)=0,J11,(LOOKUP(I17,DATOS!A:A,DATOS!C:C)))</f>
        <v>12</v>
      </c>
      <c r="K17" s="18">
        <f>+K11+1</f>
        <v>3</v>
      </c>
      <c r="L17" s="16" t="s">
        <v>31</v>
      </c>
      <c r="M17" s="16" t="s">
        <v>32</v>
      </c>
      <c r="N17" s="16" t="s">
        <v>37</v>
      </c>
      <c r="O17" s="16" t="s">
        <v>33</v>
      </c>
      <c r="P17" s="16" t="s">
        <v>34</v>
      </c>
      <c r="Q17" s="16" t="s">
        <v>35</v>
      </c>
      <c r="R17" s="16" t="str">
        <f ca="1">CONCATENATE("X",H17)</f>
        <v>X0</v>
      </c>
      <c r="S17" s="16" t="s">
        <v>36</v>
      </c>
    </row>
    <row r="18" spans="1:19" x14ac:dyDescent="0.25">
      <c r="A18" s="185">
        <f ca="1">IF($E$2="X",0,IF(K19&gt;2,H17,K19))</f>
        <v>0</v>
      </c>
      <c r="B18" s="25"/>
      <c r="C18" s="21" t="str">
        <f ca="1">+CONCATENATE(I18," ",G18)</f>
        <v>a) 0</v>
      </c>
      <c r="D18" s="22"/>
      <c r="G18" s="34">
        <f ca="1">IF(J18="FIN","",LOOKUP(I17,DATOS!A:A,DATOS!J:J))</f>
        <v>0</v>
      </c>
      <c r="I18" s="31" t="s">
        <v>53</v>
      </c>
      <c r="J18" s="37" t="str">
        <f>IF(J12="FIN","FIN",IF(J17=J11,"","FIN"))</f>
        <v/>
      </c>
      <c r="K18" s="16" t="s">
        <v>5</v>
      </c>
      <c r="L18" s="16">
        <f ca="1">IF(M18&gt;0,0,P18)</f>
        <v>0</v>
      </c>
      <c r="M18" s="16">
        <f ca="1">IF(P19&gt;0,1,0)</f>
        <v>0</v>
      </c>
      <c r="N18" s="16">
        <f ca="1">IF(M18=1,-1/COUNTA(Q18:Q21),0)</f>
        <v>0</v>
      </c>
      <c r="O18" s="16">
        <f>COUNTA(B18:B21)</f>
        <v>0</v>
      </c>
      <c r="P18" s="16">
        <f ca="1">COUNTIF(R18:R21,R17)</f>
        <v>0</v>
      </c>
      <c r="Q18" s="17" t="s">
        <v>0</v>
      </c>
      <c r="R18" s="16" t="str">
        <f>CONCATENATE(B18,Q18)</f>
        <v>A</v>
      </c>
      <c r="S18" s="16">
        <f ca="1">IF(P18&gt;0,P18+O18,O18*3)</f>
        <v>0</v>
      </c>
    </row>
    <row r="19" spans="1:19" x14ac:dyDescent="0.25">
      <c r="A19" s="185"/>
      <c r="B19" s="25"/>
      <c r="C19" s="21" t="str">
        <f ca="1">+CONCATENATE(I19," ",G19)</f>
        <v>b) 0</v>
      </c>
      <c r="D19" s="22"/>
      <c r="G19" s="34">
        <f ca="1">IF(J18="FIN","",LOOKUP(I17,DATOS!A:A,DATOS!K:K))</f>
        <v>0</v>
      </c>
      <c r="I19" s="31" t="s">
        <v>52</v>
      </c>
      <c r="K19" s="16">
        <f ca="1">S18</f>
        <v>0</v>
      </c>
      <c r="L19" s="16"/>
      <c r="M19" s="16"/>
      <c r="N19" s="16"/>
      <c r="O19" s="16"/>
      <c r="P19" s="16">
        <f ca="1">O18-P18</f>
        <v>0</v>
      </c>
      <c r="Q19" s="17" t="s">
        <v>1</v>
      </c>
      <c r="R19" s="16" t="str">
        <f>CONCATENATE(B19,Q19)</f>
        <v>B</v>
      </c>
      <c r="S19" s="16"/>
    </row>
    <row r="20" spans="1:19" x14ac:dyDescent="0.25">
      <c r="A20" s="185"/>
      <c r="B20" s="25"/>
      <c r="C20" s="21" t="str">
        <f ca="1">+CONCATENATE(I20," ",G20)</f>
        <v>c) 0</v>
      </c>
      <c r="D20" s="22"/>
      <c r="G20" s="34">
        <f ca="1">IF(J18="FIN","",LOOKUP(I17,DATOS!A:A,DATOS!L:L))</f>
        <v>0</v>
      </c>
      <c r="I20" s="31" t="s">
        <v>51</v>
      </c>
      <c r="K20" s="16"/>
      <c r="L20" s="16"/>
      <c r="M20" s="16"/>
      <c r="N20" s="16"/>
      <c r="O20" s="16"/>
      <c r="P20" s="16"/>
      <c r="Q20" s="17" t="s">
        <v>2</v>
      </c>
      <c r="R20" s="16" t="str">
        <f>CONCATENATE(B20,Q20)</f>
        <v>C</v>
      </c>
      <c r="S20" s="16"/>
    </row>
    <row r="21" spans="1:19" x14ac:dyDescent="0.25">
      <c r="A21" s="185"/>
      <c r="B21" s="25"/>
      <c r="C21" s="21" t="str">
        <f ca="1">+CONCATENATE(I21," ",G21)</f>
        <v>d) 0</v>
      </c>
      <c r="D21" s="22"/>
      <c r="G21" s="34">
        <f ca="1">IF(J18="FIN","",LOOKUP(I17,DATOS!A:A,DATOS!M:M))</f>
        <v>0</v>
      </c>
      <c r="I21" s="31" t="s">
        <v>43</v>
      </c>
      <c r="K21" s="16"/>
      <c r="L21" s="16"/>
      <c r="M21" s="16"/>
      <c r="N21" s="16"/>
      <c r="O21" s="16"/>
      <c r="P21" s="16"/>
      <c r="Q21" s="17" t="s">
        <v>3</v>
      </c>
      <c r="R21" s="16" t="str">
        <f>CONCATENATE(B21,Q21)</f>
        <v>D</v>
      </c>
      <c r="S21" s="16"/>
    </row>
    <row r="22" spans="1:19" x14ac:dyDescent="0.25">
      <c r="A22" s="9"/>
      <c r="B22" s="26"/>
      <c r="C22" s="23"/>
      <c r="D22" s="24"/>
      <c r="J22" s="15"/>
    </row>
    <row r="23" spans="1:19" x14ac:dyDescent="0.25">
      <c r="A23" s="9"/>
      <c r="B23" s="27"/>
      <c r="C23" s="19" t="str">
        <f ca="1">+CONCATENATE(K23,".- ",G23)</f>
        <v>4.- 0</v>
      </c>
      <c r="D23" s="20"/>
      <c r="E23" s="9"/>
      <c r="F23" s="9"/>
      <c r="G23" s="36">
        <f ca="1">IF(J24="FIN","",LOOKUP(I23,DATOS!A:A,DATOS!G:G))</f>
        <v>0</v>
      </c>
      <c r="H23" s="36">
        <f ca="1">IF(J24="FIN",0,LOOKUP(I23,DATOS!A:A,DATOS!N:N))</f>
        <v>0</v>
      </c>
      <c r="I23" s="31">
        <f>+I17+1</f>
        <v>621</v>
      </c>
      <c r="J23" s="56">
        <f>IF(LOOKUP(I23,DATOS!A:A,DATOS!C:C)=0,J17,(LOOKUP(I23,DATOS!A:A,DATOS!C:C)))</f>
        <v>12</v>
      </c>
      <c r="K23" s="18">
        <f>+K17+1</f>
        <v>4</v>
      </c>
      <c r="L23" s="16" t="s">
        <v>31</v>
      </c>
      <c r="M23" s="16" t="s">
        <v>32</v>
      </c>
      <c r="N23" s="16" t="s">
        <v>37</v>
      </c>
      <c r="O23" s="16" t="s">
        <v>33</v>
      </c>
      <c r="P23" s="16" t="s">
        <v>34</v>
      </c>
      <c r="Q23" s="16" t="s">
        <v>35</v>
      </c>
      <c r="R23" s="16" t="str">
        <f ca="1">CONCATENATE("X",H23)</f>
        <v>X0</v>
      </c>
      <c r="S23" s="16" t="s">
        <v>36</v>
      </c>
    </row>
    <row r="24" spans="1:19" x14ac:dyDescent="0.25">
      <c r="A24" s="185">
        <f ca="1">IF($E$2="X",0,IF(K25&gt;2,H23,K25))</f>
        <v>0</v>
      </c>
      <c r="B24" s="25"/>
      <c r="C24" s="21" t="str">
        <f ca="1">+CONCATENATE(I24," ",G24)</f>
        <v>a) 0</v>
      </c>
      <c r="D24" s="22"/>
      <c r="G24" s="34">
        <f ca="1">IF(J24="FIN","",LOOKUP(I23,DATOS!A:A,DATOS!J:J))</f>
        <v>0</v>
      </c>
      <c r="I24" s="31" t="s">
        <v>53</v>
      </c>
      <c r="J24" s="37" t="str">
        <f>IF(J18="FIN","FIN",IF(J23=J17,"","FIN"))</f>
        <v/>
      </c>
      <c r="K24" s="16" t="s">
        <v>5</v>
      </c>
      <c r="L24" s="16">
        <f ca="1">IF(M24&gt;0,0,P24)</f>
        <v>0</v>
      </c>
      <c r="M24" s="16">
        <f ca="1">IF(P25&gt;0,1,0)</f>
        <v>0</v>
      </c>
      <c r="N24" s="16">
        <f ca="1">IF(M24=1,-1/COUNTA(Q24:Q27),0)</f>
        <v>0</v>
      </c>
      <c r="O24" s="16">
        <f>COUNTA(B24:B27)</f>
        <v>0</v>
      </c>
      <c r="P24" s="16">
        <f ca="1">COUNTIF(R24:R27,R23)</f>
        <v>0</v>
      </c>
      <c r="Q24" s="17" t="s">
        <v>0</v>
      </c>
      <c r="R24" s="16" t="str">
        <f>CONCATENATE(B24,Q24)</f>
        <v>A</v>
      </c>
      <c r="S24" s="16">
        <f ca="1">IF(P24&gt;0,P24+O24,O24*3)</f>
        <v>0</v>
      </c>
    </row>
    <row r="25" spans="1:19" x14ac:dyDescent="0.25">
      <c r="A25" s="185"/>
      <c r="B25" s="25"/>
      <c r="C25" s="21" t="str">
        <f ca="1">+CONCATENATE(I25," ",G25)</f>
        <v>b) 0</v>
      </c>
      <c r="D25" s="22"/>
      <c r="G25" s="34">
        <f ca="1">IF(J24="FIN","",LOOKUP(I23,DATOS!A:A,DATOS!K:K))</f>
        <v>0</v>
      </c>
      <c r="I25" s="31" t="s">
        <v>52</v>
      </c>
      <c r="K25" s="16">
        <f ca="1">S24</f>
        <v>0</v>
      </c>
      <c r="L25" s="16"/>
      <c r="M25" s="16"/>
      <c r="N25" s="16"/>
      <c r="O25" s="16"/>
      <c r="P25" s="16">
        <f ca="1">O24-P24</f>
        <v>0</v>
      </c>
      <c r="Q25" s="17" t="s">
        <v>1</v>
      </c>
      <c r="R25" s="16" t="str">
        <f>CONCATENATE(B25,Q25)</f>
        <v>B</v>
      </c>
      <c r="S25" s="16"/>
    </row>
    <row r="26" spans="1:19" x14ac:dyDescent="0.25">
      <c r="A26" s="185"/>
      <c r="B26" s="25"/>
      <c r="C26" s="21" t="str">
        <f ca="1">+CONCATENATE(I26," ",G26)</f>
        <v>c) 0</v>
      </c>
      <c r="D26" s="22"/>
      <c r="G26" s="34">
        <f ca="1">IF(J24="FIN","",LOOKUP(I23,DATOS!A:A,DATOS!L:L))</f>
        <v>0</v>
      </c>
      <c r="I26" s="31" t="s">
        <v>51</v>
      </c>
      <c r="K26" s="16"/>
      <c r="L26" s="16"/>
      <c r="M26" s="16"/>
      <c r="N26" s="16"/>
      <c r="O26" s="16"/>
      <c r="P26" s="16"/>
      <c r="Q26" s="17" t="s">
        <v>2</v>
      </c>
      <c r="R26" s="16" t="str">
        <f>CONCATENATE(B26,Q26)</f>
        <v>C</v>
      </c>
      <c r="S26" s="16"/>
    </row>
    <row r="27" spans="1:19" x14ac:dyDescent="0.25">
      <c r="A27" s="185"/>
      <c r="B27" s="25"/>
      <c r="C27" s="21" t="str">
        <f ca="1">+CONCATENATE(I27," ",G27)</f>
        <v>d) 0</v>
      </c>
      <c r="D27" s="22"/>
      <c r="G27" s="34">
        <f ca="1">IF(J24="FIN","",LOOKUP(I23,DATOS!A:A,DATOS!M:M))</f>
        <v>0</v>
      </c>
      <c r="I27" s="31" t="s">
        <v>43</v>
      </c>
      <c r="K27" s="16"/>
      <c r="L27" s="16"/>
      <c r="M27" s="16"/>
      <c r="N27" s="16"/>
      <c r="O27" s="16"/>
      <c r="P27" s="16"/>
      <c r="Q27" s="17" t="s">
        <v>3</v>
      </c>
      <c r="R27" s="16" t="str">
        <f>CONCATENATE(B27,Q27)</f>
        <v>D</v>
      </c>
      <c r="S27" s="16"/>
    </row>
    <row r="28" spans="1:19" x14ac:dyDescent="0.25">
      <c r="A28" s="9"/>
      <c r="B28" s="26"/>
      <c r="C28" s="23"/>
      <c r="D28" s="24"/>
      <c r="J28" s="15"/>
    </row>
    <row r="29" spans="1:19" x14ac:dyDescent="0.25">
      <c r="A29" s="9"/>
      <c r="B29" s="27"/>
      <c r="C29" s="19" t="str">
        <f ca="1">+CONCATENATE(K29,".- ",G29)</f>
        <v>5.- 0</v>
      </c>
      <c r="D29" s="20"/>
      <c r="E29" s="9"/>
      <c r="F29" s="9"/>
      <c r="G29" s="36">
        <f ca="1">IF(J30="FIN","",LOOKUP(I29,DATOS!A:A,DATOS!G:G))</f>
        <v>0</v>
      </c>
      <c r="H29" s="36">
        <f ca="1">IF(J30="FIN",0,LOOKUP(I29,DATOS!A:A,DATOS!N:N))</f>
        <v>0</v>
      </c>
      <c r="I29" s="31">
        <f>+I23+1</f>
        <v>622</v>
      </c>
      <c r="J29" s="56">
        <f>IF(LOOKUP(I29,DATOS!A:A,DATOS!C:C)=0,J23,(LOOKUP(I29,DATOS!A:A,DATOS!C:C)))</f>
        <v>12</v>
      </c>
      <c r="K29" s="18">
        <f>+K23+1</f>
        <v>5</v>
      </c>
      <c r="L29" s="16" t="s">
        <v>31</v>
      </c>
      <c r="M29" s="16" t="s">
        <v>32</v>
      </c>
      <c r="N29" s="16" t="s">
        <v>37</v>
      </c>
      <c r="O29" s="16" t="s">
        <v>33</v>
      </c>
      <c r="P29" s="16" t="s">
        <v>34</v>
      </c>
      <c r="Q29" s="16" t="s">
        <v>35</v>
      </c>
      <c r="R29" s="16" t="str">
        <f ca="1">CONCATENATE("X",H29)</f>
        <v>X0</v>
      </c>
      <c r="S29" s="16" t="s">
        <v>36</v>
      </c>
    </row>
    <row r="30" spans="1:19" x14ac:dyDescent="0.25">
      <c r="A30" s="185">
        <f ca="1">IF($E$2="X",0,IF(K31&gt;2,H29,K31))</f>
        <v>0</v>
      </c>
      <c r="B30" s="25"/>
      <c r="C30" s="21" t="str">
        <f ca="1">+CONCATENATE(I30," ",G30)</f>
        <v>a) 0</v>
      </c>
      <c r="D30" s="22"/>
      <c r="G30" s="34">
        <f ca="1">IF(J30="FIN","",LOOKUP(I29,DATOS!A:A,DATOS!J:J))</f>
        <v>0</v>
      </c>
      <c r="I30" s="31" t="s">
        <v>53</v>
      </c>
      <c r="J30" s="37" t="str">
        <f>IF(J24="FIN","FIN",IF(J29=J23,"","FIN"))</f>
        <v/>
      </c>
      <c r="K30" s="16" t="s">
        <v>5</v>
      </c>
      <c r="L30" s="16">
        <f ca="1">IF(M30&gt;0,0,P30)</f>
        <v>0</v>
      </c>
      <c r="M30" s="16">
        <f ca="1">IF(P31&gt;0,1,0)</f>
        <v>0</v>
      </c>
      <c r="N30" s="16">
        <f ca="1">IF(M30=1,-1/COUNTA(Q30:Q33),0)</f>
        <v>0</v>
      </c>
      <c r="O30" s="16">
        <f>COUNTA(B30:B33)</f>
        <v>0</v>
      </c>
      <c r="P30" s="16">
        <f ca="1">COUNTIF(R30:R33,R29)</f>
        <v>0</v>
      </c>
      <c r="Q30" s="17" t="s">
        <v>0</v>
      </c>
      <c r="R30" s="16" t="str">
        <f>CONCATENATE(B30,Q30)</f>
        <v>A</v>
      </c>
      <c r="S30" s="16">
        <f ca="1">IF(P30&gt;0,P30+O30,O30*3)</f>
        <v>0</v>
      </c>
    </row>
    <row r="31" spans="1:19" x14ac:dyDescent="0.25">
      <c r="A31" s="185"/>
      <c r="B31" s="25"/>
      <c r="C31" s="21" t="str">
        <f ca="1">+CONCATENATE(I31," ",G31)</f>
        <v>b) 0</v>
      </c>
      <c r="D31" s="22"/>
      <c r="G31" s="34">
        <f ca="1">IF(J30="FIN","",LOOKUP(I29,DATOS!A:A,DATOS!K:K))</f>
        <v>0</v>
      </c>
      <c r="I31" s="31" t="s">
        <v>52</v>
      </c>
      <c r="K31" s="16">
        <f ca="1">S30</f>
        <v>0</v>
      </c>
      <c r="L31" s="16"/>
      <c r="M31" s="16"/>
      <c r="N31" s="16"/>
      <c r="O31" s="16"/>
      <c r="P31" s="16">
        <f ca="1">O30-P30</f>
        <v>0</v>
      </c>
      <c r="Q31" s="17" t="s">
        <v>1</v>
      </c>
      <c r="R31" s="16" t="str">
        <f>CONCATENATE(B31,Q31)</f>
        <v>B</v>
      </c>
      <c r="S31" s="16"/>
    </row>
    <row r="32" spans="1:19" x14ac:dyDescent="0.25">
      <c r="A32" s="185"/>
      <c r="B32" s="25"/>
      <c r="C32" s="21" t="str">
        <f ca="1">+CONCATENATE(I32," ",G32)</f>
        <v>c) 0</v>
      </c>
      <c r="D32" s="22"/>
      <c r="G32" s="34">
        <f ca="1">IF(J30="FIN","",LOOKUP(I29,DATOS!A:A,DATOS!L:L))</f>
        <v>0</v>
      </c>
      <c r="I32" s="31" t="s">
        <v>51</v>
      </c>
      <c r="K32" s="16"/>
      <c r="L32" s="16"/>
      <c r="M32" s="16"/>
      <c r="N32" s="16"/>
      <c r="O32" s="16"/>
      <c r="P32" s="16"/>
      <c r="Q32" s="17" t="s">
        <v>2</v>
      </c>
      <c r="R32" s="16" t="str">
        <f>CONCATENATE(B32,Q32)</f>
        <v>C</v>
      </c>
      <c r="S32" s="16"/>
    </row>
    <row r="33" spans="1:19" x14ac:dyDescent="0.25">
      <c r="A33" s="185"/>
      <c r="B33" s="25"/>
      <c r="C33" s="21" t="str">
        <f ca="1">+CONCATENATE(I33," ",G33)</f>
        <v>d) 0</v>
      </c>
      <c r="D33" s="22"/>
      <c r="G33" s="34">
        <f ca="1">IF(J30="FIN","",LOOKUP(I29,DATOS!A:A,DATOS!M:M))</f>
        <v>0</v>
      </c>
      <c r="I33" s="31" t="s">
        <v>43</v>
      </c>
      <c r="K33" s="16"/>
      <c r="L33" s="16"/>
      <c r="M33" s="16"/>
      <c r="N33" s="16"/>
      <c r="O33" s="16"/>
      <c r="P33" s="16"/>
      <c r="Q33" s="17" t="s">
        <v>3</v>
      </c>
      <c r="R33" s="16" t="str">
        <f>CONCATENATE(B33,Q33)</f>
        <v>D</v>
      </c>
      <c r="S33" s="16"/>
    </row>
    <row r="34" spans="1:19" x14ac:dyDescent="0.25">
      <c r="A34" s="9"/>
      <c r="B34" s="26"/>
      <c r="C34" s="23"/>
      <c r="D34" s="24"/>
      <c r="J34" s="15"/>
    </row>
    <row r="35" spans="1:19" x14ac:dyDescent="0.25">
      <c r="A35" s="9"/>
      <c r="B35" s="27"/>
      <c r="C35" s="19" t="str">
        <f ca="1">+CONCATENATE(K35,".- ",G35)</f>
        <v>6.- 0</v>
      </c>
      <c r="D35" s="20"/>
      <c r="E35" s="9"/>
      <c r="F35" s="9"/>
      <c r="G35" s="36">
        <f ca="1">IF(J36="FIN","",LOOKUP(I35,DATOS!A:A,DATOS!G:G))</f>
        <v>0</v>
      </c>
      <c r="H35" s="36">
        <f ca="1">IF(J36="FIN",0,LOOKUP(I35,DATOS!A:A,DATOS!N:N))</f>
        <v>0</v>
      </c>
      <c r="I35" s="31">
        <f>+I29+1</f>
        <v>623</v>
      </c>
      <c r="J35" s="56">
        <f>IF(LOOKUP(I35,DATOS!A:A,DATOS!C:C)=0,J29,(LOOKUP(I35,DATOS!A:A,DATOS!C:C)))</f>
        <v>12</v>
      </c>
      <c r="K35" s="18">
        <f>+K29+1</f>
        <v>6</v>
      </c>
      <c r="L35" s="16" t="s">
        <v>31</v>
      </c>
      <c r="M35" s="16" t="s">
        <v>32</v>
      </c>
      <c r="N35" s="16" t="s">
        <v>37</v>
      </c>
      <c r="O35" s="16" t="s">
        <v>33</v>
      </c>
      <c r="P35" s="16" t="s">
        <v>34</v>
      </c>
      <c r="Q35" s="16" t="s">
        <v>35</v>
      </c>
      <c r="R35" s="16" t="str">
        <f ca="1">CONCATENATE("X",H35)</f>
        <v>X0</v>
      </c>
      <c r="S35" s="16" t="s">
        <v>36</v>
      </c>
    </row>
    <row r="36" spans="1:19" x14ac:dyDescent="0.25">
      <c r="A36" s="185">
        <f ca="1">IF($E$2="X",0,IF(K37&gt;2,H35,K37))</f>
        <v>0</v>
      </c>
      <c r="B36" s="25"/>
      <c r="C36" s="21" t="str">
        <f ca="1">+CONCATENATE(I36," ",G36)</f>
        <v>a) 0</v>
      </c>
      <c r="D36" s="22"/>
      <c r="G36" s="34">
        <f ca="1">IF(J36="FIN","",LOOKUP(I35,DATOS!A:A,DATOS!J:J))</f>
        <v>0</v>
      </c>
      <c r="I36" s="31" t="s">
        <v>53</v>
      </c>
      <c r="J36" s="37" t="str">
        <f>IF(J30="FIN","FIN",IF(J35=J29,"","FIN"))</f>
        <v/>
      </c>
      <c r="K36" s="16" t="s">
        <v>5</v>
      </c>
      <c r="L36" s="16">
        <f ca="1">IF(M36&gt;0,0,P36)</f>
        <v>0</v>
      </c>
      <c r="M36" s="16">
        <f ca="1">IF(P37&gt;0,1,0)</f>
        <v>0</v>
      </c>
      <c r="N36" s="16">
        <f ca="1">IF(M36=1,-1/COUNTA(Q36:Q39),0)</f>
        <v>0</v>
      </c>
      <c r="O36" s="16">
        <f>COUNTA(B36:B39)</f>
        <v>0</v>
      </c>
      <c r="P36" s="16">
        <f ca="1">COUNTIF(R36:R39,R35)</f>
        <v>0</v>
      </c>
      <c r="Q36" s="17" t="s">
        <v>0</v>
      </c>
      <c r="R36" s="16" t="str">
        <f>CONCATENATE(B36,Q36)</f>
        <v>A</v>
      </c>
      <c r="S36" s="16">
        <f ca="1">IF(P36&gt;0,P36+O36,O36*3)</f>
        <v>0</v>
      </c>
    </row>
    <row r="37" spans="1:19" x14ac:dyDescent="0.25">
      <c r="A37" s="185"/>
      <c r="B37" s="25"/>
      <c r="C37" s="21" t="str">
        <f ca="1">+CONCATENATE(I37," ",G37)</f>
        <v>b) 0</v>
      </c>
      <c r="D37" s="22"/>
      <c r="G37" s="34">
        <f ca="1">IF(J36="FIN","",LOOKUP(I35,DATOS!A:A,DATOS!K:K))</f>
        <v>0</v>
      </c>
      <c r="I37" s="31" t="s">
        <v>52</v>
      </c>
      <c r="K37" s="16">
        <f ca="1">S36</f>
        <v>0</v>
      </c>
      <c r="L37" s="16"/>
      <c r="M37" s="16"/>
      <c r="N37" s="16"/>
      <c r="O37" s="16"/>
      <c r="P37" s="16">
        <f ca="1">O36-P36</f>
        <v>0</v>
      </c>
      <c r="Q37" s="17" t="s">
        <v>1</v>
      </c>
      <c r="R37" s="16" t="str">
        <f>CONCATENATE(B37,Q37)</f>
        <v>B</v>
      </c>
      <c r="S37" s="16"/>
    </row>
    <row r="38" spans="1:19" x14ac:dyDescent="0.25">
      <c r="A38" s="185"/>
      <c r="B38" s="25"/>
      <c r="C38" s="21" t="str">
        <f ca="1">+CONCATENATE(I38," ",G38)</f>
        <v>c) 0</v>
      </c>
      <c r="D38" s="22"/>
      <c r="G38" s="34">
        <f ca="1">IF(J36="FIN","",LOOKUP(I35,DATOS!A:A,DATOS!L:L))</f>
        <v>0</v>
      </c>
      <c r="I38" s="31" t="s">
        <v>51</v>
      </c>
      <c r="K38" s="16"/>
      <c r="L38" s="16"/>
      <c r="M38" s="16"/>
      <c r="N38" s="16"/>
      <c r="O38" s="16"/>
      <c r="P38" s="16"/>
      <c r="Q38" s="17" t="s">
        <v>2</v>
      </c>
      <c r="R38" s="16" t="str">
        <f>CONCATENATE(B38,Q38)</f>
        <v>C</v>
      </c>
      <c r="S38" s="16"/>
    </row>
    <row r="39" spans="1:19" x14ac:dyDescent="0.25">
      <c r="A39" s="185"/>
      <c r="B39" s="25"/>
      <c r="C39" s="21" t="str">
        <f ca="1">+CONCATENATE(I39," ",G39)</f>
        <v>d) 0</v>
      </c>
      <c r="D39" s="22"/>
      <c r="G39" s="34">
        <f ca="1">IF(J36="FIN","",LOOKUP(I35,DATOS!A:A,DATOS!M:M))</f>
        <v>0</v>
      </c>
      <c r="I39" s="31" t="s">
        <v>43</v>
      </c>
      <c r="K39" s="16"/>
      <c r="L39" s="16"/>
      <c r="M39" s="16"/>
      <c r="N39" s="16"/>
      <c r="O39" s="16"/>
      <c r="P39" s="16"/>
      <c r="Q39" s="17" t="s">
        <v>3</v>
      </c>
      <c r="R39" s="16" t="str">
        <f>CONCATENATE(B39,Q39)</f>
        <v>D</v>
      </c>
      <c r="S39" s="16"/>
    </row>
    <row r="40" spans="1:19" x14ac:dyDescent="0.25">
      <c r="A40" s="9"/>
      <c r="B40" s="26"/>
      <c r="C40" s="23"/>
      <c r="D40" s="24"/>
      <c r="J40" s="15"/>
    </row>
    <row r="41" spans="1:19" x14ac:dyDescent="0.25">
      <c r="A41" s="9"/>
      <c r="B41" s="27"/>
      <c r="C41" s="19" t="str">
        <f ca="1">+CONCATENATE(K41,".- ",G41)</f>
        <v>7.- 0</v>
      </c>
      <c r="D41" s="20"/>
      <c r="E41" s="9"/>
      <c r="F41" s="9"/>
      <c r="G41" s="36">
        <f ca="1">IF(J42="FIN","",LOOKUP(I41,DATOS!A:A,DATOS!G:G))</f>
        <v>0</v>
      </c>
      <c r="H41" s="36">
        <f ca="1">IF(J42="FIN",0,LOOKUP(I41,DATOS!A:A,DATOS!N:N))</f>
        <v>0</v>
      </c>
      <c r="I41" s="31">
        <f>+I35+1</f>
        <v>624</v>
      </c>
      <c r="J41" s="56">
        <f>IF(LOOKUP(I41,DATOS!A:A,DATOS!C:C)=0,J35,(LOOKUP(I41,DATOS!A:A,DATOS!C:C)))</f>
        <v>12</v>
      </c>
      <c r="K41" s="18">
        <f>+K35+1</f>
        <v>7</v>
      </c>
      <c r="L41" s="16" t="s">
        <v>31</v>
      </c>
      <c r="M41" s="16" t="s">
        <v>32</v>
      </c>
      <c r="N41" s="16" t="s">
        <v>37</v>
      </c>
      <c r="O41" s="16" t="s">
        <v>33</v>
      </c>
      <c r="P41" s="16" t="s">
        <v>34</v>
      </c>
      <c r="Q41" s="16" t="s">
        <v>35</v>
      </c>
      <c r="R41" s="16" t="str">
        <f ca="1">CONCATENATE("X",H41)</f>
        <v>X0</v>
      </c>
      <c r="S41" s="16" t="s">
        <v>36</v>
      </c>
    </row>
    <row r="42" spans="1:19" x14ac:dyDescent="0.25">
      <c r="A42" s="185">
        <f ca="1">IF($E$2="X",0,IF(K43&gt;2,H41,K43))</f>
        <v>0</v>
      </c>
      <c r="B42" s="25"/>
      <c r="C42" s="21" t="str">
        <f ca="1">+CONCATENATE(I42," ",G42)</f>
        <v>a) 0</v>
      </c>
      <c r="D42" s="22"/>
      <c r="G42" s="34">
        <f ca="1">IF(J42="FIN","",LOOKUP(I41,DATOS!A:A,DATOS!J:J))</f>
        <v>0</v>
      </c>
      <c r="I42" s="31" t="s">
        <v>53</v>
      </c>
      <c r="J42" s="37" t="str">
        <f>IF(J36="FIN","FIN",IF(J41=J35,"","FIN"))</f>
        <v/>
      </c>
      <c r="K42" s="16" t="s">
        <v>5</v>
      </c>
      <c r="L42" s="16">
        <f ca="1">IF(M42&gt;0,0,P42)</f>
        <v>0</v>
      </c>
      <c r="M42" s="16">
        <f ca="1">IF(P43&gt;0,1,0)</f>
        <v>0</v>
      </c>
      <c r="N42" s="16">
        <f ca="1">IF(M42=1,-1/COUNTA(Q42:Q45),0)</f>
        <v>0</v>
      </c>
      <c r="O42" s="16">
        <f>COUNTA(B42:B45)</f>
        <v>0</v>
      </c>
      <c r="P42" s="16">
        <f ca="1">COUNTIF(R42:R45,R41)</f>
        <v>0</v>
      </c>
      <c r="Q42" s="17" t="s">
        <v>0</v>
      </c>
      <c r="R42" s="16" t="str">
        <f>CONCATENATE(B42,Q42)</f>
        <v>A</v>
      </c>
      <c r="S42" s="16">
        <f ca="1">IF(P42&gt;0,P42+O42,O42*3)</f>
        <v>0</v>
      </c>
    </row>
    <row r="43" spans="1:19" x14ac:dyDescent="0.25">
      <c r="A43" s="185"/>
      <c r="B43" s="25"/>
      <c r="C43" s="21" t="str">
        <f ca="1">+CONCATENATE(I43," ",G43)</f>
        <v>b) 0</v>
      </c>
      <c r="D43" s="22"/>
      <c r="G43" s="34">
        <f ca="1">IF(J42="FIN","",LOOKUP(I41,DATOS!A:A,DATOS!K:K))</f>
        <v>0</v>
      </c>
      <c r="I43" s="31" t="s">
        <v>52</v>
      </c>
      <c r="K43" s="16">
        <f ca="1">S42</f>
        <v>0</v>
      </c>
      <c r="L43" s="16"/>
      <c r="M43" s="16"/>
      <c r="N43" s="16"/>
      <c r="O43" s="16"/>
      <c r="P43" s="16">
        <f ca="1">O42-P42</f>
        <v>0</v>
      </c>
      <c r="Q43" s="17" t="s">
        <v>1</v>
      </c>
      <c r="R43" s="16" t="str">
        <f>CONCATENATE(B43,Q43)</f>
        <v>B</v>
      </c>
      <c r="S43" s="16"/>
    </row>
    <row r="44" spans="1:19" x14ac:dyDescent="0.25">
      <c r="A44" s="185"/>
      <c r="B44" s="25"/>
      <c r="C44" s="21" t="str">
        <f ca="1">+CONCATENATE(I44," ",G44)</f>
        <v>c) 0</v>
      </c>
      <c r="D44" s="22"/>
      <c r="G44" s="34">
        <f ca="1">IF(J42="FIN","",LOOKUP(I41,DATOS!A:A,DATOS!L:L))</f>
        <v>0</v>
      </c>
      <c r="I44" s="31" t="s">
        <v>51</v>
      </c>
      <c r="K44" s="16"/>
      <c r="L44" s="16"/>
      <c r="M44" s="16"/>
      <c r="N44" s="16"/>
      <c r="O44" s="16"/>
      <c r="P44" s="16"/>
      <c r="Q44" s="17" t="s">
        <v>2</v>
      </c>
      <c r="R44" s="16" t="str">
        <f>CONCATENATE(B44,Q44)</f>
        <v>C</v>
      </c>
      <c r="S44" s="16"/>
    </row>
    <row r="45" spans="1:19" x14ac:dyDescent="0.25">
      <c r="A45" s="185"/>
      <c r="B45" s="25"/>
      <c r="C45" s="21" t="str">
        <f ca="1">+CONCATENATE(I45," ",G45)</f>
        <v>d) 0</v>
      </c>
      <c r="D45" s="22"/>
      <c r="G45" s="34">
        <f ca="1">IF(J42="FIN","",LOOKUP(I41,DATOS!A:A,DATOS!M:M))</f>
        <v>0</v>
      </c>
      <c r="I45" s="31" t="s">
        <v>43</v>
      </c>
      <c r="K45" s="16"/>
      <c r="L45" s="16"/>
      <c r="M45" s="16"/>
      <c r="N45" s="16"/>
      <c r="O45" s="16"/>
      <c r="P45" s="16"/>
      <c r="Q45" s="17" t="s">
        <v>3</v>
      </c>
      <c r="R45" s="16" t="str">
        <f>CONCATENATE(B45,Q45)</f>
        <v>D</v>
      </c>
      <c r="S45" s="16"/>
    </row>
    <row r="46" spans="1:19" x14ac:dyDescent="0.25">
      <c r="A46" s="9"/>
      <c r="B46" s="26"/>
      <c r="C46" s="23"/>
      <c r="D46" s="24"/>
      <c r="J46" s="15"/>
    </row>
    <row r="47" spans="1:19" x14ac:dyDescent="0.25">
      <c r="A47" s="9"/>
      <c r="B47" s="27"/>
      <c r="C47" s="19" t="str">
        <f ca="1">+CONCATENATE(K47,".- ",G47)</f>
        <v>8.- 0</v>
      </c>
      <c r="D47" s="20"/>
      <c r="E47" s="9"/>
      <c r="F47" s="9"/>
      <c r="G47" s="36">
        <f ca="1">IF(J48="FIN","",LOOKUP(I47,DATOS!A:A,DATOS!G:G))</f>
        <v>0</v>
      </c>
      <c r="H47" s="36">
        <f ca="1">IF(J48="FIN",0,LOOKUP(I47,DATOS!A:A,DATOS!N:N))</f>
        <v>0</v>
      </c>
      <c r="I47" s="31">
        <f>+I41+1</f>
        <v>625</v>
      </c>
      <c r="J47" s="56">
        <f>IF(LOOKUP(I47,DATOS!A:A,DATOS!C:C)=0,J41,(LOOKUP(I47,DATOS!A:A,DATOS!C:C)))</f>
        <v>12</v>
      </c>
      <c r="K47" s="18">
        <f>+K41+1</f>
        <v>8</v>
      </c>
      <c r="L47" s="16" t="s">
        <v>31</v>
      </c>
      <c r="M47" s="16" t="s">
        <v>32</v>
      </c>
      <c r="N47" s="16" t="s">
        <v>37</v>
      </c>
      <c r="O47" s="16" t="s">
        <v>33</v>
      </c>
      <c r="P47" s="16" t="s">
        <v>34</v>
      </c>
      <c r="Q47" s="16" t="s">
        <v>35</v>
      </c>
      <c r="R47" s="16" t="str">
        <f ca="1">CONCATENATE("X",H47)</f>
        <v>X0</v>
      </c>
      <c r="S47" s="16" t="s">
        <v>36</v>
      </c>
    </row>
    <row r="48" spans="1:19" x14ac:dyDescent="0.25">
      <c r="A48" s="185">
        <f ca="1">IF($E$2="X",0,IF(K49&gt;2,H47,K49))</f>
        <v>0</v>
      </c>
      <c r="B48" s="25"/>
      <c r="C48" s="21" t="str">
        <f ca="1">+CONCATENATE(I48," ",G48)</f>
        <v>a) 0</v>
      </c>
      <c r="D48" s="22"/>
      <c r="G48" s="34">
        <f ca="1">IF(J48="FIN","",LOOKUP(I47,DATOS!A:A,DATOS!J:J))</f>
        <v>0</v>
      </c>
      <c r="I48" s="31" t="s">
        <v>53</v>
      </c>
      <c r="J48" s="37" t="str">
        <f>IF(J42="FIN","FIN",IF(J47=J41,"","FIN"))</f>
        <v/>
      </c>
      <c r="K48" s="16" t="s">
        <v>5</v>
      </c>
      <c r="L48" s="16">
        <f ca="1">IF(M48&gt;0,0,P48)</f>
        <v>0</v>
      </c>
      <c r="M48" s="16">
        <f ca="1">IF(P49&gt;0,1,0)</f>
        <v>0</v>
      </c>
      <c r="N48" s="16">
        <f ca="1">IF(M48=1,-1/COUNTA(Q48:Q51),0)</f>
        <v>0</v>
      </c>
      <c r="O48" s="16">
        <f>COUNTA(B48:B51)</f>
        <v>0</v>
      </c>
      <c r="P48" s="16">
        <f ca="1">COUNTIF(R48:R51,R47)</f>
        <v>0</v>
      </c>
      <c r="Q48" s="17" t="s">
        <v>0</v>
      </c>
      <c r="R48" s="16" t="str">
        <f>CONCATENATE(B48,Q48)</f>
        <v>A</v>
      </c>
      <c r="S48" s="16">
        <f ca="1">IF(P48&gt;0,P48+O48,O48*3)</f>
        <v>0</v>
      </c>
    </row>
    <row r="49" spans="1:19" x14ac:dyDescent="0.25">
      <c r="A49" s="185"/>
      <c r="B49" s="25"/>
      <c r="C49" s="21" t="str">
        <f ca="1">+CONCATENATE(I49," ",G49)</f>
        <v>b) 0</v>
      </c>
      <c r="D49" s="22"/>
      <c r="G49" s="34">
        <f ca="1">IF(J48="FIN","",LOOKUP(I47,DATOS!A:A,DATOS!K:K))</f>
        <v>0</v>
      </c>
      <c r="I49" s="31" t="s">
        <v>52</v>
      </c>
      <c r="K49" s="16">
        <f ca="1">S48</f>
        <v>0</v>
      </c>
      <c r="L49" s="16"/>
      <c r="M49" s="16"/>
      <c r="N49" s="16"/>
      <c r="O49" s="16"/>
      <c r="P49" s="16">
        <f ca="1">O48-P48</f>
        <v>0</v>
      </c>
      <c r="Q49" s="17" t="s">
        <v>1</v>
      </c>
      <c r="R49" s="16" t="str">
        <f>CONCATENATE(B49,Q49)</f>
        <v>B</v>
      </c>
      <c r="S49" s="16"/>
    </row>
    <row r="50" spans="1:19" x14ac:dyDescent="0.25">
      <c r="A50" s="185"/>
      <c r="B50" s="25"/>
      <c r="C50" s="21" t="str">
        <f ca="1">+CONCATENATE(I50," ",G50)</f>
        <v>c) 0</v>
      </c>
      <c r="D50" s="22"/>
      <c r="G50" s="34">
        <f ca="1">IF(J48="FIN","",LOOKUP(I47,DATOS!A:A,DATOS!L:L))</f>
        <v>0</v>
      </c>
      <c r="I50" s="31" t="s">
        <v>51</v>
      </c>
      <c r="K50" s="16"/>
      <c r="L50" s="16"/>
      <c r="M50" s="16"/>
      <c r="N50" s="16"/>
      <c r="O50" s="16"/>
      <c r="P50" s="16"/>
      <c r="Q50" s="17" t="s">
        <v>2</v>
      </c>
      <c r="R50" s="16" t="str">
        <f>CONCATENATE(B50,Q50)</f>
        <v>C</v>
      </c>
      <c r="S50" s="16"/>
    </row>
    <row r="51" spans="1:19" x14ac:dyDescent="0.25">
      <c r="A51" s="185"/>
      <c r="B51" s="25"/>
      <c r="C51" s="21" t="str">
        <f ca="1">+CONCATENATE(I51," ",G51)</f>
        <v>d) 0</v>
      </c>
      <c r="D51" s="22"/>
      <c r="G51" s="34">
        <f ca="1">IF(J48="FIN","",LOOKUP(I47,DATOS!A:A,DATOS!M:M))</f>
        <v>0</v>
      </c>
      <c r="I51" s="31" t="s">
        <v>43</v>
      </c>
      <c r="K51" s="16"/>
      <c r="L51" s="16"/>
      <c r="M51" s="16"/>
      <c r="N51" s="16"/>
      <c r="O51" s="16"/>
      <c r="P51" s="16"/>
      <c r="Q51" s="17" t="s">
        <v>3</v>
      </c>
      <c r="R51" s="16" t="str">
        <f>CONCATENATE(B51,Q51)</f>
        <v>D</v>
      </c>
      <c r="S51" s="16"/>
    </row>
    <row r="52" spans="1:19" x14ac:dyDescent="0.25">
      <c r="A52" s="9"/>
      <c r="B52" s="26"/>
      <c r="C52" s="23"/>
      <c r="D52" s="24"/>
      <c r="J52" s="15"/>
    </row>
    <row r="53" spans="1:19" x14ac:dyDescent="0.25">
      <c r="A53" s="9"/>
      <c r="B53" s="27"/>
      <c r="C53" s="19" t="str">
        <f ca="1">+CONCATENATE(K53,".- ",G53)</f>
        <v>9.- 0</v>
      </c>
      <c r="D53" s="20"/>
      <c r="E53" s="9"/>
      <c r="F53" s="9"/>
      <c r="G53" s="36">
        <f ca="1">IF(J54="FIN","",LOOKUP(I53,DATOS!A:A,DATOS!G:G))</f>
        <v>0</v>
      </c>
      <c r="H53" s="36">
        <f ca="1">IF(J54="FIN",0,LOOKUP(I53,DATOS!A:A,DATOS!N:N))</f>
        <v>0</v>
      </c>
      <c r="I53" s="31">
        <f>+I47+1</f>
        <v>626</v>
      </c>
      <c r="J53" s="56">
        <f>IF(LOOKUP(I53,DATOS!A:A,DATOS!C:C)=0,J47,(LOOKUP(I53,DATOS!A:A,DATOS!C:C)))</f>
        <v>12</v>
      </c>
      <c r="K53" s="18">
        <f>+K47+1</f>
        <v>9</v>
      </c>
      <c r="L53" s="16" t="s">
        <v>31</v>
      </c>
      <c r="M53" s="16" t="s">
        <v>32</v>
      </c>
      <c r="N53" s="16" t="s">
        <v>37</v>
      </c>
      <c r="O53" s="16" t="s">
        <v>33</v>
      </c>
      <c r="P53" s="16" t="s">
        <v>34</v>
      </c>
      <c r="Q53" s="16" t="s">
        <v>35</v>
      </c>
      <c r="R53" s="16" t="str">
        <f ca="1">CONCATENATE("X",H53)</f>
        <v>X0</v>
      </c>
      <c r="S53" s="16" t="s">
        <v>36</v>
      </c>
    </row>
    <row r="54" spans="1:19" x14ac:dyDescent="0.25">
      <c r="A54" s="185">
        <f ca="1">IF($E$2="X",0,IF(K55&gt;2,H53,K55))</f>
        <v>0</v>
      </c>
      <c r="B54" s="25"/>
      <c r="C54" s="21" t="str">
        <f ca="1">+CONCATENATE(I54," ",G54)</f>
        <v>a) 0</v>
      </c>
      <c r="D54" s="22"/>
      <c r="G54" s="34">
        <f ca="1">IF(J54="FIN","",LOOKUP(I53,DATOS!A:A,DATOS!J:J))</f>
        <v>0</v>
      </c>
      <c r="I54" s="31" t="s">
        <v>53</v>
      </c>
      <c r="J54" s="37" t="str">
        <f>IF(J48="FIN","FIN",IF(J53=J47,"","FIN"))</f>
        <v/>
      </c>
      <c r="K54" s="16" t="s">
        <v>5</v>
      </c>
      <c r="L54" s="16">
        <f ca="1">IF(M54&gt;0,0,P54)</f>
        <v>0</v>
      </c>
      <c r="M54" s="16">
        <f ca="1">IF(P55&gt;0,1,0)</f>
        <v>0</v>
      </c>
      <c r="N54" s="16">
        <f ca="1">IF(M54=1,-1/COUNTA(Q54:Q57),0)</f>
        <v>0</v>
      </c>
      <c r="O54" s="16">
        <f>COUNTA(B54:B57)</f>
        <v>0</v>
      </c>
      <c r="P54" s="16">
        <f ca="1">COUNTIF(R54:R57,R53)</f>
        <v>0</v>
      </c>
      <c r="Q54" s="17" t="s">
        <v>0</v>
      </c>
      <c r="R54" s="16" t="str">
        <f>CONCATENATE(B54,Q54)</f>
        <v>A</v>
      </c>
      <c r="S54" s="16">
        <f ca="1">IF(P54&gt;0,P54+O54,O54*3)</f>
        <v>0</v>
      </c>
    </row>
    <row r="55" spans="1:19" x14ac:dyDescent="0.25">
      <c r="A55" s="185"/>
      <c r="B55" s="25"/>
      <c r="C55" s="21" t="str">
        <f ca="1">+CONCATENATE(I55," ",G55)</f>
        <v>b) 0</v>
      </c>
      <c r="D55" s="22"/>
      <c r="G55" s="34">
        <f ca="1">IF(J54="FIN","",LOOKUP(I53,DATOS!A:A,DATOS!K:K))</f>
        <v>0</v>
      </c>
      <c r="I55" s="31" t="s">
        <v>52</v>
      </c>
      <c r="K55" s="16">
        <f ca="1">S54</f>
        <v>0</v>
      </c>
      <c r="L55" s="16"/>
      <c r="M55" s="16"/>
      <c r="N55" s="16"/>
      <c r="O55" s="16"/>
      <c r="P55" s="16">
        <f ca="1">O54-P54</f>
        <v>0</v>
      </c>
      <c r="Q55" s="17" t="s">
        <v>1</v>
      </c>
      <c r="R55" s="16" t="str">
        <f>CONCATENATE(B55,Q55)</f>
        <v>B</v>
      </c>
      <c r="S55" s="16"/>
    </row>
    <row r="56" spans="1:19" x14ac:dyDescent="0.25">
      <c r="A56" s="185"/>
      <c r="B56" s="25"/>
      <c r="C56" s="21" t="str">
        <f ca="1">+CONCATENATE(I56," ",G56)</f>
        <v>c) 0</v>
      </c>
      <c r="D56" s="22"/>
      <c r="G56" s="34">
        <f ca="1">IF(J54="FIN","",LOOKUP(I53,DATOS!A:A,DATOS!L:L))</f>
        <v>0</v>
      </c>
      <c r="I56" s="31" t="s">
        <v>51</v>
      </c>
      <c r="K56" s="16"/>
      <c r="L56" s="16"/>
      <c r="M56" s="16"/>
      <c r="N56" s="16"/>
      <c r="O56" s="16"/>
      <c r="P56" s="16"/>
      <c r="Q56" s="17" t="s">
        <v>2</v>
      </c>
      <c r="R56" s="16" t="str">
        <f>CONCATENATE(B56,Q56)</f>
        <v>C</v>
      </c>
      <c r="S56" s="16"/>
    </row>
    <row r="57" spans="1:19" x14ac:dyDescent="0.25">
      <c r="A57" s="185"/>
      <c r="B57" s="25"/>
      <c r="C57" s="21" t="str">
        <f ca="1">+CONCATENATE(I57," ",G57)</f>
        <v>d) 0</v>
      </c>
      <c r="D57" s="22"/>
      <c r="G57" s="34">
        <f ca="1">IF(J54="FIN","",LOOKUP(I53,DATOS!A:A,DATOS!M:M))</f>
        <v>0</v>
      </c>
      <c r="I57" s="31" t="s">
        <v>43</v>
      </c>
      <c r="K57" s="16"/>
      <c r="L57" s="16"/>
      <c r="M57" s="16"/>
      <c r="N57" s="16"/>
      <c r="O57" s="16"/>
      <c r="P57" s="16"/>
      <c r="Q57" s="17" t="s">
        <v>3</v>
      </c>
      <c r="R57" s="16" t="str">
        <f>CONCATENATE(B57,Q57)</f>
        <v>D</v>
      </c>
      <c r="S57" s="16"/>
    </row>
    <row r="58" spans="1:19" x14ac:dyDescent="0.25">
      <c r="A58" s="9"/>
      <c r="B58" s="26"/>
      <c r="C58" s="23"/>
      <c r="D58" s="24"/>
      <c r="J58" s="15"/>
    </row>
    <row r="59" spans="1:19" x14ac:dyDescent="0.25">
      <c r="A59" s="9"/>
      <c r="B59" s="27"/>
      <c r="C59" s="19" t="str">
        <f ca="1">+CONCATENATE(K59,".- ",G59)</f>
        <v>10.- 0</v>
      </c>
      <c r="D59" s="20"/>
      <c r="E59" s="9"/>
      <c r="F59" s="9"/>
      <c r="G59" s="36">
        <f ca="1">IF(J60="FIN","",LOOKUP(I59,DATOS!A:A,DATOS!G:G))</f>
        <v>0</v>
      </c>
      <c r="H59" s="36">
        <f ca="1">IF(J60="FIN",0,LOOKUP(I59,DATOS!A:A,DATOS!N:N))</f>
        <v>0</v>
      </c>
      <c r="I59" s="31">
        <f>+I53+1</f>
        <v>627</v>
      </c>
      <c r="J59" s="56">
        <f>IF(LOOKUP(I59,DATOS!A:A,DATOS!C:C)=0,J53,(LOOKUP(I59,DATOS!A:A,DATOS!C:C)))</f>
        <v>12</v>
      </c>
      <c r="K59" s="18">
        <f>+K53+1</f>
        <v>10</v>
      </c>
      <c r="L59" s="16" t="s">
        <v>31</v>
      </c>
      <c r="M59" s="16" t="s">
        <v>32</v>
      </c>
      <c r="N59" s="16" t="s">
        <v>37</v>
      </c>
      <c r="O59" s="16" t="s">
        <v>33</v>
      </c>
      <c r="P59" s="16" t="s">
        <v>34</v>
      </c>
      <c r="Q59" s="16" t="s">
        <v>35</v>
      </c>
      <c r="R59" s="16" t="str">
        <f ca="1">CONCATENATE("X",H59)</f>
        <v>X0</v>
      </c>
      <c r="S59" s="16" t="s">
        <v>36</v>
      </c>
    </row>
    <row r="60" spans="1:19" x14ac:dyDescent="0.25">
      <c r="A60" s="185">
        <f ca="1">IF($E$2="X",0,IF(K61&gt;2,H59,K61))</f>
        <v>0</v>
      </c>
      <c r="B60" s="25"/>
      <c r="C60" s="21" t="str">
        <f ca="1">+CONCATENATE(I60," ",G60)</f>
        <v>a) 0</v>
      </c>
      <c r="D60" s="22"/>
      <c r="G60" s="34">
        <f ca="1">IF(J60="FIN","",LOOKUP(I59,DATOS!A:A,DATOS!J:J))</f>
        <v>0</v>
      </c>
      <c r="I60" s="31" t="s">
        <v>53</v>
      </c>
      <c r="J60" s="37" t="str">
        <f>IF(J54="FIN","FIN",IF(J59=J53,"","FIN"))</f>
        <v/>
      </c>
      <c r="K60" s="16" t="s">
        <v>5</v>
      </c>
      <c r="L60" s="16">
        <f ca="1">IF(M60&gt;0,0,P60)</f>
        <v>0</v>
      </c>
      <c r="M60" s="16">
        <f ca="1">IF(P61&gt;0,1,0)</f>
        <v>0</v>
      </c>
      <c r="N60" s="16">
        <f ca="1">IF(M60=1,-1/COUNTA(Q60:Q63),0)</f>
        <v>0</v>
      </c>
      <c r="O60" s="16">
        <f>COUNTA(B60:B63)</f>
        <v>0</v>
      </c>
      <c r="P60" s="16">
        <f ca="1">COUNTIF(R60:R63,R59)</f>
        <v>0</v>
      </c>
      <c r="Q60" s="17" t="s">
        <v>0</v>
      </c>
      <c r="R60" s="16" t="str">
        <f>CONCATENATE(B60,Q60)</f>
        <v>A</v>
      </c>
      <c r="S60" s="16">
        <f ca="1">IF(P60&gt;0,P60+O60,O60*3)</f>
        <v>0</v>
      </c>
    </row>
    <row r="61" spans="1:19" x14ac:dyDescent="0.25">
      <c r="A61" s="185"/>
      <c r="B61" s="25"/>
      <c r="C61" s="21" t="str">
        <f ca="1">+CONCATENATE(I61," ",G61)</f>
        <v>b) 0</v>
      </c>
      <c r="D61" s="22"/>
      <c r="G61" s="34">
        <f ca="1">IF(J60="FIN","",LOOKUP(I59,DATOS!A:A,DATOS!K:K))</f>
        <v>0</v>
      </c>
      <c r="I61" s="31" t="s">
        <v>52</v>
      </c>
      <c r="K61" s="16">
        <f ca="1">S60</f>
        <v>0</v>
      </c>
      <c r="L61" s="16"/>
      <c r="M61" s="16"/>
      <c r="N61" s="16"/>
      <c r="O61" s="16"/>
      <c r="P61" s="16">
        <f ca="1">O60-P60</f>
        <v>0</v>
      </c>
      <c r="Q61" s="17" t="s">
        <v>1</v>
      </c>
      <c r="R61" s="16" t="str">
        <f>CONCATENATE(B61,Q61)</f>
        <v>B</v>
      </c>
      <c r="S61" s="16"/>
    </row>
    <row r="62" spans="1:19" x14ac:dyDescent="0.25">
      <c r="A62" s="185"/>
      <c r="B62" s="25"/>
      <c r="C62" s="21" t="str">
        <f ca="1">+CONCATENATE(I62," ",G62)</f>
        <v>c) 0</v>
      </c>
      <c r="D62" s="22"/>
      <c r="G62" s="34">
        <f ca="1">IF(J60="FIN","",LOOKUP(I59,DATOS!A:A,DATOS!L:L))</f>
        <v>0</v>
      </c>
      <c r="I62" s="31" t="s">
        <v>51</v>
      </c>
      <c r="K62" s="16"/>
      <c r="L62" s="16"/>
      <c r="M62" s="16"/>
      <c r="N62" s="16"/>
      <c r="O62" s="16"/>
      <c r="P62" s="16"/>
      <c r="Q62" s="17" t="s">
        <v>2</v>
      </c>
      <c r="R62" s="16" t="str">
        <f>CONCATENATE(B62,Q62)</f>
        <v>C</v>
      </c>
      <c r="S62" s="16"/>
    </row>
    <row r="63" spans="1:19" x14ac:dyDescent="0.25">
      <c r="A63" s="185"/>
      <c r="B63" s="25"/>
      <c r="C63" s="21" t="str">
        <f ca="1">+CONCATENATE(I63," ",G63)</f>
        <v>d) 0</v>
      </c>
      <c r="D63" s="22"/>
      <c r="G63" s="34">
        <f ca="1">IF(J60="FIN","",LOOKUP(I59,DATOS!A:A,DATOS!M:M))</f>
        <v>0</v>
      </c>
      <c r="I63" s="31" t="s">
        <v>43</v>
      </c>
      <c r="K63" s="16"/>
      <c r="L63" s="16"/>
      <c r="M63" s="16"/>
      <c r="N63" s="16"/>
      <c r="O63" s="16"/>
      <c r="P63" s="16"/>
      <c r="Q63" s="17" t="s">
        <v>3</v>
      </c>
      <c r="R63" s="16" t="str">
        <f>CONCATENATE(B63,Q63)</f>
        <v>D</v>
      </c>
      <c r="S63" s="16"/>
    </row>
    <row r="64" spans="1:19" x14ac:dyDescent="0.25">
      <c r="A64" s="9"/>
      <c r="B64" s="26"/>
      <c r="C64" s="23"/>
      <c r="D64" s="24"/>
      <c r="J64" s="15"/>
    </row>
    <row r="65" spans="1:19" x14ac:dyDescent="0.25">
      <c r="A65" s="9"/>
      <c r="B65" s="27"/>
      <c r="C65" s="19" t="str">
        <f ca="1">+CONCATENATE(K65,".- ",G65)</f>
        <v>11.- 0</v>
      </c>
      <c r="D65" s="20"/>
      <c r="E65" s="9"/>
      <c r="F65" s="9"/>
      <c r="G65" s="36">
        <f ca="1">IF(J66="FIN","",LOOKUP(I65,DATOS!A:A,DATOS!G:G))</f>
        <v>0</v>
      </c>
      <c r="H65" s="36">
        <f ca="1">IF(J66="FIN",0,LOOKUP(I65,DATOS!A:A,DATOS!N:N))</f>
        <v>0</v>
      </c>
      <c r="I65" s="31">
        <f>+I59+1</f>
        <v>628</v>
      </c>
      <c r="J65" s="56">
        <f>IF(LOOKUP(I65,DATOS!A:A,DATOS!C:C)=0,J59,(LOOKUP(I65,DATOS!A:A,DATOS!C:C)))</f>
        <v>12</v>
      </c>
      <c r="K65" s="18">
        <f>+K59+1</f>
        <v>11</v>
      </c>
      <c r="L65" s="16" t="s">
        <v>31</v>
      </c>
      <c r="M65" s="16" t="s">
        <v>32</v>
      </c>
      <c r="N65" s="16" t="s">
        <v>37</v>
      </c>
      <c r="O65" s="16" t="s">
        <v>33</v>
      </c>
      <c r="P65" s="16" t="s">
        <v>34</v>
      </c>
      <c r="Q65" s="16" t="s">
        <v>35</v>
      </c>
      <c r="R65" s="16" t="str">
        <f ca="1">CONCATENATE("X",H65)</f>
        <v>X0</v>
      </c>
      <c r="S65" s="16" t="s">
        <v>36</v>
      </c>
    </row>
    <row r="66" spans="1:19" x14ac:dyDescent="0.25">
      <c r="A66" s="185">
        <f ca="1">IF($E$2="X",0,IF(K67&gt;2,H65,K67))</f>
        <v>0</v>
      </c>
      <c r="B66" s="25"/>
      <c r="C66" s="21" t="str">
        <f ca="1">+CONCATENATE(I66," ",G66)</f>
        <v>a) 0</v>
      </c>
      <c r="D66" s="22"/>
      <c r="G66" s="34">
        <f ca="1">IF(J66="FIN","",LOOKUP(I65,DATOS!A:A,DATOS!J:J))</f>
        <v>0</v>
      </c>
      <c r="I66" s="31" t="s">
        <v>53</v>
      </c>
      <c r="J66" s="37" t="str">
        <f>IF(J60="FIN","FIN",IF(J65=J59,"","FIN"))</f>
        <v/>
      </c>
      <c r="K66" s="16" t="s">
        <v>5</v>
      </c>
      <c r="L66" s="16">
        <f ca="1">IF(M66&gt;0,0,P66)</f>
        <v>0</v>
      </c>
      <c r="M66" s="16">
        <f ca="1">IF(P67&gt;0,1,0)</f>
        <v>0</v>
      </c>
      <c r="N66" s="16">
        <f ca="1">IF(M66=1,-1/COUNTA(Q66:Q69),0)</f>
        <v>0</v>
      </c>
      <c r="O66" s="16">
        <f>COUNTA(B66:B69)</f>
        <v>0</v>
      </c>
      <c r="P66" s="16">
        <f ca="1">COUNTIF(R66:R69,R65)</f>
        <v>0</v>
      </c>
      <c r="Q66" s="17" t="s">
        <v>0</v>
      </c>
      <c r="R66" s="16" t="str">
        <f>CONCATENATE(B66,Q66)</f>
        <v>A</v>
      </c>
      <c r="S66" s="16">
        <f ca="1">IF(P66&gt;0,P66+O66,O66*3)</f>
        <v>0</v>
      </c>
    </row>
    <row r="67" spans="1:19" x14ac:dyDescent="0.25">
      <c r="A67" s="185"/>
      <c r="B67" s="25"/>
      <c r="C67" s="21" t="str">
        <f ca="1">+CONCATENATE(I67," ",G67)</f>
        <v>b) 0</v>
      </c>
      <c r="D67" s="22"/>
      <c r="G67" s="34">
        <f ca="1">IF(J66="FIN","",LOOKUP(I65,DATOS!A:A,DATOS!K:K))</f>
        <v>0</v>
      </c>
      <c r="I67" s="31" t="s">
        <v>52</v>
      </c>
      <c r="K67" s="16">
        <f ca="1">S66</f>
        <v>0</v>
      </c>
      <c r="L67" s="16"/>
      <c r="M67" s="16"/>
      <c r="N67" s="16"/>
      <c r="O67" s="16"/>
      <c r="P67" s="16">
        <f ca="1">O66-P66</f>
        <v>0</v>
      </c>
      <c r="Q67" s="17" t="s">
        <v>1</v>
      </c>
      <c r="R67" s="16" t="str">
        <f>CONCATENATE(B67,Q67)</f>
        <v>B</v>
      </c>
      <c r="S67" s="16"/>
    </row>
    <row r="68" spans="1:19" x14ac:dyDescent="0.25">
      <c r="A68" s="185"/>
      <c r="B68" s="25"/>
      <c r="C68" s="21" t="str">
        <f ca="1">+CONCATENATE(I68," ",G68)</f>
        <v>c) 0</v>
      </c>
      <c r="D68" s="22"/>
      <c r="G68" s="34">
        <f ca="1">IF(J66="FIN","",LOOKUP(I65,DATOS!A:A,DATOS!L:L))</f>
        <v>0</v>
      </c>
      <c r="I68" s="31" t="s">
        <v>51</v>
      </c>
      <c r="K68" s="16"/>
      <c r="L68" s="16"/>
      <c r="M68" s="16"/>
      <c r="N68" s="16"/>
      <c r="O68" s="16"/>
      <c r="P68" s="16"/>
      <c r="Q68" s="17" t="s">
        <v>2</v>
      </c>
      <c r="R68" s="16" t="str">
        <f>CONCATENATE(B68,Q68)</f>
        <v>C</v>
      </c>
      <c r="S68" s="16"/>
    </row>
    <row r="69" spans="1:19" x14ac:dyDescent="0.25">
      <c r="A69" s="185"/>
      <c r="B69" s="25"/>
      <c r="C69" s="21" t="str">
        <f ca="1">+CONCATENATE(I69," ",G69)</f>
        <v>d) 0</v>
      </c>
      <c r="D69" s="22"/>
      <c r="G69" s="34">
        <f ca="1">IF(J66="FIN","",LOOKUP(I65,DATOS!A:A,DATOS!M:M))</f>
        <v>0</v>
      </c>
      <c r="I69" s="31" t="s">
        <v>43</v>
      </c>
      <c r="K69" s="16"/>
      <c r="L69" s="16"/>
      <c r="M69" s="16"/>
      <c r="N69" s="16"/>
      <c r="O69" s="16"/>
      <c r="P69" s="16"/>
      <c r="Q69" s="17" t="s">
        <v>3</v>
      </c>
      <c r="R69" s="16" t="str">
        <f>CONCATENATE(B69,Q69)</f>
        <v>D</v>
      </c>
      <c r="S69" s="16"/>
    </row>
    <row r="70" spans="1:19" x14ac:dyDescent="0.25">
      <c r="A70" s="9"/>
      <c r="B70" s="26"/>
      <c r="C70" s="23"/>
      <c r="D70" s="24"/>
      <c r="J70" s="15"/>
    </row>
    <row r="71" spans="1:19" x14ac:dyDescent="0.25">
      <c r="A71" s="9"/>
      <c r="B71" s="27"/>
      <c r="C71" s="19" t="str">
        <f ca="1">+CONCATENATE(K71,".- ",G71)</f>
        <v>12.- 0</v>
      </c>
      <c r="D71" s="20"/>
      <c r="E71" s="9"/>
      <c r="F71" s="9"/>
      <c r="G71" s="36">
        <f ca="1">IF(J72="FIN","",LOOKUP(I71,DATOS!A:A,DATOS!G:G))</f>
        <v>0</v>
      </c>
      <c r="H71" s="36">
        <f ca="1">IF(J72="FIN",0,LOOKUP(I71,DATOS!A:A,DATOS!N:N))</f>
        <v>0</v>
      </c>
      <c r="I71" s="31">
        <f>+I65+1</f>
        <v>629</v>
      </c>
      <c r="J71" s="56">
        <f>IF(LOOKUP(I71,DATOS!A:A,DATOS!C:C)=0,J65,(LOOKUP(I71,DATOS!A:A,DATOS!C:C)))</f>
        <v>12</v>
      </c>
      <c r="K71" s="18">
        <f>+K65+1</f>
        <v>12</v>
      </c>
      <c r="L71" s="16" t="s">
        <v>31</v>
      </c>
      <c r="M71" s="16" t="s">
        <v>32</v>
      </c>
      <c r="N71" s="16" t="s">
        <v>37</v>
      </c>
      <c r="O71" s="16" t="s">
        <v>33</v>
      </c>
      <c r="P71" s="16" t="s">
        <v>34</v>
      </c>
      <c r="Q71" s="16" t="s">
        <v>35</v>
      </c>
      <c r="R71" s="16" t="str">
        <f ca="1">CONCATENATE("X",H71)</f>
        <v>X0</v>
      </c>
      <c r="S71" s="16" t="s">
        <v>36</v>
      </c>
    </row>
    <row r="72" spans="1:19" x14ac:dyDescent="0.25">
      <c r="A72" s="185">
        <f ca="1">IF($E$2="X",0,IF(K73&gt;2,H71,K73))</f>
        <v>0</v>
      </c>
      <c r="B72" s="25"/>
      <c r="C72" s="21" t="str">
        <f ca="1">+CONCATENATE(I72," ",G72)</f>
        <v>a) 0</v>
      </c>
      <c r="D72" s="22"/>
      <c r="G72" s="34">
        <f ca="1">IF(J72="FIN","",LOOKUP(I71,DATOS!A:A,DATOS!J:J))</f>
        <v>0</v>
      </c>
      <c r="I72" s="31" t="s">
        <v>53</v>
      </c>
      <c r="J72" s="37" t="str">
        <f>IF(J66="FIN","FIN",IF(J71=J65,"","FIN"))</f>
        <v/>
      </c>
      <c r="K72" s="16" t="s">
        <v>5</v>
      </c>
      <c r="L72" s="16">
        <f ca="1">IF(M72&gt;0,0,P72)</f>
        <v>0</v>
      </c>
      <c r="M72" s="16">
        <f ca="1">IF(P73&gt;0,1,0)</f>
        <v>0</v>
      </c>
      <c r="N72" s="16">
        <f ca="1">IF(M72=1,-1/COUNTA(Q72:Q75),0)</f>
        <v>0</v>
      </c>
      <c r="O72" s="16">
        <f>COUNTA(B72:B75)</f>
        <v>0</v>
      </c>
      <c r="P72" s="16">
        <f ca="1">COUNTIF(R72:R75,R71)</f>
        <v>0</v>
      </c>
      <c r="Q72" s="17" t="s">
        <v>0</v>
      </c>
      <c r="R72" s="16" t="str">
        <f>CONCATENATE(B72,Q72)</f>
        <v>A</v>
      </c>
      <c r="S72" s="16">
        <f ca="1">IF(P72&gt;0,P72+O72,O72*3)</f>
        <v>0</v>
      </c>
    </row>
    <row r="73" spans="1:19" x14ac:dyDescent="0.25">
      <c r="A73" s="185"/>
      <c r="B73" s="25"/>
      <c r="C73" s="21" t="str">
        <f ca="1">+CONCATENATE(I73," ",G73)</f>
        <v>b) 0</v>
      </c>
      <c r="D73" s="22"/>
      <c r="G73" s="34">
        <f ca="1">IF(J72="FIN","",LOOKUP(I71,DATOS!A:A,DATOS!K:K))</f>
        <v>0</v>
      </c>
      <c r="I73" s="31" t="s">
        <v>52</v>
      </c>
      <c r="K73" s="16">
        <f ca="1">S72</f>
        <v>0</v>
      </c>
      <c r="L73" s="16"/>
      <c r="M73" s="16"/>
      <c r="N73" s="16"/>
      <c r="O73" s="16"/>
      <c r="P73" s="16">
        <f ca="1">O72-P72</f>
        <v>0</v>
      </c>
      <c r="Q73" s="17" t="s">
        <v>1</v>
      </c>
      <c r="R73" s="16" t="str">
        <f>CONCATENATE(B73,Q73)</f>
        <v>B</v>
      </c>
      <c r="S73" s="16"/>
    </row>
    <row r="74" spans="1:19" x14ac:dyDescent="0.25">
      <c r="A74" s="185"/>
      <c r="B74" s="25"/>
      <c r="C74" s="21" t="str">
        <f ca="1">+CONCATENATE(I74," ",G74)</f>
        <v>c) 0</v>
      </c>
      <c r="D74" s="22"/>
      <c r="G74" s="34">
        <f ca="1">IF(J72="FIN","",LOOKUP(I71,DATOS!A:A,DATOS!L:L))</f>
        <v>0</v>
      </c>
      <c r="I74" s="31" t="s">
        <v>51</v>
      </c>
      <c r="K74" s="16"/>
      <c r="L74" s="16"/>
      <c r="M74" s="16"/>
      <c r="N74" s="16"/>
      <c r="O74" s="16"/>
      <c r="P74" s="16"/>
      <c r="Q74" s="17" t="s">
        <v>2</v>
      </c>
      <c r="R74" s="16" t="str">
        <f>CONCATENATE(B74,Q74)</f>
        <v>C</v>
      </c>
      <c r="S74" s="16"/>
    </row>
    <row r="75" spans="1:19" x14ac:dyDescent="0.25">
      <c r="A75" s="185"/>
      <c r="B75" s="25"/>
      <c r="C75" s="21" t="str">
        <f ca="1">+CONCATENATE(I75," ",G75)</f>
        <v>d) 0</v>
      </c>
      <c r="D75" s="22"/>
      <c r="G75" s="34">
        <f ca="1">IF(J72="FIN","",LOOKUP(I71,DATOS!A:A,DATOS!M:M))</f>
        <v>0</v>
      </c>
      <c r="I75" s="31" t="s">
        <v>43</v>
      </c>
      <c r="K75" s="16"/>
      <c r="L75" s="16"/>
      <c r="M75" s="16"/>
      <c r="N75" s="16"/>
      <c r="O75" s="16"/>
      <c r="P75" s="16"/>
      <c r="Q75" s="17" t="s">
        <v>3</v>
      </c>
      <c r="R75" s="16" t="str">
        <f>CONCATENATE(B75,Q75)</f>
        <v>D</v>
      </c>
      <c r="S75" s="16"/>
    </row>
    <row r="76" spans="1:19" x14ac:dyDescent="0.25">
      <c r="A76" s="9"/>
      <c r="B76" s="26"/>
      <c r="C76" s="23"/>
      <c r="D76" s="24"/>
      <c r="J76" s="15"/>
    </row>
    <row r="77" spans="1:19" x14ac:dyDescent="0.25">
      <c r="A77" s="9"/>
      <c r="B77" s="27"/>
      <c r="C77" s="19" t="str">
        <f ca="1">+CONCATENATE(K77,".- ",G77)</f>
        <v>13.- 0</v>
      </c>
      <c r="D77" s="20"/>
      <c r="E77" s="9"/>
      <c r="F77" s="9"/>
      <c r="G77" s="36">
        <f ca="1">IF(J78="FIN","",LOOKUP(I77,DATOS!A:A,DATOS!G:G))</f>
        <v>0</v>
      </c>
      <c r="H77" s="36">
        <f ca="1">IF(J78="FIN",0,LOOKUP(I77,DATOS!A:A,DATOS!N:N))</f>
        <v>0</v>
      </c>
      <c r="I77" s="31">
        <f>+I71+1</f>
        <v>630</v>
      </c>
      <c r="J77" s="56">
        <f>IF(LOOKUP(I77,DATOS!A:A,DATOS!C:C)=0,J71,(LOOKUP(I77,DATOS!A:A,DATOS!C:C)))</f>
        <v>12</v>
      </c>
      <c r="K77" s="18">
        <f>+K71+1</f>
        <v>13</v>
      </c>
      <c r="L77" s="16" t="s">
        <v>31</v>
      </c>
      <c r="M77" s="16" t="s">
        <v>32</v>
      </c>
      <c r="N77" s="16" t="s">
        <v>37</v>
      </c>
      <c r="O77" s="16" t="s">
        <v>33</v>
      </c>
      <c r="P77" s="16" t="s">
        <v>34</v>
      </c>
      <c r="Q77" s="16" t="s">
        <v>35</v>
      </c>
      <c r="R77" s="16" t="str">
        <f ca="1">CONCATENATE("X",H77)</f>
        <v>X0</v>
      </c>
      <c r="S77" s="16" t="s">
        <v>36</v>
      </c>
    </row>
    <row r="78" spans="1:19" x14ac:dyDescent="0.25">
      <c r="A78" s="185">
        <f ca="1">IF($E$2="X",0,IF(K79&gt;2,H77,K79))</f>
        <v>0</v>
      </c>
      <c r="B78" s="25"/>
      <c r="C78" s="21" t="str">
        <f ca="1">+CONCATENATE(I78," ",G78)</f>
        <v>a) 0</v>
      </c>
      <c r="D78" s="22"/>
      <c r="G78" s="34">
        <f ca="1">IF(J78="FIN","",LOOKUP(I77,DATOS!A:A,DATOS!J:J))</f>
        <v>0</v>
      </c>
      <c r="I78" s="31" t="s">
        <v>53</v>
      </c>
      <c r="J78" s="37" t="str">
        <f>IF(J72="FIN","FIN",IF(J77=J71,"","FIN"))</f>
        <v/>
      </c>
      <c r="K78" s="16" t="s">
        <v>5</v>
      </c>
      <c r="L78" s="16">
        <f ca="1">IF(M78&gt;0,0,P78)</f>
        <v>0</v>
      </c>
      <c r="M78" s="16">
        <f ca="1">IF(P79&gt;0,1,0)</f>
        <v>0</v>
      </c>
      <c r="N78" s="16">
        <f ca="1">IF(M78=1,-1/COUNTA(Q78:Q81),0)</f>
        <v>0</v>
      </c>
      <c r="O78" s="16">
        <f>COUNTA(B78:B81)</f>
        <v>0</v>
      </c>
      <c r="P78" s="16">
        <f ca="1">COUNTIF(R78:R81,R77)</f>
        <v>0</v>
      </c>
      <c r="Q78" s="17" t="s">
        <v>0</v>
      </c>
      <c r="R78" s="16" t="str">
        <f>CONCATENATE(B78,Q78)</f>
        <v>A</v>
      </c>
      <c r="S78" s="16">
        <f ca="1">IF(P78&gt;0,P78+O78,O78*3)</f>
        <v>0</v>
      </c>
    </row>
    <row r="79" spans="1:19" x14ac:dyDescent="0.25">
      <c r="A79" s="185"/>
      <c r="B79" s="25"/>
      <c r="C79" s="21" t="str">
        <f ca="1">+CONCATENATE(I79," ",G79)</f>
        <v>b) 0</v>
      </c>
      <c r="D79" s="22"/>
      <c r="G79" s="34">
        <f ca="1">IF(J78="FIN","",LOOKUP(I77,DATOS!A:A,DATOS!K:K))</f>
        <v>0</v>
      </c>
      <c r="I79" s="31" t="s">
        <v>52</v>
      </c>
      <c r="K79" s="16">
        <f ca="1">S78</f>
        <v>0</v>
      </c>
      <c r="L79" s="16"/>
      <c r="M79" s="16"/>
      <c r="N79" s="16"/>
      <c r="O79" s="16"/>
      <c r="P79" s="16">
        <f ca="1">O78-P78</f>
        <v>0</v>
      </c>
      <c r="Q79" s="17" t="s">
        <v>1</v>
      </c>
      <c r="R79" s="16" t="str">
        <f>CONCATENATE(B79,Q79)</f>
        <v>B</v>
      </c>
      <c r="S79" s="16"/>
    </row>
    <row r="80" spans="1:19" x14ac:dyDescent="0.25">
      <c r="A80" s="185"/>
      <c r="B80" s="25"/>
      <c r="C80" s="21" t="str">
        <f ca="1">+CONCATENATE(I80," ",G80)</f>
        <v>c) 0</v>
      </c>
      <c r="D80" s="22"/>
      <c r="G80" s="34">
        <f ca="1">IF(J78="FIN","",LOOKUP(I77,DATOS!A:A,DATOS!L:L))</f>
        <v>0</v>
      </c>
      <c r="I80" s="31" t="s">
        <v>51</v>
      </c>
      <c r="K80" s="16"/>
      <c r="L80" s="16"/>
      <c r="M80" s="16"/>
      <c r="N80" s="16"/>
      <c r="O80" s="16"/>
      <c r="P80" s="16"/>
      <c r="Q80" s="17" t="s">
        <v>2</v>
      </c>
      <c r="R80" s="16" t="str">
        <f>CONCATENATE(B80,Q80)</f>
        <v>C</v>
      </c>
      <c r="S80" s="16"/>
    </row>
    <row r="81" spans="1:19" x14ac:dyDescent="0.25">
      <c r="A81" s="185"/>
      <c r="B81" s="25"/>
      <c r="C81" s="21" t="str">
        <f ca="1">+CONCATENATE(I81," ",G81)</f>
        <v>d) 0</v>
      </c>
      <c r="D81" s="22"/>
      <c r="G81" s="34">
        <f ca="1">IF(J78="FIN","",LOOKUP(I77,DATOS!A:A,DATOS!M:M))</f>
        <v>0</v>
      </c>
      <c r="I81" s="31" t="s">
        <v>43</v>
      </c>
      <c r="K81" s="16"/>
      <c r="L81" s="16"/>
      <c r="M81" s="16"/>
      <c r="N81" s="16"/>
      <c r="O81" s="16"/>
      <c r="P81" s="16"/>
      <c r="Q81" s="17" t="s">
        <v>3</v>
      </c>
      <c r="R81" s="16" t="str">
        <f>CONCATENATE(B81,Q81)</f>
        <v>D</v>
      </c>
      <c r="S81" s="16"/>
    </row>
    <row r="82" spans="1:19" x14ac:dyDescent="0.25">
      <c r="A82" s="9"/>
      <c r="B82" s="26"/>
      <c r="C82" s="23"/>
      <c r="D82" s="24"/>
      <c r="J82" s="15"/>
    </row>
    <row r="83" spans="1:19" x14ac:dyDescent="0.25">
      <c r="A83" s="9"/>
      <c r="B83" s="27"/>
      <c r="C83" s="19" t="str">
        <f ca="1">+CONCATENATE(K83,".- ",G83)</f>
        <v>14.- 0</v>
      </c>
      <c r="D83" s="20"/>
      <c r="E83" s="9"/>
      <c r="F83" s="9"/>
      <c r="G83" s="36">
        <f ca="1">IF(J84="FIN","",LOOKUP(I83,DATOS!A:A,DATOS!G:G))</f>
        <v>0</v>
      </c>
      <c r="H83" s="36">
        <f ca="1">IF(J84="FIN",0,LOOKUP(I83,DATOS!A:A,DATOS!N:N))</f>
        <v>0</v>
      </c>
      <c r="I83" s="31">
        <f>+I77+1</f>
        <v>631</v>
      </c>
      <c r="J83" s="56">
        <f>IF(LOOKUP(I83,DATOS!A:A,DATOS!C:C)=0,J77,(LOOKUP(I83,DATOS!A:A,DATOS!C:C)))</f>
        <v>12</v>
      </c>
      <c r="K83" s="18">
        <f>+K77+1</f>
        <v>14</v>
      </c>
      <c r="L83" s="16" t="s">
        <v>31</v>
      </c>
      <c r="M83" s="16" t="s">
        <v>32</v>
      </c>
      <c r="N83" s="16" t="s">
        <v>37</v>
      </c>
      <c r="O83" s="16" t="s">
        <v>33</v>
      </c>
      <c r="P83" s="16" t="s">
        <v>34</v>
      </c>
      <c r="Q83" s="16" t="s">
        <v>35</v>
      </c>
      <c r="R83" s="16" t="str">
        <f ca="1">CONCATENATE("X",H83)</f>
        <v>X0</v>
      </c>
      <c r="S83" s="16" t="s">
        <v>36</v>
      </c>
    </row>
    <row r="84" spans="1:19" x14ac:dyDescent="0.25">
      <c r="A84" s="185">
        <f ca="1">IF($E$2="X",0,IF(K85&gt;2,H83,K85))</f>
        <v>0</v>
      </c>
      <c r="B84" s="25"/>
      <c r="C84" s="21" t="str">
        <f ca="1">+CONCATENATE(I84," ",G84)</f>
        <v>a) 0</v>
      </c>
      <c r="D84" s="22"/>
      <c r="G84" s="34">
        <f ca="1">IF(J84="FIN","",LOOKUP(I83,DATOS!A:A,DATOS!J:J))</f>
        <v>0</v>
      </c>
      <c r="I84" s="31" t="s">
        <v>53</v>
      </c>
      <c r="J84" s="37" t="str">
        <f>IF(J78="FIN","FIN",IF(J83=J77,"","FIN"))</f>
        <v/>
      </c>
      <c r="K84" s="16" t="s">
        <v>5</v>
      </c>
      <c r="L84" s="16">
        <f ca="1">IF(M84&gt;0,0,P84)</f>
        <v>0</v>
      </c>
      <c r="M84" s="16">
        <f ca="1">IF(P85&gt;0,1,0)</f>
        <v>0</v>
      </c>
      <c r="N84" s="16">
        <f ca="1">IF(M84=1,-1/COUNTA(Q84:Q87),0)</f>
        <v>0</v>
      </c>
      <c r="O84" s="16">
        <f>COUNTA(B84:B87)</f>
        <v>0</v>
      </c>
      <c r="P84" s="16">
        <f ca="1">COUNTIF(R84:R87,R83)</f>
        <v>0</v>
      </c>
      <c r="Q84" s="17" t="s">
        <v>0</v>
      </c>
      <c r="R84" s="16" t="str">
        <f>CONCATENATE(B84,Q84)</f>
        <v>A</v>
      </c>
      <c r="S84" s="16">
        <f ca="1">IF(P84&gt;0,P84+O84,O84*3)</f>
        <v>0</v>
      </c>
    </row>
    <row r="85" spans="1:19" x14ac:dyDescent="0.25">
      <c r="A85" s="185"/>
      <c r="B85" s="25"/>
      <c r="C85" s="21" t="str">
        <f ca="1">+CONCATENATE(I85," ",G85)</f>
        <v>b) 0</v>
      </c>
      <c r="D85" s="22"/>
      <c r="G85" s="34">
        <f ca="1">IF(J84="FIN","",LOOKUP(I83,DATOS!A:A,DATOS!K:K))</f>
        <v>0</v>
      </c>
      <c r="I85" s="31" t="s">
        <v>52</v>
      </c>
      <c r="K85" s="16">
        <f ca="1">S84</f>
        <v>0</v>
      </c>
      <c r="L85" s="16"/>
      <c r="M85" s="16"/>
      <c r="N85" s="16"/>
      <c r="O85" s="16"/>
      <c r="P85" s="16">
        <f ca="1">O84-P84</f>
        <v>0</v>
      </c>
      <c r="Q85" s="17" t="s">
        <v>1</v>
      </c>
      <c r="R85" s="16" t="str">
        <f>CONCATENATE(B85,Q85)</f>
        <v>B</v>
      </c>
      <c r="S85" s="16"/>
    </row>
    <row r="86" spans="1:19" x14ac:dyDescent="0.25">
      <c r="A86" s="185"/>
      <c r="B86" s="25"/>
      <c r="C86" s="21" t="str">
        <f ca="1">+CONCATENATE(I86," ",G86)</f>
        <v>c) 0</v>
      </c>
      <c r="D86" s="22"/>
      <c r="G86" s="34">
        <f ca="1">IF(J84="FIN","",LOOKUP(I83,DATOS!A:A,DATOS!L:L))</f>
        <v>0</v>
      </c>
      <c r="I86" s="31" t="s">
        <v>51</v>
      </c>
      <c r="K86" s="16"/>
      <c r="L86" s="16"/>
      <c r="M86" s="16"/>
      <c r="N86" s="16"/>
      <c r="O86" s="16"/>
      <c r="P86" s="16"/>
      <c r="Q86" s="17" t="s">
        <v>2</v>
      </c>
      <c r="R86" s="16" t="str">
        <f>CONCATENATE(B86,Q86)</f>
        <v>C</v>
      </c>
      <c r="S86" s="16"/>
    </row>
    <row r="87" spans="1:19" x14ac:dyDescent="0.25">
      <c r="A87" s="185"/>
      <c r="B87" s="25"/>
      <c r="C87" s="21" t="str">
        <f ca="1">+CONCATENATE(I87," ",G87)</f>
        <v>d) 0</v>
      </c>
      <c r="D87" s="22"/>
      <c r="G87" s="34">
        <f ca="1">IF(J84="FIN","",LOOKUP(I83,DATOS!A:A,DATOS!M:M))</f>
        <v>0</v>
      </c>
      <c r="I87" s="31" t="s">
        <v>43</v>
      </c>
      <c r="K87" s="16"/>
      <c r="L87" s="16"/>
      <c r="M87" s="16"/>
      <c r="N87" s="16"/>
      <c r="O87" s="16"/>
      <c r="P87" s="16"/>
      <c r="Q87" s="17" t="s">
        <v>3</v>
      </c>
      <c r="R87" s="16" t="str">
        <f>CONCATENATE(B87,Q87)</f>
        <v>D</v>
      </c>
      <c r="S87" s="16"/>
    </row>
    <row r="88" spans="1:19" x14ac:dyDescent="0.25">
      <c r="A88" s="9"/>
      <c r="B88" s="26"/>
      <c r="C88" s="23"/>
      <c r="D88" s="24"/>
      <c r="J88" s="15"/>
    </row>
    <row r="89" spans="1:19" x14ac:dyDescent="0.25">
      <c r="A89" s="9"/>
      <c r="B89" s="27"/>
      <c r="C89" s="19" t="str">
        <f ca="1">+CONCATENATE(K89,".- ",G89)</f>
        <v>15.- 0</v>
      </c>
      <c r="D89" s="20"/>
      <c r="E89" s="9"/>
      <c r="F89" s="9"/>
      <c r="G89" s="36">
        <f ca="1">IF(J90="FIN","",LOOKUP(I89,DATOS!A:A,DATOS!G:G))</f>
        <v>0</v>
      </c>
      <c r="H89" s="36">
        <f ca="1">IF(J90="FIN",0,LOOKUP(I89,DATOS!A:A,DATOS!N:N))</f>
        <v>0</v>
      </c>
      <c r="I89" s="31">
        <f>+I83+1</f>
        <v>632</v>
      </c>
      <c r="J89" s="56">
        <f>IF(LOOKUP(I89,DATOS!A:A,DATOS!C:C)=0,J83,(LOOKUP(I89,DATOS!A:A,DATOS!C:C)))</f>
        <v>12</v>
      </c>
      <c r="K89" s="18">
        <f>+K83+1</f>
        <v>15</v>
      </c>
      <c r="L89" s="16" t="s">
        <v>31</v>
      </c>
      <c r="M89" s="16" t="s">
        <v>32</v>
      </c>
      <c r="N89" s="16" t="s">
        <v>37</v>
      </c>
      <c r="O89" s="16" t="s">
        <v>33</v>
      </c>
      <c r="P89" s="16" t="s">
        <v>34</v>
      </c>
      <c r="Q89" s="16" t="s">
        <v>35</v>
      </c>
      <c r="R89" s="16" t="str">
        <f ca="1">CONCATENATE("X",H89)</f>
        <v>X0</v>
      </c>
      <c r="S89" s="16" t="s">
        <v>36</v>
      </c>
    </row>
    <row r="90" spans="1:19" x14ac:dyDescent="0.25">
      <c r="A90" s="185">
        <f ca="1">IF($E$2="X",0,IF(K91&gt;2,H89,K91))</f>
        <v>0</v>
      </c>
      <c r="B90" s="25"/>
      <c r="C90" s="21" t="str">
        <f ca="1">+CONCATENATE(I90," ",G90)</f>
        <v>a) 0</v>
      </c>
      <c r="D90" s="22"/>
      <c r="G90" s="34">
        <f ca="1">IF(J90="FIN","",LOOKUP(I89,DATOS!A:A,DATOS!J:J))</f>
        <v>0</v>
      </c>
      <c r="I90" s="31" t="s">
        <v>53</v>
      </c>
      <c r="J90" s="37" t="str">
        <f>IF(J84="FIN","FIN",IF(J89=J83,"","FIN"))</f>
        <v/>
      </c>
      <c r="K90" s="16" t="s">
        <v>5</v>
      </c>
      <c r="L90" s="16">
        <f ca="1">IF(M90&gt;0,0,P90)</f>
        <v>0</v>
      </c>
      <c r="M90" s="16">
        <f ca="1">IF(P91&gt;0,1,0)</f>
        <v>0</v>
      </c>
      <c r="N90" s="16">
        <f ca="1">IF(M90=1,-1/COUNTA(Q90:Q93),0)</f>
        <v>0</v>
      </c>
      <c r="O90" s="16">
        <f>COUNTA(B90:B93)</f>
        <v>0</v>
      </c>
      <c r="P90" s="16">
        <f ca="1">COUNTIF(R90:R93,R89)</f>
        <v>0</v>
      </c>
      <c r="Q90" s="17" t="s">
        <v>0</v>
      </c>
      <c r="R90" s="16" t="str">
        <f>CONCATENATE(B90,Q90)</f>
        <v>A</v>
      </c>
      <c r="S90" s="16">
        <f ca="1">IF(P90&gt;0,P90+O90,O90*3)</f>
        <v>0</v>
      </c>
    </row>
    <row r="91" spans="1:19" x14ac:dyDescent="0.25">
      <c r="A91" s="185"/>
      <c r="B91" s="25"/>
      <c r="C91" s="21" t="str">
        <f ca="1">+CONCATENATE(I91," ",G91)</f>
        <v>b) 0</v>
      </c>
      <c r="D91" s="22"/>
      <c r="G91" s="34">
        <f ca="1">IF(J90="FIN","",LOOKUP(I89,DATOS!A:A,DATOS!K:K))</f>
        <v>0</v>
      </c>
      <c r="I91" s="31" t="s">
        <v>52</v>
      </c>
      <c r="K91" s="16">
        <f ca="1">S90</f>
        <v>0</v>
      </c>
      <c r="L91" s="16"/>
      <c r="M91" s="16"/>
      <c r="N91" s="16"/>
      <c r="O91" s="16"/>
      <c r="P91" s="16">
        <f ca="1">O90-P90</f>
        <v>0</v>
      </c>
      <c r="Q91" s="17" t="s">
        <v>1</v>
      </c>
      <c r="R91" s="16" t="str">
        <f>CONCATENATE(B91,Q91)</f>
        <v>B</v>
      </c>
      <c r="S91" s="16"/>
    </row>
    <row r="92" spans="1:19" x14ac:dyDescent="0.25">
      <c r="A92" s="185"/>
      <c r="B92" s="25"/>
      <c r="C92" s="21" t="str">
        <f ca="1">+CONCATENATE(I92," ",G92)</f>
        <v>c) 0</v>
      </c>
      <c r="D92" s="22"/>
      <c r="G92" s="34">
        <f ca="1">IF(J90="FIN","",LOOKUP(I89,DATOS!A:A,DATOS!L:L))</f>
        <v>0</v>
      </c>
      <c r="I92" s="31" t="s">
        <v>51</v>
      </c>
      <c r="K92" s="16"/>
      <c r="L92" s="16"/>
      <c r="M92" s="16"/>
      <c r="N92" s="16"/>
      <c r="O92" s="16"/>
      <c r="P92" s="16"/>
      <c r="Q92" s="17" t="s">
        <v>2</v>
      </c>
      <c r="R92" s="16" t="str">
        <f>CONCATENATE(B92,Q92)</f>
        <v>C</v>
      </c>
      <c r="S92" s="16"/>
    </row>
    <row r="93" spans="1:19" x14ac:dyDescent="0.25">
      <c r="A93" s="185"/>
      <c r="B93" s="25"/>
      <c r="C93" s="21" t="str">
        <f ca="1">+CONCATENATE(I93," ",G93)</f>
        <v>d) 0</v>
      </c>
      <c r="D93" s="22"/>
      <c r="G93" s="34">
        <f ca="1">IF(J90="FIN","",LOOKUP(I89,DATOS!A:A,DATOS!M:M))</f>
        <v>0</v>
      </c>
      <c r="I93" s="31" t="s">
        <v>43</v>
      </c>
      <c r="K93" s="16"/>
      <c r="L93" s="16"/>
      <c r="M93" s="16"/>
      <c r="N93" s="16"/>
      <c r="O93" s="16"/>
      <c r="P93" s="16"/>
      <c r="Q93" s="17" t="s">
        <v>3</v>
      </c>
      <c r="R93" s="16" t="str">
        <f>CONCATENATE(B93,Q93)</f>
        <v>D</v>
      </c>
      <c r="S93" s="16"/>
    </row>
    <row r="94" spans="1:19" x14ac:dyDescent="0.25">
      <c r="A94" s="9"/>
      <c r="B94" s="26"/>
      <c r="C94" s="23"/>
      <c r="D94" s="24"/>
      <c r="J94" s="15"/>
    </row>
    <row r="95" spans="1:19" x14ac:dyDescent="0.25">
      <c r="A95" s="9"/>
      <c r="B95" s="27"/>
      <c r="C95" s="19" t="str">
        <f ca="1">+CONCATENATE(K95,".- ",G95)</f>
        <v>16.- 0</v>
      </c>
      <c r="D95" s="20"/>
      <c r="E95" s="9"/>
      <c r="F95" s="9"/>
      <c r="G95" s="36">
        <f ca="1">IF(J96="FIN","",LOOKUP(I95,DATOS!A:A,DATOS!G:G))</f>
        <v>0</v>
      </c>
      <c r="H95" s="36">
        <f ca="1">IF(J96="FIN",0,LOOKUP(I95,DATOS!A:A,DATOS!N:N))</f>
        <v>0</v>
      </c>
      <c r="I95" s="31">
        <f>+I89+1</f>
        <v>633</v>
      </c>
      <c r="J95" s="56">
        <f>IF(LOOKUP(I95,DATOS!A:A,DATOS!C:C)=0,J89,(LOOKUP(I95,DATOS!A:A,DATOS!C:C)))</f>
        <v>12</v>
      </c>
      <c r="K95" s="18">
        <f>+K89+1</f>
        <v>16</v>
      </c>
      <c r="L95" s="16" t="s">
        <v>31</v>
      </c>
      <c r="M95" s="16" t="s">
        <v>32</v>
      </c>
      <c r="N95" s="16" t="s">
        <v>37</v>
      </c>
      <c r="O95" s="16" t="s">
        <v>33</v>
      </c>
      <c r="P95" s="16" t="s">
        <v>34</v>
      </c>
      <c r="Q95" s="16" t="s">
        <v>35</v>
      </c>
      <c r="R95" s="16" t="str">
        <f ca="1">CONCATENATE("X",H95)</f>
        <v>X0</v>
      </c>
      <c r="S95" s="16" t="s">
        <v>36</v>
      </c>
    </row>
    <row r="96" spans="1:19" x14ac:dyDescent="0.25">
      <c r="A96" s="185">
        <f ca="1">IF($E$2="X",0,IF(K97&gt;2,H95,K97))</f>
        <v>0</v>
      </c>
      <c r="B96" s="25"/>
      <c r="C96" s="21" t="str">
        <f ca="1">+CONCATENATE(I96," ",G96)</f>
        <v>a) 0</v>
      </c>
      <c r="D96" s="22"/>
      <c r="G96" s="34">
        <f ca="1">IF(J96="FIN","",LOOKUP(I95,DATOS!A:A,DATOS!J:J))</f>
        <v>0</v>
      </c>
      <c r="I96" s="31" t="s">
        <v>53</v>
      </c>
      <c r="J96" s="37" t="str">
        <f>IF(J90="FIN","FIN",IF(J95=J89,"","FIN"))</f>
        <v/>
      </c>
      <c r="K96" s="16" t="s">
        <v>5</v>
      </c>
      <c r="L96" s="16">
        <f ca="1">IF(M96&gt;0,0,P96)</f>
        <v>0</v>
      </c>
      <c r="M96" s="16">
        <f ca="1">IF(P97&gt;0,1,0)</f>
        <v>0</v>
      </c>
      <c r="N96" s="16">
        <f ca="1">IF(M96=1,-1/COUNTA(Q96:Q99),0)</f>
        <v>0</v>
      </c>
      <c r="O96" s="16">
        <f>COUNTA(B96:B99)</f>
        <v>0</v>
      </c>
      <c r="P96" s="16">
        <f ca="1">COUNTIF(R96:R99,R95)</f>
        <v>0</v>
      </c>
      <c r="Q96" s="17" t="s">
        <v>0</v>
      </c>
      <c r="R96" s="16" t="str">
        <f>CONCATENATE(B96,Q96)</f>
        <v>A</v>
      </c>
      <c r="S96" s="16">
        <f ca="1">IF(P96&gt;0,P96+O96,O96*3)</f>
        <v>0</v>
      </c>
    </row>
    <row r="97" spans="1:19" x14ac:dyDescent="0.25">
      <c r="A97" s="185"/>
      <c r="B97" s="25"/>
      <c r="C97" s="21" t="str">
        <f ca="1">+CONCATENATE(I97," ",G97)</f>
        <v>b) 0</v>
      </c>
      <c r="D97" s="22"/>
      <c r="G97" s="34">
        <f ca="1">IF(J96="FIN","",LOOKUP(I95,DATOS!A:A,DATOS!K:K))</f>
        <v>0</v>
      </c>
      <c r="I97" s="31" t="s">
        <v>52</v>
      </c>
      <c r="K97" s="16">
        <f ca="1">S96</f>
        <v>0</v>
      </c>
      <c r="L97" s="16"/>
      <c r="M97" s="16"/>
      <c r="N97" s="16"/>
      <c r="O97" s="16"/>
      <c r="P97" s="16">
        <f ca="1">O96-P96</f>
        <v>0</v>
      </c>
      <c r="Q97" s="17" t="s">
        <v>1</v>
      </c>
      <c r="R97" s="16" t="str">
        <f>CONCATENATE(B97,Q97)</f>
        <v>B</v>
      </c>
      <c r="S97" s="16"/>
    </row>
    <row r="98" spans="1:19" x14ac:dyDescent="0.25">
      <c r="A98" s="185"/>
      <c r="B98" s="25"/>
      <c r="C98" s="21" t="str">
        <f ca="1">+CONCATENATE(I98," ",G98)</f>
        <v>c) 0</v>
      </c>
      <c r="D98" s="22"/>
      <c r="G98" s="34">
        <f ca="1">IF(J96="FIN","",LOOKUP(I95,DATOS!A:A,DATOS!L:L))</f>
        <v>0</v>
      </c>
      <c r="I98" s="31" t="s">
        <v>51</v>
      </c>
      <c r="K98" s="16"/>
      <c r="L98" s="16"/>
      <c r="M98" s="16"/>
      <c r="N98" s="16"/>
      <c r="O98" s="16"/>
      <c r="P98" s="16"/>
      <c r="Q98" s="17" t="s">
        <v>2</v>
      </c>
      <c r="R98" s="16" t="str">
        <f>CONCATENATE(B98,Q98)</f>
        <v>C</v>
      </c>
      <c r="S98" s="16"/>
    </row>
    <row r="99" spans="1:19" x14ac:dyDescent="0.25">
      <c r="A99" s="185"/>
      <c r="B99" s="25"/>
      <c r="C99" s="21" t="str">
        <f ca="1">+CONCATENATE(I99," ",G99)</f>
        <v>d) 0</v>
      </c>
      <c r="D99" s="22"/>
      <c r="G99" s="34">
        <f ca="1">IF(J96="FIN","",LOOKUP(I95,DATOS!A:A,DATOS!M:M))</f>
        <v>0</v>
      </c>
      <c r="I99" s="31" t="s">
        <v>43</v>
      </c>
      <c r="K99" s="16"/>
      <c r="L99" s="16"/>
      <c r="M99" s="16"/>
      <c r="N99" s="16"/>
      <c r="O99" s="16"/>
      <c r="P99" s="16"/>
      <c r="Q99" s="17" t="s">
        <v>3</v>
      </c>
      <c r="R99" s="16" t="str">
        <f>CONCATENATE(B99,Q99)</f>
        <v>D</v>
      </c>
      <c r="S99" s="16"/>
    </row>
    <row r="100" spans="1:19" x14ac:dyDescent="0.25">
      <c r="A100" s="9"/>
      <c r="B100" s="26"/>
      <c r="C100" s="23"/>
      <c r="D100" s="24"/>
      <c r="J100" s="15"/>
    </row>
    <row r="101" spans="1:19" x14ac:dyDescent="0.25">
      <c r="A101" s="9"/>
      <c r="B101" s="27"/>
      <c r="C101" s="19" t="str">
        <f ca="1">+CONCATENATE(K101,".- ",G101)</f>
        <v>17.- 0</v>
      </c>
      <c r="D101" s="20"/>
      <c r="E101" s="9"/>
      <c r="F101" s="9"/>
      <c r="G101" s="36">
        <f ca="1">IF(J102="FIN","",LOOKUP(I101,DATOS!A:A,DATOS!G:G))</f>
        <v>0</v>
      </c>
      <c r="H101" s="36">
        <f ca="1">IF(J102="FIN",0,LOOKUP(I101,DATOS!A:A,DATOS!N:N))</f>
        <v>0</v>
      </c>
      <c r="I101" s="31">
        <f>+I95+1</f>
        <v>634</v>
      </c>
      <c r="J101" s="56">
        <f>IF(LOOKUP(I101,DATOS!A:A,DATOS!C:C)=0,J95,(LOOKUP(I101,DATOS!A:A,DATOS!C:C)))</f>
        <v>12</v>
      </c>
      <c r="K101" s="18">
        <f>+K95+1</f>
        <v>17</v>
      </c>
      <c r="L101" s="16" t="s">
        <v>31</v>
      </c>
      <c r="M101" s="16" t="s">
        <v>32</v>
      </c>
      <c r="N101" s="16" t="s">
        <v>37</v>
      </c>
      <c r="O101" s="16" t="s">
        <v>33</v>
      </c>
      <c r="P101" s="16" t="s">
        <v>34</v>
      </c>
      <c r="Q101" s="16" t="s">
        <v>35</v>
      </c>
      <c r="R101" s="16" t="str">
        <f ca="1">CONCATENATE("X",H101)</f>
        <v>X0</v>
      </c>
      <c r="S101" s="16" t="s">
        <v>36</v>
      </c>
    </row>
    <row r="102" spans="1:19" x14ac:dyDescent="0.25">
      <c r="A102" s="185">
        <f ca="1">IF($E$2="X",0,IF(K103&gt;2,H101,K103))</f>
        <v>0</v>
      </c>
      <c r="B102" s="25"/>
      <c r="C102" s="21" t="str">
        <f ca="1">+CONCATENATE(I102," ",G102)</f>
        <v>a) 0</v>
      </c>
      <c r="D102" s="22"/>
      <c r="G102" s="34">
        <f ca="1">IF(J102="FIN","",LOOKUP(I101,DATOS!A:A,DATOS!J:J))</f>
        <v>0</v>
      </c>
      <c r="I102" s="31" t="s">
        <v>53</v>
      </c>
      <c r="J102" s="37" t="str">
        <f>IF(J96="FIN","FIN",IF(J101=J95,"","FIN"))</f>
        <v/>
      </c>
      <c r="K102" s="16" t="s">
        <v>5</v>
      </c>
      <c r="L102" s="16">
        <f ca="1">IF(M102&gt;0,0,P102)</f>
        <v>0</v>
      </c>
      <c r="M102" s="16">
        <f ca="1">IF(P103&gt;0,1,0)</f>
        <v>0</v>
      </c>
      <c r="N102" s="16">
        <f ca="1">IF(M102=1,-1/COUNTA(Q102:Q105),0)</f>
        <v>0</v>
      </c>
      <c r="O102" s="16">
        <f>COUNTA(B102:B105)</f>
        <v>0</v>
      </c>
      <c r="P102" s="16">
        <f ca="1">COUNTIF(R102:R105,R101)</f>
        <v>0</v>
      </c>
      <c r="Q102" s="17" t="s">
        <v>0</v>
      </c>
      <c r="R102" s="16" t="str">
        <f>CONCATENATE(B102,Q102)</f>
        <v>A</v>
      </c>
      <c r="S102" s="16">
        <f ca="1">IF(P102&gt;0,P102+O102,O102*3)</f>
        <v>0</v>
      </c>
    </row>
    <row r="103" spans="1:19" x14ac:dyDescent="0.25">
      <c r="A103" s="185"/>
      <c r="B103" s="25"/>
      <c r="C103" s="21" t="str">
        <f ca="1">+CONCATENATE(I103," ",G103)</f>
        <v>b) 0</v>
      </c>
      <c r="D103" s="22"/>
      <c r="G103" s="34">
        <f ca="1">IF(J102="FIN","",LOOKUP(I101,DATOS!A:A,DATOS!K:K))</f>
        <v>0</v>
      </c>
      <c r="I103" s="31" t="s">
        <v>52</v>
      </c>
      <c r="K103" s="16">
        <f ca="1">S102</f>
        <v>0</v>
      </c>
      <c r="L103" s="16"/>
      <c r="M103" s="16"/>
      <c r="N103" s="16"/>
      <c r="O103" s="16"/>
      <c r="P103" s="16">
        <f ca="1">O102-P102</f>
        <v>0</v>
      </c>
      <c r="Q103" s="17" t="s">
        <v>1</v>
      </c>
      <c r="R103" s="16" t="str">
        <f>CONCATENATE(B103,Q103)</f>
        <v>B</v>
      </c>
      <c r="S103" s="16"/>
    </row>
    <row r="104" spans="1:19" x14ac:dyDescent="0.25">
      <c r="A104" s="185"/>
      <c r="B104" s="25"/>
      <c r="C104" s="21" t="str">
        <f ca="1">+CONCATENATE(I104," ",G104)</f>
        <v>c) 0</v>
      </c>
      <c r="D104" s="22"/>
      <c r="G104" s="34">
        <f ca="1">IF(J102="FIN","",LOOKUP(I101,DATOS!A:A,DATOS!L:L))</f>
        <v>0</v>
      </c>
      <c r="I104" s="31" t="s">
        <v>51</v>
      </c>
      <c r="K104" s="16"/>
      <c r="L104" s="16"/>
      <c r="M104" s="16"/>
      <c r="N104" s="16"/>
      <c r="O104" s="16"/>
      <c r="P104" s="16"/>
      <c r="Q104" s="17" t="s">
        <v>2</v>
      </c>
      <c r="R104" s="16" t="str">
        <f>CONCATENATE(B104,Q104)</f>
        <v>C</v>
      </c>
      <c r="S104" s="16"/>
    </row>
    <row r="105" spans="1:19" x14ac:dyDescent="0.25">
      <c r="A105" s="185"/>
      <c r="B105" s="25"/>
      <c r="C105" s="21" t="str">
        <f ca="1">+CONCATENATE(I105," ",G105)</f>
        <v>d) 0</v>
      </c>
      <c r="D105" s="22"/>
      <c r="G105" s="34">
        <f ca="1">IF(J102="FIN","",LOOKUP(I101,DATOS!A:A,DATOS!M:M))</f>
        <v>0</v>
      </c>
      <c r="I105" s="31" t="s">
        <v>43</v>
      </c>
      <c r="K105" s="16"/>
      <c r="L105" s="16"/>
      <c r="M105" s="16"/>
      <c r="N105" s="16"/>
      <c r="O105" s="16"/>
      <c r="P105" s="16"/>
      <c r="Q105" s="17" t="s">
        <v>3</v>
      </c>
      <c r="R105" s="16" t="str">
        <f>CONCATENATE(B105,Q105)</f>
        <v>D</v>
      </c>
      <c r="S105" s="16"/>
    </row>
    <row r="106" spans="1:19" x14ac:dyDescent="0.25">
      <c r="A106" s="9"/>
      <c r="B106" s="26"/>
      <c r="C106" s="23"/>
      <c r="D106" s="24"/>
      <c r="J106" s="15"/>
    </row>
    <row r="107" spans="1:19" x14ac:dyDescent="0.25">
      <c r="A107" s="9"/>
      <c r="B107" s="27"/>
      <c r="C107" s="19" t="str">
        <f ca="1">+CONCATENATE(K107,".- ",G107)</f>
        <v>18.- 0</v>
      </c>
      <c r="D107" s="20"/>
      <c r="E107" s="9"/>
      <c r="F107" s="9"/>
      <c r="G107" s="36">
        <f ca="1">IF(J108="FIN","",LOOKUP(I107,DATOS!A:A,DATOS!G:G))</f>
        <v>0</v>
      </c>
      <c r="H107" s="36">
        <f ca="1">IF(J108="FIN",0,LOOKUP(I107,DATOS!A:A,DATOS!N:N))</f>
        <v>0</v>
      </c>
      <c r="I107" s="31">
        <f>+I101+1</f>
        <v>635</v>
      </c>
      <c r="J107" s="56">
        <f>IF(LOOKUP(I107,DATOS!A:A,DATOS!C:C)=0,J101,(LOOKUP(I107,DATOS!A:A,DATOS!C:C)))</f>
        <v>12</v>
      </c>
      <c r="K107" s="18">
        <f>+K101+1</f>
        <v>18</v>
      </c>
      <c r="L107" s="16" t="s">
        <v>31</v>
      </c>
      <c r="M107" s="16" t="s">
        <v>32</v>
      </c>
      <c r="N107" s="16" t="s">
        <v>37</v>
      </c>
      <c r="O107" s="16" t="s">
        <v>33</v>
      </c>
      <c r="P107" s="16" t="s">
        <v>34</v>
      </c>
      <c r="Q107" s="16" t="s">
        <v>35</v>
      </c>
      <c r="R107" s="16" t="str">
        <f ca="1">CONCATENATE("X",H107)</f>
        <v>X0</v>
      </c>
      <c r="S107" s="16" t="s">
        <v>36</v>
      </c>
    </row>
    <row r="108" spans="1:19" x14ac:dyDescent="0.25">
      <c r="A108" s="185">
        <f ca="1">IF($E$2="X",0,IF(K109&gt;2,H107,K109))</f>
        <v>0</v>
      </c>
      <c r="B108" s="25"/>
      <c r="C108" s="21" t="str">
        <f ca="1">+CONCATENATE(I108," ",G108)</f>
        <v>a) 0</v>
      </c>
      <c r="D108" s="22"/>
      <c r="G108" s="34">
        <f ca="1">IF(J108="FIN","",LOOKUP(I107,DATOS!A:A,DATOS!J:J))</f>
        <v>0</v>
      </c>
      <c r="I108" s="31" t="s">
        <v>53</v>
      </c>
      <c r="J108" s="37" t="str">
        <f>IF(J102="FIN","FIN",IF(J107=J101,"","FIN"))</f>
        <v/>
      </c>
      <c r="K108" s="16" t="s">
        <v>5</v>
      </c>
      <c r="L108" s="16">
        <f ca="1">IF(M108&gt;0,0,P108)</f>
        <v>0</v>
      </c>
      <c r="M108" s="16">
        <f ca="1">IF(P109&gt;0,1,0)</f>
        <v>0</v>
      </c>
      <c r="N108" s="16">
        <f ca="1">IF(M108=1,-1/COUNTA(Q108:Q111),0)</f>
        <v>0</v>
      </c>
      <c r="O108" s="16">
        <f>COUNTA(B108:B111)</f>
        <v>0</v>
      </c>
      <c r="P108" s="16">
        <f ca="1">COUNTIF(R108:R111,R107)</f>
        <v>0</v>
      </c>
      <c r="Q108" s="17" t="s">
        <v>0</v>
      </c>
      <c r="R108" s="16" t="str">
        <f>CONCATENATE(B108,Q108)</f>
        <v>A</v>
      </c>
      <c r="S108" s="16">
        <f ca="1">IF(P108&gt;0,P108+O108,O108*3)</f>
        <v>0</v>
      </c>
    </row>
    <row r="109" spans="1:19" x14ac:dyDescent="0.25">
      <c r="A109" s="185"/>
      <c r="B109" s="25"/>
      <c r="C109" s="21" t="str">
        <f ca="1">+CONCATENATE(I109," ",G109)</f>
        <v>b) 0</v>
      </c>
      <c r="D109" s="22"/>
      <c r="G109" s="34">
        <f ca="1">IF(J108="FIN","",LOOKUP(I107,DATOS!A:A,DATOS!K:K))</f>
        <v>0</v>
      </c>
      <c r="I109" s="31" t="s">
        <v>52</v>
      </c>
      <c r="K109" s="16">
        <f ca="1">S108</f>
        <v>0</v>
      </c>
      <c r="L109" s="16"/>
      <c r="M109" s="16"/>
      <c r="N109" s="16"/>
      <c r="O109" s="16"/>
      <c r="P109" s="16">
        <f ca="1">O108-P108</f>
        <v>0</v>
      </c>
      <c r="Q109" s="17" t="s">
        <v>1</v>
      </c>
      <c r="R109" s="16" t="str">
        <f>CONCATENATE(B109,Q109)</f>
        <v>B</v>
      </c>
      <c r="S109" s="16"/>
    </row>
    <row r="110" spans="1:19" x14ac:dyDescent="0.25">
      <c r="A110" s="185"/>
      <c r="B110" s="25"/>
      <c r="C110" s="21" t="str">
        <f ca="1">+CONCATENATE(I110," ",G110)</f>
        <v>c) 0</v>
      </c>
      <c r="D110" s="22"/>
      <c r="G110" s="34">
        <f ca="1">IF(J108="FIN","",LOOKUP(I107,DATOS!A:A,DATOS!L:L))</f>
        <v>0</v>
      </c>
      <c r="I110" s="31" t="s">
        <v>51</v>
      </c>
      <c r="K110" s="16"/>
      <c r="L110" s="16"/>
      <c r="M110" s="16"/>
      <c r="N110" s="16"/>
      <c r="O110" s="16"/>
      <c r="P110" s="16"/>
      <c r="Q110" s="17" t="s">
        <v>2</v>
      </c>
      <c r="R110" s="16" t="str">
        <f>CONCATENATE(B110,Q110)</f>
        <v>C</v>
      </c>
      <c r="S110" s="16"/>
    </row>
    <row r="111" spans="1:19" x14ac:dyDescent="0.25">
      <c r="A111" s="185"/>
      <c r="B111" s="25"/>
      <c r="C111" s="21" t="str">
        <f ca="1">+CONCATENATE(I111," ",G111)</f>
        <v>d) 0</v>
      </c>
      <c r="D111" s="22"/>
      <c r="G111" s="34">
        <f ca="1">IF(J108="FIN","",LOOKUP(I107,DATOS!A:A,DATOS!M:M))</f>
        <v>0</v>
      </c>
      <c r="I111" s="31" t="s">
        <v>43</v>
      </c>
      <c r="K111" s="16"/>
      <c r="L111" s="16"/>
      <c r="M111" s="16"/>
      <c r="N111" s="16"/>
      <c r="O111" s="16"/>
      <c r="P111" s="16"/>
      <c r="Q111" s="17" t="s">
        <v>3</v>
      </c>
      <c r="R111" s="16" t="str">
        <f>CONCATENATE(B111,Q111)</f>
        <v>D</v>
      </c>
      <c r="S111" s="16"/>
    </row>
    <row r="112" spans="1:19" x14ac:dyDescent="0.25">
      <c r="A112" s="9"/>
      <c r="B112" s="26"/>
      <c r="C112" s="23"/>
      <c r="D112" s="24"/>
      <c r="J112" s="15"/>
    </row>
    <row r="113" spans="1:19" x14ac:dyDescent="0.25">
      <c r="A113" s="9"/>
      <c r="B113" s="27"/>
      <c r="C113" s="19" t="str">
        <f ca="1">+CONCATENATE(K113,".- ",G113)</f>
        <v>19.- 0</v>
      </c>
      <c r="D113" s="20"/>
      <c r="E113" s="9"/>
      <c r="F113" s="9"/>
      <c r="G113" s="36">
        <f ca="1">IF(J114="FIN","",LOOKUP(I113,DATOS!A:A,DATOS!G:G))</f>
        <v>0</v>
      </c>
      <c r="H113" s="36">
        <f ca="1">IF(J114="FIN",0,LOOKUP(I113,DATOS!A:A,DATOS!N:N))</f>
        <v>0</v>
      </c>
      <c r="I113" s="31">
        <f>+I107+1</f>
        <v>636</v>
      </c>
      <c r="J113" s="56">
        <f>IF(LOOKUP(I113,DATOS!A:A,DATOS!C:C)=0,J107,(LOOKUP(I113,DATOS!A:A,DATOS!C:C)))</f>
        <v>12</v>
      </c>
      <c r="K113" s="18">
        <f>+K107+1</f>
        <v>19</v>
      </c>
      <c r="L113" s="16" t="s">
        <v>31</v>
      </c>
      <c r="M113" s="16" t="s">
        <v>32</v>
      </c>
      <c r="N113" s="16" t="s">
        <v>37</v>
      </c>
      <c r="O113" s="16" t="s">
        <v>33</v>
      </c>
      <c r="P113" s="16" t="s">
        <v>34</v>
      </c>
      <c r="Q113" s="16" t="s">
        <v>35</v>
      </c>
      <c r="R113" s="16" t="str">
        <f ca="1">CONCATENATE("X",H113)</f>
        <v>X0</v>
      </c>
      <c r="S113" s="16" t="s">
        <v>36</v>
      </c>
    </row>
    <row r="114" spans="1:19" x14ac:dyDescent="0.25">
      <c r="A114" s="185">
        <f ca="1">IF($E$2="X",0,IF(K115&gt;2,H113,K115))</f>
        <v>0</v>
      </c>
      <c r="B114" s="25"/>
      <c r="C114" s="21" t="str">
        <f ca="1">+CONCATENATE(I114," ",G114)</f>
        <v>a) 0</v>
      </c>
      <c r="D114" s="22"/>
      <c r="G114" s="34">
        <f ca="1">IF(J114="FIN","",LOOKUP(I113,DATOS!A:A,DATOS!J:J))</f>
        <v>0</v>
      </c>
      <c r="I114" s="31" t="s">
        <v>53</v>
      </c>
      <c r="J114" s="37" t="str">
        <f>IF(J108="FIN","FIN",IF(J113=J107,"","FIN"))</f>
        <v/>
      </c>
      <c r="K114" s="16" t="s">
        <v>5</v>
      </c>
      <c r="L114" s="16">
        <f ca="1">IF(M114&gt;0,0,P114)</f>
        <v>0</v>
      </c>
      <c r="M114" s="16">
        <f ca="1">IF(P115&gt;0,1,0)</f>
        <v>0</v>
      </c>
      <c r="N114" s="16">
        <f ca="1">IF(M114=1,-1/COUNTA(Q114:Q117),0)</f>
        <v>0</v>
      </c>
      <c r="O114" s="16">
        <f>COUNTA(B114:B117)</f>
        <v>0</v>
      </c>
      <c r="P114" s="16">
        <f ca="1">COUNTIF(R114:R117,R113)</f>
        <v>0</v>
      </c>
      <c r="Q114" s="17" t="s">
        <v>0</v>
      </c>
      <c r="R114" s="16" t="str">
        <f>CONCATENATE(B114,Q114)</f>
        <v>A</v>
      </c>
      <c r="S114" s="16">
        <f ca="1">IF(P114&gt;0,P114+O114,O114*3)</f>
        <v>0</v>
      </c>
    </row>
    <row r="115" spans="1:19" x14ac:dyDescent="0.25">
      <c r="A115" s="185"/>
      <c r="B115" s="25"/>
      <c r="C115" s="21" t="str">
        <f ca="1">+CONCATENATE(I115," ",G115)</f>
        <v>b) 0</v>
      </c>
      <c r="D115" s="22"/>
      <c r="G115" s="34">
        <f ca="1">IF(J114="FIN","",LOOKUP(I113,DATOS!A:A,DATOS!K:K))</f>
        <v>0</v>
      </c>
      <c r="I115" s="31" t="s">
        <v>52</v>
      </c>
      <c r="K115" s="16">
        <f ca="1">S114</f>
        <v>0</v>
      </c>
      <c r="L115" s="16"/>
      <c r="M115" s="16"/>
      <c r="N115" s="16"/>
      <c r="O115" s="16"/>
      <c r="P115" s="16">
        <f ca="1">O114-P114</f>
        <v>0</v>
      </c>
      <c r="Q115" s="17" t="s">
        <v>1</v>
      </c>
      <c r="R115" s="16" t="str">
        <f>CONCATENATE(B115,Q115)</f>
        <v>B</v>
      </c>
      <c r="S115" s="16"/>
    </row>
    <row r="116" spans="1:19" x14ac:dyDescent="0.25">
      <c r="A116" s="185"/>
      <c r="B116" s="25"/>
      <c r="C116" s="21" t="str">
        <f ca="1">+CONCATENATE(I116," ",G116)</f>
        <v>c) 0</v>
      </c>
      <c r="D116" s="22"/>
      <c r="G116" s="34">
        <f ca="1">IF(J114="FIN","",LOOKUP(I113,DATOS!A:A,DATOS!L:L))</f>
        <v>0</v>
      </c>
      <c r="I116" s="31" t="s">
        <v>51</v>
      </c>
      <c r="K116" s="16"/>
      <c r="L116" s="16"/>
      <c r="M116" s="16"/>
      <c r="N116" s="16"/>
      <c r="O116" s="16"/>
      <c r="P116" s="16"/>
      <c r="Q116" s="17" t="s">
        <v>2</v>
      </c>
      <c r="R116" s="16" t="str">
        <f>CONCATENATE(B116,Q116)</f>
        <v>C</v>
      </c>
      <c r="S116" s="16"/>
    </row>
    <row r="117" spans="1:19" x14ac:dyDescent="0.25">
      <c r="A117" s="185"/>
      <c r="B117" s="25"/>
      <c r="C117" s="21" t="str">
        <f ca="1">+CONCATENATE(I117," ",G117)</f>
        <v>d) 0</v>
      </c>
      <c r="D117" s="22"/>
      <c r="G117" s="34">
        <f ca="1">IF(J114="FIN","",LOOKUP(I113,DATOS!A:A,DATOS!M:M))</f>
        <v>0</v>
      </c>
      <c r="I117" s="31" t="s">
        <v>43</v>
      </c>
      <c r="K117" s="16"/>
      <c r="L117" s="16"/>
      <c r="M117" s="16"/>
      <c r="N117" s="16"/>
      <c r="O117" s="16"/>
      <c r="P117" s="16"/>
      <c r="Q117" s="17" t="s">
        <v>3</v>
      </c>
      <c r="R117" s="16" t="str">
        <f>CONCATENATE(B117,Q117)</f>
        <v>D</v>
      </c>
      <c r="S117" s="16"/>
    </row>
    <row r="118" spans="1:19" x14ac:dyDescent="0.25">
      <c r="A118" s="9"/>
      <c r="B118" s="26"/>
      <c r="C118" s="23"/>
      <c r="D118" s="24"/>
      <c r="J118" s="15"/>
    </row>
    <row r="119" spans="1:19" x14ac:dyDescent="0.25">
      <c r="A119" s="9"/>
      <c r="B119" s="27"/>
      <c r="C119" s="19" t="str">
        <f ca="1">+CONCATENATE(K119,".- ",G119)</f>
        <v>20.- 0</v>
      </c>
      <c r="D119" s="20"/>
      <c r="E119" s="9"/>
      <c r="F119" s="9"/>
      <c r="G119" s="36">
        <f ca="1">IF(J120="FIN","",LOOKUP(I119,DATOS!A:A,DATOS!G:G))</f>
        <v>0</v>
      </c>
      <c r="H119" s="36">
        <f ca="1">IF(J120="FIN",0,LOOKUP(I119,DATOS!A:A,DATOS!N:N))</f>
        <v>0</v>
      </c>
      <c r="I119" s="31">
        <f>+I113+1</f>
        <v>637</v>
      </c>
      <c r="J119" s="56">
        <f>IF(LOOKUP(I119,DATOS!A:A,DATOS!C:C)=0,J113,(LOOKUP(I119,DATOS!A:A,DATOS!C:C)))</f>
        <v>12</v>
      </c>
      <c r="K119" s="18">
        <f>+K113+1</f>
        <v>20</v>
      </c>
      <c r="L119" s="16" t="s">
        <v>31</v>
      </c>
      <c r="M119" s="16" t="s">
        <v>32</v>
      </c>
      <c r="N119" s="16" t="s">
        <v>37</v>
      </c>
      <c r="O119" s="16" t="s">
        <v>33</v>
      </c>
      <c r="P119" s="16" t="s">
        <v>34</v>
      </c>
      <c r="Q119" s="16" t="s">
        <v>35</v>
      </c>
      <c r="R119" s="16" t="str">
        <f ca="1">CONCATENATE("X",H119)</f>
        <v>X0</v>
      </c>
      <c r="S119" s="16" t="s">
        <v>36</v>
      </c>
    </row>
    <row r="120" spans="1:19" x14ac:dyDescent="0.25">
      <c r="A120" s="185">
        <f ca="1">IF($E$2="X",0,IF(K121&gt;2,H119,K121))</f>
        <v>0</v>
      </c>
      <c r="B120" s="25"/>
      <c r="C120" s="21" t="str">
        <f ca="1">+CONCATENATE(I120," ",G120)</f>
        <v>a) 0</v>
      </c>
      <c r="D120" s="22"/>
      <c r="G120" s="34">
        <f ca="1">IF(J120="FIN","",LOOKUP(I119,DATOS!A:A,DATOS!J:J))</f>
        <v>0</v>
      </c>
      <c r="I120" s="31" t="s">
        <v>53</v>
      </c>
      <c r="J120" s="37" t="str">
        <f>IF(J114="FIN","FIN",IF(J119=J113,"","FIN"))</f>
        <v/>
      </c>
      <c r="K120" s="16" t="s">
        <v>5</v>
      </c>
      <c r="L120" s="16">
        <f ca="1">IF(M120&gt;0,0,P120)</f>
        <v>0</v>
      </c>
      <c r="M120" s="16">
        <f ca="1">IF(P121&gt;0,1,0)</f>
        <v>0</v>
      </c>
      <c r="N120" s="16">
        <f ca="1">IF(M120=1,-1/COUNTA(Q120:Q123),0)</f>
        <v>0</v>
      </c>
      <c r="O120" s="16">
        <f>COUNTA(B120:B123)</f>
        <v>0</v>
      </c>
      <c r="P120" s="16">
        <f ca="1">COUNTIF(R120:R123,R119)</f>
        <v>0</v>
      </c>
      <c r="Q120" s="17" t="s">
        <v>0</v>
      </c>
      <c r="R120" s="16" t="str">
        <f>CONCATENATE(B120,Q120)</f>
        <v>A</v>
      </c>
      <c r="S120" s="16">
        <f ca="1">IF(P120&gt;0,P120+O120,O120*3)</f>
        <v>0</v>
      </c>
    </row>
    <row r="121" spans="1:19" x14ac:dyDescent="0.25">
      <c r="A121" s="185"/>
      <c r="B121" s="25"/>
      <c r="C121" s="21" t="str">
        <f ca="1">+CONCATENATE(I121," ",G121)</f>
        <v>b) 0</v>
      </c>
      <c r="D121" s="22"/>
      <c r="G121" s="34">
        <f ca="1">IF(J120="FIN","",LOOKUP(I119,DATOS!A:A,DATOS!K:K))</f>
        <v>0</v>
      </c>
      <c r="I121" s="31" t="s">
        <v>52</v>
      </c>
      <c r="K121" s="16">
        <f ca="1">S120</f>
        <v>0</v>
      </c>
      <c r="L121" s="16"/>
      <c r="M121" s="16"/>
      <c r="N121" s="16"/>
      <c r="O121" s="16"/>
      <c r="P121" s="16">
        <f ca="1">O120-P120</f>
        <v>0</v>
      </c>
      <c r="Q121" s="17" t="s">
        <v>1</v>
      </c>
      <c r="R121" s="16" t="str">
        <f>CONCATENATE(B121,Q121)</f>
        <v>B</v>
      </c>
      <c r="S121" s="16"/>
    </row>
    <row r="122" spans="1:19" x14ac:dyDescent="0.25">
      <c r="A122" s="185"/>
      <c r="B122" s="25"/>
      <c r="C122" s="21" t="str">
        <f ca="1">+CONCATENATE(I122," ",G122)</f>
        <v>c) 0</v>
      </c>
      <c r="D122" s="22"/>
      <c r="G122" s="34">
        <f ca="1">IF(J120="FIN","",LOOKUP(I119,DATOS!A:A,DATOS!L:L))</f>
        <v>0</v>
      </c>
      <c r="I122" s="31" t="s">
        <v>51</v>
      </c>
      <c r="K122" s="16"/>
      <c r="L122" s="16"/>
      <c r="M122" s="16"/>
      <c r="N122" s="16"/>
      <c r="O122" s="16"/>
      <c r="P122" s="16"/>
      <c r="Q122" s="17" t="s">
        <v>2</v>
      </c>
      <c r="R122" s="16" t="str">
        <f>CONCATENATE(B122,Q122)</f>
        <v>C</v>
      </c>
      <c r="S122" s="16"/>
    </row>
    <row r="123" spans="1:19" x14ac:dyDescent="0.25">
      <c r="A123" s="185"/>
      <c r="B123" s="25"/>
      <c r="C123" s="21" t="str">
        <f ca="1">+CONCATENATE(I123," ",G123)</f>
        <v>d) 0</v>
      </c>
      <c r="D123" s="22"/>
      <c r="G123" s="34">
        <f ca="1">IF(J120="FIN","",LOOKUP(I119,DATOS!A:A,DATOS!M:M))</f>
        <v>0</v>
      </c>
      <c r="I123" s="31" t="s">
        <v>43</v>
      </c>
      <c r="K123" s="16"/>
      <c r="L123" s="16"/>
      <c r="M123" s="16"/>
      <c r="N123" s="16"/>
      <c r="O123" s="16"/>
      <c r="P123" s="16"/>
      <c r="Q123" s="17" t="s">
        <v>3</v>
      </c>
      <c r="R123" s="16" t="str">
        <f>CONCATENATE(B123,Q123)</f>
        <v>D</v>
      </c>
      <c r="S123" s="16"/>
    </row>
    <row r="124" spans="1:19" x14ac:dyDescent="0.25">
      <c r="A124" s="9"/>
      <c r="B124" s="26"/>
      <c r="C124" s="23"/>
      <c r="D124" s="24"/>
      <c r="J124" s="15"/>
    </row>
    <row r="125" spans="1:19" x14ac:dyDescent="0.25">
      <c r="A125" s="9"/>
      <c r="B125" s="27"/>
      <c r="C125" s="19" t="str">
        <f ca="1">+CONCATENATE(K125,".- ",G125)</f>
        <v>21.- 0</v>
      </c>
      <c r="D125" s="20"/>
      <c r="E125" s="9"/>
      <c r="F125" s="9"/>
      <c r="G125" s="36">
        <f ca="1">IF(J126="FIN","",LOOKUP(I125,DATOS!A:A,DATOS!G:G))</f>
        <v>0</v>
      </c>
      <c r="H125" s="36">
        <f ca="1">IF(J126="FIN",0,LOOKUP(I125,DATOS!A:A,DATOS!N:N))</f>
        <v>0</v>
      </c>
      <c r="I125" s="31">
        <f>+I119+1</f>
        <v>638</v>
      </c>
      <c r="J125" s="56">
        <f>IF(LOOKUP(I125,DATOS!A:A,DATOS!C:C)=0,J119,(LOOKUP(I125,DATOS!A:A,DATOS!C:C)))</f>
        <v>12</v>
      </c>
      <c r="K125" s="18">
        <f>+K119+1</f>
        <v>21</v>
      </c>
      <c r="L125" s="16" t="s">
        <v>31</v>
      </c>
      <c r="M125" s="16" t="s">
        <v>32</v>
      </c>
      <c r="N125" s="16" t="s">
        <v>37</v>
      </c>
      <c r="O125" s="16" t="s">
        <v>33</v>
      </c>
      <c r="P125" s="16" t="s">
        <v>34</v>
      </c>
      <c r="Q125" s="16" t="s">
        <v>35</v>
      </c>
      <c r="R125" s="16" t="str">
        <f ca="1">CONCATENATE("X",H125)</f>
        <v>X0</v>
      </c>
      <c r="S125" s="16" t="s">
        <v>36</v>
      </c>
    </row>
    <row r="126" spans="1:19" x14ac:dyDescent="0.25">
      <c r="A126" s="185">
        <f ca="1">IF($E$2="X",0,IF(K127&gt;2,H125,K127))</f>
        <v>0</v>
      </c>
      <c r="B126" s="25"/>
      <c r="C126" s="21" t="str">
        <f ca="1">+CONCATENATE(I126," ",G126)</f>
        <v>a) 0</v>
      </c>
      <c r="D126" s="22"/>
      <c r="G126" s="34">
        <f ca="1">IF(J126="FIN","",LOOKUP(I125,DATOS!A:A,DATOS!J:J))</f>
        <v>0</v>
      </c>
      <c r="I126" s="31" t="s">
        <v>53</v>
      </c>
      <c r="J126" s="37" t="str">
        <f>IF(J120="FIN","FIN",IF(J125=J119,"","FIN"))</f>
        <v/>
      </c>
      <c r="K126" s="16" t="s">
        <v>5</v>
      </c>
      <c r="L126" s="16">
        <f ca="1">IF(M126&gt;0,0,P126)</f>
        <v>0</v>
      </c>
      <c r="M126" s="16">
        <f ca="1">IF(P127&gt;0,1,0)</f>
        <v>0</v>
      </c>
      <c r="N126" s="16">
        <f ca="1">IF(M126=1,-1/COUNTA(Q126:Q129),0)</f>
        <v>0</v>
      </c>
      <c r="O126" s="16">
        <f>COUNTA(B126:B129)</f>
        <v>0</v>
      </c>
      <c r="P126" s="16">
        <f ca="1">COUNTIF(R126:R129,R125)</f>
        <v>0</v>
      </c>
      <c r="Q126" s="17" t="s">
        <v>0</v>
      </c>
      <c r="R126" s="16" t="str">
        <f>CONCATENATE(B126,Q126)</f>
        <v>A</v>
      </c>
      <c r="S126" s="16">
        <f ca="1">IF(P126&gt;0,P126+O126,O126*3)</f>
        <v>0</v>
      </c>
    </row>
    <row r="127" spans="1:19" x14ac:dyDescent="0.25">
      <c r="A127" s="185"/>
      <c r="B127" s="25"/>
      <c r="C127" s="21" t="str">
        <f ca="1">+CONCATENATE(I127," ",G127)</f>
        <v>b) 0</v>
      </c>
      <c r="D127" s="22"/>
      <c r="G127" s="34">
        <f ca="1">IF(J126="FIN","",LOOKUP(I125,DATOS!A:A,DATOS!K:K))</f>
        <v>0</v>
      </c>
      <c r="I127" s="31" t="s">
        <v>52</v>
      </c>
      <c r="K127" s="16">
        <f ca="1">S126</f>
        <v>0</v>
      </c>
      <c r="L127" s="16"/>
      <c r="M127" s="16"/>
      <c r="N127" s="16"/>
      <c r="O127" s="16"/>
      <c r="P127" s="16">
        <f ca="1">O126-P126</f>
        <v>0</v>
      </c>
      <c r="Q127" s="17" t="s">
        <v>1</v>
      </c>
      <c r="R127" s="16" t="str">
        <f>CONCATENATE(B127,Q127)</f>
        <v>B</v>
      </c>
      <c r="S127" s="16"/>
    </row>
    <row r="128" spans="1:19" x14ac:dyDescent="0.25">
      <c r="A128" s="185"/>
      <c r="B128" s="25"/>
      <c r="C128" s="21" t="str">
        <f ca="1">+CONCATENATE(I128," ",G128)</f>
        <v>c) 0</v>
      </c>
      <c r="D128" s="22"/>
      <c r="G128" s="34">
        <f ca="1">IF(J126="FIN","",LOOKUP(I125,DATOS!A:A,DATOS!L:L))</f>
        <v>0</v>
      </c>
      <c r="I128" s="31" t="s">
        <v>51</v>
      </c>
      <c r="K128" s="16"/>
      <c r="L128" s="16"/>
      <c r="M128" s="16"/>
      <c r="N128" s="16"/>
      <c r="O128" s="16"/>
      <c r="P128" s="16"/>
      <c r="Q128" s="17" t="s">
        <v>2</v>
      </c>
      <c r="R128" s="16" t="str">
        <f>CONCATENATE(B128,Q128)</f>
        <v>C</v>
      </c>
      <c r="S128" s="16"/>
    </row>
    <row r="129" spans="1:19" x14ac:dyDescent="0.25">
      <c r="A129" s="185"/>
      <c r="B129" s="25"/>
      <c r="C129" s="21" t="str">
        <f ca="1">+CONCATENATE(I129," ",G129)</f>
        <v>d) 0</v>
      </c>
      <c r="D129" s="22"/>
      <c r="G129" s="34">
        <f ca="1">IF(J126="FIN","",LOOKUP(I125,DATOS!A:A,DATOS!M:M))</f>
        <v>0</v>
      </c>
      <c r="I129" s="31" t="s">
        <v>43</v>
      </c>
      <c r="K129" s="16"/>
      <c r="L129" s="16"/>
      <c r="M129" s="16"/>
      <c r="N129" s="16"/>
      <c r="O129" s="16"/>
      <c r="P129" s="16"/>
      <c r="Q129" s="17" t="s">
        <v>3</v>
      </c>
      <c r="R129" s="16" t="str">
        <f>CONCATENATE(B129,Q129)</f>
        <v>D</v>
      </c>
      <c r="S129" s="16"/>
    </row>
    <row r="130" spans="1:19" x14ac:dyDescent="0.25">
      <c r="A130" s="9"/>
      <c r="B130" s="26"/>
      <c r="C130" s="23"/>
      <c r="D130" s="24"/>
      <c r="J130" s="15"/>
    </row>
    <row r="131" spans="1:19" x14ac:dyDescent="0.25">
      <c r="A131" s="9"/>
      <c r="B131" s="27"/>
      <c r="C131" s="19" t="str">
        <f ca="1">+CONCATENATE(K131,".- ",G131)</f>
        <v>22.- 0</v>
      </c>
      <c r="D131" s="20"/>
      <c r="E131" s="9"/>
      <c r="F131" s="9"/>
      <c r="G131" s="36">
        <f ca="1">IF(J132="FIN","",LOOKUP(I131,DATOS!A:A,DATOS!G:G))</f>
        <v>0</v>
      </c>
      <c r="H131" s="36">
        <f ca="1">IF(J132="FIN",0,LOOKUP(I131,DATOS!A:A,DATOS!N:N))</f>
        <v>0</v>
      </c>
      <c r="I131" s="31">
        <f>+I125+1</f>
        <v>639</v>
      </c>
      <c r="J131" s="56">
        <f>IF(LOOKUP(I131,DATOS!A:A,DATOS!C:C)=0,J125,(LOOKUP(I131,DATOS!A:A,DATOS!C:C)))</f>
        <v>12</v>
      </c>
      <c r="K131" s="18">
        <f>+K125+1</f>
        <v>22</v>
      </c>
      <c r="L131" s="16" t="s">
        <v>31</v>
      </c>
      <c r="M131" s="16" t="s">
        <v>32</v>
      </c>
      <c r="N131" s="16" t="s">
        <v>37</v>
      </c>
      <c r="O131" s="16" t="s">
        <v>33</v>
      </c>
      <c r="P131" s="16" t="s">
        <v>34</v>
      </c>
      <c r="Q131" s="16" t="s">
        <v>35</v>
      </c>
      <c r="R131" s="16" t="str">
        <f ca="1">CONCATENATE("X",H131)</f>
        <v>X0</v>
      </c>
      <c r="S131" s="16" t="s">
        <v>36</v>
      </c>
    </row>
    <row r="132" spans="1:19" x14ac:dyDescent="0.25">
      <c r="A132" s="185">
        <f ca="1">IF($E$2="X",0,IF(K133&gt;2,H131,K133))</f>
        <v>0</v>
      </c>
      <c r="B132" s="25"/>
      <c r="C132" s="21" t="str">
        <f ca="1">+CONCATENATE(I132," ",G132)</f>
        <v>a) 0</v>
      </c>
      <c r="D132" s="22"/>
      <c r="G132" s="34">
        <f ca="1">IF(J132="FIN","",LOOKUP(I131,DATOS!A:A,DATOS!J:J))</f>
        <v>0</v>
      </c>
      <c r="I132" s="31" t="s">
        <v>53</v>
      </c>
      <c r="J132" s="37" t="str">
        <f>IF(J126="FIN","FIN",IF(J131=J125,"","FIN"))</f>
        <v/>
      </c>
      <c r="K132" s="16" t="s">
        <v>5</v>
      </c>
      <c r="L132" s="16">
        <f ca="1">IF(M132&gt;0,0,P132)</f>
        <v>0</v>
      </c>
      <c r="M132" s="16">
        <f ca="1">IF(P133&gt;0,1,0)</f>
        <v>0</v>
      </c>
      <c r="N132" s="16">
        <f ca="1">IF(M132=1,-1/COUNTA(Q132:Q135),0)</f>
        <v>0</v>
      </c>
      <c r="O132" s="16">
        <f>COUNTA(B132:B135)</f>
        <v>0</v>
      </c>
      <c r="P132" s="16">
        <f ca="1">COUNTIF(R132:R135,R131)</f>
        <v>0</v>
      </c>
      <c r="Q132" s="17" t="s">
        <v>0</v>
      </c>
      <c r="R132" s="16" t="str">
        <f>CONCATENATE(B132,Q132)</f>
        <v>A</v>
      </c>
      <c r="S132" s="16">
        <f ca="1">IF(P132&gt;0,P132+O132,O132*3)</f>
        <v>0</v>
      </c>
    </row>
    <row r="133" spans="1:19" x14ac:dyDescent="0.25">
      <c r="A133" s="185"/>
      <c r="B133" s="25"/>
      <c r="C133" s="21" t="str">
        <f ca="1">+CONCATENATE(I133," ",G133)</f>
        <v>b) 0</v>
      </c>
      <c r="D133" s="22"/>
      <c r="G133" s="34">
        <f ca="1">IF(J132="FIN","",LOOKUP(I131,DATOS!A:A,DATOS!K:K))</f>
        <v>0</v>
      </c>
      <c r="I133" s="31" t="s">
        <v>52</v>
      </c>
      <c r="K133" s="16">
        <f ca="1">S132</f>
        <v>0</v>
      </c>
      <c r="L133" s="16"/>
      <c r="M133" s="16"/>
      <c r="N133" s="16"/>
      <c r="O133" s="16"/>
      <c r="P133" s="16">
        <f ca="1">O132-P132</f>
        <v>0</v>
      </c>
      <c r="Q133" s="17" t="s">
        <v>1</v>
      </c>
      <c r="R133" s="16" t="str">
        <f>CONCATENATE(B133,Q133)</f>
        <v>B</v>
      </c>
      <c r="S133" s="16"/>
    </row>
    <row r="134" spans="1:19" x14ac:dyDescent="0.25">
      <c r="A134" s="185"/>
      <c r="B134" s="25"/>
      <c r="C134" s="21" t="str">
        <f ca="1">+CONCATENATE(I134," ",G134)</f>
        <v>c) 0</v>
      </c>
      <c r="D134" s="22"/>
      <c r="G134" s="34">
        <f ca="1">IF(J132="FIN","",LOOKUP(I131,DATOS!A:A,DATOS!L:L))</f>
        <v>0</v>
      </c>
      <c r="I134" s="31" t="s">
        <v>51</v>
      </c>
      <c r="K134" s="16"/>
      <c r="L134" s="16"/>
      <c r="M134" s="16"/>
      <c r="N134" s="16"/>
      <c r="O134" s="16"/>
      <c r="P134" s="16"/>
      <c r="Q134" s="17" t="s">
        <v>2</v>
      </c>
      <c r="R134" s="16" t="str">
        <f>CONCATENATE(B134,Q134)</f>
        <v>C</v>
      </c>
      <c r="S134" s="16"/>
    </row>
    <row r="135" spans="1:19" x14ac:dyDescent="0.25">
      <c r="A135" s="185"/>
      <c r="B135" s="25"/>
      <c r="C135" s="21" t="str">
        <f ca="1">+CONCATENATE(I135," ",G135)</f>
        <v>d) 0</v>
      </c>
      <c r="D135" s="22"/>
      <c r="G135" s="34">
        <f ca="1">IF(J132="FIN","",LOOKUP(I131,DATOS!A:A,DATOS!M:M))</f>
        <v>0</v>
      </c>
      <c r="I135" s="31" t="s">
        <v>43</v>
      </c>
      <c r="K135" s="16"/>
      <c r="L135" s="16"/>
      <c r="M135" s="16"/>
      <c r="N135" s="16"/>
      <c r="O135" s="16"/>
      <c r="P135" s="16"/>
      <c r="Q135" s="17" t="s">
        <v>3</v>
      </c>
      <c r="R135" s="16" t="str">
        <f>CONCATENATE(B135,Q135)</f>
        <v>D</v>
      </c>
      <c r="S135" s="16"/>
    </row>
    <row r="136" spans="1:19" x14ac:dyDescent="0.25">
      <c r="A136" s="9"/>
      <c r="B136" s="26"/>
      <c r="C136" s="23"/>
      <c r="D136" s="24"/>
      <c r="J136" s="15"/>
    </row>
    <row r="137" spans="1:19" x14ac:dyDescent="0.25">
      <c r="A137" s="9"/>
      <c r="B137" s="27"/>
      <c r="C137" s="19" t="str">
        <f ca="1">+CONCATENATE(K137,".- ",G137)</f>
        <v>23.- 0</v>
      </c>
      <c r="D137" s="20"/>
      <c r="E137" s="9"/>
      <c r="F137" s="9"/>
      <c r="G137" s="36">
        <f ca="1">IF(J138="FIN","",LOOKUP(I137,DATOS!A:A,DATOS!G:G))</f>
        <v>0</v>
      </c>
      <c r="H137" s="36">
        <f ca="1">IF(J138="FIN",0,LOOKUP(I137,DATOS!A:A,DATOS!N:N))</f>
        <v>0</v>
      </c>
      <c r="I137" s="31">
        <f>+I131+1</f>
        <v>640</v>
      </c>
      <c r="J137" s="56">
        <f>IF(LOOKUP(I137,DATOS!A:A,DATOS!C:C)=0,J131,(LOOKUP(I137,DATOS!A:A,DATOS!C:C)))</f>
        <v>12</v>
      </c>
      <c r="K137" s="18">
        <f>+K131+1</f>
        <v>23</v>
      </c>
      <c r="L137" s="16" t="s">
        <v>31</v>
      </c>
      <c r="M137" s="16" t="s">
        <v>32</v>
      </c>
      <c r="N137" s="16" t="s">
        <v>37</v>
      </c>
      <c r="O137" s="16" t="s">
        <v>33</v>
      </c>
      <c r="P137" s="16" t="s">
        <v>34</v>
      </c>
      <c r="Q137" s="16" t="s">
        <v>35</v>
      </c>
      <c r="R137" s="16" t="str">
        <f ca="1">CONCATENATE("X",H137)</f>
        <v>X0</v>
      </c>
      <c r="S137" s="16" t="s">
        <v>36</v>
      </c>
    </row>
    <row r="138" spans="1:19" x14ac:dyDescent="0.25">
      <c r="A138" s="185">
        <f ca="1">IF($E$2="X",0,IF(K139&gt;2,H137,K139))</f>
        <v>0</v>
      </c>
      <c r="B138" s="25"/>
      <c r="C138" s="21" t="str">
        <f ca="1">+CONCATENATE(I138," ",G138)</f>
        <v>a) 0</v>
      </c>
      <c r="D138" s="22"/>
      <c r="G138" s="34">
        <f ca="1">IF(J138="FIN","",LOOKUP(I137,DATOS!A:A,DATOS!J:J))</f>
        <v>0</v>
      </c>
      <c r="I138" s="31" t="s">
        <v>53</v>
      </c>
      <c r="J138" s="37" t="str">
        <f>IF(J132="FIN","FIN",IF(J137=J131,"","FIN"))</f>
        <v/>
      </c>
      <c r="K138" s="16" t="s">
        <v>5</v>
      </c>
      <c r="L138" s="16">
        <f ca="1">IF(M138&gt;0,0,P138)</f>
        <v>0</v>
      </c>
      <c r="M138" s="16">
        <f ca="1">IF(P139&gt;0,1,0)</f>
        <v>0</v>
      </c>
      <c r="N138" s="16">
        <f ca="1">IF(M138=1,-1/COUNTA(Q138:Q141),0)</f>
        <v>0</v>
      </c>
      <c r="O138" s="16">
        <f>COUNTA(B138:B141)</f>
        <v>0</v>
      </c>
      <c r="P138" s="16">
        <f ca="1">COUNTIF(R138:R141,R137)</f>
        <v>0</v>
      </c>
      <c r="Q138" s="17" t="s">
        <v>0</v>
      </c>
      <c r="R138" s="16" t="str">
        <f>CONCATENATE(B138,Q138)</f>
        <v>A</v>
      </c>
      <c r="S138" s="16">
        <f ca="1">IF(P138&gt;0,P138+O138,O138*3)</f>
        <v>0</v>
      </c>
    </row>
    <row r="139" spans="1:19" x14ac:dyDescent="0.25">
      <c r="A139" s="185"/>
      <c r="B139" s="25"/>
      <c r="C139" s="21" t="str">
        <f ca="1">+CONCATENATE(I139," ",G139)</f>
        <v>b) 0</v>
      </c>
      <c r="D139" s="22"/>
      <c r="G139" s="34">
        <f ca="1">IF(J138="FIN","",LOOKUP(I137,DATOS!A:A,DATOS!K:K))</f>
        <v>0</v>
      </c>
      <c r="I139" s="31" t="s">
        <v>52</v>
      </c>
      <c r="K139" s="16">
        <f ca="1">S138</f>
        <v>0</v>
      </c>
      <c r="L139" s="16"/>
      <c r="M139" s="16"/>
      <c r="N139" s="16"/>
      <c r="O139" s="16"/>
      <c r="P139" s="16">
        <f ca="1">O138-P138</f>
        <v>0</v>
      </c>
      <c r="Q139" s="17" t="s">
        <v>1</v>
      </c>
      <c r="R139" s="16" t="str">
        <f>CONCATENATE(B139,Q139)</f>
        <v>B</v>
      </c>
      <c r="S139" s="16"/>
    </row>
    <row r="140" spans="1:19" x14ac:dyDescent="0.25">
      <c r="A140" s="185"/>
      <c r="B140" s="25"/>
      <c r="C140" s="21" t="str">
        <f ca="1">+CONCATENATE(I140," ",G140)</f>
        <v>c) 0</v>
      </c>
      <c r="D140" s="22"/>
      <c r="G140" s="34">
        <f ca="1">IF(J138="FIN","",LOOKUP(I137,DATOS!A:A,DATOS!L:L))</f>
        <v>0</v>
      </c>
      <c r="I140" s="31" t="s">
        <v>51</v>
      </c>
      <c r="K140" s="16"/>
      <c r="L140" s="16"/>
      <c r="M140" s="16"/>
      <c r="N140" s="16"/>
      <c r="O140" s="16"/>
      <c r="P140" s="16"/>
      <c r="Q140" s="17" t="s">
        <v>2</v>
      </c>
      <c r="R140" s="16" t="str">
        <f>CONCATENATE(B140,Q140)</f>
        <v>C</v>
      </c>
      <c r="S140" s="16"/>
    </row>
    <row r="141" spans="1:19" x14ac:dyDescent="0.25">
      <c r="A141" s="185"/>
      <c r="B141" s="25"/>
      <c r="C141" s="21" t="str">
        <f ca="1">+CONCATENATE(I141," ",G141)</f>
        <v>d) 0</v>
      </c>
      <c r="D141" s="22"/>
      <c r="G141" s="34">
        <f ca="1">IF(J138="FIN","",LOOKUP(I137,DATOS!A:A,DATOS!M:M))</f>
        <v>0</v>
      </c>
      <c r="I141" s="31" t="s">
        <v>43</v>
      </c>
      <c r="K141" s="16"/>
      <c r="L141" s="16"/>
      <c r="M141" s="16"/>
      <c r="N141" s="16"/>
      <c r="O141" s="16"/>
      <c r="P141" s="16"/>
      <c r="Q141" s="17" t="s">
        <v>3</v>
      </c>
      <c r="R141" s="16" t="str">
        <f>CONCATENATE(B141,Q141)</f>
        <v>D</v>
      </c>
      <c r="S141" s="16"/>
    </row>
    <row r="142" spans="1:19" x14ac:dyDescent="0.25">
      <c r="A142" s="9"/>
      <c r="B142" s="26"/>
      <c r="C142" s="23"/>
      <c r="D142" s="24"/>
      <c r="J142" s="15"/>
    </row>
    <row r="143" spans="1:19" x14ac:dyDescent="0.25">
      <c r="A143" s="9"/>
      <c r="B143" s="27"/>
      <c r="C143" s="19" t="str">
        <f ca="1">+CONCATENATE(K143,".- ",G143)</f>
        <v>24.- 0</v>
      </c>
      <c r="D143" s="20"/>
      <c r="E143" s="9"/>
      <c r="F143" s="9"/>
      <c r="G143" s="36">
        <f ca="1">IF(J144="FIN","",LOOKUP(I143,DATOS!A:A,DATOS!G:G))</f>
        <v>0</v>
      </c>
      <c r="H143" s="36">
        <f ca="1">IF(J144="FIN",0,LOOKUP(I143,DATOS!A:A,DATOS!N:N))</f>
        <v>0</v>
      </c>
      <c r="I143" s="31">
        <f>+I137+1</f>
        <v>641</v>
      </c>
      <c r="J143" s="56">
        <f>IF(LOOKUP(I143,DATOS!A:A,DATOS!C:C)=0,J137,(LOOKUP(I143,DATOS!A:A,DATOS!C:C)))</f>
        <v>12</v>
      </c>
      <c r="K143" s="18">
        <f>+K137+1</f>
        <v>24</v>
      </c>
      <c r="L143" s="16" t="s">
        <v>31</v>
      </c>
      <c r="M143" s="16" t="s">
        <v>32</v>
      </c>
      <c r="N143" s="16" t="s">
        <v>37</v>
      </c>
      <c r="O143" s="16" t="s">
        <v>33</v>
      </c>
      <c r="P143" s="16" t="s">
        <v>34</v>
      </c>
      <c r="Q143" s="16" t="s">
        <v>35</v>
      </c>
      <c r="R143" s="16" t="str">
        <f ca="1">CONCATENATE("X",H143)</f>
        <v>X0</v>
      </c>
      <c r="S143" s="16" t="s">
        <v>36</v>
      </c>
    </row>
    <row r="144" spans="1:19" x14ac:dyDescent="0.25">
      <c r="A144" s="185">
        <f ca="1">IF($E$2="X",0,IF(K145&gt;2,H143,K145))</f>
        <v>0</v>
      </c>
      <c r="B144" s="25"/>
      <c r="C144" s="21" t="str">
        <f ca="1">+CONCATENATE(I144," ",G144)</f>
        <v>a) 0</v>
      </c>
      <c r="D144" s="22"/>
      <c r="G144" s="34">
        <f ca="1">IF(J144="FIN","",LOOKUP(I143,DATOS!A:A,DATOS!J:J))</f>
        <v>0</v>
      </c>
      <c r="I144" s="31" t="s">
        <v>53</v>
      </c>
      <c r="J144" s="37" t="str">
        <f>IF(J138="FIN","FIN",IF(J143=J137,"","FIN"))</f>
        <v/>
      </c>
      <c r="K144" s="16" t="s">
        <v>5</v>
      </c>
      <c r="L144" s="16">
        <f ca="1">IF(M144&gt;0,0,P144)</f>
        <v>0</v>
      </c>
      <c r="M144" s="16">
        <f ca="1">IF(P145&gt;0,1,0)</f>
        <v>0</v>
      </c>
      <c r="N144" s="16">
        <f ca="1">IF(M144=1,-1/COUNTA(Q144:Q147),0)</f>
        <v>0</v>
      </c>
      <c r="O144" s="16">
        <f>COUNTA(B144:B147)</f>
        <v>0</v>
      </c>
      <c r="P144" s="16">
        <f ca="1">COUNTIF(R144:R147,R143)</f>
        <v>0</v>
      </c>
      <c r="Q144" s="17" t="s">
        <v>0</v>
      </c>
      <c r="R144" s="16" t="str">
        <f>CONCATENATE(B144,Q144)</f>
        <v>A</v>
      </c>
      <c r="S144" s="16">
        <f ca="1">IF(P144&gt;0,P144+O144,O144*3)</f>
        <v>0</v>
      </c>
    </row>
    <row r="145" spans="1:19" x14ac:dyDescent="0.25">
      <c r="A145" s="185"/>
      <c r="B145" s="25"/>
      <c r="C145" s="21" t="str">
        <f ca="1">+CONCATENATE(I145," ",G145)</f>
        <v>b) 0</v>
      </c>
      <c r="D145" s="22"/>
      <c r="G145" s="34">
        <f ca="1">IF(J144="FIN","",LOOKUP(I143,DATOS!A:A,DATOS!K:K))</f>
        <v>0</v>
      </c>
      <c r="I145" s="31" t="s">
        <v>52</v>
      </c>
      <c r="K145" s="16">
        <f ca="1">S144</f>
        <v>0</v>
      </c>
      <c r="L145" s="16"/>
      <c r="M145" s="16"/>
      <c r="N145" s="16"/>
      <c r="O145" s="16"/>
      <c r="P145" s="16">
        <f ca="1">O144-P144</f>
        <v>0</v>
      </c>
      <c r="Q145" s="17" t="s">
        <v>1</v>
      </c>
      <c r="R145" s="16" t="str">
        <f>CONCATENATE(B145,Q145)</f>
        <v>B</v>
      </c>
      <c r="S145" s="16"/>
    </row>
    <row r="146" spans="1:19" x14ac:dyDescent="0.25">
      <c r="A146" s="185"/>
      <c r="B146" s="25"/>
      <c r="C146" s="21" t="str">
        <f ca="1">+CONCATENATE(I146," ",G146)</f>
        <v>c) 0</v>
      </c>
      <c r="D146" s="22"/>
      <c r="G146" s="34">
        <f ca="1">IF(J144="FIN","",LOOKUP(I143,DATOS!A:A,DATOS!L:L))</f>
        <v>0</v>
      </c>
      <c r="I146" s="31" t="s">
        <v>51</v>
      </c>
      <c r="K146" s="16"/>
      <c r="L146" s="16"/>
      <c r="M146" s="16"/>
      <c r="N146" s="16"/>
      <c r="O146" s="16"/>
      <c r="P146" s="16"/>
      <c r="Q146" s="17" t="s">
        <v>2</v>
      </c>
      <c r="R146" s="16" t="str">
        <f>CONCATENATE(B146,Q146)</f>
        <v>C</v>
      </c>
      <c r="S146" s="16"/>
    </row>
    <row r="147" spans="1:19" x14ac:dyDescent="0.25">
      <c r="A147" s="185"/>
      <c r="B147" s="25"/>
      <c r="C147" s="21" t="str">
        <f ca="1">+CONCATENATE(I147," ",G147)</f>
        <v>d) 0</v>
      </c>
      <c r="D147" s="22"/>
      <c r="G147" s="34">
        <f ca="1">IF(J144="FIN","",LOOKUP(I143,DATOS!A:A,DATOS!M:M))</f>
        <v>0</v>
      </c>
      <c r="I147" s="31" t="s">
        <v>43</v>
      </c>
      <c r="K147" s="16"/>
      <c r="L147" s="16"/>
      <c r="M147" s="16"/>
      <c r="N147" s="16"/>
      <c r="O147" s="16"/>
      <c r="P147" s="16"/>
      <c r="Q147" s="17" t="s">
        <v>3</v>
      </c>
      <c r="R147" s="16" t="str">
        <f>CONCATENATE(B147,Q147)</f>
        <v>D</v>
      </c>
      <c r="S147" s="16"/>
    </row>
    <row r="148" spans="1:19" x14ac:dyDescent="0.25">
      <c r="A148" s="9"/>
      <c r="B148" s="26"/>
      <c r="C148" s="23"/>
      <c r="D148" s="24"/>
      <c r="J148" s="15"/>
    </row>
    <row r="149" spans="1:19" x14ac:dyDescent="0.25">
      <c r="A149" s="9"/>
      <c r="B149" s="27"/>
      <c r="C149" s="19" t="str">
        <f ca="1">+CONCATENATE(K149,".- ",G149)</f>
        <v>25.- 0</v>
      </c>
      <c r="D149" s="20"/>
      <c r="E149" s="9"/>
      <c r="F149" s="9"/>
      <c r="G149" s="36">
        <f ca="1">IF(J150="FIN","",LOOKUP(I149,DATOS!A:A,DATOS!G:G))</f>
        <v>0</v>
      </c>
      <c r="H149" s="36">
        <f ca="1">IF(J150="FIN",0,LOOKUP(I149,DATOS!A:A,DATOS!N:N))</f>
        <v>0</v>
      </c>
      <c r="I149" s="31">
        <f>+I143+1</f>
        <v>642</v>
      </c>
      <c r="J149" s="56">
        <f>IF(LOOKUP(I149,DATOS!A:A,DATOS!C:C)=0,J143,(LOOKUP(I149,DATOS!A:A,DATOS!C:C)))</f>
        <v>12</v>
      </c>
      <c r="K149" s="18">
        <f>+K143+1</f>
        <v>25</v>
      </c>
      <c r="L149" s="16" t="s">
        <v>31</v>
      </c>
      <c r="M149" s="16" t="s">
        <v>32</v>
      </c>
      <c r="N149" s="16" t="s">
        <v>37</v>
      </c>
      <c r="O149" s="16" t="s">
        <v>33</v>
      </c>
      <c r="P149" s="16" t="s">
        <v>34</v>
      </c>
      <c r="Q149" s="16" t="s">
        <v>35</v>
      </c>
      <c r="R149" s="16" t="str">
        <f ca="1">CONCATENATE("X",H149)</f>
        <v>X0</v>
      </c>
      <c r="S149" s="16" t="s">
        <v>36</v>
      </c>
    </row>
    <row r="150" spans="1:19" x14ac:dyDescent="0.25">
      <c r="A150" s="185">
        <f ca="1">IF($E$2="X",0,IF(K151&gt;2,H149,K151))</f>
        <v>0</v>
      </c>
      <c r="B150" s="25"/>
      <c r="C150" s="21" t="str">
        <f ca="1">+CONCATENATE(I150," ",G150)</f>
        <v>a) 0</v>
      </c>
      <c r="D150" s="22"/>
      <c r="G150" s="34">
        <f ca="1">IF(J150="FIN","",LOOKUP(I149,DATOS!A:A,DATOS!J:J))</f>
        <v>0</v>
      </c>
      <c r="I150" s="31" t="s">
        <v>53</v>
      </c>
      <c r="J150" s="37" t="str">
        <f>IF(J144="FIN","FIN",IF(J149=J143,"","FIN"))</f>
        <v/>
      </c>
      <c r="K150" s="16" t="s">
        <v>5</v>
      </c>
      <c r="L150" s="16">
        <f ca="1">IF(M150&gt;0,0,P150)</f>
        <v>0</v>
      </c>
      <c r="M150" s="16">
        <f ca="1">IF(P151&gt;0,1,0)</f>
        <v>0</v>
      </c>
      <c r="N150" s="16">
        <f ca="1">IF(M150=1,-1/COUNTA(Q150:Q153),0)</f>
        <v>0</v>
      </c>
      <c r="O150" s="16">
        <f>COUNTA(B150:B153)</f>
        <v>0</v>
      </c>
      <c r="P150" s="16">
        <f ca="1">COUNTIF(R150:R153,R149)</f>
        <v>0</v>
      </c>
      <c r="Q150" s="17" t="s">
        <v>0</v>
      </c>
      <c r="R150" s="16" t="str">
        <f>CONCATENATE(B150,Q150)</f>
        <v>A</v>
      </c>
      <c r="S150" s="16">
        <f ca="1">IF(P150&gt;0,P150+O150,O150*3)</f>
        <v>0</v>
      </c>
    </row>
    <row r="151" spans="1:19" x14ac:dyDescent="0.25">
      <c r="A151" s="185"/>
      <c r="B151" s="25"/>
      <c r="C151" s="21" t="str">
        <f ca="1">+CONCATENATE(I151," ",G151)</f>
        <v>b) 0</v>
      </c>
      <c r="D151" s="22"/>
      <c r="G151" s="34">
        <f ca="1">IF(J150="FIN","",LOOKUP(I149,DATOS!A:A,DATOS!K:K))</f>
        <v>0</v>
      </c>
      <c r="I151" s="31" t="s">
        <v>52</v>
      </c>
      <c r="K151" s="16">
        <f ca="1">S150</f>
        <v>0</v>
      </c>
      <c r="L151" s="16"/>
      <c r="M151" s="16"/>
      <c r="N151" s="16"/>
      <c r="O151" s="16"/>
      <c r="P151" s="16">
        <f ca="1">O150-P150</f>
        <v>0</v>
      </c>
      <c r="Q151" s="17" t="s">
        <v>1</v>
      </c>
      <c r="R151" s="16" t="str">
        <f>CONCATENATE(B151,Q151)</f>
        <v>B</v>
      </c>
      <c r="S151" s="16"/>
    </row>
    <row r="152" spans="1:19" x14ac:dyDescent="0.25">
      <c r="A152" s="185"/>
      <c r="B152" s="25"/>
      <c r="C152" s="21" t="str">
        <f ca="1">+CONCATENATE(I152," ",G152)</f>
        <v>c) 0</v>
      </c>
      <c r="D152" s="22"/>
      <c r="G152" s="34">
        <f ca="1">IF(J150="FIN","",LOOKUP(I149,DATOS!A:A,DATOS!L:L))</f>
        <v>0</v>
      </c>
      <c r="I152" s="31" t="s">
        <v>51</v>
      </c>
      <c r="K152" s="16"/>
      <c r="L152" s="16"/>
      <c r="M152" s="16"/>
      <c r="N152" s="16"/>
      <c r="O152" s="16"/>
      <c r="P152" s="16"/>
      <c r="Q152" s="17" t="s">
        <v>2</v>
      </c>
      <c r="R152" s="16" t="str">
        <f>CONCATENATE(B152,Q152)</f>
        <v>C</v>
      </c>
      <c r="S152" s="16"/>
    </row>
    <row r="153" spans="1:19" x14ac:dyDescent="0.25">
      <c r="A153" s="185"/>
      <c r="B153" s="25"/>
      <c r="C153" s="21" t="str">
        <f ca="1">+CONCATENATE(I153," ",G153)</f>
        <v>d) 0</v>
      </c>
      <c r="D153" s="22"/>
      <c r="G153" s="34">
        <f ca="1">IF(J150="FIN","",LOOKUP(I149,DATOS!A:A,DATOS!M:M))</f>
        <v>0</v>
      </c>
      <c r="I153" s="31" t="s">
        <v>43</v>
      </c>
      <c r="K153" s="16"/>
      <c r="L153" s="16"/>
      <c r="M153" s="16"/>
      <c r="N153" s="16"/>
      <c r="O153" s="16"/>
      <c r="P153" s="16"/>
      <c r="Q153" s="17" t="s">
        <v>3</v>
      </c>
      <c r="R153" s="16" t="str">
        <f>CONCATENATE(B153,Q153)</f>
        <v>D</v>
      </c>
      <c r="S153" s="16"/>
    </row>
    <row r="154" spans="1:19" x14ac:dyDescent="0.25">
      <c r="A154" s="9"/>
      <c r="B154" s="26"/>
      <c r="C154" s="23"/>
      <c r="D154" s="24"/>
      <c r="J154" s="15"/>
    </row>
    <row r="155" spans="1:19" x14ac:dyDescent="0.25">
      <c r="A155" s="9"/>
      <c r="B155" s="27"/>
      <c r="C155" s="19" t="str">
        <f ca="1">+CONCATENATE(K155,".- ",G155)</f>
        <v>26.- 0</v>
      </c>
      <c r="D155" s="20"/>
      <c r="E155" s="9"/>
      <c r="F155" s="9"/>
      <c r="G155" s="36">
        <f ca="1">IF(J156="FIN","",LOOKUP(I155,DATOS!A:A,DATOS!G:G))</f>
        <v>0</v>
      </c>
      <c r="H155" s="36">
        <f ca="1">IF(J156="FIN",0,LOOKUP(I155,DATOS!A:A,DATOS!N:N))</f>
        <v>0</v>
      </c>
      <c r="I155" s="31">
        <f>+I149+1</f>
        <v>643</v>
      </c>
      <c r="J155" s="56">
        <f>IF(LOOKUP(I155,DATOS!A:A,DATOS!C:C)=0,J149,(LOOKUP(I155,DATOS!A:A,DATOS!C:C)))</f>
        <v>12</v>
      </c>
      <c r="K155" s="18">
        <f>+K149+1</f>
        <v>26</v>
      </c>
      <c r="L155" s="16" t="s">
        <v>31</v>
      </c>
      <c r="M155" s="16" t="s">
        <v>32</v>
      </c>
      <c r="N155" s="16" t="s">
        <v>37</v>
      </c>
      <c r="O155" s="16" t="s">
        <v>33</v>
      </c>
      <c r="P155" s="16" t="s">
        <v>34</v>
      </c>
      <c r="Q155" s="16" t="s">
        <v>35</v>
      </c>
      <c r="R155" s="16" t="str">
        <f ca="1">CONCATENATE("X",H155)</f>
        <v>X0</v>
      </c>
      <c r="S155" s="16" t="s">
        <v>36</v>
      </c>
    </row>
    <row r="156" spans="1:19" x14ac:dyDescent="0.25">
      <c r="A156" s="185">
        <f ca="1">IF($E$2="X",0,IF(K157&gt;2,H155,K157))</f>
        <v>0</v>
      </c>
      <c r="B156" s="25"/>
      <c r="C156" s="21" t="str">
        <f ca="1">+CONCATENATE(I156," ",G156)</f>
        <v>a) 0</v>
      </c>
      <c r="D156" s="22"/>
      <c r="G156" s="34">
        <f ca="1">IF(J156="FIN","",LOOKUP(I155,DATOS!A:A,DATOS!J:J))</f>
        <v>0</v>
      </c>
      <c r="I156" s="31" t="s">
        <v>53</v>
      </c>
      <c r="J156" s="37" t="str">
        <f>IF(J150="FIN","FIN",IF(J155=J149,"","FIN"))</f>
        <v/>
      </c>
      <c r="K156" s="16" t="s">
        <v>5</v>
      </c>
      <c r="L156" s="16">
        <f ca="1">IF(M156&gt;0,0,P156)</f>
        <v>0</v>
      </c>
      <c r="M156" s="16">
        <f ca="1">IF(P157&gt;0,1,0)</f>
        <v>0</v>
      </c>
      <c r="N156" s="16">
        <f ca="1">IF(M156=1,-1/COUNTA(Q156:Q159),0)</f>
        <v>0</v>
      </c>
      <c r="O156" s="16">
        <f>COUNTA(B156:B159)</f>
        <v>0</v>
      </c>
      <c r="P156" s="16">
        <f ca="1">COUNTIF(R156:R159,R155)</f>
        <v>0</v>
      </c>
      <c r="Q156" s="17" t="s">
        <v>0</v>
      </c>
      <c r="R156" s="16" t="str">
        <f>CONCATENATE(B156,Q156)</f>
        <v>A</v>
      </c>
      <c r="S156" s="16">
        <f ca="1">IF(P156&gt;0,P156+O156,O156*3)</f>
        <v>0</v>
      </c>
    </row>
    <row r="157" spans="1:19" x14ac:dyDescent="0.25">
      <c r="A157" s="185"/>
      <c r="B157" s="25"/>
      <c r="C157" s="21" t="str">
        <f ca="1">+CONCATENATE(I157," ",G157)</f>
        <v>b) 0</v>
      </c>
      <c r="D157" s="22"/>
      <c r="G157" s="34">
        <f ca="1">IF(J156="FIN","",LOOKUP(I155,DATOS!A:A,DATOS!K:K))</f>
        <v>0</v>
      </c>
      <c r="I157" s="31" t="s">
        <v>52</v>
      </c>
      <c r="K157" s="16">
        <f ca="1">S156</f>
        <v>0</v>
      </c>
      <c r="L157" s="16"/>
      <c r="M157" s="16"/>
      <c r="N157" s="16"/>
      <c r="O157" s="16"/>
      <c r="P157" s="16">
        <f ca="1">O156-P156</f>
        <v>0</v>
      </c>
      <c r="Q157" s="17" t="s">
        <v>1</v>
      </c>
      <c r="R157" s="16" t="str">
        <f>CONCATENATE(B157,Q157)</f>
        <v>B</v>
      </c>
      <c r="S157" s="16"/>
    </row>
    <row r="158" spans="1:19" x14ac:dyDescent="0.25">
      <c r="A158" s="185"/>
      <c r="B158" s="25"/>
      <c r="C158" s="21" t="str">
        <f ca="1">+CONCATENATE(I158," ",G158)</f>
        <v>c) 0</v>
      </c>
      <c r="D158" s="22"/>
      <c r="G158" s="34">
        <f ca="1">IF(J156="FIN","",LOOKUP(I155,DATOS!A:A,DATOS!L:L))</f>
        <v>0</v>
      </c>
      <c r="I158" s="31" t="s">
        <v>51</v>
      </c>
      <c r="K158" s="16"/>
      <c r="L158" s="16"/>
      <c r="M158" s="16"/>
      <c r="N158" s="16"/>
      <c r="O158" s="16"/>
      <c r="P158" s="16"/>
      <c r="Q158" s="17" t="s">
        <v>2</v>
      </c>
      <c r="R158" s="16" t="str">
        <f>CONCATENATE(B158,Q158)</f>
        <v>C</v>
      </c>
      <c r="S158" s="16"/>
    </row>
    <row r="159" spans="1:19" x14ac:dyDescent="0.25">
      <c r="A159" s="185"/>
      <c r="B159" s="25"/>
      <c r="C159" s="21" t="str">
        <f ca="1">+CONCATENATE(I159," ",G159)</f>
        <v>d) 0</v>
      </c>
      <c r="D159" s="22"/>
      <c r="G159" s="34">
        <f ca="1">IF(J156="FIN","",LOOKUP(I155,DATOS!A:A,DATOS!M:M))</f>
        <v>0</v>
      </c>
      <c r="I159" s="31" t="s">
        <v>43</v>
      </c>
      <c r="K159" s="16"/>
      <c r="L159" s="16"/>
      <c r="M159" s="16"/>
      <c r="N159" s="16"/>
      <c r="O159" s="16"/>
      <c r="P159" s="16"/>
      <c r="Q159" s="17" t="s">
        <v>3</v>
      </c>
      <c r="R159" s="16" t="str">
        <f>CONCATENATE(B159,Q159)</f>
        <v>D</v>
      </c>
      <c r="S159" s="16"/>
    </row>
    <row r="160" spans="1:19" x14ac:dyDescent="0.25">
      <c r="A160" s="9"/>
      <c r="B160" s="26"/>
      <c r="C160" s="23"/>
      <c r="D160" s="24"/>
      <c r="J160" s="15"/>
    </row>
    <row r="161" spans="1:19" x14ac:dyDescent="0.25">
      <c r="A161" s="9"/>
      <c r="B161" s="27"/>
      <c r="C161" s="19" t="str">
        <f ca="1">+CONCATENATE(K161,".- ",G161)</f>
        <v>27.- 0</v>
      </c>
      <c r="D161" s="20"/>
      <c r="E161" s="9"/>
      <c r="F161" s="9"/>
      <c r="G161" s="36">
        <f ca="1">IF(J162="FIN","",LOOKUP(I161,DATOS!A:A,DATOS!G:G))</f>
        <v>0</v>
      </c>
      <c r="H161" s="36">
        <f ca="1">IF(J162="FIN",0,LOOKUP(I161,DATOS!A:A,DATOS!N:N))</f>
        <v>0</v>
      </c>
      <c r="I161" s="31">
        <f>+I155+1</f>
        <v>644</v>
      </c>
      <c r="J161" s="56">
        <f>IF(LOOKUP(I161,DATOS!A:A,DATOS!C:C)=0,J155,(LOOKUP(I161,DATOS!A:A,DATOS!C:C)))</f>
        <v>12</v>
      </c>
      <c r="K161" s="18">
        <f>+K155+1</f>
        <v>27</v>
      </c>
      <c r="L161" s="16" t="s">
        <v>31</v>
      </c>
      <c r="M161" s="16" t="s">
        <v>32</v>
      </c>
      <c r="N161" s="16" t="s">
        <v>37</v>
      </c>
      <c r="O161" s="16" t="s">
        <v>33</v>
      </c>
      <c r="P161" s="16" t="s">
        <v>34</v>
      </c>
      <c r="Q161" s="16" t="s">
        <v>35</v>
      </c>
      <c r="R161" s="16" t="str">
        <f ca="1">CONCATENATE("X",H161)</f>
        <v>X0</v>
      </c>
      <c r="S161" s="16" t="s">
        <v>36</v>
      </c>
    </row>
    <row r="162" spans="1:19" x14ac:dyDescent="0.25">
      <c r="A162" s="185">
        <f ca="1">IF($E$2="X",0,IF(K163&gt;2,H161,K163))</f>
        <v>0</v>
      </c>
      <c r="B162" s="25"/>
      <c r="C162" s="21" t="str">
        <f ca="1">+CONCATENATE(I162," ",G162)</f>
        <v>a) 0</v>
      </c>
      <c r="D162" s="22"/>
      <c r="G162" s="34">
        <f ca="1">IF(J162="FIN","",LOOKUP(I161,DATOS!A:A,DATOS!J:J))</f>
        <v>0</v>
      </c>
      <c r="I162" s="31" t="s">
        <v>53</v>
      </c>
      <c r="J162" s="37" t="str">
        <f>IF(J156="FIN","FIN",IF(J161=J155,"","FIN"))</f>
        <v/>
      </c>
      <c r="K162" s="16" t="s">
        <v>5</v>
      </c>
      <c r="L162" s="16">
        <f ca="1">IF(M162&gt;0,0,P162)</f>
        <v>0</v>
      </c>
      <c r="M162" s="16">
        <f ca="1">IF(P163&gt;0,1,0)</f>
        <v>0</v>
      </c>
      <c r="N162" s="16">
        <f ca="1">IF(M162=1,-1/COUNTA(Q162:Q165),0)</f>
        <v>0</v>
      </c>
      <c r="O162" s="16">
        <f>COUNTA(B162:B165)</f>
        <v>0</v>
      </c>
      <c r="P162" s="16">
        <f ca="1">COUNTIF(R162:R165,R161)</f>
        <v>0</v>
      </c>
      <c r="Q162" s="17" t="s">
        <v>0</v>
      </c>
      <c r="R162" s="16" t="str">
        <f>CONCATENATE(B162,Q162)</f>
        <v>A</v>
      </c>
      <c r="S162" s="16">
        <f ca="1">IF(P162&gt;0,P162+O162,O162*3)</f>
        <v>0</v>
      </c>
    </row>
    <row r="163" spans="1:19" x14ac:dyDescent="0.25">
      <c r="A163" s="185"/>
      <c r="B163" s="25"/>
      <c r="C163" s="21" t="str">
        <f ca="1">+CONCATENATE(I163," ",G163)</f>
        <v>b) 0</v>
      </c>
      <c r="D163" s="22"/>
      <c r="G163" s="34">
        <f ca="1">IF(J162="FIN","",LOOKUP(I161,DATOS!A:A,DATOS!K:K))</f>
        <v>0</v>
      </c>
      <c r="I163" s="31" t="s">
        <v>52</v>
      </c>
      <c r="K163" s="16">
        <f ca="1">S162</f>
        <v>0</v>
      </c>
      <c r="L163" s="16"/>
      <c r="M163" s="16"/>
      <c r="N163" s="16"/>
      <c r="O163" s="16"/>
      <c r="P163" s="16">
        <f ca="1">O162-P162</f>
        <v>0</v>
      </c>
      <c r="Q163" s="17" t="s">
        <v>1</v>
      </c>
      <c r="R163" s="16" t="str">
        <f>CONCATENATE(B163,Q163)</f>
        <v>B</v>
      </c>
      <c r="S163" s="16"/>
    </row>
    <row r="164" spans="1:19" x14ac:dyDescent="0.25">
      <c r="A164" s="185"/>
      <c r="B164" s="25"/>
      <c r="C164" s="21" t="str">
        <f ca="1">+CONCATENATE(I164," ",G164)</f>
        <v>c) 0</v>
      </c>
      <c r="D164" s="22"/>
      <c r="G164" s="34">
        <f ca="1">IF(J162="FIN","",LOOKUP(I161,DATOS!A:A,DATOS!L:L))</f>
        <v>0</v>
      </c>
      <c r="I164" s="31" t="s">
        <v>51</v>
      </c>
      <c r="K164" s="16"/>
      <c r="L164" s="16"/>
      <c r="M164" s="16"/>
      <c r="N164" s="16"/>
      <c r="O164" s="16"/>
      <c r="P164" s="16"/>
      <c r="Q164" s="17" t="s">
        <v>2</v>
      </c>
      <c r="R164" s="16" t="str">
        <f>CONCATENATE(B164,Q164)</f>
        <v>C</v>
      </c>
      <c r="S164" s="16"/>
    </row>
    <row r="165" spans="1:19" x14ac:dyDescent="0.25">
      <c r="A165" s="185"/>
      <c r="B165" s="25"/>
      <c r="C165" s="21" t="str">
        <f ca="1">+CONCATENATE(I165," ",G165)</f>
        <v>d) 0</v>
      </c>
      <c r="D165" s="22"/>
      <c r="G165" s="34">
        <f ca="1">IF(J162="FIN","",LOOKUP(I161,DATOS!A:A,DATOS!M:M))</f>
        <v>0</v>
      </c>
      <c r="I165" s="31" t="s">
        <v>43</v>
      </c>
      <c r="K165" s="16"/>
      <c r="L165" s="16"/>
      <c r="M165" s="16"/>
      <c r="N165" s="16"/>
      <c r="O165" s="16"/>
      <c r="P165" s="16"/>
      <c r="Q165" s="17" t="s">
        <v>3</v>
      </c>
      <c r="R165" s="16" t="str">
        <f>CONCATENATE(B165,Q165)</f>
        <v>D</v>
      </c>
      <c r="S165" s="16"/>
    </row>
    <row r="166" spans="1:19" x14ac:dyDescent="0.25">
      <c r="A166" s="9"/>
      <c r="B166" s="26"/>
      <c r="C166" s="23"/>
      <c r="D166" s="24"/>
      <c r="J166" s="15"/>
    </row>
    <row r="167" spans="1:19" x14ac:dyDescent="0.25">
      <c r="A167" s="9"/>
      <c r="B167" s="27"/>
      <c r="C167" s="19" t="str">
        <f ca="1">+CONCATENATE(K167,".- ",G167)</f>
        <v>28.- 0</v>
      </c>
      <c r="D167" s="20"/>
      <c r="E167" s="9"/>
      <c r="F167" s="9"/>
      <c r="G167" s="36">
        <f ca="1">IF(J168="FIN","",LOOKUP(I167,DATOS!A:A,DATOS!G:G))</f>
        <v>0</v>
      </c>
      <c r="H167" s="36">
        <f ca="1">IF(J168="FIN",0,LOOKUP(I167,DATOS!A:A,DATOS!N:N))</f>
        <v>0</v>
      </c>
      <c r="I167" s="31">
        <f>+I161+1</f>
        <v>645</v>
      </c>
      <c r="J167" s="56">
        <f>IF(LOOKUP(I167,DATOS!A:A,DATOS!C:C)=0,J161,(LOOKUP(I167,DATOS!A:A,DATOS!C:C)))</f>
        <v>12</v>
      </c>
      <c r="K167" s="18">
        <f>+K161+1</f>
        <v>28</v>
      </c>
      <c r="L167" s="16" t="s">
        <v>31</v>
      </c>
      <c r="M167" s="16" t="s">
        <v>32</v>
      </c>
      <c r="N167" s="16" t="s">
        <v>37</v>
      </c>
      <c r="O167" s="16" t="s">
        <v>33</v>
      </c>
      <c r="P167" s="16" t="s">
        <v>34</v>
      </c>
      <c r="Q167" s="16" t="s">
        <v>35</v>
      </c>
      <c r="R167" s="16" t="str">
        <f ca="1">CONCATENATE("X",H167)</f>
        <v>X0</v>
      </c>
      <c r="S167" s="16" t="s">
        <v>36</v>
      </c>
    </row>
    <row r="168" spans="1:19" x14ac:dyDescent="0.25">
      <c r="A168" s="185">
        <f ca="1">IF($E$2="X",0,IF(K169&gt;2,H167,K169))</f>
        <v>0</v>
      </c>
      <c r="B168" s="25"/>
      <c r="C168" s="21" t="str">
        <f ca="1">+CONCATENATE(I168," ",G168)</f>
        <v>a) 0</v>
      </c>
      <c r="D168" s="22"/>
      <c r="G168" s="34">
        <f ca="1">IF(J168="FIN","",LOOKUP(I167,DATOS!A:A,DATOS!J:J))</f>
        <v>0</v>
      </c>
      <c r="I168" s="31" t="s">
        <v>53</v>
      </c>
      <c r="J168" s="37" t="str">
        <f>IF(J162="FIN","FIN",IF(J167=J161,"","FIN"))</f>
        <v/>
      </c>
      <c r="K168" s="16" t="s">
        <v>5</v>
      </c>
      <c r="L168" s="16">
        <f ca="1">IF(M168&gt;0,0,P168)</f>
        <v>0</v>
      </c>
      <c r="M168" s="16">
        <f ca="1">IF(P169&gt;0,1,0)</f>
        <v>0</v>
      </c>
      <c r="N168" s="16">
        <f ca="1">IF(M168=1,-1/COUNTA(Q168:Q171),0)</f>
        <v>0</v>
      </c>
      <c r="O168" s="16">
        <f>COUNTA(B168:B171)</f>
        <v>0</v>
      </c>
      <c r="P168" s="16">
        <f ca="1">COUNTIF(R168:R171,R167)</f>
        <v>0</v>
      </c>
      <c r="Q168" s="17" t="s">
        <v>0</v>
      </c>
      <c r="R168" s="16" t="str">
        <f>CONCATENATE(B168,Q168)</f>
        <v>A</v>
      </c>
      <c r="S168" s="16">
        <f ca="1">IF(P168&gt;0,P168+O168,O168*3)</f>
        <v>0</v>
      </c>
    </row>
    <row r="169" spans="1:19" x14ac:dyDescent="0.25">
      <c r="A169" s="185"/>
      <c r="B169" s="25"/>
      <c r="C169" s="21" t="str">
        <f ca="1">+CONCATENATE(I169," ",G169)</f>
        <v>b) 0</v>
      </c>
      <c r="D169" s="22"/>
      <c r="G169" s="34">
        <f ca="1">IF(J168="FIN","",LOOKUP(I167,DATOS!A:A,DATOS!K:K))</f>
        <v>0</v>
      </c>
      <c r="I169" s="31" t="s">
        <v>52</v>
      </c>
      <c r="K169" s="16">
        <f ca="1">S168</f>
        <v>0</v>
      </c>
      <c r="L169" s="16"/>
      <c r="M169" s="16"/>
      <c r="N169" s="16"/>
      <c r="O169" s="16"/>
      <c r="P169" s="16">
        <f ca="1">O168-P168</f>
        <v>0</v>
      </c>
      <c r="Q169" s="17" t="s">
        <v>1</v>
      </c>
      <c r="R169" s="16" t="str">
        <f>CONCATENATE(B169,Q169)</f>
        <v>B</v>
      </c>
      <c r="S169" s="16"/>
    </row>
    <row r="170" spans="1:19" x14ac:dyDescent="0.25">
      <c r="A170" s="185"/>
      <c r="B170" s="25"/>
      <c r="C170" s="21" t="str">
        <f ca="1">+CONCATENATE(I170," ",G170)</f>
        <v>c) 0</v>
      </c>
      <c r="D170" s="22"/>
      <c r="G170" s="34">
        <f ca="1">IF(J168="FIN","",LOOKUP(I167,DATOS!A:A,DATOS!L:L))</f>
        <v>0</v>
      </c>
      <c r="I170" s="31" t="s">
        <v>51</v>
      </c>
      <c r="K170" s="16"/>
      <c r="L170" s="16"/>
      <c r="M170" s="16"/>
      <c r="N170" s="16"/>
      <c r="O170" s="16"/>
      <c r="P170" s="16"/>
      <c r="Q170" s="17" t="s">
        <v>2</v>
      </c>
      <c r="R170" s="16" t="str">
        <f>CONCATENATE(B170,Q170)</f>
        <v>C</v>
      </c>
      <c r="S170" s="16"/>
    </row>
    <row r="171" spans="1:19" x14ac:dyDescent="0.25">
      <c r="A171" s="185"/>
      <c r="B171" s="25"/>
      <c r="C171" s="21" t="str">
        <f ca="1">+CONCATENATE(I171," ",G171)</f>
        <v>d) 0</v>
      </c>
      <c r="D171" s="22"/>
      <c r="G171" s="34">
        <f ca="1">IF(J168="FIN","",LOOKUP(I167,DATOS!A:A,DATOS!M:M))</f>
        <v>0</v>
      </c>
      <c r="I171" s="31" t="s">
        <v>43</v>
      </c>
      <c r="K171" s="16"/>
      <c r="L171" s="16"/>
      <c r="M171" s="16"/>
      <c r="N171" s="16"/>
      <c r="O171" s="16"/>
      <c r="P171" s="16"/>
      <c r="Q171" s="17" t="s">
        <v>3</v>
      </c>
      <c r="R171" s="16" t="str">
        <f>CONCATENATE(B171,Q171)</f>
        <v>D</v>
      </c>
      <c r="S171" s="16"/>
    </row>
    <row r="172" spans="1:19" x14ac:dyDescent="0.25">
      <c r="A172" s="9"/>
      <c r="B172" s="26"/>
      <c r="C172" s="23"/>
      <c r="D172" s="24"/>
      <c r="J172" s="15"/>
    </row>
    <row r="173" spans="1:19" x14ac:dyDescent="0.25">
      <c r="A173" s="9"/>
      <c r="B173" s="27"/>
      <c r="C173" s="19" t="str">
        <f ca="1">+CONCATENATE(K173,".- ",G173)</f>
        <v>29.- 0</v>
      </c>
      <c r="D173" s="20"/>
      <c r="E173" s="9"/>
      <c r="F173" s="9"/>
      <c r="G173" s="36">
        <f ca="1">IF(J174="FIN","",LOOKUP(I173,DATOS!A:A,DATOS!G:G))</f>
        <v>0</v>
      </c>
      <c r="H173" s="36">
        <f ca="1">IF(J174="FIN",0,LOOKUP(I173,DATOS!A:A,DATOS!N:N))</f>
        <v>0</v>
      </c>
      <c r="I173" s="31">
        <f>+I167+1</f>
        <v>646</v>
      </c>
      <c r="J173" s="56">
        <f>IF(LOOKUP(I173,DATOS!A:A,DATOS!C:C)=0,J167,(LOOKUP(I173,DATOS!A:A,DATOS!C:C)))</f>
        <v>12</v>
      </c>
      <c r="K173" s="18">
        <f>+K167+1</f>
        <v>29</v>
      </c>
      <c r="L173" s="16" t="s">
        <v>31</v>
      </c>
      <c r="M173" s="16" t="s">
        <v>32</v>
      </c>
      <c r="N173" s="16" t="s">
        <v>37</v>
      </c>
      <c r="O173" s="16" t="s">
        <v>33</v>
      </c>
      <c r="P173" s="16" t="s">
        <v>34</v>
      </c>
      <c r="Q173" s="16" t="s">
        <v>35</v>
      </c>
      <c r="R173" s="16" t="str">
        <f ca="1">CONCATENATE("X",H173)</f>
        <v>X0</v>
      </c>
      <c r="S173" s="16" t="s">
        <v>36</v>
      </c>
    </row>
    <row r="174" spans="1:19" x14ac:dyDescent="0.25">
      <c r="A174" s="185">
        <f ca="1">IF($E$2="X",0,IF(K175&gt;2,H173,K175))</f>
        <v>0</v>
      </c>
      <c r="B174" s="25"/>
      <c r="C174" s="21" t="str">
        <f ca="1">+CONCATENATE(I174," ",G174)</f>
        <v>a) 0</v>
      </c>
      <c r="D174" s="22"/>
      <c r="G174" s="34">
        <f ca="1">IF(J174="FIN","",LOOKUP(I173,DATOS!A:A,DATOS!J:J))</f>
        <v>0</v>
      </c>
      <c r="I174" s="31" t="s">
        <v>53</v>
      </c>
      <c r="J174" s="37" t="str">
        <f>IF(J168="FIN","FIN",IF(J173=J167,"","FIN"))</f>
        <v/>
      </c>
      <c r="K174" s="16" t="s">
        <v>5</v>
      </c>
      <c r="L174" s="16">
        <f ca="1">IF(M174&gt;0,0,P174)</f>
        <v>0</v>
      </c>
      <c r="M174" s="16">
        <f ca="1">IF(P175&gt;0,1,0)</f>
        <v>0</v>
      </c>
      <c r="N174" s="16">
        <f ca="1">IF(M174=1,-1/COUNTA(Q174:Q177),0)</f>
        <v>0</v>
      </c>
      <c r="O174" s="16">
        <f>COUNTA(B174:B177)</f>
        <v>0</v>
      </c>
      <c r="P174" s="16">
        <f ca="1">COUNTIF(R174:R177,R173)</f>
        <v>0</v>
      </c>
      <c r="Q174" s="17" t="s">
        <v>0</v>
      </c>
      <c r="R174" s="16" t="str">
        <f>CONCATENATE(B174,Q174)</f>
        <v>A</v>
      </c>
      <c r="S174" s="16">
        <f ca="1">IF(P174&gt;0,P174+O174,O174*3)</f>
        <v>0</v>
      </c>
    </row>
    <row r="175" spans="1:19" x14ac:dyDescent="0.25">
      <c r="A175" s="185"/>
      <c r="B175" s="25"/>
      <c r="C175" s="21" t="str">
        <f ca="1">+CONCATENATE(I175," ",G175)</f>
        <v>b) 0</v>
      </c>
      <c r="D175" s="22"/>
      <c r="G175" s="34">
        <f ca="1">IF(J174="FIN","",LOOKUP(I173,DATOS!A:A,DATOS!K:K))</f>
        <v>0</v>
      </c>
      <c r="I175" s="31" t="s">
        <v>52</v>
      </c>
      <c r="K175" s="16">
        <f ca="1">S174</f>
        <v>0</v>
      </c>
      <c r="L175" s="16"/>
      <c r="M175" s="16"/>
      <c r="N175" s="16"/>
      <c r="O175" s="16"/>
      <c r="P175" s="16">
        <f ca="1">O174-P174</f>
        <v>0</v>
      </c>
      <c r="Q175" s="17" t="s">
        <v>1</v>
      </c>
      <c r="R175" s="16" t="str">
        <f>CONCATENATE(B175,Q175)</f>
        <v>B</v>
      </c>
      <c r="S175" s="16"/>
    </row>
    <row r="176" spans="1:19" x14ac:dyDescent="0.25">
      <c r="A176" s="185"/>
      <c r="B176" s="25"/>
      <c r="C176" s="21" t="str">
        <f ca="1">+CONCATENATE(I176," ",G176)</f>
        <v>c) 0</v>
      </c>
      <c r="D176" s="22"/>
      <c r="G176" s="34">
        <f ca="1">IF(J174="FIN","",LOOKUP(I173,DATOS!A:A,DATOS!L:L))</f>
        <v>0</v>
      </c>
      <c r="I176" s="31" t="s">
        <v>51</v>
      </c>
      <c r="K176" s="16"/>
      <c r="L176" s="16"/>
      <c r="M176" s="16"/>
      <c r="N176" s="16"/>
      <c r="O176" s="16"/>
      <c r="P176" s="16"/>
      <c r="Q176" s="17" t="s">
        <v>2</v>
      </c>
      <c r="R176" s="16" t="str">
        <f>CONCATENATE(B176,Q176)</f>
        <v>C</v>
      </c>
      <c r="S176" s="16"/>
    </row>
    <row r="177" spans="1:19" x14ac:dyDescent="0.25">
      <c r="A177" s="185"/>
      <c r="B177" s="25"/>
      <c r="C177" s="21" t="str">
        <f ca="1">+CONCATENATE(I177," ",G177)</f>
        <v>d) 0</v>
      </c>
      <c r="D177" s="22"/>
      <c r="G177" s="34">
        <f ca="1">IF(J174="FIN","",LOOKUP(I173,DATOS!A:A,DATOS!M:M))</f>
        <v>0</v>
      </c>
      <c r="I177" s="31" t="s">
        <v>43</v>
      </c>
      <c r="K177" s="16"/>
      <c r="L177" s="16"/>
      <c r="M177" s="16"/>
      <c r="N177" s="16"/>
      <c r="O177" s="16"/>
      <c r="P177" s="16"/>
      <c r="Q177" s="17" t="s">
        <v>3</v>
      </c>
      <c r="R177" s="16" t="str">
        <f>CONCATENATE(B177,Q177)</f>
        <v>D</v>
      </c>
      <c r="S177" s="16"/>
    </row>
    <row r="178" spans="1:19" x14ac:dyDescent="0.25">
      <c r="A178" s="9"/>
      <c r="B178" s="26"/>
      <c r="C178" s="23"/>
      <c r="D178" s="24"/>
      <c r="J178" s="15"/>
    </row>
    <row r="179" spans="1:19" x14ac:dyDescent="0.25">
      <c r="A179" s="9"/>
      <c r="B179" s="27"/>
      <c r="C179" s="19" t="str">
        <f ca="1">+CONCATENATE(K179,".- ",G179)</f>
        <v>30.- 0</v>
      </c>
      <c r="D179" s="20"/>
      <c r="E179" s="9"/>
      <c r="F179" s="9"/>
      <c r="G179" s="36">
        <f ca="1">IF(J180="FIN","",LOOKUP(I179,DATOS!A:A,DATOS!G:G))</f>
        <v>0</v>
      </c>
      <c r="H179" s="36">
        <f ca="1">IF(J180="FIN",0,LOOKUP(I179,DATOS!A:A,DATOS!N:N))</f>
        <v>0</v>
      </c>
      <c r="I179" s="31">
        <f>+I173+1</f>
        <v>647</v>
      </c>
      <c r="J179" s="56">
        <f>IF(LOOKUP(I179,DATOS!A:A,DATOS!C:C)=0,J173,(LOOKUP(I179,DATOS!A:A,DATOS!C:C)))</f>
        <v>12</v>
      </c>
      <c r="K179" s="18">
        <f>+K173+1</f>
        <v>30</v>
      </c>
      <c r="L179" s="16" t="s">
        <v>31</v>
      </c>
      <c r="M179" s="16" t="s">
        <v>32</v>
      </c>
      <c r="N179" s="16" t="s">
        <v>37</v>
      </c>
      <c r="O179" s="16" t="s">
        <v>33</v>
      </c>
      <c r="P179" s="16" t="s">
        <v>34</v>
      </c>
      <c r="Q179" s="16" t="s">
        <v>35</v>
      </c>
      <c r="R179" s="16" t="str">
        <f ca="1">CONCATENATE("X",H179)</f>
        <v>X0</v>
      </c>
      <c r="S179" s="16" t="s">
        <v>36</v>
      </c>
    </row>
    <row r="180" spans="1:19" x14ac:dyDescent="0.25">
      <c r="A180" s="185">
        <f ca="1">IF($E$2="X",0,IF(K181&gt;2,H179,K181))</f>
        <v>0</v>
      </c>
      <c r="B180" s="25"/>
      <c r="C180" s="21" t="str">
        <f ca="1">+CONCATENATE(I180," ",G180)</f>
        <v>a) 0</v>
      </c>
      <c r="D180" s="22"/>
      <c r="G180" s="34">
        <f ca="1">IF(J180="FIN","",LOOKUP(I179,DATOS!A:A,DATOS!J:J))</f>
        <v>0</v>
      </c>
      <c r="I180" s="31" t="s">
        <v>53</v>
      </c>
      <c r="J180" s="37" t="str">
        <f>IF(J174="FIN","FIN",IF(J179=J173,"","FIN"))</f>
        <v/>
      </c>
      <c r="K180" s="16" t="s">
        <v>5</v>
      </c>
      <c r="L180" s="16">
        <f ca="1">IF(M180&gt;0,0,P180)</f>
        <v>0</v>
      </c>
      <c r="M180" s="16">
        <f ca="1">IF(P181&gt;0,1,0)</f>
        <v>0</v>
      </c>
      <c r="N180" s="16">
        <f ca="1">IF(M180=1,-1/COUNTA(Q180:Q183),0)</f>
        <v>0</v>
      </c>
      <c r="O180" s="16">
        <f>COUNTA(B180:B183)</f>
        <v>0</v>
      </c>
      <c r="P180" s="16">
        <f ca="1">COUNTIF(R180:R183,R179)</f>
        <v>0</v>
      </c>
      <c r="Q180" s="17" t="s">
        <v>0</v>
      </c>
      <c r="R180" s="16" t="str">
        <f>CONCATENATE(B180,Q180)</f>
        <v>A</v>
      </c>
      <c r="S180" s="16">
        <f ca="1">IF(P180&gt;0,P180+O180,O180*3)</f>
        <v>0</v>
      </c>
    </row>
    <row r="181" spans="1:19" x14ac:dyDescent="0.25">
      <c r="A181" s="185"/>
      <c r="B181" s="25"/>
      <c r="C181" s="21" t="str">
        <f ca="1">+CONCATENATE(I181," ",G181)</f>
        <v>b) 0</v>
      </c>
      <c r="D181" s="22"/>
      <c r="G181" s="34">
        <f ca="1">IF(J180="FIN","",LOOKUP(I179,DATOS!A:A,DATOS!K:K))</f>
        <v>0</v>
      </c>
      <c r="I181" s="31" t="s">
        <v>52</v>
      </c>
      <c r="K181" s="16">
        <f ca="1">S180</f>
        <v>0</v>
      </c>
      <c r="L181" s="16"/>
      <c r="M181" s="16"/>
      <c r="N181" s="16"/>
      <c r="O181" s="16"/>
      <c r="P181" s="16">
        <f ca="1">O180-P180</f>
        <v>0</v>
      </c>
      <c r="Q181" s="17" t="s">
        <v>1</v>
      </c>
      <c r="R181" s="16" t="str">
        <f>CONCATENATE(B181,Q181)</f>
        <v>B</v>
      </c>
      <c r="S181" s="16"/>
    </row>
    <row r="182" spans="1:19" x14ac:dyDescent="0.25">
      <c r="A182" s="185"/>
      <c r="B182" s="25"/>
      <c r="C182" s="21" t="str">
        <f ca="1">+CONCATENATE(I182," ",G182)</f>
        <v>c) 0</v>
      </c>
      <c r="D182" s="22"/>
      <c r="G182" s="34">
        <f ca="1">IF(J180="FIN","",LOOKUP(I179,DATOS!A:A,DATOS!L:L))</f>
        <v>0</v>
      </c>
      <c r="I182" s="31" t="s">
        <v>51</v>
      </c>
      <c r="K182" s="16"/>
      <c r="L182" s="16"/>
      <c r="M182" s="16"/>
      <c r="N182" s="16"/>
      <c r="O182" s="16"/>
      <c r="P182" s="16"/>
      <c r="Q182" s="17" t="s">
        <v>2</v>
      </c>
      <c r="R182" s="16" t="str">
        <f>CONCATENATE(B182,Q182)</f>
        <v>C</v>
      </c>
      <c r="S182" s="16"/>
    </row>
    <row r="183" spans="1:19" x14ac:dyDescent="0.25">
      <c r="A183" s="185"/>
      <c r="B183" s="25"/>
      <c r="C183" s="21" t="str">
        <f ca="1">+CONCATENATE(I183," ",G183)</f>
        <v>d) 0</v>
      </c>
      <c r="D183" s="22"/>
      <c r="G183" s="34">
        <f ca="1">IF(J180="FIN","",LOOKUP(I179,DATOS!A:A,DATOS!M:M))</f>
        <v>0</v>
      </c>
      <c r="I183" s="31" t="s">
        <v>43</v>
      </c>
      <c r="K183" s="16"/>
      <c r="L183" s="16"/>
      <c r="M183" s="16"/>
      <c r="N183" s="16"/>
      <c r="O183" s="16"/>
      <c r="P183" s="16"/>
      <c r="Q183" s="17" t="s">
        <v>3</v>
      </c>
      <c r="R183" s="16" t="str">
        <f>CONCATENATE(B183,Q183)</f>
        <v>D</v>
      </c>
      <c r="S183" s="16"/>
    </row>
    <row r="184" spans="1:19" x14ac:dyDescent="0.25">
      <c r="A184" s="9"/>
      <c r="B184" s="26"/>
      <c r="C184" s="23"/>
      <c r="D184" s="24"/>
      <c r="J184" s="15"/>
    </row>
    <row r="185" spans="1:19" x14ac:dyDescent="0.25">
      <c r="A185" s="9"/>
      <c r="B185" s="27"/>
      <c r="C185" s="19" t="str">
        <f ca="1">+CONCATENATE(K185,".- ",G185)</f>
        <v>31.- 0</v>
      </c>
      <c r="D185" s="20"/>
      <c r="E185" s="9"/>
      <c r="F185" s="9"/>
      <c r="G185" s="36">
        <f ca="1">IF(J186="FIN","",LOOKUP(I185,DATOS!A:A,DATOS!G:G))</f>
        <v>0</v>
      </c>
      <c r="H185" s="36">
        <f ca="1">IF(J186="FIN",0,LOOKUP(I185,DATOS!A:A,DATOS!N:N))</f>
        <v>0</v>
      </c>
      <c r="I185" s="31">
        <f>+I179+1</f>
        <v>648</v>
      </c>
      <c r="J185" s="56">
        <f>IF(LOOKUP(I185,DATOS!A:A,DATOS!C:C)=0,J179,(LOOKUP(I185,DATOS!A:A,DATOS!C:C)))</f>
        <v>12</v>
      </c>
      <c r="K185" s="18">
        <f>+K179+1</f>
        <v>31</v>
      </c>
      <c r="L185" s="16" t="s">
        <v>31</v>
      </c>
      <c r="M185" s="16" t="s">
        <v>32</v>
      </c>
      <c r="N185" s="16" t="s">
        <v>37</v>
      </c>
      <c r="O185" s="16" t="s">
        <v>33</v>
      </c>
      <c r="P185" s="16" t="s">
        <v>34</v>
      </c>
      <c r="Q185" s="16" t="s">
        <v>35</v>
      </c>
      <c r="R185" s="16" t="str">
        <f ca="1">CONCATENATE("X",H185)</f>
        <v>X0</v>
      </c>
      <c r="S185" s="16" t="s">
        <v>36</v>
      </c>
    </row>
    <row r="186" spans="1:19" x14ac:dyDescent="0.25">
      <c r="A186" s="185">
        <f ca="1">IF($E$2="X",0,IF(K187&gt;2,H185,K187))</f>
        <v>0</v>
      </c>
      <c r="B186" s="25"/>
      <c r="C186" s="21" t="str">
        <f ca="1">+CONCATENATE(I186," ",G186)</f>
        <v>a) 0</v>
      </c>
      <c r="D186" s="22"/>
      <c r="G186" s="34">
        <f ca="1">IF(J186="FIN","",LOOKUP(I185,DATOS!A:A,DATOS!J:J))</f>
        <v>0</v>
      </c>
      <c r="I186" s="31" t="s">
        <v>53</v>
      </c>
      <c r="J186" s="37" t="str">
        <f>IF(J180="FIN","FIN",IF(J185=J179,"","FIN"))</f>
        <v/>
      </c>
      <c r="K186" s="16" t="s">
        <v>5</v>
      </c>
      <c r="L186" s="16">
        <f ca="1">IF(M186&gt;0,0,P186)</f>
        <v>0</v>
      </c>
      <c r="M186" s="16">
        <f ca="1">IF(P187&gt;0,1,0)</f>
        <v>0</v>
      </c>
      <c r="N186" s="16">
        <f ca="1">IF(M186=1,-1/COUNTA(Q186:Q189),0)</f>
        <v>0</v>
      </c>
      <c r="O186" s="16">
        <f>COUNTA(B186:B189)</f>
        <v>0</v>
      </c>
      <c r="P186" s="16">
        <f ca="1">COUNTIF(R186:R189,R185)</f>
        <v>0</v>
      </c>
      <c r="Q186" s="17" t="s">
        <v>0</v>
      </c>
      <c r="R186" s="16" t="str">
        <f>CONCATENATE(B186,Q186)</f>
        <v>A</v>
      </c>
      <c r="S186" s="16">
        <f ca="1">IF(P186&gt;0,P186+O186,O186*3)</f>
        <v>0</v>
      </c>
    </row>
    <row r="187" spans="1:19" x14ac:dyDescent="0.25">
      <c r="A187" s="185"/>
      <c r="B187" s="25"/>
      <c r="C187" s="21" t="str">
        <f ca="1">+CONCATENATE(I187," ",G187)</f>
        <v>b) 0</v>
      </c>
      <c r="D187" s="22"/>
      <c r="G187" s="34">
        <f ca="1">IF(J186="FIN","",LOOKUP(I185,DATOS!A:A,DATOS!K:K))</f>
        <v>0</v>
      </c>
      <c r="I187" s="31" t="s">
        <v>52</v>
      </c>
      <c r="K187" s="16">
        <f ca="1">S186</f>
        <v>0</v>
      </c>
      <c r="L187" s="16"/>
      <c r="M187" s="16"/>
      <c r="N187" s="16"/>
      <c r="O187" s="16"/>
      <c r="P187" s="16">
        <f ca="1">O186-P186</f>
        <v>0</v>
      </c>
      <c r="Q187" s="17" t="s">
        <v>1</v>
      </c>
      <c r="R187" s="16" t="str">
        <f>CONCATENATE(B187,Q187)</f>
        <v>B</v>
      </c>
      <c r="S187" s="16"/>
    </row>
    <row r="188" spans="1:19" x14ac:dyDescent="0.25">
      <c r="A188" s="185"/>
      <c r="B188" s="25"/>
      <c r="C188" s="21" t="str">
        <f ca="1">+CONCATENATE(I188," ",G188)</f>
        <v>c) 0</v>
      </c>
      <c r="D188" s="22"/>
      <c r="G188" s="34">
        <f ca="1">IF(J186="FIN","",LOOKUP(I185,DATOS!A:A,DATOS!L:L))</f>
        <v>0</v>
      </c>
      <c r="I188" s="31" t="s">
        <v>51</v>
      </c>
      <c r="K188" s="16"/>
      <c r="L188" s="16"/>
      <c r="M188" s="16"/>
      <c r="N188" s="16"/>
      <c r="O188" s="16"/>
      <c r="P188" s="16"/>
      <c r="Q188" s="17" t="s">
        <v>2</v>
      </c>
      <c r="R188" s="16" t="str">
        <f>CONCATENATE(B188,Q188)</f>
        <v>C</v>
      </c>
      <c r="S188" s="16"/>
    </row>
    <row r="189" spans="1:19" x14ac:dyDescent="0.25">
      <c r="A189" s="185"/>
      <c r="B189" s="25"/>
      <c r="C189" s="21" t="str">
        <f ca="1">+CONCATENATE(I189," ",G189)</f>
        <v>d) 0</v>
      </c>
      <c r="D189" s="22"/>
      <c r="G189" s="34">
        <f ca="1">IF(J186="FIN","",LOOKUP(I185,DATOS!A:A,DATOS!M:M))</f>
        <v>0</v>
      </c>
      <c r="I189" s="31" t="s">
        <v>43</v>
      </c>
      <c r="K189" s="16"/>
      <c r="L189" s="16"/>
      <c r="M189" s="16"/>
      <c r="N189" s="16"/>
      <c r="O189" s="16"/>
      <c r="P189" s="16"/>
      <c r="Q189" s="17" t="s">
        <v>3</v>
      </c>
      <c r="R189" s="16" t="str">
        <f>CONCATENATE(B189,Q189)</f>
        <v>D</v>
      </c>
      <c r="S189" s="16"/>
    </row>
    <row r="190" spans="1:19" x14ac:dyDescent="0.25">
      <c r="A190" s="9"/>
      <c r="B190" s="26"/>
      <c r="C190" s="23"/>
      <c r="D190" s="24"/>
      <c r="J190" s="15"/>
    </row>
    <row r="191" spans="1:19" x14ac:dyDescent="0.25">
      <c r="A191" s="9"/>
      <c r="B191" s="27"/>
      <c r="C191" s="19" t="str">
        <f ca="1">+CONCATENATE(K191,".- ",G191)</f>
        <v>32.- 0</v>
      </c>
      <c r="D191" s="20"/>
      <c r="E191" s="9"/>
      <c r="F191" s="9"/>
      <c r="G191" s="36">
        <f ca="1">IF(J192="FIN","",LOOKUP(I191,DATOS!A:A,DATOS!G:G))</f>
        <v>0</v>
      </c>
      <c r="H191" s="36">
        <f ca="1">IF(J192="FIN",0,LOOKUP(I191,DATOS!A:A,DATOS!N:N))</f>
        <v>0</v>
      </c>
      <c r="I191" s="31">
        <f>+I185+1</f>
        <v>649</v>
      </c>
      <c r="J191" s="56">
        <f>IF(LOOKUP(I191,DATOS!A:A,DATOS!C:C)=0,J185,(LOOKUP(I191,DATOS!A:A,DATOS!C:C)))</f>
        <v>12</v>
      </c>
      <c r="K191" s="18">
        <f>+K185+1</f>
        <v>32</v>
      </c>
      <c r="L191" s="16" t="s">
        <v>31</v>
      </c>
      <c r="M191" s="16" t="s">
        <v>32</v>
      </c>
      <c r="N191" s="16" t="s">
        <v>37</v>
      </c>
      <c r="O191" s="16" t="s">
        <v>33</v>
      </c>
      <c r="P191" s="16" t="s">
        <v>34</v>
      </c>
      <c r="Q191" s="16" t="s">
        <v>35</v>
      </c>
      <c r="R191" s="16" t="str">
        <f ca="1">CONCATENATE("X",H191)</f>
        <v>X0</v>
      </c>
      <c r="S191" s="16" t="s">
        <v>36</v>
      </c>
    </row>
    <row r="192" spans="1:19" x14ac:dyDescent="0.25">
      <c r="A192" s="185">
        <f ca="1">IF($E$2="X",0,IF(K193&gt;2,H191,K193))</f>
        <v>0</v>
      </c>
      <c r="B192" s="25"/>
      <c r="C192" s="21" t="str">
        <f ca="1">+CONCATENATE(I192," ",G192)</f>
        <v>a) 0</v>
      </c>
      <c r="D192" s="22"/>
      <c r="G192" s="34">
        <f ca="1">IF(J192="FIN","",LOOKUP(I191,DATOS!A:A,DATOS!J:J))</f>
        <v>0</v>
      </c>
      <c r="I192" s="31" t="s">
        <v>53</v>
      </c>
      <c r="J192" s="37" t="str">
        <f>IF(J186="FIN","FIN",IF(J191=J185,"","FIN"))</f>
        <v/>
      </c>
      <c r="K192" s="16" t="s">
        <v>5</v>
      </c>
      <c r="L192" s="16">
        <f ca="1">IF(M192&gt;0,0,P192)</f>
        <v>0</v>
      </c>
      <c r="M192" s="16">
        <f ca="1">IF(P193&gt;0,1,0)</f>
        <v>0</v>
      </c>
      <c r="N192" s="16">
        <f ca="1">IF(M192=1,-1/COUNTA(Q192:Q195),0)</f>
        <v>0</v>
      </c>
      <c r="O192" s="16">
        <f>COUNTA(B192:B195)</f>
        <v>0</v>
      </c>
      <c r="P192" s="16">
        <f ca="1">COUNTIF(R192:R195,R191)</f>
        <v>0</v>
      </c>
      <c r="Q192" s="17" t="s">
        <v>0</v>
      </c>
      <c r="R192" s="16" t="str">
        <f>CONCATENATE(B192,Q192)</f>
        <v>A</v>
      </c>
      <c r="S192" s="16">
        <f ca="1">IF(P192&gt;0,P192+O192,O192*3)</f>
        <v>0</v>
      </c>
    </row>
    <row r="193" spans="1:19" x14ac:dyDescent="0.25">
      <c r="A193" s="185"/>
      <c r="B193" s="25"/>
      <c r="C193" s="21" t="str">
        <f ca="1">+CONCATENATE(I193," ",G193)</f>
        <v>b) 0</v>
      </c>
      <c r="D193" s="22"/>
      <c r="G193" s="34">
        <f ca="1">IF(J192="FIN","",LOOKUP(I191,DATOS!A:A,DATOS!K:K))</f>
        <v>0</v>
      </c>
      <c r="I193" s="31" t="s">
        <v>52</v>
      </c>
      <c r="K193" s="16">
        <f ca="1">S192</f>
        <v>0</v>
      </c>
      <c r="L193" s="16"/>
      <c r="M193" s="16"/>
      <c r="N193" s="16"/>
      <c r="O193" s="16"/>
      <c r="P193" s="16">
        <f ca="1">O192-P192</f>
        <v>0</v>
      </c>
      <c r="Q193" s="17" t="s">
        <v>1</v>
      </c>
      <c r="R193" s="16" t="str">
        <f>CONCATENATE(B193,Q193)</f>
        <v>B</v>
      </c>
      <c r="S193" s="16"/>
    </row>
    <row r="194" spans="1:19" x14ac:dyDescent="0.25">
      <c r="A194" s="185"/>
      <c r="B194" s="25"/>
      <c r="C194" s="21" t="str">
        <f ca="1">+CONCATENATE(I194," ",G194)</f>
        <v>c) 0</v>
      </c>
      <c r="D194" s="22"/>
      <c r="G194" s="34">
        <f ca="1">IF(J192="FIN","",LOOKUP(I191,DATOS!A:A,DATOS!L:L))</f>
        <v>0</v>
      </c>
      <c r="I194" s="31" t="s">
        <v>51</v>
      </c>
      <c r="K194" s="16"/>
      <c r="L194" s="16"/>
      <c r="M194" s="16"/>
      <c r="N194" s="16"/>
      <c r="O194" s="16"/>
      <c r="P194" s="16"/>
      <c r="Q194" s="17" t="s">
        <v>2</v>
      </c>
      <c r="R194" s="16" t="str">
        <f>CONCATENATE(B194,Q194)</f>
        <v>C</v>
      </c>
      <c r="S194" s="16"/>
    </row>
    <row r="195" spans="1:19" x14ac:dyDescent="0.25">
      <c r="A195" s="185"/>
      <c r="B195" s="25"/>
      <c r="C195" s="21" t="str">
        <f ca="1">+CONCATENATE(I195," ",G195)</f>
        <v>d) 0</v>
      </c>
      <c r="D195" s="22"/>
      <c r="G195" s="34">
        <f ca="1">IF(J192="FIN","",LOOKUP(I191,DATOS!A:A,DATOS!M:M))</f>
        <v>0</v>
      </c>
      <c r="I195" s="31" t="s">
        <v>43</v>
      </c>
      <c r="K195" s="16"/>
      <c r="L195" s="16"/>
      <c r="M195" s="16"/>
      <c r="N195" s="16"/>
      <c r="O195" s="16"/>
      <c r="P195" s="16"/>
      <c r="Q195" s="17" t="s">
        <v>3</v>
      </c>
      <c r="R195" s="16" t="str">
        <f>CONCATENATE(B195,Q195)</f>
        <v>D</v>
      </c>
      <c r="S195" s="16"/>
    </row>
    <row r="196" spans="1:19" x14ac:dyDescent="0.25">
      <c r="A196" s="9"/>
      <c r="B196" s="26"/>
      <c r="C196" s="23"/>
      <c r="D196" s="24"/>
      <c r="J196" s="15"/>
    </row>
    <row r="197" spans="1:19" x14ac:dyDescent="0.25">
      <c r="A197" s="9"/>
      <c r="B197" s="27"/>
      <c r="C197" s="19" t="str">
        <f ca="1">+CONCATENATE(K197,".- ",G197)</f>
        <v>33.- 0</v>
      </c>
      <c r="D197" s="20"/>
      <c r="E197" s="9"/>
      <c r="F197" s="9"/>
      <c r="G197" s="36">
        <f ca="1">IF(J198="FIN","",LOOKUP(I197,DATOS!A:A,DATOS!G:G))</f>
        <v>0</v>
      </c>
      <c r="H197" s="36">
        <f ca="1">IF(J198="FIN",0,LOOKUP(I197,DATOS!A:A,DATOS!N:N))</f>
        <v>0</v>
      </c>
      <c r="I197" s="31">
        <f>+I191+1</f>
        <v>650</v>
      </c>
      <c r="J197" s="56">
        <f>IF(LOOKUP(I197,DATOS!A:A,DATOS!C:C)=0,J191,(LOOKUP(I197,DATOS!A:A,DATOS!C:C)))</f>
        <v>12</v>
      </c>
      <c r="K197" s="18">
        <f>+K191+1</f>
        <v>33</v>
      </c>
      <c r="L197" s="16" t="s">
        <v>31</v>
      </c>
      <c r="M197" s="16" t="s">
        <v>32</v>
      </c>
      <c r="N197" s="16" t="s">
        <v>37</v>
      </c>
      <c r="O197" s="16" t="s">
        <v>33</v>
      </c>
      <c r="P197" s="16" t="s">
        <v>34</v>
      </c>
      <c r="Q197" s="16" t="s">
        <v>35</v>
      </c>
      <c r="R197" s="16" t="str">
        <f ca="1">CONCATENATE("X",H197)</f>
        <v>X0</v>
      </c>
      <c r="S197" s="16" t="s">
        <v>36</v>
      </c>
    </row>
    <row r="198" spans="1:19" x14ac:dyDescent="0.25">
      <c r="A198" s="185">
        <f ca="1">IF($E$2="X",0,IF(K199&gt;2,H197,K199))</f>
        <v>0</v>
      </c>
      <c r="B198" s="25"/>
      <c r="C198" s="21" t="str">
        <f ca="1">+CONCATENATE(I198," ",G198)</f>
        <v>a) 0</v>
      </c>
      <c r="D198" s="22"/>
      <c r="G198" s="34">
        <f ca="1">IF(J198="FIN","",LOOKUP(I197,DATOS!A:A,DATOS!J:J))</f>
        <v>0</v>
      </c>
      <c r="I198" s="31" t="s">
        <v>53</v>
      </c>
      <c r="J198" s="37" t="str">
        <f>IF(J192="FIN","FIN",IF(J197=J191,"","FIN"))</f>
        <v/>
      </c>
      <c r="K198" s="16" t="s">
        <v>5</v>
      </c>
      <c r="L198" s="16">
        <f ca="1">IF(M198&gt;0,0,P198)</f>
        <v>0</v>
      </c>
      <c r="M198" s="16">
        <f ca="1">IF(P199&gt;0,1,0)</f>
        <v>0</v>
      </c>
      <c r="N198" s="16">
        <f ca="1">IF(M198=1,-1/COUNTA(Q198:Q201),0)</f>
        <v>0</v>
      </c>
      <c r="O198" s="16">
        <f>COUNTA(B198:B201)</f>
        <v>0</v>
      </c>
      <c r="P198" s="16">
        <f ca="1">COUNTIF(R198:R201,R197)</f>
        <v>0</v>
      </c>
      <c r="Q198" s="17" t="s">
        <v>0</v>
      </c>
      <c r="R198" s="16" t="str">
        <f>CONCATENATE(B198,Q198)</f>
        <v>A</v>
      </c>
      <c r="S198" s="16">
        <f ca="1">IF(P198&gt;0,P198+O198,O198*3)</f>
        <v>0</v>
      </c>
    </row>
    <row r="199" spans="1:19" x14ac:dyDescent="0.25">
      <c r="A199" s="185"/>
      <c r="B199" s="25"/>
      <c r="C199" s="21" t="str">
        <f ca="1">+CONCATENATE(I199," ",G199)</f>
        <v>b) 0</v>
      </c>
      <c r="D199" s="22"/>
      <c r="G199" s="34">
        <f ca="1">IF(J198="FIN","",LOOKUP(I197,DATOS!A:A,DATOS!K:K))</f>
        <v>0</v>
      </c>
      <c r="I199" s="31" t="s">
        <v>52</v>
      </c>
      <c r="K199" s="16">
        <f ca="1">S198</f>
        <v>0</v>
      </c>
      <c r="L199" s="16"/>
      <c r="M199" s="16"/>
      <c r="N199" s="16"/>
      <c r="O199" s="16"/>
      <c r="P199" s="16">
        <f ca="1">O198-P198</f>
        <v>0</v>
      </c>
      <c r="Q199" s="17" t="s">
        <v>1</v>
      </c>
      <c r="R199" s="16" t="str">
        <f>CONCATENATE(B199,Q199)</f>
        <v>B</v>
      </c>
      <c r="S199" s="16"/>
    </row>
    <row r="200" spans="1:19" x14ac:dyDescent="0.25">
      <c r="A200" s="185"/>
      <c r="B200" s="25"/>
      <c r="C200" s="21" t="str">
        <f ca="1">+CONCATENATE(I200," ",G200)</f>
        <v>c) 0</v>
      </c>
      <c r="D200" s="22"/>
      <c r="G200" s="34">
        <f ca="1">IF(J198="FIN","",LOOKUP(I197,DATOS!A:A,DATOS!L:L))</f>
        <v>0</v>
      </c>
      <c r="I200" s="31" t="s">
        <v>51</v>
      </c>
      <c r="K200" s="16"/>
      <c r="L200" s="16"/>
      <c r="M200" s="16"/>
      <c r="N200" s="16"/>
      <c r="O200" s="16"/>
      <c r="P200" s="16"/>
      <c r="Q200" s="17" t="s">
        <v>2</v>
      </c>
      <c r="R200" s="16" t="str">
        <f>CONCATENATE(B200,Q200)</f>
        <v>C</v>
      </c>
      <c r="S200" s="16"/>
    </row>
    <row r="201" spans="1:19" x14ac:dyDescent="0.25">
      <c r="A201" s="185"/>
      <c r="B201" s="25"/>
      <c r="C201" s="21" t="str">
        <f ca="1">+CONCATENATE(I201," ",G201)</f>
        <v>d) 0</v>
      </c>
      <c r="D201" s="22"/>
      <c r="G201" s="34">
        <f ca="1">IF(J198="FIN","",LOOKUP(I197,DATOS!A:A,DATOS!M:M))</f>
        <v>0</v>
      </c>
      <c r="I201" s="31" t="s">
        <v>43</v>
      </c>
      <c r="K201" s="16"/>
      <c r="L201" s="16"/>
      <c r="M201" s="16"/>
      <c r="N201" s="16"/>
      <c r="O201" s="16"/>
      <c r="P201" s="16"/>
      <c r="Q201" s="17" t="s">
        <v>3</v>
      </c>
      <c r="R201" s="16" t="str">
        <f>CONCATENATE(B201,Q201)</f>
        <v>D</v>
      </c>
      <c r="S201" s="16"/>
    </row>
    <row r="202" spans="1:19" x14ac:dyDescent="0.25">
      <c r="A202" s="9"/>
      <c r="B202" s="26"/>
      <c r="C202" s="23"/>
      <c r="D202" s="24"/>
      <c r="J202" s="15"/>
    </row>
    <row r="203" spans="1:19" x14ac:dyDescent="0.25">
      <c r="A203" s="9"/>
      <c r="B203" s="27"/>
      <c r="C203" s="19" t="str">
        <f ca="1">+CONCATENATE(K203,".- ",G203)</f>
        <v>34.- 0</v>
      </c>
      <c r="D203" s="20"/>
      <c r="E203" s="9"/>
      <c r="F203" s="9"/>
      <c r="G203" s="36">
        <f ca="1">IF(J204="FIN","",LOOKUP(I203,DATOS!A:A,DATOS!G:G))</f>
        <v>0</v>
      </c>
      <c r="H203" s="36">
        <f ca="1">IF(J204="FIN",0,LOOKUP(I203,DATOS!A:A,DATOS!N:N))</f>
        <v>0</v>
      </c>
      <c r="I203" s="31">
        <f>+I197+1</f>
        <v>651</v>
      </c>
      <c r="J203" s="56">
        <f>IF(LOOKUP(I203,DATOS!A:A,DATOS!C:C)=0,J197,(LOOKUP(I203,DATOS!A:A,DATOS!C:C)))</f>
        <v>12</v>
      </c>
      <c r="K203" s="18">
        <f>+K197+1</f>
        <v>34</v>
      </c>
      <c r="L203" s="16" t="s">
        <v>31</v>
      </c>
      <c r="M203" s="16" t="s">
        <v>32</v>
      </c>
      <c r="N203" s="16" t="s">
        <v>37</v>
      </c>
      <c r="O203" s="16" t="s">
        <v>33</v>
      </c>
      <c r="P203" s="16" t="s">
        <v>34</v>
      </c>
      <c r="Q203" s="16" t="s">
        <v>35</v>
      </c>
      <c r="R203" s="16" t="str">
        <f ca="1">CONCATENATE("X",H203)</f>
        <v>X0</v>
      </c>
      <c r="S203" s="16" t="s">
        <v>36</v>
      </c>
    </row>
    <row r="204" spans="1:19" x14ac:dyDescent="0.25">
      <c r="A204" s="185">
        <f ca="1">IF($E$2="X",0,IF(K205&gt;2,H203,K205))</f>
        <v>0</v>
      </c>
      <c r="B204" s="25"/>
      <c r="C204" s="21" t="str">
        <f ca="1">+CONCATENATE(I204," ",G204)</f>
        <v>a) 0</v>
      </c>
      <c r="D204" s="22"/>
      <c r="G204" s="34">
        <f ca="1">IF(J204="FIN","",LOOKUP(I203,DATOS!A:A,DATOS!J:J))</f>
        <v>0</v>
      </c>
      <c r="I204" s="31" t="s">
        <v>53</v>
      </c>
      <c r="J204" s="37" t="str">
        <f>IF(J198="FIN","FIN",IF(J203=J197,"","FIN"))</f>
        <v/>
      </c>
      <c r="K204" s="16" t="s">
        <v>5</v>
      </c>
      <c r="L204" s="16">
        <f ca="1">IF(M204&gt;0,0,P204)</f>
        <v>0</v>
      </c>
      <c r="M204" s="16">
        <f ca="1">IF(P205&gt;0,1,0)</f>
        <v>0</v>
      </c>
      <c r="N204" s="16">
        <f ca="1">IF(M204=1,-1/COUNTA(Q204:Q207),0)</f>
        <v>0</v>
      </c>
      <c r="O204" s="16">
        <f>COUNTA(B204:B207)</f>
        <v>0</v>
      </c>
      <c r="P204" s="16">
        <f ca="1">COUNTIF(R204:R207,R203)</f>
        <v>0</v>
      </c>
      <c r="Q204" s="17" t="s">
        <v>0</v>
      </c>
      <c r="R204" s="16" t="str">
        <f>CONCATENATE(B204,Q204)</f>
        <v>A</v>
      </c>
      <c r="S204" s="16">
        <f ca="1">IF(P204&gt;0,P204+O204,O204*3)</f>
        <v>0</v>
      </c>
    </row>
    <row r="205" spans="1:19" x14ac:dyDescent="0.25">
      <c r="A205" s="185"/>
      <c r="B205" s="25"/>
      <c r="C205" s="21" t="str">
        <f ca="1">+CONCATENATE(I205," ",G205)</f>
        <v>b) 0</v>
      </c>
      <c r="D205" s="22"/>
      <c r="G205" s="34">
        <f ca="1">IF(J204="FIN","",LOOKUP(I203,DATOS!A:A,DATOS!K:K))</f>
        <v>0</v>
      </c>
      <c r="I205" s="31" t="s">
        <v>52</v>
      </c>
      <c r="K205" s="16">
        <f ca="1">S204</f>
        <v>0</v>
      </c>
      <c r="L205" s="16"/>
      <c r="M205" s="16"/>
      <c r="N205" s="16"/>
      <c r="O205" s="16"/>
      <c r="P205" s="16">
        <f ca="1">O204-P204</f>
        <v>0</v>
      </c>
      <c r="Q205" s="17" t="s">
        <v>1</v>
      </c>
      <c r="R205" s="16" t="str">
        <f>CONCATENATE(B205,Q205)</f>
        <v>B</v>
      </c>
      <c r="S205" s="16"/>
    </row>
    <row r="206" spans="1:19" x14ac:dyDescent="0.25">
      <c r="A206" s="185"/>
      <c r="B206" s="25"/>
      <c r="C206" s="21" t="str">
        <f ca="1">+CONCATENATE(I206," ",G206)</f>
        <v>c) 0</v>
      </c>
      <c r="D206" s="22"/>
      <c r="G206" s="34">
        <f ca="1">IF(J204="FIN","",LOOKUP(I203,DATOS!A:A,DATOS!L:L))</f>
        <v>0</v>
      </c>
      <c r="I206" s="31" t="s">
        <v>51</v>
      </c>
      <c r="K206" s="16"/>
      <c r="L206" s="16"/>
      <c r="M206" s="16"/>
      <c r="N206" s="16"/>
      <c r="O206" s="16"/>
      <c r="P206" s="16"/>
      <c r="Q206" s="17" t="s">
        <v>2</v>
      </c>
      <c r="R206" s="16" t="str">
        <f>CONCATENATE(B206,Q206)</f>
        <v>C</v>
      </c>
      <c r="S206" s="16"/>
    </row>
    <row r="207" spans="1:19" x14ac:dyDescent="0.25">
      <c r="A207" s="185"/>
      <c r="B207" s="25"/>
      <c r="C207" s="21" t="str">
        <f ca="1">+CONCATENATE(I207," ",G207)</f>
        <v>d) 0</v>
      </c>
      <c r="D207" s="22"/>
      <c r="G207" s="34">
        <f ca="1">IF(J204="FIN","",LOOKUP(I203,DATOS!A:A,DATOS!M:M))</f>
        <v>0</v>
      </c>
      <c r="I207" s="31" t="s">
        <v>43</v>
      </c>
      <c r="K207" s="16"/>
      <c r="L207" s="16"/>
      <c r="M207" s="16"/>
      <c r="N207" s="16"/>
      <c r="O207" s="16"/>
      <c r="P207" s="16"/>
      <c r="Q207" s="17" t="s">
        <v>3</v>
      </c>
      <c r="R207" s="16" t="str">
        <f>CONCATENATE(B207,Q207)</f>
        <v>D</v>
      </c>
      <c r="S207" s="16"/>
    </row>
    <row r="208" spans="1:19" x14ac:dyDescent="0.25">
      <c r="A208" s="9"/>
      <c r="B208" s="26"/>
      <c r="C208" s="23"/>
      <c r="D208" s="24"/>
      <c r="J208" s="15"/>
    </row>
    <row r="209" spans="1:19" x14ac:dyDescent="0.25">
      <c r="A209" s="9"/>
      <c r="B209" s="27"/>
      <c r="C209" s="19" t="str">
        <f ca="1">+CONCATENATE(K209,".- ",G209)</f>
        <v>35.- 0</v>
      </c>
      <c r="D209" s="20"/>
      <c r="E209" s="9"/>
      <c r="F209" s="9"/>
      <c r="G209" s="36">
        <f ca="1">IF(J210="FIN","",LOOKUP(I209,DATOS!A:A,DATOS!G:G))</f>
        <v>0</v>
      </c>
      <c r="H209" s="36">
        <f ca="1">IF(J210="FIN",0,LOOKUP(I209,DATOS!A:A,DATOS!N:N))</f>
        <v>0</v>
      </c>
      <c r="I209" s="31">
        <f>+I203+1</f>
        <v>652</v>
      </c>
      <c r="J209" s="56">
        <f>IF(LOOKUP(I209,DATOS!A:A,DATOS!C:C)=0,J203,(LOOKUP(I209,DATOS!A:A,DATOS!C:C)))</f>
        <v>12</v>
      </c>
      <c r="K209" s="18">
        <f>+K203+1</f>
        <v>35</v>
      </c>
      <c r="L209" s="16" t="s">
        <v>31</v>
      </c>
      <c r="M209" s="16" t="s">
        <v>32</v>
      </c>
      <c r="N209" s="16" t="s">
        <v>37</v>
      </c>
      <c r="O209" s="16" t="s">
        <v>33</v>
      </c>
      <c r="P209" s="16" t="s">
        <v>34</v>
      </c>
      <c r="Q209" s="16" t="s">
        <v>35</v>
      </c>
      <c r="R209" s="16" t="str">
        <f ca="1">CONCATENATE("X",H209)</f>
        <v>X0</v>
      </c>
      <c r="S209" s="16" t="s">
        <v>36</v>
      </c>
    </row>
    <row r="210" spans="1:19" x14ac:dyDescent="0.25">
      <c r="A210" s="185">
        <f ca="1">IF($E$2="X",0,IF(K211&gt;2,H209,K211))</f>
        <v>0</v>
      </c>
      <c r="B210" s="25"/>
      <c r="C210" s="21" t="str">
        <f ca="1">+CONCATENATE(I210," ",G210)</f>
        <v>a) 0</v>
      </c>
      <c r="D210" s="22"/>
      <c r="G210" s="34">
        <f ca="1">IF(J210="FIN","",LOOKUP(I209,DATOS!A:A,DATOS!J:J))</f>
        <v>0</v>
      </c>
      <c r="I210" s="31" t="s">
        <v>53</v>
      </c>
      <c r="J210" s="37" t="str">
        <f>IF(J204="FIN","FIN",IF(J209=J203,"","FIN"))</f>
        <v/>
      </c>
      <c r="K210" s="16" t="s">
        <v>5</v>
      </c>
      <c r="L210" s="16">
        <f ca="1">IF(M210&gt;0,0,P210)</f>
        <v>0</v>
      </c>
      <c r="M210" s="16">
        <f ca="1">IF(P211&gt;0,1,0)</f>
        <v>0</v>
      </c>
      <c r="N210" s="16">
        <f ca="1">IF(M210=1,-1/COUNTA(Q210:Q213),0)</f>
        <v>0</v>
      </c>
      <c r="O210" s="16">
        <f>COUNTA(B210:B213)</f>
        <v>0</v>
      </c>
      <c r="P210" s="16">
        <f ca="1">COUNTIF(R210:R213,R209)</f>
        <v>0</v>
      </c>
      <c r="Q210" s="17" t="s">
        <v>0</v>
      </c>
      <c r="R210" s="16" t="str">
        <f>CONCATENATE(B210,Q210)</f>
        <v>A</v>
      </c>
      <c r="S210" s="16">
        <f ca="1">IF(P210&gt;0,P210+O210,O210*3)</f>
        <v>0</v>
      </c>
    </row>
    <row r="211" spans="1:19" x14ac:dyDescent="0.25">
      <c r="A211" s="185"/>
      <c r="B211" s="25"/>
      <c r="C211" s="21" t="str">
        <f ca="1">+CONCATENATE(I211," ",G211)</f>
        <v>b) 0</v>
      </c>
      <c r="D211" s="22"/>
      <c r="G211" s="34">
        <f ca="1">IF(J210="FIN","",LOOKUP(I209,DATOS!A:A,DATOS!K:K))</f>
        <v>0</v>
      </c>
      <c r="I211" s="31" t="s">
        <v>52</v>
      </c>
      <c r="K211" s="16">
        <f ca="1">S210</f>
        <v>0</v>
      </c>
      <c r="L211" s="16"/>
      <c r="M211" s="16"/>
      <c r="N211" s="16"/>
      <c r="O211" s="16"/>
      <c r="P211" s="16">
        <f ca="1">O210-P210</f>
        <v>0</v>
      </c>
      <c r="Q211" s="17" t="s">
        <v>1</v>
      </c>
      <c r="R211" s="16" t="str">
        <f>CONCATENATE(B211,Q211)</f>
        <v>B</v>
      </c>
      <c r="S211" s="16"/>
    </row>
    <row r="212" spans="1:19" x14ac:dyDescent="0.25">
      <c r="A212" s="185"/>
      <c r="B212" s="25"/>
      <c r="C212" s="21" t="str">
        <f ca="1">+CONCATENATE(I212," ",G212)</f>
        <v>c) 0</v>
      </c>
      <c r="D212" s="22"/>
      <c r="G212" s="34">
        <f ca="1">IF(J210="FIN","",LOOKUP(I209,DATOS!A:A,DATOS!L:L))</f>
        <v>0</v>
      </c>
      <c r="I212" s="31" t="s">
        <v>51</v>
      </c>
      <c r="K212" s="16"/>
      <c r="L212" s="16"/>
      <c r="M212" s="16"/>
      <c r="N212" s="16"/>
      <c r="O212" s="16"/>
      <c r="P212" s="16"/>
      <c r="Q212" s="17" t="s">
        <v>2</v>
      </c>
      <c r="R212" s="16" t="str">
        <f>CONCATENATE(B212,Q212)</f>
        <v>C</v>
      </c>
      <c r="S212" s="16"/>
    </row>
    <row r="213" spans="1:19" x14ac:dyDescent="0.25">
      <c r="A213" s="185"/>
      <c r="B213" s="25"/>
      <c r="C213" s="21" t="str">
        <f ca="1">+CONCATENATE(I213," ",G213)</f>
        <v>d) 0</v>
      </c>
      <c r="D213" s="22"/>
      <c r="G213" s="34">
        <f ca="1">IF(J210="FIN","",LOOKUP(I209,DATOS!A:A,DATOS!M:M))</f>
        <v>0</v>
      </c>
      <c r="I213" s="31" t="s">
        <v>43</v>
      </c>
      <c r="K213" s="16"/>
      <c r="L213" s="16"/>
      <c r="M213" s="16"/>
      <c r="N213" s="16"/>
      <c r="O213" s="16"/>
      <c r="P213" s="16"/>
      <c r="Q213" s="17" t="s">
        <v>3</v>
      </c>
      <c r="R213" s="16" t="str">
        <f>CONCATENATE(B213,Q213)</f>
        <v>D</v>
      </c>
      <c r="S213" s="16"/>
    </row>
    <row r="214" spans="1:19" x14ac:dyDescent="0.25">
      <c r="A214" s="9"/>
      <c r="B214" s="26"/>
      <c r="C214" s="23"/>
      <c r="D214" s="24"/>
      <c r="J214" s="15"/>
    </row>
    <row r="215" spans="1:19" x14ac:dyDescent="0.25">
      <c r="A215" s="9"/>
      <c r="B215" s="27"/>
      <c r="C215" s="19" t="str">
        <f ca="1">+CONCATENATE(K215,".- ",G215)</f>
        <v>36.- 0</v>
      </c>
      <c r="D215" s="20"/>
      <c r="E215" s="9"/>
      <c r="F215" s="9"/>
      <c r="G215" s="36">
        <f ca="1">IF(J216="FIN","",LOOKUP(I215,DATOS!A:A,DATOS!G:G))</f>
        <v>0</v>
      </c>
      <c r="H215" s="36">
        <f ca="1">IF(J216="FIN",0,LOOKUP(I215,DATOS!A:A,DATOS!N:N))</f>
        <v>0</v>
      </c>
      <c r="I215" s="31">
        <f>+I209+1</f>
        <v>653</v>
      </c>
      <c r="J215" s="56">
        <f>IF(LOOKUP(I215,DATOS!A:A,DATOS!C:C)=0,J209,(LOOKUP(I215,DATOS!A:A,DATOS!C:C)))</f>
        <v>12</v>
      </c>
      <c r="K215" s="18">
        <f>+K209+1</f>
        <v>36</v>
      </c>
      <c r="L215" s="16" t="s">
        <v>31</v>
      </c>
      <c r="M215" s="16" t="s">
        <v>32</v>
      </c>
      <c r="N215" s="16" t="s">
        <v>37</v>
      </c>
      <c r="O215" s="16" t="s">
        <v>33</v>
      </c>
      <c r="P215" s="16" t="s">
        <v>34</v>
      </c>
      <c r="Q215" s="16" t="s">
        <v>35</v>
      </c>
      <c r="R215" s="16" t="str">
        <f ca="1">CONCATENATE("X",H215)</f>
        <v>X0</v>
      </c>
      <c r="S215" s="16" t="s">
        <v>36</v>
      </c>
    </row>
    <row r="216" spans="1:19" x14ac:dyDescent="0.25">
      <c r="A216" s="185">
        <f ca="1">IF($E$2="X",0,IF(K217&gt;2,H215,K217))</f>
        <v>0</v>
      </c>
      <c r="B216" s="25"/>
      <c r="C216" s="21" t="str">
        <f ca="1">+CONCATENATE(I216," ",G216)</f>
        <v>a) 0</v>
      </c>
      <c r="D216" s="22"/>
      <c r="G216" s="34">
        <f ca="1">IF(J216="FIN","",LOOKUP(I215,DATOS!A:A,DATOS!J:J))</f>
        <v>0</v>
      </c>
      <c r="I216" s="31" t="s">
        <v>53</v>
      </c>
      <c r="J216" s="37" t="str">
        <f>IF(J210="FIN","FIN",IF(J215=J209,"","FIN"))</f>
        <v/>
      </c>
      <c r="K216" s="16" t="s">
        <v>5</v>
      </c>
      <c r="L216" s="16">
        <f ca="1">IF(M216&gt;0,0,P216)</f>
        <v>0</v>
      </c>
      <c r="M216" s="16">
        <f ca="1">IF(P217&gt;0,1,0)</f>
        <v>0</v>
      </c>
      <c r="N216" s="16">
        <f ca="1">IF(M216=1,-1/COUNTA(Q216:Q219),0)</f>
        <v>0</v>
      </c>
      <c r="O216" s="16">
        <f>COUNTA(B216:B219)</f>
        <v>0</v>
      </c>
      <c r="P216" s="16">
        <f ca="1">COUNTIF(R216:R219,R215)</f>
        <v>0</v>
      </c>
      <c r="Q216" s="17" t="s">
        <v>0</v>
      </c>
      <c r="R216" s="16" t="str">
        <f>CONCATENATE(B216,Q216)</f>
        <v>A</v>
      </c>
      <c r="S216" s="16">
        <f ca="1">IF(P216&gt;0,P216+O216,O216*3)</f>
        <v>0</v>
      </c>
    </row>
    <row r="217" spans="1:19" x14ac:dyDescent="0.25">
      <c r="A217" s="185"/>
      <c r="B217" s="25"/>
      <c r="C217" s="21" t="str">
        <f ca="1">+CONCATENATE(I217," ",G217)</f>
        <v>b) 0</v>
      </c>
      <c r="D217" s="22"/>
      <c r="G217" s="34">
        <f ca="1">IF(J216="FIN","",LOOKUP(I215,DATOS!A:A,DATOS!K:K))</f>
        <v>0</v>
      </c>
      <c r="I217" s="31" t="s">
        <v>52</v>
      </c>
      <c r="K217" s="16">
        <f ca="1">S216</f>
        <v>0</v>
      </c>
      <c r="L217" s="16"/>
      <c r="M217" s="16"/>
      <c r="N217" s="16"/>
      <c r="O217" s="16"/>
      <c r="P217" s="16">
        <f ca="1">O216-P216</f>
        <v>0</v>
      </c>
      <c r="Q217" s="17" t="s">
        <v>1</v>
      </c>
      <c r="R217" s="16" t="str">
        <f>CONCATENATE(B217,Q217)</f>
        <v>B</v>
      </c>
      <c r="S217" s="16"/>
    </row>
    <row r="218" spans="1:19" x14ac:dyDescent="0.25">
      <c r="A218" s="185"/>
      <c r="B218" s="25"/>
      <c r="C218" s="21" t="str">
        <f ca="1">+CONCATENATE(I218," ",G218)</f>
        <v>c) 0</v>
      </c>
      <c r="D218" s="22"/>
      <c r="G218" s="34">
        <f ca="1">IF(J216="FIN","",LOOKUP(I215,DATOS!A:A,DATOS!L:L))</f>
        <v>0</v>
      </c>
      <c r="I218" s="31" t="s">
        <v>51</v>
      </c>
      <c r="K218" s="16"/>
      <c r="L218" s="16"/>
      <c r="M218" s="16"/>
      <c r="N218" s="16"/>
      <c r="O218" s="16"/>
      <c r="P218" s="16"/>
      <c r="Q218" s="17" t="s">
        <v>2</v>
      </c>
      <c r="R218" s="16" t="str">
        <f>CONCATENATE(B218,Q218)</f>
        <v>C</v>
      </c>
      <c r="S218" s="16"/>
    </row>
    <row r="219" spans="1:19" x14ac:dyDescent="0.25">
      <c r="A219" s="185"/>
      <c r="B219" s="25"/>
      <c r="C219" s="21" t="str">
        <f ca="1">+CONCATENATE(I219," ",G219)</f>
        <v>d) 0</v>
      </c>
      <c r="D219" s="22"/>
      <c r="G219" s="34">
        <f ca="1">IF(J216="FIN","",LOOKUP(I215,DATOS!A:A,DATOS!M:M))</f>
        <v>0</v>
      </c>
      <c r="I219" s="31" t="s">
        <v>43</v>
      </c>
      <c r="K219" s="16"/>
      <c r="L219" s="16"/>
      <c r="M219" s="16"/>
      <c r="N219" s="16"/>
      <c r="O219" s="16"/>
      <c r="P219" s="16"/>
      <c r="Q219" s="17" t="s">
        <v>3</v>
      </c>
      <c r="R219" s="16" t="str">
        <f>CONCATENATE(B219,Q219)</f>
        <v>D</v>
      </c>
      <c r="S219" s="16"/>
    </row>
    <row r="220" spans="1:19" x14ac:dyDescent="0.25">
      <c r="A220" s="9"/>
      <c r="B220" s="26"/>
      <c r="C220" s="23"/>
      <c r="D220" s="24"/>
      <c r="J220" s="15"/>
    </row>
    <row r="221" spans="1:19" x14ac:dyDescent="0.25">
      <c r="A221" s="9"/>
      <c r="B221" s="27"/>
      <c r="C221" s="19" t="str">
        <f>+CONCATENATE(K221,".- ",G221)</f>
        <v xml:space="preserve">37.- </v>
      </c>
      <c r="D221" s="20"/>
      <c r="E221" s="9"/>
      <c r="F221" s="9"/>
      <c r="G221" s="36" t="str">
        <f>IF(J222="FIN","",LOOKUP(I221,DATOS!A:A,DATOS!G:G))</f>
        <v/>
      </c>
      <c r="H221" s="36">
        <f>IF(J222="FIN",0,LOOKUP(I221,DATOS!A:A,DATOS!N:N))</f>
        <v>0</v>
      </c>
      <c r="I221" s="31">
        <f>+I215+1</f>
        <v>654</v>
      </c>
      <c r="J221" s="56" t="str">
        <f>IF(LOOKUP(I221,DATOS!A:A,DATOS!C:C)=0,J215,(LOOKUP(I221,DATOS!A:A,DATOS!C:C)))</f>
        <v>FIN</v>
      </c>
      <c r="K221" s="18">
        <f>+K215+1</f>
        <v>37</v>
      </c>
      <c r="L221" s="16" t="s">
        <v>31</v>
      </c>
      <c r="M221" s="16" t="s">
        <v>32</v>
      </c>
      <c r="N221" s="16" t="s">
        <v>37</v>
      </c>
      <c r="O221" s="16" t="s">
        <v>33</v>
      </c>
      <c r="P221" s="16" t="s">
        <v>34</v>
      </c>
      <c r="Q221" s="16" t="s">
        <v>35</v>
      </c>
      <c r="R221" s="16" t="str">
        <f>CONCATENATE("X",H221)</f>
        <v>X0</v>
      </c>
      <c r="S221" s="16" t="s">
        <v>36</v>
      </c>
    </row>
    <row r="222" spans="1:19" x14ac:dyDescent="0.25">
      <c r="A222" s="185">
        <f>IF($E$2="X",0,IF(K223&gt;2,H221,K223))</f>
        <v>0</v>
      </c>
      <c r="B222" s="25"/>
      <c r="C222" s="21" t="str">
        <f>+CONCATENATE(I222," ",G222)</f>
        <v xml:space="preserve">a) </v>
      </c>
      <c r="D222" s="22"/>
      <c r="G222" s="34" t="str">
        <f>IF(J222="FIN","",LOOKUP(I221,DATOS!A:A,DATOS!J:J))</f>
        <v/>
      </c>
      <c r="I222" s="31" t="s">
        <v>53</v>
      </c>
      <c r="J222" s="37" t="str">
        <f>IF(J216="FIN","FIN",IF(J221=J215,"","FIN"))</f>
        <v>FIN</v>
      </c>
      <c r="K222" s="16" t="s">
        <v>5</v>
      </c>
      <c r="L222" s="16">
        <f>IF(M222&gt;0,0,P222)</f>
        <v>0</v>
      </c>
      <c r="M222" s="16">
        <f>IF(P223&gt;0,1,0)</f>
        <v>0</v>
      </c>
      <c r="N222" s="16">
        <f>IF(M222=1,-1/COUNTA(Q222:Q225),0)</f>
        <v>0</v>
      </c>
      <c r="O222" s="16">
        <f>COUNTA(B222:B225)</f>
        <v>0</v>
      </c>
      <c r="P222" s="16">
        <f>COUNTIF(R222:R225,R221)</f>
        <v>0</v>
      </c>
      <c r="Q222" s="17" t="s">
        <v>0</v>
      </c>
      <c r="R222" s="16" t="str">
        <f>CONCATENATE(B222,Q222)</f>
        <v>A</v>
      </c>
      <c r="S222" s="16">
        <f>IF(P222&gt;0,P222+O222,O222*3)</f>
        <v>0</v>
      </c>
    </row>
    <row r="223" spans="1:19" x14ac:dyDescent="0.25">
      <c r="A223" s="185"/>
      <c r="B223" s="25"/>
      <c r="C223" s="21" t="str">
        <f>+CONCATENATE(I223," ",G223)</f>
        <v xml:space="preserve">b) </v>
      </c>
      <c r="D223" s="22"/>
      <c r="G223" s="34" t="str">
        <f>IF(J222="FIN","",LOOKUP(I221,DATOS!A:A,DATOS!K:K))</f>
        <v/>
      </c>
      <c r="I223" s="31" t="s">
        <v>52</v>
      </c>
      <c r="K223" s="16">
        <f>S222</f>
        <v>0</v>
      </c>
      <c r="L223" s="16"/>
      <c r="M223" s="16"/>
      <c r="N223" s="16"/>
      <c r="O223" s="16"/>
      <c r="P223" s="16">
        <f>O222-P222</f>
        <v>0</v>
      </c>
      <c r="Q223" s="17" t="s">
        <v>1</v>
      </c>
      <c r="R223" s="16" t="str">
        <f>CONCATENATE(B223,Q223)</f>
        <v>B</v>
      </c>
      <c r="S223" s="16"/>
    </row>
    <row r="224" spans="1:19" x14ac:dyDescent="0.25">
      <c r="A224" s="185"/>
      <c r="B224" s="25"/>
      <c r="C224" s="21" t="str">
        <f>+CONCATENATE(I224," ",G224)</f>
        <v xml:space="preserve">c) </v>
      </c>
      <c r="D224" s="22"/>
      <c r="G224" s="34" t="str">
        <f>IF(J222="FIN","",LOOKUP(I221,DATOS!A:A,DATOS!L:L))</f>
        <v/>
      </c>
      <c r="I224" s="31" t="s">
        <v>51</v>
      </c>
      <c r="K224" s="16"/>
      <c r="L224" s="16"/>
      <c r="M224" s="16"/>
      <c r="N224" s="16"/>
      <c r="O224" s="16"/>
      <c r="P224" s="16"/>
      <c r="Q224" s="17" t="s">
        <v>2</v>
      </c>
      <c r="R224" s="16" t="str">
        <f>CONCATENATE(B224,Q224)</f>
        <v>C</v>
      </c>
      <c r="S224" s="16"/>
    </row>
    <row r="225" spans="1:19" x14ac:dyDescent="0.25">
      <c r="A225" s="185"/>
      <c r="B225" s="25"/>
      <c r="C225" s="21" t="str">
        <f>+CONCATENATE(I225," ",G225)</f>
        <v xml:space="preserve">d) </v>
      </c>
      <c r="D225" s="22"/>
      <c r="G225" s="34" t="str">
        <f>IF(J222="FIN","",LOOKUP(I221,DATOS!A:A,DATOS!M:M))</f>
        <v/>
      </c>
      <c r="I225" s="31" t="s">
        <v>43</v>
      </c>
      <c r="K225" s="16"/>
      <c r="L225" s="16"/>
      <c r="M225" s="16"/>
      <c r="N225" s="16"/>
      <c r="O225" s="16"/>
      <c r="P225" s="16"/>
      <c r="Q225" s="17" t="s">
        <v>3</v>
      </c>
      <c r="R225" s="16" t="str">
        <f>CONCATENATE(B225,Q225)</f>
        <v>D</v>
      </c>
      <c r="S225" s="16"/>
    </row>
    <row r="226" spans="1:19" x14ac:dyDescent="0.25">
      <c r="A226" s="9"/>
      <c r="B226" s="26"/>
      <c r="C226" s="23"/>
      <c r="D226" s="24"/>
      <c r="J226" s="15"/>
    </row>
    <row r="227" spans="1:19" x14ac:dyDescent="0.25">
      <c r="A227" s="9"/>
      <c r="B227" s="27"/>
      <c r="C227" s="19" t="str">
        <f>+CONCATENATE(K227,".- ",G227)</f>
        <v xml:space="preserve">38.- </v>
      </c>
      <c r="D227" s="20"/>
      <c r="E227" s="9"/>
      <c r="F227" s="9"/>
      <c r="G227" s="36" t="str">
        <f>IF(J228="FIN","",LOOKUP(I227,DATOS!A:A,DATOS!G:G))</f>
        <v/>
      </c>
      <c r="H227" s="36">
        <f>IF(J228="FIN",0,LOOKUP(I227,DATOS!A:A,DATOS!N:N))</f>
        <v>0</v>
      </c>
      <c r="I227" s="31">
        <f>+I221+1</f>
        <v>655</v>
      </c>
      <c r="J227" s="56" t="str">
        <f>IF(LOOKUP(I227,DATOS!A:A,DATOS!C:C)=0,J221,(LOOKUP(I227,DATOS!A:A,DATOS!C:C)))</f>
        <v>FIN</v>
      </c>
      <c r="K227" s="18">
        <f>+K221+1</f>
        <v>38</v>
      </c>
      <c r="L227" s="16" t="s">
        <v>31</v>
      </c>
      <c r="M227" s="16" t="s">
        <v>32</v>
      </c>
      <c r="N227" s="16" t="s">
        <v>37</v>
      </c>
      <c r="O227" s="16" t="s">
        <v>33</v>
      </c>
      <c r="P227" s="16" t="s">
        <v>34</v>
      </c>
      <c r="Q227" s="16" t="s">
        <v>35</v>
      </c>
      <c r="R227" s="16" t="str">
        <f>CONCATENATE("X",H227)</f>
        <v>X0</v>
      </c>
      <c r="S227" s="16" t="s">
        <v>36</v>
      </c>
    </row>
    <row r="228" spans="1:19" x14ac:dyDescent="0.25">
      <c r="A228" s="185">
        <f>IF($E$2="X",0,IF(K229&gt;2,H227,K229))</f>
        <v>0</v>
      </c>
      <c r="B228" s="25"/>
      <c r="C228" s="21" t="str">
        <f>+CONCATENATE(I228," ",G228)</f>
        <v xml:space="preserve">a) </v>
      </c>
      <c r="D228" s="22"/>
      <c r="G228" s="34" t="str">
        <f>IF(J228="FIN","",LOOKUP(I227,DATOS!A:A,DATOS!J:J))</f>
        <v/>
      </c>
      <c r="I228" s="31" t="s">
        <v>53</v>
      </c>
      <c r="J228" s="37" t="str">
        <f>IF(J222="FIN","FIN",IF(J227=J221,"","FIN"))</f>
        <v>FIN</v>
      </c>
      <c r="K228" s="16" t="s">
        <v>5</v>
      </c>
      <c r="L228" s="16">
        <f>IF(M228&gt;0,0,P228)</f>
        <v>0</v>
      </c>
      <c r="M228" s="16">
        <f>IF(P229&gt;0,1,0)</f>
        <v>0</v>
      </c>
      <c r="N228" s="16">
        <f>IF(M228=1,-1/COUNTA(Q228:Q231),0)</f>
        <v>0</v>
      </c>
      <c r="O228" s="16">
        <f>COUNTA(B228:B231)</f>
        <v>0</v>
      </c>
      <c r="P228" s="16">
        <f>COUNTIF(R228:R231,R227)</f>
        <v>0</v>
      </c>
      <c r="Q228" s="17" t="s">
        <v>0</v>
      </c>
      <c r="R228" s="16" t="str">
        <f>CONCATENATE(B228,Q228)</f>
        <v>A</v>
      </c>
      <c r="S228" s="16">
        <f>IF(P228&gt;0,P228+O228,O228*3)</f>
        <v>0</v>
      </c>
    </row>
    <row r="229" spans="1:19" x14ac:dyDescent="0.25">
      <c r="A229" s="185"/>
      <c r="B229" s="25"/>
      <c r="C229" s="21" t="str">
        <f>+CONCATENATE(I229," ",G229)</f>
        <v xml:space="preserve">b) </v>
      </c>
      <c r="D229" s="22"/>
      <c r="G229" s="34" t="str">
        <f>IF(J228="FIN","",LOOKUP(I227,DATOS!A:A,DATOS!K:K))</f>
        <v/>
      </c>
      <c r="I229" s="31" t="s">
        <v>52</v>
      </c>
      <c r="K229" s="16">
        <f>S228</f>
        <v>0</v>
      </c>
      <c r="L229" s="16"/>
      <c r="M229" s="16"/>
      <c r="N229" s="16"/>
      <c r="O229" s="16"/>
      <c r="P229" s="16">
        <f>O228-P228</f>
        <v>0</v>
      </c>
      <c r="Q229" s="17" t="s">
        <v>1</v>
      </c>
      <c r="R229" s="16" t="str">
        <f>CONCATENATE(B229,Q229)</f>
        <v>B</v>
      </c>
      <c r="S229" s="16"/>
    </row>
    <row r="230" spans="1:19" x14ac:dyDescent="0.25">
      <c r="A230" s="185"/>
      <c r="B230" s="25"/>
      <c r="C230" s="21" t="str">
        <f>+CONCATENATE(I230," ",G230)</f>
        <v xml:space="preserve">c) </v>
      </c>
      <c r="D230" s="22"/>
      <c r="G230" s="34" t="str">
        <f>IF(J228="FIN","",LOOKUP(I227,DATOS!A:A,DATOS!L:L))</f>
        <v/>
      </c>
      <c r="I230" s="31" t="s">
        <v>51</v>
      </c>
      <c r="K230" s="16"/>
      <c r="L230" s="16"/>
      <c r="M230" s="16"/>
      <c r="N230" s="16"/>
      <c r="O230" s="16"/>
      <c r="P230" s="16"/>
      <c r="Q230" s="17" t="s">
        <v>2</v>
      </c>
      <c r="R230" s="16" t="str">
        <f>CONCATENATE(B230,Q230)</f>
        <v>C</v>
      </c>
      <c r="S230" s="16"/>
    </row>
    <row r="231" spans="1:19" x14ac:dyDescent="0.25">
      <c r="A231" s="185"/>
      <c r="B231" s="25"/>
      <c r="C231" s="21" t="str">
        <f>+CONCATENATE(I231," ",G231)</f>
        <v xml:space="preserve">d) </v>
      </c>
      <c r="D231" s="22"/>
      <c r="G231" s="34" t="str">
        <f>IF(J228="FIN","",LOOKUP(I227,DATOS!A:A,DATOS!M:M))</f>
        <v/>
      </c>
      <c r="I231" s="31" t="s">
        <v>43</v>
      </c>
      <c r="K231" s="16"/>
      <c r="L231" s="16"/>
      <c r="M231" s="16"/>
      <c r="N231" s="16"/>
      <c r="O231" s="16"/>
      <c r="P231" s="16"/>
      <c r="Q231" s="17" t="s">
        <v>3</v>
      </c>
      <c r="R231" s="16" t="str">
        <f>CONCATENATE(B231,Q231)</f>
        <v>D</v>
      </c>
      <c r="S231" s="16"/>
    </row>
    <row r="232" spans="1:19" x14ac:dyDescent="0.25">
      <c r="A232" s="9"/>
      <c r="B232" s="26"/>
      <c r="C232" s="23"/>
      <c r="D232" s="24"/>
      <c r="J232" s="15"/>
    </row>
    <row r="233" spans="1:19" x14ac:dyDescent="0.25">
      <c r="A233" s="9"/>
      <c r="B233" s="27"/>
      <c r="C233" s="19" t="str">
        <f>+CONCATENATE(K233,".- ",G233)</f>
        <v xml:space="preserve">39.- </v>
      </c>
      <c r="D233" s="20"/>
      <c r="E233" s="9"/>
      <c r="F233" s="9"/>
      <c r="G233" s="36" t="str">
        <f>IF(J234="FIN","",LOOKUP(I233,DATOS!A:A,DATOS!G:G))</f>
        <v/>
      </c>
      <c r="H233" s="36">
        <f>IF(J234="FIN",0,LOOKUP(I233,DATOS!A:A,DATOS!N:N))</f>
        <v>0</v>
      </c>
      <c r="I233" s="31">
        <f>+I227+1</f>
        <v>656</v>
      </c>
      <c r="J233" s="56" t="str">
        <f>IF(LOOKUP(I233,DATOS!A:A,DATOS!C:C)=0,J227,(LOOKUP(I233,DATOS!A:A,DATOS!C:C)))</f>
        <v>FIN</v>
      </c>
      <c r="K233" s="18">
        <f>+K227+1</f>
        <v>39</v>
      </c>
      <c r="L233" s="16" t="s">
        <v>31</v>
      </c>
      <c r="M233" s="16" t="s">
        <v>32</v>
      </c>
      <c r="N233" s="16" t="s">
        <v>37</v>
      </c>
      <c r="O233" s="16" t="s">
        <v>33</v>
      </c>
      <c r="P233" s="16" t="s">
        <v>34</v>
      </c>
      <c r="Q233" s="16" t="s">
        <v>35</v>
      </c>
      <c r="R233" s="16" t="str">
        <f>CONCATENATE("X",H233)</f>
        <v>X0</v>
      </c>
      <c r="S233" s="16" t="s">
        <v>36</v>
      </c>
    </row>
    <row r="234" spans="1:19" x14ac:dyDescent="0.25">
      <c r="A234" s="185">
        <f>IF($E$2="X",0,IF(K235&gt;2,H233,K235))</f>
        <v>0</v>
      </c>
      <c r="B234" s="25"/>
      <c r="C234" s="21" t="str">
        <f>+CONCATENATE(I234," ",G234)</f>
        <v xml:space="preserve">a) </v>
      </c>
      <c r="D234" s="22"/>
      <c r="G234" s="34" t="str">
        <f>IF(J234="FIN","",LOOKUP(I233,DATOS!A:A,DATOS!J:J))</f>
        <v/>
      </c>
      <c r="I234" s="31" t="s">
        <v>53</v>
      </c>
      <c r="J234" s="37" t="str">
        <f>IF(J228="FIN","FIN",IF(J233=J227,"","FIN"))</f>
        <v>FIN</v>
      </c>
      <c r="K234" s="16" t="s">
        <v>5</v>
      </c>
      <c r="L234" s="16">
        <f>IF(M234&gt;0,0,P234)</f>
        <v>0</v>
      </c>
      <c r="M234" s="16">
        <f>IF(P235&gt;0,1,0)</f>
        <v>0</v>
      </c>
      <c r="N234" s="16">
        <f>IF(M234=1,-1/COUNTA(Q234:Q237),0)</f>
        <v>0</v>
      </c>
      <c r="O234" s="16">
        <f>COUNTA(B234:B237)</f>
        <v>0</v>
      </c>
      <c r="P234" s="16">
        <f>COUNTIF(R234:R237,R233)</f>
        <v>0</v>
      </c>
      <c r="Q234" s="17" t="s">
        <v>0</v>
      </c>
      <c r="R234" s="16" t="str">
        <f>CONCATENATE(B234,Q234)</f>
        <v>A</v>
      </c>
      <c r="S234" s="16">
        <f>IF(P234&gt;0,P234+O234,O234*3)</f>
        <v>0</v>
      </c>
    </row>
    <row r="235" spans="1:19" x14ac:dyDescent="0.25">
      <c r="A235" s="185"/>
      <c r="B235" s="25"/>
      <c r="C235" s="21" t="str">
        <f>+CONCATENATE(I235," ",G235)</f>
        <v xml:space="preserve">b) </v>
      </c>
      <c r="D235" s="22"/>
      <c r="G235" s="34" t="str">
        <f>IF(J234="FIN","",LOOKUP(I233,DATOS!A:A,DATOS!K:K))</f>
        <v/>
      </c>
      <c r="I235" s="31" t="s">
        <v>52</v>
      </c>
      <c r="K235" s="16">
        <f>S234</f>
        <v>0</v>
      </c>
      <c r="L235" s="16"/>
      <c r="M235" s="16"/>
      <c r="N235" s="16"/>
      <c r="O235" s="16"/>
      <c r="P235" s="16">
        <f>O234-P234</f>
        <v>0</v>
      </c>
      <c r="Q235" s="17" t="s">
        <v>1</v>
      </c>
      <c r="R235" s="16" t="str">
        <f>CONCATENATE(B235,Q235)</f>
        <v>B</v>
      </c>
      <c r="S235" s="16"/>
    </row>
    <row r="236" spans="1:19" x14ac:dyDescent="0.25">
      <c r="A236" s="185"/>
      <c r="B236" s="25"/>
      <c r="C236" s="21" t="str">
        <f>+CONCATENATE(I236," ",G236)</f>
        <v xml:space="preserve">c) </v>
      </c>
      <c r="D236" s="22"/>
      <c r="G236" s="34" t="str">
        <f>IF(J234="FIN","",LOOKUP(I233,DATOS!A:A,DATOS!L:L))</f>
        <v/>
      </c>
      <c r="I236" s="31" t="s">
        <v>51</v>
      </c>
      <c r="K236" s="16"/>
      <c r="L236" s="16"/>
      <c r="M236" s="16"/>
      <c r="N236" s="16"/>
      <c r="O236" s="16"/>
      <c r="P236" s="16"/>
      <c r="Q236" s="17" t="s">
        <v>2</v>
      </c>
      <c r="R236" s="16" t="str">
        <f>CONCATENATE(B236,Q236)</f>
        <v>C</v>
      </c>
      <c r="S236" s="16"/>
    </row>
    <row r="237" spans="1:19" x14ac:dyDescent="0.25">
      <c r="A237" s="185"/>
      <c r="B237" s="25"/>
      <c r="C237" s="21" t="str">
        <f>+CONCATENATE(I237," ",G237)</f>
        <v xml:space="preserve">d) </v>
      </c>
      <c r="D237" s="22"/>
      <c r="G237" s="34" t="str">
        <f>IF(J234="FIN","",LOOKUP(I233,DATOS!A:A,DATOS!M:M))</f>
        <v/>
      </c>
      <c r="I237" s="31" t="s">
        <v>43</v>
      </c>
      <c r="K237" s="16"/>
      <c r="L237" s="16"/>
      <c r="M237" s="16"/>
      <c r="N237" s="16"/>
      <c r="O237" s="16"/>
      <c r="P237" s="16"/>
      <c r="Q237" s="17" t="s">
        <v>3</v>
      </c>
      <c r="R237" s="16" t="str">
        <f>CONCATENATE(B237,Q237)</f>
        <v>D</v>
      </c>
      <c r="S237" s="16"/>
    </row>
    <row r="238" spans="1:19" x14ac:dyDescent="0.25">
      <c r="A238" s="9"/>
      <c r="B238" s="26"/>
      <c r="C238" s="23"/>
      <c r="D238" s="24"/>
      <c r="J238" s="15"/>
    </row>
    <row r="239" spans="1:19" x14ac:dyDescent="0.25">
      <c r="A239" s="9"/>
      <c r="B239" s="27"/>
      <c r="C239" s="19" t="str">
        <f>+CONCATENATE(K239,".- ",G239)</f>
        <v xml:space="preserve">40.- </v>
      </c>
      <c r="D239" s="20"/>
      <c r="E239" s="9"/>
      <c r="F239" s="9"/>
      <c r="G239" s="36" t="str">
        <f>IF(J240="FIN","",LOOKUP(I239,DATOS!A:A,DATOS!G:G))</f>
        <v/>
      </c>
      <c r="H239" s="36">
        <f>IF(J240="FIN",0,LOOKUP(I239,DATOS!A:A,DATOS!N:N))</f>
        <v>0</v>
      </c>
      <c r="I239" s="31">
        <f>+I233+1</f>
        <v>657</v>
      </c>
      <c r="J239" s="56" t="str">
        <f>IF(LOOKUP(I239,DATOS!A:A,DATOS!C:C)=0,J233,(LOOKUP(I239,DATOS!A:A,DATOS!C:C)))</f>
        <v>FIN</v>
      </c>
      <c r="K239" s="18">
        <f>+K233+1</f>
        <v>40</v>
      </c>
      <c r="L239" s="16" t="s">
        <v>31</v>
      </c>
      <c r="M239" s="16" t="s">
        <v>32</v>
      </c>
      <c r="N239" s="16" t="s">
        <v>37</v>
      </c>
      <c r="O239" s="16" t="s">
        <v>33</v>
      </c>
      <c r="P239" s="16" t="s">
        <v>34</v>
      </c>
      <c r="Q239" s="16" t="s">
        <v>35</v>
      </c>
      <c r="R239" s="16" t="str">
        <f>CONCATENATE("X",H239)</f>
        <v>X0</v>
      </c>
      <c r="S239" s="16" t="s">
        <v>36</v>
      </c>
    </row>
    <row r="240" spans="1:19" x14ac:dyDescent="0.25">
      <c r="A240" s="185">
        <f>IF($E$2="X",0,IF(K241&gt;2,H239,K241))</f>
        <v>0</v>
      </c>
      <c r="B240" s="25"/>
      <c r="C240" s="21" t="str">
        <f>+CONCATENATE(I240," ",G240)</f>
        <v xml:space="preserve">a) </v>
      </c>
      <c r="D240" s="22"/>
      <c r="G240" s="34" t="str">
        <f>IF(J240="FIN","",LOOKUP(I239,DATOS!A:A,DATOS!J:J))</f>
        <v/>
      </c>
      <c r="I240" s="31" t="s">
        <v>53</v>
      </c>
      <c r="J240" s="37" t="str">
        <f>IF(J234="FIN","FIN",IF(J239=J233,"","FIN"))</f>
        <v>FIN</v>
      </c>
      <c r="K240" s="16" t="s">
        <v>5</v>
      </c>
      <c r="L240" s="16">
        <f>IF(M240&gt;0,0,P240)</f>
        <v>0</v>
      </c>
      <c r="M240" s="16">
        <f>IF(P241&gt;0,1,0)</f>
        <v>0</v>
      </c>
      <c r="N240" s="16">
        <f>IF(M240=1,-1/COUNTA(Q240:Q243),0)</f>
        <v>0</v>
      </c>
      <c r="O240" s="16">
        <f>COUNTA(B240:B243)</f>
        <v>0</v>
      </c>
      <c r="P240" s="16">
        <f>COUNTIF(R240:R243,R239)</f>
        <v>0</v>
      </c>
      <c r="Q240" s="17" t="s">
        <v>0</v>
      </c>
      <c r="R240" s="16" t="str">
        <f>CONCATENATE(B240,Q240)</f>
        <v>A</v>
      </c>
      <c r="S240" s="16">
        <f>IF(P240&gt;0,P240+O240,O240*3)</f>
        <v>0</v>
      </c>
    </row>
    <row r="241" spans="1:19" x14ac:dyDescent="0.25">
      <c r="A241" s="185"/>
      <c r="B241" s="25"/>
      <c r="C241" s="21" t="str">
        <f>+CONCATENATE(I241," ",G241)</f>
        <v xml:space="preserve">b) </v>
      </c>
      <c r="D241" s="22"/>
      <c r="G241" s="34" t="str">
        <f>IF(J240="FIN","",LOOKUP(I239,DATOS!A:A,DATOS!K:K))</f>
        <v/>
      </c>
      <c r="I241" s="31" t="s">
        <v>52</v>
      </c>
      <c r="K241" s="16">
        <f>S240</f>
        <v>0</v>
      </c>
      <c r="L241" s="16"/>
      <c r="M241" s="16"/>
      <c r="N241" s="16"/>
      <c r="O241" s="16"/>
      <c r="P241" s="16">
        <f>O240-P240</f>
        <v>0</v>
      </c>
      <c r="Q241" s="17" t="s">
        <v>1</v>
      </c>
      <c r="R241" s="16" t="str">
        <f>CONCATENATE(B241,Q241)</f>
        <v>B</v>
      </c>
      <c r="S241" s="16"/>
    </row>
    <row r="242" spans="1:19" x14ac:dyDescent="0.25">
      <c r="A242" s="185"/>
      <c r="B242" s="25"/>
      <c r="C242" s="21" t="str">
        <f>+CONCATENATE(I242," ",G242)</f>
        <v xml:space="preserve">c) </v>
      </c>
      <c r="D242" s="22"/>
      <c r="G242" s="34" t="str">
        <f>IF(J240="FIN","",LOOKUP(I239,DATOS!A:A,DATOS!L:L))</f>
        <v/>
      </c>
      <c r="I242" s="31" t="s">
        <v>51</v>
      </c>
      <c r="K242" s="16"/>
      <c r="L242" s="16"/>
      <c r="M242" s="16"/>
      <c r="N242" s="16"/>
      <c r="O242" s="16"/>
      <c r="P242" s="16"/>
      <c r="Q242" s="17" t="s">
        <v>2</v>
      </c>
      <c r="R242" s="16" t="str">
        <f>CONCATENATE(B242,Q242)</f>
        <v>C</v>
      </c>
      <c r="S242" s="16"/>
    </row>
    <row r="243" spans="1:19" x14ac:dyDescent="0.25">
      <c r="A243" s="185"/>
      <c r="B243" s="25"/>
      <c r="C243" s="21" t="str">
        <f>+CONCATENATE(I243," ",G243)</f>
        <v xml:space="preserve">d) </v>
      </c>
      <c r="D243" s="22"/>
      <c r="G243" s="34" t="str">
        <f>IF(J240="FIN","",LOOKUP(I239,DATOS!A:A,DATOS!M:M))</f>
        <v/>
      </c>
      <c r="I243" s="31" t="s">
        <v>43</v>
      </c>
      <c r="K243" s="16"/>
      <c r="L243" s="16"/>
      <c r="M243" s="16"/>
      <c r="N243" s="16"/>
      <c r="O243" s="16"/>
      <c r="P243" s="16"/>
      <c r="Q243" s="17" t="s">
        <v>3</v>
      </c>
      <c r="R243" s="16" t="str">
        <f>CONCATENATE(B243,Q243)</f>
        <v>D</v>
      </c>
      <c r="S243" s="16"/>
    </row>
    <row r="244" spans="1:19" x14ac:dyDescent="0.25">
      <c r="A244" s="9"/>
      <c r="B244" s="26"/>
      <c r="C244" s="23"/>
      <c r="D244" s="24"/>
      <c r="J244" s="15"/>
    </row>
    <row r="245" spans="1:19" x14ac:dyDescent="0.25">
      <c r="A245" s="9"/>
      <c r="B245" s="27"/>
      <c r="C245" s="19" t="str">
        <f>+CONCATENATE(K245,".- ",G245)</f>
        <v xml:space="preserve">41.- </v>
      </c>
      <c r="D245" s="20"/>
      <c r="E245" s="9"/>
      <c r="F245" s="9"/>
      <c r="G245" s="36" t="str">
        <f>IF(J246="FIN","",LOOKUP(I245,DATOS!A:A,DATOS!G:G))</f>
        <v/>
      </c>
      <c r="H245" s="36">
        <f>IF(J246="FIN",0,LOOKUP(I245,DATOS!A:A,DATOS!N:N))</f>
        <v>0</v>
      </c>
      <c r="I245" s="31">
        <f>+I239+1</f>
        <v>658</v>
      </c>
      <c r="J245" s="56" t="str">
        <f>IF(LOOKUP(I245,DATOS!A:A,DATOS!C:C)=0,J239,(LOOKUP(I245,DATOS!A:A,DATOS!C:C)))</f>
        <v>FIN</v>
      </c>
      <c r="K245" s="18">
        <f>+K239+1</f>
        <v>41</v>
      </c>
      <c r="L245" s="16" t="s">
        <v>31</v>
      </c>
      <c r="M245" s="16" t="s">
        <v>32</v>
      </c>
      <c r="N245" s="16" t="s">
        <v>37</v>
      </c>
      <c r="O245" s="16" t="s">
        <v>33</v>
      </c>
      <c r="P245" s="16" t="s">
        <v>34</v>
      </c>
      <c r="Q245" s="16" t="s">
        <v>35</v>
      </c>
      <c r="R245" s="16" t="str">
        <f>CONCATENATE("X",H245)</f>
        <v>X0</v>
      </c>
      <c r="S245" s="16" t="s">
        <v>36</v>
      </c>
    </row>
    <row r="246" spans="1:19" x14ac:dyDescent="0.25">
      <c r="A246" s="185">
        <f>IF($E$2="X",0,IF(K247&gt;2,H245,K247))</f>
        <v>0</v>
      </c>
      <c r="B246" s="25"/>
      <c r="C246" s="21" t="str">
        <f>+CONCATENATE(I246," ",G246)</f>
        <v xml:space="preserve">a) </v>
      </c>
      <c r="D246" s="22"/>
      <c r="G246" s="34" t="str">
        <f>IF(J246="FIN","",LOOKUP(I245,DATOS!A:A,DATOS!J:J))</f>
        <v/>
      </c>
      <c r="I246" s="31" t="s">
        <v>53</v>
      </c>
      <c r="J246" s="37" t="str">
        <f>IF(J240="FIN","FIN",IF(J245=J239,"","FIN"))</f>
        <v>FIN</v>
      </c>
      <c r="K246" s="16" t="s">
        <v>5</v>
      </c>
      <c r="L246" s="16">
        <f>IF(M246&gt;0,0,P246)</f>
        <v>0</v>
      </c>
      <c r="M246" s="16">
        <f>IF(P247&gt;0,1,0)</f>
        <v>0</v>
      </c>
      <c r="N246" s="16">
        <f>IF(M246=1,-1/COUNTA(Q246:Q249),0)</f>
        <v>0</v>
      </c>
      <c r="O246" s="16">
        <f>COUNTA(B246:B249)</f>
        <v>0</v>
      </c>
      <c r="P246" s="16">
        <f>COUNTIF(R246:R249,R245)</f>
        <v>0</v>
      </c>
      <c r="Q246" s="17" t="s">
        <v>0</v>
      </c>
      <c r="R246" s="16" t="str">
        <f>CONCATENATE(B246,Q246)</f>
        <v>A</v>
      </c>
      <c r="S246" s="16">
        <f>IF(P246&gt;0,P246+O246,O246*3)</f>
        <v>0</v>
      </c>
    </row>
    <row r="247" spans="1:19" x14ac:dyDescent="0.25">
      <c r="A247" s="185"/>
      <c r="B247" s="25"/>
      <c r="C247" s="21" t="str">
        <f>+CONCATENATE(I247," ",G247)</f>
        <v xml:space="preserve">b) </v>
      </c>
      <c r="D247" s="22"/>
      <c r="G247" s="34" t="str">
        <f>IF(J246="FIN","",LOOKUP(I245,DATOS!A:A,DATOS!K:K))</f>
        <v/>
      </c>
      <c r="I247" s="31" t="s">
        <v>52</v>
      </c>
      <c r="K247" s="16">
        <f>S246</f>
        <v>0</v>
      </c>
      <c r="L247" s="16"/>
      <c r="M247" s="16"/>
      <c r="N247" s="16"/>
      <c r="O247" s="16"/>
      <c r="P247" s="16">
        <f>O246-P246</f>
        <v>0</v>
      </c>
      <c r="Q247" s="17" t="s">
        <v>1</v>
      </c>
      <c r="R247" s="16" t="str">
        <f>CONCATENATE(B247,Q247)</f>
        <v>B</v>
      </c>
      <c r="S247" s="16"/>
    </row>
    <row r="248" spans="1:19" x14ac:dyDescent="0.25">
      <c r="A248" s="185"/>
      <c r="B248" s="25"/>
      <c r="C248" s="21" t="str">
        <f>+CONCATENATE(I248," ",G248)</f>
        <v xml:space="preserve">c) </v>
      </c>
      <c r="D248" s="22"/>
      <c r="G248" s="34" t="str">
        <f>IF(J246="FIN","",LOOKUP(I245,DATOS!A:A,DATOS!L:L))</f>
        <v/>
      </c>
      <c r="I248" s="31" t="s">
        <v>51</v>
      </c>
      <c r="K248" s="16"/>
      <c r="L248" s="16"/>
      <c r="M248" s="16"/>
      <c r="N248" s="16"/>
      <c r="O248" s="16"/>
      <c r="P248" s="16"/>
      <c r="Q248" s="17" t="s">
        <v>2</v>
      </c>
      <c r="R248" s="16" t="str">
        <f>CONCATENATE(B248,Q248)</f>
        <v>C</v>
      </c>
      <c r="S248" s="16"/>
    </row>
    <row r="249" spans="1:19" x14ac:dyDescent="0.25">
      <c r="A249" s="185"/>
      <c r="B249" s="25"/>
      <c r="C249" s="21" t="str">
        <f>+CONCATENATE(I249," ",G249)</f>
        <v xml:space="preserve">d) </v>
      </c>
      <c r="D249" s="22"/>
      <c r="G249" s="34" t="str">
        <f>IF(J246="FIN","",LOOKUP(I245,DATOS!A:A,DATOS!M:M))</f>
        <v/>
      </c>
      <c r="I249" s="31" t="s">
        <v>43</v>
      </c>
      <c r="K249" s="16"/>
      <c r="L249" s="16"/>
      <c r="M249" s="16"/>
      <c r="N249" s="16"/>
      <c r="O249" s="16"/>
      <c r="P249" s="16"/>
      <c r="Q249" s="17" t="s">
        <v>3</v>
      </c>
      <c r="R249" s="16" t="str">
        <f>CONCATENATE(B249,Q249)</f>
        <v>D</v>
      </c>
      <c r="S249" s="16"/>
    </row>
    <row r="250" spans="1:19" x14ac:dyDescent="0.25">
      <c r="A250" s="9"/>
      <c r="B250" s="26"/>
      <c r="C250" s="23"/>
      <c r="D250" s="24"/>
      <c r="J250" s="15"/>
    </row>
    <row r="251" spans="1:19" x14ac:dyDescent="0.25">
      <c r="A251" s="9"/>
      <c r="B251" s="27"/>
      <c r="C251" s="19" t="str">
        <f>+CONCATENATE(K251,".- ",G251)</f>
        <v xml:space="preserve">42.- </v>
      </c>
      <c r="D251" s="20"/>
      <c r="E251" s="9"/>
      <c r="F251" s="9"/>
      <c r="G251" s="36" t="str">
        <f>IF(J252="FIN","",LOOKUP(I251,DATOS!A:A,DATOS!G:G))</f>
        <v/>
      </c>
      <c r="H251" s="36">
        <f>IF(J252="FIN",0,LOOKUP(I251,DATOS!A:A,DATOS!N:N))</f>
        <v>0</v>
      </c>
      <c r="I251" s="31">
        <f>+I245+1</f>
        <v>659</v>
      </c>
      <c r="J251" s="56" t="str">
        <f>IF(LOOKUP(I251,DATOS!A:A,DATOS!C:C)=0,J245,(LOOKUP(I251,DATOS!A:A,DATOS!C:C)))</f>
        <v>FIN</v>
      </c>
      <c r="K251" s="18">
        <f>+K245+1</f>
        <v>42</v>
      </c>
      <c r="L251" s="16" t="s">
        <v>31</v>
      </c>
      <c r="M251" s="16" t="s">
        <v>32</v>
      </c>
      <c r="N251" s="16" t="s">
        <v>37</v>
      </c>
      <c r="O251" s="16" t="s">
        <v>33</v>
      </c>
      <c r="P251" s="16" t="s">
        <v>34</v>
      </c>
      <c r="Q251" s="16" t="s">
        <v>35</v>
      </c>
      <c r="R251" s="16" t="str">
        <f>CONCATENATE("X",H251)</f>
        <v>X0</v>
      </c>
      <c r="S251" s="16" t="s">
        <v>36</v>
      </c>
    </row>
    <row r="252" spans="1:19" x14ac:dyDescent="0.25">
      <c r="A252" s="185">
        <f>IF($E$2="X",0,IF(K253&gt;2,H251,K253))</f>
        <v>0</v>
      </c>
      <c r="B252" s="25"/>
      <c r="C252" s="21" t="str">
        <f>+CONCATENATE(I252," ",G252)</f>
        <v xml:space="preserve">a) </v>
      </c>
      <c r="D252" s="22"/>
      <c r="G252" s="34" t="str">
        <f>IF(J252="FIN","",LOOKUP(I251,DATOS!A:A,DATOS!J:J))</f>
        <v/>
      </c>
      <c r="I252" s="31" t="s">
        <v>53</v>
      </c>
      <c r="J252" s="37" t="str">
        <f>IF(J246="FIN","FIN",IF(J251=J245,"","FIN"))</f>
        <v>FIN</v>
      </c>
      <c r="K252" s="16" t="s">
        <v>5</v>
      </c>
      <c r="L252" s="16">
        <f>IF(M252&gt;0,0,P252)</f>
        <v>0</v>
      </c>
      <c r="M252" s="16">
        <f>IF(P253&gt;0,1,0)</f>
        <v>0</v>
      </c>
      <c r="N252" s="16">
        <f>IF(M252=1,-1/COUNTA(Q252:Q255),0)</f>
        <v>0</v>
      </c>
      <c r="O252" s="16">
        <f>COUNTA(B252:B255)</f>
        <v>0</v>
      </c>
      <c r="P252" s="16">
        <f>COUNTIF(R252:R255,R251)</f>
        <v>0</v>
      </c>
      <c r="Q252" s="17" t="s">
        <v>0</v>
      </c>
      <c r="R252" s="16" t="str">
        <f>CONCATENATE(B252,Q252)</f>
        <v>A</v>
      </c>
      <c r="S252" s="16">
        <f>IF(P252&gt;0,P252+O252,O252*3)</f>
        <v>0</v>
      </c>
    </row>
    <row r="253" spans="1:19" x14ac:dyDescent="0.25">
      <c r="A253" s="185"/>
      <c r="B253" s="25"/>
      <c r="C253" s="21" t="str">
        <f>+CONCATENATE(I253," ",G253)</f>
        <v xml:space="preserve">b) </v>
      </c>
      <c r="D253" s="22"/>
      <c r="G253" s="34" t="str">
        <f>IF(J252="FIN","",LOOKUP(I251,DATOS!A:A,DATOS!K:K))</f>
        <v/>
      </c>
      <c r="I253" s="31" t="s">
        <v>52</v>
      </c>
      <c r="K253" s="16">
        <f>S252</f>
        <v>0</v>
      </c>
      <c r="L253" s="16"/>
      <c r="M253" s="16"/>
      <c r="N253" s="16"/>
      <c r="O253" s="16"/>
      <c r="P253" s="16">
        <f>O252-P252</f>
        <v>0</v>
      </c>
      <c r="Q253" s="17" t="s">
        <v>1</v>
      </c>
      <c r="R253" s="16" t="str">
        <f>CONCATENATE(B253,Q253)</f>
        <v>B</v>
      </c>
      <c r="S253" s="16"/>
    </row>
    <row r="254" spans="1:19" x14ac:dyDescent="0.25">
      <c r="A254" s="185"/>
      <c r="B254" s="25"/>
      <c r="C254" s="21" t="str">
        <f>+CONCATENATE(I254," ",G254)</f>
        <v xml:space="preserve">c) </v>
      </c>
      <c r="D254" s="22"/>
      <c r="G254" s="34" t="str">
        <f>IF(J252="FIN","",LOOKUP(I251,DATOS!A:A,DATOS!L:L))</f>
        <v/>
      </c>
      <c r="I254" s="31" t="s">
        <v>51</v>
      </c>
      <c r="K254" s="16"/>
      <c r="L254" s="16"/>
      <c r="M254" s="16"/>
      <c r="N254" s="16"/>
      <c r="O254" s="16"/>
      <c r="P254" s="16"/>
      <c r="Q254" s="17" t="s">
        <v>2</v>
      </c>
      <c r="R254" s="16" t="str">
        <f>CONCATENATE(B254,Q254)</f>
        <v>C</v>
      </c>
      <c r="S254" s="16"/>
    </row>
    <row r="255" spans="1:19" x14ac:dyDescent="0.25">
      <c r="A255" s="185"/>
      <c r="B255" s="25"/>
      <c r="C255" s="21" t="str">
        <f>+CONCATENATE(I255," ",G255)</f>
        <v xml:space="preserve">d) </v>
      </c>
      <c r="D255" s="22"/>
      <c r="G255" s="34" t="str">
        <f>IF(J252="FIN","",LOOKUP(I251,DATOS!A:A,DATOS!M:M))</f>
        <v/>
      </c>
      <c r="I255" s="31" t="s">
        <v>43</v>
      </c>
      <c r="K255" s="16"/>
      <c r="L255" s="16"/>
      <c r="M255" s="16"/>
      <c r="N255" s="16"/>
      <c r="O255" s="16"/>
      <c r="P255" s="16"/>
      <c r="Q255" s="17" t="s">
        <v>3</v>
      </c>
      <c r="R255" s="16" t="str">
        <f>CONCATENATE(B255,Q255)</f>
        <v>D</v>
      </c>
      <c r="S255" s="16"/>
    </row>
    <row r="256" spans="1:19" x14ac:dyDescent="0.25">
      <c r="A256" s="9"/>
      <c r="B256" s="26"/>
      <c r="C256" s="23"/>
      <c r="D256" s="24"/>
      <c r="J256" s="15"/>
    </row>
    <row r="257" spans="1:19" x14ac:dyDescent="0.25">
      <c r="A257" s="9"/>
      <c r="B257" s="27"/>
      <c r="C257" s="19" t="str">
        <f>+CONCATENATE(K257,".- ",G257)</f>
        <v xml:space="preserve">43.- </v>
      </c>
      <c r="D257" s="20"/>
      <c r="E257" s="9"/>
      <c r="F257" s="9"/>
      <c r="G257" s="36" t="str">
        <f>IF(J258="FIN","",LOOKUP(I257,DATOS!A:A,DATOS!G:G))</f>
        <v/>
      </c>
      <c r="H257" s="36">
        <f>IF(J258="FIN",0,LOOKUP(I257,DATOS!A:A,DATOS!N:N))</f>
        <v>0</v>
      </c>
      <c r="I257" s="31">
        <f>+I251+1</f>
        <v>660</v>
      </c>
      <c r="J257" s="56" t="str">
        <f>IF(LOOKUP(I257,DATOS!A:A,DATOS!C:C)=0,J251,(LOOKUP(I257,DATOS!A:A,DATOS!C:C)))</f>
        <v>FIN</v>
      </c>
      <c r="K257" s="18">
        <f>+K251+1</f>
        <v>43</v>
      </c>
      <c r="L257" s="16" t="s">
        <v>31</v>
      </c>
      <c r="M257" s="16" t="s">
        <v>32</v>
      </c>
      <c r="N257" s="16" t="s">
        <v>37</v>
      </c>
      <c r="O257" s="16" t="s">
        <v>33</v>
      </c>
      <c r="P257" s="16" t="s">
        <v>34</v>
      </c>
      <c r="Q257" s="16" t="s">
        <v>35</v>
      </c>
      <c r="R257" s="16" t="str">
        <f>CONCATENATE("X",H257)</f>
        <v>X0</v>
      </c>
      <c r="S257" s="16" t="s">
        <v>36</v>
      </c>
    </row>
    <row r="258" spans="1:19" x14ac:dyDescent="0.25">
      <c r="A258" s="185">
        <f>IF($E$2="X",0,IF(K259&gt;2,H257,K259))</f>
        <v>0</v>
      </c>
      <c r="B258" s="25"/>
      <c r="C258" s="21" t="str">
        <f>+CONCATENATE(I258," ",G258)</f>
        <v xml:space="preserve">a) </v>
      </c>
      <c r="D258" s="22"/>
      <c r="G258" s="34" t="str">
        <f>IF(J258="FIN","",LOOKUP(I257,DATOS!A:A,DATOS!J:J))</f>
        <v/>
      </c>
      <c r="I258" s="31" t="s">
        <v>53</v>
      </c>
      <c r="J258" s="37" t="str">
        <f>IF(J252="FIN","FIN",IF(J257=J251,"","FIN"))</f>
        <v>FIN</v>
      </c>
      <c r="K258" s="16" t="s">
        <v>5</v>
      </c>
      <c r="L258" s="16">
        <f>IF(M258&gt;0,0,P258)</f>
        <v>0</v>
      </c>
      <c r="M258" s="16">
        <f>IF(P259&gt;0,1,0)</f>
        <v>0</v>
      </c>
      <c r="N258" s="16">
        <f>IF(M258=1,-1/COUNTA(Q258:Q261),0)</f>
        <v>0</v>
      </c>
      <c r="O258" s="16">
        <f>COUNTA(B258:B261)</f>
        <v>0</v>
      </c>
      <c r="P258" s="16">
        <f>COUNTIF(R258:R261,R257)</f>
        <v>0</v>
      </c>
      <c r="Q258" s="17" t="s">
        <v>0</v>
      </c>
      <c r="R258" s="16" t="str">
        <f>CONCATENATE(B258,Q258)</f>
        <v>A</v>
      </c>
      <c r="S258" s="16">
        <f>IF(P258&gt;0,P258+O258,O258*3)</f>
        <v>0</v>
      </c>
    </row>
    <row r="259" spans="1:19" x14ac:dyDescent="0.25">
      <c r="A259" s="185"/>
      <c r="B259" s="25"/>
      <c r="C259" s="21" t="str">
        <f>+CONCATENATE(I259," ",G259)</f>
        <v xml:space="preserve">b) </v>
      </c>
      <c r="D259" s="22"/>
      <c r="G259" s="34" t="str">
        <f>IF(J258="FIN","",LOOKUP(I257,DATOS!A:A,DATOS!K:K))</f>
        <v/>
      </c>
      <c r="I259" s="31" t="s">
        <v>52</v>
      </c>
      <c r="K259" s="16">
        <f>S258</f>
        <v>0</v>
      </c>
      <c r="L259" s="16"/>
      <c r="M259" s="16"/>
      <c r="N259" s="16"/>
      <c r="O259" s="16"/>
      <c r="P259" s="16">
        <f>O258-P258</f>
        <v>0</v>
      </c>
      <c r="Q259" s="17" t="s">
        <v>1</v>
      </c>
      <c r="R259" s="16" t="str">
        <f>CONCATENATE(B259,Q259)</f>
        <v>B</v>
      </c>
      <c r="S259" s="16"/>
    </row>
    <row r="260" spans="1:19" x14ac:dyDescent="0.25">
      <c r="A260" s="185"/>
      <c r="B260" s="25"/>
      <c r="C260" s="21" t="str">
        <f>+CONCATENATE(I260," ",G260)</f>
        <v xml:space="preserve">c) </v>
      </c>
      <c r="D260" s="22"/>
      <c r="G260" s="34" t="str">
        <f>IF(J258="FIN","",LOOKUP(I257,DATOS!A:A,DATOS!L:L))</f>
        <v/>
      </c>
      <c r="I260" s="31" t="s">
        <v>51</v>
      </c>
      <c r="K260" s="16"/>
      <c r="L260" s="16"/>
      <c r="M260" s="16"/>
      <c r="N260" s="16"/>
      <c r="O260" s="16"/>
      <c r="P260" s="16"/>
      <c r="Q260" s="17" t="s">
        <v>2</v>
      </c>
      <c r="R260" s="16" t="str">
        <f>CONCATENATE(B260,Q260)</f>
        <v>C</v>
      </c>
      <c r="S260" s="16"/>
    </row>
    <row r="261" spans="1:19" x14ac:dyDescent="0.25">
      <c r="A261" s="185"/>
      <c r="B261" s="25"/>
      <c r="C261" s="21" t="str">
        <f>+CONCATENATE(I261," ",G261)</f>
        <v xml:space="preserve">d) </v>
      </c>
      <c r="D261" s="22"/>
      <c r="G261" s="34" t="str">
        <f>IF(J258="FIN","",LOOKUP(I257,DATOS!A:A,DATOS!M:M))</f>
        <v/>
      </c>
      <c r="I261" s="31" t="s">
        <v>43</v>
      </c>
      <c r="K261" s="16"/>
      <c r="L261" s="16"/>
      <c r="M261" s="16"/>
      <c r="N261" s="16"/>
      <c r="O261" s="16"/>
      <c r="P261" s="16"/>
      <c r="Q261" s="17" t="s">
        <v>3</v>
      </c>
      <c r="R261" s="16" t="str">
        <f>CONCATENATE(B261,Q261)</f>
        <v>D</v>
      </c>
      <c r="S261" s="16"/>
    </row>
    <row r="262" spans="1:19" x14ac:dyDescent="0.25">
      <c r="A262" s="9"/>
      <c r="B262" s="26"/>
      <c r="C262" s="23"/>
      <c r="D262" s="24"/>
      <c r="J262" s="15"/>
    </row>
    <row r="263" spans="1:19" x14ac:dyDescent="0.25">
      <c r="A263" s="9"/>
      <c r="B263" s="27"/>
      <c r="C263" s="19" t="str">
        <f>+CONCATENATE(K263,".- ",G263)</f>
        <v xml:space="preserve">44.- </v>
      </c>
      <c r="D263" s="20"/>
      <c r="E263" s="9"/>
      <c r="F263" s="9"/>
      <c r="G263" s="36" t="str">
        <f>IF(J264="FIN","",LOOKUP(I263,DATOS!A:A,DATOS!G:G))</f>
        <v/>
      </c>
      <c r="H263" s="36">
        <f>IF(J264="FIN",0,LOOKUP(I263,DATOS!A:A,DATOS!N:N))</f>
        <v>0</v>
      </c>
      <c r="I263" s="31">
        <f>+I257+1</f>
        <v>661</v>
      </c>
      <c r="J263" s="56" t="str">
        <f>IF(LOOKUP(I263,DATOS!A:A,DATOS!C:C)=0,J257,(LOOKUP(I263,DATOS!A:A,DATOS!C:C)))</f>
        <v>FIN</v>
      </c>
      <c r="K263" s="18">
        <f>+K257+1</f>
        <v>44</v>
      </c>
      <c r="L263" s="16" t="s">
        <v>31</v>
      </c>
      <c r="M263" s="16" t="s">
        <v>32</v>
      </c>
      <c r="N263" s="16" t="s">
        <v>37</v>
      </c>
      <c r="O263" s="16" t="s">
        <v>33</v>
      </c>
      <c r="P263" s="16" t="s">
        <v>34</v>
      </c>
      <c r="Q263" s="16" t="s">
        <v>35</v>
      </c>
      <c r="R263" s="16" t="str">
        <f>CONCATENATE("X",H263)</f>
        <v>X0</v>
      </c>
      <c r="S263" s="16" t="s">
        <v>36</v>
      </c>
    </row>
    <row r="264" spans="1:19" x14ac:dyDescent="0.25">
      <c r="A264" s="185">
        <f>IF($E$2="X",0,IF(K265&gt;2,H263,K265))</f>
        <v>0</v>
      </c>
      <c r="B264" s="25"/>
      <c r="C264" s="21" t="str">
        <f>+CONCATENATE(I264," ",G264)</f>
        <v xml:space="preserve">a) </v>
      </c>
      <c r="D264" s="22"/>
      <c r="G264" s="34" t="str">
        <f>IF(J264="FIN","",LOOKUP(I263,DATOS!A:A,DATOS!J:J))</f>
        <v/>
      </c>
      <c r="I264" s="31" t="s">
        <v>53</v>
      </c>
      <c r="J264" s="37" t="str">
        <f>IF(J258="FIN","FIN",IF(J263=J257,"","FIN"))</f>
        <v>FIN</v>
      </c>
      <c r="K264" s="16" t="s">
        <v>5</v>
      </c>
      <c r="L264" s="16">
        <f>IF(M264&gt;0,0,P264)</f>
        <v>0</v>
      </c>
      <c r="M264" s="16">
        <f>IF(P265&gt;0,1,0)</f>
        <v>0</v>
      </c>
      <c r="N264" s="16">
        <f>IF(M264=1,-1/COUNTA(Q264:Q267),0)</f>
        <v>0</v>
      </c>
      <c r="O264" s="16">
        <f>COUNTA(B264:B267)</f>
        <v>0</v>
      </c>
      <c r="P264" s="16">
        <f>COUNTIF(R264:R267,R263)</f>
        <v>0</v>
      </c>
      <c r="Q264" s="17" t="s">
        <v>0</v>
      </c>
      <c r="R264" s="16" t="str">
        <f>CONCATENATE(B264,Q264)</f>
        <v>A</v>
      </c>
      <c r="S264" s="16">
        <f>IF(P264&gt;0,P264+O264,O264*3)</f>
        <v>0</v>
      </c>
    </row>
    <row r="265" spans="1:19" x14ac:dyDescent="0.25">
      <c r="A265" s="185"/>
      <c r="B265" s="25"/>
      <c r="C265" s="21" t="str">
        <f>+CONCATENATE(I265," ",G265)</f>
        <v xml:space="preserve">b) </v>
      </c>
      <c r="D265" s="22"/>
      <c r="G265" s="34" t="str">
        <f>IF(J264="FIN","",LOOKUP(I263,DATOS!A:A,DATOS!K:K))</f>
        <v/>
      </c>
      <c r="I265" s="31" t="s">
        <v>52</v>
      </c>
      <c r="K265" s="16">
        <f>S264</f>
        <v>0</v>
      </c>
      <c r="L265" s="16"/>
      <c r="M265" s="16"/>
      <c r="N265" s="16"/>
      <c r="O265" s="16"/>
      <c r="P265" s="16">
        <f>O264-P264</f>
        <v>0</v>
      </c>
      <c r="Q265" s="17" t="s">
        <v>1</v>
      </c>
      <c r="R265" s="16" t="str">
        <f>CONCATENATE(B265,Q265)</f>
        <v>B</v>
      </c>
      <c r="S265" s="16"/>
    </row>
    <row r="266" spans="1:19" x14ac:dyDescent="0.25">
      <c r="A266" s="185"/>
      <c r="B266" s="25"/>
      <c r="C266" s="21" t="str">
        <f>+CONCATENATE(I266," ",G266)</f>
        <v xml:space="preserve">c) </v>
      </c>
      <c r="D266" s="22"/>
      <c r="G266" s="34" t="str">
        <f>IF(J264="FIN","",LOOKUP(I263,DATOS!A:A,DATOS!L:L))</f>
        <v/>
      </c>
      <c r="I266" s="31" t="s">
        <v>51</v>
      </c>
      <c r="K266" s="16"/>
      <c r="L266" s="16"/>
      <c r="M266" s="16"/>
      <c r="N266" s="16"/>
      <c r="O266" s="16"/>
      <c r="P266" s="16"/>
      <c r="Q266" s="17" t="s">
        <v>2</v>
      </c>
      <c r="R266" s="16" t="str">
        <f>CONCATENATE(B266,Q266)</f>
        <v>C</v>
      </c>
      <c r="S266" s="16"/>
    </row>
    <row r="267" spans="1:19" x14ac:dyDescent="0.25">
      <c r="A267" s="185"/>
      <c r="B267" s="25"/>
      <c r="C267" s="21" t="str">
        <f>+CONCATENATE(I267," ",G267)</f>
        <v xml:space="preserve">d) </v>
      </c>
      <c r="D267" s="22"/>
      <c r="G267" s="34" t="str">
        <f>IF(J264="FIN","",LOOKUP(I263,DATOS!A:A,DATOS!M:M))</f>
        <v/>
      </c>
      <c r="I267" s="31" t="s">
        <v>43</v>
      </c>
      <c r="K267" s="16"/>
      <c r="L267" s="16"/>
      <c r="M267" s="16"/>
      <c r="N267" s="16"/>
      <c r="O267" s="16"/>
      <c r="P267" s="16"/>
      <c r="Q267" s="17" t="s">
        <v>3</v>
      </c>
      <c r="R267" s="16" t="str">
        <f>CONCATENATE(B267,Q267)</f>
        <v>D</v>
      </c>
      <c r="S267" s="16"/>
    </row>
    <row r="268" spans="1:19" x14ac:dyDescent="0.25">
      <c r="A268" s="9"/>
      <c r="B268" s="26"/>
      <c r="C268" s="23"/>
      <c r="D268" s="24"/>
      <c r="J268" s="15"/>
    </row>
    <row r="269" spans="1:19" x14ac:dyDescent="0.25">
      <c r="A269" s="9"/>
      <c r="B269" s="27"/>
      <c r="C269" s="19" t="str">
        <f>+CONCATENATE(K269,".- ",G269)</f>
        <v xml:space="preserve">45.- </v>
      </c>
      <c r="D269" s="20"/>
      <c r="E269" s="9"/>
      <c r="F269" s="9"/>
      <c r="G269" s="36" t="str">
        <f>IF(J270="FIN","",LOOKUP(I269,DATOS!A:A,DATOS!G:G))</f>
        <v/>
      </c>
      <c r="H269" s="36">
        <f>IF(J270="FIN",0,LOOKUP(I269,DATOS!A:A,DATOS!N:N))</f>
        <v>0</v>
      </c>
      <c r="I269" s="31">
        <f>+I263+1</f>
        <v>662</v>
      </c>
      <c r="J269" s="56" t="str">
        <f>IF(LOOKUP(I269,DATOS!A:A,DATOS!C:C)=0,J263,(LOOKUP(I269,DATOS!A:A,DATOS!C:C)))</f>
        <v>FIN</v>
      </c>
      <c r="K269" s="18">
        <f>+K263+1</f>
        <v>45</v>
      </c>
      <c r="L269" s="16" t="s">
        <v>31</v>
      </c>
      <c r="M269" s="16" t="s">
        <v>32</v>
      </c>
      <c r="N269" s="16" t="s">
        <v>37</v>
      </c>
      <c r="O269" s="16" t="s">
        <v>33</v>
      </c>
      <c r="P269" s="16" t="s">
        <v>34</v>
      </c>
      <c r="Q269" s="16" t="s">
        <v>35</v>
      </c>
      <c r="R269" s="16" t="str">
        <f>CONCATENATE("X",H269)</f>
        <v>X0</v>
      </c>
      <c r="S269" s="16" t="s">
        <v>36</v>
      </c>
    </row>
    <row r="270" spans="1:19" x14ac:dyDescent="0.25">
      <c r="A270" s="185">
        <f>IF($E$2="X",0,IF(K271&gt;2,H269,K271))</f>
        <v>0</v>
      </c>
      <c r="B270" s="25"/>
      <c r="C270" s="21" t="str">
        <f>+CONCATENATE(I270," ",G270)</f>
        <v xml:space="preserve">a) </v>
      </c>
      <c r="D270" s="22"/>
      <c r="G270" s="34" t="str">
        <f>IF(J270="FIN","",LOOKUP(I269,DATOS!A:A,DATOS!J:J))</f>
        <v/>
      </c>
      <c r="I270" s="31" t="s">
        <v>53</v>
      </c>
      <c r="J270" s="37" t="str">
        <f>IF(J264="FIN","FIN",IF(J269=J263,"","FIN"))</f>
        <v>FIN</v>
      </c>
      <c r="K270" s="16" t="s">
        <v>5</v>
      </c>
      <c r="L270" s="16">
        <f>IF(M270&gt;0,0,P270)</f>
        <v>0</v>
      </c>
      <c r="M270" s="16">
        <f>IF(P271&gt;0,1,0)</f>
        <v>0</v>
      </c>
      <c r="N270" s="16">
        <f>IF(M270=1,-1/COUNTA(Q270:Q273),0)</f>
        <v>0</v>
      </c>
      <c r="O270" s="16">
        <f>COUNTA(B270:B273)</f>
        <v>0</v>
      </c>
      <c r="P270" s="16">
        <f>COUNTIF(R270:R273,R269)</f>
        <v>0</v>
      </c>
      <c r="Q270" s="17" t="s">
        <v>0</v>
      </c>
      <c r="R270" s="16" t="str">
        <f>CONCATENATE(B270,Q270)</f>
        <v>A</v>
      </c>
      <c r="S270" s="16">
        <f>IF(P270&gt;0,P270+O270,O270*3)</f>
        <v>0</v>
      </c>
    </row>
    <row r="271" spans="1:19" x14ac:dyDescent="0.25">
      <c r="A271" s="185"/>
      <c r="B271" s="25"/>
      <c r="C271" s="21" t="str">
        <f>+CONCATENATE(I271," ",G271)</f>
        <v xml:space="preserve">b) </v>
      </c>
      <c r="D271" s="22"/>
      <c r="G271" s="34" t="str">
        <f>IF(J270="FIN","",LOOKUP(I269,DATOS!A:A,DATOS!K:K))</f>
        <v/>
      </c>
      <c r="I271" s="31" t="s">
        <v>52</v>
      </c>
      <c r="K271" s="16">
        <f>S270</f>
        <v>0</v>
      </c>
      <c r="L271" s="16"/>
      <c r="M271" s="16"/>
      <c r="N271" s="16"/>
      <c r="O271" s="16"/>
      <c r="P271" s="16">
        <f>O270-P270</f>
        <v>0</v>
      </c>
      <c r="Q271" s="17" t="s">
        <v>1</v>
      </c>
      <c r="R271" s="16" t="str">
        <f>CONCATENATE(B271,Q271)</f>
        <v>B</v>
      </c>
      <c r="S271" s="16"/>
    </row>
    <row r="272" spans="1:19" x14ac:dyDescent="0.25">
      <c r="A272" s="185"/>
      <c r="B272" s="25"/>
      <c r="C272" s="21" t="str">
        <f>+CONCATENATE(I272," ",G272)</f>
        <v xml:space="preserve">c) </v>
      </c>
      <c r="D272" s="22"/>
      <c r="G272" s="34" t="str">
        <f>IF(J270="FIN","",LOOKUP(I269,DATOS!A:A,DATOS!L:L))</f>
        <v/>
      </c>
      <c r="I272" s="31" t="s">
        <v>51</v>
      </c>
      <c r="K272" s="16"/>
      <c r="L272" s="16"/>
      <c r="M272" s="16"/>
      <c r="N272" s="16"/>
      <c r="O272" s="16"/>
      <c r="P272" s="16"/>
      <c r="Q272" s="17" t="s">
        <v>2</v>
      </c>
      <c r="R272" s="16" t="str">
        <f>CONCATENATE(B272,Q272)</f>
        <v>C</v>
      </c>
      <c r="S272" s="16"/>
    </row>
    <row r="273" spans="1:19" x14ac:dyDescent="0.25">
      <c r="A273" s="185"/>
      <c r="B273" s="25"/>
      <c r="C273" s="21" t="str">
        <f>+CONCATENATE(I273," ",G273)</f>
        <v xml:space="preserve">d) </v>
      </c>
      <c r="D273" s="22"/>
      <c r="G273" s="34" t="str">
        <f>IF(J270="FIN","",LOOKUP(I269,DATOS!A:A,DATOS!M:M))</f>
        <v/>
      </c>
      <c r="I273" s="31" t="s">
        <v>43</v>
      </c>
      <c r="K273" s="16"/>
      <c r="L273" s="16"/>
      <c r="M273" s="16"/>
      <c r="N273" s="16"/>
      <c r="O273" s="16"/>
      <c r="P273" s="16"/>
      <c r="Q273" s="17" t="s">
        <v>3</v>
      </c>
      <c r="R273" s="16" t="str">
        <f>CONCATENATE(B273,Q273)</f>
        <v>D</v>
      </c>
      <c r="S273" s="16"/>
    </row>
    <row r="274" spans="1:19" x14ac:dyDescent="0.25">
      <c r="A274" s="9"/>
      <c r="B274" s="26"/>
      <c r="C274" s="23"/>
      <c r="D274" s="24"/>
      <c r="J274" s="15"/>
    </row>
    <row r="275" spans="1:19" x14ac:dyDescent="0.25">
      <c r="A275" s="9"/>
      <c r="B275" s="27"/>
      <c r="C275" s="19" t="str">
        <f>+CONCATENATE(K275,".- ",G275)</f>
        <v xml:space="preserve">46.- </v>
      </c>
      <c r="D275" s="20"/>
      <c r="E275" s="9"/>
      <c r="F275" s="9"/>
      <c r="G275" s="36" t="str">
        <f>IF(J276="FIN","",LOOKUP(I275,DATOS!A:A,DATOS!G:G))</f>
        <v/>
      </c>
      <c r="H275" s="36">
        <f>IF(J276="FIN",0,LOOKUP(I275,DATOS!A:A,DATOS!N:N))</f>
        <v>0</v>
      </c>
      <c r="I275" s="31">
        <f>+I269+1</f>
        <v>663</v>
      </c>
      <c r="J275" s="56" t="str">
        <f>IF(LOOKUP(I275,DATOS!A:A,DATOS!C:C)=0,J269,(LOOKUP(I275,DATOS!A:A,DATOS!C:C)))</f>
        <v>FIN</v>
      </c>
      <c r="K275" s="18">
        <f>+K269+1</f>
        <v>46</v>
      </c>
      <c r="L275" s="16" t="s">
        <v>31</v>
      </c>
      <c r="M275" s="16" t="s">
        <v>32</v>
      </c>
      <c r="N275" s="16" t="s">
        <v>37</v>
      </c>
      <c r="O275" s="16" t="s">
        <v>33</v>
      </c>
      <c r="P275" s="16" t="s">
        <v>34</v>
      </c>
      <c r="Q275" s="16" t="s">
        <v>35</v>
      </c>
      <c r="R275" s="16" t="str">
        <f>CONCATENATE("X",H275)</f>
        <v>X0</v>
      </c>
      <c r="S275" s="16" t="s">
        <v>36</v>
      </c>
    </row>
    <row r="276" spans="1:19" x14ac:dyDescent="0.25">
      <c r="A276" s="185">
        <f>IF($E$2="X",0,IF(K277&gt;2,H275,K277))</f>
        <v>0</v>
      </c>
      <c r="B276" s="25"/>
      <c r="C276" s="21" t="str">
        <f>+CONCATENATE(I276," ",G276)</f>
        <v xml:space="preserve">a) </v>
      </c>
      <c r="D276" s="22"/>
      <c r="G276" s="34" t="str">
        <f>IF(J276="FIN","",LOOKUP(I275,DATOS!A:A,DATOS!J:J))</f>
        <v/>
      </c>
      <c r="I276" s="31" t="s">
        <v>53</v>
      </c>
      <c r="J276" s="37" t="str">
        <f>IF(J270="FIN","FIN",IF(J275=J269,"","FIN"))</f>
        <v>FIN</v>
      </c>
      <c r="K276" s="16" t="s">
        <v>5</v>
      </c>
      <c r="L276" s="16">
        <f>IF(M276&gt;0,0,P276)</f>
        <v>0</v>
      </c>
      <c r="M276" s="16">
        <f>IF(P277&gt;0,1,0)</f>
        <v>0</v>
      </c>
      <c r="N276" s="16">
        <f>IF(M276=1,-1/COUNTA(Q276:Q279),0)</f>
        <v>0</v>
      </c>
      <c r="O276" s="16">
        <f>COUNTA(B276:B279)</f>
        <v>0</v>
      </c>
      <c r="P276" s="16">
        <f>COUNTIF(R276:R279,R275)</f>
        <v>0</v>
      </c>
      <c r="Q276" s="17" t="s">
        <v>0</v>
      </c>
      <c r="R276" s="16" t="str">
        <f>CONCATENATE(B276,Q276)</f>
        <v>A</v>
      </c>
      <c r="S276" s="16">
        <f>IF(P276&gt;0,P276+O276,O276*3)</f>
        <v>0</v>
      </c>
    </row>
    <row r="277" spans="1:19" x14ac:dyDescent="0.25">
      <c r="A277" s="185"/>
      <c r="B277" s="25"/>
      <c r="C277" s="21" t="str">
        <f>+CONCATENATE(I277," ",G277)</f>
        <v xml:space="preserve">b) </v>
      </c>
      <c r="D277" s="22"/>
      <c r="G277" s="34" t="str">
        <f>IF(J276="FIN","",LOOKUP(I275,DATOS!A:A,DATOS!K:K))</f>
        <v/>
      </c>
      <c r="I277" s="31" t="s">
        <v>52</v>
      </c>
      <c r="K277" s="16">
        <f>S276</f>
        <v>0</v>
      </c>
      <c r="L277" s="16"/>
      <c r="M277" s="16"/>
      <c r="N277" s="16"/>
      <c r="O277" s="16"/>
      <c r="P277" s="16">
        <f>O276-P276</f>
        <v>0</v>
      </c>
      <c r="Q277" s="17" t="s">
        <v>1</v>
      </c>
      <c r="R277" s="16" t="str">
        <f>CONCATENATE(B277,Q277)</f>
        <v>B</v>
      </c>
      <c r="S277" s="16"/>
    </row>
    <row r="278" spans="1:19" x14ac:dyDescent="0.25">
      <c r="A278" s="185"/>
      <c r="B278" s="25"/>
      <c r="C278" s="21" t="str">
        <f>+CONCATENATE(I278," ",G278)</f>
        <v xml:space="preserve">c) </v>
      </c>
      <c r="D278" s="22"/>
      <c r="G278" s="34" t="str">
        <f>IF(J276="FIN","",LOOKUP(I275,DATOS!A:A,DATOS!L:L))</f>
        <v/>
      </c>
      <c r="I278" s="31" t="s">
        <v>51</v>
      </c>
      <c r="K278" s="16"/>
      <c r="L278" s="16"/>
      <c r="M278" s="16"/>
      <c r="N278" s="16"/>
      <c r="O278" s="16"/>
      <c r="P278" s="16"/>
      <c r="Q278" s="17" t="s">
        <v>2</v>
      </c>
      <c r="R278" s="16" t="str">
        <f>CONCATENATE(B278,Q278)</f>
        <v>C</v>
      </c>
      <c r="S278" s="16"/>
    </row>
    <row r="279" spans="1:19" x14ac:dyDescent="0.25">
      <c r="A279" s="185"/>
      <c r="B279" s="25"/>
      <c r="C279" s="21" t="str">
        <f>+CONCATENATE(I279," ",G279)</f>
        <v xml:space="preserve">d) </v>
      </c>
      <c r="D279" s="22"/>
      <c r="G279" s="34" t="str">
        <f>IF(J276="FIN","",LOOKUP(I275,DATOS!A:A,DATOS!M:M))</f>
        <v/>
      </c>
      <c r="I279" s="31" t="s">
        <v>43</v>
      </c>
      <c r="K279" s="16"/>
      <c r="L279" s="16"/>
      <c r="M279" s="16"/>
      <c r="N279" s="16"/>
      <c r="O279" s="16"/>
      <c r="P279" s="16"/>
      <c r="Q279" s="17" t="s">
        <v>3</v>
      </c>
      <c r="R279" s="16" t="str">
        <f>CONCATENATE(B279,Q279)</f>
        <v>D</v>
      </c>
      <c r="S279" s="16"/>
    </row>
    <row r="280" spans="1:19" x14ac:dyDescent="0.25">
      <c r="A280" s="9"/>
      <c r="B280" s="26"/>
      <c r="C280" s="23"/>
      <c r="D280" s="24"/>
      <c r="J280" s="15"/>
    </row>
    <row r="281" spans="1:19" x14ac:dyDescent="0.25">
      <c r="A281" s="9"/>
      <c r="B281" s="27"/>
      <c r="C281" s="19" t="str">
        <f>+CONCATENATE(K281,".- ",G281)</f>
        <v xml:space="preserve">47.- </v>
      </c>
      <c r="D281" s="20"/>
      <c r="E281" s="9"/>
      <c r="F281" s="9"/>
      <c r="G281" s="36" t="str">
        <f>IF(J282="FIN","",LOOKUP(I281,DATOS!A:A,DATOS!G:G))</f>
        <v/>
      </c>
      <c r="H281" s="36">
        <f>IF(J282="FIN",0,LOOKUP(I281,DATOS!A:A,DATOS!N:N))</f>
        <v>0</v>
      </c>
      <c r="I281" s="31">
        <f>+I275+1</f>
        <v>664</v>
      </c>
      <c r="J281" s="56" t="str">
        <f>IF(LOOKUP(I281,DATOS!A:A,DATOS!C:C)=0,J275,(LOOKUP(I281,DATOS!A:A,DATOS!C:C)))</f>
        <v>FIN</v>
      </c>
      <c r="K281" s="18">
        <f>+K275+1</f>
        <v>47</v>
      </c>
      <c r="L281" s="16" t="s">
        <v>31</v>
      </c>
      <c r="M281" s="16" t="s">
        <v>32</v>
      </c>
      <c r="N281" s="16" t="s">
        <v>37</v>
      </c>
      <c r="O281" s="16" t="s">
        <v>33</v>
      </c>
      <c r="P281" s="16" t="s">
        <v>34</v>
      </c>
      <c r="Q281" s="16" t="s">
        <v>35</v>
      </c>
      <c r="R281" s="16" t="str">
        <f>CONCATENATE("X",H281)</f>
        <v>X0</v>
      </c>
      <c r="S281" s="16" t="s">
        <v>36</v>
      </c>
    </row>
    <row r="282" spans="1:19" x14ac:dyDescent="0.25">
      <c r="A282" s="185">
        <f>IF($E$2="X",0,IF(K283&gt;2,H281,K283))</f>
        <v>0</v>
      </c>
      <c r="B282" s="25"/>
      <c r="C282" s="21" t="str">
        <f>+CONCATENATE(I282," ",G282)</f>
        <v xml:space="preserve">a) </v>
      </c>
      <c r="D282" s="22"/>
      <c r="G282" s="34" t="str">
        <f>IF(J282="FIN","",LOOKUP(I281,DATOS!A:A,DATOS!J:J))</f>
        <v/>
      </c>
      <c r="I282" s="31" t="s">
        <v>53</v>
      </c>
      <c r="J282" s="37" t="str">
        <f>IF(J276="FIN","FIN",IF(J281=J275,"","FIN"))</f>
        <v>FIN</v>
      </c>
      <c r="K282" s="16" t="s">
        <v>5</v>
      </c>
      <c r="L282" s="16">
        <f>IF(M282&gt;0,0,P282)</f>
        <v>0</v>
      </c>
      <c r="M282" s="16">
        <f>IF(P283&gt;0,1,0)</f>
        <v>0</v>
      </c>
      <c r="N282" s="16">
        <f>IF(M282=1,-1/COUNTA(Q282:Q285),0)</f>
        <v>0</v>
      </c>
      <c r="O282" s="16">
        <f>COUNTA(B282:B285)</f>
        <v>0</v>
      </c>
      <c r="P282" s="16">
        <f>COUNTIF(R282:R285,R281)</f>
        <v>0</v>
      </c>
      <c r="Q282" s="17" t="s">
        <v>0</v>
      </c>
      <c r="R282" s="16" t="str">
        <f>CONCATENATE(B282,Q282)</f>
        <v>A</v>
      </c>
      <c r="S282" s="16">
        <f>IF(P282&gt;0,P282+O282,O282*3)</f>
        <v>0</v>
      </c>
    </row>
    <row r="283" spans="1:19" x14ac:dyDescent="0.25">
      <c r="A283" s="185"/>
      <c r="B283" s="25"/>
      <c r="C283" s="21" t="str">
        <f>+CONCATENATE(I283," ",G283)</f>
        <v xml:space="preserve">b) </v>
      </c>
      <c r="D283" s="22"/>
      <c r="G283" s="34" t="str">
        <f>IF(J282="FIN","",LOOKUP(I281,DATOS!A:A,DATOS!K:K))</f>
        <v/>
      </c>
      <c r="I283" s="31" t="s">
        <v>52</v>
      </c>
      <c r="K283" s="16">
        <f>S282</f>
        <v>0</v>
      </c>
      <c r="L283" s="16"/>
      <c r="M283" s="16"/>
      <c r="N283" s="16"/>
      <c r="O283" s="16"/>
      <c r="P283" s="16">
        <f>O282-P282</f>
        <v>0</v>
      </c>
      <c r="Q283" s="17" t="s">
        <v>1</v>
      </c>
      <c r="R283" s="16" t="str">
        <f>CONCATENATE(B283,Q283)</f>
        <v>B</v>
      </c>
      <c r="S283" s="16"/>
    </row>
    <row r="284" spans="1:19" x14ac:dyDescent="0.25">
      <c r="A284" s="185"/>
      <c r="B284" s="25"/>
      <c r="C284" s="21" t="str">
        <f>+CONCATENATE(I284," ",G284)</f>
        <v xml:space="preserve">c) </v>
      </c>
      <c r="D284" s="22"/>
      <c r="G284" s="34" t="str">
        <f>IF(J282="FIN","",LOOKUP(I281,DATOS!A:A,DATOS!L:L))</f>
        <v/>
      </c>
      <c r="I284" s="31" t="s">
        <v>51</v>
      </c>
      <c r="K284" s="16"/>
      <c r="L284" s="16"/>
      <c r="M284" s="16"/>
      <c r="N284" s="16"/>
      <c r="O284" s="16"/>
      <c r="P284" s="16"/>
      <c r="Q284" s="17" t="s">
        <v>2</v>
      </c>
      <c r="R284" s="16" t="str">
        <f>CONCATENATE(B284,Q284)</f>
        <v>C</v>
      </c>
      <c r="S284" s="16"/>
    </row>
    <row r="285" spans="1:19" x14ac:dyDescent="0.25">
      <c r="A285" s="185"/>
      <c r="B285" s="25"/>
      <c r="C285" s="21" t="str">
        <f>+CONCATENATE(I285," ",G285)</f>
        <v xml:space="preserve">d) </v>
      </c>
      <c r="D285" s="22"/>
      <c r="G285" s="34" t="str">
        <f>IF(J282="FIN","",LOOKUP(I281,DATOS!A:A,DATOS!M:M))</f>
        <v/>
      </c>
      <c r="I285" s="31" t="s">
        <v>43</v>
      </c>
      <c r="K285" s="16"/>
      <c r="L285" s="16"/>
      <c r="M285" s="16"/>
      <c r="N285" s="16"/>
      <c r="O285" s="16"/>
      <c r="P285" s="16"/>
      <c r="Q285" s="17" t="s">
        <v>3</v>
      </c>
      <c r="R285" s="16" t="str">
        <f>CONCATENATE(B285,Q285)</f>
        <v>D</v>
      </c>
      <c r="S285" s="16"/>
    </row>
    <row r="286" spans="1:19" x14ac:dyDescent="0.25">
      <c r="A286" s="9"/>
      <c r="B286" s="26"/>
      <c r="C286" s="23"/>
      <c r="D286" s="24"/>
      <c r="J286" s="15"/>
    </row>
    <row r="287" spans="1:19" x14ac:dyDescent="0.25">
      <c r="A287" s="9"/>
      <c r="B287" s="27"/>
      <c r="C287" s="19" t="str">
        <f>+CONCATENATE(K287,".- ",G287)</f>
        <v xml:space="preserve">48.- </v>
      </c>
      <c r="D287" s="20"/>
      <c r="E287" s="9"/>
      <c r="F287" s="9"/>
      <c r="G287" s="36" t="str">
        <f>IF(J288="FIN","",LOOKUP(I287,DATOS!A:A,DATOS!G:G))</f>
        <v/>
      </c>
      <c r="H287" s="36">
        <f>IF(J288="FIN",0,LOOKUP(I287,DATOS!A:A,DATOS!N:N))</f>
        <v>0</v>
      </c>
      <c r="I287" s="31">
        <f>+I281+1</f>
        <v>665</v>
      </c>
      <c r="J287" s="56" t="str">
        <f>IF(LOOKUP(I287,DATOS!A:A,DATOS!C:C)=0,J281,(LOOKUP(I287,DATOS!A:A,DATOS!C:C)))</f>
        <v>FIN</v>
      </c>
      <c r="K287" s="18">
        <f>+K281+1</f>
        <v>48</v>
      </c>
      <c r="L287" s="16" t="s">
        <v>31</v>
      </c>
      <c r="M287" s="16" t="s">
        <v>32</v>
      </c>
      <c r="N287" s="16" t="s">
        <v>37</v>
      </c>
      <c r="O287" s="16" t="s">
        <v>33</v>
      </c>
      <c r="P287" s="16" t="s">
        <v>34</v>
      </c>
      <c r="Q287" s="16" t="s">
        <v>35</v>
      </c>
      <c r="R287" s="16" t="str">
        <f>CONCATENATE("X",H287)</f>
        <v>X0</v>
      </c>
      <c r="S287" s="16" t="s">
        <v>36</v>
      </c>
    </row>
    <row r="288" spans="1:19" x14ac:dyDescent="0.25">
      <c r="A288" s="185">
        <f>IF($E$2="X",0,IF(K289&gt;2,H287,K289))</f>
        <v>0</v>
      </c>
      <c r="B288" s="25"/>
      <c r="C288" s="21" t="str">
        <f>+CONCATENATE(I288," ",G288)</f>
        <v xml:space="preserve">a) </v>
      </c>
      <c r="D288" s="22"/>
      <c r="G288" s="34" t="str">
        <f>IF(J288="FIN","",LOOKUP(I287,DATOS!A:A,DATOS!J:J))</f>
        <v/>
      </c>
      <c r="I288" s="31" t="s">
        <v>53</v>
      </c>
      <c r="J288" s="37" t="str">
        <f>IF(J282="FIN","FIN",IF(J287=J281,"","FIN"))</f>
        <v>FIN</v>
      </c>
      <c r="K288" s="16" t="s">
        <v>5</v>
      </c>
      <c r="L288" s="16">
        <f>IF(M288&gt;0,0,P288)</f>
        <v>0</v>
      </c>
      <c r="M288" s="16">
        <f>IF(P289&gt;0,1,0)</f>
        <v>0</v>
      </c>
      <c r="N288" s="16">
        <f>IF(M288=1,-1/COUNTA(Q288:Q291),0)</f>
        <v>0</v>
      </c>
      <c r="O288" s="16">
        <f>COUNTA(B288:B291)</f>
        <v>0</v>
      </c>
      <c r="P288" s="16">
        <f>COUNTIF(R288:R291,R287)</f>
        <v>0</v>
      </c>
      <c r="Q288" s="17" t="s">
        <v>0</v>
      </c>
      <c r="R288" s="16" t="str">
        <f>CONCATENATE(B288,Q288)</f>
        <v>A</v>
      </c>
      <c r="S288" s="16">
        <f>IF(P288&gt;0,P288+O288,O288*3)</f>
        <v>0</v>
      </c>
    </row>
    <row r="289" spans="1:19" x14ac:dyDescent="0.25">
      <c r="A289" s="185"/>
      <c r="B289" s="25"/>
      <c r="C289" s="21" t="str">
        <f>+CONCATENATE(I289," ",G289)</f>
        <v xml:space="preserve">b) </v>
      </c>
      <c r="D289" s="22"/>
      <c r="G289" s="34" t="str">
        <f>IF(J288="FIN","",LOOKUP(I287,DATOS!A:A,DATOS!K:K))</f>
        <v/>
      </c>
      <c r="I289" s="31" t="s">
        <v>52</v>
      </c>
      <c r="K289" s="16">
        <f>S288</f>
        <v>0</v>
      </c>
      <c r="L289" s="16"/>
      <c r="M289" s="16"/>
      <c r="N289" s="16"/>
      <c r="O289" s="16"/>
      <c r="P289" s="16">
        <f>O288-P288</f>
        <v>0</v>
      </c>
      <c r="Q289" s="17" t="s">
        <v>1</v>
      </c>
      <c r="R289" s="16" t="str">
        <f>CONCATENATE(B289,Q289)</f>
        <v>B</v>
      </c>
      <c r="S289" s="16"/>
    </row>
    <row r="290" spans="1:19" x14ac:dyDescent="0.25">
      <c r="A290" s="185"/>
      <c r="B290" s="25"/>
      <c r="C290" s="21" t="str">
        <f>+CONCATENATE(I290," ",G290)</f>
        <v xml:space="preserve">c) </v>
      </c>
      <c r="D290" s="22"/>
      <c r="G290" s="34" t="str">
        <f>IF(J288="FIN","",LOOKUP(I287,DATOS!A:A,DATOS!L:L))</f>
        <v/>
      </c>
      <c r="I290" s="31" t="s">
        <v>51</v>
      </c>
      <c r="K290" s="16"/>
      <c r="L290" s="16"/>
      <c r="M290" s="16"/>
      <c r="N290" s="16"/>
      <c r="O290" s="16"/>
      <c r="P290" s="16"/>
      <c r="Q290" s="17" t="s">
        <v>2</v>
      </c>
      <c r="R290" s="16" t="str">
        <f>CONCATENATE(B290,Q290)</f>
        <v>C</v>
      </c>
      <c r="S290" s="16"/>
    </row>
    <row r="291" spans="1:19" x14ac:dyDescent="0.25">
      <c r="A291" s="185"/>
      <c r="B291" s="25"/>
      <c r="C291" s="21" t="str">
        <f>+CONCATENATE(I291," ",G291)</f>
        <v xml:space="preserve">d) </v>
      </c>
      <c r="D291" s="22"/>
      <c r="G291" s="34" t="str">
        <f>IF(J288="FIN","",LOOKUP(I287,DATOS!A:A,DATOS!M:M))</f>
        <v/>
      </c>
      <c r="I291" s="31" t="s">
        <v>43</v>
      </c>
      <c r="K291" s="16"/>
      <c r="L291" s="16"/>
      <c r="M291" s="16"/>
      <c r="N291" s="16"/>
      <c r="O291" s="16"/>
      <c r="P291" s="16"/>
      <c r="Q291" s="17" t="s">
        <v>3</v>
      </c>
      <c r="R291" s="16" t="str">
        <f>CONCATENATE(B291,Q291)</f>
        <v>D</v>
      </c>
      <c r="S291" s="16"/>
    </row>
    <row r="292" spans="1:19" x14ac:dyDescent="0.25">
      <c r="A292" s="9"/>
      <c r="B292" s="26"/>
      <c r="C292" s="23"/>
      <c r="D292" s="24"/>
      <c r="J292" s="15"/>
    </row>
    <row r="293" spans="1:19" x14ac:dyDescent="0.25">
      <c r="A293" s="9"/>
      <c r="B293" s="27"/>
      <c r="C293" s="19" t="str">
        <f>+CONCATENATE(K293,".- ",G293)</f>
        <v xml:space="preserve">49.- </v>
      </c>
      <c r="D293" s="20"/>
      <c r="E293" s="9"/>
      <c r="F293" s="9"/>
      <c r="G293" s="36" t="str">
        <f>IF(J294="FIN","",LOOKUP(I293,DATOS!A:A,DATOS!G:G))</f>
        <v/>
      </c>
      <c r="H293" s="36">
        <f>IF(J294="FIN",0,LOOKUP(I293,DATOS!A:A,DATOS!N:N))</f>
        <v>0</v>
      </c>
      <c r="I293" s="31">
        <f>+I287+1</f>
        <v>666</v>
      </c>
      <c r="J293" s="56" t="str">
        <f>IF(LOOKUP(I293,DATOS!A:A,DATOS!C:C)=0,J287,(LOOKUP(I293,DATOS!A:A,DATOS!C:C)))</f>
        <v>FIN</v>
      </c>
      <c r="K293" s="18">
        <f>+K287+1</f>
        <v>49</v>
      </c>
      <c r="L293" s="16" t="s">
        <v>31</v>
      </c>
      <c r="M293" s="16" t="s">
        <v>32</v>
      </c>
      <c r="N293" s="16" t="s">
        <v>37</v>
      </c>
      <c r="O293" s="16" t="s">
        <v>33</v>
      </c>
      <c r="P293" s="16" t="s">
        <v>34</v>
      </c>
      <c r="Q293" s="16" t="s">
        <v>35</v>
      </c>
      <c r="R293" s="16" t="str">
        <f>CONCATENATE("X",H293)</f>
        <v>X0</v>
      </c>
      <c r="S293" s="16" t="s">
        <v>36</v>
      </c>
    </row>
    <row r="294" spans="1:19" x14ac:dyDescent="0.25">
      <c r="A294" s="185">
        <f>IF($E$2="X",0,IF(K295&gt;2,H293,K295))</f>
        <v>0</v>
      </c>
      <c r="B294" s="25"/>
      <c r="C294" s="21" t="str">
        <f>+CONCATENATE(I294," ",G294)</f>
        <v xml:space="preserve">a) </v>
      </c>
      <c r="D294" s="22"/>
      <c r="G294" s="34" t="str">
        <f>IF(J294="FIN","",LOOKUP(I293,DATOS!A:A,DATOS!J:J))</f>
        <v/>
      </c>
      <c r="I294" s="31" t="s">
        <v>53</v>
      </c>
      <c r="J294" s="37" t="str">
        <f>IF(J288="FIN","FIN",IF(J293=J287,"","FIN"))</f>
        <v>FIN</v>
      </c>
      <c r="K294" s="16" t="s">
        <v>5</v>
      </c>
      <c r="L294" s="16">
        <f>IF(M294&gt;0,0,P294)</f>
        <v>0</v>
      </c>
      <c r="M294" s="16">
        <f>IF(P295&gt;0,1,0)</f>
        <v>0</v>
      </c>
      <c r="N294" s="16">
        <f>IF(M294=1,-1/COUNTA(Q294:Q297),0)</f>
        <v>0</v>
      </c>
      <c r="O294" s="16">
        <f>COUNTA(B294:B297)</f>
        <v>0</v>
      </c>
      <c r="P294" s="16">
        <f>COUNTIF(R294:R297,R293)</f>
        <v>0</v>
      </c>
      <c r="Q294" s="17" t="s">
        <v>0</v>
      </c>
      <c r="R294" s="16" t="str">
        <f>CONCATENATE(B294,Q294)</f>
        <v>A</v>
      </c>
      <c r="S294" s="16">
        <f>IF(P294&gt;0,P294+O294,O294*3)</f>
        <v>0</v>
      </c>
    </row>
    <row r="295" spans="1:19" x14ac:dyDescent="0.25">
      <c r="A295" s="185"/>
      <c r="B295" s="25"/>
      <c r="C295" s="21" t="str">
        <f>+CONCATENATE(I295," ",G295)</f>
        <v xml:space="preserve">b) </v>
      </c>
      <c r="D295" s="22"/>
      <c r="G295" s="34" t="str">
        <f>IF(J294="FIN","",LOOKUP(I293,DATOS!A:A,DATOS!K:K))</f>
        <v/>
      </c>
      <c r="I295" s="31" t="s">
        <v>52</v>
      </c>
      <c r="K295" s="16">
        <f>S294</f>
        <v>0</v>
      </c>
      <c r="L295" s="16"/>
      <c r="M295" s="16"/>
      <c r="N295" s="16"/>
      <c r="O295" s="16"/>
      <c r="P295" s="16">
        <f>O294-P294</f>
        <v>0</v>
      </c>
      <c r="Q295" s="17" t="s">
        <v>1</v>
      </c>
      <c r="R295" s="16" t="str">
        <f>CONCATENATE(B295,Q295)</f>
        <v>B</v>
      </c>
      <c r="S295" s="16"/>
    </row>
    <row r="296" spans="1:19" x14ac:dyDescent="0.25">
      <c r="A296" s="185"/>
      <c r="B296" s="25"/>
      <c r="C296" s="21" t="str">
        <f>+CONCATENATE(I296," ",G296)</f>
        <v xml:space="preserve">c) </v>
      </c>
      <c r="D296" s="22"/>
      <c r="G296" s="34" t="str">
        <f>IF(J294="FIN","",LOOKUP(I293,DATOS!A:A,DATOS!L:L))</f>
        <v/>
      </c>
      <c r="I296" s="31" t="s">
        <v>51</v>
      </c>
      <c r="K296" s="16"/>
      <c r="L296" s="16"/>
      <c r="M296" s="16"/>
      <c r="N296" s="16"/>
      <c r="O296" s="16"/>
      <c r="P296" s="16"/>
      <c r="Q296" s="17" t="s">
        <v>2</v>
      </c>
      <c r="R296" s="16" t="str">
        <f>CONCATENATE(B296,Q296)</f>
        <v>C</v>
      </c>
      <c r="S296" s="16"/>
    </row>
    <row r="297" spans="1:19" x14ac:dyDescent="0.25">
      <c r="A297" s="185"/>
      <c r="B297" s="25"/>
      <c r="C297" s="21" t="str">
        <f>+CONCATENATE(I297," ",G297)</f>
        <v xml:space="preserve">d) </v>
      </c>
      <c r="D297" s="22"/>
      <c r="G297" s="34" t="str">
        <f>IF(J294="FIN","",LOOKUP(I293,DATOS!A:A,DATOS!M:M))</f>
        <v/>
      </c>
      <c r="I297" s="31" t="s">
        <v>43</v>
      </c>
      <c r="K297" s="16"/>
      <c r="L297" s="16"/>
      <c r="M297" s="16"/>
      <c r="N297" s="16"/>
      <c r="O297" s="16"/>
      <c r="P297" s="16"/>
      <c r="Q297" s="17" t="s">
        <v>3</v>
      </c>
      <c r="R297" s="16" t="str">
        <f>CONCATENATE(B297,Q297)</f>
        <v>D</v>
      </c>
      <c r="S297" s="16"/>
    </row>
    <row r="298" spans="1:19" x14ac:dyDescent="0.25">
      <c r="A298" s="9"/>
      <c r="B298" s="26"/>
      <c r="C298" s="23"/>
      <c r="D298" s="24"/>
      <c r="J298" s="15"/>
    </row>
    <row r="299" spans="1:19" x14ac:dyDescent="0.25">
      <c r="A299" s="9"/>
      <c r="B299" s="27"/>
      <c r="C299" s="19" t="str">
        <f>+CONCATENATE(K299,".- ",G299)</f>
        <v xml:space="preserve">50.- </v>
      </c>
      <c r="D299" s="20"/>
      <c r="E299" s="9"/>
      <c r="F299" s="9"/>
      <c r="G299" s="36" t="str">
        <f>IF(J300="FIN","",LOOKUP(I299,DATOS!A:A,DATOS!G:G))</f>
        <v/>
      </c>
      <c r="H299" s="36">
        <f>IF(J300="FIN",0,LOOKUP(I299,DATOS!A:A,DATOS!N:N))</f>
        <v>0</v>
      </c>
      <c r="I299" s="31">
        <f>+I293+1</f>
        <v>667</v>
      </c>
      <c r="J299" s="56" t="str">
        <f>IF(LOOKUP(I299,DATOS!A:A,DATOS!C:C)=0,J293,(LOOKUP(I299,DATOS!A:A,DATOS!C:C)))</f>
        <v>FIN</v>
      </c>
      <c r="K299" s="18">
        <f>+K293+1</f>
        <v>50</v>
      </c>
      <c r="L299" s="16" t="s">
        <v>31</v>
      </c>
      <c r="M299" s="16" t="s">
        <v>32</v>
      </c>
      <c r="N299" s="16" t="s">
        <v>37</v>
      </c>
      <c r="O299" s="16" t="s">
        <v>33</v>
      </c>
      <c r="P299" s="16" t="s">
        <v>34</v>
      </c>
      <c r="Q299" s="16" t="s">
        <v>35</v>
      </c>
      <c r="R299" s="16" t="str">
        <f>CONCATENATE("X",H299)</f>
        <v>X0</v>
      </c>
      <c r="S299" s="16" t="s">
        <v>36</v>
      </c>
    </row>
    <row r="300" spans="1:19" x14ac:dyDescent="0.25">
      <c r="A300" s="185">
        <f>IF($E$2="X",0,IF(K301&gt;2,H299,K301))</f>
        <v>0</v>
      </c>
      <c r="B300" s="25"/>
      <c r="C300" s="21" t="str">
        <f>+CONCATENATE(I300," ",G300)</f>
        <v xml:space="preserve">a) </v>
      </c>
      <c r="D300" s="22"/>
      <c r="G300" s="34" t="str">
        <f>IF(J300="FIN","",LOOKUP(I299,DATOS!A:A,DATOS!J:J))</f>
        <v/>
      </c>
      <c r="I300" s="31" t="s">
        <v>53</v>
      </c>
      <c r="J300" s="37" t="str">
        <f>IF(J294="FIN","FIN",IF(J299=J293,"","FIN"))</f>
        <v>FIN</v>
      </c>
      <c r="K300" s="16" t="s">
        <v>5</v>
      </c>
      <c r="L300" s="16">
        <f>IF(M300&gt;0,0,P300)</f>
        <v>0</v>
      </c>
      <c r="M300" s="16">
        <f>IF(P301&gt;0,1,0)</f>
        <v>0</v>
      </c>
      <c r="N300" s="16">
        <f>IF(M300=1,-1/COUNTA(Q300:Q303),0)</f>
        <v>0</v>
      </c>
      <c r="O300" s="16">
        <f>COUNTA(B300:B303)</f>
        <v>0</v>
      </c>
      <c r="P300" s="16">
        <f>COUNTIF(R300:R303,R299)</f>
        <v>0</v>
      </c>
      <c r="Q300" s="17" t="s">
        <v>0</v>
      </c>
      <c r="R300" s="16" t="str">
        <f>CONCATENATE(B300,Q300)</f>
        <v>A</v>
      </c>
      <c r="S300" s="16">
        <f>IF(P300&gt;0,P300+O300,O300*3)</f>
        <v>0</v>
      </c>
    </row>
    <row r="301" spans="1:19" x14ac:dyDescent="0.25">
      <c r="A301" s="185"/>
      <c r="B301" s="25"/>
      <c r="C301" s="21" t="str">
        <f>+CONCATENATE(I301," ",G301)</f>
        <v xml:space="preserve">b) </v>
      </c>
      <c r="D301" s="22"/>
      <c r="G301" s="34" t="str">
        <f>IF(J300="FIN","",LOOKUP(I299,DATOS!A:A,DATOS!K:K))</f>
        <v/>
      </c>
      <c r="I301" s="31" t="s">
        <v>52</v>
      </c>
      <c r="K301" s="16">
        <f>S300</f>
        <v>0</v>
      </c>
      <c r="L301" s="16"/>
      <c r="M301" s="16"/>
      <c r="N301" s="16"/>
      <c r="O301" s="16"/>
      <c r="P301" s="16">
        <f>O300-P300</f>
        <v>0</v>
      </c>
      <c r="Q301" s="17" t="s">
        <v>1</v>
      </c>
      <c r="R301" s="16" t="str">
        <f>CONCATENATE(B301,Q301)</f>
        <v>B</v>
      </c>
      <c r="S301" s="16"/>
    </row>
    <row r="302" spans="1:19" x14ac:dyDescent="0.25">
      <c r="A302" s="185"/>
      <c r="B302" s="25"/>
      <c r="C302" s="21" t="str">
        <f>+CONCATENATE(I302," ",G302)</f>
        <v xml:space="preserve">c) </v>
      </c>
      <c r="D302" s="22"/>
      <c r="G302" s="34" t="str">
        <f>IF(J300="FIN","",LOOKUP(I299,DATOS!A:A,DATOS!L:L))</f>
        <v/>
      </c>
      <c r="I302" s="31" t="s">
        <v>51</v>
      </c>
      <c r="K302" s="16"/>
      <c r="L302" s="16"/>
      <c r="M302" s="16"/>
      <c r="N302" s="16"/>
      <c r="O302" s="16"/>
      <c r="P302" s="16"/>
      <c r="Q302" s="17" t="s">
        <v>2</v>
      </c>
      <c r="R302" s="16" t="str">
        <f>CONCATENATE(B302,Q302)</f>
        <v>C</v>
      </c>
      <c r="S302" s="16"/>
    </row>
    <row r="303" spans="1:19" x14ac:dyDescent="0.25">
      <c r="A303" s="185"/>
      <c r="B303" s="25"/>
      <c r="C303" s="21" t="str">
        <f>+CONCATENATE(I303," ",G303)</f>
        <v xml:space="preserve">d) </v>
      </c>
      <c r="D303" s="22"/>
      <c r="G303" s="34" t="str">
        <f>IF(J300="FIN","",LOOKUP(I299,DATOS!A:A,DATOS!M:M))</f>
        <v/>
      </c>
      <c r="I303" s="31" t="s">
        <v>43</v>
      </c>
      <c r="K303" s="16"/>
      <c r="L303" s="16"/>
      <c r="M303" s="16"/>
      <c r="N303" s="16"/>
      <c r="O303" s="16"/>
      <c r="P303" s="16"/>
      <c r="Q303" s="17" t="s">
        <v>3</v>
      </c>
      <c r="R303" s="16" t="str">
        <f>CONCATENATE(B303,Q303)</f>
        <v>D</v>
      </c>
      <c r="S303" s="16"/>
    </row>
    <row r="304" spans="1:19" x14ac:dyDescent="0.25">
      <c r="A304" s="9"/>
      <c r="B304" s="26"/>
      <c r="C304" s="23"/>
      <c r="D304" s="24"/>
      <c r="J304" s="15"/>
    </row>
    <row r="305" spans="1:19" x14ac:dyDescent="0.25">
      <c r="A305" s="9"/>
      <c r="B305" s="27"/>
      <c r="C305" s="19" t="str">
        <f>+CONCATENATE(K305,".- ",G305)</f>
        <v xml:space="preserve">51.- </v>
      </c>
      <c r="D305" s="20"/>
      <c r="E305" s="9"/>
      <c r="F305" s="9"/>
      <c r="G305" s="36" t="str">
        <f>IF(J306="FIN","",LOOKUP(I305,DATOS!A:A,DATOS!G:G))</f>
        <v/>
      </c>
      <c r="H305" s="36">
        <f>IF(J306="FIN",0,LOOKUP(I305,DATOS!A:A,DATOS!N:N))</f>
        <v>0</v>
      </c>
      <c r="I305" s="31">
        <f>+I299+1</f>
        <v>668</v>
      </c>
      <c r="J305" s="56" t="str">
        <f>IF(LOOKUP(I305,DATOS!A:A,DATOS!C:C)=0,J299,(LOOKUP(I305,DATOS!A:A,DATOS!C:C)))</f>
        <v>FIN</v>
      </c>
      <c r="K305" s="18">
        <f>+K299+1</f>
        <v>51</v>
      </c>
      <c r="L305" s="16" t="s">
        <v>31</v>
      </c>
      <c r="M305" s="16" t="s">
        <v>32</v>
      </c>
      <c r="N305" s="16" t="s">
        <v>37</v>
      </c>
      <c r="O305" s="16" t="s">
        <v>33</v>
      </c>
      <c r="P305" s="16" t="s">
        <v>34</v>
      </c>
      <c r="Q305" s="16" t="s">
        <v>35</v>
      </c>
      <c r="R305" s="16" t="str">
        <f>CONCATENATE("X",H305)</f>
        <v>X0</v>
      </c>
      <c r="S305" s="16" t="s">
        <v>36</v>
      </c>
    </row>
    <row r="306" spans="1:19" x14ac:dyDescent="0.25">
      <c r="A306" s="185">
        <f>IF($E$2="X",0,IF(K307&gt;2,H305,K307))</f>
        <v>0</v>
      </c>
      <c r="B306" s="25"/>
      <c r="C306" s="21" t="str">
        <f>+CONCATENATE(I306," ",G306)</f>
        <v xml:space="preserve">a) </v>
      </c>
      <c r="D306" s="22"/>
      <c r="G306" s="34" t="str">
        <f>IF(J306="FIN","",LOOKUP(I305,DATOS!A:A,DATOS!J:J))</f>
        <v/>
      </c>
      <c r="I306" s="31" t="s">
        <v>53</v>
      </c>
      <c r="J306" s="37" t="str">
        <f>IF(J300="FIN","FIN",IF(J305=J299,"","FIN"))</f>
        <v>FIN</v>
      </c>
      <c r="K306" s="16" t="s">
        <v>5</v>
      </c>
      <c r="L306" s="16">
        <f>IF(M306&gt;0,0,P306)</f>
        <v>0</v>
      </c>
      <c r="M306" s="16">
        <f>IF(P307&gt;0,1,0)</f>
        <v>0</v>
      </c>
      <c r="N306" s="16">
        <f>IF(M306=1,-1/COUNTA(Q306:Q309),0)</f>
        <v>0</v>
      </c>
      <c r="O306" s="16">
        <f>COUNTA(B306:B309)</f>
        <v>0</v>
      </c>
      <c r="P306" s="16">
        <f>COUNTIF(R306:R309,R305)</f>
        <v>0</v>
      </c>
      <c r="Q306" s="17" t="s">
        <v>0</v>
      </c>
      <c r="R306" s="16" t="str">
        <f>CONCATENATE(B306,Q306)</f>
        <v>A</v>
      </c>
      <c r="S306" s="16">
        <f>IF(P306&gt;0,P306+O306,O306*3)</f>
        <v>0</v>
      </c>
    </row>
    <row r="307" spans="1:19" x14ac:dyDescent="0.25">
      <c r="A307" s="185"/>
      <c r="B307" s="25"/>
      <c r="C307" s="21" t="str">
        <f>+CONCATENATE(I307," ",G307)</f>
        <v xml:space="preserve">b) </v>
      </c>
      <c r="D307" s="22"/>
      <c r="G307" s="34" t="str">
        <f>IF(J306="FIN","",LOOKUP(I305,DATOS!A:A,DATOS!K:K))</f>
        <v/>
      </c>
      <c r="I307" s="31" t="s">
        <v>52</v>
      </c>
      <c r="K307" s="16">
        <f>S306</f>
        <v>0</v>
      </c>
      <c r="L307" s="16"/>
      <c r="M307" s="16"/>
      <c r="N307" s="16"/>
      <c r="O307" s="16"/>
      <c r="P307" s="16">
        <f>O306-P306</f>
        <v>0</v>
      </c>
      <c r="Q307" s="17" t="s">
        <v>1</v>
      </c>
      <c r="R307" s="16" t="str">
        <f>CONCATENATE(B307,Q307)</f>
        <v>B</v>
      </c>
      <c r="S307" s="16"/>
    </row>
    <row r="308" spans="1:19" x14ac:dyDescent="0.25">
      <c r="A308" s="185"/>
      <c r="B308" s="25"/>
      <c r="C308" s="21" t="str">
        <f>+CONCATENATE(I308," ",G308)</f>
        <v xml:space="preserve">c) </v>
      </c>
      <c r="D308" s="22"/>
      <c r="G308" s="34" t="str">
        <f>IF(J306="FIN","",LOOKUP(I305,DATOS!A:A,DATOS!L:L))</f>
        <v/>
      </c>
      <c r="I308" s="31" t="s">
        <v>51</v>
      </c>
      <c r="K308" s="16"/>
      <c r="L308" s="16"/>
      <c r="M308" s="16"/>
      <c r="N308" s="16"/>
      <c r="O308" s="16"/>
      <c r="P308" s="16"/>
      <c r="Q308" s="17" t="s">
        <v>2</v>
      </c>
      <c r="R308" s="16" t="str">
        <f>CONCATENATE(B308,Q308)</f>
        <v>C</v>
      </c>
      <c r="S308" s="16"/>
    </row>
    <row r="309" spans="1:19" x14ac:dyDescent="0.25">
      <c r="A309" s="185"/>
      <c r="B309" s="25"/>
      <c r="C309" s="21" t="str">
        <f>+CONCATENATE(I309," ",G309)</f>
        <v xml:space="preserve">d) </v>
      </c>
      <c r="D309" s="22"/>
      <c r="G309" s="34" t="str">
        <f>IF(J306="FIN","",LOOKUP(I305,DATOS!A:A,DATOS!M:M))</f>
        <v/>
      </c>
      <c r="I309" s="31" t="s">
        <v>43</v>
      </c>
      <c r="K309" s="16"/>
      <c r="L309" s="16"/>
      <c r="M309" s="16"/>
      <c r="N309" s="16"/>
      <c r="O309" s="16"/>
      <c r="P309" s="16"/>
      <c r="Q309" s="17" t="s">
        <v>3</v>
      </c>
      <c r="R309" s="16" t="str">
        <f>CONCATENATE(B309,Q309)</f>
        <v>D</v>
      </c>
      <c r="S309" s="16"/>
    </row>
    <row r="310" spans="1:19" x14ac:dyDescent="0.25">
      <c r="A310" s="9"/>
      <c r="B310" s="26"/>
      <c r="C310" s="23"/>
      <c r="D310" s="24"/>
      <c r="J310" s="15"/>
    </row>
    <row r="311" spans="1:19" x14ac:dyDescent="0.25">
      <c r="A311" s="9"/>
      <c r="B311" s="27"/>
      <c r="C311" s="19" t="str">
        <f>+CONCATENATE(K311,".- ",G311)</f>
        <v xml:space="preserve">52.- </v>
      </c>
      <c r="D311" s="20"/>
      <c r="E311" s="9"/>
      <c r="F311" s="9"/>
      <c r="G311" s="36" t="str">
        <f>IF(J312="FIN","",LOOKUP(I311,DATOS!A:A,DATOS!G:G))</f>
        <v/>
      </c>
      <c r="H311" s="36">
        <f>IF(J312="FIN",0,LOOKUP(I311,DATOS!A:A,DATOS!N:N))</f>
        <v>0</v>
      </c>
      <c r="I311" s="31">
        <f>+I305+1</f>
        <v>669</v>
      </c>
      <c r="J311" s="56" t="str">
        <f>IF(LOOKUP(I311,DATOS!A:A,DATOS!C:C)=0,J305,(LOOKUP(I311,DATOS!A:A,DATOS!C:C)))</f>
        <v>FIN</v>
      </c>
      <c r="K311" s="18">
        <f>+K305+1</f>
        <v>52</v>
      </c>
      <c r="L311" s="16" t="s">
        <v>31</v>
      </c>
      <c r="M311" s="16" t="s">
        <v>32</v>
      </c>
      <c r="N311" s="16" t="s">
        <v>37</v>
      </c>
      <c r="O311" s="16" t="s">
        <v>33</v>
      </c>
      <c r="P311" s="16" t="s">
        <v>34</v>
      </c>
      <c r="Q311" s="16" t="s">
        <v>35</v>
      </c>
      <c r="R311" s="16" t="str">
        <f>CONCATENATE("X",H311)</f>
        <v>X0</v>
      </c>
      <c r="S311" s="16" t="s">
        <v>36</v>
      </c>
    </row>
    <row r="312" spans="1:19" x14ac:dyDescent="0.25">
      <c r="A312" s="185">
        <f>IF($E$2="X",0,IF(K313&gt;2,H311,K313))</f>
        <v>0</v>
      </c>
      <c r="B312" s="25"/>
      <c r="C312" s="21" t="str">
        <f>+CONCATENATE(I312," ",G312)</f>
        <v xml:space="preserve">a) </v>
      </c>
      <c r="D312" s="22"/>
      <c r="G312" s="34" t="str">
        <f>IF(J312="FIN","",LOOKUP(I311,DATOS!A:A,DATOS!J:J))</f>
        <v/>
      </c>
      <c r="I312" s="31" t="s">
        <v>53</v>
      </c>
      <c r="J312" s="37" t="str">
        <f>IF(J306="FIN","FIN",IF(J311=J305,"","FIN"))</f>
        <v>FIN</v>
      </c>
      <c r="K312" s="16" t="s">
        <v>5</v>
      </c>
      <c r="L312" s="16">
        <f>IF(M312&gt;0,0,P312)</f>
        <v>0</v>
      </c>
      <c r="M312" s="16">
        <f>IF(P313&gt;0,1,0)</f>
        <v>0</v>
      </c>
      <c r="N312" s="16">
        <f>IF(M312=1,-1/COUNTA(Q312:Q315),0)</f>
        <v>0</v>
      </c>
      <c r="O312" s="16">
        <f>COUNTA(B312:B315)</f>
        <v>0</v>
      </c>
      <c r="P312" s="16">
        <f>COUNTIF(R312:R315,R311)</f>
        <v>0</v>
      </c>
      <c r="Q312" s="17" t="s">
        <v>0</v>
      </c>
      <c r="R312" s="16" t="str">
        <f>CONCATENATE(B312,Q312)</f>
        <v>A</v>
      </c>
      <c r="S312" s="16">
        <f>IF(P312&gt;0,P312+O312,O312*3)</f>
        <v>0</v>
      </c>
    </row>
    <row r="313" spans="1:19" x14ac:dyDescent="0.25">
      <c r="A313" s="185"/>
      <c r="B313" s="25"/>
      <c r="C313" s="21" t="str">
        <f>+CONCATENATE(I313," ",G313)</f>
        <v xml:space="preserve">b) </v>
      </c>
      <c r="D313" s="22"/>
      <c r="G313" s="34" t="str">
        <f>IF(J312="FIN","",LOOKUP(I311,DATOS!A:A,DATOS!K:K))</f>
        <v/>
      </c>
      <c r="I313" s="31" t="s">
        <v>52</v>
      </c>
      <c r="K313" s="16">
        <f>S312</f>
        <v>0</v>
      </c>
      <c r="L313" s="16"/>
      <c r="M313" s="16"/>
      <c r="N313" s="16"/>
      <c r="O313" s="16"/>
      <c r="P313" s="16">
        <f>O312-P312</f>
        <v>0</v>
      </c>
      <c r="Q313" s="17" t="s">
        <v>1</v>
      </c>
      <c r="R313" s="16" t="str">
        <f>CONCATENATE(B313,Q313)</f>
        <v>B</v>
      </c>
      <c r="S313" s="16"/>
    </row>
    <row r="314" spans="1:19" x14ac:dyDescent="0.25">
      <c r="A314" s="185"/>
      <c r="B314" s="25"/>
      <c r="C314" s="21" t="str">
        <f>+CONCATENATE(I314," ",G314)</f>
        <v xml:space="preserve">c) </v>
      </c>
      <c r="D314" s="22"/>
      <c r="G314" s="34" t="str">
        <f>IF(J312="FIN","",LOOKUP(I311,DATOS!A:A,DATOS!L:L))</f>
        <v/>
      </c>
      <c r="I314" s="31" t="s">
        <v>51</v>
      </c>
      <c r="K314" s="16"/>
      <c r="L314" s="16"/>
      <c r="M314" s="16"/>
      <c r="N314" s="16"/>
      <c r="O314" s="16"/>
      <c r="P314" s="16"/>
      <c r="Q314" s="17" t="s">
        <v>2</v>
      </c>
      <c r="R314" s="16" t="str">
        <f>CONCATENATE(B314,Q314)</f>
        <v>C</v>
      </c>
      <c r="S314" s="16"/>
    </row>
    <row r="315" spans="1:19" x14ac:dyDescent="0.25">
      <c r="A315" s="185"/>
      <c r="B315" s="25"/>
      <c r="C315" s="21" t="str">
        <f>+CONCATENATE(I315," ",G315)</f>
        <v xml:space="preserve">d) </v>
      </c>
      <c r="D315" s="22"/>
      <c r="G315" s="34" t="str">
        <f>IF(J312="FIN","",LOOKUP(I311,DATOS!A:A,DATOS!M:M))</f>
        <v/>
      </c>
      <c r="I315" s="31" t="s">
        <v>43</v>
      </c>
      <c r="K315" s="16"/>
      <c r="L315" s="16"/>
      <c r="M315" s="16"/>
      <c r="N315" s="16"/>
      <c r="O315" s="16"/>
      <c r="P315" s="16"/>
      <c r="Q315" s="17" t="s">
        <v>3</v>
      </c>
      <c r="R315" s="16" t="str">
        <f>CONCATENATE(B315,Q315)</f>
        <v>D</v>
      </c>
      <c r="S315" s="16"/>
    </row>
    <row r="316" spans="1:19" x14ac:dyDescent="0.25">
      <c r="A316" s="9"/>
      <c r="B316" s="26"/>
      <c r="C316" s="23"/>
      <c r="D316" s="24"/>
      <c r="J316" s="15"/>
    </row>
    <row r="317" spans="1:19" x14ac:dyDescent="0.25">
      <c r="A317" s="9"/>
      <c r="B317" s="27"/>
      <c r="C317" s="19" t="str">
        <f>+CONCATENATE(K317,".- ",G317)</f>
        <v xml:space="preserve">53.- </v>
      </c>
      <c r="D317" s="20"/>
      <c r="E317" s="9"/>
      <c r="F317" s="9"/>
      <c r="G317" s="36" t="str">
        <f>IF(J318="FIN","",LOOKUP(I317,DATOS!A:A,DATOS!G:G))</f>
        <v/>
      </c>
      <c r="H317" s="36">
        <f>IF(J318="FIN",0,LOOKUP(I317,DATOS!A:A,DATOS!N:N))</f>
        <v>0</v>
      </c>
      <c r="I317" s="31">
        <f>+I311+1</f>
        <v>670</v>
      </c>
      <c r="J317" s="56" t="str">
        <f>IF(LOOKUP(I317,DATOS!A:A,DATOS!C:C)=0,J311,(LOOKUP(I317,DATOS!A:A,DATOS!C:C)))</f>
        <v>FIN</v>
      </c>
      <c r="K317" s="18">
        <f>+K311+1</f>
        <v>53</v>
      </c>
      <c r="L317" s="16" t="s">
        <v>31</v>
      </c>
      <c r="M317" s="16" t="s">
        <v>32</v>
      </c>
      <c r="N317" s="16" t="s">
        <v>37</v>
      </c>
      <c r="O317" s="16" t="s">
        <v>33</v>
      </c>
      <c r="P317" s="16" t="s">
        <v>34</v>
      </c>
      <c r="Q317" s="16" t="s">
        <v>35</v>
      </c>
      <c r="R317" s="16" t="str">
        <f>CONCATENATE("X",H317)</f>
        <v>X0</v>
      </c>
      <c r="S317" s="16" t="s">
        <v>36</v>
      </c>
    </row>
    <row r="318" spans="1:19" x14ac:dyDescent="0.25">
      <c r="A318" s="185">
        <f>IF($E$2="X",0,IF(K319&gt;2,H317,K319))</f>
        <v>0</v>
      </c>
      <c r="B318" s="25"/>
      <c r="C318" s="21" t="str">
        <f>+CONCATENATE(I318," ",G318)</f>
        <v xml:space="preserve">a) </v>
      </c>
      <c r="D318" s="22"/>
      <c r="G318" s="34" t="str">
        <f>IF(J318="FIN","",LOOKUP(I317,DATOS!A:A,DATOS!J:J))</f>
        <v/>
      </c>
      <c r="I318" s="31" t="s">
        <v>53</v>
      </c>
      <c r="J318" s="37" t="str">
        <f>IF(J312="FIN","FIN",IF(J317=J311,"","FIN"))</f>
        <v>FIN</v>
      </c>
      <c r="K318" s="16" t="s">
        <v>5</v>
      </c>
      <c r="L318" s="16">
        <f>IF(M318&gt;0,0,P318)</f>
        <v>0</v>
      </c>
      <c r="M318" s="16">
        <f>IF(P319&gt;0,1,0)</f>
        <v>0</v>
      </c>
      <c r="N318" s="16">
        <f>IF(M318=1,-1/COUNTA(Q318:Q321),0)</f>
        <v>0</v>
      </c>
      <c r="O318" s="16">
        <f>COUNTA(B318:B321)</f>
        <v>0</v>
      </c>
      <c r="P318" s="16">
        <f>COUNTIF(R318:R321,R317)</f>
        <v>0</v>
      </c>
      <c r="Q318" s="17" t="s">
        <v>0</v>
      </c>
      <c r="R318" s="16" t="str">
        <f>CONCATENATE(B318,Q318)</f>
        <v>A</v>
      </c>
      <c r="S318" s="16">
        <f>IF(P318&gt;0,P318+O318,O318*3)</f>
        <v>0</v>
      </c>
    </row>
    <row r="319" spans="1:19" x14ac:dyDescent="0.25">
      <c r="A319" s="185"/>
      <c r="B319" s="25"/>
      <c r="C319" s="21" t="str">
        <f>+CONCATENATE(I319," ",G319)</f>
        <v xml:space="preserve">b) </v>
      </c>
      <c r="D319" s="22"/>
      <c r="G319" s="34" t="str">
        <f>IF(J318="FIN","",LOOKUP(I317,DATOS!A:A,DATOS!K:K))</f>
        <v/>
      </c>
      <c r="I319" s="31" t="s">
        <v>52</v>
      </c>
      <c r="K319" s="16">
        <f>S318</f>
        <v>0</v>
      </c>
      <c r="L319" s="16"/>
      <c r="M319" s="16"/>
      <c r="N319" s="16"/>
      <c r="O319" s="16"/>
      <c r="P319" s="16">
        <f>O318-P318</f>
        <v>0</v>
      </c>
      <c r="Q319" s="17" t="s">
        <v>1</v>
      </c>
      <c r="R319" s="16" t="str">
        <f>CONCATENATE(B319,Q319)</f>
        <v>B</v>
      </c>
      <c r="S319" s="16"/>
    </row>
    <row r="320" spans="1:19" x14ac:dyDescent="0.25">
      <c r="A320" s="185"/>
      <c r="B320" s="25"/>
      <c r="C320" s="21" t="str">
        <f>+CONCATENATE(I320," ",G320)</f>
        <v xml:space="preserve">c) </v>
      </c>
      <c r="D320" s="22"/>
      <c r="G320" s="34" t="str">
        <f>IF(J318="FIN","",LOOKUP(I317,DATOS!A:A,DATOS!L:L))</f>
        <v/>
      </c>
      <c r="I320" s="31" t="s">
        <v>51</v>
      </c>
      <c r="K320" s="16"/>
      <c r="L320" s="16"/>
      <c r="M320" s="16"/>
      <c r="N320" s="16"/>
      <c r="O320" s="16"/>
      <c r="P320" s="16"/>
      <c r="Q320" s="17" t="s">
        <v>2</v>
      </c>
      <c r="R320" s="16" t="str">
        <f>CONCATENATE(B320,Q320)</f>
        <v>C</v>
      </c>
      <c r="S320" s="16"/>
    </row>
    <row r="321" spans="1:19" x14ac:dyDescent="0.25">
      <c r="A321" s="185"/>
      <c r="B321" s="25"/>
      <c r="C321" s="21" t="str">
        <f>+CONCATENATE(I321," ",G321)</f>
        <v xml:space="preserve">d) </v>
      </c>
      <c r="D321" s="22"/>
      <c r="G321" s="34" t="str">
        <f>IF(J318="FIN","",LOOKUP(I317,DATOS!A:A,DATOS!M:M))</f>
        <v/>
      </c>
      <c r="I321" s="31" t="s">
        <v>43</v>
      </c>
      <c r="K321" s="16"/>
      <c r="L321" s="16"/>
      <c r="M321" s="16"/>
      <c r="N321" s="16"/>
      <c r="O321" s="16"/>
      <c r="P321" s="16"/>
      <c r="Q321" s="17" t="s">
        <v>3</v>
      </c>
      <c r="R321" s="16" t="str">
        <f>CONCATENATE(B321,Q321)</f>
        <v>D</v>
      </c>
      <c r="S321" s="16"/>
    </row>
    <row r="322" spans="1:19" x14ac:dyDescent="0.25">
      <c r="A322" s="9"/>
      <c r="B322" s="26"/>
      <c r="C322" s="23"/>
      <c r="D322" s="24"/>
      <c r="J322" s="15"/>
    </row>
    <row r="323" spans="1:19" x14ac:dyDescent="0.25">
      <c r="A323" s="9"/>
      <c r="B323" s="27"/>
      <c r="C323" s="19" t="str">
        <f>+CONCATENATE(K323,".- ",G323)</f>
        <v xml:space="preserve">54.- </v>
      </c>
      <c r="D323" s="20"/>
      <c r="E323" s="9"/>
      <c r="F323" s="9"/>
      <c r="G323" s="36" t="str">
        <f>IF(J324="FIN","",LOOKUP(I323,DATOS!A:A,DATOS!G:G))</f>
        <v/>
      </c>
      <c r="H323" s="36">
        <f>IF(J324="FIN",0,LOOKUP(I323,DATOS!A:A,DATOS!N:N))</f>
        <v>0</v>
      </c>
      <c r="I323" s="31">
        <f>+I317+1</f>
        <v>671</v>
      </c>
      <c r="J323" s="56" t="str">
        <f>IF(LOOKUP(I323,DATOS!A:A,DATOS!C:C)=0,J317,(LOOKUP(I323,DATOS!A:A,DATOS!C:C)))</f>
        <v>FIN</v>
      </c>
      <c r="K323" s="18">
        <f>+K317+1</f>
        <v>54</v>
      </c>
      <c r="L323" s="16" t="s">
        <v>31</v>
      </c>
      <c r="M323" s="16" t="s">
        <v>32</v>
      </c>
      <c r="N323" s="16" t="s">
        <v>37</v>
      </c>
      <c r="O323" s="16" t="s">
        <v>33</v>
      </c>
      <c r="P323" s="16" t="s">
        <v>34</v>
      </c>
      <c r="Q323" s="16" t="s">
        <v>35</v>
      </c>
      <c r="R323" s="16" t="str">
        <f>CONCATENATE("X",H323)</f>
        <v>X0</v>
      </c>
      <c r="S323" s="16" t="s">
        <v>36</v>
      </c>
    </row>
    <row r="324" spans="1:19" x14ac:dyDescent="0.25">
      <c r="A324" s="185">
        <f>IF($E$2="X",0,IF(K325&gt;2,H323,K325))</f>
        <v>0</v>
      </c>
      <c r="B324" s="25"/>
      <c r="C324" s="21" t="str">
        <f>+CONCATENATE(I324," ",G324)</f>
        <v xml:space="preserve">a) </v>
      </c>
      <c r="D324" s="22"/>
      <c r="G324" s="34" t="str">
        <f>IF(J324="FIN","",LOOKUP(I323,DATOS!A:A,DATOS!J:J))</f>
        <v/>
      </c>
      <c r="I324" s="31" t="s">
        <v>53</v>
      </c>
      <c r="J324" s="37" t="str">
        <f>IF(J318="FIN","FIN",IF(J323=J317,"","FIN"))</f>
        <v>FIN</v>
      </c>
      <c r="K324" s="16" t="s">
        <v>5</v>
      </c>
      <c r="L324" s="16">
        <f>IF(M324&gt;0,0,P324)</f>
        <v>0</v>
      </c>
      <c r="M324" s="16">
        <f>IF(P325&gt;0,1,0)</f>
        <v>0</v>
      </c>
      <c r="N324" s="16">
        <f>IF(M324=1,-1/COUNTA(Q324:Q327),0)</f>
        <v>0</v>
      </c>
      <c r="O324" s="16">
        <f>COUNTA(B324:B327)</f>
        <v>0</v>
      </c>
      <c r="P324" s="16">
        <f>COUNTIF(R324:R327,R323)</f>
        <v>0</v>
      </c>
      <c r="Q324" s="17" t="s">
        <v>0</v>
      </c>
      <c r="R324" s="16" t="str">
        <f>CONCATENATE(B324,Q324)</f>
        <v>A</v>
      </c>
      <c r="S324" s="16">
        <f>IF(P324&gt;0,P324+O324,O324*3)</f>
        <v>0</v>
      </c>
    </row>
    <row r="325" spans="1:19" x14ac:dyDescent="0.25">
      <c r="A325" s="185"/>
      <c r="B325" s="25"/>
      <c r="C325" s="21" t="str">
        <f>+CONCATENATE(I325," ",G325)</f>
        <v xml:space="preserve">b) </v>
      </c>
      <c r="D325" s="22"/>
      <c r="G325" s="34" t="str">
        <f>IF(J324="FIN","",LOOKUP(I323,DATOS!A:A,DATOS!K:K))</f>
        <v/>
      </c>
      <c r="I325" s="31" t="s">
        <v>52</v>
      </c>
      <c r="K325" s="16">
        <f>S324</f>
        <v>0</v>
      </c>
      <c r="L325" s="16"/>
      <c r="M325" s="16"/>
      <c r="N325" s="16"/>
      <c r="O325" s="16"/>
      <c r="P325" s="16">
        <f>O324-P324</f>
        <v>0</v>
      </c>
      <c r="Q325" s="17" t="s">
        <v>1</v>
      </c>
      <c r="R325" s="16" t="str">
        <f>CONCATENATE(B325,Q325)</f>
        <v>B</v>
      </c>
      <c r="S325" s="16"/>
    </row>
    <row r="326" spans="1:19" x14ac:dyDescent="0.25">
      <c r="A326" s="185"/>
      <c r="B326" s="25"/>
      <c r="C326" s="21" t="str">
        <f>+CONCATENATE(I326," ",G326)</f>
        <v xml:space="preserve">c) </v>
      </c>
      <c r="D326" s="22"/>
      <c r="G326" s="34" t="str">
        <f>IF(J324="FIN","",LOOKUP(I323,DATOS!A:A,DATOS!L:L))</f>
        <v/>
      </c>
      <c r="I326" s="31" t="s">
        <v>51</v>
      </c>
      <c r="K326" s="16"/>
      <c r="L326" s="16"/>
      <c r="M326" s="16"/>
      <c r="N326" s="16"/>
      <c r="O326" s="16"/>
      <c r="P326" s="16"/>
      <c r="Q326" s="17" t="s">
        <v>2</v>
      </c>
      <c r="R326" s="16" t="str">
        <f>CONCATENATE(B326,Q326)</f>
        <v>C</v>
      </c>
      <c r="S326" s="16"/>
    </row>
    <row r="327" spans="1:19" x14ac:dyDescent="0.25">
      <c r="A327" s="185"/>
      <c r="B327" s="25"/>
      <c r="C327" s="21" t="str">
        <f>+CONCATENATE(I327," ",G327)</f>
        <v xml:space="preserve">d) </v>
      </c>
      <c r="D327" s="22"/>
      <c r="G327" s="34" t="str">
        <f>IF(J324="FIN","",LOOKUP(I323,DATOS!A:A,DATOS!M:M))</f>
        <v/>
      </c>
      <c r="I327" s="31" t="s">
        <v>43</v>
      </c>
      <c r="K327" s="16"/>
      <c r="L327" s="16"/>
      <c r="M327" s="16"/>
      <c r="N327" s="16"/>
      <c r="O327" s="16"/>
      <c r="P327" s="16"/>
      <c r="Q327" s="17" t="s">
        <v>3</v>
      </c>
      <c r="R327" s="16" t="str">
        <f>CONCATENATE(B327,Q327)</f>
        <v>D</v>
      </c>
      <c r="S327" s="16"/>
    </row>
    <row r="328" spans="1:19" x14ac:dyDescent="0.25">
      <c r="A328" s="9"/>
      <c r="B328" s="26"/>
      <c r="C328" s="23"/>
      <c r="D328" s="24"/>
      <c r="J328" s="15"/>
    </row>
    <row r="329" spans="1:19" x14ac:dyDescent="0.25">
      <c r="A329" s="9"/>
      <c r="B329" s="27"/>
      <c r="C329" s="19" t="str">
        <f>+CONCATENATE(K329,".- ",G329)</f>
        <v xml:space="preserve">55.- </v>
      </c>
      <c r="D329" s="20"/>
      <c r="E329" s="9"/>
      <c r="F329" s="9"/>
      <c r="G329" s="36" t="str">
        <f>IF(J330="FIN","",LOOKUP(I329,DATOS!A:A,DATOS!G:G))</f>
        <v/>
      </c>
      <c r="H329" s="36">
        <f>IF(J330="FIN",0,LOOKUP(I329,DATOS!A:A,DATOS!N:N))</f>
        <v>0</v>
      </c>
      <c r="I329" s="31">
        <f>+I323+1</f>
        <v>672</v>
      </c>
      <c r="J329" s="56" t="str">
        <f>IF(LOOKUP(I329,DATOS!A:A,DATOS!C:C)=0,J323,(LOOKUP(I329,DATOS!A:A,DATOS!C:C)))</f>
        <v>FIN</v>
      </c>
      <c r="K329" s="18">
        <f>+K323+1</f>
        <v>55</v>
      </c>
      <c r="L329" s="16" t="s">
        <v>31</v>
      </c>
      <c r="M329" s="16" t="s">
        <v>32</v>
      </c>
      <c r="N329" s="16" t="s">
        <v>37</v>
      </c>
      <c r="O329" s="16" t="s">
        <v>33</v>
      </c>
      <c r="P329" s="16" t="s">
        <v>34</v>
      </c>
      <c r="Q329" s="16" t="s">
        <v>35</v>
      </c>
      <c r="R329" s="16" t="str">
        <f>CONCATENATE("X",H329)</f>
        <v>X0</v>
      </c>
      <c r="S329" s="16" t="s">
        <v>36</v>
      </c>
    </row>
    <row r="330" spans="1:19" x14ac:dyDescent="0.25">
      <c r="A330" s="185">
        <f>IF($E$2="X",0,IF(K331&gt;2,H329,K331))</f>
        <v>0</v>
      </c>
      <c r="B330" s="25"/>
      <c r="C330" s="21" t="str">
        <f>+CONCATENATE(I330," ",G330)</f>
        <v xml:space="preserve">a) </v>
      </c>
      <c r="D330" s="22"/>
      <c r="G330" s="34" t="str">
        <f>IF(J330="FIN","",LOOKUP(I329,DATOS!A:A,DATOS!J:J))</f>
        <v/>
      </c>
      <c r="I330" s="31" t="s">
        <v>53</v>
      </c>
      <c r="J330" s="37" t="str">
        <f>IF(J324="FIN","FIN",IF(J329=J323,"","FIN"))</f>
        <v>FIN</v>
      </c>
      <c r="K330" s="16" t="s">
        <v>5</v>
      </c>
      <c r="L330" s="16">
        <f>IF(M330&gt;0,0,P330)</f>
        <v>0</v>
      </c>
      <c r="M330" s="16">
        <f>IF(P331&gt;0,1,0)</f>
        <v>0</v>
      </c>
      <c r="N330" s="16">
        <f>IF(M330=1,-1/COUNTA(Q330:Q333),0)</f>
        <v>0</v>
      </c>
      <c r="O330" s="16">
        <f>COUNTA(B330:B333)</f>
        <v>0</v>
      </c>
      <c r="P330" s="16">
        <f>COUNTIF(R330:R333,R329)</f>
        <v>0</v>
      </c>
      <c r="Q330" s="17" t="s">
        <v>0</v>
      </c>
      <c r="R330" s="16" t="str">
        <f>CONCATENATE(B330,Q330)</f>
        <v>A</v>
      </c>
      <c r="S330" s="16">
        <f>IF(P330&gt;0,P330+O330,O330*3)</f>
        <v>0</v>
      </c>
    </row>
    <row r="331" spans="1:19" x14ac:dyDescent="0.25">
      <c r="A331" s="185"/>
      <c r="B331" s="25"/>
      <c r="C331" s="21" t="str">
        <f>+CONCATENATE(I331," ",G331)</f>
        <v xml:space="preserve">b) </v>
      </c>
      <c r="D331" s="22"/>
      <c r="G331" s="34" t="str">
        <f>IF(J330="FIN","",LOOKUP(I329,DATOS!A:A,DATOS!K:K))</f>
        <v/>
      </c>
      <c r="I331" s="31" t="s">
        <v>52</v>
      </c>
      <c r="K331" s="16">
        <f>S330</f>
        <v>0</v>
      </c>
      <c r="L331" s="16"/>
      <c r="M331" s="16"/>
      <c r="N331" s="16"/>
      <c r="O331" s="16"/>
      <c r="P331" s="16">
        <f>O330-P330</f>
        <v>0</v>
      </c>
      <c r="Q331" s="17" t="s">
        <v>1</v>
      </c>
      <c r="R331" s="16" t="str">
        <f>CONCATENATE(B331,Q331)</f>
        <v>B</v>
      </c>
      <c r="S331" s="16"/>
    </row>
    <row r="332" spans="1:19" x14ac:dyDescent="0.25">
      <c r="A332" s="185"/>
      <c r="B332" s="25"/>
      <c r="C332" s="21" t="str">
        <f>+CONCATENATE(I332," ",G332)</f>
        <v xml:space="preserve">c) </v>
      </c>
      <c r="D332" s="22"/>
      <c r="G332" s="34" t="str">
        <f>IF(J330="FIN","",LOOKUP(I329,DATOS!A:A,DATOS!L:L))</f>
        <v/>
      </c>
      <c r="I332" s="31" t="s">
        <v>51</v>
      </c>
      <c r="K332" s="16"/>
      <c r="L332" s="16"/>
      <c r="M332" s="16"/>
      <c r="N332" s="16"/>
      <c r="O332" s="16"/>
      <c r="P332" s="16"/>
      <c r="Q332" s="17" t="s">
        <v>2</v>
      </c>
      <c r="R332" s="16" t="str">
        <f>CONCATENATE(B332,Q332)</f>
        <v>C</v>
      </c>
      <c r="S332" s="16"/>
    </row>
    <row r="333" spans="1:19" x14ac:dyDescent="0.25">
      <c r="A333" s="185"/>
      <c r="B333" s="25"/>
      <c r="C333" s="21" t="str">
        <f>+CONCATENATE(I333," ",G333)</f>
        <v xml:space="preserve">d) </v>
      </c>
      <c r="D333" s="22"/>
      <c r="G333" s="34" t="str">
        <f>IF(J330="FIN","",LOOKUP(I329,DATOS!A:A,DATOS!M:M))</f>
        <v/>
      </c>
      <c r="I333" s="31" t="s">
        <v>43</v>
      </c>
      <c r="K333" s="16"/>
      <c r="L333" s="16"/>
      <c r="M333" s="16"/>
      <c r="N333" s="16"/>
      <c r="O333" s="16"/>
      <c r="P333" s="16"/>
      <c r="Q333" s="17" t="s">
        <v>3</v>
      </c>
      <c r="R333" s="16" t="str">
        <f>CONCATENATE(B333,Q333)</f>
        <v>D</v>
      </c>
      <c r="S333" s="16"/>
    </row>
    <row r="334" spans="1:19" x14ac:dyDescent="0.25">
      <c r="A334" s="9"/>
      <c r="B334" s="26"/>
      <c r="C334" s="23"/>
      <c r="D334" s="24"/>
      <c r="J334" s="15"/>
    </row>
    <row r="335" spans="1:19" x14ac:dyDescent="0.25">
      <c r="A335" s="9"/>
      <c r="B335" s="27"/>
      <c r="C335" s="19" t="str">
        <f>+CONCATENATE(K335,".- ",G335)</f>
        <v xml:space="preserve">56.- </v>
      </c>
      <c r="D335" s="20"/>
      <c r="E335" s="9"/>
      <c r="F335" s="9"/>
      <c r="G335" s="36" t="str">
        <f>IF(J336="FIN","",LOOKUP(I335,DATOS!A:A,DATOS!G:G))</f>
        <v/>
      </c>
      <c r="H335" s="36">
        <f>IF(J336="FIN",0,LOOKUP(I335,DATOS!A:A,DATOS!N:N))</f>
        <v>0</v>
      </c>
      <c r="I335" s="31">
        <f>+I329+1</f>
        <v>673</v>
      </c>
      <c r="J335" s="56" t="str">
        <f>IF(LOOKUP(I335,DATOS!A:A,DATOS!C:C)=0,J329,(LOOKUP(I335,DATOS!A:A,DATOS!C:C)))</f>
        <v>FIN</v>
      </c>
      <c r="K335" s="18">
        <f>+K329+1</f>
        <v>56</v>
      </c>
      <c r="L335" s="16" t="s">
        <v>31</v>
      </c>
      <c r="M335" s="16" t="s">
        <v>32</v>
      </c>
      <c r="N335" s="16" t="s">
        <v>37</v>
      </c>
      <c r="O335" s="16" t="s">
        <v>33</v>
      </c>
      <c r="P335" s="16" t="s">
        <v>34</v>
      </c>
      <c r="Q335" s="16" t="s">
        <v>35</v>
      </c>
      <c r="R335" s="16" t="str">
        <f>CONCATENATE("X",H335)</f>
        <v>X0</v>
      </c>
      <c r="S335" s="16" t="s">
        <v>36</v>
      </c>
    </row>
    <row r="336" spans="1:19" x14ac:dyDescent="0.25">
      <c r="A336" s="185">
        <f>IF($E$2="X",0,IF(K337&gt;2,H335,K337))</f>
        <v>0</v>
      </c>
      <c r="B336" s="25"/>
      <c r="C336" s="21" t="str">
        <f>+CONCATENATE(I336," ",G336)</f>
        <v xml:space="preserve">a) </v>
      </c>
      <c r="D336" s="22"/>
      <c r="G336" s="34" t="str">
        <f>IF(J336="FIN","",LOOKUP(I335,DATOS!A:A,DATOS!J:J))</f>
        <v/>
      </c>
      <c r="I336" s="31" t="s">
        <v>53</v>
      </c>
      <c r="J336" s="37" t="str">
        <f>IF(J330="FIN","FIN",IF(J335=J329,"","FIN"))</f>
        <v>FIN</v>
      </c>
      <c r="K336" s="16" t="s">
        <v>5</v>
      </c>
      <c r="L336" s="16">
        <f>IF(M336&gt;0,0,P336)</f>
        <v>0</v>
      </c>
      <c r="M336" s="16">
        <f>IF(P337&gt;0,1,0)</f>
        <v>0</v>
      </c>
      <c r="N336" s="16">
        <f>IF(M336=1,-1/COUNTA(Q336:Q339),0)</f>
        <v>0</v>
      </c>
      <c r="O336" s="16">
        <f>COUNTA(B336:B339)</f>
        <v>0</v>
      </c>
      <c r="P336" s="16">
        <f>COUNTIF(R336:R339,R335)</f>
        <v>0</v>
      </c>
      <c r="Q336" s="17" t="s">
        <v>0</v>
      </c>
      <c r="R336" s="16" t="str">
        <f>CONCATENATE(B336,Q336)</f>
        <v>A</v>
      </c>
      <c r="S336" s="16">
        <f>IF(P336&gt;0,P336+O336,O336*3)</f>
        <v>0</v>
      </c>
    </row>
    <row r="337" spans="1:19" x14ac:dyDescent="0.25">
      <c r="A337" s="185"/>
      <c r="B337" s="25"/>
      <c r="C337" s="21" t="str">
        <f>+CONCATENATE(I337," ",G337)</f>
        <v xml:space="preserve">b) </v>
      </c>
      <c r="D337" s="22"/>
      <c r="G337" s="34" t="str">
        <f>IF(J336="FIN","",LOOKUP(I335,DATOS!A:A,DATOS!K:K))</f>
        <v/>
      </c>
      <c r="I337" s="31" t="s">
        <v>52</v>
      </c>
      <c r="K337" s="16">
        <f>S336</f>
        <v>0</v>
      </c>
      <c r="L337" s="16"/>
      <c r="M337" s="16"/>
      <c r="N337" s="16"/>
      <c r="O337" s="16"/>
      <c r="P337" s="16">
        <f>O336-P336</f>
        <v>0</v>
      </c>
      <c r="Q337" s="17" t="s">
        <v>1</v>
      </c>
      <c r="R337" s="16" t="str">
        <f>CONCATENATE(B337,Q337)</f>
        <v>B</v>
      </c>
      <c r="S337" s="16"/>
    </row>
    <row r="338" spans="1:19" x14ac:dyDescent="0.25">
      <c r="A338" s="185"/>
      <c r="B338" s="25"/>
      <c r="C338" s="21" t="str">
        <f>+CONCATENATE(I338," ",G338)</f>
        <v xml:space="preserve">c) </v>
      </c>
      <c r="D338" s="22"/>
      <c r="G338" s="34" t="str">
        <f>IF(J336="FIN","",LOOKUP(I335,DATOS!A:A,DATOS!L:L))</f>
        <v/>
      </c>
      <c r="I338" s="31" t="s">
        <v>51</v>
      </c>
      <c r="K338" s="16"/>
      <c r="L338" s="16"/>
      <c r="M338" s="16"/>
      <c r="N338" s="16"/>
      <c r="O338" s="16"/>
      <c r="P338" s="16"/>
      <c r="Q338" s="17" t="s">
        <v>2</v>
      </c>
      <c r="R338" s="16" t="str">
        <f>CONCATENATE(B338,Q338)</f>
        <v>C</v>
      </c>
      <c r="S338" s="16"/>
    </row>
    <row r="339" spans="1:19" x14ac:dyDescent="0.25">
      <c r="A339" s="185"/>
      <c r="B339" s="25"/>
      <c r="C339" s="21" t="str">
        <f>+CONCATENATE(I339," ",G339)</f>
        <v xml:space="preserve">d) </v>
      </c>
      <c r="D339" s="22"/>
      <c r="G339" s="34" t="str">
        <f>IF(J336="FIN","",LOOKUP(I335,DATOS!A:A,DATOS!M:M))</f>
        <v/>
      </c>
      <c r="I339" s="31" t="s">
        <v>43</v>
      </c>
      <c r="K339" s="16"/>
      <c r="L339" s="16"/>
      <c r="M339" s="16"/>
      <c r="N339" s="16"/>
      <c r="O339" s="16"/>
      <c r="P339" s="16"/>
      <c r="Q339" s="17" t="s">
        <v>3</v>
      </c>
      <c r="R339" s="16" t="str">
        <f>CONCATENATE(B339,Q339)</f>
        <v>D</v>
      </c>
      <c r="S339" s="16"/>
    </row>
    <row r="340" spans="1:19" x14ac:dyDescent="0.25">
      <c r="A340" s="9"/>
      <c r="B340" s="26"/>
      <c r="C340" s="23"/>
      <c r="D340" s="24"/>
      <c r="J340" s="15"/>
    </row>
    <row r="341" spans="1:19" x14ac:dyDescent="0.25">
      <c r="A341" s="9"/>
      <c r="B341" s="27"/>
      <c r="C341" s="19" t="str">
        <f>+CONCATENATE(K341,".- ",G341)</f>
        <v xml:space="preserve">57.- </v>
      </c>
      <c r="D341" s="20"/>
      <c r="E341" s="9"/>
      <c r="F341" s="9"/>
      <c r="G341" s="36" t="str">
        <f>IF(J342="FIN","",LOOKUP(I341,DATOS!A:A,DATOS!G:G))</f>
        <v/>
      </c>
      <c r="H341" s="36">
        <f>IF(J342="FIN",0,LOOKUP(I341,DATOS!A:A,DATOS!N:N))</f>
        <v>0</v>
      </c>
      <c r="I341" s="31">
        <f>+I335+1</f>
        <v>674</v>
      </c>
      <c r="J341" s="56" t="str">
        <f>IF(LOOKUP(I341,DATOS!A:A,DATOS!C:C)=0,J335,(LOOKUP(I341,DATOS!A:A,DATOS!C:C)))</f>
        <v>FIN</v>
      </c>
      <c r="K341" s="18">
        <f>+K335+1</f>
        <v>57</v>
      </c>
      <c r="L341" s="16" t="s">
        <v>31</v>
      </c>
      <c r="M341" s="16" t="s">
        <v>32</v>
      </c>
      <c r="N341" s="16" t="s">
        <v>37</v>
      </c>
      <c r="O341" s="16" t="s">
        <v>33</v>
      </c>
      <c r="P341" s="16" t="s">
        <v>34</v>
      </c>
      <c r="Q341" s="16" t="s">
        <v>35</v>
      </c>
      <c r="R341" s="16" t="str">
        <f>CONCATENATE("X",H341)</f>
        <v>X0</v>
      </c>
      <c r="S341" s="16" t="s">
        <v>36</v>
      </c>
    </row>
    <row r="342" spans="1:19" x14ac:dyDescent="0.25">
      <c r="A342" s="185">
        <f>IF($E$2="X",0,IF(K343&gt;2,H341,K343))</f>
        <v>0</v>
      </c>
      <c r="B342" s="25"/>
      <c r="C342" s="21" t="str">
        <f>+CONCATENATE(I342," ",G342)</f>
        <v xml:space="preserve">a) </v>
      </c>
      <c r="D342" s="22"/>
      <c r="G342" s="34" t="str">
        <f>IF(J342="FIN","",LOOKUP(I341,DATOS!A:A,DATOS!J:J))</f>
        <v/>
      </c>
      <c r="I342" s="31" t="s">
        <v>53</v>
      </c>
      <c r="J342" s="37" t="str">
        <f>IF(J336="FIN","FIN",IF(J341=J335,"","FIN"))</f>
        <v>FIN</v>
      </c>
      <c r="K342" s="16" t="s">
        <v>5</v>
      </c>
      <c r="L342" s="16">
        <f>IF(M342&gt;0,0,P342)</f>
        <v>0</v>
      </c>
      <c r="M342" s="16">
        <f>IF(P343&gt;0,1,0)</f>
        <v>0</v>
      </c>
      <c r="N342" s="16">
        <f>IF(M342=1,-1/COUNTA(Q342:Q345),0)</f>
        <v>0</v>
      </c>
      <c r="O342" s="16">
        <f>COUNTA(B342:B345)</f>
        <v>0</v>
      </c>
      <c r="P342" s="16">
        <f>COUNTIF(R342:R345,R341)</f>
        <v>0</v>
      </c>
      <c r="Q342" s="17" t="s">
        <v>0</v>
      </c>
      <c r="R342" s="16" t="str">
        <f>CONCATENATE(B342,Q342)</f>
        <v>A</v>
      </c>
      <c r="S342" s="16">
        <f>IF(P342&gt;0,P342+O342,O342*3)</f>
        <v>0</v>
      </c>
    </row>
    <row r="343" spans="1:19" x14ac:dyDescent="0.25">
      <c r="A343" s="185"/>
      <c r="B343" s="25"/>
      <c r="C343" s="21" t="str">
        <f>+CONCATENATE(I343," ",G343)</f>
        <v xml:space="preserve">b) </v>
      </c>
      <c r="D343" s="22"/>
      <c r="G343" s="34" t="str">
        <f>IF(J342="FIN","",LOOKUP(I341,DATOS!A:A,DATOS!K:K))</f>
        <v/>
      </c>
      <c r="I343" s="31" t="s">
        <v>52</v>
      </c>
      <c r="K343" s="16">
        <f>S342</f>
        <v>0</v>
      </c>
      <c r="L343" s="16"/>
      <c r="M343" s="16"/>
      <c r="N343" s="16"/>
      <c r="O343" s="16"/>
      <c r="P343" s="16">
        <f>O342-P342</f>
        <v>0</v>
      </c>
      <c r="Q343" s="17" t="s">
        <v>1</v>
      </c>
      <c r="R343" s="16" t="str">
        <f>CONCATENATE(B343,Q343)</f>
        <v>B</v>
      </c>
      <c r="S343" s="16"/>
    </row>
    <row r="344" spans="1:19" x14ac:dyDescent="0.25">
      <c r="A344" s="185"/>
      <c r="B344" s="25"/>
      <c r="C344" s="21" t="str">
        <f>+CONCATENATE(I344," ",G344)</f>
        <v xml:space="preserve">c) </v>
      </c>
      <c r="D344" s="22"/>
      <c r="G344" s="34" t="str">
        <f>IF(J342="FIN","",LOOKUP(I341,DATOS!A:A,DATOS!L:L))</f>
        <v/>
      </c>
      <c r="I344" s="31" t="s">
        <v>51</v>
      </c>
      <c r="K344" s="16"/>
      <c r="L344" s="16"/>
      <c r="M344" s="16"/>
      <c r="N344" s="16"/>
      <c r="O344" s="16"/>
      <c r="P344" s="16"/>
      <c r="Q344" s="17" t="s">
        <v>2</v>
      </c>
      <c r="R344" s="16" t="str">
        <f>CONCATENATE(B344,Q344)</f>
        <v>C</v>
      </c>
      <c r="S344" s="16"/>
    </row>
    <row r="345" spans="1:19" x14ac:dyDescent="0.25">
      <c r="A345" s="185"/>
      <c r="B345" s="25"/>
      <c r="C345" s="21" t="str">
        <f>+CONCATENATE(I345," ",G345)</f>
        <v xml:space="preserve">d) </v>
      </c>
      <c r="D345" s="22"/>
      <c r="G345" s="34" t="str">
        <f>IF(J342="FIN","",LOOKUP(I341,DATOS!A:A,DATOS!M:M))</f>
        <v/>
      </c>
      <c r="I345" s="31" t="s">
        <v>43</v>
      </c>
      <c r="K345" s="16"/>
      <c r="L345" s="16"/>
      <c r="M345" s="16"/>
      <c r="N345" s="16"/>
      <c r="O345" s="16"/>
      <c r="P345" s="16"/>
      <c r="Q345" s="17" t="s">
        <v>3</v>
      </c>
      <c r="R345" s="16" t="str">
        <f>CONCATENATE(B345,Q345)</f>
        <v>D</v>
      </c>
      <c r="S345" s="16"/>
    </row>
    <row r="346" spans="1:19" x14ac:dyDescent="0.25">
      <c r="A346" s="9"/>
      <c r="B346" s="26"/>
      <c r="C346" s="23"/>
      <c r="D346" s="24"/>
      <c r="J346" s="15"/>
    </row>
    <row r="347" spans="1:19" x14ac:dyDescent="0.25">
      <c r="A347" s="9"/>
      <c r="B347" s="27"/>
      <c r="C347" s="19" t="str">
        <f>+CONCATENATE(K347,".- ",G347)</f>
        <v xml:space="preserve">58.- </v>
      </c>
      <c r="D347" s="20"/>
      <c r="E347" s="9"/>
      <c r="F347" s="9"/>
      <c r="G347" s="36" t="str">
        <f>IF(J348="FIN","",LOOKUP(I347,DATOS!A:A,DATOS!G:G))</f>
        <v/>
      </c>
      <c r="H347" s="36">
        <f>IF(J348="FIN",0,LOOKUP(I347,DATOS!A:A,DATOS!N:N))</f>
        <v>0</v>
      </c>
      <c r="I347" s="31">
        <f>+I341+1</f>
        <v>675</v>
      </c>
      <c r="J347" s="56" t="str">
        <f>IF(LOOKUP(I347,DATOS!A:A,DATOS!C:C)=0,J341,(LOOKUP(I347,DATOS!A:A,DATOS!C:C)))</f>
        <v>FIN</v>
      </c>
      <c r="K347" s="18">
        <f>+K341+1</f>
        <v>58</v>
      </c>
      <c r="L347" s="16" t="s">
        <v>31</v>
      </c>
      <c r="M347" s="16" t="s">
        <v>32</v>
      </c>
      <c r="N347" s="16" t="s">
        <v>37</v>
      </c>
      <c r="O347" s="16" t="s">
        <v>33</v>
      </c>
      <c r="P347" s="16" t="s">
        <v>34</v>
      </c>
      <c r="Q347" s="16" t="s">
        <v>35</v>
      </c>
      <c r="R347" s="16" t="str">
        <f>CONCATENATE("X",H347)</f>
        <v>X0</v>
      </c>
      <c r="S347" s="16" t="s">
        <v>36</v>
      </c>
    </row>
    <row r="348" spans="1:19" x14ac:dyDescent="0.25">
      <c r="A348" s="185">
        <f>IF($E$2="X",0,IF(K349&gt;2,H347,K349))</f>
        <v>0</v>
      </c>
      <c r="B348" s="25"/>
      <c r="C348" s="21" t="str">
        <f>+CONCATENATE(I348," ",G348)</f>
        <v xml:space="preserve">a) </v>
      </c>
      <c r="D348" s="22"/>
      <c r="G348" s="34" t="str">
        <f>IF(J348="FIN","",LOOKUP(I347,DATOS!A:A,DATOS!J:J))</f>
        <v/>
      </c>
      <c r="I348" s="31" t="s">
        <v>53</v>
      </c>
      <c r="J348" s="37" t="str">
        <f>IF(J342="FIN","FIN",IF(J347=J341,"","FIN"))</f>
        <v>FIN</v>
      </c>
      <c r="K348" s="16" t="s">
        <v>5</v>
      </c>
      <c r="L348" s="16">
        <f>IF(M348&gt;0,0,P348)</f>
        <v>0</v>
      </c>
      <c r="M348" s="16">
        <f>IF(P349&gt;0,1,0)</f>
        <v>0</v>
      </c>
      <c r="N348" s="16">
        <f>IF(M348=1,-1/COUNTA(Q348:Q351),0)</f>
        <v>0</v>
      </c>
      <c r="O348" s="16">
        <f>COUNTA(B348:B351)</f>
        <v>0</v>
      </c>
      <c r="P348" s="16">
        <f>COUNTIF(R348:R351,R347)</f>
        <v>0</v>
      </c>
      <c r="Q348" s="17" t="s">
        <v>0</v>
      </c>
      <c r="R348" s="16" t="str">
        <f>CONCATENATE(B348,Q348)</f>
        <v>A</v>
      </c>
      <c r="S348" s="16">
        <f>IF(P348&gt;0,P348+O348,O348*3)</f>
        <v>0</v>
      </c>
    </row>
    <row r="349" spans="1:19" x14ac:dyDescent="0.25">
      <c r="A349" s="185"/>
      <c r="B349" s="25"/>
      <c r="C349" s="21" t="str">
        <f>+CONCATENATE(I349," ",G349)</f>
        <v xml:space="preserve">b) </v>
      </c>
      <c r="D349" s="22"/>
      <c r="G349" s="34" t="str">
        <f>IF(J348="FIN","",LOOKUP(I347,DATOS!A:A,DATOS!K:K))</f>
        <v/>
      </c>
      <c r="I349" s="31" t="s">
        <v>52</v>
      </c>
      <c r="K349" s="16">
        <f>S348</f>
        <v>0</v>
      </c>
      <c r="L349" s="16"/>
      <c r="M349" s="16"/>
      <c r="N349" s="16"/>
      <c r="O349" s="16"/>
      <c r="P349" s="16">
        <f>O348-P348</f>
        <v>0</v>
      </c>
      <c r="Q349" s="17" t="s">
        <v>1</v>
      </c>
      <c r="R349" s="16" t="str">
        <f>CONCATENATE(B349,Q349)</f>
        <v>B</v>
      </c>
      <c r="S349" s="16"/>
    </row>
    <row r="350" spans="1:19" x14ac:dyDescent="0.25">
      <c r="A350" s="185"/>
      <c r="B350" s="25"/>
      <c r="C350" s="21" t="str">
        <f>+CONCATENATE(I350," ",G350)</f>
        <v xml:space="preserve">c) </v>
      </c>
      <c r="D350" s="22"/>
      <c r="G350" s="34" t="str">
        <f>IF(J348="FIN","",LOOKUP(I347,DATOS!A:A,DATOS!L:L))</f>
        <v/>
      </c>
      <c r="I350" s="31" t="s">
        <v>51</v>
      </c>
      <c r="K350" s="16"/>
      <c r="L350" s="16"/>
      <c r="M350" s="16"/>
      <c r="N350" s="16"/>
      <c r="O350" s="16"/>
      <c r="P350" s="16"/>
      <c r="Q350" s="17" t="s">
        <v>2</v>
      </c>
      <c r="R350" s="16" t="str">
        <f>CONCATENATE(B350,Q350)</f>
        <v>C</v>
      </c>
      <c r="S350" s="16"/>
    </row>
    <row r="351" spans="1:19" x14ac:dyDescent="0.25">
      <c r="A351" s="185"/>
      <c r="B351" s="25"/>
      <c r="C351" s="21" t="str">
        <f>+CONCATENATE(I351," ",G351)</f>
        <v xml:space="preserve">d) </v>
      </c>
      <c r="D351" s="22"/>
      <c r="G351" s="34" t="str">
        <f>IF(J348="FIN","",LOOKUP(I347,DATOS!A:A,DATOS!M:M))</f>
        <v/>
      </c>
      <c r="I351" s="31" t="s">
        <v>43</v>
      </c>
      <c r="K351" s="16"/>
      <c r="L351" s="16"/>
      <c r="M351" s="16"/>
      <c r="N351" s="16"/>
      <c r="O351" s="16"/>
      <c r="P351" s="16"/>
      <c r="Q351" s="17" t="s">
        <v>3</v>
      </c>
      <c r="R351" s="16" t="str">
        <f>CONCATENATE(B351,Q351)</f>
        <v>D</v>
      </c>
      <c r="S351" s="16"/>
    </row>
    <row r="352" spans="1:19" x14ac:dyDescent="0.25">
      <c r="A352" s="9"/>
      <c r="B352" s="26"/>
      <c r="C352" s="23"/>
      <c r="D352" s="24"/>
      <c r="J352" s="15"/>
    </row>
    <row r="353" spans="1:19" x14ac:dyDescent="0.25">
      <c r="A353" s="9"/>
      <c r="B353" s="27"/>
      <c r="C353" s="19" t="str">
        <f>+CONCATENATE(K353,".- ",G353)</f>
        <v xml:space="preserve">59.- </v>
      </c>
      <c r="D353" s="20"/>
      <c r="E353" s="9"/>
      <c r="F353" s="9"/>
      <c r="G353" s="36" t="str">
        <f>IF(J354="FIN","",LOOKUP(I353,DATOS!A:A,DATOS!G:G))</f>
        <v/>
      </c>
      <c r="H353" s="36">
        <f>IF(J354="FIN",0,LOOKUP(I353,DATOS!A:A,DATOS!N:N))</f>
        <v>0</v>
      </c>
      <c r="I353" s="31">
        <f>+I347+1</f>
        <v>676</v>
      </c>
      <c r="J353" s="56" t="str">
        <f>IF(LOOKUP(I353,DATOS!A:A,DATOS!C:C)=0,J347,(LOOKUP(I353,DATOS!A:A,DATOS!C:C)))</f>
        <v>FIN</v>
      </c>
      <c r="K353" s="18">
        <f>+K347+1</f>
        <v>59</v>
      </c>
      <c r="L353" s="16" t="s">
        <v>31</v>
      </c>
      <c r="M353" s="16" t="s">
        <v>32</v>
      </c>
      <c r="N353" s="16" t="s">
        <v>37</v>
      </c>
      <c r="O353" s="16" t="s">
        <v>33</v>
      </c>
      <c r="P353" s="16" t="s">
        <v>34</v>
      </c>
      <c r="Q353" s="16" t="s">
        <v>35</v>
      </c>
      <c r="R353" s="16" t="str">
        <f>CONCATENATE("X",H353)</f>
        <v>X0</v>
      </c>
      <c r="S353" s="16" t="s">
        <v>36</v>
      </c>
    </row>
    <row r="354" spans="1:19" x14ac:dyDescent="0.25">
      <c r="A354" s="185">
        <f>IF($E$2="X",0,IF(K355&gt;2,H353,K355))</f>
        <v>0</v>
      </c>
      <c r="B354" s="25"/>
      <c r="C354" s="21" t="str">
        <f>+CONCATENATE(I354," ",G354)</f>
        <v xml:space="preserve">a) </v>
      </c>
      <c r="D354" s="22"/>
      <c r="G354" s="34" t="str">
        <f>IF(J354="FIN","",LOOKUP(I353,DATOS!A:A,DATOS!J:J))</f>
        <v/>
      </c>
      <c r="I354" s="31" t="s">
        <v>53</v>
      </c>
      <c r="J354" s="37" t="str">
        <f>IF(J348="FIN","FIN",IF(J353=J347,"","FIN"))</f>
        <v>FIN</v>
      </c>
      <c r="K354" s="16" t="s">
        <v>5</v>
      </c>
      <c r="L354" s="16">
        <f>IF(M354&gt;0,0,P354)</f>
        <v>0</v>
      </c>
      <c r="M354" s="16">
        <f>IF(P355&gt;0,1,0)</f>
        <v>0</v>
      </c>
      <c r="N354" s="16">
        <f>IF(M354=1,-1/COUNTA(Q354:Q357),0)</f>
        <v>0</v>
      </c>
      <c r="O354" s="16">
        <f>COUNTA(B354:B357)</f>
        <v>0</v>
      </c>
      <c r="P354" s="16">
        <f>COUNTIF(R354:R357,R353)</f>
        <v>0</v>
      </c>
      <c r="Q354" s="17" t="s">
        <v>0</v>
      </c>
      <c r="R354" s="16" t="str">
        <f>CONCATENATE(B354,Q354)</f>
        <v>A</v>
      </c>
      <c r="S354" s="16">
        <f>IF(P354&gt;0,P354+O354,O354*3)</f>
        <v>0</v>
      </c>
    </row>
    <row r="355" spans="1:19" x14ac:dyDescent="0.25">
      <c r="A355" s="185"/>
      <c r="B355" s="25"/>
      <c r="C355" s="21" t="str">
        <f>+CONCATENATE(I355," ",G355)</f>
        <v xml:space="preserve">b) </v>
      </c>
      <c r="D355" s="22"/>
      <c r="G355" s="34" t="str">
        <f>IF(J354="FIN","",LOOKUP(I353,DATOS!A:A,DATOS!K:K))</f>
        <v/>
      </c>
      <c r="I355" s="31" t="s">
        <v>52</v>
      </c>
      <c r="K355" s="16">
        <f>S354</f>
        <v>0</v>
      </c>
      <c r="L355" s="16"/>
      <c r="M355" s="16"/>
      <c r="N355" s="16"/>
      <c r="O355" s="16"/>
      <c r="P355" s="16">
        <f>O354-P354</f>
        <v>0</v>
      </c>
      <c r="Q355" s="17" t="s">
        <v>1</v>
      </c>
      <c r="R355" s="16" t="str">
        <f>CONCATENATE(B355,Q355)</f>
        <v>B</v>
      </c>
      <c r="S355" s="16"/>
    </row>
    <row r="356" spans="1:19" x14ac:dyDescent="0.25">
      <c r="A356" s="185"/>
      <c r="B356" s="25"/>
      <c r="C356" s="21" t="str">
        <f>+CONCATENATE(I356," ",G356)</f>
        <v xml:space="preserve">c) </v>
      </c>
      <c r="D356" s="22"/>
      <c r="G356" s="34" t="str">
        <f>IF(J354="FIN","",LOOKUP(I353,DATOS!A:A,DATOS!L:L))</f>
        <v/>
      </c>
      <c r="I356" s="31" t="s">
        <v>51</v>
      </c>
      <c r="K356" s="16"/>
      <c r="L356" s="16"/>
      <c r="M356" s="16"/>
      <c r="N356" s="16"/>
      <c r="O356" s="16"/>
      <c r="P356" s="16"/>
      <c r="Q356" s="17" t="s">
        <v>2</v>
      </c>
      <c r="R356" s="16" t="str">
        <f>CONCATENATE(B356,Q356)</f>
        <v>C</v>
      </c>
      <c r="S356" s="16"/>
    </row>
    <row r="357" spans="1:19" x14ac:dyDescent="0.25">
      <c r="A357" s="185"/>
      <c r="B357" s="25"/>
      <c r="C357" s="21" t="str">
        <f>+CONCATENATE(I357," ",G357)</f>
        <v xml:space="preserve">d) </v>
      </c>
      <c r="D357" s="22"/>
      <c r="G357" s="34" t="str">
        <f>IF(J354="FIN","",LOOKUP(I353,DATOS!A:A,DATOS!M:M))</f>
        <v/>
      </c>
      <c r="I357" s="31" t="s">
        <v>43</v>
      </c>
      <c r="K357" s="16"/>
      <c r="L357" s="16"/>
      <c r="M357" s="16"/>
      <c r="N357" s="16"/>
      <c r="O357" s="16"/>
      <c r="P357" s="16"/>
      <c r="Q357" s="17" t="s">
        <v>3</v>
      </c>
      <c r="R357" s="16" t="str">
        <f>CONCATENATE(B357,Q357)</f>
        <v>D</v>
      </c>
      <c r="S357" s="16"/>
    </row>
    <row r="358" spans="1:19" x14ac:dyDescent="0.25">
      <c r="A358" s="9"/>
      <c r="B358" s="26"/>
      <c r="C358" s="23"/>
      <c r="D358" s="24"/>
      <c r="J358" s="15"/>
    </row>
    <row r="359" spans="1:19" x14ac:dyDescent="0.25">
      <c r="A359" s="9"/>
      <c r="B359" s="27"/>
      <c r="C359" s="19" t="str">
        <f>+CONCATENATE(K359,".- ",G359)</f>
        <v xml:space="preserve">60.- </v>
      </c>
      <c r="D359" s="20"/>
      <c r="E359" s="9"/>
      <c r="F359" s="9"/>
      <c r="G359" s="36" t="str">
        <f>IF(J360="FIN","",LOOKUP(I359,DATOS!A:A,DATOS!G:G))</f>
        <v/>
      </c>
      <c r="H359" s="36">
        <f>IF(J360="FIN",0,LOOKUP(I359,DATOS!A:A,DATOS!N:N))</f>
        <v>0</v>
      </c>
      <c r="I359" s="31">
        <f>+I353+1</f>
        <v>677</v>
      </c>
      <c r="J359" s="56" t="str">
        <f>IF(LOOKUP(I359,DATOS!A:A,DATOS!C:C)=0,J353,(LOOKUP(I359,DATOS!A:A,DATOS!C:C)))</f>
        <v>FIN</v>
      </c>
      <c r="K359" s="18">
        <f>+K353+1</f>
        <v>60</v>
      </c>
      <c r="L359" s="16" t="s">
        <v>31</v>
      </c>
      <c r="M359" s="16" t="s">
        <v>32</v>
      </c>
      <c r="N359" s="16" t="s">
        <v>37</v>
      </c>
      <c r="O359" s="16" t="s">
        <v>33</v>
      </c>
      <c r="P359" s="16" t="s">
        <v>34</v>
      </c>
      <c r="Q359" s="16" t="s">
        <v>35</v>
      </c>
      <c r="R359" s="16" t="str">
        <f>CONCATENATE("X",H359)</f>
        <v>X0</v>
      </c>
      <c r="S359" s="16" t="s">
        <v>36</v>
      </c>
    </row>
    <row r="360" spans="1:19" x14ac:dyDescent="0.25">
      <c r="A360" s="185">
        <f>IF($E$2="X",0,IF(K361&gt;2,H359,K361))</f>
        <v>0</v>
      </c>
      <c r="B360" s="25"/>
      <c r="C360" s="21" t="str">
        <f>+CONCATENATE(I360," ",G360)</f>
        <v xml:space="preserve">a) </v>
      </c>
      <c r="D360" s="22"/>
      <c r="G360" s="34" t="str">
        <f>IF(J360="FIN","",LOOKUP(I359,DATOS!A:A,DATOS!J:J))</f>
        <v/>
      </c>
      <c r="I360" s="31" t="s">
        <v>53</v>
      </c>
      <c r="J360" s="37" t="str">
        <f>IF(J354="FIN","FIN",IF(J359=J353,"","FIN"))</f>
        <v>FIN</v>
      </c>
      <c r="K360" s="16" t="s">
        <v>5</v>
      </c>
      <c r="L360" s="16">
        <f>IF(M360&gt;0,0,P360)</f>
        <v>0</v>
      </c>
      <c r="M360" s="16">
        <f>IF(P361&gt;0,1,0)</f>
        <v>0</v>
      </c>
      <c r="N360" s="16">
        <f>IF(M360=1,-1/COUNTA(Q360:Q363),0)</f>
        <v>0</v>
      </c>
      <c r="O360" s="16">
        <f>COUNTA(B360:B363)</f>
        <v>0</v>
      </c>
      <c r="P360" s="16">
        <f>COUNTIF(R360:R363,R359)</f>
        <v>0</v>
      </c>
      <c r="Q360" s="17" t="s">
        <v>0</v>
      </c>
      <c r="R360" s="16" t="str">
        <f>CONCATENATE(B360,Q360)</f>
        <v>A</v>
      </c>
      <c r="S360" s="16">
        <f>IF(P360&gt;0,P360+O360,O360*3)</f>
        <v>0</v>
      </c>
    </row>
    <row r="361" spans="1:19" x14ac:dyDescent="0.25">
      <c r="A361" s="185"/>
      <c r="B361" s="25"/>
      <c r="C361" s="21" t="str">
        <f>+CONCATENATE(I361," ",G361)</f>
        <v xml:space="preserve">b) </v>
      </c>
      <c r="D361" s="22"/>
      <c r="G361" s="34" t="str">
        <f>IF(J360="FIN","",LOOKUP(I359,DATOS!A:A,DATOS!K:K))</f>
        <v/>
      </c>
      <c r="I361" s="31" t="s">
        <v>52</v>
      </c>
      <c r="K361" s="16">
        <f>S360</f>
        <v>0</v>
      </c>
      <c r="L361" s="16"/>
      <c r="M361" s="16"/>
      <c r="N361" s="16"/>
      <c r="O361" s="16"/>
      <c r="P361" s="16">
        <f>O360-P360</f>
        <v>0</v>
      </c>
      <c r="Q361" s="17" t="s">
        <v>1</v>
      </c>
      <c r="R361" s="16" t="str">
        <f>CONCATENATE(B361,Q361)</f>
        <v>B</v>
      </c>
      <c r="S361" s="16"/>
    </row>
    <row r="362" spans="1:19" x14ac:dyDescent="0.25">
      <c r="A362" s="185"/>
      <c r="B362" s="25"/>
      <c r="C362" s="21" t="str">
        <f>+CONCATENATE(I362," ",G362)</f>
        <v xml:space="preserve">c) </v>
      </c>
      <c r="D362" s="22"/>
      <c r="G362" s="34" t="str">
        <f>IF(J360="FIN","",LOOKUP(I359,DATOS!A:A,DATOS!L:L))</f>
        <v/>
      </c>
      <c r="I362" s="31" t="s">
        <v>51</v>
      </c>
      <c r="K362" s="16"/>
      <c r="L362" s="16"/>
      <c r="M362" s="16"/>
      <c r="N362" s="16"/>
      <c r="O362" s="16"/>
      <c r="P362" s="16"/>
      <c r="Q362" s="17" t="s">
        <v>2</v>
      </c>
      <c r="R362" s="16" t="str">
        <f>CONCATENATE(B362,Q362)</f>
        <v>C</v>
      </c>
      <c r="S362" s="16"/>
    </row>
    <row r="363" spans="1:19" x14ac:dyDescent="0.25">
      <c r="A363" s="185"/>
      <c r="B363" s="25"/>
      <c r="C363" s="21" t="str">
        <f>+CONCATENATE(I363," ",G363)</f>
        <v xml:space="preserve">d) </v>
      </c>
      <c r="D363" s="22"/>
      <c r="G363" s="34" t="str">
        <f>IF(J360="FIN","",LOOKUP(I359,DATOS!A:A,DATOS!M:M))</f>
        <v/>
      </c>
      <c r="I363" s="31" t="s">
        <v>43</v>
      </c>
      <c r="K363" s="16"/>
      <c r="L363" s="16"/>
      <c r="M363" s="16"/>
      <c r="N363" s="16"/>
      <c r="O363" s="16"/>
      <c r="P363" s="16"/>
      <c r="Q363" s="17" t="s">
        <v>3</v>
      </c>
      <c r="R363" s="16" t="str">
        <f>CONCATENATE(B363,Q363)</f>
        <v>D</v>
      </c>
      <c r="S363" s="16"/>
    </row>
    <row r="364" spans="1:19" x14ac:dyDescent="0.25">
      <c r="A364" s="9"/>
      <c r="B364" s="26"/>
      <c r="C364" s="23"/>
      <c r="D364" s="24"/>
      <c r="J364" s="15"/>
    </row>
    <row r="365" spans="1:19" x14ac:dyDescent="0.25">
      <c r="A365" s="9"/>
      <c r="B365" s="27"/>
      <c r="C365" s="19" t="str">
        <f>+CONCATENATE(K365,".- ",G365)</f>
        <v xml:space="preserve">61.- </v>
      </c>
      <c r="D365" s="20"/>
      <c r="E365" s="9"/>
      <c r="F365" s="9"/>
      <c r="G365" s="36" t="str">
        <f>IF(J366="FIN","",LOOKUP(I365,DATOS!A:A,DATOS!G:G))</f>
        <v/>
      </c>
      <c r="H365" s="36">
        <f>IF(J366="FIN",0,LOOKUP(I365,DATOS!A:A,DATOS!N:N))</f>
        <v>0</v>
      </c>
      <c r="I365" s="31">
        <f>+I359+1</f>
        <v>678</v>
      </c>
      <c r="J365" s="56" t="str">
        <f>IF(LOOKUP(I365,DATOS!A:A,DATOS!C:C)=0,J359,(LOOKUP(I365,DATOS!A:A,DATOS!C:C)))</f>
        <v>FIN</v>
      </c>
      <c r="K365" s="18">
        <f>+K359+1</f>
        <v>61</v>
      </c>
      <c r="L365" s="16" t="s">
        <v>31</v>
      </c>
      <c r="M365" s="16" t="s">
        <v>32</v>
      </c>
      <c r="N365" s="16" t="s">
        <v>37</v>
      </c>
      <c r="O365" s="16" t="s">
        <v>33</v>
      </c>
      <c r="P365" s="16" t="s">
        <v>34</v>
      </c>
      <c r="Q365" s="16" t="s">
        <v>35</v>
      </c>
      <c r="R365" s="16" t="str">
        <f>CONCATENATE("X",H365)</f>
        <v>X0</v>
      </c>
      <c r="S365" s="16" t="s">
        <v>36</v>
      </c>
    </row>
    <row r="366" spans="1:19" x14ac:dyDescent="0.25">
      <c r="A366" s="185">
        <f>IF($E$2="X",0,IF(K367&gt;2,H365,K367))</f>
        <v>0</v>
      </c>
      <c r="B366" s="25"/>
      <c r="C366" s="21" t="str">
        <f>+CONCATENATE(I366," ",G366)</f>
        <v xml:space="preserve">a) </v>
      </c>
      <c r="D366" s="22"/>
      <c r="G366" s="34" t="str">
        <f>IF(J366="FIN","",LOOKUP(I365,DATOS!A:A,DATOS!J:J))</f>
        <v/>
      </c>
      <c r="I366" s="31" t="s">
        <v>53</v>
      </c>
      <c r="J366" s="37" t="str">
        <f>IF(J360="FIN","FIN",IF(J365=J359,"","FIN"))</f>
        <v>FIN</v>
      </c>
      <c r="K366" s="16" t="s">
        <v>5</v>
      </c>
      <c r="L366" s="16">
        <f>IF(M366&gt;0,0,P366)</f>
        <v>0</v>
      </c>
      <c r="M366" s="16">
        <f>IF(P367&gt;0,1,0)</f>
        <v>0</v>
      </c>
      <c r="N366" s="16">
        <f>IF(M366=1,-1/COUNTA(Q366:Q369),0)</f>
        <v>0</v>
      </c>
      <c r="O366" s="16">
        <f>COUNTA(B366:B369)</f>
        <v>0</v>
      </c>
      <c r="P366" s="16">
        <f>COUNTIF(R366:R369,R365)</f>
        <v>0</v>
      </c>
      <c r="Q366" s="17" t="s">
        <v>0</v>
      </c>
      <c r="R366" s="16" t="str">
        <f>CONCATENATE(B366,Q366)</f>
        <v>A</v>
      </c>
      <c r="S366" s="16">
        <f>IF(P366&gt;0,P366+O366,O366*3)</f>
        <v>0</v>
      </c>
    </row>
    <row r="367" spans="1:19" x14ac:dyDescent="0.25">
      <c r="A367" s="185"/>
      <c r="B367" s="25"/>
      <c r="C367" s="21" t="str">
        <f>+CONCATENATE(I367," ",G367)</f>
        <v xml:space="preserve">b) </v>
      </c>
      <c r="D367" s="22"/>
      <c r="G367" s="34" t="str">
        <f>IF(J366="FIN","",LOOKUP(I365,DATOS!A:A,DATOS!K:K))</f>
        <v/>
      </c>
      <c r="I367" s="31" t="s">
        <v>52</v>
      </c>
      <c r="K367" s="16">
        <f>S366</f>
        <v>0</v>
      </c>
      <c r="L367" s="16"/>
      <c r="M367" s="16"/>
      <c r="N367" s="16"/>
      <c r="O367" s="16"/>
      <c r="P367" s="16">
        <f>O366-P366</f>
        <v>0</v>
      </c>
      <c r="Q367" s="17" t="s">
        <v>1</v>
      </c>
      <c r="R367" s="16" t="str">
        <f>CONCATENATE(B367,Q367)</f>
        <v>B</v>
      </c>
      <c r="S367" s="16"/>
    </row>
    <row r="368" spans="1:19" x14ac:dyDescent="0.25">
      <c r="A368" s="185"/>
      <c r="B368" s="25"/>
      <c r="C368" s="21" t="str">
        <f>+CONCATENATE(I368," ",G368)</f>
        <v xml:space="preserve">c) </v>
      </c>
      <c r="D368" s="22"/>
      <c r="G368" s="34" t="str">
        <f>IF(J366="FIN","",LOOKUP(I365,DATOS!A:A,DATOS!L:L))</f>
        <v/>
      </c>
      <c r="I368" s="31" t="s">
        <v>51</v>
      </c>
      <c r="K368" s="16"/>
      <c r="L368" s="16"/>
      <c r="M368" s="16"/>
      <c r="N368" s="16"/>
      <c r="O368" s="16"/>
      <c r="P368" s="16"/>
      <c r="Q368" s="17" t="s">
        <v>2</v>
      </c>
      <c r="R368" s="16" t="str">
        <f>CONCATENATE(B368,Q368)</f>
        <v>C</v>
      </c>
      <c r="S368" s="16"/>
    </row>
    <row r="369" spans="1:19" x14ac:dyDescent="0.25">
      <c r="A369" s="185"/>
      <c r="B369" s="25"/>
      <c r="C369" s="21" t="str">
        <f>+CONCATENATE(I369," ",G369)</f>
        <v xml:space="preserve">d) </v>
      </c>
      <c r="D369" s="22"/>
      <c r="G369" s="34" t="str">
        <f>IF(J366="FIN","",LOOKUP(I365,DATOS!A:A,DATOS!M:M))</f>
        <v/>
      </c>
      <c r="I369" s="31" t="s">
        <v>43</v>
      </c>
      <c r="K369" s="16"/>
      <c r="L369" s="16"/>
      <c r="M369" s="16"/>
      <c r="N369" s="16"/>
      <c r="O369" s="16"/>
      <c r="P369" s="16"/>
      <c r="Q369" s="17" t="s">
        <v>3</v>
      </c>
      <c r="R369" s="16" t="str">
        <f>CONCATENATE(B369,Q369)</f>
        <v>D</v>
      </c>
      <c r="S369" s="16"/>
    </row>
    <row r="370" spans="1:19" x14ac:dyDescent="0.25">
      <c r="A370" s="9"/>
      <c r="B370" s="26"/>
      <c r="C370" s="23"/>
      <c r="D370" s="24"/>
      <c r="J370" s="15"/>
    </row>
    <row r="371" spans="1:19" x14ac:dyDescent="0.25">
      <c r="A371" s="9"/>
      <c r="B371" s="27"/>
      <c r="C371" s="19" t="str">
        <f>+CONCATENATE(K371,".- ",G371)</f>
        <v xml:space="preserve">62.- </v>
      </c>
      <c r="D371" s="20"/>
      <c r="E371" s="9"/>
      <c r="F371" s="9"/>
      <c r="G371" s="36" t="str">
        <f>IF(J372="FIN","",LOOKUP(I371,DATOS!A:A,DATOS!G:G))</f>
        <v/>
      </c>
      <c r="H371" s="36">
        <f>IF(J372="FIN",0,LOOKUP(I371,DATOS!A:A,DATOS!N:N))</f>
        <v>0</v>
      </c>
      <c r="I371" s="31">
        <f>+I365+1</f>
        <v>679</v>
      </c>
      <c r="J371" s="56" t="str">
        <f>IF(LOOKUP(I371,DATOS!A:A,DATOS!C:C)=0,J365,(LOOKUP(I371,DATOS!A:A,DATOS!C:C)))</f>
        <v>FIN</v>
      </c>
      <c r="K371" s="18">
        <f>+K365+1</f>
        <v>62</v>
      </c>
      <c r="L371" s="16" t="s">
        <v>31</v>
      </c>
      <c r="M371" s="16" t="s">
        <v>32</v>
      </c>
      <c r="N371" s="16" t="s">
        <v>37</v>
      </c>
      <c r="O371" s="16" t="s">
        <v>33</v>
      </c>
      <c r="P371" s="16" t="s">
        <v>34</v>
      </c>
      <c r="Q371" s="16" t="s">
        <v>35</v>
      </c>
      <c r="R371" s="16" t="str">
        <f>CONCATENATE("X",H371)</f>
        <v>X0</v>
      </c>
      <c r="S371" s="16" t="s">
        <v>36</v>
      </c>
    </row>
    <row r="372" spans="1:19" x14ac:dyDescent="0.25">
      <c r="A372" s="185">
        <f>IF($E$2="X",0,IF(K373&gt;2,H371,K373))</f>
        <v>0</v>
      </c>
      <c r="B372" s="25"/>
      <c r="C372" s="21" t="str">
        <f>+CONCATENATE(I372," ",G372)</f>
        <v xml:space="preserve">a) </v>
      </c>
      <c r="D372" s="22"/>
      <c r="G372" s="34" t="str">
        <f>IF(J372="FIN","",LOOKUP(I371,DATOS!A:A,DATOS!J:J))</f>
        <v/>
      </c>
      <c r="I372" s="31" t="s">
        <v>53</v>
      </c>
      <c r="J372" s="37" t="str">
        <f>IF(J366="FIN","FIN",IF(J371=J365,"","FIN"))</f>
        <v>FIN</v>
      </c>
      <c r="K372" s="16" t="s">
        <v>5</v>
      </c>
      <c r="L372" s="16">
        <f>IF(M372&gt;0,0,P372)</f>
        <v>0</v>
      </c>
      <c r="M372" s="16">
        <f>IF(P373&gt;0,1,0)</f>
        <v>0</v>
      </c>
      <c r="N372" s="16">
        <f>IF(M372=1,-1/COUNTA(Q372:Q375),0)</f>
        <v>0</v>
      </c>
      <c r="O372" s="16">
        <f>COUNTA(B372:B375)</f>
        <v>0</v>
      </c>
      <c r="P372" s="16">
        <f>COUNTIF(R372:R375,R371)</f>
        <v>0</v>
      </c>
      <c r="Q372" s="17" t="s">
        <v>0</v>
      </c>
      <c r="R372" s="16" t="str">
        <f>CONCATENATE(B372,Q372)</f>
        <v>A</v>
      </c>
      <c r="S372" s="16">
        <f>IF(P372&gt;0,P372+O372,O372*3)</f>
        <v>0</v>
      </c>
    </row>
    <row r="373" spans="1:19" x14ac:dyDescent="0.25">
      <c r="A373" s="185"/>
      <c r="B373" s="25"/>
      <c r="C373" s="21" t="str">
        <f>+CONCATENATE(I373," ",G373)</f>
        <v xml:space="preserve">b) </v>
      </c>
      <c r="D373" s="22"/>
      <c r="G373" s="34" t="str">
        <f>IF(J372="FIN","",LOOKUP(I371,DATOS!A:A,DATOS!K:K))</f>
        <v/>
      </c>
      <c r="I373" s="31" t="s">
        <v>52</v>
      </c>
      <c r="K373" s="16">
        <f>S372</f>
        <v>0</v>
      </c>
      <c r="L373" s="16"/>
      <c r="M373" s="16"/>
      <c r="N373" s="16"/>
      <c r="O373" s="16"/>
      <c r="P373" s="16">
        <f>O372-P372</f>
        <v>0</v>
      </c>
      <c r="Q373" s="17" t="s">
        <v>1</v>
      </c>
      <c r="R373" s="16" t="str">
        <f>CONCATENATE(B373,Q373)</f>
        <v>B</v>
      </c>
      <c r="S373" s="16"/>
    </row>
    <row r="374" spans="1:19" x14ac:dyDescent="0.25">
      <c r="A374" s="185"/>
      <c r="B374" s="25"/>
      <c r="C374" s="21" t="str">
        <f>+CONCATENATE(I374," ",G374)</f>
        <v xml:space="preserve">c) </v>
      </c>
      <c r="D374" s="22"/>
      <c r="G374" s="34" t="str">
        <f>IF(J372="FIN","",LOOKUP(I371,DATOS!A:A,DATOS!L:L))</f>
        <v/>
      </c>
      <c r="I374" s="31" t="s">
        <v>51</v>
      </c>
      <c r="K374" s="16"/>
      <c r="L374" s="16"/>
      <c r="M374" s="16"/>
      <c r="N374" s="16"/>
      <c r="O374" s="16"/>
      <c r="P374" s="16"/>
      <c r="Q374" s="17" t="s">
        <v>2</v>
      </c>
      <c r="R374" s="16" t="str">
        <f>CONCATENATE(B374,Q374)</f>
        <v>C</v>
      </c>
      <c r="S374" s="16"/>
    </row>
    <row r="375" spans="1:19" x14ac:dyDescent="0.25">
      <c r="A375" s="185"/>
      <c r="B375" s="25"/>
      <c r="C375" s="21" t="str">
        <f>+CONCATENATE(I375," ",G375)</f>
        <v xml:space="preserve">d) </v>
      </c>
      <c r="D375" s="22"/>
      <c r="G375" s="34" t="str">
        <f>IF(J372="FIN","",LOOKUP(I371,DATOS!A:A,DATOS!M:M))</f>
        <v/>
      </c>
      <c r="I375" s="31" t="s">
        <v>43</v>
      </c>
      <c r="K375" s="16"/>
      <c r="L375" s="16"/>
      <c r="M375" s="16"/>
      <c r="N375" s="16"/>
      <c r="O375" s="16"/>
      <c r="P375" s="16"/>
      <c r="Q375" s="17" t="s">
        <v>3</v>
      </c>
      <c r="R375" s="16" t="str">
        <f>CONCATENATE(B375,Q375)</f>
        <v>D</v>
      </c>
      <c r="S375" s="16"/>
    </row>
    <row r="376" spans="1:19" x14ac:dyDescent="0.25">
      <c r="A376" s="9"/>
      <c r="B376" s="26"/>
      <c r="C376" s="23"/>
      <c r="D376" s="24"/>
      <c r="J376" s="15"/>
    </row>
    <row r="377" spans="1:19" x14ac:dyDescent="0.25">
      <c r="A377" s="9"/>
      <c r="B377" s="27"/>
      <c r="C377" s="19" t="str">
        <f>+CONCATENATE(K377,".- ",G377)</f>
        <v xml:space="preserve">63.- </v>
      </c>
      <c r="D377" s="20"/>
      <c r="E377" s="9"/>
      <c r="F377" s="9"/>
      <c r="G377" s="36" t="str">
        <f>IF(J378="FIN","",LOOKUP(I377,DATOS!A:A,DATOS!G:G))</f>
        <v/>
      </c>
      <c r="H377" s="36">
        <f>IF(J378="FIN",0,LOOKUP(I377,DATOS!A:A,DATOS!N:N))</f>
        <v>0</v>
      </c>
      <c r="I377" s="31">
        <f>+I371+1</f>
        <v>680</v>
      </c>
      <c r="J377" s="56" t="str">
        <f>IF(LOOKUP(I377,DATOS!A:A,DATOS!C:C)=0,J371,(LOOKUP(I377,DATOS!A:A,DATOS!C:C)))</f>
        <v>FIN</v>
      </c>
      <c r="K377" s="18">
        <f>+K371+1</f>
        <v>63</v>
      </c>
      <c r="L377" s="16" t="s">
        <v>31</v>
      </c>
      <c r="M377" s="16" t="s">
        <v>32</v>
      </c>
      <c r="N377" s="16" t="s">
        <v>37</v>
      </c>
      <c r="O377" s="16" t="s">
        <v>33</v>
      </c>
      <c r="P377" s="16" t="s">
        <v>34</v>
      </c>
      <c r="Q377" s="16" t="s">
        <v>35</v>
      </c>
      <c r="R377" s="16" t="str">
        <f>CONCATENATE("X",H377)</f>
        <v>X0</v>
      </c>
      <c r="S377" s="16" t="s">
        <v>36</v>
      </c>
    </row>
    <row r="378" spans="1:19" x14ac:dyDescent="0.25">
      <c r="A378" s="185">
        <f>IF($E$2="X",0,IF(K379&gt;2,H377,K379))</f>
        <v>0</v>
      </c>
      <c r="B378" s="25"/>
      <c r="C378" s="21" t="str">
        <f>+CONCATENATE(I378," ",G378)</f>
        <v xml:space="preserve">a) </v>
      </c>
      <c r="D378" s="22"/>
      <c r="G378" s="34" t="str">
        <f>IF(J378="FIN","",LOOKUP(I377,DATOS!A:A,DATOS!J:J))</f>
        <v/>
      </c>
      <c r="I378" s="31" t="s">
        <v>53</v>
      </c>
      <c r="J378" s="37" t="str">
        <f>IF(J372="FIN","FIN",IF(J377=J371,"","FIN"))</f>
        <v>FIN</v>
      </c>
      <c r="K378" s="16" t="s">
        <v>5</v>
      </c>
      <c r="L378" s="16">
        <f>IF(M378&gt;0,0,P378)</f>
        <v>0</v>
      </c>
      <c r="M378" s="16">
        <f>IF(P379&gt;0,1,0)</f>
        <v>0</v>
      </c>
      <c r="N378" s="16">
        <f>IF(M378=1,-1/COUNTA(Q378:Q381),0)</f>
        <v>0</v>
      </c>
      <c r="O378" s="16">
        <f>COUNTA(B378:B381)</f>
        <v>0</v>
      </c>
      <c r="P378" s="16">
        <f>COUNTIF(R378:R381,R377)</f>
        <v>0</v>
      </c>
      <c r="Q378" s="17" t="s">
        <v>0</v>
      </c>
      <c r="R378" s="16" t="str">
        <f>CONCATENATE(B378,Q378)</f>
        <v>A</v>
      </c>
      <c r="S378" s="16">
        <f>IF(P378&gt;0,P378+O378,O378*3)</f>
        <v>0</v>
      </c>
    </row>
    <row r="379" spans="1:19" x14ac:dyDescent="0.25">
      <c r="A379" s="185"/>
      <c r="B379" s="25"/>
      <c r="C379" s="21" t="str">
        <f>+CONCATENATE(I379," ",G379)</f>
        <v xml:space="preserve">b) </v>
      </c>
      <c r="D379" s="22"/>
      <c r="G379" s="34" t="str">
        <f>IF(J378="FIN","",LOOKUP(I377,DATOS!A:A,DATOS!K:K))</f>
        <v/>
      </c>
      <c r="I379" s="31" t="s">
        <v>52</v>
      </c>
      <c r="K379" s="16">
        <f>S378</f>
        <v>0</v>
      </c>
      <c r="L379" s="16"/>
      <c r="M379" s="16"/>
      <c r="N379" s="16"/>
      <c r="O379" s="16"/>
      <c r="P379" s="16">
        <f>O378-P378</f>
        <v>0</v>
      </c>
      <c r="Q379" s="17" t="s">
        <v>1</v>
      </c>
      <c r="R379" s="16" t="str">
        <f>CONCATENATE(B379,Q379)</f>
        <v>B</v>
      </c>
      <c r="S379" s="16"/>
    </row>
    <row r="380" spans="1:19" x14ac:dyDescent="0.25">
      <c r="A380" s="185"/>
      <c r="B380" s="25"/>
      <c r="C380" s="21" t="str">
        <f>+CONCATENATE(I380," ",G380)</f>
        <v xml:space="preserve">c) </v>
      </c>
      <c r="D380" s="22"/>
      <c r="G380" s="34" t="str">
        <f>IF(J378="FIN","",LOOKUP(I377,DATOS!A:A,DATOS!L:L))</f>
        <v/>
      </c>
      <c r="I380" s="31" t="s">
        <v>51</v>
      </c>
      <c r="K380" s="16"/>
      <c r="L380" s="16"/>
      <c r="M380" s="16"/>
      <c r="N380" s="16"/>
      <c r="O380" s="16"/>
      <c r="P380" s="16"/>
      <c r="Q380" s="17" t="s">
        <v>2</v>
      </c>
      <c r="R380" s="16" t="str">
        <f>CONCATENATE(B380,Q380)</f>
        <v>C</v>
      </c>
      <c r="S380" s="16"/>
    </row>
    <row r="381" spans="1:19" x14ac:dyDescent="0.25">
      <c r="A381" s="185"/>
      <c r="B381" s="25"/>
      <c r="C381" s="21" t="str">
        <f>+CONCATENATE(I381," ",G381)</f>
        <v xml:space="preserve">d) </v>
      </c>
      <c r="D381" s="22"/>
      <c r="G381" s="34" t="str">
        <f>IF(J378="FIN","",LOOKUP(I377,DATOS!A:A,DATOS!M:M))</f>
        <v/>
      </c>
      <c r="I381" s="31" t="s">
        <v>43</v>
      </c>
      <c r="K381" s="16"/>
      <c r="L381" s="16"/>
      <c r="M381" s="16"/>
      <c r="N381" s="16"/>
      <c r="O381" s="16"/>
      <c r="P381" s="16"/>
      <c r="Q381" s="17" t="s">
        <v>3</v>
      </c>
      <c r="R381" s="16" t="str">
        <f>CONCATENATE(B381,Q381)</f>
        <v>D</v>
      </c>
      <c r="S381" s="16"/>
    </row>
    <row r="382" spans="1:19" x14ac:dyDescent="0.25">
      <c r="A382" s="9"/>
      <c r="B382" s="26"/>
      <c r="C382" s="23"/>
      <c r="D382" s="24"/>
      <c r="J382" s="15"/>
    </row>
    <row r="383" spans="1:19" x14ac:dyDescent="0.25">
      <c r="A383" s="9"/>
      <c r="B383" s="27"/>
      <c r="C383" s="19" t="str">
        <f>+CONCATENATE(K383,".- ",G383)</f>
        <v xml:space="preserve">64.- </v>
      </c>
      <c r="D383" s="20"/>
      <c r="E383" s="9"/>
      <c r="F383" s="9"/>
      <c r="G383" s="36" t="str">
        <f>IF(J384="FIN","",LOOKUP(I383,DATOS!A:A,DATOS!G:G))</f>
        <v/>
      </c>
      <c r="H383" s="36">
        <f>IF(J384="FIN",0,LOOKUP(I383,DATOS!A:A,DATOS!N:N))</f>
        <v>0</v>
      </c>
      <c r="I383" s="31">
        <f>+I377+1</f>
        <v>681</v>
      </c>
      <c r="J383" s="56" t="str">
        <f>IF(LOOKUP(I383,DATOS!A:A,DATOS!C:C)=0,J377,(LOOKUP(I383,DATOS!A:A,DATOS!C:C)))</f>
        <v>FIN</v>
      </c>
      <c r="K383" s="18">
        <f>+K377+1</f>
        <v>64</v>
      </c>
      <c r="L383" s="16" t="s">
        <v>31</v>
      </c>
      <c r="M383" s="16" t="s">
        <v>32</v>
      </c>
      <c r="N383" s="16" t="s">
        <v>37</v>
      </c>
      <c r="O383" s="16" t="s">
        <v>33</v>
      </c>
      <c r="P383" s="16" t="s">
        <v>34</v>
      </c>
      <c r="Q383" s="16" t="s">
        <v>35</v>
      </c>
      <c r="R383" s="16" t="str">
        <f>CONCATENATE("X",H383)</f>
        <v>X0</v>
      </c>
      <c r="S383" s="16" t="s">
        <v>36</v>
      </c>
    </row>
    <row r="384" spans="1:19" x14ac:dyDescent="0.25">
      <c r="A384" s="185">
        <f>IF($E$2="X",0,IF(K385&gt;2,H383,K385))</f>
        <v>0</v>
      </c>
      <c r="B384" s="25"/>
      <c r="C384" s="21" t="str">
        <f>+CONCATENATE(I384," ",G384)</f>
        <v xml:space="preserve">a) </v>
      </c>
      <c r="D384" s="22"/>
      <c r="G384" s="34" t="str">
        <f>IF(J384="FIN","",LOOKUP(I383,DATOS!A:A,DATOS!J:J))</f>
        <v/>
      </c>
      <c r="I384" s="31" t="s">
        <v>53</v>
      </c>
      <c r="J384" s="37" t="str">
        <f>IF(J378="FIN","FIN",IF(J383=J377,"","FIN"))</f>
        <v>FIN</v>
      </c>
      <c r="K384" s="16" t="s">
        <v>5</v>
      </c>
      <c r="L384" s="16">
        <f>IF(M384&gt;0,0,P384)</f>
        <v>0</v>
      </c>
      <c r="M384" s="16">
        <f>IF(P385&gt;0,1,0)</f>
        <v>0</v>
      </c>
      <c r="N384" s="16">
        <f>IF(M384=1,-1/COUNTA(Q384:Q387),0)</f>
        <v>0</v>
      </c>
      <c r="O384" s="16">
        <f>COUNTA(B384:B387)</f>
        <v>0</v>
      </c>
      <c r="P384" s="16">
        <f>COUNTIF(R384:R387,R383)</f>
        <v>0</v>
      </c>
      <c r="Q384" s="17" t="s">
        <v>0</v>
      </c>
      <c r="R384" s="16" t="str">
        <f>CONCATENATE(B384,Q384)</f>
        <v>A</v>
      </c>
      <c r="S384" s="16">
        <f>IF(P384&gt;0,P384+O384,O384*3)</f>
        <v>0</v>
      </c>
    </row>
    <row r="385" spans="1:19" x14ac:dyDescent="0.25">
      <c r="A385" s="185"/>
      <c r="B385" s="25"/>
      <c r="C385" s="21" t="str">
        <f>+CONCATENATE(I385," ",G385)</f>
        <v xml:space="preserve">b) </v>
      </c>
      <c r="D385" s="22"/>
      <c r="G385" s="34" t="str">
        <f>IF(J384="FIN","",LOOKUP(I383,DATOS!A:A,DATOS!K:K))</f>
        <v/>
      </c>
      <c r="I385" s="31" t="s">
        <v>52</v>
      </c>
      <c r="K385" s="16">
        <f>S384</f>
        <v>0</v>
      </c>
      <c r="L385" s="16"/>
      <c r="M385" s="16"/>
      <c r="N385" s="16"/>
      <c r="O385" s="16"/>
      <c r="P385" s="16">
        <f>O384-P384</f>
        <v>0</v>
      </c>
      <c r="Q385" s="17" t="s">
        <v>1</v>
      </c>
      <c r="R385" s="16" t="str">
        <f>CONCATENATE(B385,Q385)</f>
        <v>B</v>
      </c>
      <c r="S385" s="16"/>
    </row>
    <row r="386" spans="1:19" x14ac:dyDescent="0.25">
      <c r="A386" s="185"/>
      <c r="B386" s="25"/>
      <c r="C386" s="21" t="str">
        <f>+CONCATENATE(I386," ",G386)</f>
        <v xml:space="preserve">c) </v>
      </c>
      <c r="D386" s="22"/>
      <c r="G386" s="34" t="str">
        <f>IF(J384="FIN","",LOOKUP(I383,DATOS!A:A,DATOS!L:L))</f>
        <v/>
      </c>
      <c r="I386" s="31" t="s">
        <v>51</v>
      </c>
      <c r="K386" s="16"/>
      <c r="L386" s="16"/>
      <c r="M386" s="16"/>
      <c r="N386" s="16"/>
      <c r="O386" s="16"/>
      <c r="P386" s="16"/>
      <c r="Q386" s="17" t="s">
        <v>2</v>
      </c>
      <c r="R386" s="16" t="str">
        <f>CONCATENATE(B386,Q386)</f>
        <v>C</v>
      </c>
      <c r="S386" s="16"/>
    </row>
    <row r="387" spans="1:19" x14ac:dyDescent="0.25">
      <c r="A387" s="185"/>
      <c r="B387" s="25"/>
      <c r="C387" s="21" t="str">
        <f>+CONCATENATE(I387," ",G387)</f>
        <v xml:space="preserve">d) </v>
      </c>
      <c r="D387" s="22"/>
      <c r="G387" s="34" t="str">
        <f>IF(J384="FIN","",LOOKUP(I383,DATOS!A:A,DATOS!M:M))</f>
        <v/>
      </c>
      <c r="I387" s="31" t="s">
        <v>43</v>
      </c>
      <c r="K387" s="16"/>
      <c r="L387" s="16"/>
      <c r="M387" s="16"/>
      <c r="N387" s="16"/>
      <c r="O387" s="16"/>
      <c r="P387" s="16"/>
      <c r="Q387" s="17" t="s">
        <v>3</v>
      </c>
      <c r="R387" s="16" t="str">
        <f>CONCATENATE(B387,Q387)</f>
        <v>D</v>
      </c>
      <c r="S387" s="16"/>
    </row>
    <row r="388" spans="1:19" x14ac:dyDescent="0.25">
      <c r="A388" s="9"/>
      <c r="B388" s="26"/>
      <c r="C388" s="23"/>
      <c r="D388" s="24"/>
      <c r="J388" s="15"/>
    </row>
    <row r="389" spans="1:19" x14ac:dyDescent="0.25">
      <c r="A389" s="9"/>
      <c r="B389" s="27"/>
      <c r="C389" s="19" t="str">
        <f>+CONCATENATE(K389,".- ",G389)</f>
        <v xml:space="preserve">65.- </v>
      </c>
      <c r="D389" s="20"/>
      <c r="E389" s="9"/>
      <c r="F389" s="9"/>
      <c r="G389" s="36" t="str">
        <f>IF(J390="FIN","",LOOKUP(I389,DATOS!A:A,DATOS!G:G))</f>
        <v/>
      </c>
      <c r="H389" s="36">
        <f>IF(J390="FIN",0,LOOKUP(I389,DATOS!A:A,DATOS!N:N))</f>
        <v>0</v>
      </c>
      <c r="I389" s="31">
        <f>+I383+1</f>
        <v>682</v>
      </c>
      <c r="J389" s="56" t="str">
        <f>IF(LOOKUP(I389,DATOS!A:A,DATOS!C:C)=0,J383,(LOOKUP(I389,DATOS!A:A,DATOS!C:C)))</f>
        <v>FIN</v>
      </c>
      <c r="K389" s="18">
        <f>+K383+1</f>
        <v>65</v>
      </c>
      <c r="L389" s="16" t="s">
        <v>31</v>
      </c>
      <c r="M389" s="16" t="s">
        <v>32</v>
      </c>
      <c r="N389" s="16" t="s">
        <v>37</v>
      </c>
      <c r="O389" s="16" t="s">
        <v>33</v>
      </c>
      <c r="P389" s="16" t="s">
        <v>34</v>
      </c>
      <c r="Q389" s="16" t="s">
        <v>35</v>
      </c>
      <c r="R389" s="16" t="str">
        <f>CONCATENATE("X",H389)</f>
        <v>X0</v>
      </c>
      <c r="S389" s="16" t="s">
        <v>36</v>
      </c>
    </row>
    <row r="390" spans="1:19" x14ac:dyDescent="0.25">
      <c r="A390" s="185">
        <f>IF($E$2="X",0,IF(K391&gt;2,H389,K391))</f>
        <v>0</v>
      </c>
      <c r="B390" s="25"/>
      <c r="C390" s="21" t="str">
        <f>+CONCATENATE(I390," ",G390)</f>
        <v xml:space="preserve">a) </v>
      </c>
      <c r="D390" s="22"/>
      <c r="G390" s="34" t="str">
        <f>IF(J390="FIN","",LOOKUP(I389,DATOS!A:A,DATOS!J:J))</f>
        <v/>
      </c>
      <c r="I390" s="31" t="s">
        <v>53</v>
      </c>
      <c r="J390" s="37" t="str">
        <f>IF(J384="FIN","FIN",IF(J389=J383,"","FIN"))</f>
        <v>FIN</v>
      </c>
      <c r="K390" s="16" t="s">
        <v>5</v>
      </c>
      <c r="L390" s="16">
        <f>IF(M390&gt;0,0,P390)</f>
        <v>0</v>
      </c>
      <c r="M390" s="16">
        <f>IF(P391&gt;0,1,0)</f>
        <v>0</v>
      </c>
      <c r="N390" s="16">
        <f>IF(M390=1,-1/COUNTA(Q390:Q393),0)</f>
        <v>0</v>
      </c>
      <c r="O390" s="16">
        <f>COUNTA(B390:B393)</f>
        <v>0</v>
      </c>
      <c r="P390" s="16">
        <f>COUNTIF(R390:R393,R389)</f>
        <v>0</v>
      </c>
      <c r="Q390" s="17" t="s">
        <v>0</v>
      </c>
      <c r="R390" s="16" t="str">
        <f>CONCATENATE(B390,Q390)</f>
        <v>A</v>
      </c>
      <c r="S390" s="16">
        <f>IF(P390&gt;0,P390+O390,O390*3)</f>
        <v>0</v>
      </c>
    </row>
    <row r="391" spans="1:19" x14ac:dyDescent="0.25">
      <c r="A391" s="185"/>
      <c r="B391" s="25"/>
      <c r="C391" s="21" t="str">
        <f>+CONCATENATE(I391," ",G391)</f>
        <v xml:space="preserve">b) </v>
      </c>
      <c r="D391" s="22"/>
      <c r="G391" s="34" t="str">
        <f>IF(J390="FIN","",LOOKUP(I389,DATOS!A:A,DATOS!K:K))</f>
        <v/>
      </c>
      <c r="I391" s="31" t="s">
        <v>52</v>
      </c>
      <c r="K391" s="16">
        <f>S390</f>
        <v>0</v>
      </c>
      <c r="L391" s="16"/>
      <c r="M391" s="16"/>
      <c r="N391" s="16"/>
      <c r="O391" s="16"/>
      <c r="P391" s="16">
        <f>O390-P390</f>
        <v>0</v>
      </c>
      <c r="Q391" s="17" t="s">
        <v>1</v>
      </c>
      <c r="R391" s="16" t="str">
        <f>CONCATENATE(B391,Q391)</f>
        <v>B</v>
      </c>
      <c r="S391" s="16"/>
    </row>
    <row r="392" spans="1:19" x14ac:dyDescent="0.25">
      <c r="A392" s="185"/>
      <c r="B392" s="25"/>
      <c r="C392" s="21" t="str">
        <f>+CONCATENATE(I392," ",G392)</f>
        <v xml:space="preserve">c) </v>
      </c>
      <c r="D392" s="22"/>
      <c r="G392" s="34" t="str">
        <f>IF(J390="FIN","",LOOKUP(I389,DATOS!A:A,DATOS!L:L))</f>
        <v/>
      </c>
      <c r="I392" s="31" t="s">
        <v>51</v>
      </c>
      <c r="K392" s="16"/>
      <c r="L392" s="16"/>
      <c r="M392" s="16"/>
      <c r="N392" s="16"/>
      <c r="O392" s="16"/>
      <c r="P392" s="16"/>
      <c r="Q392" s="17" t="s">
        <v>2</v>
      </c>
      <c r="R392" s="16" t="str">
        <f>CONCATENATE(B392,Q392)</f>
        <v>C</v>
      </c>
      <c r="S392" s="16"/>
    </row>
    <row r="393" spans="1:19" x14ac:dyDescent="0.25">
      <c r="A393" s="185"/>
      <c r="B393" s="25"/>
      <c r="C393" s="21" t="str">
        <f>+CONCATENATE(I393," ",G393)</f>
        <v xml:space="preserve">d) </v>
      </c>
      <c r="D393" s="22"/>
      <c r="G393" s="34" t="str">
        <f>IF(J390="FIN","",LOOKUP(I389,DATOS!A:A,DATOS!M:M))</f>
        <v/>
      </c>
      <c r="I393" s="31" t="s">
        <v>43</v>
      </c>
      <c r="K393" s="16"/>
      <c r="L393" s="16"/>
      <c r="M393" s="16"/>
      <c r="N393" s="16"/>
      <c r="O393" s="16"/>
      <c r="P393" s="16"/>
      <c r="Q393" s="17" t="s">
        <v>3</v>
      </c>
      <c r="R393" s="16" t="str">
        <f>CONCATENATE(B393,Q393)</f>
        <v>D</v>
      </c>
      <c r="S393" s="16"/>
    </row>
    <row r="394" spans="1:19" x14ac:dyDescent="0.25">
      <c r="A394" s="9"/>
      <c r="B394" s="26"/>
      <c r="C394" s="23"/>
      <c r="D394" s="24"/>
      <c r="J394" s="15"/>
    </row>
    <row r="395" spans="1:19" x14ac:dyDescent="0.25">
      <c r="A395" s="9"/>
      <c r="B395" s="27"/>
      <c r="C395" s="19" t="str">
        <f>+CONCATENATE(K395,".- ",G395)</f>
        <v xml:space="preserve">66.- </v>
      </c>
      <c r="D395" s="20"/>
      <c r="E395" s="9"/>
      <c r="F395" s="9"/>
      <c r="G395" s="36" t="str">
        <f>IF(J396="FIN","",LOOKUP(I395,DATOS!A:A,DATOS!G:G))</f>
        <v/>
      </c>
      <c r="H395" s="36">
        <f>IF(J396="FIN",0,LOOKUP(I395,DATOS!A:A,DATOS!N:N))</f>
        <v>0</v>
      </c>
      <c r="I395" s="31">
        <f>+I389+1</f>
        <v>683</v>
      </c>
      <c r="J395" s="56" t="str">
        <f>IF(LOOKUP(I395,DATOS!A:A,DATOS!C:C)=0,J389,(LOOKUP(I395,DATOS!A:A,DATOS!C:C)))</f>
        <v>FIN</v>
      </c>
      <c r="K395" s="18">
        <f>+K389+1</f>
        <v>66</v>
      </c>
      <c r="L395" s="16" t="s">
        <v>31</v>
      </c>
      <c r="M395" s="16" t="s">
        <v>32</v>
      </c>
      <c r="N395" s="16" t="s">
        <v>37</v>
      </c>
      <c r="O395" s="16" t="s">
        <v>33</v>
      </c>
      <c r="P395" s="16" t="s">
        <v>34</v>
      </c>
      <c r="Q395" s="16" t="s">
        <v>35</v>
      </c>
      <c r="R395" s="16" t="str">
        <f>CONCATENATE("X",H395)</f>
        <v>X0</v>
      </c>
      <c r="S395" s="16" t="s">
        <v>36</v>
      </c>
    </row>
    <row r="396" spans="1:19" x14ac:dyDescent="0.25">
      <c r="A396" s="185">
        <f>IF($E$2="X",0,IF(K397&gt;2,H395,K397))</f>
        <v>0</v>
      </c>
      <c r="B396" s="25"/>
      <c r="C396" s="21" t="str">
        <f>+CONCATENATE(I396," ",G396)</f>
        <v xml:space="preserve">a) </v>
      </c>
      <c r="D396" s="22"/>
      <c r="G396" s="34" t="str">
        <f>IF(J396="FIN","",LOOKUP(I395,DATOS!A:A,DATOS!J:J))</f>
        <v/>
      </c>
      <c r="I396" s="31" t="s">
        <v>53</v>
      </c>
      <c r="J396" s="37" t="str">
        <f>IF(J390="FIN","FIN",IF(J395=J389,"","FIN"))</f>
        <v>FIN</v>
      </c>
      <c r="K396" s="16" t="s">
        <v>5</v>
      </c>
      <c r="L396" s="16">
        <f>IF(M396&gt;0,0,P396)</f>
        <v>0</v>
      </c>
      <c r="M396" s="16">
        <f>IF(P397&gt;0,1,0)</f>
        <v>0</v>
      </c>
      <c r="N396" s="16">
        <f>IF(M396=1,-1/COUNTA(Q396:Q399),0)</f>
        <v>0</v>
      </c>
      <c r="O396" s="16">
        <f>COUNTA(B396:B399)</f>
        <v>0</v>
      </c>
      <c r="P396" s="16">
        <f>COUNTIF(R396:R399,R395)</f>
        <v>0</v>
      </c>
      <c r="Q396" s="17" t="s">
        <v>0</v>
      </c>
      <c r="R396" s="16" t="str">
        <f>CONCATENATE(B396,Q396)</f>
        <v>A</v>
      </c>
      <c r="S396" s="16">
        <f>IF(P396&gt;0,P396+O396,O396*3)</f>
        <v>0</v>
      </c>
    </row>
    <row r="397" spans="1:19" x14ac:dyDescent="0.25">
      <c r="A397" s="185"/>
      <c r="B397" s="25"/>
      <c r="C397" s="21" t="str">
        <f>+CONCATENATE(I397," ",G397)</f>
        <v xml:space="preserve">b) </v>
      </c>
      <c r="D397" s="22"/>
      <c r="G397" s="34" t="str">
        <f>IF(J396="FIN","",LOOKUP(I395,DATOS!A:A,DATOS!K:K))</f>
        <v/>
      </c>
      <c r="I397" s="31" t="s">
        <v>52</v>
      </c>
      <c r="K397" s="16">
        <f>S396</f>
        <v>0</v>
      </c>
      <c r="L397" s="16"/>
      <c r="M397" s="16"/>
      <c r="N397" s="16"/>
      <c r="O397" s="16"/>
      <c r="P397" s="16">
        <f>O396-P396</f>
        <v>0</v>
      </c>
      <c r="Q397" s="17" t="s">
        <v>1</v>
      </c>
      <c r="R397" s="16" t="str">
        <f>CONCATENATE(B397,Q397)</f>
        <v>B</v>
      </c>
      <c r="S397" s="16"/>
    </row>
    <row r="398" spans="1:19" x14ac:dyDescent="0.25">
      <c r="A398" s="185"/>
      <c r="B398" s="25"/>
      <c r="C398" s="21" t="str">
        <f>+CONCATENATE(I398," ",G398)</f>
        <v xml:space="preserve">c) </v>
      </c>
      <c r="D398" s="22"/>
      <c r="G398" s="34" t="str">
        <f>IF(J396="FIN","",LOOKUP(I395,DATOS!A:A,DATOS!L:L))</f>
        <v/>
      </c>
      <c r="I398" s="31" t="s">
        <v>51</v>
      </c>
      <c r="K398" s="16"/>
      <c r="L398" s="16"/>
      <c r="M398" s="16"/>
      <c r="N398" s="16"/>
      <c r="O398" s="16"/>
      <c r="P398" s="16"/>
      <c r="Q398" s="17" t="s">
        <v>2</v>
      </c>
      <c r="R398" s="16" t="str">
        <f>CONCATENATE(B398,Q398)</f>
        <v>C</v>
      </c>
      <c r="S398" s="16"/>
    </row>
    <row r="399" spans="1:19" x14ac:dyDescent="0.25">
      <c r="A399" s="185"/>
      <c r="B399" s="25"/>
      <c r="C399" s="21" t="str">
        <f>+CONCATENATE(I399," ",G399)</f>
        <v xml:space="preserve">d) </v>
      </c>
      <c r="D399" s="22"/>
      <c r="G399" s="34" t="str">
        <f>IF(J396="FIN","",LOOKUP(I395,DATOS!A:A,DATOS!M:M))</f>
        <v/>
      </c>
      <c r="I399" s="31" t="s">
        <v>43</v>
      </c>
      <c r="K399" s="16"/>
      <c r="L399" s="16"/>
      <c r="M399" s="16"/>
      <c r="N399" s="16"/>
      <c r="O399" s="16"/>
      <c r="P399" s="16"/>
      <c r="Q399" s="17" t="s">
        <v>3</v>
      </c>
      <c r="R399" s="16" t="str">
        <f>CONCATENATE(B399,Q399)</f>
        <v>D</v>
      </c>
      <c r="S399" s="16"/>
    </row>
    <row r="400" spans="1:19" x14ac:dyDescent="0.25">
      <c r="A400" s="9"/>
      <c r="B400" s="26"/>
      <c r="C400" s="23"/>
      <c r="D400" s="24"/>
      <c r="J400" s="15"/>
    </row>
    <row r="401" spans="1:19" x14ac:dyDescent="0.25">
      <c r="A401" s="9"/>
      <c r="B401" s="27"/>
      <c r="C401" s="19" t="str">
        <f>+CONCATENATE(K401,".- ",G401)</f>
        <v xml:space="preserve">67.- </v>
      </c>
      <c r="D401" s="20"/>
      <c r="E401" s="9"/>
      <c r="F401" s="9"/>
      <c r="G401" s="36" t="str">
        <f>IF(J402="FIN","",LOOKUP(I401,DATOS!A:A,DATOS!G:G))</f>
        <v/>
      </c>
      <c r="H401" s="36">
        <f>IF(J402="FIN",0,LOOKUP(I401,DATOS!A:A,DATOS!N:N))</f>
        <v>0</v>
      </c>
      <c r="I401" s="31">
        <f>+I395+1</f>
        <v>684</v>
      </c>
      <c r="J401" s="56" t="str">
        <f>IF(LOOKUP(I401,DATOS!A:A,DATOS!C:C)=0,J395,(LOOKUP(I401,DATOS!A:A,DATOS!C:C)))</f>
        <v>FIN</v>
      </c>
      <c r="K401" s="18">
        <f>+K395+1</f>
        <v>67</v>
      </c>
      <c r="L401" s="16" t="s">
        <v>31</v>
      </c>
      <c r="M401" s="16" t="s">
        <v>32</v>
      </c>
      <c r="N401" s="16" t="s">
        <v>37</v>
      </c>
      <c r="O401" s="16" t="s">
        <v>33</v>
      </c>
      <c r="P401" s="16" t="s">
        <v>34</v>
      </c>
      <c r="Q401" s="16" t="s">
        <v>35</v>
      </c>
      <c r="R401" s="16" t="str">
        <f>CONCATENATE("X",H401)</f>
        <v>X0</v>
      </c>
      <c r="S401" s="16" t="s">
        <v>36</v>
      </c>
    </row>
    <row r="402" spans="1:19" x14ac:dyDescent="0.25">
      <c r="A402" s="185">
        <f>IF($E$2="X",0,IF(K403&gt;2,H401,K403))</f>
        <v>0</v>
      </c>
      <c r="B402" s="25"/>
      <c r="C402" s="21" t="str">
        <f>+CONCATENATE(I402," ",G402)</f>
        <v xml:space="preserve">a) </v>
      </c>
      <c r="D402" s="22"/>
      <c r="G402" s="34" t="str">
        <f>IF(J402="FIN","",LOOKUP(I401,DATOS!A:A,DATOS!J:J))</f>
        <v/>
      </c>
      <c r="I402" s="31" t="s">
        <v>53</v>
      </c>
      <c r="J402" s="37" t="str">
        <f>IF(J396="FIN","FIN",IF(J401=J395,"","FIN"))</f>
        <v>FIN</v>
      </c>
      <c r="K402" s="16" t="s">
        <v>5</v>
      </c>
      <c r="L402" s="16">
        <f>IF(M402&gt;0,0,P402)</f>
        <v>0</v>
      </c>
      <c r="M402" s="16">
        <f>IF(P403&gt;0,1,0)</f>
        <v>0</v>
      </c>
      <c r="N402" s="16">
        <f>IF(M402=1,-1/COUNTA(Q402:Q405),0)</f>
        <v>0</v>
      </c>
      <c r="O402" s="16">
        <f>COUNTA(B402:B405)</f>
        <v>0</v>
      </c>
      <c r="P402" s="16">
        <f>COUNTIF(R402:R405,R401)</f>
        <v>0</v>
      </c>
      <c r="Q402" s="17" t="s">
        <v>0</v>
      </c>
      <c r="R402" s="16" t="str">
        <f>CONCATENATE(B402,Q402)</f>
        <v>A</v>
      </c>
      <c r="S402" s="16">
        <f>IF(P402&gt;0,P402+O402,O402*3)</f>
        <v>0</v>
      </c>
    </row>
    <row r="403" spans="1:19" x14ac:dyDescent="0.25">
      <c r="A403" s="185"/>
      <c r="B403" s="25"/>
      <c r="C403" s="21" t="str">
        <f>+CONCATENATE(I403," ",G403)</f>
        <v xml:space="preserve">b) </v>
      </c>
      <c r="D403" s="22"/>
      <c r="G403" s="34" t="str">
        <f>IF(J402="FIN","",LOOKUP(I401,DATOS!A:A,DATOS!K:K))</f>
        <v/>
      </c>
      <c r="I403" s="31" t="s">
        <v>52</v>
      </c>
      <c r="K403" s="16">
        <f>S402</f>
        <v>0</v>
      </c>
      <c r="L403" s="16"/>
      <c r="M403" s="16"/>
      <c r="N403" s="16"/>
      <c r="O403" s="16"/>
      <c r="P403" s="16">
        <f>O402-P402</f>
        <v>0</v>
      </c>
      <c r="Q403" s="17" t="s">
        <v>1</v>
      </c>
      <c r="R403" s="16" t="str">
        <f>CONCATENATE(B403,Q403)</f>
        <v>B</v>
      </c>
      <c r="S403" s="16"/>
    </row>
    <row r="404" spans="1:19" x14ac:dyDescent="0.25">
      <c r="A404" s="185"/>
      <c r="B404" s="25"/>
      <c r="C404" s="21" t="str">
        <f>+CONCATENATE(I404," ",G404)</f>
        <v xml:space="preserve">c) </v>
      </c>
      <c r="D404" s="22"/>
      <c r="G404" s="34" t="str">
        <f>IF(J402="FIN","",LOOKUP(I401,DATOS!A:A,DATOS!L:L))</f>
        <v/>
      </c>
      <c r="I404" s="31" t="s">
        <v>51</v>
      </c>
      <c r="K404" s="16"/>
      <c r="L404" s="16"/>
      <c r="M404" s="16"/>
      <c r="N404" s="16"/>
      <c r="O404" s="16"/>
      <c r="P404" s="16"/>
      <c r="Q404" s="17" t="s">
        <v>2</v>
      </c>
      <c r="R404" s="16" t="str">
        <f>CONCATENATE(B404,Q404)</f>
        <v>C</v>
      </c>
      <c r="S404" s="16"/>
    </row>
    <row r="405" spans="1:19" x14ac:dyDescent="0.25">
      <c r="A405" s="185"/>
      <c r="B405" s="25"/>
      <c r="C405" s="21" t="str">
        <f>+CONCATENATE(I405," ",G405)</f>
        <v xml:space="preserve">d) </v>
      </c>
      <c r="D405" s="22"/>
      <c r="G405" s="34" t="str">
        <f>IF(J402="FIN","",LOOKUP(I401,DATOS!A:A,DATOS!M:M))</f>
        <v/>
      </c>
      <c r="I405" s="31" t="s">
        <v>43</v>
      </c>
      <c r="K405" s="16"/>
      <c r="L405" s="16"/>
      <c r="M405" s="16"/>
      <c r="N405" s="16"/>
      <c r="O405" s="16"/>
      <c r="P405" s="16"/>
      <c r="Q405" s="17" t="s">
        <v>3</v>
      </c>
      <c r="R405" s="16" t="str">
        <f>CONCATENATE(B405,Q405)</f>
        <v>D</v>
      </c>
      <c r="S405" s="16"/>
    </row>
    <row r="406" spans="1:19" x14ac:dyDescent="0.25">
      <c r="A406" s="9"/>
      <c r="B406" s="26"/>
      <c r="C406" s="23"/>
      <c r="D406" s="24"/>
      <c r="J406" s="15"/>
    </row>
    <row r="407" spans="1:19" x14ac:dyDescent="0.25">
      <c r="A407" s="9"/>
      <c r="B407" s="27"/>
      <c r="C407" s="19" t="str">
        <f>+CONCATENATE(K407,".- ",G407)</f>
        <v xml:space="preserve">68.- </v>
      </c>
      <c r="D407" s="20"/>
      <c r="E407" s="9"/>
      <c r="F407" s="9"/>
      <c r="G407" s="36" t="str">
        <f>IF(J408="FIN","",LOOKUP(I407,DATOS!A:A,DATOS!G:G))</f>
        <v/>
      </c>
      <c r="H407" s="36">
        <f>IF(J408="FIN",0,LOOKUP(I407,DATOS!A:A,DATOS!N:N))</f>
        <v>0</v>
      </c>
      <c r="I407" s="31">
        <f>+I401+1</f>
        <v>685</v>
      </c>
      <c r="J407" s="56" t="str">
        <f>IF(LOOKUP(I407,DATOS!A:A,DATOS!C:C)=0,J401,(LOOKUP(I407,DATOS!A:A,DATOS!C:C)))</f>
        <v>FIN</v>
      </c>
      <c r="K407" s="18">
        <f>+K401+1</f>
        <v>68</v>
      </c>
      <c r="L407" s="16" t="s">
        <v>31</v>
      </c>
      <c r="M407" s="16" t="s">
        <v>32</v>
      </c>
      <c r="N407" s="16" t="s">
        <v>37</v>
      </c>
      <c r="O407" s="16" t="s">
        <v>33</v>
      </c>
      <c r="P407" s="16" t="s">
        <v>34</v>
      </c>
      <c r="Q407" s="16" t="s">
        <v>35</v>
      </c>
      <c r="R407" s="16" t="str">
        <f>CONCATENATE("X",H407)</f>
        <v>X0</v>
      </c>
      <c r="S407" s="16" t="s">
        <v>36</v>
      </c>
    </row>
    <row r="408" spans="1:19" x14ac:dyDescent="0.25">
      <c r="A408" s="185">
        <f>IF($E$2="X",0,IF(K409&gt;2,H407,K409))</f>
        <v>0</v>
      </c>
      <c r="B408" s="25"/>
      <c r="C408" s="21" t="str">
        <f>+CONCATENATE(I408," ",G408)</f>
        <v xml:space="preserve">a) </v>
      </c>
      <c r="D408" s="22"/>
      <c r="G408" s="34" t="str">
        <f>IF(J408="FIN","",LOOKUP(I407,DATOS!A:A,DATOS!J:J))</f>
        <v/>
      </c>
      <c r="I408" s="31" t="s">
        <v>53</v>
      </c>
      <c r="J408" s="37" t="str">
        <f>IF(J402="FIN","FIN",IF(J407=J401,"","FIN"))</f>
        <v>FIN</v>
      </c>
      <c r="K408" s="16" t="s">
        <v>5</v>
      </c>
      <c r="L408" s="16">
        <f>IF(M408&gt;0,0,P408)</f>
        <v>0</v>
      </c>
      <c r="M408" s="16">
        <f>IF(P409&gt;0,1,0)</f>
        <v>0</v>
      </c>
      <c r="N408" s="16">
        <f>IF(M408=1,-1/COUNTA(Q408:Q411),0)</f>
        <v>0</v>
      </c>
      <c r="O408" s="16">
        <f>COUNTA(B408:B411)</f>
        <v>0</v>
      </c>
      <c r="P408" s="16">
        <f>COUNTIF(R408:R411,R407)</f>
        <v>0</v>
      </c>
      <c r="Q408" s="17" t="s">
        <v>0</v>
      </c>
      <c r="R408" s="16" t="str">
        <f>CONCATENATE(B408,Q408)</f>
        <v>A</v>
      </c>
      <c r="S408" s="16">
        <f>IF(P408&gt;0,P408+O408,O408*3)</f>
        <v>0</v>
      </c>
    </row>
    <row r="409" spans="1:19" x14ac:dyDescent="0.25">
      <c r="A409" s="185"/>
      <c r="B409" s="25"/>
      <c r="C409" s="21" t="str">
        <f>+CONCATENATE(I409," ",G409)</f>
        <v xml:space="preserve">b) </v>
      </c>
      <c r="D409" s="22"/>
      <c r="G409" s="34" t="str">
        <f>IF(J408="FIN","",LOOKUP(I407,DATOS!A:A,DATOS!K:K))</f>
        <v/>
      </c>
      <c r="I409" s="31" t="s">
        <v>52</v>
      </c>
      <c r="K409" s="16">
        <f>S408</f>
        <v>0</v>
      </c>
      <c r="L409" s="16"/>
      <c r="M409" s="16"/>
      <c r="N409" s="16"/>
      <c r="O409" s="16"/>
      <c r="P409" s="16">
        <f>O408-P408</f>
        <v>0</v>
      </c>
      <c r="Q409" s="17" t="s">
        <v>1</v>
      </c>
      <c r="R409" s="16" t="str">
        <f>CONCATENATE(B409,Q409)</f>
        <v>B</v>
      </c>
      <c r="S409" s="16"/>
    </row>
    <row r="410" spans="1:19" x14ac:dyDescent="0.25">
      <c r="A410" s="185"/>
      <c r="B410" s="25"/>
      <c r="C410" s="21" t="str">
        <f>+CONCATENATE(I410," ",G410)</f>
        <v xml:space="preserve">c) </v>
      </c>
      <c r="D410" s="22"/>
      <c r="G410" s="34" t="str">
        <f>IF(J408="FIN","",LOOKUP(I407,DATOS!A:A,DATOS!L:L))</f>
        <v/>
      </c>
      <c r="I410" s="31" t="s">
        <v>51</v>
      </c>
      <c r="K410" s="16"/>
      <c r="L410" s="16"/>
      <c r="M410" s="16"/>
      <c r="N410" s="16"/>
      <c r="O410" s="16"/>
      <c r="P410" s="16"/>
      <c r="Q410" s="17" t="s">
        <v>2</v>
      </c>
      <c r="R410" s="16" t="str">
        <f>CONCATENATE(B410,Q410)</f>
        <v>C</v>
      </c>
      <c r="S410" s="16"/>
    </row>
    <row r="411" spans="1:19" x14ac:dyDescent="0.25">
      <c r="A411" s="185"/>
      <c r="B411" s="25"/>
      <c r="C411" s="21" t="str">
        <f>+CONCATENATE(I411," ",G411)</f>
        <v xml:space="preserve">d) </v>
      </c>
      <c r="D411" s="22"/>
      <c r="G411" s="34" t="str">
        <f>IF(J408="FIN","",LOOKUP(I407,DATOS!A:A,DATOS!M:M))</f>
        <v/>
      </c>
      <c r="I411" s="31" t="s">
        <v>43</v>
      </c>
      <c r="K411" s="16"/>
      <c r="L411" s="16"/>
      <c r="M411" s="16"/>
      <c r="N411" s="16"/>
      <c r="O411" s="16"/>
      <c r="P411" s="16"/>
      <c r="Q411" s="17" t="s">
        <v>3</v>
      </c>
      <c r="R411" s="16" t="str">
        <f>CONCATENATE(B411,Q411)</f>
        <v>D</v>
      </c>
      <c r="S411" s="16"/>
    </row>
    <row r="412" spans="1:19" x14ac:dyDescent="0.25">
      <c r="A412" s="9"/>
      <c r="B412" s="26"/>
      <c r="C412" s="23"/>
      <c r="D412" s="24"/>
      <c r="J412" s="15"/>
    </row>
    <row r="413" spans="1:19" x14ac:dyDescent="0.25">
      <c r="A413" s="9"/>
      <c r="B413" s="27"/>
      <c r="C413" s="19" t="str">
        <f>+CONCATENATE(K413,".- ",G413)</f>
        <v xml:space="preserve">69.- </v>
      </c>
      <c r="D413" s="20"/>
      <c r="E413" s="9"/>
      <c r="F413" s="9"/>
      <c r="G413" s="36" t="str">
        <f>IF(J414="FIN","",LOOKUP(I413,DATOS!A:A,DATOS!G:G))</f>
        <v/>
      </c>
      <c r="H413" s="36">
        <f>IF(J414="FIN",0,LOOKUP(I413,DATOS!A:A,DATOS!N:N))</f>
        <v>0</v>
      </c>
      <c r="I413" s="31">
        <f>+I407+1</f>
        <v>686</v>
      </c>
      <c r="J413" s="56" t="str">
        <f>IF(LOOKUP(I413,DATOS!A:A,DATOS!C:C)=0,J407,(LOOKUP(I413,DATOS!A:A,DATOS!C:C)))</f>
        <v>FIN</v>
      </c>
      <c r="K413" s="18">
        <f>+K407+1</f>
        <v>69</v>
      </c>
      <c r="L413" s="16" t="s">
        <v>31</v>
      </c>
      <c r="M413" s="16" t="s">
        <v>32</v>
      </c>
      <c r="N413" s="16" t="s">
        <v>37</v>
      </c>
      <c r="O413" s="16" t="s">
        <v>33</v>
      </c>
      <c r="P413" s="16" t="s">
        <v>34</v>
      </c>
      <c r="Q413" s="16" t="s">
        <v>35</v>
      </c>
      <c r="R413" s="16" t="str">
        <f>CONCATENATE("X",H413)</f>
        <v>X0</v>
      </c>
      <c r="S413" s="16" t="s">
        <v>36</v>
      </c>
    </row>
    <row r="414" spans="1:19" x14ac:dyDescent="0.25">
      <c r="A414" s="185">
        <f>IF($E$2="X",0,IF(K415&gt;2,H413,K415))</f>
        <v>0</v>
      </c>
      <c r="B414" s="25"/>
      <c r="C414" s="21" t="str">
        <f>+CONCATENATE(I414," ",G414)</f>
        <v xml:space="preserve">a) </v>
      </c>
      <c r="D414" s="22"/>
      <c r="G414" s="34" t="str">
        <f>IF(J414="FIN","",LOOKUP(I413,DATOS!A:A,DATOS!J:J))</f>
        <v/>
      </c>
      <c r="I414" s="31" t="s">
        <v>53</v>
      </c>
      <c r="J414" s="37" t="str">
        <f>IF(J408="FIN","FIN",IF(J413=J407,"","FIN"))</f>
        <v>FIN</v>
      </c>
      <c r="K414" s="16" t="s">
        <v>5</v>
      </c>
      <c r="L414" s="16">
        <f>IF(M414&gt;0,0,P414)</f>
        <v>0</v>
      </c>
      <c r="M414" s="16">
        <f>IF(P415&gt;0,1,0)</f>
        <v>0</v>
      </c>
      <c r="N414" s="16">
        <f>IF(M414=1,-1/COUNTA(Q414:Q417),0)</f>
        <v>0</v>
      </c>
      <c r="O414" s="16">
        <f>COUNTA(B414:B417)</f>
        <v>0</v>
      </c>
      <c r="P414" s="16">
        <f>COUNTIF(R414:R417,R413)</f>
        <v>0</v>
      </c>
      <c r="Q414" s="17" t="s">
        <v>0</v>
      </c>
      <c r="R414" s="16" t="str">
        <f>CONCATENATE(B414,Q414)</f>
        <v>A</v>
      </c>
      <c r="S414" s="16">
        <f>IF(P414&gt;0,P414+O414,O414*3)</f>
        <v>0</v>
      </c>
    </row>
    <row r="415" spans="1:19" x14ac:dyDescent="0.25">
      <c r="A415" s="185"/>
      <c r="B415" s="25"/>
      <c r="C415" s="21" t="str">
        <f>+CONCATENATE(I415," ",G415)</f>
        <v xml:space="preserve">b) </v>
      </c>
      <c r="D415" s="22"/>
      <c r="G415" s="34" t="str">
        <f>IF(J414="FIN","",LOOKUP(I413,DATOS!A:A,DATOS!K:K))</f>
        <v/>
      </c>
      <c r="I415" s="31" t="s">
        <v>52</v>
      </c>
      <c r="K415" s="16">
        <f>S414</f>
        <v>0</v>
      </c>
      <c r="L415" s="16"/>
      <c r="M415" s="16"/>
      <c r="N415" s="16"/>
      <c r="O415" s="16"/>
      <c r="P415" s="16">
        <f>O414-P414</f>
        <v>0</v>
      </c>
      <c r="Q415" s="17" t="s">
        <v>1</v>
      </c>
      <c r="R415" s="16" t="str">
        <f>CONCATENATE(B415,Q415)</f>
        <v>B</v>
      </c>
      <c r="S415" s="16"/>
    </row>
    <row r="416" spans="1:19" x14ac:dyDescent="0.25">
      <c r="A416" s="185"/>
      <c r="B416" s="25"/>
      <c r="C416" s="21" t="str">
        <f>+CONCATENATE(I416," ",G416)</f>
        <v xml:space="preserve">c) </v>
      </c>
      <c r="D416" s="22"/>
      <c r="G416" s="34" t="str">
        <f>IF(J414="FIN","",LOOKUP(I413,DATOS!A:A,DATOS!L:L))</f>
        <v/>
      </c>
      <c r="I416" s="31" t="s">
        <v>51</v>
      </c>
      <c r="K416" s="16"/>
      <c r="L416" s="16"/>
      <c r="M416" s="16"/>
      <c r="N416" s="16"/>
      <c r="O416" s="16"/>
      <c r="P416" s="16"/>
      <c r="Q416" s="17" t="s">
        <v>2</v>
      </c>
      <c r="R416" s="16" t="str">
        <f>CONCATENATE(B416,Q416)</f>
        <v>C</v>
      </c>
      <c r="S416" s="16"/>
    </row>
    <row r="417" spans="1:19" x14ac:dyDescent="0.25">
      <c r="A417" s="185"/>
      <c r="B417" s="25"/>
      <c r="C417" s="21" t="str">
        <f>+CONCATENATE(I417," ",G417)</f>
        <v xml:space="preserve">d) </v>
      </c>
      <c r="D417" s="22"/>
      <c r="G417" s="34" t="str">
        <f>IF(J414="FIN","",LOOKUP(I413,DATOS!A:A,DATOS!M:M))</f>
        <v/>
      </c>
      <c r="I417" s="31" t="s">
        <v>43</v>
      </c>
      <c r="K417" s="16"/>
      <c r="L417" s="16"/>
      <c r="M417" s="16"/>
      <c r="N417" s="16"/>
      <c r="O417" s="16"/>
      <c r="P417" s="16"/>
      <c r="Q417" s="17" t="s">
        <v>3</v>
      </c>
      <c r="R417" s="16" t="str">
        <f>CONCATENATE(B417,Q417)</f>
        <v>D</v>
      </c>
      <c r="S417" s="16"/>
    </row>
    <row r="418" spans="1:19" x14ac:dyDescent="0.25">
      <c r="A418" s="9"/>
      <c r="B418" s="26"/>
      <c r="C418" s="23"/>
      <c r="D418" s="24"/>
      <c r="J418" s="15"/>
    </row>
    <row r="419" spans="1:19" x14ac:dyDescent="0.25">
      <c r="A419" s="9"/>
      <c r="B419" s="27"/>
      <c r="C419" s="19" t="str">
        <f>+CONCATENATE(K419,".- ",G419)</f>
        <v xml:space="preserve">70.- </v>
      </c>
      <c r="D419" s="20"/>
      <c r="E419" s="9"/>
      <c r="F419" s="9"/>
      <c r="G419" s="36" t="str">
        <f>IF(J420="FIN","",LOOKUP(I419,DATOS!A:A,DATOS!G:G))</f>
        <v/>
      </c>
      <c r="H419" s="36">
        <f>IF(J420="FIN",0,LOOKUP(I419,DATOS!A:A,DATOS!N:N))</f>
        <v>0</v>
      </c>
      <c r="I419" s="31">
        <f>+I413+1</f>
        <v>687</v>
      </c>
      <c r="J419" s="56" t="str">
        <f>IF(LOOKUP(I419,DATOS!A:A,DATOS!C:C)=0,J413,(LOOKUP(I419,DATOS!A:A,DATOS!C:C)))</f>
        <v>FIN</v>
      </c>
      <c r="K419" s="18">
        <f>+K413+1</f>
        <v>70</v>
      </c>
      <c r="L419" s="16" t="s">
        <v>31</v>
      </c>
      <c r="M419" s="16" t="s">
        <v>32</v>
      </c>
      <c r="N419" s="16" t="s">
        <v>37</v>
      </c>
      <c r="O419" s="16" t="s">
        <v>33</v>
      </c>
      <c r="P419" s="16" t="s">
        <v>34</v>
      </c>
      <c r="Q419" s="16" t="s">
        <v>35</v>
      </c>
      <c r="R419" s="16" t="str">
        <f>CONCATENATE("X",H419)</f>
        <v>X0</v>
      </c>
      <c r="S419" s="16" t="s">
        <v>36</v>
      </c>
    </row>
    <row r="420" spans="1:19" x14ac:dyDescent="0.25">
      <c r="A420" s="185">
        <f>IF($E$2="X",0,IF(K421&gt;2,H419,K421))</f>
        <v>0</v>
      </c>
      <c r="B420" s="25"/>
      <c r="C420" s="21" t="str">
        <f>+CONCATENATE(I420," ",G420)</f>
        <v xml:space="preserve">a) </v>
      </c>
      <c r="D420" s="22"/>
      <c r="G420" s="34" t="str">
        <f>IF(J420="FIN","",LOOKUP(I419,DATOS!A:A,DATOS!J:J))</f>
        <v/>
      </c>
      <c r="I420" s="31" t="s">
        <v>53</v>
      </c>
      <c r="J420" s="37" t="str">
        <f>IF(J414="FIN","FIN",IF(J419=J413,"","FIN"))</f>
        <v>FIN</v>
      </c>
      <c r="K420" s="16" t="s">
        <v>5</v>
      </c>
      <c r="L420" s="16">
        <f>IF(M420&gt;0,0,P420)</f>
        <v>0</v>
      </c>
      <c r="M420" s="16">
        <f>IF(P421&gt;0,1,0)</f>
        <v>0</v>
      </c>
      <c r="N420" s="16">
        <f>IF(M420=1,-1/COUNTA(Q420:Q423),0)</f>
        <v>0</v>
      </c>
      <c r="O420" s="16">
        <f>COUNTA(B420:B423)</f>
        <v>0</v>
      </c>
      <c r="P420" s="16">
        <f>COUNTIF(R420:R423,R419)</f>
        <v>0</v>
      </c>
      <c r="Q420" s="17" t="s">
        <v>0</v>
      </c>
      <c r="R420" s="16" t="str">
        <f>CONCATENATE(B420,Q420)</f>
        <v>A</v>
      </c>
      <c r="S420" s="16">
        <f>IF(P420&gt;0,P420+O420,O420*3)</f>
        <v>0</v>
      </c>
    </row>
    <row r="421" spans="1:19" x14ac:dyDescent="0.25">
      <c r="A421" s="185"/>
      <c r="B421" s="25"/>
      <c r="C421" s="21" t="str">
        <f>+CONCATENATE(I421," ",G421)</f>
        <v xml:space="preserve">b) </v>
      </c>
      <c r="D421" s="22"/>
      <c r="G421" s="34" t="str">
        <f>IF(J420="FIN","",LOOKUP(I419,DATOS!A:A,DATOS!K:K))</f>
        <v/>
      </c>
      <c r="I421" s="31" t="s">
        <v>52</v>
      </c>
      <c r="K421" s="16">
        <f>S420</f>
        <v>0</v>
      </c>
      <c r="L421" s="16"/>
      <c r="M421" s="16"/>
      <c r="N421" s="16"/>
      <c r="O421" s="16"/>
      <c r="P421" s="16">
        <f>O420-P420</f>
        <v>0</v>
      </c>
      <c r="Q421" s="17" t="s">
        <v>1</v>
      </c>
      <c r="R421" s="16" t="str">
        <f>CONCATENATE(B421,Q421)</f>
        <v>B</v>
      </c>
      <c r="S421" s="16"/>
    </row>
    <row r="422" spans="1:19" x14ac:dyDescent="0.25">
      <c r="A422" s="185"/>
      <c r="B422" s="25"/>
      <c r="C422" s="21" t="str">
        <f>+CONCATENATE(I422," ",G422)</f>
        <v xml:space="preserve">c) </v>
      </c>
      <c r="D422" s="22"/>
      <c r="G422" s="34" t="str">
        <f>IF(J420="FIN","",LOOKUP(I419,DATOS!A:A,DATOS!L:L))</f>
        <v/>
      </c>
      <c r="I422" s="31" t="s">
        <v>51</v>
      </c>
      <c r="K422" s="16"/>
      <c r="L422" s="16"/>
      <c r="M422" s="16"/>
      <c r="N422" s="16"/>
      <c r="O422" s="16"/>
      <c r="P422" s="16"/>
      <c r="Q422" s="17" t="s">
        <v>2</v>
      </c>
      <c r="R422" s="16" t="str">
        <f>CONCATENATE(B422,Q422)</f>
        <v>C</v>
      </c>
      <c r="S422" s="16"/>
    </row>
    <row r="423" spans="1:19" x14ac:dyDescent="0.25">
      <c r="A423" s="185"/>
      <c r="B423" s="25"/>
      <c r="C423" s="21" t="str">
        <f>+CONCATENATE(I423," ",G423)</f>
        <v xml:space="preserve">d) </v>
      </c>
      <c r="D423" s="22"/>
      <c r="G423" s="34" t="str">
        <f>IF(J420="FIN","",LOOKUP(I419,DATOS!A:A,DATOS!M:M))</f>
        <v/>
      </c>
      <c r="I423" s="31" t="s">
        <v>43</v>
      </c>
      <c r="K423" s="16"/>
      <c r="L423" s="16"/>
      <c r="M423" s="16"/>
      <c r="N423" s="16"/>
      <c r="O423" s="16"/>
      <c r="P423" s="16"/>
      <c r="Q423" s="17" t="s">
        <v>3</v>
      </c>
      <c r="R423" s="16" t="str">
        <f>CONCATENATE(B423,Q423)</f>
        <v>D</v>
      </c>
      <c r="S423" s="16"/>
    </row>
    <row r="424" spans="1:19" x14ac:dyDescent="0.25">
      <c r="A424" s="9"/>
      <c r="B424" s="26"/>
      <c r="C424" s="23"/>
      <c r="D424" s="24"/>
      <c r="J424" s="15"/>
    </row>
    <row r="425" spans="1:19" x14ac:dyDescent="0.25">
      <c r="A425" s="9"/>
      <c r="B425" s="27"/>
      <c r="C425" s="19" t="str">
        <f>+CONCATENATE(K425,".- ",G425)</f>
        <v xml:space="preserve">71.- </v>
      </c>
      <c r="D425" s="20"/>
      <c r="E425" s="9"/>
      <c r="F425" s="9"/>
      <c r="G425" s="36" t="str">
        <f>IF(J426="FIN","",LOOKUP(I425,DATOS!A:A,DATOS!G:G))</f>
        <v/>
      </c>
      <c r="H425" s="36">
        <f>IF(J426="FIN",0,LOOKUP(I425,DATOS!A:A,DATOS!N:N))</f>
        <v>0</v>
      </c>
      <c r="I425" s="31">
        <f>+I419+1</f>
        <v>688</v>
      </c>
      <c r="J425" s="56" t="str">
        <f>IF(LOOKUP(I425,DATOS!A:A,DATOS!C:C)=0,J419,(LOOKUP(I425,DATOS!A:A,DATOS!C:C)))</f>
        <v>FIN</v>
      </c>
      <c r="K425" s="18">
        <f>+K419+1</f>
        <v>71</v>
      </c>
      <c r="L425" s="16" t="s">
        <v>31</v>
      </c>
      <c r="M425" s="16" t="s">
        <v>32</v>
      </c>
      <c r="N425" s="16" t="s">
        <v>37</v>
      </c>
      <c r="O425" s="16" t="s">
        <v>33</v>
      </c>
      <c r="P425" s="16" t="s">
        <v>34</v>
      </c>
      <c r="Q425" s="16" t="s">
        <v>35</v>
      </c>
      <c r="R425" s="16" t="str">
        <f>CONCATENATE("X",H425)</f>
        <v>X0</v>
      </c>
      <c r="S425" s="16" t="s">
        <v>36</v>
      </c>
    </row>
    <row r="426" spans="1:19" x14ac:dyDescent="0.25">
      <c r="A426" s="185">
        <f>IF($E$2="X",0,IF(K427&gt;2,H425,K427))</f>
        <v>0</v>
      </c>
      <c r="B426" s="25"/>
      <c r="C426" s="21" t="str">
        <f>+CONCATENATE(I426," ",G426)</f>
        <v xml:space="preserve">a) </v>
      </c>
      <c r="D426" s="22"/>
      <c r="G426" s="34" t="str">
        <f>IF(J426="FIN","",LOOKUP(I425,DATOS!A:A,DATOS!J:J))</f>
        <v/>
      </c>
      <c r="I426" s="31" t="s">
        <v>53</v>
      </c>
      <c r="J426" s="37" t="str">
        <f>IF(J420="FIN","FIN",IF(J425=J419,"","FIN"))</f>
        <v>FIN</v>
      </c>
      <c r="K426" s="16" t="s">
        <v>5</v>
      </c>
      <c r="L426" s="16">
        <f>IF(M426&gt;0,0,P426)</f>
        <v>0</v>
      </c>
      <c r="M426" s="16">
        <f>IF(P427&gt;0,1,0)</f>
        <v>0</v>
      </c>
      <c r="N426" s="16">
        <f>IF(M426=1,-1/COUNTA(Q426:Q429),0)</f>
        <v>0</v>
      </c>
      <c r="O426" s="16">
        <f>COUNTA(B426:B429)</f>
        <v>0</v>
      </c>
      <c r="P426" s="16">
        <f>COUNTIF(R426:R429,R425)</f>
        <v>0</v>
      </c>
      <c r="Q426" s="17" t="s">
        <v>0</v>
      </c>
      <c r="R426" s="16" t="str">
        <f>CONCATENATE(B426,Q426)</f>
        <v>A</v>
      </c>
      <c r="S426" s="16">
        <f>IF(P426&gt;0,P426+O426,O426*3)</f>
        <v>0</v>
      </c>
    </row>
    <row r="427" spans="1:19" x14ac:dyDescent="0.25">
      <c r="A427" s="185"/>
      <c r="B427" s="25"/>
      <c r="C427" s="21" t="str">
        <f>+CONCATENATE(I427," ",G427)</f>
        <v xml:space="preserve">b) </v>
      </c>
      <c r="D427" s="22"/>
      <c r="G427" s="34" t="str">
        <f>IF(J426="FIN","",LOOKUP(I425,DATOS!A:A,DATOS!K:K))</f>
        <v/>
      </c>
      <c r="I427" s="31" t="s">
        <v>52</v>
      </c>
      <c r="K427" s="16">
        <f>S426</f>
        <v>0</v>
      </c>
      <c r="L427" s="16"/>
      <c r="M427" s="16"/>
      <c r="N427" s="16"/>
      <c r="O427" s="16"/>
      <c r="P427" s="16">
        <f>O426-P426</f>
        <v>0</v>
      </c>
      <c r="Q427" s="17" t="s">
        <v>1</v>
      </c>
      <c r="R427" s="16" t="str">
        <f>CONCATENATE(B427,Q427)</f>
        <v>B</v>
      </c>
      <c r="S427" s="16"/>
    </row>
    <row r="428" spans="1:19" x14ac:dyDescent="0.25">
      <c r="A428" s="185"/>
      <c r="B428" s="25"/>
      <c r="C428" s="21" t="str">
        <f>+CONCATENATE(I428," ",G428)</f>
        <v xml:space="preserve">c) </v>
      </c>
      <c r="D428" s="22"/>
      <c r="G428" s="34" t="str">
        <f>IF(J426="FIN","",LOOKUP(I425,DATOS!A:A,DATOS!L:L))</f>
        <v/>
      </c>
      <c r="I428" s="31" t="s">
        <v>51</v>
      </c>
      <c r="K428" s="16"/>
      <c r="L428" s="16"/>
      <c r="M428" s="16"/>
      <c r="N428" s="16"/>
      <c r="O428" s="16"/>
      <c r="P428" s="16"/>
      <c r="Q428" s="17" t="s">
        <v>2</v>
      </c>
      <c r="R428" s="16" t="str">
        <f>CONCATENATE(B428,Q428)</f>
        <v>C</v>
      </c>
      <c r="S428" s="16"/>
    </row>
    <row r="429" spans="1:19" x14ac:dyDescent="0.25">
      <c r="A429" s="185"/>
      <c r="B429" s="25"/>
      <c r="C429" s="21" t="str">
        <f>+CONCATENATE(I429," ",G429)</f>
        <v xml:space="preserve">d) </v>
      </c>
      <c r="D429" s="22"/>
      <c r="G429" s="34" t="str">
        <f>IF(J426="FIN","",LOOKUP(I425,DATOS!A:A,DATOS!M:M))</f>
        <v/>
      </c>
      <c r="I429" s="31" t="s">
        <v>43</v>
      </c>
      <c r="K429" s="16"/>
      <c r="L429" s="16"/>
      <c r="M429" s="16"/>
      <c r="N429" s="16"/>
      <c r="O429" s="16"/>
      <c r="P429" s="16"/>
      <c r="Q429" s="17" t="s">
        <v>3</v>
      </c>
      <c r="R429" s="16" t="str">
        <f>CONCATENATE(B429,Q429)</f>
        <v>D</v>
      </c>
      <c r="S429" s="16"/>
    </row>
    <row r="430" spans="1:19" x14ac:dyDescent="0.25">
      <c r="A430" s="9"/>
      <c r="B430" s="26"/>
      <c r="C430" s="23"/>
      <c r="D430" s="24"/>
      <c r="J430" s="15"/>
    </row>
    <row r="431" spans="1:19" x14ac:dyDescent="0.25">
      <c r="A431" s="9"/>
      <c r="B431" s="27"/>
      <c r="C431" s="19" t="str">
        <f>+CONCATENATE(K431,".- ",G431)</f>
        <v xml:space="preserve">72.- </v>
      </c>
      <c r="D431" s="20"/>
      <c r="E431" s="9"/>
      <c r="F431" s="9"/>
      <c r="G431" s="36" t="str">
        <f>IF(J432="FIN","",LOOKUP(I431,DATOS!A:A,DATOS!G:G))</f>
        <v/>
      </c>
      <c r="H431" s="36">
        <f>IF(J432="FIN",0,LOOKUP(I431,DATOS!A:A,DATOS!N:N))</f>
        <v>0</v>
      </c>
      <c r="I431" s="31">
        <f>+I425+1</f>
        <v>689</v>
      </c>
      <c r="J431" s="56" t="str">
        <f>IF(LOOKUP(I431,DATOS!A:A,DATOS!C:C)=0,J425,(LOOKUP(I431,DATOS!A:A,DATOS!C:C)))</f>
        <v>FIN</v>
      </c>
      <c r="K431" s="18">
        <f>+K425+1</f>
        <v>72</v>
      </c>
      <c r="L431" s="16" t="s">
        <v>31</v>
      </c>
      <c r="M431" s="16" t="s">
        <v>32</v>
      </c>
      <c r="N431" s="16" t="s">
        <v>37</v>
      </c>
      <c r="O431" s="16" t="s">
        <v>33</v>
      </c>
      <c r="P431" s="16" t="s">
        <v>34</v>
      </c>
      <c r="Q431" s="16" t="s">
        <v>35</v>
      </c>
      <c r="R431" s="16" t="str">
        <f>CONCATENATE("X",H431)</f>
        <v>X0</v>
      </c>
      <c r="S431" s="16" t="s">
        <v>36</v>
      </c>
    </row>
    <row r="432" spans="1:19" x14ac:dyDescent="0.25">
      <c r="A432" s="185">
        <f>IF($E$2="X",0,IF(K433&gt;2,H431,K433))</f>
        <v>0</v>
      </c>
      <c r="B432" s="25"/>
      <c r="C432" s="21" t="str">
        <f>+CONCATENATE(I432," ",G432)</f>
        <v xml:space="preserve">a) </v>
      </c>
      <c r="D432" s="22"/>
      <c r="G432" s="34" t="str">
        <f>IF(J432="FIN","",LOOKUP(I431,DATOS!A:A,DATOS!J:J))</f>
        <v/>
      </c>
      <c r="I432" s="31" t="s">
        <v>53</v>
      </c>
      <c r="J432" s="37" t="str">
        <f>IF(J426="FIN","FIN",IF(J431=J425,"","FIN"))</f>
        <v>FIN</v>
      </c>
      <c r="K432" s="16" t="s">
        <v>5</v>
      </c>
      <c r="L432" s="16">
        <f>IF(M432&gt;0,0,P432)</f>
        <v>0</v>
      </c>
      <c r="M432" s="16">
        <f>IF(P433&gt;0,1,0)</f>
        <v>0</v>
      </c>
      <c r="N432" s="16">
        <f>IF(M432=1,-1/COUNTA(Q432:Q435),0)</f>
        <v>0</v>
      </c>
      <c r="O432" s="16">
        <f>COUNTA(B432:B435)</f>
        <v>0</v>
      </c>
      <c r="P432" s="16">
        <f>COUNTIF(R432:R435,R431)</f>
        <v>0</v>
      </c>
      <c r="Q432" s="17" t="s">
        <v>0</v>
      </c>
      <c r="R432" s="16" t="str">
        <f>CONCATENATE(B432,Q432)</f>
        <v>A</v>
      </c>
      <c r="S432" s="16">
        <f>IF(P432&gt;0,P432+O432,O432*3)</f>
        <v>0</v>
      </c>
    </row>
    <row r="433" spans="1:19" x14ac:dyDescent="0.25">
      <c r="A433" s="185"/>
      <c r="B433" s="25"/>
      <c r="C433" s="21" t="str">
        <f>+CONCATENATE(I433," ",G433)</f>
        <v xml:space="preserve">b) </v>
      </c>
      <c r="D433" s="22"/>
      <c r="G433" s="34" t="str">
        <f>IF(J432="FIN","",LOOKUP(I431,DATOS!A:A,DATOS!K:K))</f>
        <v/>
      </c>
      <c r="I433" s="31" t="s">
        <v>52</v>
      </c>
      <c r="K433" s="16">
        <f>S432</f>
        <v>0</v>
      </c>
      <c r="L433" s="16"/>
      <c r="M433" s="16"/>
      <c r="N433" s="16"/>
      <c r="O433" s="16"/>
      <c r="P433" s="16">
        <f>O432-P432</f>
        <v>0</v>
      </c>
      <c r="Q433" s="17" t="s">
        <v>1</v>
      </c>
      <c r="R433" s="16" t="str">
        <f>CONCATENATE(B433,Q433)</f>
        <v>B</v>
      </c>
      <c r="S433" s="16"/>
    </row>
    <row r="434" spans="1:19" x14ac:dyDescent="0.25">
      <c r="A434" s="185"/>
      <c r="B434" s="25"/>
      <c r="C434" s="21" t="str">
        <f>+CONCATENATE(I434," ",G434)</f>
        <v xml:space="preserve">c) </v>
      </c>
      <c r="D434" s="22"/>
      <c r="G434" s="34" t="str">
        <f>IF(J432="FIN","",LOOKUP(I431,DATOS!A:A,DATOS!L:L))</f>
        <v/>
      </c>
      <c r="I434" s="31" t="s">
        <v>51</v>
      </c>
      <c r="K434" s="16"/>
      <c r="L434" s="16"/>
      <c r="M434" s="16"/>
      <c r="N434" s="16"/>
      <c r="O434" s="16"/>
      <c r="P434" s="16"/>
      <c r="Q434" s="17" t="s">
        <v>2</v>
      </c>
      <c r="R434" s="16" t="str">
        <f>CONCATENATE(B434,Q434)</f>
        <v>C</v>
      </c>
      <c r="S434" s="16"/>
    </row>
    <row r="435" spans="1:19" x14ac:dyDescent="0.25">
      <c r="A435" s="185"/>
      <c r="B435" s="25"/>
      <c r="C435" s="21" t="str">
        <f>+CONCATENATE(I435," ",G435)</f>
        <v xml:space="preserve">d) </v>
      </c>
      <c r="D435" s="22"/>
      <c r="G435" s="34" t="str">
        <f>IF(J432="FIN","",LOOKUP(I431,DATOS!A:A,DATOS!M:M))</f>
        <v/>
      </c>
      <c r="I435" s="31" t="s">
        <v>43</v>
      </c>
      <c r="K435" s="16"/>
      <c r="L435" s="16"/>
      <c r="M435" s="16"/>
      <c r="N435" s="16"/>
      <c r="O435" s="16"/>
      <c r="P435" s="16"/>
      <c r="Q435" s="17" t="s">
        <v>3</v>
      </c>
      <c r="R435" s="16" t="str">
        <f>CONCATENATE(B435,Q435)</f>
        <v>D</v>
      </c>
      <c r="S435" s="16"/>
    </row>
    <row r="436" spans="1:19" x14ac:dyDescent="0.25">
      <c r="A436" s="9"/>
      <c r="B436" s="26"/>
      <c r="C436" s="23"/>
      <c r="D436" s="24"/>
      <c r="J436" s="15"/>
    </row>
    <row r="437" spans="1:19" x14ac:dyDescent="0.25">
      <c r="A437" s="9"/>
      <c r="B437" s="27"/>
      <c r="C437" s="19" t="str">
        <f>+CONCATENATE(K437,".- ",G437)</f>
        <v xml:space="preserve">73.- </v>
      </c>
      <c r="D437" s="20"/>
      <c r="E437" s="9"/>
      <c r="F437" s="9"/>
      <c r="G437" s="36" t="str">
        <f>IF(J438="FIN","",LOOKUP(I437,DATOS!A:A,DATOS!G:G))</f>
        <v/>
      </c>
      <c r="H437" s="36">
        <f>IF(J438="FIN",0,LOOKUP(I437,DATOS!A:A,DATOS!N:N))</f>
        <v>0</v>
      </c>
      <c r="I437" s="31">
        <f>+I431+1</f>
        <v>690</v>
      </c>
      <c r="J437" s="56" t="str">
        <f>IF(LOOKUP(I437,DATOS!A:A,DATOS!C:C)=0,J431,(LOOKUP(I437,DATOS!A:A,DATOS!C:C)))</f>
        <v>FIN</v>
      </c>
      <c r="K437" s="18">
        <f>+K431+1</f>
        <v>73</v>
      </c>
      <c r="L437" s="16" t="s">
        <v>31</v>
      </c>
      <c r="M437" s="16" t="s">
        <v>32</v>
      </c>
      <c r="N437" s="16" t="s">
        <v>37</v>
      </c>
      <c r="O437" s="16" t="s">
        <v>33</v>
      </c>
      <c r="P437" s="16" t="s">
        <v>34</v>
      </c>
      <c r="Q437" s="16" t="s">
        <v>35</v>
      </c>
      <c r="R437" s="16" t="str">
        <f>CONCATENATE("X",H437)</f>
        <v>X0</v>
      </c>
      <c r="S437" s="16" t="s">
        <v>36</v>
      </c>
    </row>
    <row r="438" spans="1:19" x14ac:dyDescent="0.25">
      <c r="A438" s="185">
        <f>IF($E$2="X",0,IF(K439&gt;2,H437,K439))</f>
        <v>0</v>
      </c>
      <c r="B438" s="25"/>
      <c r="C438" s="21" t="str">
        <f>+CONCATENATE(I438," ",G438)</f>
        <v xml:space="preserve">a) </v>
      </c>
      <c r="D438" s="22"/>
      <c r="G438" s="34" t="str">
        <f>IF(J438="FIN","",LOOKUP(I437,DATOS!A:A,DATOS!J:J))</f>
        <v/>
      </c>
      <c r="I438" s="31" t="s">
        <v>53</v>
      </c>
      <c r="J438" s="37" t="str">
        <f>IF(J432="FIN","FIN",IF(J437=J431,"","FIN"))</f>
        <v>FIN</v>
      </c>
      <c r="K438" s="16" t="s">
        <v>5</v>
      </c>
      <c r="L438" s="16">
        <f>IF(M438&gt;0,0,P438)</f>
        <v>0</v>
      </c>
      <c r="M438" s="16">
        <f>IF(P439&gt;0,1,0)</f>
        <v>0</v>
      </c>
      <c r="N438" s="16">
        <f>IF(M438=1,-1/COUNTA(Q438:Q441),0)</f>
        <v>0</v>
      </c>
      <c r="O438" s="16">
        <f>COUNTA(B438:B441)</f>
        <v>0</v>
      </c>
      <c r="P438" s="16">
        <f>COUNTIF(R438:R441,R437)</f>
        <v>0</v>
      </c>
      <c r="Q438" s="17" t="s">
        <v>0</v>
      </c>
      <c r="R438" s="16" t="str">
        <f>CONCATENATE(B438,Q438)</f>
        <v>A</v>
      </c>
      <c r="S438" s="16">
        <f>IF(P438&gt;0,P438+O438,O438*3)</f>
        <v>0</v>
      </c>
    </row>
    <row r="439" spans="1:19" x14ac:dyDescent="0.25">
      <c r="A439" s="185"/>
      <c r="B439" s="25"/>
      <c r="C439" s="21" t="str">
        <f>+CONCATENATE(I439," ",G439)</f>
        <v xml:space="preserve">b) </v>
      </c>
      <c r="D439" s="22"/>
      <c r="G439" s="34" t="str">
        <f>IF(J438="FIN","",LOOKUP(I437,DATOS!A:A,DATOS!K:K))</f>
        <v/>
      </c>
      <c r="I439" s="31" t="s">
        <v>52</v>
      </c>
      <c r="K439" s="16">
        <f>S438</f>
        <v>0</v>
      </c>
      <c r="L439" s="16"/>
      <c r="M439" s="16"/>
      <c r="N439" s="16"/>
      <c r="O439" s="16"/>
      <c r="P439" s="16">
        <f>O438-P438</f>
        <v>0</v>
      </c>
      <c r="Q439" s="17" t="s">
        <v>1</v>
      </c>
      <c r="R439" s="16" t="str">
        <f>CONCATENATE(B439,Q439)</f>
        <v>B</v>
      </c>
      <c r="S439" s="16"/>
    </row>
    <row r="440" spans="1:19" x14ac:dyDescent="0.25">
      <c r="A440" s="185"/>
      <c r="B440" s="25"/>
      <c r="C440" s="21" t="str">
        <f>+CONCATENATE(I440," ",G440)</f>
        <v xml:space="preserve">c) </v>
      </c>
      <c r="D440" s="22"/>
      <c r="G440" s="34" t="str">
        <f>IF(J438="FIN","",LOOKUP(I437,DATOS!A:A,DATOS!L:L))</f>
        <v/>
      </c>
      <c r="I440" s="31" t="s">
        <v>51</v>
      </c>
      <c r="K440" s="16"/>
      <c r="L440" s="16"/>
      <c r="M440" s="16"/>
      <c r="N440" s="16"/>
      <c r="O440" s="16"/>
      <c r="P440" s="16"/>
      <c r="Q440" s="17" t="s">
        <v>2</v>
      </c>
      <c r="R440" s="16" t="str">
        <f>CONCATENATE(B440,Q440)</f>
        <v>C</v>
      </c>
      <c r="S440" s="16"/>
    </row>
    <row r="441" spans="1:19" x14ac:dyDescent="0.25">
      <c r="A441" s="185"/>
      <c r="B441" s="25"/>
      <c r="C441" s="21" t="str">
        <f>+CONCATENATE(I441," ",G441)</f>
        <v xml:space="preserve">d) </v>
      </c>
      <c r="D441" s="22"/>
      <c r="G441" s="34" t="str">
        <f>IF(J438="FIN","",LOOKUP(I437,DATOS!A:A,DATOS!M:M))</f>
        <v/>
      </c>
      <c r="I441" s="31" t="s">
        <v>43</v>
      </c>
      <c r="K441" s="16"/>
      <c r="L441" s="16"/>
      <c r="M441" s="16"/>
      <c r="N441" s="16"/>
      <c r="O441" s="16"/>
      <c r="P441" s="16"/>
      <c r="Q441" s="17" t="s">
        <v>3</v>
      </c>
      <c r="R441" s="16" t="str">
        <f>CONCATENATE(B441,Q441)</f>
        <v>D</v>
      </c>
      <c r="S441" s="16"/>
    </row>
    <row r="442" spans="1:19" x14ac:dyDescent="0.25">
      <c r="A442" s="9"/>
      <c r="B442" s="26"/>
      <c r="C442" s="23"/>
      <c r="D442" s="24"/>
      <c r="J442" s="15"/>
    </row>
    <row r="443" spans="1:19" x14ac:dyDescent="0.25">
      <c r="A443" s="9"/>
      <c r="B443" s="27"/>
      <c r="C443" s="19" t="str">
        <f>+CONCATENATE(K443,".- ",G443)</f>
        <v xml:space="preserve">74.- </v>
      </c>
      <c r="D443" s="20"/>
      <c r="E443" s="9"/>
      <c r="F443" s="9"/>
      <c r="G443" s="36" t="str">
        <f>IF(J444="FIN","",LOOKUP(I443,DATOS!A:A,DATOS!G:G))</f>
        <v/>
      </c>
      <c r="H443" s="36">
        <f>IF(J444="FIN",0,LOOKUP(I443,DATOS!A:A,DATOS!N:N))</f>
        <v>0</v>
      </c>
      <c r="I443" s="31">
        <f>+I437+1</f>
        <v>691</v>
      </c>
      <c r="J443" s="56" t="str">
        <f>IF(LOOKUP(I443,DATOS!A:A,DATOS!C:C)=0,J437,(LOOKUP(I443,DATOS!A:A,DATOS!C:C)))</f>
        <v>FIN</v>
      </c>
      <c r="K443" s="18">
        <f>+K437+1</f>
        <v>74</v>
      </c>
      <c r="L443" s="16" t="s">
        <v>31</v>
      </c>
      <c r="M443" s="16" t="s">
        <v>32</v>
      </c>
      <c r="N443" s="16" t="s">
        <v>37</v>
      </c>
      <c r="O443" s="16" t="s">
        <v>33</v>
      </c>
      <c r="P443" s="16" t="s">
        <v>34</v>
      </c>
      <c r="Q443" s="16" t="s">
        <v>35</v>
      </c>
      <c r="R443" s="16" t="str">
        <f>CONCATENATE("X",H443)</f>
        <v>X0</v>
      </c>
      <c r="S443" s="16" t="s">
        <v>36</v>
      </c>
    </row>
    <row r="444" spans="1:19" x14ac:dyDescent="0.25">
      <c r="A444" s="185">
        <f>IF($E$2="X",0,IF(K445&gt;2,H443,K445))</f>
        <v>0</v>
      </c>
      <c r="B444" s="25"/>
      <c r="C444" s="21" t="str">
        <f>+CONCATENATE(I444," ",G444)</f>
        <v xml:space="preserve">a) </v>
      </c>
      <c r="D444" s="22"/>
      <c r="G444" s="34" t="str">
        <f>IF(J444="FIN","",LOOKUP(I443,DATOS!A:A,DATOS!J:J))</f>
        <v/>
      </c>
      <c r="I444" s="31" t="s">
        <v>53</v>
      </c>
      <c r="J444" s="37" t="str">
        <f>IF(J438="FIN","FIN",IF(J443=J437,"","FIN"))</f>
        <v>FIN</v>
      </c>
      <c r="K444" s="16" t="s">
        <v>5</v>
      </c>
      <c r="L444" s="16">
        <f>IF(M444&gt;0,0,P444)</f>
        <v>0</v>
      </c>
      <c r="M444" s="16">
        <f>IF(P445&gt;0,1,0)</f>
        <v>0</v>
      </c>
      <c r="N444" s="16">
        <f>IF(M444=1,-1/COUNTA(Q444:Q447),0)</f>
        <v>0</v>
      </c>
      <c r="O444" s="16">
        <f>COUNTA(B444:B447)</f>
        <v>0</v>
      </c>
      <c r="P444" s="16">
        <f>COUNTIF(R444:R447,R443)</f>
        <v>0</v>
      </c>
      <c r="Q444" s="17" t="s">
        <v>0</v>
      </c>
      <c r="R444" s="16" t="str">
        <f>CONCATENATE(B444,Q444)</f>
        <v>A</v>
      </c>
      <c r="S444" s="16">
        <f>IF(P444&gt;0,P444+O444,O444*3)</f>
        <v>0</v>
      </c>
    </row>
    <row r="445" spans="1:19" x14ac:dyDescent="0.25">
      <c r="A445" s="185"/>
      <c r="B445" s="25"/>
      <c r="C445" s="21" t="str">
        <f>+CONCATENATE(I445," ",G445)</f>
        <v xml:space="preserve">b) </v>
      </c>
      <c r="D445" s="22"/>
      <c r="G445" s="34" t="str">
        <f>IF(J444="FIN","",LOOKUP(I443,DATOS!A:A,DATOS!K:K))</f>
        <v/>
      </c>
      <c r="I445" s="31" t="s">
        <v>52</v>
      </c>
      <c r="K445" s="16">
        <f>S444</f>
        <v>0</v>
      </c>
      <c r="L445" s="16"/>
      <c r="M445" s="16"/>
      <c r="N445" s="16"/>
      <c r="O445" s="16"/>
      <c r="P445" s="16">
        <f>O444-P444</f>
        <v>0</v>
      </c>
      <c r="Q445" s="17" t="s">
        <v>1</v>
      </c>
      <c r="R445" s="16" t="str">
        <f>CONCATENATE(B445,Q445)</f>
        <v>B</v>
      </c>
      <c r="S445" s="16"/>
    </row>
    <row r="446" spans="1:19" x14ac:dyDescent="0.25">
      <c r="A446" s="185"/>
      <c r="B446" s="25"/>
      <c r="C446" s="21" t="str">
        <f>+CONCATENATE(I446," ",G446)</f>
        <v xml:space="preserve">c) </v>
      </c>
      <c r="D446" s="22"/>
      <c r="G446" s="34" t="str">
        <f>IF(J444="FIN","",LOOKUP(I443,DATOS!A:A,DATOS!L:L))</f>
        <v/>
      </c>
      <c r="I446" s="31" t="s">
        <v>51</v>
      </c>
      <c r="K446" s="16"/>
      <c r="L446" s="16"/>
      <c r="M446" s="16"/>
      <c r="N446" s="16"/>
      <c r="O446" s="16"/>
      <c r="P446" s="16"/>
      <c r="Q446" s="17" t="s">
        <v>2</v>
      </c>
      <c r="R446" s="16" t="str">
        <f>CONCATENATE(B446,Q446)</f>
        <v>C</v>
      </c>
      <c r="S446" s="16"/>
    </row>
    <row r="447" spans="1:19" x14ac:dyDescent="0.25">
      <c r="A447" s="185"/>
      <c r="B447" s="25"/>
      <c r="C447" s="21" t="str">
        <f>+CONCATENATE(I447," ",G447)</f>
        <v xml:space="preserve">d) </v>
      </c>
      <c r="D447" s="22"/>
      <c r="G447" s="34" t="str">
        <f>IF(J444="FIN","",LOOKUP(I443,DATOS!A:A,DATOS!M:M))</f>
        <v/>
      </c>
      <c r="I447" s="31" t="s">
        <v>43</v>
      </c>
      <c r="K447" s="16"/>
      <c r="L447" s="16"/>
      <c r="M447" s="16"/>
      <c r="N447" s="16"/>
      <c r="O447" s="16"/>
      <c r="P447" s="16"/>
      <c r="Q447" s="17" t="s">
        <v>3</v>
      </c>
      <c r="R447" s="16" t="str">
        <f>CONCATENATE(B447,Q447)</f>
        <v>D</v>
      </c>
      <c r="S447" s="16"/>
    </row>
    <row r="448" spans="1:19" x14ac:dyDescent="0.25">
      <c r="A448" s="9"/>
      <c r="B448" s="26"/>
      <c r="C448" s="23"/>
      <c r="D448" s="24"/>
      <c r="J448" s="15"/>
    </row>
    <row r="449" spans="1:19" x14ac:dyDescent="0.25">
      <c r="A449" s="9"/>
      <c r="B449" s="27"/>
      <c r="C449" s="19" t="str">
        <f>+CONCATENATE(K449,".- ",G449)</f>
        <v xml:space="preserve">75.- </v>
      </c>
      <c r="D449" s="20"/>
      <c r="E449" s="9"/>
      <c r="F449" s="9"/>
      <c r="G449" s="36" t="str">
        <f>IF(J450="FIN","",LOOKUP(I449,DATOS!A:A,DATOS!G:G))</f>
        <v/>
      </c>
      <c r="H449" s="36">
        <f>IF(J450="FIN",0,LOOKUP(I449,DATOS!A:A,DATOS!N:N))</f>
        <v>0</v>
      </c>
      <c r="I449" s="31">
        <f>+I443+1</f>
        <v>692</v>
      </c>
      <c r="J449" s="56" t="str">
        <f>IF(LOOKUP(I449,DATOS!A:A,DATOS!C:C)=0,J443,(LOOKUP(I449,DATOS!A:A,DATOS!C:C)))</f>
        <v>FIN</v>
      </c>
      <c r="K449" s="18">
        <f>+K443+1</f>
        <v>75</v>
      </c>
      <c r="L449" s="16" t="s">
        <v>31</v>
      </c>
      <c r="M449" s="16" t="s">
        <v>32</v>
      </c>
      <c r="N449" s="16" t="s">
        <v>37</v>
      </c>
      <c r="O449" s="16" t="s">
        <v>33</v>
      </c>
      <c r="P449" s="16" t="s">
        <v>34</v>
      </c>
      <c r="Q449" s="16" t="s">
        <v>35</v>
      </c>
      <c r="R449" s="16" t="str">
        <f>CONCATENATE("X",H449)</f>
        <v>X0</v>
      </c>
      <c r="S449" s="16" t="s">
        <v>36</v>
      </c>
    </row>
    <row r="450" spans="1:19" x14ac:dyDescent="0.25">
      <c r="A450" s="185">
        <f>IF($E$2="X",0,IF(K451&gt;2,H449,K451))</f>
        <v>0</v>
      </c>
      <c r="B450" s="25"/>
      <c r="C450" s="21" t="str">
        <f>+CONCATENATE(I450," ",G450)</f>
        <v xml:space="preserve">a) </v>
      </c>
      <c r="D450" s="22"/>
      <c r="G450" s="34" t="str">
        <f>IF(J450="FIN","",LOOKUP(I449,DATOS!A:A,DATOS!J:J))</f>
        <v/>
      </c>
      <c r="I450" s="31" t="s">
        <v>53</v>
      </c>
      <c r="J450" s="37" t="str">
        <f>IF(J444="FIN","FIN",IF(J449=J443,"","FIN"))</f>
        <v>FIN</v>
      </c>
      <c r="K450" s="16" t="s">
        <v>5</v>
      </c>
      <c r="L450" s="16">
        <f>IF(M450&gt;0,0,P450)</f>
        <v>0</v>
      </c>
      <c r="M450" s="16">
        <f>IF(P451&gt;0,1,0)</f>
        <v>0</v>
      </c>
      <c r="N450" s="16">
        <f>IF(M450=1,-1/COUNTA(Q450:Q453),0)</f>
        <v>0</v>
      </c>
      <c r="O450" s="16">
        <f>COUNTA(B450:B453)</f>
        <v>0</v>
      </c>
      <c r="P450" s="16">
        <f>COUNTIF(R450:R453,R449)</f>
        <v>0</v>
      </c>
      <c r="Q450" s="17" t="s">
        <v>0</v>
      </c>
      <c r="R450" s="16" t="str">
        <f>CONCATENATE(B450,Q450)</f>
        <v>A</v>
      </c>
      <c r="S450" s="16">
        <f>IF(P450&gt;0,P450+O450,O450*3)</f>
        <v>0</v>
      </c>
    </row>
    <row r="451" spans="1:19" x14ac:dyDescent="0.25">
      <c r="A451" s="185"/>
      <c r="B451" s="25"/>
      <c r="C451" s="21" t="str">
        <f>+CONCATENATE(I451," ",G451)</f>
        <v xml:space="preserve">b) </v>
      </c>
      <c r="D451" s="22"/>
      <c r="G451" s="34" t="str">
        <f>IF(J450="FIN","",LOOKUP(I449,DATOS!A:A,DATOS!K:K))</f>
        <v/>
      </c>
      <c r="I451" s="31" t="s">
        <v>52</v>
      </c>
      <c r="K451" s="16">
        <f>S450</f>
        <v>0</v>
      </c>
      <c r="L451" s="16"/>
      <c r="M451" s="16"/>
      <c r="N451" s="16"/>
      <c r="O451" s="16"/>
      <c r="P451" s="16">
        <f>O450-P450</f>
        <v>0</v>
      </c>
      <c r="Q451" s="17" t="s">
        <v>1</v>
      </c>
      <c r="R451" s="16" t="str">
        <f>CONCATENATE(B451,Q451)</f>
        <v>B</v>
      </c>
      <c r="S451" s="16"/>
    </row>
    <row r="452" spans="1:19" x14ac:dyDescent="0.25">
      <c r="A452" s="185"/>
      <c r="B452" s="25"/>
      <c r="C452" s="21" t="str">
        <f>+CONCATENATE(I452," ",G452)</f>
        <v xml:space="preserve">c) </v>
      </c>
      <c r="D452" s="22"/>
      <c r="G452" s="34" t="str">
        <f>IF(J450="FIN","",LOOKUP(I449,DATOS!A:A,DATOS!L:L))</f>
        <v/>
      </c>
      <c r="I452" s="31" t="s">
        <v>51</v>
      </c>
      <c r="K452" s="16"/>
      <c r="L452" s="16"/>
      <c r="M452" s="16"/>
      <c r="N452" s="16"/>
      <c r="O452" s="16"/>
      <c r="P452" s="16"/>
      <c r="Q452" s="17" t="s">
        <v>2</v>
      </c>
      <c r="R452" s="16" t="str">
        <f>CONCATENATE(B452,Q452)</f>
        <v>C</v>
      </c>
      <c r="S452" s="16"/>
    </row>
    <row r="453" spans="1:19" x14ac:dyDescent="0.25">
      <c r="A453" s="185"/>
      <c r="B453" s="25"/>
      <c r="C453" s="21" t="str">
        <f>+CONCATENATE(I453," ",G453)</f>
        <v xml:space="preserve">d) </v>
      </c>
      <c r="D453" s="22"/>
      <c r="G453" s="34" t="str">
        <f>IF(J450="FIN","",LOOKUP(I449,DATOS!A:A,DATOS!M:M))</f>
        <v/>
      </c>
      <c r="I453" s="31" t="s">
        <v>43</v>
      </c>
      <c r="K453" s="16"/>
      <c r="L453" s="16"/>
      <c r="M453" s="16"/>
      <c r="N453" s="16"/>
      <c r="O453" s="16"/>
      <c r="P453" s="16"/>
      <c r="Q453" s="17" t="s">
        <v>3</v>
      </c>
      <c r="R453" s="16" t="str">
        <f>CONCATENATE(B453,Q453)</f>
        <v>D</v>
      </c>
      <c r="S453" s="16"/>
    </row>
    <row r="454" spans="1:19" x14ac:dyDescent="0.25">
      <c r="A454" s="9"/>
      <c r="B454" s="26"/>
      <c r="C454" s="23"/>
      <c r="D454" s="24"/>
      <c r="J454" s="15"/>
    </row>
    <row r="455" spans="1:19" x14ac:dyDescent="0.25">
      <c r="A455" s="9"/>
      <c r="B455" s="27"/>
      <c r="C455" s="19" t="str">
        <f>+CONCATENATE(K455,".- ",G455)</f>
        <v xml:space="preserve">76.- </v>
      </c>
      <c r="D455" s="20"/>
      <c r="E455" s="9"/>
      <c r="F455" s="9"/>
      <c r="G455" s="36" t="str">
        <f>IF(J456="FIN","",LOOKUP(I455,DATOS!A:A,DATOS!G:G))</f>
        <v/>
      </c>
      <c r="H455" s="36">
        <f>IF(J456="FIN",0,LOOKUP(I455,DATOS!A:A,DATOS!N:N))</f>
        <v>0</v>
      </c>
      <c r="I455" s="31">
        <f>+I449+1</f>
        <v>693</v>
      </c>
      <c r="J455" s="56" t="str">
        <f>IF(LOOKUP(I455,DATOS!A:A,DATOS!C:C)=0,J449,(LOOKUP(I455,DATOS!A:A,DATOS!C:C)))</f>
        <v>FIN</v>
      </c>
      <c r="K455" s="18">
        <f>+K449+1</f>
        <v>76</v>
      </c>
      <c r="L455" s="16" t="s">
        <v>31</v>
      </c>
      <c r="M455" s="16" t="s">
        <v>32</v>
      </c>
      <c r="N455" s="16" t="s">
        <v>37</v>
      </c>
      <c r="O455" s="16" t="s">
        <v>33</v>
      </c>
      <c r="P455" s="16" t="s">
        <v>34</v>
      </c>
      <c r="Q455" s="16" t="s">
        <v>35</v>
      </c>
      <c r="R455" s="16" t="str">
        <f>CONCATENATE("X",H455)</f>
        <v>X0</v>
      </c>
      <c r="S455" s="16" t="s">
        <v>36</v>
      </c>
    </row>
    <row r="456" spans="1:19" x14ac:dyDescent="0.25">
      <c r="A456" s="185">
        <f>IF($E$2="X",0,IF(K457&gt;2,H455,K457))</f>
        <v>0</v>
      </c>
      <c r="B456" s="25"/>
      <c r="C456" s="21" t="str">
        <f>+CONCATENATE(I456," ",G456)</f>
        <v xml:space="preserve">a) </v>
      </c>
      <c r="D456" s="22"/>
      <c r="G456" s="34" t="str">
        <f>IF(J456="FIN","",LOOKUP(I455,DATOS!A:A,DATOS!J:J))</f>
        <v/>
      </c>
      <c r="I456" s="31" t="s">
        <v>53</v>
      </c>
      <c r="J456" s="37" t="str">
        <f>IF(J450="FIN","FIN",IF(J455=J449,"","FIN"))</f>
        <v>FIN</v>
      </c>
      <c r="K456" s="16" t="s">
        <v>5</v>
      </c>
      <c r="L456" s="16">
        <f>IF(M456&gt;0,0,P456)</f>
        <v>0</v>
      </c>
      <c r="M456" s="16">
        <f>IF(P457&gt;0,1,0)</f>
        <v>0</v>
      </c>
      <c r="N456" s="16">
        <f>IF(M456=1,-1/COUNTA(Q456:Q459),0)</f>
        <v>0</v>
      </c>
      <c r="O456" s="16">
        <f>COUNTA(B456:B459)</f>
        <v>0</v>
      </c>
      <c r="P456" s="16">
        <f>COUNTIF(R456:R459,R455)</f>
        <v>0</v>
      </c>
      <c r="Q456" s="17" t="s">
        <v>0</v>
      </c>
      <c r="R456" s="16" t="str">
        <f>CONCATENATE(B456,Q456)</f>
        <v>A</v>
      </c>
      <c r="S456" s="16">
        <f>IF(P456&gt;0,P456+O456,O456*3)</f>
        <v>0</v>
      </c>
    </row>
    <row r="457" spans="1:19" x14ac:dyDescent="0.25">
      <c r="A457" s="185"/>
      <c r="B457" s="25"/>
      <c r="C457" s="21" t="str">
        <f>+CONCATENATE(I457," ",G457)</f>
        <v xml:space="preserve">b) </v>
      </c>
      <c r="D457" s="22"/>
      <c r="G457" s="34" t="str">
        <f>IF(J456="FIN","",LOOKUP(I455,DATOS!A:A,DATOS!K:K))</f>
        <v/>
      </c>
      <c r="I457" s="31" t="s">
        <v>52</v>
      </c>
      <c r="K457" s="16">
        <f>S456</f>
        <v>0</v>
      </c>
      <c r="L457" s="16"/>
      <c r="M457" s="16"/>
      <c r="N457" s="16"/>
      <c r="O457" s="16"/>
      <c r="P457" s="16">
        <f>O456-P456</f>
        <v>0</v>
      </c>
      <c r="Q457" s="17" t="s">
        <v>1</v>
      </c>
      <c r="R457" s="16" t="str">
        <f>CONCATENATE(B457,Q457)</f>
        <v>B</v>
      </c>
      <c r="S457" s="16"/>
    </row>
    <row r="458" spans="1:19" x14ac:dyDescent="0.25">
      <c r="A458" s="185"/>
      <c r="B458" s="25"/>
      <c r="C458" s="21" t="str">
        <f>+CONCATENATE(I458," ",G458)</f>
        <v xml:space="preserve">c) </v>
      </c>
      <c r="D458" s="22"/>
      <c r="G458" s="34" t="str">
        <f>IF(J456="FIN","",LOOKUP(I455,DATOS!A:A,DATOS!L:L))</f>
        <v/>
      </c>
      <c r="I458" s="31" t="s">
        <v>51</v>
      </c>
      <c r="K458" s="16"/>
      <c r="L458" s="16"/>
      <c r="M458" s="16"/>
      <c r="N458" s="16"/>
      <c r="O458" s="16"/>
      <c r="P458" s="16"/>
      <c r="Q458" s="17" t="s">
        <v>2</v>
      </c>
      <c r="R458" s="16" t="str">
        <f>CONCATENATE(B458,Q458)</f>
        <v>C</v>
      </c>
      <c r="S458" s="16"/>
    </row>
    <row r="459" spans="1:19" x14ac:dyDescent="0.25">
      <c r="A459" s="185"/>
      <c r="B459" s="25"/>
      <c r="C459" s="21" t="str">
        <f>+CONCATENATE(I459," ",G459)</f>
        <v xml:space="preserve">d) </v>
      </c>
      <c r="D459" s="22"/>
      <c r="G459" s="34" t="str">
        <f>IF(J456="FIN","",LOOKUP(I455,DATOS!A:A,DATOS!M:M))</f>
        <v/>
      </c>
      <c r="I459" s="31" t="s">
        <v>43</v>
      </c>
      <c r="K459" s="16"/>
      <c r="L459" s="16"/>
      <c r="M459" s="16"/>
      <c r="N459" s="16"/>
      <c r="O459" s="16"/>
      <c r="P459" s="16"/>
      <c r="Q459" s="17" t="s">
        <v>3</v>
      </c>
      <c r="R459" s="16" t="str">
        <f>CONCATENATE(B459,Q459)</f>
        <v>D</v>
      </c>
      <c r="S459" s="16"/>
    </row>
    <row r="460" spans="1:19" x14ac:dyDescent="0.25">
      <c r="A460" s="9"/>
      <c r="B460" s="26"/>
      <c r="C460" s="23"/>
      <c r="D460" s="24"/>
      <c r="J460" s="15"/>
    </row>
    <row r="461" spans="1:19" x14ac:dyDescent="0.25">
      <c r="A461" s="9"/>
      <c r="B461" s="27"/>
      <c r="C461" s="19" t="str">
        <f>+CONCATENATE(K461,".- ",G461)</f>
        <v xml:space="preserve">77.- </v>
      </c>
      <c r="D461" s="20"/>
      <c r="E461" s="9"/>
      <c r="F461" s="9"/>
      <c r="G461" s="36" t="str">
        <f>IF(J462="FIN","",LOOKUP(I461,DATOS!A:A,DATOS!G:G))</f>
        <v/>
      </c>
      <c r="H461" s="36">
        <f>IF(J462="FIN",0,LOOKUP(I461,DATOS!A:A,DATOS!N:N))</f>
        <v>0</v>
      </c>
      <c r="I461" s="31">
        <f>+I455+1</f>
        <v>694</v>
      </c>
      <c r="J461" s="56" t="str">
        <f>IF(LOOKUP(I461,DATOS!A:A,DATOS!C:C)=0,J455,(LOOKUP(I461,DATOS!A:A,DATOS!C:C)))</f>
        <v>FIN</v>
      </c>
      <c r="K461" s="18">
        <f>+K455+1</f>
        <v>77</v>
      </c>
      <c r="L461" s="16" t="s">
        <v>31</v>
      </c>
      <c r="M461" s="16" t="s">
        <v>32</v>
      </c>
      <c r="N461" s="16" t="s">
        <v>37</v>
      </c>
      <c r="O461" s="16" t="s">
        <v>33</v>
      </c>
      <c r="P461" s="16" t="s">
        <v>34</v>
      </c>
      <c r="Q461" s="16" t="s">
        <v>35</v>
      </c>
      <c r="R461" s="16" t="str">
        <f>CONCATENATE("X",H461)</f>
        <v>X0</v>
      </c>
      <c r="S461" s="16" t="s">
        <v>36</v>
      </c>
    </row>
    <row r="462" spans="1:19" x14ac:dyDescent="0.25">
      <c r="A462" s="185">
        <f>IF($E$2="X",0,IF(K463&gt;2,H461,K463))</f>
        <v>0</v>
      </c>
      <c r="B462" s="25"/>
      <c r="C462" s="21" t="str">
        <f>+CONCATENATE(I462," ",G462)</f>
        <v xml:space="preserve">a) </v>
      </c>
      <c r="D462" s="22"/>
      <c r="G462" s="34" t="str">
        <f>IF(J462="FIN","",LOOKUP(I461,DATOS!A:A,DATOS!J:J))</f>
        <v/>
      </c>
      <c r="I462" s="31" t="s">
        <v>53</v>
      </c>
      <c r="J462" s="37" t="str">
        <f>IF(J456="FIN","FIN",IF(J461=J455,"","FIN"))</f>
        <v>FIN</v>
      </c>
      <c r="K462" s="16" t="s">
        <v>5</v>
      </c>
      <c r="L462" s="16">
        <f>IF(M462&gt;0,0,P462)</f>
        <v>0</v>
      </c>
      <c r="M462" s="16">
        <f>IF(P463&gt;0,1,0)</f>
        <v>0</v>
      </c>
      <c r="N462" s="16">
        <f>IF(M462=1,-1/COUNTA(Q462:Q465),0)</f>
        <v>0</v>
      </c>
      <c r="O462" s="16">
        <f>COUNTA(B462:B465)</f>
        <v>0</v>
      </c>
      <c r="P462" s="16">
        <f>COUNTIF(R462:R465,R461)</f>
        <v>0</v>
      </c>
      <c r="Q462" s="17" t="s">
        <v>0</v>
      </c>
      <c r="R462" s="16" t="str">
        <f>CONCATENATE(B462,Q462)</f>
        <v>A</v>
      </c>
      <c r="S462" s="16">
        <f>IF(P462&gt;0,P462+O462,O462*3)</f>
        <v>0</v>
      </c>
    </row>
    <row r="463" spans="1:19" x14ac:dyDescent="0.25">
      <c r="A463" s="185"/>
      <c r="B463" s="25"/>
      <c r="C463" s="21" t="str">
        <f>+CONCATENATE(I463," ",G463)</f>
        <v xml:space="preserve">b) </v>
      </c>
      <c r="D463" s="22"/>
      <c r="G463" s="34" t="str">
        <f>IF(J462="FIN","",LOOKUP(I461,DATOS!A:A,DATOS!K:K))</f>
        <v/>
      </c>
      <c r="I463" s="31" t="s">
        <v>52</v>
      </c>
      <c r="K463" s="16">
        <f>S462</f>
        <v>0</v>
      </c>
      <c r="L463" s="16"/>
      <c r="M463" s="16"/>
      <c r="N463" s="16"/>
      <c r="O463" s="16"/>
      <c r="P463" s="16">
        <f>O462-P462</f>
        <v>0</v>
      </c>
      <c r="Q463" s="17" t="s">
        <v>1</v>
      </c>
      <c r="R463" s="16" t="str">
        <f>CONCATENATE(B463,Q463)</f>
        <v>B</v>
      </c>
      <c r="S463" s="16"/>
    </row>
    <row r="464" spans="1:19" x14ac:dyDescent="0.25">
      <c r="A464" s="185"/>
      <c r="B464" s="25"/>
      <c r="C464" s="21" t="str">
        <f>+CONCATENATE(I464," ",G464)</f>
        <v xml:space="preserve">c) </v>
      </c>
      <c r="D464" s="22"/>
      <c r="G464" s="34" t="str">
        <f>IF(J462="FIN","",LOOKUP(I461,DATOS!A:A,DATOS!L:L))</f>
        <v/>
      </c>
      <c r="I464" s="31" t="s">
        <v>51</v>
      </c>
      <c r="K464" s="16"/>
      <c r="L464" s="16"/>
      <c r="M464" s="16"/>
      <c r="N464" s="16"/>
      <c r="O464" s="16"/>
      <c r="P464" s="16"/>
      <c r="Q464" s="17" t="s">
        <v>2</v>
      </c>
      <c r="R464" s="16" t="str">
        <f>CONCATENATE(B464,Q464)</f>
        <v>C</v>
      </c>
      <c r="S464" s="16"/>
    </row>
    <row r="465" spans="1:19" x14ac:dyDescent="0.25">
      <c r="A465" s="185"/>
      <c r="B465" s="25"/>
      <c r="C465" s="21" t="str">
        <f>+CONCATENATE(I465," ",G465)</f>
        <v xml:space="preserve">d) </v>
      </c>
      <c r="D465" s="22"/>
      <c r="G465" s="34" t="str">
        <f>IF(J462="FIN","",LOOKUP(I461,DATOS!A:A,DATOS!M:M))</f>
        <v/>
      </c>
      <c r="I465" s="31" t="s">
        <v>43</v>
      </c>
      <c r="K465" s="16"/>
      <c r="L465" s="16"/>
      <c r="M465" s="16"/>
      <c r="N465" s="16"/>
      <c r="O465" s="16"/>
      <c r="P465" s="16"/>
      <c r="Q465" s="17" t="s">
        <v>3</v>
      </c>
      <c r="R465" s="16" t="str">
        <f>CONCATENATE(B465,Q465)</f>
        <v>D</v>
      </c>
      <c r="S465" s="16"/>
    </row>
    <row r="466" spans="1:19" x14ac:dyDescent="0.25">
      <c r="A466" s="9"/>
      <c r="B466" s="26"/>
      <c r="C466" s="23"/>
      <c r="D466" s="24"/>
      <c r="J466" s="15"/>
    </row>
    <row r="467" spans="1:19" x14ac:dyDescent="0.25">
      <c r="A467" s="9"/>
      <c r="B467" s="27"/>
      <c r="C467" s="19" t="str">
        <f>+CONCATENATE(K467,".- ",G467)</f>
        <v xml:space="preserve">78.- </v>
      </c>
      <c r="D467" s="20"/>
      <c r="E467" s="9"/>
      <c r="F467" s="9"/>
      <c r="G467" s="36" t="str">
        <f>IF(J468="FIN","",LOOKUP(I467,DATOS!A:A,DATOS!G:G))</f>
        <v/>
      </c>
      <c r="H467" s="36">
        <f>IF(J468="FIN",0,LOOKUP(I467,DATOS!A:A,DATOS!N:N))</f>
        <v>0</v>
      </c>
      <c r="I467" s="31">
        <f>+I461+1</f>
        <v>695</v>
      </c>
      <c r="J467" s="56" t="str">
        <f>IF(LOOKUP(I467,DATOS!A:A,DATOS!C:C)=0,J461,(LOOKUP(I467,DATOS!A:A,DATOS!C:C)))</f>
        <v>FIN</v>
      </c>
      <c r="K467" s="18">
        <f>+K461+1</f>
        <v>78</v>
      </c>
      <c r="L467" s="16" t="s">
        <v>31</v>
      </c>
      <c r="M467" s="16" t="s">
        <v>32</v>
      </c>
      <c r="N467" s="16" t="s">
        <v>37</v>
      </c>
      <c r="O467" s="16" t="s">
        <v>33</v>
      </c>
      <c r="P467" s="16" t="s">
        <v>34</v>
      </c>
      <c r="Q467" s="16" t="s">
        <v>35</v>
      </c>
      <c r="R467" s="16" t="str">
        <f>CONCATENATE("X",H467)</f>
        <v>X0</v>
      </c>
      <c r="S467" s="16" t="s">
        <v>36</v>
      </c>
    </row>
    <row r="468" spans="1:19" x14ac:dyDescent="0.25">
      <c r="A468" s="185">
        <f>IF($E$2="X",0,IF(K469&gt;2,H467,K469))</f>
        <v>0</v>
      </c>
      <c r="B468" s="25"/>
      <c r="C468" s="21" t="str">
        <f>+CONCATENATE(I468," ",G468)</f>
        <v xml:space="preserve">a) </v>
      </c>
      <c r="D468" s="22"/>
      <c r="G468" s="34" t="str">
        <f>IF(J468="FIN","",LOOKUP(I467,DATOS!A:A,DATOS!J:J))</f>
        <v/>
      </c>
      <c r="I468" s="31" t="s">
        <v>53</v>
      </c>
      <c r="J468" s="37" t="str">
        <f>IF(J462="FIN","FIN",IF(J467=J461,"","FIN"))</f>
        <v>FIN</v>
      </c>
      <c r="K468" s="16" t="s">
        <v>5</v>
      </c>
      <c r="L468" s="16">
        <f>IF(M468&gt;0,0,P468)</f>
        <v>0</v>
      </c>
      <c r="M468" s="16">
        <f>IF(P469&gt;0,1,0)</f>
        <v>0</v>
      </c>
      <c r="N468" s="16">
        <f>IF(M468=1,-1/COUNTA(Q468:Q471),0)</f>
        <v>0</v>
      </c>
      <c r="O468" s="16">
        <f>COUNTA(B468:B471)</f>
        <v>0</v>
      </c>
      <c r="P468" s="16">
        <f>COUNTIF(R468:R471,R467)</f>
        <v>0</v>
      </c>
      <c r="Q468" s="17" t="s">
        <v>0</v>
      </c>
      <c r="R468" s="16" t="str">
        <f>CONCATENATE(B468,Q468)</f>
        <v>A</v>
      </c>
      <c r="S468" s="16">
        <f>IF(P468&gt;0,P468+O468,O468*3)</f>
        <v>0</v>
      </c>
    </row>
    <row r="469" spans="1:19" x14ac:dyDescent="0.25">
      <c r="A469" s="185"/>
      <c r="B469" s="25"/>
      <c r="C469" s="21" t="str">
        <f>+CONCATENATE(I469," ",G469)</f>
        <v xml:space="preserve">b) </v>
      </c>
      <c r="D469" s="22"/>
      <c r="G469" s="34" t="str">
        <f>IF(J468="FIN","",LOOKUP(I467,DATOS!A:A,DATOS!K:K))</f>
        <v/>
      </c>
      <c r="I469" s="31" t="s">
        <v>52</v>
      </c>
      <c r="K469" s="16">
        <f>S468</f>
        <v>0</v>
      </c>
      <c r="L469" s="16"/>
      <c r="M469" s="16"/>
      <c r="N469" s="16"/>
      <c r="O469" s="16"/>
      <c r="P469" s="16">
        <f>O468-P468</f>
        <v>0</v>
      </c>
      <c r="Q469" s="17" t="s">
        <v>1</v>
      </c>
      <c r="R469" s="16" t="str">
        <f>CONCATENATE(B469,Q469)</f>
        <v>B</v>
      </c>
      <c r="S469" s="16"/>
    </row>
    <row r="470" spans="1:19" x14ac:dyDescent="0.25">
      <c r="A470" s="185"/>
      <c r="B470" s="25"/>
      <c r="C470" s="21" t="str">
        <f>+CONCATENATE(I470," ",G470)</f>
        <v xml:space="preserve">c) </v>
      </c>
      <c r="D470" s="22"/>
      <c r="G470" s="34" t="str">
        <f>IF(J468="FIN","",LOOKUP(I467,DATOS!A:A,DATOS!L:L))</f>
        <v/>
      </c>
      <c r="I470" s="31" t="s">
        <v>51</v>
      </c>
      <c r="K470" s="16"/>
      <c r="L470" s="16"/>
      <c r="M470" s="16"/>
      <c r="N470" s="16"/>
      <c r="O470" s="16"/>
      <c r="P470" s="16"/>
      <c r="Q470" s="17" t="s">
        <v>2</v>
      </c>
      <c r="R470" s="16" t="str">
        <f>CONCATENATE(B470,Q470)</f>
        <v>C</v>
      </c>
      <c r="S470" s="16"/>
    </row>
    <row r="471" spans="1:19" x14ac:dyDescent="0.25">
      <c r="A471" s="185"/>
      <c r="B471" s="25"/>
      <c r="C471" s="21" t="str">
        <f>+CONCATENATE(I471," ",G471)</f>
        <v xml:space="preserve">d) </v>
      </c>
      <c r="D471" s="22"/>
      <c r="G471" s="34" t="str">
        <f>IF(J468="FIN","",LOOKUP(I467,DATOS!A:A,DATOS!M:M))</f>
        <v/>
      </c>
      <c r="I471" s="31" t="s">
        <v>43</v>
      </c>
      <c r="K471" s="16"/>
      <c r="L471" s="16"/>
      <c r="M471" s="16"/>
      <c r="N471" s="16"/>
      <c r="O471" s="16"/>
      <c r="P471" s="16"/>
      <c r="Q471" s="17" t="s">
        <v>3</v>
      </c>
      <c r="R471" s="16" t="str">
        <f>CONCATENATE(B471,Q471)</f>
        <v>D</v>
      </c>
      <c r="S471" s="16"/>
    </row>
    <row r="472" spans="1:19" x14ac:dyDescent="0.25">
      <c r="A472" s="9"/>
      <c r="B472" s="26"/>
      <c r="C472" s="23"/>
      <c r="D472" s="24"/>
      <c r="J472" s="15"/>
    </row>
    <row r="473" spans="1:19" x14ac:dyDescent="0.25">
      <c r="A473" s="9"/>
      <c r="B473" s="27"/>
      <c r="C473" s="19" t="str">
        <f>+CONCATENATE(K473,".- ",G473)</f>
        <v xml:space="preserve">79.- </v>
      </c>
      <c r="D473" s="20"/>
      <c r="E473" s="9"/>
      <c r="F473" s="9"/>
      <c r="G473" s="36" t="str">
        <f>IF(J474="FIN","",LOOKUP(I473,DATOS!A:A,DATOS!G:G))</f>
        <v/>
      </c>
      <c r="H473" s="36">
        <f>IF(J474="FIN",0,LOOKUP(I473,DATOS!A:A,DATOS!N:N))</f>
        <v>0</v>
      </c>
      <c r="I473" s="31">
        <f>+I467+1</f>
        <v>696</v>
      </c>
      <c r="J473" s="56" t="str">
        <f>IF(LOOKUP(I473,DATOS!A:A,DATOS!C:C)=0,J467,(LOOKUP(I473,DATOS!A:A,DATOS!C:C)))</f>
        <v>FIN</v>
      </c>
      <c r="K473" s="18">
        <f>+K467+1</f>
        <v>79</v>
      </c>
      <c r="L473" s="16" t="s">
        <v>31</v>
      </c>
      <c r="M473" s="16" t="s">
        <v>32</v>
      </c>
      <c r="N473" s="16" t="s">
        <v>37</v>
      </c>
      <c r="O473" s="16" t="s">
        <v>33</v>
      </c>
      <c r="P473" s="16" t="s">
        <v>34</v>
      </c>
      <c r="Q473" s="16" t="s">
        <v>35</v>
      </c>
      <c r="R473" s="16" t="str">
        <f>CONCATENATE("X",H473)</f>
        <v>X0</v>
      </c>
      <c r="S473" s="16" t="s">
        <v>36</v>
      </c>
    </row>
    <row r="474" spans="1:19" x14ac:dyDescent="0.25">
      <c r="A474" s="185">
        <f>IF($E$2="X",0,IF(K475&gt;2,H473,K475))</f>
        <v>0</v>
      </c>
      <c r="B474" s="25"/>
      <c r="C474" s="21" t="str">
        <f>+CONCATENATE(I474," ",G474)</f>
        <v xml:space="preserve">a) </v>
      </c>
      <c r="D474" s="22"/>
      <c r="G474" s="34" t="str">
        <f>IF(J474="FIN","",LOOKUP(I473,DATOS!A:A,DATOS!J:J))</f>
        <v/>
      </c>
      <c r="I474" s="31" t="s">
        <v>53</v>
      </c>
      <c r="J474" s="37" t="str">
        <f>IF(J468="FIN","FIN",IF(J473=J467,"","FIN"))</f>
        <v>FIN</v>
      </c>
      <c r="K474" s="16" t="s">
        <v>5</v>
      </c>
      <c r="L474" s="16">
        <f>IF(M474&gt;0,0,P474)</f>
        <v>0</v>
      </c>
      <c r="M474" s="16">
        <f>IF(P475&gt;0,1,0)</f>
        <v>0</v>
      </c>
      <c r="N474" s="16">
        <f>IF(M474=1,-1/COUNTA(Q474:Q477),0)</f>
        <v>0</v>
      </c>
      <c r="O474" s="16">
        <f>COUNTA(B474:B477)</f>
        <v>0</v>
      </c>
      <c r="P474" s="16">
        <f>COUNTIF(R474:R477,R473)</f>
        <v>0</v>
      </c>
      <c r="Q474" s="17" t="s">
        <v>0</v>
      </c>
      <c r="R474" s="16" t="str">
        <f>CONCATENATE(B474,Q474)</f>
        <v>A</v>
      </c>
      <c r="S474" s="16">
        <f>IF(P474&gt;0,P474+O474,O474*3)</f>
        <v>0</v>
      </c>
    </row>
    <row r="475" spans="1:19" x14ac:dyDescent="0.25">
      <c r="A475" s="185"/>
      <c r="B475" s="25"/>
      <c r="C475" s="21" t="str">
        <f>+CONCATENATE(I475," ",G475)</f>
        <v xml:space="preserve">b) </v>
      </c>
      <c r="D475" s="22"/>
      <c r="G475" s="34" t="str">
        <f>IF(J474="FIN","",LOOKUP(I473,DATOS!A:A,DATOS!K:K))</f>
        <v/>
      </c>
      <c r="I475" s="31" t="s">
        <v>52</v>
      </c>
      <c r="K475" s="16">
        <f>S474</f>
        <v>0</v>
      </c>
      <c r="L475" s="16"/>
      <c r="M475" s="16"/>
      <c r="N475" s="16"/>
      <c r="O475" s="16"/>
      <c r="P475" s="16">
        <f>O474-P474</f>
        <v>0</v>
      </c>
      <c r="Q475" s="17" t="s">
        <v>1</v>
      </c>
      <c r="R475" s="16" t="str">
        <f>CONCATENATE(B475,Q475)</f>
        <v>B</v>
      </c>
      <c r="S475" s="16"/>
    </row>
    <row r="476" spans="1:19" x14ac:dyDescent="0.25">
      <c r="A476" s="185"/>
      <c r="B476" s="25"/>
      <c r="C476" s="21" t="str">
        <f>+CONCATENATE(I476," ",G476)</f>
        <v xml:space="preserve">c) </v>
      </c>
      <c r="D476" s="22"/>
      <c r="G476" s="34" t="str">
        <f>IF(J474="FIN","",LOOKUP(I473,DATOS!A:A,DATOS!L:L))</f>
        <v/>
      </c>
      <c r="I476" s="31" t="s">
        <v>51</v>
      </c>
      <c r="K476" s="16"/>
      <c r="L476" s="16"/>
      <c r="M476" s="16"/>
      <c r="N476" s="16"/>
      <c r="O476" s="16"/>
      <c r="P476" s="16"/>
      <c r="Q476" s="17" t="s">
        <v>2</v>
      </c>
      <c r="R476" s="16" t="str">
        <f>CONCATENATE(B476,Q476)</f>
        <v>C</v>
      </c>
      <c r="S476" s="16"/>
    </row>
    <row r="477" spans="1:19" x14ac:dyDescent="0.25">
      <c r="A477" s="185"/>
      <c r="B477" s="25"/>
      <c r="C477" s="21" t="str">
        <f>+CONCATENATE(I477," ",G477)</f>
        <v xml:space="preserve">d) </v>
      </c>
      <c r="D477" s="22"/>
      <c r="G477" s="34" t="str">
        <f>IF(J474="FIN","",LOOKUP(I473,DATOS!A:A,DATOS!M:M))</f>
        <v/>
      </c>
      <c r="I477" s="31" t="s">
        <v>43</v>
      </c>
      <c r="K477" s="16"/>
      <c r="L477" s="16"/>
      <c r="M477" s="16"/>
      <c r="N477" s="16"/>
      <c r="O477" s="16"/>
      <c r="P477" s="16"/>
      <c r="Q477" s="17" t="s">
        <v>3</v>
      </c>
      <c r="R477" s="16" t="str">
        <f>CONCATENATE(B477,Q477)</f>
        <v>D</v>
      </c>
      <c r="S477" s="16"/>
    </row>
    <row r="478" spans="1:19" x14ac:dyDescent="0.25">
      <c r="A478" s="9"/>
      <c r="B478" s="26"/>
      <c r="C478" s="23"/>
      <c r="D478" s="24"/>
      <c r="J478" s="15"/>
    </row>
    <row r="479" spans="1:19" x14ac:dyDescent="0.25">
      <c r="A479" s="9"/>
      <c r="B479" s="27"/>
      <c r="C479" s="19" t="str">
        <f>+CONCATENATE(K479,".- ",G479)</f>
        <v xml:space="preserve">80.- </v>
      </c>
      <c r="D479" s="20"/>
      <c r="E479" s="9"/>
      <c r="F479" s="9"/>
      <c r="G479" s="36" t="str">
        <f>IF(J480="FIN","",LOOKUP(I479,DATOS!A:A,DATOS!G:G))</f>
        <v/>
      </c>
      <c r="H479" s="36">
        <f>IF(J480="FIN",0,LOOKUP(I479,DATOS!A:A,DATOS!N:N))</f>
        <v>0</v>
      </c>
      <c r="I479" s="31">
        <f>+I473+1</f>
        <v>697</v>
      </c>
      <c r="J479" s="56" t="str">
        <f>IF(LOOKUP(I479,DATOS!A:A,DATOS!C:C)=0,J473,(LOOKUP(I479,DATOS!A:A,DATOS!C:C)))</f>
        <v>FIN</v>
      </c>
      <c r="K479" s="18">
        <f>+K473+1</f>
        <v>80</v>
      </c>
      <c r="L479" s="16" t="s">
        <v>31</v>
      </c>
      <c r="M479" s="16" t="s">
        <v>32</v>
      </c>
      <c r="N479" s="16" t="s">
        <v>37</v>
      </c>
      <c r="O479" s="16" t="s">
        <v>33</v>
      </c>
      <c r="P479" s="16" t="s">
        <v>34</v>
      </c>
      <c r="Q479" s="16" t="s">
        <v>35</v>
      </c>
      <c r="R479" s="16" t="str">
        <f>CONCATENATE("X",H479)</f>
        <v>X0</v>
      </c>
      <c r="S479" s="16" t="s">
        <v>36</v>
      </c>
    </row>
    <row r="480" spans="1:19" x14ac:dyDescent="0.25">
      <c r="A480" s="185">
        <f>IF($E$2="X",0,IF(K481&gt;2,H479,K481))</f>
        <v>0</v>
      </c>
      <c r="B480" s="25"/>
      <c r="C480" s="21" t="str">
        <f>+CONCATENATE(I480," ",G480)</f>
        <v xml:space="preserve">a) </v>
      </c>
      <c r="D480" s="22"/>
      <c r="G480" s="34" t="str">
        <f>IF(J480="FIN","",LOOKUP(I479,DATOS!A:A,DATOS!J:J))</f>
        <v/>
      </c>
      <c r="I480" s="31" t="s">
        <v>53</v>
      </c>
      <c r="J480" s="37" t="str">
        <f>IF(J474="FIN","FIN",IF(J479=J473,"","FIN"))</f>
        <v>FIN</v>
      </c>
      <c r="K480" s="16" t="s">
        <v>5</v>
      </c>
      <c r="L480" s="16">
        <f>IF(M480&gt;0,0,P480)</f>
        <v>0</v>
      </c>
      <c r="M480" s="16">
        <f>IF(P481&gt;0,1,0)</f>
        <v>0</v>
      </c>
      <c r="N480" s="16">
        <f>IF(M480=1,-1/COUNTA(Q480:Q483),0)</f>
        <v>0</v>
      </c>
      <c r="O480" s="16">
        <f>COUNTA(B480:B483)</f>
        <v>0</v>
      </c>
      <c r="P480" s="16">
        <f>COUNTIF(R480:R483,R479)</f>
        <v>0</v>
      </c>
      <c r="Q480" s="17" t="s">
        <v>0</v>
      </c>
      <c r="R480" s="16" t="str">
        <f>CONCATENATE(B480,Q480)</f>
        <v>A</v>
      </c>
      <c r="S480" s="16">
        <f>IF(P480&gt;0,P480+O480,O480*3)</f>
        <v>0</v>
      </c>
    </row>
    <row r="481" spans="1:19" x14ac:dyDescent="0.25">
      <c r="A481" s="185"/>
      <c r="B481" s="25"/>
      <c r="C481" s="21" t="str">
        <f>+CONCATENATE(I481," ",G481)</f>
        <v xml:space="preserve">b) </v>
      </c>
      <c r="D481" s="22"/>
      <c r="G481" s="34" t="str">
        <f>IF(J480="FIN","",LOOKUP(I479,DATOS!A:A,DATOS!K:K))</f>
        <v/>
      </c>
      <c r="I481" s="31" t="s">
        <v>52</v>
      </c>
      <c r="K481" s="16">
        <f>S480</f>
        <v>0</v>
      </c>
      <c r="L481" s="16"/>
      <c r="M481" s="16"/>
      <c r="N481" s="16"/>
      <c r="O481" s="16"/>
      <c r="P481" s="16">
        <f>O480-P480</f>
        <v>0</v>
      </c>
      <c r="Q481" s="17" t="s">
        <v>1</v>
      </c>
      <c r="R481" s="16" t="str">
        <f>CONCATENATE(B481,Q481)</f>
        <v>B</v>
      </c>
      <c r="S481" s="16"/>
    </row>
    <row r="482" spans="1:19" x14ac:dyDescent="0.25">
      <c r="A482" s="185"/>
      <c r="B482" s="25"/>
      <c r="C482" s="21" t="str">
        <f>+CONCATENATE(I482," ",G482)</f>
        <v xml:space="preserve">c) </v>
      </c>
      <c r="D482" s="22"/>
      <c r="G482" s="34" t="str">
        <f>IF(J480="FIN","",LOOKUP(I479,DATOS!A:A,DATOS!L:L))</f>
        <v/>
      </c>
      <c r="I482" s="31" t="s">
        <v>51</v>
      </c>
      <c r="K482" s="16"/>
      <c r="L482" s="16"/>
      <c r="M482" s="16"/>
      <c r="N482" s="16"/>
      <c r="O482" s="16"/>
      <c r="P482" s="16"/>
      <c r="Q482" s="17" t="s">
        <v>2</v>
      </c>
      <c r="R482" s="16" t="str">
        <f>CONCATENATE(B482,Q482)</f>
        <v>C</v>
      </c>
      <c r="S482" s="16"/>
    </row>
    <row r="483" spans="1:19" x14ac:dyDescent="0.25">
      <c r="A483" s="185"/>
      <c r="B483" s="25"/>
      <c r="C483" s="21" t="str">
        <f>+CONCATENATE(I483," ",G483)</f>
        <v xml:space="preserve">d) </v>
      </c>
      <c r="D483" s="22"/>
      <c r="G483" s="34" t="str">
        <f>IF(J480="FIN","",LOOKUP(I479,DATOS!A:A,DATOS!M:M))</f>
        <v/>
      </c>
      <c r="I483" s="31" t="s">
        <v>43</v>
      </c>
      <c r="K483" s="16"/>
      <c r="L483" s="16"/>
      <c r="M483" s="16"/>
      <c r="N483" s="16"/>
      <c r="O483" s="16"/>
      <c r="P483" s="16"/>
      <c r="Q483" s="17" t="s">
        <v>3</v>
      </c>
      <c r="R483" s="16" t="str">
        <f>CONCATENATE(B483,Q483)</f>
        <v>D</v>
      </c>
      <c r="S483" s="16"/>
    </row>
    <row r="484" spans="1:19" x14ac:dyDescent="0.25">
      <c r="A484" s="9"/>
      <c r="B484" s="26"/>
      <c r="C484" s="23"/>
      <c r="D484" s="24"/>
      <c r="J484" s="15"/>
    </row>
    <row r="485" spans="1:19" x14ac:dyDescent="0.25">
      <c r="A485" s="9"/>
      <c r="B485" s="27"/>
      <c r="C485" s="19" t="str">
        <f>+CONCATENATE(K485,".- ",G485)</f>
        <v xml:space="preserve">81.- </v>
      </c>
      <c r="D485" s="20"/>
      <c r="E485" s="9"/>
      <c r="F485" s="9"/>
      <c r="G485" s="36" t="str">
        <f>IF(J486="FIN","",LOOKUP(I485,DATOS!A:A,DATOS!G:G))</f>
        <v/>
      </c>
      <c r="H485" s="36">
        <f>IF(J486="FIN",0,LOOKUP(I485,DATOS!A:A,DATOS!N:N))</f>
        <v>0</v>
      </c>
      <c r="I485" s="31">
        <f>+I479+1</f>
        <v>698</v>
      </c>
      <c r="J485" s="56" t="str">
        <f>IF(LOOKUP(I485,DATOS!A:A,DATOS!C:C)=0,J479,(LOOKUP(I485,DATOS!A:A,DATOS!C:C)))</f>
        <v>FIN</v>
      </c>
      <c r="K485" s="18">
        <f>+K479+1</f>
        <v>81</v>
      </c>
      <c r="L485" s="16" t="s">
        <v>31</v>
      </c>
      <c r="M485" s="16" t="s">
        <v>32</v>
      </c>
      <c r="N485" s="16" t="s">
        <v>37</v>
      </c>
      <c r="O485" s="16" t="s">
        <v>33</v>
      </c>
      <c r="P485" s="16" t="s">
        <v>34</v>
      </c>
      <c r="Q485" s="16" t="s">
        <v>35</v>
      </c>
      <c r="R485" s="16" t="str">
        <f>CONCATENATE("X",H485)</f>
        <v>X0</v>
      </c>
      <c r="S485" s="16" t="s">
        <v>36</v>
      </c>
    </row>
    <row r="486" spans="1:19" x14ac:dyDescent="0.25">
      <c r="A486" s="185">
        <f>IF($E$2="X",0,IF(K487&gt;2,H485,K487))</f>
        <v>0</v>
      </c>
      <c r="B486" s="25"/>
      <c r="C486" s="21" t="str">
        <f>+CONCATENATE(I486," ",G486)</f>
        <v xml:space="preserve">a) </v>
      </c>
      <c r="D486" s="22"/>
      <c r="G486" s="34" t="str">
        <f>IF(J486="FIN","",LOOKUP(I485,DATOS!A:A,DATOS!J:J))</f>
        <v/>
      </c>
      <c r="I486" s="31" t="s">
        <v>53</v>
      </c>
      <c r="J486" s="37" t="str">
        <f>IF(J480="FIN","FIN",IF(J485=J479,"","FIN"))</f>
        <v>FIN</v>
      </c>
      <c r="K486" s="16" t="s">
        <v>5</v>
      </c>
      <c r="L486" s="16">
        <f>IF(M486&gt;0,0,P486)</f>
        <v>0</v>
      </c>
      <c r="M486" s="16">
        <f>IF(P487&gt;0,1,0)</f>
        <v>0</v>
      </c>
      <c r="N486" s="16">
        <f>IF(M486=1,-1/COUNTA(Q486:Q489),0)</f>
        <v>0</v>
      </c>
      <c r="O486" s="16">
        <f>COUNTA(B486:B489)</f>
        <v>0</v>
      </c>
      <c r="P486" s="16">
        <f>COUNTIF(R486:R489,R485)</f>
        <v>0</v>
      </c>
      <c r="Q486" s="17" t="s">
        <v>0</v>
      </c>
      <c r="R486" s="16" t="str">
        <f>CONCATENATE(B486,Q486)</f>
        <v>A</v>
      </c>
      <c r="S486" s="16">
        <f>IF(P486&gt;0,P486+O486,O486*3)</f>
        <v>0</v>
      </c>
    </row>
    <row r="487" spans="1:19" x14ac:dyDescent="0.25">
      <c r="A487" s="185"/>
      <c r="B487" s="25"/>
      <c r="C487" s="21" t="str">
        <f>+CONCATENATE(I487," ",G487)</f>
        <v xml:space="preserve">b) </v>
      </c>
      <c r="D487" s="22"/>
      <c r="G487" s="34" t="str">
        <f>IF(J486="FIN","",LOOKUP(I485,DATOS!A:A,DATOS!K:K))</f>
        <v/>
      </c>
      <c r="I487" s="31" t="s">
        <v>52</v>
      </c>
      <c r="K487" s="16">
        <f>S486</f>
        <v>0</v>
      </c>
      <c r="L487" s="16"/>
      <c r="M487" s="16"/>
      <c r="N487" s="16"/>
      <c r="O487" s="16"/>
      <c r="P487" s="16">
        <f>O486-P486</f>
        <v>0</v>
      </c>
      <c r="Q487" s="17" t="s">
        <v>1</v>
      </c>
      <c r="R487" s="16" t="str">
        <f>CONCATENATE(B487,Q487)</f>
        <v>B</v>
      </c>
      <c r="S487" s="16"/>
    </row>
    <row r="488" spans="1:19" x14ac:dyDescent="0.25">
      <c r="A488" s="185"/>
      <c r="B488" s="25"/>
      <c r="C488" s="21" t="str">
        <f>+CONCATENATE(I488," ",G488)</f>
        <v xml:space="preserve">c) </v>
      </c>
      <c r="D488" s="22"/>
      <c r="G488" s="34" t="str">
        <f>IF(J486="FIN","",LOOKUP(I485,DATOS!A:A,DATOS!L:L))</f>
        <v/>
      </c>
      <c r="I488" s="31" t="s">
        <v>51</v>
      </c>
      <c r="K488" s="16"/>
      <c r="L488" s="16"/>
      <c r="M488" s="16"/>
      <c r="N488" s="16"/>
      <c r="O488" s="16"/>
      <c r="P488" s="16"/>
      <c r="Q488" s="17" t="s">
        <v>2</v>
      </c>
      <c r="R488" s="16" t="str">
        <f>CONCATENATE(B488,Q488)</f>
        <v>C</v>
      </c>
      <c r="S488" s="16"/>
    </row>
    <row r="489" spans="1:19" x14ac:dyDescent="0.25">
      <c r="A489" s="185"/>
      <c r="B489" s="25"/>
      <c r="C489" s="21" t="str">
        <f>+CONCATENATE(I489," ",G489)</f>
        <v xml:space="preserve">d) </v>
      </c>
      <c r="D489" s="22"/>
      <c r="G489" s="34" t="str">
        <f>IF(J486="FIN","",LOOKUP(I485,DATOS!A:A,DATOS!M:M))</f>
        <v/>
      </c>
      <c r="I489" s="31" t="s">
        <v>43</v>
      </c>
      <c r="K489" s="16"/>
      <c r="L489" s="16"/>
      <c r="M489" s="16"/>
      <c r="N489" s="16"/>
      <c r="O489" s="16"/>
      <c r="P489" s="16"/>
      <c r="Q489" s="17" t="s">
        <v>3</v>
      </c>
      <c r="R489" s="16" t="str">
        <f>CONCATENATE(B489,Q489)</f>
        <v>D</v>
      </c>
      <c r="S489" s="16"/>
    </row>
    <row r="490" spans="1:19" x14ac:dyDescent="0.25">
      <c r="A490" s="9"/>
      <c r="B490" s="26"/>
      <c r="C490" s="23"/>
      <c r="D490" s="24"/>
      <c r="J490" s="15"/>
    </row>
    <row r="491" spans="1:19" x14ac:dyDescent="0.25">
      <c r="A491" s="9"/>
      <c r="B491" s="27"/>
      <c r="C491" s="19" t="str">
        <f>+CONCATENATE(K491,".- ",G491)</f>
        <v xml:space="preserve">82.- </v>
      </c>
      <c r="D491" s="20"/>
      <c r="E491" s="9"/>
      <c r="F491" s="9"/>
      <c r="G491" s="36" t="str">
        <f>IF(J492="FIN","",LOOKUP(I491,DATOS!A:A,DATOS!G:G))</f>
        <v/>
      </c>
      <c r="H491" s="36">
        <f>IF(J492="FIN",0,LOOKUP(I491,DATOS!A:A,DATOS!N:N))</f>
        <v>0</v>
      </c>
      <c r="I491" s="31">
        <f>+I485+1</f>
        <v>699</v>
      </c>
      <c r="J491" s="56" t="str">
        <f>IF(LOOKUP(I491,DATOS!A:A,DATOS!C:C)=0,J485,(LOOKUP(I491,DATOS!A:A,DATOS!C:C)))</f>
        <v>FIN</v>
      </c>
      <c r="K491" s="18">
        <f>+K485+1</f>
        <v>82</v>
      </c>
      <c r="L491" s="16" t="s">
        <v>31</v>
      </c>
      <c r="M491" s="16" t="s">
        <v>32</v>
      </c>
      <c r="N491" s="16" t="s">
        <v>37</v>
      </c>
      <c r="O491" s="16" t="s">
        <v>33</v>
      </c>
      <c r="P491" s="16" t="s">
        <v>34</v>
      </c>
      <c r="Q491" s="16" t="s">
        <v>35</v>
      </c>
      <c r="R491" s="16" t="str">
        <f>CONCATENATE("X",H491)</f>
        <v>X0</v>
      </c>
      <c r="S491" s="16" t="s">
        <v>36</v>
      </c>
    </row>
    <row r="492" spans="1:19" x14ac:dyDescent="0.25">
      <c r="A492" s="185">
        <f>IF($E$2="X",0,IF(K493&gt;2,H491,K493))</f>
        <v>0</v>
      </c>
      <c r="B492" s="25"/>
      <c r="C492" s="21" t="str">
        <f>+CONCATENATE(I492," ",G492)</f>
        <v xml:space="preserve">a) </v>
      </c>
      <c r="D492" s="22"/>
      <c r="G492" s="34" t="str">
        <f>IF(J492="FIN","",LOOKUP(I491,DATOS!A:A,DATOS!J:J))</f>
        <v/>
      </c>
      <c r="I492" s="31" t="s">
        <v>53</v>
      </c>
      <c r="J492" s="37" t="str">
        <f>IF(J486="FIN","FIN",IF(J491=J485,"","FIN"))</f>
        <v>FIN</v>
      </c>
      <c r="K492" s="16" t="s">
        <v>5</v>
      </c>
      <c r="L492" s="16">
        <f>IF(M492&gt;0,0,P492)</f>
        <v>0</v>
      </c>
      <c r="M492" s="16">
        <f>IF(P493&gt;0,1,0)</f>
        <v>0</v>
      </c>
      <c r="N492" s="16">
        <f>IF(M492=1,-1/COUNTA(Q492:Q495),0)</f>
        <v>0</v>
      </c>
      <c r="O492" s="16">
        <f>COUNTA(B492:B495)</f>
        <v>0</v>
      </c>
      <c r="P492" s="16">
        <f>COUNTIF(R492:R495,R491)</f>
        <v>0</v>
      </c>
      <c r="Q492" s="17" t="s">
        <v>0</v>
      </c>
      <c r="R492" s="16" t="str">
        <f>CONCATENATE(B492,Q492)</f>
        <v>A</v>
      </c>
      <c r="S492" s="16">
        <f>IF(P492&gt;0,P492+O492,O492*3)</f>
        <v>0</v>
      </c>
    </row>
    <row r="493" spans="1:19" x14ac:dyDescent="0.25">
      <c r="A493" s="185"/>
      <c r="B493" s="25"/>
      <c r="C493" s="21" t="str">
        <f>+CONCATENATE(I493," ",G493)</f>
        <v xml:space="preserve">b) </v>
      </c>
      <c r="D493" s="22"/>
      <c r="G493" s="34" t="str">
        <f>IF(J492="FIN","",LOOKUP(I491,DATOS!A:A,DATOS!K:K))</f>
        <v/>
      </c>
      <c r="I493" s="31" t="s">
        <v>52</v>
      </c>
      <c r="K493" s="16">
        <f>S492</f>
        <v>0</v>
      </c>
      <c r="L493" s="16"/>
      <c r="M493" s="16"/>
      <c r="N493" s="16"/>
      <c r="O493" s="16"/>
      <c r="P493" s="16">
        <f>O492-P492</f>
        <v>0</v>
      </c>
      <c r="Q493" s="17" t="s">
        <v>1</v>
      </c>
      <c r="R493" s="16" t="str">
        <f>CONCATENATE(B493,Q493)</f>
        <v>B</v>
      </c>
      <c r="S493" s="16"/>
    </row>
    <row r="494" spans="1:19" x14ac:dyDescent="0.25">
      <c r="A494" s="185"/>
      <c r="B494" s="25"/>
      <c r="C494" s="21" t="str">
        <f>+CONCATENATE(I494," ",G494)</f>
        <v xml:space="preserve">c) </v>
      </c>
      <c r="D494" s="22"/>
      <c r="G494" s="34" t="str">
        <f>IF(J492="FIN","",LOOKUP(I491,DATOS!A:A,DATOS!L:L))</f>
        <v/>
      </c>
      <c r="I494" s="31" t="s">
        <v>51</v>
      </c>
      <c r="K494" s="16"/>
      <c r="L494" s="16"/>
      <c r="M494" s="16"/>
      <c r="N494" s="16"/>
      <c r="O494" s="16"/>
      <c r="P494" s="16"/>
      <c r="Q494" s="17" t="s">
        <v>2</v>
      </c>
      <c r="R494" s="16" t="str">
        <f>CONCATENATE(B494,Q494)</f>
        <v>C</v>
      </c>
      <c r="S494" s="16"/>
    </row>
    <row r="495" spans="1:19" x14ac:dyDescent="0.25">
      <c r="A495" s="185"/>
      <c r="B495" s="25"/>
      <c r="C495" s="21" t="str">
        <f>+CONCATENATE(I495," ",G495)</f>
        <v xml:space="preserve">d) </v>
      </c>
      <c r="D495" s="22"/>
      <c r="G495" s="34" t="str">
        <f>IF(J492="FIN","",LOOKUP(I491,DATOS!A:A,DATOS!M:M))</f>
        <v/>
      </c>
      <c r="I495" s="31" t="s">
        <v>43</v>
      </c>
      <c r="K495" s="16"/>
      <c r="L495" s="16"/>
      <c r="M495" s="16"/>
      <c r="N495" s="16"/>
      <c r="O495" s="16"/>
      <c r="P495" s="16"/>
      <c r="Q495" s="17" t="s">
        <v>3</v>
      </c>
      <c r="R495" s="16" t="str">
        <f>CONCATENATE(B495,Q495)</f>
        <v>D</v>
      </c>
      <c r="S495" s="16"/>
    </row>
    <row r="496" spans="1:19" x14ac:dyDescent="0.25">
      <c r="A496" s="9"/>
      <c r="B496" s="26"/>
      <c r="C496" s="23"/>
      <c r="D496" s="24"/>
      <c r="J496" s="15"/>
    </row>
    <row r="497" spans="1:19" x14ac:dyDescent="0.25">
      <c r="A497" s="9"/>
      <c r="B497" s="27"/>
      <c r="C497" s="19" t="str">
        <f>+CONCATENATE(K497,".- ",G497)</f>
        <v xml:space="preserve">83.- </v>
      </c>
      <c r="D497" s="20"/>
      <c r="E497" s="9"/>
      <c r="F497" s="9"/>
      <c r="G497" s="36" t="str">
        <f>IF(J498="FIN","",LOOKUP(I497,DATOS!A:A,DATOS!G:G))</f>
        <v/>
      </c>
      <c r="H497" s="36">
        <f>IF(J498="FIN",0,LOOKUP(I497,DATOS!A:A,DATOS!N:N))</f>
        <v>0</v>
      </c>
      <c r="I497" s="31">
        <f>+I491+1</f>
        <v>700</v>
      </c>
      <c r="J497" s="56" t="str">
        <f>IF(LOOKUP(I497,DATOS!A:A,DATOS!C:C)=0,J491,(LOOKUP(I497,DATOS!A:A,DATOS!C:C)))</f>
        <v>FIN</v>
      </c>
      <c r="K497" s="18">
        <f>+K491+1</f>
        <v>83</v>
      </c>
      <c r="L497" s="16" t="s">
        <v>31</v>
      </c>
      <c r="M497" s="16" t="s">
        <v>32</v>
      </c>
      <c r="N497" s="16" t="s">
        <v>37</v>
      </c>
      <c r="O497" s="16" t="s">
        <v>33</v>
      </c>
      <c r="P497" s="16" t="s">
        <v>34</v>
      </c>
      <c r="Q497" s="16" t="s">
        <v>35</v>
      </c>
      <c r="R497" s="16" t="str">
        <f>CONCATENATE("X",H497)</f>
        <v>X0</v>
      </c>
      <c r="S497" s="16" t="s">
        <v>36</v>
      </c>
    </row>
    <row r="498" spans="1:19" x14ac:dyDescent="0.25">
      <c r="A498" s="185">
        <f>IF($E$2="X",0,IF(K499&gt;2,H497,K499))</f>
        <v>0</v>
      </c>
      <c r="B498" s="25"/>
      <c r="C498" s="21" t="str">
        <f>+CONCATENATE(I498," ",G498)</f>
        <v xml:space="preserve">a) </v>
      </c>
      <c r="D498" s="22"/>
      <c r="G498" s="34" t="str">
        <f>IF(J498="FIN","",LOOKUP(I497,DATOS!A:A,DATOS!J:J))</f>
        <v/>
      </c>
      <c r="I498" s="31" t="s">
        <v>53</v>
      </c>
      <c r="J498" s="37" t="str">
        <f>IF(J492="FIN","FIN",IF(J497=J491,"","FIN"))</f>
        <v>FIN</v>
      </c>
      <c r="K498" s="16" t="s">
        <v>5</v>
      </c>
      <c r="L498" s="16">
        <f>IF(M498&gt;0,0,P498)</f>
        <v>0</v>
      </c>
      <c r="M498" s="16">
        <f>IF(P499&gt;0,1,0)</f>
        <v>0</v>
      </c>
      <c r="N498" s="16">
        <f>IF(M498=1,-1/COUNTA(Q498:Q501),0)</f>
        <v>0</v>
      </c>
      <c r="O498" s="16">
        <f>COUNTA(B498:B501)</f>
        <v>0</v>
      </c>
      <c r="P498" s="16">
        <f>COUNTIF(R498:R501,R497)</f>
        <v>0</v>
      </c>
      <c r="Q498" s="17" t="s">
        <v>0</v>
      </c>
      <c r="R498" s="16" t="str">
        <f>CONCATENATE(B498,Q498)</f>
        <v>A</v>
      </c>
      <c r="S498" s="16">
        <f>IF(P498&gt;0,P498+O498,O498*3)</f>
        <v>0</v>
      </c>
    </row>
    <row r="499" spans="1:19" x14ac:dyDescent="0.25">
      <c r="A499" s="185"/>
      <c r="B499" s="25"/>
      <c r="C499" s="21" t="str">
        <f>+CONCATENATE(I499," ",G499)</f>
        <v xml:space="preserve">b) </v>
      </c>
      <c r="D499" s="22"/>
      <c r="G499" s="34" t="str">
        <f>IF(J498="FIN","",LOOKUP(I497,DATOS!A:A,DATOS!K:K))</f>
        <v/>
      </c>
      <c r="I499" s="31" t="s">
        <v>52</v>
      </c>
      <c r="K499" s="16">
        <f>S498</f>
        <v>0</v>
      </c>
      <c r="L499" s="16"/>
      <c r="M499" s="16"/>
      <c r="N499" s="16"/>
      <c r="O499" s="16"/>
      <c r="P499" s="16">
        <f>O498-P498</f>
        <v>0</v>
      </c>
      <c r="Q499" s="17" t="s">
        <v>1</v>
      </c>
      <c r="R499" s="16" t="str">
        <f>CONCATENATE(B499,Q499)</f>
        <v>B</v>
      </c>
      <c r="S499" s="16"/>
    </row>
    <row r="500" spans="1:19" x14ac:dyDescent="0.25">
      <c r="A500" s="185"/>
      <c r="B500" s="25"/>
      <c r="C500" s="21" t="str">
        <f>+CONCATENATE(I500," ",G500)</f>
        <v xml:space="preserve">c) </v>
      </c>
      <c r="D500" s="22"/>
      <c r="G500" s="34" t="str">
        <f>IF(J498="FIN","",LOOKUP(I497,DATOS!A:A,DATOS!L:L))</f>
        <v/>
      </c>
      <c r="I500" s="31" t="s">
        <v>51</v>
      </c>
      <c r="K500" s="16"/>
      <c r="L500" s="16"/>
      <c r="M500" s="16"/>
      <c r="N500" s="16"/>
      <c r="O500" s="16"/>
      <c r="P500" s="16"/>
      <c r="Q500" s="17" t="s">
        <v>2</v>
      </c>
      <c r="R500" s="16" t="str">
        <f>CONCATENATE(B500,Q500)</f>
        <v>C</v>
      </c>
      <c r="S500" s="16"/>
    </row>
    <row r="501" spans="1:19" x14ac:dyDescent="0.25">
      <c r="A501" s="185"/>
      <c r="B501" s="25"/>
      <c r="C501" s="21" t="str">
        <f>+CONCATENATE(I501," ",G501)</f>
        <v xml:space="preserve">d) </v>
      </c>
      <c r="D501" s="22"/>
      <c r="G501" s="34" t="str">
        <f>IF(J498="FIN","",LOOKUP(I497,DATOS!A:A,DATOS!M:M))</f>
        <v/>
      </c>
      <c r="I501" s="31" t="s">
        <v>43</v>
      </c>
      <c r="K501" s="16"/>
      <c r="L501" s="16"/>
      <c r="M501" s="16"/>
      <c r="N501" s="16"/>
      <c r="O501" s="16"/>
      <c r="P501" s="16"/>
      <c r="Q501" s="17" t="s">
        <v>3</v>
      </c>
      <c r="R501" s="16" t="str">
        <f>CONCATENATE(B501,Q501)</f>
        <v>D</v>
      </c>
      <c r="S501" s="16"/>
    </row>
    <row r="502" spans="1:19" x14ac:dyDescent="0.25">
      <c r="A502" s="9"/>
      <c r="B502" s="26"/>
      <c r="C502" s="23"/>
      <c r="D502" s="24"/>
      <c r="J502" s="15"/>
    </row>
    <row r="503" spans="1:19" x14ac:dyDescent="0.25">
      <c r="A503" s="9"/>
      <c r="B503" s="27"/>
      <c r="C503" s="19" t="str">
        <f>+CONCATENATE(K503,".- ",G503)</f>
        <v xml:space="preserve">84.- </v>
      </c>
      <c r="D503" s="20"/>
      <c r="E503" s="9"/>
      <c r="F503" s="9"/>
      <c r="G503" s="36" t="str">
        <f>IF(J504="FIN","",LOOKUP(I503,DATOS!A:A,DATOS!G:G))</f>
        <v/>
      </c>
      <c r="H503" s="36">
        <f>IF(J504="FIN",0,LOOKUP(I503,DATOS!A:A,DATOS!N:N))</f>
        <v>0</v>
      </c>
      <c r="I503" s="31">
        <f>+I497+1</f>
        <v>701</v>
      </c>
      <c r="J503" s="56" t="str">
        <f>IF(LOOKUP(I503,DATOS!A:A,DATOS!C:C)=0,J497,(LOOKUP(I503,DATOS!A:A,DATOS!C:C)))</f>
        <v>FIN</v>
      </c>
      <c r="K503" s="18">
        <f>+K497+1</f>
        <v>84</v>
      </c>
      <c r="L503" s="16" t="s">
        <v>31</v>
      </c>
      <c r="M503" s="16" t="s">
        <v>32</v>
      </c>
      <c r="N503" s="16" t="s">
        <v>37</v>
      </c>
      <c r="O503" s="16" t="s">
        <v>33</v>
      </c>
      <c r="P503" s="16" t="s">
        <v>34</v>
      </c>
      <c r="Q503" s="16" t="s">
        <v>35</v>
      </c>
      <c r="R503" s="16" t="str">
        <f>CONCATENATE("X",H503)</f>
        <v>X0</v>
      </c>
      <c r="S503" s="16" t="s">
        <v>36</v>
      </c>
    </row>
    <row r="504" spans="1:19" x14ac:dyDescent="0.25">
      <c r="A504" s="185">
        <f>IF($E$2="X",0,IF(K505&gt;2,H503,K505))</f>
        <v>0</v>
      </c>
      <c r="B504" s="25"/>
      <c r="C504" s="21" t="str">
        <f>+CONCATENATE(I504," ",G504)</f>
        <v xml:space="preserve">a) </v>
      </c>
      <c r="D504" s="22"/>
      <c r="G504" s="34" t="str">
        <f>IF(J504="FIN","",LOOKUP(I503,DATOS!A:A,DATOS!J:J))</f>
        <v/>
      </c>
      <c r="I504" s="31" t="s">
        <v>53</v>
      </c>
      <c r="J504" s="37" t="str">
        <f>IF(J498="FIN","FIN",IF(J503=J497,"","FIN"))</f>
        <v>FIN</v>
      </c>
      <c r="K504" s="16" t="s">
        <v>5</v>
      </c>
      <c r="L504" s="16">
        <f>IF(M504&gt;0,0,P504)</f>
        <v>0</v>
      </c>
      <c r="M504" s="16">
        <f>IF(P505&gt;0,1,0)</f>
        <v>0</v>
      </c>
      <c r="N504" s="16">
        <f>IF(M504=1,-1/COUNTA(Q504:Q507),0)</f>
        <v>0</v>
      </c>
      <c r="O504" s="16">
        <f>COUNTA(B504:B507)</f>
        <v>0</v>
      </c>
      <c r="P504" s="16">
        <f>COUNTIF(R504:R507,R503)</f>
        <v>0</v>
      </c>
      <c r="Q504" s="17" t="s">
        <v>0</v>
      </c>
      <c r="R504" s="16" t="str">
        <f>CONCATENATE(B504,Q504)</f>
        <v>A</v>
      </c>
      <c r="S504" s="16">
        <f>IF(P504&gt;0,P504+O504,O504*3)</f>
        <v>0</v>
      </c>
    </row>
    <row r="505" spans="1:19" x14ac:dyDescent="0.25">
      <c r="A505" s="185"/>
      <c r="B505" s="25"/>
      <c r="C505" s="21" t="str">
        <f>+CONCATENATE(I505," ",G505)</f>
        <v xml:space="preserve">b) </v>
      </c>
      <c r="D505" s="22"/>
      <c r="G505" s="34" t="str">
        <f>IF(J504="FIN","",LOOKUP(I503,DATOS!A:A,DATOS!K:K))</f>
        <v/>
      </c>
      <c r="I505" s="31" t="s">
        <v>52</v>
      </c>
      <c r="K505" s="16">
        <f>S504</f>
        <v>0</v>
      </c>
      <c r="L505" s="16"/>
      <c r="M505" s="16"/>
      <c r="N505" s="16"/>
      <c r="O505" s="16"/>
      <c r="P505" s="16">
        <f>O504-P504</f>
        <v>0</v>
      </c>
      <c r="Q505" s="17" t="s">
        <v>1</v>
      </c>
      <c r="R505" s="16" t="str">
        <f>CONCATENATE(B505,Q505)</f>
        <v>B</v>
      </c>
      <c r="S505" s="16"/>
    </row>
    <row r="506" spans="1:19" x14ac:dyDescent="0.25">
      <c r="A506" s="185"/>
      <c r="B506" s="25"/>
      <c r="C506" s="21" t="str">
        <f>+CONCATENATE(I506," ",G506)</f>
        <v xml:space="preserve">c) </v>
      </c>
      <c r="D506" s="22"/>
      <c r="G506" s="34" t="str">
        <f>IF(J504="FIN","",LOOKUP(I503,DATOS!A:A,DATOS!L:L))</f>
        <v/>
      </c>
      <c r="I506" s="31" t="s">
        <v>51</v>
      </c>
      <c r="K506" s="16"/>
      <c r="L506" s="16"/>
      <c r="M506" s="16"/>
      <c r="N506" s="16"/>
      <c r="O506" s="16"/>
      <c r="P506" s="16"/>
      <c r="Q506" s="17" t="s">
        <v>2</v>
      </c>
      <c r="R506" s="16" t="str">
        <f>CONCATENATE(B506,Q506)</f>
        <v>C</v>
      </c>
      <c r="S506" s="16"/>
    </row>
    <row r="507" spans="1:19" x14ac:dyDescent="0.25">
      <c r="A507" s="185"/>
      <c r="B507" s="25"/>
      <c r="C507" s="21" t="str">
        <f>+CONCATENATE(I507," ",G507)</f>
        <v xml:space="preserve">d) </v>
      </c>
      <c r="D507" s="22"/>
      <c r="G507" s="34" t="str">
        <f>IF(J504="FIN","",LOOKUP(I503,DATOS!A:A,DATOS!M:M))</f>
        <v/>
      </c>
      <c r="I507" s="31" t="s">
        <v>43</v>
      </c>
      <c r="K507" s="16"/>
      <c r="L507" s="16"/>
      <c r="M507" s="16"/>
      <c r="N507" s="16"/>
      <c r="O507" s="16"/>
      <c r="P507" s="16"/>
      <c r="Q507" s="17" t="s">
        <v>3</v>
      </c>
      <c r="R507" s="16" t="str">
        <f>CONCATENATE(B507,Q507)</f>
        <v>D</v>
      </c>
      <c r="S507" s="16"/>
    </row>
    <row r="508" spans="1:19" x14ac:dyDescent="0.25">
      <c r="A508" s="9"/>
      <c r="B508" s="26"/>
      <c r="C508" s="23"/>
      <c r="D508" s="24"/>
      <c r="J508" s="15"/>
    </row>
    <row r="509" spans="1:19" x14ac:dyDescent="0.25">
      <c r="A509" s="9"/>
      <c r="B509" s="27"/>
      <c r="C509" s="19" t="str">
        <f>+CONCATENATE(K509,".- ",G509)</f>
        <v xml:space="preserve">85.- </v>
      </c>
      <c r="D509" s="20"/>
      <c r="E509" s="9"/>
      <c r="F509" s="9"/>
      <c r="G509" s="36" t="str">
        <f>IF(J510="FIN","",LOOKUP(I509,DATOS!A:A,DATOS!G:G))</f>
        <v/>
      </c>
      <c r="H509" s="36">
        <f>IF(J510="FIN",0,LOOKUP(I509,DATOS!A:A,DATOS!N:N))</f>
        <v>0</v>
      </c>
      <c r="I509" s="31">
        <f>+I503+1</f>
        <v>702</v>
      </c>
      <c r="J509" s="56" t="str">
        <f>IF(LOOKUP(I509,DATOS!A:A,DATOS!C:C)=0,J503,(LOOKUP(I509,DATOS!A:A,DATOS!C:C)))</f>
        <v>FIN</v>
      </c>
      <c r="K509" s="18">
        <f>+K503+1</f>
        <v>85</v>
      </c>
      <c r="L509" s="16" t="s">
        <v>31</v>
      </c>
      <c r="M509" s="16" t="s">
        <v>32</v>
      </c>
      <c r="N509" s="16" t="s">
        <v>37</v>
      </c>
      <c r="O509" s="16" t="s">
        <v>33</v>
      </c>
      <c r="P509" s="16" t="s">
        <v>34</v>
      </c>
      <c r="Q509" s="16" t="s">
        <v>35</v>
      </c>
      <c r="R509" s="16" t="str">
        <f>CONCATENATE("X",H509)</f>
        <v>X0</v>
      </c>
      <c r="S509" s="16" t="s">
        <v>36</v>
      </c>
    </row>
    <row r="510" spans="1:19" x14ac:dyDescent="0.25">
      <c r="A510" s="185">
        <f>IF($E$2="X",0,IF(K511&gt;2,H509,K511))</f>
        <v>0</v>
      </c>
      <c r="B510" s="25"/>
      <c r="C510" s="21" t="str">
        <f>+CONCATENATE(I510," ",G510)</f>
        <v xml:space="preserve">a) </v>
      </c>
      <c r="D510" s="22"/>
      <c r="G510" s="34" t="str">
        <f>IF(J510="FIN","",LOOKUP(I509,DATOS!A:A,DATOS!J:J))</f>
        <v/>
      </c>
      <c r="I510" s="31" t="s">
        <v>53</v>
      </c>
      <c r="J510" s="37" t="str">
        <f>IF(J504="FIN","FIN",IF(J509=J503,"","FIN"))</f>
        <v>FIN</v>
      </c>
      <c r="K510" s="16" t="s">
        <v>5</v>
      </c>
      <c r="L510" s="16">
        <f>IF(M510&gt;0,0,P510)</f>
        <v>0</v>
      </c>
      <c r="M510" s="16">
        <f>IF(P511&gt;0,1,0)</f>
        <v>0</v>
      </c>
      <c r="N510" s="16">
        <f>IF(M510=1,-1/COUNTA(Q510:Q513),0)</f>
        <v>0</v>
      </c>
      <c r="O510" s="16">
        <f>COUNTA(B510:B513)</f>
        <v>0</v>
      </c>
      <c r="P510" s="16">
        <f>COUNTIF(R510:R513,R509)</f>
        <v>0</v>
      </c>
      <c r="Q510" s="17" t="s">
        <v>0</v>
      </c>
      <c r="R510" s="16" t="str">
        <f>CONCATENATE(B510,Q510)</f>
        <v>A</v>
      </c>
      <c r="S510" s="16">
        <f>IF(P510&gt;0,P510+O510,O510*3)</f>
        <v>0</v>
      </c>
    </row>
    <row r="511" spans="1:19" x14ac:dyDescent="0.25">
      <c r="A511" s="185"/>
      <c r="B511" s="25"/>
      <c r="C511" s="21" t="str">
        <f>+CONCATENATE(I511," ",G511)</f>
        <v xml:space="preserve">b) </v>
      </c>
      <c r="D511" s="22"/>
      <c r="G511" s="34" t="str">
        <f>IF(J510="FIN","",LOOKUP(I509,DATOS!A:A,DATOS!K:K))</f>
        <v/>
      </c>
      <c r="I511" s="31" t="s">
        <v>52</v>
      </c>
      <c r="K511" s="16">
        <f>S510</f>
        <v>0</v>
      </c>
      <c r="L511" s="16"/>
      <c r="M511" s="16"/>
      <c r="N511" s="16"/>
      <c r="O511" s="16"/>
      <c r="P511" s="16">
        <f>O510-P510</f>
        <v>0</v>
      </c>
      <c r="Q511" s="17" t="s">
        <v>1</v>
      </c>
      <c r="R511" s="16" t="str">
        <f>CONCATENATE(B511,Q511)</f>
        <v>B</v>
      </c>
      <c r="S511" s="16"/>
    </row>
    <row r="512" spans="1:19" x14ac:dyDescent="0.25">
      <c r="A512" s="185"/>
      <c r="B512" s="25"/>
      <c r="C512" s="21" t="str">
        <f>+CONCATENATE(I512," ",G512)</f>
        <v xml:space="preserve">c) </v>
      </c>
      <c r="D512" s="22"/>
      <c r="G512" s="34" t="str">
        <f>IF(J510="FIN","",LOOKUP(I509,DATOS!A:A,DATOS!L:L))</f>
        <v/>
      </c>
      <c r="I512" s="31" t="s">
        <v>51</v>
      </c>
      <c r="K512" s="16"/>
      <c r="L512" s="16"/>
      <c r="M512" s="16"/>
      <c r="N512" s="16"/>
      <c r="O512" s="16"/>
      <c r="P512" s="16"/>
      <c r="Q512" s="17" t="s">
        <v>2</v>
      </c>
      <c r="R512" s="16" t="str">
        <f>CONCATENATE(B512,Q512)</f>
        <v>C</v>
      </c>
      <c r="S512" s="16"/>
    </row>
    <row r="513" spans="1:19" x14ac:dyDescent="0.25">
      <c r="A513" s="185"/>
      <c r="B513" s="25"/>
      <c r="C513" s="21" t="str">
        <f>+CONCATENATE(I513," ",G513)</f>
        <v xml:space="preserve">d) </v>
      </c>
      <c r="D513" s="22"/>
      <c r="G513" s="34" t="str">
        <f>IF(J510="FIN","",LOOKUP(I509,DATOS!A:A,DATOS!M:M))</f>
        <v/>
      </c>
      <c r="I513" s="31" t="s">
        <v>43</v>
      </c>
      <c r="K513" s="16"/>
      <c r="L513" s="16"/>
      <c r="M513" s="16"/>
      <c r="N513" s="16"/>
      <c r="O513" s="16"/>
      <c r="P513" s="16"/>
      <c r="Q513" s="17" t="s">
        <v>3</v>
      </c>
      <c r="R513" s="16" t="str">
        <f>CONCATENATE(B513,Q513)</f>
        <v>D</v>
      </c>
      <c r="S513" s="16"/>
    </row>
    <row r="514" spans="1:19" x14ac:dyDescent="0.25">
      <c r="A514" s="9"/>
      <c r="B514" s="26"/>
      <c r="C514" s="23"/>
      <c r="D514" s="24"/>
      <c r="J514" s="15"/>
    </row>
    <row r="515" spans="1:19" x14ac:dyDescent="0.25">
      <c r="A515" s="9"/>
      <c r="B515" s="27"/>
      <c r="C515" s="19" t="str">
        <f>+CONCATENATE(K515,".- ",G515)</f>
        <v xml:space="preserve">86.- </v>
      </c>
      <c r="D515" s="20"/>
      <c r="E515" s="9"/>
      <c r="F515" s="9"/>
      <c r="G515" s="36" t="str">
        <f>IF(J516="FIN","",LOOKUP(I515,DATOS!A:A,DATOS!G:G))</f>
        <v/>
      </c>
      <c r="H515" s="36">
        <f>IF(J516="FIN",0,LOOKUP(I515,DATOS!A:A,DATOS!N:N))</f>
        <v>0</v>
      </c>
      <c r="I515" s="31">
        <f>+I509+1</f>
        <v>703</v>
      </c>
      <c r="J515" s="56" t="str">
        <f>IF(LOOKUP(I515,DATOS!A:A,DATOS!C:C)=0,J509,(LOOKUP(I515,DATOS!A:A,DATOS!C:C)))</f>
        <v>FIN</v>
      </c>
      <c r="K515" s="18">
        <f>+K509+1</f>
        <v>86</v>
      </c>
      <c r="L515" s="16" t="s">
        <v>31</v>
      </c>
      <c r="M515" s="16" t="s">
        <v>32</v>
      </c>
      <c r="N515" s="16" t="s">
        <v>37</v>
      </c>
      <c r="O515" s="16" t="s">
        <v>33</v>
      </c>
      <c r="P515" s="16" t="s">
        <v>34</v>
      </c>
      <c r="Q515" s="16" t="s">
        <v>35</v>
      </c>
      <c r="R515" s="16" t="str">
        <f>CONCATENATE("X",H515)</f>
        <v>X0</v>
      </c>
      <c r="S515" s="16" t="s">
        <v>36</v>
      </c>
    </row>
    <row r="516" spans="1:19" x14ac:dyDescent="0.25">
      <c r="A516" s="185">
        <f>IF($E$2="X",0,IF(K517&gt;2,H515,K517))</f>
        <v>0</v>
      </c>
      <c r="B516" s="25"/>
      <c r="C516" s="21" t="str">
        <f>+CONCATENATE(I516," ",G516)</f>
        <v xml:space="preserve">a) </v>
      </c>
      <c r="D516" s="22"/>
      <c r="G516" s="34" t="str">
        <f>IF(J516="FIN","",LOOKUP(I515,DATOS!A:A,DATOS!J:J))</f>
        <v/>
      </c>
      <c r="I516" s="31" t="s">
        <v>53</v>
      </c>
      <c r="J516" s="37" t="str">
        <f>IF(J510="FIN","FIN",IF(J515=J509,"","FIN"))</f>
        <v>FIN</v>
      </c>
      <c r="K516" s="16" t="s">
        <v>5</v>
      </c>
      <c r="L516" s="16">
        <f>IF(M516&gt;0,0,P516)</f>
        <v>0</v>
      </c>
      <c r="M516" s="16">
        <f>IF(P517&gt;0,1,0)</f>
        <v>0</v>
      </c>
      <c r="N516" s="16">
        <f>IF(M516=1,-1/COUNTA(Q516:Q519),0)</f>
        <v>0</v>
      </c>
      <c r="O516" s="16">
        <f>COUNTA(B516:B519)</f>
        <v>0</v>
      </c>
      <c r="P516" s="16">
        <f>COUNTIF(R516:R519,R515)</f>
        <v>0</v>
      </c>
      <c r="Q516" s="17" t="s">
        <v>0</v>
      </c>
      <c r="R516" s="16" t="str">
        <f>CONCATENATE(B516,Q516)</f>
        <v>A</v>
      </c>
      <c r="S516" s="16">
        <f>IF(P516&gt;0,P516+O516,O516*3)</f>
        <v>0</v>
      </c>
    </row>
    <row r="517" spans="1:19" x14ac:dyDescent="0.25">
      <c r="A517" s="185"/>
      <c r="B517" s="25"/>
      <c r="C517" s="21" t="str">
        <f>+CONCATENATE(I517," ",G517)</f>
        <v xml:space="preserve">b) </v>
      </c>
      <c r="D517" s="22"/>
      <c r="G517" s="34" t="str">
        <f>IF(J516="FIN","",LOOKUP(I515,DATOS!A:A,DATOS!K:K))</f>
        <v/>
      </c>
      <c r="I517" s="31" t="s">
        <v>52</v>
      </c>
      <c r="K517" s="16">
        <f>S516</f>
        <v>0</v>
      </c>
      <c r="L517" s="16"/>
      <c r="M517" s="16"/>
      <c r="N517" s="16"/>
      <c r="O517" s="16"/>
      <c r="P517" s="16">
        <f>O516-P516</f>
        <v>0</v>
      </c>
      <c r="Q517" s="17" t="s">
        <v>1</v>
      </c>
      <c r="R517" s="16" t="str">
        <f>CONCATENATE(B517,Q517)</f>
        <v>B</v>
      </c>
      <c r="S517" s="16"/>
    </row>
    <row r="518" spans="1:19" x14ac:dyDescent="0.25">
      <c r="A518" s="185"/>
      <c r="B518" s="25"/>
      <c r="C518" s="21" t="str">
        <f>+CONCATENATE(I518," ",G518)</f>
        <v xml:space="preserve">c) </v>
      </c>
      <c r="D518" s="22"/>
      <c r="G518" s="34" t="str">
        <f>IF(J516="FIN","",LOOKUP(I515,DATOS!A:A,DATOS!L:L))</f>
        <v/>
      </c>
      <c r="I518" s="31" t="s">
        <v>51</v>
      </c>
      <c r="K518" s="16"/>
      <c r="L518" s="16"/>
      <c r="M518" s="16"/>
      <c r="N518" s="16"/>
      <c r="O518" s="16"/>
      <c r="P518" s="16"/>
      <c r="Q518" s="17" t="s">
        <v>2</v>
      </c>
      <c r="R518" s="16" t="str">
        <f>CONCATENATE(B518,Q518)</f>
        <v>C</v>
      </c>
      <c r="S518" s="16"/>
    </row>
    <row r="519" spans="1:19" x14ac:dyDescent="0.25">
      <c r="A519" s="185"/>
      <c r="B519" s="25"/>
      <c r="C519" s="21" t="str">
        <f>+CONCATENATE(I519," ",G519)</f>
        <v xml:space="preserve">d) </v>
      </c>
      <c r="D519" s="22"/>
      <c r="G519" s="34" t="str">
        <f>IF(J516="FIN","",LOOKUP(I515,DATOS!A:A,DATOS!M:M))</f>
        <v/>
      </c>
      <c r="I519" s="31" t="s">
        <v>43</v>
      </c>
      <c r="K519" s="16"/>
      <c r="L519" s="16"/>
      <c r="M519" s="16"/>
      <c r="N519" s="16"/>
      <c r="O519" s="16"/>
      <c r="P519" s="16"/>
      <c r="Q519" s="17" t="s">
        <v>3</v>
      </c>
      <c r="R519" s="16" t="str">
        <f>CONCATENATE(B519,Q519)</f>
        <v>D</v>
      </c>
      <c r="S519" s="16"/>
    </row>
    <row r="520" spans="1:19" x14ac:dyDescent="0.25">
      <c r="A520" s="9"/>
      <c r="B520" s="26"/>
      <c r="C520" s="23"/>
      <c r="D520" s="24"/>
      <c r="J520" s="15"/>
    </row>
    <row r="521" spans="1:19" x14ac:dyDescent="0.25">
      <c r="A521" s="9"/>
      <c r="B521" s="27"/>
      <c r="C521" s="19" t="str">
        <f>+CONCATENATE(K521,".- ",G521)</f>
        <v xml:space="preserve">87.- </v>
      </c>
      <c r="D521" s="20"/>
      <c r="E521" s="9"/>
      <c r="F521" s="9"/>
      <c r="G521" s="36" t="str">
        <f>IF(J522="FIN","",LOOKUP(I521,DATOS!A:A,DATOS!G:G))</f>
        <v/>
      </c>
      <c r="H521" s="36">
        <f>IF(J522="FIN",0,LOOKUP(I521,DATOS!A:A,DATOS!N:N))</f>
        <v>0</v>
      </c>
      <c r="I521" s="31">
        <f>+I515+1</f>
        <v>704</v>
      </c>
      <c r="J521" s="56" t="str">
        <f>IF(LOOKUP(I521,DATOS!A:A,DATOS!C:C)=0,J515,(LOOKUP(I521,DATOS!A:A,DATOS!C:C)))</f>
        <v>FIN</v>
      </c>
      <c r="K521" s="18">
        <f>+K515+1</f>
        <v>87</v>
      </c>
      <c r="L521" s="16" t="s">
        <v>31</v>
      </c>
      <c r="M521" s="16" t="s">
        <v>32</v>
      </c>
      <c r="N521" s="16" t="s">
        <v>37</v>
      </c>
      <c r="O521" s="16" t="s">
        <v>33</v>
      </c>
      <c r="P521" s="16" t="s">
        <v>34</v>
      </c>
      <c r="Q521" s="16" t="s">
        <v>35</v>
      </c>
      <c r="R521" s="16" t="str">
        <f>CONCATENATE("X",H521)</f>
        <v>X0</v>
      </c>
      <c r="S521" s="16" t="s">
        <v>36</v>
      </c>
    </row>
    <row r="522" spans="1:19" x14ac:dyDescent="0.25">
      <c r="A522" s="185">
        <f>IF($E$2="X",0,IF(K523&gt;2,H521,K523))</f>
        <v>0</v>
      </c>
      <c r="B522" s="25"/>
      <c r="C522" s="21" t="str">
        <f>+CONCATENATE(I522," ",G522)</f>
        <v xml:space="preserve">a) </v>
      </c>
      <c r="D522" s="22"/>
      <c r="G522" s="34" t="str">
        <f>IF(J522="FIN","",LOOKUP(I521,DATOS!A:A,DATOS!J:J))</f>
        <v/>
      </c>
      <c r="I522" s="31" t="s">
        <v>53</v>
      </c>
      <c r="J522" s="37" t="str">
        <f>IF(J516="FIN","FIN",IF(J521=J515,"","FIN"))</f>
        <v>FIN</v>
      </c>
      <c r="K522" s="16" t="s">
        <v>5</v>
      </c>
      <c r="L522" s="16">
        <f>IF(M522&gt;0,0,P522)</f>
        <v>0</v>
      </c>
      <c r="M522" s="16">
        <f>IF(P523&gt;0,1,0)</f>
        <v>0</v>
      </c>
      <c r="N522" s="16">
        <f>IF(M522=1,-1/COUNTA(Q522:Q525),0)</f>
        <v>0</v>
      </c>
      <c r="O522" s="16">
        <f>COUNTA(B522:B525)</f>
        <v>0</v>
      </c>
      <c r="P522" s="16">
        <f>COUNTIF(R522:R525,R521)</f>
        <v>0</v>
      </c>
      <c r="Q522" s="17" t="s">
        <v>0</v>
      </c>
      <c r="R522" s="16" t="str">
        <f>CONCATENATE(B522,Q522)</f>
        <v>A</v>
      </c>
      <c r="S522" s="16">
        <f>IF(P522&gt;0,P522+O522,O522*3)</f>
        <v>0</v>
      </c>
    </row>
    <row r="523" spans="1:19" x14ac:dyDescent="0.25">
      <c r="A523" s="185"/>
      <c r="B523" s="25"/>
      <c r="C523" s="21" t="str">
        <f>+CONCATENATE(I523," ",G523)</f>
        <v xml:space="preserve">b) </v>
      </c>
      <c r="D523" s="22"/>
      <c r="G523" s="34" t="str">
        <f>IF(J522="FIN","",LOOKUP(I521,DATOS!A:A,DATOS!K:K))</f>
        <v/>
      </c>
      <c r="I523" s="31" t="s">
        <v>52</v>
      </c>
      <c r="K523" s="16">
        <f>S522</f>
        <v>0</v>
      </c>
      <c r="L523" s="16"/>
      <c r="M523" s="16"/>
      <c r="N523" s="16"/>
      <c r="O523" s="16"/>
      <c r="P523" s="16">
        <f>O522-P522</f>
        <v>0</v>
      </c>
      <c r="Q523" s="17" t="s">
        <v>1</v>
      </c>
      <c r="R523" s="16" t="str">
        <f>CONCATENATE(B523,Q523)</f>
        <v>B</v>
      </c>
      <c r="S523" s="16"/>
    </row>
    <row r="524" spans="1:19" x14ac:dyDescent="0.25">
      <c r="A524" s="185"/>
      <c r="B524" s="25"/>
      <c r="C524" s="21" t="str">
        <f>+CONCATENATE(I524," ",G524)</f>
        <v xml:space="preserve">c) </v>
      </c>
      <c r="D524" s="22"/>
      <c r="G524" s="34" t="str">
        <f>IF(J522="FIN","",LOOKUP(I521,DATOS!A:A,DATOS!L:L))</f>
        <v/>
      </c>
      <c r="I524" s="31" t="s">
        <v>51</v>
      </c>
      <c r="K524" s="16"/>
      <c r="L524" s="16"/>
      <c r="M524" s="16"/>
      <c r="N524" s="16"/>
      <c r="O524" s="16"/>
      <c r="P524" s="16"/>
      <c r="Q524" s="17" t="s">
        <v>2</v>
      </c>
      <c r="R524" s="16" t="str">
        <f>CONCATENATE(B524,Q524)</f>
        <v>C</v>
      </c>
      <c r="S524" s="16"/>
    </row>
    <row r="525" spans="1:19" x14ac:dyDescent="0.25">
      <c r="A525" s="185"/>
      <c r="B525" s="25"/>
      <c r="C525" s="21" t="str">
        <f>+CONCATENATE(I525," ",G525)</f>
        <v xml:space="preserve">d) </v>
      </c>
      <c r="D525" s="22"/>
      <c r="G525" s="34" t="str">
        <f>IF(J522="FIN","",LOOKUP(I521,DATOS!A:A,DATOS!M:M))</f>
        <v/>
      </c>
      <c r="I525" s="31" t="s">
        <v>43</v>
      </c>
      <c r="K525" s="16"/>
      <c r="L525" s="16"/>
      <c r="M525" s="16"/>
      <c r="N525" s="16"/>
      <c r="O525" s="16"/>
      <c r="P525" s="16"/>
      <c r="Q525" s="17" t="s">
        <v>3</v>
      </c>
      <c r="R525" s="16" t="str">
        <f>CONCATENATE(B525,Q525)</f>
        <v>D</v>
      </c>
      <c r="S525" s="16"/>
    </row>
    <row r="526" spans="1:19" x14ac:dyDescent="0.25">
      <c r="A526" s="9"/>
      <c r="B526" s="26"/>
      <c r="C526" s="23"/>
      <c r="D526" s="24"/>
      <c r="J526" s="15"/>
    </row>
    <row r="527" spans="1:19" x14ac:dyDescent="0.25">
      <c r="A527" s="9"/>
      <c r="B527" s="27"/>
      <c r="C527" s="19" t="str">
        <f>+CONCATENATE(K527,".- ",G527)</f>
        <v xml:space="preserve">88.- </v>
      </c>
      <c r="D527" s="20"/>
      <c r="E527" s="9"/>
      <c r="F527" s="9"/>
      <c r="G527" s="36" t="str">
        <f>IF(J528="FIN","",LOOKUP(I527,DATOS!A:A,DATOS!G:G))</f>
        <v/>
      </c>
      <c r="H527" s="36">
        <f>IF(J528="FIN",0,LOOKUP(I527,DATOS!A:A,DATOS!N:N))</f>
        <v>0</v>
      </c>
      <c r="I527" s="31">
        <f>+I521+1</f>
        <v>705</v>
      </c>
      <c r="J527" s="56" t="str">
        <f>IF(LOOKUP(I527,DATOS!A:A,DATOS!C:C)=0,J521,(LOOKUP(I527,DATOS!A:A,DATOS!C:C)))</f>
        <v>FIN</v>
      </c>
      <c r="K527" s="18">
        <f>+K521+1</f>
        <v>88</v>
      </c>
      <c r="L527" s="16" t="s">
        <v>31</v>
      </c>
      <c r="M527" s="16" t="s">
        <v>32</v>
      </c>
      <c r="N527" s="16" t="s">
        <v>37</v>
      </c>
      <c r="O527" s="16" t="s">
        <v>33</v>
      </c>
      <c r="P527" s="16" t="s">
        <v>34</v>
      </c>
      <c r="Q527" s="16" t="s">
        <v>35</v>
      </c>
      <c r="R527" s="16" t="str">
        <f>CONCATENATE("X",H527)</f>
        <v>X0</v>
      </c>
      <c r="S527" s="16" t="s">
        <v>36</v>
      </c>
    </row>
    <row r="528" spans="1:19" x14ac:dyDescent="0.25">
      <c r="A528" s="185">
        <f>IF($E$2="X",0,IF(K529&gt;2,H527,K529))</f>
        <v>0</v>
      </c>
      <c r="B528" s="25"/>
      <c r="C528" s="21" t="str">
        <f>+CONCATENATE(I528," ",G528)</f>
        <v xml:space="preserve">a) </v>
      </c>
      <c r="D528" s="22"/>
      <c r="G528" s="34" t="str">
        <f>IF(J528="FIN","",LOOKUP(I527,DATOS!A:A,DATOS!J:J))</f>
        <v/>
      </c>
      <c r="I528" s="31" t="s">
        <v>53</v>
      </c>
      <c r="J528" s="37" t="str">
        <f>IF(J522="FIN","FIN",IF(J527=J521,"","FIN"))</f>
        <v>FIN</v>
      </c>
      <c r="K528" s="16" t="s">
        <v>5</v>
      </c>
      <c r="L528" s="16">
        <f>IF(M528&gt;0,0,P528)</f>
        <v>0</v>
      </c>
      <c r="M528" s="16">
        <f>IF(P529&gt;0,1,0)</f>
        <v>0</v>
      </c>
      <c r="N528" s="16">
        <f>IF(M528=1,-1/COUNTA(Q528:Q531),0)</f>
        <v>0</v>
      </c>
      <c r="O528" s="16">
        <f>COUNTA(B528:B531)</f>
        <v>0</v>
      </c>
      <c r="P528" s="16">
        <f>COUNTIF(R528:R531,R527)</f>
        <v>0</v>
      </c>
      <c r="Q528" s="17" t="s">
        <v>0</v>
      </c>
      <c r="R528" s="16" t="str">
        <f>CONCATENATE(B528,Q528)</f>
        <v>A</v>
      </c>
      <c r="S528" s="16">
        <f>IF(P528&gt;0,P528+O528,O528*3)</f>
        <v>0</v>
      </c>
    </row>
    <row r="529" spans="1:19" x14ac:dyDescent="0.25">
      <c r="A529" s="185"/>
      <c r="B529" s="25"/>
      <c r="C529" s="21" t="str">
        <f>+CONCATENATE(I529," ",G529)</f>
        <v xml:space="preserve">b) </v>
      </c>
      <c r="D529" s="22"/>
      <c r="G529" s="34" t="str">
        <f>IF(J528="FIN","",LOOKUP(I527,DATOS!A:A,DATOS!K:K))</f>
        <v/>
      </c>
      <c r="I529" s="31" t="s">
        <v>52</v>
      </c>
      <c r="K529" s="16">
        <f>S528</f>
        <v>0</v>
      </c>
      <c r="L529" s="16"/>
      <c r="M529" s="16"/>
      <c r="N529" s="16"/>
      <c r="O529" s="16"/>
      <c r="P529" s="16">
        <f>O528-P528</f>
        <v>0</v>
      </c>
      <c r="Q529" s="17" t="s">
        <v>1</v>
      </c>
      <c r="R529" s="16" t="str">
        <f>CONCATENATE(B529,Q529)</f>
        <v>B</v>
      </c>
      <c r="S529" s="16"/>
    </row>
    <row r="530" spans="1:19" x14ac:dyDescent="0.25">
      <c r="A530" s="185"/>
      <c r="B530" s="25"/>
      <c r="C530" s="21" t="str">
        <f>+CONCATENATE(I530," ",G530)</f>
        <v xml:space="preserve">c) </v>
      </c>
      <c r="D530" s="22"/>
      <c r="G530" s="34" t="str">
        <f>IF(J528="FIN","",LOOKUP(I527,DATOS!A:A,DATOS!L:L))</f>
        <v/>
      </c>
      <c r="I530" s="31" t="s">
        <v>51</v>
      </c>
      <c r="K530" s="16"/>
      <c r="L530" s="16"/>
      <c r="M530" s="16"/>
      <c r="N530" s="16"/>
      <c r="O530" s="16"/>
      <c r="P530" s="16"/>
      <c r="Q530" s="17" t="s">
        <v>2</v>
      </c>
      <c r="R530" s="16" t="str">
        <f>CONCATENATE(B530,Q530)</f>
        <v>C</v>
      </c>
      <c r="S530" s="16"/>
    </row>
    <row r="531" spans="1:19" x14ac:dyDescent="0.25">
      <c r="A531" s="185"/>
      <c r="B531" s="25"/>
      <c r="C531" s="21" t="str">
        <f>+CONCATENATE(I531," ",G531)</f>
        <v xml:space="preserve">d) </v>
      </c>
      <c r="D531" s="22"/>
      <c r="G531" s="34" t="str">
        <f>IF(J528="FIN","",LOOKUP(I527,DATOS!A:A,DATOS!M:M))</f>
        <v/>
      </c>
      <c r="I531" s="31" t="s">
        <v>43</v>
      </c>
      <c r="K531" s="16"/>
      <c r="L531" s="16"/>
      <c r="M531" s="16"/>
      <c r="N531" s="16"/>
      <c r="O531" s="16"/>
      <c r="P531" s="16"/>
      <c r="Q531" s="17" t="s">
        <v>3</v>
      </c>
      <c r="R531" s="16" t="str">
        <f>CONCATENATE(B531,Q531)</f>
        <v>D</v>
      </c>
      <c r="S531" s="16"/>
    </row>
    <row r="532" spans="1:19" x14ac:dyDescent="0.25">
      <c r="A532" s="9"/>
      <c r="B532" s="26"/>
      <c r="C532" s="23"/>
      <c r="D532" s="24"/>
      <c r="J532" s="15"/>
    </row>
    <row r="533" spans="1:19" x14ac:dyDescent="0.25">
      <c r="A533" s="9"/>
      <c r="B533" s="27"/>
      <c r="C533" s="19" t="str">
        <f>+CONCATENATE(K533,".- ",G533)</f>
        <v xml:space="preserve">89.- </v>
      </c>
      <c r="D533" s="20"/>
      <c r="E533" s="9"/>
      <c r="F533" s="9"/>
      <c r="G533" s="36" t="str">
        <f>IF(J534="FIN","",LOOKUP(I533,DATOS!A:A,DATOS!G:G))</f>
        <v/>
      </c>
      <c r="H533" s="36">
        <f>IF(J534="FIN",0,LOOKUP(I533,DATOS!A:A,DATOS!N:N))</f>
        <v>0</v>
      </c>
      <c r="I533" s="31">
        <f>+I527+1</f>
        <v>706</v>
      </c>
      <c r="J533" s="56" t="str">
        <f>IF(LOOKUP(I533,DATOS!A:A,DATOS!C:C)=0,J527,(LOOKUP(I533,DATOS!A:A,DATOS!C:C)))</f>
        <v>FIN</v>
      </c>
      <c r="K533" s="18">
        <f>+K527+1</f>
        <v>89</v>
      </c>
      <c r="L533" s="16" t="s">
        <v>31</v>
      </c>
      <c r="M533" s="16" t="s">
        <v>32</v>
      </c>
      <c r="N533" s="16" t="s">
        <v>37</v>
      </c>
      <c r="O533" s="16" t="s">
        <v>33</v>
      </c>
      <c r="P533" s="16" t="s">
        <v>34</v>
      </c>
      <c r="Q533" s="16" t="s">
        <v>35</v>
      </c>
      <c r="R533" s="16" t="str">
        <f>CONCATENATE("X",H533)</f>
        <v>X0</v>
      </c>
      <c r="S533" s="16" t="s">
        <v>36</v>
      </c>
    </row>
    <row r="534" spans="1:19" x14ac:dyDescent="0.25">
      <c r="A534" s="185">
        <f>IF($E$2="X",0,IF(K535&gt;2,H533,K535))</f>
        <v>0</v>
      </c>
      <c r="B534" s="25"/>
      <c r="C534" s="21" t="str">
        <f>+CONCATENATE(I534," ",G534)</f>
        <v xml:space="preserve">a) </v>
      </c>
      <c r="D534" s="22"/>
      <c r="G534" s="34" t="str">
        <f>IF(J534="FIN","",LOOKUP(I533,DATOS!A:A,DATOS!J:J))</f>
        <v/>
      </c>
      <c r="I534" s="31" t="s">
        <v>53</v>
      </c>
      <c r="J534" s="37" t="str">
        <f>IF(J528="FIN","FIN",IF(J533=J527,"","FIN"))</f>
        <v>FIN</v>
      </c>
      <c r="K534" s="16" t="s">
        <v>5</v>
      </c>
      <c r="L534" s="16">
        <f>IF(M534&gt;0,0,P534)</f>
        <v>0</v>
      </c>
      <c r="M534" s="16">
        <f>IF(P535&gt;0,1,0)</f>
        <v>0</v>
      </c>
      <c r="N534" s="16">
        <f>IF(M534=1,-1/COUNTA(Q534:Q537),0)</f>
        <v>0</v>
      </c>
      <c r="O534" s="16">
        <f>COUNTA(B534:B537)</f>
        <v>0</v>
      </c>
      <c r="P534" s="16">
        <f>COUNTIF(R534:R537,R533)</f>
        <v>0</v>
      </c>
      <c r="Q534" s="17" t="s">
        <v>0</v>
      </c>
      <c r="R534" s="16" t="str">
        <f>CONCATENATE(B534,Q534)</f>
        <v>A</v>
      </c>
      <c r="S534" s="16">
        <f>IF(P534&gt;0,P534+O534,O534*3)</f>
        <v>0</v>
      </c>
    </row>
    <row r="535" spans="1:19" x14ac:dyDescent="0.25">
      <c r="A535" s="185"/>
      <c r="B535" s="25"/>
      <c r="C535" s="21" t="str">
        <f>+CONCATENATE(I535," ",G535)</f>
        <v xml:space="preserve">b) </v>
      </c>
      <c r="D535" s="22"/>
      <c r="G535" s="34" t="str">
        <f>IF(J534="FIN","",LOOKUP(I533,DATOS!A:A,DATOS!K:K))</f>
        <v/>
      </c>
      <c r="I535" s="31" t="s">
        <v>52</v>
      </c>
      <c r="K535" s="16">
        <f>S534</f>
        <v>0</v>
      </c>
      <c r="L535" s="16"/>
      <c r="M535" s="16"/>
      <c r="N535" s="16"/>
      <c r="O535" s="16"/>
      <c r="P535" s="16">
        <f>O534-P534</f>
        <v>0</v>
      </c>
      <c r="Q535" s="17" t="s">
        <v>1</v>
      </c>
      <c r="R535" s="16" t="str">
        <f>CONCATENATE(B535,Q535)</f>
        <v>B</v>
      </c>
      <c r="S535" s="16"/>
    </row>
    <row r="536" spans="1:19" x14ac:dyDescent="0.25">
      <c r="A536" s="185"/>
      <c r="B536" s="25"/>
      <c r="C536" s="21" t="str">
        <f>+CONCATENATE(I536," ",G536)</f>
        <v xml:space="preserve">c) </v>
      </c>
      <c r="D536" s="22"/>
      <c r="G536" s="34" t="str">
        <f>IF(J534="FIN","",LOOKUP(I533,DATOS!A:A,DATOS!L:L))</f>
        <v/>
      </c>
      <c r="I536" s="31" t="s">
        <v>51</v>
      </c>
      <c r="K536" s="16"/>
      <c r="L536" s="16"/>
      <c r="M536" s="16"/>
      <c r="N536" s="16"/>
      <c r="O536" s="16"/>
      <c r="P536" s="16"/>
      <c r="Q536" s="17" t="s">
        <v>2</v>
      </c>
      <c r="R536" s="16" t="str">
        <f>CONCATENATE(B536,Q536)</f>
        <v>C</v>
      </c>
      <c r="S536" s="16"/>
    </row>
    <row r="537" spans="1:19" x14ac:dyDescent="0.25">
      <c r="A537" s="185"/>
      <c r="B537" s="25"/>
      <c r="C537" s="21" t="str">
        <f>+CONCATENATE(I537," ",G537)</f>
        <v xml:space="preserve">d) </v>
      </c>
      <c r="D537" s="22"/>
      <c r="G537" s="34" t="str">
        <f>IF(J534="FIN","",LOOKUP(I533,DATOS!A:A,DATOS!M:M))</f>
        <v/>
      </c>
      <c r="I537" s="31" t="s">
        <v>43</v>
      </c>
      <c r="K537" s="16"/>
      <c r="L537" s="16"/>
      <c r="M537" s="16"/>
      <c r="N537" s="16"/>
      <c r="O537" s="16"/>
      <c r="P537" s="16"/>
      <c r="Q537" s="17" t="s">
        <v>3</v>
      </c>
      <c r="R537" s="16" t="str">
        <f>CONCATENATE(B537,Q537)</f>
        <v>D</v>
      </c>
      <c r="S537" s="16"/>
    </row>
    <row r="538" spans="1:19" x14ac:dyDescent="0.25">
      <c r="A538" s="9"/>
      <c r="B538" s="26"/>
      <c r="C538" s="23"/>
      <c r="D538" s="24"/>
      <c r="J538" s="15"/>
    </row>
    <row r="539" spans="1:19" x14ac:dyDescent="0.25">
      <c r="A539" s="9"/>
      <c r="B539" s="27"/>
      <c r="C539" s="19" t="str">
        <f>+CONCATENATE(K539,".- ",G539)</f>
        <v xml:space="preserve">90.- </v>
      </c>
      <c r="D539" s="20"/>
      <c r="E539" s="9"/>
      <c r="F539" s="9"/>
      <c r="G539" s="36" t="str">
        <f>IF(J540="FIN","",LOOKUP(I539,DATOS!A:A,DATOS!G:G))</f>
        <v/>
      </c>
      <c r="H539" s="36">
        <f>IF(J540="FIN",0,LOOKUP(I539,DATOS!A:A,DATOS!N:N))</f>
        <v>0</v>
      </c>
      <c r="I539" s="31">
        <f>+I533+1</f>
        <v>707</v>
      </c>
      <c r="J539" s="56" t="str">
        <f>IF(LOOKUP(I539,DATOS!A:A,DATOS!C:C)=0,J533,(LOOKUP(I539,DATOS!A:A,DATOS!C:C)))</f>
        <v>FIN</v>
      </c>
      <c r="K539" s="18">
        <f>+K533+1</f>
        <v>90</v>
      </c>
      <c r="L539" s="16" t="s">
        <v>31</v>
      </c>
      <c r="M539" s="16" t="s">
        <v>32</v>
      </c>
      <c r="N539" s="16" t="s">
        <v>37</v>
      </c>
      <c r="O539" s="16" t="s">
        <v>33</v>
      </c>
      <c r="P539" s="16" t="s">
        <v>34</v>
      </c>
      <c r="Q539" s="16" t="s">
        <v>35</v>
      </c>
      <c r="R539" s="16" t="str">
        <f>CONCATENATE("X",H539)</f>
        <v>X0</v>
      </c>
      <c r="S539" s="16" t="s">
        <v>36</v>
      </c>
    </row>
    <row r="540" spans="1:19" x14ac:dyDescent="0.25">
      <c r="A540" s="185">
        <f>IF($E$2="X",0,IF(K541&gt;2,H539,K541))</f>
        <v>0</v>
      </c>
      <c r="B540" s="25"/>
      <c r="C540" s="21" t="str">
        <f>+CONCATENATE(I540," ",G540)</f>
        <v xml:space="preserve">a) </v>
      </c>
      <c r="D540" s="22"/>
      <c r="G540" s="34" t="str">
        <f>IF(J540="FIN","",LOOKUP(I539,DATOS!A:A,DATOS!J:J))</f>
        <v/>
      </c>
      <c r="I540" s="31" t="s">
        <v>53</v>
      </c>
      <c r="J540" s="37" t="str">
        <f>IF(J534="FIN","FIN",IF(J539=J533,"","FIN"))</f>
        <v>FIN</v>
      </c>
      <c r="K540" s="16" t="s">
        <v>5</v>
      </c>
      <c r="L540" s="16">
        <f>IF(M540&gt;0,0,P540)</f>
        <v>0</v>
      </c>
      <c r="M540" s="16">
        <f>IF(P541&gt;0,1,0)</f>
        <v>0</v>
      </c>
      <c r="N540" s="16">
        <f>IF(M540=1,-1/COUNTA(Q540:Q543),0)</f>
        <v>0</v>
      </c>
      <c r="O540" s="16">
        <f>COUNTA(B540:B543)</f>
        <v>0</v>
      </c>
      <c r="P540" s="16">
        <f>COUNTIF(R540:R543,R539)</f>
        <v>0</v>
      </c>
      <c r="Q540" s="17" t="s">
        <v>0</v>
      </c>
      <c r="R540" s="16" t="str">
        <f>CONCATENATE(B540,Q540)</f>
        <v>A</v>
      </c>
      <c r="S540" s="16">
        <f>IF(P540&gt;0,P540+O540,O540*3)</f>
        <v>0</v>
      </c>
    </row>
    <row r="541" spans="1:19" x14ac:dyDescent="0.25">
      <c r="A541" s="185"/>
      <c r="B541" s="25"/>
      <c r="C541" s="21" t="str">
        <f>+CONCATENATE(I541," ",G541)</f>
        <v xml:space="preserve">b) </v>
      </c>
      <c r="D541" s="22"/>
      <c r="G541" s="34" t="str">
        <f>IF(J540="FIN","",LOOKUP(I539,DATOS!A:A,DATOS!K:K))</f>
        <v/>
      </c>
      <c r="I541" s="31" t="s">
        <v>52</v>
      </c>
      <c r="K541" s="16">
        <f>S540</f>
        <v>0</v>
      </c>
      <c r="L541" s="16"/>
      <c r="M541" s="16"/>
      <c r="N541" s="16"/>
      <c r="O541" s="16"/>
      <c r="P541" s="16">
        <f>O540-P540</f>
        <v>0</v>
      </c>
      <c r="Q541" s="17" t="s">
        <v>1</v>
      </c>
      <c r="R541" s="16" t="str">
        <f>CONCATENATE(B541,Q541)</f>
        <v>B</v>
      </c>
      <c r="S541" s="16"/>
    </row>
    <row r="542" spans="1:19" x14ac:dyDescent="0.25">
      <c r="A542" s="185"/>
      <c r="B542" s="25"/>
      <c r="C542" s="21" t="str">
        <f>+CONCATENATE(I542," ",G542)</f>
        <v xml:space="preserve">c) </v>
      </c>
      <c r="D542" s="22"/>
      <c r="G542" s="34" t="str">
        <f>IF(J540="FIN","",LOOKUP(I539,DATOS!A:A,DATOS!L:L))</f>
        <v/>
      </c>
      <c r="I542" s="31" t="s">
        <v>51</v>
      </c>
      <c r="K542" s="16"/>
      <c r="L542" s="16"/>
      <c r="M542" s="16"/>
      <c r="N542" s="16"/>
      <c r="O542" s="16"/>
      <c r="P542" s="16"/>
      <c r="Q542" s="17" t="s">
        <v>2</v>
      </c>
      <c r="R542" s="16" t="str">
        <f>CONCATENATE(B542,Q542)</f>
        <v>C</v>
      </c>
      <c r="S542" s="16"/>
    </row>
    <row r="543" spans="1:19" x14ac:dyDescent="0.25">
      <c r="A543" s="185"/>
      <c r="B543" s="25"/>
      <c r="C543" s="21" t="str">
        <f>+CONCATENATE(I543," ",G543)</f>
        <v xml:space="preserve">d) </v>
      </c>
      <c r="D543" s="22"/>
      <c r="G543" s="34" t="str">
        <f>IF(J540="FIN","",LOOKUP(I539,DATOS!A:A,DATOS!M:M))</f>
        <v/>
      </c>
      <c r="I543" s="31" t="s">
        <v>43</v>
      </c>
      <c r="K543" s="16"/>
      <c r="L543" s="16"/>
      <c r="M543" s="16"/>
      <c r="N543" s="16"/>
      <c r="O543" s="16"/>
      <c r="P543" s="16"/>
      <c r="Q543" s="17" t="s">
        <v>3</v>
      </c>
      <c r="R543" s="16" t="str">
        <f>CONCATENATE(B543,Q543)</f>
        <v>D</v>
      </c>
      <c r="S543" s="16"/>
    </row>
    <row r="544" spans="1:19" x14ac:dyDescent="0.25">
      <c r="A544" s="9"/>
      <c r="B544" s="26"/>
      <c r="C544" s="23"/>
      <c r="D544" s="24"/>
      <c r="J544" s="15"/>
    </row>
    <row r="545" spans="1:19" x14ac:dyDescent="0.25">
      <c r="A545" s="9"/>
      <c r="B545" s="27"/>
      <c r="C545" s="19" t="str">
        <f>+CONCATENATE(K545,".- ",G545)</f>
        <v xml:space="preserve">91.- </v>
      </c>
      <c r="D545" s="20"/>
      <c r="E545" s="9"/>
      <c r="F545" s="9"/>
      <c r="G545" s="36" t="str">
        <f>IF(J546="FIN","",LOOKUP(I545,DATOS!A:A,DATOS!G:G))</f>
        <v/>
      </c>
      <c r="H545" s="36">
        <f>IF(J546="FIN",0,LOOKUP(I545,DATOS!A:A,DATOS!N:N))</f>
        <v>0</v>
      </c>
      <c r="I545" s="31">
        <f>+I539+1</f>
        <v>708</v>
      </c>
      <c r="J545" s="56" t="str">
        <f>IF(LOOKUP(I545,DATOS!A:A,DATOS!C:C)=0,J539,(LOOKUP(I545,DATOS!A:A,DATOS!C:C)))</f>
        <v>FIN</v>
      </c>
      <c r="K545" s="18">
        <f>+K539+1</f>
        <v>91</v>
      </c>
      <c r="L545" s="16" t="s">
        <v>31</v>
      </c>
      <c r="M545" s="16" t="s">
        <v>32</v>
      </c>
      <c r="N545" s="16" t="s">
        <v>37</v>
      </c>
      <c r="O545" s="16" t="s">
        <v>33</v>
      </c>
      <c r="P545" s="16" t="s">
        <v>34</v>
      </c>
      <c r="Q545" s="16" t="s">
        <v>35</v>
      </c>
      <c r="R545" s="16" t="str">
        <f>CONCATENATE("X",H545)</f>
        <v>X0</v>
      </c>
      <c r="S545" s="16" t="s">
        <v>36</v>
      </c>
    </row>
    <row r="546" spans="1:19" x14ac:dyDescent="0.25">
      <c r="A546" s="185">
        <f>IF($E$2="X",0,IF(K547&gt;2,H545,K547))</f>
        <v>0</v>
      </c>
      <c r="B546" s="25"/>
      <c r="C546" s="21" t="str">
        <f>+CONCATENATE(I546," ",G546)</f>
        <v xml:space="preserve">a) </v>
      </c>
      <c r="D546" s="22"/>
      <c r="G546" s="34" t="str">
        <f>IF(J546="FIN","",LOOKUP(I545,DATOS!A:A,DATOS!J:J))</f>
        <v/>
      </c>
      <c r="I546" s="31" t="s">
        <v>53</v>
      </c>
      <c r="J546" s="37" t="str">
        <f>IF(J540="FIN","FIN",IF(J545=J539,"","FIN"))</f>
        <v>FIN</v>
      </c>
      <c r="K546" s="16" t="s">
        <v>5</v>
      </c>
      <c r="L546" s="16">
        <f>IF(M546&gt;0,0,P546)</f>
        <v>0</v>
      </c>
      <c r="M546" s="16">
        <f>IF(P547&gt;0,1,0)</f>
        <v>0</v>
      </c>
      <c r="N546" s="16">
        <f>IF(M546=1,-1/COUNTA(Q546:Q549),0)</f>
        <v>0</v>
      </c>
      <c r="O546" s="16">
        <f>COUNTA(B546:B549)</f>
        <v>0</v>
      </c>
      <c r="P546" s="16">
        <f>COUNTIF(R546:R549,R545)</f>
        <v>0</v>
      </c>
      <c r="Q546" s="17" t="s">
        <v>0</v>
      </c>
      <c r="R546" s="16" t="str">
        <f>CONCATENATE(B546,Q546)</f>
        <v>A</v>
      </c>
      <c r="S546" s="16">
        <f>IF(P546&gt;0,P546+O546,O546*3)</f>
        <v>0</v>
      </c>
    </row>
    <row r="547" spans="1:19" x14ac:dyDescent="0.25">
      <c r="A547" s="185"/>
      <c r="B547" s="25"/>
      <c r="C547" s="21" t="str">
        <f>+CONCATENATE(I547," ",G547)</f>
        <v xml:space="preserve">b) </v>
      </c>
      <c r="D547" s="22"/>
      <c r="G547" s="34" t="str">
        <f>IF(J546="FIN","",LOOKUP(I545,DATOS!A:A,DATOS!K:K))</f>
        <v/>
      </c>
      <c r="I547" s="31" t="s">
        <v>52</v>
      </c>
      <c r="K547" s="16">
        <f>S546</f>
        <v>0</v>
      </c>
      <c r="L547" s="16"/>
      <c r="M547" s="16"/>
      <c r="N547" s="16"/>
      <c r="O547" s="16"/>
      <c r="P547" s="16">
        <f>O546-P546</f>
        <v>0</v>
      </c>
      <c r="Q547" s="17" t="s">
        <v>1</v>
      </c>
      <c r="R547" s="16" t="str">
        <f>CONCATENATE(B547,Q547)</f>
        <v>B</v>
      </c>
      <c r="S547" s="16"/>
    </row>
    <row r="548" spans="1:19" x14ac:dyDescent="0.25">
      <c r="A548" s="185"/>
      <c r="B548" s="25"/>
      <c r="C548" s="21" t="str">
        <f>+CONCATENATE(I548," ",G548)</f>
        <v xml:space="preserve">c) </v>
      </c>
      <c r="D548" s="22"/>
      <c r="G548" s="34" t="str">
        <f>IF(J546="FIN","",LOOKUP(I545,DATOS!A:A,DATOS!L:L))</f>
        <v/>
      </c>
      <c r="I548" s="31" t="s">
        <v>51</v>
      </c>
      <c r="K548" s="16"/>
      <c r="L548" s="16"/>
      <c r="M548" s="16"/>
      <c r="N548" s="16"/>
      <c r="O548" s="16"/>
      <c r="P548" s="16"/>
      <c r="Q548" s="17" t="s">
        <v>2</v>
      </c>
      <c r="R548" s="16" t="str">
        <f>CONCATENATE(B548,Q548)</f>
        <v>C</v>
      </c>
      <c r="S548" s="16"/>
    </row>
    <row r="549" spans="1:19" x14ac:dyDescent="0.25">
      <c r="A549" s="185"/>
      <c r="B549" s="25"/>
      <c r="C549" s="21" t="str">
        <f>+CONCATENATE(I549," ",G549)</f>
        <v xml:space="preserve">d) </v>
      </c>
      <c r="D549" s="22"/>
      <c r="G549" s="34" t="str">
        <f>IF(J546="FIN","",LOOKUP(I545,DATOS!A:A,DATOS!M:M))</f>
        <v/>
      </c>
      <c r="I549" s="31" t="s">
        <v>43</v>
      </c>
      <c r="K549" s="16"/>
      <c r="L549" s="16"/>
      <c r="M549" s="16"/>
      <c r="N549" s="16"/>
      <c r="O549" s="16"/>
      <c r="P549" s="16"/>
      <c r="Q549" s="17" t="s">
        <v>3</v>
      </c>
      <c r="R549" s="16" t="str">
        <f>CONCATENATE(B549,Q549)</f>
        <v>D</v>
      </c>
      <c r="S549" s="16"/>
    </row>
    <row r="550" spans="1:19" x14ac:dyDescent="0.25">
      <c r="A550" s="9"/>
      <c r="B550" s="26"/>
      <c r="C550" s="23"/>
      <c r="D550" s="24"/>
      <c r="J550" s="15"/>
    </row>
    <row r="551" spans="1:19" x14ac:dyDescent="0.25">
      <c r="A551" s="9"/>
      <c r="B551" s="27"/>
      <c r="C551" s="19" t="str">
        <f>+CONCATENATE(K551,".- ",G551)</f>
        <v xml:space="preserve">92.- </v>
      </c>
      <c r="D551" s="20"/>
      <c r="E551" s="9"/>
      <c r="F551" s="9"/>
      <c r="G551" s="36" t="str">
        <f>IF(J552="FIN","",LOOKUP(I551,DATOS!A:A,DATOS!G:G))</f>
        <v/>
      </c>
      <c r="H551" s="36">
        <f>IF(J552="FIN",0,LOOKUP(I551,DATOS!A:A,DATOS!N:N))</f>
        <v>0</v>
      </c>
      <c r="I551" s="31">
        <f>+I545+1</f>
        <v>709</v>
      </c>
      <c r="J551" s="56" t="str">
        <f>IF(LOOKUP(I551,DATOS!A:A,DATOS!C:C)=0,J545,(LOOKUP(I551,DATOS!A:A,DATOS!C:C)))</f>
        <v>FIN</v>
      </c>
      <c r="K551" s="18">
        <f>+K545+1</f>
        <v>92</v>
      </c>
      <c r="L551" s="16" t="s">
        <v>31</v>
      </c>
      <c r="M551" s="16" t="s">
        <v>32</v>
      </c>
      <c r="N551" s="16" t="s">
        <v>37</v>
      </c>
      <c r="O551" s="16" t="s">
        <v>33</v>
      </c>
      <c r="P551" s="16" t="s">
        <v>34</v>
      </c>
      <c r="Q551" s="16" t="s">
        <v>35</v>
      </c>
      <c r="R551" s="16" t="str">
        <f>CONCATENATE("X",H551)</f>
        <v>X0</v>
      </c>
      <c r="S551" s="16" t="s">
        <v>36</v>
      </c>
    </row>
    <row r="552" spans="1:19" x14ac:dyDescent="0.25">
      <c r="A552" s="185">
        <f>IF($E$2="X",0,IF(K553&gt;2,H551,K553))</f>
        <v>0</v>
      </c>
      <c r="B552" s="25"/>
      <c r="C552" s="21" t="str">
        <f>+CONCATENATE(I552," ",G552)</f>
        <v xml:space="preserve">a) </v>
      </c>
      <c r="D552" s="22"/>
      <c r="G552" s="34" t="str">
        <f>IF(J552="FIN","",LOOKUP(I551,DATOS!A:A,DATOS!J:J))</f>
        <v/>
      </c>
      <c r="I552" s="31" t="s">
        <v>53</v>
      </c>
      <c r="J552" s="37" t="str">
        <f>IF(J546="FIN","FIN",IF(J551=J545,"","FIN"))</f>
        <v>FIN</v>
      </c>
      <c r="K552" s="16" t="s">
        <v>5</v>
      </c>
      <c r="L552" s="16">
        <f>IF(M552&gt;0,0,P552)</f>
        <v>0</v>
      </c>
      <c r="M552" s="16">
        <f>IF(P553&gt;0,1,0)</f>
        <v>0</v>
      </c>
      <c r="N552" s="16">
        <f>IF(M552=1,-1/COUNTA(Q552:Q555),0)</f>
        <v>0</v>
      </c>
      <c r="O552" s="16">
        <f>COUNTA(B552:B555)</f>
        <v>0</v>
      </c>
      <c r="P552" s="16">
        <f>COUNTIF(R552:R555,R551)</f>
        <v>0</v>
      </c>
      <c r="Q552" s="17" t="s">
        <v>0</v>
      </c>
      <c r="R552" s="16" t="str">
        <f>CONCATENATE(B552,Q552)</f>
        <v>A</v>
      </c>
      <c r="S552" s="16">
        <f>IF(P552&gt;0,P552+O552,O552*3)</f>
        <v>0</v>
      </c>
    </row>
    <row r="553" spans="1:19" x14ac:dyDescent="0.25">
      <c r="A553" s="185"/>
      <c r="B553" s="25"/>
      <c r="C553" s="21" t="str">
        <f>+CONCATENATE(I553," ",G553)</f>
        <v xml:space="preserve">b) </v>
      </c>
      <c r="D553" s="22"/>
      <c r="G553" s="34" t="str">
        <f>IF(J552="FIN","",LOOKUP(I551,DATOS!A:A,DATOS!K:K))</f>
        <v/>
      </c>
      <c r="I553" s="31" t="s">
        <v>52</v>
      </c>
      <c r="K553" s="16">
        <f>S552</f>
        <v>0</v>
      </c>
      <c r="L553" s="16"/>
      <c r="M553" s="16"/>
      <c r="N553" s="16"/>
      <c r="O553" s="16"/>
      <c r="P553" s="16">
        <f>O552-P552</f>
        <v>0</v>
      </c>
      <c r="Q553" s="17" t="s">
        <v>1</v>
      </c>
      <c r="R553" s="16" t="str">
        <f>CONCATENATE(B553,Q553)</f>
        <v>B</v>
      </c>
      <c r="S553" s="16"/>
    </row>
    <row r="554" spans="1:19" x14ac:dyDescent="0.25">
      <c r="A554" s="185"/>
      <c r="B554" s="25"/>
      <c r="C554" s="21" t="str">
        <f>+CONCATENATE(I554," ",G554)</f>
        <v xml:space="preserve">c) </v>
      </c>
      <c r="D554" s="22"/>
      <c r="G554" s="34" t="str">
        <f>IF(J552="FIN","",LOOKUP(I551,DATOS!A:A,DATOS!L:L))</f>
        <v/>
      </c>
      <c r="I554" s="31" t="s">
        <v>51</v>
      </c>
      <c r="K554" s="16"/>
      <c r="L554" s="16"/>
      <c r="M554" s="16"/>
      <c r="N554" s="16"/>
      <c r="O554" s="16"/>
      <c r="P554" s="16"/>
      <c r="Q554" s="17" t="s">
        <v>2</v>
      </c>
      <c r="R554" s="16" t="str">
        <f>CONCATENATE(B554,Q554)</f>
        <v>C</v>
      </c>
      <c r="S554" s="16"/>
    </row>
    <row r="555" spans="1:19" x14ac:dyDescent="0.25">
      <c r="A555" s="185"/>
      <c r="B555" s="25"/>
      <c r="C555" s="21" t="str">
        <f>+CONCATENATE(I555," ",G555)</f>
        <v xml:space="preserve">d) </v>
      </c>
      <c r="D555" s="22"/>
      <c r="G555" s="34" t="str">
        <f>IF(J552="FIN","",LOOKUP(I551,DATOS!A:A,DATOS!M:M))</f>
        <v/>
      </c>
      <c r="I555" s="31" t="s">
        <v>43</v>
      </c>
      <c r="K555" s="16"/>
      <c r="L555" s="16"/>
      <c r="M555" s="16"/>
      <c r="N555" s="16"/>
      <c r="O555" s="16"/>
      <c r="P555" s="16"/>
      <c r="Q555" s="17" t="s">
        <v>3</v>
      </c>
      <c r="R555" s="16" t="str">
        <f>CONCATENATE(B555,Q555)</f>
        <v>D</v>
      </c>
      <c r="S555" s="16"/>
    </row>
    <row r="556" spans="1:19" x14ac:dyDescent="0.25">
      <c r="A556" s="9"/>
      <c r="B556" s="26"/>
      <c r="C556" s="23"/>
      <c r="D556" s="24"/>
      <c r="J556" s="15"/>
    </row>
    <row r="557" spans="1:19" x14ac:dyDescent="0.25">
      <c r="A557" s="9"/>
      <c r="B557" s="27"/>
      <c r="C557" s="19" t="str">
        <f>+CONCATENATE(K557,".- ",G557)</f>
        <v xml:space="preserve">93.- </v>
      </c>
      <c r="D557" s="20"/>
      <c r="E557" s="9"/>
      <c r="F557" s="9"/>
      <c r="G557" s="36" t="str">
        <f>IF(J558="FIN","",LOOKUP(I557,DATOS!A:A,DATOS!G:G))</f>
        <v/>
      </c>
      <c r="H557" s="36">
        <f>IF(J558="FIN",0,LOOKUP(I557,DATOS!A:A,DATOS!N:N))</f>
        <v>0</v>
      </c>
      <c r="I557" s="31">
        <f>+I551+1</f>
        <v>710</v>
      </c>
      <c r="J557" s="56" t="str">
        <f>IF(LOOKUP(I557,DATOS!A:A,DATOS!C:C)=0,J551,(LOOKUP(I557,DATOS!A:A,DATOS!C:C)))</f>
        <v>FIN</v>
      </c>
      <c r="K557" s="18">
        <f>+K551+1</f>
        <v>93</v>
      </c>
      <c r="L557" s="16" t="s">
        <v>31</v>
      </c>
      <c r="M557" s="16" t="s">
        <v>32</v>
      </c>
      <c r="N557" s="16" t="s">
        <v>37</v>
      </c>
      <c r="O557" s="16" t="s">
        <v>33</v>
      </c>
      <c r="P557" s="16" t="s">
        <v>34</v>
      </c>
      <c r="Q557" s="16" t="s">
        <v>35</v>
      </c>
      <c r="R557" s="16" t="str">
        <f>CONCATENATE("X",H557)</f>
        <v>X0</v>
      </c>
      <c r="S557" s="16" t="s">
        <v>36</v>
      </c>
    </row>
    <row r="558" spans="1:19" x14ac:dyDescent="0.25">
      <c r="A558" s="185">
        <f>IF($E$2="X",0,IF(K559&gt;2,H557,K559))</f>
        <v>0</v>
      </c>
      <c r="B558" s="25"/>
      <c r="C558" s="21" t="str">
        <f>+CONCATENATE(I558," ",G558)</f>
        <v xml:space="preserve">a) </v>
      </c>
      <c r="D558" s="22"/>
      <c r="G558" s="34" t="str">
        <f>IF(J558="FIN","",LOOKUP(I557,DATOS!A:A,DATOS!J:J))</f>
        <v/>
      </c>
      <c r="I558" s="31" t="s">
        <v>53</v>
      </c>
      <c r="J558" s="37" t="str">
        <f>IF(J552="FIN","FIN",IF(J557=J551,"","FIN"))</f>
        <v>FIN</v>
      </c>
      <c r="K558" s="16" t="s">
        <v>5</v>
      </c>
      <c r="L558" s="16">
        <f>IF(M558&gt;0,0,P558)</f>
        <v>0</v>
      </c>
      <c r="M558" s="16">
        <f>IF(P559&gt;0,1,0)</f>
        <v>0</v>
      </c>
      <c r="N558" s="16">
        <f>IF(M558=1,-1/COUNTA(Q558:Q561),0)</f>
        <v>0</v>
      </c>
      <c r="O558" s="16">
        <f>COUNTA(B558:B561)</f>
        <v>0</v>
      </c>
      <c r="P558" s="16">
        <f>COUNTIF(R558:R561,R557)</f>
        <v>0</v>
      </c>
      <c r="Q558" s="17" t="s">
        <v>0</v>
      </c>
      <c r="R558" s="16" t="str">
        <f>CONCATENATE(B558,Q558)</f>
        <v>A</v>
      </c>
      <c r="S558" s="16">
        <f>IF(P558&gt;0,P558+O558,O558*3)</f>
        <v>0</v>
      </c>
    </row>
    <row r="559" spans="1:19" x14ac:dyDescent="0.25">
      <c r="A559" s="185"/>
      <c r="B559" s="25"/>
      <c r="C559" s="21" t="str">
        <f>+CONCATENATE(I559," ",G559)</f>
        <v xml:space="preserve">b) </v>
      </c>
      <c r="D559" s="22"/>
      <c r="G559" s="34" t="str">
        <f>IF(J558="FIN","",LOOKUP(I557,DATOS!A:A,DATOS!K:K))</f>
        <v/>
      </c>
      <c r="I559" s="31" t="s">
        <v>52</v>
      </c>
      <c r="K559" s="16">
        <f>S558</f>
        <v>0</v>
      </c>
      <c r="L559" s="16"/>
      <c r="M559" s="16"/>
      <c r="N559" s="16"/>
      <c r="O559" s="16"/>
      <c r="P559" s="16">
        <f>O558-P558</f>
        <v>0</v>
      </c>
      <c r="Q559" s="17" t="s">
        <v>1</v>
      </c>
      <c r="R559" s="16" t="str">
        <f>CONCATENATE(B559,Q559)</f>
        <v>B</v>
      </c>
      <c r="S559" s="16"/>
    </row>
    <row r="560" spans="1:19" x14ac:dyDescent="0.25">
      <c r="A560" s="185"/>
      <c r="B560" s="25"/>
      <c r="C560" s="21" t="str">
        <f>+CONCATENATE(I560," ",G560)</f>
        <v xml:space="preserve">c) </v>
      </c>
      <c r="D560" s="22"/>
      <c r="G560" s="34" t="str">
        <f>IF(J558="FIN","",LOOKUP(I557,DATOS!A:A,DATOS!L:L))</f>
        <v/>
      </c>
      <c r="I560" s="31" t="s">
        <v>51</v>
      </c>
      <c r="K560" s="16"/>
      <c r="L560" s="16"/>
      <c r="M560" s="16"/>
      <c r="N560" s="16"/>
      <c r="O560" s="16"/>
      <c r="P560" s="16"/>
      <c r="Q560" s="17" t="s">
        <v>2</v>
      </c>
      <c r="R560" s="16" t="str">
        <f>CONCATENATE(B560,Q560)</f>
        <v>C</v>
      </c>
      <c r="S560" s="16"/>
    </row>
    <row r="561" spans="1:19" x14ac:dyDescent="0.25">
      <c r="A561" s="185"/>
      <c r="B561" s="25"/>
      <c r="C561" s="21" t="str">
        <f>+CONCATENATE(I561," ",G561)</f>
        <v xml:space="preserve">d) </v>
      </c>
      <c r="D561" s="22"/>
      <c r="G561" s="34" t="str">
        <f>IF(J558="FIN","",LOOKUP(I557,DATOS!A:A,DATOS!M:M))</f>
        <v/>
      </c>
      <c r="I561" s="31" t="s">
        <v>43</v>
      </c>
      <c r="K561" s="16"/>
      <c r="L561" s="16"/>
      <c r="M561" s="16"/>
      <c r="N561" s="16"/>
      <c r="O561" s="16"/>
      <c r="P561" s="16"/>
      <c r="Q561" s="17" t="s">
        <v>3</v>
      </c>
      <c r="R561" s="16" t="str">
        <f>CONCATENATE(B561,Q561)</f>
        <v>D</v>
      </c>
      <c r="S561" s="16"/>
    </row>
    <row r="562" spans="1:19" x14ac:dyDescent="0.25">
      <c r="A562" s="9"/>
      <c r="B562" s="26"/>
      <c r="C562" s="23"/>
      <c r="D562" s="24"/>
      <c r="J562" s="15"/>
    </row>
    <row r="563" spans="1:19" x14ac:dyDescent="0.25">
      <c r="A563" s="9"/>
      <c r="B563" s="27"/>
      <c r="C563" s="19" t="str">
        <f>+CONCATENATE(K563,".- ",G563)</f>
        <v xml:space="preserve">94.- </v>
      </c>
      <c r="D563" s="20"/>
      <c r="E563" s="9"/>
      <c r="F563" s="9"/>
      <c r="G563" s="36" t="str">
        <f>IF(J564="FIN","",LOOKUP(I563,DATOS!A:A,DATOS!G:G))</f>
        <v/>
      </c>
      <c r="H563" s="36">
        <f>IF(J564="FIN",0,LOOKUP(I563,DATOS!A:A,DATOS!N:N))</f>
        <v>0</v>
      </c>
      <c r="I563" s="31">
        <f>+I557+1</f>
        <v>711</v>
      </c>
      <c r="J563" s="56" t="str">
        <f>IF(LOOKUP(I563,DATOS!A:A,DATOS!C:C)=0,J557,(LOOKUP(I563,DATOS!A:A,DATOS!C:C)))</f>
        <v>FIN</v>
      </c>
      <c r="K563" s="18">
        <f>+K557+1</f>
        <v>94</v>
      </c>
      <c r="L563" s="16" t="s">
        <v>31</v>
      </c>
      <c r="M563" s="16" t="s">
        <v>32</v>
      </c>
      <c r="N563" s="16" t="s">
        <v>37</v>
      </c>
      <c r="O563" s="16" t="s">
        <v>33</v>
      </c>
      <c r="P563" s="16" t="s">
        <v>34</v>
      </c>
      <c r="Q563" s="16" t="s">
        <v>35</v>
      </c>
      <c r="R563" s="16" t="str">
        <f>CONCATENATE("X",H563)</f>
        <v>X0</v>
      </c>
      <c r="S563" s="16" t="s">
        <v>36</v>
      </c>
    </row>
    <row r="564" spans="1:19" x14ac:dyDescent="0.25">
      <c r="A564" s="185">
        <f>IF($E$2="X",0,IF(K565&gt;2,H563,K565))</f>
        <v>0</v>
      </c>
      <c r="B564" s="25"/>
      <c r="C564" s="21" t="str">
        <f>+CONCATENATE(I564," ",G564)</f>
        <v xml:space="preserve">a) </v>
      </c>
      <c r="D564" s="22"/>
      <c r="G564" s="34" t="str">
        <f>IF(J564="FIN","",LOOKUP(I563,DATOS!A:A,DATOS!J:J))</f>
        <v/>
      </c>
      <c r="I564" s="31" t="s">
        <v>53</v>
      </c>
      <c r="J564" s="37" t="str">
        <f>IF(J558="FIN","FIN",IF(J563=J557,"","FIN"))</f>
        <v>FIN</v>
      </c>
      <c r="K564" s="16" t="s">
        <v>5</v>
      </c>
      <c r="L564" s="16">
        <f>IF(M564&gt;0,0,P564)</f>
        <v>0</v>
      </c>
      <c r="M564" s="16">
        <f>IF(P565&gt;0,1,0)</f>
        <v>0</v>
      </c>
      <c r="N564" s="16">
        <f>IF(M564=1,-1/COUNTA(Q564:Q567),0)</f>
        <v>0</v>
      </c>
      <c r="O564" s="16">
        <f>COUNTA(B564:B567)</f>
        <v>0</v>
      </c>
      <c r="P564" s="16">
        <f>COUNTIF(R564:R567,R563)</f>
        <v>0</v>
      </c>
      <c r="Q564" s="17" t="s">
        <v>0</v>
      </c>
      <c r="R564" s="16" t="str">
        <f>CONCATENATE(B564,Q564)</f>
        <v>A</v>
      </c>
      <c r="S564" s="16">
        <f>IF(P564&gt;0,P564+O564,O564*3)</f>
        <v>0</v>
      </c>
    </row>
    <row r="565" spans="1:19" x14ac:dyDescent="0.25">
      <c r="A565" s="185"/>
      <c r="B565" s="25"/>
      <c r="C565" s="21" t="str">
        <f>+CONCATENATE(I565," ",G565)</f>
        <v xml:space="preserve">b) </v>
      </c>
      <c r="D565" s="22"/>
      <c r="G565" s="34" t="str">
        <f>IF(J564="FIN","",LOOKUP(I563,DATOS!A:A,DATOS!K:K))</f>
        <v/>
      </c>
      <c r="I565" s="31" t="s">
        <v>52</v>
      </c>
      <c r="K565" s="16">
        <f>S564</f>
        <v>0</v>
      </c>
      <c r="L565" s="16"/>
      <c r="M565" s="16"/>
      <c r="N565" s="16"/>
      <c r="O565" s="16"/>
      <c r="P565" s="16">
        <f>O564-P564</f>
        <v>0</v>
      </c>
      <c r="Q565" s="17" t="s">
        <v>1</v>
      </c>
      <c r="R565" s="16" t="str">
        <f>CONCATENATE(B565,Q565)</f>
        <v>B</v>
      </c>
      <c r="S565" s="16"/>
    </row>
    <row r="566" spans="1:19" x14ac:dyDescent="0.25">
      <c r="A566" s="185"/>
      <c r="B566" s="25"/>
      <c r="C566" s="21" t="str">
        <f>+CONCATENATE(I566," ",G566)</f>
        <v xml:space="preserve">c) </v>
      </c>
      <c r="D566" s="22"/>
      <c r="G566" s="34" t="str">
        <f>IF(J564="FIN","",LOOKUP(I563,DATOS!A:A,DATOS!L:L))</f>
        <v/>
      </c>
      <c r="I566" s="31" t="s">
        <v>51</v>
      </c>
      <c r="K566" s="16"/>
      <c r="L566" s="16"/>
      <c r="M566" s="16"/>
      <c r="N566" s="16"/>
      <c r="O566" s="16"/>
      <c r="P566" s="16"/>
      <c r="Q566" s="17" t="s">
        <v>2</v>
      </c>
      <c r="R566" s="16" t="str">
        <f>CONCATENATE(B566,Q566)</f>
        <v>C</v>
      </c>
      <c r="S566" s="16"/>
    </row>
    <row r="567" spans="1:19" x14ac:dyDescent="0.25">
      <c r="A567" s="185"/>
      <c r="B567" s="25"/>
      <c r="C567" s="21" t="str">
        <f>+CONCATENATE(I567," ",G567)</f>
        <v xml:space="preserve">d) </v>
      </c>
      <c r="D567" s="22"/>
      <c r="G567" s="34" t="str">
        <f>IF(J564="FIN","",LOOKUP(I563,DATOS!A:A,DATOS!M:M))</f>
        <v/>
      </c>
      <c r="I567" s="31" t="s">
        <v>43</v>
      </c>
      <c r="K567" s="16"/>
      <c r="L567" s="16"/>
      <c r="M567" s="16"/>
      <c r="N567" s="16"/>
      <c r="O567" s="16"/>
      <c r="P567" s="16"/>
      <c r="Q567" s="17" t="s">
        <v>3</v>
      </c>
      <c r="R567" s="16" t="str">
        <f>CONCATENATE(B567,Q567)</f>
        <v>D</v>
      </c>
      <c r="S567" s="16"/>
    </row>
    <row r="568" spans="1:19" x14ac:dyDescent="0.25">
      <c r="A568" s="9"/>
      <c r="B568" s="26"/>
      <c r="C568" s="23"/>
      <c r="D568" s="24"/>
      <c r="J568" s="15"/>
    </row>
    <row r="569" spans="1:19" x14ac:dyDescent="0.25">
      <c r="A569" s="9"/>
      <c r="B569" s="27"/>
      <c r="C569" s="19" t="str">
        <f>+CONCATENATE(K569,".- ",G569)</f>
        <v xml:space="preserve">95.- </v>
      </c>
      <c r="D569" s="20"/>
      <c r="E569" s="9"/>
      <c r="F569" s="9"/>
      <c r="G569" s="36" t="str">
        <f>IF(J570="FIN","",LOOKUP(I569,DATOS!A:A,DATOS!G:G))</f>
        <v/>
      </c>
      <c r="H569" s="36">
        <f>IF(J570="FIN",0,LOOKUP(I569,DATOS!A:A,DATOS!N:N))</f>
        <v>0</v>
      </c>
      <c r="I569" s="31">
        <f>+I563+1</f>
        <v>712</v>
      </c>
      <c r="J569" s="56" t="str">
        <f>IF(LOOKUP(I569,DATOS!A:A,DATOS!C:C)=0,J563,(LOOKUP(I569,DATOS!A:A,DATOS!C:C)))</f>
        <v>FIN</v>
      </c>
      <c r="K569" s="18">
        <f>+K563+1</f>
        <v>95</v>
      </c>
      <c r="L569" s="16" t="s">
        <v>31</v>
      </c>
      <c r="M569" s="16" t="s">
        <v>32</v>
      </c>
      <c r="N569" s="16" t="s">
        <v>37</v>
      </c>
      <c r="O569" s="16" t="s">
        <v>33</v>
      </c>
      <c r="P569" s="16" t="s">
        <v>34</v>
      </c>
      <c r="Q569" s="16" t="s">
        <v>35</v>
      </c>
      <c r="R569" s="16" t="str">
        <f>CONCATENATE("X",H569)</f>
        <v>X0</v>
      </c>
      <c r="S569" s="16" t="s">
        <v>36</v>
      </c>
    </row>
    <row r="570" spans="1:19" x14ac:dyDescent="0.25">
      <c r="A570" s="185">
        <f>IF($E$2="X",0,IF(K571&gt;2,H569,K571))</f>
        <v>0</v>
      </c>
      <c r="B570" s="25"/>
      <c r="C570" s="21" t="str">
        <f>+CONCATENATE(I570," ",G570)</f>
        <v xml:space="preserve">a) </v>
      </c>
      <c r="D570" s="22"/>
      <c r="G570" s="34" t="str">
        <f>IF(J570="FIN","",LOOKUP(I569,DATOS!A:A,DATOS!J:J))</f>
        <v/>
      </c>
      <c r="I570" s="31" t="s">
        <v>53</v>
      </c>
      <c r="J570" s="37" t="str">
        <f>IF(J564="FIN","FIN",IF(J569=J563,"","FIN"))</f>
        <v>FIN</v>
      </c>
      <c r="K570" s="16" t="s">
        <v>5</v>
      </c>
      <c r="L570" s="16">
        <f>IF(M570&gt;0,0,P570)</f>
        <v>0</v>
      </c>
      <c r="M570" s="16">
        <f>IF(P571&gt;0,1,0)</f>
        <v>0</v>
      </c>
      <c r="N570" s="16">
        <f>IF(M570=1,-1/COUNTA(Q570:Q573),0)</f>
        <v>0</v>
      </c>
      <c r="O570" s="16">
        <f>COUNTA(B570:B573)</f>
        <v>0</v>
      </c>
      <c r="P570" s="16">
        <f>COUNTIF(R570:R573,R569)</f>
        <v>0</v>
      </c>
      <c r="Q570" s="17" t="s">
        <v>0</v>
      </c>
      <c r="R570" s="16" t="str">
        <f>CONCATENATE(B570,Q570)</f>
        <v>A</v>
      </c>
      <c r="S570" s="16">
        <f>IF(P570&gt;0,P570+O570,O570*3)</f>
        <v>0</v>
      </c>
    </row>
    <row r="571" spans="1:19" x14ac:dyDescent="0.25">
      <c r="A571" s="185"/>
      <c r="B571" s="25"/>
      <c r="C571" s="21" t="str">
        <f>+CONCATENATE(I571," ",G571)</f>
        <v xml:space="preserve">b) </v>
      </c>
      <c r="D571" s="22"/>
      <c r="G571" s="34" t="str">
        <f>IF(J570="FIN","",LOOKUP(I569,DATOS!A:A,DATOS!K:K))</f>
        <v/>
      </c>
      <c r="I571" s="31" t="s">
        <v>52</v>
      </c>
      <c r="K571" s="16">
        <f>S570</f>
        <v>0</v>
      </c>
      <c r="L571" s="16"/>
      <c r="M571" s="16"/>
      <c r="N571" s="16"/>
      <c r="O571" s="16"/>
      <c r="P571" s="16">
        <f>O570-P570</f>
        <v>0</v>
      </c>
      <c r="Q571" s="17" t="s">
        <v>1</v>
      </c>
      <c r="R571" s="16" t="str">
        <f>CONCATENATE(B571,Q571)</f>
        <v>B</v>
      </c>
      <c r="S571" s="16"/>
    </row>
    <row r="572" spans="1:19" x14ac:dyDescent="0.25">
      <c r="A572" s="185"/>
      <c r="B572" s="25"/>
      <c r="C572" s="21" t="str">
        <f>+CONCATENATE(I572," ",G572)</f>
        <v xml:space="preserve">c) </v>
      </c>
      <c r="D572" s="22"/>
      <c r="G572" s="34" t="str">
        <f>IF(J570="FIN","",LOOKUP(I569,DATOS!A:A,DATOS!L:L))</f>
        <v/>
      </c>
      <c r="I572" s="31" t="s">
        <v>51</v>
      </c>
      <c r="K572" s="16"/>
      <c r="L572" s="16"/>
      <c r="M572" s="16"/>
      <c r="N572" s="16"/>
      <c r="O572" s="16"/>
      <c r="P572" s="16"/>
      <c r="Q572" s="17" t="s">
        <v>2</v>
      </c>
      <c r="R572" s="16" t="str">
        <f>CONCATENATE(B572,Q572)</f>
        <v>C</v>
      </c>
      <c r="S572" s="16"/>
    </row>
    <row r="573" spans="1:19" x14ac:dyDescent="0.25">
      <c r="A573" s="185"/>
      <c r="B573" s="25"/>
      <c r="C573" s="21" t="str">
        <f>+CONCATENATE(I573," ",G573)</f>
        <v xml:space="preserve">d) </v>
      </c>
      <c r="D573" s="22"/>
      <c r="G573" s="34" t="str">
        <f>IF(J570="FIN","",LOOKUP(I569,DATOS!A:A,DATOS!M:M))</f>
        <v/>
      </c>
      <c r="I573" s="31" t="s">
        <v>43</v>
      </c>
      <c r="K573" s="16"/>
      <c r="L573" s="16"/>
      <c r="M573" s="16"/>
      <c r="N573" s="16"/>
      <c r="O573" s="16"/>
      <c r="P573" s="16"/>
      <c r="Q573" s="17" t="s">
        <v>3</v>
      </c>
      <c r="R573" s="16" t="str">
        <f>CONCATENATE(B573,Q573)</f>
        <v>D</v>
      </c>
      <c r="S573" s="16"/>
    </row>
    <row r="574" spans="1:19" x14ac:dyDescent="0.25">
      <c r="A574" s="9"/>
      <c r="B574" s="26"/>
      <c r="C574" s="23"/>
      <c r="D574" s="24"/>
      <c r="J574" s="15"/>
    </row>
    <row r="575" spans="1:19" x14ac:dyDescent="0.25">
      <c r="A575" s="9"/>
      <c r="B575" s="27"/>
      <c r="C575" s="19" t="str">
        <f>+CONCATENATE(K575,".- ",G575)</f>
        <v xml:space="preserve">96.- </v>
      </c>
      <c r="D575" s="20"/>
      <c r="E575" s="9"/>
      <c r="F575" s="9"/>
      <c r="G575" s="36" t="str">
        <f>IF(J576="FIN","",LOOKUP(I575,DATOS!A:A,DATOS!G:G))</f>
        <v/>
      </c>
      <c r="H575" s="36">
        <f>IF(J576="FIN",0,LOOKUP(I575,DATOS!A:A,DATOS!N:N))</f>
        <v>0</v>
      </c>
      <c r="I575" s="31">
        <f>+I569+1</f>
        <v>713</v>
      </c>
      <c r="J575" s="56" t="str">
        <f>IF(LOOKUP(I575,DATOS!A:A,DATOS!C:C)=0,J569,(LOOKUP(I575,DATOS!A:A,DATOS!C:C)))</f>
        <v>FIN</v>
      </c>
      <c r="K575" s="18">
        <f>+K569+1</f>
        <v>96</v>
      </c>
      <c r="L575" s="16" t="s">
        <v>31</v>
      </c>
      <c r="M575" s="16" t="s">
        <v>32</v>
      </c>
      <c r="N575" s="16" t="s">
        <v>37</v>
      </c>
      <c r="O575" s="16" t="s">
        <v>33</v>
      </c>
      <c r="P575" s="16" t="s">
        <v>34</v>
      </c>
      <c r="Q575" s="16" t="s">
        <v>35</v>
      </c>
      <c r="R575" s="16" t="str">
        <f>CONCATENATE("X",H575)</f>
        <v>X0</v>
      </c>
      <c r="S575" s="16" t="s">
        <v>36</v>
      </c>
    </row>
    <row r="576" spans="1:19" x14ac:dyDescent="0.25">
      <c r="A576" s="185">
        <f>IF($E$2="X",0,IF(K577&gt;2,H575,K577))</f>
        <v>0</v>
      </c>
      <c r="B576" s="25"/>
      <c r="C576" s="21" t="str">
        <f>+CONCATENATE(I576," ",G576)</f>
        <v xml:space="preserve">a) </v>
      </c>
      <c r="D576" s="22"/>
      <c r="G576" s="34" t="str">
        <f>IF(J576="FIN","",LOOKUP(I575,DATOS!A:A,DATOS!J:J))</f>
        <v/>
      </c>
      <c r="I576" s="31" t="s">
        <v>53</v>
      </c>
      <c r="J576" s="37" t="str">
        <f>IF(J570="FIN","FIN",IF(J575=J569,"","FIN"))</f>
        <v>FIN</v>
      </c>
      <c r="K576" s="16" t="s">
        <v>5</v>
      </c>
      <c r="L576" s="16">
        <f>IF(M576&gt;0,0,P576)</f>
        <v>0</v>
      </c>
      <c r="M576" s="16">
        <f>IF(P577&gt;0,1,0)</f>
        <v>0</v>
      </c>
      <c r="N576" s="16">
        <f>IF(M576=1,-1/COUNTA(Q576:Q579),0)</f>
        <v>0</v>
      </c>
      <c r="O576" s="16">
        <f>COUNTA(B576:B579)</f>
        <v>0</v>
      </c>
      <c r="P576" s="16">
        <f>COUNTIF(R576:R579,R575)</f>
        <v>0</v>
      </c>
      <c r="Q576" s="17" t="s">
        <v>0</v>
      </c>
      <c r="R576" s="16" t="str">
        <f>CONCATENATE(B576,Q576)</f>
        <v>A</v>
      </c>
      <c r="S576" s="16">
        <f>IF(P576&gt;0,P576+O576,O576*3)</f>
        <v>0</v>
      </c>
    </row>
    <row r="577" spans="1:19" x14ac:dyDescent="0.25">
      <c r="A577" s="185"/>
      <c r="B577" s="25"/>
      <c r="C577" s="21" t="str">
        <f>+CONCATENATE(I577," ",G577)</f>
        <v xml:space="preserve">b) </v>
      </c>
      <c r="D577" s="22"/>
      <c r="G577" s="34" t="str">
        <f>IF(J576="FIN","",LOOKUP(I575,DATOS!A:A,DATOS!K:K))</f>
        <v/>
      </c>
      <c r="I577" s="31" t="s">
        <v>52</v>
      </c>
      <c r="K577" s="16">
        <f>S576</f>
        <v>0</v>
      </c>
      <c r="L577" s="16"/>
      <c r="M577" s="16"/>
      <c r="N577" s="16"/>
      <c r="O577" s="16"/>
      <c r="P577" s="16">
        <f>O576-P576</f>
        <v>0</v>
      </c>
      <c r="Q577" s="17" t="s">
        <v>1</v>
      </c>
      <c r="R577" s="16" t="str">
        <f>CONCATENATE(B577,Q577)</f>
        <v>B</v>
      </c>
      <c r="S577" s="16"/>
    </row>
    <row r="578" spans="1:19" x14ac:dyDescent="0.25">
      <c r="A578" s="185"/>
      <c r="B578" s="25"/>
      <c r="C578" s="21" t="str">
        <f>+CONCATENATE(I578," ",G578)</f>
        <v xml:space="preserve">c) </v>
      </c>
      <c r="D578" s="22"/>
      <c r="G578" s="34" t="str">
        <f>IF(J576="FIN","",LOOKUP(I575,DATOS!A:A,DATOS!L:L))</f>
        <v/>
      </c>
      <c r="I578" s="31" t="s">
        <v>51</v>
      </c>
      <c r="K578" s="16"/>
      <c r="L578" s="16"/>
      <c r="M578" s="16"/>
      <c r="N578" s="16"/>
      <c r="O578" s="16"/>
      <c r="P578" s="16"/>
      <c r="Q578" s="17" t="s">
        <v>2</v>
      </c>
      <c r="R578" s="16" t="str">
        <f>CONCATENATE(B578,Q578)</f>
        <v>C</v>
      </c>
      <c r="S578" s="16"/>
    </row>
    <row r="579" spans="1:19" x14ac:dyDescent="0.25">
      <c r="A579" s="185"/>
      <c r="B579" s="25"/>
      <c r="C579" s="21" t="str">
        <f>+CONCATENATE(I579," ",G579)</f>
        <v xml:space="preserve">d) </v>
      </c>
      <c r="D579" s="22"/>
      <c r="G579" s="34" t="str">
        <f>IF(J576="FIN","",LOOKUP(I575,DATOS!A:A,DATOS!M:M))</f>
        <v/>
      </c>
      <c r="I579" s="31" t="s">
        <v>43</v>
      </c>
      <c r="K579" s="16"/>
      <c r="L579" s="16"/>
      <c r="M579" s="16"/>
      <c r="N579" s="16"/>
      <c r="O579" s="16"/>
      <c r="P579" s="16"/>
      <c r="Q579" s="17" t="s">
        <v>3</v>
      </c>
      <c r="R579" s="16" t="str">
        <f>CONCATENATE(B579,Q579)</f>
        <v>D</v>
      </c>
      <c r="S579" s="16"/>
    </row>
    <row r="580" spans="1:19" x14ac:dyDescent="0.25">
      <c r="A580" s="9"/>
      <c r="B580" s="26"/>
      <c r="C580" s="23"/>
      <c r="D580" s="24"/>
      <c r="J580" s="15"/>
    </row>
    <row r="581" spans="1:19" x14ac:dyDescent="0.25">
      <c r="A581" s="9"/>
      <c r="B581" s="27"/>
      <c r="C581" s="19" t="str">
        <f>+CONCATENATE(K581,".- ",G581)</f>
        <v xml:space="preserve">97.- </v>
      </c>
      <c r="D581" s="20"/>
      <c r="E581" s="9"/>
      <c r="F581" s="9"/>
      <c r="G581" s="36" t="str">
        <f>IF(J582="FIN","",LOOKUP(I581,DATOS!A:A,DATOS!G:G))</f>
        <v/>
      </c>
      <c r="H581" s="36">
        <f>IF(J582="FIN",0,LOOKUP(I581,DATOS!A:A,DATOS!N:N))</f>
        <v>0</v>
      </c>
      <c r="I581" s="31">
        <f>+I575+1</f>
        <v>714</v>
      </c>
      <c r="J581" s="56" t="str">
        <f>IF(LOOKUP(I581,DATOS!A:A,DATOS!C:C)=0,J575,(LOOKUP(I581,DATOS!A:A,DATOS!C:C)))</f>
        <v>FIN</v>
      </c>
      <c r="K581" s="18">
        <f>+K575+1</f>
        <v>97</v>
      </c>
      <c r="L581" s="16" t="s">
        <v>31</v>
      </c>
      <c r="M581" s="16" t="s">
        <v>32</v>
      </c>
      <c r="N581" s="16" t="s">
        <v>37</v>
      </c>
      <c r="O581" s="16" t="s">
        <v>33</v>
      </c>
      <c r="P581" s="16" t="s">
        <v>34</v>
      </c>
      <c r="Q581" s="16" t="s">
        <v>35</v>
      </c>
      <c r="R581" s="16" t="str">
        <f>CONCATENATE("X",H581)</f>
        <v>X0</v>
      </c>
      <c r="S581" s="16" t="s">
        <v>36</v>
      </c>
    </row>
    <row r="582" spans="1:19" x14ac:dyDescent="0.25">
      <c r="A582" s="185">
        <f>IF($E$2="X",0,IF(K583&gt;2,H581,K583))</f>
        <v>0</v>
      </c>
      <c r="B582" s="25"/>
      <c r="C582" s="21" t="str">
        <f>+CONCATENATE(I582," ",G582)</f>
        <v xml:space="preserve">a) </v>
      </c>
      <c r="D582" s="22"/>
      <c r="G582" s="34" t="str">
        <f>IF(J582="FIN","",LOOKUP(I581,DATOS!A:A,DATOS!J:J))</f>
        <v/>
      </c>
      <c r="I582" s="31" t="s">
        <v>53</v>
      </c>
      <c r="J582" s="37" t="str">
        <f>IF(J576="FIN","FIN",IF(J581=J575,"","FIN"))</f>
        <v>FIN</v>
      </c>
      <c r="K582" s="16" t="s">
        <v>5</v>
      </c>
      <c r="L582" s="16">
        <f>IF(M582&gt;0,0,P582)</f>
        <v>0</v>
      </c>
      <c r="M582" s="16">
        <f>IF(P583&gt;0,1,0)</f>
        <v>0</v>
      </c>
      <c r="N582" s="16">
        <f>IF(M582=1,-1/COUNTA(Q582:Q585),0)</f>
        <v>0</v>
      </c>
      <c r="O582" s="16">
        <f>COUNTA(B582:B585)</f>
        <v>0</v>
      </c>
      <c r="P582" s="16">
        <f>COUNTIF(R582:R585,R581)</f>
        <v>0</v>
      </c>
      <c r="Q582" s="17" t="s">
        <v>0</v>
      </c>
      <c r="R582" s="16" t="str">
        <f>CONCATENATE(B582,Q582)</f>
        <v>A</v>
      </c>
      <c r="S582" s="16">
        <f>IF(P582&gt;0,P582+O582,O582*3)</f>
        <v>0</v>
      </c>
    </row>
    <row r="583" spans="1:19" x14ac:dyDescent="0.25">
      <c r="A583" s="185"/>
      <c r="B583" s="25"/>
      <c r="C583" s="21" t="str">
        <f>+CONCATENATE(I583," ",G583)</f>
        <v xml:space="preserve">b) </v>
      </c>
      <c r="D583" s="22"/>
      <c r="G583" s="34" t="str">
        <f>IF(J582="FIN","",LOOKUP(I581,DATOS!A:A,DATOS!K:K))</f>
        <v/>
      </c>
      <c r="I583" s="31" t="s">
        <v>52</v>
      </c>
      <c r="K583" s="16">
        <f>S582</f>
        <v>0</v>
      </c>
      <c r="L583" s="16"/>
      <c r="M583" s="16"/>
      <c r="N583" s="16"/>
      <c r="O583" s="16"/>
      <c r="P583" s="16">
        <f>O582-P582</f>
        <v>0</v>
      </c>
      <c r="Q583" s="17" t="s">
        <v>1</v>
      </c>
      <c r="R583" s="16" t="str">
        <f>CONCATENATE(B583,Q583)</f>
        <v>B</v>
      </c>
      <c r="S583" s="16"/>
    </row>
    <row r="584" spans="1:19" x14ac:dyDescent="0.25">
      <c r="A584" s="185"/>
      <c r="B584" s="25"/>
      <c r="C584" s="21" t="str">
        <f>+CONCATENATE(I584," ",G584)</f>
        <v xml:space="preserve">c) </v>
      </c>
      <c r="D584" s="22"/>
      <c r="G584" s="34" t="str">
        <f>IF(J582="FIN","",LOOKUP(I581,DATOS!A:A,DATOS!L:L))</f>
        <v/>
      </c>
      <c r="I584" s="31" t="s">
        <v>51</v>
      </c>
      <c r="K584" s="16"/>
      <c r="L584" s="16"/>
      <c r="M584" s="16"/>
      <c r="N584" s="16"/>
      <c r="O584" s="16"/>
      <c r="P584" s="16"/>
      <c r="Q584" s="17" t="s">
        <v>2</v>
      </c>
      <c r="R584" s="16" t="str">
        <f>CONCATENATE(B584,Q584)</f>
        <v>C</v>
      </c>
      <c r="S584" s="16"/>
    </row>
    <row r="585" spans="1:19" x14ac:dyDescent="0.25">
      <c r="A585" s="185"/>
      <c r="B585" s="25"/>
      <c r="C585" s="21" t="str">
        <f>+CONCATENATE(I585," ",G585)</f>
        <v xml:space="preserve">d) </v>
      </c>
      <c r="D585" s="22"/>
      <c r="G585" s="34" t="str">
        <f>IF(J582="FIN","",LOOKUP(I581,DATOS!A:A,DATOS!M:M))</f>
        <v/>
      </c>
      <c r="I585" s="31" t="s">
        <v>43</v>
      </c>
      <c r="K585" s="16"/>
      <c r="L585" s="16"/>
      <c r="M585" s="16"/>
      <c r="N585" s="16"/>
      <c r="O585" s="16"/>
      <c r="P585" s="16"/>
      <c r="Q585" s="17" t="s">
        <v>3</v>
      </c>
      <c r="R585" s="16" t="str">
        <f>CONCATENATE(B585,Q585)</f>
        <v>D</v>
      </c>
      <c r="S585" s="16"/>
    </row>
    <row r="586" spans="1:19" x14ac:dyDescent="0.25">
      <c r="A586" s="9"/>
      <c r="B586" s="26"/>
      <c r="C586" s="23"/>
      <c r="D586" s="24"/>
      <c r="J586" s="15"/>
    </row>
    <row r="587" spans="1:19" x14ac:dyDescent="0.25">
      <c r="A587" s="9"/>
      <c r="B587" s="27"/>
      <c r="C587" s="19" t="str">
        <f>+CONCATENATE(K587,".- ",G587)</f>
        <v xml:space="preserve">98.- </v>
      </c>
      <c r="D587" s="20"/>
      <c r="E587" s="9"/>
      <c r="F587" s="9"/>
      <c r="G587" s="36" t="str">
        <f>IF(J588="FIN","",LOOKUP(I587,DATOS!A:A,DATOS!G:G))</f>
        <v/>
      </c>
      <c r="H587" s="36">
        <f>IF(J588="FIN",0,LOOKUP(I587,DATOS!A:A,DATOS!N:N))</f>
        <v>0</v>
      </c>
      <c r="I587" s="31">
        <f>+I581+1</f>
        <v>715</v>
      </c>
      <c r="J587" s="56" t="str">
        <f>IF(LOOKUP(I587,DATOS!A:A,DATOS!C:C)=0,J581,(LOOKUP(I587,DATOS!A:A,DATOS!C:C)))</f>
        <v>FIN</v>
      </c>
      <c r="K587" s="18">
        <f>+K581+1</f>
        <v>98</v>
      </c>
      <c r="L587" s="16" t="s">
        <v>31</v>
      </c>
      <c r="M587" s="16" t="s">
        <v>32</v>
      </c>
      <c r="N587" s="16" t="s">
        <v>37</v>
      </c>
      <c r="O587" s="16" t="s">
        <v>33</v>
      </c>
      <c r="P587" s="16" t="s">
        <v>34</v>
      </c>
      <c r="Q587" s="16" t="s">
        <v>35</v>
      </c>
      <c r="R587" s="16" t="str">
        <f>CONCATENATE("X",H587)</f>
        <v>X0</v>
      </c>
      <c r="S587" s="16" t="s">
        <v>36</v>
      </c>
    </row>
    <row r="588" spans="1:19" x14ac:dyDescent="0.25">
      <c r="A588" s="185">
        <f>IF($E$2="X",0,IF(K589&gt;2,H587,K589))</f>
        <v>0</v>
      </c>
      <c r="B588" s="25"/>
      <c r="C588" s="21" t="str">
        <f>+CONCATENATE(I588," ",G588)</f>
        <v xml:space="preserve">a) </v>
      </c>
      <c r="D588" s="22"/>
      <c r="G588" s="34" t="str">
        <f>IF(J588="FIN","",LOOKUP(I587,DATOS!A:A,DATOS!J:J))</f>
        <v/>
      </c>
      <c r="I588" s="31" t="s">
        <v>53</v>
      </c>
      <c r="J588" s="37" t="str">
        <f>IF(J582="FIN","FIN",IF(J587=J581,"","FIN"))</f>
        <v>FIN</v>
      </c>
      <c r="K588" s="16" t="s">
        <v>5</v>
      </c>
      <c r="L588" s="16">
        <f>IF(M588&gt;0,0,P588)</f>
        <v>0</v>
      </c>
      <c r="M588" s="16">
        <f>IF(P589&gt;0,1,0)</f>
        <v>0</v>
      </c>
      <c r="N588" s="16">
        <f>IF(M588=1,-1/COUNTA(Q588:Q591),0)</f>
        <v>0</v>
      </c>
      <c r="O588" s="16">
        <f>COUNTA(B588:B591)</f>
        <v>0</v>
      </c>
      <c r="P588" s="16">
        <f>COUNTIF(R588:R591,R587)</f>
        <v>0</v>
      </c>
      <c r="Q588" s="17" t="s">
        <v>0</v>
      </c>
      <c r="R588" s="16" t="str">
        <f>CONCATENATE(B588,Q588)</f>
        <v>A</v>
      </c>
      <c r="S588" s="16">
        <f>IF(P588&gt;0,P588+O588,O588*3)</f>
        <v>0</v>
      </c>
    </row>
    <row r="589" spans="1:19" x14ac:dyDescent="0.25">
      <c r="A589" s="185"/>
      <c r="B589" s="25"/>
      <c r="C589" s="21" t="str">
        <f>+CONCATENATE(I589," ",G589)</f>
        <v xml:space="preserve">b) </v>
      </c>
      <c r="D589" s="22"/>
      <c r="G589" s="34" t="str">
        <f>IF(J588="FIN","",LOOKUP(I587,DATOS!A:A,DATOS!K:K))</f>
        <v/>
      </c>
      <c r="I589" s="31" t="s">
        <v>52</v>
      </c>
      <c r="K589" s="16">
        <f>S588</f>
        <v>0</v>
      </c>
      <c r="L589" s="16"/>
      <c r="M589" s="16"/>
      <c r="N589" s="16"/>
      <c r="O589" s="16"/>
      <c r="P589" s="16">
        <f>O588-P588</f>
        <v>0</v>
      </c>
      <c r="Q589" s="17" t="s">
        <v>1</v>
      </c>
      <c r="R589" s="16" t="str">
        <f>CONCATENATE(B589,Q589)</f>
        <v>B</v>
      </c>
      <c r="S589" s="16"/>
    </row>
    <row r="590" spans="1:19" x14ac:dyDescent="0.25">
      <c r="A590" s="185"/>
      <c r="B590" s="25"/>
      <c r="C590" s="21" t="str">
        <f>+CONCATENATE(I590," ",G590)</f>
        <v xml:space="preserve">c) </v>
      </c>
      <c r="D590" s="22"/>
      <c r="G590" s="34" t="str">
        <f>IF(J588="FIN","",LOOKUP(I587,DATOS!A:A,DATOS!L:L))</f>
        <v/>
      </c>
      <c r="I590" s="31" t="s">
        <v>51</v>
      </c>
      <c r="K590" s="16"/>
      <c r="L590" s="16"/>
      <c r="M590" s="16"/>
      <c r="N590" s="16"/>
      <c r="O590" s="16"/>
      <c r="P590" s="16"/>
      <c r="Q590" s="17" t="s">
        <v>2</v>
      </c>
      <c r="R590" s="16" t="str">
        <f>CONCATENATE(B590,Q590)</f>
        <v>C</v>
      </c>
      <c r="S590" s="16"/>
    </row>
    <row r="591" spans="1:19" x14ac:dyDescent="0.25">
      <c r="A591" s="185"/>
      <c r="B591" s="25"/>
      <c r="C591" s="21" t="str">
        <f>+CONCATENATE(I591," ",G591)</f>
        <v xml:space="preserve">d) </v>
      </c>
      <c r="D591" s="22"/>
      <c r="G591" s="34" t="str">
        <f>IF(J588="FIN","",LOOKUP(I587,DATOS!A:A,DATOS!M:M))</f>
        <v/>
      </c>
      <c r="I591" s="31" t="s">
        <v>43</v>
      </c>
      <c r="K591" s="16"/>
      <c r="L591" s="16"/>
      <c r="M591" s="16"/>
      <c r="N591" s="16"/>
      <c r="O591" s="16"/>
      <c r="P591" s="16"/>
      <c r="Q591" s="17" t="s">
        <v>3</v>
      </c>
      <c r="R591" s="16" t="str">
        <f>CONCATENATE(B591,Q591)</f>
        <v>D</v>
      </c>
      <c r="S591" s="16"/>
    </row>
    <row r="592" spans="1:19" x14ac:dyDescent="0.25">
      <c r="A592" s="9"/>
      <c r="B592" s="26"/>
      <c r="C592" s="23"/>
      <c r="D592" s="24"/>
      <c r="J592" s="15"/>
    </row>
    <row r="593" spans="1:19" x14ac:dyDescent="0.25">
      <c r="A593" s="9"/>
      <c r="B593" s="27"/>
      <c r="C593" s="19" t="str">
        <f>+CONCATENATE(K593,".- ",G593)</f>
        <v xml:space="preserve">99.- </v>
      </c>
      <c r="D593" s="20"/>
      <c r="E593" s="9"/>
      <c r="F593" s="9"/>
      <c r="G593" s="36" t="str">
        <f>IF(J594="FIN","",LOOKUP(I593,DATOS!A:A,DATOS!G:G))</f>
        <v/>
      </c>
      <c r="H593" s="36">
        <f>IF(J594="FIN",0,LOOKUP(I593,DATOS!A:A,DATOS!N:N))</f>
        <v>0</v>
      </c>
      <c r="I593" s="31">
        <f>+I587+1</f>
        <v>716</v>
      </c>
      <c r="J593" s="56" t="str">
        <f>IF(LOOKUP(I593,DATOS!A:A,DATOS!C:C)=0,J587,(LOOKUP(I593,DATOS!A:A,DATOS!C:C)))</f>
        <v>FIN</v>
      </c>
      <c r="K593" s="18">
        <f>+K587+1</f>
        <v>99</v>
      </c>
      <c r="L593" s="16" t="s">
        <v>31</v>
      </c>
      <c r="M593" s="16" t="s">
        <v>32</v>
      </c>
      <c r="N593" s="16" t="s">
        <v>37</v>
      </c>
      <c r="O593" s="16" t="s">
        <v>33</v>
      </c>
      <c r="P593" s="16" t="s">
        <v>34</v>
      </c>
      <c r="Q593" s="16" t="s">
        <v>35</v>
      </c>
      <c r="R593" s="16" t="str">
        <f>CONCATENATE("X",H593)</f>
        <v>X0</v>
      </c>
      <c r="S593" s="16" t="s">
        <v>36</v>
      </c>
    </row>
    <row r="594" spans="1:19" x14ac:dyDescent="0.25">
      <c r="A594" s="185">
        <f>IF($E$2="X",0,IF(K595&gt;2,H593,K595))</f>
        <v>0</v>
      </c>
      <c r="B594" s="25"/>
      <c r="C594" s="21" t="str">
        <f>+CONCATENATE(I594," ",G594)</f>
        <v xml:space="preserve">a) </v>
      </c>
      <c r="D594" s="22"/>
      <c r="G594" s="34" t="str">
        <f>IF(J594="FIN","",LOOKUP(I593,DATOS!A:A,DATOS!J:J))</f>
        <v/>
      </c>
      <c r="I594" s="31" t="s">
        <v>53</v>
      </c>
      <c r="J594" s="37" t="str">
        <f>IF(J588="FIN","FIN",IF(J593=J587,"","FIN"))</f>
        <v>FIN</v>
      </c>
      <c r="K594" s="16" t="s">
        <v>5</v>
      </c>
      <c r="L594" s="16">
        <f>IF(M594&gt;0,0,P594)</f>
        <v>0</v>
      </c>
      <c r="M594" s="16">
        <f>IF(P595&gt;0,1,0)</f>
        <v>0</v>
      </c>
      <c r="N594" s="16">
        <f>IF(M594=1,-1/COUNTA(Q594:Q597),0)</f>
        <v>0</v>
      </c>
      <c r="O594" s="16">
        <f>COUNTA(B594:B597)</f>
        <v>0</v>
      </c>
      <c r="P594" s="16">
        <f>COUNTIF(R594:R597,R593)</f>
        <v>0</v>
      </c>
      <c r="Q594" s="17" t="s">
        <v>0</v>
      </c>
      <c r="R594" s="16" t="str">
        <f>CONCATENATE(B594,Q594)</f>
        <v>A</v>
      </c>
      <c r="S594" s="16">
        <f>IF(P594&gt;0,P594+O594,O594*3)</f>
        <v>0</v>
      </c>
    </row>
    <row r="595" spans="1:19" x14ac:dyDescent="0.25">
      <c r="A595" s="185"/>
      <c r="B595" s="25"/>
      <c r="C595" s="21" t="str">
        <f>+CONCATENATE(I595," ",G595)</f>
        <v xml:space="preserve">b) </v>
      </c>
      <c r="D595" s="22"/>
      <c r="G595" s="34" t="str">
        <f>IF(J594="FIN","",LOOKUP(I593,DATOS!A:A,DATOS!K:K))</f>
        <v/>
      </c>
      <c r="I595" s="31" t="s">
        <v>52</v>
      </c>
      <c r="K595" s="16">
        <f>S594</f>
        <v>0</v>
      </c>
      <c r="L595" s="16"/>
      <c r="M595" s="16"/>
      <c r="N595" s="16"/>
      <c r="O595" s="16"/>
      <c r="P595" s="16">
        <f>O594-P594</f>
        <v>0</v>
      </c>
      <c r="Q595" s="17" t="s">
        <v>1</v>
      </c>
      <c r="R595" s="16" t="str">
        <f>CONCATENATE(B595,Q595)</f>
        <v>B</v>
      </c>
      <c r="S595" s="16"/>
    </row>
    <row r="596" spans="1:19" x14ac:dyDescent="0.25">
      <c r="A596" s="185"/>
      <c r="B596" s="25"/>
      <c r="C596" s="21" t="str">
        <f>+CONCATENATE(I596," ",G596)</f>
        <v xml:space="preserve">c) </v>
      </c>
      <c r="D596" s="22"/>
      <c r="G596" s="34" t="str">
        <f>IF(J594="FIN","",LOOKUP(I593,DATOS!A:A,DATOS!L:L))</f>
        <v/>
      </c>
      <c r="I596" s="31" t="s">
        <v>51</v>
      </c>
      <c r="K596" s="16"/>
      <c r="L596" s="16"/>
      <c r="M596" s="16"/>
      <c r="N596" s="16"/>
      <c r="O596" s="16"/>
      <c r="P596" s="16"/>
      <c r="Q596" s="17" t="s">
        <v>2</v>
      </c>
      <c r="R596" s="16" t="str">
        <f>CONCATENATE(B596,Q596)</f>
        <v>C</v>
      </c>
      <c r="S596" s="16"/>
    </row>
    <row r="597" spans="1:19" x14ac:dyDescent="0.25">
      <c r="A597" s="185"/>
      <c r="B597" s="25"/>
      <c r="C597" s="21" t="str">
        <f>+CONCATENATE(I597," ",G597)</f>
        <v xml:space="preserve">d) </v>
      </c>
      <c r="D597" s="22"/>
      <c r="G597" s="34" t="str">
        <f>IF(J594="FIN","",LOOKUP(I593,DATOS!A:A,DATOS!M:M))</f>
        <v/>
      </c>
      <c r="I597" s="31" t="s">
        <v>43</v>
      </c>
      <c r="K597" s="16"/>
      <c r="L597" s="16"/>
      <c r="M597" s="16"/>
      <c r="N597" s="16"/>
      <c r="O597" s="16"/>
      <c r="P597" s="16"/>
      <c r="Q597" s="17" t="s">
        <v>3</v>
      </c>
      <c r="R597" s="16" t="str">
        <f>CONCATENATE(B597,Q597)</f>
        <v>D</v>
      </c>
      <c r="S597" s="16"/>
    </row>
    <row r="598" spans="1:19" x14ac:dyDescent="0.25">
      <c r="A598" s="9"/>
      <c r="B598" s="26"/>
      <c r="C598" s="23"/>
      <c r="D598" s="24"/>
      <c r="J598" s="15"/>
    </row>
    <row r="599" spans="1:19" x14ac:dyDescent="0.25">
      <c r="A599" s="9"/>
      <c r="B599" s="27"/>
      <c r="C599" s="19" t="str">
        <f>+CONCATENATE(K599,".- ",G599)</f>
        <v xml:space="preserve">100.- </v>
      </c>
      <c r="D599" s="20"/>
      <c r="E599" s="9"/>
      <c r="F599" s="9"/>
      <c r="G599" s="36" t="str">
        <f>IF(J600="FIN","",LOOKUP(I599,DATOS!A:A,DATOS!G:G))</f>
        <v/>
      </c>
      <c r="H599" s="36">
        <f>IF(J600="FIN",0,LOOKUP(I599,DATOS!A:A,DATOS!N:N))</f>
        <v>0</v>
      </c>
      <c r="I599" s="31">
        <f>+I593+1</f>
        <v>717</v>
      </c>
      <c r="J599" s="56" t="str">
        <f>IF(LOOKUP(I599,DATOS!A:A,DATOS!C:C)=0,J593,(LOOKUP(I599,DATOS!A:A,DATOS!C:C)))</f>
        <v>FIN</v>
      </c>
      <c r="K599" s="18">
        <f>+K593+1</f>
        <v>100</v>
      </c>
      <c r="L599" s="16" t="s">
        <v>31</v>
      </c>
      <c r="M599" s="16" t="s">
        <v>32</v>
      </c>
      <c r="N599" s="16" t="s">
        <v>37</v>
      </c>
      <c r="O599" s="16" t="s">
        <v>33</v>
      </c>
      <c r="P599" s="16" t="s">
        <v>34</v>
      </c>
      <c r="Q599" s="16" t="s">
        <v>35</v>
      </c>
      <c r="R599" s="16" t="str">
        <f>CONCATENATE("X",H599)</f>
        <v>X0</v>
      </c>
      <c r="S599" s="16" t="s">
        <v>36</v>
      </c>
    </row>
    <row r="600" spans="1:19" x14ac:dyDescent="0.25">
      <c r="A600" s="185">
        <f>IF($E$2="X",0,IF(K601&gt;2,H599,K601))</f>
        <v>0</v>
      </c>
      <c r="B600" s="25"/>
      <c r="C600" s="21" t="str">
        <f>+CONCATENATE(I600," ",G600)</f>
        <v xml:space="preserve">a) </v>
      </c>
      <c r="D600" s="22"/>
      <c r="G600" s="34" t="str">
        <f>IF(J600="FIN","",LOOKUP(I599,DATOS!A:A,DATOS!J:J))</f>
        <v/>
      </c>
      <c r="I600" s="31" t="s">
        <v>53</v>
      </c>
      <c r="J600" s="37" t="str">
        <f>IF(J594="FIN","FIN",IF(J599=J593,"","FIN"))</f>
        <v>FIN</v>
      </c>
      <c r="K600" s="16" t="s">
        <v>5</v>
      </c>
      <c r="L600" s="16">
        <f>IF(M600&gt;0,0,P600)</f>
        <v>0</v>
      </c>
      <c r="M600" s="16">
        <f>IF(P601&gt;0,1,0)</f>
        <v>0</v>
      </c>
      <c r="N600" s="16">
        <f>IF(M600=1,-1/COUNTA(Q600:Q603),0)</f>
        <v>0</v>
      </c>
      <c r="O600" s="16">
        <f>COUNTA(B600:B603)</f>
        <v>0</v>
      </c>
      <c r="P600" s="16">
        <f>COUNTIF(R600:R603,R599)</f>
        <v>0</v>
      </c>
      <c r="Q600" s="17" t="s">
        <v>0</v>
      </c>
      <c r="R600" s="16" t="str">
        <f>CONCATENATE(B600,Q600)</f>
        <v>A</v>
      </c>
      <c r="S600" s="16">
        <f>IF(P600&gt;0,P600+O600,O600*3)</f>
        <v>0</v>
      </c>
    </row>
    <row r="601" spans="1:19" x14ac:dyDescent="0.25">
      <c r="A601" s="185"/>
      <c r="B601" s="25"/>
      <c r="C601" s="21" t="str">
        <f>+CONCATENATE(I601," ",G601)</f>
        <v xml:space="preserve">b) </v>
      </c>
      <c r="D601" s="22"/>
      <c r="G601" s="34" t="str">
        <f>IF(J600="FIN","",LOOKUP(I599,DATOS!A:A,DATOS!K:K))</f>
        <v/>
      </c>
      <c r="I601" s="31" t="s">
        <v>52</v>
      </c>
      <c r="K601" s="16">
        <f>S600</f>
        <v>0</v>
      </c>
      <c r="L601" s="16"/>
      <c r="M601" s="16"/>
      <c r="N601" s="16"/>
      <c r="O601" s="16"/>
      <c r="P601" s="16">
        <f>O600-P600</f>
        <v>0</v>
      </c>
      <c r="Q601" s="17" t="s">
        <v>1</v>
      </c>
      <c r="R601" s="16" t="str">
        <f>CONCATENATE(B601,Q601)</f>
        <v>B</v>
      </c>
      <c r="S601" s="16"/>
    </row>
    <row r="602" spans="1:19" x14ac:dyDescent="0.25">
      <c r="A602" s="185"/>
      <c r="B602" s="25"/>
      <c r="C602" s="21" t="str">
        <f>+CONCATENATE(I602," ",G602)</f>
        <v xml:space="preserve">c) </v>
      </c>
      <c r="D602" s="22"/>
      <c r="G602" s="34" t="str">
        <f>IF(J600="FIN","",LOOKUP(I599,DATOS!A:A,DATOS!L:L))</f>
        <v/>
      </c>
      <c r="I602" s="31" t="s">
        <v>51</v>
      </c>
      <c r="K602" s="16"/>
      <c r="L602" s="16"/>
      <c r="M602" s="16"/>
      <c r="N602" s="16"/>
      <c r="O602" s="16"/>
      <c r="P602" s="16"/>
      <c r="Q602" s="17" t="s">
        <v>2</v>
      </c>
      <c r="R602" s="16" t="str">
        <f>CONCATENATE(B602,Q602)</f>
        <v>C</v>
      </c>
      <c r="S602" s="16"/>
    </row>
    <row r="603" spans="1:19" x14ac:dyDescent="0.25">
      <c r="A603" s="185"/>
      <c r="B603" s="25"/>
      <c r="C603" s="21" t="str">
        <f>+CONCATENATE(I603," ",G603)</f>
        <v xml:space="preserve">d) </v>
      </c>
      <c r="D603" s="22"/>
      <c r="G603" s="34" t="str">
        <f>IF(J600="FIN","",LOOKUP(I599,DATOS!A:A,DATOS!M:M))</f>
        <v/>
      </c>
      <c r="I603" s="31" t="s">
        <v>43</v>
      </c>
      <c r="K603" s="16"/>
      <c r="L603" s="16"/>
      <c r="M603" s="16"/>
      <c r="N603" s="16"/>
      <c r="O603" s="16"/>
      <c r="P603" s="16"/>
      <c r="Q603" s="17" t="s">
        <v>3</v>
      </c>
      <c r="R603" s="16" t="str">
        <f>CONCATENATE(B603,Q603)</f>
        <v>D</v>
      </c>
      <c r="S603" s="16"/>
    </row>
    <row r="604" spans="1:19" x14ac:dyDescent="0.25">
      <c r="A604" s="9"/>
      <c r="B604" s="51"/>
      <c r="C604" s="23"/>
      <c r="D604" s="24"/>
      <c r="J604" s="15"/>
    </row>
    <row r="605" spans="1:19" x14ac:dyDescent="0.25"/>
    <row r="606" spans="1:19" x14ac:dyDescent="0.25"/>
    <row r="607" spans="1:19" x14ac:dyDescent="0.25"/>
    <row r="608" spans="1:19" x14ac:dyDescent="0.25"/>
    <row r="609" x14ac:dyDescent="0.25"/>
    <row r="610" x14ac:dyDescent="0.25"/>
    <row r="611" x14ac:dyDescent="0.25"/>
    <row r="612" x14ac:dyDescent="0.25"/>
    <row r="613" x14ac:dyDescent="0.25"/>
    <row r="614" x14ac:dyDescent="0.25"/>
    <row r="615" x14ac:dyDescent="0.25"/>
    <row r="616" x14ac:dyDescent="0.25"/>
    <row r="617" x14ac:dyDescent="0.25"/>
    <row r="618" x14ac:dyDescent="0.25"/>
    <row r="619" x14ac:dyDescent="0.25"/>
    <row r="620" x14ac:dyDescent="0.25"/>
    <row r="621" x14ac:dyDescent="0.25"/>
    <row r="622" x14ac:dyDescent="0.25"/>
    <row r="623" x14ac:dyDescent="0.25"/>
    <row r="624" x14ac:dyDescent="0.25"/>
    <row r="625" x14ac:dyDescent="0.25"/>
    <row r="626" x14ac:dyDescent="0.25"/>
    <row r="627" x14ac:dyDescent="0.25"/>
    <row r="628" x14ac:dyDescent="0.25"/>
    <row r="629" x14ac:dyDescent="0.25"/>
    <row r="630" x14ac:dyDescent="0.25"/>
    <row r="631" x14ac:dyDescent="0.25"/>
    <row r="632" x14ac:dyDescent="0.25"/>
    <row r="633" x14ac:dyDescent="0.25"/>
    <row r="634" x14ac:dyDescent="0.25"/>
    <row r="635" x14ac:dyDescent="0.25"/>
    <row r="636" x14ac:dyDescent="0.25"/>
    <row r="637" x14ac:dyDescent="0.25"/>
    <row r="638" x14ac:dyDescent="0.25"/>
    <row r="639" x14ac:dyDescent="0.25"/>
    <row r="640" x14ac:dyDescent="0.25"/>
    <row r="641" x14ac:dyDescent="0.25"/>
    <row r="642" x14ac:dyDescent="0.25"/>
    <row r="643" x14ac:dyDescent="0.25"/>
    <row r="644" x14ac:dyDescent="0.25"/>
    <row r="645" x14ac:dyDescent="0.25"/>
    <row r="646" x14ac:dyDescent="0.25"/>
    <row r="647" x14ac:dyDescent="0.25"/>
    <row r="648" x14ac:dyDescent="0.25"/>
    <row r="649" x14ac:dyDescent="0.25"/>
    <row r="650" x14ac:dyDescent="0.25"/>
    <row r="651" x14ac:dyDescent="0.25"/>
    <row r="652" x14ac:dyDescent="0.25"/>
    <row r="653" x14ac:dyDescent="0.25"/>
    <row r="654" x14ac:dyDescent="0.25"/>
    <row r="655" x14ac:dyDescent="0.25"/>
    <row r="656" x14ac:dyDescent="0.25"/>
    <row r="657" x14ac:dyDescent="0.25"/>
    <row r="658" x14ac:dyDescent="0.25"/>
    <row r="659" x14ac:dyDescent="0.25"/>
    <row r="660" x14ac:dyDescent="0.25"/>
    <row r="661" x14ac:dyDescent="0.25"/>
    <row r="662" x14ac:dyDescent="0.25"/>
    <row r="663" x14ac:dyDescent="0.25"/>
    <row r="664" x14ac:dyDescent="0.25"/>
    <row r="665" x14ac:dyDescent="0.25"/>
    <row r="666" x14ac:dyDescent="0.25"/>
    <row r="667" x14ac:dyDescent="0.25"/>
    <row r="668" x14ac:dyDescent="0.25"/>
    <row r="669" x14ac:dyDescent="0.25"/>
    <row r="670" x14ac:dyDescent="0.25"/>
    <row r="671" x14ac:dyDescent="0.25"/>
    <row r="672" x14ac:dyDescent="0.25"/>
    <row r="673" x14ac:dyDescent="0.25"/>
    <row r="674" x14ac:dyDescent="0.25"/>
    <row r="675" x14ac:dyDescent="0.25"/>
    <row r="676" x14ac:dyDescent="0.25"/>
    <row r="677" x14ac:dyDescent="0.25"/>
    <row r="678" x14ac:dyDescent="0.25"/>
    <row r="679" x14ac:dyDescent="0.25"/>
    <row r="680" x14ac:dyDescent="0.25"/>
    <row r="681" x14ac:dyDescent="0.25"/>
    <row r="682" x14ac:dyDescent="0.25"/>
    <row r="683" x14ac:dyDescent="0.25"/>
    <row r="684" x14ac:dyDescent="0.25"/>
    <row r="685" x14ac:dyDescent="0.25"/>
    <row r="686" x14ac:dyDescent="0.25"/>
    <row r="687" x14ac:dyDescent="0.25"/>
    <row r="688" x14ac:dyDescent="0.25"/>
    <row r="689" x14ac:dyDescent="0.25"/>
    <row r="690" x14ac:dyDescent="0.25"/>
    <row r="691" x14ac:dyDescent="0.25"/>
    <row r="692" x14ac:dyDescent="0.25"/>
    <row r="693" x14ac:dyDescent="0.25"/>
    <row r="694" x14ac:dyDescent="0.25"/>
    <row r="695" x14ac:dyDescent="0.25"/>
    <row r="696" x14ac:dyDescent="0.25"/>
    <row r="697" x14ac:dyDescent="0.25"/>
    <row r="698" x14ac:dyDescent="0.25"/>
    <row r="699" x14ac:dyDescent="0.25"/>
    <row r="700" x14ac:dyDescent="0.25"/>
    <row r="701" x14ac:dyDescent="0.25"/>
    <row r="702" x14ac:dyDescent="0.25"/>
    <row r="703" x14ac:dyDescent="0.25"/>
    <row r="704" x14ac:dyDescent="0.25"/>
    <row r="705" x14ac:dyDescent="0.25"/>
    <row r="706" x14ac:dyDescent="0.25"/>
    <row r="707" x14ac:dyDescent="0.25"/>
    <row r="708" x14ac:dyDescent="0.25"/>
    <row r="709" x14ac:dyDescent="0.25"/>
    <row r="710" x14ac:dyDescent="0.25"/>
    <row r="711" x14ac:dyDescent="0.25"/>
    <row r="712" x14ac:dyDescent="0.25"/>
    <row r="713" x14ac:dyDescent="0.25"/>
    <row r="714" x14ac:dyDescent="0.25"/>
    <row r="715" x14ac:dyDescent="0.25"/>
    <row r="716" x14ac:dyDescent="0.25"/>
    <row r="717" x14ac:dyDescent="0.25"/>
    <row r="718" x14ac:dyDescent="0.25"/>
    <row r="719" x14ac:dyDescent="0.25"/>
    <row r="720" x14ac:dyDescent="0.25"/>
    <row r="721" x14ac:dyDescent="0.25"/>
    <row r="722" x14ac:dyDescent="0.25"/>
    <row r="723" x14ac:dyDescent="0.25"/>
    <row r="724" x14ac:dyDescent="0.25"/>
    <row r="725" x14ac:dyDescent="0.25"/>
    <row r="726" x14ac:dyDescent="0.25"/>
    <row r="727" x14ac:dyDescent="0.25"/>
    <row r="728" x14ac:dyDescent="0.25"/>
    <row r="729" x14ac:dyDescent="0.25"/>
    <row r="730" x14ac:dyDescent="0.25"/>
    <row r="731" x14ac:dyDescent="0.25"/>
    <row r="732" x14ac:dyDescent="0.25"/>
    <row r="733" x14ac:dyDescent="0.25"/>
    <row r="734" x14ac:dyDescent="0.25"/>
    <row r="735" x14ac:dyDescent="0.25"/>
    <row r="736" x14ac:dyDescent="0.25"/>
    <row r="737" x14ac:dyDescent="0.25"/>
    <row r="738" x14ac:dyDescent="0.25"/>
    <row r="739" x14ac:dyDescent="0.25"/>
    <row r="740" x14ac:dyDescent="0.25"/>
    <row r="741" x14ac:dyDescent="0.25"/>
    <row r="742" x14ac:dyDescent="0.25"/>
    <row r="743" x14ac:dyDescent="0.25"/>
    <row r="744" x14ac:dyDescent="0.25"/>
    <row r="745" x14ac:dyDescent="0.25"/>
    <row r="746" x14ac:dyDescent="0.25"/>
    <row r="747" x14ac:dyDescent="0.25"/>
    <row r="748" x14ac:dyDescent="0.25"/>
    <row r="749" x14ac:dyDescent="0.25"/>
    <row r="750" x14ac:dyDescent="0.25"/>
    <row r="751" x14ac:dyDescent="0.25"/>
    <row r="752" x14ac:dyDescent="0.25"/>
    <row r="753" x14ac:dyDescent="0.25"/>
    <row r="754" x14ac:dyDescent="0.25"/>
    <row r="755" x14ac:dyDescent="0.25"/>
    <row r="756" x14ac:dyDescent="0.25"/>
    <row r="757" x14ac:dyDescent="0.25"/>
    <row r="758" x14ac:dyDescent="0.25"/>
    <row r="759" x14ac:dyDescent="0.25"/>
    <row r="760" x14ac:dyDescent="0.25"/>
    <row r="761" x14ac:dyDescent="0.25"/>
    <row r="762" x14ac:dyDescent="0.25"/>
    <row r="763" x14ac:dyDescent="0.25"/>
    <row r="764" x14ac:dyDescent="0.25"/>
    <row r="765" x14ac:dyDescent="0.25"/>
    <row r="766" x14ac:dyDescent="0.25"/>
    <row r="767" x14ac:dyDescent="0.25"/>
    <row r="768" x14ac:dyDescent="0.25"/>
    <row r="769" x14ac:dyDescent="0.25"/>
    <row r="770" x14ac:dyDescent="0.25"/>
    <row r="771" x14ac:dyDescent="0.25"/>
    <row r="772" x14ac:dyDescent="0.25"/>
    <row r="773" x14ac:dyDescent="0.25"/>
    <row r="774" x14ac:dyDescent="0.25"/>
    <row r="775" x14ac:dyDescent="0.25"/>
    <row r="776" x14ac:dyDescent="0.25"/>
    <row r="777" x14ac:dyDescent="0.25"/>
    <row r="778" x14ac:dyDescent="0.25"/>
    <row r="779" x14ac:dyDescent="0.25"/>
    <row r="780" x14ac:dyDescent="0.25"/>
    <row r="781" x14ac:dyDescent="0.25"/>
    <row r="782" x14ac:dyDescent="0.25"/>
    <row r="783" x14ac:dyDescent="0.25"/>
    <row r="784" x14ac:dyDescent="0.25"/>
    <row r="785" x14ac:dyDescent="0.25"/>
    <row r="786" x14ac:dyDescent="0.25"/>
    <row r="787" x14ac:dyDescent="0.25"/>
    <row r="788" x14ac:dyDescent="0.25"/>
    <row r="789" x14ac:dyDescent="0.25"/>
    <row r="790" x14ac:dyDescent="0.25"/>
    <row r="791" x14ac:dyDescent="0.25"/>
    <row r="792" x14ac:dyDescent="0.25"/>
    <row r="793" x14ac:dyDescent="0.25"/>
    <row r="794" x14ac:dyDescent="0.25"/>
    <row r="795" x14ac:dyDescent="0.25"/>
    <row r="796" x14ac:dyDescent="0.25"/>
    <row r="797" x14ac:dyDescent="0.25"/>
    <row r="798" x14ac:dyDescent="0.25"/>
    <row r="799" x14ac:dyDescent="0.25"/>
    <row r="800" x14ac:dyDescent="0.25"/>
    <row r="801" x14ac:dyDescent="0.25"/>
    <row r="802" x14ac:dyDescent="0.25"/>
    <row r="803" x14ac:dyDescent="0.25"/>
    <row r="804" x14ac:dyDescent="0.25"/>
    <row r="805" x14ac:dyDescent="0.25"/>
    <row r="806" x14ac:dyDescent="0.25"/>
    <row r="807" x14ac:dyDescent="0.25"/>
    <row r="808" x14ac:dyDescent="0.25"/>
    <row r="809" x14ac:dyDescent="0.25"/>
    <row r="810" x14ac:dyDescent="0.25"/>
    <row r="811" x14ac:dyDescent="0.25"/>
    <row r="812" x14ac:dyDescent="0.25"/>
    <row r="813" x14ac:dyDescent="0.25"/>
    <row r="814" x14ac:dyDescent="0.25"/>
    <row r="815" x14ac:dyDescent="0.25"/>
    <row r="816" x14ac:dyDescent="0.25"/>
    <row r="817" x14ac:dyDescent="0.25"/>
    <row r="818" x14ac:dyDescent="0.25"/>
    <row r="819" x14ac:dyDescent="0.25"/>
    <row r="820" x14ac:dyDescent="0.25"/>
    <row r="821" x14ac:dyDescent="0.25"/>
    <row r="822" x14ac:dyDescent="0.25"/>
    <row r="823" x14ac:dyDescent="0.25"/>
    <row r="824" x14ac:dyDescent="0.25"/>
    <row r="825" x14ac:dyDescent="0.25"/>
    <row r="826" x14ac:dyDescent="0.25"/>
    <row r="827" x14ac:dyDescent="0.25"/>
    <row r="828" x14ac:dyDescent="0.25"/>
    <row r="829" x14ac:dyDescent="0.25"/>
    <row r="830" x14ac:dyDescent="0.25"/>
    <row r="831" x14ac:dyDescent="0.25"/>
    <row r="832" x14ac:dyDescent="0.25"/>
    <row r="833" x14ac:dyDescent="0.25"/>
    <row r="834" x14ac:dyDescent="0.25"/>
    <row r="835" x14ac:dyDescent="0.25"/>
    <row r="836" x14ac:dyDescent="0.25"/>
    <row r="837" x14ac:dyDescent="0.25"/>
    <row r="838" x14ac:dyDescent="0.25"/>
    <row r="839" x14ac:dyDescent="0.25"/>
    <row r="840" x14ac:dyDescent="0.25"/>
    <row r="841" x14ac:dyDescent="0.25"/>
    <row r="842" x14ac:dyDescent="0.25"/>
    <row r="843" x14ac:dyDescent="0.25"/>
    <row r="844" x14ac:dyDescent="0.25"/>
    <row r="845" x14ac:dyDescent="0.25"/>
    <row r="846" x14ac:dyDescent="0.25"/>
    <row r="847" x14ac:dyDescent="0.25"/>
    <row r="848" x14ac:dyDescent="0.25"/>
    <row r="849" x14ac:dyDescent="0.25"/>
    <row r="850" x14ac:dyDescent="0.25"/>
    <row r="851" x14ac:dyDescent="0.25"/>
    <row r="852" x14ac:dyDescent="0.25"/>
    <row r="853" x14ac:dyDescent="0.25"/>
    <row r="854" x14ac:dyDescent="0.25"/>
    <row r="855" x14ac:dyDescent="0.25"/>
    <row r="856" x14ac:dyDescent="0.25"/>
    <row r="857" x14ac:dyDescent="0.25"/>
    <row r="858" x14ac:dyDescent="0.25"/>
    <row r="859" x14ac:dyDescent="0.25"/>
    <row r="860" x14ac:dyDescent="0.25"/>
    <row r="861" x14ac:dyDescent="0.25"/>
    <row r="862" x14ac:dyDescent="0.25"/>
    <row r="863" x14ac:dyDescent="0.25"/>
    <row r="864" x14ac:dyDescent="0.25"/>
    <row r="865" x14ac:dyDescent="0.25"/>
    <row r="866" x14ac:dyDescent="0.25"/>
    <row r="867" x14ac:dyDescent="0.25"/>
    <row r="868" x14ac:dyDescent="0.25"/>
    <row r="869" x14ac:dyDescent="0.25"/>
    <row r="870" x14ac:dyDescent="0.25"/>
    <row r="871" x14ac:dyDescent="0.25"/>
    <row r="872" x14ac:dyDescent="0.25"/>
    <row r="873" x14ac:dyDescent="0.25"/>
    <row r="874" x14ac:dyDescent="0.25"/>
    <row r="875" x14ac:dyDescent="0.25"/>
    <row r="876" x14ac:dyDescent="0.25"/>
    <row r="877" x14ac:dyDescent="0.25"/>
    <row r="878" x14ac:dyDescent="0.25"/>
    <row r="879" x14ac:dyDescent="0.25"/>
    <row r="880" x14ac:dyDescent="0.25"/>
    <row r="881" x14ac:dyDescent="0.25"/>
    <row r="882" x14ac:dyDescent="0.25"/>
    <row r="883" x14ac:dyDescent="0.25"/>
    <row r="884" x14ac:dyDescent="0.25"/>
    <row r="885" x14ac:dyDescent="0.25"/>
    <row r="886" x14ac:dyDescent="0.25"/>
    <row r="887" x14ac:dyDescent="0.25"/>
    <row r="888" x14ac:dyDescent="0.25"/>
    <row r="889" x14ac:dyDescent="0.25"/>
    <row r="890" x14ac:dyDescent="0.25"/>
    <row r="891" x14ac:dyDescent="0.25"/>
    <row r="892" x14ac:dyDescent="0.25"/>
    <row r="893" x14ac:dyDescent="0.25"/>
    <row r="894" x14ac:dyDescent="0.25"/>
    <row r="895" x14ac:dyDescent="0.25"/>
    <row r="896" x14ac:dyDescent="0.25"/>
    <row r="897" x14ac:dyDescent="0.25"/>
    <row r="898" x14ac:dyDescent="0.25"/>
    <row r="899" x14ac:dyDescent="0.25"/>
    <row r="900" x14ac:dyDescent="0.25"/>
    <row r="901" x14ac:dyDescent="0.25"/>
    <row r="902" x14ac:dyDescent="0.25"/>
    <row r="903" x14ac:dyDescent="0.25"/>
    <row r="904" x14ac:dyDescent="0.25"/>
    <row r="905" x14ac:dyDescent="0.25"/>
    <row r="906" x14ac:dyDescent="0.25"/>
    <row r="907" x14ac:dyDescent="0.25"/>
    <row r="908" x14ac:dyDescent="0.25"/>
    <row r="909" x14ac:dyDescent="0.25"/>
    <row r="910" x14ac:dyDescent="0.25"/>
    <row r="911" x14ac:dyDescent="0.25"/>
    <row r="912" x14ac:dyDescent="0.25"/>
    <row r="913" x14ac:dyDescent="0.25"/>
    <row r="914" x14ac:dyDescent="0.25"/>
    <row r="915" x14ac:dyDescent="0.25"/>
    <row r="916" x14ac:dyDescent="0.25"/>
    <row r="917" x14ac:dyDescent="0.25"/>
    <row r="918" x14ac:dyDescent="0.25"/>
    <row r="919" x14ac:dyDescent="0.25"/>
    <row r="920" x14ac:dyDescent="0.25"/>
    <row r="921" x14ac:dyDescent="0.25"/>
    <row r="922" x14ac:dyDescent="0.25"/>
    <row r="923" x14ac:dyDescent="0.25"/>
    <row r="924" x14ac:dyDescent="0.25"/>
    <row r="925" x14ac:dyDescent="0.25"/>
    <row r="926" x14ac:dyDescent="0.25"/>
    <row r="927" x14ac:dyDescent="0.25"/>
    <row r="928" x14ac:dyDescent="0.25"/>
    <row r="929" x14ac:dyDescent="0.25"/>
    <row r="930" x14ac:dyDescent="0.25"/>
    <row r="931" x14ac:dyDescent="0.25"/>
    <row r="932" x14ac:dyDescent="0.25"/>
    <row r="933" x14ac:dyDescent="0.25"/>
    <row r="934" x14ac:dyDescent="0.25"/>
    <row r="935" x14ac:dyDescent="0.25"/>
    <row r="936" x14ac:dyDescent="0.25"/>
    <row r="937" x14ac:dyDescent="0.25"/>
    <row r="938" x14ac:dyDescent="0.25"/>
    <row r="939" x14ac:dyDescent="0.25"/>
    <row r="940" x14ac:dyDescent="0.25"/>
    <row r="941" x14ac:dyDescent="0.25"/>
    <row r="942" x14ac:dyDescent="0.25"/>
    <row r="943" x14ac:dyDescent="0.25"/>
    <row r="944" x14ac:dyDescent="0.25"/>
    <row r="945" x14ac:dyDescent="0.25"/>
    <row r="946" x14ac:dyDescent="0.25"/>
    <row r="947" x14ac:dyDescent="0.25"/>
    <row r="948" x14ac:dyDescent="0.25"/>
    <row r="949" x14ac:dyDescent="0.25"/>
    <row r="950" x14ac:dyDescent="0.25"/>
    <row r="951" x14ac:dyDescent="0.25"/>
    <row r="952" x14ac:dyDescent="0.25"/>
    <row r="953" x14ac:dyDescent="0.25"/>
    <row r="954" x14ac:dyDescent="0.25"/>
    <row r="955" x14ac:dyDescent="0.25"/>
    <row r="956" x14ac:dyDescent="0.25"/>
    <row r="957" x14ac:dyDescent="0.25"/>
    <row r="958" x14ac:dyDescent="0.25"/>
    <row r="959" x14ac:dyDescent="0.25"/>
    <row r="960" x14ac:dyDescent="0.25"/>
    <row r="961" x14ac:dyDescent="0.25"/>
    <row r="962" x14ac:dyDescent="0.25"/>
    <row r="963" x14ac:dyDescent="0.25"/>
    <row r="964" x14ac:dyDescent="0.25"/>
    <row r="965" x14ac:dyDescent="0.25"/>
    <row r="966" x14ac:dyDescent="0.25"/>
    <row r="967" x14ac:dyDescent="0.25"/>
    <row r="968" x14ac:dyDescent="0.25"/>
    <row r="969" x14ac:dyDescent="0.25"/>
    <row r="970" x14ac:dyDescent="0.25"/>
    <row r="971" x14ac:dyDescent="0.25"/>
    <row r="972" x14ac:dyDescent="0.25"/>
    <row r="973" x14ac:dyDescent="0.25"/>
    <row r="974" x14ac:dyDescent="0.25"/>
    <row r="975" x14ac:dyDescent="0.25"/>
    <row r="976" x14ac:dyDescent="0.25"/>
    <row r="977" x14ac:dyDescent="0.25"/>
    <row r="978" x14ac:dyDescent="0.25"/>
    <row r="979" x14ac:dyDescent="0.25"/>
    <row r="980" x14ac:dyDescent="0.25"/>
    <row r="981" x14ac:dyDescent="0.25"/>
    <row r="982" x14ac:dyDescent="0.25"/>
    <row r="983" x14ac:dyDescent="0.25"/>
    <row r="984" x14ac:dyDescent="0.25"/>
    <row r="985" x14ac:dyDescent="0.25"/>
    <row r="986" x14ac:dyDescent="0.25"/>
    <row r="987" x14ac:dyDescent="0.25"/>
    <row r="988" x14ac:dyDescent="0.25"/>
    <row r="989" x14ac:dyDescent="0.25"/>
    <row r="990" x14ac:dyDescent="0.25"/>
    <row r="991" x14ac:dyDescent="0.25"/>
    <row r="992" x14ac:dyDescent="0.25"/>
    <row r="993" x14ac:dyDescent="0.25"/>
    <row r="994" x14ac:dyDescent="0.25"/>
    <row r="995" x14ac:dyDescent="0.25"/>
    <row r="996" x14ac:dyDescent="0.25"/>
    <row r="997" x14ac:dyDescent="0.25"/>
    <row r="998" x14ac:dyDescent="0.25"/>
    <row r="999" x14ac:dyDescent="0.25"/>
    <row r="1000" x14ac:dyDescent="0.25"/>
    <row r="1001" x14ac:dyDescent="0.25"/>
    <row r="1002" x14ac:dyDescent="0.25"/>
    <row r="1003" x14ac:dyDescent="0.25"/>
    <row r="1004" x14ac:dyDescent="0.25"/>
    <row r="1005" x14ac:dyDescent="0.25"/>
    <row r="1006" x14ac:dyDescent="0.25"/>
    <row r="1007" x14ac:dyDescent="0.25"/>
    <row r="1008" x14ac:dyDescent="0.25"/>
    <row r="1009" x14ac:dyDescent="0.25"/>
    <row r="1010" x14ac:dyDescent="0.25"/>
    <row r="1011" x14ac:dyDescent="0.25"/>
    <row r="1012" x14ac:dyDescent="0.25"/>
    <row r="1013" x14ac:dyDescent="0.25"/>
    <row r="1014" x14ac:dyDescent="0.25"/>
    <row r="1015" x14ac:dyDescent="0.25"/>
    <row r="1016" x14ac:dyDescent="0.25"/>
    <row r="1017" x14ac:dyDescent="0.25"/>
    <row r="1018" x14ac:dyDescent="0.25"/>
    <row r="1019" x14ac:dyDescent="0.25"/>
    <row r="1020" x14ac:dyDescent="0.25"/>
    <row r="1021" x14ac:dyDescent="0.25"/>
    <row r="1022" x14ac:dyDescent="0.25"/>
    <row r="1023" x14ac:dyDescent="0.25"/>
    <row r="1024" x14ac:dyDescent="0.25"/>
    <row r="1025" x14ac:dyDescent="0.25"/>
    <row r="1026" x14ac:dyDescent="0.25"/>
    <row r="1027" x14ac:dyDescent="0.25"/>
    <row r="1028" x14ac:dyDescent="0.25"/>
    <row r="1029" x14ac:dyDescent="0.25"/>
    <row r="1030" x14ac:dyDescent="0.25"/>
    <row r="1031" x14ac:dyDescent="0.25"/>
    <row r="1032" x14ac:dyDescent="0.25"/>
    <row r="1033" x14ac:dyDescent="0.25"/>
    <row r="1034" x14ac:dyDescent="0.25"/>
    <row r="1035" x14ac:dyDescent="0.25"/>
    <row r="1036" x14ac:dyDescent="0.25"/>
    <row r="1037" x14ac:dyDescent="0.25"/>
    <row r="1038" x14ac:dyDescent="0.25"/>
    <row r="1039" x14ac:dyDescent="0.25"/>
    <row r="1040" x14ac:dyDescent="0.25"/>
    <row r="1041" x14ac:dyDescent="0.25"/>
    <row r="1042" x14ac:dyDescent="0.25"/>
    <row r="1043" x14ac:dyDescent="0.25"/>
    <row r="1044" x14ac:dyDescent="0.25"/>
    <row r="1045" x14ac:dyDescent="0.25"/>
    <row r="1046" x14ac:dyDescent="0.25"/>
    <row r="1047" x14ac:dyDescent="0.25"/>
    <row r="1048" x14ac:dyDescent="0.25"/>
    <row r="1049" x14ac:dyDescent="0.25"/>
    <row r="1050" x14ac:dyDescent="0.25"/>
    <row r="1051" x14ac:dyDescent="0.25"/>
    <row r="1052" x14ac:dyDescent="0.25"/>
    <row r="1053" x14ac:dyDescent="0.25"/>
    <row r="1054" x14ac:dyDescent="0.25"/>
    <row r="1055" x14ac:dyDescent="0.25"/>
    <row r="1056" x14ac:dyDescent="0.25"/>
    <row r="1057" x14ac:dyDescent="0.25"/>
    <row r="1058" x14ac:dyDescent="0.25"/>
    <row r="1059" x14ac:dyDescent="0.25"/>
    <row r="1060" x14ac:dyDescent="0.25"/>
    <row r="1061" x14ac:dyDescent="0.25"/>
    <row r="1062" x14ac:dyDescent="0.25"/>
    <row r="1063" x14ac:dyDescent="0.25"/>
    <row r="1064" x14ac:dyDescent="0.25"/>
    <row r="1065" x14ac:dyDescent="0.25"/>
    <row r="1066" x14ac:dyDescent="0.25"/>
    <row r="1067" x14ac:dyDescent="0.25"/>
    <row r="1068" x14ac:dyDescent="0.25"/>
    <row r="1069" x14ac:dyDescent="0.25"/>
    <row r="1070" x14ac:dyDescent="0.25"/>
    <row r="1071" x14ac:dyDescent="0.25"/>
    <row r="1072" x14ac:dyDescent="0.25"/>
    <row r="1073" x14ac:dyDescent="0.25"/>
    <row r="1074" x14ac:dyDescent="0.25"/>
    <row r="1075" x14ac:dyDescent="0.25"/>
    <row r="1076" x14ac:dyDescent="0.25"/>
    <row r="1077" x14ac:dyDescent="0.25"/>
    <row r="1078" x14ac:dyDescent="0.25"/>
    <row r="1079" x14ac:dyDescent="0.25"/>
    <row r="1080" x14ac:dyDescent="0.25"/>
    <row r="1081" x14ac:dyDescent="0.25"/>
    <row r="1082" x14ac:dyDescent="0.25"/>
    <row r="1083" x14ac:dyDescent="0.25"/>
    <row r="1084" x14ac:dyDescent="0.25"/>
    <row r="1085" x14ac:dyDescent="0.25"/>
    <row r="1086" x14ac:dyDescent="0.25"/>
    <row r="1087" x14ac:dyDescent="0.25"/>
    <row r="1088" x14ac:dyDescent="0.25"/>
    <row r="1089" x14ac:dyDescent="0.25"/>
    <row r="1090" x14ac:dyDescent="0.25"/>
    <row r="1091" x14ac:dyDescent="0.25"/>
    <row r="1092" x14ac:dyDescent="0.25"/>
    <row r="1093" x14ac:dyDescent="0.25"/>
    <row r="1094" x14ac:dyDescent="0.25"/>
    <row r="1095" x14ac:dyDescent="0.25"/>
    <row r="1096" x14ac:dyDescent="0.25"/>
    <row r="1097" x14ac:dyDescent="0.25"/>
    <row r="1098" x14ac:dyDescent="0.25"/>
    <row r="1099" x14ac:dyDescent="0.25"/>
    <row r="1100" x14ac:dyDescent="0.25"/>
    <row r="1101" x14ac:dyDescent="0.25"/>
    <row r="1102" x14ac:dyDescent="0.25"/>
    <row r="1103" x14ac:dyDescent="0.25"/>
    <row r="1104" x14ac:dyDescent="0.25"/>
    <row r="1105" x14ac:dyDescent="0.25"/>
    <row r="1106" x14ac:dyDescent="0.25"/>
    <row r="1107" x14ac:dyDescent="0.25"/>
    <row r="1108" x14ac:dyDescent="0.25"/>
    <row r="1109" x14ac:dyDescent="0.25"/>
    <row r="1110" x14ac:dyDescent="0.25"/>
    <row r="1111" x14ac:dyDescent="0.25"/>
    <row r="1112" x14ac:dyDescent="0.25"/>
    <row r="1113" x14ac:dyDescent="0.25"/>
    <row r="1114" x14ac:dyDescent="0.25"/>
    <row r="1115" x14ac:dyDescent="0.25"/>
    <row r="1116" x14ac:dyDescent="0.25"/>
    <row r="1117" x14ac:dyDescent="0.25"/>
    <row r="1118" x14ac:dyDescent="0.25"/>
    <row r="1119" x14ac:dyDescent="0.25"/>
    <row r="1120" x14ac:dyDescent="0.25"/>
    <row r="1121" x14ac:dyDescent="0.25"/>
    <row r="1122" x14ac:dyDescent="0.25"/>
    <row r="1123" x14ac:dyDescent="0.25"/>
    <row r="1124" x14ac:dyDescent="0.25"/>
    <row r="1125" x14ac:dyDescent="0.25"/>
    <row r="1126" x14ac:dyDescent="0.25"/>
    <row r="1127" x14ac:dyDescent="0.25"/>
    <row r="1128" x14ac:dyDescent="0.25"/>
    <row r="1129" x14ac:dyDescent="0.25"/>
    <row r="1130" x14ac:dyDescent="0.25"/>
    <row r="1131" x14ac:dyDescent="0.25"/>
    <row r="1132" x14ac:dyDescent="0.25"/>
    <row r="1133" x14ac:dyDescent="0.25"/>
    <row r="1134" x14ac:dyDescent="0.25"/>
    <row r="1135" x14ac:dyDescent="0.25"/>
    <row r="1136" x14ac:dyDescent="0.25"/>
    <row r="1137" x14ac:dyDescent="0.25"/>
    <row r="1138" x14ac:dyDescent="0.25"/>
    <row r="1139" x14ac:dyDescent="0.25"/>
    <row r="1140" x14ac:dyDescent="0.25"/>
    <row r="1141" x14ac:dyDescent="0.25"/>
    <row r="1142" x14ac:dyDescent="0.25"/>
    <row r="1143" x14ac:dyDescent="0.25"/>
    <row r="1144" x14ac:dyDescent="0.25"/>
    <row r="1145" x14ac:dyDescent="0.25"/>
    <row r="1146" x14ac:dyDescent="0.25"/>
    <row r="1147" x14ac:dyDescent="0.25"/>
    <row r="1148" x14ac:dyDescent="0.25"/>
    <row r="1149" x14ac:dyDescent="0.25"/>
    <row r="1150" x14ac:dyDescent="0.25"/>
    <row r="1151" x14ac:dyDescent="0.25"/>
    <row r="1152" x14ac:dyDescent="0.25"/>
    <row r="1153" x14ac:dyDescent="0.25"/>
    <row r="1154" x14ac:dyDescent="0.25"/>
    <row r="1155" x14ac:dyDescent="0.25"/>
    <row r="1156" x14ac:dyDescent="0.25"/>
    <row r="1157" x14ac:dyDescent="0.25"/>
    <row r="1158" x14ac:dyDescent="0.25"/>
    <row r="1159" x14ac:dyDescent="0.25"/>
    <row r="1160" x14ac:dyDescent="0.25"/>
    <row r="1161" x14ac:dyDescent="0.25"/>
    <row r="1162" x14ac:dyDescent="0.25"/>
    <row r="1163" x14ac:dyDescent="0.25"/>
    <row r="1164" x14ac:dyDescent="0.25"/>
    <row r="1165" x14ac:dyDescent="0.25"/>
    <row r="1166" x14ac:dyDescent="0.25"/>
    <row r="1167" x14ac:dyDescent="0.25"/>
    <row r="1168" x14ac:dyDescent="0.25"/>
    <row r="1169" x14ac:dyDescent="0.25"/>
    <row r="1170" x14ac:dyDescent="0.25"/>
    <row r="1171" x14ac:dyDescent="0.25"/>
    <row r="1172" x14ac:dyDescent="0.25"/>
    <row r="1173" x14ac:dyDescent="0.25"/>
    <row r="1174" x14ac:dyDescent="0.25"/>
    <row r="1175" x14ac:dyDescent="0.25"/>
    <row r="1176" x14ac:dyDescent="0.25"/>
    <row r="1177" x14ac:dyDescent="0.25"/>
    <row r="1178" x14ac:dyDescent="0.25"/>
    <row r="1179" x14ac:dyDescent="0.25"/>
    <row r="1180" x14ac:dyDescent="0.25"/>
    <row r="1181" x14ac:dyDescent="0.25"/>
    <row r="1182" x14ac:dyDescent="0.25"/>
    <row r="1183" x14ac:dyDescent="0.25"/>
    <row r="1184" x14ac:dyDescent="0.25"/>
    <row r="1185" x14ac:dyDescent="0.25"/>
    <row r="1186" x14ac:dyDescent="0.25"/>
    <row r="1187" x14ac:dyDescent="0.25"/>
    <row r="1188" x14ac:dyDescent="0.25"/>
    <row r="1189" x14ac:dyDescent="0.25"/>
    <row r="1190" x14ac:dyDescent="0.25"/>
    <row r="1191" x14ac:dyDescent="0.25"/>
    <row r="1192" x14ac:dyDescent="0.25"/>
    <row r="1193" x14ac:dyDescent="0.25"/>
    <row r="1194" x14ac:dyDescent="0.25"/>
    <row r="1195" x14ac:dyDescent="0.25"/>
    <row r="1196" x14ac:dyDescent="0.25"/>
    <row r="1197" x14ac:dyDescent="0.25"/>
    <row r="1198" x14ac:dyDescent="0.25"/>
    <row r="1199" x14ac:dyDescent="0.25"/>
    <row r="1200" x14ac:dyDescent="0.25"/>
    <row r="1201" x14ac:dyDescent="0.25"/>
    <row r="1202" x14ac:dyDescent="0.25"/>
    <row r="1203" x14ac:dyDescent="0.25"/>
    <row r="1204" x14ac:dyDescent="0.25"/>
  </sheetData>
  <mergeCells count="100">
    <mergeCell ref="A36:A39"/>
    <mergeCell ref="A6:A9"/>
    <mergeCell ref="A12:A15"/>
    <mergeCell ref="A18:A21"/>
    <mergeCell ref="A24:A27"/>
    <mergeCell ref="A30:A33"/>
    <mergeCell ref="A108:A111"/>
    <mergeCell ref="A42:A45"/>
    <mergeCell ref="A48:A51"/>
    <mergeCell ref="A54:A57"/>
    <mergeCell ref="A60:A63"/>
    <mergeCell ref="A66:A69"/>
    <mergeCell ref="A72:A75"/>
    <mergeCell ref="A78:A81"/>
    <mergeCell ref="A84:A87"/>
    <mergeCell ref="A90:A93"/>
    <mergeCell ref="A96:A99"/>
    <mergeCell ref="A102:A105"/>
    <mergeCell ref="A180:A183"/>
    <mergeCell ref="A114:A117"/>
    <mergeCell ref="A120:A123"/>
    <mergeCell ref="A126:A129"/>
    <mergeCell ref="A132:A135"/>
    <mergeCell ref="A138:A141"/>
    <mergeCell ref="A144:A147"/>
    <mergeCell ref="A150:A153"/>
    <mergeCell ref="A156:A159"/>
    <mergeCell ref="A162:A165"/>
    <mergeCell ref="A168:A171"/>
    <mergeCell ref="A174:A177"/>
    <mergeCell ref="A252:A255"/>
    <mergeCell ref="A186:A189"/>
    <mergeCell ref="A192:A195"/>
    <mergeCell ref="A198:A201"/>
    <mergeCell ref="A204:A207"/>
    <mergeCell ref="A210:A213"/>
    <mergeCell ref="A216:A219"/>
    <mergeCell ref="A222:A225"/>
    <mergeCell ref="A228:A231"/>
    <mergeCell ref="A234:A237"/>
    <mergeCell ref="A240:A243"/>
    <mergeCell ref="A246:A249"/>
    <mergeCell ref="A324:A327"/>
    <mergeCell ref="A258:A261"/>
    <mergeCell ref="A264:A267"/>
    <mergeCell ref="A270:A273"/>
    <mergeCell ref="A276:A279"/>
    <mergeCell ref="A282:A285"/>
    <mergeCell ref="A288:A291"/>
    <mergeCell ref="A294:A297"/>
    <mergeCell ref="A300:A303"/>
    <mergeCell ref="A306:A309"/>
    <mergeCell ref="A312:A315"/>
    <mergeCell ref="A318:A321"/>
    <mergeCell ref="A396:A399"/>
    <mergeCell ref="A330:A333"/>
    <mergeCell ref="A336:A339"/>
    <mergeCell ref="A342:A345"/>
    <mergeCell ref="A348:A351"/>
    <mergeCell ref="A354:A357"/>
    <mergeCell ref="A360:A363"/>
    <mergeCell ref="A366:A369"/>
    <mergeCell ref="A372:A375"/>
    <mergeCell ref="A378:A381"/>
    <mergeCell ref="A384:A387"/>
    <mergeCell ref="A390:A393"/>
    <mergeCell ref="A468:A471"/>
    <mergeCell ref="A402:A405"/>
    <mergeCell ref="A408:A411"/>
    <mergeCell ref="A414:A417"/>
    <mergeCell ref="A420:A423"/>
    <mergeCell ref="A426:A429"/>
    <mergeCell ref="A432:A435"/>
    <mergeCell ref="A438:A441"/>
    <mergeCell ref="A444:A447"/>
    <mergeCell ref="A450:A453"/>
    <mergeCell ref="A456:A459"/>
    <mergeCell ref="A462:A465"/>
    <mergeCell ref="A540:A543"/>
    <mergeCell ref="A474:A477"/>
    <mergeCell ref="A480:A483"/>
    <mergeCell ref="A486:A489"/>
    <mergeCell ref="A492:A495"/>
    <mergeCell ref="A498:A501"/>
    <mergeCell ref="A504:A507"/>
    <mergeCell ref="A510:A513"/>
    <mergeCell ref="A516:A519"/>
    <mergeCell ref="A522:A525"/>
    <mergeCell ref="A528:A531"/>
    <mergeCell ref="A534:A537"/>
    <mergeCell ref="A582:A585"/>
    <mergeCell ref="A588:A591"/>
    <mergeCell ref="A594:A597"/>
    <mergeCell ref="A600:A603"/>
    <mergeCell ref="A546:A549"/>
    <mergeCell ref="A552:A555"/>
    <mergeCell ref="A558:A561"/>
    <mergeCell ref="A564:A567"/>
    <mergeCell ref="A570:A573"/>
    <mergeCell ref="A576:A579"/>
  </mergeCells>
  <conditionalFormatting sqref="A6:A9 A12:A15 A18:A21 A24:A27 A30:A33 A36:A39 A42:A45 A48:A51 A54:A57 A60:A63 A66:A69 A72:A75 A78:A81 A84:A87 A90:A93 A96:A99 A102:A105 A108:A111 A114:A117 A120:A123 A126:A129 A132:A135 A138:A141 A144:A147 A150:A153 A156:A159 A162:A165 A168:A171 A174:A177 A180:A183 A186:A189 A192:A195 A198:A201 A204:A207 A210:A213 A216:A219 A222:A225 A228:A231 A234:A237 A240:A243 A246:A249 A252:A255 A258:A261 A264:A267 A270:A273 A276:A279 A282:A285 A288:A291 A294:A297 A300:A303 A306:A309 A312:A315 A318:A321 A324:A327 A330:A333 A336:A339 A342:A345 A348:A351 A354:A357 A360:A363 A366:A369 A372:A375 A378:A381 A384:A387 A390:A393 A396:A399 A402:A405 A408:A411 A414:A417 A420:A423 A426:A429 A432:A435 A438:A441 A444:A447 A450:A453 A456:A459 A462:A465 A468:A471 A474:A477 A480:A483 A486:A489 A492:A495 A498:A501 A504:A507 A510:A513 A516:A519 A522:A525 A528:A531 A534:A537 A540:A543 A546:A549 A552:A555 A558:A561 A564:A567 A570:A573 A576:A579 A582:A585 A588:A591 A594:A597 A600:A603">
    <cfRule type="cellIs" dxfId="8" priority="1" stopIfTrue="1" operator="lessThan">
      <formula>2</formula>
    </cfRule>
    <cfRule type="cellIs" dxfId="7" priority="2" stopIfTrue="1" operator="equal">
      <formula>2</formula>
    </cfRule>
    <cfRule type="cellIs" dxfId="6" priority="3" stopIfTrue="1" operator="greaterThan">
      <formula>2</formula>
    </cfRule>
  </conditionalFormatting>
  <dataValidations count="2">
    <dataValidation allowBlank="1" showDropDown="1" showInputMessage="1" showErrorMessage="1" sqref="E2"/>
    <dataValidation type="list" allowBlank="1" showDropDown="1" showInputMessage="1" showErrorMessage="1" errorTitle="¡¡¡¡ATENCIÓN !!!!!" error="Para el correcto funcionamiento, debes poner una &quot;X&quot; en la opción que consideres correcta._x000a_" sqref="B1:B1048576">
      <formula1>"X,x"</formula1>
    </dataValidation>
  </dataValidations>
  <hyperlinks>
    <hyperlink ref="A1" location="PORTADA!A1" display="◄"/>
  </hyperlink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1:AK1204"/>
  <sheetViews>
    <sheetView zoomScaleNormal="100" workbookViewId="0">
      <pane ySplit="2" topLeftCell="A3" activePane="bottomLeft" state="frozen"/>
      <selection activeCell="C1" sqref="C1:C1048576"/>
      <selection pane="bottomLeft" activeCell="C1" sqref="C1:C1048576"/>
    </sheetView>
  </sheetViews>
  <sheetFormatPr baseColWidth="10" defaultColWidth="0" defaultRowHeight="0" customHeight="1" zeroHeight="1" x14ac:dyDescent="0.25"/>
  <cols>
    <col min="1" max="1" width="3.6640625" style="4" customWidth="1"/>
    <col min="2" max="2" width="3.6640625" style="52" customWidth="1"/>
    <col min="3" max="3" width="121" style="13" customWidth="1"/>
    <col min="4" max="4" width="1.88671875" style="11" customWidth="1"/>
    <col min="5" max="5" width="3.33203125" style="12" customWidth="1"/>
    <col min="6" max="6" width="1.5546875" style="12" customWidth="1"/>
    <col min="7" max="7" width="13.5546875" style="57" hidden="1" customWidth="1"/>
    <col min="8" max="8" width="13.5546875" style="53" hidden="1" customWidth="1"/>
    <col min="9" max="11" width="13.5546875" style="30" hidden="1" customWidth="1"/>
    <col min="12" max="12" width="13.5546875" style="31" hidden="1" customWidth="1"/>
    <col min="13" max="30" width="13.5546875" style="15" hidden="1" customWidth="1"/>
    <col min="31" max="37" width="0" style="4" hidden="1" customWidth="1"/>
    <col min="38" max="16384" width="13.5546875" style="4" hidden="1"/>
  </cols>
  <sheetData>
    <row r="1" spans="1:37" ht="28.8" thickBot="1" x14ac:dyDescent="0.4">
      <c r="A1" s="28" t="s">
        <v>4</v>
      </c>
      <c r="B1" s="46"/>
      <c r="C1" s="1" t="str">
        <f ca="1">IF(CONTROL!I4="A",CONCATENATE(H1,"  -  ",PORTADA!D29),"")</f>
        <v>A U T O T E S T  -  TODAS LAS PREGUNTAS</v>
      </c>
      <c r="D1" s="2"/>
      <c r="E1" s="3">
        <f ca="1">ROUND(S2/M2*10,2)</f>
        <v>0</v>
      </c>
      <c r="F1" s="3"/>
      <c r="G1" s="50" t="s">
        <v>50</v>
      </c>
      <c r="H1" s="53" t="s">
        <v>50</v>
      </c>
      <c r="M1" s="29" t="s">
        <v>6</v>
      </c>
      <c r="N1" s="14" t="s">
        <v>7</v>
      </c>
      <c r="O1" s="14" t="s">
        <v>8</v>
      </c>
      <c r="P1" s="14" t="s">
        <v>38</v>
      </c>
      <c r="Q1" s="14" t="s">
        <v>9</v>
      </c>
      <c r="R1" s="14" t="s">
        <v>16</v>
      </c>
      <c r="S1" s="14" t="s">
        <v>10</v>
      </c>
      <c r="T1" s="14" t="s">
        <v>11</v>
      </c>
      <c r="U1" s="14" t="s">
        <v>24</v>
      </c>
      <c r="V1" s="14" t="s">
        <v>25</v>
      </c>
      <c r="W1" s="14" t="s">
        <v>13</v>
      </c>
      <c r="X1" s="14" t="s">
        <v>12</v>
      </c>
      <c r="Y1" s="14" t="s">
        <v>15</v>
      </c>
      <c r="Z1" s="14" t="s">
        <v>14</v>
      </c>
      <c r="AD1" s="62" t="s">
        <v>6</v>
      </c>
      <c r="AE1" s="62" t="s">
        <v>7</v>
      </c>
      <c r="AF1" s="62" t="s">
        <v>8</v>
      </c>
      <c r="AG1" s="62" t="s">
        <v>38</v>
      </c>
      <c r="AH1" s="62" t="s">
        <v>9</v>
      </c>
      <c r="AI1" s="62" t="s">
        <v>16</v>
      </c>
      <c r="AJ1" s="62" t="s">
        <v>10</v>
      </c>
      <c r="AK1" s="62" t="s">
        <v>11</v>
      </c>
    </row>
    <row r="2" spans="1:37" ht="16.2" thickBot="1" x14ac:dyDescent="0.3">
      <c r="A2" s="5"/>
      <c r="B2" s="47"/>
      <c r="C2" s="6" t="str">
        <f ca="1">IF(CONTROL!I4="A",Z2,"")</f>
        <v>Test, compuesto por 100 preguntas</v>
      </c>
      <c r="D2" s="2"/>
      <c r="E2" s="7"/>
      <c r="F2" s="8"/>
      <c r="G2" s="58"/>
      <c r="M2" s="29">
        <f ca="1">IF(CONTROL!I11&gt;100,100,CONTROL!I11)</f>
        <v>100</v>
      </c>
      <c r="N2" s="14">
        <f ca="1">SUM(N3:N1048576)</f>
        <v>0</v>
      </c>
      <c r="O2" s="14">
        <f ca="1">SUM(O3:O1048576)</f>
        <v>0</v>
      </c>
      <c r="P2" s="14">
        <f ca="1">SUM(P3:P52)</f>
        <v>0</v>
      </c>
      <c r="Q2" s="14">
        <f ca="1">N2+O2</f>
        <v>0</v>
      </c>
      <c r="R2" s="14">
        <f ca="1">+Q2/M2</f>
        <v>0</v>
      </c>
      <c r="S2" s="14">
        <f ca="1">+N2+P2</f>
        <v>0</v>
      </c>
      <c r="T2" s="14" t="e">
        <f ca="1">ROUND(S2/(N2+O2)*10,2)</f>
        <v>#DIV/0!</v>
      </c>
      <c r="U2" s="14">
        <f ca="1">ROUND(S2/M2*10,2)</f>
        <v>0</v>
      </c>
      <c r="V2" s="14" t="e">
        <f ca="1">CONCATENATE("puntual: ", T2,"   Nota final: ", U2)</f>
        <v>#DIV/0!</v>
      </c>
      <c r="W2" s="14" t="e">
        <f ca="1">CONCATENATE("Evolución: ", M2," preguntas, ",N2," aciertos, ",O2," errores, ",S2," puntos.   Nota ",V2)</f>
        <v>#DIV/0!</v>
      </c>
      <c r="X2" s="14" t="str">
        <f ca="1">CONCATENATE("Test, compuesto por ",M2," preguntas")</f>
        <v>Test, compuesto por 100 preguntas</v>
      </c>
      <c r="Y2" s="14" t="str">
        <f ca="1">IF(E2="X",X2,IF(Q2&gt;0,W2,X2))</f>
        <v>Test, compuesto por 100 preguntas</v>
      </c>
      <c r="Z2" s="14" t="str">
        <f ca="1">IF(CONTROL!I4="A",Y2,X2)</f>
        <v>Test, compuesto por 100 preguntas</v>
      </c>
      <c r="AD2" s="15">
        <f ca="1">M2</f>
        <v>100</v>
      </c>
      <c r="AE2" s="15">
        <f ca="1">IF(CONTROL!$I$4="A",N2,0)</f>
        <v>0</v>
      </c>
      <c r="AF2" s="15">
        <f ca="1">IF(CONTROL!$I$4="A",O2,0)</f>
        <v>0</v>
      </c>
      <c r="AG2" s="15">
        <f ca="1">IF(CONTROL!$I$4="A",P2,0)</f>
        <v>0</v>
      </c>
      <c r="AH2" s="15">
        <f ca="1">IF(CONTROL!$I$4="A",Q2,0)</f>
        <v>0</v>
      </c>
      <c r="AI2" s="15">
        <f ca="1">IF(CONTROL!$I$4="A",R2,0)</f>
        <v>0</v>
      </c>
      <c r="AJ2" s="15">
        <f ca="1">IF(CONTROL!$I$4="A",S2,0)</f>
        <v>0</v>
      </c>
      <c r="AK2" s="15" t="e">
        <f ca="1">IF(CONTROL!$I$4="A",T2,0)</f>
        <v>#DIV/0!</v>
      </c>
    </row>
    <row r="3" spans="1:37" ht="15.6" x14ac:dyDescent="0.25">
      <c r="A3" s="9"/>
      <c r="B3" s="48"/>
      <c r="C3" s="10"/>
    </row>
    <row r="4" spans="1:37" s="15" customFormat="1" ht="15.6" x14ac:dyDescent="0.25">
      <c r="A4" s="9"/>
      <c r="B4" s="48"/>
      <c r="C4" s="10"/>
      <c r="D4" s="11"/>
      <c r="E4" s="12"/>
      <c r="F4" s="12"/>
      <c r="G4" s="59">
        <v>445</v>
      </c>
      <c r="H4" s="61">
        <f ca="1">+REPARTO!I1</f>
        <v>81</v>
      </c>
      <c r="I4" s="30">
        <f ca="1">LOOKUP(G4,DATOS!A:A,DATOS!N:N)</f>
        <v>0</v>
      </c>
      <c r="J4" s="30"/>
      <c r="K4" s="30"/>
      <c r="L4" s="31"/>
      <c r="AE4" s="4"/>
      <c r="AF4" s="4"/>
      <c r="AG4" s="4"/>
      <c r="AH4" s="4"/>
      <c r="AI4" s="4"/>
      <c r="AJ4" s="4"/>
    </row>
    <row r="5" spans="1:37" s="15" customFormat="1" ht="15.6" x14ac:dyDescent="0.25">
      <c r="A5" s="9"/>
      <c r="B5" s="27"/>
      <c r="C5" s="19" t="str">
        <f ca="1">IF(CONTROL!$I$4="A",CONCATENATE(M5,".- ",I5),"")</f>
        <v>1.- LEGISLACIÓN  - Tema 7 - DERECHO PENAL . 0 (Ref: 7-445)</v>
      </c>
      <c r="D5" s="20"/>
      <c r="E5" s="9"/>
      <c r="F5" s="9"/>
      <c r="G5" s="60"/>
      <c r="H5" s="57"/>
      <c r="I5" s="30" t="str">
        <f ca="1">LOOKUP(G4,DATOS!A:A,DATOS!H:H)</f>
        <v>LEGISLACIÓN  - Tema 7 - DERECHO PENAL . 0 (Ref: 7-445)</v>
      </c>
      <c r="J5" s="30"/>
      <c r="K5" s="49"/>
      <c r="L5" s="31">
        <f>+M5</f>
        <v>1</v>
      </c>
      <c r="M5" s="18">
        <v>1</v>
      </c>
      <c r="N5" s="16" t="s">
        <v>31</v>
      </c>
      <c r="O5" s="16" t="s">
        <v>32</v>
      </c>
      <c r="P5" s="16" t="s">
        <v>37</v>
      </c>
      <c r="Q5" s="16" t="s">
        <v>33</v>
      </c>
      <c r="R5" s="16" t="s">
        <v>34</v>
      </c>
      <c r="S5" s="16" t="s">
        <v>35</v>
      </c>
      <c r="T5" s="16" t="str">
        <f ca="1">CONCATENATE("X",I4)</f>
        <v>X0</v>
      </c>
      <c r="U5" s="16" t="s">
        <v>36</v>
      </c>
      <c r="AE5" s="4"/>
      <c r="AF5" s="4"/>
      <c r="AG5" s="4"/>
      <c r="AH5" s="4"/>
      <c r="AI5" s="4"/>
      <c r="AJ5" s="4"/>
    </row>
    <row r="6" spans="1:37" s="15" customFormat="1" ht="15.6" x14ac:dyDescent="0.25">
      <c r="A6" s="185">
        <f ca="1">IF($E$2="X",0,IF(M7&gt;2,I4,M7))</f>
        <v>0</v>
      </c>
      <c r="B6" s="25"/>
      <c r="C6" s="21" t="str">
        <f ca="1">IF(CONTROL!$I$4="A",CONCATENATE(L6," ",I6),"")</f>
        <v>a) 0</v>
      </c>
      <c r="D6" s="22"/>
      <c r="E6" s="12"/>
      <c r="F6" s="12"/>
      <c r="G6" s="57"/>
      <c r="H6" s="57"/>
      <c r="I6" s="30">
        <f ca="1">LOOKUP(G4,DATOS!A:A,DATOS!J:J)</f>
        <v>0</v>
      </c>
      <c r="J6" s="31"/>
      <c r="K6" s="30"/>
      <c r="L6" s="31" t="s">
        <v>53</v>
      </c>
      <c r="M6" s="16" t="s">
        <v>5</v>
      </c>
      <c r="N6" s="16">
        <f ca="1">IF(O6&gt;0,0,R6)</f>
        <v>0</v>
      </c>
      <c r="O6" s="16">
        <f ca="1">IF(R7&gt;0,1,0)</f>
        <v>0</v>
      </c>
      <c r="P6" s="16">
        <f ca="1">IF(O6=1,-1/COUNTA(S6:S9),0)</f>
        <v>0</v>
      </c>
      <c r="Q6" s="16">
        <f>COUNTA(B6:B9)</f>
        <v>0</v>
      </c>
      <c r="R6" s="16">
        <f ca="1">COUNTIF(T6:T9,T5)</f>
        <v>0</v>
      </c>
      <c r="S6" s="17" t="s">
        <v>0</v>
      </c>
      <c r="T6" s="16" t="str">
        <f>CONCATENATE(B6,S6)</f>
        <v>A</v>
      </c>
      <c r="U6" s="16">
        <f ca="1">IF(R6&gt;0,R6+Q6,Q6*3)</f>
        <v>0</v>
      </c>
      <c r="AE6" s="4"/>
      <c r="AF6" s="4"/>
      <c r="AG6" s="4"/>
      <c r="AH6" s="4"/>
      <c r="AI6" s="4"/>
      <c r="AJ6" s="4"/>
    </row>
    <row r="7" spans="1:37" s="15" customFormat="1" ht="15.6" x14ac:dyDescent="0.25">
      <c r="A7" s="185"/>
      <c r="B7" s="25"/>
      <c r="C7" s="21" t="str">
        <f ca="1">IF(CONTROL!$I$4="A",CONCATENATE(L7," ",I7),"")</f>
        <v>b) 0</v>
      </c>
      <c r="D7" s="22"/>
      <c r="E7" s="12"/>
      <c r="F7" s="12"/>
      <c r="G7" s="57"/>
      <c r="H7" s="57"/>
      <c r="I7" s="30">
        <f ca="1">LOOKUP(G4,DATOS!A:A,DATOS!K:K)</f>
        <v>0</v>
      </c>
      <c r="J7" s="31"/>
      <c r="K7" s="30"/>
      <c r="L7" s="31" t="s">
        <v>52</v>
      </c>
      <c r="M7" s="16">
        <f ca="1">IF(CONTROL!$I$4="A",U6,0)</f>
        <v>0</v>
      </c>
      <c r="N7" s="16"/>
      <c r="O7" s="16"/>
      <c r="P7" s="16"/>
      <c r="Q7" s="16"/>
      <c r="R7" s="16">
        <f ca="1">Q6-R6</f>
        <v>0</v>
      </c>
      <c r="S7" s="17" t="s">
        <v>1</v>
      </c>
      <c r="T7" s="16" t="str">
        <f>CONCATENATE(B7,S7)</f>
        <v>B</v>
      </c>
      <c r="U7" s="16"/>
      <c r="AE7" s="4"/>
      <c r="AF7" s="4"/>
      <c r="AG7" s="4"/>
      <c r="AH7" s="4"/>
      <c r="AI7" s="4"/>
      <c r="AJ7" s="4"/>
    </row>
    <row r="8" spans="1:37" s="15" customFormat="1" ht="15.6" x14ac:dyDescent="0.25">
      <c r="A8" s="185"/>
      <c r="B8" s="25"/>
      <c r="C8" s="21" t="str">
        <f ca="1">IF(CONTROL!$I$4="A",CONCATENATE(L8," ",I8),"")</f>
        <v>c) 0</v>
      </c>
      <c r="D8" s="22"/>
      <c r="E8" s="12"/>
      <c r="F8" s="12"/>
      <c r="G8" s="57"/>
      <c r="H8" s="57"/>
      <c r="I8" s="30">
        <f ca="1">LOOKUP(G4,DATOS!A:A,DATOS!L:L)</f>
        <v>0</v>
      </c>
      <c r="J8" s="31"/>
      <c r="K8" s="30"/>
      <c r="L8" s="31" t="s">
        <v>51</v>
      </c>
      <c r="M8" s="16"/>
      <c r="N8" s="16"/>
      <c r="O8" s="16"/>
      <c r="P8" s="16"/>
      <c r="Q8" s="16"/>
      <c r="R8" s="16"/>
      <c r="S8" s="17" t="s">
        <v>2</v>
      </c>
      <c r="T8" s="16" t="str">
        <f>CONCATENATE(B8,S8)</f>
        <v>C</v>
      </c>
      <c r="U8" s="16"/>
      <c r="AE8" s="4"/>
      <c r="AF8" s="4"/>
      <c r="AG8" s="4"/>
      <c r="AH8" s="4"/>
      <c r="AI8" s="4"/>
      <c r="AJ8" s="4"/>
    </row>
    <row r="9" spans="1:37" s="15" customFormat="1" ht="15.6" x14ac:dyDescent="0.25">
      <c r="A9" s="185"/>
      <c r="B9" s="25"/>
      <c r="C9" s="21" t="str">
        <f ca="1">IF(CONTROL!$I$4="A",CONCATENATE(L9," ",I9),"")</f>
        <v>d) 0</v>
      </c>
      <c r="D9" s="22"/>
      <c r="E9" s="12"/>
      <c r="F9" s="12"/>
      <c r="G9" s="57"/>
      <c r="H9" s="57"/>
      <c r="I9" s="30">
        <f ca="1">LOOKUP(G4,DATOS!A:A,DATOS!M:M)</f>
        <v>0</v>
      </c>
      <c r="J9" s="31"/>
      <c r="K9" s="30"/>
      <c r="L9" s="31" t="s">
        <v>43</v>
      </c>
      <c r="M9" s="16"/>
      <c r="N9" s="16"/>
      <c r="O9" s="16"/>
      <c r="P9" s="16"/>
      <c r="Q9" s="16"/>
      <c r="R9" s="16"/>
      <c r="S9" s="17" t="s">
        <v>3</v>
      </c>
      <c r="T9" s="16" t="str">
        <f>CONCATENATE(B9,S9)</f>
        <v>D</v>
      </c>
      <c r="U9" s="16"/>
      <c r="AE9" s="4"/>
      <c r="AF9" s="4"/>
      <c r="AG9" s="4"/>
      <c r="AH9" s="4"/>
      <c r="AI9" s="4"/>
      <c r="AJ9" s="4"/>
    </row>
    <row r="10" spans="1:37" s="15" customFormat="1" ht="15.6" x14ac:dyDescent="0.25">
      <c r="A10" s="9"/>
      <c r="B10" s="26"/>
      <c r="C10" s="10"/>
      <c r="D10" s="11"/>
      <c r="E10" s="12"/>
      <c r="F10" s="12"/>
      <c r="G10" s="59">
        <v>448</v>
      </c>
      <c r="H10" s="61">
        <f ca="1">+REPARTO!I2</f>
        <v>506</v>
      </c>
      <c r="I10" s="30">
        <f ca="1">LOOKUP(G10,DATOS!A:A,DATOS!N:N)</f>
        <v>0</v>
      </c>
      <c r="J10" s="30"/>
      <c r="K10" s="30"/>
      <c r="L10" s="31"/>
      <c r="AE10" s="4"/>
      <c r="AF10" s="4"/>
      <c r="AG10" s="4"/>
      <c r="AH10" s="4"/>
      <c r="AI10" s="4"/>
      <c r="AJ10" s="4"/>
    </row>
    <row r="11" spans="1:37" s="15" customFormat="1" ht="15.6" x14ac:dyDescent="0.25">
      <c r="A11" s="9"/>
      <c r="B11" s="27"/>
      <c r="C11" s="19" t="str">
        <f ca="1">IF(CONTROL!$I$4="A",CONCATENATE(M11,".- ",I11),"")</f>
        <v>2.- LEGISLACIÓN  - Tema 7 - DERECHO PENAL . 0 (Ref: 7-448)</v>
      </c>
      <c r="D11" s="20"/>
      <c r="E11" s="9"/>
      <c r="F11" s="9"/>
      <c r="G11" s="60"/>
      <c r="H11" s="57"/>
      <c r="I11" s="30" t="str">
        <f ca="1">LOOKUP(G10,DATOS!A:A,DATOS!H:H)</f>
        <v>LEGISLACIÓN  - Tema 7 - DERECHO PENAL . 0 (Ref: 7-448)</v>
      </c>
      <c r="J11" s="30"/>
      <c r="K11" s="49"/>
      <c r="L11" s="31">
        <f>+M11</f>
        <v>2</v>
      </c>
      <c r="M11" s="18">
        <f>+M5+1</f>
        <v>2</v>
      </c>
      <c r="N11" s="16" t="s">
        <v>31</v>
      </c>
      <c r="O11" s="16" t="s">
        <v>32</v>
      </c>
      <c r="P11" s="16" t="s">
        <v>37</v>
      </c>
      <c r="Q11" s="16" t="s">
        <v>33</v>
      </c>
      <c r="R11" s="16" t="s">
        <v>34</v>
      </c>
      <c r="S11" s="16" t="s">
        <v>35</v>
      </c>
      <c r="T11" s="16" t="str">
        <f ca="1">CONCATENATE("X",I10)</f>
        <v>X0</v>
      </c>
      <c r="U11" s="16" t="s">
        <v>36</v>
      </c>
      <c r="AE11" s="4"/>
      <c r="AF11" s="4"/>
      <c r="AG11" s="4"/>
      <c r="AH11" s="4"/>
      <c r="AI11" s="4"/>
      <c r="AJ11" s="4"/>
    </row>
    <row r="12" spans="1:37" s="15" customFormat="1" ht="15.6" x14ac:dyDescent="0.25">
      <c r="A12" s="185">
        <f ca="1">IF($E$2="X",0,IF(M13&gt;2,I10,M13))</f>
        <v>0</v>
      </c>
      <c r="B12" s="25"/>
      <c r="C12" s="21" t="str">
        <f ca="1">IF(CONTROL!$I$4="A",CONCATENATE(L12," ",I12),"")</f>
        <v>a) 0</v>
      </c>
      <c r="D12" s="22"/>
      <c r="E12" s="12"/>
      <c r="F12" s="12"/>
      <c r="G12" s="57"/>
      <c r="H12" s="57"/>
      <c r="I12" s="30">
        <f ca="1">LOOKUP(G10,DATOS!A:A,DATOS!J:J)</f>
        <v>0</v>
      </c>
      <c r="J12" s="31"/>
      <c r="K12" s="30"/>
      <c r="L12" s="31" t="s">
        <v>53</v>
      </c>
      <c r="M12" s="16" t="s">
        <v>5</v>
      </c>
      <c r="N12" s="16">
        <f ca="1">IF(O12&gt;0,0,R12)</f>
        <v>0</v>
      </c>
      <c r="O12" s="16">
        <f ca="1">IF(R13&gt;0,1,0)</f>
        <v>0</v>
      </c>
      <c r="P12" s="16">
        <f ca="1">IF(O12=1,-1/COUNTA(S12:S15),0)</f>
        <v>0</v>
      </c>
      <c r="Q12" s="16">
        <f>COUNTA(B12:B15)</f>
        <v>0</v>
      </c>
      <c r="R12" s="16">
        <f ca="1">COUNTIF(T12:T15,T11)</f>
        <v>0</v>
      </c>
      <c r="S12" s="17" t="s">
        <v>0</v>
      </c>
      <c r="T12" s="16" t="str">
        <f>CONCATENATE(B12,S12)</f>
        <v>A</v>
      </c>
      <c r="U12" s="16">
        <f ca="1">IF(R12&gt;0,R12+Q12,Q12*3)</f>
        <v>0</v>
      </c>
      <c r="AE12" s="4"/>
      <c r="AF12" s="4"/>
      <c r="AG12" s="4"/>
      <c r="AH12" s="4"/>
      <c r="AI12" s="4"/>
      <c r="AJ12" s="4"/>
    </row>
    <row r="13" spans="1:37" s="15" customFormat="1" ht="15.6" x14ac:dyDescent="0.25">
      <c r="A13" s="185"/>
      <c r="B13" s="25"/>
      <c r="C13" s="21" t="str">
        <f ca="1">IF(CONTROL!$I$4="A",CONCATENATE(L13," ",I13),"")</f>
        <v>b) 0</v>
      </c>
      <c r="D13" s="22"/>
      <c r="E13" s="12"/>
      <c r="F13" s="12"/>
      <c r="G13" s="57"/>
      <c r="H13" s="57"/>
      <c r="I13" s="30">
        <f ca="1">LOOKUP(G10,DATOS!A:A,DATOS!K:K)</f>
        <v>0</v>
      </c>
      <c r="J13" s="31"/>
      <c r="K13" s="30"/>
      <c r="L13" s="31" t="s">
        <v>52</v>
      </c>
      <c r="M13" s="16">
        <f ca="1">IF(CONTROL!$I$4="A",U12,0)</f>
        <v>0</v>
      </c>
      <c r="N13" s="16"/>
      <c r="O13" s="16"/>
      <c r="P13" s="16"/>
      <c r="Q13" s="16"/>
      <c r="R13" s="16">
        <f ca="1">Q12-R12</f>
        <v>0</v>
      </c>
      <c r="S13" s="17" t="s">
        <v>1</v>
      </c>
      <c r="T13" s="16" t="str">
        <f>CONCATENATE(B13,S13)</f>
        <v>B</v>
      </c>
      <c r="U13" s="16"/>
      <c r="AE13" s="4"/>
      <c r="AF13" s="4"/>
      <c r="AG13" s="4"/>
      <c r="AH13" s="4"/>
      <c r="AI13" s="4"/>
      <c r="AJ13" s="4"/>
    </row>
    <row r="14" spans="1:37" s="15" customFormat="1" ht="15.6" x14ac:dyDescent="0.25">
      <c r="A14" s="185"/>
      <c r="B14" s="25"/>
      <c r="C14" s="21" t="str">
        <f ca="1">IF(CONTROL!$I$4="A",CONCATENATE(L14," ",I14),"")</f>
        <v>c) 0</v>
      </c>
      <c r="D14" s="22"/>
      <c r="E14" s="12"/>
      <c r="F14" s="12"/>
      <c r="G14" s="57"/>
      <c r="H14" s="57"/>
      <c r="I14" s="30">
        <f ca="1">LOOKUP(G10,DATOS!A:A,DATOS!L:L)</f>
        <v>0</v>
      </c>
      <c r="J14" s="31"/>
      <c r="K14" s="30"/>
      <c r="L14" s="31" t="s">
        <v>51</v>
      </c>
      <c r="M14" s="16"/>
      <c r="N14" s="16"/>
      <c r="O14" s="16"/>
      <c r="P14" s="16"/>
      <c r="Q14" s="16"/>
      <c r="R14" s="16"/>
      <c r="S14" s="17" t="s">
        <v>2</v>
      </c>
      <c r="T14" s="16" t="str">
        <f>CONCATENATE(B14,S14)</f>
        <v>C</v>
      </c>
      <c r="U14" s="16"/>
      <c r="AE14" s="4"/>
      <c r="AF14" s="4"/>
      <c r="AG14" s="4"/>
      <c r="AH14" s="4"/>
      <c r="AI14" s="4"/>
      <c r="AJ14" s="4"/>
    </row>
    <row r="15" spans="1:37" s="15" customFormat="1" ht="15.6" x14ac:dyDescent="0.25">
      <c r="A15" s="185"/>
      <c r="B15" s="25"/>
      <c r="C15" s="21" t="str">
        <f ca="1">IF(CONTROL!$I$4="A",CONCATENATE(L15," ",I15),"")</f>
        <v>d) 0</v>
      </c>
      <c r="D15" s="22"/>
      <c r="E15" s="12"/>
      <c r="F15" s="12"/>
      <c r="G15" s="57"/>
      <c r="H15" s="57"/>
      <c r="I15" s="30">
        <f ca="1">LOOKUP(G10,DATOS!A:A,DATOS!M:M)</f>
        <v>0</v>
      </c>
      <c r="J15" s="31"/>
      <c r="K15" s="30"/>
      <c r="L15" s="31" t="s">
        <v>43</v>
      </c>
      <c r="M15" s="16"/>
      <c r="N15" s="16"/>
      <c r="O15" s="16"/>
      <c r="P15" s="16"/>
      <c r="Q15" s="16"/>
      <c r="R15" s="16"/>
      <c r="S15" s="17" t="s">
        <v>3</v>
      </c>
      <c r="T15" s="16" t="str">
        <f>CONCATENATE(B15,S15)</f>
        <v>D</v>
      </c>
      <c r="U15" s="16"/>
      <c r="AE15" s="4"/>
      <c r="AF15" s="4"/>
      <c r="AG15" s="4"/>
      <c r="AH15" s="4"/>
      <c r="AI15" s="4"/>
      <c r="AJ15" s="4"/>
    </row>
    <row r="16" spans="1:37" s="15" customFormat="1" ht="15.6" x14ac:dyDescent="0.25">
      <c r="A16" s="9"/>
      <c r="B16" s="26"/>
      <c r="C16" s="10"/>
      <c r="D16" s="11"/>
      <c r="E16" s="12"/>
      <c r="F16" s="12"/>
      <c r="G16" s="59">
        <v>192</v>
      </c>
      <c r="H16" s="61">
        <f ca="1">+REPARTO!I3</f>
        <v>180</v>
      </c>
      <c r="I16" s="30">
        <f ca="1">LOOKUP(G16,DATOS!A:A,DATOS!N:N)</f>
        <v>0</v>
      </c>
      <c r="J16" s="30"/>
      <c r="K16" s="30"/>
      <c r="L16" s="31"/>
      <c r="AE16" s="4"/>
      <c r="AF16" s="4"/>
      <c r="AG16" s="4"/>
      <c r="AH16" s="4"/>
      <c r="AI16" s="4"/>
      <c r="AJ16" s="4"/>
    </row>
    <row r="17" spans="1:36" s="15" customFormat="1" ht="15.6" x14ac:dyDescent="0.25">
      <c r="A17" s="9"/>
      <c r="B17" s="27"/>
      <c r="C17" s="19" t="str">
        <f ca="1">IF(CONTROL!$I$4="A",CONCATENATE(M17,".- ",I17),"")</f>
        <v>3.- ACTIVIDADES POLICIALES - Tema 3 - PROTECCIÓN DE INSTALACIONES . 0 (Ref: 7-192)</v>
      </c>
      <c r="D17" s="20"/>
      <c r="E17" s="9"/>
      <c r="F17" s="9"/>
      <c r="G17" s="60"/>
      <c r="H17" s="57"/>
      <c r="I17" s="30" t="str">
        <f ca="1">LOOKUP(G16,DATOS!A:A,DATOS!H:H)</f>
        <v>ACTIVIDADES POLICIALES - Tema 3 - PROTECCIÓN DE INSTALACIONES . 0 (Ref: 7-192)</v>
      </c>
      <c r="J17" s="30"/>
      <c r="K17" s="49"/>
      <c r="L17" s="31">
        <f>+M17</f>
        <v>3</v>
      </c>
      <c r="M17" s="18">
        <f>+M11+1</f>
        <v>3</v>
      </c>
      <c r="N17" s="16" t="s">
        <v>31</v>
      </c>
      <c r="O17" s="16" t="s">
        <v>32</v>
      </c>
      <c r="P17" s="16" t="s">
        <v>37</v>
      </c>
      <c r="Q17" s="16" t="s">
        <v>33</v>
      </c>
      <c r="R17" s="16" t="s">
        <v>34</v>
      </c>
      <c r="S17" s="16" t="s">
        <v>35</v>
      </c>
      <c r="T17" s="16" t="str">
        <f ca="1">CONCATENATE("X",I16)</f>
        <v>X0</v>
      </c>
      <c r="U17" s="16" t="s">
        <v>36</v>
      </c>
      <c r="AE17" s="4"/>
      <c r="AF17" s="4"/>
      <c r="AG17" s="4"/>
      <c r="AH17" s="4"/>
      <c r="AI17" s="4"/>
      <c r="AJ17" s="4"/>
    </row>
    <row r="18" spans="1:36" s="15" customFormat="1" ht="15.6" x14ac:dyDescent="0.25">
      <c r="A18" s="185">
        <f ca="1">IF($E$2="X",0,IF(M19&gt;2,I16,M19))</f>
        <v>0</v>
      </c>
      <c r="B18" s="25"/>
      <c r="C18" s="21" t="str">
        <f ca="1">IF(CONTROL!$I$4="A",CONCATENATE(L18," ",I18),"")</f>
        <v>a) 0</v>
      </c>
      <c r="D18" s="22"/>
      <c r="E18" s="12"/>
      <c r="F18" s="12"/>
      <c r="G18" s="57"/>
      <c r="H18" s="57"/>
      <c r="I18" s="30">
        <f ca="1">LOOKUP(G16,DATOS!A:A,DATOS!J:J)</f>
        <v>0</v>
      </c>
      <c r="J18" s="31"/>
      <c r="K18" s="30"/>
      <c r="L18" s="31" t="s">
        <v>53</v>
      </c>
      <c r="M18" s="16" t="s">
        <v>5</v>
      </c>
      <c r="N18" s="16">
        <f ca="1">IF(O18&gt;0,0,R18)</f>
        <v>0</v>
      </c>
      <c r="O18" s="16">
        <f ca="1">IF(R19&gt;0,1,0)</f>
        <v>0</v>
      </c>
      <c r="P18" s="16">
        <f ca="1">IF(O18=1,-1/COUNTA(S18:S21),0)</f>
        <v>0</v>
      </c>
      <c r="Q18" s="16">
        <f>COUNTA(B18:B21)</f>
        <v>0</v>
      </c>
      <c r="R18" s="16">
        <f ca="1">COUNTIF(T18:T21,T17)</f>
        <v>0</v>
      </c>
      <c r="S18" s="17" t="s">
        <v>0</v>
      </c>
      <c r="T18" s="16" t="str">
        <f>CONCATENATE(B18,S18)</f>
        <v>A</v>
      </c>
      <c r="U18" s="16">
        <f ca="1">IF(R18&gt;0,R18+Q18,Q18*3)</f>
        <v>0</v>
      </c>
      <c r="AE18" s="4"/>
      <c r="AF18" s="4"/>
      <c r="AG18" s="4"/>
      <c r="AH18" s="4"/>
      <c r="AI18" s="4"/>
      <c r="AJ18" s="4"/>
    </row>
    <row r="19" spans="1:36" s="15" customFormat="1" ht="15.6" x14ac:dyDescent="0.25">
      <c r="A19" s="185"/>
      <c r="B19" s="25"/>
      <c r="C19" s="21" t="str">
        <f ca="1">IF(CONTROL!$I$4="A",CONCATENATE(L19," ",I19),"")</f>
        <v>b) 0</v>
      </c>
      <c r="D19" s="22"/>
      <c r="E19" s="12"/>
      <c r="F19" s="12"/>
      <c r="G19" s="57"/>
      <c r="H19" s="57"/>
      <c r="I19" s="30">
        <f ca="1">LOOKUP(G16,DATOS!A:A,DATOS!K:K)</f>
        <v>0</v>
      </c>
      <c r="J19" s="31"/>
      <c r="K19" s="30"/>
      <c r="L19" s="31" t="s">
        <v>52</v>
      </c>
      <c r="M19" s="16">
        <f ca="1">IF(CONTROL!$I$4="A",U18,0)</f>
        <v>0</v>
      </c>
      <c r="N19" s="16"/>
      <c r="O19" s="16"/>
      <c r="P19" s="16"/>
      <c r="Q19" s="16"/>
      <c r="R19" s="16">
        <f ca="1">Q18-R18</f>
        <v>0</v>
      </c>
      <c r="S19" s="17" t="s">
        <v>1</v>
      </c>
      <c r="T19" s="16" t="str">
        <f>CONCATENATE(B19,S19)</f>
        <v>B</v>
      </c>
      <c r="U19" s="16"/>
      <c r="AE19" s="4"/>
      <c r="AF19" s="4"/>
      <c r="AG19" s="4"/>
      <c r="AH19" s="4"/>
      <c r="AI19" s="4"/>
      <c r="AJ19" s="4"/>
    </row>
    <row r="20" spans="1:36" s="15" customFormat="1" ht="15.6" x14ac:dyDescent="0.25">
      <c r="A20" s="185"/>
      <c r="B20" s="25"/>
      <c r="C20" s="21" t="str">
        <f ca="1">IF(CONTROL!$I$4="A",CONCATENATE(L20," ",I20),"")</f>
        <v>c) 0</v>
      </c>
      <c r="D20" s="22"/>
      <c r="E20" s="12"/>
      <c r="F20" s="12"/>
      <c r="G20" s="57"/>
      <c r="H20" s="57"/>
      <c r="I20" s="30">
        <f ca="1">LOOKUP(G16,DATOS!A:A,DATOS!L:L)</f>
        <v>0</v>
      </c>
      <c r="J20" s="31"/>
      <c r="K20" s="30"/>
      <c r="L20" s="31" t="s">
        <v>51</v>
      </c>
      <c r="M20" s="16"/>
      <c r="N20" s="16"/>
      <c r="O20" s="16"/>
      <c r="P20" s="16"/>
      <c r="Q20" s="16"/>
      <c r="R20" s="16"/>
      <c r="S20" s="17" t="s">
        <v>2</v>
      </c>
      <c r="T20" s="16" t="str">
        <f>CONCATENATE(B20,S20)</f>
        <v>C</v>
      </c>
      <c r="U20" s="16"/>
      <c r="AE20" s="4"/>
      <c r="AF20" s="4"/>
      <c r="AG20" s="4"/>
      <c r="AH20" s="4"/>
      <c r="AI20" s="4"/>
      <c r="AJ20" s="4"/>
    </row>
    <row r="21" spans="1:36" s="15" customFormat="1" ht="15.6" x14ac:dyDescent="0.25">
      <c r="A21" s="185"/>
      <c r="B21" s="25"/>
      <c r="C21" s="21" t="str">
        <f ca="1">IF(CONTROL!$I$4="A",CONCATENATE(L21," ",I21),"")</f>
        <v>d) 0</v>
      </c>
      <c r="D21" s="22"/>
      <c r="E21" s="12"/>
      <c r="F21" s="12"/>
      <c r="G21" s="57"/>
      <c r="H21" s="57"/>
      <c r="I21" s="30">
        <f ca="1">LOOKUP(G16,DATOS!A:A,DATOS!M:M)</f>
        <v>0</v>
      </c>
      <c r="J21" s="31"/>
      <c r="K21" s="30"/>
      <c r="L21" s="31" t="s">
        <v>43</v>
      </c>
      <c r="M21" s="16"/>
      <c r="N21" s="16"/>
      <c r="O21" s="16"/>
      <c r="P21" s="16"/>
      <c r="Q21" s="16"/>
      <c r="R21" s="16"/>
      <c r="S21" s="17" t="s">
        <v>3</v>
      </c>
      <c r="T21" s="16" t="str">
        <f>CONCATENATE(B21,S21)</f>
        <v>D</v>
      </c>
      <c r="U21" s="16"/>
      <c r="AE21" s="4"/>
      <c r="AF21" s="4"/>
      <c r="AG21" s="4"/>
      <c r="AH21" s="4"/>
      <c r="AI21" s="4"/>
      <c r="AJ21" s="4"/>
    </row>
    <row r="22" spans="1:36" s="15" customFormat="1" ht="15.6" x14ac:dyDescent="0.25">
      <c r="A22" s="9"/>
      <c r="B22" s="26"/>
      <c r="C22" s="10"/>
      <c r="D22" s="11"/>
      <c r="E22" s="12"/>
      <c r="F22" s="12"/>
      <c r="G22" s="59">
        <v>534</v>
      </c>
      <c r="H22" s="61">
        <f ca="1">+REPARTO!I4</f>
        <v>345</v>
      </c>
      <c r="I22" s="30">
        <f ca="1">LOOKUP(G22,DATOS!A:A,DATOS!N:N)</f>
        <v>0</v>
      </c>
      <c r="J22" s="30"/>
      <c r="K22" s="30"/>
      <c r="L22" s="31"/>
      <c r="AE22" s="4"/>
      <c r="AF22" s="4"/>
      <c r="AG22" s="4"/>
      <c r="AH22" s="4"/>
      <c r="AI22" s="4"/>
      <c r="AJ22" s="4"/>
    </row>
    <row r="23" spans="1:36" s="15" customFormat="1" ht="15.6" x14ac:dyDescent="0.25">
      <c r="A23" s="9"/>
      <c r="B23" s="27"/>
      <c r="C23" s="19" t="str">
        <f ca="1">IF(CONTROL!$I$4="A",CONCATENATE(M23,".- ",I23),"")</f>
        <v>4.- LEGISLACIÓN - Tema 9 - DETENCIÓN PRISIONEROS DE GUERRA . 0 (Ref: 7-534)</v>
      </c>
      <c r="D23" s="20"/>
      <c r="E23" s="9"/>
      <c r="F23" s="9"/>
      <c r="G23" s="60"/>
      <c r="H23" s="57"/>
      <c r="I23" s="30" t="str">
        <f ca="1">LOOKUP(G22,DATOS!A:A,DATOS!H:H)</f>
        <v>LEGISLACIÓN - Tema 9 - DETENCIÓN PRISIONEROS DE GUERRA . 0 (Ref: 7-534)</v>
      </c>
      <c r="J23" s="30"/>
      <c r="K23" s="49"/>
      <c r="L23" s="31">
        <f>+M23</f>
        <v>4</v>
      </c>
      <c r="M23" s="18">
        <f>+M17+1</f>
        <v>4</v>
      </c>
      <c r="N23" s="16" t="s">
        <v>31</v>
      </c>
      <c r="O23" s="16" t="s">
        <v>32</v>
      </c>
      <c r="P23" s="16" t="s">
        <v>37</v>
      </c>
      <c r="Q23" s="16" t="s">
        <v>33</v>
      </c>
      <c r="R23" s="16" t="s">
        <v>34</v>
      </c>
      <c r="S23" s="16" t="s">
        <v>35</v>
      </c>
      <c r="T23" s="16" t="str">
        <f ca="1">CONCATENATE("X",I22)</f>
        <v>X0</v>
      </c>
      <c r="U23" s="16" t="s">
        <v>36</v>
      </c>
      <c r="AE23" s="4"/>
      <c r="AF23" s="4"/>
      <c r="AG23" s="4"/>
      <c r="AH23" s="4"/>
      <c r="AI23" s="4"/>
      <c r="AJ23" s="4"/>
    </row>
    <row r="24" spans="1:36" s="15" customFormat="1" ht="15.6" x14ac:dyDescent="0.25">
      <c r="A24" s="185">
        <f ca="1">IF($E$2="X",0,IF(M25&gt;2,I22,M25))</f>
        <v>0</v>
      </c>
      <c r="B24" s="25"/>
      <c r="C24" s="21" t="str">
        <f ca="1">IF(CONTROL!$I$4="A",CONCATENATE(L24," ",I24),"")</f>
        <v>a) 0</v>
      </c>
      <c r="D24" s="22"/>
      <c r="E24" s="12"/>
      <c r="F24" s="12"/>
      <c r="G24" s="57"/>
      <c r="H24" s="57"/>
      <c r="I24" s="30">
        <f ca="1">LOOKUP(G22,DATOS!A:A,DATOS!J:J)</f>
        <v>0</v>
      </c>
      <c r="J24" s="31"/>
      <c r="K24" s="30"/>
      <c r="L24" s="31" t="s">
        <v>53</v>
      </c>
      <c r="M24" s="16" t="s">
        <v>5</v>
      </c>
      <c r="N24" s="16">
        <f ca="1">IF(O24&gt;0,0,R24)</f>
        <v>0</v>
      </c>
      <c r="O24" s="16">
        <f ca="1">IF(R25&gt;0,1,0)</f>
        <v>0</v>
      </c>
      <c r="P24" s="16">
        <f ca="1">IF(O24=1,-1/COUNTA(S24:S27),0)</f>
        <v>0</v>
      </c>
      <c r="Q24" s="16">
        <f>COUNTA(B24:B27)</f>
        <v>0</v>
      </c>
      <c r="R24" s="16">
        <f ca="1">COUNTIF(T24:T27,T23)</f>
        <v>0</v>
      </c>
      <c r="S24" s="17" t="s">
        <v>0</v>
      </c>
      <c r="T24" s="16" t="str">
        <f>CONCATENATE(B24,S24)</f>
        <v>A</v>
      </c>
      <c r="U24" s="16">
        <f ca="1">IF(R24&gt;0,R24+Q24,Q24*3)</f>
        <v>0</v>
      </c>
      <c r="AE24" s="4"/>
      <c r="AF24" s="4"/>
      <c r="AG24" s="4"/>
      <c r="AH24" s="4"/>
      <c r="AI24" s="4"/>
      <c r="AJ24" s="4"/>
    </row>
    <row r="25" spans="1:36" s="15" customFormat="1" ht="15.6" x14ac:dyDescent="0.25">
      <c r="A25" s="185"/>
      <c r="B25" s="25"/>
      <c r="C25" s="21" t="str">
        <f ca="1">IF(CONTROL!$I$4="A",CONCATENATE(L25," ",I25),"")</f>
        <v>b) 0</v>
      </c>
      <c r="D25" s="22"/>
      <c r="E25" s="12"/>
      <c r="F25" s="12"/>
      <c r="G25" s="57"/>
      <c r="H25" s="57"/>
      <c r="I25" s="30">
        <f ca="1">LOOKUP(G22,DATOS!A:A,DATOS!K:K)</f>
        <v>0</v>
      </c>
      <c r="J25" s="31"/>
      <c r="K25" s="30"/>
      <c r="L25" s="31" t="s">
        <v>52</v>
      </c>
      <c r="M25" s="16">
        <f ca="1">IF(CONTROL!$I$4="A",U24,0)</f>
        <v>0</v>
      </c>
      <c r="N25" s="16"/>
      <c r="O25" s="16"/>
      <c r="P25" s="16"/>
      <c r="Q25" s="16"/>
      <c r="R25" s="16">
        <f ca="1">Q24-R24</f>
        <v>0</v>
      </c>
      <c r="S25" s="17" t="s">
        <v>1</v>
      </c>
      <c r="T25" s="16" t="str">
        <f>CONCATENATE(B25,S25)</f>
        <v>B</v>
      </c>
      <c r="U25" s="16"/>
      <c r="AE25" s="4"/>
      <c r="AF25" s="4"/>
      <c r="AG25" s="4"/>
      <c r="AH25" s="4"/>
      <c r="AI25" s="4"/>
      <c r="AJ25" s="4"/>
    </row>
    <row r="26" spans="1:36" s="15" customFormat="1" ht="15.6" x14ac:dyDescent="0.25">
      <c r="A26" s="185"/>
      <c r="B26" s="25"/>
      <c r="C26" s="21" t="str">
        <f ca="1">IF(CONTROL!$I$4="A",CONCATENATE(L26," ",I26),"")</f>
        <v>c) 0</v>
      </c>
      <c r="D26" s="22"/>
      <c r="E26" s="12"/>
      <c r="F26" s="12"/>
      <c r="G26" s="57"/>
      <c r="H26" s="57"/>
      <c r="I26" s="30">
        <f ca="1">LOOKUP(G22,DATOS!A:A,DATOS!L:L)</f>
        <v>0</v>
      </c>
      <c r="J26" s="31"/>
      <c r="K26" s="30"/>
      <c r="L26" s="31" t="s">
        <v>51</v>
      </c>
      <c r="M26" s="16"/>
      <c r="N26" s="16"/>
      <c r="O26" s="16"/>
      <c r="P26" s="16"/>
      <c r="Q26" s="16"/>
      <c r="R26" s="16"/>
      <c r="S26" s="17" t="s">
        <v>2</v>
      </c>
      <c r="T26" s="16" t="str">
        <f>CONCATENATE(B26,S26)</f>
        <v>C</v>
      </c>
      <c r="U26" s="16"/>
      <c r="AE26" s="4"/>
      <c r="AF26" s="4"/>
      <c r="AG26" s="4"/>
      <c r="AH26" s="4"/>
      <c r="AI26" s="4"/>
      <c r="AJ26" s="4"/>
    </row>
    <row r="27" spans="1:36" s="15" customFormat="1" ht="15.6" x14ac:dyDescent="0.25">
      <c r="A27" s="185"/>
      <c r="B27" s="25"/>
      <c r="C27" s="21" t="str">
        <f ca="1">IF(CONTROL!$I$4="A",CONCATENATE(L27," ",I27),"")</f>
        <v>d) 0</v>
      </c>
      <c r="D27" s="22"/>
      <c r="E27" s="12"/>
      <c r="F27" s="12"/>
      <c r="G27" s="57"/>
      <c r="H27" s="57"/>
      <c r="I27" s="30">
        <f ca="1">LOOKUP(G22,DATOS!A:A,DATOS!M:M)</f>
        <v>0</v>
      </c>
      <c r="J27" s="31"/>
      <c r="K27" s="30"/>
      <c r="L27" s="31" t="s">
        <v>43</v>
      </c>
      <c r="M27" s="16"/>
      <c r="N27" s="16"/>
      <c r="O27" s="16"/>
      <c r="P27" s="16"/>
      <c r="Q27" s="16"/>
      <c r="R27" s="16"/>
      <c r="S27" s="17" t="s">
        <v>3</v>
      </c>
      <c r="T27" s="16" t="str">
        <f>CONCATENATE(B27,S27)</f>
        <v>D</v>
      </c>
      <c r="U27" s="16"/>
      <c r="AE27" s="4"/>
      <c r="AF27" s="4"/>
      <c r="AG27" s="4"/>
      <c r="AH27" s="4"/>
      <c r="AI27" s="4"/>
      <c r="AJ27" s="4"/>
    </row>
    <row r="28" spans="1:36" s="15" customFormat="1" ht="15.6" x14ac:dyDescent="0.25">
      <c r="A28" s="9"/>
      <c r="B28" s="26"/>
      <c r="C28" s="10"/>
      <c r="D28" s="11"/>
      <c r="E28" s="12"/>
      <c r="F28" s="12"/>
      <c r="G28" s="59">
        <v>285</v>
      </c>
      <c r="H28" s="61">
        <f ca="1">+REPARTO!I5</f>
        <v>505</v>
      </c>
      <c r="I28" s="30">
        <f ca="1">LOOKUP(G28,DATOS!A:A,DATOS!N:N)</f>
        <v>0</v>
      </c>
      <c r="J28" s="30"/>
      <c r="K28" s="30"/>
      <c r="L28" s="31"/>
      <c r="AE28" s="4"/>
      <c r="AF28" s="4"/>
      <c r="AG28" s="4"/>
      <c r="AH28" s="4"/>
      <c r="AI28" s="4"/>
      <c r="AJ28" s="4"/>
    </row>
    <row r="29" spans="1:36" s="15" customFormat="1" ht="15.6" x14ac:dyDescent="0.25">
      <c r="A29" s="9"/>
      <c r="B29" s="27"/>
      <c r="C29" s="19" t="str">
        <f ca="1">IF(CONTROL!$I$4="A",CONCATENATE(M29,".- ",I29),"")</f>
        <v>5.- ACTIVIDADES COMPLEMENTARIAS  - Tema 5 - PROTECCIÓN CONTRAINCENDIOS . 0 (Ref: 7-285)</v>
      </c>
      <c r="D29" s="20"/>
      <c r="E29" s="9"/>
      <c r="F29" s="9"/>
      <c r="G29" s="60"/>
      <c r="H29" s="57"/>
      <c r="I29" s="30" t="str">
        <f ca="1">LOOKUP(G28,DATOS!A:A,DATOS!H:H)</f>
        <v>ACTIVIDADES COMPLEMENTARIAS  - Tema 5 - PROTECCIÓN CONTRAINCENDIOS . 0 (Ref: 7-285)</v>
      </c>
      <c r="J29" s="30"/>
      <c r="K29" s="49"/>
      <c r="L29" s="31">
        <f>+M29</f>
        <v>5</v>
      </c>
      <c r="M29" s="18">
        <f>+M23+1</f>
        <v>5</v>
      </c>
      <c r="N29" s="16" t="s">
        <v>31</v>
      </c>
      <c r="O29" s="16" t="s">
        <v>32</v>
      </c>
      <c r="P29" s="16" t="s">
        <v>37</v>
      </c>
      <c r="Q29" s="16" t="s">
        <v>33</v>
      </c>
      <c r="R29" s="16" t="s">
        <v>34</v>
      </c>
      <c r="S29" s="16" t="s">
        <v>35</v>
      </c>
      <c r="T29" s="16" t="str">
        <f ca="1">CONCATENATE("X",I28)</f>
        <v>X0</v>
      </c>
      <c r="U29" s="16" t="s">
        <v>36</v>
      </c>
      <c r="AE29" s="4"/>
      <c r="AF29" s="4"/>
      <c r="AG29" s="4"/>
      <c r="AH29" s="4"/>
      <c r="AI29" s="4"/>
      <c r="AJ29" s="4"/>
    </row>
    <row r="30" spans="1:36" s="15" customFormat="1" ht="15.6" x14ac:dyDescent="0.25">
      <c r="A30" s="185">
        <f ca="1">IF($E$2="X",0,IF(M31&gt;2,I28,M31))</f>
        <v>0</v>
      </c>
      <c r="B30" s="25"/>
      <c r="C30" s="21" t="str">
        <f ca="1">IF(CONTROL!$I$4="A",CONCATENATE(L30," ",I30),"")</f>
        <v>a) 0</v>
      </c>
      <c r="D30" s="22"/>
      <c r="E30" s="12"/>
      <c r="F30" s="12"/>
      <c r="G30" s="57"/>
      <c r="H30" s="57"/>
      <c r="I30" s="30">
        <f ca="1">LOOKUP(G28,DATOS!A:A,DATOS!J:J)</f>
        <v>0</v>
      </c>
      <c r="J30" s="31"/>
      <c r="K30" s="30"/>
      <c r="L30" s="31" t="s">
        <v>53</v>
      </c>
      <c r="M30" s="16" t="s">
        <v>5</v>
      </c>
      <c r="N30" s="16">
        <f ca="1">IF(O30&gt;0,0,R30)</f>
        <v>0</v>
      </c>
      <c r="O30" s="16">
        <f ca="1">IF(R31&gt;0,1,0)</f>
        <v>0</v>
      </c>
      <c r="P30" s="16">
        <f ca="1">IF(O30=1,-1/COUNTA(S30:S33),0)</f>
        <v>0</v>
      </c>
      <c r="Q30" s="16">
        <f>COUNTA(B30:B33)</f>
        <v>0</v>
      </c>
      <c r="R30" s="16">
        <f ca="1">COUNTIF(T30:T33,T29)</f>
        <v>0</v>
      </c>
      <c r="S30" s="17" t="s">
        <v>0</v>
      </c>
      <c r="T30" s="16" t="str">
        <f>CONCATENATE(B30,S30)</f>
        <v>A</v>
      </c>
      <c r="U30" s="16">
        <f ca="1">IF(R30&gt;0,R30+Q30,Q30*3)</f>
        <v>0</v>
      </c>
      <c r="AE30" s="4"/>
      <c r="AF30" s="4"/>
      <c r="AG30" s="4"/>
      <c r="AH30" s="4"/>
      <c r="AI30" s="4"/>
      <c r="AJ30" s="4"/>
    </row>
    <row r="31" spans="1:36" s="15" customFormat="1" ht="15.6" x14ac:dyDescent="0.25">
      <c r="A31" s="185"/>
      <c r="B31" s="25"/>
      <c r="C31" s="21" t="str">
        <f ca="1">IF(CONTROL!$I$4="A",CONCATENATE(L31," ",I31),"")</f>
        <v>b) 0</v>
      </c>
      <c r="D31" s="22"/>
      <c r="E31" s="12"/>
      <c r="F31" s="12"/>
      <c r="G31" s="57"/>
      <c r="H31" s="57"/>
      <c r="I31" s="30">
        <f ca="1">LOOKUP(G28,DATOS!A:A,DATOS!K:K)</f>
        <v>0</v>
      </c>
      <c r="J31" s="31"/>
      <c r="K31" s="30"/>
      <c r="L31" s="31" t="s">
        <v>52</v>
      </c>
      <c r="M31" s="16">
        <f ca="1">IF(CONTROL!$I$4="A",U30,0)</f>
        <v>0</v>
      </c>
      <c r="N31" s="16"/>
      <c r="O31" s="16"/>
      <c r="P31" s="16"/>
      <c r="Q31" s="16"/>
      <c r="R31" s="16">
        <f ca="1">Q30-R30</f>
        <v>0</v>
      </c>
      <c r="S31" s="17" t="s">
        <v>1</v>
      </c>
      <c r="T31" s="16" t="str">
        <f>CONCATENATE(B31,S31)</f>
        <v>B</v>
      </c>
      <c r="U31" s="16"/>
      <c r="AE31" s="4"/>
      <c r="AF31" s="4"/>
      <c r="AG31" s="4"/>
      <c r="AH31" s="4"/>
      <c r="AI31" s="4"/>
      <c r="AJ31" s="4"/>
    </row>
    <row r="32" spans="1:36" s="15" customFormat="1" ht="15.6" x14ac:dyDescent="0.25">
      <c r="A32" s="185"/>
      <c r="B32" s="25"/>
      <c r="C32" s="21" t="str">
        <f ca="1">IF(CONTROL!$I$4="A",CONCATENATE(L32," ",I32),"")</f>
        <v>c) 0</v>
      </c>
      <c r="D32" s="22"/>
      <c r="E32" s="12"/>
      <c r="F32" s="12"/>
      <c r="G32" s="57"/>
      <c r="H32" s="57"/>
      <c r="I32" s="30">
        <f ca="1">LOOKUP(G28,DATOS!A:A,DATOS!L:L)</f>
        <v>0</v>
      </c>
      <c r="J32" s="31"/>
      <c r="K32" s="30"/>
      <c r="L32" s="31" t="s">
        <v>51</v>
      </c>
      <c r="M32" s="16"/>
      <c r="N32" s="16"/>
      <c r="O32" s="16"/>
      <c r="P32" s="16"/>
      <c r="Q32" s="16"/>
      <c r="R32" s="16"/>
      <c r="S32" s="17" t="s">
        <v>2</v>
      </c>
      <c r="T32" s="16" t="str">
        <f>CONCATENATE(B32,S32)</f>
        <v>C</v>
      </c>
      <c r="U32" s="16"/>
      <c r="AE32" s="4"/>
      <c r="AF32" s="4"/>
      <c r="AG32" s="4"/>
      <c r="AH32" s="4"/>
      <c r="AI32" s="4"/>
      <c r="AJ32" s="4"/>
    </row>
    <row r="33" spans="1:36" s="15" customFormat="1" ht="15.6" x14ac:dyDescent="0.25">
      <c r="A33" s="185"/>
      <c r="B33" s="25"/>
      <c r="C33" s="21" t="str">
        <f ca="1">IF(CONTROL!$I$4="A",CONCATENATE(L33," ",I33),"")</f>
        <v>d) 0</v>
      </c>
      <c r="D33" s="22"/>
      <c r="E33" s="12"/>
      <c r="F33" s="12"/>
      <c r="G33" s="57"/>
      <c r="H33" s="57"/>
      <c r="I33" s="30">
        <f ca="1">LOOKUP(G28,DATOS!A:A,DATOS!M:M)</f>
        <v>0</v>
      </c>
      <c r="J33" s="31"/>
      <c r="K33" s="30"/>
      <c r="L33" s="31" t="s">
        <v>43</v>
      </c>
      <c r="M33" s="16"/>
      <c r="N33" s="16"/>
      <c r="O33" s="16"/>
      <c r="P33" s="16"/>
      <c r="Q33" s="16"/>
      <c r="R33" s="16"/>
      <c r="S33" s="17" t="s">
        <v>3</v>
      </c>
      <c r="T33" s="16" t="str">
        <f>CONCATENATE(B33,S33)</f>
        <v>D</v>
      </c>
      <c r="U33" s="16"/>
      <c r="AE33" s="4"/>
      <c r="AF33" s="4"/>
      <c r="AG33" s="4"/>
      <c r="AH33" s="4"/>
      <c r="AI33" s="4"/>
      <c r="AJ33" s="4"/>
    </row>
    <row r="34" spans="1:36" s="15" customFormat="1" ht="15.6" x14ac:dyDescent="0.25">
      <c r="A34" s="9"/>
      <c r="B34" s="26"/>
      <c r="C34" s="10"/>
      <c r="D34" s="11"/>
      <c r="E34" s="12"/>
      <c r="F34" s="12"/>
      <c r="G34" s="59">
        <v>404</v>
      </c>
      <c r="H34" s="61">
        <f ca="1">+REPARTO!I6</f>
        <v>82</v>
      </c>
      <c r="I34" s="30">
        <f ca="1">LOOKUP(G34,DATOS!A:A,DATOS!N:N)</f>
        <v>0</v>
      </c>
      <c r="J34" s="30"/>
      <c r="K34" s="30"/>
      <c r="L34" s="31"/>
      <c r="AE34" s="4"/>
      <c r="AF34" s="4"/>
      <c r="AG34" s="4"/>
      <c r="AH34" s="4"/>
      <c r="AI34" s="4"/>
      <c r="AJ34" s="4"/>
    </row>
    <row r="35" spans="1:36" s="15" customFormat="1" ht="15.6" x14ac:dyDescent="0.25">
      <c r="A35" s="9"/>
      <c r="B35" s="27"/>
      <c r="C35" s="19" t="str">
        <f ca="1">IF(CONTROL!$I$4="A",CONCATENATE(M35,".- ",I35),"")</f>
        <v>6.- LEGISLACIÓN  - Tema 7 - DERECHO PENAL . 0 (Ref: 7-404)</v>
      </c>
      <c r="D35" s="20"/>
      <c r="E35" s="9"/>
      <c r="F35" s="9"/>
      <c r="G35" s="60"/>
      <c r="H35" s="57"/>
      <c r="I35" s="30" t="str">
        <f ca="1">LOOKUP(G34,DATOS!A:A,DATOS!H:H)</f>
        <v>LEGISLACIÓN  - Tema 7 - DERECHO PENAL . 0 (Ref: 7-404)</v>
      </c>
      <c r="J35" s="30"/>
      <c r="K35" s="49"/>
      <c r="L35" s="31">
        <f>+M35</f>
        <v>6</v>
      </c>
      <c r="M35" s="18">
        <f>+M29+1</f>
        <v>6</v>
      </c>
      <c r="N35" s="16" t="s">
        <v>31</v>
      </c>
      <c r="O35" s="16" t="s">
        <v>32</v>
      </c>
      <c r="P35" s="16" t="s">
        <v>37</v>
      </c>
      <c r="Q35" s="16" t="s">
        <v>33</v>
      </c>
      <c r="R35" s="16" t="s">
        <v>34</v>
      </c>
      <c r="S35" s="16" t="s">
        <v>35</v>
      </c>
      <c r="T35" s="16" t="str">
        <f ca="1">CONCATENATE("X",I34)</f>
        <v>X0</v>
      </c>
      <c r="U35" s="16" t="s">
        <v>36</v>
      </c>
      <c r="AE35" s="4"/>
      <c r="AF35" s="4"/>
      <c r="AG35" s="4"/>
      <c r="AH35" s="4"/>
      <c r="AI35" s="4"/>
      <c r="AJ35" s="4"/>
    </row>
    <row r="36" spans="1:36" s="15" customFormat="1" ht="15.6" x14ac:dyDescent="0.25">
      <c r="A36" s="185">
        <f ca="1">IF($E$2="X",0,IF(M37&gt;2,I34,M37))</f>
        <v>0</v>
      </c>
      <c r="B36" s="25"/>
      <c r="C36" s="21" t="str">
        <f ca="1">IF(CONTROL!$I$4="A",CONCATENATE(L36," ",I36),"")</f>
        <v>a) 0</v>
      </c>
      <c r="D36" s="22"/>
      <c r="E36" s="12"/>
      <c r="F36" s="12"/>
      <c r="G36" s="57"/>
      <c r="H36" s="57"/>
      <c r="I36" s="30">
        <f ca="1">LOOKUP(G34,DATOS!A:A,DATOS!J:J)</f>
        <v>0</v>
      </c>
      <c r="J36" s="31"/>
      <c r="K36" s="30"/>
      <c r="L36" s="31" t="s">
        <v>53</v>
      </c>
      <c r="M36" s="16" t="s">
        <v>5</v>
      </c>
      <c r="N36" s="16">
        <f ca="1">IF(O36&gt;0,0,R36)</f>
        <v>0</v>
      </c>
      <c r="O36" s="16">
        <f ca="1">IF(R37&gt;0,1,0)</f>
        <v>0</v>
      </c>
      <c r="P36" s="16">
        <f ca="1">IF(O36=1,-1/COUNTA(S36:S39),0)</f>
        <v>0</v>
      </c>
      <c r="Q36" s="16">
        <f>COUNTA(B36:B39)</f>
        <v>0</v>
      </c>
      <c r="R36" s="16">
        <f ca="1">COUNTIF(T36:T39,T35)</f>
        <v>0</v>
      </c>
      <c r="S36" s="17" t="s">
        <v>0</v>
      </c>
      <c r="T36" s="16" t="str">
        <f>CONCATENATE(B36,S36)</f>
        <v>A</v>
      </c>
      <c r="U36" s="16">
        <f ca="1">IF(R36&gt;0,R36+Q36,Q36*3)</f>
        <v>0</v>
      </c>
      <c r="AE36" s="4"/>
      <c r="AF36" s="4"/>
      <c r="AG36" s="4"/>
      <c r="AH36" s="4"/>
      <c r="AI36" s="4"/>
      <c r="AJ36" s="4"/>
    </row>
    <row r="37" spans="1:36" s="15" customFormat="1" ht="15.6" x14ac:dyDescent="0.25">
      <c r="A37" s="185"/>
      <c r="B37" s="25"/>
      <c r="C37" s="21" t="str">
        <f ca="1">IF(CONTROL!$I$4="A",CONCATENATE(L37," ",I37),"")</f>
        <v>b) 0</v>
      </c>
      <c r="D37" s="22"/>
      <c r="E37" s="12"/>
      <c r="F37" s="12"/>
      <c r="G37" s="57"/>
      <c r="H37" s="57"/>
      <c r="I37" s="30">
        <f ca="1">LOOKUP(G34,DATOS!A:A,DATOS!K:K)</f>
        <v>0</v>
      </c>
      <c r="J37" s="31"/>
      <c r="K37" s="30"/>
      <c r="L37" s="31" t="s">
        <v>52</v>
      </c>
      <c r="M37" s="16">
        <f ca="1">IF(CONTROL!$I$4="A",U36,0)</f>
        <v>0</v>
      </c>
      <c r="N37" s="16"/>
      <c r="O37" s="16"/>
      <c r="P37" s="16"/>
      <c r="Q37" s="16"/>
      <c r="R37" s="16">
        <f ca="1">Q36-R36</f>
        <v>0</v>
      </c>
      <c r="S37" s="17" t="s">
        <v>1</v>
      </c>
      <c r="T37" s="16" t="str">
        <f>CONCATENATE(B37,S37)</f>
        <v>B</v>
      </c>
      <c r="U37" s="16"/>
      <c r="AE37" s="4"/>
      <c r="AF37" s="4"/>
      <c r="AG37" s="4"/>
      <c r="AH37" s="4"/>
      <c r="AI37" s="4"/>
      <c r="AJ37" s="4"/>
    </row>
    <row r="38" spans="1:36" s="15" customFormat="1" ht="15.6" x14ac:dyDescent="0.25">
      <c r="A38" s="185"/>
      <c r="B38" s="25"/>
      <c r="C38" s="21" t="str">
        <f ca="1">IF(CONTROL!$I$4="A",CONCATENATE(L38," ",I38),"")</f>
        <v>c) 0</v>
      </c>
      <c r="D38" s="22"/>
      <c r="E38" s="12"/>
      <c r="F38" s="12"/>
      <c r="G38" s="57"/>
      <c r="H38" s="57"/>
      <c r="I38" s="30">
        <f ca="1">LOOKUP(G34,DATOS!A:A,DATOS!L:L)</f>
        <v>0</v>
      </c>
      <c r="J38" s="31"/>
      <c r="K38" s="30"/>
      <c r="L38" s="31" t="s">
        <v>51</v>
      </c>
      <c r="M38" s="16"/>
      <c r="N38" s="16"/>
      <c r="O38" s="16"/>
      <c r="P38" s="16"/>
      <c r="Q38" s="16"/>
      <c r="R38" s="16"/>
      <c r="S38" s="17" t="s">
        <v>2</v>
      </c>
      <c r="T38" s="16" t="str">
        <f>CONCATENATE(B38,S38)</f>
        <v>C</v>
      </c>
      <c r="U38" s="16"/>
      <c r="AE38" s="4"/>
      <c r="AF38" s="4"/>
      <c r="AG38" s="4"/>
      <c r="AH38" s="4"/>
      <c r="AI38" s="4"/>
      <c r="AJ38" s="4"/>
    </row>
    <row r="39" spans="1:36" s="15" customFormat="1" ht="15.6" x14ac:dyDescent="0.25">
      <c r="A39" s="185"/>
      <c r="B39" s="25"/>
      <c r="C39" s="21" t="str">
        <f ca="1">IF(CONTROL!$I$4="A",CONCATENATE(L39," ",I39),"")</f>
        <v>d) 0</v>
      </c>
      <c r="D39" s="22"/>
      <c r="E39" s="12"/>
      <c r="F39" s="12"/>
      <c r="G39" s="57"/>
      <c r="H39" s="57"/>
      <c r="I39" s="30">
        <f ca="1">LOOKUP(G34,DATOS!A:A,DATOS!M:M)</f>
        <v>0</v>
      </c>
      <c r="J39" s="31"/>
      <c r="K39" s="30"/>
      <c r="L39" s="31" t="s">
        <v>43</v>
      </c>
      <c r="M39" s="16"/>
      <c r="N39" s="16"/>
      <c r="O39" s="16"/>
      <c r="P39" s="16"/>
      <c r="Q39" s="16"/>
      <c r="R39" s="16"/>
      <c r="S39" s="17" t="s">
        <v>3</v>
      </c>
      <c r="T39" s="16" t="str">
        <f>CONCATENATE(B39,S39)</f>
        <v>D</v>
      </c>
      <c r="U39" s="16"/>
      <c r="AE39" s="4"/>
      <c r="AF39" s="4"/>
      <c r="AG39" s="4"/>
      <c r="AH39" s="4"/>
      <c r="AI39" s="4"/>
      <c r="AJ39" s="4"/>
    </row>
    <row r="40" spans="1:36" s="15" customFormat="1" ht="15.6" x14ac:dyDescent="0.25">
      <c r="A40" s="9"/>
      <c r="B40" s="26"/>
      <c r="C40" s="10"/>
      <c r="D40" s="11"/>
      <c r="E40" s="12"/>
      <c r="F40" s="12"/>
      <c r="G40" s="59">
        <v>91</v>
      </c>
      <c r="H40" s="61">
        <f ca="1">+REPARTO!I7</f>
        <v>433</v>
      </c>
      <c r="I40" s="30">
        <f ca="1">LOOKUP(G40,DATOS!A:A,DATOS!N:N)</f>
        <v>0</v>
      </c>
      <c r="J40" s="30"/>
      <c r="K40" s="30"/>
      <c r="L40" s="31"/>
      <c r="AE40" s="4"/>
      <c r="AF40" s="4"/>
      <c r="AG40" s="4"/>
      <c r="AH40" s="4"/>
      <c r="AI40" s="4"/>
      <c r="AJ40" s="4"/>
    </row>
    <row r="41" spans="1:36" s="15" customFormat="1" ht="15.6" x14ac:dyDescent="0.25">
      <c r="A41" s="9"/>
      <c r="B41" s="27"/>
      <c r="C41" s="19" t="str">
        <f ca="1">IF(CONTROL!$I$4="A",CONCATENATE(M41,".- ",I41),"")</f>
        <v>7.- ACTIVIDADES POLICIALES - Tema 2 - APOYO A LA MOVILIDAD . 0 (Ref: 7-91)</v>
      </c>
      <c r="D41" s="20"/>
      <c r="E41" s="9"/>
      <c r="F41" s="9"/>
      <c r="G41" s="60"/>
      <c r="H41" s="57"/>
      <c r="I41" s="30" t="str">
        <f ca="1">LOOKUP(G40,DATOS!A:A,DATOS!H:H)</f>
        <v>ACTIVIDADES POLICIALES - Tema 2 - APOYO A LA MOVILIDAD . 0 (Ref: 7-91)</v>
      </c>
      <c r="J41" s="30"/>
      <c r="K41" s="49"/>
      <c r="L41" s="31">
        <f>+M41</f>
        <v>7</v>
      </c>
      <c r="M41" s="18">
        <f>+M35+1</f>
        <v>7</v>
      </c>
      <c r="N41" s="16" t="s">
        <v>31</v>
      </c>
      <c r="O41" s="16" t="s">
        <v>32</v>
      </c>
      <c r="P41" s="16" t="s">
        <v>37</v>
      </c>
      <c r="Q41" s="16" t="s">
        <v>33</v>
      </c>
      <c r="R41" s="16" t="s">
        <v>34</v>
      </c>
      <c r="S41" s="16" t="s">
        <v>35</v>
      </c>
      <c r="T41" s="16" t="str">
        <f ca="1">CONCATENATE("X",I40)</f>
        <v>X0</v>
      </c>
      <c r="U41" s="16" t="s">
        <v>36</v>
      </c>
      <c r="AE41" s="4"/>
      <c r="AF41" s="4"/>
      <c r="AG41" s="4"/>
      <c r="AH41" s="4"/>
      <c r="AI41" s="4"/>
      <c r="AJ41" s="4"/>
    </row>
    <row r="42" spans="1:36" s="15" customFormat="1" ht="15.6" x14ac:dyDescent="0.25">
      <c r="A42" s="185">
        <f ca="1">IF($E$2="X",0,IF(M43&gt;2,I40,M43))</f>
        <v>0</v>
      </c>
      <c r="B42" s="25"/>
      <c r="C42" s="21" t="str">
        <f ca="1">IF(CONTROL!$I$4="A",CONCATENATE(L42," ",I42),"")</f>
        <v>a) 0</v>
      </c>
      <c r="D42" s="22"/>
      <c r="E42" s="12"/>
      <c r="F42" s="12"/>
      <c r="G42" s="57"/>
      <c r="H42" s="57"/>
      <c r="I42" s="30">
        <f ca="1">LOOKUP(G40,DATOS!A:A,DATOS!J:J)</f>
        <v>0</v>
      </c>
      <c r="J42" s="31"/>
      <c r="K42" s="30"/>
      <c r="L42" s="31" t="s">
        <v>53</v>
      </c>
      <c r="M42" s="16" t="s">
        <v>5</v>
      </c>
      <c r="N42" s="16">
        <f ca="1">IF(O42&gt;0,0,R42)</f>
        <v>0</v>
      </c>
      <c r="O42" s="16">
        <f ca="1">IF(R43&gt;0,1,0)</f>
        <v>0</v>
      </c>
      <c r="P42" s="16">
        <f ca="1">IF(O42=1,-1/COUNTA(S42:S45),0)</f>
        <v>0</v>
      </c>
      <c r="Q42" s="16">
        <f>COUNTA(B42:B45)</f>
        <v>0</v>
      </c>
      <c r="R42" s="16">
        <f ca="1">COUNTIF(T42:T45,T41)</f>
        <v>0</v>
      </c>
      <c r="S42" s="17" t="s">
        <v>0</v>
      </c>
      <c r="T42" s="16" t="str">
        <f>CONCATENATE(B42,S42)</f>
        <v>A</v>
      </c>
      <c r="U42" s="16">
        <f ca="1">IF(R42&gt;0,R42+Q42,Q42*3)</f>
        <v>0</v>
      </c>
      <c r="AE42" s="4"/>
      <c r="AF42" s="4"/>
      <c r="AG42" s="4"/>
      <c r="AH42" s="4"/>
      <c r="AI42" s="4"/>
      <c r="AJ42" s="4"/>
    </row>
    <row r="43" spans="1:36" s="15" customFormat="1" ht="15.6" x14ac:dyDescent="0.25">
      <c r="A43" s="185"/>
      <c r="B43" s="25"/>
      <c r="C43" s="21" t="str">
        <f ca="1">IF(CONTROL!$I$4="A",CONCATENATE(L43," ",I43),"")</f>
        <v>b) 0</v>
      </c>
      <c r="D43" s="22"/>
      <c r="E43" s="12"/>
      <c r="F43" s="12"/>
      <c r="G43" s="57"/>
      <c r="H43" s="57"/>
      <c r="I43" s="30">
        <f ca="1">LOOKUP(G40,DATOS!A:A,DATOS!K:K)</f>
        <v>0</v>
      </c>
      <c r="J43" s="31"/>
      <c r="K43" s="30"/>
      <c r="L43" s="31" t="s">
        <v>52</v>
      </c>
      <c r="M43" s="16">
        <f ca="1">IF(CONTROL!$I$4="A",U42,0)</f>
        <v>0</v>
      </c>
      <c r="N43" s="16"/>
      <c r="O43" s="16"/>
      <c r="P43" s="16"/>
      <c r="Q43" s="16"/>
      <c r="R43" s="16">
        <f ca="1">Q42-R42</f>
        <v>0</v>
      </c>
      <c r="S43" s="17" t="s">
        <v>1</v>
      </c>
      <c r="T43" s="16" t="str">
        <f>CONCATENATE(B43,S43)</f>
        <v>B</v>
      </c>
      <c r="U43" s="16"/>
      <c r="AE43" s="4"/>
      <c r="AF43" s="4"/>
      <c r="AG43" s="4"/>
      <c r="AH43" s="4"/>
      <c r="AI43" s="4"/>
      <c r="AJ43" s="4"/>
    </row>
    <row r="44" spans="1:36" s="15" customFormat="1" ht="15.6" x14ac:dyDescent="0.25">
      <c r="A44" s="185"/>
      <c r="B44" s="25"/>
      <c r="C44" s="21" t="str">
        <f ca="1">IF(CONTROL!$I$4="A",CONCATENATE(L44," ",I44),"")</f>
        <v>c) 0</v>
      </c>
      <c r="D44" s="22"/>
      <c r="E44" s="12"/>
      <c r="F44" s="12"/>
      <c r="G44" s="57"/>
      <c r="H44" s="57"/>
      <c r="I44" s="30">
        <f ca="1">LOOKUP(G40,DATOS!A:A,DATOS!L:L)</f>
        <v>0</v>
      </c>
      <c r="J44" s="31"/>
      <c r="K44" s="30"/>
      <c r="L44" s="31" t="s">
        <v>51</v>
      </c>
      <c r="M44" s="16"/>
      <c r="N44" s="16"/>
      <c r="O44" s="16"/>
      <c r="P44" s="16"/>
      <c r="Q44" s="16"/>
      <c r="R44" s="16"/>
      <c r="S44" s="17" t="s">
        <v>2</v>
      </c>
      <c r="T44" s="16" t="str">
        <f>CONCATENATE(B44,S44)</f>
        <v>C</v>
      </c>
      <c r="U44" s="16"/>
      <c r="AE44" s="4"/>
      <c r="AF44" s="4"/>
      <c r="AG44" s="4"/>
      <c r="AH44" s="4"/>
      <c r="AI44" s="4"/>
      <c r="AJ44" s="4"/>
    </row>
    <row r="45" spans="1:36" s="15" customFormat="1" ht="15.6" x14ac:dyDescent="0.25">
      <c r="A45" s="185"/>
      <c r="B45" s="25"/>
      <c r="C45" s="21" t="str">
        <f ca="1">IF(CONTROL!$I$4="A",CONCATENATE(L45," ",I45),"")</f>
        <v>d) 0</v>
      </c>
      <c r="D45" s="22"/>
      <c r="E45" s="12"/>
      <c r="F45" s="12"/>
      <c r="G45" s="57"/>
      <c r="H45" s="57"/>
      <c r="I45" s="30">
        <f ca="1">LOOKUP(G40,DATOS!A:A,DATOS!M:M)</f>
        <v>0</v>
      </c>
      <c r="J45" s="31"/>
      <c r="K45" s="30"/>
      <c r="L45" s="31" t="s">
        <v>43</v>
      </c>
      <c r="M45" s="16"/>
      <c r="N45" s="16"/>
      <c r="O45" s="16"/>
      <c r="P45" s="16"/>
      <c r="Q45" s="16"/>
      <c r="R45" s="16"/>
      <c r="S45" s="17" t="s">
        <v>3</v>
      </c>
      <c r="T45" s="16" t="str">
        <f>CONCATENATE(B45,S45)</f>
        <v>D</v>
      </c>
      <c r="U45" s="16"/>
      <c r="AE45" s="4"/>
      <c r="AF45" s="4"/>
      <c r="AG45" s="4"/>
      <c r="AH45" s="4"/>
      <c r="AI45" s="4"/>
      <c r="AJ45" s="4"/>
    </row>
    <row r="46" spans="1:36" s="15" customFormat="1" ht="15.6" x14ac:dyDescent="0.25">
      <c r="A46" s="9"/>
      <c r="B46" s="26"/>
      <c r="C46" s="10"/>
      <c r="D46" s="11"/>
      <c r="E46" s="12"/>
      <c r="F46" s="12"/>
      <c r="G46" s="59">
        <v>68</v>
      </c>
      <c r="H46" s="61">
        <f ca="1">+REPARTO!I8</f>
        <v>442</v>
      </c>
      <c r="I46" s="30">
        <f ca="1">LOOKUP(G46,DATOS!A:A,DATOS!N:N)</f>
        <v>0</v>
      </c>
      <c r="J46" s="30"/>
      <c r="K46" s="30"/>
      <c r="L46" s="31"/>
      <c r="AE46" s="4"/>
      <c r="AF46" s="4"/>
      <c r="AG46" s="4"/>
      <c r="AH46" s="4"/>
      <c r="AI46" s="4"/>
      <c r="AJ46" s="4"/>
    </row>
    <row r="47" spans="1:36" s="15" customFormat="1" ht="15.6" x14ac:dyDescent="0.25">
      <c r="A47" s="9"/>
      <c r="B47" s="27"/>
      <c r="C47" s="19" t="str">
        <f ca="1">IF(CONTROL!$I$4="A",CONCATENATE(M47,".- ",I47),"")</f>
        <v>8.- ACTIVIDADES POLICIALES - Tema 2 - APOYO A LA MOVILIDAD . 0 (Ref: 7-68)</v>
      </c>
      <c r="D47" s="20"/>
      <c r="E47" s="9"/>
      <c r="F47" s="9"/>
      <c r="G47" s="60"/>
      <c r="H47" s="57"/>
      <c r="I47" s="30" t="str">
        <f ca="1">LOOKUP(G46,DATOS!A:A,DATOS!H:H)</f>
        <v>ACTIVIDADES POLICIALES - Tema 2 - APOYO A LA MOVILIDAD . 0 (Ref: 7-68)</v>
      </c>
      <c r="J47" s="30"/>
      <c r="K47" s="49"/>
      <c r="L47" s="31">
        <f>+M47</f>
        <v>8</v>
      </c>
      <c r="M47" s="18">
        <f>+M41+1</f>
        <v>8</v>
      </c>
      <c r="N47" s="16" t="s">
        <v>31</v>
      </c>
      <c r="O47" s="16" t="s">
        <v>32</v>
      </c>
      <c r="P47" s="16" t="s">
        <v>37</v>
      </c>
      <c r="Q47" s="16" t="s">
        <v>33</v>
      </c>
      <c r="R47" s="16" t="s">
        <v>34</v>
      </c>
      <c r="S47" s="16" t="s">
        <v>35</v>
      </c>
      <c r="T47" s="16" t="str">
        <f ca="1">CONCATENATE("X",I46)</f>
        <v>X0</v>
      </c>
      <c r="U47" s="16" t="s">
        <v>36</v>
      </c>
      <c r="AE47" s="4"/>
      <c r="AF47" s="4"/>
      <c r="AG47" s="4"/>
      <c r="AH47" s="4"/>
      <c r="AI47" s="4"/>
      <c r="AJ47" s="4"/>
    </row>
    <row r="48" spans="1:36" s="15" customFormat="1" ht="15.6" x14ac:dyDescent="0.25">
      <c r="A48" s="185">
        <f ca="1">IF($E$2="X",0,IF(M49&gt;2,I46,M49))</f>
        <v>0</v>
      </c>
      <c r="B48" s="25"/>
      <c r="C48" s="21" t="str">
        <f ca="1">IF(CONTROL!$I$4="A",CONCATENATE(L48," ",I48),"")</f>
        <v>a) 0</v>
      </c>
      <c r="D48" s="22"/>
      <c r="E48" s="12"/>
      <c r="F48" s="12"/>
      <c r="G48" s="57"/>
      <c r="H48" s="57"/>
      <c r="I48" s="30">
        <f ca="1">LOOKUP(G46,DATOS!A:A,DATOS!J:J)</f>
        <v>0</v>
      </c>
      <c r="J48" s="31"/>
      <c r="K48" s="30"/>
      <c r="L48" s="31" t="s">
        <v>53</v>
      </c>
      <c r="M48" s="16" t="s">
        <v>5</v>
      </c>
      <c r="N48" s="16">
        <f ca="1">IF(O48&gt;0,0,R48)</f>
        <v>0</v>
      </c>
      <c r="O48" s="16">
        <f ca="1">IF(R49&gt;0,1,0)</f>
        <v>0</v>
      </c>
      <c r="P48" s="16">
        <f ca="1">IF(O48=1,-1/COUNTA(S48:S51),0)</f>
        <v>0</v>
      </c>
      <c r="Q48" s="16">
        <f>COUNTA(B48:B51)</f>
        <v>0</v>
      </c>
      <c r="R48" s="16">
        <f ca="1">COUNTIF(T48:T51,T47)</f>
        <v>0</v>
      </c>
      <c r="S48" s="17" t="s">
        <v>0</v>
      </c>
      <c r="T48" s="16" t="str">
        <f>CONCATENATE(B48,S48)</f>
        <v>A</v>
      </c>
      <c r="U48" s="16">
        <f ca="1">IF(R48&gt;0,R48+Q48,Q48*3)</f>
        <v>0</v>
      </c>
      <c r="AE48" s="4"/>
      <c r="AF48" s="4"/>
      <c r="AG48" s="4"/>
      <c r="AH48" s="4"/>
      <c r="AI48" s="4"/>
      <c r="AJ48" s="4"/>
    </row>
    <row r="49" spans="1:36" s="15" customFormat="1" ht="15.6" x14ac:dyDescent="0.25">
      <c r="A49" s="185"/>
      <c r="B49" s="25"/>
      <c r="C49" s="21" t="str">
        <f ca="1">IF(CONTROL!$I$4="A",CONCATENATE(L49," ",I49),"")</f>
        <v>b) 0</v>
      </c>
      <c r="D49" s="22"/>
      <c r="E49" s="12"/>
      <c r="F49" s="12"/>
      <c r="G49" s="57"/>
      <c r="H49" s="57"/>
      <c r="I49" s="30">
        <f ca="1">LOOKUP(G46,DATOS!A:A,DATOS!K:K)</f>
        <v>0</v>
      </c>
      <c r="J49" s="31"/>
      <c r="K49" s="30"/>
      <c r="L49" s="31" t="s">
        <v>52</v>
      </c>
      <c r="M49" s="16">
        <f ca="1">IF(CONTROL!$I$4="A",U48,0)</f>
        <v>0</v>
      </c>
      <c r="N49" s="16"/>
      <c r="O49" s="16"/>
      <c r="P49" s="16"/>
      <c r="Q49" s="16"/>
      <c r="R49" s="16">
        <f ca="1">Q48-R48</f>
        <v>0</v>
      </c>
      <c r="S49" s="17" t="s">
        <v>1</v>
      </c>
      <c r="T49" s="16" t="str">
        <f>CONCATENATE(B49,S49)</f>
        <v>B</v>
      </c>
      <c r="U49" s="16"/>
      <c r="AE49" s="4"/>
      <c r="AF49" s="4"/>
      <c r="AG49" s="4"/>
      <c r="AH49" s="4"/>
      <c r="AI49" s="4"/>
      <c r="AJ49" s="4"/>
    </row>
    <row r="50" spans="1:36" s="15" customFormat="1" ht="15.6" x14ac:dyDescent="0.25">
      <c r="A50" s="185"/>
      <c r="B50" s="25"/>
      <c r="C50" s="21" t="str">
        <f ca="1">IF(CONTROL!$I$4="A",CONCATENATE(L50," ",I50),"")</f>
        <v>c) 0</v>
      </c>
      <c r="D50" s="22"/>
      <c r="E50" s="12"/>
      <c r="F50" s="12"/>
      <c r="G50" s="57"/>
      <c r="H50" s="57"/>
      <c r="I50" s="30">
        <f ca="1">LOOKUP(G46,DATOS!A:A,DATOS!L:L)</f>
        <v>0</v>
      </c>
      <c r="J50" s="31"/>
      <c r="K50" s="30"/>
      <c r="L50" s="31" t="s">
        <v>51</v>
      </c>
      <c r="M50" s="16"/>
      <c r="N50" s="16"/>
      <c r="O50" s="16"/>
      <c r="P50" s="16"/>
      <c r="Q50" s="16"/>
      <c r="R50" s="16"/>
      <c r="S50" s="17" t="s">
        <v>2</v>
      </c>
      <c r="T50" s="16" t="str">
        <f>CONCATENATE(B50,S50)</f>
        <v>C</v>
      </c>
      <c r="U50" s="16"/>
      <c r="AE50" s="4"/>
      <c r="AF50" s="4"/>
      <c r="AG50" s="4"/>
      <c r="AH50" s="4"/>
      <c r="AI50" s="4"/>
      <c r="AJ50" s="4"/>
    </row>
    <row r="51" spans="1:36" s="15" customFormat="1" ht="15.6" x14ac:dyDescent="0.25">
      <c r="A51" s="185"/>
      <c r="B51" s="25"/>
      <c r="C51" s="21" t="str">
        <f ca="1">IF(CONTROL!$I$4="A",CONCATENATE(L51," ",I51),"")</f>
        <v>d) 0</v>
      </c>
      <c r="D51" s="22"/>
      <c r="E51" s="12"/>
      <c r="F51" s="12"/>
      <c r="G51" s="57"/>
      <c r="H51" s="57"/>
      <c r="I51" s="30">
        <f ca="1">LOOKUP(G46,DATOS!A:A,DATOS!M:M)</f>
        <v>0</v>
      </c>
      <c r="J51" s="31"/>
      <c r="K51" s="30"/>
      <c r="L51" s="31" t="s">
        <v>43</v>
      </c>
      <c r="M51" s="16"/>
      <c r="N51" s="16"/>
      <c r="O51" s="16"/>
      <c r="P51" s="16"/>
      <c r="Q51" s="16"/>
      <c r="R51" s="16"/>
      <c r="S51" s="17" t="s">
        <v>3</v>
      </c>
      <c r="T51" s="16" t="str">
        <f>CONCATENATE(B51,S51)</f>
        <v>D</v>
      </c>
      <c r="U51" s="16"/>
      <c r="AE51" s="4"/>
      <c r="AF51" s="4"/>
      <c r="AG51" s="4"/>
      <c r="AH51" s="4"/>
      <c r="AI51" s="4"/>
      <c r="AJ51" s="4"/>
    </row>
    <row r="52" spans="1:36" s="15" customFormat="1" ht="15.6" x14ac:dyDescent="0.25">
      <c r="A52" s="9"/>
      <c r="B52" s="26"/>
      <c r="C52" s="10"/>
      <c r="D52" s="11"/>
      <c r="E52" s="12"/>
      <c r="F52" s="12"/>
      <c r="G52" s="59">
        <v>577</v>
      </c>
      <c r="H52" s="61">
        <f ca="1">+REPARTO!I9</f>
        <v>606</v>
      </c>
      <c r="I52" s="30">
        <f ca="1">LOOKUP(G52,DATOS!A:A,DATOS!N:N)</f>
        <v>0</v>
      </c>
      <c r="J52" s="30"/>
      <c r="K52" s="30"/>
      <c r="L52" s="31"/>
      <c r="AE52" s="4"/>
      <c r="AF52" s="4"/>
      <c r="AG52" s="4"/>
      <c r="AH52" s="4"/>
      <c r="AI52" s="4"/>
      <c r="AJ52" s="4"/>
    </row>
    <row r="53" spans="1:36" s="15" customFormat="1" ht="15.6" x14ac:dyDescent="0.25">
      <c r="A53" s="9"/>
      <c r="B53" s="27"/>
      <c r="C53" s="19" t="str">
        <f ca="1">IF(CONTROL!$I$4="A",CONCATENATE(M53,".- ",I53),"")</f>
        <v>9.- LEGISLACIÓN - Tema 10 - LEGISLACIÓN (DEFINICIONES) . 0 (Ref: 7-577)</v>
      </c>
      <c r="D53" s="20"/>
      <c r="E53" s="9"/>
      <c r="F53" s="9"/>
      <c r="G53" s="60"/>
      <c r="H53" s="57"/>
      <c r="I53" s="30" t="str">
        <f ca="1">LOOKUP(G52,DATOS!A:A,DATOS!H:H)</f>
        <v>LEGISLACIÓN - Tema 10 - LEGISLACIÓN (DEFINICIONES) . 0 (Ref: 7-577)</v>
      </c>
      <c r="J53" s="30"/>
      <c r="K53" s="49"/>
      <c r="L53" s="31">
        <f>+M53</f>
        <v>9</v>
      </c>
      <c r="M53" s="18">
        <f>+M47+1</f>
        <v>9</v>
      </c>
      <c r="N53" s="16" t="s">
        <v>31</v>
      </c>
      <c r="O53" s="16" t="s">
        <v>32</v>
      </c>
      <c r="P53" s="16" t="s">
        <v>37</v>
      </c>
      <c r="Q53" s="16" t="s">
        <v>33</v>
      </c>
      <c r="R53" s="16" t="s">
        <v>34</v>
      </c>
      <c r="S53" s="16" t="s">
        <v>35</v>
      </c>
      <c r="T53" s="16" t="str">
        <f ca="1">CONCATENATE("X",I52)</f>
        <v>X0</v>
      </c>
      <c r="U53" s="16" t="s">
        <v>36</v>
      </c>
      <c r="AE53" s="4"/>
      <c r="AF53" s="4"/>
      <c r="AG53" s="4"/>
      <c r="AH53" s="4"/>
      <c r="AI53" s="4"/>
      <c r="AJ53" s="4"/>
    </row>
    <row r="54" spans="1:36" s="15" customFormat="1" ht="15.6" x14ac:dyDescent="0.25">
      <c r="A54" s="185">
        <f ca="1">IF($E$2="X",0,IF(M55&gt;2,I52,M55))</f>
        <v>0</v>
      </c>
      <c r="B54" s="25"/>
      <c r="C54" s="21" t="str">
        <f ca="1">IF(CONTROL!$I$4="A",CONCATENATE(L54," ",I54),"")</f>
        <v>a) 0</v>
      </c>
      <c r="D54" s="22"/>
      <c r="E54" s="12"/>
      <c r="F54" s="12"/>
      <c r="G54" s="57"/>
      <c r="H54" s="57"/>
      <c r="I54" s="30">
        <f ca="1">LOOKUP(G52,DATOS!A:A,DATOS!J:J)</f>
        <v>0</v>
      </c>
      <c r="J54" s="31"/>
      <c r="K54" s="30"/>
      <c r="L54" s="31" t="s">
        <v>53</v>
      </c>
      <c r="M54" s="16" t="s">
        <v>5</v>
      </c>
      <c r="N54" s="16">
        <f ca="1">IF(O54&gt;0,0,R54)</f>
        <v>0</v>
      </c>
      <c r="O54" s="16">
        <f ca="1">IF(R55&gt;0,1,0)</f>
        <v>0</v>
      </c>
      <c r="P54" s="16">
        <f ca="1">IF(O54=1,-1/COUNTA(S54:S57),0)</f>
        <v>0</v>
      </c>
      <c r="Q54" s="16">
        <f>COUNTA(B54:B57)</f>
        <v>0</v>
      </c>
      <c r="R54" s="16">
        <f ca="1">COUNTIF(T54:T57,T53)</f>
        <v>0</v>
      </c>
      <c r="S54" s="17" t="s">
        <v>0</v>
      </c>
      <c r="T54" s="16" t="str">
        <f>CONCATENATE(B54,S54)</f>
        <v>A</v>
      </c>
      <c r="U54" s="16">
        <f ca="1">IF(R54&gt;0,R54+Q54,Q54*3)</f>
        <v>0</v>
      </c>
      <c r="AE54" s="4"/>
      <c r="AF54" s="4"/>
      <c r="AG54" s="4"/>
      <c r="AH54" s="4"/>
      <c r="AI54" s="4"/>
      <c r="AJ54" s="4"/>
    </row>
    <row r="55" spans="1:36" s="15" customFormat="1" ht="15.6" x14ac:dyDescent="0.25">
      <c r="A55" s="185"/>
      <c r="B55" s="25"/>
      <c r="C55" s="21" t="str">
        <f ca="1">IF(CONTROL!$I$4="A",CONCATENATE(L55," ",I55),"")</f>
        <v>b) 0</v>
      </c>
      <c r="D55" s="22"/>
      <c r="E55" s="12"/>
      <c r="F55" s="12"/>
      <c r="G55" s="57"/>
      <c r="H55" s="57"/>
      <c r="I55" s="30">
        <f ca="1">LOOKUP(G52,DATOS!A:A,DATOS!K:K)</f>
        <v>0</v>
      </c>
      <c r="J55" s="31"/>
      <c r="K55" s="30"/>
      <c r="L55" s="31" t="s">
        <v>52</v>
      </c>
      <c r="M55" s="16">
        <f ca="1">IF(CONTROL!$I$4="A",U54,0)</f>
        <v>0</v>
      </c>
      <c r="N55" s="16"/>
      <c r="O55" s="16"/>
      <c r="P55" s="16"/>
      <c r="Q55" s="16"/>
      <c r="R55" s="16">
        <f ca="1">Q54-R54</f>
        <v>0</v>
      </c>
      <c r="S55" s="17" t="s">
        <v>1</v>
      </c>
      <c r="T55" s="16" t="str">
        <f>CONCATENATE(B55,S55)</f>
        <v>B</v>
      </c>
      <c r="U55" s="16"/>
      <c r="AE55" s="4"/>
      <c r="AF55" s="4"/>
      <c r="AG55" s="4"/>
      <c r="AH55" s="4"/>
      <c r="AI55" s="4"/>
      <c r="AJ55" s="4"/>
    </row>
    <row r="56" spans="1:36" s="15" customFormat="1" ht="15.6" x14ac:dyDescent="0.25">
      <c r="A56" s="185"/>
      <c r="B56" s="25"/>
      <c r="C56" s="21" t="str">
        <f ca="1">IF(CONTROL!$I$4="A",CONCATENATE(L56," ",I56),"")</f>
        <v>c) 0</v>
      </c>
      <c r="D56" s="22"/>
      <c r="E56" s="12"/>
      <c r="F56" s="12"/>
      <c r="G56" s="57"/>
      <c r="H56" s="57"/>
      <c r="I56" s="30">
        <f ca="1">LOOKUP(G52,DATOS!A:A,DATOS!L:L)</f>
        <v>0</v>
      </c>
      <c r="J56" s="31"/>
      <c r="K56" s="30"/>
      <c r="L56" s="31" t="s">
        <v>51</v>
      </c>
      <c r="M56" s="16"/>
      <c r="N56" s="16"/>
      <c r="O56" s="16"/>
      <c r="P56" s="16"/>
      <c r="Q56" s="16"/>
      <c r="R56" s="16"/>
      <c r="S56" s="17" t="s">
        <v>2</v>
      </c>
      <c r="T56" s="16" t="str">
        <f>CONCATENATE(B56,S56)</f>
        <v>C</v>
      </c>
      <c r="U56" s="16"/>
      <c r="AE56" s="4"/>
      <c r="AF56" s="4"/>
      <c r="AG56" s="4"/>
      <c r="AH56" s="4"/>
      <c r="AI56" s="4"/>
      <c r="AJ56" s="4"/>
    </row>
    <row r="57" spans="1:36" s="15" customFormat="1" ht="15.6" x14ac:dyDescent="0.25">
      <c r="A57" s="185"/>
      <c r="B57" s="25"/>
      <c r="C57" s="21" t="str">
        <f ca="1">IF(CONTROL!$I$4="A",CONCATENATE(L57," ",I57),"")</f>
        <v>d) 0</v>
      </c>
      <c r="D57" s="22"/>
      <c r="E57" s="12"/>
      <c r="F57" s="12"/>
      <c r="G57" s="57"/>
      <c r="H57" s="57"/>
      <c r="I57" s="30">
        <f ca="1">LOOKUP(G52,DATOS!A:A,DATOS!M:M)</f>
        <v>0</v>
      </c>
      <c r="J57" s="31"/>
      <c r="K57" s="30"/>
      <c r="L57" s="31" t="s">
        <v>43</v>
      </c>
      <c r="M57" s="16"/>
      <c r="N57" s="16"/>
      <c r="O57" s="16"/>
      <c r="P57" s="16"/>
      <c r="Q57" s="16"/>
      <c r="R57" s="16"/>
      <c r="S57" s="17" t="s">
        <v>3</v>
      </c>
      <c r="T57" s="16" t="str">
        <f>CONCATENATE(B57,S57)</f>
        <v>D</v>
      </c>
      <c r="U57" s="16"/>
      <c r="AE57" s="4"/>
      <c r="AF57" s="4"/>
      <c r="AG57" s="4"/>
      <c r="AH57" s="4"/>
      <c r="AI57" s="4"/>
      <c r="AJ57" s="4"/>
    </row>
    <row r="58" spans="1:36" s="15" customFormat="1" ht="15.6" x14ac:dyDescent="0.25">
      <c r="A58" s="9"/>
      <c r="B58" s="26"/>
      <c r="C58" s="10"/>
      <c r="D58" s="11"/>
      <c r="E58" s="12"/>
      <c r="F58" s="12"/>
      <c r="G58" s="59">
        <v>96</v>
      </c>
      <c r="H58" s="61">
        <f ca="1">+REPARTO!I10</f>
        <v>225</v>
      </c>
      <c r="I58" s="30">
        <f ca="1">LOOKUP(G58,DATOS!A:A,DATOS!N:N)</f>
        <v>0</v>
      </c>
      <c r="J58" s="30"/>
      <c r="K58" s="30"/>
      <c r="L58" s="31"/>
      <c r="AE58" s="4"/>
      <c r="AF58" s="4"/>
      <c r="AG58" s="4"/>
      <c r="AH58" s="4"/>
      <c r="AI58" s="4"/>
      <c r="AJ58" s="4"/>
    </row>
    <row r="59" spans="1:36" s="15" customFormat="1" ht="15.6" x14ac:dyDescent="0.25">
      <c r="A59" s="9"/>
      <c r="B59" s="27"/>
      <c r="C59" s="19" t="str">
        <f ca="1">IF(CONTROL!$I$4="A",CONCATENATE(M59,".- ",I59),"")</f>
        <v>10.- ACTIVIDADES POLICIALES - Tema 2 - APOYO A LA MOVILIDAD . 0 (Ref: 7-96)</v>
      </c>
      <c r="D59" s="20"/>
      <c r="E59" s="9"/>
      <c r="F59" s="9"/>
      <c r="G59" s="60"/>
      <c r="H59" s="57"/>
      <c r="I59" s="30" t="str">
        <f ca="1">LOOKUP(G58,DATOS!A:A,DATOS!H:H)</f>
        <v>ACTIVIDADES POLICIALES - Tema 2 - APOYO A LA MOVILIDAD . 0 (Ref: 7-96)</v>
      </c>
      <c r="J59" s="30"/>
      <c r="K59" s="49"/>
      <c r="L59" s="31">
        <f>+M59</f>
        <v>10</v>
      </c>
      <c r="M59" s="18">
        <f>+M53+1</f>
        <v>10</v>
      </c>
      <c r="N59" s="16" t="s">
        <v>31</v>
      </c>
      <c r="O59" s="16" t="s">
        <v>32</v>
      </c>
      <c r="P59" s="16" t="s">
        <v>37</v>
      </c>
      <c r="Q59" s="16" t="s">
        <v>33</v>
      </c>
      <c r="R59" s="16" t="s">
        <v>34</v>
      </c>
      <c r="S59" s="16" t="s">
        <v>35</v>
      </c>
      <c r="T59" s="16" t="str">
        <f ca="1">CONCATENATE("X",I58)</f>
        <v>X0</v>
      </c>
      <c r="U59" s="16" t="s">
        <v>36</v>
      </c>
      <c r="AE59" s="4"/>
      <c r="AF59" s="4"/>
      <c r="AG59" s="4"/>
      <c r="AH59" s="4"/>
      <c r="AI59" s="4"/>
      <c r="AJ59" s="4"/>
    </row>
    <row r="60" spans="1:36" s="15" customFormat="1" ht="15.6" x14ac:dyDescent="0.25">
      <c r="A60" s="185">
        <f ca="1">IF($E$2="X",0,IF(M61&gt;2,I58,M61))</f>
        <v>0</v>
      </c>
      <c r="B60" s="25"/>
      <c r="C60" s="21" t="str">
        <f ca="1">IF(CONTROL!$I$4="A",CONCATENATE(L60," ",I60),"")</f>
        <v>a) 0</v>
      </c>
      <c r="D60" s="22"/>
      <c r="E60" s="12"/>
      <c r="F60" s="12"/>
      <c r="G60" s="57"/>
      <c r="H60" s="57"/>
      <c r="I60" s="30">
        <f ca="1">LOOKUP(G58,DATOS!A:A,DATOS!J:J)</f>
        <v>0</v>
      </c>
      <c r="J60" s="31"/>
      <c r="K60" s="30"/>
      <c r="L60" s="31" t="s">
        <v>53</v>
      </c>
      <c r="M60" s="16" t="s">
        <v>5</v>
      </c>
      <c r="N60" s="16">
        <f ca="1">IF(O60&gt;0,0,R60)</f>
        <v>0</v>
      </c>
      <c r="O60" s="16">
        <f ca="1">IF(R61&gt;0,1,0)</f>
        <v>0</v>
      </c>
      <c r="P60" s="16">
        <f ca="1">IF(O60=1,-1/COUNTA(S60:S63),0)</f>
        <v>0</v>
      </c>
      <c r="Q60" s="16">
        <f>COUNTA(B60:B63)</f>
        <v>0</v>
      </c>
      <c r="R60" s="16">
        <f ca="1">COUNTIF(T60:T63,T59)</f>
        <v>0</v>
      </c>
      <c r="S60" s="17" t="s">
        <v>0</v>
      </c>
      <c r="T60" s="16" t="str">
        <f>CONCATENATE(B60,S60)</f>
        <v>A</v>
      </c>
      <c r="U60" s="16">
        <f ca="1">IF(R60&gt;0,R60+Q60,Q60*3)</f>
        <v>0</v>
      </c>
      <c r="AE60" s="4"/>
      <c r="AF60" s="4"/>
      <c r="AG60" s="4"/>
      <c r="AH60" s="4"/>
      <c r="AI60" s="4"/>
      <c r="AJ60" s="4"/>
    </row>
    <row r="61" spans="1:36" s="15" customFormat="1" ht="15.6" x14ac:dyDescent="0.25">
      <c r="A61" s="185"/>
      <c r="B61" s="25"/>
      <c r="C61" s="21" t="str">
        <f ca="1">IF(CONTROL!$I$4="A",CONCATENATE(L61," ",I61),"")</f>
        <v>b) 0</v>
      </c>
      <c r="D61" s="22"/>
      <c r="E61" s="12"/>
      <c r="F61" s="12"/>
      <c r="G61" s="57"/>
      <c r="H61" s="57"/>
      <c r="I61" s="30">
        <f ca="1">LOOKUP(G58,DATOS!A:A,DATOS!K:K)</f>
        <v>0</v>
      </c>
      <c r="J61" s="31"/>
      <c r="K61" s="30"/>
      <c r="L61" s="31" t="s">
        <v>52</v>
      </c>
      <c r="M61" s="16">
        <f ca="1">IF(CONTROL!$I$4="A",U60,0)</f>
        <v>0</v>
      </c>
      <c r="N61" s="16"/>
      <c r="O61" s="16"/>
      <c r="P61" s="16"/>
      <c r="Q61" s="16"/>
      <c r="R61" s="16">
        <f ca="1">Q60-R60</f>
        <v>0</v>
      </c>
      <c r="S61" s="17" t="s">
        <v>1</v>
      </c>
      <c r="T61" s="16" t="str">
        <f>CONCATENATE(B61,S61)</f>
        <v>B</v>
      </c>
      <c r="U61" s="16"/>
      <c r="AE61" s="4"/>
      <c r="AF61" s="4"/>
      <c r="AG61" s="4"/>
      <c r="AH61" s="4"/>
      <c r="AI61" s="4"/>
      <c r="AJ61" s="4"/>
    </row>
    <row r="62" spans="1:36" s="15" customFormat="1" ht="15.6" x14ac:dyDescent="0.25">
      <c r="A62" s="185"/>
      <c r="B62" s="25"/>
      <c r="C62" s="21" t="str">
        <f ca="1">IF(CONTROL!$I$4="A",CONCATENATE(L62," ",I62),"")</f>
        <v>c) 0</v>
      </c>
      <c r="D62" s="22"/>
      <c r="E62" s="12"/>
      <c r="F62" s="12"/>
      <c r="G62" s="57"/>
      <c r="H62" s="57"/>
      <c r="I62" s="30">
        <f ca="1">LOOKUP(G58,DATOS!A:A,DATOS!L:L)</f>
        <v>0</v>
      </c>
      <c r="J62" s="31"/>
      <c r="K62" s="30"/>
      <c r="L62" s="31" t="s">
        <v>51</v>
      </c>
      <c r="M62" s="16"/>
      <c r="N62" s="16"/>
      <c r="O62" s="16"/>
      <c r="P62" s="16"/>
      <c r="Q62" s="16"/>
      <c r="R62" s="16"/>
      <c r="S62" s="17" t="s">
        <v>2</v>
      </c>
      <c r="T62" s="16" t="str">
        <f>CONCATENATE(B62,S62)</f>
        <v>C</v>
      </c>
      <c r="U62" s="16"/>
      <c r="AE62" s="4"/>
      <c r="AF62" s="4"/>
      <c r="AG62" s="4"/>
      <c r="AH62" s="4"/>
      <c r="AI62" s="4"/>
      <c r="AJ62" s="4"/>
    </row>
    <row r="63" spans="1:36" s="15" customFormat="1" ht="15.6" x14ac:dyDescent="0.25">
      <c r="A63" s="185"/>
      <c r="B63" s="25"/>
      <c r="C63" s="21" t="str">
        <f ca="1">IF(CONTROL!$I$4="A",CONCATENATE(L63," ",I63),"")</f>
        <v>d) 0</v>
      </c>
      <c r="D63" s="22"/>
      <c r="E63" s="12"/>
      <c r="F63" s="12"/>
      <c r="G63" s="57"/>
      <c r="H63" s="57"/>
      <c r="I63" s="30">
        <f ca="1">LOOKUP(G58,DATOS!A:A,DATOS!M:M)</f>
        <v>0</v>
      </c>
      <c r="J63" s="31"/>
      <c r="K63" s="30"/>
      <c r="L63" s="31" t="s">
        <v>43</v>
      </c>
      <c r="M63" s="16"/>
      <c r="N63" s="16"/>
      <c r="O63" s="16"/>
      <c r="P63" s="16"/>
      <c r="Q63" s="16"/>
      <c r="R63" s="16"/>
      <c r="S63" s="17" t="s">
        <v>3</v>
      </c>
      <c r="T63" s="16" t="str">
        <f>CONCATENATE(B63,S63)</f>
        <v>D</v>
      </c>
      <c r="U63" s="16"/>
      <c r="AE63" s="4"/>
      <c r="AF63" s="4"/>
      <c r="AG63" s="4"/>
      <c r="AH63" s="4"/>
      <c r="AI63" s="4"/>
      <c r="AJ63" s="4"/>
    </row>
    <row r="64" spans="1:36" s="15" customFormat="1" ht="15.6" x14ac:dyDescent="0.25">
      <c r="A64" s="9"/>
      <c r="B64" s="26"/>
      <c r="C64" s="10"/>
      <c r="D64" s="11"/>
      <c r="E64" s="12"/>
      <c r="F64" s="12"/>
      <c r="G64" s="59">
        <v>459</v>
      </c>
      <c r="H64" s="61">
        <f ca="1">+REPARTO!I11</f>
        <v>393</v>
      </c>
      <c r="I64" s="30">
        <f ca="1">LOOKUP(G64,DATOS!A:A,DATOS!N:N)</f>
        <v>0</v>
      </c>
      <c r="J64" s="30"/>
      <c r="K64" s="30"/>
      <c r="L64" s="31"/>
      <c r="AE64" s="4"/>
      <c r="AF64" s="4"/>
      <c r="AG64" s="4"/>
      <c r="AH64" s="4"/>
      <c r="AI64" s="4"/>
      <c r="AJ64" s="4"/>
    </row>
    <row r="65" spans="1:36" s="15" customFormat="1" ht="15.6" x14ac:dyDescent="0.25">
      <c r="A65" s="9"/>
      <c r="B65" s="27"/>
      <c r="C65" s="19" t="str">
        <f ca="1">IF(CONTROL!$I$4="A",CONCATENATE(M65,".- ",I65),"")</f>
        <v>11.- LEGISLACIÓN  - Tema 8 - DERECHO PROCESAL . 0 (Ref: 7-459)</v>
      </c>
      <c r="D65" s="20"/>
      <c r="E65" s="9"/>
      <c r="F65" s="9"/>
      <c r="G65" s="60"/>
      <c r="H65" s="57"/>
      <c r="I65" s="30" t="str">
        <f ca="1">LOOKUP(G64,DATOS!A:A,DATOS!H:H)</f>
        <v>LEGISLACIÓN  - Tema 8 - DERECHO PROCESAL . 0 (Ref: 7-459)</v>
      </c>
      <c r="J65" s="30"/>
      <c r="K65" s="49"/>
      <c r="L65" s="31">
        <f>+M65</f>
        <v>11</v>
      </c>
      <c r="M65" s="18">
        <f>+M59+1</f>
        <v>11</v>
      </c>
      <c r="N65" s="16" t="s">
        <v>31</v>
      </c>
      <c r="O65" s="16" t="s">
        <v>32</v>
      </c>
      <c r="P65" s="16" t="s">
        <v>37</v>
      </c>
      <c r="Q65" s="16" t="s">
        <v>33</v>
      </c>
      <c r="R65" s="16" t="s">
        <v>34</v>
      </c>
      <c r="S65" s="16" t="s">
        <v>35</v>
      </c>
      <c r="T65" s="16" t="str">
        <f ca="1">CONCATENATE("X",I64)</f>
        <v>X0</v>
      </c>
      <c r="U65" s="16" t="s">
        <v>36</v>
      </c>
      <c r="AE65" s="4"/>
      <c r="AF65" s="4"/>
      <c r="AG65" s="4"/>
      <c r="AH65" s="4"/>
      <c r="AI65" s="4"/>
      <c r="AJ65" s="4"/>
    </row>
    <row r="66" spans="1:36" s="15" customFormat="1" ht="15.6" x14ac:dyDescent="0.25">
      <c r="A66" s="185">
        <f ca="1">IF($E$2="X",0,IF(M67&gt;2,I64,M67))</f>
        <v>0</v>
      </c>
      <c r="B66" s="25"/>
      <c r="C66" s="21" t="str">
        <f ca="1">IF(CONTROL!$I$4="A",CONCATENATE(L66," ",I66),"")</f>
        <v>a) 0</v>
      </c>
      <c r="D66" s="22"/>
      <c r="E66" s="12"/>
      <c r="F66" s="12"/>
      <c r="G66" s="57"/>
      <c r="H66" s="57"/>
      <c r="I66" s="30">
        <f ca="1">LOOKUP(G64,DATOS!A:A,DATOS!J:J)</f>
        <v>0</v>
      </c>
      <c r="J66" s="31"/>
      <c r="K66" s="30"/>
      <c r="L66" s="31" t="s">
        <v>53</v>
      </c>
      <c r="M66" s="16" t="s">
        <v>5</v>
      </c>
      <c r="N66" s="16">
        <f ca="1">IF(O66&gt;0,0,R66)</f>
        <v>0</v>
      </c>
      <c r="O66" s="16">
        <f ca="1">IF(R67&gt;0,1,0)</f>
        <v>0</v>
      </c>
      <c r="P66" s="16">
        <f ca="1">IF(O66=1,-1/COUNTA(S66:S69),0)</f>
        <v>0</v>
      </c>
      <c r="Q66" s="16">
        <f>COUNTA(B66:B69)</f>
        <v>0</v>
      </c>
      <c r="R66" s="16">
        <f ca="1">COUNTIF(T66:T69,T65)</f>
        <v>0</v>
      </c>
      <c r="S66" s="17" t="s">
        <v>0</v>
      </c>
      <c r="T66" s="16" t="str">
        <f>CONCATENATE(B66,S66)</f>
        <v>A</v>
      </c>
      <c r="U66" s="16">
        <f ca="1">IF(R66&gt;0,R66+Q66,Q66*3)</f>
        <v>0</v>
      </c>
      <c r="AE66" s="4"/>
      <c r="AF66" s="4"/>
      <c r="AG66" s="4"/>
      <c r="AH66" s="4"/>
      <c r="AI66" s="4"/>
      <c r="AJ66" s="4"/>
    </row>
    <row r="67" spans="1:36" s="15" customFormat="1" ht="15.6" x14ac:dyDescent="0.25">
      <c r="A67" s="185"/>
      <c r="B67" s="25"/>
      <c r="C67" s="21" t="str">
        <f ca="1">IF(CONTROL!$I$4="A",CONCATENATE(L67," ",I67),"")</f>
        <v>b) 0</v>
      </c>
      <c r="D67" s="22"/>
      <c r="E67" s="12"/>
      <c r="F67" s="12"/>
      <c r="G67" s="57"/>
      <c r="H67" s="57"/>
      <c r="I67" s="30">
        <f ca="1">LOOKUP(G64,DATOS!A:A,DATOS!K:K)</f>
        <v>0</v>
      </c>
      <c r="J67" s="31"/>
      <c r="K67" s="30"/>
      <c r="L67" s="31" t="s">
        <v>52</v>
      </c>
      <c r="M67" s="16">
        <f ca="1">IF(CONTROL!$I$4="A",U66,0)</f>
        <v>0</v>
      </c>
      <c r="N67" s="16"/>
      <c r="O67" s="16"/>
      <c r="P67" s="16"/>
      <c r="Q67" s="16"/>
      <c r="R67" s="16">
        <f ca="1">Q66-R66</f>
        <v>0</v>
      </c>
      <c r="S67" s="17" t="s">
        <v>1</v>
      </c>
      <c r="T67" s="16" t="str">
        <f>CONCATENATE(B67,S67)</f>
        <v>B</v>
      </c>
      <c r="U67" s="16"/>
      <c r="AE67" s="4"/>
      <c r="AF67" s="4"/>
      <c r="AG67" s="4"/>
      <c r="AH67" s="4"/>
      <c r="AI67" s="4"/>
      <c r="AJ67" s="4"/>
    </row>
    <row r="68" spans="1:36" s="15" customFormat="1" ht="15.6" x14ac:dyDescent="0.25">
      <c r="A68" s="185"/>
      <c r="B68" s="25"/>
      <c r="C68" s="21" t="str">
        <f ca="1">IF(CONTROL!$I$4="A",CONCATENATE(L68," ",I68),"")</f>
        <v>c) 0</v>
      </c>
      <c r="D68" s="22"/>
      <c r="E68" s="12"/>
      <c r="F68" s="12"/>
      <c r="G68" s="57"/>
      <c r="H68" s="57"/>
      <c r="I68" s="30">
        <f ca="1">LOOKUP(G64,DATOS!A:A,DATOS!L:L)</f>
        <v>0</v>
      </c>
      <c r="J68" s="31"/>
      <c r="K68" s="30"/>
      <c r="L68" s="31" t="s">
        <v>51</v>
      </c>
      <c r="M68" s="16"/>
      <c r="N68" s="16"/>
      <c r="O68" s="16"/>
      <c r="P68" s="16"/>
      <c r="Q68" s="16"/>
      <c r="R68" s="16"/>
      <c r="S68" s="17" t="s">
        <v>2</v>
      </c>
      <c r="T68" s="16" t="str">
        <f>CONCATENATE(B68,S68)</f>
        <v>C</v>
      </c>
      <c r="U68" s="16"/>
      <c r="AE68" s="4"/>
      <c r="AF68" s="4"/>
      <c r="AG68" s="4"/>
      <c r="AH68" s="4"/>
      <c r="AI68" s="4"/>
      <c r="AJ68" s="4"/>
    </row>
    <row r="69" spans="1:36" s="15" customFormat="1" ht="15.6" x14ac:dyDescent="0.25">
      <c r="A69" s="185"/>
      <c r="B69" s="25"/>
      <c r="C69" s="21" t="str">
        <f ca="1">IF(CONTROL!$I$4="A",CONCATENATE(L69," ",I69),"")</f>
        <v>d) 0</v>
      </c>
      <c r="D69" s="22"/>
      <c r="E69" s="12"/>
      <c r="F69" s="12"/>
      <c r="G69" s="57"/>
      <c r="H69" s="57"/>
      <c r="I69" s="30">
        <f ca="1">LOOKUP(G64,DATOS!A:A,DATOS!M:M)</f>
        <v>0</v>
      </c>
      <c r="J69" s="31"/>
      <c r="K69" s="30"/>
      <c r="L69" s="31" t="s">
        <v>43</v>
      </c>
      <c r="M69" s="16"/>
      <c r="N69" s="16"/>
      <c r="O69" s="16"/>
      <c r="P69" s="16"/>
      <c r="Q69" s="16"/>
      <c r="R69" s="16"/>
      <c r="S69" s="17" t="s">
        <v>3</v>
      </c>
      <c r="T69" s="16" t="str">
        <f>CONCATENATE(B69,S69)</f>
        <v>D</v>
      </c>
      <c r="U69" s="16"/>
      <c r="AE69" s="4"/>
      <c r="AF69" s="4"/>
      <c r="AG69" s="4"/>
      <c r="AH69" s="4"/>
      <c r="AI69" s="4"/>
      <c r="AJ69" s="4"/>
    </row>
    <row r="70" spans="1:36" s="15" customFormat="1" ht="15.6" x14ac:dyDescent="0.25">
      <c r="A70" s="9"/>
      <c r="B70" s="26"/>
      <c r="C70" s="10"/>
      <c r="D70" s="11"/>
      <c r="E70" s="12"/>
      <c r="F70" s="12"/>
      <c r="G70" s="59">
        <v>579</v>
      </c>
      <c r="H70" s="61">
        <f ca="1">+REPARTO!I12</f>
        <v>392</v>
      </c>
      <c r="I70" s="30">
        <f ca="1">LOOKUP(G70,DATOS!A:A,DATOS!N:N)</f>
        <v>0</v>
      </c>
      <c r="J70" s="30"/>
      <c r="K70" s="30"/>
      <c r="L70" s="31"/>
      <c r="AE70" s="4"/>
      <c r="AF70" s="4"/>
      <c r="AG70" s="4"/>
      <c r="AH70" s="4"/>
      <c r="AI70" s="4"/>
      <c r="AJ70" s="4"/>
    </row>
    <row r="71" spans="1:36" s="15" customFormat="1" ht="15.6" x14ac:dyDescent="0.25">
      <c r="A71" s="9"/>
      <c r="B71" s="27"/>
      <c r="C71" s="19" t="str">
        <f ca="1">IF(CONTROL!$I$4="A",CONCATENATE(M71,".- ",I71),"")</f>
        <v>12.- LEGISLACIÓN - Tema 10 - LEGISLACIÓN (DEFINICIONES) . 0 (Ref: 7-579)</v>
      </c>
      <c r="D71" s="20"/>
      <c r="E71" s="9"/>
      <c r="F71" s="9"/>
      <c r="G71" s="60"/>
      <c r="H71" s="57"/>
      <c r="I71" s="30" t="str">
        <f ca="1">LOOKUP(G70,DATOS!A:A,DATOS!H:H)</f>
        <v>LEGISLACIÓN - Tema 10 - LEGISLACIÓN (DEFINICIONES) . 0 (Ref: 7-579)</v>
      </c>
      <c r="J71" s="30"/>
      <c r="K71" s="49"/>
      <c r="L71" s="31">
        <f>+M71</f>
        <v>12</v>
      </c>
      <c r="M71" s="18">
        <f>+M65+1</f>
        <v>12</v>
      </c>
      <c r="N71" s="16" t="s">
        <v>31</v>
      </c>
      <c r="O71" s="16" t="s">
        <v>32</v>
      </c>
      <c r="P71" s="16" t="s">
        <v>37</v>
      </c>
      <c r="Q71" s="16" t="s">
        <v>33</v>
      </c>
      <c r="R71" s="16" t="s">
        <v>34</v>
      </c>
      <c r="S71" s="16" t="s">
        <v>35</v>
      </c>
      <c r="T71" s="16" t="str">
        <f ca="1">CONCATENATE("X",I70)</f>
        <v>X0</v>
      </c>
      <c r="U71" s="16" t="s">
        <v>36</v>
      </c>
      <c r="AE71" s="4"/>
      <c r="AF71" s="4"/>
      <c r="AG71" s="4"/>
      <c r="AH71" s="4"/>
      <c r="AI71" s="4"/>
      <c r="AJ71" s="4"/>
    </row>
    <row r="72" spans="1:36" s="15" customFormat="1" ht="15.6" x14ac:dyDescent="0.25">
      <c r="A72" s="185">
        <f ca="1">IF($E$2="X",0,IF(M73&gt;2,I70,M73))</f>
        <v>0</v>
      </c>
      <c r="B72" s="25"/>
      <c r="C72" s="21" t="str">
        <f ca="1">IF(CONTROL!$I$4="A",CONCATENATE(L72," ",I72),"")</f>
        <v>a) 0</v>
      </c>
      <c r="D72" s="22"/>
      <c r="E72" s="12"/>
      <c r="F72" s="12"/>
      <c r="G72" s="57"/>
      <c r="H72" s="57"/>
      <c r="I72" s="30">
        <f ca="1">LOOKUP(G70,DATOS!A:A,DATOS!J:J)</f>
        <v>0</v>
      </c>
      <c r="J72" s="31"/>
      <c r="K72" s="30"/>
      <c r="L72" s="31" t="s">
        <v>53</v>
      </c>
      <c r="M72" s="16" t="s">
        <v>5</v>
      </c>
      <c r="N72" s="16">
        <f ca="1">IF(O72&gt;0,0,R72)</f>
        <v>0</v>
      </c>
      <c r="O72" s="16">
        <f ca="1">IF(R73&gt;0,1,0)</f>
        <v>0</v>
      </c>
      <c r="P72" s="16">
        <f ca="1">IF(O72=1,-1/COUNTA(S72:S75),0)</f>
        <v>0</v>
      </c>
      <c r="Q72" s="16">
        <f>COUNTA(B72:B75)</f>
        <v>0</v>
      </c>
      <c r="R72" s="16">
        <f ca="1">COUNTIF(T72:T75,T71)</f>
        <v>0</v>
      </c>
      <c r="S72" s="17" t="s">
        <v>0</v>
      </c>
      <c r="T72" s="16" t="str">
        <f>CONCATENATE(B72,S72)</f>
        <v>A</v>
      </c>
      <c r="U72" s="16">
        <f ca="1">IF(R72&gt;0,R72+Q72,Q72*3)</f>
        <v>0</v>
      </c>
      <c r="AE72" s="4"/>
      <c r="AF72" s="4"/>
      <c r="AG72" s="4"/>
      <c r="AH72" s="4"/>
      <c r="AI72" s="4"/>
      <c r="AJ72" s="4"/>
    </row>
    <row r="73" spans="1:36" s="15" customFormat="1" ht="15.6" x14ac:dyDescent="0.25">
      <c r="A73" s="185"/>
      <c r="B73" s="25"/>
      <c r="C73" s="21" t="str">
        <f ca="1">IF(CONTROL!$I$4="A",CONCATENATE(L73," ",I73),"")</f>
        <v>b) 0</v>
      </c>
      <c r="D73" s="22"/>
      <c r="E73" s="12"/>
      <c r="F73" s="12"/>
      <c r="G73" s="57"/>
      <c r="H73" s="57"/>
      <c r="I73" s="30">
        <f ca="1">LOOKUP(G70,DATOS!A:A,DATOS!K:K)</f>
        <v>0</v>
      </c>
      <c r="J73" s="31"/>
      <c r="K73" s="30"/>
      <c r="L73" s="31" t="s">
        <v>52</v>
      </c>
      <c r="M73" s="16">
        <f ca="1">IF(CONTROL!$I$4="A",U72,0)</f>
        <v>0</v>
      </c>
      <c r="N73" s="16"/>
      <c r="O73" s="16"/>
      <c r="P73" s="16"/>
      <c r="Q73" s="16"/>
      <c r="R73" s="16">
        <f ca="1">Q72-R72</f>
        <v>0</v>
      </c>
      <c r="S73" s="17" t="s">
        <v>1</v>
      </c>
      <c r="T73" s="16" t="str">
        <f>CONCATENATE(B73,S73)</f>
        <v>B</v>
      </c>
      <c r="U73" s="16"/>
      <c r="AE73" s="4"/>
      <c r="AF73" s="4"/>
      <c r="AG73" s="4"/>
      <c r="AH73" s="4"/>
      <c r="AI73" s="4"/>
      <c r="AJ73" s="4"/>
    </row>
    <row r="74" spans="1:36" s="15" customFormat="1" ht="15.6" x14ac:dyDescent="0.25">
      <c r="A74" s="185"/>
      <c r="B74" s="25"/>
      <c r="C74" s="21" t="str">
        <f ca="1">IF(CONTROL!$I$4="A",CONCATENATE(L74," ",I74),"")</f>
        <v>c) 0</v>
      </c>
      <c r="D74" s="22"/>
      <c r="E74" s="12"/>
      <c r="F74" s="12"/>
      <c r="G74" s="57"/>
      <c r="H74" s="57"/>
      <c r="I74" s="30">
        <f ca="1">LOOKUP(G70,DATOS!A:A,DATOS!L:L)</f>
        <v>0</v>
      </c>
      <c r="J74" s="31"/>
      <c r="K74" s="30"/>
      <c r="L74" s="31" t="s">
        <v>51</v>
      </c>
      <c r="M74" s="16"/>
      <c r="N74" s="16"/>
      <c r="O74" s="16"/>
      <c r="P74" s="16"/>
      <c r="Q74" s="16"/>
      <c r="R74" s="16"/>
      <c r="S74" s="17" t="s">
        <v>2</v>
      </c>
      <c r="T74" s="16" t="str">
        <f>CONCATENATE(B74,S74)</f>
        <v>C</v>
      </c>
      <c r="U74" s="16"/>
      <c r="AE74" s="4"/>
      <c r="AF74" s="4"/>
      <c r="AG74" s="4"/>
      <c r="AH74" s="4"/>
      <c r="AI74" s="4"/>
      <c r="AJ74" s="4"/>
    </row>
    <row r="75" spans="1:36" s="15" customFormat="1" ht="15.6" x14ac:dyDescent="0.25">
      <c r="A75" s="185"/>
      <c r="B75" s="25"/>
      <c r="C75" s="21" t="str">
        <f ca="1">IF(CONTROL!$I$4="A",CONCATENATE(L75," ",I75),"")</f>
        <v>d) 0</v>
      </c>
      <c r="D75" s="22"/>
      <c r="E75" s="12"/>
      <c r="F75" s="12"/>
      <c r="G75" s="57"/>
      <c r="H75" s="57"/>
      <c r="I75" s="30">
        <f ca="1">LOOKUP(G70,DATOS!A:A,DATOS!M:M)</f>
        <v>0</v>
      </c>
      <c r="J75" s="31"/>
      <c r="K75" s="30"/>
      <c r="L75" s="31" t="s">
        <v>43</v>
      </c>
      <c r="M75" s="16"/>
      <c r="N75" s="16"/>
      <c r="O75" s="16"/>
      <c r="P75" s="16"/>
      <c r="Q75" s="16"/>
      <c r="R75" s="16"/>
      <c r="S75" s="17" t="s">
        <v>3</v>
      </c>
      <c r="T75" s="16" t="str">
        <f>CONCATENATE(B75,S75)</f>
        <v>D</v>
      </c>
      <c r="U75" s="16"/>
      <c r="AE75" s="4"/>
      <c r="AF75" s="4"/>
      <c r="AG75" s="4"/>
      <c r="AH75" s="4"/>
      <c r="AI75" s="4"/>
      <c r="AJ75" s="4"/>
    </row>
    <row r="76" spans="1:36" s="15" customFormat="1" ht="15.6" x14ac:dyDescent="0.25">
      <c r="A76" s="9"/>
      <c r="B76" s="26"/>
      <c r="C76" s="10"/>
      <c r="D76" s="11"/>
      <c r="E76" s="12"/>
      <c r="F76" s="12"/>
      <c r="G76" s="59">
        <v>89</v>
      </c>
      <c r="H76" s="61">
        <f ca="1">+REPARTO!I13</f>
        <v>641</v>
      </c>
      <c r="I76" s="30">
        <f ca="1">LOOKUP(G76,DATOS!A:A,DATOS!N:N)</f>
        <v>0</v>
      </c>
      <c r="J76" s="30"/>
      <c r="K76" s="30"/>
      <c r="L76" s="31"/>
      <c r="AE76" s="4"/>
      <c r="AF76" s="4"/>
      <c r="AG76" s="4"/>
      <c r="AH76" s="4"/>
      <c r="AI76" s="4"/>
      <c r="AJ76" s="4"/>
    </row>
    <row r="77" spans="1:36" s="15" customFormat="1" ht="15.6" x14ac:dyDescent="0.25">
      <c r="A77" s="9"/>
      <c r="B77" s="27"/>
      <c r="C77" s="19" t="str">
        <f ca="1">IF(CONTROL!$I$4="A",CONCATENATE(M77,".- ",I77),"")</f>
        <v>13.- ACTIVIDADES POLICIALES - Tema 2 - APOYO A LA MOVILIDAD . 0 (Ref: 7-89)</v>
      </c>
      <c r="D77" s="20"/>
      <c r="E77" s="9"/>
      <c r="F77" s="9"/>
      <c r="G77" s="60"/>
      <c r="H77" s="57"/>
      <c r="I77" s="30" t="str">
        <f ca="1">LOOKUP(G76,DATOS!A:A,DATOS!H:H)</f>
        <v>ACTIVIDADES POLICIALES - Tema 2 - APOYO A LA MOVILIDAD . 0 (Ref: 7-89)</v>
      </c>
      <c r="J77" s="30"/>
      <c r="K77" s="49"/>
      <c r="L77" s="31">
        <f>+M77</f>
        <v>13</v>
      </c>
      <c r="M77" s="18">
        <f>+M71+1</f>
        <v>13</v>
      </c>
      <c r="N77" s="16" t="s">
        <v>31</v>
      </c>
      <c r="O77" s="16" t="s">
        <v>32</v>
      </c>
      <c r="P77" s="16" t="s">
        <v>37</v>
      </c>
      <c r="Q77" s="16" t="s">
        <v>33</v>
      </c>
      <c r="R77" s="16" t="s">
        <v>34</v>
      </c>
      <c r="S77" s="16" t="s">
        <v>35</v>
      </c>
      <c r="T77" s="16" t="str">
        <f ca="1">CONCATENATE("X",I76)</f>
        <v>X0</v>
      </c>
      <c r="U77" s="16" t="s">
        <v>36</v>
      </c>
      <c r="AE77" s="4"/>
      <c r="AF77" s="4"/>
      <c r="AG77" s="4"/>
      <c r="AH77" s="4"/>
      <c r="AI77" s="4"/>
      <c r="AJ77" s="4"/>
    </row>
    <row r="78" spans="1:36" s="15" customFormat="1" ht="15.6" x14ac:dyDescent="0.25">
      <c r="A78" s="185">
        <f ca="1">IF($E$2="X",0,IF(M79&gt;2,I76,M79))</f>
        <v>0</v>
      </c>
      <c r="B78" s="25"/>
      <c r="C78" s="21" t="str">
        <f ca="1">IF(CONTROL!$I$4="A",CONCATENATE(L78," ",I78),"")</f>
        <v>a) 0</v>
      </c>
      <c r="D78" s="22"/>
      <c r="E78" s="12"/>
      <c r="F78" s="12"/>
      <c r="G78" s="57"/>
      <c r="H78" s="57"/>
      <c r="I78" s="30">
        <f ca="1">LOOKUP(G76,DATOS!A:A,DATOS!J:J)</f>
        <v>0</v>
      </c>
      <c r="J78" s="31"/>
      <c r="K78" s="30"/>
      <c r="L78" s="31" t="s">
        <v>53</v>
      </c>
      <c r="M78" s="16" t="s">
        <v>5</v>
      </c>
      <c r="N78" s="16">
        <f ca="1">IF(O78&gt;0,0,R78)</f>
        <v>0</v>
      </c>
      <c r="O78" s="16">
        <f ca="1">IF(R79&gt;0,1,0)</f>
        <v>0</v>
      </c>
      <c r="P78" s="16">
        <f ca="1">IF(O78=1,-1/COUNTA(S78:S81),0)</f>
        <v>0</v>
      </c>
      <c r="Q78" s="16">
        <f>COUNTA(B78:B81)</f>
        <v>0</v>
      </c>
      <c r="R78" s="16">
        <f ca="1">COUNTIF(T78:T81,T77)</f>
        <v>0</v>
      </c>
      <c r="S78" s="17" t="s">
        <v>0</v>
      </c>
      <c r="T78" s="16" t="str">
        <f>CONCATENATE(B78,S78)</f>
        <v>A</v>
      </c>
      <c r="U78" s="16">
        <f ca="1">IF(R78&gt;0,R78+Q78,Q78*3)</f>
        <v>0</v>
      </c>
      <c r="AE78" s="4"/>
      <c r="AF78" s="4"/>
      <c r="AG78" s="4"/>
      <c r="AH78" s="4"/>
      <c r="AI78" s="4"/>
      <c r="AJ78" s="4"/>
    </row>
    <row r="79" spans="1:36" s="15" customFormat="1" ht="15.6" x14ac:dyDescent="0.25">
      <c r="A79" s="185"/>
      <c r="B79" s="25"/>
      <c r="C79" s="21" t="str">
        <f ca="1">IF(CONTROL!$I$4="A",CONCATENATE(L79," ",I79),"")</f>
        <v>b) 0</v>
      </c>
      <c r="D79" s="22"/>
      <c r="E79" s="12"/>
      <c r="F79" s="12"/>
      <c r="G79" s="57"/>
      <c r="H79" s="57"/>
      <c r="I79" s="30">
        <f ca="1">LOOKUP(G76,DATOS!A:A,DATOS!K:K)</f>
        <v>0</v>
      </c>
      <c r="J79" s="31"/>
      <c r="K79" s="30"/>
      <c r="L79" s="31" t="s">
        <v>52</v>
      </c>
      <c r="M79" s="16">
        <f ca="1">IF(CONTROL!$I$4="A",U78,0)</f>
        <v>0</v>
      </c>
      <c r="N79" s="16"/>
      <c r="O79" s="16"/>
      <c r="P79" s="16"/>
      <c r="Q79" s="16"/>
      <c r="R79" s="16">
        <f ca="1">Q78-R78</f>
        <v>0</v>
      </c>
      <c r="S79" s="17" t="s">
        <v>1</v>
      </c>
      <c r="T79" s="16" t="str">
        <f>CONCATENATE(B79,S79)</f>
        <v>B</v>
      </c>
      <c r="U79" s="16"/>
      <c r="AE79" s="4"/>
      <c r="AF79" s="4"/>
      <c r="AG79" s="4"/>
      <c r="AH79" s="4"/>
      <c r="AI79" s="4"/>
      <c r="AJ79" s="4"/>
    </row>
    <row r="80" spans="1:36" s="15" customFormat="1" ht="15.6" x14ac:dyDescent="0.25">
      <c r="A80" s="185"/>
      <c r="B80" s="25"/>
      <c r="C80" s="21" t="str">
        <f ca="1">IF(CONTROL!$I$4="A",CONCATENATE(L80," ",I80),"")</f>
        <v>c) 0</v>
      </c>
      <c r="D80" s="22"/>
      <c r="E80" s="12"/>
      <c r="F80" s="12"/>
      <c r="G80" s="57"/>
      <c r="H80" s="57"/>
      <c r="I80" s="30">
        <f ca="1">LOOKUP(G76,DATOS!A:A,DATOS!L:L)</f>
        <v>0</v>
      </c>
      <c r="J80" s="31"/>
      <c r="K80" s="30"/>
      <c r="L80" s="31" t="s">
        <v>51</v>
      </c>
      <c r="M80" s="16"/>
      <c r="N80" s="16"/>
      <c r="O80" s="16"/>
      <c r="P80" s="16"/>
      <c r="Q80" s="16"/>
      <c r="R80" s="16"/>
      <c r="S80" s="17" t="s">
        <v>2</v>
      </c>
      <c r="T80" s="16" t="str">
        <f>CONCATENATE(B80,S80)</f>
        <v>C</v>
      </c>
      <c r="U80" s="16"/>
      <c r="AE80" s="4"/>
      <c r="AF80" s="4"/>
      <c r="AG80" s="4"/>
      <c r="AH80" s="4"/>
      <c r="AI80" s="4"/>
      <c r="AJ80" s="4"/>
    </row>
    <row r="81" spans="1:36" s="15" customFormat="1" ht="15.6" x14ac:dyDescent="0.25">
      <c r="A81" s="185"/>
      <c r="B81" s="25"/>
      <c r="C81" s="21" t="str">
        <f ca="1">IF(CONTROL!$I$4="A",CONCATENATE(L81," ",I81),"")</f>
        <v>d) 0</v>
      </c>
      <c r="D81" s="22"/>
      <c r="E81" s="12"/>
      <c r="F81" s="12"/>
      <c r="G81" s="57"/>
      <c r="H81" s="57"/>
      <c r="I81" s="30">
        <f ca="1">LOOKUP(G76,DATOS!A:A,DATOS!M:M)</f>
        <v>0</v>
      </c>
      <c r="J81" s="31"/>
      <c r="K81" s="30"/>
      <c r="L81" s="31" t="s">
        <v>43</v>
      </c>
      <c r="M81" s="16"/>
      <c r="N81" s="16"/>
      <c r="O81" s="16"/>
      <c r="P81" s="16"/>
      <c r="Q81" s="16"/>
      <c r="R81" s="16"/>
      <c r="S81" s="17" t="s">
        <v>3</v>
      </c>
      <c r="T81" s="16" t="str">
        <f>CONCATENATE(B81,S81)</f>
        <v>D</v>
      </c>
      <c r="U81" s="16"/>
      <c r="AE81" s="4"/>
      <c r="AF81" s="4"/>
      <c r="AG81" s="4"/>
      <c r="AH81" s="4"/>
      <c r="AI81" s="4"/>
      <c r="AJ81" s="4"/>
    </row>
    <row r="82" spans="1:36" s="15" customFormat="1" ht="15.6" x14ac:dyDescent="0.25">
      <c r="A82" s="9"/>
      <c r="B82" s="26"/>
      <c r="C82" s="10"/>
      <c r="D82" s="11"/>
      <c r="E82" s="12"/>
      <c r="F82" s="12"/>
      <c r="G82" s="59">
        <v>479</v>
      </c>
      <c r="H82" s="61">
        <f ca="1">+REPARTO!I14</f>
        <v>651</v>
      </c>
      <c r="I82" s="30">
        <f ca="1">LOOKUP(G82,DATOS!A:A,DATOS!N:N)</f>
        <v>0</v>
      </c>
      <c r="J82" s="30"/>
      <c r="K82" s="30"/>
      <c r="L82" s="31"/>
      <c r="AE82" s="4"/>
      <c r="AF82" s="4"/>
      <c r="AG82" s="4"/>
      <c r="AH82" s="4"/>
      <c r="AI82" s="4"/>
      <c r="AJ82" s="4"/>
    </row>
    <row r="83" spans="1:36" s="15" customFormat="1" ht="15.6" x14ac:dyDescent="0.25">
      <c r="A83" s="9"/>
      <c r="B83" s="27"/>
      <c r="C83" s="19" t="str">
        <f ca="1">IF(CONTROL!$I$4="A",CONCATENATE(M83,".- ",I83),"")</f>
        <v>14.- LEGISLACIÓN  - Tema 8 - DERECHO PROCESAL . 0 (Ref: 7-479)</v>
      </c>
      <c r="D83" s="20"/>
      <c r="E83" s="9"/>
      <c r="F83" s="9"/>
      <c r="G83" s="60"/>
      <c r="H83" s="57"/>
      <c r="I83" s="30" t="str">
        <f ca="1">LOOKUP(G82,DATOS!A:A,DATOS!H:H)</f>
        <v>LEGISLACIÓN  - Tema 8 - DERECHO PROCESAL . 0 (Ref: 7-479)</v>
      </c>
      <c r="J83" s="30"/>
      <c r="K83" s="49"/>
      <c r="L83" s="31">
        <f>+M83</f>
        <v>14</v>
      </c>
      <c r="M83" s="18">
        <f>+M77+1</f>
        <v>14</v>
      </c>
      <c r="N83" s="16" t="s">
        <v>31</v>
      </c>
      <c r="O83" s="16" t="s">
        <v>32</v>
      </c>
      <c r="P83" s="16" t="s">
        <v>37</v>
      </c>
      <c r="Q83" s="16" t="s">
        <v>33</v>
      </c>
      <c r="R83" s="16" t="s">
        <v>34</v>
      </c>
      <c r="S83" s="16" t="s">
        <v>35</v>
      </c>
      <c r="T83" s="16" t="str">
        <f ca="1">CONCATENATE("X",I82)</f>
        <v>X0</v>
      </c>
      <c r="U83" s="16" t="s">
        <v>36</v>
      </c>
      <c r="AE83" s="4"/>
      <c r="AF83" s="4"/>
      <c r="AG83" s="4"/>
      <c r="AH83" s="4"/>
      <c r="AI83" s="4"/>
      <c r="AJ83" s="4"/>
    </row>
    <row r="84" spans="1:36" s="15" customFormat="1" ht="15.6" x14ac:dyDescent="0.25">
      <c r="A84" s="185">
        <f ca="1">IF($E$2="X",0,IF(M85&gt;2,I82,M85))</f>
        <v>0</v>
      </c>
      <c r="B84" s="25"/>
      <c r="C84" s="21" t="str">
        <f ca="1">IF(CONTROL!$I$4="A",CONCATENATE(L84," ",I84),"")</f>
        <v>a) 0</v>
      </c>
      <c r="D84" s="22"/>
      <c r="E84" s="12"/>
      <c r="F84" s="12"/>
      <c r="G84" s="57"/>
      <c r="H84" s="57"/>
      <c r="I84" s="30">
        <f ca="1">LOOKUP(G82,DATOS!A:A,DATOS!J:J)</f>
        <v>0</v>
      </c>
      <c r="J84" s="31"/>
      <c r="K84" s="30"/>
      <c r="L84" s="31" t="s">
        <v>53</v>
      </c>
      <c r="M84" s="16" t="s">
        <v>5</v>
      </c>
      <c r="N84" s="16">
        <f ca="1">IF(O84&gt;0,0,R84)</f>
        <v>0</v>
      </c>
      <c r="O84" s="16">
        <f ca="1">IF(R85&gt;0,1,0)</f>
        <v>0</v>
      </c>
      <c r="P84" s="16">
        <f ca="1">IF(O84=1,-1/COUNTA(S84:S87),0)</f>
        <v>0</v>
      </c>
      <c r="Q84" s="16">
        <f>COUNTA(B84:B87)</f>
        <v>0</v>
      </c>
      <c r="R84" s="16">
        <f ca="1">COUNTIF(T84:T87,T83)</f>
        <v>0</v>
      </c>
      <c r="S84" s="17" t="s">
        <v>0</v>
      </c>
      <c r="T84" s="16" t="str">
        <f>CONCATENATE(B84,S84)</f>
        <v>A</v>
      </c>
      <c r="U84" s="16">
        <f ca="1">IF(R84&gt;0,R84+Q84,Q84*3)</f>
        <v>0</v>
      </c>
      <c r="AE84" s="4"/>
      <c r="AF84" s="4"/>
      <c r="AG84" s="4"/>
      <c r="AH84" s="4"/>
      <c r="AI84" s="4"/>
      <c r="AJ84" s="4"/>
    </row>
    <row r="85" spans="1:36" s="15" customFormat="1" ht="15.6" x14ac:dyDescent="0.25">
      <c r="A85" s="185"/>
      <c r="B85" s="25"/>
      <c r="C85" s="21" t="str">
        <f ca="1">IF(CONTROL!$I$4="A",CONCATENATE(L85," ",I85),"")</f>
        <v>b) 0</v>
      </c>
      <c r="D85" s="22"/>
      <c r="E85" s="12"/>
      <c r="F85" s="12"/>
      <c r="G85" s="57"/>
      <c r="H85" s="57"/>
      <c r="I85" s="30">
        <f ca="1">LOOKUP(G82,DATOS!A:A,DATOS!K:K)</f>
        <v>0</v>
      </c>
      <c r="J85" s="31"/>
      <c r="K85" s="30"/>
      <c r="L85" s="31" t="s">
        <v>52</v>
      </c>
      <c r="M85" s="16">
        <f ca="1">IF(CONTROL!$I$4="A",U84,0)</f>
        <v>0</v>
      </c>
      <c r="N85" s="16"/>
      <c r="O85" s="16"/>
      <c r="P85" s="16"/>
      <c r="Q85" s="16"/>
      <c r="R85" s="16">
        <f ca="1">Q84-R84</f>
        <v>0</v>
      </c>
      <c r="S85" s="17" t="s">
        <v>1</v>
      </c>
      <c r="T85" s="16" t="str">
        <f>CONCATENATE(B85,S85)</f>
        <v>B</v>
      </c>
      <c r="U85" s="16"/>
      <c r="AE85" s="4"/>
      <c r="AF85" s="4"/>
      <c r="AG85" s="4"/>
      <c r="AH85" s="4"/>
      <c r="AI85" s="4"/>
      <c r="AJ85" s="4"/>
    </row>
    <row r="86" spans="1:36" s="15" customFormat="1" ht="15.6" x14ac:dyDescent="0.25">
      <c r="A86" s="185"/>
      <c r="B86" s="25"/>
      <c r="C86" s="21" t="str">
        <f ca="1">IF(CONTROL!$I$4="A",CONCATENATE(L86," ",I86),"")</f>
        <v>c) 0</v>
      </c>
      <c r="D86" s="22"/>
      <c r="E86" s="12"/>
      <c r="F86" s="12"/>
      <c r="G86" s="57"/>
      <c r="H86" s="57"/>
      <c r="I86" s="30">
        <f ca="1">LOOKUP(G82,DATOS!A:A,DATOS!L:L)</f>
        <v>0</v>
      </c>
      <c r="J86" s="31"/>
      <c r="K86" s="30"/>
      <c r="L86" s="31" t="s">
        <v>51</v>
      </c>
      <c r="M86" s="16"/>
      <c r="N86" s="16"/>
      <c r="O86" s="16"/>
      <c r="P86" s="16"/>
      <c r="Q86" s="16"/>
      <c r="R86" s="16"/>
      <c r="S86" s="17" t="s">
        <v>2</v>
      </c>
      <c r="T86" s="16" t="str">
        <f>CONCATENATE(B86,S86)</f>
        <v>C</v>
      </c>
      <c r="U86" s="16"/>
      <c r="AE86" s="4"/>
      <c r="AF86" s="4"/>
      <c r="AG86" s="4"/>
      <c r="AH86" s="4"/>
      <c r="AI86" s="4"/>
      <c r="AJ86" s="4"/>
    </row>
    <row r="87" spans="1:36" s="15" customFormat="1" ht="15.6" x14ac:dyDescent="0.25">
      <c r="A87" s="185"/>
      <c r="B87" s="25"/>
      <c r="C87" s="21" t="str">
        <f ca="1">IF(CONTROL!$I$4="A",CONCATENATE(L87," ",I87),"")</f>
        <v>d) 0</v>
      </c>
      <c r="D87" s="22"/>
      <c r="E87" s="12"/>
      <c r="F87" s="12"/>
      <c r="G87" s="57"/>
      <c r="H87" s="57"/>
      <c r="I87" s="30">
        <f ca="1">LOOKUP(G82,DATOS!A:A,DATOS!M:M)</f>
        <v>0</v>
      </c>
      <c r="J87" s="31"/>
      <c r="K87" s="30"/>
      <c r="L87" s="31" t="s">
        <v>43</v>
      </c>
      <c r="M87" s="16"/>
      <c r="N87" s="16"/>
      <c r="O87" s="16"/>
      <c r="P87" s="16"/>
      <c r="Q87" s="16"/>
      <c r="R87" s="16"/>
      <c r="S87" s="17" t="s">
        <v>3</v>
      </c>
      <c r="T87" s="16" t="str">
        <f>CONCATENATE(B87,S87)</f>
        <v>D</v>
      </c>
      <c r="U87" s="16"/>
      <c r="AE87" s="4"/>
      <c r="AF87" s="4"/>
      <c r="AG87" s="4"/>
      <c r="AH87" s="4"/>
      <c r="AI87" s="4"/>
      <c r="AJ87" s="4"/>
    </row>
    <row r="88" spans="1:36" s="15" customFormat="1" ht="15.6" x14ac:dyDescent="0.25">
      <c r="A88" s="9"/>
      <c r="B88" s="26"/>
      <c r="C88" s="10"/>
      <c r="D88" s="11"/>
      <c r="E88" s="12"/>
      <c r="F88" s="12"/>
      <c r="G88" s="59">
        <v>621</v>
      </c>
      <c r="H88" s="61">
        <f ca="1">+REPARTO!I15</f>
        <v>409</v>
      </c>
      <c r="I88" s="30">
        <f ca="1">LOOKUP(G88,DATOS!A:A,DATOS!N:N)</f>
        <v>0</v>
      </c>
      <c r="J88" s="30"/>
      <c r="K88" s="30"/>
      <c r="L88" s="31"/>
      <c r="AE88" s="4"/>
      <c r="AF88" s="4"/>
      <c r="AG88" s="4"/>
      <c r="AH88" s="4"/>
      <c r="AI88" s="4"/>
      <c r="AJ88" s="4"/>
    </row>
    <row r="89" spans="1:36" s="15" customFormat="1" ht="15.6" x14ac:dyDescent="0.25">
      <c r="A89" s="9"/>
      <c r="B89" s="27"/>
      <c r="C89" s="19" t="str">
        <f ca="1">IF(CONTROL!$I$4="A",CONCATENATE(M89,".- ",I89),"")</f>
        <v>15.- ORGANIZACIÓN - Tema 12 - LA POLICÍA MILITAR, UNIDADES . 0 (Ref: 7-621)</v>
      </c>
      <c r="D89" s="20"/>
      <c r="E89" s="9"/>
      <c r="F89" s="9"/>
      <c r="G89" s="60"/>
      <c r="H89" s="57"/>
      <c r="I89" s="30" t="str">
        <f ca="1">LOOKUP(G88,DATOS!A:A,DATOS!H:H)</f>
        <v>ORGANIZACIÓN - Tema 12 - LA POLICÍA MILITAR, UNIDADES . 0 (Ref: 7-621)</v>
      </c>
      <c r="J89" s="30"/>
      <c r="K89" s="49"/>
      <c r="L89" s="31">
        <f>+M89</f>
        <v>15</v>
      </c>
      <c r="M89" s="18">
        <f>+M83+1</f>
        <v>15</v>
      </c>
      <c r="N89" s="16" t="s">
        <v>31</v>
      </c>
      <c r="O89" s="16" t="s">
        <v>32</v>
      </c>
      <c r="P89" s="16" t="s">
        <v>37</v>
      </c>
      <c r="Q89" s="16" t="s">
        <v>33</v>
      </c>
      <c r="R89" s="16" t="s">
        <v>34</v>
      </c>
      <c r="S89" s="16" t="s">
        <v>35</v>
      </c>
      <c r="T89" s="16" t="str">
        <f ca="1">CONCATENATE("X",I88)</f>
        <v>X0</v>
      </c>
      <c r="U89" s="16" t="s">
        <v>36</v>
      </c>
      <c r="AE89" s="4"/>
      <c r="AF89" s="4"/>
      <c r="AG89" s="4"/>
      <c r="AH89" s="4"/>
      <c r="AI89" s="4"/>
      <c r="AJ89" s="4"/>
    </row>
    <row r="90" spans="1:36" s="15" customFormat="1" ht="15.6" x14ac:dyDescent="0.25">
      <c r="A90" s="185">
        <f ca="1">IF($E$2="X",0,IF(M91&gt;2,I88,M91))</f>
        <v>0</v>
      </c>
      <c r="B90" s="25"/>
      <c r="C90" s="21" t="str">
        <f ca="1">IF(CONTROL!$I$4="A",CONCATENATE(L90," ",I90),"")</f>
        <v>a) 0</v>
      </c>
      <c r="D90" s="22"/>
      <c r="E90" s="12"/>
      <c r="F90" s="12"/>
      <c r="G90" s="57"/>
      <c r="H90" s="57"/>
      <c r="I90" s="30">
        <f ca="1">LOOKUP(G88,DATOS!A:A,DATOS!J:J)</f>
        <v>0</v>
      </c>
      <c r="J90" s="31"/>
      <c r="K90" s="30"/>
      <c r="L90" s="31" t="s">
        <v>53</v>
      </c>
      <c r="M90" s="16" t="s">
        <v>5</v>
      </c>
      <c r="N90" s="16">
        <f ca="1">IF(O90&gt;0,0,R90)</f>
        <v>0</v>
      </c>
      <c r="O90" s="16">
        <f ca="1">IF(R91&gt;0,1,0)</f>
        <v>0</v>
      </c>
      <c r="P90" s="16">
        <f ca="1">IF(O90=1,-1/COUNTA(S90:S93),0)</f>
        <v>0</v>
      </c>
      <c r="Q90" s="16">
        <f>COUNTA(B90:B93)</f>
        <v>0</v>
      </c>
      <c r="R90" s="16">
        <f ca="1">COUNTIF(T90:T93,T89)</f>
        <v>0</v>
      </c>
      <c r="S90" s="17" t="s">
        <v>0</v>
      </c>
      <c r="T90" s="16" t="str">
        <f>CONCATENATE(B90,S90)</f>
        <v>A</v>
      </c>
      <c r="U90" s="16">
        <f ca="1">IF(R90&gt;0,R90+Q90,Q90*3)</f>
        <v>0</v>
      </c>
      <c r="AE90" s="4"/>
      <c r="AF90" s="4"/>
      <c r="AG90" s="4"/>
      <c r="AH90" s="4"/>
      <c r="AI90" s="4"/>
      <c r="AJ90" s="4"/>
    </row>
    <row r="91" spans="1:36" s="15" customFormat="1" ht="15.6" x14ac:dyDescent="0.25">
      <c r="A91" s="185"/>
      <c r="B91" s="25"/>
      <c r="C91" s="21" t="str">
        <f ca="1">IF(CONTROL!$I$4="A",CONCATENATE(L91," ",I91),"")</f>
        <v>b) 0</v>
      </c>
      <c r="D91" s="22"/>
      <c r="E91" s="12"/>
      <c r="F91" s="12"/>
      <c r="G91" s="57"/>
      <c r="H91" s="57"/>
      <c r="I91" s="30">
        <f ca="1">LOOKUP(G88,DATOS!A:A,DATOS!K:K)</f>
        <v>0</v>
      </c>
      <c r="J91" s="31"/>
      <c r="K91" s="30"/>
      <c r="L91" s="31" t="s">
        <v>52</v>
      </c>
      <c r="M91" s="16">
        <f ca="1">IF(CONTROL!$I$4="A",U90,0)</f>
        <v>0</v>
      </c>
      <c r="N91" s="16"/>
      <c r="O91" s="16"/>
      <c r="P91" s="16"/>
      <c r="Q91" s="16"/>
      <c r="R91" s="16">
        <f ca="1">Q90-R90</f>
        <v>0</v>
      </c>
      <c r="S91" s="17" t="s">
        <v>1</v>
      </c>
      <c r="T91" s="16" t="str">
        <f>CONCATENATE(B91,S91)</f>
        <v>B</v>
      </c>
      <c r="U91" s="16"/>
      <c r="AE91" s="4"/>
      <c r="AF91" s="4"/>
      <c r="AG91" s="4"/>
      <c r="AH91" s="4"/>
      <c r="AI91" s="4"/>
      <c r="AJ91" s="4"/>
    </row>
    <row r="92" spans="1:36" s="15" customFormat="1" ht="15.6" x14ac:dyDescent="0.25">
      <c r="A92" s="185"/>
      <c r="B92" s="25"/>
      <c r="C92" s="21" t="str">
        <f ca="1">IF(CONTROL!$I$4="A",CONCATENATE(L92," ",I92),"")</f>
        <v>c) 0</v>
      </c>
      <c r="D92" s="22"/>
      <c r="E92" s="12"/>
      <c r="F92" s="12"/>
      <c r="G92" s="57"/>
      <c r="H92" s="57"/>
      <c r="I92" s="30">
        <f ca="1">LOOKUP(G88,DATOS!A:A,DATOS!L:L)</f>
        <v>0</v>
      </c>
      <c r="J92" s="31"/>
      <c r="K92" s="30"/>
      <c r="L92" s="31" t="s">
        <v>51</v>
      </c>
      <c r="M92" s="16"/>
      <c r="N92" s="16"/>
      <c r="O92" s="16"/>
      <c r="P92" s="16"/>
      <c r="Q92" s="16"/>
      <c r="R92" s="16"/>
      <c r="S92" s="17" t="s">
        <v>2</v>
      </c>
      <c r="T92" s="16" t="str">
        <f>CONCATENATE(B92,S92)</f>
        <v>C</v>
      </c>
      <c r="U92" s="16"/>
      <c r="AE92" s="4"/>
      <c r="AF92" s="4"/>
      <c r="AG92" s="4"/>
      <c r="AH92" s="4"/>
      <c r="AI92" s="4"/>
      <c r="AJ92" s="4"/>
    </row>
    <row r="93" spans="1:36" s="15" customFormat="1" ht="15.6" x14ac:dyDescent="0.25">
      <c r="A93" s="185"/>
      <c r="B93" s="25"/>
      <c r="C93" s="21" t="str">
        <f ca="1">IF(CONTROL!$I$4="A",CONCATENATE(L93," ",I93),"")</f>
        <v>d) 0</v>
      </c>
      <c r="D93" s="22"/>
      <c r="E93" s="12"/>
      <c r="F93" s="12"/>
      <c r="G93" s="57"/>
      <c r="H93" s="57"/>
      <c r="I93" s="30">
        <f ca="1">LOOKUP(G88,DATOS!A:A,DATOS!M:M)</f>
        <v>0</v>
      </c>
      <c r="J93" s="31"/>
      <c r="K93" s="30"/>
      <c r="L93" s="31" t="s">
        <v>43</v>
      </c>
      <c r="M93" s="16"/>
      <c r="N93" s="16"/>
      <c r="O93" s="16"/>
      <c r="P93" s="16"/>
      <c r="Q93" s="16"/>
      <c r="R93" s="16"/>
      <c r="S93" s="17" t="s">
        <v>3</v>
      </c>
      <c r="T93" s="16" t="str">
        <f>CONCATENATE(B93,S93)</f>
        <v>D</v>
      </c>
      <c r="U93" s="16"/>
      <c r="AE93" s="4"/>
      <c r="AF93" s="4"/>
      <c r="AG93" s="4"/>
      <c r="AH93" s="4"/>
      <c r="AI93" s="4"/>
      <c r="AJ93" s="4"/>
    </row>
    <row r="94" spans="1:36" s="15" customFormat="1" ht="15.6" x14ac:dyDescent="0.25">
      <c r="A94" s="9"/>
      <c r="B94" s="26"/>
      <c r="C94" s="10"/>
      <c r="D94" s="11"/>
      <c r="E94" s="12"/>
      <c r="F94" s="12"/>
      <c r="G94" s="59">
        <v>651</v>
      </c>
      <c r="H94" s="61">
        <f ca="1">+REPARTO!I16</f>
        <v>440</v>
      </c>
      <c r="I94" s="30">
        <f ca="1">LOOKUP(G94,DATOS!A:A,DATOS!N:N)</f>
        <v>0</v>
      </c>
      <c r="J94" s="30"/>
      <c r="K94" s="30"/>
      <c r="L94" s="31"/>
      <c r="AE94" s="4"/>
      <c r="AF94" s="4"/>
      <c r="AG94" s="4"/>
      <c r="AH94" s="4"/>
      <c r="AI94" s="4"/>
      <c r="AJ94" s="4"/>
    </row>
    <row r="95" spans="1:36" s="15" customFormat="1" ht="15.6" x14ac:dyDescent="0.25">
      <c r="A95" s="9"/>
      <c r="B95" s="27"/>
      <c r="C95" s="19" t="str">
        <f ca="1">IF(CONTROL!$I$4="A",CONCATENATE(M95,".- ",I95),"")</f>
        <v>16.- ORGANIZACIÓN - Tema 12 - LA POLICÍA MILITAR, UNIDADES . 0 (Ref: 7-651)</v>
      </c>
      <c r="D95" s="20"/>
      <c r="E95" s="9"/>
      <c r="F95" s="9"/>
      <c r="G95" s="60"/>
      <c r="H95" s="57"/>
      <c r="I95" s="30" t="str">
        <f ca="1">LOOKUP(G94,DATOS!A:A,DATOS!H:H)</f>
        <v>ORGANIZACIÓN - Tema 12 - LA POLICÍA MILITAR, UNIDADES . 0 (Ref: 7-651)</v>
      </c>
      <c r="J95" s="30"/>
      <c r="K95" s="49"/>
      <c r="L95" s="31">
        <f>+M95</f>
        <v>16</v>
      </c>
      <c r="M95" s="18">
        <f>+M89+1</f>
        <v>16</v>
      </c>
      <c r="N95" s="16" t="s">
        <v>31</v>
      </c>
      <c r="O95" s="16" t="s">
        <v>32</v>
      </c>
      <c r="P95" s="16" t="s">
        <v>37</v>
      </c>
      <c r="Q95" s="16" t="s">
        <v>33</v>
      </c>
      <c r="R95" s="16" t="s">
        <v>34</v>
      </c>
      <c r="S95" s="16" t="s">
        <v>35</v>
      </c>
      <c r="T95" s="16" t="str">
        <f ca="1">CONCATENATE("X",I94)</f>
        <v>X0</v>
      </c>
      <c r="U95" s="16" t="s">
        <v>36</v>
      </c>
      <c r="AE95" s="4"/>
      <c r="AF95" s="4"/>
      <c r="AG95" s="4"/>
      <c r="AH95" s="4"/>
      <c r="AI95" s="4"/>
      <c r="AJ95" s="4"/>
    </row>
    <row r="96" spans="1:36" s="15" customFormat="1" ht="15.6" x14ac:dyDescent="0.25">
      <c r="A96" s="185">
        <f ca="1">IF($E$2="X",0,IF(M97&gt;2,I94,M97))</f>
        <v>0</v>
      </c>
      <c r="B96" s="25"/>
      <c r="C96" s="21" t="str">
        <f ca="1">IF(CONTROL!$I$4="A",CONCATENATE(L96," ",I96),"")</f>
        <v>a) 0</v>
      </c>
      <c r="D96" s="22"/>
      <c r="E96" s="12"/>
      <c r="F96" s="12"/>
      <c r="G96" s="57"/>
      <c r="H96" s="57"/>
      <c r="I96" s="30">
        <f ca="1">LOOKUP(G94,DATOS!A:A,DATOS!J:J)</f>
        <v>0</v>
      </c>
      <c r="J96" s="31"/>
      <c r="K96" s="30"/>
      <c r="L96" s="31" t="s">
        <v>53</v>
      </c>
      <c r="M96" s="16" t="s">
        <v>5</v>
      </c>
      <c r="N96" s="16">
        <f ca="1">IF(O96&gt;0,0,R96)</f>
        <v>0</v>
      </c>
      <c r="O96" s="16">
        <f ca="1">IF(R97&gt;0,1,0)</f>
        <v>0</v>
      </c>
      <c r="P96" s="16">
        <f ca="1">IF(O96=1,-1/COUNTA(S96:S99),0)</f>
        <v>0</v>
      </c>
      <c r="Q96" s="16">
        <f>COUNTA(B96:B99)</f>
        <v>0</v>
      </c>
      <c r="R96" s="16">
        <f ca="1">COUNTIF(T96:T99,T95)</f>
        <v>0</v>
      </c>
      <c r="S96" s="17" t="s">
        <v>0</v>
      </c>
      <c r="T96" s="16" t="str">
        <f>CONCATENATE(B96,S96)</f>
        <v>A</v>
      </c>
      <c r="U96" s="16">
        <f ca="1">IF(R96&gt;0,R96+Q96,Q96*3)</f>
        <v>0</v>
      </c>
      <c r="AE96" s="4"/>
      <c r="AF96" s="4"/>
      <c r="AG96" s="4"/>
      <c r="AH96" s="4"/>
      <c r="AI96" s="4"/>
      <c r="AJ96" s="4"/>
    </row>
    <row r="97" spans="1:36" s="15" customFormat="1" ht="15.6" x14ac:dyDescent="0.25">
      <c r="A97" s="185"/>
      <c r="B97" s="25"/>
      <c r="C97" s="21" t="str">
        <f ca="1">IF(CONTROL!$I$4="A",CONCATENATE(L97," ",I97),"")</f>
        <v>b) 0</v>
      </c>
      <c r="D97" s="22"/>
      <c r="E97" s="12"/>
      <c r="F97" s="12"/>
      <c r="G97" s="57"/>
      <c r="H97" s="57"/>
      <c r="I97" s="30">
        <f ca="1">LOOKUP(G94,DATOS!A:A,DATOS!K:K)</f>
        <v>0</v>
      </c>
      <c r="J97" s="31"/>
      <c r="K97" s="30"/>
      <c r="L97" s="31" t="s">
        <v>52</v>
      </c>
      <c r="M97" s="16">
        <f ca="1">IF(CONTROL!$I$4="A",U96,0)</f>
        <v>0</v>
      </c>
      <c r="N97" s="16"/>
      <c r="O97" s="16"/>
      <c r="P97" s="16"/>
      <c r="Q97" s="16"/>
      <c r="R97" s="16">
        <f ca="1">Q96-R96</f>
        <v>0</v>
      </c>
      <c r="S97" s="17" t="s">
        <v>1</v>
      </c>
      <c r="T97" s="16" t="str">
        <f>CONCATENATE(B97,S97)</f>
        <v>B</v>
      </c>
      <c r="U97" s="16"/>
      <c r="AE97" s="4"/>
      <c r="AF97" s="4"/>
      <c r="AG97" s="4"/>
      <c r="AH97" s="4"/>
      <c r="AI97" s="4"/>
      <c r="AJ97" s="4"/>
    </row>
    <row r="98" spans="1:36" s="15" customFormat="1" ht="15.6" x14ac:dyDescent="0.25">
      <c r="A98" s="185"/>
      <c r="B98" s="25"/>
      <c r="C98" s="21" t="str">
        <f ca="1">IF(CONTROL!$I$4="A",CONCATENATE(L98," ",I98),"")</f>
        <v>c) 0</v>
      </c>
      <c r="D98" s="22"/>
      <c r="E98" s="12"/>
      <c r="F98" s="12"/>
      <c r="G98" s="57"/>
      <c r="H98" s="57"/>
      <c r="I98" s="30">
        <f ca="1">LOOKUP(G94,DATOS!A:A,DATOS!L:L)</f>
        <v>0</v>
      </c>
      <c r="J98" s="31"/>
      <c r="K98" s="30"/>
      <c r="L98" s="31" t="s">
        <v>51</v>
      </c>
      <c r="M98" s="16"/>
      <c r="N98" s="16"/>
      <c r="O98" s="16"/>
      <c r="P98" s="16"/>
      <c r="Q98" s="16"/>
      <c r="R98" s="16"/>
      <c r="S98" s="17" t="s">
        <v>2</v>
      </c>
      <c r="T98" s="16" t="str">
        <f>CONCATENATE(B98,S98)</f>
        <v>C</v>
      </c>
      <c r="U98" s="16"/>
      <c r="AE98" s="4"/>
      <c r="AF98" s="4"/>
      <c r="AG98" s="4"/>
      <c r="AH98" s="4"/>
      <c r="AI98" s="4"/>
      <c r="AJ98" s="4"/>
    </row>
    <row r="99" spans="1:36" s="15" customFormat="1" ht="15.6" x14ac:dyDescent="0.25">
      <c r="A99" s="185"/>
      <c r="B99" s="25"/>
      <c r="C99" s="21" t="str">
        <f ca="1">IF(CONTROL!$I$4="A",CONCATENATE(L99," ",I99),"")</f>
        <v>d) 0</v>
      </c>
      <c r="D99" s="22"/>
      <c r="E99" s="12"/>
      <c r="F99" s="12"/>
      <c r="G99" s="57"/>
      <c r="H99" s="57"/>
      <c r="I99" s="30">
        <f ca="1">LOOKUP(G94,DATOS!A:A,DATOS!M:M)</f>
        <v>0</v>
      </c>
      <c r="J99" s="31"/>
      <c r="K99" s="30"/>
      <c r="L99" s="31" t="s">
        <v>43</v>
      </c>
      <c r="M99" s="16"/>
      <c r="N99" s="16"/>
      <c r="O99" s="16"/>
      <c r="P99" s="16"/>
      <c r="Q99" s="16"/>
      <c r="R99" s="16"/>
      <c r="S99" s="17" t="s">
        <v>3</v>
      </c>
      <c r="T99" s="16" t="str">
        <f>CONCATENATE(B99,S99)</f>
        <v>D</v>
      </c>
      <c r="U99" s="16"/>
      <c r="AE99" s="4"/>
      <c r="AF99" s="4"/>
      <c r="AG99" s="4"/>
      <c r="AH99" s="4"/>
      <c r="AI99" s="4"/>
      <c r="AJ99" s="4"/>
    </row>
    <row r="100" spans="1:36" s="15" customFormat="1" ht="15.6" x14ac:dyDescent="0.25">
      <c r="A100" s="9"/>
      <c r="B100" s="26"/>
      <c r="C100" s="10"/>
      <c r="D100" s="11"/>
      <c r="E100" s="12"/>
      <c r="F100" s="12"/>
      <c r="G100" s="59">
        <v>107</v>
      </c>
      <c r="H100" s="61">
        <f ca="1">+REPARTO!I17</f>
        <v>583</v>
      </c>
      <c r="I100" s="30">
        <f ca="1">LOOKUP(G100,DATOS!A:A,DATOS!N:N)</f>
        <v>0</v>
      </c>
      <c r="J100" s="30"/>
      <c r="K100" s="30"/>
      <c r="L100" s="31"/>
      <c r="AE100" s="4"/>
      <c r="AF100" s="4"/>
      <c r="AG100" s="4"/>
      <c r="AH100" s="4"/>
      <c r="AI100" s="4"/>
      <c r="AJ100" s="4"/>
    </row>
    <row r="101" spans="1:36" s="15" customFormat="1" ht="15.6" x14ac:dyDescent="0.25">
      <c r="A101" s="9"/>
      <c r="B101" s="27"/>
      <c r="C101" s="19" t="str">
        <f ca="1">IF(CONTROL!$I$4="A",CONCATENATE(M101,".- ",I101),"")</f>
        <v>17.- ACTIVIDADES POLICIALES - Tema 2 - APOYO A LA MOVILIDAD . 0 (Ref: 7-107)</v>
      </c>
      <c r="D101" s="20"/>
      <c r="E101" s="9"/>
      <c r="F101" s="9"/>
      <c r="G101" s="60"/>
      <c r="H101" s="57"/>
      <c r="I101" s="30" t="str">
        <f ca="1">LOOKUP(G100,DATOS!A:A,DATOS!H:H)</f>
        <v>ACTIVIDADES POLICIALES - Tema 2 - APOYO A LA MOVILIDAD . 0 (Ref: 7-107)</v>
      </c>
      <c r="J101" s="30"/>
      <c r="K101" s="49"/>
      <c r="L101" s="31">
        <f>+M101</f>
        <v>17</v>
      </c>
      <c r="M101" s="18">
        <f>+M95+1</f>
        <v>17</v>
      </c>
      <c r="N101" s="16" t="s">
        <v>31</v>
      </c>
      <c r="O101" s="16" t="s">
        <v>32</v>
      </c>
      <c r="P101" s="16" t="s">
        <v>37</v>
      </c>
      <c r="Q101" s="16" t="s">
        <v>33</v>
      </c>
      <c r="R101" s="16" t="s">
        <v>34</v>
      </c>
      <c r="S101" s="16" t="s">
        <v>35</v>
      </c>
      <c r="T101" s="16" t="str">
        <f ca="1">CONCATENATE("X",I100)</f>
        <v>X0</v>
      </c>
      <c r="U101" s="16" t="s">
        <v>36</v>
      </c>
      <c r="AE101" s="4"/>
      <c r="AF101" s="4"/>
      <c r="AG101" s="4"/>
      <c r="AH101" s="4"/>
      <c r="AI101" s="4"/>
      <c r="AJ101" s="4"/>
    </row>
    <row r="102" spans="1:36" s="15" customFormat="1" ht="15.6" x14ac:dyDescent="0.25">
      <c r="A102" s="185">
        <f ca="1">IF($E$2="X",0,IF(M103&gt;2,I100,M103))</f>
        <v>0</v>
      </c>
      <c r="B102" s="25"/>
      <c r="C102" s="21" t="str">
        <f ca="1">IF(CONTROL!$I$4="A",CONCATENATE(L102," ",I102),"")</f>
        <v>a) 0</v>
      </c>
      <c r="D102" s="22"/>
      <c r="E102" s="12"/>
      <c r="F102" s="12"/>
      <c r="G102" s="57"/>
      <c r="H102" s="57"/>
      <c r="I102" s="30">
        <f ca="1">LOOKUP(G100,DATOS!A:A,DATOS!J:J)</f>
        <v>0</v>
      </c>
      <c r="J102" s="31"/>
      <c r="K102" s="30"/>
      <c r="L102" s="31" t="s">
        <v>53</v>
      </c>
      <c r="M102" s="16" t="s">
        <v>5</v>
      </c>
      <c r="N102" s="16">
        <f ca="1">IF(O102&gt;0,0,R102)</f>
        <v>0</v>
      </c>
      <c r="O102" s="16">
        <f ca="1">IF(R103&gt;0,1,0)</f>
        <v>0</v>
      </c>
      <c r="P102" s="16">
        <f ca="1">IF(O102=1,-1/COUNTA(S102:S105),0)</f>
        <v>0</v>
      </c>
      <c r="Q102" s="16">
        <f>COUNTA(B102:B105)</f>
        <v>0</v>
      </c>
      <c r="R102" s="16">
        <f ca="1">COUNTIF(T102:T105,T101)</f>
        <v>0</v>
      </c>
      <c r="S102" s="17" t="s">
        <v>0</v>
      </c>
      <c r="T102" s="16" t="str">
        <f>CONCATENATE(B102,S102)</f>
        <v>A</v>
      </c>
      <c r="U102" s="16">
        <f ca="1">IF(R102&gt;0,R102+Q102,Q102*3)</f>
        <v>0</v>
      </c>
      <c r="AE102" s="4"/>
      <c r="AF102" s="4"/>
      <c r="AG102" s="4"/>
      <c r="AH102" s="4"/>
      <c r="AI102" s="4"/>
      <c r="AJ102" s="4"/>
    </row>
    <row r="103" spans="1:36" s="15" customFormat="1" ht="15.6" x14ac:dyDescent="0.25">
      <c r="A103" s="185"/>
      <c r="B103" s="25"/>
      <c r="C103" s="21" t="str">
        <f ca="1">IF(CONTROL!$I$4="A",CONCATENATE(L103," ",I103),"")</f>
        <v>b) 0</v>
      </c>
      <c r="D103" s="22"/>
      <c r="E103" s="12"/>
      <c r="F103" s="12"/>
      <c r="G103" s="57"/>
      <c r="H103" s="57"/>
      <c r="I103" s="30">
        <f ca="1">LOOKUP(G100,DATOS!A:A,DATOS!K:K)</f>
        <v>0</v>
      </c>
      <c r="J103" s="31"/>
      <c r="K103" s="30"/>
      <c r="L103" s="31" t="s">
        <v>52</v>
      </c>
      <c r="M103" s="16">
        <f ca="1">IF(CONTROL!$I$4="A",U102,0)</f>
        <v>0</v>
      </c>
      <c r="N103" s="16"/>
      <c r="O103" s="16"/>
      <c r="P103" s="16"/>
      <c r="Q103" s="16"/>
      <c r="R103" s="16">
        <f ca="1">Q102-R102</f>
        <v>0</v>
      </c>
      <c r="S103" s="17" t="s">
        <v>1</v>
      </c>
      <c r="T103" s="16" t="str">
        <f>CONCATENATE(B103,S103)</f>
        <v>B</v>
      </c>
      <c r="U103" s="16"/>
      <c r="AE103" s="4"/>
      <c r="AF103" s="4"/>
      <c r="AG103" s="4"/>
      <c r="AH103" s="4"/>
      <c r="AI103" s="4"/>
      <c r="AJ103" s="4"/>
    </row>
    <row r="104" spans="1:36" s="15" customFormat="1" ht="15.6" x14ac:dyDescent="0.25">
      <c r="A104" s="185"/>
      <c r="B104" s="25"/>
      <c r="C104" s="21" t="str">
        <f ca="1">IF(CONTROL!$I$4="A",CONCATENATE(L104," ",I104),"")</f>
        <v>c) 0</v>
      </c>
      <c r="D104" s="22"/>
      <c r="E104" s="12"/>
      <c r="F104" s="12"/>
      <c r="G104" s="57"/>
      <c r="H104" s="57"/>
      <c r="I104" s="30">
        <f ca="1">LOOKUP(G100,DATOS!A:A,DATOS!L:L)</f>
        <v>0</v>
      </c>
      <c r="J104" s="31"/>
      <c r="K104" s="30"/>
      <c r="L104" s="31" t="s">
        <v>51</v>
      </c>
      <c r="M104" s="16"/>
      <c r="N104" s="16"/>
      <c r="O104" s="16"/>
      <c r="P104" s="16"/>
      <c r="Q104" s="16"/>
      <c r="R104" s="16"/>
      <c r="S104" s="17" t="s">
        <v>2</v>
      </c>
      <c r="T104" s="16" t="str">
        <f>CONCATENATE(B104,S104)</f>
        <v>C</v>
      </c>
      <c r="U104" s="16"/>
      <c r="AE104" s="4"/>
      <c r="AF104" s="4"/>
      <c r="AG104" s="4"/>
      <c r="AH104" s="4"/>
      <c r="AI104" s="4"/>
      <c r="AJ104" s="4"/>
    </row>
    <row r="105" spans="1:36" s="15" customFormat="1" ht="15.6" x14ac:dyDescent="0.25">
      <c r="A105" s="185"/>
      <c r="B105" s="25"/>
      <c r="C105" s="21" t="str">
        <f ca="1">IF(CONTROL!$I$4="A",CONCATENATE(L105," ",I105),"")</f>
        <v>d) 0</v>
      </c>
      <c r="D105" s="22"/>
      <c r="E105" s="12"/>
      <c r="F105" s="12"/>
      <c r="G105" s="57"/>
      <c r="H105" s="57"/>
      <c r="I105" s="30">
        <f ca="1">LOOKUP(G100,DATOS!A:A,DATOS!M:M)</f>
        <v>0</v>
      </c>
      <c r="J105" s="31"/>
      <c r="K105" s="30"/>
      <c r="L105" s="31" t="s">
        <v>43</v>
      </c>
      <c r="M105" s="16"/>
      <c r="N105" s="16"/>
      <c r="O105" s="16"/>
      <c r="P105" s="16"/>
      <c r="Q105" s="16"/>
      <c r="R105" s="16"/>
      <c r="S105" s="17" t="s">
        <v>3</v>
      </c>
      <c r="T105" s="16" t="str">
        <f>CONCATENATE(B105,S105)</f>
        <v>D</v>
      </c>
      <c r="U105" s="16"/>
      <c r="AE105" s="4"/>
      <c r="AF105" s="4"/>
      <c r="AG105" s="4"/>
      <c r="AH105" s="4"/>
      <c r="AI105" s="4"/>
      <c r="AJ105" s="4"/>
    </row>
    <row r="106" spans="1:36" s="15" customFormat="1" ht="15.6" x14ac:dyDescent="0.25">
      <c r="A106" s="9"/>
      <c r="B106" s="26"/>
      <c r="C106" s="10"/>
      <c r="D106" s="11"/>
      <c r="E106" s="12"/>
      <c r="F106" s="12"/>
      <c r="G106" s="59">
        <v>230</v>
      </c>
      <c r="H106" s="61">
        <f ca="1">+REPARTO!I18</f>
        <v>230</v>
      </c>
      <c r="I106" s="30">
        <f ca="1">LOOKUP(G106,DATOS!A:A,DATOS!N:N)</f>
        <v>0</v>
      </c>
      <c r="J106" s="30"/>
      <c r="K106" s="30"/>
      <c r="L106" s="31"/>
      <c r="AE106" s="4"/>
      <c r="AF106" s="4"/>
      <c r="AG106" s="4"/>
      <c r="AH106" s="4"/>
      <c r="AI106" s="4"/>
      <c r="AJ106" s="4"/>
    </row>
    <row r="107" spans="1:36" s="15" customFormat="1" ht="15.6" x14ac:dyDescent="0.25">
      <c r="A107" s="9"/>
      <c r="B107" s="27"/>
      <c r="C107" s="19" t="str">
        <f ca="1">IF(CONTROL!$I$4="A",CONCATENATE(M107,".- ",I107),"")</f>
        <v>18.- ACTIVIDADES POLICIALES - Tema 3 - PROTECCIÓN DE INSTALACIONES . 0 (Ref: 7-230)</v>
      </c>
      <c r="D107" s="20"/>
      <c r="E107" s="9"/>
      <c r="F107" s="9"/>
      <c r="G107" s="60"/>
      <c r="H107" s="57"/>
      <c r="I107" s="30" t="str">
        <f ca="1">LOOKUP(G106,DATOS!A:A,DATOS!H:H)</f>
        <v>ACTIVIDADES POLICIALES - Tema 3 - PROTECCIÓN DE INSTALACIONES . 0 (Ref: 7-230)</v>
      </c>
      <c r="J107" s="30"/>
      <c r="K107" s="49"/>
      <c r="L107" s="31">
        <f>+M107</f>
        <v>18</v>
      </c>
      <c r="M107" s="18">
        <f>+M101+1</f>
        <v>18</v>
      </c>
      <c r="N107" s="16" t="s">
        <v>31</v>
      </c>
      <c r="O107" s="16" t="s">
        <v>32</v>
      </c>
      <c r="P107" s="16" t="s">
        <v>37</v>
      </c>
      <c r="Q107" s="16" t="s">
        <v>33</v>
      </c>
      <c r="R107" s="16" t="s">
        <v>34</v>
      </c>
      <c r="S107" s="16" t="s">
        <v>35</v>
      </c>
      <c r="T107" s="16" t="str">
        <f ca="1">CONCATENATE("X",I106)</f>
        <v>X0</v>
      </c>
      <c r="U107" s="16" t="s">
        <v>36</v>
      </c>
      <c r="AE107" s="4"/>
      <c r="AF107" s="4"/>
      <c r="AG107" s="4"/>
      <c r="AH107" s="4"/>
      <c r="AI107" s="4"/>
      <c r="AJ107" s="4"/>
    </row>
    <row r="108" spans="1:36" s="15" customFormat="1" ht="15.6" x14ac:dyDescent="0.25">
      <c r="A108" s="185">
        <f ca="1">IF($E$2="X",0,IF(M109&gt;2,I106,M109))</f>
        <v>0</v>
      </c>
      <c r="B108" s="25"/>
      <c r="C108" s="21" t="str">
        <f ca="1">IF(CONTROL!$I$4="A",CONCATENATE(L108," ",I108),"")</f>
        <v>a) 0</v>
      </c>
      <c r="D108" s="22"/>
      <c r="E108" s="12"/>
      <c r="F108" s="12"/>
      <c r="G108" s="57"/>
      <c r="H108" s="57"/>
      <c r="I108" s="30">
        <f ca="1">LOOKUP(G106,DATOS!A:A,DATOS!J:J)</f>
        <v>0</v>
      </c>
      <c r="J108" s="31"/>
      <c r="K108" s="30"/>
      <c r="L108" s="31" t="s">
        <v>53</v>
      </c>
      <c r="M108" s="16" t="s">
        <v>5</v>
      </c>
      <c r="N108" s="16">
        <f ca="1">IF(O108&gt;0,0,R108)</f>
        <v>0</v>
      </c>
      <c r="O108" s="16">
        <f ca="1">IF(R109&gt;0,1,0)</f>
        <v>0</v>
      </c>
      <c r="P108" s="16">
        <f ca="1">IF(O108=1,-1/COUNTA(S108:S111),0)</f>
        <v>0</v>
      </c>
      <c r="Q108" s="16">
        <f>COUNTA(B108:B111)</f>
        <v>0</v>
      </c>
      <c r="R108" s="16">
        <f ca="1">COUNTIF(T108:T111,T107)</f>
        <v>0</v>
      </c>
      <c r="S108" s="17" t="s">
        <v>0</v>
      </c>
      <c r="T108" s="16" t="str">
        <f>CONCATENATE(B108,S108)</f>
        <v>A</v>
      </c>
      <c r="U108" s="16">
        <f ca="1">IF(R108&gt;0,R108+Q108,Q108*3)</f>
        <v>0</v>
      </c>
      <c r="AE108" s="4"/>
      <c r="AF108" s="4"/>
      <c r="AG108" s="4"/>
      <c r="AH108" s="4"/>
      <c r="AI108" s="4"/>
      <c r="AJ108" s="4"/>
    </row>
    <row r="109" spans="1:36" s="15" customFormat="1" ht="15.6" x14ac:dyDescent="0.25">
      <c r="A109" s="185"/>
      <c r="B109" s="25"/>
      <c r="C109" s="21" t="str">
        <f ca="1">IF(CONTROL!$I$4="A",CONCATENATE(L109," ",I109),"")</f>
        <v>b) 0</v>
      </c>
      <c r="D109" s="22"/>
      <c r="E109" s="12"/>
      <c r="F109" s="12"/>
      <c r="G109" s="57"/>
      <c r="H109" s="57"/>
      <c r="I109" s="30">
        <f ca="1">LOOKUP(G106,DATOS!A:A,DATOS!K:K)</f>
        <v>0</v>
      </c>
      <c r="J109" s="31"/>
      <c r="K109" s="30"/>
      <c r="L109" s="31" t="s">
        <v>52</v>
      </c>
      <c r="M109" s="16">
        <f ca="1">IF(CONTROL!$I$4="A",U108,0)</f>
        <v>0</v>
      </c>
      <c r="N109" s="16"/>
      <c r="O109" s="16"/>
      <c r="P109" s="16"/>
      <c r="Q109" s="16"/>
      <c r="R109" s="16">
        <f ca="1">Q108-R108</f>
        <v>0</v>
      </c>
      <c r="S109" s="17" t="s">
        <v>1</v>
      </c>
      <c r="T109" s="16" t="str">
        <f>CONCATENATE(B109,S109)</f>
        <v>B</v>
      </c>
      <c r="U109" s="16"/>
      <c r="AE109" s="4"/>
      <c r="AF109" s="4"/>
      <c r="AG109" s="4"/>
      <c r="AH109" s="4"/>
      <c r="AI109" s="4"/>
      <c r="AJ109" s="4"/>
    </row>
    <row r="110" spans="1:36" s="15" customFormat="1" ht="15.6" x14ac:dyDescent="0.25">
      <c r="A110" s="185"/>
      <c r="B110" s="25"/>
      <c r="C110" s="21" t="str">
        <f ca="1">IF(CONTROL!$I$4="A",CONCATENATE(L110," ",I110),"")</f>
        <v>c) 0</v>
      </c>
      <c r="D110" s="22"/>
      <c r="E110" s="12"/>
      <c r="F110" s="12"/>
      <c r="G110" s="57"/>
      <c r="H110" s="57"/>
      <c r="I110" s="30">
        <f ca="1">LOOKUP(G106,DATOS!A:A,DATOS!L:L)</f>
        <v>0</v>
      </c>
      <c r="J110" s="31"/>
      <c r="K110" s="30"/>
      <c r="L110" s="31" t="s">
        <v>51</v>
      </c>
      <c r="M110" s="16"/>
      <c r="N110" s="16"/>
      <c r="O110" s="16"/>
      <c r="P110" s="16"/>
      <c r="Q110" s="16"/>
      <c r="R110" s="16"/>
      <c r="S110" s="17" t="s">
        <v>2</v>
      </c>
      <c r="T110" s="16" t="str">
        <f>CONCATENATE(B110,S110)</f>
        <v>C</v>
      </c>
      <c r="U110" s="16"/>
      <c r="AE110" s="4"/>
      <c r="AF110" s="4"/>
      <c r="AG110" s="4"/>
      <c r="AH110" s="4"/>
      <c r="AI110" s="4"/>
      <c r="AJ110" s="4"/>
    </row>
    <row r="111" spans="1:36" s="15" customFormat="1" ht="15.6" x14ac:dyDescent="0.25">
      <c r="A111" s="185"/>
      <c r="B111" s="25"/>
      <c r="C111" s="21" t="str">
        <f ca="1">IF(CONTROL!$I$4="A",CONCATENATE(L111," ",I111),"")</f>
        <v>d) 0</v>
      </c>
      <c r="D111" s="22"/>
      <c r="E111" s="12"/>
      <c r="F111" s="12"/>
      <c r="G111" s="57"/>
      <c r="H111" s="57"/>
      <c r="I111" s="30">
        <f ca="1">LOOKUP(G106,DATOS!A:A,DATOS!M:M)</f>
        <v>0</v>
      </c>
      <c r="J111" s="31"/>
      <c r="K111" s="30"/>
      <c r="L111" s="31" t="s">
        <v>43</v>
      </c>
      <c r="M111" s="16"/>
      <c r="N111" s="16"/>
      <c r="O111" s="16"/>
      <c r="P111" s="16"/>
      <c r="Q111" s="16"/>
      <c r="R111" s="16"/>
      <c r="S111" s="17" t="s">
        <v>3</v>
      </c>
      <c r="T111" s="16" t="str">
        <f>CONCATENATE(B111,S111)</f>
        <v>D</v>
      </c>
      <c r="U111" s="16"/>
      <c r="AE111" s="4"/>
      <c r="AF111" s="4"/>
      <c r="AG111" s="4"/>
      <c r="AH111" s="4"/>
      <c r="AI111" s="4"/>
      <c r="AJ111" s="4"/>
    </row>
    <row r="112" spans="1:36" s="15" customFormat="1" ht="15.6" x14ac:dyDescent="0.25">
      <c r="A112" s="9"/>
      <c r="B112" s="26"/>
      <c r="C112" s="10"/>
      <c r="D112" s="11"/>
      <c r="E112" s="12"/>
      <c r="F112" s="12"/>
      <c r="G112" s="59">
        <v>354</v>
      </c>
      <c r="H112" s="61">
        <f ca="1">+REPARTO!I19</f>
        <v>150</v>
      </c>
      <c r="I112" s="30">
        <f ca="1">LOOKUP(G112,DATOS!A:A,DATOS!N:N)</f>
        <v>0</v>
      </c>
      <c r="J112" s="30"/>
      <c r="K112" s="30"/>
      <c r="L112" s="31"/>
      <c r="AE112" s="4"/>
      <c r="AF112" s="4"/>
      <c r="AG112" s="4"/>
      <c r="AH112" s="4"/>
      <c r="AI112" s="4"/>
      <c r="AJ112" s="4"/>
    </row>
    <row r="113" spans="1:36" s="15" customFormat="1" ht="15.6" x14ac:dyDescent="0.25">
      <c r="A113" s="9"/>
      <c r="B113" s="27"/>
      <c r="C113" s="19" t="str">
        <f ca="1">IF(CONTROL!$I$4="A",CONCATENATE(M113,".- ",I113),"")</f>
        <v>19.- LEGISLACIÓN - Tema 6 - DERECHO CONSTITUCIONAL . 0 (Ref: 7-354)</v>
      </c>
      <c r="D113" s="20"/>
      <c r="E113" s="9"/>
      <c r="F113" s="9"/>
      <c r="G113" s="60"/>
      <c r="H113" s="57"/>
      <c r="I113" s="30" t="str">
        <f ca="1">LOOKUP(G112,DATOS!A:A,DATOS!H:H)</f>
        <v>LEGISLACIÓN - Tema 6 - DERECHO CONSTITUCIONAL . 0 (Ref: 7-354)</v>
      </c>
      <c r="J113" s="30"/>
      <c r="K113" s="49"/>
      <c r="L113" s="31">
        <f>+M113</f>
        <v>19</v>
      </c>
      <c r="M113" s="18">
        <f>+M107+1</f>
        <v>19</v>
      </c>
      <c r="N113" s="16" t="s">
        <v>31</v>
      </c>
      <c r="O113" s="16" t="s">
        <v>32</v>
      </c>
      <c r="P113" s="16" t="s">
        <v>37</v>
      </c>
      <c r="Q113" s="16" t="s">
        <v>33</v>
      </c>
      <c r="R113" s="16" t="s">
        <v>34</v>
      </c>
      <c r="S113" s="16" t="s">
        <v>35</v>
      </c>
      <c r="T113" s="16" t="str">
        <f ca="1">CONCATENATE("X",I112)</f>
        <v>X0</v>
      </c>
      <c r="U113" s="16" t="s">
        <v>36</v>
      </c>
      <c r="AE113" s="4"/>
      <c r="AF113" s="4"/>
      <c r="AG113" s="4"/>
      <c r="AH113" s="4"/>
      <c r="AI113" s="4"/>
      <c r="AJ113" s="4"/>
    </row>
    <row r="114" spans="1:36" s="15" customFormat="1" ht="15.6" x14ac:dyDescent="0.25">
      <c r="A114" s="185">
        <f ca="1">IF($E$2="X",0,IF(M115&gt;2,I112,M115))</f>
        <v>0</v>
      </c>
      <c r="B114" s="25"/>
      <c r="C114" s="21" t="str">
        <f ca="1">IF(CONTROL!$I$4="A",CONCATENATE(L114," ",I114),"")</f>
        <v>a) 0</v>
      </c>
      <c r="D114" s="22"/>
      <c r="E114" s="12"/>
      <c r="F114" s="12"/>
      <c r="G114" s="57"/>
      <c r="H114" s="57"/>
      <c r="I114" s="30">
        <f ca="1">LOOKUP(G112,DATOS!A:A,DATOS!J:J)</f>
        <v>0</v>
      </c>
      <c r="J114" s="31"/>
      <c r="K114" s="30"/>
      <c r="L114" s="31" t="s">
        <v>53</v>
      </c>
      <c r="M114" s="16" t="s">
        <v>5</v>
      </c>
      <c r="N114" s="16">
        <f ca="1">IF(O114&gt;0,0,R114)</f>
        <v>0</v>
      </c>
      <c r="O114" s="16">
        <f ca="1">IF(R115&gt;0,1,0)</f>
        <v>0</v>
      </c>
      <c r="P114" s="16">
        <f ca="1">IF(O114=1,-1/COUNTA(S114:S117),0)</f>
        <v>0</v>
      </c>
      <c r="Q114" s="16">
        <f>COUNTA(B114:B117)</f>
        <v>0</v>
      </c>
      <c r="R114" s="16">
        <f ca="1">COUNTIF(T114:T117,T113)</f>
        <v>0</v>
      </c>
      <c r="S114" s="17" t="s">
        <v>0</v>
      </c>
      <c r="T114" s="16" t="str">
        <f>CONCATENATE(B114,S114)</f>
        <v>A</v>
      </c>
      <c r="U114" s="16">
        <f ca="1">IF(R114&gt;0,R114+Q114,Q114*3)</f>
        <v>0</v>
      </c>
      <c r="AE114" s="4"/>
      <c r="AF114" s="4"/>
      <c r="AG114" s="4"/>
      <c r="AH114" s="4"/>
      <c r="AI114" s="4"/>
      <c r="AJ114" s="4"/>
    </row>
    <row r="115" spans="1:36" s="15" customFormat="1" ht="15.6" x14ac:dyDescent="0.25">
      <c r="A115" s="185"/>
      <c r="B115" s="25"/>
      <c r="C115" s="21" t="str">
        <f ca="1">IF(CONTROL!$I$4="A",CONCATENATE(L115," ",I115),"")</f>
        <v>b) 0</v>
      </c>
      <c r="D115" s="22"/>
      <c r="E115" s="12"/>
      <c r="F115" s="12"/>
      <c r="G115" s="57"/>
      <c r="H115" s="57"/>
      <c r="I115" s="30">
        <f ca="1">LOOKUP(G112,DATOS!A:A,DATOS!K:K)</f>
        <v>0</v>
      </c>
      <c r="J115" s="31"/>
      <c r="K115" s="30"/>
      <c r="L115" s="31" t="s">
        <v>52</v>
      </c>
      <c r="M115" s="16">
        <f ca="1">IF(CONTROL!$I$4="A",U114,0)</f>
        <v>0</v>
      </c>
      <c r="N115" s="16"/>
      <c r="O115" s="16"/>
      <c r="P115" s="16"/>
      <c r="Q115" s="16"/>
      <c r="R115" s="16">
        <f ca="1">Q114-R114</f>
        <v>0</v>
      </c>
      <c r="S115" s="17" t="s">
        <v>1</v>
      </c>
      <c r="T115" s="16" t="str">
        <f>CONCATENATE(B115,S115)</f>
        <v>B</v>
      </c>
      <c r="U115" s="16"/>
      <c r="AE115" s="4"/>
      <c r="AF115" s="4"/>
      <c r="AG115" s="4"/>
      <c r="AH115" s="4"/>
      <c r="AI115" s="4"/>
      <c r="AJ115" s="4"/>
    </row>
    <row r="116" spans="1:36" s="15" customFormat="1" ht="15.6" x14ac:dyDescent="0.25">
      <c r="A116" s="185"/>
      <c r="B116" s="25"/>
      <c r="C116" s="21" t="str">
        <f ca="1">IF(CONTROL!$I$4="A",CONCATENATE(L116," ",I116),"")</f>
        <v>c) 0</v>
      </c>
      <c r="D116" s="22"/>
      <c r="E116" s="12"/>
      <c r="F116" s="12"/>
      <c r="G116" s="57"/>
      <c r="H116" s="57"/>
      <c r="I116" s="30">
        <f ca="1">LOOKUP(G112,DATOS!A:A,DATOS!L:L)</f>
        <v>0</v>
      </c>
      <c r="J116" s="31"/>
      <c r="K116" s="30"/>
      <c r="L116" s="31" t="s">
        <v>51</v>
      </c>
      <c r="M116" s="16"/>
      <c r="N116" s="16"/>
      <c r="O116" s="16"/>
      <c r="P116" s="16"/>
      <c r="Q116" s="16"/>
      <c r="R116" s="16"/>
      <c r="S116" s="17" t="s">
        <v>2</v>
      </c>
      <c r="T116" s="16" t="str">
        <f>CONCATENATE(B116,S116)</f>
        <v>C</v>
      </c>
      <c r="U116" s="16"/>
      <c r="AE116" s="4"/>
      <c r="AF116" s="4"/>
      <c r="AG116" s="4"/>
      <c r="AH116" s="4"/>
      <c r="AI116" s="4"/>
      <c r="AJ116" s="4"/>
    </row>
    <row r="117" spans="1:36" s="15" customFormat="1" ht="15.6" x14ac:dyDescent="0.25">
      <c r="A117" s="185"/>
      <c r="B117" s="25"/>
      <c r="C117" s="21" t="str">
        <f ca="1">IF(CONTROL!$I$4="A",CONCATENATE(L117," ",I117),"")</f>
        <v>d) 0</v>
      </c>
      <c r="D117" s="22"/>
      <c r="E117" s="12"/>
      <c r="F117" s="12"/>
      <c r="G117" s="57"/>
      <c r="H117" s="57"/>
      <c r="I117" s="30">
        <f ca="1">LOOKUP(G112,DATOS!A:A,DATOS!M:M)</f>
        <v>0</v>
      </c>
      <c r="J117" s="31"/>
      <c r="K117" s="30"/>
      <c r="L117" s="31" t="s">
        <v>43</v>
      </c>
      <c r="M117" s="16"/>
      <c r="N117" s="16"/>
      <c r="O117" s="16"/>
      <c r="P117" s="16"/>
      <c r="Q117" s="16"/>
      <c r="R117" s="16"/>
      <c r="S117" s="17" t="s">
        <v>3</v>
      </c>
      <c r="T117" s="16" t="str">
        <f>CONCATENATE(B117,S117)</f>
        <v>D</v>
      </c>
      <c r="U117" s="16"/>
      <c r="AE117" s="4"/>
      <c r="AF117" s="4"/>
      <c r="AG117" s="4"/>
      <c r="AH117" s="4"/>
      <c r="AI117" s="4"/>
      <c r="AJ117" s="4"/>
    </row>
    <row r="118" spans="1:36" s="15" customFormat="1" ht="15.6" x14ac:dyDescent="0.25">
      <c r="A118" s="9"/>
      <c r="B118" s="26"/>
      <c r="C118" s="10"/>
      <c r="D118" s="11"/>
      <c r="E118" s="12"/>
      <c r="F118" s="12"/>
      <c r="G118" s="59">
        <v>136</v>
      </c>
      <c r="H118" s="61">
        <f ca="1">+REPARTO!I20</f>
        <v>2</v>
      </c>
      <c r="I118" s="30">
        <f ca="1">LOOKUP(G118,DATOS!A:A,DATOS!N:N)</f>
        <v>0</v>
      </c>
      <c r="J118" s="30"/>
      <c r="K118" s="30"/>
      <c r="L118" s="31"/>
      <c r="AE118" s="4"/>
      <c r="AF118" s="4"/>
      <c r="AG118" s="4"/>
      <c r="AH118" s="4"/>
      <c r="AI118" s="4"/>
      <c r="AJ118" s="4"/>
    </row>
    <row r="119" spans="1:36" s="15" customFormat="1" ht="15.6" x14ac:dyDescent="0.25">
      <c r="A119" s="9"/>
      <c r="B119" s="27"/>
      <c r="C119" s="19" t="str">
        <f ca="1">IF(CONTROL!$I$4="A",CONCATENATE(M119,".- ",I119),"")</f>
        <v>20.- ACTIVIDADES POLICIALES - Tema 2 - APOYO A LA MOVILIDAD . 0 (Ref: 7-136)</v>
      </c>
      <c r="D119" s="20"/>
      <c r="E119" s="9"/>
      <c r="F119" s="9"/>
      <c r="G119" s="60"/>
      <c r="H119" s="57"/>
      <c r="I119" s="30" t="str">
        <f ca="1">LOOKUP(G118,DATOS!A:A,DATOS!H:H)</f>
        <v>ACTIVIDADES POLICIALES - Tema 2 - APOYO A LA MOVILIDAD . 0 (Ref: 7-136)</v>
      </c>
      <c r="J119" s="30"/>
      <c r="K119" s="49"/>
      <c r="L119" s="31">
        <f>+M119</f>
        <v>20</v>
      </c>
      <c r="M119" s="18">
        <f>+M113+1</f>
        <v>20</v>
      </c>
      <c r="N119" s="16" t="s">
        <v>31</v>
      </c>
      <c r="O119" s="16" t="s">
        <v>32</v>
      </c>
      <c r="P119" s="16" t="s">
        <v>37</v>
      </c>
      <c r="Q119" s="16" t="s">
        <v>33</v>
      </c>
      <c r="R119" s="16" t="s">
        <v>34</v>
      </c>
      <c r="S119" s="16" t="s">
        <v>35</v>
      </c>
      <c r="T119" s="16" t="str">
        <f ca="1">CONCATENATE("X",I118)</f>
        <v>X0</v>
      </c>
      <c r="U119" s="16" t="s">
        <v>36</v>
      </c>
      <c r="AE119" s="4"/>
      <c r="AF119" s="4"/>
      <c r="AG119" s="4"/>
      <c r="AH119" s="4"/>
      <c r="AI119" s="4"/>
      <c r="AJ119" s="4"/>
    </row>
    <row r="120" spans="1:36" s="15" customFormat="1" ht="15.6" x14ac:dyDescent="0.25">
      <c r="A120" s="185">
        <f ca="1">IF($E$2="X",0,IF(M121&gt;2,I118,M121))</f>
        <v>0</v>
      </c>
      <c r="B120" s="25"/>
      <c r="C120" s="21" t="str">
        <f ca="1">IF(CONTROL!$I$4="A",CONCATENATE(L120," ",I120),"")</f>
        <v>a) 0</v>
      </c>
      <c r="D120" s="22"/>
      <c r="E120" s="12"/>
      <c r="F120" s="12"/>
      <c r="G120" s="57"/>
      <c r="H120" s="57"/>
      <c r="I120" s="30">
        <f ca="1">LOOKUP(G118,DATOS!A:A,DATOS!J:J)</f>
        <v>0</v>
      </c>
      <c r="J120" s="31"/>
      <c r="K120" s="30"/>
      <c r="L120" s="31" t="s">
        <v>53</v>
      </c>
      <c r="M120" s="16" t="s">
        <v>5</v>
      </c>
      <c r="N120" s="16">
        <f ca="1">IF(O120&gt;0,0,R120)</f>
        <v>0</v>
      </c>
      <c r="O120" s="16">
        <f ca="1">IF(R121&gt;0,1,0)</f>
        <v>0</v>
      </c>
      <c r="P120" s="16">
        <f ca="1">IF(O120=1,-1/COUNTA(S120:S123),0)</f>
        <v>0</v>
      </c>
      <c r="Q120" s="16">
        <f>COUNTA(B120:B123)</f>
        <v>0</v>
      </c>
      <c r="R120" s="16">
        <f ca="1">COUNTIF(T120:T123,T119)</f>
        <v>0</v>
      </c>
      <c r="S120" s="17" t="s">
        <v>0</v>
      </c>
      <c r="T120" s="16" t="str">
        <f>CONCATENATE(B120,S120)</f>
        <v>A</v>
      </c>
      <c r="U120" s="16">
        <f ca="1">IF(R120&gt;0,R120+Q120,Q120*3)</f>
        <v>0</v>
      </c>
      <c r="AE120" s="4"/>
      <c r="AF120" s="4"/>
      <c r="AG120" s="4"/>
      <c r="AH120" s="4"/>
      <c r="AI120" s="4"/>
      <c r="AJ120" s="4"/>
    </row>
    <row r="121" spans="1:36" s="15" customFormat="1" ht="15.6" x14ac:dyDescent="0.25">
      <c r="A121" s="185"/>
      <c r="B121" s="25"/>
      <c r="C121" s="21" t="str">
        <f ca="1">IF(CONTROL!$I$4="A",CONCATENATE(L121," ",I121),"")</f>
        <v>b) 0</v>
      </c>
      <c r="D121" s="22"/>
      <c r="E121" s="12"/>
      <c r="F121" s="12"/>
      <c r="G121" s="57"/>
      <c r="H121" s="57"/>
      <c r="I121" s="30">
        <f ca="1">LOOKUP(G118,DATOS!A:A,DATOS!K:K)</f>
        <v>0</v>
      </c>
      <c r="J121" s="31"/>
      <c r="K121" s="30"/>
      <c r="L121" s="31" t="s">
        <v>52</v>
      </c>
      <c r="M121" s="16">
        <f ca="1">IF(CONTROL!$I$4="A",U120,0)</f>
        <v>0</v>
      </c>
      <c r="N121" s="16"/>
      <c r="O121" s="16"/>
      <c r="P121" s="16"/>
      <c r="Q121" s="16"/>
      <c r="R121" s="16">
        <f ca="1">Q120-R120</f>
        <v>0</v>
      </c>
      <c r="S121" s="17" t="s">
        <v>1</v>
      </c>
      <c r="T121" s="16" t="str">
        <f>CONCATENATE(B121,S121)</f>
        <v>B</v>
      </c>
      <c r="U121" s="16"/>
      <c r="AE121" s="4"/>
      <c r="AF121" s="4"/>
      <c r="AG121" s="4"/>
      <c r="AH121" s="4"/>
      <c r="AI121" s="4"/>
      <c r="AJ121" s="4"/>
    </row>
    <row r="122" spans="1:36" s="15" customFormat="1" ht="15.6" x14ac:dyDescent="0.25">
      <c r="A122" s="185"/>
      <c r="B122" s="25"/>
      <c r="C122" s="21" t="str">
        <f ca="1">IF(CONTROL!$I$4="A",CONCATENATE(L122," ",I122),"")</f>
        <v>c) 0</v>
      </c>
      <c r="D122" s="22"/>
      <c r="E122" s="12"/>
      <c r="F122" s="12"/>
      <c r="G122" s="57"/>
      <c r="H122" s="57"/>
      <c r="I122" s="30">
        <f ca="1">LOOKUP(G118,DATOS!A:A,DATOS!L:L)</f>
        <v>0</v>
      </c>
      <c r="J122" s="31"/>
      <c r="K122" s="30"/>
      <c r="L122" s="31" t="s">
        <v>51</v>
      </c>
      <c r="M122" s="16"/>
      <c r="N122" s="16"/>
      <c r="O122" s="16"/>
      <c r="P122" s="16"/>
      <c r="Q122" s="16"/>
      <c r="R122" s="16"/>
      <c r="S122" s="17" t="s">
        <v>2</v>
      </c>
      <c r="T122" s="16" t="str">
        <f>CONCATENATE(B122,S122)</f>
        <v>C</v>
      </c>
      <c r="U122" s="16"/>
      <c r="AE122" s="4"/>
      <c r="AF122" s="4"/>
      <c r="AG122" s="4"/>
      <c r="AH122" s="4"/>
      <c r="AI122" s="4"/>
      <c r="AJ122" s="4"/>
    </row>
    <row r="123" spans="1:36" s="15" customFormat="1" ht="15.6" x14ac:dyDescent="0.25">
      <c r="A123" s="185"/>
      <c r="B123" s="25"/>
      <c r="C123" s="21" t="str">
        <f ca="1">IF(CONTROL!$I$4="A",CONCATENATE(L123," ",I123),"")</f>
        <v>d) 0</v>
      </c>
      <c r="D123" s="22"/>
      <c r="E123" s="12"/>
      <c r="F123" s="12"/>
      <c r="G123" s="57"/>
      <c r="H123" s="57"/>
      <c r="I123" s="30">
        <f ca="1">LOOKUP(G118,DATOS!A:A,DATOS!M:M)</f>
        <v>0</v>
      </c>
      <c r="J123" s="31"/>
      <c r="K123" s="30"/>
      <c r="L123" s="31" t="s">
        <v>43</v>
      </c>
      <c r="M123" s="16"/>
      <c r="N123" s="16"/>
      <c r="O123" s="16"/>
      <c r="P123" s="16"/>
      <c r="Q123" s="16"/>
      <c r="R123" s="16"/>
      <c r="S123" s="17" t="s">
        <v>3</v>
      </c>
      <c r="T123" s="16" t="str">
        <f>CONCATENATE(B123,S123)</f>
        <v>D</v>
      </c>
      <c r="U123" s="16"/>
      <c r="AE123" s="4"/>
      <c r="AF123" s="4"/>
      <c r="AG123" s="4"/>
      <c r="AH123" s="4"/>
      <c r="AI123" s="4"/>
      <c r="AJ123" s="4"/>
    </row>
    <row r="124" spans="1:36" s="15" customFormat="1" ht="15.6" x14ac:dyDescent="0.25">
      <c r="A124" s="9"/>
      <c r="B124" s="26"/>
      <c r="C124" s="10"/>
      <c r="D124" s="11"/>
      <c r="E124" s="12"/>
      <c r="F124" s="12"/>
      <c r="G124" s="59">
        <v>606</v>
      </c>
      <c r="H124" s="61">
        <f ca="1">+REPARTO!I21</f>
        <v>156</v>
      </c>
      <c r="I124" s="30">
        <f ca="1">LOOKUP(G124,DATOS!A:A,DATOS!N:N)</f>
        <v>0</v>
      </c>
      <c r="J124" s="30"/>
      <c r="K124" s="30"/>
      <c r="L124" s="31"/>
      <c r="AE124" s="4"/>
      <c r="AF124" s="4"/>
      <c r="AG124" s="4"/>
      <c r="AH124" s="4"/>
      <c r="AI124" s="4"/>
      <c r="AJ124" s="4"/>
    </row>
    <row r="125" spans="1:36" s="15" customFormat="1" ht="15.6" x14ac:dyDescent="0.25">
      <c r="A125" s="9"/>
      <c r="B125" s="27"/>
      <c r="C125" s="19" t="str">
        <f ca="1">IF(CONTROL!$I$4="A",CONCATENATE(M125,".- ",I125),"")</f>
        <v>21.- ORGANIZACIÓN - Tema 11 - LA POLICÍA MILITAR, GENERALIDADES . 0 (Ref: 7-606)</v>
      </c>
      <c r="D125" s="20"/>
      <c r="E125" s="9"/>
      <c r="F125" s="9"/>
      <c r="G125" s="60"/>
      <c r="H125" s="57"/>
      <c r="I125" s="30" t="str">
        <f ca="1">LOOKUP(G124,DATOS!A:A,DATOS!H:H)</f>
        <v>ORGANIZACIÓN - Tema 11 - LA POLICÍA MILITAR, GENERALIDADES . 0 (Ref: 7-606)</v>
      </c>
      <c r="J125" s="30"/>
      <c r="K125" s="49"/>
      <c r="L125" s="31">
        <f>+M125</f>
        <v>21</v>
      </c>
      <c r="M125" s="18">
        <f>+M119+1</f>
        <v>21</v>
      </c>
      <c r="N125" s="16" t="s">
        <v>31</v>
      </c>
      <c r="O125" s="16" t="s">
        <v>32</v>
      </c>
      <c r="P125" s="16" t="s">
        <v>37</v>
      </c>
      <c r="Q125" s="16" t="s">
        <v>33</v>
      </c>
      <c r="R125" s="16" t="s">
        <v>34</v>
      </c>
      <c r="S125" s="16" t="s">
        <v>35</v>
      </c>
      <c r="T125" s="16" t="str">
        <f ca="1">CONCATENATE("X",I124)</f>
        <v>X0</v>
      </c>
      <c r="U125" s="16" t="s">
        <v>36</v>
      </c>
      <c r="AE125" s="4"/>
      <c r="AF125" s="4"/>
      <c r="AG125" s="4"/>
      <c r="AH125" s="4"/>
      <c r="AI125" s="4"/>
      <c r="AJ125" s="4"/>
    </row>
    <row r="126" spans="1:36" s="15" customFormat="1" ht="15.6" x14ac:dyDescent="0.25">
      <c r="A126" s="185">
        <f ca="1">IF($E$2="X",0,IF(M127&gt;2,I124,M127))</f>
        <v>0</v>
      </c>
      <c r="B126" s="25"/>
      <c r="C126" s="21" t="str">
        <f ca="1">IF(CONTROL!$I$4="A",CONCATENATE(L126," ",I126),"")</f>
        <v>a) 0</v>
      </c>
      <c r="D126" s="22"/>
      <c r="E126" s="12"/>
      <c r="F126" s="12"/>
      <c r="G126" s="57"/>
      <c r="H126" s="57"/>
      <c r="I126" s="30">
        <f ca="1">LOOKUP(G124,DATOS!A:A,DATOS!J:J)</f>
        <v>0</v>
      </c>
      <c r="J126" s="31"/>
      <c r="K126" s="30"/>
      <c r="L126" s="31" t="s">
        <v>53</v>
      </c>
      <c r="M126" s="16" t="s">
        <v>5</v>
      </c>
      <c r="N126" s="16">
        <f ca="1">IF(O126&gt;0,0,R126)</f>
        <v>0</v>
      </c>
      <c r="O126" s="16">
        <f ca="1">IF(R127&gt;0,1,0)</f>
        <v>0</v>
      </c>
      <c r="P126" s="16">
        <f ca="1">IF(O126=1,-1/COUNTA(S126:S129),0)</f>
        <v>0</v>
      </c>
      <c r="Q126" s="16">
        <f>COUNTA(B126:B129)</f>
        <v>0</v>
      </c>
      <c r="R126" s="16">
        <f ca="1">COUNTIF(T126:T129,T125)</f>
        <v>0</v>
      </c>
      <c r="S126" s="17" t="s">
        <v>0</v>
      </c>
      <c r="T126" s="16" t="str">
        <f>CONCATENATE(B126,S126)</f>
        <v>A</v>
      </c>
      <c r="U126" s="16">
        <f ca="1">IF(R126&gt;0,R126+Q126,Q126*3)</f>
        <v>0</v>
      </c>
      <c r="AE126" s="4"/>
      <c r="AF126" s="4"/>
      <c r="AG126" s="4"/>
      <c r="AH126" s="4"/>
      <c r="AI126" s="4"/>
      <c r="AJ126" s="4"/>
    </row>
    <row r="127" spans="1:36" s="15" customFormat="1" ht="15.6" x14ac:dyDescent="0.25">
      <c r="A127" s="185"/>
      <c r="B127" s="25"/>
      <c r="C127" s="21" t="str">
        <f ca="1">IF(CONTROL!$I$4="A",CONCATENATE(L127," ",I127),"")</f>
        <v>b) 0</v>
      </c>
      <c r="D127" s="22"/>
      <c r="E127" s="12"/>
      <c r="F127" s="12"/>
      <c r="G127" s="57"/>
      <c r="H127" s="57"/>
      <c r="I127" s="30">
        <f ca="1">LOOKUP(G124,DATOS!A:A,DATOS!K:K)</f>
        <v>0</v>
      </c>
      <c r="J127" s="31"/>
      <c r="K127" s="30"/>
      <c r="L127" s="31" t="s">
        <v>52</v>
      </c>
      <c r="M127" s="16">
        <f ca="1">IF(CONTROL!$I$4="A",U126,0)</f>
        <v>0</v>
      </c>
      <c r="N127" s="16"/>
      <c r="O127" s="16"/>
      <c r="P127" s="16"/>
      <c r="Q127" s="16"/>
      <c r="R127" s="16">
        <f ca="1">Q126-R126</f>
        <v>0</v>
      </c>
      <c r="S127" s="17" t="s">
        <v>1</v>
      </c>
      <c r="T127" s="16" t="str">
        <f>CONCATENATE(B127,S127)</f>
        <v>B</v>
      </c>
      <c r="U127" s="16"/>
      <c r="AE127" s="4"/>
      <c r="AF127" s="4"/>
      <c r="AG127" s="4"/>
      <c r="AH127" s="4"/>
      <c r="AI127" s="4"/>
      <c r="AJ127" s="4"/>
    </row>
    <row r="128" spans="1:36" s="15" customFormat="1" ht="15.6" x14ac:dyDescent="0.25">
      <c r="A128" s="185"/>
      <c r="B128" s="25"/>
      <c r="C128" s="21" t="str">
        <f ca="1">IF(CONTROL!$I$4="A",CONCATENATE(L128," ",I128),"")</f>
        <v>c) 0</v>
      </c>
      <c r="D128" s="22"/>
      <c r="E128" s="12"/>
      <c r="F128" s="12"/>
      <c r="G128" s="57"/>
      <c r="H128" s="57"/>
      <c r="I128" s="30">
        <f ca="1">LOOKUP(G124,DATOS!A:A,DATOS!L:L)</f>
        <v>0</v>
      </c>
      <c r="J128" s="31"/>
      <c r="K128" s="30"/>
      <c r="L128" s="31" t="s">
        <v>51</v>
      </c>
      <c r="M128" s="16"/>
      <c r="N128" s="16"/>
      <c r="O128" s="16"/>
      <c r="P128" s="16"/>
      <c r="Q128" s="16"/>
      <c r="R128" s="16"/>
      <c r="S128" s="17" t="s">
        <v>2</v>
      </c>
      <c r="T128" s="16" t="str">
        <f>CONCATENATE(B128,S128)</f>
        <v>C</v>
      </c>
      <c r="U128" s="16"/>
      <c r="AE128" s="4"/>
      <c r="AF128" s="4"/>
      <c r="AG128" s="4"/>
      <c r="AH128" s="4"/>
      <c r="AI128" s="4"/>
      <c r="AJ128" s="4"/>
    </row>
    <row r="129" spans="1:36" s="15" customFormat="1" ht="15.6" x14ac:dyDescent="0.25">
      <c r="A129" s="185"/>
      <c r="B129" s="25"/>
      <c r="C129" s="21" t="str">
        <f ca="1">IF(CONTROL!$I$4="A",CONCATENATE(L129," ",I129),"")</f>
        <v>d) 0</v>
      </c>
      <c r="D129" s="22"/>
      <c r="E129" s="12"/>
      <c r="F129" s="12"/>
      <c r="G129" s="57"/>
      <c r="H129" s="57"/>
      <c r="I129" s="30">
        <f ca="1">LOOKUP(G124,DATOS!A:A,DATOS!M:M)</f>
        <v>0</v>
      </c>
      <c r="J129" s="31"/>
      <c r="K129" s="30"/>
      <c r="L129" s="31" t="s">
        <v>43</v>
      </c>
      <c r="M129" s="16"/>
      <c r="N129" s="16"/>
      <c r="O129" s="16"/>
      <c r="P129" s="16"/>
      <c r="Q129" s="16"/>
      <c r="R129" s="16"/>
      <c r="S129" s="17" t="s">
        <v>3</v>
      </c>
      <c r="T129" s="16" t="str">
        <f>CONCATENATE(B129,S129)</f>
        <v>D</v>
      </c>
      <c r="U129" s="16"/>
      <c r="AE129" s="4"/>
      <c r="AF129" s="4"/>
      <c r="AG129" s="4"/>
      <c r="AH129" s="4"/>
      <c r="AI129" s="4"/>
      <c r="AJ129" s="4"/>
    </row>
    <row r="130" spans="1:36" s="15" customFormat="1" ht="15.6" x14ac:dyDescent="0.25">
      <c r="A130" s="9"/>
      <c r="B130" s="26"/>
      <c r="C130" s="10"/>
      <c r="D130" s="11"/>
      <c r="E130" s="12"/>
      <c r="F130" s="12"/>
      <c r="G130" s="59">
        <v>218</v>
      </c>
      <c r="H130" s="61">
        <f ca="1">+REPARTO!I22</f>
        <v>566</v>
      </c>
      <c r="I130" s="30">
        <f ca="1">LOOKUP(G130,DATOS!A:A,DATOS!N:N)</f>
        <v>0</v>
      </c>
      <c r="J130" s="30"/>
      <c r="K130" s="30"/>
      <c r="L130" s="31"/>
      <c r="AE130" s="4"/>
      <c r="AF130" s="4"/>
      <c r="AG130" s="4"/>
      <c r="AH130" s="4"/>
      <c r="AI130" s="4"/>
      <c r="AJ130" s="4"/>
    </row>
    <row r="131" spans="1:36" s="15" customFormat="1" ht="15.6" x14ac:dyDescent="0.25">
      <c r="A131" s="9"/>
      <c r="B131" s="27"/>
      <c r="C131" s="19" t="str">
        <f ca="1">IF(CONTROL!$I$4="A",CONCATENATE(M131,".- ",I131),"")</f>
        <v>22.- ACTIVIDADES POLICIALES - Tema 3 - PROTECCIÓN DE INSTALACIONES . 0 (Ref: 7-218)</v>
      </c>
      <c r="D131" s="20"/>
      <c r="E131" s="9"/>
      <c r="F131" s="9"/>
      <c r="G131" s="60"/>
      <c r="H131" s="57"/>
      <c r="I131" s="30" t="str">
        <f ca="1">LOOKUP(G130,DATOS!A:A,DATOS!H:H)</f>
        <v>ACTIVIDADES POLICIALES - Tema 3 - PROTECCIÓN DE INSTALACIONES . 0 (Ref: 7-218)</v>
      </c>
      <c r="J131" s="30"/>
      <c r="K131" s="49"/>
      <c r="L131" s="31">
        <f>+M131</f>
        <v>22</v>
      </c>
      <c r="M131" s="18">
        <f>+M125+1</f>
        <v>22</v>
      </c>
      <c r="N131" s="16" t="s">
        <v>31</v>
      </c>
      <c r="O131" s="16" t="s">
        <v>32</v>
      </c>
      <c r="P131" s="16" t="s">
        <v>37</v>
      </c>
      <c r="Q131" s="16" t="s">
        <v>33</v>
      </c>
      <c r="R131" s="16" t="s">
        <v>34</v>
      </c>
      <c r="S131" s="16" t="s">
        <v>35</v>
      </c>
      <c r="T131" s="16" t="str">
        <f ca="1">CONCATENATE("X",I130)</f>
        <v>X0</v>
      </c>
      <c r="U131" s="16" t="s">
        <v>36</v>
      </c>
      <c r="AE131" s="4"/>
      <c r="AF131" s="4"/>
      <c r="AG131" s="4"/>
      <c r="AH131" s="4"/>
      <c r="AI131" s="4"/>
      <c r="AJ131" s="4"/>
    </row>
    <row r="132" spans="1:36" s="15" customFormat="1" ht="15.6" x14ac:dyDescent="0.25">
      <c r="A132" s="185">
        <f ca="1">IF($E$2="X",0,IF(M133&gt;2,I130,M133))</f>
        <v>0</v>
      </c>
      <c r="B132" s="25"/>
      <c r="C132" s="21" t="str">
        <f ca="1">IF(CONTROL!$I$4="A",CONCATENATE(L132," ",I132),"")</f>
        <v>a) 0</v>
      </c>
      <c r="D132" s="22"/>
      <c r="E132" s="12"/>
      <c r="F132" s="12"/>
      <c r="G132" s="57"/>
      <c r="H132" s="57"/>
      <c r="I132" s="30">
        <f ca="1">LOOKUP(G130,DATOS!A:A,DATOS!J:J)</f>
        <v>0</v>
      </c>
      <c r="J132" s="31"/>
      <c r="K132" s="30"/>
      <c r="L132" s="31" t="s">
        <v>53</v>
      </c>
      <c r="M132" s="16" t="s">
        <v>5</v>
      </c>
      <c r="N132" s="16">
        <f ca="1">IF(O132&gt;0,0,R132)</f>
        <v>0</v>
      </c>
      <c r="O132" s="16">
        <f ca="1">IF(R133&gt;0,1,0)</f>
        <v>0</v>
      </c>
      <c r="P132" s="16">
        <f ca="1">IF(O132=1,-1/COUNTA(S132:S135),0)</f>
        <v>0</v>
      </c>
      <c r="Q132" s="16">
        <f>COUNTA(B132:B135)</f>
        <v>0</v>
      </c>
      <c r="R132" s="16">
        <f ca="1">COUNTIF(T132:T135,T131)</f>
        <v>0</v>
      </c>
      <c r="S132" s="17" t="s">
        <v>0</v>
      </c>
      <c r="T132" s="16" t="str">
        <f>CONCATENATE(B132,S132)</f>
        <v>A</v>
      </c>
      <c r="U132" s="16">
        <f ca="1">IF(R132&gt;0,R132+Q132,Q132*3)</f>
        <v>0</v>
      </c>
      <c r="AE132" s="4"/>
      <c r="AF132" s="4"/>
      <c r="AG132" s="4"/>
      <c r="AH132" s="4"/>
      <c r="AI132" s="4"/>
      <c r="AJ132" s="4"/>
    </row>
    <row r="133" spans="1:36" s="15" customFormat="1" ht="15.6" x14ac:dyDescent="0.25">
      <c r="A133" s="185"/>
      <c r="B133" s="25"/>
      <c r="C133" s="21" t="str">
        <f ca="1">IF(CONTROL!$I$4="A",CONCATENATE(L133," ",I133),"")</f>
        <v>b) 0</v>
      </c>
      <c r="D133" s="22"/>
      <c r="E133" s="12"/>
      <c r="F133" s="12"/>
      <c r="G133" s="57"/>
      <c r="H133" s="57"/>
      <c r="I133" s="30">
        <f ca="1">LOOKUP(G130,DATOS!A:A,DATOS!K:K)</f>
        <v>0</v>
      </c>
      <c r="J133" s="31"/>
      <c r="K133" s="30"/>
      <c r="L133" s="31" t="s">
        <v>52</v>
      </c>
      <c r="M133" s="16">
        <f ca="1">IF(CONTROL!$I$4="A",U132,0)</f>
        <v>0</v>
      </c>
      <c r="N133" s="16"/>
      <c r="O133" s="16"/>
      <c r="P133" s="16"/>
      <c r="Q133" s="16"/>
      <c r="R133" s="16">
        <f ca="1">Q132-R132</f>
        <v>0</v>
      </c>
      <c r="S133" s="17" t="s">
        <v>1</v>
      </c>
      <c r="T133" s="16" t="str">
        <f>CONCATENATE(B133,S133)</f>
        <v>B</v>
      </c>
      <c r="U133" s="16"/>
      <c r="AE133" s="4"/>
      <c r="AF133" s="4"/>
      <c r="AG133" s="4"/>
      <c r="AH133" s="4"/>
      <c r="AI133" s="4"/>
      <c r="AJ133" s="4"/>
    </row>
    <row r="134" spans="1:36" s="15" customFormat="1" ht="15.6" x14ac:dyDescent="0.25">
      <c r="A134" s="185"/>
      <c r="B134" s="25"/>
      <c r="C134" s="21" t="str">
        <f ca="1">IF(CONTROL!$I$4="A",CONCATENATE(L134," ",I134),"")</f>
        <v>c) 0</v>
      </c>
      <c r="D134" s="22"/>
      <c r="E134" s="12"/>
      <c r="F134" s="12"/>
      <c r="G134" s="57"/>
      <c r="H134" s="57"/>
      <c r="I134" s="30">
        <f ca="1">LOOKUP(G130,DATOS!A:A,DATOS!L:L)</f>
        <v>0</v>
      </c>
      <c r="J134" s="31"/>
      <c r="K134" s="30"/>
      <c r="L134" s="31" t="s">
        <v>51</v>
      </c>
      <c r="M134" s="16"/>
      <c r="N134" s="16"/>
      <c r="O134" s="16"/>
      <c r="P134" s="16"/>
      <c r="Q134" s="16"/>
      <c r="R134" s="16"/>
      <c r="S134" s="17" t="s">
        <v>2</v>
      </c>
      <c r="T134" s="16" t="str">
        <f>CONCATENATE(B134,S134)</f>
        <v>C</v>
      </c>
      <c r="U134" s="16"/>
      <c r="AE134" s="4"/>
      <c r="AF134" s="4"/>
      <c r="AG134" s="4"/>
      <c r="AH134" s="4"/>
      <c r="AI134" s="4"/>
      <c r="AJ134" s="4"/>
    </row>
    <row r="135" spans="1:36" s="15" customFormat="1" ht="15.6" x14ac:dyDescent="0.25">
      <c r="A135" s="185"/>
      <c r="B135" s="25"/>
      <c r="C135" s="21" t="str">
        <f ca="1">IF(CONTROL!$I$4="A",CONCATENATE(L135," ",I135),"")</f>
        <v>d) 0</v>
      </c>
      <c r="D135" s="22"/>
      <c r="E135" s="12"/>
      <c r="F135" s="12"/>
      <c r="G135" s="57"/>
      <c r="H135" s="57"/>
      <c r="I135" s="30">
        <f ca="1">LOOKUP(G130,DATOS!A:A,DATOS!M:M)</f>
        <v>0</v>
      </c>
      <c r="J135" s="31"/>
      <c r="K135" s="30"/>
      <c r="L135" s="31" t="s">
        <v>43</v>
      </c>
      <c r="M135" s="16"/>
      <c r="N135" s="16"/>
      <c r="O135" s="16"/>
      <c r="P135" s="16"/>
      <c r="Q135" s="16"/>
      <c r="R135" s="16"/>
      <c r="S135" s="17" t="s">
        <v>3</v>
      </c>
      <c r="T135" s="16" t="str">
        <f>CONCATENATE(B135,S135)</f>
        <v>D</v>
      </c>
      <c r="U135" s="16"/>
      <c r="AE135" s="4"/>
      <c r="AF135" s="4"/>
      <c r="AG135" s="4"/>
      <c r="AH135" s="4"/>
      <c r="AI135" s="4"/>
      <c r="AJ135" s="4"/>
    </row>
    <row r="136" spans="1:36" s="15" customFormat="1" ht="15.6" x14ac:dyDescent="0.25">
      <c r="A136" s="9"/>
      <c r="B136" s="26"/>
      <c r="C136" s="10"/>
      <c r="D136" s="11"/>
      <c r="E136" s="12"/>
      <c r="F136" s="12"/>
      <c r="G136" s="59">
        <v>431</v>
      </c>
      <c r="H136" s="61">
        <f ca="1">+REPARTO!I23</f>
        <v>636</v>
      </c>
      <c r="I136" s="30">
        <f ca="1">LOOKUP(G136,DATOS!A:A,DATOS!N:N)</f>
        <v>0</v>
      </c>
      <c r="J136" s="30"/>
      <c r="K136" s="30"/>
      <c r="L136" s="31"/>
      <c r="AE136" s="4"/>
      <c r="AF136" s="4"/>
      <c r="AG136" s="4"/>
      <c r="AH136" s="4"/>
      <c r="AI136" s="4"/>
      <c r="AJ136" s="4"/>
    </row>
    <row r="137" spans="1:36" s="15" customFormat="1" ht="15.6" x14ac:dyDescent="0.25">
      <c r="A137" s="9"/>
      <c r="B137" s="27"/>
      <c r="C137" s="19" t="str">
        <f ca="1">IF(CONTROL!$I$4="A",CONCATENATE(M137,".- ",I137),"")</f>
        <v>23.- LEGISLACIÓN  - Tema 7 - DERECHO PENAL . 0 (Ref: 7-431)</v>
      </c>
      <c r="D137" s="20"/>
      <c r="E137" s="9"/>
      <c r="F137" s="9"/>
      <c r="G137" s="60"/>
      <c r="H137" s="57"/>
      <c r="I137" s="30" t="str">
        <f ca="1">LOOKUP(G136,DATOS!A:A,DATOS!H:H)</f>
        <v>LEGISLACIÓN  - Tema 7 - DERECHO PENAL . 0 (Ref: 7-431)</v>
      </c>
      <c r="J137" s="30"/>
      <c r="K137" s="49"/>
      <c r="L137" s="31">
        <f>+M137</f>
        <v>23</v>
      </c>
      <c r="M137" s="18">
        <f>+M131+1</f>
        <v>23</v>
      </c>
      <c r="N137" s="16" t="s">
        <v>31</v>
      </c>
      <c r="O137" s="16" t="s">
        <v>32</v>
      </c>
      <c r="P137" s="16" t="s">
        <v>37</v>
      </c>
      <c r="Q137" s="16" t="s">
        <v>33</v>
      </c>
      <c r="R137" s="16" t="s">
        <v>34</v>
      </c>
      <c r="S137" s="16" t="s">
        <v>35</v>
      </c>
      <c r="T137" s="16" t="str">
        <f ca="1">CONCATENATE("X",I136)</f>
        <v>X0</v>
      </c>
      <c r="U137" s="16" t="s">
        <v>36</v>
      </c>
      <c r="AE137" s="4"/>
      <c r="AF137" s="4"/>
      <c r="AG137" s="4"/>
      <c r="AH137" s="4"/>
      <c r="AI137" s="4"/>
      <c r="AJ137" s="4"/>
    </row>
    <row r="138" spans="1:36" s="15" customFormat="1" ht="15.6" x14ac:dyDescent="0.25">
      <c r="A138" s="185">
        <f ca="1">IF($E$2="X",0,IF(M139&gt;2,I136,M139))</f>
        <v>0</v>
      </c>
      <c r="B138" s="25"/>
      <c r="C138" s="21" t="str">
        <f ca="1">IF(CONTROL!$I$4="A",CONCATENATE(L138," ",I138),"")</f>
        <v>a) 0</v>
      </c>
      <c r="D138" s="22"/>
      <c r="E138" s="12"/>
      <c r="F138" s="12"/>
      <c r="G138" s="57"/>
      <c r="H138" s="57"/>
      <c r="I138" s="30">
        <f ca="1">LOOKUP(G136,DATOS!A:A,DATOS!J:J)</f>
        <v>0</v>
      </c>
      <c r="J138" s="31"/>
      <c r="K138" s="30"/>
      <c r="L138" s="31" t="s">
        <v>53</v>
      </c>
      <c r="M138" s="16" t="s">
        <v>5</v>
      </c>
      <c r="N138" s="16">
        <f ca="1">IF(O138&gt;0,0,R138)</f>
        <v>0</v>
      </c>
      <c r="O138" s="16">
        <f ca="1">IF(R139&gt;0,1,0)</f>
        <v>0</v>
      </c>
      <c r="P138" s="16">
        <f ca="1">IF(O138=1,-1/COUNTA(S138:S141),0)</f>
        <v>0</v>
      </c>
      <c r="Q138" s="16">
        <f>COUNTA(B138:B141)</f>
        <v>0</v>
      </c>
      <c r="R138" s="16">
        <f ca="1">COUNTIF(T138:T141,T137)</f>
        <v>0</v>
      </c>
      <c r="S138" s="17" t="s">
        <v>0</v>
      </c>
      <c r="T138" s="16" t="str">
        <f>CONCATENATE(B138,S138)</f>
        <v>A</v>
      </c>
      <c r="U138" s="16">
        <f ca="1">IF(R138&gt;0,R138+Q138,Q138*3)</f>
        <v>0</v>
      </c>
      <c r="AE138" s="4"/>
      <c r="AF138" s="4"/>
      <c r="AG138" s="4"/>
      <c r="AH138" s="4"/>
      <c r="AI138" s="4"/>
      <c r="AJ138" s="4"/>
    </row>
    <row r="139" spans="1:36" s="15" customFormat="1" ht="15.6" x14ac:dyDescent="0.25">
      <c r="A139" s="185"/>
      <c r="B139" s="25"/>
      <c r="C139" s="21" t="str">
        <f ca="1">IF(CONTROL!$I$4="A",CONCATENATE(L139," ",I139),"")</f>
        <v>b) 0</v>
      </c>
      <c r="D139" s="22"/>
      <c r="E139" s="12"/>
      <c r="F139" s="12"/>
      <c r="G139" s="57"/>
      <c r="H139" s="57"/>
      <c r="I139" s="30">
        <f ca="1">LOOKUP(G136,DATOS!A:A,DATOS!K:K)</f>
        <v>0</v>
      </c>
      <c r="J139" s="31"/>
      <c r="K139" s="30"/>
      <c r="L139" s="31" t="s">
        <v>52</v>
      </c>
      <c r="M139" s="16">
        <f ca="1">IF(CONTROL!$I$4="A",U138,0)</f>
        <v>0</v>
      </c>
      <c r="N139" s="16"/>
      <c r="O139" s="16"/>
      <c r="P139" s="16"/>
      <c r="Q139" s="16"/>
      <c r="R139" s="16">
        <f ca="1">Q138-R138</f>
        <v>0</v>
      </c>
      <c r="S139" s="17" t="s">
        <v>1</v>
      </c>
      <c r="T139" s="16" t="str">
        <f>CONCATENATE(B139,S139)</f>
        <v>B</v>
      </c>
      <c r="U139" s="16"/>
      <c r="AE139" s="4"/>
      <c r="AF139" s="4"/>
      <c r="AG139" s="4"/>
      <c r="AH139" s="4"/>
      <c r="AI139" s="4"/>
      <c r="AJ139" s="4"/>
    </row>
    <row r="140" spans="1:36" s="15" customFormat="1" ht="15.6" x14ac:dyDescent="0.25">
      <c r="A140" s="185"/>
      <c r="B140" s="25"/>
      <c r="C140" s="21" t="str">
        <f ca="1">IF(CONTROL!$I$4="A",CONCATENATE(L140," ",I140),"")</f>
        <v>c) 0</v>
      </c>
      <c r="D140" s="22"/>
      <c r="E140" s="12"/>
      <c r="F140" s="12"/>
      <c r="G140" s="57"/>
      <c r="H140" s="57"/>
      <c r="I140" s="30">
        <f ca="1">LOOKUP(G136,DATOS!A:A,DATOS!L:L)</f>
        <v>0</v>
      </c>
      <c r="J140" s="31"/>
      <c r="K140" s="30"/>
      <c r="L140" s="31" t="s">
        <v>51</v>
      </c>
      <c r="M140" s="16"/>
      <c r="N140" s="16"/>
      <c r="O140" s="16"/>
      <c r="P140" s="16"/>
      <c r="Q140" s="16"/>
      <c r="R140" s="16"/>
      <c r="S140" s="17" t="s">
        <v>2</v>
      </c>
      <c r="T140" s="16" t="str">
        <f>CONCATENATE(B140,S140)</f>
        <v>C</v>
      </c>
      <c r="U140" s="16"/>
      <c r="AE140" s="4"/>
      <c r="AF140" s="4"/>
      <c r="AG140" s="4"/>
      <c r="AH140" s="4"/>
      <c r="AI140" s="4"/>
      <c r="AJ140" s="4"/>
    </row>
    <row r="141" spans="1:36" s="15" customFormat="1" ht="15.6" x14ac:dyDescent="0.25">
      <c r="A141" s="185"/>
      <c r="B141" s="25"/>
      <c r="C141" s="21" t="str">
        <f ca="1">IF(CONTROL!$I$4="A",CONCATENATE(L141," ",I141),"")</f>
        <v>d) 0</v>
      </c>
      <c r="D141" s="22"/>
      <c r="E141" s="12"/>
      <c r="F141" s="12"/>
      <c r="G141" s="57"/>
      <c r="H141" s="57"/>
      <c r="I141" s="30">
        <f ca="1">LOOKUP(G136,DATOS!A:A,DATOS!M:M)</f>
        <v>0</v>
      </c>
      <c r="J141" s="31"/>
      <c r="K141" s="30"/>
      <c r="L141" s="31" t="s">
        <v>43</v>
      </c>
      <c r="M141" s="16"/>
      <c r="N141" s="16"/>
      <c r="O141" s="16"/>
      <c r="P141" s="16"/>
      <c r="Q141" s="16"/>
      <c r="R141" s="16"/>
      <c r="S141" s="17" t="s">
        <v>3</v>
      </c>
      <c r="T141" s="16" t="str">
        <f>CONCATENATE(B141,S141)</f>
        <v>D</v>
      </c>
      <c r="U141" s="16"/>
      <c r="AE141" s="4"/>
      <c r="AF141" s="4"/>
      <c r="AG141" s="4"/>
      <c r="AH141" s="4"/>
      <c r="AI141" s="4"/>
      <c r="AJ141" s="4"/>
    </row>
    <row r="142" spans="1:36" s="15" customFormat="1" ht="15.6" x14ac:dyDescent="0.25">
      <c r="A142" s="9"/>
      <c r="B142" s="26"/>
      <c r="C142" s="10"/>
      <c r="D142" s="11"/>
      <c r="E142" s="12"/>
      <c r="F142" s="12"/>
      <c r="G142" s="59">
        <v>19</v>
      </c>
      <c r="H142" s="61">
        <f ca="1">+REPARTO!I24</f>
        <v>178</v>
      </c>
      <c r="I142" s="30" t="str">
        <f ca="1">LOOKUP(G142,DATOS!A:A,DATOS!N:N)</f>
        <v>A</v>
      </c>
      <c r="J142" s="30"/>
      <c r="K142" s="30"/>
      <c r="L142" s="31"/>
      <c r="AE142" s="4"/>
      <c r="AF142" s="4"/>
      <c r="AG142" s="4"/>
      <c r="AH142" s="4"/>
      <c r="AI142" s="4"/>
      <c r="AJ142" s="4"/>
    </row>
    <row r="143" spans="1:36" s="15" customFormat="1" ht="31.2" x14ac:dyDescent="0.25">
      <c r="A143" s="9"/>
      <c r="B143" s="27"/>
      <c r="C143" s="19" t="str">
        <f ca="1">IF(CONTROL!$I$4="A",CONCATENATE(M143,".- ",I143),"")</f>
        <v>24.- ACTIVIDADES POLICIALES - Tema 1 - TÁCTICA: APOYO AACC . La amplia gama de acciones disponibles para el planeamiento y ejecución de una operación ¿En cuántas categorías puede clasificarse? (Ref: 7-19)</v>
      </c>
      <c r="D143" s="20"/>
      <c r="E143" s="9"/>
      <c r="F143" s="9"/>
      <c r="G143" s="60"/>
      <c r="H143" s="57"/>
      <c r="I143" s="30" t="str">
        <f ca="1">LOOKUP(G142,DATOS!A:A,DATOS!H:H)</f>
        <v>ACTIVIDADES POLICIALES - Tema 1 - TÁCTICA: APOYO AACC . La amplia gama de acciones disponibles para el planeamiento y ejecución de una operación ¿En cuántas categorías puede clasificarse? (Ref: 7-19)</v>
      </c>
      <c r="J143" s="30"/>
      <c r="K143" s="49"/>
      <c r="L143" s="31">
        <f>+M143</f>
        <v>24</v>
      </c>
      <c r="M143" s="18">
        <f>+M137+1</f>
        <v>24</v>
      </c>
      <c r="N143" s="16" t="s">
        <v>31</v>
      </c>
      <c r="O143" s="16" t="s">
        <v>32</v>
      </c>
      <c r="P143" s="16" t="s">
        <v>37</v>
      </c>
      <c r="Q143" s="16" t="s">
        <v>33</v>
      </c>
      <c r="R143" s="16" t="s">
        <v>34</v>
      </c>
      <c r="S143" s="16" t="s">
        <v>35</v>
      </c>
      <c r="T143" s="16" t="str">
        <f ca="1">CONCATENATE("X",I142)</f>
        <v>XA</v>
      </c>
      <c r="U143" s="16" t="s">
        <v>36</v>
      </c>
      <c r="AE143" s="4"/>
      <c r="AF143" s="4"/>
      <c r="AG143" s="4"/>
      <c r="AH143" s="4"/>
      <c r="AI143" s="4"/>
      <c r="AJ143" s="4"/>
    </row>
    <row r="144" spans="1:36" s="15" customFormat="1" ht="15.6" x14ac:dyDescent="0.25">
      <c r="A144" s="185">
        <f ca="1">IF($E$2="X",0,IF(M145&gt;2,I142,M145))</f>
        <v>0</v>
      </c>
      <c r="B144" s="25"/>
      <c r="C144" s="21" t="str">
        <f ca="1">IF(CONTROL!$I$4="A",CONCATENATE(L144," ",I144),"")</f>
        <v>a) Cinco</v>
      </c>
      <c r="D144" s="22"/>
      <c r="E144" s="12"/>
      <c r="F144" s="12"/>
      <c r="G144" s="57"/>
      <c r="H144" s="57"/>
      <c r="I144" s="30" t="str">
        <f ca="1">LOOKUP(G142,DATOS!A:A,DATOS!J:J)</f>
        <v>Cinco</v>
      </c>
      <c r="J144" s="31"/>
      <c r="K144" s="30"/>
      <c r="L144" s="31" t="s">
        <v>53</v>
      </c>
      <c r="M144" s="16" t="s">
        <v>5</v>
      </c>
      <c r="N144" s="16">
        <f ca="1">IF(O144&gt;0,0,R144)</f>
        <v>0</v>
      </c>
      <c r="O144" s="16">
        <f ca="1">IF(R145&gt;0,1,0)</f>
        <v>0</v>
      </c>
      <c r="P144" s="16">
        <f ca="1">IF(O144=1,-1/COUNTA(S144:S147),0)</f>
        <v>0</v>
      </c>
      <c r="Q144" s="16">
        <f>COUNTA(B144:B147)</f>
        <v>0</v>
      </c>
      <c r="R144" s="16">
        <f ca="1">COUNTIF(T144:T147,T143)</f>
        <v>0</v>
      </c>
      <c r="S144" s="17" t="s">
        <v>0</v>
      </c>
      <c r="T144" s="16" t="str">
        <f>CONCATENATE(B144,S144)</f>
        <v>A</v>
      </c>
      <c r="U144" s="16">
        <f ca="1">IF(R144&gt;0,R144+Q144,Q144*3)</f>
        <v>0</v>
      </c>
      <c r="AE144" s="4"/>
      <c r="AF144" s="4"/>
      <c r="AG144" s="4"/>
      <c r="AH144" s="4"/>
      <c r="AI144" s="4"/>
      <c r="AJ144" s="4"/>
    </row>
    <row r="145" spans="1:36" s="15" customFormat="1" ht="15.6" x14ac:dyDescent="0.25">
      <c r="A145" s="185"/>
      <c r="B145" s="25"/>
      <c r="C145" s="21" t="str">
        <f ca="1">IF(CONTROL!$I$4="A",CONCATENATE(L145," ",I145),"")</f>
        <v>b) Cuatro</v>
      </c>
      <c r="D145" s="22"/>
      <c r="E145" s="12"/>
      <c r="F145" s="12"/>
      <c r="G145" s="57"/>
      <c r="H145" s="57"/>
      <c r="I145" s="30" t="str">
        <f ca="1">LOOKUP(G142,DATOS!A:A,DATOS!K:K)</f>
        <v>Cuatro</v>
      </c>
      <c r="J145" s="31"/>
      <c r="K145" s="30"/>
      <c r="L145" s="31" t="s">
        <v>52</v>
      </c>
      <c r="M145" s="16">
        <f ca="1">IF(CONTROL!$I$4="A",U144,0)</f>
        <v>0</v>
      </c>
      <c r="N145" s="16"/>
      <c r="O145" s="16"/>
      <c r="P145" s="16"/>
      <c r="Q145" s="16"/>
      <c r="R145" s="16">
        <f ca="1">Q144-R144</f>
        <v>0</v>
      </c>
      <c r="S145" s="17" t="s">
        <v>1</v>
      </c>
      <c r="T145" s="16" t="str">
        <f>CONCATENATE(B145,S145)</f>
        <v>B</v>
      </c>
      <c r="U145" s="16"/>
      <c r="AE145" s="4"/>
      <c r="AF145" s="4"/>
      <c r="AG145" s="4"/>
      <c r="AH145" s="4"/>
      <c r="AI145" s="4"/>
      <c r="AJ145" s="4"/>
    </row>
    <row r="146" spans="1:36" s="15" customFormat="1" ht="15.6" x14ac:dyDescent="0.25">
      <c r="A146" s="185"/>
      <c r="B146" s="25"/>
      <c r="C146" s="21" t="str">
        <f ca="1">IF(CONTROL!$I$4="A",CONCATENATE(L146," ",I146),"")</f>
        <v>c) Seis</v>
      </c>
      <c r="D146" s="22"/>
      <c r="E146" s="12"/>
      <c r="F146" s="12"/>
      <c r="G146" s="57"/>
      <c r="H146" s="57"/>
      <c r="I146" s="30" t="str">
        <f ca="1">LOOKUP(G142,DATOS!A:A,DATOS!L:L)</f>
        <v>Seis</v>
      </c>
      <c r="J146" s="31"/>
      <c r="K146" s="30"/>
      <c r="L146" s="31" t="s">
        <v>51</v>
      </c>
      <c r="M146" s="16"/>
      <c r="N146" s="16"/>
      <c r="O146" s="16"/>
      <c r="P146" s="16"/>
      <c r="Q146" s="16"/>
      <c r="R146" s="16"/>
      <c r="S146" s="17" t="s">
        <v>2</v>
      </c>
      <c r="T146" s="16" t="str">
        <f>CONCATENATE(B146,S146)</f>
        <v>C</v>
      </c>
      <c r="U146" s="16"/>
      <c r="AE146" s="4"/>
      <c r="AF146" s="4"/>
      <c r="AG146" s="4"/>
      <c r="AH146" s="4"/>
      <c r="AI146" s="4"/>
      <c r="AJ146" s="4"/>
    </row>
    <row r="147" spans="1:36" s="15" customFormat="1" ht="15.6" x14ac:dyDescent="0.25">
      <c r="A147" s="185"/>
      <c r="B147" s="25"/>
      <c r="C147" s="21" t="str">
        <f ca="1">IF(CONTROL!$I$4="A",CONCATENATE(L147," ",I147),"")</f>
        <v>d) Tres</v>
      </c>
      <c r="D147" s="22"/>
      <c r="E147" s="12"/>
      <c r="F147" s="12"/>
      <c r="G147" s="57"/>
      <c r="H147" s="57"/>
      <c r="I147" s="30" t="str">
        <f ca="1">LOOKUP(G142,DATOS!A:A,DATOS!M:M)</f>
        <v>Tres</v>
      </c>
      <c r="J147" s="31"/>
      <c r="K147" s="30"/>
      <c r="L147" s="31" t="s">
        <v>43</v>
      </c>
      <c r="M147" s="16"/>
      <c r="N147" s="16"/>
      <c r="O147" s="16"/>
      <c r="P147" s="16"/>
      <c r="Q147" s="16"/>
      <c r="R147" s="16"/>
      <c r="S147" s="17" t="s">
        <v>3</v>
      </c>
      <c r="T147" s="16" t="str">
        <f>CONCATENATE(B147,S147)</f>
        <v>D</v>
      </c>
      <c r="U147" s="16"/>
      <c r="AE147" s="4"/>
      <c r="AF147" s="4"/>
      <c r="AG147" s="4"/>
      <c r="AH147" s="4"/>
      <c r="AI147" s="4"/>
      <c r="AJ147" s="4"/>
    </row>
    <row r="148" spans="1:36" s="15" customFormat="1" ht="15.6" x14ac:dyDescent="0.25">
      <c r="A148" s="9"/>
      <c r="B148" s="26"/>
      <c r="C148" s="10"/>
      <c r="D148" s="11"/>
      <c r="E148" s="12"/>
      <c r="F148" s="12"/>
      <c r="G148" s="59">
        <v>423</v>
      </c>
      <c r="H148" s="61">
        <f ca="1">+REPARTO!I25</f>
        <v>141</v>
      </c>
      <c r="I148" s="30">
        <f ca="1">LOOKUP(G148,DATOS!A:A,DATOS!N:N)</f>
        <v>0</v>
      </c>
      <c r="J148" s="30"/>
      <c r="K148" s="30"/>
      <c r="L148" s="31"/>
      <c r="AE148" s="4"/>
      <c r="AF148" s="4"/>
      <c r="AG148" s="4"/>
      <c r="AH148" s="4"/>
      <c r="AI148" s="4"/>
      <c r="AJ148" s="4"/>
    </row>
    <row r="149" spans="1:36" s="15" customFormat="1" ht="15.6" x14ac:dyDescent="0.25">
      <c r="A149" s="9"/>
      <c r="B149" s="27"/>
      <c r="C149" s="19" t="str">
        <f ca="1">IF(CONTROL!$I$4="A",CONCATENATE(M149,".- ",I149),"")</f>
        <v>25.- LEGISLACIÓN  - Tema 7 - DERECHO PENAL . 0 (Ref: 7-423)</v>
      </c>
      <c r="D149" s="20"/>
      <c r="E149" s="9"/>
      <c r="F149" s="9"/>
      <c r="G149" s="60"/>
      <c r="H149" s="57"/>
      <c r="I149" s="30" t="str">
        <f ca="1">LOOKUP(G148,DATOS!A:A,DATOS!H:H)</f>
        <v>LEGISLACIÓN  - Tema 7 - DERECHO PENAL . 0 (Ref: 7-423)</v>
      </c>
      <c r="J149" s="30"/>
      <c r="K149" s="49"/>
      <c r="L149" s="31">
        <f>+M149</f>
        <v>25</v>
      </c>
      <c r="M149" s="18">
        <f>+M143+1</f>
        <v>25</v>
      </c>
      <c r="N149" s="16" t="s">
        <v>31</v>
      </c>
      <c r="O149" s="16" t="s">
        <v>32</v>
      </c>
      <c r="P149" s="16" t="s">
        <v>37</v>
      </c>
      <c r="Q149" s="16" t="s">
        <v>33</v>
      </c>
      <c r="R149" s="16" t="s">
        <v>34</v>
      </c>
      <c r="S149" s="16" t="s">
        <v>35</v>
      </c>
      <c r="T149" s="16" t="str">
        <f ca="1">CONCATENATE("X",I148)</f>
        <v>X0</v>
      </c>
      <c r="U149" s="16" t="s">
        <v>36</v>
      </c>
      <c r="AE149" s="4"/>
      <c r="AF149" s="4"/>
      <c r="AG149" s="4"/>
      <c r="AH149" s="4"/>
      <c r="AI149" s="4"/>
      <c r="AJ149" s="4"/>
    </row>
    <row r="150" spans="1:36" s="15" customFormat="1" ht="15.6" x14ac:dyDescent="0.25">
      <c r="A150" s="185">
        <f ca="1">IF($E$2="X",0,IF(M151&gt;2,I148,M151))</f>
        <v>0</v>
      </c>
      <c r="B150" s="25"/>
      <c r="C150" s="21" t="str">
        <f ca="1">IF(CONTROL!$I$4="A",CONCATENATE(L150," ",I150),"")</f>
        <v>a) 0</v>
      </c>
      <c r="D150" s="22"/>
      <c r="E150" s="12"/>
      <c r="F150" s="12"/>
      <c r="G150" s="57"/>
      <c r="H150" s="57"/>
      <c r="I150" s="30">
        <f ca="1">LOOKUP(G148,DATOS!A:A,DATOS!J:J)</f>
        <v>0</v>
      </c>
      <c r="J150" s="31"/>
      <c r="K150" s="30"/>
      <c r="L150" s="31" t="s">
        <v>53</v>
      </c>
      <c r="M150" s="16" t="s">
        <v>5</v>
      </c>
      <c r="N150" s="16">
        <f ca="1">IF(O150&gt;0,0,R150)</f>
        <v>0</v>
      </c>
      <c r="O150" s="16">
        <f ca="1">IF(R151&gt;0,1,0)</f>
        <v>0</v>
      </c>
      <c r="P150" s="16">
        <f ca="1">IF(O150=1,-1/COUNTA(S150:S153),0)</f>
        <v>0</v>
      </c>
      <c r="Q150" s="16">
        <f>COUNTA(B150:B153)</f>
        <v>0</v>
      </c>
      <c r="R150" s="16">
        <f ca="1">COUNTIF(T150:T153,T149)</f>
        <v>0</v>
      </c>
      <c r="S150" s="17" t="s">
        <v>0</v>
      </c>
      <c r="T150" s="16" t="str">
        <f>CONCATENATE(B150,S150)</f>
        <v>A</v>
      </c>
      <c r="U150" s="16">
        <f ca="1">IF(R150&gt;0,R150+Q150,Q150*3)</f>
        <v>0</v>
      </c>
      <c r="AE150" s="4"/>
      <c r="AF150" s="4"/>
      <c r="AG150" s="4"/>
      <c r="AH150" s="4"/>
      <c r="AI150" s="4"/>
      <c r="AJ150" s="4"/>
    </row>
    <row r="151" spans="1:36" s="15" customFormat="1" ht="15.6" x14ac:dyDescent="0.25">
      <c r="A151" s="185"/>
      <c r="B151" s="25"/>
      <c r="C151" s="21" t="str">
        <f ca="1">IF(CONTROL!$I$4="A",CONCATENATE(L151," ",I151),"")</f>
        <v>b) 0</v>
      </c>
      <c r="D151" s="22"/>
      <c r="E151" s="12"/>
      <c r="F151" s="12"/>
      <c r="G151" s="57"/>
      <c r="H151" s="57"/>
      <c r="I151" s="30">
        <f ca="1">LOOKUP(G148,DATOS!A:A,DATOS!K:K)</f>
        <v>0</v>
      </c>
      <c r="J151" s="31"/>
      <c r="K151" s="30"/>
      <c r="L151" s="31" t="s">
        <v>52</v>
      </c>
      <c r="M151" s="16">
        <f ca="1">IF(CONTROL!$I$4="A",U150,0)</f>
        <v>0</v>
      </c>
      <c r="N151" s="16"/>
      <c r="O151" s="16"/>
      <c r="P151" s="16"/>
      <c r="Q151" s="16"/>
      <c r="R151" s="16">
        <f ca="1">Q150-R150</f>
        <v>0</v>
      </c>
      <c r="S151" s="17" t="s">
        <v>1</v>
      </c>
      <c r="T151" s="16" t="str">
        <f>CONCATENATE(B151,S151)</f>
        <v>B</v>
      </c>
      <c r="U151" s="16"/>
      <c r="AE151" s="4"/>
      <c r="AF151" s="4"/>
      <c r="AG151" s="4"/>
      <c r="AH151" s="4"/>
      <c r="AI151" s="4"/>
      <c r="AJ151" s="4"/>
    </row>
    <row r="152" spans="1:36" s="15" customFormat="1" ht="15.6" x14ac:dyDescent="0.25">
      <c r="A152" s="185"/>
      <c r="B152" s="25"/>
      <c r="C152" s="21" t="str">
        <f ca="1">IF(CONTROL!$I$4="A",CONCATENATE(L152," ",I152),"")</f>
        <v>c) 0</v>
      </c>
      <c r="D152" s="22"/>
      <c r="E152" s="12"/>
      <c r="F152" s="12"/>
      <c r="G152" s="57"/>
      <c r="H152" s="57"/>
      <c r="I152" s="30">
        <f ca="1">LOOKUP(G148,DATOS!A:A,DATOS!L:L)</f>
        <v>0</v>
      </c>
      <c r="J152" s="31"/>
      <c r="K152" s="30"/>
      <c r="L152" s="31" t="s">
        <v>51</v>
      </c>
      <c r="M152" s="16"/>
      <c r="N152" s="16"/>
      <c r="O152" s="16"/>
      <c r="P152" s="16"/>
      <c r="Q152" s="16"/>
      <c r="R152" s="16"/>
      <c r="S152" s="17" t="s">
        <v>2</v>
      </c>
      <c r="T152" s="16" t="str">
        <f>CONCATENATE(B152,S152)</f>
        <v>C</v>
      </c>
      <c r="U152" s="16"/>
      <c r="AE152" s="4"/>
      <c r="AF152" s="4"/>
      <c r="AG152" s="4"/>
      <c r="AH152" s="4"/>
      <c r="AI152" s="4"/>
      <c r="AJ152" s="4"/>
    </row>
    <row r="153" spans="1:36" s="15" customFormat="1" ht="15.6" x14ac:dyDescent="0.25">
      <c r="A153" s="185"/>
      <c r="B153" s="25"/>
      <c r="C153" s="21" t="str">
        <f ca="1">IF(CONTROL!$I$4="A",CONCATENATE(L153," ",I153),"")</f>
        <v>d) 0</v>
      </c>
      <c r="D153" s="22"/>
      <c r="E153" s="12"/>
      <c r="F153" s="12"/>
      <c r="G153" s="57"/>
      <c r="H153" s="57"/>
      <c r="I153" s="30">
        <f ca="1">LOOKUP(G148,DATOS!A:A,DATOS!M:M)</f>
        <v>0</v>
      </c>
      <c r="J153" s="31"/>
      <c r="K153" s="30"/>
      <c r="L153" s="31" t="s">
        <v>43</v>
      </c>
      <c r="M153" s="16"/>
      <c r="N153" s="16"/>
      <c r="O153" s="16"/>
      <c r="P153" s="16"/>
      <c r="Q153" s="16"/>
      <c r="R153" s="16"/>
      <c r="S153" s="17" t="s">
        <v>3</v>
      </c>
      <c r="T153" s="16" t="str">
        <f>CONCATENATE(B153,S153)</f>
        <v>D</v>
      </c>
      <c r="U153" s="16"/>
      <c r="AE153" s="4"/>
      <c r="AF153" s="4"/>
      <c r="AG153" s="4"/>
      <c r="AH153" s="4"/>
      <c r="AI153" s="4"/>
      <c r="AJ153" s="4"/>
    </row>
    <row r="154" spans="1:36" s="15" customFormat="1" ht="15.6" x14ac:dyDescent="0.25">
      <c r="A154" s="9"/>
      <c r="B154" s="26"/>
      <c r="C154" s="10"/>
      <c r="D154" s="11"/>
      <c r="E154" s="12"/>
      <c r="F154" s="12"/>
      <c r="G154" s="59">
        <v>206</v>
      </c>
      <c r="H154" s="61">
        <f ca="1">+REPARTO!I26</f>
        <v>237</v>
      </c>
      <c r="I154" s="30">
        <f ca="1">LOOKUP(G154,DATOS!A:A,DATOS!N:N)</f>
        <v>0</v>
      </c>
      <c r="J154" s="30"/>
      <c r="K154" s="30"/>
      <c r="L154" s="31"/>
      <c r="AE154" s="4"/>
      <c r="AF154" s="4"/>
      <c r="AG154" s="4"/>
      <c r="AH154" s="4"/>
      <c r="AI154" s="4"/>
      <c r="AJ154" s="4"/>
    </row>
    <row r="155" spans="1:36" s="15" customFormat="1" ht="15.6" x14ac:dyDescent="0.25">
      <c r="A155" s="9"/>
      <c r="B155" s="27"/>
      <c r="C155" s="19" t="str">
        <f ca="1">IF(CONTROL!$I$4="A",CONCATENATE(M155,".- ",I155),"")</f>
        <v>26.- ACTIVIDADES POLICIALES - Tema 3 - PROTECCIÓN DE INSTALACIONES . 0 (Ref: 7-206)</v>
      </c>
      <c r="D155" s="20"/>
      <c r="E155" s="9"/>
      <c r="F155" s="9"/>
      <c r="G155" s="60"/>
      <c r="H155" s="57"/>
      <c r="I155" s="30" t="str">
        <f ca="1">LOOKUP(G154,DATOS!A:A,DATOS!H:H)</f>
        <v>ACTIVIDADES POLICIALES - Tema 3 - PROTECCIÓN DE INSTALACIONES . 0 (Ref: 7-206)</v>
      </c>
      <c r="J155" s="30"/>
      <c r="K155" s="49"/>
      <c r="L155" s="31">
        <f>+M155</f>
        <v>26</v>
      </c>
      <c r="M155" s="18">
        <f>+M149+1</f>
        <v>26</v>
      </c>
      <c r="N155" s="16" t="s">
        <v>31</v>
      </c>
      <c r="O155" s="16" t="s">
        <v>32</v>
      </c>
      <c r="P155" s="16" t="s">
        <v>37</v>
      </c>
      <c r="Q155" s="16" t="s">
        <v>33</v>
      </c>
      <c r="R155" s="16" t="s">
        <v>34</v>
      </c>
      <c r="S155" s="16" t="s">
        <v>35</v>
      </c>
      <c r="T155" s="16" t="str">
        <f ca="1">CONCATENATE("X",I154)</f>
        <v>X0</v>
      </c>
      <c r="U155" s="16" t="s">
        <v>36</v>
      </c>
      <c r="AE155" s="4"/>
      <c r="AF155" s="4"/>
      <c r="AG155" s="4"/>
      <c r="AH155" s="4"/>
      <c r="AI155" s="4"/>
      <c r="AJ155" s="4"/>
    </row>
    <row r="156" spans="1:36" s="15" customFormat="1" ht="15.6" x14ac:dyDescent="0.25">
      <c r="A156" s="185">
        <f ca="1">IF($E$2="X",0,IF(M157&gt;2,I154,M157))</f>
        <v>0</v>
      </c>
      <c r="B156" s="25"/>
      <c r="C156" s="21" t="str">
        <f ca="1">IF(CONTROL!$I$4="A",CONCATENATE(L156," ",I156),"")</f>
        <v>a) 0</v>
      </c>
      <c r="D156" s="22"/>
      <c r="E156" s="12"/>
      <c r="F156" s="12"/>
      <c r="G156" s="57"/>
      <c r="H156" s="57"/>
      <c r="I156" s="30">
        <f ca="1">LOOKUP(G154,DATOS!A:A,DATOS!J:J)</f>
        <v>0</v>
      </c>
      <c r="J156" s="31"/>
      <c r="K156" s="30"/>
      <c r="L156" s="31" t="s">
        <v>53</v>
      </c>
      <c r="M156" s="16" t="s">
        <v>5</v>
      </c>
      <c r="N156" s="16">
        <f ca="1">IF(O156&gt;0,0,R156)</f>
        <v>0</v>
      </c>
      <c r="O156" s="16">
        <f ca="1">IF(R157&gt;0,1,0)</f>
        <v>0</v>
      </c>
      <c r="P156" s="16">
        <f ca="1">IF(O156=1,-1/COUNTA(S156:S159),0)</f>
        <v>0</v>
      </c>
      <c r="Q156" s="16">
        <f>COUNTA(B156:B159)</f>
        <v>0</v>
      </c>
      <c r="R156" s="16">
        <f ca="1">COUNTIF(T156:T159,T155)</f>
        <v>0</v>
      </c>
      <c r="S156" s="17" t="s">
        <v>0</v>
      </c>
      <c r="T156" s="16" t="str">
        <f>CONCATENATE(B156,S156)</f>
        <v>A</v>
      </c>
      <c r="U156" s="16">
        <f ca="1">IF(R156&gt;0,R156+Q156,Q156*3)</f>
        <v>0</v>
      </c>
      <c r="AE156" s="4"/>
      <c r="AF156" s="4"/>
      <c r="AG156" s="4"/>
      <c r="AH156" s="4"/>
      <c r="AI156" s="4"/>
      <c r="AJ156" s="4"/>
    </row>
    <row r="157" spans="1:36" s="15" customFormat="1" ht="15.6" x14ac:dyDescent="0.25">
      <c r="A157" s="185"/>
      <c r="B157" s="25"/>
      <c r="C157" s="21" t="str">
        <f ca="1">IF(CONTROL!$I$4="A",CONCATENATE(L157," ",I157),"")</f>
        <v>b) 0</v>
      </c>
      <c r="D157" s="22"/>
      <c r="E157" s="12"/>
      <c r="F157" s="12"/>
      <c r="G157" s="57"/>
      <c r="H157" s="57"/>
      <c r="I157" s="30">
        <f ca="1">LOOKUP(G154,DATOS!A:A,DATOS!K:K)</f>
        <v>0</v>
      </c>
      <c r="J157" s="31"/>
      <c r="K157" s="30"/>
      <c r="L157" s="31" t="s">
        <v>52</v>
      </c>
      <c r="M157" s="16">
        <f ca="1">IF(CONTROL!$I$4="A",U156,0)</f>
        <v>0</v>
      </c>
      <c r="N157" s="16"/>
      <c r="O157" s="16"/>
      <c r="P157" s="16"/>
      <c r="Q157" s="16"/>
      <c r="R157" s="16">
        <f ca="1">Q156-R156</f>
        <v>0</v>
      </c>
      <c r="S157" s="17" t="s">
        <v>1</v>
      </c>
      <c r="T157" s="16" t="str">
        <f>CONCATENATE(B157,S157)</f>
        <v>B</v>
      </c>
      <c r="U157" s="16"/>
      <c r="AE157" s="4"/>
      <c r="AF157" s="4"/>
      <c r="AG157" s="4"/>
      <c r="AH157" s="4"/>
      <c r="AI157" s="4"/>
      <c r="AJ157" s="4"/>
    </row>
    <row r="158" spans="1:36" s="15" customFormat="1" ht="15.6" x14ac:dyDescent="0.25">
      <c r="A158" s="185"/>
      <c r="B158" s="25"/>
      <c r="C158" s="21" t="str">
        <f ca="1">IF(CONTROL!$I$4="A",CONCATENATE(L158," ",I158),"")</f>
        <v>c) 0</v>
      </c>
      <c r="D158" s="22"/>
      <c r="E158" s="12"/>
      <c r="F158" s="12"/>
      <c r="G158" s="57"/>
      <c r="H158" s="57"/>
      <c r="I158" s="30">
        <f ca="1">LOOKUP(G154,DATOS!A:A,DATOS!L:L)</f>
        <v>0</v>
      </c>
      <c r="J158" s="31"/>
      <c r="K158" s="30"/>
      <c r="L158" s="31" t="s">
        <v>51</v>
      </c>
      <c r="M158" s="16"/>
      <c r="N158" s="16"/>
      <c r="O158" s="16"/>
      <c r="P158" s="16"/>
      <c r="Q158" s="16"/>
      <c r="R158" s="16"/>
      <c r="S158" s="17" t="s">
        <v>2</v>
      </c>
      <c r="T158" s="16" t="str">
        <f>CONCATENATE(B158,S158)</f>
        <v>C</v>
      </c>
      <c r="U158" s="16"/>
      <c r="AE158" s="4"/>
      <c r="AF158" s="4"/>
      <c r="AG158" s="4"/>
      <c r="AH158" s="4"/>
      <c r="AI158" s="4"/>
      <c r="AJ158" s="4"/>
    </row>
    <row r="159" spans="1:36" s="15" customFormat="1" ht="15.6" x14ac:dyDescent="0.25">
      <c r="A159" s="185"/>
      <c r="B159" s="25"/>
      <c r="C159" s="21" t="str">
        <f ca="1">IF(CONTROL!$I$4="A",CONCATENATE(L159," ",I159),"")</f>
        <v>d) 0</v>
      </c>
      <c r="D159" s="22"/>
      <c r="E159" s="12"/>
      <c r="F159" s="12"/>
      <c r="G159" s="57"/>
      <c r="H159" s="57"/>
      <c r="I159" s="30">
        <f ca="1">LOOKUP(G154,DATOS!A:A,DATOS!M:M)</f>
        <v>0</v>
      </c>
      <c r="J159" s="31"/>
      <c r="K159" s="30"/>
      <c r="L159" s="31" t="s">
        <v>43</v>
      </c>
      <c r="M159" s="16"/>
      <c r="N159" s="16"/>
      <c r="O159" s="16"/>
      <c r="P159" s="16"/>
      <c r="Q159" s="16"/>
      <c r="R159" s="16"/>
      <c r="S159" s="17" t="s">
        <v>3</v>
      </c>
      <c r="T159" s="16" t="str">
        <f>CONCATENATE(B159,S159)</f>
        <v>D</v>
      </c>
      <c r="U159" s="16"/>
      <c r="AE159" s="4"/>
      <c r="AF159" s="4"/>
      <c r="AG159" s="4"/>
      <c r="AH159" s="4"/>
      <c r="AI159" s="4"/>
      <c r="AJ159" s="4"/>
    </row>
    <row r="160" spans="1:36" s="15" customFormat="1" ht="15.6" x14ac:dyDescent="0.25">
      <c r="A160" s="9"/>
      <c r="B160" s="26"/>
      <c r="C160" s="10"/>
      <c r="D160" s="11"/>
      <c r="E160" s="12"/>
      <c r="F160" s="12"/>
      <c r="G160" s="59">
        <v>325</v>
      </c>
      <c r="H160" s="61">
        <f ca="1">+REPARTO!I27</f>
        <v>228</v>
      </c>
      <c r="I160" s="30">
        <f ca="1">LOOKUP(G160,DATOS!A:A,DATOS!N:N)</f>
        <v>0</v>
      </c>
      <c r="J160" s="30"/>
      <c r="K160" s="30"/>
      <c r="L160" s="31"/>
      <c r="AE160" s="4"/>
      <c r="AF160" s="4"/>
      <c r="AG160" s="4"/>
      <c r="AH160" s="4"/>
      <c r="AI160" s="4"/>
      <c r="AJ160" s="4"/>
    </row>
    <row r="161" spans="1:36" s="15" customFormat="1" ht="15.6" x14ac:dyDescent="0.25">
      <c r="A161" s="9"/>
      <c r="B161" s="27"/>
      <c r="C161" s="19" t="str">
        <f ca="1">IF(CONTROL!$I$4="A",CONCATENATE(M161,".- ",I161),"")</f>
        <v>27.- ACTIVIDADES COMPLEMENTARIAS  - Tema 5 - PROTECCIÓN CONTRAINCENDIOS . 0 (Ref: 7-325)</v>
      </c>
      <c r="D161" s="20"/>
      <c r="E161" s="9"/>
      <c r="F161" s="9"/>
      <c r="G161" s="60"/>
      <c r="H161" s="57"/>
      <c r="I161" s="30" t="str">
        <f ca="1">LOOKUP(G160,DATOS!A:A,DATOS!H:H)</f>
        <v>ACTIVIDADES COMPLEMENTARIAS  - Tema 5 - PROTECCIÓN CONTRAINCENDIOS . 0 (Ref: 7-325)</v>
      </c>
      <c r="J161" s="30"/>
      <c r="K161" s="49"/>
      <c r="L161" s="31">
        <f>+M161</f>
        <v>27</v>
      </c>
      <c r="M161" s="18">
        <f>+M155+1</f>
        <v>27</v>
      </c>
      <c r="N161" s="16" t="s">
        <v>31</v>
      </c>
      <c r="O161" s="16" t="s">
        <v>32</v>
      </c>
      <c r="P161" s="16" t="s">
        <v>37</v>
      </c>
      <c r="Q161" s="16" t="s">
        <v>33</v>
      </c>
      <c r="R161" s="16" t="s">
        <v>34</v>
      </c>
      <c r="S161" s="16" t="s">
        <v>35</v>
      </c>
      <c r="T161" s="16" t="str">
        <f ca="1">CONCATENATE("X",I160)</f>
        <v>X0</v>
      </c>
      <c r="U161" s="16" t="s">
        <v>36</v>
      </c>
      <c r="AE161" s="4"/>
      <c r="AF161" s="4"/>
      <c r="AG161" s="4"/>
      <c r="AH161" s="4"/>
      <c r="AI161" s="4"/>
      <c r="AJ161" s="4"/>
    </row>
    <row r="162" spans="1:36" s="15" customFormat="1" ht="15.6" x14ac:dyDescent="0.25">
      <c r="A162" s="185">
        <f ca="1">IF($E$2="X",0,IF(M163&gt;2,I160,M163))</f>
        <v>0</v>
      </c>
      <c r="B162" s="25"/>
      <c r="C162" s="21" t="str">
        <f ca="1">IF(CONTROL!$I$4="A",CONCATENATE(L162," ",I162),"")</f>
        <v>a) 0</v>
      </c>
      <c r="D162" s="22"/>
      <c r="E162" s="12"/>
      <c r="F162" s="12"/>
      <c r="G162" s="57"/>
      <c r="H162" s="57"/>
      <c r="I162" s="30">
        <f ca="1">LOOKUP(G160,DATOS!A:A,DATOS!J:J)</f>
        <v>0</v>
      </c>
      <c r="J162" s="31"/>
      <c r="K162" s="30"/>
      <c r="L162" s="31" t="s">
        <v>53</v>
      </c>
      <c r="M162" s="16" t="s">
        <v>5</v>
      </c>
      <c r="N162" s="16">
        <f ca="1">IF(O162&gt;0,0,R162)</f>
        <v>0</v>
      </c>
      <c r="O162" s="16">
        <f ca="1">IF(R163&gt;0,1,0)</f>
        <v>0</v>
      </c>
      <c r="P162" s="16">
        <f ca="1">IF(O162=1,-1/COUNTA(S162:S165),0)</f>
        <v>0</v>
      </c>
      <c r="Q162" s="16">
        <f>COUNTA(B162:B165)</f>
        <v>0</v>
      </c>
      <c r="R162" s="16">
        <f ca="1">COUNTIF(T162:T165,T161)</f>
        <v>0</v>
      </c>
      <c r="S162" s="17" t="s">
        <v>0</v>
      </c>
      <c r="T162" s="16" t="str">
        <f>CONCATENATE(B162,S162)</f>
        <v>A</v>
      </c>
      <c r="U162" s="16">
        <f ca="1">IF(R162&gt;0,R162+Q162,Q162*3)</f>
        <v>0</v>
      </c>
      <c r="AE162" s="4"/>
      <c r="AF162" s="4"/>
      <c r="AG162" s="4"/>
      <c r="AH162" s="4"/>
      <c r="AI162" s="4"/>
      <c r="AJ162" s="4"/>
    </row>
    <row r="163" spans="1:36" s="15" customFormat="1" ht="15.6" x14ac:dyDescent="0.25">
      <c r="A163" s="185"/>
      <c r="B163" s="25"/>
      <c r="C163" s="21" t="str">
        <f ca="1">IF(CONTROL!$I$4="A",CONCATENATE(L163," ",I163),"")</f>
        <v>b) 0</v>
      </c>
      <c r="D163" s="22"/>
      <c r="E163" s="12"/>
      <c r="F163" s="12"/>
      <c r="G163" s="57"/>
      <c r="H163" s="57"/>
      <c r="I163" s="30">
        <f ca="1">LOOKUP(G160,DATOS!A:A,DATOS!K:K)</f>
        <v>0</v>
      </c>
      <c r="J163" s="31"/>
      <c r="K163" s="30"/>
      <c r="L163" s="31" t="s">
        <v>52</v>
      </c>
      <c r="M163" s="16">
        <f ca="1">IF(CONTROL!$I$4="A",U162,0)</f>
        <v>0</v>
      </c>
      <c r="N163" s="16"/>
      <c r="O163" s="16"/>
      <c r="P163" s="16"/>
      <c r="Q163" s="16"/>
      <c r="R163" s="16">
        <f ca="1">Q162-R162</f>
        <v>0</v>
      </c>
      <c r="S163" s="17" t="s">
        <v>1</v>
      </c>
      <c r="T163" s="16" t="str">
        <f>CONCATENATE(B163,S163)</f>
        <v>B</v>
      </c>
      <c r="U163" s="16"/>
      <c r="AE163" s="4"/>
      <c r="AF163" s="4"/>
      <c r="AG163" s="4"/>
      <c r="AH163" s="4"/>
      <c r="AI163" s="4"/>
      <c r="AJ163" s="4"/>
    </row>
    <row r="164" spans="1:36" s="15" customFormat="1" ht="15.6" x14ac:dyDescent="0.25">
      <c r="A164" s="185"/>
      <c r="B164" s="25"/>
      <c r="C164" s="21" t="str">
        <f ca="1">IF(CONTROL!$I$4="A",CONCATENATE(L164," ",I164),"")</f>
        <v>c) 0</v>
      </c>
      <c r="D164" s="22"/>
      <c r="E164" s="12"/>
      <c r="F164" s="12"/>
      <c r="G164" s="57"/>
      <c r="H164" s="57"/>
      <c r="I164" s="30">
        <f ca="1">LOOKUP(G160,DATOS!A:A,DATOS!L:L)</f>
        <v>0</v>
      </c>
      <c r="J164" s="31"/>
      <c r="K164" s="30"/>
      <c r="L164" s="31" t="s">
        <v>51</v>
      </c>
      <c r="M164" s="16"/>
      <c r="N164" s="16"/>
      <c r="O164" s="16"/>
      <c r="P164" s="16"/>
      <c r="Q164" s="16"/>
      <c r="R164" s="16"/>
      <c r="S164" s="17" t="s">
        <v>2</v>
      </c>
      <c r="T164" s="16" t="str">
        <f>CONCATENATE(B164,S164)</f>
        <v>C</v>
      </c>
      <c r="U164" s="16"/>
      <c r="AE164" s="4"/>
      <c r="AF164" s="4"/>
      <c r="AG164" s="4"/>
      <c r="AH164" s="4"/>
      <c r="AI164" s="4"/>
      <c r="AJ164" s="4"/>
    </row>
    <row r="165" spans="1:36" s="15" customFormat="1" ht="15.6" x14ac:dyDescent="0.25">
      <c r="A165" s="185"/>
      <c r="B165" s="25"/>
      <c r="C165" s="21" t="str">
        <f ca="1">IF(CONTROL!$I$4="A",CONCATENATE(L165," ",I165),"")</f>
        <v>d) 0</v>
      </c>
      <c r="D165" s="22"/>
      <c r="E165" s="12"/>
      <c r="F165" s="12"/>
      <c r="G165" s="57"/>
      <c r="H165" s="57"/>
      <c r="I165" s="30">
        <f ca="1">LOOKUP(G160,DATOS!A:A,DATOS!M:M)</f>
        <v>0</v>
      </c>
      <c r="J165" s="31"/>
      <c r="K165" s="30"/>
      <c r="L165" s="31" t="s">
        <v>43</v>
      </c>
      <c r="M165" s="16"/>
      <c r="N165" s="16"/>
      <c r="O165" s="16"/>
      <c r="P165" s="16"/>
      <c r="Q165" s="16"/>
      <c r="R165" s="16"/>
      <c r="S165" s="17" t="s">
        <v>3</v>
      </c>
      <c r="T165" s="16" t="str">
        <f>CONCATENATE(B165,S165)</f>
        <v>D</v>
      </c>
      <c r="U165" s="16"/>
      <c r="AE165" s="4"/>
      <c r="AF165" s="4"/>
      <c r="AG165" s="4"/>
      <c r="AH165" s="4"/>
      <c r="AI165" s="4"/>
      <c r="AJ165" s="4"/>
    </row>
    <row r="166" spans="1:36" s="15" customFormat="1" ht="15.6" x14ac:dyDescent="0.25">
      <c r="A166" s="9"/>
      <c r="B166" s="26"/>
      <c r="C166" s="10"/>
      <c r="D166" s="11"/>
      <c r="E166" s="12"/>
      <c r="F166" s="12"/>
      <c r="G166" s="59">
        <v>525</v>
      </c>
      <c r="H166" s="61">
        <f ca="1">+REPARTO!I28</f>
        <v>212</v>
      </c>
      <c r="I166" s="30">
        <f ca="1">LOOKUP(G166,DATOS!A:A,DATOS!N:N)</f>
        <v>0</v>
      </c>
      <c r="J166" s="30"/>
      <c r="K166" s="30"/>
      <c r="L166" s="31"/>
      <c r="AE166" s="4"/>
      <c r="AF166" s="4"/>
      <c r="AG166" s="4"/>
      <c r="AH166" s="4"/>
      <c r="AI166" s="4"/>
      <c r="AJ166" s="4"/>
    </row>
    <row r="167" spans="1:36" s="15" customFormat="1" ht="15.6" x14ac:dyDescent="0.25">
      <c r="A167" s="9"/>
      <c r="B167" s="27"/>
      <c r="C167" s="19" t="str">
        <f ca="1">IF(CONTROL!$I$4="A",CONCATENATE(M167,".- ",I167),"")</f>
        <v>28.- LEGISLACIÓN - Tema 9 - DETENCIÓN PRISIONEROS DE GUERRA . 0 (Ref: 7-525)</v>
      </c>
      <c r="D167" s="20"/>
      <c r="E167" s="9"/>
      <c r="F167" s="9"/>
      <c r="G167" s="60"/>
      <c r="H167" s="57"/>
      <c r="I167" s="30" t="str">
        <f ca="1">LOOKUP(G166,DATOS!A:A,DATOS!H:H)</f>
        <v>LEGISLACIÓN - Tema 9 - DETENCIÓN PRISIONEROS DE GUERRA . 0 (Ref: 7-525)</v>
      </c>
      <c r="J167" s="30"/>
      <c r="K167" s="49"/>
      <c r="L167" s="31">
        <f>+M167</f>
        <v>28</v>
      </c>
      <c r="M167" s="18">
        <f>+M161+1</f>
        <v>28</v>
      </c>
      <c r="N167" s="16" t="s">
        <v>31</v>
      </c>
      <c r="O167" s="16" t="s">
        <v>32</v>
      </c>
      <c r="P167" s="16" t="s">
        <v>37</v>
      </c>
      <c r="Q167" s="16" t="s">
        <v>33</v>
      </c>
      <c r="R167" s="16" t="s">
        <v>34</v>
      </c>
      <c r="S167" s="16" t="s">
        <v>35</v>
      </c>
      <c r="T167" s="16" t="str">
        <f ca="1">CONCATENATE("X",I166)</f>
        <v>X0</v>
      </c>
      <c r="U167" s="16" t="s">
        <v>36</v>
      </c>
      <c r="AE167" s="4"/>
      <c r="AF167" s="4"/>
      <c r="AG167" s="4"/>
      <c r="AH167" s="4"/>
      <c r="AI167" s="4"/>
      <c r="AJ167" s="4"/>
    </row>
    <row r="168" spans="1:36" s="15" customFormat="1" ht="15.6" x14ac:dyDescent="0.25">
      <c r="A168" s="185">
        <f ca="1">IF($E$2="X",0,IF(M169&gt;2,I166,M169))</f>
        <v>0</v>
      </c>
      <c r="B168" s="25"/>
      <c r="C168" s="21" t="str">
        <f ca="1">IF(CONTROL!$I$4="A",CONCATENATE(L168," ",I168),"")</f>
        <v>a) 0</v>
      </c>
      <c r="D168" s="22"/>
      <c r="E168" s="12"/>
      <c r="F168" s="12"/>
      <c r="G168" s="57"/>
      <c r="H168" s="57"/>
      <c r="I168" s="30">
        <f ca="1">LOOKUP(G166,DATOS!A:A,DATOS!J:J)</f>
        <v>0</v>
      </c>
      <c r="J168" s="31"/>
      <c r="K168" s="30"/>
      <c r="L168" s="31" t="s">
        <v>53</v>
      </c>
      <c r="M168" s="16" t="s">
        <v>5</v>
      </c>
      <c r="N168" s="16">
        <f ca="1">IF(O168&gt;0,0,R168)</f>
        <v>0</v>
      </c>
      <c r="O168" s="16">
        <f ca="1">IF(R169&gt;0,1,0)</f>
        <v>0</v>
      </c>
      <c r="P168" s="16">
        <f ca="1">IF(O168=1,-1/COUNTA(S168:S171),0)</f>
        <v>0</v>
      </c>
      <c r="Q168" s="16">
        <f>COUNTA(B168:B171)</f>
        <v>0</v>
      </c>
      <c r="R168" s="16">
        <f ca="1">COUNTIF(T168:T171,T167)</f>
        <v>0</v>
      </c>
      <c r="S168" s="17" t="s">
        <v>0</v>
      </c>
      <c r="T168" s="16" t="str">
        <f>CONCATENATE(B168,S168)</f>
        <v>A</v>
      </c>
      <c r="U168" s="16">
        <f ca="1">IF(R168&gt;0,R168+Q168,Q168*3)</f>
        <v>0</v>
      </c>
      <c r="AE168" s="4"/>
      <c r="AF168" s="4"/>
      <c r="AG168" s="4"/>
      <c r="AH168" s="4"/>
      <c r="AI168" s="4"/>
      <c r="AJ168" s="4"/>
    </row>
    <row r="169" spans="1:36" s="15" customFormat="1" ht="15.6" x14ac:dyDescent="0.25">
      <c r="A169" s="185"/>
      <c r="B169" s="25"/>
      <c r="C169" s="21" t="str">
        <f ca="1">IF(CONTROL!$I$4="A",CONCATENATE(L169," ",I169),"")</f>
        <v>b) 0</v>
      </c>
      <c r="D169" s="22"/>
      <c r="E169" s="12"/>
      <c r="F169" s="12"/>
      <c r="G169" s="57"/>
      <c r="H169" s="57"/>
      <c r="I169" s="30">
        <f ca="1">LOOKUP(G166,DATOS!A:A,DATOS!K:K)</f>
        <v>0</v>
      </c>
      <c r="J169" s="31"/>
      <c r="K169" s="30"/>
      <c r="L169" s="31" t="s">
        <v>52</v>
      </c>
      <c r="M169" s="16">
        <f ca="1">IF(CONTROL!$I$4="A",U168,0)</f>
        <v>0</v>
      </c>
      <c r="N169" s="16"/>
      <c r="O169" s="16"/>
      <c r="P169" s="16"/>
      <c r="Q169" s="16"/>
      <c r="R169" s="16">
        <f ca="1">Q168-R168</f>
        <v>0</v>
      </c>
      <c r="S169" s="17" t="s">
        <v>1</v>
      </c>
      <c r="T169" s="16" t="str">
        <f>CONCATENATE(B169,S169)</f>
        <v>B</v>
      </c>
      <c r="U169" s="16"/>
      <c r="AE169" s="4"/>
      <c r="AF169" s="4"/>
      <c r="AG169" s="4"/>
      <c r="AH169" s="4"/>
      <c r="AI169" s="4"/>
      <c r="AJ169" s="4"/>
    </row>
    <row r="170" spans="1:36" s="15" customFormat="1" ht="15.6" x14ac:dyDescent="0.25">
      <c r="A170" s="185"/>
      <c r="B170" s="25"/>
      <c r="C170" s="21" t="str">
        <f ca="1">IF(CONTROL!$I$4="A",CONCATENATE(L170," ",I170),"")</f>
        <v>c) 0</v>
      </c>
      <c r="D170" s="22"/>
      <c r="E170" s="12"/>
      <c r="F170" s="12"/>
      <c r="G170" s="57"/>
      <c r="H170" s="57"/>
      <c r="I170" s="30">
        <f ca="1">LOOKUP(G166,DATOS!A:A,DATOS!L:L)</f>
        <v>0</v>
      </c>
      <c r="J170" s="31"/>
      <c r="K170" s="30"/>
      <c r="L170" s="31" t="s">
        <v>51</v>
      </c>
      <c r="M170" s="16"/>
      <c r="N170" s="16"/>
      <c r="O170" s="16"/>
      <c r="P170" s="16"/>
      <c r="Q170" s="16"/>
      <c r="R170" s="16"/>
      <c r="S170" s="17" t="s">
        <v>2</v>
      </c>
      <c r="T170" s="16" t="str">
        <f>CONCATENATE(B170,S170)</f>
        <v>C</v>
      </c>
      <c r="U170" s="16"/>
      <c r="AE170" s="4"/>
      <c r="AF170" s="4"/>
      <c r="AG170" s="4"/>
      <c r="AH170" s="4"/>
      <c r="AI170" s="4"/>
      <c r="AJ170" s="4"/>
    </row>
    <row r="171" spans="1:36" s="15" customFormat="1" ht="15.6" x14ac:dyDescent="0.25">
      <c r="A171" s="185"/>
      <c r="B171" s="25"/>
      <c r="C171" s="21" t="str">
        <f ca="1">IF(CONTROL!$I$4="A",CONCATENATE(L171," ",I171),"")</f>
        <v>d) 0</v>
      </c>
      <c r="D171" s="22"/>
      <c r="E171" s="12"/>
      <c r="F171" s="12"/>
      <c r="G171" s="57"/>
      <c r="H171" s="57"/>
      <c r="I171" s="30">
        <f ca="1">LOOKUP(G166,DATOS!A:A,DATOS!M:M)</f>
        <v>0</v>
      </c>
      <c r="J171" s="31"/>
      <c r="K171" s="30"/>
      <c r="L171" s="31" t="s">
        <v>43</v>
      </c>
      <c r="M171" s="16"/>
      <c r="N171" s="16"/>
      <c r="O171" s="16"/>
      <c r="P171" s="16"/>
      <c r="Q171" s="16"/>
      <c r="R171" s="16"/>
      <c r="S171" s="17" t="s">
        <v>3</v>
      </c>
      <c r="T171" s="16" t="str">
        <f>CONCATENATE(B171,S171)</f>
        <v>D</v>
      </c>
      <c r="U171" s="16"/>
      <c r="AE171" s="4"/>
      <c r="AF171" s="4"/>
      <c r="AG171" s="4"/>
      <c r="AH171" s="4"/>
      <c r="AI171" s="4"/>
      <c r="AJ171" s="4"/>
    </row>
    <row r="172" spans="1:36" s="15" customFormat="1" ht="15.6" x14ac:dyDescent="0.25">
      <c r="A172" s="9"/>
      <c r="B172" s="26"/>
      <c r="C172" s="10"/>
      <c r="D172" s="11"/>
      <c r="E172" s="12"/>
      <c r="F172" s="12"/>
      <c r="G172" s="59">
        <v>187</v>
      </c>
      <c r="H172" s="61">
        <f ca="1">+REPARTO!I29</f>
        <v>382</v>
      </c>
      <c r="I172" s="30">
        <f ca="1">LOOKUP(G172,DATOS!A:A,DATOS!N:N)</f>
        <v>0</v>
      </c>
      <c r="J172" s="30"/>
      <c r="K172" s="30"/>
      <c r="L172" s="31"/>
      <c r="AE172" s="4"/>
      <c r="AF172" s="4"/>
      <c r="AG172" s="4"/>
      <c r="AH172" s="4"/>
      <c r="AI172" s="4"/>
      <c r="AJ172" s="4"/>
    </row>
    <row r="173" spans="1:36" s="15" customFormat="1" ht="15.6" x14ac:dyDescent="0.25">
      <c r="A173" s="9"/>
      <c r="B173" s="27"/>
      <c r="C173" s="19" t="str">
        <f ca="1">IF(CONTROL!$I$4="A",CONCATENATE(M173,".- ",I173),"")</f>
        <v>29.- ACTIVIDADES POLICIALES - Tema 3 - PROTECCIÓN DE INSTALACIONES . 0 (Ref: 7-187)</v>
      </c>
      <c r="D173" s="20"/>
      <c r="E173" s="9"/>
      <c r="F173" s="9"/>
      <c r="G173" s="60"/>
      <c r="H173" s="57"/>
      <c r="I173" s="30" t="str">
        <f ca="1">LOOKUP(G172,DATOS!A:A,DATOS!H:H)</f>
        <v>ACTIVIDADES POLICIALES - Tema 3 - PROTECCIÓN DE INSTALACIONES . 0 (Ref: 7-187)</v>
      </c>
      <c r="J173" s="30"/>
      <c r="K173" s="49"/>
      <c r="L173" s="31">
        <f>+M173</f>
        <v>29</v>
      </c>
      <c r="M173" s="18">
        <f>+M167+1</f>
        <v>29</v>
      </c>
      <c r="N173" s="16" t="s">
        <v>31</v>
      </c>
      <c r="O173" s="16" t="s">
        <v>32</v>
      </c>
      <c r="P173" s="16" t="s">
        <v>37</v>
      </c>
      <c r="Q173" s="16" t="s">
        <v>33</v>
      </c>
      <c r="R173" s="16" t="s">
        <v>34</v>
      </c>
      <c r="S173" s="16" t="s">
        <v>35</v>
      </c>
      <c r="T173" s="16" t="str">
        <f ca="1">CONCATENATE("X",I172)</f>
        <v>X0</v>
      </c>
      <c r="U173" s="16" t="s">
        <v>36</v>
      </c>
      <c r="AE173" s="4"/>
      <c r="AF173" s="4"/>
      <c r="AG173" s="4"/>
      <c r="AH173" s="4"/>
      <c r="AI173" s="4"/>
      <c r="AJ173" s="4"/>
    </row>
    <row r="174" spans="1:36" s="15" customFormat="1" ht="15.6" x14ac:dyDescent="0.25">
      <c r="A174" s="185">
        <f ca="1">IF($E$2="X",0,IF(M175&gt;2,I172,M175))</f>
        <v>0</v>
      </c>
      <c r="B174" s="25"/>
      <c r="C174" s="21" t="str">
        <f ca="1">IF(CONTROL!$I$4="A",CONCATENATE(L174," ",I174),"")</f>
        <v>a) 0</v>
      </c>
      <c r="D174" s="22"/>
      <c r="E174" s="12"/>
      <c r="F174" s="12"/>
      <c r="G174" s="57"/>
      <c r="H174" s="57"/>
      <c r="I174" s="30">
        <f ca="1">LOOKUP(G172,DATOS!A:A,DATOS!J:J)</f>
        <v>0</v>
      </c>
      <c r="J174" s="31"/>
      <c r="K174" s="30"/>
      <c r="L174" s="31" t="s">
        <v>53</v>
      </c>
      <c r="M174" s="16" t="s">
        <v>5</v>
      </c>
      <c r="N174" s="16">
        <f ca="1">IF(O174&gt;0,0,R174)</f>
        <v>0</v>
      </c>
      <c r="O174" s="16">
        <f ca="1">IF(R175&gt;0,1,0)</f>
        <v>0</v>
      </c>
      <c r="P174" s="16">
        <f ca="1">IF(O174=1,-1/COUNTA(S174:S177),0)</f>
        <v>0</v>
      </c>
      <c r="Q174" s="16">
        <f>COUNTA(B174:B177)</f>
        <v>0</v>
      </c>
      <c r="R174" s="16">
        <f ca="1">COUNTIF(T174:T177,T173)</f>
        <v>0</v>
      </c>
      <c r="S174" s="17" t="s">
        <v>0</v>
      </c>
      <c r="T174" s="16" t="str">
        <f>CONCATENATE(B174,S174)</f>
        <v>A</v>
      </c>
      <c r="U174" s="16">
        <f ca="1">IF(R174&gt;0,R174+Q174,Q174*3)</f>
        <v>0</v>
      </c>
      <c r="AE174" s="4"/>
      <c r="AF174" s="4"/>
      <c r="AG174" s="4"/>
      <c r="AH174" s="4"/>
      <c r="AI174" s="4"/>
      <c r="AJ174" s="4"/>
    </row>
    <row r="175" spans="1:36" s="15" customFormat="1" ht="15.6" x14ac:dyDescent="0.25">
      <c r="A175" s="185"/>
      <c r="B175" s="25"/>
      <c r="C175" s="21" t="str">
        <f ca="1">IF(CONTROL!$I$4="A",CONCATENATE(L175," ",I175),"")</f>
        <v>b) 0</v>
      </c>
      <c r="D175" s="22"/>
      <c r="E175" s="12"/>
      <c r="F175" s="12"/>
      <c r="G175" s="57"/>
      <c r="H175" s="57"/>
      <c r="I175" s="30">
        <f ca="1">LOOKUP(G172,DATOS!A:A,DATOS!K:K)</f>
        <v>0</v>
      </c>
      <c r="J175" s="31"/>
      <c r="K175" s="30"/>
      <c r="L175" s="31" t="s">
        <v>52</v>
      </c>
      <c r="M175" s="16">
        <f ca="1">IF(CONTROL!$I$4="A",U174,0)</f>
        <v>0</v>
      </c>
      <c r="N175" s="16"/>
      <c r="O175" s="16"/>
      <c r="P175" s="16"/>
      <c r="Q175" s="16"/>
      <c r="R175" s="16">
        <f ca="1">Q174-R174</f>
        <v>0</v>
      </c>
      <c r="S175" s="17" t="s">
        <v>1</v>
      </c>
      <c r="T175" s="16" t="str">
        <f>CONCATENATE(B175,S175)</f>
        <v>B</v>
      </c>
      <c r="U175" s="16"/>
      <c r="AE175" s="4"/>
      <c r="AF175" s="4"/>
      <c r="AG175" s="4"/>
      <c r="AH175" s="4"/>
      <c r="AI175" s="4"/>
      <c r="AJ175" s="4"/>
    </row>
    <row r="176" spans="1:36" s="15" customFormat="1" ht="15.6" x14ac:dyDescent="0.25">
      <c r="A176" s="185"/>
      <c r="B176" s="25"/>
      <c r="C176" s="21" t="str">
        <f ca="1">IF(CONTROL!$I$4="A",CONCATENATE(L176," ",I176),"")</f>
        <v>c) 0</v>
      </c>
      <c r="D176" s="22"/>
      <c r="E176" s="12"/>
      <c r="F176" s="12"/>
      <c r="G176" s="57"/>
      <c r="H176" s="57"/>
      <c r="I176" s="30">
        <f ca="1">LOOKUP(G172,DATOS!A:A,DATOS!L:L)</f>
        <v>0</v>
      </c>
      <c r="J176" s="31"/>
      <c r="K176" s="30"/>
      <c r="L176" s="31" t="s">
        <v>51</v>
      </c>
      <c r="M176" s="16"/>
      <c r="N176" s="16"/>
      <c r="O176" s="16"/>
      <c r="P176" s="16"/>
      <c r="Q176" s="16"/>
      <c r="R176" s="16"/>
      <c r="S176" s="17" t="s">
        <v>2</v>
      </c>
      <c r="T176" s="16" t="str">
        <f>CONCATENATE(B176,S176)</f>
        <v>C</v>
      </c>
      <c r="U176" s="16"/>
      <c r="AE176" s="4"/>
      <c r="AF176" s="4"/>
      <c r="AG176" s="4"/>
      <c r="AH176" s="4"/>
      <c r="AI176" s="4"/>
      <c r="AJ176" s="4"/>
    </row>
    <row r="177" spans="1:36" s="15" customFormat="1" ht="15.6" x14ac:dyDescent="0.25">
      <c r="A177" s="185"/>
      <c r="B177" s="25"/>
      <c r="C177" s="21" t="str">
        <f ca="1">IF(CONTROL!$I$4="A",CONCATENATE(L177," ",I177),"")</f>
        <v>d) 0</v>
      </c>
      <c r="D177" s="22"/>
      <c r="E177" s="12"/>
      <c r="F177" s="12"/>
      <c r="G177" s="57"/>
      <c r="H177" s="57"/>
      <c r="I177" s="30">
        <f ca="1">LOOKUP(G172,DATOS!A:A,DATOS!M:M)</f>
        <v>0</v>
      </c>
      <c r="J177" s="31"/>
      <c r="K177" s="30"/>
      <c r="L177" s="31" t="s">
        <v>43</v>
      </c>
      <c r="M177" s="16"/>
      <c r="N177" s="16"/>
      <c r="O177" s="16"/>
      <c r="P177" s="16"/>
      <c r="Q177" s="16"/>
      <c r="R177" s="16"/>
      <c r="S177" s="17" t="s">
        <v>3</v>
      </c>
      <c r="T177" s="16" t="str">
        <f>CONCATENATE(B177,S177)</f>
        <v>D</v>
      </c>
      <c r="U177" s="16"/>
      <c r="AE177" s="4"/>
      <c r="AF177" s="4"/>
      <c r="AG177" s="4"/>
      <c r="AH177" s="4"/>
      <c r="AI177" s="4"/>
      <c r="AJ177" s="4"/>
    </row>
    <row r="178" spans="1:36" s="15" customFormat="1" ht="15.6" x14ac:dyDescent="0.25">
      <c r="A178" s="9"/>
      <c r="B178" s="26"/>
      <c r="C178" s="10"/>
      <c r="D178" s="11"/>
      <c r="E178" s="12"/>
      <c r="F178" s="12"/>
      <c r="G178" s="59">
        <v>337</v>
      </c>
      <c r="H178" s="61">
        <f ca="1">+REPARTO!I30</f>
        <v>424</v>
      </c>
      <c r="I178" s="30">
        <f ca="1">LOOKUP(G178,DATOS!A:A,DATOS!N:N)</f>
        <v>0</v>
      </c>
      <c r="J178" s="30"/>
      <c r="K178" s="30"/>
      <c r="L178" s="31"/>
      <c r="AE178" s="4"/>
      <c r="AF178" s="4"/>
      <c r="AG178" s="4"/>
      <c r="AH178" s="4"/>
      <c r="AI178" s="4"/>
      <c r="AJ178" s="4"/>
    </row>
    <row r="179" spans="1:36" s="15" customFormat="1" ht="15.6" x14ac:dyDescent="0.25">
      <c r="A179" s="9"/>
      <c r="B179" s="27"/>
      <c r="C179" s="19" t="str">
        <f ca="1">IF(CONTROL!$I$4="A",CONCATENATE(M179,".- ",I179),"")</f>
        <v>30.- ACTIVIDADES COMPLEMENTARIAS  - Tema 5 - PROTECCIÓN CONTRAINCENDIOS . 0 (Ref: 7-337)</v>
      </c>
      <c r="D179" s="20"/>
      <c r="E179" s="9"/>
      <c r="F179" s="9"/>
      <c r="G179" s="60"/>
      <c r="H179" s="57"/>
      <c r="I179" s="30" t="str">
        <f ca="1">LOOKUP(G178,DATOS!A:A,DATOS!H:H)</f>
        <v>ACTIVIDADES COMPLEMENTARIAS  - Tema 5 - PROTECCIÓN CONTRAINCENDIOS . 0 (Ref: 7-337)</v>
      </c>
      <c r="J179" s="30"/>
      <c r="K179" s="49"/>
      <c r="L179" s="31">
        <f>+M179</f>
        <v>30</v>
      </c>
      <c r="M179" s="18">
        <f>+M173+1</f>
        <v>30</v>
      </c>
      <c r="N179" s="16" t="s">
        <v>31</v>
      </c>
      <c r="O179" s="16" t="s">
        <v>32</v>
      </c>
      <c r="P179" s="16" t="s">
        <v>37</v>
      </c>
      <c r="Q179" s="16" t="s">
        <v>33</v>
      </c>
      <c r="R179" s="16" t="s">
        <v>34</v>
      </c>
      <c r="S179" s="16" t="s">
        <v>35</v>
      </c>
      <c r="T179" s="16" t="str">
        <f ca="1">CONCATENATE("X",I178)</f>
        <v>X0</v>
      </c>
      <c r="U179" s="16" t="s">
        <v>36</v>
      </c>
      <c r="AE179" s="4"/>
      <c r="AF179" s="4"/>
      <c r="AG179" s="4"/>
      <c r="AH179" s="4"/>
      <c r="AI179" s="4"/>
      <c r="AJ179" s="4"/>
    </row>
    <row r="180" spans="1:36" s="15" customFormat="1" ht="15.6" x14ac:dyDescent="0.25">
      <c r="A180" s="185">
        <f ca="1">IF($E$2="X",0,IF(M181&gt;2,I178,M181))</f>
        <v>0</v>
      </c>
      <c r="B180" s="25"/>
      <c r="C180" s="21" t="str">
        <f ca="1">IF(CONTROL!$I$4="A",CONCATENATE(L180," ",I180),"")</f>
        <v>a) 0</v>
      </c>
      <c r="D180" s="22"/>
      <c r="E180" s="12"/>
      <c r="F180" s="12"/>
      <c r="G180" s="57"/>
      <c r="H180" s="57"/>
      <c r="I180" s="30">
        <f ca="1">LOOKUP(G178,DATOS!A:A,DATOS!J:J)</f>
        <v>0</v>
      </c>
      <c r="J180" s="31"/>
      <c r="K180" s="30"/>
      <c r="L180" s="31" t="s">
        <v>53</v>
      </c>
      <c r="M180" s="16" t="s">
        <v>5</v>
      </c>
      <c r="N180" s="16">
        <f ca="1">IF(O180&gt;0,0,R180)</f>
        <v>0</v>
      </c>
      <c r="O180" s="16">
        <f ca="1">IF(R181&gt;0,1,0)</f>
        <v>0</v>
      </c>
      <c r="P180" s="16">
        <f ca="1">IF(O180=1,-1/COUNTA(S180:S183),0)</f>
        <v>0</v>
      </c>
      <c r="Q180" s="16">
        <f>COUNTA(B180:B183)</f>
        <v>0</v>
      </c>
      <c r="R180" s="16">
        <f ca="1">COUNTIF(T180:T183,T179)</f>
        <v>0</v>
      </c>
      <c r="S180" s="17" t="s">
        <v>0</v>
      </c>
      <c r="T180" s="16" t="str">
        <f>CONCATENATE(B180,S180)</f>
        <v>A</v>
      </c>
      <c r="U180" s="16">
        <f ca="1">IF(R180&gt;0,R180+Q180,Q180*3)</f>
        <v>0</v>
      </c>
      <c r="AE180" s="4"/>
      <c r="AF180" s="4"/>
      <c r="AG180" s="4"/>
      <c r="AH180" s="4"/>
      <c r="AI180" s="4"/>
      <c r="AJ180" s="4"/>
    </row>
    <row r="181" spans="1:36" s="15" customFormat="1" ht="15.6" x14ac:dyDescent="0.25">
      <c r="A181" s="185"/>
      <c r="B181" s="25"/>
      <c r="C181" s="21" t="str">
        <f ca="1">IF(CONTROL!$I$4="A",CONCATENATE(L181," ",I181),"")</f>
        <v>b) 0</v>
      </c>
      <c r="D181" s="22"/>
      <c r="E181" s="12"/>
      <c r="F181" s="12"/>
      <c r="G181" s="57"/>
      <c r="H181" s="57"/>
      <c r="I181" s="30">
        <f ca="1">LOOKUP(G178,DATOS!A:A,DATOS!K:K)</f>
        <v>0</v>
      </c>
      <c r="J181" s="31"/>
      <c r="K181" s="30"/>
      <c r="L181" s="31" t="s">
        <v>52</v>
      </c>
      <c r="M181" s="16">
        <f ca="1">IF(CONTROL!$I$4="A",U180,0)</f>
        <v>0</v>
      </c>
      <c r="N181" s="16"/>
      <c r="O181" s="16"/>
      <c r="P181" s="16"/>
      <c r="Q181" s="16"/>
      <c r="R181" s="16">
        <f ca="1">Q180-R180</f>
        <v>0</v>
      </c>
      <c r="S181" s="17" t="s">
        <v>1</v>
      </c>
      <c r="T181" s="16" t="str">
        <f>CONCATENATE(B181,S181)</f>
        <v>B</v>
      </c>
      <c r="U181" s="16"/>
      <c r="AE181" s="4"/>
      <c r="AF181" s="4"/>
      <c r="AG181" s="4"/>
      <c r="AH181" s="4"/>
      <c r="AI181" s="4"/>
      <c r="AJ181" s="4"/>
    </row>
    <row r="182" spans="1:36" s="15" customFormat="1" ht="15.6" x14ac:dyDescent="0.25">
      <c r="A182" s="185"/>
      <c r="B182" s="25"/>
      <c r="C182" s="21" t="str">
        <f ca="1">IF(CONTROL!$I$4="A",CONCATENATE(L182," ",I182),"")</f>
        <v>c) 0</v>
      </c>
      <c r="D182" s="22"/>
      <c r="E182" s="12"/>
      <c r="F182" s="12"/>
      <c r="G182" s="57"/>
      <c r="H182" s="57"/>
      <c r="I182" s="30">
        <f ca="1">LOOKUP(G178,DATOS!A:A,DATOS!L:L)</f>
        <v>0</v>
      </c>
      <c r="J182" s="31"/>
      <c r="K182" s="30"/>
      <c r="L182" s="31" t="s">
        <v>51</v>
      </c>
      <c r="M182" s="16"/>
      <c r="N182" s="16"/>
      <c r="O182" s="16"/>
      <c r="P182" s="16"/>
      <c r="Q182" s="16"/>
      <c r="R182" s="16"/>
      <c r="S182" s="17" t="s">
        <v>2</v>
      </c>
      <c r="T182" s="16" t="str">
        <f>CONCATENATE(B182,S182)</f>
        <v>C</v>
      </c>
      <c r="U182" s="16"/>
      <c r="AE182" s="4"/>
      <c r="AF182" s="4"/>
      <c r="AG182" s="4"/>
      <c r="AH182" s="4"/>
      <c r="AI182" s="4"/>
      <c r="AJ182" s="4"/>
    </row>
    <row r="183" spans="1:36" s="15" customFormat="1" ht="15.6" x14ac:dyDescent="0.25">
      <c r="A183" s="185"/>
      <c r="B183" s="25"/>
      <c r="C183" s="21" t="str">
        <f ca="1">IF(CONTROL!$I$4="A",CONCATENATE(L183," ",I183),"")</f>
        <v>d) 0</v>
      </c>
      <c r="D183" s="22"/>
      <c r="E183" s="12"/>
      <c r="F183" s="12"/>
      <c r="G183" s="57"/>
      <c r="H183" s="57"/>
      <c r="I183" s="30">
        <f ca="1">LOOKUP(G178,DATOS!A:A,DATOS!M:M)</f>
        <v>0</v>
      </c>
      <c r="J183" s="31"/>
      <c r="K183" s="30"/>
      <c r="L183" s="31" t="s">
        <v>43</v>
      </c>
      <c r="M183" s="16"/>
      <c r="N183" s="16"/>
      <c r="O183" s="16"/>
      <c r="P183" s="16"/>
      <c r="Q183" s="16"/>
      <c r="R183" s="16"/>
      <c r="S183" s="17" t="s">
        <v>3</v>
      </c>
      <c r="T183" s="16" t="str">
        <f>CONCATENATE(B183,S183)</f>
        <v>D</v>
      </c>
      <c r="U183" s="16"/>
      <c r="AE183" s="4"/>
      <c r="AF183" s="4"/>
      <c r="AG183" s="4"/>
      <c r="AH183" s="4"/>
      <c r="AI183" s="4"/>
      <c r="AJ183" s="4"/>
    </row>
    <row r="184" spans="1:36" s="15" customFormat="1" ht="15.6" x14ac:dyDescent="0.25">
      <c r="A184" s="9"/>
      <c r="B184" s="26"/>
      <c r="C184" s="10"/>
      <c r="D184" s="11"/>
      <c r="E184" s="12"/>
      <c r="F184" s="12"/>
      <c r="G184" s="59">
        <v>610</v>
      </c>
      <c r="H184" s="61">
        <f ca="1">+REPARTO!I31</f>
        <v>26</v>
      </c>
      <c r="I184" s="30">
        <f ca="1">LOOKUP(G184,DATOS!A:A,DATOS!N:N)</f>
        <v>0</v>
      </c>
      <c r="J184" s="30"/>
      <c r="K184" s="30"/>
      <c r="L184" s="31"/>
      <c r="AE184" s="4"/>
      <c r="AF184" s="4"/>
      <c r="AG184" s="4"/>
      <c r="AH184" s="4"/>
      <c r="AI184" s="4"/>
      <c r="AJ184" s="4"/>
    </row>
    <row r="185" spans="1:36" s="15" customFormat="1" ht="15.6" x14ac:dyDescent="0.25">
      <c r="A185" s="9"/>
      <c r="B185" s="27"/>
      <c r="C185" s="19" t="str">
        <f ca="1">IF(CONTROL!$I$4="A",CONCATENATE(M185,".- ",I185),"")</f>
        <v>31.- ORGANIZACIÓN - Tema 11 - LA POLICÍA MILITAR, GENERALIDADES . 0 (Ref: 7-610)</v>
      </c>
      <c r="D185" s="20"/>
      <c r="E185" s="9"/>
      <c r="F185" s="9"/>
      <c r="G185" s="60"/>
      <c r="H185" s="57"/>
      <c r="I185" s="30" t="str">
        <f ca="1">LOOKUP(G184,DATOS!A:A,DATOS!H:H)</f>
        <v>ORGANIZACIÓN - Tema 11 - LA POLICÍA MILITAR, GENERALIDADES . 0 (Ref: 7-610)</v>
      </c>
      <c r="J185" s="30"/>
      <c r="K185" s="49"/>
      <c r="L185" s="31">
        <f>+M185</f>
        <v>31</v>
      </c>
      <c r="M185" s="18">
        <f>+M179+1</f>
        <v>31</v>
      </c>
      <c r="N185" s="16" t="s">
        <v>31</v>
      </c>
      <c r="O185" s="16" t="s">
        <v>32</v>
      </c>
      <c r="P185" s="16" t="s">
        <v>37</v>
      </c>
      <c r="Q185" s="16" t="s">
        <v>33</v>
      </c>
      <c r="R185" s="16" t="s">
        <v>34</v>
      </c>
      <c r="S185" s="16" t="s">
        <v>35</v>
      </c>
      <c r="T185" s="16" t="str">
        <f ca="1">CONCATENATE("X",I184)</f>
        <v>X0</v>
      </c>
      <c r="U185" s="16" t="s">
        <v>36</v>
      </c>
      <c r="AE185" s="4"/>
      <c r="AF185" s="4"/>
      <c r="AG185" s="4"/>
      <c r="AH185" s="4"/>
      <c r="AI185" s="4"/>
      <c r="AJ185" s="4"/>
    </row>
    <row r="186" spans="1:36" s="15" customFormat="1" ht="15.6" x14ac:dyDescent="0.25">
      <c r="A186" s="185">
        <f ca="1">IF($E$2="X",0,IF(M187&gt;2,I184,M187))</f>
        <v>0</v>
      </c>
      <c r="B186" s="25"/>
      <c r="C186" s="21" t="str">
        <f ca="1">IF(CONTROL!$I$4="A",CONCATENATE(L186," ",I186),"")</f>
        <v>a) 0</v>
      </c>
      <c r="D186" s="22"/>
      <c r="E186" s="12"/>
      <c r="F186" s="12"/>
      <c r="G186" s="57"/>
      <c r="H186" s="57"/>
      <c r="I186" s="30">
        <f ca="1">LOOKUP(G184,DATOS!A:A,DATOS!J:J)</f>
        <v>0</v>
      </c>
      <c r="J186" s="31"/>
      <c r="K186" s="30"/>
      <c r="L186" s="31" t="s">
        <v>53</v>
      </c>
      <c r="M186" s="16" t="s">
        <v>5</v>
      </c>
      <c r="N186" s="16">
        <f ca="1">IF(O186&gt;0,0,R186)</f>
        <v>0</v>
      </c>
      <c r="O186" s="16">
        <f ca="1">IF(R187&gt;0,1,0)</f>
        <v>0</v>
      </c>
      <c r="P186" s="16">
        <f ca="1">IF(O186=1,-1/COUNTA(S186:S189),0)</f>
        <v>0</v>
      </c>
      <c r="Q186" s="16">
        <f>COUNTA(B186:B189)</f>
        <v>0</v>
      </c>
      <c r="R186" s="16">
        <f ca="1">COUNTIF(T186:T189,T185)</f>
        <v>0</v>
      </c>
      <c r="S186" s="17" t="s">
        <v>0</v>
      </c>
      <c r="T186" s="16" t="str">
        <f>CONCATENATE(B186,S186)</f>
        <v>A</v>
      </c>
      <c r="U186" s="16">
        <f ca="1">IF(R186&gt;0,R186+Q186,Q186*3)</f>
        <v>0</v>
      </c>
      <c r="AE186" s="4"/>
      <c r="AF186" s="4"/>
      <c r="AG186" s="4"/>
      <c r="AH186" s="4"/>
      <c r="AI186" s="4"/>
      <c r="AJ186" s="4"/>
    </row>
    <row r="187" spans="1:36" s="15" customFormat="1" ht="15.6" x14ac:dyDescent="0.25">
      <c r="A187" s="185"/>
      <c r="B187" s="25"/>
      <c r="C187" s="21" t="str">
        <f ca="1">IF(CONTROL!$I$4="A",CONCATENATE(L187," ",I187),"")</f>
        <v>b) 0</v>
      </c>
      <c r="D187" s="22"/>
      <c r="E187" s="12"/>
      <c r="F187" s="12"/>
      <c r="G187" s="57"/>
      <c r="H187" s="57"/>
      <c r="I187" s="30">
        <f ca="1">LOOKUP(G184,DATOS!A:A,DATOS!K:K)</f>
        <v>0</v>
      </c>
      <c r="J187" s="31"/>
      <c r="K187" s="30"/>
      <c r="L187" s="31" t="s">
        <v>52</v>
      </c>
      <c r="M187" s="16">
        <f ca="1">IF(CONTROL!$I$4="A",U186,0)</f>
        <v>0</v>
      </c>
      <c r="N187" s="16"/>
      <c r="O187" s="16"/>
      <c r="P187" s="16"/>
      <c r="Q187" s="16"/>
      <c r="R187" s="16">
        <f ca="1">Q186-R186</f>
        <v>0</v>
      </c>
      <c r="S187" s="17" t="s">
        <v>1</v>
      </c>
      <c r="T187" s="16" t="str">
        <f>CONCATENATE(B187,S187)</f>
        <v>B</v>
      </c>
      <c r="U187" s="16"/>
      <c r="AE187" s="4"/>
      <c r="AF187" s="4"/>
      <c r="AG187" s="4"/>
      <c r="AH187" s="4"/>
      <c r="AI187" s="4"/>
      <c r="AJ187" s="4"/>
    </row>
    <row r="188" spans="1:36" s="15" customFormat="1" ht="15.6" x14ac:dyDescent="0.25">
      <c r="A188" s="185"/>
      <c r="B188" s="25"/>
      <c r="C188" s="21" t="str">
        <f ca="1">IF(CONTROL!$I$4="A",CONCATENATE(L188," ",I188),"")</f>
        <v>c) 0</v>
      </c>
      <c r="D188" s="22"/>
      <c r="E188" s="12"/>
      <c r="F188" s="12"/>
      <c r="G188" s="57"/>
      <c r="H188" s="57"/>
      <c r="I188" s="30">
        <f ca="1">LOOKUP(G184,DATOS!A:A,DATOS!L:L)</f>
        <v>0</v>
      </c>
      <c r="J188" s="31"/>
      <c r="K188" s="30"/>
      <c r="L188" s="31" t="s">
        <v>51</v>
      </c>
      <c r="M188" s="16"/>
      <c r="N188" s="16"/>
      <c r="O188" s="16"/>
      <c r="P188" s="16"/>
      <c r="Q188" s="16"/>
      <c r="R188" s="16"/>
      <c r="S188" s="17" t="s">
        <v>2</v>
      </c>
      <c r="T188" s="16" t="str">
        <f>CONCATENATE(B188,S188)</f>
        <v>C</v>
      </c>
      <c r="U188" s="16"/>
      <c r="AE188" s="4"/>
      <c r="AF188" s="4"/>
      <c r="AG188" s="4"/>
      <c r="AH188" s="4"/>
      <c r="AI188" s="4"/>
      <c r="AJ188" s="4"/>
    </row>
    <row r="189" spans="1:36" s="15" customFormat="1" ht="15.6" x14ac:dyDescent="0.25">
      <c r="A189" s="185"/>
      <c r="B189" s="25"/>
      <c r="C189" s="21" t="str">
        <f ca="1">IF(CONTROL!$I$4="A",CONCATENATE(L189," ",I189),"")</f>
        <v>d) 0</v>
      </c>
      <c r="D189" s="22"/>
      <c r="E189" s="12"/>
      <c r="F189" s="12"/>
      <c r="G189" s="57"/>
      <c r="H189" s="57"/>
      <c r="I189" s="30">
        <f ca="1">LOOKUP(G184,DATOS!A:A,DATOS!M:M)</f>
        <v>0</v>
      </c>
      <c r="J189" s="31"/>
      <c r="K189" s="30"/>
      <c r="L189" s="31" t="s">
        <v>43</v>
      </c>
      <c r="M189" s="16"/>
      <c r="N189" s="16"/>
      <c r="O189" s="16"/>
      <c r="P189" s="16"/>
      <c r="Q189" s="16"/>
      <c r="R189" s="16"/>
      <c r="S189" s="17" t="s">
        <v>3</v>
      </c>
      <c r="T189" s="16" t="str">
        <f>CONCATENATE(B189,S189)</f>
        <v>D</v>
      </c>
      <c r="U189" s="16"/>
      <c r="AE189" s="4"/>
      <c r="AF189" s="4"/>
      <c r="AG189" s="4"/>
      <c r="AH189" s="4"/>
      <c r="AI189" s="4"/>
      <c r="AJ189" s="4"/>
    </row>
    <row r="190" spans="1:36" s="15" customFormat="1" ht="15.6" x14ac:dyDescent="0.25">
      <c r="A190" s="9"/>
      <c r="B190" s="26"/>
      <c r="C190" s="10"/>
      <c r="D190" s="11"/>
      <c r="E190" s="12"/>
      <c r="F190" s="12"/>
      <c r="G190" s="59">
        <v>593</v>
      </c>
      <c r="H190" s="61">
        <f ca="1">+REPARTO!I32</f>
        <v>408</v>
      </c>
      <c r="I190" s="30">
        <f ca="1">LOOKUP(G190,DATOS!A:A,DATOS!N:N)</f>
        <v>0</v>
      </c>
      <c r="J190" s="30"/>
      <c r="K190" s="30"/>
      <c r="L190" s="31"/>
      <c r="AE190" s="4"/>
      <c r="AF190" s="4"/>
      <c r="AG190" s="4"/>
      <c r="AH190" s="4"/>
      <c r="AI190" s="4"/>
      <c r="AJ190" s="4"/>
    </row>
    <row r="191" spans="1:36" s="15" customFormat="1" ht="15.6" x14ac:dyDescent="0.25">
      <c r="A191" s="9"/>
      <c r="B191" s="27"/>
      <c r="C191" s="19" t="str">
        <f ca="1">IF(CONTROL!$I$4="A",CONCATENATE(M191,".- ",I191),"")</f>
        <v>32.- LEGISLACIÓN - Tema 10 - LEGISLACIÓN (DEFINICIONES) . 0 (Ref: 7-593)</v>
      </c>
      <c r="D191" s="20"/>
      <c r="E191" s="9"/>
      <c r="F191" s="9"/>
      <c r="G191" s="60"/>
      <c r="H191" s="57"/>
      <c r="I191" s="30" t="str">
        <f ca="1">LOOKUP(G190,DATOS!A:A,DATOS!H:H)</f>
        <v>LEGISLACIÓN - Tema 10 - LEGISLACIÓN (DEFINICIONES) . 0 (Ref: 7-593)</v>
      </c>
      <c r="J191" s="30"/>
      <c r="K191" s="49"/>
      <c r="L191" s="31">
        <f>+M191</f>
        <v>32</v>
      </c>
      <c r="M191" s="18">
        <f>+M185+1</f>
        <v>32</v>
      </c>
      <c r="N191" s="16" t="s">
        <v>31</v>
      </c>
      <c r="O191" s="16" t="s">
        <v>32</v>
      </c>
      <c r="P191" s="16" t="s">
        <v>37</v>
      </c>
      <c r="Q191" s="16" t="s">
        <v>33</v>
      </c>
      <c r="R191" s="16" t="s">
        <v>34</v>
      </c>
      <c r="S191" s="16" t="s">
        <v>35</v>
      </c>
      <c r="T191" s="16" t="str">
        <f ca="1">CONCATENATE("X",I190)</f>
        <v>X0</v>
      </c>
      <c r="U191" s="16" t="s">
        <v>36</v>
      </c>
      <c r="AE191" s="4"/>
      <c r="AF191" s="4"/>
      <c r="AG191" s="4"/>
      <c r="AH191" s="4"/>
      <c r="AI191" s="4"/>
      <c r="AJ191" s="4"/>
    </row>
    <row r="192" spans="1:36" s="15" customFormat="1" ht="15.6" x14ac:dyDescent="0.25">
      <c r="A192" s="185">
        <f ca="1">IF($E$2="X",0,IF(M193&gt;2,I190,M193))</f>
        <v>0</v>
      </c>
      <c r="B192" s="25"/>
      <c r="C192" s="21" t="str">
        <f ca="1">IF(CONTROL!$I$4="A",CONCATENATE(L192," ",I192),"")</f>
        <v>a) 0</v>
      </c>
      <c r="D192" s="22"/>
      <c r="E192" s="12"/>
      <c r="F192" s="12"/>
      <c r="G192" s="57"/>
      <c r="H192" s="57"/>
      <c r="I192" s="30">
        <f ca="1">LOOKUP(G190,DATOS!A:A,DATOS!J:J)</f>
        <v>0</v>
      </c>
      <c r="J192" s="31"/>
      <c r="K192" s="30"/>
      <c r="L192" s="31" t="s">
        <v>53</v>
      </c>
      <c r="M192" s="16" t="s">
        <v>5</v>
      </c>
      <c r="N192" s="16">
        <f ca="1">IF(O192&gt;0,0,R192)</f>
        <v>0</v>
      </c>
      <c r="O192" s="16">
        <f ca="1">IF(R193&gt;0,1,0)</f>
        <v>0</v>
      </c>
      <c r="P192" s="16">
        <f ca="1">IF(O192=1,-1/COUNTA(S192:S195),0)</f>
        <v>0</v>
      </c>
      <c r="Q192" s="16">
        <f>COUNTA(B192:B195)</f>
        <v>0</v>
      </c>
      <c r="R192" s="16">
        <f ca="1">COUNTIF(T192:T195,T191)</f>
        <v>0</v>
      </c>
      <c r="S192" s="17" t="s">
        <v>0</v>
      </c>
      <c r="T192" s="16" t="str">
        <f>CONCATENATE(B192,S192)</f>
        <v>A</v>
      </c>
      <c r="U192" s="16">
        <f ca="1">IF(R192&gt;0,R192+Q192,Q192*3)</f>
        <v>0</v>
      </c>
      <c r="AE192" s="4"/>
      <c r="AF192" s="4"/>
      <c r="AG192" s="4"/>
      <c r="AH192" s="4"/>
      <c r="AI192" s="4"/>
      <c r="AJ192" s="4"/>
    </row>
    <row r="193" spans="1:36" s="15" customFormat="1" ht="15.6" x14ac:dyDescent="0.25">
      <c r="A193" s="185"/>
      <c r="B193" s="25"/>
      <c r="C193" s="21" t="str">
        <f ca="1">IF(CONTROL!$I$4="A",CONCATENATE(L193," ",I193),"")</f>
        <v>b) 0</v>
      </c>
      <c r="D193" s="22"/>
      <c r="E193" s="12"/>
      <c r="F193" s="12"/>
      <c r="G193" s="57"/>
      <c r="H193" s="57"/>
      <c r="I193" s="30">
        <f ca="1">LOOKUP(G190,DATOS!A:A,DATOS!K:K)</f>
        <v>0</v>
      </c>
      <c r="J193" s="31"/>
      <c r="K193" s="30"/>
      <c r="L193" s="31" t="s">
        <v>52</v>
      </c>
      <c r="M193" s="16">
        <f ca="1">IF(CONTROL!$I$4="A",U192,0)</f>
        <v>0</v>
      </c>
      <c r="N193" s="16"/>
      <c r="O193" s="16"/>
      <c r="P193" s="16"/>
      <c r="Q193" s="16"/>
      <c r="R193" s="16">
        <f ca="1">Q192-R192</f>
        <v>0</v>
      </c>
      <c r="S193" s="17" t="s">
        <v>1</v>
      </c>
      <c r="T193" s="16" t="str">
        <f>CONCATENATE(B193,S193)</f>
        <v>B</v>
      </c>
      <c r="U193" s="16"/>
      <c r="AE193" s="4"/>
      <c r="AF193" s="4"/>
      <c r="AG193" s="4"/>
      <c r="AH193" s="4"/>
      <c r="AI193" s="4"/>
      <c r="AJ193" s="4"/>
    </row>
    <row r="194" spans="1:36" s="15" customFormat="1" ht="15.6" x14ac:dyDescent="0.25">
      <c r="A194" s="185"/>
      <c r="B194" s="25"/>
      <c r="C194" s="21" t="str">
        <f ca="1">IF(CONTROL!$I$4="A",CONCATENATE(L194," ",I194),"")</f>
        <v>c) 0</v>
      </c>
      <c r="D194" s="22"/>
      <c r="E194" s="12"/>
      <c r="F194" s="12"/>
      <c r="G194" s="57"/>
      <c r="H194" s="57"/>
      <c r="I194" s="30">
        <f ca="1">LOOKUP(G190,DATOS!A:A,DATOS!L:L)</f>
        <v>0</v>
      </c>
      <c r="J194" s="31"/>
      <c r="K194" s="30"/>
      <c r="L194" s="31" t="s">
        <v>51</v>
      </c>
      <c r="M194" s="16"/>
      <c r="N194" s="16"/>
      <c r="O194" s="16"/>
      <c r="P194" s="16"/>
      <c r="Q194" s="16"/>
      <c r="R194" s="16"/>
      <c r="S194" s="17" t="s">
        <v>2</v>
      </c>
      <c r="T194" s="16" t="str">
        <f>CONCATENATE(B194,S194)</f>
        <v>C</v>
      </c>
      <c r="U194" s="16"/>
      <c r="AE194" s="4"/>
      <c r="AF194" s="4"/>
      <c r="AG194" s="4"/>
      <c r="AH194" s="4"/>
      <c r="AI194" s="4"/>
      <c r="AJ194" s="4"/>
    </row>
    <row r="195" spans="1:36" s="15" customFormat="1" ht="15.6" x14ac:dyDescent="0.25">
      <c r="A195" s="185"/>
      <c r="B195" s="25"/>
      <c r="C195" s="21" t="str">
        <f ca="1">IF(CONTROL!$I$4="A",CONCATENATE(L195," ",I195),"")</f>
        <v>d) 0</v>
      </c>
      <c r="D195" s="22"/>
      <c r="E195" s="12"/>
      <c r="F195" s="12"/>
      <c r="G195" s="57"/>
      <c r="H195" s="57"/>
      <c r="I195" s="30">
        <f ca="1">LOOKUP(G190,DATOS!A:A,DATOS!M:M)</f>
        <v>0</v>
      </c>
      <c r="J195" s="31"/>
      <c r="K195" s="30"/>
      <c r="L195" s="31" t="s">
        <v>43</v>
      </c>
      <c r="M195" s="16"/>
      <c r="N195" s="16"/>
      <c r="O195" s="16"/>
      <c r="P195" s="16"/>
      <c r="Q195" s="16"/>
      <c r="R195" s="16"/>
      <c r="S195" s="17" t="s">
        <v>3</v>
      </c>
      <c r="T195" s="16" t="str">
        <f>CONCATENATE(B195,S195)</f>
        <v>D</v>
      </c>
      <c r="U195" s="16"/>
      <c r="AE195" s="4"/>
      <c r="AF195" s="4"/>
      <c r="AG195" s="4"/>
      <c r="AH195" s="4"/>
      <c r="AI195" s="4"/>
      <c r="AJ195" s="4"/>
    </row>
    <row r="196" spans="1:36" s="15" customFormat="1" ht="15.6" x14ac:dyDescent="0.25">
      <c r="A196" s="9"/>
      <c r="B196" s="26"/>
      <c r="C196" s="10"/>
      <c r="D196" s="11"/>
      <c r="E196" s="12"/>
      <c r="F196" s="12"/>
      <c r="G196" s="59">
        <v>195</v>
      </c>
      <c r="H196" s="61">
        <f ca="1">+REPARTO!I33</f>
        <v>360</v>
      </c>
      <c r="I196" s="30">
        <f ca="1">LOOKUP(G196,DATOS!A:A,DATOS!N:N)</f>
        <v>0</v>
      </c>
      <c r="J196" s="30"/>
      <c r="K196" s="30"/>
      <c r="L196" s="31"/>
      <c r="AE196" s="4"/>
      <c r="AF196" s="4"/>
      <c r="AG196" s="4"/>
      <c r="AH196" s="4"/>
      <c r="AI196" s="4"/>
      <c r="AJ196" s="4"/>
    </row>
    <row r="197" spans="1:36" s="15" customFormat="1" ht="15.6" x14ac:dyDescent="0.25">
      <c r="A197" s="9"/>
      <c r="B197" s="27"/>
      <c r="C197" s="19" t="str">
        <f ca="1">IF(CONTROL!$I$4="A",CONCATENATE(M197,".- ",I197),"")</f>
        <v>33.- ACTIVIDADES POLICIALES - Tema 3 - PROTECCIÓN DE INSTALACIONES . 0 (Ref: 7-195)</v>
      </c>
      <c r="D197" s="20"/>
      <c r="E197" s="9"/>
      <c r="F197" s="9"/>
      <c r="G197" s="60"/>
      <c r="H197" s="57"/>
      <c r="I197" s="30" t="str">
        <f ca="1">LOOKUP(G196,DATOS!A:A,DATOS!H:H)</f>
        <v>ACTIVIDADES POLICIALES - Tema 3 - PROTECCIÓN DE INSTALACIONES . 0 (Ref: 7-195)</v>
      </c>
      <c r="J197" s="30"/>
      <c r="K197" s="49"/>
      <c r="L197" s="31">
        <f>+M197</f>
        <v>33</v>
      </c>
      <c r="M197" s="18">
        <f>+M191+1</f>
        <v>33</v>
      </c>
      <c r="N197" s="16" t="s">
        <v>31</v>
      </c>
      <c r="O197" s="16" t="s">
        <v>32</v>
      </c>
      <c r="P197" s="16" t="s">
        <v>37</v>
      </c>
      <c r="Q197" s="16" t="s">
        <v>33</v>
      </c>
      <c r="R197" s="16" t="s">
        <v>34</v>
      </c>
      <c r="S197" s="16" t="s">
        <v>35</v>
      </c>
      <c r="T197" s="16" t="str">
        <f ca="1">CONCATENATE("X",I196)</f>
        <v>X0</v>
      </c>
      <c r="U197" s="16" t="s">
        <v>36</v>
      </c>
      <c r="AE197" s="4"/>
      <c r="AF197" s="4"/>
      <c r="AG197" s="4"/>
      <c r="AH197" s="4"/>
      <c r="AI197" s="4"/>
      <c r="AJ197" s="4"/>
    </row>
    <row r="198" spans="1:36" s="15" customFormat="1" ht="15.6" x14ac:dyDescent="0.25">
      <c r="A198" s="185">
        <f ca="1">IF($E$2="X",0,IF(M199&gt;2,I196,M199))</f>
        <v>0</v>
      </c>
      <c r="B198" s="25"/>
      <c r="C198" s="21" t="str">
        <f ca="1">IF(CONTROL!$I$4="A",CONCATENATE(L198," ",I198),"")</f>
        <v>a) 0</v>
      </c>
      <c r="D198" s="22"/>
      <c r="E198" s="12"/>
      <c r="F198" s="12"/>
      <c r="G198" s="57"/>
      <c r="H198" s="57"/>
      <c r="I198" s="30">
        <f ca="1">LOOKUP(G196,DATOS!A:A,DATOS!J:J)</f>
        <v>0</v>
      </c>
      <c r="J198" s="31"/>
      <c r="K198" s="30"/>
      <c r="L198" s="31" t="s">
        <v>53</v>
      </c>
      <c r="M198" s="16" t="s">
        <v>5</v>
      </c>
      <c r="N198" s="16">
        <f ca="1">IF(O198&gt;0,0,R198)</f>
        <v>0</v>
      </c>
      <c r="O198" s="16">
        <f ca="1">IF(R199&gt;0,1,0)</f>
        <v>0</v>
      </c>
      <c r="P198" s="16">
        <f ca="1">IF(O198=1,-1/COUNTA(S198:S201),0)</f>
        <v>0</v>
      </c>
      <c r="Q198" s="16">
        <f>COUNTA(B198:B201)</f>
        <v>0</v>
      </c>
      <c r="R198" s="16">
        <f ca="1">COUNTIF(T198:T201,T197)</f>
        <v>0</v>
      </c>
      <c r="S198" s="17" t="s">
        <v>0</v>
      </c>
      <c r="T198" s="16" t="str">
        <f>CONCATENATE(B198,S198)</f>
        <v>A</v>
      </c>
      <c r="U198" s="16">
        <f ca="1">IF(R198&gt;0,R198+Q198,Q198*3)</f>
        <v>0</v>
      </c>
      <c r="AE198" s="4"/>
      <c r="AF198" s="4"/>
      <c r="AG198" s="4"/>
      <c r="AH198" s="4"/>
      <c r="AI198" s="4"/>
      <c r="AJ198" s="4"/>
    </row>
    <row r="199" spans="1:36" s="15" customFormat="1" ht="15.6" x14ac:dyDescent="0.25">
      <c r="A199" s="185"/>
      <c r="B199" s="25"/>
      <c r="C199" s="21" t="str">
        <f ca="1">IF(CONTROL!$I$4="A",CONCATENATE(L199," ",I199),"")</f>
        <v>b) 0</v>
      </c>
      <c r="D199" s="22"/>
      <c r="E199" s="12"/>
      <c r="F199" s="12"/>
      <c r="G199" s="57"/>
      <c r="H199" s="57"/>
      <c r="I199" s="30">
        <f ca="1">LOOKUP(G196,DATOS!A:A,DATOS!K:K)</f>
        <v>0</v>
      </c>
      <c r="J199" s="31"/>
      <c r="K199" s="30"/>
      <c r="L199" s="31" t="s">
        <v>52</v>
      </c>
      <c r="M199" s="16">
        <f ca="1">IF(CONTROL!$I$4="A",U198,0)</f>
        <v>0</v>
      </c>
      <c r="N199" s="16"/>
      <c r="O199" s="16"/>
      <c r="P199" s="16"/>
      <c r="Q199" s="16"/>
      <c r="R199" s="16">
        <f ca="1">Q198-R198</f>
        <v>0</v>
      </c>
      <c r="S199" s="17" t="s">
        <v>1</v>
      </c>
      <c r="T199" s="16" t="str">
        <f>CONCATENATE(B199,S199)</f>
        <v>B</v>
      </c>
      <c r="U199" s="16"/>
      <c r="AE199" s="4"/>
      <c r="AF199" s="4"/>
      <c r="AG199" s="4"/>
      <c r="AH199" s="4"/>
      <c r="AI199" s="4"/>
      <c r="AJ199" s="4"/>
    </row>
    <row r="200" spans="1:36" s="15" customFormat="1" ht="15.6" x14ac:dyDescent="0.25">
      <c r="A200" s="185"/>
      <c r="B200" s="25"/>
      <c r="C200" s="21" t="str">
        <f ca="1">IF(CONTROL!$I$4="A",CONCATENATE(L200," ",I200),"")</f>
        <v>c) 0</v>
      </c>
      <c r="D200" s="22"/>
      <c r="E200" s="12"/>
      <c r="F200" s="12"/>
      <c r="G200" s="57"/>
      <c r="H200" s="57"/>
      <c r="I200" s="30">
        <f ca="1">LOOKUP(G196,DATOS!A:A,DATOS!L:L)</f>
        <v>0</v>
      </c>
      <c r="J200" s="31"/>
      <c r="K200" s="30"/>
      <c r="L200" s="31" t="s">
        <v>51</v>
      </c>
      <c r="M200" s="16"/>
      <c r="N200" s="16"/>
      <c r="O200" s="16"/>
      <c r="P200" s="16"/>
      <c r="Q200" s="16"/>
      <c r="R200" s="16"/>
      <c r="S200" s="17" t="s">
        <v>2</v>
      </c>
      <c r="T200" s="16" t="str">
        <f>CONCATENATE(B200,S200)</f>
        <v>C</v>
      </c>
      <c r="U200" s="16"/>
      <c r="AE200" s="4"/>
      <c r="AF200" s="4"/>
      <c r="AG200" s="4"/>
      <c r="AH200" s="4"/>
      <c r="AI200" s="4"/>
      <c r="AJ200" s="4"/>
    </row>
    <row r="201" spans="1:36" s="15" customFormat="1" ht="15.6" x14ac:dyDescent="0.25">
      <c r="A201" s="185"/>
      <c r="B201" s="25"/>
      <c r="C201" s="21" t="str">
        <f ca="1">IF(CONTROL!$I$4="A",CONCATENATE(L201," ",I201),"")</f>
        <v>d) 0</v>
      </c>
      <c r="D201" s="22"/>
      <c r="E201" s="12"/>
      <c r="F201" s="12"/>
      <c r="G201" s="57"/>
      <c r="H201" s="57"/>
      <c r="I201" s="30">
        <f ca="1">LOOKUP(G196,DATOS!A:A,DATOS!M:M)</f>
        <v>0</v>
      </c>
      <c r="J201" s="31"/>
      <c r="K201" s="30"/>
      <c r="L201" s="31" t="s">
        <v>43</v>
      </c>
      <c r="M201" s="16"/>
      <c r="N201" s="16"/>
      <c r="O201" s="16"/>
      <c r="P201" s="16"/>
      <c r="Q201" s="16"/>
      <c r="R201" s="16"/>
      <c r="S201" s="17" t="s">
        <v>3</v>
      </c>
      <c r="T201" s="16" t="str">
        <f>CONCATENATE(B201,S201)</f>
        <v>D</v>
      </c>
      <c r="U201" s="16"/>
      <c r="AE201" s="4"/>
      <c r="AF201" s="4"/>
      <c r="AG201" s="4"/>
      <c r="AH201" s="4"/>
      <c r="AI201" s="4"/>
      <c r="AJ201" s="4"/>
    </row>
    <row r="202" spans="1:36" s="15" customFormat="1" ht="15.6" x14ac:dyDescent="0.25">
      <c r="A202" s="9"/>
      <c r="B202" s="26"/>
      <c r="C202" s="10"/>
      <c r="D202" s="11"/>
      <c r="E202" s="12"/>
      <c r="F202" s="12"/>
      <c r="G202" s="59">
        <v>30</v>
      </c>
      <c r="H202" s="61">
        <f ca="1">+REPARTO!I34</f>
        <v>446</v>
      </c>
      <c r="I202" s="30">
        <f ca="1">LOOKUP(G202,DATOS!A:A,DATOS!N:N)</f>
        <v>0</v>
      </c>
      <c r="J202" s="30"/>
      <c r="K202" s="30"/>
      <c r="L202" s="31"/>
      <c r="AE202" s="4"/>
      <c r="AF202" s="4"/>
      <c r="AG202" s="4"/>
      <c r="AH202" s="4"/>
      <c r="AI202" s="4"/>
      <c r="AJ202" s="4"/>
    </row>
    <row r="203" spans="1:36" s="15" customFormat="1" ht="15.6" x14ac:dyDescent="0.25">
      <c r="A203" s="9"/>
      <c r="B203" s="27"/>
      <c r="C203" s="19" t="str">
        <f ca="1">IF(CONTROL!$I$4="A",CONCATENATE(M203,".- ",I203),"")</f>
        <v>34.- ACTIVIDADES POLICIALES - Tema 1 - TÁCTICA: APOYO AACC . 0 (Ref: 7-30)</v>
      </c>
      <c r="D203" s="20"/>
      <c r="E203" s="9"/>
      <c r="F203" s="9"/>
      <c r="G203" s="60"/>
      <c r="H203" s="57"/>
      <c r="I203" s="30" t="str">
        <f ca="1">LOOKUP(G202,DATOS!A:A,DATOS!H:H)</f>
        <v>ACTIVIDADES POLICIALES - Tema 1 - TÁCTICA: APOYO AACC . 0 (Ref: 7-30)</v>
      </c>
      <c r="J203" s="30"/>
      <c r="K203" s="49"/>
      <c r="L203" s="31">
        <f>+M203</f>
        <v>34</v>
      </c>
      <c r="M203" s="18">
        <f>+M197+1</f>
        <v>34</v>
      </c>
      <c r="N203" s="16" t="s">
        <v>31</v>
      </c>
      <c r="O203" s="16" t="s">
        <v>32</v>
      </c>
      <c r="P203" s="16" t="s">
        <v>37</v>
      </c>
      <c r="Q203" s="16" t="s">
        <v>33</v>
      </c>
      <c r="R203" s="16" t="s">
        <v>34</v>
      </c>
      <c r="S203" s="16" t="s">
        <v>35</v>
      </c>
      <c r="T203" s="16" t="str">
        <f ca="1">CONCATENATE("X",I202)</f>
        <v>X0</v>
      </c>
      <c r="U203" s="16" t="s">
        <v>36</v>
      </c>
      <c r="AE203" s="4"/>
      <c r="AF203" s="4"/>
      <c r="AG203" s="4"/>
      <c r="AH203" s="4"/>
      <c r="AI203" s="4"/>
      <c r="AJ203" s="4"/>
    </row>
    <row r="204" spans="1:36" s="15" customFormat="1" ht="15.6" x14ac:dyDescent="0.25">
      <c r="A204" s="185">
        <f ca="1">IF($E$2="X",0,IF(M205&gt;2,I202,M205))</f>
        <v>0</v>
      </c>
      <c r="B204" s="25"/>
      <c r="C204" s="21" t="str">
        <f ca="1">IF(CONTROL!$I$4="A",CONCATENATE(L204," ",I204),"")</f>
        <v>a) 0</v>
      </c>
      <c r="D204" s="22"/>
      <c r="E204" s="12"/>
      <c r="F204" s="12"/>
      <c r="G204" s="57"/>
      <c r="H204" s="57"/>
      <c r="I204" s="30">
        <f ca="1">LOOKUP(G202,DATOS!A:A,DATOS!J:J)</f>
        <v>0</v>
      </c>
      <c r="J204" s="31"/>
      <c r="K204" s="30"/>
      <c r="L204" s="31" t="s">
        <v>53</v>
      </c>
      <c r="M204" s="16" t="s">
        <v>5</v>
      </c>
      <c r="N204" s="16">
        <f ca="1">IF(O204&gt;0,0,R204)</f>
        <v>0</v>
      </c>
      <c r="O204" s="16">
        <f ca="1">IF(R205&gt;0,1,0)</f>
        <v>0</v>
      </c>
      <c r="P204" s="16">
        <f ca="1">IF(O204=1,-1/COUNTA(S204:S207),0)</f>
        <v>0</v>
      </c>
      <c r="Q204" s="16">
        <f>COUNTA(B204:B207)</f>
        <v>0</v>
      </c>
      <c r="R204" s="16">
        <f ca="1">COUNTIF(T204:T207,T203)</f>
        <v>0</v>
      </c>
      <c r="S204" s="17" t="s">
        <v>0</v>
      </c>
      <c r="T204" s="16" t="str">
        <f>CONCATENATE(B204,S204)</f>
        <v>A</v>
      </c>
      <c r="U204" s="16">
        <f ca="1">IF(R204&gt;0,R204+Q204,Q204*3)</f>
        <v>0</v>
      </c>
      <c r="AE204" s="4"/>
      <c r="AF204" s="4"/>
      <c r="AG204" s="4"/>
      <c r="AH204" s="4"/>
      <c r="AI204" s="4"/>
      <c r="AJ204" s="4"/>
    </row>
    <row r="205" spans="1:36" s="15" customFormat="1" ht="15.6" x14ac:dyDescent="0.25">
      <c r="A205" s="185"/>
      <c r="B205" s="25"/>
      <c r="C205" s="21" t="str">
        <f ca="1">IF(CONTROL!$I$4="A",CONCATENATE(L205," ",I205),"")</f>
        <v>b) 0</v>
      </c>
      <c r="D205" s="22"/>
      <c r="E205" s="12"/>
      <c r="F205" s="12"/>
      <c r="G205" s="57"/>
      <c r="H205" s="57"/>
      <c r="I205" s="30">
        <f ca="1">LOOKUP(G202,DATOS!A:A,DATOS!K:K)</f>
        <v>0</v>
      </c>
      <c r="J205" s="31"/>
      <c r="K205" s="30"/>
      <c r="L205" s="31" t="s">
        <v>52</v>
      </c>
      <c r="M205" s="16">
        <f ca="1">IF(CONTROL!$I$4="A",U204,0)</f>
        <v>0</v>
      </c>
      <c r="N205" s="16"/>
      <c r="O205" s="16"/>
      <c r="P205" s="16"/>
      <c r="Q205" s="16"/>
      <c r="R205" s="16">
        <f ca="1">Q204-R204</f>
        <v>0</v>
      </c>
      <c r="S205" s="17" t="s">
        <v>1</v>
      </c>
      <c r="T205" s="16" t="str">
        <f>CONCATENATE(B205,S205)</f>
        <v>B</v>
      </c>
      <c r="U205" s="16"/>
      <c r="AE205" s="4"/>
      <c r="AF205" s="4"/>
      <c r="AG205" s="4"/>
      <c r="AH205" s="4"/>
      <c r="AI205" s="4"/>
      <c r="AJ205" s="4"/>
    </row>
    <row r="206" spans="1:36" s="15" customFormat="1" ht="15.6" x14ac:dyDescent="0.25">
      <c r="A206" s="185"/>
      <c r="B206" s="25"/>
      <c r="C206" s="21" t="str">
        <f ca="1">IF(CONTROL!$I$4="A",CONCATENATE(L206," ",I206),"")</f>
        <v>c) 0</v>
      </c>
      <c r="D206" s="22"/>
      <c r="E206" s="12"/>
      <c r="F206" s="12"/>
      <c r="G206" s="57"/>
      <c r="H206" s="57"/>
      <c r="I206" s="30">
        <f ca="1">LOOKUP(G202,DATOS!A:A,DATOS!L:L)</f>
        <v>0</v>
      </c>
      <c r="J206" s="31"/>
      <c r="K206" s="30"/>
      <c r="L206" s="31" t="s">
        <v>51</v>
      </c>
      <c r="M206" s="16"/>
      <c r="N206" s="16"/>
      <c r="O206" s="16"/>
      <c r="P206" s="16"/>
      <c r="Q206" s="16"/>
      <c r="R206" s="16"/>
      <c r="S206" s="17" t="s">
        <v>2</v>
      </c>
      <c r="T206" s="16" t="str">
        <f>CONCATENATE(B206,S206)</f>
        <v>C</v>
      </c>
      <c r="U206" s="16"/>
      <c r="AE206" s="4"/>
      <c r="AF206" s="4"/>
      <c r="AG206" s="4"/>
      <c r="AH206" s="4"/>
      <c r="AI206" s="4"/>
      <c r="AJ206" s="4"/>
    </row>
    <row r="207" spans="1:36" s="15" customFormat="1" ht="15.6" x14ac:dyDescent="0.25">
      <c r="A207" s="185"/>
      <c r="B207" s="25"/>
      <c r="C207" s="21" t="str">
        <f ca="1">IF(CONTROL!$I$4="A",CONCATENATE(L207," ",I207),"")</f>
        <v>d) 0</v>
      </c>
      <c r="D207" s="22"/>
      <c r="E207" s="12"/>
      <c r="F207" s="12"/>
      <c r="G207" s="57"/>
      <c r="H207" s="57"/>
      <c r="I207" s="30">
        <f ca="1">LOOKUP(G202,DATOS!A:A,DATOS!M:M)</f>
        <v>0</v>
      </c>
      <c r="J207" s="31"/>
      <c r="K207" s="30"/>
      <c r="L207" s="31" t="s">
        <v>43</v>
      </c>
      <c r="M207" s="16"/>
      <c r="N207" s="16"/>
      <c r="O207" s="16"/>
      <c r="P207" s="16"/>
      <c r="Q207" s="16"/>
      <c r="R207" s="16"/>
      <c r="S207" s="17" t="s">
        <v>3</v>
      </c>
      <c r="T207" s="16" t="str">
        <f>CONCATENATE(B207,S207)</f>
        <v>D</v>
      </c>
      <c r="U207" s="16"/>
      <c r="AE207" s="4"/>
      <c r="AF207" s="4"/>
      <c r="AG207" s="4"/>
      <c r="AH207" s="4"/>
      <c r="AI207" s="4"/>
      <c r="AJ207" s="4"/>
    </row>
    <row r="208" spans="1:36" s="15" customFormat="1" ht="15.6" x14ac:dyDescent="0.25">
      <c r="A208" s="9"/>
      <c r="B208" s="26"/>
      <c r="C208" s="10"/>
      <c r="D208" s="11"/>
      <c r="E208" s="12"/>
      <c r="F208" s="12"/>
      <c r="G208" s="59">
        <v>16</v>
      </c>
      <c r="H208" s="61">
        <f ca="1">+REPARTO!I35</f>
        <v>352</v>
      </c>
      <c r="I208" s="30" t="str">
        <f ca="1">LOOKUP(G208,DATOS!A:A,DATOS!N:N)</f>
        <v>B</v>
      </c>
      <c r="J208" s="30"/>
      <c r="K208" s="30"/>
      <c r="L208" s="31"/>
      <c r="AE208" s="4"/>
      <c r="AF208" s="4"/>
      <c r="AG208" s="4"/>
      <c r="AH208" s="4"/>
      <c r="AI208" s="4"/>
      <c r="AJ208" s="4"/>
    </row>
    <row r="209" spans="1:36" s="15" customFormat="1" ht="31.2" x14ac:dyDescent="0.25">
      <c r="A209" s="9"/>
      <c r="B209" s="27"/>
      <c r="C209" s="19" t="str">
        <f ca="1">IF(CONTROL!$I$4="A",CONCATENATE(M209,".- ",I209),"")</f>
        <v>35.- ACTIVIDADES POLICIALES - Tema 1 - TÁCTICA: APOYO AACC . Las operaciones de apoyo a autoridades civiles son operaciones militares de carácter: (Ref: 7-16)</v>
      </c>
      <c r="D209" s="20"/>
      <c r="E209" s="9"/>
      <c r="F209" s="9"/>
      <c r="G209" s="60"/>
      <c r="H209" s="57"/>
      <c r="I209" s="30" t="str">
        <f ca="1">LOOKUP(G208,DATOS!A:A,DATOS!H:H)</f>
        <v>ACTIVIDADES POLICIALES - Tema 1 - TÁCTICA: APOYO AACC . Las operaciones de apoyo a autoridades civiles son operaciones militares de carácter: (Ref: 7-16)</v>
      </c>
      <c r="J209" s="30"/>
      <c r="K209" s="49"/>
      <c r="L209" s="31">
        <f>+M209</f>
        <v>35</v>
      </c>
      <c r="M209" s="18">
        <f>+M203+1</f>
        <v>35</v>
      </c>
      <c r="N209" s="16" t="s">
        <v>31</v>
      </c>
      <c r="O209" s="16" t="s">
        <v>32</v>
      </c>
      <c r="P209" s="16" t="s">
        <v>37</v>
      </c>
      <c r="Q209" s="16" t="s">
        <v>33</v>
      </c>
      <c r="R209" s="16" t="s">
        <v>34</v>
      </c>
      <c r="S209" s="16" t="s">
        <v>35</v>
      </c>
      <c r="T209" s="16" t="str">
        <f ca="1">CONCATENATE("X",I208)</f>
        <v>XB</v>
      </c>
      <c r="U209" s="16" t="s">
        <v>36</v>
      </c>
      <c r="AE209" s="4"/>
      <c r="AF209" s="4"/>
      <c r="AG209" s="4"/>
      <c r="AH209" s="4"/>
      <c r="AI209" s="4"/>
      <c r="AJ209" s="4"/>
    </row>
    <row r="210" spans="1:36" s="15" customFormat="1" ht="15.6" x14ac:dyDescent="0.25">
      <c r="A210" s="185">
        <f ca="1">IF($E$2="X",0,IF(M211&gt;2,I208,M211))</f>
        <v>0</v>
      </c>
      <c r="B210" s="25"/>
      <c r="C210" s="21" t="str">
        <f ca="1">IF(CONTROL!$I$4="A",CONCATENATE(L210," ",I210),"")</f>
        <v>a) Disuasorio</v>
      </c>
      <c r="D210" s="22"/>
      <c r="E210" s="12"/>
      <c r="F210" s="12"/>
      <c r="G210" s="57"/>
      <c r="H210" s="57"/>
      <c r="I210" s="30" t="str">
        <f ca="1">LOOKUP(G208,DATOS!A:A,DATOS!J:J)</f>
        <v>Disuasorio</v>
      </c>
      <c r="J210" s="31"/>
      <c r="K210" s="30"/>
      <c r="L210" s="31" t="s">
        <v>53</v>
      </c>
      <c r="M210" s="16" t="s">
        <v>5</v>
      </c>
      <c r="N210" s="16">
        <f ca="1">IF(O210&gt;0,0,R210)</f>
        <v>0</v>
      </c>
      <c r="O210" s="16">
        <f ca="1">IF(R211&gt;0,1,0)</f>
        <v>0</v>
      </c>
      <c r="P210" s="16">
        <f ca="1">IF(O210=1,-1/COUNTA(S210:S213),0)</f>
        <v>0</v>
      </c>
      <c r="Q210" s="16">
        <f>COUNTA(B210:B213)</f>
        <v>0</v>
      </c>
      <c r="R210" s="16">
        <f ca="1">COUNTIF(T210:T213,T209)</f>
        <v>0</v>
      </c>
      <c r="S210" s="17" t="s">
        <v>0</v>
      </c>
      <c r="T210" s="16" t="str">
        <f>CONCATENATE(B210,S210)</f>
        <v>A</v>
      </c>
      <c r="U210" s="16">
        <f ca="1">IF(R210&gt;0,R210+Q210,Q210*3)</f>
        <v>0</v>
      </c>
      <c r="AE210" s="4"/>
      <c r="AF210" s="4"/>
      <c r="AG210" s="4"/>
      <c r="AH210" s="4"/>
      <c r="AI210" s="4"/>
      <c r="AJ210" s="4"/>
    </row>
    <row r="211" spans="1:36" s="15" customFormat="1" ht="15.6" x14ac:dyDescent="0.25">
      <c r="A211" s="185"/>
      <c r="B211" s="25"/>
      <c r="C211" s="21" t="str">
        <f ca="1">IF(CONTROL!$I$4="A",CONCATENATE(L211," ",I211),"")</f>
        <v>b) No bélico</v>
      </c>
      <c r="D211" s="22"/>
      <c r="E211" s="12"/>
      <c r="F211" s="12"/>
      <c r="G211" s="57"/>
      <c r="H211" s="57"/>
      <c r="I211" s="30" t="str">
        <f ca="1">LOOKUP(G208,DATOS!A:A,DATOS!K:K)</f>
        <v>No bélico</v>
      </c>
      <c r="J211" s="31"/>
      <c r="K211" s="30"/>
      <c r="L211" s="31" t="s">
        <v>52</v>
      </c>
      <c r="M211" s="16">
        <f ca="1">IF(CONTROL!$I$4="A",U210,0)</f>
        <v>0</v>
      </c>
      <c r="N211" s="16"/>
      <c r="O211" s="16"/>
      <c r="P211" s="16"/>
      <c r="Q211" s="16"/>
      <c r="R211" s="16">
        <f ca="1">Q210-R210</f>
        <v>0</v>
      </c>
      <c r="S211" s="17" t="s">
        <v>1</v>
      </c>
      <c r="T211" s="16" t="str">
        <f>CONCATENATE(B211,S211)</f>
        <v>B</v>
      </c>
      <c r="U211" s="16"/>
      <c r="AE211" s="4"/>
      <c r="AF211" s="4"/>
      <c r="AG211" s="4"/>
      <c r="AH211" s="4"/>
      <c r="AI211" s="4"/>
      <c r="AJ211" s="4"/>
    </row>
    <row r="212" spans="1:36" s="15" customFormat="1" ht="15.6" x14ac:dyDescent="0.25">
      <c r="A212" s="185"/>
      <c r="B212" s="25"/>
      <c r="C212" s="21" t="str">
        <f ca="1">IF(CONTROL!$I$4="A",CONCATENATE(L212," ",I212),"")</f>
        <v>c) Protocolario</v>
      </c>
      <c r="D212" s="22"/>
      <c r="E212" s="12"/>
      <c r="F212" s="12"/>
      <c r="G212" s="57"/>
      <c r="H212" s="57"/>
      <c r="I212" s="30" t="str">
        <f ca="1">LOOKUP(G208,DATOS!A:A,DATOS!L:L)</f>
        <v>Protocolario</v>
      </c>
      <c r="J212" s="31"/>
      <c r="K212" s="30"/>
      <c r="L212" s="31" t="s">
        <v>51</v>
      </c>
      <c r="M212" s="16"/>
      <c r="N212" s="16"/>
      <c r="O212" s="16"/>
      <c r="P212" s="16"/>
      <c r="Q212" s="16"/>
      <c r="R212" s="16"/>
      <c r="S212" s="17" t="s">
        <v>2</v>
      </c>
      <c r="T212" s="16" t="str">
        <f>CONCATENATE(B212,S212)</f>
        <v>C</v>
      </c>
      <c r="U212" s="16"/>
      <c r="AE212" s="4"/>
      <c r="AF212" s="4"/>
      <c r="AG212" s="4"/>
      <c r="AH212" s="4"/>
      <c r="AI212" s="4"/>
      <c r="AJ212" s="4"/>
    </row>
    <row r="213" spans="1:36" s="15" customFormat="1" ht="15.6" x14ac:dyDescent="0.25">
      <c r="A213" s="185"/>
      <c r="B213" s="25"/>
      <c r="C213" s="21" t="str">
        <f ca="1">IF(CONTROL!$I$4="A",CONCATENATE(L213," ",I213),"")</f>
        <v>d) Esencial</v>
      </c>
      <c r="D213" s="22"/>
      <c r="E213" s="12"/>
      <c r="F213" s="12"/>
      <c r="G213" s="57"/>
      <c r="H213" s="57"/>
      <c r="I213" s="30" t="str">
        <f ca="1">LOOKUP(G208,DATOS!A:A,DATOS!M:M)</f>
        <v>Esencial</v>
      </c>
      <c r="J213" s="31"/>
      <c r="K213" s="30"/>
      <c r="L213" s="31" t="s">
        <v>43</v>
      </c>
      <c r="M213" s="16"/>
      <c r="N213" s="16"/>
      <c r="O213" s="16"/>
      <c r="P213" s="16"/>
      <c r="Q213" s="16"/>
      <c r="R213" s="16"/>
      <c r="S213" s="17" t="s">
        <v>3</v>
      </c>
      <c r="T213" s="16" t="str">
        <f>CONCATENATE(B213,S213)</f>
        <v>D</v>
      </c>
      <c r="U213" s="16"/>
      <c r="AE213" s="4"/>
      <c r="AF213" s="4"/>
      <c r="AG213" s="4"/>
      <c r="AH213" s="4"/>
      <c r="AI213" s="4"/>
      <c r="AJ213" s="4"/>
    </row>
    <row r="214" spans="1:36" s="15" customFormat="1" ht="15.6" x14ac:dyDescent="0.25">
      <c r="A214" s="9"/>
      <c r="B214" s="26"/>
      <c r="C214" s="10"/>
      <c r="D214" s="11"/>
      <c r="E214" s="12"/>
      <c r="F214" s="12"/>
      <c r="G214" s="59">
        <v>420</v>
      </c>
      <c r="H214" s="61">
        <f ca="1">+REPARTO!I36</f>
        <v>207</v>
      </c>
      <c r="I214" s="30">
        <f ca="1">LOOKUP(G214,DATOS!A:A,DATOS!N:N)</f>
        <v>0</v>
      </c>
      <c r="J214" s="30"/>
      <c r="K214" s="30"/>
      <c r="L214" s="31"/>
      <c r="AE214" s="4"/>
      <c r="AF214" s="4"/>
      <c r="AG214" s="4"/>
      <c r="AH214" s="4"/>
      <c r="AI214" s="4"/>
      <c r="AJ214" s="4"/>
    </row>
    <row r="215" spans="1:36" s="15" customFormat="1" ht="15.6" x14ac:dyDescent="0.25">
      <c r="A215" s="9"/>
      <c r="B215" s="27"/>
      <c r="C215" s="19" t="str">
        <f ca="1">IF(CONTROL!$I$4="A",CONCATENATE(M215,".- ",I215),"")</f>
        <v>36.- LEGISLACIÓN  - Tema 7 - DERECHO PENAL . 0 (Ref: 7-420)</v>
      </c>
      <c r="D215" s="20"/>
      <c r="E215" s="9"/>
      <c r="F215" s="9"/>
      <c r="G215" s="60"/>
      <c r="H215" s="57"/>
      <c r="I215" s="30" t="str">
        <f ca="1">LOOKUP(G214,DATOS!A:A,DATOS!H:H)</f>
        <v>LEGISLACIÓN  - Tema 7 - DERECHO PENAL . 0 (Ref: 7-420)</v>
      </c>
      <c r="J215" s="30"/>
      <c r="K215" s="49"/>
      <c r="L215" s="31">
        <f>+M215</f>
        <v>36</v>
      </c>
      <c r="M215" s="18">
        <f>+M209+1</f>
        <v>36</v>
      </c>
      <c r="N215" s="16" t="s">
        <v>31</v>
      </c>
      <c r="O215" s="16" t="s">
        <v>32</v>
      </c>
      <c r="P215" s="16" t="s">
        <v>37</v>
      </c>
      <c r="Q215" s="16" t="s">
        <v>33</v>
      </c>
      <c r="R215" s="16" t="s">
        <v>34</v>
      </c>
      <c r="S215" s="16" t="s">
        <v>35</v>
      </c>
      <c r="T215" s="16" t="str">
        <f ca="1">CONCATENATE("X",I214)</f>
        <v>X0</v>
      </c>
      <c r="U215" s="16" t="s">
        <v>36</v>
      </c>
      <c r="AE215" s="4"/>
      <c r="AF215" s="4"/>
      <c r="AG215" s="4"/>
      <c r="AH215" s="4"/>
      <c r="AI215" s="4"/>
      <c r="AJ215" s="4"/>
    </row>
    <row r="216" spans="1:36" s="15" customFormat="1" ht="15.6" x14ac:dyDescent="0.25">
      <c r="A216" s="185">
        <f ca="1">IF($E$2="X",0,IF(M217&gt;2,I214,M217))</f>
        <v>0</v>
      </c>
      <c r="B216" s="25"/>
      <c r="C216" s="21" t="str">
        <f ca="1">IF(CONTROL!$I$4="A",CONCATENATE(L216," ",I216),"")</f>
        <v>a) 0</v>
      </c>
      <c r="D216" s="22"/>
      <c r="E216" s="12"/>
      <c r="F216" s="12"/>
      <c r="G216" s="57"/>
      <c r="H216" s="57"/>
      <c r="I216" s="30">
        <f ca="1">LOOKUP(G214,DATOS!A:A,DATOS!J:J)</f>
        <v>0</v>
      </c>
      <c r="J216" s="31"/>
      <c r="K216" s="30"/>
      <c r="L216" s="31" t="s">
        <v>53</v>
      </c>
      <c r="M216" s="16" t="s">
        <v>5</v>
      </c>
      <c r="N216" s="16">
        <f ca="1">IF(O216&gt;0,0,R216)</f>
        <v>0</v>
      </c>
      <c r="O216" s="16">
        <f ca="1">IF(R217&gt;0,1,0)</f>
        <v>0</v>
      </c>
      <c r="P216" s="16">
        <f ca="1">IF(O216=1,-1/COUNTA(S216:S219),0)</f>
        <v>0</v>
      </c>
      <c r="Q216" s="16">
        <f>COUNTA(B216:B219)</f>
        <v>0</v>
      </c>
      <c r="R216" s="16">
        <f ca="1">COUNTIF(T216:T219,T215)</f>
        <v>0</v>
      </c>
      <c r="S216" s="17" t="s">
        <v>0</v>
      </c>
      <c r="T216" s="16" t="str">
        <f>CONCATENATE(B216,S216)</f>
        <v>A</v>
      </c>
      <c r="U216" s="16">
        <f ca="1">IF(R216&gt;0,R216+Q216,Q216*3)</f>
        <v>0</v>
      </c>
      <c r="AE216" s="4"/>
      <c r="AF216" s="4"/>
      <c r="AG216" s="4"/>
      <c r="AH216" s="4"/>
      <c r="AI216" s="4"/>
      <c r="AJ216" s="4"/>
    </row>
    <row r="217" spans="1:36" s="15" customFormat="1" ht="15.6" x14ac:dyDescent="0.25">
      <c r="A217" s="185"/>
      <c r="B217" s="25"/>
      <c r="C217" s="21" t="str">
        <f ca="1">IF(CONTROL!$I$4="A",CONCATENATE(L217," ",I217),"")</f>
        <v>b) 0</v>
      </c>
      <c r="D217" s="22"/>
      <c r="E217" s="12"/>
      <c r="F217" s="12"/>
      <c r="G217" s="57"/>
      <c r="H217" s="57"/>
      <c r="I217" s="30">
        <f ca="1">LOOKUP(G214,DATOS!A:A,DATOS!K:K)</f>
        <v>0</v>
      </c>
      <c r="J217" s="31"/>
      <c r="K217" s="30"/>
      <c r="L217" s="31" t="s">
        <v>52</v>
      </c>
      <c r="M217" s="16">
        <f ca="1">IF(CONTROL!$I$4="A",U216,0)</f>
        <v>0</v>
      </c>
      <c r="N217" s="16"/>
      <c r="O217" s="16"/>
      <c r="P217" s="16"/>
      <c r="Q217" s="16"/>
      <c r="R217" s="16">
        <f ca="1">Q216-R216</f>
        <v>0</v>
      </c>
      <c r="S217" s="17" t="s">
        <v>1</v>
      </c>
      <c r="T217" s="16" t="str">
        <f>CONCATENATE(B217,S217)</f>
        <v>B</v>
      </c>
      <c r="U217" s="16"/>
      <c r="AE217" s="4"/>
      <c r="AF217" s="4"/>
      <c r="AG217" s="4"/>
      <c r="AH217" s="4"/>
      <c r="AI217" s="4"/>
      <c r="AJ217" s="4"/>
    </row>
    <row r="218" spans="1:36" s="15" customFormat="1" ht="15.6" x14ac:dyDescent="0.25">
      <c r="A218" s="185"/>
      <c r="B218" s="25"/>
      <c r="C218" s="21" t="str">
        <f ca="1">IF(CONTROL!$I$4="A",CONCATENATE(L218," ",I218),"")</f>
        <v>c) 0</v>
      </c>
      <c r="D218" s="22"/>
      <c r="E218" s="12"/>
      <c r="F218" s="12"/>
      <c r="G218" s="57"/>
      <c r="H218" s="57"/>
      <c r="I218" s="30">
        <f ca="1">LOOKUP(G214,DATOS!A:A,DATOS!L:L)</f>
        <v>0</v>
      </c>
      <c r="J218" s="31"/>
      <c r="K218" s="30"/>
      <c r="L218" s="31" t="s">
        <v>51</v>
      </c>
      <c r="M218" s="16"/>
      <c r="N218" s="16"/>
      <c r="O218" s="16"/>
      <c r="P218" s="16"/>
      <c r="Q218" s="16"/>
      <c r="R218" s="16"/>
      <c r="S218" s="17" t="s">
        <v>2</v>
      </c>
      <c r="T218" s="16" t="str">
        <f>CONCATENATE(B218,S218)</f>
        <v>C</v>
      </c>
      <c r="U218" s="16"/>
      <c r="AE218" s="4"/>
      <c r="AF218" s="4"/>
      <c r="AG218" s="4"/>
      <c r="AH218" s="4"/>
      <c r="AI218" s="4"/>
      <c r="AJ218" s="4"/>
    </row>
    <row r="219" spans="1:36" s="15" customFormat="1" ht="15.6" x14ac:dyDescent="0.25">
      <c r="A219" s="185"/>
      <c r="B219" s="25"/>
      <c r="C219" s="21" t="str">
        <f ca="1">IF(CONTROL!$I$4="A",CONCATENATE(L219," ",I219),"")</f>
        <v>d) 0</v>
      </c>
      <c r="D219" s="22"/>
      <c r="E219" s="12"/>
      <c r="F219" s="12"/>
      <c r="G219" s="57"/>
      <c r="H219" s="57"/>
      <c r="I219" s="30">
        <f ca="1">LOOKUP(G214,DATOS!A:A,DATOS!M:M)</f>
        <v>0</v>
      </c>
      <c r="J219" s="31"/>
      <c r="K219" s="30"/>
      <c r="L219" s="31" t="s">
        <v>43</v>
      </c>
      <c r="M219" s="16"/>
      <c r="N219" s="16"/>
      <c r="O219" s="16"/>
      <c r="P219" s="16"/>
      <c r="Q219" s="16"/>
      <c r="R219" s="16"/>
      <c r="S219" s="17" t="s">
        <v>3</v>
      </c>
      <c r="T219" s="16" t="str">
        <f>CONCATENATE(B219,S219)</f>
        <v>D</v>
      </c>
      <c r="U219" s="16"/>
      <c r="AE219" s="4"/>
      <c r="AF219" s="4"/>
      <c r="AG219" s="4"/>
      <c r="AH219" s="4"/>
      <c r="AI219" s="4"/>
      <c r="AJ219" s="4"/>
    </row>
    <row r="220" spans="1:36" s="15" customFormat="1" ht="15.6" x14ac:dyDescent="0.25">
      <c r="A220" s="9"/>
      <c r="B220" s="26"/>
      <c r="C220" s="10"/>
      <c r="D220" s="11"/>
      <c r="E220" s="12"/>
      <c r="F220" s="12"/>
      <c r="G220" s="59">
        <v>4</v>
      </c>
      <c r="H220" s="61">
        <f ca="1">+REPARTO!I37</f>
        <v>477</v>
      </c>
      <c r="I220" s="30" t="str">
        <f ca="1">LOOKUP(G220,DATOS!A:A,DATOS!N:N)</f>
        <v>A</v>
      </c>
      <c r="J220" s="30"/>
      <c r="K220" s="30"/>
      <c r="L220" s="31"/>
      <c r="AE220" s="4"/>
      <c r="AF220" s="4"/>
      <c r="AG220" s="4"/>
      <c r="AH220" s="4"/>
      <c r="AI220" s="4"/>
      <c r="AJ220" s="4"/>
    </row>
    <row r="221" spans="1:36" s="15" customFormat="1" ht="46.8" x14ac:dyDescent="0.25">
      <c r="A221" s="9"/>
      <c r="B221" s="27"/>
      <c r="C221" s="19" t="str">
        <f ca="1">IF(CONTROL!$I$4="A",CONCATENATE(M221,".- ",I221),"")</f>
        <v>37.- ACTIVIDADES POLICIALES - Tema 1 - TÁCTICA: APOYO AACC . Según la clasificación de las capacidades operativas establecida en la Publicación Doctrinal PD1-001 EMPLEO DE LAS FUERZAS TERRESTRES) en su apartado 4.3, NO es una Unidad de Apoyo Logístico al Combate: (Ref: 7-4)</v>
      </c>
      <c r="D221" s="20"/>
      <c r="E221" s="9"/>
      <c r="F221" s="9"/>
      <c r="G221" s="60"/>
      <c r="H221" s="57"/>
      <c r="I221" s="30" t="str">
        <f ca="1">LOOKUP(G220,DATOS!A:A,DATOS!H:H)</f>
        <v>ACTIVIDADES POLICIALES - Tema 1 - TÁCTICA: APOYO AACC . Según la clasificación de las capacidades operativas establecida en la Publicación Doctrinal PD1-001 EMPLEO DE LAS FUERZAS TERRESTRES) en su apartado 4.3, NO es una Unidad de Apoyo Logístico al Combate: (Ref: 7-4)</v>
      </c>
      <c r="J221" s="30"/>
      <c r="K221" s="49"/>
      <c r="L221" s="31">
        <f>+M221</f>
        <v>37</v>
      </c>
      <c r="M221" s="18">
        <f>+M215+1</f>
        <v>37</v>
      </c>
      <c r="N221" s="16" t="s">
        <v>31</v>
      </c>
      <c r="O221" s="16" t="s">
        <v>32</v>
      </c>
      <c r="P221" s="16" t="s">
        <v>37</v>
      </c>
      <c r="Q221" s="16" t="s">
        <v>33</v>
      </c>
      <c r="R221" s="16" t="s">
        <v>34</v>
      </c>
      <c r="S221" s="16" t="s">
        <v>35</v>
      </c>
      <c r="T221" s="16" t="str">
        <f ca="1">CONCATENATE("X",I220)</f>
        <v>XA</v>
      </c>
      <c r="U221" s="16" t="s">
        <v>36</v>
      </c>
      <c r="AE221" s="4"/>
      <c r="AF221" s="4"/>
      <c r="AG221" s="4"/>
      <c r="AH221" s="4"/>
      <c r="AI221" s="4"/>
      <c r="AJ221" s="4"/>
    </row>
    <row r="222" spans="1:36" s="15" customFormat="1" ht="15.6" x14ac:dyDescent="0.25">
      <c r="A222" s="185">
        <f ca="1">IF($E$2="X",0,IF(M223&gt;2,I220,M223))</f>
        <v>0</v>
      </c>
      <c r="B222" s="25"/>
      <c r="C222" s="21" t="str">
        <f ca="1">IF(CONTROL!$I$4="A",CONCATENATE(L222," ",I222),"")</f>
        <v>a) La Unidad de INTELIGENCIA</v>
      </c>
      <c r="D222" s="22"/>
      <c r="E222" s="12"/>
      <c r="F222" s="12"/>
      <c r="G222" s="57"/>
      <c r="H222" s="57"/>
      <c r="I222" s="30" t="str">
        <f ca="1">LOOKUP(G220,DATOS!A:A,DATOS!J:J)</f>
        <v>La Unidad de INTELIGENCIA</v>
      </c>
      <c r="J222" s="31"/>
      <c r="K222" s="30"/>
      <c r="L222" s="31" t="s">
        <v>53</v>
      </c>
      <c r="M222" s="16" t="s">
        <v>5</v>
      </c>
      <c r="N222" s="16">
        <f ca="1">IF(O222&gt;0,0,R222)</f>
        <v>0</v>
      </c>
      <c r="O222" s="16">
        <f ca="1">IF(R223&gt;0,1,0)</f>
        <v>0</v>
      </c>
      <c r="P222" s="16">
        <f ca="1">IF(O222=1,-1/COUNTA(S222:S225),0)</f>
        <v>0</v>
      </c>
      <c r="Q222" s="16">
        <f>COUNTA(B222:B225)</f>
        <v>0</v>
      </c>
      <c r="R222" s="16">
        <f ca="1">COUNTIF(T222:T225,T221)</f>
        <v>0</v>
      </c>
      <c r="S222" s="17" t="s">
        <v>0</v>
      </c>
      <c r="T222" s="16" t="str">
        <f>CONCATENATE(B222,S222)</f>
        <v>A</v>
      </c>
      <c r="U222" s="16">
        <f ca="1">IF(R222&gt;0,R222+Q222,Q222*3)</f>
        <v>0</v>
      </c>
      <c r="AE222" s="4"/>
      <c r="AF222" s="4"/>
      <c r="AG222" s="4"/>
      <c r="AH222" s="4"/>
      <c r="AI222" s="4"/>
      <c r="AJ222" s="4"/>
    </row>
    <row r="223" spans="1:36" s="15" customFormat="1" ht="15.6" x14ac:dyDescent="0.25">
      <c r="A223" s="185"/>
      <c r="B223" s="25"/>
      <c r="C223" s="21" t="str">
        <f ca="1">IF(CONTROL!$I$4="A",CONCATENATE(L223," ",I223),"")</f>
        <v>b) La Unidad de ABASTECIMIENTO</v>
      </c>
      <c r="D223" s="22"/>
      <c r="E223" s="12"/>
      <c r="F223" s="12"/>
      <c r="G223" s="57"/>
      <c r="H223" s="57"/>
      <c r="I223" s="30" t="str">
        <f ca="1">LOOKUP(G220,DATOS!A:A,DATOS!K:K)</f>
        <v>La Unidad de ABASTECIMIENTO</v>
      </c>
      <c r="J223" s="31"/>
      <c r="K223" s="30"/>
      <c r="L223" s="31" t="s">
        <v>52</v>
      </c>
      <c r="M223" s="16">
        <f ca="1">IF(CONTROL!$I$4="A",U222,0)</f>
        <v>0</v>
      </c>
      <c r="N223" s="16"/>
      <c r="O223" s="16"/>
      <c r="P223" s="16"/>
      <c r="Q223" s="16"/>
      <c r="R223" s="16">
        <f ca="1">Q222-R222</f>
        <v>0</v>
      </c>
      <c r="S223" s="17" t="s">
        <v>1</v>
      </c>
      <c r="T223" s="16" t="str">
        <f>CONCATENATE(B223,S223)</f>
        <v>B</v>
      </c>
      <c r="U223" s="16"/>
      <c r="AE223" s="4"/>
      <c r="AF223" s="4"/>
      <c r="AG223" s="4"/>
      <c r="AH223" s="4"/>
      <c r="AI223" s="4"/>
      <c r="AJ223" s="4"/>
    </row>
    <row r="224" spans="1:36" s="15" customFormat="1" ht="15.6" x14ac:dyDescent="0.25">
      <c r="A224" s="185"/>
      <c r="B224" s="25"/>
      <c r="C224" s="21" t="str">
        <f ca="1">IF(CONTROL!$I$4="A",CONCATENATE(L224," ",I224),"")</f>
        <v>c) La Unidad de SANIDAD</v>
      </c>
      <c r="D224" s="22"/>
      <c r="E224" s="12"/>
      <c r="F224" s="12"/>
      <c r="G224" s="57"/>
      <c r="H224" s="57"/>
      <c r="I224" s="30" t="str">
        <f ca="1">LOOKUP(G220,DATOS!A:A,DATOS!L:L)</f>
        <v>La Unidad de SANIDAD</v>
      </c>
      <c r="J224" s="31"/>
      <c r="K224" s="30"/>
      <c r="L224" s="31" t="s">
        <v>51</v>
      </c>
      <c r="M224" s="16"/>
      <c r="N224" s="16"/>
      <c r="O224" s="16"/>
      <c r="P224" s="16"/>
      <c r="Q224" s="16"/>
      <c r="R224" s="16"/>
      <c r="S224" s="17" t="s">
        <v>2</v>
      </c>
      <c r="T224" s="16" t="str">
        <f>CONCATENATE(B224,S224)</f>
        <v>C</v>
      </c>
      <c r="U224" s="16"/>
      <c r="AE224" s="4"/>
      <c r="AF224" s="4"/>
      <c r="AG224" s="4"/>
      <c r="AH224" s="4"/>
      <c r="AI224" s="4"/>
      <c r="AJ224" s="4"/>
    </row>
    <row r="225" spans="1:36" s="15" customFormat="1" ht="15.6" x14ac:dyDescent="0.25">
      <c r="A225" s="185"/>
      <c r="B225" s="25"/>
      <c r="C225" s="21" t="str">
        <f ca="1">IF(CONTROL!$I$4="A",CONCATENATE(L225," ",I225),"")</f>
        <v>d) La Unidad de ADMINISTRACIÓN</v>
      </c>
      <c r="D225" s="22"/>
      <c r="E225" s="12"/>
      <c r="F225" s="12"/>
      <c r="G225" s="57"/>
      <c r="H225" s="57"/>
      <c r="I225" s="30" t="str">
        <f ca="1">LOOKUP(G220,DATOS!A:A,DATOS!M:M)</f>
        <v>La Unidad de ADMINISTRACIÓN</v>
      </c>
      <c r="J225" s="31"/>
      <c r="K225" s="30"/>
      <c r="L225" s="31" t="s">
        <v>43</v>
      </c>
      <c r="M225" s="16"/>
      <c r="N225" s="16"/>
      <c r="O225" s="16"/>
      <c r="P225" s="16"/>
      <c r="Q225" s="16"/>
      <c r="R225" s="16"/>
      <c r="S225" s="17" t="s">
        <v>3</v>
      </c>
      <c r="T225" s="16" t="str">
        <f>CONCATENATE(B225,S225)</f>
        <v>D</v>
      </c>
      <c r="U225" s="16"/>
      <c r="AE225" s="4"/>
      <c r="AF225" s="4"/>
      <c r="AG225" s="4"/>
      <c r="AH225" s="4"/>
      <c r="AI225" s="4"/>
      <c r="AJ225" s="4"/>
    </row>
    <row r="226" spans="1:36" s="15" customFormat="1" ht="15.6" x14ac:dyDescent="0.25">
      <c r="A226" s="9"/>
      <c r="B226" s="26"/>
      <c r="C226" s="10"/>
      <c r="D226" s="11"/>
      <c r="E226" s="12"/>
      <c r="F226" s="12"/>
      <c r="G226" s="59">
        <v>567</v>
      </c>
      <c r="H226" s="61">
        <f ca="1">+REPARTO!I38</f>
        <v>605</v>
      </c>
      <c r="I226" s="30">
        <f ca="1">LOOKUP(G226,DATOS!A:A,DATOS!N:N)</f>
        <v>0</v>
      </c>
      <c r="J226" s="30"/>
      <c r="K226" s="30"/>
      <c r="L226" s="31"/>
      <c r="AE226" s="4"/>
      <c r="AF226" s="4"/>
      <c r="AG226" s="4"/>
      <c r="AH226" s="4"/>
      <c r="AI226" s="4"/>
      <c r="AJ226" s="4"/>
    </row>
    <row r="227" spans="1:36" s="15" customFormat="1" ht="15.6" x14ac:dyDescent="0.25">
      <c r="A227" s="9"/>
      <c r="B227" s="27"/>
      <c r="C227" s="19" t="str">
        <f ca="1">IF(CONTROL!$I$4="A",CONCATENATE(M227,".- ",I227),"")</f>
        <v>38.- LEGISLACIÓN - Tema 10 - LEGISLACIÓN (DEFINICIONES) . 0 (Ref: 7-567)</v>
      </c>
      <c r="D227" s="20"/>
      <c r="E227" s="9"/>
      <c r="F227" s="9"/>
      <c r="G227" s="60"/>
      <c r="H227" s="57"/>
      <c r="I227" s="30" t="str">
        <f ca="1">LOOKUP(G226,DATOS!A:A,DATOS!H:H)</f>
        <v>LEGISLACIÓN - Tema 10 - LEGISLACIÓN (DEFINICIONES) . 0 (Ref: 7-567)</v>
      </c>
      <c r="J227" s="30"/>
      <c r="K227" s="49"/>
      <c r="L227" s="31">
        <f>+M227</f>
        <v>38</v>
      </c>
      <c r="M227" s="18">
        <f>+M221+1</f>
        <v>38</v>
      </c>
      <c r="N227" s="16" t="s">
        <v>31</v>
      </c>
      <c r="O227" s="16" t="s">
        <v>32</v>
      </c>
      <c r="P227" s="16" t="s">
        <v>37</v>
      </c>
      <c r="Q227" s="16" t="s">
        <v>33</v>
      </c>
      <c r="R227" s="16" t="s">
        <v>34</v>
      </c>
      <c r="S227" s="16" t="s">
        <v>35</v>
      </c>
      <c r="T227" s="16" t="str">
        <f ca="1">CONCATENATE("X",I226)</f>
        <v>X0</v>
      </c>
      <c r="U227" s="16" t="s">
        <v>36</v>
      </c>
      <c r="AE227" s="4"/>
      <c r="AF227" s="4"/>
      <c r="AG227" s="4"/>
      <c r="AH227" s="4"/>
      <c r="AI227" s="4"/>
      <c r="AJ227" s="4"/>
    </row>
    <row r="228" spans="1:36" s="15" customFormat="1" ht="15.6" x14ac:dyDescent="0.25">
      <c r="A228" s="185">
        <f ca="1">IF($E$2="X",0,IF(M229&gt;2,I226,M229))</f>
        <v>0</v>
      </c>
      <c r="B228" s="25"/>
      <c r="C228" s="21" t="str">
        <f ca="1">IF(CONTROL!$I$4="A",CONCATENATE(L228," ",I228),"")</f>
        <v>a) 0</v>
      </c>
      <c r="D228" s="22"/>
      <c r="E228" s="12"/>
      <c r="F228" s="12"/>
      <c r="G228" s="57"/>
      <c r="H228" s="57"/>
      <c r="I228" s="30">
        <f ca="1">LOOKUP(G226,DATOS!A:A,DATOS!J:J)</f>
        <v>0</v>
      </c>
      <c r="J228" s="31"/>
      <c r="K228" s="30"/>
      <c r="L228" s="31" t="s">
        <v>53</v>
      </c>
      <c r="M228" s="16" t="s">
        <v>5</v>
      </c>
      <c r="N228" s="16">
        <f ca="1">IF(O228&gt;0,0,R228)</f>
        <v>0</v>
      </c>
      <c r="O228" s="16">
        <f ca="1">IF(R229&gt;0,1,0)</f>
        <v>0</v>
      </c>
      <c r="P228" s="16">
        <f ca="1">IF(O228=1,-1/COUNTA(S228:S231),0)</f>
        <v>0</v>
      </c>
      <c r="Q228" s="16">
        <f>COUNTA(B228:B231)</f>
        <v>0</v>
      </c>
      <c r="R228" s="16">
        <f ca="1">COUNTIF(T228:T231,T227)</f>
        <v>0</v>
      </c>
      <c r="S228" s="17" t="s">
        <v>0</v>
      </c>
      <c r="T228" s="16" t="str">
        <f>CONCATENATE(B228,S228)</f>
        <v>A</v>
      </c>
      <c r="U228" s="16">
        <f ca="1">IF(R228&gt;0,R228+Q228,Q228*3)</f>
        <v>0</v>
      </c>
      <c r="AE228" s="4"/>
      <c r="AF228" s="4"/>
      <c r="AG228" s="4"/>
      <c r="AH228" s="4"/>
      <c r="AI228" s="4"/>
      <c r="AJ228" s="4"/>
    </row>
    <row r="229" spans="1:36" s="15" customFormat="1" ht="15.6" x14ac:dyDescent="0.25">
      <c r="A229" s="185"/>
      <c r="B229" s="25"/>
      <c r="C229" s="21" t="str">
        <f ca="1">IF(CONTROL!$I$4="A",CONCATENATE(L229," ",I229),"")</f>
        <v>b) 0</v>
      </c>
      <c r="D229" s="22"/>
      <c r="E229" s="12"/>
      <c r="F229" s="12"/>
      <c r="G229" s="57"/>
      <c r="H229" s="57"/>
      <c r="I229" s="30">
        <f ca="1">LOOKUP(G226,DATOS!A:A,DATOS!K:K)</f>
        <v>0</v>
      </c>
      <c r="J229" s="31"/>
      <c r="K229" s="30"/>
      <c r="L229" s="31" t="s">
        <v>52</v>
      </c>
      <c r="M229" s="16">
        <f ca="1">IF(CONTROL!$I$4="A",U228,0)</f>
        <v>0</v>
      </c>
      <c r="N229" s="16"/>
      <c r="O229" s="16"/>
      <c r="P229" s="16"/>
      <c r="Q229" s="16"/>
      <c r="R229" s="16">
        <f ca="1">Q228-R228</f>
        <v>0</v>
      </c>
      <c r="S229" s="17" t="s">
        <v>1</v>
      </c>
      <c r="T229" s="16" t="str">
        <f>CONCATENATE(B229,S229)</f>
        <v>B</v>
      </c>
      <c r="U229" s="16"/>
      <c r="AE229" s="4"/>
      <c r="AF229" s="4"/>
      <c r="AG229" s="4"/>
      <c r="AH229" s="4"/>
      <c r="AI229" s="4"/>
      <c r="AJ229" s="4"/>
    </row>
    <row r="230" spans="1:36" s="15" customFormat="1" ht="15.6" x14ac:dyDescent="0.25">
      <c r="A230" s="185"/>
      <c r="B230" s="25"/>
      <c r="C230" s="21" t="str">
        <f ca="1">IF(CONTROL!$I$4="A",CONCATENATE(L230," ",I230),"")</f>
        <v>c) 0</v>
      </c>
      <c r="D230" s="22"/>
      <c r="E230" s="12"/>
      <c r="F230" s="12"/>
      <c r="G230" s="57"/>
      <c r="H230" s="57"/>
      <c r="I230" s="30">
        <f ca="1">LOOKUP(G226,DATOS!A:A,DATOS!L:L)</f>
        <v>0</v>
      </c>
      <c r="J230" s="31"/>
      <c r="K230" s="30"/>
      <c r="L230" s="31" t="s">
        <v>51</v>
      </c>
      <c r="M230" s="16"/>
      <c r="N230" s="16"/>
      <c r="O230" s="16"/>
      <c r="P230" s="16"/>
      <c r="Q230" s="16"/>
      <c r="R230" s="16"/>
      <c r="S230" s="17" t="s">
        <v>2</v>
      </c>
      <c r="T230" s="16" t="str">
        <f>CONCATENATE(B230,S230)</f>
        <v>C</v>
      </c>
      <c r="U230" s="16"/>
      <c r="AE230" s="4"/>
      <c r="AF230" s="4"/>
      <c r="AG230" s="4"/>
      <c r="AH230" s="4"/>
      <c r="AI230" s="4"/>
      <c r="AJ230" s="4"/>
    </row>
    <row r="231" spans="1:36" s="15" customFormat="1" ht="15.6" x14ac:dyDescent="0.25">
      <c r="A231" s="185"/>
      <c r="B231" s="25"/>
      <c r="C231" s="21" t="str">
        <f ca="1">IF(CONTROL!$I$4="A",CONCATENATE(L231," ",I231),"")</f>
        <v>d) 0</v>
      </c>
      <c r="D231" s="22"/>
      <c r="E231" s="12"/>
      <c r="F231" s="12"/>
      <c r="G231" s="57"/>
      <c r="H231" s="57"/>
      <c r="I231" s="30">
        <f ca="1">LOOKUP(G226,DATOS!A:A,DATOS!M:M)</f>
        <v>0</v>
      </c>
      <c r="J231" s="31"/>
      <c r="K231" s="30"/>
      <c r="L231" s="31" t="s">
        <v>43</v>
      </c>
      <c r="M231" s="16"/>
      <c r="N231" s="16"/>
      <c r="O231" s="16"/>
      <c r="P231" s="16"/>
      <c r="Q231" s="16"/>
      <c r="R231" s="16"/>
      <c r="S231" s="17" t="s">
        <v>3</v>
      </c>
      <c r="T231" s="16" t="str">
        <f>CONCATENATE(B231,S231)</f>
        <v>D</v>
      </c>
      <c r="U231" s="16"/>
      <c r="AE231" s="4"/>
      <c r="AF231" s="4"/>
      <c r="AG231" s="4"/>
      <c r="AH231" s="4"/>
      <c r="AI231" s="4"/>
      <c r="AJ231" s="4"/>
    </row>
    <row r="232" spans="1:36" s="15" customFormat="1" ht="15.6" x14ac:dyDescent="0.25">
      <c r="A232" s="9"/>
      <c r="B232" s="26"/>
      <c r="C232" s="10"/>
      <c r="D232" s="11"/>
      <c r="E232" s="12"/>
      <c r="F232" s="12"/>
      <c r="G232" s="59">
        <v>186</v>
      </c>
      <c r="H232" s="61">
        <f ca="1">+REPARTO!I39</f>
        <v>483</v>
      </c>
      <c r="I232" s="30">
        <f ca="1">LOOKUP(G232,DATOS!A:A,DATOS!N:N)</f>
        <v>0</v>
      </c>
      <c r="J232" s="30"/>
      <c r="K232" s="30"/>
      <c r="L232" s="31"/>
      <c r="AE232" s="4"/>
      <c r="AF232" s="4"/>
      <c r="AG232" s="4"/>
      <c r="AH232" s="4"/>
      <c r="AI232" s="4"/>
      <c r="AJ232" s="4"/>
    </row>
    <row r="233" spans="1:36" s="15" customFormat="1" ht="15.6" x14ac:dyDescent="0.25">
      <c r="A233" s="9"/>
      <c r="B233" s="27"/>
      <c r="C233" s="19" t="str">
        <f ca="1">IF(CONTROL!$I$4="A",CONCATENATE(M233,".- ",I233),"")</f>
        <v>39.- ACTIVIDADES POLICIALES - Tema 3 - PROTECCIÓN DE INSTALACIONES . 0 (Ref: 7-186)</v>
      </c>
      <c r="D233" s="20"/>
      <c r="E233" s="9"/>
      <c r="F233" s="9"/>
      <c r="G233" s="60"/>
      <c r="H233" s="57"/>
      <c r="I233" s="30" t="str">
        <f ca="1">LOOKUP(G232,DATOS!A:A,DATOS!H:H)</f>
        <v>ACTIVIDADES POLICIALES - Tema 3 - PROTECCIÓN DE INSTALACIONES . 0 (Ref: 7-186)</v>
      </c>
      <c r="J233" s="30"/>
      <c r="K233" s="49"/>
      <c r="L233" s="31">
        <f>+M233</f>
        <v>39</v>
      </c>
      <c r="M233" s="18">
        <f>+M227+1</f>
        <v>39</v>
      </c>
      <c r="N233" s="16" t="s">
        <v>31</v>
      </c>
      <c r="O233" s="16" t="s">
        <v>32</v>
      </c>
      <c r="P233" s="16" t="s">
        <v>37</v>
      </c>
      <c r="Q233" s="16" t="s">
        <v>33</v>
      </c>
      <c r="R233" s="16" t="s">
        <v>34</v>
      </c>
      <c r="S233" s="16" t="s">
        <v>35</v>
      </c>
      <c r="T233" s="16" t="str">
        <f ca="1">CONCATENATE("X",I232)</f>
        <v>X0</v>
      </c>
      <c r="U233" s="16" t="s">
        <v>36</v>
      </c>
      <c r="AE233" s="4"/>
      <c r="AF233" s="4"/>
      <c r="AG233" s="4"/>
      <c r="AH233" s="4"/>
      <c r="AI233" s="4"/>
      <c r="AJ233" s="4"/>
    </row>
    <row r="234" spans="1:36" s="15" customFormat="1" ht="15.6" x14ac:dyDescent="0.25">
      <c r="A234" s="185">
        <f ca="1">IF($E$2="X",0,IF(M235&gt;2,I232,M235))</f>
        <v>0</v>
      </c>
      <c r="B234" s="25"/>
      <c r="C234" s="21" t="str">
        <f ca="1">IF(CONTROL!$I$4="A",CONCATENATE(L234," ",I234),"")</f>
        <v>a) 0</v>
      </c>
      <c r="D234" s="22"/>
      <c r="E234" s="12"/>
      <c r="F234" s="12"/>
      <c r="G234" s="57"/>
      <c r="H234" s="57"/>
      <c r="I234" s="30">
        <f ca="1">LOOKUP(G232,DATOS!A:A,DATOS!J:J)</f>
        <v>0</v>
      </c>
      <c r="J234" s="31"/>
      <c r="K234" s="30"/>
      <c r="L234" s="31" t="s">
        <v>53</v>
      </c>
      <c r="M234" s="16" t="s">
        <v>5</v>
      </c>
      <c r="N234" s="16">
        <f ca="1">IF(O234&gt;0,0,R234)</f>
        <v>0</v>
      </c>
      <c r="O234" s="16">
        <f ca="1">IF(R235&gt;0,1,0)</f>
        <v>0</v>
      </c>
      <c r="P234" s="16">
        <f ca="1">IF(O234=1,-1/COUNTA(S234:S237),0)</f>
        <v>0</v>
      </c>
      <c r="Q234" s="16">
        <f>COUNTA(B234:B237)</f>
        <v>0</v>
      </c>
      <c r="R234" s="16">
        <f ca="1">COUNTIF(T234:T237,T233)</f>
        <v>0</v>
      </c>
      <c r="S234" s="17" t="s">
        <v>0</v>
      </c>
      <c r="T234" s="16" t="str">
        <f>CONCATENATE(B234,S234)</f>
        <v>A</v>
      </c>
      <c r="U234" s="16">
        <f ca="1">IF(R234&gt;0,R234+Q234,Q234*3)</f>
        <v>0</v>
      </c>
      <c r="AE234" s="4"/>
      <c r="AF234" s="4"/>
      <c r="AG234" s="4"/>
      <c r="AH234" s="4"/>
      <c r="AI234" s="4"/>
      <c r="AJ234" s="4"/>
    </row>
    <row r="235" spans="1:36" s="15" customFormat="1" ht="15.6" x14ac:dyDescent="0.25">
      <c r="A235" s="185"/>
      <c r="B235" s="25"/>
      <c r="C235" s="21" t="str">
        <f ca="1">IF(CONTROL!$I$4="A",CONCATENATE(L235," ",I235),"")</f>
        <v>b) 0</v>
      </c>
      <c r="D235" s="22"/>
      <c r="E235" s="12"/>
      <c r="F235" s="12"/>
      <c r="G235" s="57"/>
      <c r="H235" s="57"/>
      <c r="I235" s="30">
        <f ca="1">LOOKUP(G232,DATOS!A:A,DATOS!K:K)</f>
        <v>0</v>
      </c>
      <c r="J235" s="31"/>
      <c r="K235" s="30"/>
      <c r="L235" s="31" t="s">
        <v>52</v>
      </c>
      <c r="M235" s="16">
        <f ca="1">IF(CONTROL!$I$4="A",U234,0)</f>
        <v>0</v>
      </c>
      <c r="N235" s="16"/>
      <c r="O235" s="16"/>
      <c r="P235" s="16"/>
      <c r="Q235" s="16"/>
      <c r="R235" s="16">
        <f ca="1">Q234-R234</f>
        <v>0</v>
      </c>
      <c r="S235" s="17" t="s">
        <v>1</v>
      </c>
      <c r="T235" s="16" t="str">
        <f>CONCATENATE(B235,S235)</f>
        <v>B</v>
      </c>
      <c r="U235" s="16"/>
      <c r="AE235" s="4"/>
      <c r="AF235" s="4"/>
      <c r="AG235" s="4"/>
      <c r="AH235" s="4"/>
      <c r="AI235" s="4"/>
      <c r="AJ235" s="4"/>
    </row>
    <row r="236" spans="1:36" s="15" customFormat="1" ht="15.6" x14ac:dyDescent="0.25">
      <c r="A236" s="185"/>
      <c r="B236" s="25"/>
      <c r="C236" s="21" t="str">
        <f ca="1">IF(CONTROL!$I$4="A",CONCATENATE(L236," ",I236),"")</f>
        <v>c) 0</v>
      </c>
      <c r="D236" s="22"/>
      <c r="E236" s="12"/>
      <c r="F236" s="12"/>
      <c r="G236" s="57"/>
      <c r="H236" s="57"/>
      <c r="I236" s="30">
        <f ca="1">LOOKUP(G232,DATOS!A:A,DATOS!L:L)</f>
        <v>0</v>
      </c>
      <c r="J236" s="31"/>
      <c r="K236" s="30"/>
      <c r="L236" s="31" t="s">
        <v>51</v>
      </c>
      <c r="M236" s="16"/>
      <c r="N236" s="16"/>
      <c r="O236" s="16"/>
      <c r="P236" s="16"/>
      <c r="Q236" s="16"/>
      <c r="R236" s="16"/>
      <c r="S236" s="17" t="s">
        <v>2</v>
      </c>
      <c r="T236" s="16" t="str">
        <f>CONCATENATE(B236,S236)</f>
        <v>C</v>
      </c>
      <c r="U236" s="16"/>
      <c r="AE236" s="4"/>
      <c r="AF236" s="4"/>
      <c r="AG236" s="4"/>
      <c r="AH236" s="4"/>
      <c r="AI236" s="4"/>
      <c r="AJ236" s="4"/>
    </row>
    <row r="237" spans="1:36" s="15" customFormat="1" ht="15.6" x14ac:dyDescent="0.25">
      <c r="A237" s="185"/>
      <c r="B237" s="25"/>
      <c r="C237" s="21" t="str">
        <f ca="1">IF(CONTROL!$I$4="A",CONCATENATE(L237," ",I237),"")</f>
        <v>d) 0</v>
      </c>
      <c r="D237" s="22"/>
      <c r="E237" s="12"/>
      <c r="F237" s="12"/>
      <c r="G237" s="57"/>
      <c r="H237" s="57"/>
      <c r="I237" s="30">
        <f ca="1">LOOKUP(G232,DATOS!A:A,DATOS!M:M)</f>
        <v>0</v>
      </c>
      <c r="J237" s="31"/>
      <c r="K237" s="30"/>
      <c r="L237" s="31" t="s">
        <v>43</v>
      </c>
      <c r="M237" s="16"/>
      <c r="N237" s="16"/>
      <c r="O237" s="16"/>
      <c r="P237" s="16"/>
      <c r="Q237" s="16"/>
      <c r="R237" s="16"/>
      <c r="S237" s="17" t="s">
        <v>3</v>
      </c>
      <c r="T237" s="16" t="str">
        <f>CONCATENATE(B237,S237)</f>
        <v>D</v>
      </c>
      <c r="U237" s="16"/>
      <c r="AE237" s="4"/>
      <c r="AF237" s="4"/>
      <c r="AG237" s="4"/>
      <c r="AH237" s="4"/>
      <c r="AI237" s="4"/>
      <c r="AJ237" s="4"/>
    </row>
    <row r="238" spans="1:36" s="15" customFormat="1" ht="15.6" x14ac:dyDescent="0.25">
      <c r="A238" s="9"/>
      <c r="B238" s="26"/>
      <c r="C238" s="10"/>
      <c r="D238" s="11"/>
      <c r="E238" s="12"/>
      <c r="F238" s="12"/>
      <c r="G238" s="59">
        <v>273</v>
      </c>
      <c r="H238" s="61">
        <f ca="1">+REPARTO!I40</f>
        <v>464</v>
      </c>
      <c r="I238" s="30">
        <f ca="1">LOOKUP(G238,DATOS!A:A,DATOS!N:N)</f>
        <v>0</v>
      </c>
      <c r="J238" s="30"/>
      <c r="K238" s="30"/>
      <c r="L238" s="31"/>
      <c r="AE238" s="4"/>
      <c r="AF238" s="4"/>
      <c r="AG238" s="4"/>
      <c r="AH238" s="4"/>
      <c r="AI238" s="4"/>
      <c r="AJ238" s="4"/>
    </row>
    <row r="239" spans="1:36" s="15" customFormat="1" ht="15.6" x14ac:dyDescent="0.25">
      <c r="A239" s="9"/>
      <c r="B239" s="27"/>
      <c r="C239" s="19" t="str">
        <f ca="1">IF(CONTROL!$I$4="A",CONCATENATE(M239,".- ",I239),"")</f>
        <v>40.- ACTIVIDADES COMPLEMENTARIAS  - Tema 5 - PROTECCIÓN CONTRAINCENDIOS . 0 (Ref: 7-273)</v>
      </c>
      <c r="D239" s="20"/>
      <c r="E239" s="9"/>
      <c r="F239" s="9"/>
      <c r="G239" s="60"/>
      <c r="H239" s="57"/>
      <c r="I239" s="30" t="str">
        <f ca="1">LOOKUP(G238,DATOS!A:A,DATOS!H:H)</f>
        <v>ACTIVIDADES COMPLEMENTARIAS  - Tema 5 - PROTECCIÓN CONTRAINCENDIOS . 0 (Ref: 7-273)</v>
      </c>
      <c r="J239" s="30"/>
      <c r="K239" s="49"/>
      <c r="L239" s="31">
        <f>+M239</f>
        <v>40</v>
      </c>
      <c r="M239" s="18">
        <f>+M233+1</f>
        <v>40</v>
      </c>
      <c r="N239" s="16" t="s">
        <v>31</v>
      </c>
      <c r="O239" s="16" t="s">
        <v>32</v>
      </c>
      <c r="P239" s="16" t="s">
        <v>37</v>
      </c>
      <c r="Q239" s="16" t="s">
        <v>33</v>
      </c>
      <c r="R239" s="16" t="s">
        <v>34</v>
      </c>
      <c r="S239" s="16" t="s">
        <v>35</v>
      </c>
      <c r="T239" s="16" t="str">
        <f ca="1">CONCATENATE("X",I238)</f>
        <v>X0</v>
      </c>
      <c r="U239" s="16" t="s">
        <v>36</v>
      </c>
      <c r="AE239" s="4"/>
      <c r="AF239" s="4"/>
      <c r="AG239" s="4"/>
      <c r="AH239" s="4"/>
      <c r="AI239" s="4"/>
      <c r="AJ239" s="4"/>
    </row>
    <row r="240" spans="1:36" s="15" customFormat="1" ht="15.6" x14ac:dyDescent="0.25">
      <c r="A240" s="185">
        <f ca="1">IF($E$2="X",0,IF(M241&gt;2,I238,M241))</f>
        <v>0</v>
      </c>
      <c r="B240" s="25"/>
      <c r="C240" s="21" t="str">
        <f ca="1">IF(CONTROL!$I$4="A",CONCATENATE(L240," ",I240),"")</f>
        <v>a) 0</v>
      </c>
      <c r="D240" s="22"/>
      <c r="E240" s="12"/>
      <c r="F240" s="12"/>
      <c r="G240" s="57"/>
      <c r="H240" s="57"/>
      <c r="I240" s="30">
        <f ca="1">LOOKUP(G238,DATOS!A:A,DATOS!J:J)</f>
        <v>0</v>
      </c>
      <c r="J240" s="31"/>
      <c r="K240" s="30"/>
      <c r="L240" s="31" t="s">
        <v>53</v>
      </c>
      <c r="M240" s="16" t="s">
        <v>5</v>
      </c>
      <c r="N240" s="16">
        <f ca="1">IF(O240&gt;0,0,R240)</f>
        <v>0</v>
      </c>
      <c r="O240" s="16">
        <f ca="1">IF(R241&gt;0,1,0)</f>
        <v>0</v>
      </c>
      <c r="P240" s="16">
        <f ca="1">IF(O240=1,-1/COUNTA(S240:S243),0)</f>
        <v>0</v>
      </c>
      <c r="Q240" s="16">
        <f>COUNTA(B240:B243)</f>
        <v>0</v>
      </c>
      <c r="R240" s="16">
        <f ca="1">COUNTIF(T240:T243,T239)</f>
        <v>0</v>
      </c>
      <c r="S240" s="17" t="s">
        <v>0</v>
      </c>
      <c r="T240" s="16" t="str">
        <f>CONCATENATE(B240,S240)</f>
        <v>A</v>
      </c>
      <c r="U240" s="16">
        <f ca="1">IF(R240&gt;0,R240+Q240,Q240*3)</f>
        <v>0</v>
      </c>
      <c r="AE240" s="4"/>
      <c r="AF240" s="4"/>
      <c r="AG240" s="4"/>
      <c r="AH240" s="4"/>
      <c r="AI240" s="4"/>
      <c r="AJ240" s="4"/>
    </row>
    <row r="241" spans="1:36" s="15" customFormat="1" ht="15.6" x14ac:dyDescent="0.25">
      <c r="A241" s="185"/>
      <c r="B241" s="25"/>
      <c r="C241" s="21" t="str">
        <f ca="1">IF(CONTROL!$I$4="A",CONCATENATE(L241," ",I241),"")</f>
        <v>b) 0</v>
      </c>
      <c r="D241" s="22"/>
      <c r="E241" s="12"/>
      <c r="F241" s="12"/>
      <c r="G241" s="57"/>
      <c r="H241" s="57"/>
      <c r="I241" s="30">
        <f ca="1">LOOKUP(G238,DATOS!A:A,DATOS!K:K)</f>
        <v>0</v>
      </c>
      <c r="J241" s="31"/>
      <c r="K241" s="30"/>
      <c r="L241" s="31" t="s">
        <v>52</v>
      </c>
      <c r="M241" s="16">
        <f ca="1">IF(CONTROL!$I$4="A",U240,0)</f>
        <v>0</v>
      </c>
      <c r="N241" s="16"/>
      <c r="O241" s="16"/>
      <c r="P241" s="16"/>
      <c r="Q241" s="16"/>
      <c r="R241" s="16">
        <f ca="1">Q240-R240</f>
        <v>0</v>
      </c>
      <c r="S241" s="17" t="s">
        <v>1</v>
      </c>
      <c r="T241" s="16" t="str">
        <f>CONCATENATE(B241,S241)</f>
        <v>B</v>
      </c>
      <c r="U241" s="16"/>
      <c r="AE241" s="4"/>
      <c r="AF241" s="4"/>
      <c r="AG241" s="4"/>
      <c r="AH241" s="4"/>
      <c r="AI241" s="4"/>
      <c r="AJ241" s="4"/>
    </row>
    <row r="242" spans="1:36" s="15" customFormat="1" ht="15.6" x14ac:dyDescent="0.25">
      <c r="A242" s="185"/>
      <c r="B242" s="25"/>
      <c r="C242" s="21" t="str">
        <f ca="1">IF(CONTROL!$I$4="A",CONCATENATE(L242," ",I242),"")</f>
        <v>c) 0</v>
      </c>
      <c r="D242" s="22"/>
      <c r="E242" s="12"/>
      <c r="F242" s="12"/>
      <c r="G242" s="57"/>
      <c r="H242" s="57"/>
      <c r="I242" s="30">
        <f ca="1">LOOKUP(G238,DATOS!A:A,DATOS!L:L)</f>
        <v>0</v>
      </c>
      <c r="J242" s="31"/>
      <c r="K242" s="30"/>
      <c r="L242" s="31" t="s">
        <v>51</v>
      </c>
      <c r="M242" s="16"/>
      <c r="N242" s="16"/>
      <c r="O242" s="16"/>
      <c r="P242" s="16"/>
      <c r="Q242" s="16"/>
      <c r="R242" s="16"/>
      <c r="S242" s="17" t="s">
        <v>2</v>
      </c>
      <c r="T242" s="16" t="str">
        <f>CONCATENATE(B242,S242)</f>
        <v>C</v>
      </c>
      <c r="U242" s="16"/>
      <c r="AE242" s="4"/>
      <c r="AF242" s="4"/>
      <c r="AG242" s="4"/>
      <c r="AH242" s="4"/>
      <c r="AI242" s="4"/>
      <c r="AJ242" s="4"/>
    </row>
    <row r="243" spans="1:36" s="15" customFormat="1" ht="15.6" x14ac:dyDescent="0.25">
      <c r="A243" s="185"/>
      <c r="B243" s="25"/>
      <c r="C243" s="21" t="str">
        <f ca="1">IF(CONTROL!$I$4="A",CONCATENATE(L243," ",I243),"")</f>
        <v>d) 0</v>
      </c>
      <c r="D243" s="22"/>
      <c r="E243" s="12"/>
      <c r="F243" s="12"/>
      <c r="G243" s="57"/>
      <c r="H243" s="57"/>
      <c r="I243" s="30">
        <f ca="1">LOOKUP(G238,DATOS!A:A,DATOS!M:M)</f>
        <v>0</v>
      </c>
      <c r="J243" s="31"/>
      <c r="K243" s="30"/>
      <c r="L243" s="31" t="s">
        <v>43</v>
      </c>
      <c r="M243" s="16"/>
      <c r="N243" s="16"/>
      <c r="O243" s="16"/>
      <c r="P243" s="16"/>
      <c r="Q243" s="16"/>
      <c r="R243" s="16"/>
      <c r="S243" s="17" t="s">
        <v>3</v>
      </c>
      <c r="T243" s="16" t="str">
        <f>CONCATENATE(B243,S243)</f>
        <v>D</v>
      </c>
      <c r="U243" s="16"/>
      <c r="AE243" s="4"/>
      <c r="AF243" s="4"/>
      <c r="AG243" s="4"/>
      <c r="AH243" s="4"/>
      <c r="AI243" s="4"/>
      <c r="AJ243" s="4"/>
    </row>
    <row r="244" spans="1:36" s="15" customFormat="1" ht="15.6" x14ac:dyDescent="0.25">
      <c r="A244" s="9"/>
      <c r="B244" s="26"/>
      <c r="C244" s="10"/>
      <c r="D244" s="11"/>
      <c r="E244" s="12"/>
      <c r="F244" s="12"/>
      <c r="G244" s="59">
        <v>573</v>
      </c>
      <c r="H244" s="61">
        <f ca="1">+REPARTO!I41</f>
        <v>201</v>
      </c>
      <c r="I244" s="30">
        <f ca="1">LOOKUP(G244,DATOS!A:A,DATOS!N:N)</f>
        <v>0</v>
      </c>
      <c r="J244" s="30"/>
      <c r="K244" s="30"/>
      <c r="L244" s="31"/>
      <c r="AE244" s="4"/>
      <c r="AF244" s="4"/>
      <c r="AG244" s="4"/>
      <c r="AH244" s="4"/>
      <c r="AI244" s="4"/>
      <c r="AJ244" s="4"/>
    </row>
    <row r="245" spans="1:36" s="15" customFormat="1" ht="15.6" x14ac:dyDescent="0.25">
      <c r="A245" s="9"/>
      <c r="B245" s="27"/>
      <c r="C245" s="19" t="str">
        <f ca="1">IF(CONTROL!$I$4="A",CONCATENATE(M245,".- ",I245),"")</f>
        <v>41.- LEGISLACIÓN - Tema 10 - LEGISLACIÓN (DEFINICIONES) . 0 (Ref: 7-573)</v>
      </c>
      <c r="D245" s="20"/>
      <c r="E245" s="9"/>
      <c r="F245" s="9"/>
      <c r="G245" s="60"/>
      <c r="H245" s="57"/>
      <c r="I245" s="30" t="str">
        <f ca="1">LOOKUP(G244,DATOS!A:A,DATOS!H:H)</f>
        <v>LEGISLACIÓN - Tema 10 - LEGISLACIÓN (DEFINICIONES) . 0 (Ref: 7-573)</v>
      </c>
      <c r="J245" s="30"/>
      <c r="K245" s="49"/>
      <c r="L245" s="31">
        <f>+M245</f>
        <v>41</v>
      </c>
      <c r="M245" s="18">
        <f>+M239+1</f>
        <v>41</v>
      </c>
      <c r="N245" s="16" t="s">
        <v>31</v>
      </c>
      <c r="O245" s="16" t="s">
        <v>32</v>
      </c>
      <c r="P245" s="16" t="s">
        <v>37</v>
      </c>
      <c r="Q245" s="16" t="s">
        <v>33</v>
      </c>
      <c r="R245" s="16" t="s">
        <v>34</v>
      </c>
      <c r="S245" s="16" t="s">
        <v>35</v>
      </c>
      <c r="T245" s="16" t="str">
        <f ca="1">CONCATENATE("X",I244)</f>
        <v>X0</v>
      </c>
      <c r="U245" s="16" t="s">
        <v>36</v>
      </c>
      <c r="AE245" s="4"/>
      <c r="AF245" s="4"/>
      <c r="AG245" s="4"/>
      <c r="AH245" s="4"/>
      <c r="AI245" s="4"/>
      <c r="AJ245" s="4"/>
    </row>
    <row r="246" spans="1:36" s="15" customFormat="1" ht="15.6" x14ac:dyDescent="0.25">
      <c r="A246" s="185">
        <f ca="1">IF($E$2="X",0,IF(M247&gt;2,I244,M247))</f>
        <v>0</v>
      </c>
      <c r="B246" s="25"/>
      <c r="C246" s="21" t="str">
        <f ca="1">IF(CONTROL!$I$4="A",CONCATENATE(L246," ",I246),"")</f>
        <v>a) 0</v>
      </c>
      <c r="D246" s="22"/>
      <c r="E246" s="12"/>
      <c r="F246" s="12"/>
      <c r="G246" s="57"/>
      <c r="H246" s="57"/>
      <c r="I246" s="30">
        <f ca="1">LOOKUP(G244,DATOS!A:A,DATOS!J:J)</f>
        <v>0</v>
      </c>
      <c r="J246" s="31"/>
      <c r="K246" s="30"/>
      <c r="L246" s="31" t="s">
        <v>53</v>
      </c>
      <c r="M246" s="16" t="s">
        <v>5</v>
      </c>
      <c r="N246" s="16">
        <f ca="1">IF(O246&gt;0,0,R246)</f>
        <v>0</v>
      </c>
      <c r="O246" s="16">
        <f ca="1">IF(R247&gt;0,1,0)</f>
        <v>0</v>
      </c>
      <c r="P246" s="16">
        <f ca="1">IF(O246=1,-1/COUNTA(S246:S249),0)</f>
        <v>0</v>
      </c>
      <c r="Q246" s="16">
        <f>COUNTA(B246:B249)</f>
        <v>0</v>
      </c>
      <c r="R246" s="16">
        <f ca="1">COUNTIF(T246:T249,T245)</f>
        <v>0</v>
      </c>
      <c r="S246" s="17" t="s">
        <v>0</v>
      </c>
      <c r="T246" s="16" t="str">
        <f>CONCATENATE(B246,S246)</f>
        <v>A</v>
      </c>
      <c r="U246" s="16">
        <f ca="1">IF(R246&gt;0,R246+Q246,Q246*3)</f>
        <v>0</v>
      </c>
      <c r="AE246" s="4"/>
      <c r="AF246" s="4"/>
      <c r="AG246" s="4"/>
      <c r="AH246" s="4"/>
      <c r="AI246" s="4"/>
      <c r="AJ246" s="4"/>
    </row>
    <row r="247" spans="1:36" s="15" customFormat="1" ht="15.6" x14ac:dyDescent="0.25">
      <c r="A247" s="185"/>
      <c r="B247" s="25"/>
      <c r="C247" s="21" t="str">
        <f ca="1">IF(CONTROL!$I$4="A",CONCATENATE(L247," ",I247),"")</f>
        <v>b) 0</v>
      </c>
      <c r="D247" s="22"/>
      <c r="E247" s="12"/>
      <c r="F247" s="12"/>
      <c r="G247" s="57"/>
      <c r="H247" s="57"/>
      <c r="I247" s="30">
        <f ca="1">LOOKUP(G244,DATOS!A:A,DATOS!K:K)</f>
        <v>0</v>
      </c>
      <c r="J247" s="31"/>
      <c r="K247" s="30"/>
      <c r="L247" s="31" t="s">
        <v>52</v>
      </c>
      <c r="M247" s="16">
        <f ca="1">IF(CONTROL!$I$4="A",U246,0)</f>
        <v>0</v>
      </c>
      <c r="N247" s="16"/>
      <c r="O247" s="16"/>
      <c r="P247" s="16"/>
      <c r="Q247" s="16"/>
      <c r="R247" s="16">
        <f ca="1">Q246-R246</f>
        <v>0</v>
      </c>
      <c r="S247" s="17" t="s">
        <v>1</v>
      </c>
      <c r="T247" s="16" t="str">
        <f>CONCATENATE(B247,S247)</f>
        <v>B</v>
      </c>
      <c r="U247" s="16"/>
      <c r="AE247" s="4"/>
      <c r="AF247" s="4"/>
      <c r="AG247" s="4"/>
      <c r="AH247" s="4"/>
      <c r="AI247" s="4"/>
      <c r="AJ247" s="4"/>
    </row>
    <row r="248" spans="1:36" s="15" customFormat="1" ht="15.6" x14ac:dyDescent="0.25">
      <c r="A248" s="185"/>
      <c r="B248" s="25"/>
      <c r="C248" s="21" t="str">
        <f ca="1">IF(CONTROL!$I$4="A",CONCATENATE(L248," ",I248),"")</f>
        <v>c) 0</v>
      </c>
      <c r="D248" s="22"/>
      <c r="E248" s="12"/>
      <c r="F248" s="12"/>
      <c r="G248" s="57"/>
      <c r="H248" s="57"/>
      <c r="I248" s="30">
        <f ca="1">LOOKUP(G244,DATOS!A:A,DATOS!L:L)</f>
        <v>0</v>
      </c>
      <c r="J248" s="31"/>
      <c r="K248" s="30"/>
      <c r="L248" s="31" t="s">
        <v>51</v>
      </c>
      <c r="M248" s="16"/>
      <c r="N248" s="16"/>
      <c r="O248" s="16"/>
      <c r="P248" s="16"/>
      <c r="Q248" s="16"/>
      <c r="R248" s="16"/>
      <c r="S248" s="17" t="s">
        <v>2</v>
      </c>
      <c r="T248" s="16" t="str">
        <f>CONCATENATE(B248,S248)</f>
        <v>C</v>
      </c>
      <c r="U248" s="16"/>
      <c r="AE248" s="4"/>
      <c r="AF248" s="4"/>
      <c r="AG248" s="4"/>
      <c r="AH248" s="4"/>
      <c r="AI248" s="4"/>
      <c r="AJ248" s="4"/>
    </row>
    <row r="249" spans="1:36" s="15" customFormat="1" ht="15.6" x14ac:dyDescent="0.25">
      <c r="A249" s="185"/>
      <c r="B249" s="25"/>
      <c r="C249" s="21" t="str">
        <f ca="1">IF(CONTROL!$I$4="A",CONCATENATE(L249," ",I249),"")</f>
        <v>d) 0</v>
      </c>
      <c r="D249" s="22"/>
      <c r="E249" s="12"/>
      <c r="F249" s="12"/>
      <c r="G249" s="57"/>
      <c r="H249" s="57"/>
      <c r="I249" s="30">
        <f ca="1">LOOKUP(G244,DATOS!A:A,DATOS!M:M)</f>
        <v>0</v>
      </c>
      <c r="J249" s="31"/>
      <c r="K249" s="30"/>
      <c r="L249" s="31" t="s">
        <v>43</v>
      </c>
      <c r="M249" s="16"/>
      <c r="N249" s="16"/>
      <c r="O249" s="16"/>
      <c r="P249" s="16"/>
      <c r="Q249" s="16"/>
      <c r="R249" s="16"/>
      <c r="S249" s="17" t="s">
        <v>3</v>
      </c>
      <c r="T249" s="16" t="str">
        <f>CONCATENATE(B249,S249)</f>
        <v>D</v>
      </c>
      <c r="U249" s="16"/>
      <c r="AE249" s="4"/>
      <c r="AF249" s="4"/>
      <c r="AG249" s="4"/>
      <c r="AH249" s="4"/>
      <c r="AI249" s="4"/>
      <c r="AJ249" s="4"/>
    </row>
    <row r="250" spans="1:36" s="15" customFormat="1" ht="15.6" x14ac:dyDescent="0.25">
      <c r="A250" s="9"/>
      <c r="B250" s="26"/>
      <c r="C250" s="10"/>
      <c r="D250" s="11"/>
      <c r="E250" s="12"/>
      <c r="F250" s="12"/>
      <c r="G250" s="59">
        <v>193</v>
      </c>
      <c r="H250" s="61">
        <f ca="1">+REPARTO!I42</f>
        <v>157</v>
      </c>
      <c r="I250" s="30">
        <f ca="1">LOOKUP(G250,DATOS!A:A,DATOS!N:N)</f>
        <v>0</v>
      </c>
      <c r="J250" s="30"/>
      <c r="K250" s="30"/>
      <c r="L250" s="31"/>
      <c r="AE250" s="4"/>
      <c r="AF250" s="4"/>
      <c r="AG250" s="4"/>
      <c r="AH250" s="4"/>
      <c r="AI250" s="4"/>
      <c r="AJ250" s="4"/>
    </row>
    <row r="251" spans="1:36" s="15" customFormat="1" ht="15.6" x14ac:dyDescent="0.25">
      <c r="A251" s="9"/>
      <c r="B251" s="27"/>
      <c r="C251" s="19" t="str">
        <f ca="1">IF(CONTROL!$I$4="A",CONCATENATE(M251,".- ",I251),"")</f>
        <v>42.- ACTIVIDADES POLICIALES - Tema 3 - PROTECCIÓN DE INSTALACIONES . 0 (Ref: 7-193)</v>
      </c>
      <c r="D251" s="20"/>
      <c r="E251" s="9"/>
      <c r="F251" s="9"/>
      <c r="G251" s="60"/>
      <c r="H251" s="57"/>
      <c r="I251" s="30" t="str">
        <f ca="1">LOOKUP(G250,DATOS!A:A,DATOS!H:H)</f>
        <v>ACTIVIDADES POLICIALES - Tema 3 - PROTECCIÓN DE INSTALACIONES . 0 (Ref: 7-193)</v>
      </c>
      <c r="J251" s="30"/>
      <c r="K251" s="49"/>
      <c r="L251" s="31">
        <f>+M251</f>
        <v>42</v>
      </c>
      <c r="M251" s="18">
        <f>+M245+1</f>
        <v>42</v>
      </c>
      <c r="N251" s="16" t="s">
        <v>31</v>
      </c>
      <c r="O251" s="16" t="s">
        <v>32</v>
      </c>
      <c r="P251" s="16" t="s">
        <v>37</v>
      </c>
      <c r="Q251" s="16" t="s">
        <v>33</v>
      </c>
      <c r="R251" s="16" t="s">
        <v>34</v>
      </c>
      <c r="S251" s="16" t="s">
        <v>35</v>
      </c>
      <c r="T251" s="16" t="str">
        <f ca="1">CONCATENATE("X",I250)</f>
        <v>X0</v>
      </c>
      <c r="U251" s="16" t="s">
        <v>36</v>
      </c>
      <c r="AE251" s="4"/>
      <c r="AF251" s="4"/>
      <c r="AG251" s="4"/>
      <c r="AH251" s="4"/>
      <c r="AI251" s="4"/>
      <c r="AJ251" s="4"/>
    </row>
    <row r="252" spans="1:36" s="15" customFormat="1" ht="15.6" x14ac:dyDescent="0.25">
      <c r="A252" s="185">
        <f ca="1">IF($E$2="X",0,IF(M253&gt;2,I250,M253))</f>
        <v>0</v>
      </c>
      <c r="B252" s="25"/>
      <c r="C252" s="21" t="str">
        <f ca="1">IF(CONTROL!$I$4="A",CONCATENATE(L252," ",I252),"")</f>
        <v>a) 0</v>
      </c>
      <c r="D252" s="22"/>
      <c r="E252" s="12"/>
      <c r="F252" s="12"/>
      <c r="G252" s="57"/>
      <c r="H252" s="57"/>
      <c r="I252" s="30">
        <f ca="1">LOOKUP(G250,DATOS!A:A,DATOS!J:J)</f>
        <v>0</v>
      </c>
      <c r="J252" s="31"/>
      <c r="K252" s="30"/>
      <c r="L252" s="31" t="s">
        <v>53</v>
      </c>
      <c r="M252" s="16" t="s">
        <v>5</v>
      </c>
      <c r="N252" s="16">
        <f ca="1">IF(O252&gt;0,0,R252)</f>
        <v>0</v>
      </c>
      <c r="O252" s="16">
        <f ca="1">IF(R253&gt;0,1,0)</f>
        <v>0</v>
      </c>
      <c r="P252" s="16">
        <f ca="1">IF(O252=1,-1/COUNTA(S252:S255),0)</f>
        <v>0</v>
      </c>
      <c r="Q252" s="16">
        <f>COUNTA(B252:B255)</f>
        <v>0</v>
      </c>
      <c r="R252" s="16">
        <f ca="1">COUNTIF(T252:T255,T251)</f>
        <v>0</v>
      </c>
      <c r="S252" s="17" t="s">
        <v>0</v>
      </c>
      <c r="T252" s="16" t="str">
        <f>CONCATENATE(B252,S252)</f>
        <v>A</v>
      </c>
      <c r="U252" s="16">
        <f ca="1">IF(R252&gt;0,R252+Q252,Q252*3)</f>
        <v>0</v>
      </c>
      <c r="AE252" s="4"/>
      <c r="AF252" s="4"/>
      <c r="AG252" s="4"/>
      <c r="AH252" s="4"/>
      <c r="AI252" s="4"/>
      <c r="AJ252" s="4"/>
    </row>
    <row r="253" spans="1:36" s="15" customFormat="1" ht="15.6" x14ac:dyDescent="0.25">
      <c r="A253" s="185"/>
      <c r="B253" s="25"/>
      <c r="C253" s="21" t="str">
        <f ca="1">IF(CONTROL!$I$4="A",CONCATENATE(L253," ",I253),"")</f>
        <v>b) 0</v>
      </c>
      <c r="D253" s="22"/>
      <c r="E253" s="12"/>
      <c r="F253" s="12"/>
      <c r="G253" s="57"/>
      <c r="H253" s="57"/>
      <c r="I253" s="30">
        <f ca="1">LOOKUP(G250,DATOS!A:A,DATOS!K:K)</f>
        <v>0</v>
      </c>
      <c r="J253" s="31"/>
      <c r="K253" s="30"/>
      <c r="L253" s="31" t="s">
        <v>52</v>
      </c>
      <c r="M253" s="16">
        <f ca="1">IF(CONTROL!$I$4="A",U252,0)</f>
        <v>0</v>
      </c>
      <c r="N253" s="16"/>
      <c r="O253" s="16"/>
      <c r="P253" s="16"/>
      <c r="Q253" s="16"/>
      <c r="R253" s="16">
        <f ca="1">Q252-R252</f>
        <v>0</v>
      </c>
      <c r="S253" s="17" t="s">
        <v>1</v>
      </c>
      <c r="T253" s="16" t="str">
        <f>CONCATENATE(B253,S253)</f>
        <v>B</v>
      </c>
      <c r="U253" s="16"/>
      <c r="AE253" s="4"/>
      <c r="AF253" s="4"/>
      <c r="AG253" s="4"/>
      <c r="AH253" s="4"/>
      <c r="AI253" s="4"/>
      <c r="AJ253" s="4"/>
    </row>
    <row r="254" spans="1:36" s="15" customFormat="1" ht="15.6" x14ac:dyDescent="0.25">
      <c r="A254" s="185"/>
      <c r="B254" s="25"/>
      <c r="C254" s="21" t="str">
        <f ca="1">IF(CONTROL!$I$4="A",CONCATENATE(L254," ",I254),"")</f>
        <v>c) 0</v>
      </c>
      <c r="D254" s="22"/>
      <c r="E254" s="12"/>
      <c r="F254" s="12"/>
      <c r="G254" s="57"/>
      <c r="H254" s="57"/>
      <c r="I254" s="30">
        <f ca="1">LOOKUP(G250,DATOS!A:A,DATOS!L:L)</f>
        <v>0</v>
      </c>
      <c r="J254" s="31"/>
      <c r="K254" s="30"/>
      <c r="L254" s="31" t="s">
        <v>51</v>
      </c>
      <c r="M254" s="16"/>
      <c r="N254" s="16"/>
      <c r="O254" s="16"/>
      <c r="P254" s="16"/>
      <c r="Q254" s="16"/>
      <c r="R254" s="16"/>
      <c r="S254" s="17" t="s">
        <v>2</v>
      </c>
      <c r="T254" s="16" t="str">
        <f>CONCATENATE(B254,S254)</f>
        <v>C</v>
      </c>
      <c r="U254" s="16"/>
      <c r="AE254" s="4"/>
      <c r="AF254" s="4"/>
      <c r="AG254" s="4"/>
      <c r="AH254" s="4"/>
      <c r="AI254" s="4"/>
      <c r="AJ254" s="4"/>
    </row>
    <row r="255" spans="1:36" s="15" customFormat="1" ht="15.6" x14ac:dyDescent="0.25">
      <c r="A255" s="185"/>
      <c r="B255" s="25"/>
      <c r="C255" s="21" t="str">
        <f ca="1">IF(CONTROL!$I$4="A",CONCATENATE(L255," ",I255),"")</f>
        <v>d) 0</v>
      </c>
      <c r="D255" s="22"/>
      <c r="E255" s="12"/>
      <c r="F255" s="12"/>
      <c r="G255" s="57"/>
      <c r="H255" s="57"/>
      <c r="I255" s="30">
        <f ca="1">LOOKUP(G250,DATOS!A:A,DATOS!M:M)</f>
        <v>0</v>
      </c>
      <c r="J255" s="31"/>
      <c r="K255" s="30"/>
      <c r="L255" s="31" t="s">
        <v>43</v>
      </c>
      <c r="M255" s="16"/>
      <c r="N255" s="16"/>
      <c r="O255" s="16"/>
      <c r="P255" s="16"/>
      <c r="Q255" s="16"/>
      <c r="R255" s="16"/>
      <c r="S255" s="17" t="s">
        <v>3</v>
      </c>
      <c r="T255" s="16" t="str">
        <f>CONCATENATE(B255,S255)</f>
        <v>D</v>
      </c>
      <c r="U255" s="16"/>
      <c r="AE255" s="4"/>
      <c r="AF255" s="4"/>
      <c r="AG255" s="4"/>
      <c r="AH255" s="4"/>
      <c r="AI255" s="4"/>
      <c r="AJ255" s="4"/>
    </row>
    <row r="256" spans="1:36" s="15" customFormat="1" ht="15.6" x14ac:dyDescent="0.25">
      <c r="A256" s="9"/>
      <c r="B256" s="26"/>
      <c r="C256" s="10"/>
      <c r="D256" s="11"/>
      <c r="E256" s="12"/>
      <c r="F256" s="12"/>
      <c r="G256" s="59">
        <v>29</v>
      </c>
      <c r="H256" s="61">
        <f ca="1">+REPARTO!I43</f>
        <v>22</v>
      </c>
      <c r="I256" s="30">
        <f ca="1">LOOKUP(G256,DATOS!A:A,DATOS!N:N)</f>
        <v>0</v>
      </c>
      <c r="J256" s="30"/>
      <c r="K256" s="30"/>
      <c r="L256" s="31"/>
      <c r="AE256" s="4"/>
      <c r="AF256" s="4"/>
      <c r="AG256" s="4"/>
      <c r="AH256" s="4"/>
      <c r="AI256" s="4"/>
      <c r="AJ256" s="4"/>
    </row>
    <row r="257" spans="1:36" s="15" customFormat="1" ht="15.6" x14ac:dyDescent="0.25">
      <c r="A257" s="9"/>
      <c r="B257" s="27"/>
      <c r="C257" s="19" t="str">
        <f ca="1">IF(CONTROL!$I$4="A",CONCATENATE(M257,".- ",I257),"")</f>
        <v>43.- ACTIVIDADES POLICIALES - Tema 1 - TÁCTICA: APOYO AACC . 0 (Ref: 7-29)</v>
      </c>
      <c r="D257" s="20"/>
      <c r="E257" s="9"/>
      <c r="F257" s="9"/>
      <c r="G257" s="60"/>
      <c r="H257" s="57"/>
      <c r="I257" s="30" t="str">
        <f ca="1">LOOKUP(G256,DATOS!A:A,DATOS!H:H)</f>
        <v>ACTIVIDADES POLICIALES - Tema 1 - TÁCTICA: APOYO AACC . 0 (Ref: 7-29)</v>
      </c>
      <c r="J257" s="30"/>
      <c r="K257" s="49"/>
      <c r="L257" s="31">
        <f>+M257</f>
        <v>43</v>
      </c>
      <c r="M257" s="18">
        <f>+M251+1</f>
        <v>43</v>
      </c>
      <c r="N257" s="16" t="s">
        <v>31</v>
      </c>
      <c r="O257" s="16" t="s">
        <v>32</v>
      </c>
      <c r="P257" s="16" t="s">
        <v>37</v>
      </c>
      <c r="Q257" s="16" t="s">
        <v>33</v>
      </c>
      <c r="R257" s="16" t="s">
        <v>34</v>
      </c>
      <c r="S257" s="16" t="s">
        <v>35</v>
      </c>
      <c r="T257" s="16" t="str">
        <f ca="1">CONCATENATE("X",I256)</f>
        <v>X0</v>
      </c>
      <c r="U257" s="16" t="s">
        <v>36</v>
      </c>
      <c r="AE257" s="4"/>
      <c r="AF257" s="4"/>
      <c r="AG257" s="4"/>
      <c r="AH257" s="4"/>
      <c r="AI257" s="4"/>
      <c r="AJ257" s="4"/>
    </row>
    <row r="258" spans="1:36" s="15" customFormat="1" ht="15.6" x14ac:dyDescent="0.25">
      <c r="A258" s="185">
        <f ca="1">IF($E$2="X",0,IF(M259&gt;2,I256,M259))</f>
        <v>0</v>
      </c>
      <c r="B258" s="25"/>
      <c r="C258" s="21" t="str">
        <f ca="1">IF(CONTROL!$I$4="A",CONCATENATE(L258," ",I258),"")</f>
        <v>a) 0</v>
      </c>
      <c r="D258" s="22"/>
      <c r="E258" s="12"/>
      <c r="F258" s="12"/>
      <c r="G258" s="57"/>
      <c r="H258" s="57"/>
      <c r="I258" s="30">
        <f ca="1">LOOKUP(G256,DATOS!A:A,DATOS!J:J)</f>
        <v>0</v>
      </c>
      <c r="J258" s="31"/>
      <c r="K258" s="30"/>
      <c r="L258" s="31" t="s">
        <v>53</v>
      </c>
      <c r="M258" s="16" t="s">
        <v>5</v>
      </c>
      <c r="N258" s="16">
        <f ca="1">IF(O258&gt;0,0,R258)</f>
        <v>0</v>
      </c>
      <c r="O258" s="16">
        <f ca="1">IF(R259&gt;0,1,0)</f>
        <v>0</v>
      </c>
      <c r="P258" s="16">
        <f ca="1">IF(O258=1,-1/COUNTA(S258:S261),0)</f>
        <v>0</v>
      </c>
      <c r="Q258" s="16">
        <f>COUNTA(B258:B261)</f>
        <v>0</v>
      </c>
      <c r="R258" s="16">
        <f ca="1">COUNTIF(T258:T261,T257)</f>
        <v>0</v>
      </c>
      <c r="S258" s="17" t="s">
        <v>0</v>
      </c>
      <c r="T258" s="16" t="str">
        <f>CONCATENATE(B258,S258)</f>
        <v>A</v>
      </c>
      <c r="U258" s="16">
        <f ca="1">IF(R258&gt;0,R258+Q258,Q258*3)</f>
        <v>0</v>
      </c>
      <c r="AE258" s="4"/>
      <c r="AF258" s="4"/>
      <c r="AG258" s="4"/>
      <c r="AH258" s="4"/>
      <c r="AI258" s="4"/>
      <c r="AJ258" s="4"/>
    </row>
    <row r="259" spans="1:36" s="15" customFormat="1" ht="15.6" x14ac:dyDescent="0.25">
      <c r="A259" s="185"/>
      <c r="B259" s="25"/>
      <c r="C259" s="21" t="str">
        <f ca="1">IF(CONTROL!$I$4="A",CONCATENATE(L259," ",I259),"")</f>
        <v>b) 0</v>
      </c>
      <c r="D259" s="22"/>
      <c r="E259" s="12"/>
      <c r="F259" s="12"/>
      <c r="G259" s="57"/>
      <c r="H259" s="57"/>
      <c r="I259" s="30">
        <f ca="1">LOOKUP(G256,DATOS!A:A,DATOS!K:K)</f>
        <v>0</v>
      </c>
      <c r="J259" s="31"/>
      <c r="K259" s="30"/>
      <c r="L259" s="31" t="s">
        <v>52</v>
      </c>
      <c r="M259" s="16">
        <f ca="1">IF(CONTROL!$I$4="A",U258,0)</f>
        <v>0</v>
      </c>
      <c r="N259" s="16"/>
      <c r="O259" s="16"/>
      <c r="P259" s="16"/>
      <c r="Q259" s="16"/>
      <c r="R259" s="16">
        <f ca="1">Q258-R258</f>
        <v>0</v>
      </c>
      <c r="S259" s="17" t="s">
        <v>1</v>
      </c>
      <c r="T259" s="16" t="str">
        <f>CONCATENATE(B259,S259)</f>
        <v>B</v>
      </c>
      <c r="U259" s="16"/>
      <c r="AE259" s="4"/>
      <c r="AF259" s="4"/>
      <c r="AG259" s="4"/>
      <c r="AH259" s="4"/>
      <c r="AI259" s="4"/>
      <c r="AJ259" s="4"/>
    </row>
    <row r="260" spans="1:36" s="15" customFormat="1" ht="15.6" x14ac:dyDescent="0.25">
      <c r="A260" s="185"/>
      <c r="B260" s="25"/>
      <c r="C260" s="21" t="str">
        <f ca="1">IF(CONTROL!$I$4="A",CONCATENATE(L260," ",I260),"")</f>
        <v>c) 0</v>
      </c>
      <c r="D260" s="22"/>
      <c r="E260" s="12"/>
      <c r="F260" s="12"/>
      <c r="G260" s="57"/>
      <c r="H260" s="57"/>
      <c r="I260" s="30">
        <f ca="1">LOOKUP(G256,DATOS!A:A,DATOS!L:L)</f>
        <v>0</v>
      </c>
      <c r="J260" s="31"/>
      <c r="K260" s="30"/>
      <c r="L260" s="31" t="s">
        <v>51</v>
      </c>
      <c r="M260" s="16"/>
      <c r="N260" s="16"/>
      <c r="O260" s="16"/>
      <c r="P260" s="16"/>
      <c r="Q260" s="16"/>
      <c r="R260" s="16"/>
      <c r="S260" s="17" t="s">
        <v>2</v>
      </c>
      <c r="T260" s="16" t="str">
        <f>CONCATENATE(B260,S260)</f>
        <v>C</v>
      </c>
      <c r="U260" s="16"/>
      <c r="AE260" s="4"/>
      <c r="AF260" s="4"/>
      <c r="AG260" s="4"/>
      <c r="AH260" s="4"/>
      <c r="AI260" s="4"/>
      <c r="AJ260" s="4"/>
    </row>
    <row r="261" spans="1:36" s="15" customFormat="1" ht="15.6" x14ac:dyDescent="0.25">
      <c r="A261" s="185"/>
      <c r="B261" s="25"/>
      <c r="C261" s="21" t="str">
        <f ca="1">IF(CONTROL!$I$4="A",CONCATENATE(L261," ",I261),"")</f>
        <v>d) 0</v>
      </c>
      <c r="D261" s="22"/>
      <c r="E261" s="12"/>
      <c r="F261" s="12"/>
      <c r="G261" s="57"/>
      <c r="H261" s="57"/>
      <c r="I261" s="30">
        <f ca="1">LOOKUP(G256,DATOS!A:A,DATOS!M:M)</f>
        <v>0</v>
      </c>
      <c r="J261" s="31"/>
      <c r="K261" s="30"/>
      <c r="L261" s="31" t="s">
        <v>43</v>
      </c>
      <c r="M261" s="16"/>
      <c r="N261" s="16"/>
      <c r="O261" s="16"/>
      <c r="P261" s="16"/>
      <c r="Q261" s="16"/>
      <c r="R261" s="16"/>
      <c r="S261" s="17" t="s">
        <v>3</v>
      </c>
      <c r="T261" s="16" t="str">
        <f>CONCATENATE(B261,S261)</f>
        <v>D</v>
      </c>
      <c r="U261" s="16"/>
      <c r="AE261" s="4"/>
      <c r="AF261" s="4"/>
      <c r="AG261" s="4"/>
      <c r="AH261" s="4"/>
      <c r="AI261" s="4"/>
      <c r="AJ261" s="4"/>
    </row>
    <row r="262" spans="1:36" s="15" customFormat="1" ht="15.6" x14ac:dyDescent="0.25">
      <c r="A262" s="9"/>
      <c r="B262" s="26"/>
      <c r="C262" s="10"/>
      <c r="D262" s="11"/>
      <c r="E262" s="12"/>
      <c r="F262" s="12"/>
      <c r="G262" s="59">
        <v>480</v>
      </c>
      <c r="H262" s="61">
        <f ca="1">+REPARTO!I44</f>
        <v>245</v>
      </c>
      <c r="I262" s="30">
        <f ca="1">LOOKUP(G262,DATOS!A:A,DATOS!N:N)</f>
        <v>0</v>
      </c>
      <c r="J262" s="30"/>
      <c r="K262" s="30"/>
      <c r="L262" s="31"/>
      <c r="AE262" s="4"/>
      <c r="AF262" s="4"/>
      <c r="AG262" s="4"/>
      <c r="AH262" s="4"/>
      <c r="AI262" s="4"/>
      <c r="AJ262" s="4"/>
    </row>
    <row r="263" spans="1:36" s="15" customFormat="1" ht="15.6" x14ac:dyDescent="0.25">
      <c r="A263" s="9"/>
      <c r="B263" s="27"/>
      <c r="C263" s="19" t="str">
        <f ca="1">IF(CONTROL!$I$4="A",CONCATENATE(M263,".- ",I263),"")</f>
        <v>44.- LEGISLACIÓN  - Tema 8 - DERECHO PROCESAL . 0 (Ref: 7-480)</v>
      </c>
      <c r="D263" s="20"/>
      <c r="E263" s="9"/>
      <c r="F263" s="9"/>
      <c r="G263" s="60"/>
      <c r="H263" s="57"/>
      <c r="I263" s="30" t="str">
        <f ca="1">LOOKUP(G262,DATOS!A:A,DATOS!H:H)</f>
        <v>LEGISLACIÓN  - Tema 8 - DERECHO PROCESAL . 0 (Ref: 7-480)</v>
      </c>
      <c r="J263" s="30"/>
      <c r="K263" s="49"/>
      <c r="L263" s="31">
        <f>+M263</f>
        <v>44</v>
      </c>
      <c r="M263" s="18">
        <f>+M257+1</f>
        <v>44</v>
      </c>
      <c r="N263" s="16" t="s">
        <v>31</v>
      </c>
      <c r="O263" s="16" t="s">
        <v>32</v>
      </c>
      <c r="P263" s="16" t="s">
        <v>37</v>
      </c>
      <c r="Q263" s="16" t="s">
        <v>33</v>
      </c>
      <c r="R263" s="16" t="s">
        <v>34</v>
      </c>
      <c r="S263" s="16" t="s">
        <v>35</v>
      </c>
      <c r="T263" s="16" t="str">
        <f ca="1">CONCATENATE("X",I262)</f>
        <v>X0</v>
      </c>
      <c r="U263" s="16" t="s">
        <v>36</v>
      </c>
      <c r="AE263" s="4"/>
      <c r="AF263" s="4"/>
      <c r="AG263" s="4"/>
      <c r="AH263" s="4"/>
      <c r="AI263" s="4"/>
      <c r="AJ263" s="4"/>
    </row>
    <row r="264" spans="1:36" s="15" customFormat="1" ht="15.6" x14ac:dyDescent="0.25">
      <c r="A264" s="185">
        <f ca="1">IF($E$2="X",0,IF(M265&gt;2,I262,M265))</f>
        <v>0</v>
      </c>
      <c r="B264" s="25"/>
      <c r="C264" s="21" t="str">
        <f ca="1">IF(CONTROL!$I$4="A",CONCATENATE(L264," ",I264),"")</f>
        <v>a) 0</v>
      </c>
      <c r="D264" s="22"/>
      <c r="E264" s="12"/>
      <c r="F264" s="12"/>
      <c r="G264" s="57"/>
      <c r="H264" s="57"/>
      <c r="I264" s="30">
        <f ca="1">LOOKUP(G262,DATOS!A:A,DATOS!J:J)</f>
        <v>0</v>
      </c>
      <c r="J264" s="31"/>
      <c r="K264" s="30"/>
      <c r="L264" s="31" t="s">
        <v>53</v>
      </c>
      <c r="M264" s="16" t="s">
        <v>5</v>
      </c>
      <c r="N264" s="16">
        <f ca="1">IF(O264&gt;0,0,R264)</f>
        <v>0</v>
      </c>
      <c r="O264" s="16">
        <f ca="1">IF(R265&gt;0,1,0)</f>
        <v>0</v>
      </c>
      <c r="P264" s="16">
        <f ca="1">IF(O264=1,-1/COUNTA(S264:S267),0)</f>
        <v>0</v>
      </c>
      <c r="Q264" s="16">
        <f>COUNTA(B264:B267)</f>
        <v>0</v>
      </c>
      <c r="R264" s="16">
        <f ca="1">COUNTIF(T264:T267,T263)</f>
        <v>0</v>
      </c>
      <c r="S264" s="17" t="s">
        <v>0</v>
      </c>
      <c r="T264" s="16" t="str">
        <f>CONCATENATE(B264,S264)</f>
        <v>A</v>
      </c>
      <c r="U264" s="16">
        <f ca="1">IF(R264&gt;0,R264+Q264,Q264*3)</f>
        <v>0</v>
      </c>
      <c r="AE264" s="4"/>
      <c r="AF264" s="4"/>
      <c r="AG264" s="4"/>
      <c r="AH264" s="4"/>
      <c r="AI264" s="4"/>
      <c r="AJ264" s="4"/>
    </row>
    <row r="265" spans="1:36" s="15" customFormat="1" ht="15.6" x14ac:dyDescent="0.25">
      <c r="A265" s="185"/>
      <c r="B265" s="25"/>
      <c r="C265" s="21" t="str">
        <f ca="1">IF(CONTROL!$I$4="A",CONCATENATE(L265," ",I265),"")</f>
        <v>b) 0</v>
      </c>
      <c r="D265" s="22"/>
      <c r="E265" s="12"/>
      <c r="F265" s="12"/>
      <c r="G265" s="57"/>
      <c r="H265" s="57"/>
      <c r="I265" s="30">
        <f ca="1">LOOKUP(G262,DATOS!A:A,DATOS!K:K)</f>
        <v>0</v>
      </c>
      <c r="J265" s="31"/>
      <c r="K265" s="30"/>
      <c r="L265" s="31" t="s">
        <v>52</v>
      </c>
      <c r="M265" s="16">
        <f ca="1">IF(CONTROL!$I$4="A",U264,0)</f>
        <v>0</v>
      </c>
      <c r="N265" s="16"/>
      <c r="O265" s="16"/>
      <c r="P265" s="16"/>
      <c r="Q265" s="16"/>
      <c r="R265" s="16">
        <f ca="1">Q264-R264</f>
        <v>0</v>
      </c>
      <c r="S265" s="17" t="s">
        <v>1</v>
      </c>
      <c r="T265" s="16" t="str">
        <f>CONCATENATE(B265,S265)</f>
        <v>B</v>
      </c>
      <c r="U265" s="16"/>
      <c r="AE265" s="4"/>
      <c r="AF265" s="4"/>
      <c r="AG265" s="4"/>
      <c r="AH265" s="4"/>
      <c r="AI265" s="4"/>
      <c r="AJ265" s="4"/>
    </row>
    <row r="266" spans="1:36" s="15" customFormat="1" ht="15.6" x14ac:dyDescent="0.25">
      <c r="A266" s="185"/>
      <c r="B266" s="25"/>
      <c r="C266" s="21" t="str">
        <f ca="1">IF(CONTROL!$I$4="A",CONCATENATE(L266," ",I266),"")</f>
        <v>c) 0</v>
      </c>
      <c r="D266" s="22"/>
      <c r="E266" s="12"/>
      <c r="F266" s="12"/>
      <c r="G266" s="57"/>
      <c r="H266" s="57"/>
      <c r="I266" s="30">
        <f ca="1">LOOKUP(G262,DATOS!A:A,DATOS!L:L)</f>
        <v>0</v>
      </c>
      <c r="J266" s="31"/>
      <c r="K266" s="30"/>
      <c r="L266" s="31" t="s">
        <v>51</v>
      </c>
      <c r="M266" s="16"/>
      <c r="N266" s="16"/>
      <c r="O266" s="16"/>
      <c r="P266" s="16"/>
      <c r="Q266" s="16"/>
      <c r="R266" s="16"/>
      <c r="S266" s="17" t="s">
        <v>2</v>
      </c>
      <c r="T266" s="16" t="str">
        <f>CONCATENATE(B266,S266)</f>
        <v>C</v>
      </c>
      <c r="U266" s="16"/>
      <c r="AE266" s="4"/>
      <c r="AF266" s="4"/>
      <c r="AG266" s="4"/>
      <c r="AH266" s="4"/>
      <c r="AI266" s="4"/>
      <c r="AJ266" s="4"/>
    </row>
    <row r="267" spans="1:36" s="15" customFormat="1" ht="15.6" x14ac:dyDescent="0.25">
      <c r="A267" s="185"/>
      <c r="B267" s="25"/>
      <c r="C267" s="21" t="str">
        <f ca="1">IF(CONTROL!$I$4="A",CONCATENATE(L267," ",I267),"")</f>
        <v>d) 0</v>
      </c>
      <c r="D267" s="22"/>
      <c r="E267" s="12"/>
      <c r="F267" s="12"/>
      <c r="G267" s="57"/>
      <c r="H267" s="57"/>
      <c r="I267" s="30">
        <f ca="1">LOOKUP(G262,DATOS!A:A,DATOS!M:M)</f>
        <v>0</v>
      </c>
      <c r="J267" s="31"/>
      <c r="K267" s="30"/>
      <c r="L267" s="31" t="s">
        <v>43</v>
      </c>
      <c r="M267" s="16"/>
      <c r="N267" s="16"/>
      <c r="O267" s="16"/>
      <c r="P267" s="16"/>
      <c r="Q267" s="16"/>
      <c r="R267" s="16"/>
      <c r="S267" s="17" t="s">
        <v>3</v>
      </c>
      <c r="T267" s="16" t="str">
        <f>CONCATENATE(B267,S267)</f>
        <v>D</v>
      </c>
      <c r="U267" s="16"/>
      <c r="AE267" s="4"/>
      <c r="AF267" s="4"/>
      <c r="AG267" s="4"/>
      <c r="AH267" s="4"/>
      <c r="AI267" s="4"/>
      <c r="AJ267" s="4"/>
    </row>
    <row r="268" spans="1:36" s="15" customFormat="1" ht="15.6" x14ac:dyDescent="0.25">
      <c r="A268" s="9"/>
      <c r="B268" s="26"/>
      <c r="C268" s="10"/>
      <c r="D268" s="11"/>
      <c r="E268" s="12"/>
      <c r="F268" s="12"/>
      <c r="G268" s="59">
        <v>21</v>
      </c>
      <c r="H268" s="61">
        <f ca="1">+REPARTO!I45</f>
        <v>320</v>
      </c>
      <c r="I268" s="30">
        <f ca="1">LOOKUP(G268,DATOS!A:A,DATOS!N:N)</f>
        <v>0</v>
      </c>
      <c r="J268" s="30"/>
      <c r="K268" s="30"/>
      <c r="L268" s="31"/>
      <c r="AE268" s="4"/>
      <c r="AF268" s="4"/>
      <c r="AG268" s="4"/>
      <c r="AH268" s="4"/>
      <c r="AI268" s="4"/>
      <c r="AJ268" s="4"/>
    </row>
    <row r="269" spans="1:36" s="15" customFormat="1" ht="15.6" x14ac:dyDescent="0.25">
      <c r="A269" s="9"/>
      <c r="B269" s="27"/>
      <c r="C269" s="19" t="str">
        <f ca="1">IF(CONTROL!$I$4="A",CONCATENATE(M269,".- ",I269),"")</f>
        <v>45.- ACTIVIDADES POLICIALES - Tema 1 - TÁCTICA: APOYO AACC . 0 (Ref: 7-21)</v>
      </c>
      <c r="D269" s="20"/>
      <c r="E269" s="9"/>
      <c r="F269" s="9"/>
      <c r="G269" s="60"/>
      <c r="H269" s="57"/>
      <c r="I269" s="30" t="str">
        <f ca="1">LOOKUP(G268,DATOS!A:A,DATOS!H:H)</f>
        <v>ACTIVIDADES POLICIALES - Tema 1 - TÁCTICA: APOYO AACC . 0 (Ref: 7-21)</v>
      </c>
      <c r="J269" s="30"/>
      <c r="K269" s="49"/>
      <c r="L269" s="31">
        <f>+M269</f>
        <v>45</v>
      </c>
      <c r="M269" s="18">
        <f>+M263+1</f>
        <v>45</v>
      </c>
      <c r="N269" s="16" t="s">
        <v>31</v>
      </c>
      <c r="O269" s="16" t="s">
        <v>32</v>
      </c>
      <c r="P269" s="16" t="s">
        <v>37</v>
      </c>
      <c r="Q269" s="16" t="s">
        <v>33</v>
      </c>
      <c r="R269" s="16" t="s">
        <v>34</v>
      </c>
      <c r="S269" s="16" t="s">
        <v>35</v>
      </c>
      <c r="T269" s="16" t="str">
        <f ca="1">CONCATENATE("X",I268)</f>
        <v>X0</v>
      </c>
      <c r="U269" s="16" t="s">
        <v>36</v>
      </c>
      <c r="AE269" s="4"/>
      <c r="AF269" s="4"/>
      <c r="AG269" s="4"/>
      <c r="AH269" s="4"/>
      <c r="AI269" s="4"/>
      <c r="AJ269" s="4"/>
    </row>
    <row r="270" spans="1:36" s="15" customFormat="1" ht="15.6" x14ac:dyDescent="0.25">
      <c r="A270" s="185">
        <f ca="1">IF($E$2="X",0,IF(M271&gt;2,I268,M271))</f>
        <v>0</v>
      </c>
      <c r="B270" s="25"/>
      <c r="C270" s="21" t="str">
        <f ca="1">IF(CONTROL!$I$4="A",CONCATENATE(L270," ",I270),"")</f>
        <v>a) 0</v>
      </c>
      <c r="D270" s="22"/>
      <c r="E270" s="12"/>
      <c r="F270" s="12"/>
      <c r="G270" s="57"/>
      <c r="H270" s="57"/>
      <c r="I270" s="30">
        <f ca="1">LOOKUP(G268,DATOS!A:A,DATOS!J:J)</f>
        <v>0</v>
      </c>
      <c r="J270" s="31"/>
      <c r="K270" s="30"/>
      <c r="L270" s="31" t="s">
        <v>53</v>
      </c>
      <c r="M270" s="16" t="s">
        <v>5</v>
      </c>
      <c r="N270" s="16">
        <f ca="1">IF(O270&gt;0,0,R270)</f>
        <v>0</v>
      </c>
      <c r="O270" s="16">
        <f ca="1">IF(R271&gt;0,1,0)</f>
        <v>0</v>
      </c>
      <c r="P270" s="16">
        <f ca="1">IF(O270=1,-1/COUNTA(S270:S273),0)</f>
        <v>0</v>
      </c>
      <c r="Q270" s="16">
        <f>COUNTA(B270:B273)</f>
        <v>0</v>
      </c>
      <c r="R270" s="16">
        <f ca="1">COUNTIF(T270:T273,T269)</f>
        <v>0</v>
      </c>
      <c r="S270" s="17" t="s">
        <v>0</v>
      </c>
      <c r="T270" s="16" t="str">
        <f>CONCATENATE(B270,S270)</f>
        <v>A</v>
      </c>
      <c r="U270" s="16">
        <f ca="1">IF(R270&gt;0,R270+Q270,Q270*3)</f>
        <v>0</v>
      </c>
      <c r="AE270" s="4"/>
      <c r="AF270" s="4"/>
      <c r="AG270" s="4"/>
      <c r="AH270" s="4"/>
      <c r="AI270" s="4"/>
      <c r="AJ270" s="4"/>
    </row>
    <row r="271" spans="1:36" s="15" customFormat="1" ht="15.6" x14ac:dyDescent="0.25">
      <c r="A271" s="185"/>
      <c r="B271" s="25"/>
      <c r="C271" s="21" t="str">
        <f ca="1">IF(CONTROL!$I$4="A",CONCATENATE(L271," ",I271),"")</f>
        <v>b) 0</v>
      </c>
      <c r="D271" s="22"/>
      <c r="E271" s="12"/>
      <c r="F271" s="12"/>
      <c r="G271" s="57"/>
      <c r="H271" s="57"/>
      <c r="I271" s="30">
        <f ca="1">LOOKUP(G268,DATOS!A:A,DATOS!K:K)</f>
        <v>0</v>
      </c>
      <c r="J271" s="31"/>
      <c r="K271" s="30"/>
      <c r="L271" s="31" t="s">
        <v>52</v>
      </c>
      <c r="M271" s="16">
        <f ca="1">IF(CONTROL!$I$4="A",U270,0)</f>
        <v>0</v>
      </c>
      <c r="N271" s="16"/>
      <c r="O271" s="16"/>
      <c r="P271" s="16"/>
      <c r="Q271" s="16"/>
      <c r="R271" s="16">
        <f ca="1">Q270-R270</f>
        <v>0</v>
      </c>
      <c r="S271" s="17" t="s">
        <v>1</v>
      </c>
      <c r="T271" s="16" t="str">
        <f>CONCATENATE(B271,S271)</f>
        <v>B</v>
      </c>
      <c r="U271" s="16"/>
      <c r="AE271" s="4"/>
      <c r="AF271" s="4"/>
      <c r="AG271" s="4"/>
      <c r="AH271" s="4"/>
      <c r="AI271" s="4"/>
      <c r="AJ271" s="4"/>
    </row>
    <row r="272" spans="1:36" s="15" customFormat="1" ht="15.6" x14ac:dyDescent="0.25">
      <c r="A272" s="185"/>
      <c r="B272" s="25"/>
      <c r="C272" s="21" t="str">
        <f ca="1">IF(CONTROL!$I$4="A",CONCATENATE(L272," ",I272),"")</f>
        <v>c) 0</v>
      </c>
      <c r="D272" s="22"/>
      <c r="E272" s="12"/>
      <c r="F272" s="12"/>
      <c r="G272" s="57"/>
      <c r="H272" s="57"/>
      <c r="I272" s="30">
        <f ca="1">LOOKUP(G268,DATOS!A:A,DATOS!L:L)</f>
        <v>0</v>
      </c>
      <c r="J272" s="31"/>
      <c r="K272" s="30"/>
      <c r="L272" s="31" t="s">
        <v>51</v>
      </c>
      <c r="M272" s="16"/>
      <c r="N272" s="16"/>
      <c r="O272" s="16"/>
      <c r="P272" s="16"/>
      <c r="Q272" s="16"/>
      <c r="R272" s="16"/>
      <c r="S272" s="17" t="s">
        <v>2</v>
      </c>
      <c r="T272" s="16" t="str">
        <f>CONCATENATE(B272,S272)</f>
        <v>C</v>
      </c>
      <c r="U272" s="16"/>
      <c r="AE272" s="4"/>
      <c r="AF272" s="4"/>
      <c r="AG272" s="4"/>
      <c r="AH272" s="4"/>
      <c r="AI272" s="4"/>
      <c r="AJ272" s="4"/>
    </row>
    <row r="273" spans="1:36" s="15" customFormat="1" ht="15.6" x14ac:dyDescent="0.25">
      <c r="A273" s="185"/>
      <c r="B273" s="25"/>
      <c r="C273" s="21" t="str">
        <f ca="1">IF(CONTROL!$I$4="A",CONCATENATE(L273," ",I273),"")</f>
        <v>d) 0</v>
      </c>
      <c r="D273" s="22"/>
      <c r="E273" s="12"/>
      <c r="F273" s="12"/>
      <c r="G273" s="57"/>
      <c r="H273" s="57"/>
      <c r="I273" s="30">
        <f ca="1">LOOKUP(G268,DATOS!A:A,DATOS!M:M)</f>
        <v>0</v>
      </c>
      <c r="J273" s="31"/>
      <c r="K273" s="30"/>
      <c r="L273" s="31" t="s">
        <v>43</v>
      </c>
      <c r="M273" s="16"/>
      <c r="N273" s="16"/>
      <c r="O273" s="16"/>
      <c r="P273" s="16"/>
      <c r="Q273" s="16"/>
      <c r="R273" s="16"/>
      <c r="S273" s="17" t="s">
        <v>3</v>
      </c>
      <c r="T273" s="16" t="str">
        <f>CONCATENATE(B273,S273)</f>
        <v>D</v>
      </c>
      <c r="U273" s="16"/>
      <c r="AE273" s="4"/>
      <c r="AF273" s="4"/>
      <c r="AG273" s="4"/>
      <c r="AH273" s="4"/>
      <c r="AI273" s="4"/>
      <c r="AJ273" s="4"/>
    </row>
    <row r="274" spans="1:36" s="15" customFormat="1" ht="15.6" x14ac:dyDescent="0.25">
      <c r="A274" s="9"/>
      <c r="B274" s="26"/>
      <c r="C274" s="10"/>
      <c r="D274" s="11"/>
      <c r="E274" s="12"/>
      <c r="F274" s="12"/>
      <c r="G274" s="59">
        <v>627</v>
      </c>
      <c r="H274" s="61">
        <f ca="1">+REPARTO!I46</f>
        <v>24</v>
      </c>
      <c r="I274" s="30">
        <f ca="1">LOOKUP(G274,DATOS!A:A,DATOS!N:N)</f>
        <v>0</v>
      </c>
      <c r="J274" s="30"/>
      <c r="K274" s="30"/>
      <c r="L274" s="31"/>
      <c r="AE274" s="4"/>
      <c r="AF274" s="4"/>
      <c r="AG274" s="4"/>
      <c r="AH274" s="4"/>
      <c r="AI274" s="4"/>
      <c r="AJ274" s="4"/>
    </row>
    <row r="275" spans="1:36" s="15" customFormat="1" ht="15.6" x14ac:dyDescent="0.25">
      <c r="A275" s="9"/>
      <c r="B275" s="27"/>
      <c r="C275" s="19" t="str">
        <f ca="1">IF(CONTROL!$I$4="A",CONCATENATE(M275,".- ",I275),"")</f>
        <v>46.- ORGANIZACIÓN - Tema 12 - LA POLICÍA MILITAR, UNIDADES . 0 (Ref: 7-627)</v>
      </c>
      <c r="D275" s="20"/>
      <c r="E275" s="9"/>
      <c r="F275" s="9"/>
      <c r="G275" s="60"/>
      <c r="H275" s="57"/>
      <c r="I275" s="30" t="str">
        <f ca="1">LOOKUP(G274,DATOS!A:A,DATOS!H:H)</f>
        <v>ORGANIZACIÓN - Tema 12 - LA POLICÍA MILITAR, UNIDADES . 0 (Ref: 7-627)</v>
      </c>
      <c r="J275" s="30"/>
      <c r="K275" s="49"/>
      <c r="L275" s="31">
        <f>+M275</f>
        <v>46</v>
      </c>
      <c r="M275" s="18">
        <f>+M269+1</f>
        <v>46</v>
      </c>
      <c r="N275" s="16" t="s">
        <v>31</v>
      </c>
      <c r="O275" s="16" t="s">
        <v>32</v>
      </c>
      <c r="P275" s="16" t="s">
        <v>37</v>
      </c>
      <c r="Q275" s="16" t="s">
        <v>33</v>
      </c>
      <c r="R275" s="16" t="s">
        <v>34</v>
      </c>
      <c r="S275" s="16" t="s">
        <v>35</v>
      </c>
      <c r="T275" s="16" t="str">
        <f ca="1">CONCATENATE("X",I274)</f>
        <v>X0</v>
      </c>
      <c r="U275" s="16" t="s">
        <v>36</v>
      </c>
      <c r="AE275" s="4"/>
      <c r="AF275" s="4"/>
      <c r="AG275" s="4"/>
      <c r="AH275" s="4"/>
      <c r="AI275" s="4"/>
      <c r="AJ275" s="4"/>
    </row>
    <row r="276" spans="1:36" s="15" customFormat="1" ht="15.6" x14ac:dyDescent="0.25">
      <c r="A276" s="185">
        <f ca="1">IF($E$2="X",0,IF(M277&gt;2,I274,M277))</f>
        <v>0</v>
      </c>
      <c r="B276" s="25"/>
      <c r="C276" s="21" t="str">
        <f ca="1">IF(CONTROL!$I$4="A",CONCATENATE(L276," ",I276),"")</f>
        <v>a) 0</v>
      </c>
      <c r="D276" s="22"/>
      <c r="E276" s="12"/>
      <c r="F276" s="12"/>
      <c r="G276" s="57"/>
      <c r="H276" s="57"/>
      <c r="I276" s="30">
        <f ca="1">LOOKUP(G274,DATOS!A:A,DATOS!J:J)</f>
        <v>0</v>
      </c>
      <c r="J276" s="31"/>
      <c r="K276" s="30"/>
      <c r="L276" s="31" t="s">
        <v>53</v>
      </c>
      <c r="M276" s="16" t="s">
        <v>5</v>
      </c>
      <c r="N276" s="16">
        <f ca="1">IF(O276&gt;0,0,R276)</f>
        <v>0</v>
      </c>
      <c r="O276" s="16">
        <f ca="1">IF(R277&gt;0,1,0)</f>
        <v>0</v>
      </c>
      <c r="P276" s="16">
        <f ca="1">IF(O276=1,-1/COUNTA(S276:S279),0)</f>
        <v>0</v>
      </c>
      <c r="Q276" s="16">
        <f>COUNTA(B276:B279)</f>
        <v>0</v>
      </c>
      <c r="R276" s="16">
        <f ca="1">COUNTIF(T276:T279,T275)</f>
        <v>0</v>
      </c>
      <c r="S276" s="17" t="s">
        <v>0</v>
      </c>
      <c r="T276" s="16" t="str">
        <f>CONCATENATE(B276,S276)</f>
        <v>A</v>
      </c>
      <c r="U276" s="16">
        <f ca="1">IF(R276&gt;0,R276+Q276,Q276*3)</f>
        <v>0</v>
      </c>
      <c r="AE276" s="4"/>
      <c r="AF276" s="4"/>
      <c r="AG276" s="4"/>
      <c r="AH276" s="4"/>
      <c r="AI276" s="4"/>
      <c r="AJ276" s="4"/>
    </row>
    <row r="277" spans="1:36" s="15" customFormat="1" ht="15.6" x14ac:dyDescent="0.25">
      <c r="A277" s="185"/>
      <c r="B277" s="25"/>
      <c r="C277" s="21" t="str">
        <f ca="1">IF(CONTROL!$I$4="A",CONCATENATE(L277," ",I277),"")</f>
        <v>b) 0</v>
      </c>
      <c r="D277" s="22"/>
      <c r="E277" s="12"/>
      <c r="F277" s="12"/>
      <c r="G277" s="57"/>
      <c r="H277" s="57"/>
      <c r="I277" s="30">
        <f ca="1">LOOKUP(G274,DATOS!A:A,DATOS!K:K)</f>
        <v>0</v>
      </c>
      <c r="J277" s="31"/>
      <c r="K277" s="30"/>
      <c r="L277" s="31" t="s">
        <v>52</v>
      </c>
      <c r="M277" s="16">
        <f ca="1">IF(CONTROL!$I$4="A",U276,0)</f>
        <v>0</v>
      </c>
      <c r="N277" s="16"/>
      <c r="O277" s="16"/>
      <c r="P277" s="16"/>
      <c r="Q277" s="16"/>
      <c r="R277" s="16">
        <f ca="1">Q276-R276</f>
        <v>0</v>
      </c>
      <c r="S277" s="17" t="s">
        <v>1</v>
      </c>
      <c r="T277" s="16" t="str">
        <f>CONCATENATE(B277,S277)</f>
        <v>B</v>
      </c>
      <c r="U277" s="16"/>
      <c r="AE277" s="4"/>
      <c r="AF277" s="4"/>
      <c r="AG277" s="4"/>
      <c r="AH277" s="4"/>
      <c r="AI277" s="4"/>
      <c r="AJ277" s="4"/>
    </row>
    <row r="278" spans="1:36" s="15" customFormat="1" ht="15.6" x14ac:dyDescent="0.25">
      <c r="A278" s="185"/>
      <c r="B278" s="25"/>
      <c r="C278" s="21" t="str">
        <f ca="1">IF(CONTROL!$I$4="A",CONCATENATE(L278," ",I278),"")</f>
        <v>c) 0</v>
      </c>
      <c r="D278" s="22"/>
      <c r="E278" s="12"/>
      <c r="F278" s="12"/>
      <c r="G278" s="57"/>
      <c r="H278" s="57"/>
      <c r="I278" s="30">
        <f ca="1">LOOKUP(G274,DATOS!A:A,DATOS!L:L)</f>
        <v>0</v>
      </c>
      <c r="J278" s="31"/>
      <c r="K278" s="30"/>
      <c r="L278" s="31" t="s">
        <v>51</v>
      </c>
      <c r="M278" s="16"/>
      <c r="N278" s="16"/>
      <c r="O278" s="16"/>
      <c r="P278" s="16"/>
      <c r="Q278" s="16"/>
      <c r="R278" s="16"/>
      <c r="S278" s="17" t="s">
        <v>2</v>
      </c>
      <c r="T278" s="16" t="str">
        <f>CONCATENATE(B278,S278)</f>
        <v>C</v>
      </c>
      <c r="U278" s="16"/>
      <c r="AE278" s="4"/>
      <c r="AF278" s="4"/>
      <c r="AG278" s="4"/>
      <c r="AH278" s="4"/>
      <c r="AI278" s="4"/>
      <c r="AJ278" s="4"/>
    </row>
    <row r="279" spans="1:36" s="15" customFormat="1" ht="15.6" x14ac:dyDescent="0.25">
      <c r="A279" s="185"/>
      <c r="B279" s="25"/>
      <c r="C279" s="21" t="str">
        <f ca="1">IF(CONTROL!$I$4="A",CONCATENATE(L279," ",I279),"")</f>
        <v>d) 0</v>
      </c>
      <c r="D279" s="22"/>
      <c r="E279" s="12"/>
      <c r="F279" s="12"/>
      <c r="G279" s="57"/>
      <c r="H279" s="57"/>
      <c r="I279" s="30">
        <f ca="1">LOOKUP(G274,DATOS!A:A,DATOS!M:M)</f>
        <v>0</v>
      </c>
      <c r="J279" s="31"/>
      <c r="K279" s="30"/>
      <c r="L279" s="31" t="s">
        <v>43</v>
      </c>
      <c r="M279" s="16"/>
      <c r="N279" s="16"/>
      <c r="O279" s="16"/>
      <c r="P279" s="16"/>
      <c r="Q279" s="16"/>
      <c r="R279" s="16"/>
      <c r="S279" s="17" t="s">
        <v>3</v>
      </c>
      <c r="T279" s="16" t="str">
        <f>CONCATENATE(B279,S279)</f>
        <v>D</v>
      </c>
      <c r="U279" s="16"/>
      <c r="AE279" s="4"/>
      <c r="AF279" s="4"/>
      <c r="AG279" s="4"/>
      <c r="AH279" s="4"/>
      <c r="AI279" s="4"/>
      <c r="AJ279" s="4"/>
    </row>
    <row r="280" spans="1:36" s="15" customFormat="1" ht="15.6" x14ac:dyDescent="0.25">
      <c r="A280" s="9"/>
      <c r="B280" s="26"/>
      <c r="C280" s="10"/>
      <c r="D280" s="11"/>
      <c r="E280" s="12"/>
      <c r="F280" s="12"/>
      <c r="G280" s="59">
        <v>115</v>
      </c>
      <c r="H280" s="61">
        <f ca="1">+REPARTO!I47</f>
        <v>332</v>
      </c>
      <c r="I280" s="30">
        <f ca="1">LOOKUP(G280,DATOS!A:A,DATOS!N:N)</f>
        <v>0</v>
      </c>
      <c r="J280" s="30"/>
      <c r="K280" s="30"/>
      <c r="L280" s="31"/>
      <c r="AE280" s="4"/>
      <c r="AF280" s="4"/>
      <c r="AG280" s="4"/>
      <c r="AH280" s="4"/>
      <c r="AI280" s="4"/>
      <c r="AJ280" s="4"/>
    </row>
    <row r="281" spans="1:36" s="15" customFormat="1" ht="15.6" x14ac:dyDescent="0.25">
      <c r="A281" s="9"/>
      <c r="B281" s="27"/>
      <c r="C281" s="19" t="str">
        <f ca="1">IF(CONTROL!$I$4="A",CONCATENATE(M281,".- ",I281),"")</f>
        <v>47.- ACTIVIDADES POLICIALES - Tema 2 - APOYO A LA MOVILIDAD . 0 (Ref: 7-115)</v>
      </c>
      <c r="D281" s="20"/>
      <c r="E281" s="9"/>
      <c r="F281" s="9"/>
      <c r="G281" s="60"/>
      <c r="H281" s="57"/>
      <c r="I281" s="30" t="str">
        <f ca="1">LOOKUP(G280,DATOS!A:A,DATOS!H:H)</f>
        <v>ACTIVIDADES POLICIALES - Tema 2 - APOYO A LA MOVILIDAD . 0 (Ref: 7-115)</v>
      </c>
      <c r="J281" s="30"/>
      <c r="K281" s="49"/>
      <c r="L281" s="31">
        <f>+M281</f>
        <v>47</v>
      </c>
      <c r="M281" s="18">
        <f>+M275+1</f>
        <v>47</v>
      </c>
      <c r="N281" s="16" t="s">
        <v>31</v>
      </c>
      <c r="O281" s="16" t="s">
        <v>32</v>
      </c>
      <c r="P281" s="16" t="s">
        <v>37</v>
      </c>
      <c r="Q281" s="16" t="s">
        <v>33</v>
      </c>
      <c r="R281" s="16" t="s">
        <v>34</v>
      </c>
      <c r="S281" s="16" t="s">
        <v>35</v>
      </c>
      <c r="T281" s="16" t="str">
        <f ca="1">CONCATENATE("X",I280)</f>
        <v>X0</v>
      </c>
      <c r="U281" s="16" t="s">
        <v>36</v>
      </c>
      <c r="AE281" s="4"/>
      <c r="AF281" s="4"/>
      <c r="AG281" s="4"/>
      <c r="AH281" s="4"/>
      <c r="AI281" s="4"/>
      <c r="AJ281" s="4"/>
    </row>
    <row r="282" spans="1:36" s="15" customFormat="1" ht="15.6" x14ac:dyDescent="0.25">
      <c r="A282" s="185">
        <f ca="1">IF($E$2="X",0,IF(M283&gt;2,I280,M283))</f>
        <v>0</v>
      </c>
      <c r="B282" s="25"/>
      <c r="C282" s="21" t="str">
        <f ca="1">IF(CONTROL!$I$4="A",CONCATENATE(L282," ",I282),"")</f>
        <v>a) 0</v>
      </c>
      <c r="D282" s="22"/>
      <c r="E282" s="12"/>
      <c r="F282" s="12"/>
      <c r="G282" s="57"/>
      <c r="H282" s="57"/>
      <c r="I282" s="30">
        <f ca="1">LOOKUP(G280,DATOS!A:A,DATOS!J:J)</f>
        <v>0</v>
      </c>
      <c r="J282" s="31"/>
      <c r="K282" s="30"/>
      <c r="L282" s="31" t="s">
        <v>53</v>
      </c>
      <c r="M282" s="16" t="s">
        <v>5</v>
      </c>
      <c r="N282" s="16">
        <f ca="1">IF(O282&gt;0,0,R282)</f>
        <v>0</v>
      </c>
      <c r="O282" s="16">
        <f ca="1">IF(R283&gt;0,1,0)</f>
        <v>0</v>
      </c>
      <c r="P282" s="16">
        <f ca="1">IF(O282=1,-1/COUNTA(S282:S285),0)</f>
        <v>0</v>
      </c>
      <c r="Q282" s="16">
        <f>COUNTA(B282:B285)</f>
        <v>0</v>
      </c>
      <c r="R282" s="16">
        <f ca="1">COUNTIF(T282:T285,T281)</f>
        <v>0</v>
      </c>
      <c r="S282" s="17" t="s">
        <v>0</v>
      </c>
      <c r="T282" s="16" t="str">
        <f>CONCATENATE(B282,S282)</f>
        <v>A</v>
      </c>
      <c r="U282" s="16">
        <f ca="1">IF(R282&gt;0,R282+Q282,Q282*3)</f>
        <v>0</v>
      </c>
      <c r="AE282" s="4"/>
      <c r="AF282" s="4"/>
      <c r="AG282" s="4"/>
      <c r="AH282" s="4"/>
      <c r="AI282" s="4"/>
      <c r="AJ282" s="4"/>
    </row>
    <row r="283" spans="1:36" s="15" customFormat="1" ht="15.6" x14ac:dyDescent="0.25">
      <c r="A283" s="185"/>
      <c r="B283" s="25"/>
      <c r="C283" s="21" t="str">
        <f ca="1">IF(CONTROL!$I$4="A",CONCATENATE(L283," ",I283),"")</f>
        <v>b) 0</v>
      </c>
      <c r="D283" s="22"/>
      <c r="E283" s="12"/>
      <c r="F283" s="12"/>
      <c r="G283" s="57"/>
      <c r="H283" s="57"/>
      <c r="I283" s="30">
        <f ca="1">LOOKUP(G280,DATOS!A:A,DATOS!K:K)</f>
        <v>0</v>
      </c>
      <c r="J283" s="31"/>
      <c r="K283" s="30"/>
      <c r="L283" s="31" t="s">
        <v>52</v>
      </c>
      <c r="M283" s="16">
        <f ca="1">IF(CONTROL!$I$4="A",U282,0)</f>
        <v>0</v>
      </c>
      <c r="N283" s="16"/>
      <c r="O283" s="16"/>
      <c r="P283" s="16"/>
      <c r="Q283" s="16"/>
      <c r="R283" s="16">
        <f ca="1">Q282-R282</f>
        <v>0</v>
      </c>
      <c r="S283" s="17" t="s">
        <v>1</v>
      </c>
      <c r="T283" s="16" t="str">
        <f>CONCATENATE(B283,S283)</f>
        <v>B</v>
      </c>
      <c r="U283" s="16"/>
      <c r="AE283" s="4"/>
      <c r="AF283" s="4"/>
      <c r="AG283" s="4"/>
      <c r="AH283" s="4"/>
      <c r="AI283" s="4"/>
      <c r="AJ283" s="4"/>
    </row>
    <row r="284" spans="1:36" s="15" customFormat="1" ht="15.6" x14ac:dyDescent="0.25">
      <c r="A284" s="185"/>
      <c r="B284" s="25"/>
      <c r="C284" s="21" t="str">
        <f ca="1">IF(CONTROL!$I$4="A",CONCATENATE(L284," ",I284),"")</f>
        <v>c) 0</v>
      </c>
      <c r="D284" s="22"/>
      <c r="E284" s="12"/>
      <c r="F284" s="12"/>
      <c r="G284" s="57"/>
      <c r="H284" s="57"/>
      <c r="I284" s="30">
        <f ca="1">LOOKUP(G280,DATOS!A:A,DATOS!L:L)</f>
        <v>0</v>
      </c>
      <c r="J284" s="31"/>
      <c r="K284" s="30"/>
      <c r="L284" s="31" t="s">
        <v>51</v>
      </c>
      <c r="M284" s="16"/>
      <c r="N284" s="16"/>
      <c r="O284" s="16"/>
      <c r="P284" s="16"/>
      <c r="Q284" s="16"/>
      <c r="R284" s="16"/>
      <c r="S284" s="17" t="s">
        <v>2</v>
      </c>
      <c r="T284" s="16" t="str">
        <f>CONCATENATE(B284,S284)</f>
        <v>C</v>
      </c>
      <c r="U284" s="16"/>
      <c r="AE284" s="4"/>
      <c r="AF284" s="4"/>
      <c r="AG284" s="4"/>
      <c r="AH284" s="4"/>
      <c r="AI284" s="4"/>
      <c r="AJ284" s="4"/>
    </row>
    <row r="285" spans="1:36" s="15" customFormat="1" ht="15.6" x14ac:dyDescent="0.25">
      <c r="A285" s="185"/>
      <c r="B285" s="25"/>
      <c r="C285" s="21" t="str">
        <f ca="1">IF(CONTROL!$I$4="A",CONCATENATE(L285," ",I285),"")</f>
        <v>d) 0</v>
      </c>
      <c r="D285" s="22"/>
      <c r="E285" s="12"/>
      <c r="F285" s="12"/>
      <c r="G285" s="57"/>
      <c r="H285" s="57"/>
      <c r="I285" s="30">
        <f ca="1">LOOKUP(G280,DATOS!A:A,DATOS!M:M)</f>
        <v>0</v>
      </c>
      <c r="J285" s="31"/>
      <c r="K285" s="30"/>
      <c r="L285" s="31" t="s">
        <v>43</v>
      </c>
      <c r="M285" s="16"/>
      <c r="N285" s="16"/>
      <c r="O285" s="16"/>
      <c r="P285" s="16"/>
      <c r="Q285" s="16"/>
      <c r="R285" s="16"/>
      <c r="S285" s="17" t="s">
        <v>3</v>
      </c>
      <c r="T285" s="16" t="str">
        <f>CONCATENATE(B285,S285)</f>
        <v>D</v>
      </c>
      <c r="U285" s="16"/>
      <c r="AE285" s="4"/>
      <c r="AF285" s="4"/>
      <c r="AG285" s="4"/>
      <c r="AH285" s="4"/>
      <c r="AI285" s="4"/>
      <c r="AJ285" s="4"/>
    </row>
    <row r="286" spans="1:36" s="15" customFormat="1" ht="15.6" x14ac:dyDescent="0.25">
      <c r="A286" s="9"/>
      <c r="B286" s="26"/>
      <c r="C286" s="10"/>
      <c r="D286" s="11"/>
      <c r="E286" s="12"/>
      <c r="F286" s="12"/>
      <c r="G286" s="59">
        <v>555</v>
      </c>
      <c r="H286" s="61">
        <f ca="1">+REPARTO!I48</f>
        <v>279</v>
      </c>
      <c r="I286" s="30">
        <f ca="1">LOOKUP(G286,DATOS!A:A,DATOS!N:N)</f>
        <v>0</v>
      </c>
      <c r="J286" s="30"/>
      <c r="K286" s="30"/>
      <c r="L286" s="31"/>
      <c r="AE286" s="4"/>
      <c r="AF286" s="4"/>
      <c r="AG286" s="4"/>
      <c r="AH286" s="4"/>
      <c r="AI286" s="4"/>
      <c r="AJ286" s="4"/>
    </row>
    <row r="287" spans="1:36" s="15" customFormat="1" ht="15.6" x14ac:dyDescent="0.25">
      <c r="A287" s="9"/>
      <c r="B287" s="27"/>
      <c r="C287" s="19" t="str">
        <f ca="1">IF(CONTROL!$I$4="A",CONCATENATE(M287,".- ",I287),"")</f>
        <v>48.- LEGISLACIÓN - Tema 9 - DETENCIÓN PRISIONEROS DE GUERRA . 0 (Ref: 7-555)</v>
      </c>
      <c r="D287" s="20"/>
      <c r="E287" s="9"/>
      <c r="F287" s="9"/>
      <c r="G287" s="60"/>
      <c r="H287" s="57"/>
      <c r="I287" s="30" t="str">
        <f ca="1">LOOKUP(G286,DATOS!A:A,DATOS!H:H)</f>
        <v>LEGISLACIÓN - Tema 9 - DETENCIÓN PRISIONEROS DE GUERRA . 0 (Ref: 7-555)</v>
      </c>
      <c r="J287" s="30"/>
      <c r="K287" s="49"/>
      <c r="L287" s="31">
        <f>+M287</f>
        <v>48</v>
      </c>
      <c r="M287" s="18">
        <f>+M281+1</f>
        <v>48</v>
      </c>
      <c r="N287" s="16" t="s">
        <v>31</v>
      </c>
      <c r="O287" s="16" t="s">
        <v>32</v>
      </c>
      <c r="P287" s="16" t="s">
        <v>37</v>
      </c>
      <c r="Q287" s="16" t="s">
        <v>33</v>
      </c>
      <c r="R287" s="16" t="s">
        <v>34</v>
      </c>
      <c r="S287" s="16" t="s">
        <v>35</v>
      </c>
      <c r="T287" s="16" t="str">
        <f ca="1">CONCATENATE("X",I286)</f>
        <v>X0</v>
      </c>
      <c r="U287" s="16" t="s">
        <v>36</v>
      </c>
      <c r="AE287" s="4"/>
      <c r="AF287" s="4"/>
      <c r="AG287" s="4"/>
      <c r="AH287" s="4"/>
      <c r="AI287" s="4"/>
      <c r="AJ287" s="4"/>
    </row>
    <row r="288" spans="1:36" s="15" customFormat="1" ht="15.6" x14ac:dyDescent="0.25">
      <c r="A288" s="185">
        <f ca="1">IF($E$2="X",0,IF(M289&gt;2,I286,M289))</f>
        <v>0</v>
      </c>
      <c r="B288" s="25"/>
      <c r="C288" s="21" t="str">
        <f ca="1">IF(CONTROL!$I$4="A",CONCATENATE(L288," ",I288),"")</f>
        <v>a) 0</v>
      </c>
      <c r="D288" s="22"/>
      <c r="E288" s="12"/>
      <c r="F288" s="12"/>
      <c r="G288" s="57"/>
      <c r="H288" s="57"/>
      <c r="I288" s="30">
        <f ca="1">LOOKUP(G286,DATOS!A:A,DATOS!J:J)</f>
        <v>0</v>
      </c>
      <c r="J288" s="31"/>
      <c r="K288" s="30"/>
      <c r="L288" s="31" t="s">
        <v>53</v>
      </c>
      <c r="M288" s="16" t="s">
        <v>5</v>
      </c>
      <c r="N288" s="16">
        <f ca="1">IF(O288&gt;0,0,R288)</f>
        <v>0</v>
      </c>
      <c r="O288" s="16">
        <f ca="1">IF(R289&gt;0,1,0)</f>
        <v>0</v>
      </c>
      <c r="P288" s="16">
        <f ca="1">IF(O288=1,-1/COUNTA(S288:S291),0)</f>
        <v>0</v>
      </c>
      <c r="Q288" s="16">
        <f>COUNTA(B288:B291)</f>
        <v>0</v>
      </c>
      <c r="R288" s="16">
        <f ca="1">COUNTIF(T288:T291,T287)</f>
        <v>0</v>
      </c>
      <c r="S288" s="17" t="s">
        <v>0</v>
      </c>
      <c r="T288" s="16" t="str">
        <f>CONCATENATE(B288,S288)</f>
        <v>A</v>
      </c>
      <c r="U288" s="16">
        <f ca="1">IF(R288&gt;0,R288+Q288,Q288*3)</f>
        <v>0</v>
      </c>
      <c r="AE288" s="4"/>
      <c r="AF288" s="4"/>
      <c r="AG288" s="4"/>
      <c r="AH288" s="4"/>
      <c r="AI288" s="4"/>
      <c r="AJ288" s="4"/>
    </row>
    <row r="289" spans="1:36" s="15" customFormat="1" ht="15.6" x14ac:dyDescent="0.25">
      <c r="A289" s="185"/>
      <c r="B289" s="25"/>
      <c r="C289" s="21" t="str">
        <f ca="1">IF(CONTROL!$I$4="A",CONCATENATE(L289," ",I289),"")</f>
        <v>b) 0</v>
      </c>
      <c r="D289" s="22"/>
      <c r="E289" s="12"/>
      <c r="F289" s="12"/>
      <c r="G289" s="57"/>
      <c r="H289" s="57"/>
      <c r="I289" s="30">
        <f ca="1">LOOKUP(G286,DATOS!A:A,DATOS!K:K)</f>
        <v>0</v>
      </c>
      <c r="J289" s="31"/>
      <c r="K289" s="30"/>
      <c r="L289" s="31" t="s">
        <v>52</v>
      </c>
      <c r="M289" s="16">
        <f ca="1">IF(CONTROL!$I$4="A",U288,0)</f>
        <v>0</v>
      </c>
      <c r="N289" s="16"/>
      <c r="O289" s="16"/>
      <c r="P289" s="16"/>
      <c r="Q289" s="16"/>
      <c r="R289" s="16">
        <f ca="1">Q288-R288</f>
        <v>0</v>
      </c>
      <c r="S289" s="17" t="s">
        <v>1</v>
      </c>
      <c r="T289" s="16" t="str">
        <f>CONCATENATE(B289,S289)</f>
        <v>B</v>
      </c>
      <c r="U289" s="16"/>
      <c r="AE289" s="4"/>
      <c r="AF289" s="4"/>
      <c r="AG289" s="4"/>
      <c r="AH289" s="4"/>
      <c r="AI289" s="4"/>
      <c r="AJ289" s="4"/>
    </row>
    <row r="290" spans="1:36" s="15" customFormat="1" ht="15.6" x14ac:dyDescent="0.25">
      <c r="A290" s="185"/>
      <c r="B290" s="25"/>
      <c r="C290" s="21" t="str">
        <f ca="1">IF(CONTROL!$I$4="A",CONCATENATE(L290," ",I290),"")</f>
        <v>c) 0</v>
      </c>
      <c r="D290" s="22"/>
      <c r="E290" s="12"/>
      <c r="F290" s="12"/>
      <c r="G290" s="57"/>
      <c r="H290" s="57"/>
      <c r="I290" s="30">
        <f ca="1">LOOKUP(G286,DATOS!A:A,DATOS!L:L)</f>
        <v>0</v>
      </c>
      <c r="J290" s="31"/>
      <c r="K290" s="30"/>
      <c r="L290" s="31" t="s">
        <v>51</v>
      </c>
      <c r="M290" s="16"/>
      <c r="N290" s="16"/>
      <c r="O290" s="16"/>
      <c r="P290" s="16"/>
      <c r="Q290" s="16"/>
      <c r="R290" s="16"/>
      <c r="S290" s="17" t="s">
        <v>2</v>
      </c>
      <c r="T290" s="16" t="str">
        <f>CONCATENATE(B290,S290)</f>
        <v>C</v>
      </c>
      <c r="U290" s="16"/>
      <c r="AE290" s="4"/>
      <c r="AF290" s="4"/>
      <c r="AG290" s="4"/>
      <c r="AH290" s="4"/>
      <c r="AI290" s="4"/>
      <c r="AJ290" s="4"/>
    </row>
    <row r="291" spans="1:36" s="15" customFormat="1" ht="15.6" x14ac:dyDescent="0.25">
      <c r="A291" s="185"/>
      <c r="B291" s="25"/>
      <c r="C291" s="21" t="str">
        <f ca="1">IF(CONTROL!$I$4="A",CONCATENATE(L291," ",I291),"")</f>
        <v>d) 0</v>
      </c>
      <c r="D291" s="22"/>
      <c r="E291" s="12"/>
      <c r="F291" s="12"/>
      <c r="G291" s="57"/>
      <c r="H291" s="57"/>
      <c r="I291" s="30">
        <f ca="1">LOOKUP(G286,DATOS!A:A,DATOS!M:M)</f>
        <v>0</v>
      </c>
      <c r="J291" s="31"/>
      <c r="K291" s="30"/>
      <c r="L291" s="31" t="s">
        <v>43</v>
      </c>
      <c r="M291" s="16"/>
      <c r="N291" s="16"/>
      <c r="O291" s="16"/>
      <c r="P291" s="16"/>
      <c r="Q291" s="16"/>
      <c r="R291" s="16"/>
      <c r="S291" s="17" t="s">
        <v>3</v>
      </c>
      <c r="T291" s="16" t="str">
        <f>CONCATENATE(B291,S291)</f>
        <v>D</v>
      </c>
      <c r="U291" s="16"/>
      <c r="AE291" s="4"/>
      <c r="AF291" s="4"/>
      <c r="AG291" s="4"/>
      <c r="AH291" s="4"/>
      <c r="AI291" s="4"/>
      <c r="AJ291" s="4"/>
    </row>
    <row r="292" spans="1:36" s="15" customFormat="1" ht="15.6" x14ac:dyDescent="0.25">
      <c r="A292" s="9"/>
      <c r="B292" s="26"/>
      <c r="C292" s="10"/>
      <c r="D292" s="11"/>
      <c r="E292" s="12"/>
      <c r="F292" s="12"/>
      <c r="G292" s="59">
        <v>636</v>
      </c>
      <c r="H292" s="61">
        <f ca="1">+REPARTO!I49</f>
        <v>121</v>
      </c>
      <c r="I292" s="30">
        <f ca="1">LOOKUP(G292,DATOS!A:A,DATOS!N:N)</f>
        <v>0</v>
      </c>
      <c r="J292" s="30"/>
      <c r="K292" s="30"/>
      <c r="L292" s="31"/>
      <c r="AE292" s="4"/>
      <c r="AF292" s="4"/>
      <c r="AG292" s="4"/>
      <c r="AH292" s="4"/>
      <c r="AI292" s="4"/>
      <c r="AJ292" s="4"/>
    </row>
    <row r="293" spans="1:36" s="15" customFormat="1" ht="15.6" x14ac:dyDescent="0.25">
      <c r="A293" s="9"/>
      <c r="B293" s="27"/>
      <c r="C293" s="19" t="str">
        <f ca="1">IF(CONTROL!$I$4="A",CONCATENATE(M293,".- ",I293),"")</f>
        <v>49.- ORGANIZACIÓN - Tema 12 - LA POLICÍA MILITAR, UNIDADES . 0 (Ref: 7-636)</v>
      </c>
      <c r="D293" s="20"/>
      <c r="E293" s="9"/>
      <c r="F293" s="9"/>
      <c r="G293" s="60"/>
      <c r="H293" s="57"/>
      <c r="I293" s="30" t="str">
        <f ca="1">LOOKUP(G292,DATOS!A:A,DATOS!H:H)</f>
        <v>ORGANIZACIÓN - Tema 12 - LA POLICÍA MILITAR, UNIDADES . 0 (Ref: 7-636)</v>
      </c>
      <c r="J293" s="30"/>
      <c r="K293" s="49"/>
      <c r="L293" s="31">
        <f>+M293</f>
        <v>49</v>
      </c>
      <c r="M293" s="18">
        <f>+M287+1</f>
        <v>49</v>
      </c>
      <c r="N293" s="16" t="s">
        <v>31</v>
      </c>
      <c r="O293" s="16" t="s">
        <v>32</v>
      </c>
      <c r="P293" s="16" t="s">
        <v>37</v>
      </c>
      <c r="Q293" s="16" t="s">
        <v>33</v>
      </c>
      <c r="R293" s="16" t="s">
        <v>34</v>
      </c>
      <c r="S293" s="16" t="s">
        <v>35</v>
      </c>
      <c r="T293" s="16" t="str">
        <f ca="1">CONCATENATE("X",I292)</f>
        <v>X0</v>
      </c>
      <c r="U293" s="16" t="s">
        <v>36</v>
      </c>
      <c r="AE293" s="4"/>
      <c r="AF293" s="4"/>
      <c r="AG293" s="4"/>
      <c r="AH293" s="4"/>
      <c r="AI293" s="4"/>
      <c r="AJ293" s="4"/>
    </row>
    <row r="294" spans="1:36" s="15" customFormat="1" ht="15.6" x14ac:dyDescent="0.25">
      <c r="A294" s="185">
        <f ca="1">IF($E$2="X",0,IF(M295&gt;2,I292,M295))</f>
        <v>0</v>
      </c>
      <c r="B294" s="25"/>
      <c r="C294" s="21" t="str">
        <f ca="1">IF(CONTROL!$I$4="A",CONCATENATE(L294," ",I294),"")</f>
        <v>a) 0</v>
      </c>
      <c r="D294" s="22"/>
      <c r="E294" s="12"/>
      <c r="F294" s="12"/>
      <c r="G294" s="57"/>
      <c r="H294" s="57"/>
      <c r="I294" s="30">
        <f ca="1">LOOKUP(G292,DATOS!A:A,DATOS!J:J)</f>
        <v>0</v>
      </c>
      <c r="J294" s="31"/>
      <c r="K294" s="30"/>
      <c r="L294" s="31" t="s">
        <v>53</v>
      </c>
      <c r="M294" s="16" t="s">
        <v>5</v>
      </c>
      <c r="N294" s="16">
        <f ca="1">IF(O294&gt;0,0,R294)</f>
        <v>0</v>
      </c>
      <c r="O294" s="16">
        <f ca="1">IF(R295&gt;0,1,0)</f>
        <v>0</v>
      </c>
      <c r="P294" s="16">
        <f ca="1">IF(O294=1,-1/COUNTA(S294:S297),0)</f>
        <v>0</v>
      </c>
      <c r="Q294" s="16">
        <f>COUNTA(B294:B297)</f>
        <v>0</v>
      </c>
      <c r="R294" s="16">
        <f ca="1">COUNTIF(T294:T297,T293)</f>
        <v>0</v>
      </c>
      <c r="S294" s="17" t="s">
        <v>0</v>
      </c>
      <c r="T294" s="16" t="str">
        <f>CONCATENATE(B294,S294)</f>
        <v>A</v>
      </c>
      <c r="U294" s="16">
        <f ca="1">IF(R294&gt;0,R294+Q294,Q294*3)</f>
        <v>0</v>
      </c>
      <c r="AE294" s="4"/>
      <c r="AF294" s="4"/>
      <c r="AG294" s="4"/>
      <c r="AH294" s="4"/>
      <c r="AI294" s="4"/>
      <c r="AJ294" s="4"/>
    </row>
    <row r="295" spans="1:36" s="15" customFormat="1" ht="15.6" x14ac:dyDescent="0.25">
      <c r="A295" s="185"/>
      <c r="B295" s="25"/>
      <c r="C295" s="21" t="str">
        <f ca="1">IF(CONTROL!$I$4="A",CONCATENATE(L295," ",I295),"")</f>
        <v>b) 0</v>
      </c>
      <c r="D295" s="22"/>
      <c r="E295" s="12"/>
      <c r="F295" s="12"/>
      <c r="G295" s="57"/>
      <c r="H295" s="57"/>
      <c r="I295" s="30">
        <f ca="1">LOOKUP(G292,DATOS!A:A,DATOS!K:K)</f>
        <v>0</v>
      </c>
      <c r="J295" s="31"/>
      <c r="K295" s="30"/>
      <c r="L295" s="31" t="s">
        <v>52</v>
      </c>
      <c r="M295" s="16">
        <f ca="1">IF(CONTROL!$I$4="A",U294,0)</f>
        <v>0</v>
      </c>
      <c r="N295" s="16"/>
      <c r="O295" s="16"/>
      <c r="P295" s="16"/>
      <c r="Q295" s="16"/>
      <c r="R295" s="16">
        <f ca="1">Q294-R294</f>
        <v>0</v>
      </c>
      <c r="S295" s="17" t="s">
        <v>1</v>
      </c>
      <c r="T295" s="16" t="str">
        <f>CONCATENATE(B295,S295)</f>
        <v>B</v>
      </c>
      <c r="U295" s="16"/>
      <c r="AE295" s="4"/>
      <c r="AF295" s="4"/>
      <c r="AG295" s="4"/>
      <c r="AH295" s="4"/>
      <c r="AI295" s="4"/>
      <c r="AJ295" s="4"/>
    </row>
    <row r="296" spans="1:36" s="15" customFormat="1" ht="15.6" x14ac:dyDescent="0.25">
      <c r="A296" s="185"/>
      <c r="B296" s="25"/>
      <c r="C296" s="21" t="str">
        <f ca="1">IF(CONTROL!$I$4="A",CONCATENATE(L296," ",I296),"")</f>
        <v>c) 0</v>
      </c>
      <c r="D296" s="22"/>
      <c r="E296" s="12"/>
      <c r="F296" s="12"/>
      <c r="G296" s="57"/>
      <c r="H296" s="57"/>
      <c r="I296" s="30">
        <f ca="1">LOOKUP(G292,DATOS!A:A,DATOS!L:L)</f>
        <v>0</v>
      </c>
      <c r="J296" s="31"/>
      <c r="K296" s="30"/>
      <c r="L296" s="31" t="s">
        <v>51</v>
      </c>
      <c r="M296" s="16"/>
      <c r="N296" s="16"/>
      <c r="O296" s="16"/>
      <c r="P296" s="16"/>
      <c r="Q296" s="16"/>
      <c r="R296" s="16"/>
      <c r="S296" s="17" t="s">
        <v>2</v>
      </c>
      <c r="T296" s="16" t="str">
        <f>CONCATENATE(B296,S296)</f>
        <v>C</v>
      </c>
      <c r="U296" s="16"/>
      <c r="AE296" s="4"/>
      <c r="AF296" s="4"/>
      <c r="AG296" s="4"/>
      <c r="AH296" s="4"/>
      <c r="AI296" s="4"/>
      <c r="AJ296" s="4"/>
    </row>
    <row r="297" spans="1:36" s="15" customFormat="1" ht="15.6" x14ac:dyDescent="0.25">
      <c r="A297" s="185"/>
      <c r="B297" s="25"/>
      <c r="C297" s="21" t="str">
        <f ca="1">IF(CONTROL!$I$4="A",CONCATENATE(L297," ",I297),"")</f>
        <v>d) 0</v>
      </c>
      <c r="D297" s="22"/>
      <c r="E297" s="12"/>
      <c r="F297" s="12"/>
      <c r="G297" s="57"/>
      <c r="H297" s="57"/>
      <c r="I297" s="30">
        <f ca="1">LOOKUP(G292,DATOS!A:A,DATOS!M:M)</f>
        <v>0</v>
      </c>
      <c r="J297" s="31"/>
      <c r="K297" s="30"/>
      <c r="L297" s="31" t="s">
        <v>43</v>
      </c>
      <c r="M297" s="16"/>
      <c r="N297" s="16"/>
      <c r="O297" s="16"/>
      <c r="P297" s="16"/>
      <c r="Q297" s="16"/>
      <c r="R297" s="16"/>
      <c r="S297" s="17" t="s">
        <v>3</v>
      </c>
      <c r="T297" s="16" t="str">
        <f>CONCATENATE(B297,S297)</f>
        <v>D</v>
      </c>
      <c r="U297" s="16"/>
      <c r="AE297" s="4"/>
      <c r="AF297" s="4"/>
      <c r="AG297" s="4"/>
      <c r="AH297" s="4"/>
      <c r="AI297" s="4"/>
      <c r="AJ297" s="4"/>
    </row>
    <row r="298" spans="1:36" s="15" customFormat="1" ht="15.6" x14ac:dyDescent="0.25">
      <c r="A298" s="9"/>
      <c r="B298" s="26"/>
      <c r="C298" s="10"/>
      <c r="D298" s="11"/>
      <c r="E298" s="12"/>
      <c r="F298" s="12"/>
      <c r="G298" s="59">
        <v>180</v>
      </c>
      <c r="H298" s="61">
        <f ca="1">+REPARTO!I50</f>
        <v>582</v>
      </c>
      <c r="I298" s="30">
        <f ca="1">LOOKUP(G298,DATOS!A:A,DATOS!N:N)</f>
        <v>0</v>
      </c>
      <c r="J298" s="30"/>
      <c r="K298" s="30"/>
      <c r="L298" s="31"/>
      <c r="AE298" s="4"/>
      <c r="AF298" s="4"/>
      <c r="AG298" s="4"/>
      <c r="AH298" s="4"/>
      <c r="AI298" s="4"/>
      <c r="AJ298" s="4"/>
    </row>
    <row r="299" spans="1:36" s="15" customFormat="1" ht="15.6" x14ac:dyDescent="0.25">
      <c r="A299" s="9"/>
      <c r="B299" s="27"/>
      <c r="C299" s="19" t="str">
        <f ca="1">IF(CONTROL!$I$4="A",CONCATENATE(M299,".- ",I299),"")</f>
        <v>50.- ACTIVIDADES POLICIALES - Tema 3 - PROTECCIÓN DE INSTALACIONES . 0 (Ref: 7-180)</v>
      </c>
      <c r="D299" s="20"/>
      <c r="E299" s="9"/>
      <c r="F299" s="9"/>
      <c r="G299" s="60"/>
      <c r="H299" s="57"/>
      <c r="I299" s="30" t="str">
        <f ca="1">LOOKUP(G298,DATOS!A:A,DATOS!H:H)</f>
        <v>ACTIVIDADES POLICIALES - Tema 3 - PROTECCIÓN DE INSTALACIONES . 0 (Ref: 7-180)</v>
      </c>
      <c r="J299" s="30"/>
      <c r="K299" s="49"/>
      <c r="L299" s="31">
        <f>+M299</f>
        <v>50</v>
      </c>
      <c r="M299" s="18">
        <f>+M293+1</f>
        <v>50</v>
      </c>
      <c r="N299" s="16" t="s">
        <v>31</v>
      </c>
      <c r="O299" s="16" t="s">
        <v>32</v>
      </c>
      <c r="P299" s="16" t="s">
        <v>37</v>
      </c>
      <c r="Q299" s="16" t="s">
        <v>33</v>
      </c>
      <c r="R299" s="16" t="s">
        <v>34</v>
      </c>
      <c r="S299" s="16" t="s">
        <v>35</v>
      </c>
      <c r="T299" s="16" t="str">
        <f ca="1">CONCATENATE("X",I298)</f>
        <v>X0</v>
      </c>
      <c r="U299" s="16" t="s">
        <v>36</v>
      </c>
      <c r="AE299" s="4"/>
      <c r="AF299" s="4"/>
      <c r="AG299" s="4"/>
      <c r="AH299" s="4"/>
      <c r="AI299" s="4"/>
      <c r="AJ299" s="4"/>
    </row>
    <row r="300" spans="1:36" s="15" customFormat="1" ht="15.6" x14ac:dyDescent="0.25">
      <c r="A300" s="185">
        <f ca="1">IF($E$2="X",0,IF(M301&gt;2,I298,M301))</f>
        <v>0</v>
      </c>
      <c r="B300" s="25"/>
      <c r="C300" s="21" t="str">
        <f ca="1">IF(CONTROL!$I$4="A",CONCATENATE(L300," ",I300),"")</f>
        <v>a) 0</v>
      </c>
      <c r="D300" s="22"/>
      <c r="E300" s="12"/>
      <c r="F300" s="12"/>
      <c r="G300" s="57"/>
      <c r="H300" s="57"/>
      <c r="I300" s="30">
        <f ca="1">LOOKUP(G298,DATOS!A:A,DATOS!J:J)</f>
        <v>0</v>
      </c>
      <c r="J300" s="31"/>
      <c r="K300" s="30"/>
      <c r="L300" s="31" t="s">
        <v>53</v>
      </c>
      <c r="M300" s="16" t="s">
        <v>5</v>
      </c>
      <c r="N300" s="16">
        <f ca="1">IF(O300&gt;0,0,R300)</f>
        <v>0</v>
      </c>
      <c r="O300" s="16">
        <f ca="1">IF(R301&gt;0,1,0)</f>
        <v>0</v>
      </c>
      <c r="P300" s="16">
        <f ca="1">IF(O300=1,-1/COUNTA(S300:S303),0)</f>
        <v>0</v>
      </c>
      <c r="Q300" s="16">
        <f>COUNTA(B300:B303)</f>
        <v>0</v>
      </c>
      <c r="R300" s="16">
        <f ca="1">COUNTIF(T300:T303,T299)</f>
        <v>0</v>
      </c>
      <c r="S300" s="17" t="s">
        <v>0</v>
      </c>
      <c r="T300" s="16" t="str">
        <f>CONCATENATE(B300,S300)</f>
        <v>A</v>
      </c>
      <c r="U300" s="16">
        <f ca="1">IF(R300&gt;0,R300+Q300,Q300*3)</f>
        <v>0</v>
      </c>
      <c r="AE300" s="4"/>
      <c r="AF300" s="4"/>
      <c r="AG300" s="4"/>
      <c r="AH300" s="4"/>
      <c r="AI300" s="4"/>
      <c r="AJ300" s="4"/>
    </row>
    <row r="301" spans="1:36" s="15" customFormat="1" ht="15.6" x14ac:dyDescent="0.25">
      <c r="A301" s="185"/>
      <c r="B301" s="25"/>
      <c r="C301" s="21" t="str">
        <f ca="1">IF(CONTROL!$I$4="A",CONCATENATE(L301," ",I301),"")</f>
        <v>b) 0</v>
      </c>
      <c r="D301" s="22"/>
      <c r="E301" s="12"/>
      <c r="F301" s="12"/>
      <c r="G301" s="57"/>
      <c r="H301" s="57"/>
      <c r="I301" s="30">
        <f ca="1">LOOKUP(G298,DATOS!A:A,DATOS!K:K)</f>
        <v>0</v>
      </c>
      <c r="J301" s="31"/>
      <c r="K301" s="30"/>
      <c r="L301" s="31" t="s">
        <v>52</v>
      </c>
      <c r="M301" s="16">
        <f ca="1">IF(CONTROL!$I$4="A",U300,0)</f>
        <v>0</v>
      </c>
      <c r="N301" s="16"/>
      <c r="O301" s="16"/>
      <c r="P301" s="16"/>
      <c r="Q301" s="16"/>
      <c r="R301" s="16">
        <f ca="1">Q300-R300</f>
        <v>0</v>
      </c>
      <c r="S301" s="17" t="s">
        <v>1</v>
      </c>
      <c r="T301" s="16" t="str">
        <f>CONCATENATE(B301,S301)</f>
        <v>B</v>
      </c>
      <c r="U301" s="16"/>
      <c r="AE301" s="4"/>
      <c r="AF301" s="4"/>
      <c r="AG301" s="4"/>
      <c r="AH301" s="4"/>
      <c r="AI301" s="4"/>
      <c r="AJ301" s="4"/>
    </row>
    <row r="302" spans="1:36" s="15" customFormat="1" ht="15.6" x14ac:dyDescent="0.25">
      <c r="A302" s="185"/>
      <c r="B302" s="25"/>
      <c r="C302" s="21" t="str">
        <f ca="1">IF(CONTROL!$I$4="A",CONCATENATE(L302," ",I302),"")</f>
        <v>c) 0</v>
      </c>
      <c r="D302" s="22"/>
      <c r="E302" s="12"/>
      <c r="F302" s="12"/>
      <c r="G302" s="57"/>
      <c r="H302" s="57"/>
      <c r="I302" s="30">
        <f ca="1">LOOKUP(G298,DATOS!A:A,DATOS!L:L)</f>
        <v>0</v>
      </c>
      <c r="J302" s="31"/>
      <c r="K302" s="30"/>
      <c r="L302" s="31" t="s">
        <v>51</v>
      </c>
      <c r="M302" s="16"/>
      <c r="N302" s="16"/>
      <c r="O302" s="16"/>
      <c r="P302" s="16"/>
      <c r="Q302" s="16"/>
      <c r="R302" s="16"/>
      <c r="S302" s="17" t="s">
        <v>2</v>
      </c>
      <c r="T302" s="16" t="str">
        <f>CONCATENATE(B302,S302)</f>
        <v>C</v>
      </c>
      <c r="U302" s="16"/>
      <c r="AE302" s="4"/>
      <c r="AF302" s="4"/>
      <c r="AG302" s="4"/>
      <c r="AH302" s="4"/>
      <c r="AI302" s="4"/>
      <c r="AJ302" s="4"/>
    </row>
    <row r="303" spans="1:36" s="15" customFormat="1" ht="15.6" x14ac:dyDescent="0.25">
      <c r="A303" s="185"/>
      <c r="B303" s="25"/>
      <c r="C303" s="21" t="str">
        <f ca="1">IF(CONTROL!$I$4="A",CONCATENATE(L303," ",I303),"")</f>
        <v>d) 0</v>
      </c>
      <c r="D303" s="22"/>
      <c r="E303" s="12"/>
      <c r="F303" s="12"/>
      <c r="G303" s="57"/>
      <c r="H303" s="57"/>
      <c r="I303" s="30">
        <f ca="1">LOOKUP(G298,DATOS!A:A,DATOS!M:M)</f>
        <v>0</v>
      </c>
      <c r="J303" s="31"/>
      <c r="K303" s="30"/>
      <c r="L303" s="31" t="s">
        <v>43</v>
      </c>
      <c r="M303" s="16"/>
      <c r="N303" s="16"/>
      <c r="O303" s="16"/>
      <c r="P303" s="16"/>
      <c r="Q303" s="16"/>
      <c r="R303" s="16"/>
      <c r="S303" s="17" t="s">
        <v>3</v>
      </c>
      <c r="T303" s="16" t="str">
        <f>CONCATENATE(B303,S303)</f>
        <v>D</v>
      </c>
      <c r="U303" s="16"/>
      <c r="AE303" s="4"/>
      <c r="AF303" s="4"/>
      <c r="AG303" s="4"/>
      <c r="AH303" s="4"/>
      <c r="AI303" s="4"/>
      <c r="AJ303" s="4"/>
    </row>
    <row r="304" spans="1:36" s="15" customFormat="1" ht="15.6" x14ac:dyDescent="0.25">
      <c r="A304" s="9"/>
      <c r="B304" s="26"/>
      <c r="C304" s="10"/>
      <c r="D304" s="11"/>
      <c r="E304" s="12"/>
      <c r="F304" s="12"/>
      <c r="G304" s="59">
        <v>292</v>
      </c>
      <c r="H304" s="61">
        <f ca="1">+REPARTO!I51</f>
        <v>239</v>
      </c>
      <c r="I304" s="30">
        <f ca="1">LOOKUP(G304,DATOS!A:A,DATOS!N:N)</f>
        <v>0</v>
      </c>
      <c r="J304" s="30"/>
      <c r="K304" s="30"/>
      <c r="L304" s="31"/>
      <c r="AE304" s="4"/>
      <c r="AF304" s="4"/>
      <c r="AG304" s="4"/>
      <c r="AH304" s="4"/>
      <c r="AI304" s="4"/>
      <c r="AJ304" s="4"/>
    </row>
    <row r="305" spans="1:36" s="15" customFormat="1" ht="15.6" x14ac:dyDescent="0.25">
      <c r="A305" s="9"/>
      <c r="B305" s="27"/>
      <c r="C305" s="19" t="str">
        <f ca="1">IF(CONTROL!$I$4="A",CONCATENATE(M305,".- ",I305),"")</f>
        <v>51.- ACTIVIDADES COMPLEMENTARIAS  - Tema 5 - PROTECCIÓN CONTRAINCENDIOS . 0 (Ref: 7-292)</v>
      </c>
      <c r="D305" s="20"/>
      <c r="E305" s="9"/>
      <c r="F305" s="9"/>
      <c r="G305" s="60"/>
      <c r="H305" s="57"/>
      <c r="I305" s="30" t="str">
        <f ca="1">LOOKUP(G304,DATOS!A:A,DATOS!H:H)</f>
        <v>ACTIVIDADES COMPLEMENTARIAS  - Tema 5 - PROTECCIÓN CONTRAINCENDIOS . 0 (Ref: 7-292)</v>
      </c>
      <c r="J305" s="30"/>
      <c r="K305" s="49"/>
      <c r="L305" s="31">
        <f>+M305</f>
        <v>51</v>
      </c>
      <c r="M305" s="18">
        <f>+M299+1</f>
        <v>51</v>
      </c>
      <c r="N305" s="16" t="s">
        <v>31</v>
      </c>
      <c r="O305" s="16" t="s">
        <v>32</v>
      </c>
      <c r="P305" s="16" t="s">
        <v>37</v>
      </c>
      <c r="Q305" s="16" t="s">
        <v>33</v>
      </c>
      <c r="R305" s="16" t="s">
        <v>34</v>
      </c>
      <c r="S305" s="16" t="s">
        <v>35</v>
      </c>
      <c r="T305" s="16" t="str">
        <f ca="1">CONCATENATE("X",I304)</f>
        <v>X0</v>
      </c>
      <c r="U305" s="16" t="s">
        <v>36</v>
      </c>
      <c r="AE305" s="4"/>
      <c r="AF305" s="4"/>
      <c r="AG305" s="4"/>
      <c r="AH305" s="4"/>
      <c r="AI305" s="4"/>
      <c r="AJ305" s="4"/>
    </row>
    <row r="306" spans="1:36" s="15" customFormat="1" ht="15.6" x14ac:dyDescent="0.25">
      <c r="A306" s="185">
        <f ca="1">IF($E$2="X",0,IF(M307&gt;2,I304,M307))</f>
        <v>0</v>
      </c>
      <c r="B306" s="25"/>
      <c r="C306" s="21" t="str">
        <f ca="1">IF(CONTROL!$I$4="A",CONCATENATE(L306," ",I306),"")</f>
        <v>a) 0</v>
      </c>
      <c r="D306" s="22"/>
      <c r="E306" s="12"/>
      <c r="F306" s="12"/>
      <c r="G306" s="57"/>
      <c r="H306" s="57"/>
      <c r="I306" s="30">
        <f ca="1">LOOKUP(G304,DATOS!A:A,DATOS!J:J)</f>
        <v>0</v>
      </c>
      <c r="J306" s="31"/>
      <c r="K306" s="30"/>
      <c r="L306" s="31" t="s">
        <v>53</v>
      </c>
      <c r="M306" s="16" t="s">
        <v>5</v>
      </c>
      <c r="N306" s="16">
        <f ca="1">IF(O306&gt;0,0,R306)</f>
        <v>0</v>
      </c>
      <c r="O306" s="16">
        <f ca="1">IF(R307&gt;0,1,0)</f>
        <v>0</v>
      </c>
      <c r="P306" s="16">
        <f ca="1">IF(O306=1,-1/COUNTA(S306:S309),0)</f>
        <v>0</v>
      </c>
      <c r="Q306" s="16">
        <f>COUNTA(B306:B309)</f>
        <v>0</v>
      </c>
      <c r="R306" s="16">
        <f ca="1">COUNTIF(T306:T309,T305)</f>
        <v>0</v>
      </c>
      <c r="S306" s="17" t="s">
        <v>0</v>
      </c>
      <c r="T306" s="16" t="str">
        <f>CONCATENATE(B306,S306)</f>
        <v>A</v>
      </c>
      <c r="U306" s="16">
        <f ca="1">IF(R306&gt;0,R306+Q306,Q306*3)</f>
        <v>0</v>
      </c>
      <c r="AE306" s="4"/>
      <c r="AF306" s="4"/>
      <c r="AG306" s="4"/>
      <c r="AH306" s="4"/>
      <c r="AI306" s="4"/>
      <c r="AJ306" s="4"/>
    </row>
    <row r="307" spans="1:36" s="15" customFormat="1" ht="15.6" x14ac:dyDescent="0.25">
      <c r="A307" s="185"/>
      <c r="B307" s="25"/>
      <c r="C307" s="21" t="str">
        <f ca="1">IF(CONTROL!$I$4="A",CONCATENATE(L307," ",I307),"")</f>
        <v>b) 0</v>
      </c>
      <c r="D307" s="22"/>
      <c r="E307" s="12"/>
      <c r="F307" s="12"/>
      <c r="G307" s="57"/>
      <c r="H307" s="57"/>
      <c r="I307" s="30">
        <f ca="1">LOOKUP(G304,DATOS!A:A,DATOS!K:K)</f>
        <v>0</v>
      </c>
      <c r="J307" s="31"/>
      <c r="K307" s="30"/>
      <c r="L307" s="31" t="s">
        <v>52</v>
      </c>
      <c r="M307" s="16">
        <f ca="1">IF(CONTROL!$I$4="A",U306,0)</f>
        <v>0</v>
      </c>
      <c r="N307" s="16"/>
      <c r="O307" s="16"/>
      <c r="P307" s="16"/>
      <c r="Q307" s="16"/>
      <c r="R307" s="16">
        <f ca="1">Q306-R306</f>
        <v>0</v>
      </c>
      <c r="S307" s="17" t="s">
        <v>1</v>
      </c>
      <c r="T307" s="16" t="str">
        <f>CONCATENATE(B307,S307)</f>
        <v>B</v>
      </c>
      <c r="U307" s="16"/>
      <c r="AE307" s="4"/>
      <c r="AF307" s="4"/>
      <c r="AG307" s="4"/>
      <c r="AH307" s="4"/>
      <c r="AI307" s="4"/>
      <c r="AJ307" s="4"/>
    </row>
    <row r="308" spans="1:36" s="15" customFormat="1" ht="15.6" x14ac:dyDescent="0.25">
      <c r="A308" s="185"/>
      <c r="B308" s="25"/>
      <c r="C308" s="21" t="str">
        <f ca="1">IF(CONTROL!$I$4="A",CONCATENATE(L308," ",I308),"")</f>
        <v>c) 0</v>
      </c>
      <c r="D308" s="22"/>
      <c r="E308" s="12"/>
      <c r="F308" s="12"/>
      <c r="G308" s="57"/>
      <c r="H308" s="57"/>
      <c r="I308" s="30">
        <f ca="1">LOOKUP(G304,DATOS!A:A,DATOS!L:L)</f>
        <v>0</v>
      </c>
      <c r="J308" s="31"/>
      <c r="K308" s="30"/>
      <c r="L308" s="31" t="s">
        <v>51</v>
      </c>
      <c r="M308" s="16"/>
      <c r="N308" s="16"/>
      <c r="O308" s="16"/>
      <c r="P308" s="16"/>
      <c r="Q308" s="16"/>
      <c r="R308" s="16"/>
      <c r="S308" s="17" t="s">
        <v>2</v>
      </c>
      <c r="T308" s="16" t="str">
        <f>CONCATENATE(B308,S308)</f>
        <v>C</v>
      </c>
      <c r="U308" s="16"/>
      <c r="AE308" s="4"/>
      <c r="AF308" s="4"/>
      <c r="AG308" s="4"/>
      <c r="AH308" s="4"/>
      <c r="AI308" s="4"/>
      <c r="AJ308" s="4"/>
    </row>
    <row r="309" spans="1:36" s="15" customFormat="1" ht="15.6" x14ac:dyDescent="0.25">
      <c r="A309" s="185"/>
      <c r="B309" s="25"/>
      <c r="C309" s="21" t="str">
        <f ca="1">IF(CONTROL!$I$4="A",CONCATENATE(L309," ",I309),"")</f>
        <v>d) 0</v>
      </c>
      <c r="D309" s="22"/>
      <c r="E309" s="12"/>
      <c r="F309" s="12"/>
      <c r="G309" s="57"/>
      <c r="H309" s="57"/>
      <c r="I309" s="30">
        <f ca="1">LOOKUP(G304,DATOS!A:A,DATOS!M:M)</f>
        <v>0</v>
      </c>
      <c r="J309" s="31"/>
      <c r="K309" s="30"/>
      <c r="L309" s="31" t="s">
        <v>43</v>
      </c>
      <c r="M309" s="16"/>
      <c r="N309" s="16"/>
      <c r="O309" s="16"/>
      <c r="P309" s="16"/>
      <c r="Q309" s="16"/>
      <c r="R309" s="16"/>
      <c r="S309" s="17" t="s">
        <v>3</v>
      </c>
      <c r="T309" s="16" t="str">
        <f>CONCATENATE(B309,S309)</f>
        <v>D</v>
      </c>
      <c r="U309" s="16"/>
      <c r="AE309" s="4"/>
      <c r="AF309" s="4"/>
      <c r="AG309" s="4"/>
      <c r="AH309" s="4"/>
      <c r="AI309" s="4"/>
      <c r="AJ309" s="4"/>
    </row>
    <row r="310" spans="1:36" s="15" customFormat="1" ht="15.6" x14ac:dyDescent="0.25">
      <c r="A310" s="9"/>
      <c r="B310" s="26"/>
      <c r="C310" s="10"/>
      <c r="D310" s="11"/>
      <c r="E310" s="12"/>
      <c r="F310" s="12"/>
      <c r="G310" s="59">
        <v>298</v>
      </c>
      <c r="H310" s="61">
        <f ca="1">+REPARTO!I52</f>
        <v>98</v>
      </c>
      <c r="I310" s="30">
        <f ca="1">LOOKUP(G310,DATOS!A:A,DATOS!N:N)</f>
        <v>0</v>
      </c>
      <c r="J310" s="30"/>
      <c r="K310" s="30"/>
      <c r="L310" s="31"/>
      <c r="AE310" s="4"/>
      <c r="AF310" s="4"/>
      <c r="AG310" s="4"/>
      <c r="AH310" s="4"/>
      <c r="AI310" s="4"/>
      <c r="AJ310" s="4"/>
    </row>
    <row r="311" spans="1:36" s="15" customFormat="1" ht="15.6" x14ac:dyDescent="0.25">
      <c r="A311" s="9"/>
      <c r="B311" s="27"/>
      <c r="C311" s="19" t="str">
        <f ca="1">IF(CONTROL!$I$4="A",CONCATENATE(M311,".- ",I311),"")</f>
        <v>52.- ACTIVIDADES COMPLEMENTARIAS  - Tema 5 - PROTECCIÓN CONTRAINCENDIOS . 0 (Ref: 7-298)</v>
      </c>
      <c r="D311" s="20"/>
      <c r="E311" s="9"/>
      <c r="F311" s="9"/>
      <c r="G311" s="60"/>
      <c r="H311" s="57"/>
      <c r="I311" s="30" t="str">
        <f ca="1">LOOKUP(G310,DATOS!A:A,DATOS!H:H)</f>
        <v>ACTIVIDADES COMPLEMENTARIAS  - Tema 5 - PROTECCIÓN CONTRAINCENDIOS . 0 (Ref: 7-298)</v>
      </c>
      <c r="J311" s="30"/>
      <c r="K311" s="49"/>
      <c r="L311" s="31">
        <f>+M311</f>
        <v>52</v>
      </c>
      <c r="M311" s="18">
        <f>+M305+1</f>
        <v>52</v>
      </c>
      <c r="N311" s="16" t="s">
        <v>31</v>
      </c>
      <c r="O311" s="16" t="s">
        <v>32</v>
      </c>
      <c r="P311" s="16" t="s">
        <v>37</v>
      </c>
      <c r="Q311" s="16" t="s">
        <v>33</v>
      </c>
      <c r="R311" s="16" t="s">
        <v>34</v>
      </c>
      <c r="S311" s="16" t="s">
        <v>35</v>
      </c>
      <c r="T311" s="16" t="str">
        <f ca="1">CONCATENATE("X",I310)</f>
        <v>X0</v>
      </c>
      <c r="U311" s="16" t="s">
        <v>36</v>
      </c>
      <c r="AE311" s="4"/>
      <c r="AF311" s="4"/>
      <c r="AG311" s="4"/>
      <c r="AH311" s="4"/>
      <c r="AI311" s="4"/>
      <c r="AJ311" s="4"/>
    </row>
    <row r="312" spans="1:36" s="15" customFormat="1" ht="15.6" x14ac:dyDescent="0.25">
      <c r="A312" s="185">
        <f ca="1">IF($E$2="X",0,IF(M313&gt;2,I310,M313))</f>
        <v>0</v>
      </c>
      <c r="B312" s="25"/>
      <c r="C312" s="21" t="str">
        <f ca="1">IF(CONTROL!$I$4="A",CONCATENATE(L312," ",I312),"")</f>
        <v>a) 0</v>
      </c>
      <c r="D312" s="22"/>
      <c r="E312" s="12"/>
      <c r="F312" s="12"/>
      <c r="G312" s="57"/>
      <c r="H312" s="57"/>
      <c r="I312" s="30">
        <f ca="1">LOOKUP(G310,DATOS!A:A,DATOS!J:J)</f>
        <v>0</v>
      </c>
      <c r="J312" s="31"/>
      <c r="K312" s="30"/>
      <c r="L312" s="31" t="s">
        <v>53</v>
      </c>
      <c r="M312" s="16" t="s">
        <v>5</v>
      </c>
      <c r="N312" s="16">
        <f ca="1">IF(O312&gt;0,0,R312)</f>
        <v>0</v>
      </c>
      <c r="O312" s="16">
        <f ca="1">IF(R313&gt;0,1,0)</f>
        <v>0</v>
      </c>
      <c r="P312" s="16">
        <f ca="1">IF(O312=1,-1/COUNTA(S312:S315),0)</f>
        <v>0</v>
      </c>
      <c r="Q312" s="16">
        <f>COUNTA(B312:B315)</f>
        <v>0</v>
      </c>
      <c r="R312" s="16">
        <f ca="1">COUNTIF(T312:T315,T311)</f>
        <v>0</v>
      </c>
      <c r="S312" s="17" t="s">
        <v>0</v>
      </c>
      <c r="T312" s="16" t="str">
        <f>CONCATENATE(B312,S312)</f>
        <v>A</v>
      </c>
      <c r="U312" s="16">
        <f ca="1">IF(R312&gt;0,R312+Q312,Q312*3)</f>
        <v>0</v>
      </c>
      <c r="AE312" s="4"/>
      <c r="AF312" s="4"/>
      <c r="AG312" s="4"/>
      <c r="AH312" s="4"/>
      <c r="AI312" s="4"/>
      <c r="AJ312" s="4"/>
    </row>
    <row r="313" spans="1:36" s="15" customFormat="1" ht="15.6" x14ac:dyDescent="0.25">
      <c r="A313" s="185"/>
      <c r="B313" s="25"/>
      <c r="C313" s="21" t="str">
        <f ca="1">IF(CONTROL!$I$4="A",CONCATENATE(L313," ",I313),"")</f>
        <v>b) 0</v>
      </c>
      <c r="D313" s="22"/>
      <c r="E313" s="12"/>
      <c r="F313" s="12"/>
      <c r="G313" s="57"/>
      <c r="H313" s="57"/>
      <c r="I313" s="30">
        <f ca="1">LOOKUP(G310,DATOS!A:A,DATOS!K:K)</f>
        <v>0</v>
      </c>
      <c r="J313" s="31"/>
      <c r="K313" s="30"/>
      <c r="L313" s="31" t="s">
        <v>52</v>
      </c>
      <c r="M313" s="16">
        <f ca="1">IF(CONTROL!$I$4="A",U312,0)</f>
        <v>0</v>
      </c>
      <c r="N313" s="16"/>
      <c r="O313" s="16"/>
      <c r="P313" s="16"/>
      <c r="Q313" s="16"/>
      <c r="R313" s="16">
        <f ca="1">Q312-R312</f>
        <v>0</v>
      </c>
      <c r="S313" s="17" t="s">
        <v>1</v>
      </c>
      <c r="T313" s="16" t="str">
        <f>CONCATENATE(B313,S313)</f>
        <v>B</v>
      </c>
      <c r="U313" s="16"/>
      <c r="AE313" s="4"/>
      <c r="AF313" s="4"/>
      <c r="AG313" s="4"/>
      <c r="AH313" s="4"/>
      <c r="AI313" s="4"/>
      <c r="AJ313" s="4"/>
    </row>
    <row r="314" spans="1:36" s="15" customFormat="1" ht="15.6" x14ac:dyDescent="0.25">
      <c r="A314" s="185"/>
      <c r="B314" s="25"/>
      <c r="C314" s="21" t="str">
        <f ca="1">IF(CONTROL!$I$4="A",CONCATENATE(L314," ",I314),"")</f>
        <v>c) 0</v>
      </c>
      <c r="D314" s="22"/>
      <c r="E314" s="12"/>
      <c r="F314" s="12"/>
      <c r="G314" s="57"/>
      <c r="H314" s="57"/>
      <c r="I314" s="30">
        <f ca="1">LOOKUP(G310,DATOS!A:A,DATOS!L:L)</f>
        <v>0</v>
      </c>
      <c r="J314" s="31"/>
      <c r="K314" s="30"/>
      <c r="L314" s="31" t="s">
        <v>51</v>
      </c>
      <c r="M314" s="16"/>
      <c r="N314" s="16"/>
      <c r="O314" s="16"/>
      <c r="P314" s="16"/>
      <c r="Q314" s="16"/>
      <c r="R314" s="16"/>
      <c r="S314" s="17" t="s">
        <v>2</v>
      </c>
      <c r="T314" s="16" t="str">
        <f>CONCATENATE(B314,S314)</f>
        <v>C</v>
      </c>
      <c r="U314" s="16"/>
      <c r="AE314" s="4"/>
      <c r="AF314" s="4"/>
      <c r="AG314" s="4"/>
      <c r="AH314" s="4"/>
      <c r="AI314" s="4"/>
      <c r="AJ314" s="4"/>
    </row>
    <row r="315" spans="1:36" s="15" customFormat="1" ht="15.6" x14ac:dyDescent="0.25">
      <c r="A315" s="185"/>
      <c r="B315" s="25"/>
      <c r="C315" s="21" t="str">
        <f ca="1">IF(CONTROL!$I$4="A",CONCATENATE(L315," ",I315),"")</f>
        <v>d) 0</v>
      </c>
      <c r="D315" s="22"/>
      <c r="E315" s="12"/>
      <c r="F315" s="12"/>
      <c r="G315" s="57"/>
      <c r="H315" s="57"/>
      <c r="I315" s="30">
        <f ca="1">LOOKUP(G310,DATOS!A:A,DATOS!M:M)</f>
        <v>0</v>
      </c>
      <c r="J315" s="31"/>
      <c r="K315" s="30"/>
      <c r="L315" s="31" t="s">
        <v>43</v>
      </c>
      <c r="M315" s="16"/>
      <c r="N315" s="16"/>
      <c r="O315" s="16"/>
      <c r="P315" s="16"/>
      <c r="Q315" s="16"/>
      <c r="R315" s="16"/>
      <c r="S315" s="17" t="s">
        <v>3</v>
      </c>
      <c r="T315" s="16" t="str">
        <f>CONCATENATE(B315,S315)</f>
        <v>D</v>
      </c>
      <c r="U315" s="16"/>
      <c r="AE315" s="4"/>
      <c r="AF315" s="4"/>
      <c r="AG315" s="4"/>
      <c r="AH315" s="4"/>
      <c r="AI315" s="4"/>
      <c r="AJ315" s="4"/>
    </row>
    <row r="316" spans="1:36" s="15" customFormat="1" ht="15.6" x14ac:dyDescent="0.25">
      <c r="A316" s="9"/>
      <c r="B316" s="26"/>
      <c r="C316" s="10"/>
      <c r="D316" s="11"/>
      <c r="E316" s="12"/>
      <c r="F316" s="12"/>
      <c r="G316" s="59">
        <v>20</v>
      </c>
      <c r="H316" s="61">
        <f ca="1">+REPARTO!I53</f>
        <v>40</v>
      </c>
      <c r="I316" s="30" t="str">
        <f ca="1">LOOKUP(G316,DATOS!A:A,DATOS!N:N)</f>
        <v>D</v>
      </c>
      <c r="J316" s="30"/>
      <c r="K316" s="30"/>
      <c r="L316" s="31"/>
      <c r="AE316" s="4"/>
      <c r="AF316" s="4"/>
      <c r="AG316" s="4"/>
      <c r="AH316" s="4"/>
      <c r="AI316" s="4"/>
      <c r="AJ316" s="4"/>
    </row>
    <row r="317" spans="1:36" s="15" customFormat="1" ht="46.8" x14ac:dyDescent="0.25">
      <c r="A317" s="9"/>
      <c r="B317" s="27"/>
      <c r="C317" s="19" t="str">
        <f ca="1">IF(CONTROL!$I$4="A",CONCATENATE(M317,".- ",I317),"")</f>
        <v>53.- ACTIVIDADES POLICIALES - Tema 1 - TÁCTICA: APOYO AACC . De las siguientes categorías de acciones disponibles para el planeamietno y ejecución de una operación, indique cuál no es una acción complementaria: (Ref: 7-20)</v>
      </c>
      <c r="D317" s="20"/>
      <c r="E317" s="9"/>
      <c r="F317" s="9"/>
      <c r="G317" s="60"/>
      <c r="H317" s="57"/>
      <c r="I317" s="30" t="str">
        <f ca="1">LOOKUP(G316,DATOS!A:A,DATOS!H:H)</f>
        <v>ACTIVIDADES POLICIALES - Tema 1 - TÁCTICA: APOYO AACC . De las siguientes categorías de acciones disponibles para el planeamietno y ejecución de una operación, indique cuál no es una acción complementaria: (Ref: 7-20)</v>
      </c>
      <c r="J317" s="30"/>
      <c r="K317" s="49"/>
      <c r="L317" s="31">
        <f>+M317</f>
        <v>53</v>
      </c>
      <c r="M317" s="18">
        <f>+M311+1</f>
        <v>53</v>
      </c>
      <c r="N317" s="16" t="s">
        <v>31</v>
      </c>
      <c r="O317" s="16" t="s">
        <v>32</v>
      </c>
      <c r="P317" s="16" t="s">
        <v>37</v>
      </c>
      <c r="Q317" s="16" t="s">
        <v>33</v>
      </c>
      <c r="R317" s="16" t="s">
        <v>34</v>
      </c>
      <c r="S317" s="16" t="s">
        <v>35</v>
      </c>
      <c r="T317" s="16" t="str">
        <f ca="1">CONCATENATE("X",I316)</f>
        <v>XD</v>
      </c>
      <c r="U317" s="16" t="s">
        <v>36</v>
      </c>
      <c r="AE317" s="4"/>
      <c r="AF317" s="4"/>
      <c r="AG317" s="4"/>
      <c r="AH317" s="4"/>
      <c r="AI317" s="4"/>
      <c r="AJ317" s="4"/>
    </row>
    <row r="318" spans="1:36" s="15" customFormat="1" ht="15.6" x14ac:dyDescent="0.25">
      <c r="A318" s="185">
        <f ca="1">IF($E$2="X",0,IF(M319&gt;2,I316,M319))</f>
        <v>0</v>
      </c>
      <c r="B318" s="25"/>
      <c r="C318" s="21" t="str">
        <f ca="1">IF(CONTROL!$I$4="A",CONCATENATE(L318," ",I318),"")</f>
        <v>a) Defensiva</v>
      </c>
      <c r="D318" s="22"/>
      <c r="E318" s="12"/>
      <c r="F318" s="12"/>
      <c r="G318" s="57"/>
      <c r="H318" s="57"/>
      <c r="I318" s="30" t="str">
        <f ca="1">LOOKUP(G316,DATOS!A:A,DATOS!J:J)</f>
        <v>Defensiva</v>
      </c>
      <c r="J318" s="31"/>
      <c r="K318" s="30"/>
      <c r="L318" s="31" t="s">
        <v>53</v>
      </c>
      <c r="M318" s="16" t="s">
        <v>5</v>
      </c>
      <c r="N318" s="16">
        <f ca="1">IF(O318&gt;0,0,R318)</f>
        <v>0</v>
      </c>
      <c r="O318" s="16">
        <f ca="1">IF(R319&gt;0,1,0)</f>
        <v>0</v>
      </c>
      <c r="P318" s="16">
        <f ca="1">IF(O318=1,-1/COUNTA(S318:S321),0)</f>
        <v>0</v>
      </c>
      <c r="Q318" s="16">
        <f>COUNTA(B318:B321)</f>
        <v>0</v>
      </c>
      <c r="R318" s="16">
        <f ca="1">COUNTIF(T318:T321,T317)</f>
        <v>0</v>
      </c>
      <c r="S318" s="17" t="s">
        <v>0</v>
      </c>
      <c r="T318" s="16" t="str">
        <f>CONCATENATE(B318,S318)</f>
        <v>A</v>
      </c>
      <c r="U318" s="16">
        <f ca="1">IF(R318&gt;0,R318+Q318,Q318*3)</f>
        <v>0</v>
      </c>
      <c r="AE318" s="4"/>
      <c r="AF318" s="4"/>
      <c r="AG318" s="4"/>
      <c r="AH318" s="4"/>
      <c r="AI318" s="4"/>
      <c r="AJ318" s="4"/>
    </row>
    <row r="319" spans="1:36" s="15" customFormat="1" ht="15.6" x14ac:dyDescent="0.25">
      <c r="A319" s="185"/>
      <c r="B319" s="25"/>
      <c r="C319" s="21" t="str">
        <f ca="1">IF(CONTROL!$I$4="A",CONCATENATE(L319," ",I319),"")</f>
        <v>b) Ofensiva</v>
      </c>
      <c r="D319" s="22"/>
      <c r="E319" s="12"/>
      <c r="F319" s="12"/>
      <c r="G319" s="57"/>
      <c r="H319" s="57"/>
      <c r="I319" s="30" t="str">
        <f ca="1">LOOKUP(G316,DATOS!A:A,DATOS!K:K)</f>
        <v>Ofensiva</v>
      </c>
      <c r="J319" s="31"/>
      <c r="K319" s="30"/>
      <c r="L319" s="31" t="s">
        <v>52</v>
      </c>
      <c r="M319" s="16">
        <f ca="1">IF(CONTROL!$I$4="A",U318,0)</f>
        <v>0</v>
      </c>
      <c r="N319" s="16"/>
      <c r="O319" s="16"/>
      <c r="P319" s="16"/>
      <c r="Q319" s="16"/>
      <c r="R319" s="16">
        <f ca="1">Q318-R318</f>
        <v>0</v>
      </c>
      <c r="S319" s="17" t="s">
        <v>1</v>
      </c>
      <c r="T319" s="16" t="str">
        <f>CONCATENATE(B319,S319)</f>
        <v>B</v>
      </c>
      <c r="U319" s="16"/>
      <c r="AE319" s="4"/>
      <c r="AF319" s="4"/>
      <c r="AG319" s="4"/>
      <c r="AH319" s="4"/>
      <c r="AI319" s="4"/>
      <c r="AJ319" s="4"/>
    </row>
    <row r="320" spans="1:36" s="15" customFormat="1" ht="15.6" x14ac:dyDescent="0.25">
      <c r="A320" s="185"/>
      <c r="B320" s="25"/>
      <c r="C320" s="21" t="str">
        <f ca="1">IF(CONTROL!$I$4="A",CONCATENATE(L320," ",I320),"")</f>
        <v>c) De apoyo</v>
      </c>
      <c r="D320" s="22"/>
      <c r="E320" s="12"/>
      <c r="F320" s="12"/>
      <c r="G320" s="57"/>
      <c r="H320" s="57"/>
      <c r="I320" s="30" t="str">
        <f ca="1">LOOKUP(G316,DATOS!A:A,DATOS!L:L)</f>
        <v>De apoyo</v>
      </c>
      <c r="J320" s="31"/>
      <c r="K320" s="30"/>
      <c r="L320" s="31" t="s">
        <v>51</v>
      </c>
      <c r="M320" s="16"/>
      <c r="N320" s="16"/>
      <c r="O320" s="16"/>
      <c r="P320" s="16"/>
      <c r="Q320" s="16"/>
      <c r="R320" s="16"/>
      <c r="S320" s="17" t="s">
        <v>2</v>
      </c>
      <c r="T320" s="16" t="str">
        <f>CONCATENATE(B320,S320)</f>
        <v>C</v>
      </c>
      <c r="U320" s="16"/>
      <c r="AE320" s="4"/>
      <c r="AF320" s="4"/>
      <c r="AG320" s="4"/>
      <c r="AH320" s="4"/>
      <c r="AI320" s="4"/>
      <c r="AJ320" s="4"/>
    </row>
    <row r="321" spans="1:36" s="15" customFormat="1" ht="15.6" x14ac:dyDescent="0.25">
      <c r="A321" s="185"/>
      <c r="B321" s="25"/>
      <c r="C321" s="21" t="str">
        <f ca="1">IF(CONTROL!$I$4="A",CONCATENATE(L321," ",I321),"")</f>
        <v>d) Acciones de apoyo a autoridades civiles</v>
      </c>
      <c r="D321" s="22"/>
      <c r="E321" s="12"/>
      <c r="F321" s="12"/>
      <c r="G321" s="57"/>
      <c r="H321" s="57"/>
      <c r="I321" s="30" t="str">
        <f ca="1">LOOKUP(G316,DATOS!A:A,DATOS!M:M)</f>
        <v>Acciones de apoyo a autoridades civiles</v>
      </c>
      <c r="J321" s="31"/>
      <c r="K321" s="30"/>
      <c r="L321" s="31" t="s">
        <v>43</v>
      </c>
      <c r="M321" s="16"/>
      <c r="N321" s="16"/>
      <c r="O321" s="16"/>
      <c r="P321" s="16"/>
      <c r="Q321" s="16"/>
      <c r="R321" s="16"/>
      <c r="S321" s="17" t="s">
        <v>3</v>
      </c>
      <c r="T321" s="16" t="str">
        <f>CONCATENATE(B321,S321)</f>
        <v>D</v>
      </c>
      <c r="U321" s="16"/>
      <c r="AE321" s="4"/>
      <c r="AF321" s="4"/>
      <c r="AG321" s="4"/>
      <c r="AH321" s="4"/>
      <c r="AI321" s="4"/>
      <c r="AJ321" s="4"/>
    </row>
    <row r="322" spans="1:36" s="15" customFormat="1" ht="15.6" x14ac:dyDescent="0.25">
      <c r="A322" s="9"/>
      <c r="B322" s="26"/>
      <c r="C322" s="10"/>
      <c r="D322" s="11"/>
      <c r="E322" s="12"/>
      <c r="F322" s="12"/>
      <c r="G322" s="59">
        <v>586</v>
      </c>
      <c r="H322" s="61">
        <f ca="1">+REPARTO!I54</f>
        <v>13</v>
      </c>
      <c r="I322" s="30">
        <f ca="1">LOOKUP(G322,DATOS!A:A,DATOS!N:N)</f>
        <v>0</v>
      </c>
      <c r="J322" s="30"/>
      <c r="K322" s="30"/>
      <c r="L322" s="31"/>
      <c r="AE322" s="4"/>
      <c r="AF322" s="4"/>
      <c r="AG322" s="4"/>
      <c r="AH322" s="4"/>
      <c r="AI322" s="4"/>
      <c r="AJ322" s="4"/>
    </row>
    <row r="323" spans="1:36" s="15" customFormat="1" ht="15.6" x14ac:dyDescent="0.25">
      <c r="A323" s="9"/>
      <c r="B323" s="27"/>
      <c r="C323" s="19" t="str">
        <f ca="1">IF(CONTROL!$I$4="A",CONCATENATE(M323,".- ",I323),"")</f>
        <v>54.- LEGISLACIÓN - Tema 10 - LEGISLACIÓN (DEFINICIONES) . 0 (Ref: 7-586)</v>
      </c>
      <c r="D323" s="20"/>
      <c r="E323" s="9"/>
      <c r="F323" s="9"/>
      <c r="G323" s="60"/>
      <c r="H323" s="57"/>
      <c r="I323" s="30" t="str">
        <f ca="1">LOOKUP(G322,DATOS!A:A,DATOS!H:H)</f>
        <v>LEGISLACIÓN - Tema 10 - LEGISLACIÓN (DEFINICIONES) . 0 (Ref: 7-586)</v>
      </c>
      <c r="J323" s="30"/>
      <c r="K323" s="49"/>
      <c r="L323" s="31">
        <f>+M323</f>
        <v>54</v>
      </c>
      <c r="M323" s="18">
        <f>+M317+1</f>
        <v>54</v>
      </c>
      <c r="N323" s="16" t="s">
        <v>31</v>
      </c>
      <c r="O323" s="16" t="s">
        <v>32</v>
      </c>
      <c r="P323" s="16" t="s">
        <v>37</v>
      </c>
      <c r="Q323" s="16" t="s">
        <v>33</v>
      </c>
      <c r="R323" s="16" t="s">
        <v>34</v>
      </c>
      <c r="S323" s="16" t="s">
        <v>35</v>
      </c>
      <c r="T323" s="16" t="str">
        <f ca="1">CONCATENATE("X",I322)</f>
        <v>X0</v>
      </c>
      <c r="U323" s="16" t="s">
        <v>36</v>
      </c>
      <c r="AE323" s="4"/>
      <c r="AF323" s="4"/>
      <c r="AG323" s="4"/>
      <c r="AH323" s="4"/>
      <c r="AI323" s="4"/>
      <c r="AJ323" s="4"/>
    </row>
    <row r="324" spans="1:36" s="15" customFormat="1" ht="15.6" x14ac:dyDescent="0.25">
      <c r="A324" s="185">
        <f ca="1">IF($E$2="X",0,IF(M325&gt;2,I322,M325))</f>
        <v>0</v>
      </c>
      <c r="B324" s="25"/>
      <c r="C324" s="21" t="str">
        <f ca="1">IF(CONTROL!$I$4="A",CONCATENATE(L324," ",I324),"")</f>
        <v>a) 0</v>
      </c>
      <c r="D324" s="22"/>
      <c r="E324" s="12"/>
      <c r="F324" s="12"/>
      <c r="G324" s="57"/>
      <c r="H324" s="57"/>
      <c r="I324" s="30">
        <f ca="1">LOOKUP(G322,DATOS!A:A,DATOS!J:J)</f>
        <v>0</v>
      </c>
      <c r="J324" s="31"/>
      <c r="K324" s="30"/>
      <c r="L324" s="31" t="s">
        <v>53</v>
      </c>
      <c r="M324" s="16" t="s">
        <v>5</v>
      </c>
      <c r="N324" s="16">
        <f ca="1">IF(O324&gt;0,0,R324)</f>
        <v>0</v>
      </c>
      <c r="O324" s="16">
        <f ca="1">IF(R325&gt;0,1,0)</f>
        <v>0</v>
      </c>
      <c r="P324" s="16">
        <f ca="1">IF(O324=1,-1/COUNTA(S324:S327),0)</f>
        <v>0</v>
      </c>
      <c r="Q324" s="16">
        <f>COUNTA(B324:B327)</f>
        <v>0</v>
      </c>
      <c r="R324" s="16">
        <f ca="1">COUNTIF(T324:T327,T323)</f>
        <v>0</v>
      </c>
      <c r="S324" s="17" t="s">
        <v>0</v>
      </c>
      <c r="T324" s="16" t="str">
        <f>CONCATENATE(B324,S324)</f>
        <v>A</v>
      </c>
      <c r="U324" s="16">
        <f ca="1">IF(R324&gt;0,R324+Q324,Q324*3)</f>
        <v>0</v>
      </c>
      <c r="AE324" s="4"/>
      <c r="AF324" s="4"/>
      <c r="AG324" s="4"/>
      <c r="AH324" s="4"/>
      <c r="AI324" s="4"/>
      <c r="AJ324" s="4"/>
    </row>
    <row r="325" spans="1:36" s="15" customFormat="1" ht="15.6" x14ac:dyDescent="0.25">
      <c r="A325" s="185"/>
      <c r="B325" s="25"/>
      <c r="C325" s="21" t="str">
        <f ca="1">IF(CONTROL!$I$4="A",CONCATENATE(L325," ",I325),"")</f>
        <v>b) 0</v>
      </c>
      <c r="D325" s="22"/>
      <c r="E325" s="12"/>
      <c r="F325" s="12"/>
      <c r="G325" s="57"/>
      <c r="H325" s="57"/>
      <c r="I325" s="30">
        <f ca="1">LOOKUP(G322,DATOS!A:A,DATOS!K:K)</f>
        <v>0</v>
      </c>
      <c r="J325" s="31"/>
      <c r="K325" s="30"/>
      <c r="L325" s="31" t="s">
        <v>52</v>
      </c>
      <c r="M325" s="16">
        <f ca="1">IF(CONTROL!$I$4="A",U324,0)</f>
        <v>0</v>
      </c>
      <c r="N325" s="16"/>
      <c r="O325" s="16"/>
      <c r="P325" s="16"/>
      <c r="Q325" s="16"/>
      <c r="R325" s="16">
        <f ca="1">Q324-R324</f>
        <v>0</v>
      </c>
      <c r="S325" s="17" t="s">
        <v>1</v>
      </c>
      <c r="T325" s="16" t="str">
        <f>CONCATENATE(B325,S325)</f>
        <v>B</v>
      </c>
      <c r="U325" s="16"/>
      <c r="AE325" s="4"/>
      <c r="AF325" s="4"/>
      <c r="AG325" s="4"/>
      <c r="AH325" s="4"/>
      <c r="AI325" s="4"/>
      <c r="AJ325" s="4"/>
    </row>
    <row r="326" spans="1:36" s="15" customFormat="1" ht="15.6" x14ac:dyDescent="0.25">
      <c r="A326" s="185"/>
      <c r="B326" s="25"/>
      <c r="C326" s="21" t="str">
        <f ca="1">IF(CONTROL!$I$4="A",CONCATENATE(L326," ",I326),"")</f>
        <v>c) 0</v>
      </c>
      <c r="D326" s="22"/>
      <c r="E326" s="12"/>
      <c r="F326" s="12"/>
      <c r="G326" s="57"/>
      <c r="H326" s="57"/>
      <c r="I326" s="30">
        <f ca="1">LOOKUP(G322,DATOS!A:A,DATOS!L:L)</f>
        <v>0</v>
      </c>
      <c r="J326" s="31"/>
      <c r="K326" s="30"/>
      <c r="L326" s="31" t="s">
        <v>51</v>
      </c>
      <c r="M326" s="16"/>
      <c r="N326" s="16"/>
      <c r="O326" s="16"/>
      <c r="P326" s="16"/>
      <c r="Q326" s="16"/>
      <c r="R326" s="16"/>
      <c r="S326" s="17" t="s">
        <v>2</v>
      </c>
      <c r="T326" s="16" t="str">
        <f>CONCATENATE(B326,S326)</f>
        <v>C</v>
      </c>
      <c r="U326" s="16"/>
      <c r="AE326" s="4"/>
      <c r="AF326" s="4"/>
      <c r="AG326" s="4"/>
      <c r="AH326" s="4"/>
      <c r="AI326" s="4"/>
      <c r="AJ326" s="4"/>
    </row>
    <row r="327" spans="1:36" s="15" customFormat="1" ht="15.6" x14ac:dyDescent="0.25">
      <c r="A327" s="185"/>
      <c r="B327" s="25"/>
      <c r="C327" s="21" t="str">
        <f ca="1">IF(CONTROL!$I$4="A",CONCATENATE(L327," ",I327),"")</f>
        <v>d) 0</v>
      </c>
      <c r="D327" s="22"/>
      <c r="E327" s="12"/>
      <c r="F327" s="12"/>
      <c r="G327" s="57"/>
      <c r="H327" s="57"/>
      <c r="I327" s="30">
        <f ca="1">LOOKUP(G322,DATOS!A:A,DATOS!M:M)</f>
        <v>0</v>
      </c>
      <c r="J327" s="31"/>
      <c r="K327" s="30"/>
      <c r="L327" s="31" t="s">
        <v>43</v>
      </c>
      <c r="M327" s="16"/>
      <c r="N327" s="16"/>
      <c r="O327" s="16"/>
      <c r="P327" s="16"/>
      <c r="Q327" s="16"/>
      <c r="R327" s="16"/>
      <c r="S327" s="17" t="s">
        <v>3</v>
      </c>
      <c r="T327" s="16" t="str">
        <f>CONCATENATE(B327,S327)</f>
        <v>D</v>
      </c>
      <c r="U327" s="16"/>
      <c r="AE327" s="4"/>
      <c r="AF327" s="4"/>
      <c r="AG327" s="4"/>
      <c r="AH327" s="4"/>
      <c r="AI327" s="4"/>
      <c r="AJ327" s="4"/>
    </row>
    <row r="328" spans="1:36" s="15" customFormat="1" ht="15.6" x14ac:dyDescent="0.25">
      <c r="A328" s="9"/>
      <c r="B328" s="26"/>
      <c r="C328" s="10"/>
      <c r="D328" s="11"/>
      <c r="E328" s="12"/>
      <c r="F328" s="12"/>
      <c r="G328" s="59">
        <v>145</v>
      </c>
      <c r="H328" s="61">
        <f ca="1">+REPARTO!I55</f>
        <v>388</v>
      </c>
      <c r="I328" s="30">
        <f ca="1">LOOKUP(G328,DATOS!A:A,DATOS!N:N)</f>
        <v>0</v>
      </c>
      <c r="J328" s="30"/>
      <c r="K328" s="30"/>
      <c r="L328" s="31"/>
      <c r="AE328" s="4"/>
      <c r="AF328" s="4"/>
      <c r="AG328" s="4"/>
      <c r="AH328" s="4"/>
      <c r="AI328" s="4"/>
      <c r="AJ328" s="4"/>
    </row>
    <row r="329" spans="1:36" s="15" customFormat="1" ht="15.6" x14ac:dyDescent="0.25">
      <c r="A329" s="9"/>
      <c r="B329" s="27"/>
      <c r="C329" s="19" t="str">
        <f ca="1">IF(CONTROL!$I$4="A",CONCATENATE(M329,".- ",I329),"")</f>
        <v>55.- ACTIVIDADES POLICIALES - Tema 2 - APOYO A LA MOVILIDAD . 0 (Ref: 7-145)</v>
      </c>
      <c r="D329" s="20"/>
      <c r="E329" s="9"/>
      <c r="F329" s="9"/>
      <c r="G329" s="60"/>
      <c r="H329" s="57"/>
      <c r="I329" s="30" t="str">
        <f ca="1">LOOKUP(G328,DATOS!A:A,DATOS!H:H)</f>
        <v>ACTIVIDADES POLICIALES - Tema 2 - APOYO A LA MOVILIDAD . 0 (Ref: 7-145)</v>
      </c>
      <c r="J329" s="30"/>
      <c r="K329" s="49"/>
      <c r="L329" s="31">
        <f>+M329</f>
        <v>55</v>
      </c>
      <c r="M329" s="18">
        <f>+M323+1</f>
        <v>55</v>
      </c>
      <c r="N329" s="16" t="s">
        <v>31</v>
      </c>
      <c r="O329" s="16" t="s">
        <v>32</v>
      </c>
      <c r="P329" s="16" t="s">
        <v>37</v>
      </c>
      <c r="Q329" s="16" t="s">
        <v>33</v>
      </c>
      <c r="R329" s="16" t="s">
        <v>34</v>
      </c>
      <c r="S329" s="16" t="s">
        <v>35</v>
      </c>
      <c r="T329" s="16" t="str">
        <f ca="1">CONCATENATE("X",I328)</f>
        <v>X0</v>
      </c>
      <c r="U329" s="16" t="s">
        <v>36</v>
      </c>
      <c r="AE329" s="4"/>
      <c r="AF329" s="4"/>
      <c r="AG329" s="4"/>
      <c r="AH329" s="4"/>
      <c r="AI329" s="4"/>
      <c r="AJ329" s="4"/>
    </row>
    <row r="330" spans="1:36" s="15" customFormat="1" ht="15.6" x14ac:dyDescent="0.25">
      <c r="A330" s="185">
        <f ca="1">IF($E$2="X",0,IF(M331&gt;2,I328,M331))</f>
        <v>0</v>
      </c>
      <c r="B330" s="25"/>
      <c r="C330" s="21" t="str">
        <f ca="1">IF(CONTROL!$I$4="A",CONCATENATE(L330," ",I330),"")</f>
        <v>a) 0</v>
      </c>
      <c r="D330" s="22"/>
      <c r="E330" s="12"/>
      <c r="F330" s="12"/>
      <c r="G330" s="57"/>
      <c r="H330" s="57"/>
      <c r="I330" s="30">
        <f ca="1">LOOKUP(G328,DATOS!A:A,DATOS!J:J)</f>
        <v>0</v>
      </c>
      <c r="J330" s="31"/>
      <c r="K330" s="30"/>
      <c r="L330" s="31" t="s">
        <v>53</v>
      </c>
      <c r="M330" s="16" t="s">
        <v>5</v>
      </c>
      <c r="N330" s="16">
        <f ca="1">IF(O330&gt;0,0,R330)</f>
        <v>0</v>
      </c>
      <c r="O330" s="16">
        <f ca="1">IF(R331&gt;0,1,0)</f>
        <v>0</v>
      </c>
      <c r="P330" s="16">
        <f ca="1">IF(O330=1,-1/COUNTA(S330:S333),0)</f>
        <v>0</v>
      </c>
      <c r="Q330" s="16">
        <f>COUNTA(B330:B333)</f>
        <v>0</v>
      </c>
      <c r="R330" s="16">
        <f ca="1">COUNTIF(T330:T333,T329)</f>
        <v>0</v>
      </c>
      <c r="S330" s="17" t="s">
        <v>0</v>
      </c>
      <c r="T330" s="16" t="str">
        <f>CONCATENATE(B330,S330)</f>
        <v>A</v>
      </c>
      <c r="U330" s="16">
        <f ca="1">IF(R330&gt;0,R330+Q330,Q330*3)</f>
        <v>0</v>
      </c>
      <c r="AE330" s="4"/>
      <c r="AF330" s="4"/>
      <c r="AG330" s="4"/>
      <c r="AH330" s="4"/>
      <c r="AI330" s="4"/>
      <c r="AJ330" s="4"/>
    </row>
    <row r="331" spans="1:36" s="15" customFormat="1" ht="15.6" x14ac:dyDescent="0.25">
      <c r="A331" s="185"/>
      <c r="B331" s="25"/>
      <c r="C331" s="21" t="str">
        <f ca="1">IF(CONTROL!$I$4="A",CONCATENATE(L331," ",I331),"")</f>
        <v>b) 0</v>
      </c>
      <c r="D331" s="22"/>
      <c r="E331" s="12"/>
      <c r="F331" s="12"/>
      <c r="G331" s="57"/>
      <c r="H331" s="57"/>
      <c r="I331" s="30">
        <f ca="1">LOOKUP(G328,DATOS!A:A,DATOS!K:K)</f>
        <v>0</v>
      </c>
      <c r="J331" s="31"/>
      <c r="K331" s="30"/>
      <c r="L331" s="31" t="s">
        <v>52</v>
      </c>
      <c r="M331" s="16">
        <f ca="1">IF(CONTROL!$I$4="A",U330,0)</f>
        <v>0</v>
      </c>
      <c r="N331" s="16"/>
      <c r="O331" s="16"/>
      <c r="P331" s="16"/>
      <c r="Q331" s="16"/>
      <c r="R331" s="16">
        <f ca="1">Q330-R330</f>
        <v>0</v>
      </c>
      <c r="S331" s="17" t="s">
        <v>1</v>
      </c>
      <c r="T331" s="16" t="str">
        <f>CONCATENATE(B331,S331)</f>
        <v>B</v>
      </c>
      <c r="U331" s="16"/>
      <c r="AE331" s="4"/>
      <c r="AF331" s="4"/>
      <c r="AG331" s="4"/>
      <c r="AH331" s="4"/>
      <c r="AI331" s="4"/>
      <c r="AJ331" s="4"/>
    </row>
    <row r="332" spans="1:36" s="15" customFormat="1" ht="15.6" x14ac:dyDescent="0.25">
      <c r="A332" s="185"/>
      <c r="B332" s="25"/>
      <c r="C332" s="21" t="str">
        <f ca="1">IF(CONTROL!$I$4="A",CONCATENATE(L332," ",I332),"")</f>
        <v>c) 0</v>
      </c>
      <c r="D332" s="22"/>
      <c r="E332" s="12"/>
      <c r="F332" s="12"/>
      <c r="G332" s="57"/>
      <c r="H332" s="57"/>
      <c r="I332" s="30">
        <f ca="1">LOOKUP(G328,DATOS!A:A,DATOS!L:L)</f>
        <v>0</v>
      </c>
      <c r="J332" s="31"/>
      <c r="K332" s="30"/>
      <c r="L332" s="31" t="s">
        <v>51</v>
      </c>
      <c r="M332" s="16"/>
      <c r="N332" s="16"/>
      <c r="O332" s="16"/>
      <c r="P332" s="16"/>
      <c r="Q332" s="16"/>
      <c r="R332" s="16"/>
      <c r="S332" s="17" t="s">
        <v>2</v>
      </c>
      <c r="T332" s="16" t="str">
        <f>CONCATENATE(B332,S332)</f>
        <v>C</v>
      </c>
      <c r="U332" s="16"/>
      <c r="AE332" s="4"/>
      <c r="AF332" s="4"/>
      <c r="AG332" s="4"/>
      <c r="AH332" s="4"/>
      <c r="AI332" s="4"/>
      <c r="AJ332" s="4"/>
    </row>
    <row r="333" spans="1:36" s="15" customFormat="1" ht="15.6" x14ac:dyDescent="0.25">
      <c r="A333" s="185"/>
      <c r="B333" s="25"/>
      <c r="C333" s="21" t="str">
        <f ca="1">IF(CONTROL!$I$4="A",CONCATENATE(L333," ",I333),"")</f>
        <v>d) 0</v>
      </c>
      <c r="D333" s="22"/>
      <c r="E333" s="12"/>
      <c r="F333" s="12"/>
      <c r="G333" s="57"/>
      <c r="H333" s="57"/>
      <c r="I333" s="30">
        <f ca="1">LOOKUP(G328,DATOS!A:A,DATOS!M:M)</f>
        <v>0</v>
      </c>
      <c r="J333" s="31"/>
      <c r="K333" s="30"/>
      <c r="L333" s="31" t="s">
        <v>43</v>
      </c>
      <c r="M333" s="16"/>
      <c r="N333" s="16"/>
      <c r="O333" s="16"/>
      <c r="P333" s="16"/>
      <c r="Q333" s="16"/>
      <c r="R333" s="16"/>
      <c r="S333" s="17" t="s">
        <v>3</v>
      </c>
      <c r="T333" s="16" t="str">
        <f>CONCATENATE(B333,S333)</f>
        <v>D</v>
      </c>
      <c r="U333" s="16"/>
      <c r="AE333" s="4"/>
      <c r="AF333" s="4"/>
      <c r="AG333" s="4"/>
      <c r="AH333" s="4"/>
      <c r="AI333" s="4"/>
      <c r="AJ333" s="4"/>
    </row>
    <row r="334" spans="1:36" s="15" customFormat="1" ht="15.6" x14ac:dyDescent="0.25">
      <c r="A334" s="9"/>
      <c r="B334" s="26"/>
      <c r="C334" s="10"/>
      <c r="D334" s="11"/>
      <c r="E334" s="12"/>
      <c r="F334" s="12"/>
      <c r="G334" s="59">
        <v>122</v>
      </c>
      <c r="H334" s="61">
        <f ca="1">+REPARTO!I56</f>
        <v>468</v>
      </c>
      <c r="I334" s="30">
        <f ca="1">LOOKUP(G334,DATOS!A:A,DATOS!N:N)</f>
        <v>0</v>
      </c>
      <c r="J334" s="30"/>
      <c r="K334" s="30"/>
      <c r="L334" s="31"/>
      <c r="AE334" s="4"/>
      <c r="AF334" s="4"/>
      <c r="AG334" s="4"/>
      <c r="AH334" s="4"/>
      <c r="AI334" s="4"/>
      <c r="AJ334" s="4"/>
    </row>
    <row r="335" spans="1:36" s="15" customFormat="1" ht="15.6" x14ac:dyDescent="0.25">
      <c r="A335" s="9"/>
      <c r="B335" s="27"/>
      <c r="C335" s="19" t="str">
        <f ca="1">IF(CONTROL!$I$4="A",CONCATENATE(M335,".- ",I335),"")</f>
        <v>56.- ACTIVIDADES POLICIALES - Tema 2 - APOYO A LA MOVILIDAD . 0 (Ref: 7-122)</v>
      </c>
      <c r="D335" s="20"/>
      <c r="E335" s="9"/>
      <c r="F335" s="9"/>
      <c r="G335" s="60"/>
      <c r="H335" s="57"/>
      <c r="I335" s="30" t="str">
        <f ca="1">LOOKUP(G334,DATOS!A:A,DATOS!H:H)</f>
        <v>ACTIVIDADES POLICIALES - Tema 2 - APOYO A LA MOVILIDAD . 0 (Ref: 7-122)</v>
      </c>
      <c r="J335" s="30"/>
      <c r="K335" s="49"/>
      <c r="L335" s="31">
        <f>+M335</f>
        <v>56</v>
      </c>
      <c r="M335" s="18">
        <f>+M329+1</f>
        <v>56</v>
      </c>
      <c r="N335" s="16" t="s">
        <v>31</v>
      </c>
      <c r="O335" s="16" t="s">
        <v>32</v>
      </c>
      <c r="P335" s="16" t="s">
        <v>37</v>
      </c>
      <c r="Q335" s="16" t="s">
        <v>33</v>
      </c>
      <c r="R335" s="16" t="s">
        <v>34</v>
      </c>
      <c r="S335" s="16" t="s">
        <v>35</v>
      </c>
      <c r="T335" s="16" t="str">
        <f ca="1">CONCATENATE("X",I334)</f>
        <v>X0</v>
      </c>
      <c r="U335" s="16" t="s">
        <v>36</v>
      </c>
      <c r="AE335" s="4"/>
      <c r="AF335" s="4"/>
      <c r="AG335" s="4"/>
      <c r="AH335" s="4"/>
      <c r="AI335" s="4"/>
      <c r="AJ335" s="4"/>
    </row>
    <row r="336" spans="1:36" s="15" customFormat="1" ht="15.6" x14ac:dyDescent="0.25">
      <c r="A336" s="185">
        <f ca="1">IF($E$2="X",0,IF(M337&gt;2,I334,M337))</f>
        <v>0</v>
      </c>
      <c r="B336" s="25"/>
      <c r="C336" s="21" t="str">
        <f ca="1">IF(CONTROL!$I$4="A",CONCATENATE(L336," ",I336),"")</f>
        <v>a) 0</v>
      </c>
      <c r="D336" s="22"/>
      <c r="E336" s="12"/>
      <c r="F336" s="12"/>
      <c r="G336" s="57"/>
      <c r="H336" s="57"/>
      <c r="I336" s="30">
        <f ca="1">LOOKUP(G334,DATOS!A:A,DATOS!J:J)</f>
        <v>0</v>
      </c>
      <c r="J336" s="31"/>
      <c r="K336" s="30"/>
      <c r="L336" s="31" t="s">
        <v>53</v>
      </c>
      <c r="M336" s="16" t="s">
        <v>5</v>
      </c>
      <c r="N336" s="16">
        <f ca="1">IF(O336&gt;0,0,R336)</f>
        <v>0</v>
      </c>
      <c r="O336" s="16">
        <f ca="1">IF(R337&gt;0,1,0)</f>
        <v>0</v>
      </c>
      <c r="P336" s="16">
        <f ca="1">IF(O336=1,-1/COUNTA(S336:S339),0)</f>
        <v>0</v>
      </c>
      <c r="Q336" s="16">
        <f>COUNTA(B336:B339)</f>
        <v>0</v>
      </c>
      <c r="R336" s="16">
        <f ca="1">COUNTIF(T336:T339,T335)</f>
        <v>0</v>
      </c>
      <c r="S336" s="17" t="s">
        <v>0</v>
      </c>
      <c r="T336" s="16" t="str">
        <f>CONCATENATE(B336,S336)</f>
        <v>A</v>
      </c>
      <c r="U336" s="16">
        <f ca="1">IF(R336&gt;0,R336+Q336,Q336*3)</f>
        <v>0</v>
      </c>
      <c r="AE336" s="4"/>
      <c r="AF336" s="4"/>
      <c r="AG336" s="4"/>
      <c r="AH336" s="4"/>
      <c r="AI336" s="4"/>
      <c r="AJ336" s="4"/>
    </row>
    <row r="337" spans="1:36" s="15" customFormat="1" ht="15.6" x14ac:dyDescent="0.25">
      <c r="A337" s="185"/>
      <c r="B337" s="25"/>
      <c r="C337" s="21" t="str">
        <f ca="1">IF(CONTROL!$I$4="A",CONCATENATE(L337," ",I337),"")</f>
        <v>b) 0</v>
      </c>
      <c r="D337" s="22"/>
      <c r="E337" s="12"/>
      <c r="F337" s="12"/>
      <c r="G337" s="57"/>
      <c r="H337" s="57"/>
      <c r="I337" s="30">
        <f ca="1">LOOKUP(G334,DATOS!A:A,DATOS!K:K)</f>
        <v>0</v>
      </c>
      <c r="J337" s="31"/>
      <c r="K337" s="30"/>
      <c r="L337" s="31" t="s">
        <v>52</v>
      </c>
      <c r="M337" s="16">
        <f ca="1">IF(CONTROL!$I$4="A",U336,0)</f>
        <v>0</v>
      </c>
      <c r="N337" s="16"/>
      <c r="O337" s="16"/>
      <c r="P337" s="16"/>
      <c r="Q337" s="16"/>
      <c r="R337" s="16">
        <f ca="1">Q336-R336</f>
        <v>0</v>
      </c>
      <c r="S337" s="17" t="s">
        <v>1</v>
      </c>
      <c r="T337" s="16" t="str">
        <f>CONCATENATE(B337,S337)</f>
        <v>B</v>
      </c>
      <c r="U337" s="16"/>
      <c r="AE337" s="4"/>
      <c r="AF337" s="4"/>
      <c r="AG337" s="4"/>
      <c r="AH337" s="4"/>
      <c r="AI337" s="4"/>
      <c r="AJ337" s="4"/>
    </row>
    <row r="338" spans="1:36" s="15" customFormat="1" ht="15.6" x14ac:dyDescent="0.25">
      <c r="A338" s="185"/>
      <c r="B338" s="25"/>
      <c r="C338" s="21" t="str">
        <f ca="1">IF(CONTROL!$I$4="A",CONCATENATE(L338," ",I338),"")</f>
        <v>c) 0</v>
      </c>
      <c r="D338" s="22"/>
      <c r="E338" s="12"/>
      <c r="F338" s="12"/>
      <c r="G338" s="57"/>
      <c r="H338" s="57"/>
      <c r="I338" s="30">
        <f ca="1">LOOKUP(G334,DATOS!A:A,DATOS!L:L)</f>
        <v>0</v>
      </c>
      <c r="J338" s="31"/>
      <c r="K338" s="30"/>
      <c r="L338" s="31" t="s">
        <v>51</v>
      </c>
      <c r="M338" s="16"/>
      <c r="N338" s="16"/>
      <c r="O338" s="16"/>
      <c r="P338" s="16"/>
      <c r="Q338" s="16"/>
      <c r="R338" s="16"/>
      <c r="S338" s="17" t="s">
        <v>2</v>
      </c>
      <c r="T338" s="16" t="str">
        <f>CONCATENATE(B338,S338)</f>
        <v>C</v>
      </c>
      <c r="U338" s="16"/>
      <c r="AE338" s="4"/>
      <c r="AF338" s="4"/>
      <c r="AG338" s="4"/>
      <c r="AH338" s="4"/>
      <c r="AI338" s="4"/>
      <c r="AJ338" s="4"/>
    </row>
    <row r="339" spans="1:36" s="15" customFormat="1" ht="15.6" x14ac:dyDescent="0.25">
      <c r="A339" s="185"/>
      <c r="B339" s="25"/>
      <c r="C339" s="21" t="str">
        <f ca="1">IF(CONTROL!$I$4="A",CONCATENATE(L339," ",I339),"")</f>
        <v>d) 0</v>
      </c>
      <c r="D339" s="22"/>
      <c r="E339" s="12"/>
      <c r="F339" s="12"/>
      <c r="G339" s="57"/>
      <c r="H339" s="57"/>
      <c r="I339" s="30">
        <f ca="1">LOOKUP(G334,DATOS!A:A,DATOS!M:M)</f>
        <v>0</v>
      </c>
      <c r="J339" s="31"/>
      <c r="K339" s="30"/>
      <c r="L339" s="31" t="s">
        <v>43</v>
      </c>
      <c r="M339" s="16"/>
      <c r="N339" s="16"/>
      <c r="O339" s="16"/>
      <c r="P339" s="16"/>
      <c r="Q339" s="16"/>
      <c r="R339" s="16"/>
      <c r="S339" s="17" t="s">
        <v>3</v>
      </c>
      <c r="T339" s="16" t="str">
        <f>CONCATENATE(B339,S339)</f>
        <v>D</v>
      </c>
      <c r="U339" s="16"/>
      <c r="AE339" s="4"/>
      <c r="AF339" s="4"/>
      <c r="AG339" s="4"/>
      <c r="AH339" s="4"/>
      <c r="AI339" s="4"/>
      <c r="AJ339" s="4"/>
    </row>
    <row r="340" spans="1:36" s="15" customFormat="1" ht="15.6" x14ac:dyDescent="0.25">
      <c r="A340" s="9"/>
      <c r="B340" s="26"/>
      <c r="C340" s="10"/>
      <c r="D340" s="11"/>
      <c r="E340" s="12"/>
      <c r="F340" s="12"/>
      <c r="G340" s="59">
        <v>467</v>
      </c>
      <c r="H340" s="61">
        <f ca="1">+REPARTO!I57</f>
        <v>43</v>
      </c>
      <c r="I340" s="30">
        <f ca="1">LOOKUP(G340,DATOS!A:A,DATOS!N:N)</f>
        <v>0</v>
      </c>
      <c r="J340" s="30"/>
      <c r="K340" s="30"/>
      <c r="L340" s="31"/>
      <c r="AE340" s="4"/>
      <c r="AF340" s="4"/>
      <c r="AG340" s="4"/>
      <c r="AH340" s="4"/>
      <c r="AI340" s="4"/>
      <c r="AJ340" s="4"/>
    </row>
    <row r="341" spans="1:36" s="15" customFormat="1" ht="15.6" x14ac:dyDescent="0.25">
      <c r="A341" s="9"/>
      <c r="B341" s="27"/>
      <c r="C341" s="19" t="str">
        <f ca="1">IF(CONTROL!$I$4="A",CONCATENATE(M341,".- ",I341),"")</f>
        <v>57.- LEGISLACIÓN  - Tema 8 - DERECHO PROCESAL . 0 (Ref: 7-467)</v>
      </c>
      <c r="D341" s="20"/>
      <c r="E341" s="9"/>
      <c r="F341" s="9"/>
      <c r="G341" s="60"/>
      <c r="H341" s="57"/>
      <c r="I341" s="30" t="str">
        <f ca="1">LOOKUP(G340,DATOS!A:A,DATOS!H:H)</f>
        <v>LEGISLACIÓN  - Tema 8 - DERECHO PROCESAL . 0 (Ref: 7-467)</v>
      </c>
      <c r="J341" s="30"/>
      <c r="K341" s="49"/>
      <c r="L341" s="31">
        <f>+M341</f>
        <v>57</v>
      </c>
      <c r="M341" s="18">
        <f>+M335+1</f>
        <v>57</v>
      </c>
      <c r="N341" s="16" t="s">
        <v>31</v>
      </c>
      <c r="O341" s="16" t="s">
        <v>32</v>
      </c>
      <c r="P341" s="16" t="s">
        <v>37</v>
      </c>
      <c r="Q341" s="16" t="s">
        <v>33</v>
      </c>
      <c r="R341" s="16" t="s">
        <v>34</v>
      </c>
      <c r="S341" s="16" t="s">
        <v>35</v>
      </c>
      <c r="T341" s="16" t="str">
        <f ca="1">CONCATENATE("X",I340)</f>
        <v>X0</v>
      </c>
      <c r="U341" s="16" t="s">
        <v>36</v>
      </c>
      <c r="AE341" s="4"/>
      <c r="AF341" s="4"/>
      <c r="AG341" s="4"/>
      <c r="AH341" s="4"/>
      <c r="AI341" s="4"/>
      <c r="AJ341" s="4"/>
    </row>
    <row r="342" spans="1:36" s="15" customFormat="1" ht="15.6" x14ac:dyDescent="0.25">
      <c r="A342" s="185">
        <f ca="1">IF($E$2="X",0,IF(M343&gt;2,I340,M343))</f>
        <v>0</v>
      </c>
      <c r="B342" s="25"/>
      <c r="C342" s="21" t="str">
        <f ca="1">IF(CONTROL!$I$4="A",CONCATENATE(L342," ",I342),"")</f>
        <v>a) 0</v>
      </c>
      <c r="D342" s="22"/>
      <c r="E342" s="12"/>
      <c r="F342" s="12"/>
      <c r="G342" s="57"/>
      <c r="H342" s="57"/>
      <c r="I342" s="30">
        <f ca="1">LOOKUP(G340,DATOS!A:A,DATOS!J:J)</f>
        <v>0</v>
      </c>
      <c r="J342" s="31"/>
      <c r="K342" s="30"/>
      <c r="L342" s="31" t="s">
        <v>53</v>
      </c>
      <c r="M342" s="16" t="s">
        <v>5</v>
      </c>
      <c r="N342" s="16">
        <f ca="1">IF(O342&gt;0,0,R342)</f>
        <v>0</v>
      </c>
      <c r="O342" s="16">
        <f ca="1">IF(R343&gt;0,1,0)</f>
        <v>0</v>
      </c>
      <c r="P342" s="16">
        <f ca="1">IF(O342=1,-1/COUNTA(S342:S345),0)</f>
        <v>0</v>
      </c>
      <c r="Q342" s="16">
        <f>COUNTA(B342:B345)</f>
        <v>0</v>
      </c>
      <c r="R342" s="16">
        <f ca="1">COUNTIF(T342:T345,T341)</f>
        <v>0</v>
      </c>
      <c r="S342" s="17" t="s">
        <v>0</v>
      </c>
      <c r="T342" s="16" t="str">
        <f>CONCATENATE(B342,S342)</f>
        <v>A</v>
      </c>
      <c r="U342" s="16">
        <f ca="1">IF(R342&gt;0,R342+Q342,Q342*3)</f>
        <v>0</v>
      </c>
      <c r="AE342" s="4"/>
      <c r="AF342" s="4"/>
      <c r="AG342" s="4"/>
      <c r="AH342" s="4"/>
      <c r="AI342" s="4"/>
      <c r="AJ342" s="4"/>
    </row>
    <row r="343" spans="1:36" s="15" customFormat="1" ht="15.6" x14ac:dyDescent="0.25">
      <c r="A343" s="185"/>
      <c r="B343" s="25"/>
      <c r="C343" s="21" t="str">
        <f ca="1">IF(CONTROL!$I$4="A",CONCATENATE(L343," ",I343),"")</f>
        <v>b) 0</v>
      </c>
      <c r="D343" s="22"/>
      <c r="E343" s="12"/>
      <c r="F343" s="12"/>
      <c r="G343" s="57"/>
      <c r="H343" s="57"/>
      <c r="I343" s="30">
        <f ca="1">LOOKUP(G340,DATOS!A:A,DATOS!K:K)</f>
        <v>0</v>
      </c>
      <c r="J343" s="31"/>
      <c r="K343" s="30"/>
      <c r="L343" s="31" t="s">
        <v>52</v>
      </c>
      <c r="M343" s="16">
        <f ca="1">IF(CONTROL!$I$4="A",U342,0)</f>
        <v>0</v>
      </c>
      <c r="N343" s="16"/>
      <c r="O343" s="16"/>
      <c r="P343" s="16"/>
      <c r="Q343" s="16"/>
      <c r="R343" s="16">
        <f ca="1">Q342-R342</f>
        <v>0</v>
      </c>
      <c r="S343" s="17" t="s">
        <v>1</v>
      </c>
      <c r="T343" s="16" t="str">
        <f>CONCATENATE(B343,S343)</f>
        <v>B</v>
      </c>
      <c r="U343" s="16"/>
      <c r="AE343" s="4"/>
      <c r="AF343" s="4"/>
      <c r="AG343" s="4"/>
      <c r="AH343" s="4"/>
      <c r="AI343" s="4"/>
      <c r="AJ343" s="4"/>
    </row>
    <row r="344" spans="1:36" s="15" customFormat="1" ht="15.6" x14ac:dyDescent="0.25">
      <c r="A344" s="185"/>
      <c r="B344" s="25"/>
      <c r="C344" s="21" t="str">
        <f ca="1">IF(CONTROL!$I$4="A",CONCATENATE(L344," ",I344),"")</f>
        <v>c) 0</v>
      </c>
      <c r="D344" s="22"/>
      <c r="E344" s="12"/>
      <c r="F344" s="12"/>
      <c r="G344" s="57"/>
      <c r="H344" s="57"/>
      <c r="I344" s="30">
        <f ca="1">LOOKUP(G340,DATOS!A:A,DATOS!L:L)</f>
        <v>0</v>
      </c>
      <c r="J344" s="31"/>
      <c r="K344" s="30"/>
      <c r="L344" s="31" t="s">
        <v>51</v>
      </c>
      <c r="M344" s="16"/>
      <c r="N344" s="16"/>
      <c r="O344" s="16"/>
      <c r="P344" s="16"/>
      <c r="Q344" s="16"/>
      <c r="R344" s="16"/>
      <c r="S344" s="17" t="s">
        <v>2</v>
      </c>
      <c r="T344" s="16" t="str">
        <f>CONCATENATE(B344,S344)</f>
        <v>C</v>
      </c>
      <c r="U344" s="16"/>
      <c r="AE344" s="4"/>
      <c r="AF344" s="4"/>
      <c r="AG344" s="4"/>
      <c r="AH344" s="4"/>
      <c r="AI344" s="4"/>
      <c r="AJ344" s="4"/>
    </row>
    <row r="345" spans="1:36" s="15" customFormat="1" ht="15.6" x14ac:dyDescent="0.25">
      <c r="A345" s="185"/>
      <c r="B345" s="25"/>
      <c r="C345" s="21" t="str">
        <f ca="1">IF(CONTROL!$I$4="A",CONCATENATE(L345," ",I345),"")</f>
        <v>d) 0</v>
      </c>
      <c r="D345" s="22"/>
      <c r="E345" s="12"/>
      <c r="F345" s="12"/>
      <c r="G345" s="57"/>
      <c r="H345" s="57"/>
      <c r="I345" s="30">
        <f ca="1">LOOKUP(G340,DATOS!A:A,DATOS!M:M)</f>
        <v>0</v>
      </c>
      <c r="J345" s="31"/>
      <c r="K345" s="30"/>
      <c r="L345" s="31" t="s">
        <v>43</v>
      </c>
      <c r="M345" s="16"/>
      <c r="N345" s="16"/>
      <c r="O345" s="16"/>
      <c r="P345" s="16"/>
      <c r="Q345" s="16"/>
      <c r="R345" s="16"/>
      <c r="S345" s="17" t="s">
        <v>3</v>
      </c>
      <c r="T345" s="16" t="str">
        <f>CONCATENATE(B345,S345)</f>
        <v>D</v>
      </c>
      <c r="U345" s="16"/>
      <c r="AE345" s="4"/>
      <c r="AF345" s="4"/>
      <c r="AG345" s="4"/>
      <c r="AH345" s="4"/>
      <c r="AI345" s="4"/>
      <c r="AJ345" s="4"/>
    </row>
    <row r="346" spans="1:36" s="15" customFormat="1" ht="15.6" x14ac:dyDescent="0.25">
      <c r="A346" s="9"/>
      <c r="B346" s="26"/>
      <c r="C346" s="10"/>
      <c r="D346" s="11"/>
      <c r="E346" s="12"/>
      <c r="F346" s="12"/>
      <c r="G346" s="59">
        <v>31</v>
      </c>
      <c r="H346" s="61">
        <f ca="1">+REPARTO!I58</f>
        <v>509</v>
      </c>
      <c r="I346" s="30">
        <f ca="1">LOOKUP(G346,DATOS!A:A,DATOS!N:N)</f>
        <v>0</v>
      </c>
      <c r="J346" s="30"/>
      <c r="K346" s="30"/>
      <c r="L346" s="31"/>
      <c r="AE346" s="4"/>
      <c r="AF346" s="4"/>
      <c r="AG346" s="4"/>
      <c r="AH346" s="4"/>
      <c r="AI346" s="4"/>
      <c r="AJ346" s="4"/>
    </row>
    <row r="347" spans="1:36" s="15" customFormat="1" ht="15.6" x14ac:dyDescent="0.25">
      <c r="A347" s="9"/>
      <c r="B347" s="27"/>
      <c r="C347" s="19" t="str">
        <f ca="1">IF(CONTROL!$I$4="A",CONCATENATE(M347,".- ",I347),"")</f>
        <v>58.- ACTIVIDADES POLICIALES - Tema 1 - TÁCTICA: APOYO AACC . 0 (Ref: 7-31)</v>
      </c>
      <c r="D347" s="20"/>
      <c r="E347" s="9"/>
      <c r="F347" s="9"/>
      <c r="G347" s="60"/>
      <c r="H347" s="57"/>
      <c r="I347" s="30" t="str">
        <f ca="1">LOOKUP(G346,DATOS!A:A,DATOS!H:H)</f>
        <v>ACTIVIDADES POLICIALES - Tema 1 - TÁCTICA: APOYO AACC . 0 (Ref: 7-31)</v>
      </c>
      <c r="J347" s="30"/>
      <c r="K347" s="49"/>
      <c r="L347" s="31">
        <f>+M347</f>
        <v>58</v>
      </c>
      <c r="M347" s="18">
        <f>+M341+1</f>
        <v>58</v>
      </c>
      <c r="N347" s="16" t="s">
        <v>31</v>
      </c>
      <c r="O347" s="16" t="s">
        <v>32</v>
      </c>
      <c r="P347" s="16" t="s">
        <v>37</v>
      </c>
      <c r="Q347" s="16" t="s">
        <v>33</v>
      </c>
      <c r="R347" s="16" t="s">
        <v>34</v>
      </c>
      <c r="S347" s="16" t="s">
        <v>35</v>
      </c>
      <c r="T347" s="16" t="str">
        <f ca="1">CONCATENATE("X",I346)</f>
        <v>X0</v>
      </c>
      <c r="U347" s="16" t="s">
        <v>36</v>
      </c>
      <c r="AE347" s="4"/>
      <c r="AF347" s="4"/>
      <c r="AG347" s="4"/>
      <c r="AH347" s="4"/>
      <c r="AI347" s="4"/>
      <c r="AJ347" s="4"/>
    </row>
    <row r="348" spans="1:36" s="15" customFormat="1" ht="15.6" x14ac:dyDescent="0.25">
      <c r="A348" s="185">
        <f ca="1">IF($E$2="X",0,IF(M349&gt;2,I346,M349))</f>
        <v>0</v>
      </c>
      <c r="B348" s="25"/>
      <c r="C348" s="21" t="str">
        <f ca="1">IF(CONTROL!$I$4="A",CONCATENATE(L348," ",I348),"")</f>
        <v>a) 0</v>
      </c>
      <c r="D348" s="22"/>
      <c r="E348" s="12"/>
      <c r="F348" s="12"/>
      <c r="G348" s="57"/>
      <c r="H348" s="57"/>
      <c r="I348" s="30">
        <f ca="1">LOOKUP(G346,DATOS!A:A,DATOS!J:J)</f>
        <v>0</v>
      </c>
      <c r="J348" s="31"/>
      <c r="K348" s="30"/>
      <c r="L348" s="31" t="s">
        <v>53</v>
      </c>
      <c r="M348" s="16" t="s">
        <v>5</v>
      </c>
      <c r="N348" s="16">
        <f ca="1">IF(O348&gt;0,0,R348)</f>
        <v>0</v>
      </c>
      <c r="O348" s="16">
        <f ca="1">IF(R349&gt;0,1,0)</f>
        <v>0</v>
      </c>
      <c r="P348" s="16">
        <f ca="1">IF(O348=1,-1/COUNTA(S348:S351),0)</f>
        <v>0</v>
      </c>
      <c r="Q348" s="16">
        <f>COUNTA(B348:B351)</f>
        <v>0</v>
      </c>
      <c r="R348" s="16">
        <f ca="1">COUNTIF(T348:T351,T347)</f>
        <v>0</v>
      </c>
      <c r="S348" s="17" t="s">
        <v>0</v>
      </c>
      <c r="T348" s="16" t="str">
        <f>CONCATENATE(B348,S348)</f>
        <v>A</v>
      </c>
      <c r="U348" s="16">
        <f ca="1">IF(R348&gt;0,R348+Q348,Q348*3)</f>
        <v>0</v>
      </c>
      <c r="AE348" s="4"/>
      <c r="AF348" s="4"/>
      <c r="AG348" s="4"/>
      <c r="AH348" s="4"/>
      <c r="AI348" s="4"/>
      <c r="AJ348" s="4"/>
    </row>
    <row r="349" spans="1:36" s="15" customFormat="1" ht="15.6" x14ac:dyDescent="0.25">
      <c r="A349" s="185"/>
      <c r="B349" s="25"/>
      <c r="C349" s="21" t="str">
        <f ca="1">IF(CONTROL!$I$4="A",CONCATENATE(L349," ",I349),"")</f>
        <v>b) 0</v>
      </c>
      <c r="D349" s="22"/>
      <c r="E349" s="12"/>
      <c r="F349" s="12"/>
      <c r="G349" s="57"/>
      <c r="H349" s="57"/>
      <c r="I349" s="30">
        <f ca="1">LOOKUP(G346,DATOS!A:A,DATOS!K:K)</f>
        <v>0</v>
      </c>
      <c r="J349" s="31"/>
      <c r="K349" s="30"/>
      <c r="L349" s="31" t="s">
        <v>52</v>
      </c>
      <c r="M349" s="16">
        <f ca="1">IF(CONTROL!$I$4="A",U348,0)</f>
        <v>0</v>
      </c>
      <c r="N349" s="16"/>
      <c r="O349" s="16"/>
      <c r="P349" s="16"/>
      <c r="Q349" s="16"/>
      <c r="R349" s="16">
        <f ca="1">Q348-R348</f>
        <v>0</v>
      </c>
      <c r="S349" s="17" t="s">
        <v>1</v>
      </c>
      <c r="T349" s="16" t="str">
        <f>CONCATENATE(B349,S349)</f>
        <v>B</v>
      </c>
      <c r="U349" s="16"/>
      <c r="AE349" s="4"/>
      <c r="AF349" s="4"/>
      <c r="AG349" s="4"/>
      <c r="AH349" s="4"/>
      <c r="AI349" s="4"/>
      <c r="AJ349" s="4"/>
    </row>
    <row r="350" spans="1:36" s="15" customFormat="1" ht="15.6" x14ac:dyDescent="0.25">
      <c r="A350" s="185"/>
      <c r="B350" s="25"/>
      <c r="C350" s="21" t="str">
        <f ca="1">IF(CONTROL!$I$4="A",CONCATENATE(L350," ",I350),"")</f>
        <v>c) 0</v>
      </c>
      <c r="D350" s="22"/>
      <c r="E350" s="12"/>
      <c r="F350" s="12"/>
      <c r="G350" s="57"/>
      <c r="H350" s="57"/>
      <c r="I350" s="30">
        <f ca="1">LOOKUP(G346,DATOS!A:A,DATOS!L:L)</f>
        <v>0</v>
      </c>
      <c r="J350" s="31"/>
      <c r="K350" s="30"/>
      <c r="L350" s="31" t="s">
        <v>51</v>
      </c>
      <c r="M350" s="16"/>
      <c r="N350" s="16"/>
      <c r="O350" s="16"/>
      <c r="P350" s="16"/>
      <c r="Q350" s="16"/>
      <c r="R350" s="16"/>
      <c r="S350" s="17" t="s">
        <v>2</v>
      </c>
      <c r="T350" s="16" t="str">
        <f>CONCATENATE(B350,S350)</f>
        <v>C</v>
      </c>
      <c r="U350" s="16"/>
      <c r="AE350" s="4"/>
      <c r="AF350" s="4"/>
      <c r="AG350" s="4"/>
      <c r="AH350" s="4"/>
      <c r="AI350" s="4"/>
      <c r="AJ350" s="4"/>
    </row>
    <row r="351" spans="1:36" s="15" customFormat="1" ht="15.6" x14ac:dyDescent="0.25">
      <c r="A351" s="185"/>
      <c r="B351" s="25"/>
      <c r="C351" s="21" t="str">
        <f ca="1">IF(CONTROL!$I$4="A",CONCATENATE(L351," ",I351),"")</f>
        <v>d) 0</v>
      </c>
      <c r="D351" s="22"/>
      <c r="E351" s="12"/>
      <c r="F351" s="12"/>
      <c r="G351" s="57"/>
      <c r="H351" s="57"/>
      <c r="I351" s="30">
        <f ca="1">LOOKUP(G346,DATOS!A:A,DATOS!M:M)</f>
        <v>0</v>
      </c>
      <c r="J351" s="31"/>
      <c r="K351" s="30"/>
      <c r="L351" s="31" t="s">
        <v>43</v>
      </c>
      <c r="M351" s="16"/>
      <c r="N351" s="16"/>
      <c r="O351" s="16"/>
      <c r="P351" s="16"/>
      <c r="Q351" s="16"/>
      <c r="R351" s="16"/>
      <c r="S351" s="17" t="s">
        <v>3</v>
      </c>
      <c r="T351" s="16" t="str">
        <f>CONCATENATE(B351,S351)</f>
        <v>D</v>
      </c>
      <c r="U351" s="16"/>
      <c r="AE351" s="4"/>
      <c r="AF351" s="4"/>
      <c r="AG351" s="4"/>
      <c r="AH351" s="4"/>
      <c r="AI351" s="4"/>
      <c r="AJ351" s="4"/>
    </row>
    <row r="352" spans="1:36" s="15" customFormat="1" ht="15.6" x14ac:dyDescent="0.25">
      <c r="A352" s="9"/>
      <c r="B352" s="26"/>
      <c r="C352" s="10"/>
      <c r="D352" s="11"/>
      <c r="E352" s="12"/>
      <c r="F352" s="12"/>
      <c r="G352" s="59">
        <v>190</v>
      </c>
      <c r="H352" s="61">
        <f ca="1">+REPARTO!I59</f>
        <v>124</v>
      </c>
      <c r="I352" s="30">
        <f ca="1">LOOKUP(G352,DATOS!A:A,DATOS!N:N)</f>
        <v>0</v>
      </c>
      <c r="J352" s="30"/>
      <c r="K352" s="30"/>
      <c r="L352" s="31"/>
      <c r="AE352" s="4"/>
      <c r="AF352" s="4"/>
      <c r="AG352" s="4"/>
      <c r="AH352" s="4"/>
      <c r="AI352" s="4"/>
      <c r="AJ352" s="4"/>
    </row>
    <row r="353" spans="1:36" s="15" customFormat="1" ht="15.6" x14ac:dyDescent="0.25">
      <c r="A353" s="9"/>
      <c r="B353" s="27"/>
      <c r="C353" s="19" t="str">
        <f ca="1">IF(CONTROL!$I$4="A",CONCATENATE(M353,".- ",I353),"")</f>
        <v>59.- ACTIVIDADES POLICIALES - Tema 3 - PROTECCIÓN DE INSTALACIONES . 0 (Ref: 7-190)</v>
      </c>
      <c r="D353" s="20"/>
      <c r="E353" s="9"/>
      <c r="F353" s="9"/>
      <c r="G353" s="60"/>
      <c r="H353" s="57"/>
      <c r="I353" s="30" t="str">
        <f ca="1">LOOKUP(G352,DATOS!A:A,DATOS!H:H)</f>
        <v>ACTIVIDADES POLICIALES - Tema 3 - PROTECCIÓN DE INSTALACIONES . 0 (Ref: 7-190)</v>
      </c>
      <c r="J353" s="30"/>
      <c r="K353" s="49"/>
      <c r="L353" s="31">
        <f>+M353</f>
        <v>59</v>
      </c>
      <c r="M353" s="18">
        <f>+M347+1</f>
        <v>59</v>
      </c>
      <c r="N353" s="16" t="s">
        <v>31</v>
      </c>
      <c r="O353" s="16" t="s">
        <v>32</v>
      </c>
      <c r="P353" s="16" t="s">
        <v>37</v>
      </c>
      <c r="Q353" s="16" t="s">
        <v>33</v>
      </c>
      <c r="R353" s="16" t="s">
        <v>34</v>
      </c>
      <c r="S353" s="16" t="s">
        <v>35</v>
      </c>
      <c r="T353" s="16" t="str">
        <f ca="1">CONCATENATE("X",I352)</f>
        <v>X0</v>
      </c>
      <c r="U353" s="16" t="s">
        <v>36</v>
      </c>
      <c r="AE353" s="4"/>
      <c r="AF353" s="4"/>
      <c r="AG353" s="4"/>
      <c r="AH353" s="4"/>
      <c r="AI353" s="4"/>
      <c r="AJ353" s="4"/>
    </row>
    <row r="354" spans="1:36" s="15" customFormat="1" ht="15.6" x14ac:dyDescent="0.25">
      <c r="A354" s="185">
        <f ca="1">IF($E$2="X",0,IF(M355&gt;2,I352,M355))</f>
        <v>0</v>
      </c>
      <c r="B354" s="25"/>
      <c r="C354" s="21" t="str">
        <f ca="1">IF(CONTROL!$I$4="A",CONCATENATE(L354," ",I354),"")</f>
        <v>a) 0</v>
      </c>
      <c r="D354" s="22"/>
      <c r="E354" s="12"/>
      <c r="F354" s="12"/>
      <c r="G354" s="57"/>
      <c r="H354" s="57"/>
      <c r="I354" s="30">
        <f ca="1">LOOKUP(G352,DATOS!A:A,DATOS!J:J)</f>
        <v>0</v>
      </c>
      <c r="J354" s="31"/>
      <c r="K354" s="30"/>
      <c r="L354" s="31" t="s">
        <v>53</v>
      </c>
      <c r="M354" s="16" t="s">
        <v>5</v>
      </c>
      <c r="N354" s="16">
        <f ca="1">IF(O354&gt;0,0,R354)</f>
        <v>0</v>
      </c>
      <c r="O354" s="16">
        <f ca="1">IF(R355&gt;0,1,0)</f>
        <v>0</v>
      </c>
      <c r="P354" s="16">
        <f ca="1">IF(O354=1,-1/COUNTA(S354:S357),0)</f>
        <v>0</v>
      </c>
      <c r="Q354" s="16">
        <f>COUNTA(B354:B357)</f>
        <v>0</v>
      </c>
      <c r="R354" s="16">
        <f ca="1">COUNTIF(T354:T357,T353)</f>
        <v>0</v>
      </c>
      <c r="S354" s="17" t="s">
        <v>0</v>
      </c>
      <c r="T354" s="16" t="str">
        <f>CONCATENATE(B354,S354)</f>
        <v>A</v>
      </c>
      <c r="U354" s="16">
        <f ca="1">IF(R354&gt;0,R354+Q354,Q354*3)</f>
        <v>0</v>
      </c>
      <c r="AE354" s="4"/>
      <c r="AF354" s="4"/>
      <c r="AG354" s="4"/>
      <c r="AH354" s="4"/>
      <c r="AI354" s="4"/>
      <c r="AJ354" s="4"/>
    </row>
    <row r="355" spans="1:36" s="15" customFormat="1" ht="15.6" x14ac:dyDescent="0.25">
      <c r="A355" s="185"/>
      <c r="B355" s="25"/>
      <c r="C355" s="21" t="str">
        <f ca="1">IF(CONTROL!$I$4="A",CONCATENATE(L355," ",I355),"")</f>
        <v>b) 0</v>
      </c>
      <c r="D355" s="22"/>
      <c r="E355" s="12"/>
      <c r="F355" s="12"/>
      <c r="G355" s="57"/>
      <c r="H355" s="57"/>
      <c r="I355" s="30">
        <f ca="1">LOOKUP(G352,DATOS!A:A,DATOS!K:K)</f>
        <v>0</v>
      </c>
      <c r="J355" s="31"/>
      <c r="K355" s="30"/>
      <c r="L355" s="31" t="s">
        <v>52</v>
      </c>
      <c r="M355" s="16">
        <f ca="1">IF(CONTROL!$I$4="A",U354,0)</f>
        <v>0</v>
      </c>
      <c r="N355" s="16"/>
      <c r="O355" s="16"/>
      <c r="P355" s="16"/>
      <c r="Q355" s="16"/>
      <c r="R355" s="16">
        <f ca="1">Q354-R354</f>
        <v>0</v>
      </c>
      <c r="S355" s="17" t="s">
        <v>1</v>
      </c>
      <c r="T355" s="16" t="str">
        <f>CONCATENATE(B355,S355)</f>
        <v>B</v>
      </c>
      <c r="U355" s="16"/>
      <c r="AE355" s="4"/>
      <c r="AF355" s="4"/>
      <c r="AG355" s="4"/>
      <c r="AH355" s="4"/>
      <c r="AI355" s="4"/>
      <c r="AJ355" s="4"/>
    </row>
    <row r="356" spans="1:36" s="15" customFormat="1" ht="15.6" x14ac:dyDescent="0.25">
      <c r="A356" s="185"/>
      <c r="B356" s="25"/>
      <c r="C356" s="21" t="str">
        <f ca="1">IF(CONTROL!$I$4="A",CONCATENATE(L356," ",I356),"")</f>
        <v>c) 0</v>
      </c>
      <c r="D356" s="22"/>
      <c r="E356" s="12"/>
      <c r="F356" s="12"/>
      <c r="G356" s="57"/>
      <c r="H356" s="57"/>
      <c r="I356" s="30">
        <f ca="1">LOOKUP(G352,DATOS!A:A,DATOS!L:L)</f>
        <v>0</v>
      </c>
      <c r="J356" s="31"/>
      <c r="K356" s="30"/>
      <c r="L356" s="31" t="s">
        <v>51</v>
      </c>
      <c r="M356" s="16"/>
      <c r="N356" s="16"/>
      <c r="O356" s="16"/>
      <c r="P356" s="16"/>
      <c r="Q356" s="16"/>
      <c r="R356" s="16"/>
      <c r="S356" s="17" t="s">
        <v>2</v>
      </c>
      <c r="T356" s="16" t="str">
        <f>CONCATENATE(B356,S356)</f>
        <v>C</v>
      </c>
      <c r="U356" s="16"/>
      <c r="AE356" s="4"/>
      <c r="AF356" s="4"/>
      <c r="AG356" s="4"/>
      <c r="AH356" s="4"/>
      <c r="AI356" s="4"/>
      <c r="AJ356" s="4"/>
    </row>
    <row r="357" spans="1:36" s="15" customFormat="1" ht="15.6" x14ac:dyDescent="0.25">
      <c r="A357" s="185"/>
      <c r="B357" s="25"/>
      <c r="C357" s="21" t="str">
        <f ca="1">IF(CONTROL!$I$4="A",CONCATENATE(L357," ",I357),"")</f>
        <v>d) 0</v>
      </c>
      <c r="D357" s="22"/>
      <c r="E357" s="12"/>
      <c r="F357" s="12"/>
      <c r="G357" s="57"/>
      <c r="H357" s="57"/>
      <c r="I357" s="30">
        <f ca="1">LOOKUP(G352,DATOS!A:A,DATOS!M:M)</f>
        <v>0</v>
      </c>
      <c r="J357" s="31"/>
      <c r="K357" s="30"/>
      <c r="L357" s="31" t="s">
        <v>43</v>
      </c>
      <c r="M357" s="16"/>
      <c r="N357" s="16"/>
      <c r="O357" s="16"/>
      <c r="P357" s="16"/>
      <c r="Q357" s="16"/>
      <c r="R357" s="16"/>
      <c r="S357" s="17" t="s">
        <v>3</v>
      </c>
      <c r="T357" s="16" t="str">
        <f>CONCATENATE(B357,S357)</f>
        <v>D</v>
      </c>
      <c r="U357" s="16"/>
      <c r="AE357" s="4"/>
      <c r="AF357" s="4"/>
      <c r="AG357" s="4"/>
      <c r="AH357" s="4"/>
      <c r="AI357" s="4"/>
      <c r="AJ357" s="4"/>
    </row>
    <row r="358" spans="1:36" s="15" customFormat="1" ht="15.6" x14ac:dyDescent="0.25">
      <c r="A358" s="9"/>
      <c r="B358" s="26"/>
      <c r="C358" s="10"/>
      <c r="D358" s="11"/>
      <c r="E358" s="12"/>
      <c r="F358" s="12"/>
      <c r="G358" s="59">
        <v>427</v>
      </c>
      <c r="H358" s="61">
        <f ca="1">+REPARTO!I60</f>
        <v>134</v>
      </c>
      <c r="I358" s="30">
        <f ca="1">LOOKUP(G358,DATOS!A:A,DATOS!N:N)</f>
        <v>0</v>
      </c>
      <c r="J358" s="30"/>
      <c r="K358" s="30"/>
      <c r="L358" s="31"/>
      <c r="AE358" s="4"/>
      <c r="AF358" s="4"/>
      <c r="AG358" s="4"/>
      <c r="AH358" s="4"/>
      <c r="AI358" s="4"/>
      <c r="AJ358" s="4"/>
    </row>
    <row r="359" spans="1:36" s="15" customFormat="1" ht="15.6" x14ac:dyDescent="0.25">
      <c r="A359" s="9"/>
      <c r="B359" s="27"/>
      <c r="C359" s="19" t="str">
        <f ca="1">IF(CONTROL!$I$4="A",CONCATENATE(M359,".- ",I359),"")</f>
        <v>60.- LEGISLACIÓN  - Tema 7 - DERECHO PENAL . 0 (Ref: 7-427)</v>
      </c>
      <c r="D359" s="20"/>
      <c r="E359" s="9"/>
      <c r="F359" s="9"/>
      <c r="G359" s="60"/>
      <c r="H359" s="57"/>
      <c r="I359" s="30" t="str">
        <f ca="1">LOOKUP(G358,DATOS!A:A,DATOS!H:H)</f>
        <v>LEGISLACIÓN  - Tema 7 - DERECHO PENAL . 0 (Ref: 7-427)</v>
      </c>
      <c r="J359" s="30"/>
      <c r="K359" s="49"/>
      <c r="L359" s="31">
        <f>+M359</f>
        <v>60</v>
      </c>
      <c r="M359" s="18">
        <f>+M353+1</f>
        <v>60</v>
      </c>
      <c r="N359" s="16" t="s">
        <v>31</v>
      </c>
      <c r="O359" s="16" t="s">
        <v>32</v>
      </c>
      <c r="P359" s="16" t="s">
        <v>37</v>
      </c>
      <c r="Q359" s="16" t="s">
        <v>33</v>
      </c>
      <c r="R359" s="16" t="s">
        <v>34</v>
      </c>
      <c r="S359" s="16" t="s">
        <v>35</v>
      </c>
      <c r="T359" s="16" t="str">
        <f ca="1">CONCATENATE("X",I358)</f>
        <v>X0</v>
      </c>
      <c r="U359" s="16" t="s">
        <v>36</v>
      </c>
      <c r="AE359" s="4"/>
      <c r="AF359" s="4"/>
      <c r="AG359" s="4"/>
      <c r="AH359" s="4"/>
      <c r="AI359" s="4"/>
      <c r="AJ359" s="4"/>
    </row>
    <row r="360" spans="1:36" s="15" customFormat="1" ht="15.6" x14ac:dyDescent="0.25">
      <c r="A360" s="185">
        <f ca="1">IF($E$2="X",0,IF(M361&gt;2,I358,M361))</f>
        <v>0</v>
      </c>
      <c r="B360" s="25"/>
      <c r="C360" s="21" t="str">
        <f ca="1">IF(CONTROL!$I$4="A",CONCATENATE(L360," ",I360),"")</f>
        <v>a) 0</v>
      </c>
      <c r="D360" s="22"/>
      <c r="E360" s="12"/>
      <c r="F360" s="12"/>
      <c r="G360" s="57"/>
      <c r="H360" s="57"/>
      <c r="I360" s="30">
        <f ca="1">LOOKUP(G358,DATOS!A:A,DATOS!J:J)</f>
        <v>0</v>
      </c>
      <c r="J360" s="31"/>
      <c r="K360" s="30"/>
      <c r="L360" s="31" t="s">
        <v>53</v>
      </c>
      <c r="M360" s="16" t="s">
        <v>5</v>
      </c>
      <c r="N360" s="16">
        <f ca="1">IF(O360&gt;0,0,R360)</f>
        <v>0</v>
      </c>
      <c r="O360" s="16">
        <f ca="1">IF(R361&gt;0,1,0)</f>
        <v>0</v>
      </c>
      <c r="P360" s="16">
        <f ca="1">IF(O360=1,-1/COUNTA(S360:S363),0)</f>
        <v>0</v>
      </c>
      <c r="Q360" s="16">
        <f>COUNTA(B360:B363)</f>
        <v>0</v>
      </c>
      <c r="R360" s="16">
        <f ca="1">COUNTIF(T360:T363,T359)</f>
        <v>0</v>
      </c>
      <c r="S360" s="17" t="s">
        <v>0</v>
      </c>
      <c r="T360" s="16" t="str">
        <f>CONCATENATE(B360,S360)</f>
        <v>A</v>
      </c>
      <c r="U360" s="16">
        <f ca="1">IF(R360&gt;0,R360+Q360,Q360*3)</f>
        <v>0</v>
      </c>
      <c r="AE360" s="4"/>
      <c r="AF360" s="4"/>
      <c r="AG360" s="4"/>
      <c r="AH360" s="4"/>
      <c r="AI360" s="4"/>
      <c r="AJ360" s="4"/>
    </row>
    <row r="361" spans="1:36" s="15" customFormat="1" ht="15.6" x14ac:dyDescent="0.25">
      <c r="A361" s="185"/>
      <c r="B361" s="25"/>
      <c r="C361" s="21" t="str">
        <f ca="1">IF(CONTROL!$I$4="A",CONCATENATE(L361," ",I361),"")</f>
        <v>b) 0</v>
      </c>
      <c r="D361" s="22"/>
      <c r="E361" s="12"/>
      <c r="F361" s="12"/>
      <c r="G361" s="57"/>
      <c r="H361" s="57"/>
      <c r="I361" s="30">
        <f ca="1">LOOKUP(G358,DATOS!A:A,DATOS!K:K)</f>
        <v>0</v>
      </c>
      <c r="J361" s="31"/>
      <c r="K361" s="30"/>
      <c r="L361" s="31" t="s">
        <v>52</v>
      </c>
      <c r="M361" s="16">
        <f ca="1">IF(CONTROL!$I$4="A",U360,0)</f>
        <v>0</v>
      </c>
      <c r="N361" s="16"/>
      <c r="O361" s="16"/>
      <c r="P361" s="16"/>
      <c r="Q361" s="16"/>
      <c r="R361" s="16">
        <f ca="1">Q360-R360</f>
        <v>0</v>
      </c>
      <c r="S361" s="17" t="s">
        <v>1</v>
      </c>
      <c r="T361" s="16" t="str">
        <f>CONCATENATE(B361,S361)</f>
        <v>B</v>
      </c>
      <c r="U361" s="16"/>
      <c r="AE361" s="4"/>
      <c r="AF361" s="4"/>
      <c r="AG361" s="4"/>
      <c r="AH361" s="4"/>
      <c r="AI361" s="4"/>
      <c r="AJ361" s="4"/>
    </row>
    <row r="362" spans="1:36" s="15" customFormat="1" ht="15.6" x14ac:dyDescent="0.25">
      <c r="A362" s="185"/>
      <c r="B362" s="25"/>
      <c r="C362" s="21" t="str">
        <f ca="1">IF(CONTROL!$I$4="A",CONCATENATE(L362," ",I362),"")</f>
        <v>c) 0</v>
      </c>
      <c r="D362" s="22"/>
      <c r="E362" s="12"/>
      <c r="F362" s="12"/>
      <c r="G362" s="57"/>
      <c r="H362" s="57"/>
      <c r="I362" s="30">
        <f ca="1">LOOKUP(G358,DATOS!A:A,DATOS!L:L)</f>
        <v>0</v>
      </c>
      <c r="J362" s="31"/>
      <c r="K362" s="30"/>
      <c r="L362" s="31" t="s">
        <v>51</v>
      </c>
      <c r="M362" s="16"/>
      <c r="N362" s="16"/>
      <c r="O362" s="16"/>
      <c r="P362" s="16"/>
      <c r="Q362" s="16"/>
      <c r="R362" s="16"/>
      <c r="S362" s="17" t="s">
        <v>2</v>
      </c>
      <c r="T362" s="16" t="str">
        <f>CONCATENATE(B362,S362)</f>
        <v>C</v>
      </c>
      <c r="U362" s="16"/>
      <c r="AE362" s="4"/>
      <c r="AF362" s="4"/>
      <c r="AG362" s="4"/>
      <c r="AH362" s="4"/>
      <c r="AI362" s="4"/>
      <c r="AJ362" s="4"/>
    </row>
    <row r="363" spans="1:36" s="15" customFormat="1" ht="15.6" x14ac:dyDescent="0.25">
      <c r="A363" s="185"/>
      <c r="B363" s="25"/>
      <c r="C363" s="21" t="str">
        <f ca="1">IF(CONTROL!$I$4="A",CONCATENATE(L363," ",I363),"")</f>
        <v>d) 0</v>
      </c>
      <c r="D363" s="22"/>
      <c r="E363" s="12"/>
      <c r="F363" s="12"/>
      <c r="G363" s="57"/>
      <c r="H363" s="57"/>
      <c r="I363" s="30">
        <f ca="1">LOOKUP(G358,DATOS!A:A,DATOS!M:M)</f>
        <v>0</v>
      </c>
      <c r="J363" s="31"/>
      <c r="K363" s="30"/>
      <c r="L363" s="31" t="s">
        <v>43</v>
      </c>
      <c r="M363" s="16"/>
      <c r="N363" s="16"/>
      <c r="O363" s="16"/>
      <c r="P363" s="16"/>
      <c r="Q363" s="16"/>
      <c r="R363" s="16"/>
      <c r="S363" s="17" t="s">
        <v>3</v>
      </c>
      <c r="T363" s="16" t="str">
        <f>CONCATENATE(B363,S363)</f>
        <v>D</v>
      </c>
      <c r="U363" s="16"/>
      <c r="AE363" s="4"/>
      <c r="AF363" s="4"/>
      <c r="AG363" s="4"/>
      <c r="AH363" s="4"/>
      <c r="AI363" s="4"/>
      <c r="AJ363" s="4"/>
    </row>
    <row r="364" spans="1:36" s="15" customFormat="1" ht="15.6" x14ac:dyDescent="0.25">
      <c r="A364" s="9"/>
      <c r="B364" s="26"/>
      <c r="C364" s="10"/>
      <c r="D364" s="11"/>
      <c r="E364" s="12"/>
      <c r="F364" s="12"/>
      <c r="G364" s="59">
        <v>590</v>
      </c>
      <c r="H364" s="61">
        <f ca="1">+REPARTO!I61</f>
        <v>305</v>
      </c>
      <c r="I364" s="30">
        <f ca="1">LOOKUP(G364,DATOS!A:A,DATOS!N:N)</f>
        <v>0</v>
      </c>
      <c r="J364" s="30"/>
      <c r="K364" s="30"/>
      <c r="L364" s="31"/>
      <c r="AE364" s="4"/>
      <c r="AF364" s="4"/>
      <c r="AG364" s="4"/>
      <c r="AH364" s="4"/>
      <c r="AI364" s="4"/>
      <c r="AJ364" s="4"/>
    </row>
    <row r="365" spans="1:36" s="15" customFormat="1" ht="15.6" x14ac:dyDescent="0.25">
      <c r="A365" s="9"/>
      <c r="B365" s="27"/>
      <c r="C365" s="19" t="str">
        <f ca="1">IF(CONTROL!$I$4="A",CONCATENATE(M365,".- ",I365),"")</f>
        <v>61.- LEGISLACIÓN - Tema 10 - LEGISLACIÓN (DEFINICIONES) . 0 (Ref: 7-590)</v>
      </c>
      <c r="D365" s="20"/>
      <c r="E365" s="9"/>
      <c r="F365" s="9"/>
      <c r="G365" s="60"/>
      <c r="H365" s="57"/>
      <c r="I365" s="30" t="str">
        <f ca="1">LOOKUP(G364,DATOS!A:A,DATOS!H:H)</f>
        <v>LEGISLACIÓN - Tema 10 - LEGISLACIÓN (DEFINICIONES) . 0 (Ref: 7-590)</v>
      </c>
      <c r="J365" s="30"/>
      <c r="K365" s="49"/>
      <c r="L365" s="31">
        <f>+M365</f>
        <v>61</v>
      </c>
      <c r="M365" s="18">
        <f>+M359+1</f>
        <v>61</v>
      </c>
      <c r="N365" s="16" t="s">
        <v>31</v>
      </c>
      <c r="O365" s="16" t="s">
        <v>32</v>
      </c>
      <c r="P365" s="16" t="s">
        <v>37</v>
      </c>
      <c r="Q365" s="16" t="s">
        <v>33</v>
      </c>
      <c r="R365" s="16" t="s">
        <v>34</v>
      </c>
      <c r="S365" s="16" t="s">
        <v>35</v>
      </c>
      <c r="T365" s="16" t="str">
        <f ca="1">CONCATENATE("X",I364)</f>
        <v>X0</v>
      </c>
      <c r="U365" s="16" t="s">
        <v>36</v>
      </c>
      <c r="AE365" s="4"/>
      <c r="AF365" s="4"/>
      <c r="AG365" s="4"/>
      <c r="AH365" s="4"/>
      <c r="AI365" s="4"/>
      <c r="AJ365" s="4"/>
    </row>
    <row r="366" spans="1:36" s="15" customFormat="1" ht="15.6" x14ac:dyDescent="0.25">
      <c r="A366" s="185">
        <f ca="1">IF($E$2="X",0,IF(M367&gt;2,I364,M367))</f>
        <v>0</v>
      </c>
      <c r="B366" s="25"/>
      <c r="C366" s="21" t="str">
        <f ca="1">IF(CONTROL!$I$4="A",CONCATENATE(L366," ",I366),"")</f>
        <v>a) 0</v>
      </c>
      <c r="D366" s="22"/>
      <c r="E366" s="12"/>
      <c r="F366" s="12"/>
      <c r="G366" s="57"/>
      <c r="H366" s="57"/>
      <c r="I366" s="30">
        <f ca="1">LOOKUP(G364,DATOS!A:A,DATOS!J:J)</f>
        <v>0</v>
      </c>
      <c r="J366" s="31"/>
      <c r="K366" s="30"/>
      <c r="L366" s="31" t="s">
        <v>53</v>
      </c>
      <c r="M366" s="16" t="s">
        <v>5</v>
      </c>
      <c r="N366" s="16">
        <f ca="1">IF(O366&gt;0,0,R366)</f>
        <v>0</v>
      </c>
      <c r="O366" s="16">
        <f ca="1">IF(R367&gt;0,1,0)</f>
        <v>0</v>
      </c>
      <c r="P366" s="16">
        <f ca="1">IF(O366=1,-1/COUNTA(S366:S369),0)</f>
        <v>0</v>
      </c>
      <c r="Q366" s="16">
        <f>COUNTA(B366:B369)</f>
        <v>0</v>
      </c>
      <c r="R366" s="16">
        <f ca="1">COUNTIF(T366:T369,T365)</f>
        <v>0</v>
      </c>
      <c r="S366" s="17" t="s">
        <v>0</v>
      </c>
      <c r="T366" s="16" t="str">
        <f>CONCATENATE(B366,S366)</f>
        <v>A</v>
      </c>
      <c r="U366" s="16">
        <f ca="1">IF(R366&gt;0,R366+Q366,Q366*3)</f>
        <v>0</v>
      </c>
      <c r="AE366" s="4"/>
      <c r="AF366" s="4"/>
      <c r="AG366" s="4"/>
      <c r="AH366" s="4"/>
      <c r="AI366" s="4"/>
      <c r="AJ366" s="4"/>
    </row>
    <row r="367" spans="1:36" s="15" customFormat="1" ht="15.6" x14ac:dyDescent="0.25">
      <c r="A367" s="185"/>
      <c r="B367" s="25"/>
      <c r="C367" s="21" t="str">
        <f ca="1">IF(CONTROL!$I$4="A",CONCATENATE(L367," ",I367),"")</f>
        <v>b) 0</v>
      </c>
      <c r="D367" s="22"/>
      <c r="E367" s="12"/>
      <c r="F367" s="12"/>
      <c r="G367" s="57"/>
      <c r="H367" s="57"/>
      <c r="I367" s="30">
        <f ca="1">LOOKUP(G364,DATOS!A:A,DATOS!K:K)</f>
        <v>0</v>
      </c>
      <c r="J367" s="31"/>
      <c r="K367" s="30"/>
      <c r="L367" s="31" t="s">
        <v>52</v>
      </c>
      <c r="M367" s="16">
        <f ca="1">IF(CONTROL!$I$4="A",U366,0)</f>
        <v>0</v>
      </c>
      <c r="N367" s="16"/>
      <c r="O367" s="16"/>
      <c r="P367" s="16"/>
      <c r="Q367" s="16"/>
      <c r="R367" s="16">
        <f ca="1">Q366-R366</f>
        <v>0</v>
      </c>
      <c r="S367" s="17" t="s">
        <v>1</v>
      </c>
      <c r="T367" s="16" t="str">
        <f>CONCATENATE(B367,S367)</f>
        <v>B</v>
      </c>
      <c r="U367" s="16"/>
      <c r="AE367" s="4"/>
      <c r="AF367" s="4"/>
      <c r="AG367" s="4"/>
      <c r="AH367" s="4"/>
      <c r="AI367" s="4"/>
      <c r="AJ367" s="4"/>
    </row>
    <row r="368" spans="1:36" s="15" customFormat="1" ht="15.6" x14ac:dyDescent="0.25">
      <c r="A368" s="185"/>
      <c r="B368" s="25"/>
      <c r="C368" s="21" t="str">
        <f ca="1">IF(CONTROL!$I$4="A",CONCATENATE(L368," ",I368),"")</f>
        <v>c) 0</v>
      </c>
      <c r="D368" s="22"/>
      <c r="E368" s="12"/>
      <c r="F368" s="12"/>
      <c r="G368" s="57"/>
      <c r="H368" s="57"/>
      <c r="I368" s="30">
        <f ca="1">LOOKUP(G364,DATOS!A:A,DATOS!L:L)</f>
        <v>0</v>
      </c>
      <c r="J368" s="31"/>
      <c r="K368" s="30"/>
      <c r="L368" s="31" t="s">
        <v>51</v>
      </c>
      <c r="M368" s="16"/>
      <c r="N368" s="16"/>
      <c r="O368" s="16"/>
      <c r="P368" s="16"/>
      <c r="Q368" s="16"/>
      <c r="R368" s="16"/>
      <c r="S368" s="17" t="s">
        <v>2</v>
      </c>
      <c r="T368" s="16" t="str">
        <f>CONCATENATE(B368,S368)</f>
        <v>C</v>
      </c>
      <c r="U368" s="16"/>
      <c r="AE368" s="4"/>
      <c r="AF368" s="4"/>
      <c r="AG368" s="4"/>
      <c r="AH368" s="4"/>
      <c r="AI368" s="4"/>
      <c r="AJ368" s="4"/>
    </row>
    <row r="369" spans="1:36" s="15" customFormat="1" ht="15.6" x14ac:dyDescent="0.25">
      <c r="A369" s="185"/>
      <c r="B369" s="25"/>
      <c r="C369" s="21" t="str">
        <f ca="1">IF(CONTROL!$I$4="A",CONCATENATE(L369," ",I369),"")</f>
        <v>d) 0</v>
      </c>
      <c r="D369" s="22"/>
      <c r="E369" s="12"/>
      <c r="F369" s="12"/>
      <c r="G369" s="57"/>
      <c r="H369" s="57"/>
      <c r="I369" s="30">
        <f ca="1">LOOKUP(G364,DATOS!A:A,DATOS!M:M)</f>
        <v>0</v>
      </c>
      <c r="J369" s="31"/>
      <c r="K369" s="30"/>
      <c r="L369" s="31" t="s">
        <v>43</v>
      </c>
      <c r="M369" s="16"/>
      <c r="N369" s="16"/>
      <c r="O369" s="16"/>
      <c r="P369" s="16"/>
      <c r="Q369" s="16"/>
      <c r="R369" s="16"/>
      <c r="S369" s="17" t="s">
        <v>3</v>
      </c>
      <c r="T369" s="16" t="str">
        <f>CONCATENATE(B369,S369)</f>
        <v>D</v>
      </c>
      <c r="U369" s="16"/>
      <c r="AE369" s="4"/>
      <c r="AF369" s="4"/>
      <c r="AG369" s="4"/>
      <c r="AH369" s="4"/>
      <c r="AI369" s="4"/>
      <c r="AJ369" s="4"/>
    </row>
    <row r="370" spans="1:36" s="15" customFormat="1" ht="15.6" x14ac:dyDescent="0.25">
      <c r="A370" s="9"/>
      <c r="B370" s="26"/>
      <c r="C370" s="10"/>
      <c r="D370" s="11"/>
      <c r="E370" s="12"/>
      <c r="F370" s="12"/>
      <c r="G370" s="59">
        <v>364</v>
      </c>
      <c r="H370" s="61">
        <f ca="1">+REPARTO!I62</f>
        <v>336</v>
      </c>
      <c r="I370" s="30">
        <f ca="1">LOOKUP(G370,DATOS!A:A,DATOS!N:N)</f>
        <v>0</v>
      </c>
      <c r="J370" s="30"/>
      <c r="K370" s="30"/>
      <c r="L370" s="31"/>
      <c r="AE370" s="4"/>
      <c r="AF370" s="4"/>
      <c r="AG370" s="4"/>
      <c r="AH370" s="4"/>
      <c r="AI370" s="4"/>
      <c r="AJ370" s="4"/>
    </row>
    <row r="371" spans="1:36" s="15" customFormat="1" ht="15.6" x14ac:dyDescent="0.25">
      <c r="A371" s="9"/>
      <c r="B371" s="27"/>
      <c r="C371" s="19" t="str">
        <f ca="1">IF(CONTROL!$I$4="A",CONCATENATE(M371,".- ",I371),"")</f>
        <v>62.- LEGISLACIÓN - Tema 6 - DERECHO CONSTITUCIONAL . 0 (Ref: 7-364)</v>
      </c>
      <c r="D371" s="20"/>
      <c r="E371" s="9"/>
      <c r="F371" s="9"/>
      <c r="G371" s="60"/>
      <c r="H371" s="57"/>
      <c r="I371" s="30" t="str">
        <f ca="1">LOOKUP(G370,DATOS!A:A,DATOS!H:H)</f>
        <v>LEGISLACIÓN - Tema 6 - DERECHO CONSTITUCIONAL . 0 (Ref: 7-364)</v>
      </c>
      <c r="J371" s="30"/>
      <c r="K371" s="49"/>
      <c r="L371" s="31">
        <f>+M371</f>
        <v>62</v>
      </c>
      <c r="M371" s="18">
        <f>+M365+1</f>
        <v>62</v>
      </c>
      <c r="N371" s="16" t="s">
        <v>31</v>
      </c>
      <c r="O371" s="16" t="s">
        <v>32</v>
      </c>
      <c r="P371" s="16" t="s">
        <v>37</v>
      </c>
      <c r="Q371" s="16" t="s">
        <v>33</v>
      </c>
      <c r="R371" s="16" t="s">
        <v>34</v>
      </c>
      <c r="S371" s="16" t="s">
        <v>35</v>
      </c>
      <c r="T371" s="16" t="str">
        <f ca="1">CONCATENATE("X",I370)</f>
        <v>X0</v>
      </c>
      <c r="U371" s="16" t="s">
        <v>36</v>
      </c>
      <c r="AE371" s="4"/>
      <c r="AF371" s="4"/>
      <c r="AG371" s="4"/>
      <c r="AH371" s="4"/>
      <c r="AI371" s="4"/>
      <c r="AJ371" s="4"/>
    </row>
    <row r="372" spans="1:36" s="15" customFormat="1" ht="15.6" x14ac:dyDescent="0.25">
      <c r="A372" s="185">
        <f ca="1">IF($E$2="X",0,IF(M373&gt;2,I370,M373))</f>
        <v>0</v>
      </c>
      <c r="B372" s="25"/>
      <c r="C372" s="21" t="str">
        <f ca="1">IF(CONTROL!$I$4="A",CONCATENATE(L372," ",I372),"")</f>
        <v>a) 0</v>
      </c>
      <c r="D372" s="22"/>
      <c r="E372" s="12"/>
      <c r="F372" s="12"/>
      <c r="G372" s="57"/>
      <c r="H372" s="57"/>
      <c r="I372" s="30">
        <f ca="1">LOOKUP(G370,DATOS!A:A,DATOS!J:J)</f>
        <v>0</v>
      </c>
      <c r="J372" s="31"/>
      <c r="K372" s="30"/>
      <c r="L372" s="31" t="s">
        <v>53</v>
      </c>
      <c r="M372" s="16" t="s">
        <v>5</v>
      </c>
      <c r="N372" s="16">
        <f ca="1">IF(O372&gt;0,0,R372)</f>
        <v>0</v>
      </c>
      <c r="O372" s="16">
        <f ca="1">IF(R373&gt;0,1,0)</f>
        <v>0</v>
      </c>
      <c r="P372" s="16">
        <f ca="1">IF(O372=1,-1/COUNTA(S372:S375),0)</f>
        <v>0</v>
      </c>
      <c r="Q372" s="16">
        <f>COUNTA(B372:B375)</f>
        <v>0</v>
      </c>
      <c r="R372" s="16">
        <f ca="1">COUNTIF(T372:T375,T371)</f>
        <v>0</v>
      </c>
      <c r="S372" s="17" t="s">
        <v>0</v>
      </c>
      <c r="T372" s="16" t="str">
        <f>CONCATENATE(B372,S372)</f>
        <v>A</v>
      </c>
      <c r="U372" s="16">
        <f ca="1">IF(R372&gt;0,R372+Q372,Q372*3)</f>
        <v>0</v>
      </c>
      <c r="AE372" s="4"/>
      <c r="AF372" s="4"/>
      <c r="AG372" s="4"/>
      <c r="AH372" s="4"/>
      <c r="AI372" s="4"/>
      <c r="AJ372" s="4"/>
    </row>
    <row r="373" spans="1:36" s="15" customFormat="1" ht="15.6" x14ac:dyDescent="0.25">
      <c r="A373" s="185"/>
      <c r="B373" s="25"/>
      <c r="C373" s="21" t="str">
        <f ca="1">IF(CONTROL!$I$4="A",CONCATENATE(L373," ",I373),"")</f>
        <v>b) 0</v>
      </c>
      <c r="D373" s="22"/>
      <c r="E373" s="12"/>
      <c r="F373" s="12"/>
      <c r="G373" s="57"/>
      <c r="H373" s="57"/>
      <c r="I373" s="30">
        <f ca="1">LOOKUP(G370,DATOS!A:A,DATOS!K:K)</f>
        <v>0</v>
      </c>
      <c r="J373" s="31"/>
      <c r="K373" s="30"/>
      <c r="L373" s="31" t="s">
        <v>52</v>
      </c>
      <c r="M373" s="16">
        <f ca="1">IF(CONTROL!$I$4="A",U372,0)</f>
        <v>0</v>
      </c>
      <c r="N373" s="16"/>
      <c r="O373" s="16"/>
      <c r="P373" s="16"/>
      <c r="Q373" s="16"/>
      <c r="R373" s="16">
        <f ca="1">Q372-R372</f>
        <v>0</v>
      </c>
      <c r="S373" s="17" t="s">
        <v>1</v>
      </c>
      <c r="T373" s="16" t="str">
        <f>CONCATENATE(B373,S373)</f>
        <v>B</v>
      </c>
      <c r="U373" s="16"/>
      <c r="AE373" s="4"/>
      <c r="AF373" s="4"/>
      <c r="AG373" s="4"/>
      <c r="AH373" s="4"/>
      <c r="AI373" s="4"/>
      <c r="AJ373" s="4"/>
    </row>
    <row r="374" spans="1:36" s="15" customFormat="1" ht="15.6" x14ac:dyDescent="0.25">
      <c r="A374" s="185"/>
      <c r="B374" s="25"/>
      <c r="C374" s="21" t="str">
        <f ca="1">IF(CONTROL!$I$4="A",CONCATENATE(L374," ",I374),"")</f>
        <v>c) 0</v>
      </c>
      <c r="D374" s="22"/>
      <c r="E374" s="12"/>
      <c r="F374" s="12"/>
      <c r="G374" s="57"/>
      <c r="H374" s="57"/>
      <c r="I374" s="30">
        <f ca="1">LOOKUP(G370,DATOS!A:A,DATOS!L:L)</f>
        <v>0</v>
      </c>
      <c r="J374" s="31"/>
      <c r="K374" s="30"/>
      <c r="L374" s="31" t="s">
        <v>51</v>
      </c>
      <c r="M374" s="16"/>
      <c r="N374" s="16"/>
      <c r="O374" s="16"/>
      <c r="P374" s="16"/>
      <c r="Q374" s="16"/>
      <c r="R374" s="16"/>
      <c r="S374" s="17" t="s">
        <v>2</v>
      </c>
      <c r="T374" s="16" t="str">
        <f>CONCATENATE(B374,S374)</f>
        <v>C</v>
      </c>
      <c r="U374" s="16"/>
      <c r="AE374" s="4"/>
      <c r="AF374" s="4"/>
      <c r="AG374" s="4"/>
      <c r="AH374" s="4"/>
      <c r="AI374" s="4"/>
      <c r="AJ374" s="4"/>
    </row>
    <row r="375" spans="1:36" s="15" customFormat="1" ht="15.6" x14ac:dyDescent="0.25">
      <c r="A375" s="185"/>
      <c r="B375" s="25"/>
      <c r="C375" s="21" t="str">
        <f ca="1">IF(CONTROL!$I$4="A",CONCATENATE(L375," ",I375),"")</f>
        <v>d) 0</v>
      </c>
      <c r="D375" s="22"/>
      <c r="E375" s="12"/>
      <c r="F375" s="12"/>
      <c r="G375" s="57"/>
      <c r="H375" s="57"/>
      <c r="I375" s="30">
        <f ca="1">LOOKUP(G370,DATOS!A:A,DATOS!M:M)</f>
        <v>0</v>
      </c>
      <c r="J375" s="31"/>
      <c r="K375" s="30"/>
      <c r="L375" s="31" t="s">
        <v>43</v>
      </c>
      <c r="M375" s="16"/>
      <c r="N375" s="16"/>
      <c r="O375" s="16"/>
      <c r="P375" s="16"/>
      <c r="Q375" s="16"/>
      <c r="R375" s="16"/>
      <c r="S375" s="17" t="s">
        <v>3</v>
      </c>
      <c r="T375" s="16" t="str">
        <f>CONCATENATE(B375,S375)</f>
        <v>D</v>
      </c>
      <c r="U375" s="16"/>
      <c r="AE375" s="4"/>
      <c r="AF375" s="4"/>
      <c r="AG375" s="4"/>
      <c r="AH375" s="4"/>
      <c r="AI375" s="4"/>
      <c r="AJ375" s="4"/>
    </row>
    <row r="376" spans="1:36" s="15" customFormat="1" ht="15.6" x14ac:dyDescent="0.25">
      <c r="A376" s="9"/>
      <c r="B376" s="26"/>
      <c r="C376" s="10"/>
      <c r="D376" s="11"/>
      <c r="E376" s="12"/>
      <c r="F376" s="12"/>
      <c r="G376" s="59">
        <v>135</v>
      </c>
      <c r="H376" s="61">
        <f ca="1">+REPARTO!I63</f>
        <v>188</v>
      </c>
      <c r="I376" s="30">
        <f ca="1">LOOKUP(G376,DATOS!A:A,DATOS!N:N)</f>
        <v>0</v>
      </c>
      <c r="J376" s="30"/>
      <c r="K376" s="30"/>
      <c r="L376" s="31"/>
      <c r="AE376" s="4"/>
      <c r="AF376" s="4"/>
      <c r="AG376" s="4"/>
      <c r="AH376" s="4"/>
      <c r="AI376" s="4"/>
      <c r="AJ376" s="4"/>
    </row>
    <row r="377" spans="1:36" s="15" customFormat="1" ht="15.6" x14ac:dyDescent="0.25">
      <c r="A377" s="9"/>
      <c r="B377" s="27"/>
      <c r="C377" s="19" t="str">
        <f ca="1">IF(CONTROL!$I$4="A",CONCATENATE(M377,".- ",I377),"")</f>
        <v>63.- ACTIVIDADES POLICIALES - Tema 2 - APOYO A LA MOVILIDAD . 0 (Ref: 7-135)</v>
      </c>
      <c r="D377" s="20"/>
      <c r="E377" s="9"/>
      <c r="F377" s="9"/>
      <c r="G377" s="60"/>
      <c r="H377" s="57"/>
      <c r="I377" s="30" t="str">
        <f ca="1">LOOKUP(G376,DATOS!A:A,DATOS!H:H)</f>
        <v>ACTIVIDADES POLICIALES - Tema 2 - APOYO A LA MOVILIDAD . 0 (Ref: 7-135)</v>
      </c>
      <c r="J377" s="30"/>
      <c r="K377" s="49"/>
      <c r="L377" s="31">
        <f>+M377</f>
        <v>63</v>
      </c>
      <c r="M377" s="18">
        <f>+M371+1</f>
        <v>63</v>
      </c>
      <c r="N377" s="16" t="s">
        <v>31</v>
      </c>
      <c r="O377" s="16" t="s">
        <v>32</v>
      </c>
      <c r="P377" s="16" t="s">
        <v>37</v>
      </c>
      <c r="Q377" s="16" t="s">
        <v>33</v>
      </c>
      <c r="R377" s="16" t="s">
        <v>34</v>
      </c>
      <c r="S377" s="16" t="s">
        <v>35</v>
      </c>
      <c r="T377" s="16" t="str">
        <f ca="1">CONCATENATE("X",I376)</f>
        <v>X0</v>
      </c>
      <c r="U377" s="16" t="s">
        <v>36</v>
      </c>
      <c r="AE377" s="4"/>
      <c r="AF377" s="4"/>
      <c r="AG377" s="4"/>
      <c r="AH377" s="4"/>
      <c r="AI377" s="4"/>
      <c r="AJ377" s="4"/>
    </row>
    <row r="378" spans="1:36" s="15" customFormat="1" ht="15.6" x14ac:dyDescent="0.25">
      <c r="A378" s="185">
        <f ca="1">IF($E$2="X",0,IF(M379&gt;2,I376,M379))</f>
        <v>0</v>
      </c>
      <c r="B378" s="25"/>
      <c r="C378" s="21" t="str">
        <f ca="1">IF(CONTROL!$I$4="A",CONCATENATE(L378," ",I378),"")</f>
        <v>a) 0</v>
      </c>
      <c r="D378" s="22"/>
      <c r="E378" s="12"/>
      <c r="F378" s="12"/>
      <c r="G378" s="57"/>
      <c r="H378" s="57"/>
      <c r="I378" s="30">
        <f ca="1">LOOKUP(G376,DATOS!A:A,DATOS!J:J)</f>
        <v>0</v>
      </c>
      <c r="J378" s="31"/>
      <c r="K378" s="30"/>
      <c r="L378" s="31" t="s">
        <v>53</v>
      </c>
      <c r="M378" s="16" t="s">
        <v>5</v>
      </c>
      <c r="N378" s="16">
        <f ca="1">IF(O378&gt;0,0,R378)</f>
        <v>0</v>
      </c>
      <c r="O378" s="16">
        <f ca="1">IF(R379&gt;0,1,0)</f>
        <v>0</v>
      </c>
      <c r="P378" s="16">
        <f ca="1">IF(O378=1,-1/COUNTA(S378:S381),0)</f>
        <v>0</v>
      </c>
      <c r="Q378" s="16">
        <f>COUNTA(B378:B381)</f>
        <v>0</v>
      </c>
      <c r="R378" s="16">
        <f ca="1">COUNTIF(T378:T381,T377)</f>
        <v>0</v>
      </c>
      <c r="S378" s="17" t="s">
        <v>0</v>
      </c>
      <c r="T378" s="16" t="str">
        <f>CONCATENATE(B378,S378)</f>
        <v>A</v>
      </c>
      <c r="U378" s="16">
        <f ca="1">IF(R378&gt;0,R378+Q378,Q378*3)</f>
        <v>0</v>
      </c>
      <c r="AE378" s="4"/>
      <c r="AF378" s="4"/>
      <c r="AG378" s="4"/>
      <c r="AH378" s="4"/>
      <c r="AI378" s="4"/>
      <c r="AJ378" s="4"/>
    </row>
    <row r="379" spans="1:36" s="15" customFormat="1" ht="15.6" x14ac:dyDescent="0.25">
      <c r="A379" s="185"/>
      <c r="B379" s="25"/>
      <c r="C379" s="21" t="str">
        <f ca="1">IF(CONTROL!$I$4="A",CONCATENATE(L379," ",I379),"")</f>
        <v>b) 0</v>
      </c>
      <c r="D379" s="22"/>
      <c r="E379" s="12"/>
      <c r="F379" s="12"/>
      <c r="G379" s="57"/>
      <c r="H379" s="57"/>
      <c r="I379" s="30">
        <f ca="1">LOOKUP(G376,DATOS!A:A,DATOS!K:K)</f>
        <v>0</v>
      </c>
      <c r="J379" s="31"/>
      <c r="K379" s="30"/>
      <c r="L379" s="31" t="s">
        <v>52</v>
      </c>
      <c r="M379" s="16">
        <f ca="1">IF(CONTROL!$I$4="A",U378,0)</f>
        <v>0</v>
      </c>
      <c r="N379" s="16"/>
      <c r="O379" s="16"/>
      <c r="P379" s="16"/>
      <c r="Q379" s="16"/>
      <c r="R379" s="16">
        <f ca="1">Q378-R378</f>
        <v>0</v>
      </c>
      <c r="S379" s="17" t="s">
        <v>1</v>
      </c>
      <c r="T379" s="16" t="str">
        <f>CONCATENATE(B379,S379)</f>
        <v>B</v>
      </c>
      <c r="U379" s="16"/>
      <c r="AE379" s="4"/>
      <c r="AF379" s="4"/>
      <c r="AG379" s="4"/>
      <c r="AH379" s="4"/>
      <c r="AI379" s="4"/>
      <c r="AJ379" s="4"/>
    </row>
    <row r="380" spans="1:36" s="15" customFormat="1" ht="15.6" x14ac:dyDescent="0.25">
      <c r="A380" s="185"/>
      <c r="B380" s="25"/>
      <c r="C380" s="21" t="str">
        <f ca="1">IF(CONTROL!$I$4="A",CONCATENATE(L380," ",I380),"")</f>
        <v>c) 0</v>
      </c>
      <c r="D380" s="22"/>
      <c r="E380" s="12"/>
      <c r="F380" s="12"/>
      <c r="G380" s="57"/>
      <c r="H380" s="57"/>
      <c r="I380" s="30">
        <f ca="1">LOOKUP(G376,DATOS!A:A,DATOS!L:L)</f>
        <v>0</v>
      </c>
      <c r="J380" s="31"/>
      <c r="K380" s="30"/>
      <c r="L380" s="31" t="s">
        <v>51</v>
      </c>
      <c r="M380" s="16"/>
      <c r="N380" s="16"/>
      <c r="O380" s="16"/>
      <c r="P380" s="16"/>
      <c r="Q380" s="16"/>
      <c r="R380" s="16"/>
      <c r="S380" s="17" t="s">
        <v>2</v>
      </c>
      <c r="T380" s="16" t="str">
        <f>CONCATENATE(B380,S380)</f>
        <v>C</v>
      </c>
      <c r="U380" s="16"/>
      <c r="AE380" s="4"/>
      <c r="AF380" s="4"/>
      <c r="AG380" s="4"/>
      <c r="AH380" s="4"/>
      <c r="AI380" s="4"/>
      <c r="AJ380" s="4"/>
    </row>
    <row r="381" spans="1:36" s="15" customFormat="1" ht="15.6" x14ac:dyDescent="0.25">
      <c r="A381" s="185"/>
      <c r="B381" s="25"/>
      <c r="C381" s="21" t="str">
        <f ca="1">IF(CONTROL!$I$4="A",CONCATENATE(L381," ",I381),"")</f>
        <v>d) 0</v>
      </c>
      <c r="D381" s="22"/>
      <c r="E381" s="12"/>
      <c r="F381" s="12"/>
      <c r="G381" s="57"/>
      <c r="H381" s="57"/>
      <c r="I381" s="30">
        <f ca="1">LOOKUP(G376,DATOS!A:A,DATOS!M:M)</f>
        <v>0</v>
      </c>
      <c r="J381" s="31"/>
      <c r="K381" s="30"/>
      <c r="L381" s="31" t="s">
        <v>43</v>
      </c>
      <c r="M381" s="16"/>
      <c r="N381" s="16"/>
      <c r="O381" s="16"/>
      <c r="P381" s="16"/>
      <c r="Q381" s="16"/>
      <c r="R381" s="16"/>
      <c r="S381" s="17" t="s">
        <v>3</v>
      </c>
      <c r="T381" s="16" t="str">
        <f>CONCATENATE(B381,S381)</f>
        <v>D</v>
      </c>
      <c r="U381" s="16"/>
      <c r="AE381" s="4"/>
      <c r="AF381" s="4"/>
      <c r="AG381" s="4"/>
      <c r="AH381" s="4"/>
      <c r="AI381" s="4"/>
      <c r="AJ381" s="4"/>
    </row>
    <row r="382" spans="1:36" s="15" customFormat="1" ht="15.6" x14ac:dyDescent="0.25">
      <c r="A382" s="9"/>
      <c r="B382" s="26"/>
      <c r="C382" s="10"/>
      <c r="D382" s="11"/>
      <c r="E382" s="12"/>
      <c r="F382" s="12"/>
      <c r="G382" s="59">
        <v>235</v>
      </c>
      <c r="H382" s="61">
        <f ca="1">+REPARTO!I64</f>
        <v>481</v>
      </c>
      <c r="I382" s="30">
        <f ca="1">LOOKUP(G382,DATOS!A:A,DATOS!N:N)</f>
        <v>0</v>
      </c>
      <c r="J382" s="30"/>
      <c r="K382" s="30"/>
      <c r="L382" s="31"/>
      <c r="AE382" s="4"/>
      <c r="AF382" s="4"/>
      <c r="AG382" s="4"/>
      <c r="AH382" s="4"/>
      <c r="AI382" s="4"/>
      <c r="AJ382" s="4"/>
    </row>
    <row r="383" spans="1:36" s="15" customFormat="1" ht="15.6" x14ac:dyDescent="0.25">
      <c r="A383" s="9"/>
      <c r="B383" s="27"/>
      <c r="C383" s="19" t="str">
        <f ca="1">IF(CONTROL!$I$4="A",CONCATENATE(M383,".- ",I383),"")</f>
        <v>64.- ACTIVIDADES POLICIALES - Tema 4 - TIRO POLICIAL . 0 (Ref: 7-235)</v>
      </c>
      <c r="D383" s="20"/>
      <c r="E383" s="9"/>
      <c r="F383" s="9"/>
      <c r="G383" s="60"/>
      <c r="H383" s="57"/>
      <c r="I383" s="30" t="str">
        <f ca="1">LOOKUP(G382,DATOS!A:A,DATOS!H:H)</f>
        <v>ACTIVIDADES POLICIALES - Tema 4 - TIRO POLICIAL . 0 (Ref: 7-235)</v>
      </c>
      <c r="J383" s="30"/>
      <c r="K383" s="49"/>
      <c r="L383" s="31">
        <f>+M383</f>
        <v>64</v>
      </c>
      <c r="M383" s="18">
        <f>+M377+1</f>
        <v>64</v>
      </c>
      <c r="N383" s="16" t="s">
        <v>31</v>
      </c>
      <c r="O383" s="16" t="s">
        <v>32</v>
      </c>
      <c r="P383" s="16" t="s">
        <v>37</v>
      </c>
      <c r="Q383" s="16" t="s">
        <v>33</v>
      </c>
      <c r="R383" s="16" t="s">
        <v>34</v>
      </c>
      <c r="S383" s="16" t="s">
        <v>35</v>
      </c>
      <c r="T383" s="16" t="str">
        <f ca="1">CONCATENATE("X",I382)</f>
        <v>X0</v>
      </c>
      <c r="U383" s="16" t="s">
        <v>36</v>
      </c>
      <c r="AE383" s="4"/>
      <c r="AF383" s="4"/>
      <c r="AG383" s="4"/>
      <c r="AH383" s="4"/>
      <c r="AI383" s="4"/>
      <c r="AJ383" s="4"/>
    </row>
    <row r="384" spans="1:36" s="15" customFormat="1" ht="15.6" x14ac:dyDescent="0.25">
      <c r="A384" s="185">
        <f ca="1">IF($E$2="X",0,IF(M385&gt;2,I382,M385))</f>
        <v>0</v>
      </c>
      <c r="B384" s="25"/>
      <c r="C384" s="21" t="str">
        <f ca="1">IF(CONTROL!$I$4="A",CONCATENATE(L384," ",I384),"")</f>
        <v>a) 0</v>
      </c>
      <c r="D384" s="22"/>
      <c r="E384" s="12"/>
      <c r="F384" s="12"/>
      <c r="G384" s="57"/>
      <c r="H384" s="57"/>
      <c r="I384" s="30">
        <f ca="1">LOOKUP(G382,DATOS!A:A,DATOS!J:J)</f>
        <v>0</v>
      </c>
      <c r="J384" s="31"/>
      <c r="K384" s="30"/>
      <c r="L384" s="31" t="s">
        <v>53</v>
      </c>
      <c r="M384" s="16" t="s">
        <v>5</v>
      </c>
      <c r="N384" s="16">
        <f ca="1">IF(O384&gt;0,0,R384)</f>
        <v>0</v>
      </c>
      <c r="O384" s="16">
        <f ca="1">IF(R385&gt;0,1,0)</f>
        <v>0</v>
      </c>
      <c r="P384" s="16">
        <f ca="1">IF(O384=1,-1/COUNTA(S384:S387),0)</f>
        <v>0</v>
      </c>
      <c r="Q384" s="16">
        <f>COUNTA(B384:B387)</f>
        <v>0</v>
      </c>
      <c r="R384" s="16">
        <f ca="1">COUNTIF(T384:T387,T383)</f>
        <v>0</v>
      </c>
      <c r="S384" s="17" t="s">
        <v>0</v>
      </c>
      <c r="T384" s="16" t="str">
        <f>CONCATENATE(B384,S384)</f>
        <v>A</v>
      </c>
      <c r="U384" s="16">
        <f ca="1">IF(R384&gt;0,R384+Q384,Q384*3)</f>
        <v>0</v>
      </c>
      <c r="AE384" s="4"/>
      <c r="AF384" s="4"/>
      <c r="AG384" s="4"/>
      <c r="AH384" s="4"/>
      <c r="AI384" s="4"/>
      <c r="AJ384" s="4"/>
    </row>
    <row r="385" spans="1:36" s="15" customFormat="1" ht="15.6" x14ac:dyDescent="0.25">
      <c r="A385" s="185"/>
      <c r="B385" s="25"/>
      <c r="C385" s="21" t="str">
        <f ca="1">IF(CONTROL!$I$4="A",CONCATENATE(L385," ",I385),"")</f>
        <v>b) 0</v>
      </c>
      <c r="D385" s="22"/>
      <c r="E385" s="12"/>
      <c r="F385" s="12"/>
      <c r="G385" s="57"/>
      <c r="H385" s="57"/>
      <c r="I385" s="30">
        <f ca="1">LOOKUP(G382,DATOS!A:A,DATOS!K:K)</f>
        <v>0</v>
      </c>
      <c r="J385" s="31"/>
      <c r="K385" s="30"/>
      <c r="L385" s="31" t="s">
        <v>52</v>
      </c>
      <c r="M385" s="16">
        <f ca="1">IF(CONTROL!$I$4="A",U384,0)</f>
        <v>0</v>
      </c>
      <c r="N385" s="16"/>
      <c r="O385" s="16"/>
      <c r="P385" s="16"/>
      <c r="Q385" s="16"/>
      <c r="R385" s="16">
        <f ca="1">Q384-R384</f>
        <v>0</v>
      </c>
      <c r="S385" s="17" t="s">
        <v>1</v>
      </c>
      <c r="T385" s="16" t="str">
        <f>CONCATENATE(B385,S385)</f>
        <v>B</v>
      </c>
      <c r="U385" s="16"/>
      <c r="AE385" s="4"/>
      <c r="AF385" s="4"/>
      <c r="AG385" s="4"/>
      <c r="AH385" s="4"/>
      <c r="AI385" s="4"/>
      <c r="AJ385" s="4"/>
    </row>
    <row r="386" spans="1:36" s="15" customFormat="1" ht="15.6" x14ac:dyDescent="0.25">
      <c r="A386" s="185"/>
      <c r="B386" s="25"/>
      <c r="C386" s="21" t="str">
        <f ca="1">IF(CONTROL!$I$4="A",CONCATENATE(L386," ",I386),"")</f>
        <v>c) 0</v>
      </c>
      <c r="D386" s="22"/>
      <c r="E386" s="12"/>
      <c r="F386" s="12"/>
      <c r="G386" s="57"/>
      <c r="H386" s="57"/>
      <c r="I386" s="30">
        <f ca="1">LOOKUP(G382,DATOS!A:A,DATOS!L:L)</f>
        <v>0</v>
      </c>
      <c r="J386" s="31"/>
      <c r="K386" s="30"/>
      <c r="L386" s="31" t="s">
        <v>51</v>
      </c>
      <c r="M386" s="16"/>
      <c r="N386" s="16"/>
      <c r="O386" s="16"/>
      <c r="P386" s="16"/>
      <c r="Q386" s="16"/>
      <c r="R386" s="16"/>
      <c r="S386" s="17" t="s">
        <v>2</v>
      </c>
      <c r="T386" s="16" t="str">
        <f>CONCATENATE(B386,S386)</f>
        <v>C</v>
      </c>
      <c r="U386" s="16"/>
      <c r="AE386" s="4"/>
      <c r="AF386" s="4"/>
      <c r="AG386" s="4"/>
      <c r="AH386" s="4"/>
      <c r="AI386" s="4"/>
      <c r="AJ386" s="4"/>
    </row>
    <row r="387" spans="1:36" s="15" customFormat="1" ht="15.6" x14ac:dyDescent="0.25">
      <c r="A387" s="185"/>
      <c r="B387" s="25"/>
      <c r="C387" s="21" t="str">
        <f ca="1">IF(CONTROL!$I$4="A",CONCATENATE(L387," ",I387),"")</f>
        <v>d) 0</v>
      </c>
      <c r="D387" s="22"/>
      <c r="E387" s="12"/>
      <c r="F387" s="12"/>
      <c r="G387" s="57"/>
      <c r="H387" s="57"/>
      <c r="I387" s="30">
        <f ca="1">LOOKUP(G382,DATOS!A:A,DATOS!M:M)</f>
        <v>0</v>
      </c>
      <c r="J387" s="31"/>
      <c r="K387" s="30"/>
      <c r="L387" s="31" t="s">
        <v>43</v>
      </c>
      <c r="M387" s="16"/>
      <c r="N387" s="16"/>
      <c r="O387" s="16"/>
      <c r="P387" s="16"/>
      <c r="Q387" s="16"/>
      <c r="R387" s="16"/>
      <c r="S387" s="17" t="s">
        <v>3</v>
      </c>
      <c r="T387" s="16" t="str">
        <f>CONCATENATE(B387,S387)</f>
        <v>D</v>
      </c>
      <c r="U387" s="16"/>
      <c r="AE387" s="4"/>
      <c r="AF387" s="4"/>
      <c r="AG387" s="4"/>
      <c r="AH387" s="4"/>
      <c r="AI387" s="4"/>
      <c r="AJ387" s="4"/>
    </row>
    <row r="388" spans="1:36" s="15" customFormat="1" ht="15.6" x14ac:dyDescent="0.25">
      <c r="A388" s="9"/>
      <c r="B388" s="26"/>
      <c r="C388" s="10"/>
      <c r="D388" s="11"/>
      <c r="E388" s="12"/>
      <c r="F388" s="12"/>
      <c r="G388" s="59">
        <v>421</v>
      </c>
      <c r="H388" s="61">
        <f ca="1">+REPARTO!I65</f>
        <v>450</v>
      </c>
      <c r="I388" s="30">
        <f ca="1">LOOKUP(G388,DATOS!A:A,DATOS!N:N)</f>
        <v>0</v>
      </c>
      <c r="J388" s="30"/>
      <c r="K388" s="30"/>
      <c r="L388" s="31"/>
      <c r="AE388" s="4"/>
      <c r="AF388" s="4"/>
      <c r="AG388" s="4"/>
      <c r="AH388" s="4"/>
      <c r="AI388" s="4"/>
      <c r="AJ388" s="4"/>
    </row>
    <row r="389" spans="1:36" s="15" customFormat="1" ht="15.6" x14ac:dyDescent="0.25">
      <c r="A389" s="9"/>
      <c r="B389" s="27"/>
      <c r="C389" s="19" t="str">
        <f ca="1">IF(CONTROL!$I$4="A",CONCATENATE(M389,".- ",I389),"")</f>
        <v>65.- LEGISLACIÓN  - Tema 7 - DERECHO PENAL . 0 (Ref: 7-421)</v>
      </c>
      <c r="D389" s="20"/>
      <c r="E389" s="9"/>
      <c r="F389" s="9"/>
      <c r="G389" s="60"/>
      <c r="H389" s="57"/>
      <c r="I389" s="30" t="str">
        <f ca="1">LOOKUP(G388,DATOS!A:A,DATOS!H:H)</f>
        <v>LEGISLACIÓN  - Tema 7 - DERECHO PENAL . 0 (Ref: 7-421)</v>
      </c>
      <c r="J389" s="30"/>
      <c r="K389" s="49"/>
      <c r="L389" s="31">
        <f>+M389</f>
        <v>65</v>
      </c>
      <c r="M389" s="18">
        <f>+M383+1</f>
        <v>65</v>
      </c>
      <c r="N389" s="16" t="s">
        <v>31</v>
      </c>
      <c r="O389" s="16" t="s">
        <v>32</v>
      </c>
      <c r="P389" s="16" t="s">
        <v>37</v>
      </c>
      <c r="Q389" s="16" t="s">
        <v>33</v>
      </c>
      <c r="R389" s="16" t="s">
        <v>34</v>
      </c>
      <c r="S389" s="16" t="s">
        <v>35</v>
      </c>
      <c r="T389" s="16" t="str">
        <f ca="1">CONCATENATE("X",I388)</f>
        <v>X0</v>
      </c>
      <c r="U389" s="16" t="s">
        <v>36</v>
      </c>
      <c r="AE389" s="4"/>
      <c r="AF389" s="4"/>
      <c r="AG389" s="4"/>
      <c r="AH389" s="4"/>
      <c r="AI389" s="4"/>
      <c r="AJ389" s="4"/>
    </row>
    <row r="390" spans="1:36" s="15" customFormat="1" ht="15.6" x14ac:dyDescent="0.25">
      <c r="A390" s="185">
        <f ca="1">IF($E$2="X",0,IF(M391&gt;2,I388,M391))</f>
        <v>0</v>
      </c>
      <c r="B390" s="25"/>
      <c r="C390" s="21" t="str">
        <f ca="1">IF(CONTROL!$I$4="A",CONCATENATE(L390," ",I390),"")</f>
        <v>a) 0</v>
      </c>
      <c r="D390" s="22"/>
      <c r="E390" s="12"/>
      <c r="F390" s="12"/>
      <c r="G390" s="57"/>
      <c r="H390" s="57"/>
      <c r="I390" s="30">
        <f ca="1">LOOKUP(G388,DATOS!A:A,DATOS!J:J)</f>
        <v>0</v>
      </c>
      <c r="J390" s="31"/>
      <c r="K390" s="30"/>
      <c r="L390" s="31" t="s">
        <v>53</v>
      </c>
      <c r="M390" s="16" t="s">
        <v>5</v>
      </c>
      <c r="N390" s="16">
        <f ca="1">IF(O390&gt;0,0,R390)</f>
        <v>0</v>
      </c>
      <c r="O390" s="16">
        <f ca="1">IF(R391&gt;0,1,0)</f>
        <v>0</v>
      </c>
      <c r="P390" s="16">
        <f ca="1">IF(O390=1,-1/COUNTA(S390:S393),0)</f>
        <v>0</v>
      </c>
      <c r="Q390" s="16">
        <f>COUNTA(B390:B393)</f>
        <v>0</v>
      </c>
      <c r="R390" s="16">
        <f ca="1">COUNTIF(T390:T393,T389)</f>
        <v>0</v>
      </c>
      <c r="S390" s="17" t="s">
        <v>0</v>
      </c>
      <c r="T390" s="16" t="str">
        <f>CONCATENATE(B390,S390)</f>
        <v>A</v>
      </c>
      <c r="U390" s="16">
        <f ca="1">IF(R390&gt;0,R390+Q390,Q390*3)</f>
        <v>0</v>
      </c>
      <c r="AE390" s="4"/>
      <c r="AF390" s="4"/>
      <c r="AG390" s="4"/>
      <c r="AH390" s="4"/>
      <c r="AI390" s="4"/>
      <c r="AJ390" s="4"/>
    </row>
    <row r="391" spans="1:36" s="15" customFormat="1" ht="15.6" x14ac:dyDescent="0.25">
      <c r="A391" s="185"/>
      <c r="B391" s="25"/>
      <c r="C391" s="21" t="str">
        <f ca="1">IF(CONTROL!$I$4="A",CONCATENATE(L391," ",I391),"")</f>
        <v>b) 0</v>
      </c>
      <c r="D391" s="22"/>
      <c r="E391" s="12"/>
      <c r="F391" s="12"/>
      <c r="G391" s="57"/>
      <c r="H391" s="57"/>
      <c r="I391" s="30">
        <f ca="1">LOOKUP(G388,DATOS!A:A,DATOS!K:K)</f>
        <v>0</v>
      </c>
      <c r="J391" s="31"/>
      <c r="K391" s="30"/>
      <c r="L391" s="31" t="s">
        <v>52</v>
      </c>
      <c r="M391" s="16">
        <f ca="1">IF(CONTROL!$I$4="A",U390,0)</f>
        <v>0</v>
      </c>
      <c r="N391" s="16"/>
      <c r="O391" s="16"/>
      <c r="P391" s="16"/>
      <c r="Q391" s="16"/>
      <c r="R391" s="16">
        <f ca="1">Q390-R390</f>
        <v>0</v>
      </c>
      <c r="S391" s="17" t="s">
        <v>1</v>
      </c>
      <c r="T391" s="16" t="str">
        <f>CONCATENATE(B391,S391)</f>
        <v>B</v>
      </c>
      <c r="U391" s="16"/>
      <c r="AE391" s="4"/>
      <c r="AF391" s="4"/>
      <c r="AG391" s="4"/>
      <c r="AH391" s="4"/>
      <c r="AI391" s="4"/>
      <c r="AJ391" s="4"/>
    </row>
    <row r="392" spans="1:36" s="15" customFormat="1" ht="15.6" x14ac:dyDescent="0.25">
      <c r="A392" s="185"/>
      <c r="B392" s="25"/>
      <c r="C392" s="21" t="str">
        <f ca="1">IF(CONTROL!$I$4="A",CONCATENATE(L392," ",I392),"")</f>
        <v>c) 0</v>
      </c>
      <c r="D392" s="22"/>
      <c r="E392" s="12"/>
      <c r="F392" s="12"/>
      <c r="G392" s="57"/>
      <c r="H392" s="57"/>
      <c r="I392" s="30">
        <f ca="1">LOOKUP(G388,DATOS!A:A,DATOS!L:L)</f>
        <v>0</v>
      </c>
      <c r="J392" s="31"/>
      <c r="K392" s="30"/>
      <c r="L392" s="31" t="s">
        <v>51</v>
      </c>
      <c r="M392" s="16"/>
      <c r="N392" s="16"/>
      <c r="O392" s="16"/>
      <c r="P392" s="16"/>
      <c r="Q392" s="16"/>
      <c r="R392" s="16"/>
      <c r="S392" s="17" t="s">
        <v>2</v>
      </c>
      <c r="T392" s="16" t="str">
        <f>CONCATENATE(B392,S392)</f>
        <v>C</v>
      </c>
      <c r="U392" s="16"/>
      <c r="AE392" s="4"/>
      <c r="AF392" s="4"/>
      <c r="AG392" s="4"/>
      <c r="AH392" s="4"/>
      <c r="AI392" s="4"/>
      <c r="AJ392" s="4"/>
    </row>
    <row r="393" spans="1:36" s="15" customFormat="1" ht="15.6" x14ac:dyDescent="0.25">
      <c r="A393" s="185"/>
      <c r="B393" s="25"/>
      <c r="C393" s="21" t="str">
        <f ca="1">IF(CONTROL!$I$4="A",CONCATENATE(L393," ",I393),"")</f>
        <v>d) 0</v>
      </c>
      <c r="D393" s="22"/>
      <c r="E393" s="12"/>
      <c r="F393" s="12"/>
      <c r="G393" s="57"/>
      <c r="H393" s="57"/>
      <c r="I393" s="30">
        <f ca="1">LOOKUP(G388,DATOS!A:A,DATOS!M:M)</f>
        <v>0</v>
      </c>
      <c r="J393" s="31"/>
      <c r="K393" s="30"/>
      <c r="L393" s="31" t="s">
        <v>43</v>
      </c>
      <c r="M393" s="16"/>
      <c r="N393" s="16"/>
      <c r="O393" s="16"/>
      <c r="P393" s="16"/>
      <c r="Q393" s="16"/>
      <c r="R393" s="16"/>
      <c r="S393" s="17" t="s">
        <v>3</v>
      </c>
      <c r="T393" s="16" t="str">
        <f>CONCATENATE(B393,S393)</f>
        <v>D</v>
      </c>
      <c r="U393" s="16"/>
      <c r="AE393" s="4"/>
      <c r="AF393" s="4"/>
      <c r="AG393" s="4"/>
      <c r="AH393" s="4"/>
      <c r="AI393" s="4"/>
      <c r="AJ393" s="4"/>
    </row>
    <row r="394" spans="1:36" s="15" customFormat="1" ht="15.6" x14ac:dyDescent="0.25">
      <c r="A394" s="9"/>
      <c r="B394" s="26"/>
      <c r="C394" s="10"/>
      <c r="D394" s="11"/>
      <c r="E394" s="12"/>
      <c r="F394" s="12"/>
      <c r="G394" s="59">
        <v>601</v>
      </c>
      <c r="H394" s="61">
        <f ca="1">+REPARTO!I66</f>
        <v>238</v>
      </c>
      <c r="I394" s="30">
        <f ca="1">LOOKUP(G394,DATOS!A:A,DATOS!N:N)</f>
        <v>0</v>
      </c>
      <c r="J394" s="30"/>
      <c r="K394" s="30"/>
      <c r="L394" s="31"/>
      <c r="AE394" s="4"/>
      <c r="AF394" s="4"/>
      <c r="AG394" s="4"/>
      <c r="AH394" s="4"/>
      <c r="AI394" s="4"/>
      <c r="AJ394" s="4"/>
    </row>
    <row r="395" spans="1:36" s="15" customFormat="1" ht="15.6" x14ac:dyDescent="0.25">
      <c r="A395" s="9"/>
      <c r="B395" s="27"/>
      <c r="C395" s="19" t="str">
        <f ca="1">IF(CONTROL!$I$4="A",CONCATENATE(M395,".- ",I395),"")</f>
        <v>66.- ORGANIZACIÓN - Tema 11 - LA POLICÍA MILITAR, GENERALIDADES . 0 (Ref: 7-601)</v>
      </c>
      <c r="D395" s="20"/>
      <c r="E395" s="9"/>
      <c r="F395" s="9"/>
      <c r="G395" s="60"/>
      <c r="H395" s="57"/>
      <c r="I395" s="30" t="str">
        <f ca="1">LOOKUP(G394,DATOS!A:A,DATOS!H:H)</f>
        <v>ORGANIZACIÓN - Tema 11 - LA POLICÍA MILITAR, GENERALIDADES . 0 (Ref: 7-601)</v>
      </c>
      <c r="J395" s="30"/>
      <c r="K395" s="49"/>
      <c r="L395" s="31">
        <f>+M395</f>
        <v>66</v>
      </c>
      <c r="M395" s="18">
        <f>+M389+1</f>
        <v>66</v>
      </c>
      <c r="N395" s="16" t="s">
        <v>31</v>
      </c>
      <c r="O395" s="16" t="s">
        <v>32</v>
      </c>
      <c r="P395" s="16" t="s">
        <v>37</v>
      </c>
      <c r="Q395" s="16" t="s">
        <v>33</v>
      </c>
      <c r="R395" s="16" t="s">
        <v>34</v>
      </c>
      <c r="S395" s="16" t="s">
        <v>35</v>
      </c>
      <c r="T395" s="16" t="str">
        <f ca="1">CONCATENATE("X",I394)</f>
        <v>X0</v>
      </c>
      <c r="U395" s="16" t="s">
        <v>36</v>
      </c>
      <c r="AE395" s="4"/>
      <c r="AF395" s="4"/>
      <c r="AG395" s="4"/>
      <c r="AH395" s="4"/>
      <c r="AI395" s="4"/>
      <c r="AJ395" s="4"/>
    </row>
    <row r="396" spans="1:36" s="15" customFormat="1" ht="15.6" x14ac:dyDescent="0.25">
      <c r="A396" s="185">
        <f ca="1">IF($E$2="X",0,IF(M397&gt;2,I394,M397))</f>
        <v>0</v>
      </c>
      <c r="B396" s="25"/>
      <c r="C396" s="21" t="str">
        <f ca="1">IF(CONTROL!$I$4="A",CONCATENATE(L396," ",I396),"")</f>
        <v>a) 0</v>
      </c>
      <c r="D396" s="22"/>
      <c r="E396" s="12"/>
      <c r="F396" s="12"/>
      <c r="G396" s="57"/>
      <c r="H396" s="57"/>
      <c r="I396" s="30">
        <f ca="1">LOOKUP(G394,DATOS!A:A,DATOS!J:J)</f>
        <v>0</v>
      </c>
      <c r="J396" s="31"/>
      <c r="K396" s="30"/>
      <c r="L396" s="31" t="s">
        <v>53</v>
      </c>
      <c r="M396" s="16" t="s">
        <v>5</v>
      </c>
      <c r="N396" s="16">
        <f ca="1">IF(O396&gt;0,0,R396)</f>
        <v>0</v>
      </c>
      <c r="O396" s="16">
        <f ca="1">IF(R397&gt;0,1,0)</f>
        <v>0</v>
      </c>
      <c r="P396" s="16">
        <f ca="1">IF(O396=1,-1/COUNTA(S396:S399),0)</f>
        <v>0</v>
      </c>
      <c r="Q396" s="16">
        <f>COUNTA(B396:B399)</f>
        <v>0</v>
      </c>
      <c r="R396" s="16">
        <f ca="1">COUNTIF(T396:T399,T395)</f>
        <v>0</v>
      </c>
      <c r="S396" s="17" t="s">
        <v>0</v>
      </c>
      <c r="T396" s="16" t="str">
        <f>CONCATENATE(B396,S396)</f>
        <v>A</v>
      </c>
      <c r="U396" s="16">
        <f ca="1">IF(R396&gt;0,R396+Q396,Q396*3)</f>
        <v>0</v>
      </c>
      <c r="AE396" s="4"/>
      <c r="AF396" s="4"/>
      <c r="AG396" s="4"/>
      <c r="AH396" s="4"/>
      <c r="AI396" s="4"/>
      <c r="AJ396" s="4"/>
    </row>
    <row r="397" spans="1:36" s="15" customFormat="1" ht="15.6" x14ac:dyDescent="0.25">
      <c r="A397" s="185"/>
      <c r="B397" s="25"/>
      <c r="C397" s="21" t="str">
        <f ca="1">IF(CONTROL!$I$4="A",CONCATENATE(L397," ",I397),"")</f>
        <v>b) 0</v>
      </c>
      <c r="D397" s="22"/>
      <c r="E397" s="12"/>
      <c r="F397" s="12"/>
      <c r="G397" s="57"/>
      <c r="H397" s="57"/>
      <c r="I397" s="30">
        <f ca="1">LOOKUP(G394,DATOS!A:A,DATOS!K:K)</f>
        <v>0</v>
      </c>
      <c r="J397" s="31"/>
      <c r="K397" s="30"/>
      <c r="L397" s="31" t="s">
        <v>52</v>
      </c>
      <c r="M397" s="16">
        <f ca="1">IF(CONTROL!$I$4="A",U396,0)</f>
        <v>0</v>
      </c>
      <c r="N397" s="16"/>
      <c r="O397" s="16"/>
      <c r="P397" s="16"/>
      <c r="Q397" s="16"/>
      <c r="R397" s="16">
        <f ca="1">Q396-R396</f>
        <v>0</v>
      </c>
      <c r="S397" s="17" t="s">
        <v>1</v>
      </c>
      <c r="T397" s="16" t="str">
        <f>CONCATENATE(B397,S397)</f>
        <v>B</v>
      </c>
      <c r="U397" s="16"/>
      <c r="AE397" s="4"/>
      <c r="AF397" s="4"/>
      <c r="AG397" s="4"/>
      <c r="AH397" s="4"/>
      <c r="AI397" s="4"/>
      <c r="AJ397" s="4"/>
    </row>
    <row r="398" spans="1:36" s="15" customFormat="1" ht="15.6" x14ac:dyDescent="0.25">
      <c r="A398" s="185"/>
      <c r="B398" s="25"/>
      <c r="C398" s="21" t="str">
        <f ca="1">IF(CONTROL!$I$4="A",CONCATENATE(L398," ",I398),"")</f>
        <v>c) 0</v>
      </c>
      <c r="D398" s="22"/>
      <c r="E398" s="12"/>
      <c r="F398" s="12"/>
      <c r="G398" s="57"/>
      <c r="H398" s="57"/>
      <c r="I398" s="30">
        <f ca="1">LOOKUP(G394,DATOS!A:A,DATOS!L:L)</f>
        <v>0</v>
      </c>
      <c r="J398" s="31"/>
      <c r="K398" s="30"/>
      <c r="L398" s="31" t="s">
        <v>51</v>
      </c>
      <c r="M398" s="16"/>
      <c r="N398" s="16"/>
      <c r="O398" s="16"/>
      <c r="P398" s="16"/>
      <c r="Q398" s="16"/>
      <c r="R398" s="16"/>
      <c r="S398" s="17" t="s">
        <v>2</v>
      </c>
      <c r="T398" s="16" t="str">
        <f>CONCATENATE(B398,S398)</f>
        <v>C</v>
      </c>
      <c r="U398" s="16"/>
      <c r="AE398" s="4"/>
      <c r="AF398" s="4"/>
      <c r="AG398" s="4"/>
      <c r="AH398" s="4"/>
      <c r="AI398" s="4"/>
      <c r="AJ398" s="4"/>
    </row>
    <row r="399" spans="1:36" s="15" customFormat="1" ht="15.6" x14ac:dyDescent="0.25">
      <c r="A399" s="185"/>
      <c r="B399" s="25"/>
      <c r="C399" s="21" t="str">
        <f ca="1">IF(CONTROL!$I$4="A",CONCATENATE(L399," ",I399),"")</f>
        <v>d) 0</v>
      </c>
      <c r="D399" s="22"/>
      <c r="E399" s="12"/>
      <c r="F399" s="12"/>
      <c r="G399" s="57"/>
      <c r="H399" s="57"/>
      <c r="I399" s="30">
        <f ca="1">LOOKUP(G394,DATOS!A:A,DATOS!M:M)</f>
        <v>0</v>
      </c>
      <c r="J399" s="31"/>
      <c r="K399" s="30"/>
      <c r="L399" s="31" t="s">
        <v>43</v>
      </c>
      <c r="M399" s="16"/>
      <c r="N399" s="16"/>
      <c r="O399" s="16"/>
      <c r="P399" s="16"/>
      <c r="Q399" s="16"/>
      <c r="R399" s="16"/>
      <c r="S399" s="17" t="s">
        <v>3</v>
      </c>
      <c r="T399" s="16" t="str">
        <f>CONCATENATE(B399,S399)</f>
        <v>D</v>
      </c>
      <c r="U399" s="16"/>
      <c r="AE399" s="4"/>
      <c r="AF399" s="4"/>
      <c r="AG399" s="4"/>
      <c r="AH399" s="4"/>
      <c r="AI399" s="4"/>
      <c r="AJ399" s="4"/>
    </row>
    <row r="400" spans="1:36" s="15" customFormat="1" ht="15.6" x14ac:dyDescent="0.25">
      <c r="A400" s="9"/>
      <c r="B400" s="26"/>
      <c r="C400" s="10"/>
      <c r="D400" s="11"/>
      <c r="E400" s="12"/>
      <c r="F400" s="12"/>
      <c r="G400" s="59">
        <v>357</v>
      </c>
      <c r="H400" s="61">
        <f ca="1">+REPARTO!I67</f>
        <v>96</v>
      </c>
      <c r="I400" s="30">
        <f ca="1">LOOKUP(G400,DATOS!A:A,DATOS!N:N)</f>
        <v>0</v>
      </c>
      <c r="J400" s="30"/>
      <c r="K400" s="30"/>
      <c r="L400" s="31"/>
      <c r="AE400" s="4"/>
      <c r="AF400" s="4"/>
      <c r="AG400" s="4"/>
      <c r="AH400" s="4"/>
      <c r="AI400" s="4"/>
      <c r="AJ400" s="4"/>
    </row>
    <row r="401" spans="1:36" s="15" customFormat="1" ht="15.6" x14ac:dyDescent="0.25">
      <c r="A401" s="9"/>
      <c r="B401" s="27"/>
      <c r="C401" s="19" t="str">
        <f ca="1">IF(CONTROL!$I$4="A",CONCATENATE(M401,".- ",I401),"")</f>
        <v>67.- LEGISLACIÓN - Tema 6 - DERECHO CONSTITUCIONAL . 0 (Ref: 7-357)</v>
      </c>
      <c r="D401" s="20"/>
      <c r="E401" s="9"/>
      <c r="F401" s="9"/>
      <c r="G401" s="60"/>
      <c r="H401" s="57"/>
      <c r="I401" s="30" t="str">
        <f ca="1">LOOKUP(G400,DATOS!A:A,DATOS!H:H)</f>
        <v>LEGISLACIÓN - Tema 6 - DERECHO CONSTITUCIONAL . 0 (Ref: 7-357)</v>
      </c>
      <c r="J401" s="30"/>
      <c r="K401" s="49"/>
      <c r="L401" s="31">
        <f>+M401</f>
        <v>67</v>
      </c>
      <c r="M401" s="18">
        <f>+M395+1</f>
        <v>67</v>
      </c>
      <c r="N401" s="16" t="s">
        <v>31</v>
      </c>
      <c r="O401" s="16" t="s">
        <v>32</v>
      </c>
      <c r="P401" s="16" t="s">
        <v>37</v>
      </c>
      <c r="Q401" s="16" t="s">
        <v>33</v>
      </c>
      <c r="R401" s="16" t="s">
        <v>34</v>
      </c>
      <c r="S401" s="16" t="s">
        <v>35</v>
      </c>
      <c r="T401" s="16" t="str">
        <f ca="1">CONCATENATE("X",I400)</f>
        <v>X0</v>
      </c>
      <c r="U401" s="16" t="s">
        <v>36</v>
      </c>
      <c r="AE401" s="4"/>
      <c r="AF401" s="4"/>
      <c r="AG401" s="4"/>
      <c r="AH401" s="4"/>
      <c r="AI401" s="4"/>
      <c r="AJ401" s="4"/>
    </row>
    <row r="402" spans="1:36" s="15" customFormat="1" ht="15.6" x14ac:dyDescent="0.25">
      <c r="A402" s="185">
        <f ca="1">IF($E$2="X",0,IF(M403&gt;2,I400,M403))</f>
        <v>0</v>
      </c>
      <c r="B402" s="25"/>
      <c r="C402" s="21" t="str">
        <f ca="1">IF(CONTROL!$I$4="A",CONCATENATE(L402," ",I402),"")</f>
        <v>a) 0</v>
      </c>
      <c r="D402" s="22"/>
      <c r="E402" s="12"/>
      <c r="F402" s="12"/>
      <c r="G402" s="57"/>
      <c r="H402" s="57"/>
      <c r="I402" s="30">
        <f ca="1">LOOKUP(G400,DATOS!A:A,DATOS!J:J)</f>
        <v>0</v>
      </c>
      <c r="J402" s="31"/>
      <c r="K402" s="30"/>
      <c r="L402" s="31" t="s">
        <v>53</v>
      </c>
      <c r="M402" s="16" t="s">
        <v>5</v>
      </c>
      <c r="N402" s="16">
        <f ca="1">IF(O402&gt;0,0,R402)</f>
        <v>0</v>
      </c>
      <c r="O402" s="16">
        <f ca="1">IF(R403&gt;0,1,0)</f>
        <v>0</v>
      </c>
      <c r="P402" s="16">
        <f ca="1">IF(O402=1,-1/COUNTA(S402:S405),0)</f>
        <v>0</v>
      </c>
      <c r="Q402" s="16">
        <f>COUNTA(B402:B405)</f>
        <v>0</v>
      </c>
      <c r="R402" s="16">
        <f ca="1">COUNTIF(T402:T405,T401)</f>
        <v>0</v>
      </c>
      <c r="S402" s="17" t="s">
        <v>0</v>
      </c>
      <c r="T402" s="16" t="str">
        <f>CONCATENATE(B402,S402)</f>
        <v>A</v>
      </c>
      <c r="U402" s="16">
        <f ca="1">IF(R402&gt;0,R402+Q402,Q402*3)</f>
        <v>0</v>
      </c>
      <c r="AE402" s="4"/>
      <c r="AF402" s="4"/>
      <c r="AG402" s="4"/>
      <c r="AH402" s="4"/>
      <c r="AI402" s="4"/>
      <c r="AJ402" s="4"/>
    </row>
    <row r="403" spans="1:36" s="15" customFormat="1" ht="15.6" x14ac:dyDescent="0.25">
      <c r="A403" s="185"/>
      <c r="B403" s="25"/>
      <c r="C403" s="21" t="str">
        <f ca="1">IF(CONTROL!$I$4="A",CONCATENATE(L403," ",I403),"")</f>
        <v>b) 0</v>
      </c>
      <c r="D403" s="22"/>
      <c r="E403" s="12"/>
      <c r="F403" s="12"/>
      <c r="G403" s="57"/>
      <c r="H403" s="57"/>
      <c r="I403" s="30">
        <f ca="1">LOOKUP(G400,DATOS!A:A,DATOS!K:K)</f>
        <v>0</v>
      </c>
      <c r="J403" s="31"/>
      <c r="K403" s="30"/>
      <c r="L403" s="31" t="s">
        <v>52</v>
      </c>
      <c r="M403" s="16">
        <f ca="1">IF(CONTROL!$I$4="A",U402,0)</f>
        <v>0</v>
      </c>
      <c r="N403" s="16"/>
      <c r="O403" s="16"/>
      <c r="P403" s="16"/>
      <c r="Q403" s="16"/>
      <c r="R403" s="16">
        <f ca="1">Q402-R402</f>
        <v>0</v>
      </c>
      <c r="S403" s="17" t="s">
        <v>1</v>
      </c>
      <c r="T403" s="16" t="str">
        <f>CONCATENATE(B403,S403)</f>
        <v>B</v>
      </c>
      <c r="U403" s="16"/>
      <c r="AE403" s="4"/>
      <c r="AF403" s="4"/>
      <c r="AG403" s="4"/>
      <c r="AH403" s="4"/>
      <c r="AI403" s="4"/>
      <c r="AJ403" s="4"/>
    </row>
    <row r="404" spans="1:36" s="15" customFormat="1" ht="15.6" x14ac:dyDescent="0.25">
      <c r="A404" s="185"/>
      <c r="B404" s="25"/>
      <c r="C404" s="21" t="str">
        <f ca="1">IF(CONTROL!$I$4="A",CONCATENATE(L404," ",I404),"")</f>
        <v>c) 0</v>
      </c>
      <c r="D404" s="22"/>
      <c r="E404" s="12"/>
      <c r="F404" s="12"/>
      <c r="G404" s="57"/>
      <c r="H404" s="57"/>
      <c r="I404" s="30">
        <f ca="1">LOOKUP(G400,DATOS!A:A,DATOS!L:L)</f>
        <v>0</v>
      </c>
      <c r="J404" s="31"/>
      <c r="K404" s="30"/>
      <c r="L404" s="31" t="s">
        <v>51</v>
      </c>
      <c r="M404" s="16"/>
      <c r="N404" s="16"/>
      <c r="O404" s="16"/>
      <c r="P404" s="16"/>
      <c r="Q404" s="16"/>
      <c r="R404" s="16"/>
      <c r="S404" s="17" t="s">
        <v>2</v>
      </c>
      <c r="T404" s="16" t="str">
        <f>CONCATENATE(B404,S404)</f>
        <v>C</v>
      </c>
      <c r="U404" s="16"/>
      <c r="AE404" s="4"/>
      <c r="AF404" s="4"/>
      <c r="AG404" s="4"/>
      <c r="AH404" s="4"/>
      <c r="AI404" s="4"/>
      <c r="AJ404" s="4"/>
    </row>
    <row r="405" spans="1:36" s="15" customFormat="1" ht="15.6" x14ac:dyDescent="0.25">
      <c r="A405" s="185"/>
      <c r="B405" s="25"/>
      <c r="C405" s="21" t="str">
        <f ca="1">IF(CONTROL!$I$4="A",CONCATENATE(L405," ",I405),"")</f>
        <v>d) 0</v>
      </c>
      <c r="D405" s="22"/>
      <c r="E405" s="12"/>
      <c r="F405" s="12"/>
      <c r="G405" s="57"/>
      <c r="H405" s="57"/>
      <c r="I405" s="30">
        <f ca="1">LOOKUP(G400,DATOS!A:A,DATOS!M:M)</f>
        <v>0</v>
      </c>
      <c r="J405" s="31"/>
      <c r="K405" s="30"/>
      <c r="L405" s="31" t="s">
        <v>43</v>
      </c>
      <c r="M405" s="16"/>
      <c r="N405" s="16"/>
      <c r="O405" s="16"/>
      <c r="P405" s="16"/>
      <c r="Q405" s="16"/>
      <c r="R405" s="16"/>
      <c r="S405" s="17" t="s">
        <v>3</v>
      </c>
      <c r="T405" s="16" t="str">
        <f>CONCATENATE(B405,S405)</f>
        <v>D</v>
      </c>
      <c r="U405" s="16"/>
      <c r="AE405" s="4"/>
      <c r="AF405" s="4"/>
      <c r="AG405" s="4"/>
      <c r="AH405" s="4"/>
      <c r="AI405" s="4"/>
      <c r="AJ405" s="4"/>
    </row>
    <row r="406" spans="1:36" s="15" customFormat="1" ht="15.6" x14ac:dyDescent="0.25">
      <c r="A406" s="9"/>
      <c r="B406" s="26"/>
      <c r="C406" s="10"/>
      <c r="D406" s="11"/>
      <c r="E406" s="12"/>
      <c r="F406" s="12"/>
      <c r="G406" s="59">
        <v>596</v>
      </c>
      <c r="H406" s="61">
        <f ca="1">+REPARTO!I68</f>
        <v>495</v>
      </c>
      <c r="I406" s="30">
        <f ca="1">LOOKUP(G406,DATOS!A:A,DATOS!N:N)</f>
        <v>0</v>
      </c>
      <c r="J406" s="30"/>
      <c r="K406" s="30"/>
      <c r="L406" s="31"/>
      <c r="AE406" s="4"/>
      <c r="AF406" s="4"/>
      <c r="AG406" s="4"/>
      <c r="AH406" s="4"/>
      <c r="AI406" s="4"/>
      <c r="AJ406" s="4"/>
    </row>
    <row r="407" spans="1:36" s="15" customFormat="1" ht="15.6" x14ac:dyDescent="0.25">
      <c r="A407" s="9"/>
      <c r="B407" s="27"/>
      <c r="C407" s="19" t="str">
        <f ca="1">IF(CONTROL!$I$4="A",CONCATENATE(M407,".- ",I407),"")</f>
        <v>68.- ORGANIZACIÓN - Tema 11 - LA POLICÍA MILITAR, GENERALIDADES . 0 (Ref: 7-596)</v>
      </c>
      <c r="D407" s="20"/>
      <c r="E407" s="9"/>
      <c r="F407" s="9"/>
      <c r="G407" s="60"/>
      <c r="H407" s="57"/>
      <c r="I407" s="30" t="str">
        <f ca="1">LOOKUP(G406,DATOS!A:A,DATOS!H:H)</f>
        <v>ORGANIZACIÓN - Tema 11 - LA POLICÍA MILITAR, GENERALIDADES . 0 (Ref: 7-596)</v>
      </c>
      <c r="J407" s="30"/>
      <c r="K407" s="49"/>
      <c r="L407" s="31">
        <f>+M407</f>
        <v>68</v>
      </c>
      <c r="M407" s="18">
        <f>+M401+1</f>
        <v>68</v>
      </c>
      <c r="N407" s="16" t="s">
        <v>31</v>
      </c>
      <c r="O407" s="16" t="s">
        <v>32</v>
      </c>
      <c r="P407" s="16" t="s">
        <v>37</v>
      </c>
      <c r="Q407" s="16" t="s">
        <v>33</v>
      </c>
      <c r="R407" s="16" t="s">
        <v>34</v>
      </c>
      <c r="S407" s="16" t="s">
        <v>35</v>
      </c>
      <c r="T407" s="16" t="str">
        <f ca="1">CONCATENATE("X",I406)</f>
        <v>X0</v>
      </c>
      <c r="U407" s="16" t="s">
        <v>36</v>
      </c>
      <c r="AE407" s="4"/>
      <c r="AF407" s="4"/>
      <c r="AG407" s="4"/>
      <c r="AH407" s="4"/>
      <c r="AI407" s="4"/>
      <c r="AJ407" s="4"/>
    </row>
    <row r="408" spans="1:36" s="15" customFormat="1" ht="15.6" x14ac:dyDescent="0.25">
      <c r="A408" s="185">
        <f ca="1">IF($E$2="X",0,IF(M409&gt;2,I406,M409))</f>
        <v>0</v>
      </c>
      <c r="B408" s="25"/>
      <c r="C408" s="21" t="str">
        <f ca="1">IF(CONTROL!$I$4="A",CONCATENATE(L408," ",I408),"")</f>
        <v>a) 0</v>
      </c>
      <c r="D408" s="22"/>
      <c r="E408" s="12"/>
      <c r="F408" s="12"/>
      <c r="G408" s="57"/>
      <c r="H408" s="57"/>
      <c r="I408" s="30">
        <f ca="1">LOOKUP(G406,DATOS!A:A,DATOS!J:J)</f>
        <v>0</v>
      </c>
      <c r="J408" s="31"/>
      <c r="K408" s="30"/>
      <c r="L408" s="31" t="s">
        <v>53</v>
      </c>
      <c r="M408" s="16" t="s">
        <v>5</v>
      </c>
      <c r="N408" s="16">
        <f ca="1">IF(O408&gt;0,0,R408)</f>
        <v>0</v>
      </c>
      <c r="O408" s="16">
        <f ca="1">IF(R409&gt;0,1,0)</f>
        <v>0</v>
      </c>
      <c r="P408" s="16">
        <f ca="1">IF(O408=1,-1/COUNTA(S408:S411),0)</f>
        <v>0</v>
      </c>
      <c r="Q408" s="16">
        <f>COUNTA(B408:B411)</f>
        <v>0</v>
      </c>
      <c r="R408" s="16">
        <f ca="1">COUNTIF(T408:T411,T407)</f>
        <v>0</v>
      </c>
      <c r="S408" s="17" t="s">
        <v>0</v>
      </c>
      <c r="T408" s="16" t="str">
        <f>CONCATENATE(B408,S408)</f>
        <v>A</v>
      </c>
      <c r="U408" s="16">
        <f ca="1">IF(R408&gt;0,R408+Q408,Q408*3)</f>
        <v>0</v>
      </c>
      <c r="AE408" s="4"/>
      <c r="AF408" s="4"/>
      <c r="AG408" s="4"/>
      <c r="AH408" s="4"/>
      <c r="AI408" s="4"/>
      <c r="AJ408" s="4"/>
    </row>
    <row r="409" spans="1:36" s="15" customFormat="1" ht="15.6" x14ac:dyDescent="0.25">
      <c r="A409" s="185"/>
      <c r="B409" s="25"/>
      <c r="C409" s="21" t="str">
        <f ca="1">IF(CONTROL!$I$4="A",CONCATENATE(L409," ",I409),"")</f>
        <v>b) 0</v>
      </c>
      <c r="D409" s="22"/>
      <c r="E409" s="12"/>
      <c r="F409" s="12"/>
      <c r="G409" s="57"/>
      <c r="H409" s="57"/>
      <c r="I409" s="30">
        <f ca="1">LOOKUP(G406,DATOS!A:A,DATOS!K:K)</f>
        <v>0</v>
      </c>
      <c r="J409" s="31"/>
      <c r="K409" s="30"/>
      <c r="L409" s="31" t="s">
        <v>52</v>
      </c>
      <c r="M409" s="16">
        <f ca="1">IF(CONTROL!$I$4="A",U408,0)</f>
        <v>0</v>
      </c>
      <c r="N409" s="16"/>
      <c r="O409" s="16"/>
      <c r="P409" s="16"/>
      <c r="Q409" s="16"/>
      <c r="R409" s="16">
        <f ca="1">Q408-R408</f>
        <v>0</v>
      </c>
      <c r="S409" s="17" t="s">
        <v>1</v>
      </c>
      <c r="T409" s="16" t="str">
        <f>CONCATENATE(B409,S409)</f>
        <v>B</v>
      </c>
      <c r="U409" s="16"/>
      <c r="AE409" s="4"/>
      <c r="AF409" s="4"/>
      <c r="AG409" s="4"/>
      <c r="AH409" s="4"/>
      <c r="AI409" s="4"/>
      <c r="AJ409" s="4"/>
    </row>
    <row r="410" spans="1:36" s="15" customFormat="1" ht="15.6" x14ac:dyDescent="0.25">
      <c r="A410" s="185"/>
      <c r="B410" s="25"/>
      <c r="C410" s="21" t="str">
        <f ca="1">IF(CONTROL!$I$4="A",CONCATENATE(L410," ",I410),"")</f>
        <v>c) 0</v>
      </c>
      <c r="D410" s="22"/>
      <c r="E410" s="12"/>
      <c r="F410" s="12"/>
      <c r="G410" s="57"/>
      <c r="H410" s="57"/>
      <c r="I410" s="30">
        <f ca="1">LOOKUP(G406,DATOS!A:A,DATOS!L:L)</f>
        <v>0</v>
      </c>
      <c r="J410" s="31"/>
      <c r="K410" s="30"/>
      <c r="L410" s="31" t="s">
        <v>51</v>
      </c>
      <c r="M410" s="16"/>
      <c r="N410" s="16"/>
      <c r="O410" s="16"/>
      <c r="P410" s="16"/>
      <c r="Q410" s="16"/>
      <c r="R410" s="16"/>
      <c r="S410" s="17" t="s">
        <v>2</v>
      </c>
      <c r="T410" s="16" t="str">
        <f>CONCATENATE(B410,S410)</f>
        <v>C</v>
      </c>
      <c r="U410" s="16"/>
      <c r="AE410" s="4"/>
      <c r="AF410" s="4"/>
      <c r="AG410" s="4"/>
      <c r="AH410" s="4"/>
      <c r="AI410" s="4"/>
      <c r="AJ410" s="4"/>
    </row>
    <row r="411" spans="1:36" s="15" customFormat="1" ht="15.6" x14ac:dyDescent="0.25">
      <c r="A411" s="185"/>
      <c r="B411" s="25"/>
      <c r="C411" s="21" t="str">
        <f ca="1">IF(CONTROL!$I$4="A",CONCATENATE(L411," ",I411),"")</f>
        <v>d) 0</v>
      </c>
      <c r="D411" s="22"/>
      <c r="E411" s="12"/>
      <c r="F411" s="12"/>
      <c r="G411" s="57"/>
      <c r="H411" s="57"/>
      <c r="I411" s="30">
        <f ca="1">LOOKUP(G406,DATOS!A:A,DATOS!M:M)</f>
        <v>0</v>
      </c>
      <c r="J411" s="31"/>
      <c r="K411" s="30"/>
      <c r="L411" s="31" t="s">
        <v>43</v>
      </c>
      <c r="M411" s="16"/>
      <c r="N411" s="16"/>
      <c r="O411" s="16"/>
      <c r="P411" s="16"/>
      <c r="Q411" s="16"/>
      <c r="R411" s="16"/>
      <c r="S411" s="17" t="s">
        <v>3</v>
      </c>
      <c r="T411" s="16" t="str">
        <f>CONCATENATE(B411,S411)</f>
        <v>D</v>
      </c>
      <c r="U411" s="16"/>
      <c r="AE411" s="4"/>
      <c r="AF411" s="4"/>
      <c r="AG411" s="4"/>
      <c r="AH411" s="4"/>
      <c r="AI411" s="4"/>
      <c r="AJ411" s="4"/>
    </row>
    <row r="412" spans="1:36" s="15" customFormat="1" ht="15.6" x14ac:dyDescent="0.25">
      <c r="A412" s="9"/>
      <c r="B412" s="26"/>
      <c r="C412" s="10"/>
      <c r="D412" s="11"/>
      <c r="E412" s="12"/>
      <c r="F412" s="12"/>
      <c r="G412" s="59">
        <v>492</v>
      </c>
      <c r="H412" s="61">
        <f ca="1">+REPARTO!I69</f>
        <v>472</v>
      </c>
      <c r="I412" s="30">
        <f ca="1">LOOKUP(G412,DATOS!A:A,DATOS!N:N)</f>
        <v>0</v>
      </c>
      <c r="J412" s="30"/>
      <c r="K412" s="30"/>
      <c r="L412" s="31"/>
      <c r="AE412" s="4"/>
      <c r="AF412" s="4"/>
      <c r="AG412" s="4"/>
      <c r="AH412" s="4"/>
      <c r="AI412" s="4"/>
      <c r="AJ412" s="4"/>
    </row>
    <row r="413" spans="1:36" s="15" customFormat="1" ht="15.6" x14ac:dyDescent="0.25">
      <c r="A413" s="9"/>
      <c r="B413" s="27"/>
      <c r="C413" s="19" t="str">
        <f ca="1">IF(CONTROL!$I$4="A",CONCATENATE(M413,".- ",I413),"")</f>
        <v>69.- LEGISLACIÓN  - Tema 8 - DERECHO PROCESAL . 0 (Ref: 7-492)</v>
      </c>
      <c r="D413" s="20"/>
      <c r="E413" s="9"/>
      <c r="F413" s="9"/>
      <c r="G413" s="60"/>
      <c r="H413" s="57"/>
      <c r="I413" s="30" t="str">
        <f ca="1">LOOKUP(G412,DATOS!A:A,DATOS!H:H)</f>
        <v>LEGISLACIÓN  - Tema 8 - DERECHO PROCESAL . 0 (Ref: 7-492)</v>
      </c>
      <c r="J413" s="30"/>
      <c r="K413" s="49"/>
      <c r="L413" s="31">
        <f>+M413</f>
        <v>69</v>
      </c>
      <c r="M413" s="18">
        <f>+M407+1</f>
        <v>69</v>
      </c>
      <c r="N413" s="16" t="s">
        <v>31</v>
      </c>
      <c r="O413" s="16" t="s">
        <v>32</v>
      </c>
      <c r="P413" s="16" t="s">
        <v>37</v>
      </c>
      <c r="Q413" s="16" t="s">
        <v>33</v>
      </c>
      <c r="R413" s="16" t="s">
        <v>34</v>
      </c>
      <c r="S413" s="16" t="s">
        <v>35</v>
      </c>
      <c r="T413" s="16" t="str">
        <f ca="1">CONCATENATE("X",I412)</f>
        <v>X0</v>
      </c>
      <c r="U413" s="16" t="s">
        <v>36</v>
      </c>
      <c r="AE413" s="4"/>
      <c r="AF413" s="4"/>
      <c r="AG413" s="4"/>
      <c r="AH413" s="4"/>
      <c r="AI413" s="4"/>
      <c r="AJ413" s="4"/>
    </row>
    <row r="414" spans="1:36" s="15" customFormat="1" ht="15.6" x14ac:dyDescent="0.25">
      <c r="A414" s="185">
        <f ca="1">IF($E$2="X",0,IF(M415&gt;2,I412,M415))</f>
        <v>0</v>
      </c>
      <c r="B414" s="25"/>
      <c r="C414" s="21" t="str">
        <f ca="1">IF(CONTROL!$I$4="A",CONCATENATE(L414," ",I414),"")</f>
        <v>a) 0</v>
      </c>
      <c r="D414" s="22"/>
      <c r="E414" s="12"/>
      <c r="F414" s="12"/>
      <c r="G414" s="57"/>
      <c r="H414" s="57"/>
      <c r="I414" s="30">
        <f ca="1">LOOKUP(G412,DATOS!A:A,DATOS!J:J)</f>
        <v>0</v>
      </c>
      <c r="J414" s="31"/>
      <c r="K414" s="30"/>
      <c r="L414" s="31" t="s">
        <v>53</v>
      </c>
      <c r="M414" s="16" t="s">
        <v>5</v>
      </c>
      <c r="N414" s="16">
        <f ca="1">IF(O414&gt;0,0,R414)</f>
        <v>0</v>
      </c>
      <c r="O414" s="16">
        <f ca="1">IF(R415&gt;0,1,0)</f>
        <v>0</v>
      </c>
      <c r="P414" s="16">
        <f ca="1">IF(O414=1,-1/COUNTA(S414:S417),0)</f>
        <v>0</v>
      </c>
      <c r="Q414" s="16">
        <f>COUNTA(B414:B417)</f>
        <v>0</v>
      </c>
      <c r="R414" s="16">
        <f ca="1">COUNTIF(T414:T417,T413)</f>
        <v>0</v>
      </c>
      <c r="S414" s="17" t="s">
        <v>0</v>
      </c>
      <c r="T414" s="16" t="str">
        <f>CONCATENATE(B414,S414)</f>
        <v>A</v>
      </c>
      <c r="U414" s="16">
        <f ca="1">IF(R414&gt;0,R414+Q414,Q414*3)</f>
        <v>0</v>
      </c>
      <c r="AE414" s="4"/>
      <c r="AF414" s="4"/>
      <c r="AG414" s="4"/>
      <c r="AH414" s="4"/>
      <c r="AI414" s="4"/>
      <c r="AJ414" s="4"/>
    </row>
    <row r="415" spans="1:36" s="15" customFormat="1" ht="15.6" x14ac:dyDescent="0.25">
      <c r="A415" s="185"/>
      <c r="B415" s="25"/>
      <c r="C415" s="21" t="str">
        <f ca="1">IF(CONTROL!$I$4="A",CONCATENATE(L415," ",I415),"")</f>
        <v>b) 0</v>
      </c>
      <c r="D415" s="22"/>
      <c r="E415" s="12"/>
      <c r="F415" s="12"/>
      <c r="G415" s="57"/>
      <c r="H415" s="57"/>
      <c r="I415" s="30">
        <f ca="1">LOOKUP(G412,DATOS!A:A,DATOS!K:K)</f>
        <v>0</v>
      </c>
      <c r="J415" s="31"/>
      <c r="K415" s="30"/>
      <c r="L415" s="31" t="s">
        <v>52</v>
      </c>
      <c r="M415" s="16">
        <f ca="1">IF(CONTROL!$I$4="A",U414,0)</f>
        <v>0</v>
      </c>
      <c r="N415" s="16"/>
      <c r="O415" s="16"/>
      <c r="P415" s="16"/>
      <c r="Q415" s="16"/>
      <c r="R415" s="16">
        <f ca="1">Q414-R414</f>
        <v>0</v>
      </c>
      <c r="S415" s="17" t="s">
        <v>1</v>
      </c>
      <c r="T415" s="16" t="str">
        <f>CONCATENATE(B415,S415)</f>
        <v>B</v>
      </c>
      <c r="U415" s="16"/>
      <c r="AE415" s="4"/>
      <c r="AF415" s="4"/>
      <c r="AG415" s="4"/>
      <c r="AH415" s="4"/>
      <c r="AI415" s="4"/>
      <c r="AJ415" s="4"/>
    </row>
    <row r="416" spans="1:36" s="15" customFormat="1" ht="15.6" x14ac:dyDescent="0.25">
      <c r="A416" s="185"/>
      <c r="B416" s="25"/>
      <c r="C416" s="21" t="str">
        <f ca="1">IF(CONTROL!$I$4="A",CONCATENATE(L416," ",I416),"")</f>
        <v>c) 0</v>
      </c>
      <c r="D416" s="22"/>
      <c r="E416" s="12"/>
      <c r="F416" s="12"/>
      <c r="G416" s="57"/>
      <c r="H416" s="57"/>
      <c r="I416" s="30">
        <f ca="1">LOOKUP(G412,DATOS!A:A,DATOS!L:L)</f>
        <v>0</v>
      </c>
      <c r="J416" s="31"/>
      <c r="K416" s="30"/>
      <c r="L416" s="31" t="s">
        <v>51</v>
      </c>
      <c r="M416" s="16"/>
      <c r="N416" s="16"/>
      <c r="O416" s="16"/>
      <c r="P416" s="16"/>
      <c r="Q416" s="16"/>
      <c r="R416" s="16"/>
      <c r="S416" s="17" t="s">
        <v>2</v>
      </c>
      <c r="T416" s="16" t="str">
        <f>CONCATENATE(B416,S416)</f>
        <v>C</v>
      </c>
      <c r="U416" s="16"/>
      <c r="AE416" s="4"/>
      <c r="AF416" s="4"/>
      <c r="AG416" s="4"/>
      <c r="AH416" s="4"/>
      <c r="AI416" s="4"/>
      <c r="AJ416" s="4"/>
    </row>
    <row r="417" spans="1:36" s="15" customFormat="1" ht="15.6" x14ac:dyDescent="0.25">
      <c r="A417" s="185"/>
      <c r="B417" s="25"/>
      <c r="C417" s="21" t="str">
        <f ca="1">IF(CONTROL!$I$4="A",CONCATENATE(L417," ",I417),"")</f>
        <v>d) 0</v>
      </c>
      <c r="D417" s="22"/>
      <c r="E417" s="12"/>
      <c r="F417" s="12"/>
      <c r="G417" s="57"/>
      <c r="H417" s="57"/>
      <c r="I417" s="30">
        <f ca="1">LOOKUP(G412,DATOS!A:A,DATOS!M:M)</f>
        <v>0</v>
      </c>
      <c r="J417" s="31"/>
      <c r="K417" s="30"/>
      <c r="L417" s="31" t="s">
        <v>43</v>
      </c>
      <c r="M417" s="16"/>
      <c r="N417" s="16"/>
      <c r="O417" s="16"/>
      <c r="P417" s="16"/>
      <c r="Q417" s="16"/>
      <c r="R417" s="16"/>
      <c r="S417" s="17" t="s">
        <v>3</v>
      </c>
      <c r="T417" s="16" t="str">
        <f>CONCATENATE(B417,S417)</f>
        <v>D</v>
      </c>
      <c r="U417" s="16"/>
      <c r="AE417" s="4"/>
      <c r="AF417" s="4"/>
      <c r="AG417" s="4"/>
      <c r="AH417" s="4"/>
      <c r="AI417" s="4"/>
      <c r="AJ417" s="4"/>
    </row>
    <row r="418" spans="1:36" s="15" customFormat="1" ht="15.6" x14ac:dyDescent="0.25">
      <c r="A418" s="9"/>
      <c r="B418" s="26"/>
      <c r="C418" s="10"/>
      <c r="D418" s="11"/>
      <c r="E418" s="12"/>
      <c r="F418" s="12"/>
      <c r="G418" s="59">
        <v>456</v>
      </c>
      <c r="H418" s="61">
        <f ca="1">+REPARTO!I70</f>
        <v>78</v>
      </c>
      <c r="I418" s="30">
        <f ca="1">LOOKUP(G418,DATOS!A:A,DATOS!N:N)</f>
        <v>0</v>
      </c>
      <c r="J418" s="30"/>
      <c r="K418" s="30"/>
      <c r="L418" s="31"/>
      <c r="AE418" s="4"/>
      <c r="AF418" s="4"/>
      <c r="AG418" s="4"/>
      <c r="AH418" s="4"/>
      <c r="AI418" s="4"/>
      <c r="AJ418" s="4"/>
    </row>
    <row r="419" spans="1:36" s="15" customFormat="1" ht="15.6" x14ac:dyDescent="0.25">
      <c r="A419" s="9"/>
      <c r="B419" s="27"/>
      <c r="C419" s="19" t="str">
        <f ca="1">IF(CONTROL!$I$4="A",CONCATENATE(M419,".- ",I419),"")</f>
        <v>70.- LEGISLACIÓN  - Tema 8 - DERECHO PROCESAL . 0 (Ref: 7-456)</v>
      </c>
      <c r="D419" s="20"/>
      <c r="E419" s="9"/>
      <c r="F419" s="9"/>
      <c r="G419" s="60"/>
      <c r="H419" s="57"/>
      <c r="I419" s="30" t="str">
        <f ca="1">LOOKUP(G418,DATOS!A:A,DATOS!H:H)</f>
        <v>LEGISLACIÓN  - Tema 8 - DERECHO PROCESAL . 0 (Ref: 7-456)</v>
      </c>
      <c r="J419" s="30"/>
      <c r="K419" s="49"/>
      <c r="L419" s="31">
        <f>+M419</f>
        <v>70</v>
      </c>
      <c r="M419" s="18">
        <f>+M413+1</f>
        <v>70</v>
      </c>
      <c r="N419" s="16" t="s">
        <v>31</v>
      </c>
      <c r="O419" s="16" t="s">
        <v>32</v>
      </c>
      <c r="P419" s="16" t="s">
        <v>37</v>
      </c>
      <c r="Q419" s="16" t="s">
        <v>33</v>
      </c>
      <c r="R419" s="16" t="s">
        <v>34</v>
      </c>
      <c r="S419" s="16" t="s">
        <v>35</v>
      </c>
      <c r="T419" s="16" t="str">
        <f ca="1">CONCATENATE("X",I418)</f>
        <v>X0</v>
      </c>
      <c r="U419" s="16" t="s">
        <v>36</v>
      </c>
      <c r="AE419" s="4"/>
      <c r="AF419" s="4"/>
      <c r="AG419" s="4"/>
      <c r="AH419" s="4"/>
      <c r="AI419" s="4"/>
      <c r="AJ419" s="4"/>
    </row>
    <row r="420" spans="1:36" s="15" customFormat="1" ht="15.6" x14ac:dyDescent="0.25">
      <c r="A420" s="185">
        <f ca="1">IF($E$2="X",0,IF(M421&gt;2,I418,M421))</f>
        <v>0</v>
      </c>
      <c r="B420" s="25"/>
      <c r="C420" s="21" t="str">
        <f ca="1">IF(CONTROL!$I$4="A",CONCATENATE(L420," ",I420),"")</f>
        <v>a) 0</v>
      </c>
      <c r="D420" s="22"/>
      <c r="E420" s="12"/>
      <c r="F420" s="12"/>
      <c r="G420" s="57"/>
      <c r="H420" s="57"/>
      <c r="I420" s="30">
        <f ca="1">LOOKUP(G418,DATOS!A:A,DATOS!J:J)</f>
        <v>0</v>
      </c>
      <c r="J420" s="31"/>
      <c r="K420" s="30"/>
      <c r="L420" s="31" t="s">
        <v>53</v>
      </c>
      <c r="M420" s="16" t="s">
        <v>5</v>
      </c>
      <c r="N420" s="16">
        <f ca="1">IF(O420&gt;0,0,R420)</f>
        <v>0</v>
      </c>
      <c r="O420" s="16">
        <f ca="1">IF(R421&gt;0,1,0)</f>
        <v>0</v>
      </c>
      <c r="P420" s="16">
        <f ca="1">IF(O420=1,-1/COUNTA(S420:S423),0)</f>
        <v>0</v>
      </c>
      <c r="Q420" s="16">
        <f>COUNTA(B420:B423)</f>
        <v>0</v>
      </c>
      <c r="R420" s="16">
        <f ca="1">COUNTIF(T420:T423,T419)</f>
        <v>0</v>
      </c>
      <c r="S420" s="17" t="s">
        <v>0</v>
      </c>
      <c r="T420" s="16" t="str">
        <f>CONCATENATE(B420,S420)</f>
        <v>A</v>
      </c>
      <c r="U420" s="16">
        <f ca="1">IF(R420&gt;0,R420+Q420,Q420*3)</f>
        <v>0</v>
      </c>
      <c r="AE420" s="4"/>
      <c r="AF420" s="4"/>
      <c r="AG420" s="4"/>
      <c r="AH420" s="4"/>
      <c r="AI420" s="4"/>
      <c r="AJ420" s="4"/>
    </row>
    <row r="421" spans="1:36" s="15" customFormat="1" ht="15.6" x14ac:dyDescent="0.25">
      <c r="A421" s="185"/>
      <c r="B421" s="25"/>
      <c r="C421" s="21" t="str">
        <f ca="1">IF(CONTROL!$I$4="A",CONCATENATE(L421," ",I421),"")</f>
        <v>b) 0</v>
      </c>
      <c r="D421" s="22"/>
      <c r="E421" s="12"/>
      <c r="F421" s="12"/>
      <c r="G421" s="57"/>
      <c r="H421" s="57"/>
      <c r="I421" s="30">
        <f ca="1">LOOKUP(G418,DATOS!A:A,DATOS!K:K)</f>
        <v>0</v>
      </c>
      <c r="J421" s="31"/>
      <c r="K421" s="30"/>
      <c r="L421" s="31" t="s">
        <v>52</v>
      </c>
      <c r="M421" s="16">
        <f ca="1">IF(CONTROL!$I$4="A",U420,0)</f>
        <v>0</v>
      </c>
      <c r="N421" s="16"/>
      <c r="O421" s="16"/>
      <c r="P421" s="16"/>
      <c r="Q421" s="16"/>
      <c r="R421" s="16">
        <f ca="1">Q420-R420</f>
        <v>0</v>
      </c>
      <c r="S421" s="17" t="s">
        <v>1</v>
      </c>
      <c r="T421" s="16" t="str">
        <f>CONCATENATE(B421,S421)</f>
        <v>B</v>
      </c>
      <c r="U421" s="16"/>
      <c r="AE421" s="4"/>
      <c r="AF421" s="4"/>
      <c r="AG421" s="4"/>
      <c r="AH421" s="4"/>
      <c r="AI421" s="4"/>
      <c r="AJ421" s="4"/>
    </row>
    <row r="422" spans="1:36" s="15" customFormat="1" ht="15.6" x14ac:dyDescent="0.25">
      <c r="A422" s="185"/>
      <c r="B422" s="25"/>
      <c r="C422" s="21" t="str">
        <f ca="1">IF(CONTROL!$I$4="A",CONCATENATE(L422," ",I422),"")</f>
        <v>c) 0</v>
      </c>
      <c r="D422" s="22"/>
      <c r="E422" s="12"/>
      <c r="F422" s="12"/>
      <c r="G422" s="57"/>
      <c r="H422" s="57"/>
      <c r="I422" s="30">
        <f ca="1">LOOKUP(G418,DATOS!A:A,DATOS!L:L)</f>
        <v>0</v>
      </c>
      <c r="J422" s="31"/>
      <c r="K422" s="30"/>
      <c r="L422" s="31" t="s">
        <v>51</v>
      </c>
      <c r="M422" s="16"/>
      <c r="N422" s="16"/>
      <c r="O422" s="16"/>
      <c r="P422" s="16"/>
      <c r="Q422" s="16"/>
      <c r="R422" s="16"/>
      <c r="S422" s="17" t="s">
        <v>2</v>
      </c>
      <c r="T422" s="16" t="str">
        <f>CONCATENATE(B422,S422)</f>
        <v>C</v>
      </c>
      <c r="U422" s="16"/>
      <c r="AE422" s="4"/>
      <c r="AF422" s="4"/>
      <c r="AG422" s="4"/>
      <c r="AH422" s="4"/>
      <c r="AI422" s="4"/>
      <c r="AJ422" s="4"/>
    </row>
    <row r="423" spans="1:36" s="15" customFormat="1" ht="15.6" x14ac:dyDescent="0.25">
      <c r="A423" s="185"/>
      <c r="B423" s="25"/>
      <c r="C423" s="21" t="str">
        <f ca="1">IF(CONTROL!$I$4="A",CONCATENATE(L423," ",I423),"")</f>
        <v>d) 0</v>
      </c>
      <c r="D423" s="22"/>
      <c r="E423" s="12"/>
      <c r="F423" s="12"/>
      <c r="G423" s="57"/>
      <c r="H423" s="57"/>
      <c r="I423" s="30">
        <f ca="1">LOOKUP(G418,DATOS!A:A,DATOS!M:M)</f>
        <v>0</v>
      </c>
      <c r="J423" s="31"/>
      <c r="K423" s="30"/>
      <c r="L423" s="31" t="s">
        <v>43</v>
      </c>
      <c r="M423" s="16"/>
      <c r="N423" s="16"/>
      <c r="O423" s="16"/>
      <c r="P423" s="16"/>
      <c r="Q423" s="16"/>
      <c r="R423" s="16"/>
      <c r="S423" s="17" t="s">
        <v>3</v>
      </c>
      <c r="T423" s="16" t="str">
        <f>CONCATENATE(B423,S423)</f>
        <v>D</v>
      </c>
      <c r="U423" s="16"/>
      <c r="AE423" s="4"/>
      <c r="AF423" s="4"/>
      <c r="AG423" s="4"/>
      <c r="AH423" s="4"/>
      <c r="AI423" s="4"/>
      <c r="AJ423" s="4"/>
    </row>
    <row r="424" spans="1:36" s="15" customFormat="1" ht="15.6" x14ac:dyDescent="0.25">
      <c r="A424" s="9"/>
      <c r="B424" s="26"/>
      <c r="C424" s="10"/>
      <c r="D424" s="11"/>
      <c r="E424" s="12"/>
      <c r="F424" s="12"/>
      <c r="G424" s="59">
        <v>245</v>
      </c>
      <c r="H424" s="61">
        <f ca="1">+REPARTO!I71</f>
        <v>211</v>
      </c>
      <c r="I424" s="30">
        <f ca="1">LOOKUP(G424,DATOS!A:A,DATOS!N:N)</f>
        <v>0</v>
      </c>
      <c r="J424" s="30"/>
      <c r="K424" s="30"/>
      <c r="L424" s="31"/>
      <c r="AE424" s="4"/>
      <c r="AF424" s="4"/>
      <c r="AG424" s="4"/>
      <c r="AH424" s="4"/>
      <c r="AI424" s="4"/>
      <c r="AJ424" s="4"/>
    </row>
    <row r="425" spans="1:36" s="15" customFormat="1" ht="15.6" x14ac:dyDescent="0.25">
      <c r="A425" s="9"/>
      <c r="B425" s="27"/>
      <c r="C425" s="19" t="str">
        <f ca="1">IF(CONTROL!$I$4="A",CONCATENATE(M425,".- ",I425),"")</f>
        <v>71.- ACTIVIDADES POLICIALES - Tema 4 - TIRO POLICIAL . 0 (Ref: 7-245)</v>
      </c>
      <c r="D425" s="20"/>
      <c r="E425" s="9"/>
      <c r="F425" s="9"/>
      <c r="G425" s="60"/>
      <c r="H425" s="57"/>
      <c r="I425" s="30" t="str">
        <f ca="1">LOOKUP(G424,DATOS!A:A,DATOS!H:H)</f>
        <v>ACTIVIDADES POLICIALES - Tema 4 - TIRO POLICIAL . 0 (Ref: 7-245)</v>
      </c>
      <c r="J425" s="30"/>
      <c r="K425" s="49"/>
      <c r="L425" s="31">
        <f>+M425</f>
        <v>71</v>
      </c>
      <c r="M425" s="18">
        <f>+M419+1</f>
        <v>71</v>
      </c>
      <c r="N425" s="16" t="s">
        <v>31</v>
      </c>
      <c r="O425" s="16" t="s">
        <v>32</v>
      </c>
      <c r="P425" s="16" t="s">
        <v>37</v>
      </c>
      <c r="Q425" s="16" t="s">
        <v>33</v>
      </c>
      <c r="R425" s="16" t="s">
        <v>34</v>
      </c>
      <c r="S425" s="16" t="s">
        <v>35</v>
      </c>
      <c r="T425" s="16" t="str">
        <f ca="1">CONCATENATE("X",I424)</f>
        <v>X0</v>
      </c>
      <c r="U425" s="16" t="s">
        <v>36</v>
      </c>
      <c r="AE425" s="4"/>
      <c r="AF425" s="4"/>
      <c r="AG425" s="4"/>
      <c r="AH425" s="4"/>
      <c r="AI425" s="4"/>
      <c r="AJ425" s="4"/>
    </row>
    <row r="426" spans="1:36" s="15" customFormat="1" ht="15.6" x14ac:dyDescent="0.25">
      <c r="A426" s="185">
        <f ca="1">IF($E$2="X",0,IF(M427&gt;2,I424,M427))</f>
        <v>0</v>
      </c>
      <c r="B426" s="25"/>
      <c r="C426" s="21" t="str">
        <f ca="1">IF(CONTROL!$I$4="A",CONCATENATE(L426," ",I426),"")</f>
        <v>a) 0</v>
      </c>
      <c r="D426" s="22"/>
      <c r="E426" s="12"/>
      <c r="F426" s="12"/>
      <c r="G426" s="57"/>
      <c r="H426" s="57"/>
      <c r="I426" s="30">
        <f ca="1">LOOKUP(G424,DATOS!A:A,DATOS!J:J)</f>
        <v>0</v>
      </c>
      <c r="J426" s="31"/>
      <c r="K426" s="30"/>
      <c r="L426" s="31" t="s">
        <v>53</v>
      </c>
      <c r="M426" s="16" t="s">
        <v>5</v>
      </c>
      <c r="N426" s="16">
        <f ca="1">IF(O426&gt;0,0,R426)</f>
        <v>0</v>
      </c>
      <c r="O426" s="16">
        <f ca="1">IF(R427&gt;0,1,0)</f>
        <v>0</v>
      </c>
      <c r="P426" s="16">
        <f ca="1">IF(O426=1,-1/COUNTA(S426:S429),0)</f>
        <v>0</v>
      </c>
      <c r="Q426" s="16">
        <f>COUNTA(B426:B429)</f>
        <v>0</v>
      </c>
      <c r="R426" s="16">
        <f ca="1">COUNTIF(T426:T429,T425)</f>
        <v>0</v>
      </c>
      <c r="S426" s="17" t="s">
        <v>0</v>
      </c>
      <c r="T426" s="16" t="str">
        <f>CONCATENATE(B426,S426)</f>
        <v>A</v>
      </c>
      <c r="U426" s="16">
        <f ca="1">IF(R426&gt;0,R426+Q426,Q426*3)</f>
        <v>0</v>
      </c>
      <c r="AE426" s="4"/>
      <c r="AF426" s="4"/>
      <c r="AG426" s="4"/>
      <c r="AH426" s="4"/>
      <c r="AI426" s="4"/>
      <c r="AJ426" s="4"/>
    </row>
    <row r="427" spans="1:36" s="15" customFormat="1" ht="15.6" x14ac:dyDescent="0.25">
      <c r="A427" s="185"/>
      <c r="B427" s="25"/>
      <c r="C427" s="21" t="str">
        <f ca="1">IF(CONTROL!$I$4="A",CONCATENATE(L427," ",I427),"")</f>
        <v>b) 0</v>
      </c>
      <c r="D427" s="22"/>
      <c r="E427" s="12"/>
      <c r="F427" s="12"/>
      <c r="G427" s="57"/>
      <c r="H427" s="57"/>
      <c r="I427" s="30">
        <f ca="1">LOOKUP(G424,DATOS!A:A,DATOS!K:K)</f>
        <v>0</v>
      </c>
      <c r="J427" s="31"/>
      <c r="K427" s="30"/>
      <c r="L427" s="31" t="s">
        <v>52</v>
      </c>
      <c r="M427" s="16">
        <f ca="1">IF(CONTROL!$I$4="A",U426,0)</f>
        <v>0</v>
      </c>
      <c r="N427" s="16"/>
      <c r="O427" s="16"/>
      <c r="P427" s="16"/>
      <c r="Q427" s="16"/>
      <c r="R427" s="16">
        <f ca="1">Q426-R426</f>
        <v>0</v>
      </c>
      <c r="S427" s="17" t="s">
        <v>1</v>
      </c>
      <c r="T427" s="16" t="str">
        <f>CONCATENATE(B427,S427)</f>
        <v>B</v>
      </c>
      <c r="U427" s="16"/>
      <c r="AE427" s="4"/>
      <c r="AF427" s="4"/>
      <c r="AG427" s="4"/>
      <c r="AH427" s="4"/>
      <c r="AI427" s="4"/>
      <c r="AJ427" s="4"/>
    </row>
    <row r="428" spans="1:36" s="15" customFormat="1" ht="15.6" x14ac:dyDescent="0.25">
      <c r="A428" s="185"/>
      <c r="B428" s="25"/>
      <c r="C428" s="21" t="str">
        <f ca="1">IF(CONTROL!$I$4="A",CONCATENATE(L428," ",I428),"")</f>
        <v>c) 0</v>
      </c>
      <c r="D428" s="22"/>
      <c r="E428" s="12"/>
      <c r="F428" s="12"/>
      <c r="G428" s="57"/>
      <c r="H428" s="57"/>
      <c r="I428" s="30">
        <f ca="1">LOOKUP(G424,DATOS!A:A,DATOS!L:L)</f>
        <v>0</v>
      </c>
      <c r="J428" s="31"/>
      <c r="K428" s="30"/>
      <c r="L428" s="31" t="s">
        <v>51</v>
      </c>
      <c r="M428" s="16"/>
      <c r="N428" s="16"/>
      <c r="O428" s="16"/>
      <c r="P428" s="16"/>
      <c r="Q428" s="16"/>
      <c r="R428" s="16"/>
      <c r="S428" s="17" t="s">
        <v>2</v>
      </c>
      <c r="T428" s="16" t="str">
        <f>CONCATENATE(B428,S428)</f>
        <v>C</v>
      </c>
      <c r="U428" s="16"/>
      <c r="AE428" s="4"/>
      <c r="AF428" s="4"/>
      <c r="AG428" s="4"/>
      <c r="AH428" s="4"/>
      <c r="AI428" s="4"/>
      <c r="AJ428" s="4"/>
    </row>
    <row r="429" spans="1:36" s="15" customFormat="1" ht="15.6" x14ac:dyDescent="0.25">
      <c r="A429" s="185"/>
      <c r="B429" s="25"/>
      <c r="C429" s="21" t="str">
        <f ca="1">IF(CONTROL!$I$4="A",CONCATENATE(L429," ",I429),"")</f>
        <v>d) 0</v>
      </c>
      <c r="D429" s="22"/>
      <c r="E429" s="12"/>
      <c r="F429" s="12"/>
      <c r="G429" s="57"/>
      <c r="H429" s="57"/>
      <c r="I429" s="30">
        <f ca="1">LOOKUP(G424,DATOS!A:A,DATOS!M:M)</f>
        <v>0</v>
      </c>
      <c r="J429" s="31"/>
      <c r="K429" s="30"/>
      <c r="L429" s="31" t="s">
        <v>43</v>
      </c>
      <c r="M429" s="16"/>
      <c r="N429" s="16"/>
      <c r="O429" s="16"/>
      <c r="P429" s="16"/>
      <c r="Q429" s="16"/>
      <c r="R429" s="16"/>
      <c r="S429" s="17" t="s">
        <v>3</v>
      </c>
      <c r="T429" s="16" t="str">
        <f>CONCATENATE(B429,S429)</f>
        <v>D</v>
      </c>
      <c r="U429" s="16"/>
      <c r="AE429" s="4"/>
      <c r="AF429" s="4"/>
      <c r="AG429" s="4"/>
      <c r="AH429" s="4"/>
      <c r="AI429" s="4"/>
      <c r="AJ429" s="4"/>
    </row>
    <row r="430" spans="1:36" s="15" customFormat="1" ht="15.6" x14ac:dyDescent="0.25">
      <c r="A430" s="9"/>
      <c r="B430" s="26"/>
      <c r="C430" s="10"/>
      <c r="D430" s="11"/>
      <c r="E430" s="12"/>
      <c r="F430" s="12"/>
      <c r="G430" s="59">
        <v>52</v>
      </c>
      <c r="H430" s="61">
        <f ca="1">+REPARTO!I72</f>
        <v>576</v>
      </c>
      <c r="I430" s="30">
        <f ca="1">LOOKUP(G430,DATOS!A:A,DATOS!N:N)</f>
        <v>0</v>
      </c>
      <c r="J430" s="30"/>
      <c r="K430" s="30"/>
      <c r="L430" s="31"/>
      <c r="AE430" s="4"/>
      <c r="AF430" s="4"/>
      <c r="AG430" s="4"/>
      <c r="AH430" s="4"/>
      <c r="AI430" s="4"/>
      <c r="AJ430" s="4"/>
    </row>
    <row r="431" spans="1:36" s="15" customFormat="1" ht="15.6" x14ac:dyDescent="0.25">
      <c r="A431" s="9"/>
      <c r="B431" s="27"/>
      <c r="C431" s="19" t="str">
        <f ca="1">IF(CONTROL!$I$4="A",CONCATENATE(M431,".- ",I431),"")</f>
        <v>72.- ACTIVIDADES POLICIALES - Tema 1 - TÁCTICA: APOYO AACC . 0 (Ref: 7-52)</v>
      </c>
      <c r="D431" s="20"/>
      <c r="E431" s="9"/>
      <c r="F431" s="9"/>
      <c r="G431" s="60"/>
      <c r="H431" s="57"/>
      <c r="I431" s="30" t="str">
        <f ca="1">LOOKUP(G430,DATOS!A:A,DATOS!H:H)</f>
        <v>ACTIVIDADES POLICIALES - Tema 1 - TÁCTICA: APOYO AACC . 0 (Ref: 7-52)</v>
      </c>
      <c r="J431" s="30"/>
      <c r="K431" s="49"/>
      <c r="L431" s="31">
        <f>+M431</f>
        <v>72</v>
      </c>
      <c r="M431" s="18">
        <f>+M425+1</f>
        <v>72</v>
      </c>
      <c r="N431" s="16" t="s">
        <v>31</v>
      </c>
      <c r="O431" s="16" t="s">
        <v>32</v>
      </c>
      <c r="P431" s="16" t="s">
        <v>37</v>
      </c>
      <c r="Q431" s="16" t="s">
        <v>33</v>
      </c>
      <c r="R431" s="16" t="s">
        <v>34</v>
      </c>
      <c r="S431" s="16" t="s">
        <v>35</v>
      </c>
      <c r="T431" s="16" t="str">
        <f ca="1">CONCATENATE("X",I430)</f>
        <v>X0</v>
      </c>
      <c r="U431" s="16" t="s">
        <v>36</v>
      </c>
      <c r="AE431" s="4"/>
      <c r="AF431" s="4"/>
      <c r="AG431" s="4"/>
      <c r="AH431" s="4"/>
      <c r="AI431" s="4"/>
      <c r="AJ431" s="4"/>
    </row>
    <row r="432" spans="1:36" s="15" customFormat="1" ht="15.6" x14ac:dyDescent="0.25">
      <c r="A432" s="185">
        <f ca="1">IF($E$2="X",0,IF(M433&gt;2,I430,M433))</f>
        <v>0</v>
      </c>
      <c r="B432" s="25"/>
      <c r="C432" s="21" t="str">
        <f ca="1">IF(CONTROL!$I$4="A",CONCATENATE(L432," ",I432),"")</f>
        <v>a) 0</v>
      </c>
      <c r="D432" s="22"/>
      <c r="E432" s="12"/>
      <c r="F432" s="12"/>
      <c r="G432" s="57"/>
      <c r="H432" s="57"/>
      <c r="I432" s="30">
        <f ca="1">LOOKUP(G430,DATOS!A:A,DATOS!J:J)</f>
        <v>0</v>
      </c>
      <c r="J432" s="31"/>
      <c r="K432" s="30"/>
      <c r="L432" s="31" t="s">
        <v>53</v>
      </c>
      <c r="M432" s="16" t="s">
        <v>5</v>
      </c>
      <c r="N432" s="16">
        <f ca="1">IF(O432&gt;0,0,R432)</f>
        <v>0</v>
      </c>
      <c r="O432" s="16">
        <f ca="1">IF(R433&gt;0,1,0)</f>
        <v>0</v>
      </c>
      <c r="P432" s="16">
        <f ca="1">IF(O432=1,-1/COUNTA(S432:S435),0)</f>
        <v>0</v>
      </c>
      <c r="Q432" s="16">
        <f>COUNTA(B432:B435)</f>
        <v>0</v>
      </c>
      <c r="R432" s="16">
        <f ca="1">COUNTIF(T432:T435,T431)</f>
        <v>0</v>
      </c>
      <c r="S432" s="17" t="s">
        <v>0</v>
      </c>
      <c r="T432" s="16" t="str">
        <f>CONCATENATE(B432,S432)</f>
        <v>A</v>
      </c>
      <c r="U432" s="16">
        <f ca="1">IF(R432&gt;0,R432+Q432,Q432*3)</f>
        <v>0</v>
      </c>
      <c r="AE432" s="4"/>
      <c r="AF432" s="4"/>
      <c r="AG432" s="4"/>
      <c r="AH432" s="4"/>
      <c r="AI432" s="4"/>
      <c r="AJ432" s="4"/>
    </row>
    <row r="433" spans="1:36" s="15" customFormat="1" ht="15.6" x14ac:dyDescent="0.25">
      <c r="A433" s="185"/>
      <c r="B433" s="25"/>
      <c r="C433" s="21" t="str">
        <f ca="1">IF(CONTROL!$I$4="A",CONCATENATE(L433," ",I433),"")</f>
        <v>b) 0</v>
      </c>
      <c r="D433" s="22"/>
      <c r="E433" s="12"/>
      <c r="F433" s="12"/>
      <c r="G433" s="57"/>
      <c r="H433" s="57"/>
      <c r="I433" s="30">
        <f ca="1">LOOKUP(G430,DATOS!A:A,DATOS!K:K)</f>
        <v>0</v>
      </c>
      <c r="J433" s="31"/>
      <c r="K433" s="30"/>
      <c r="L433" s="31" t="s">
        <v>52</v>
      </c>
      <c r="M433" s="16">
        <f ca="1">IF(CONTROL!$I$4="A",U432,0)</f>
        <v>0</v>
      </c>
      <c r="N433" s="16"/>
      <c r="O433" s="16"/>
      <c r="P433" s="16"/>
      <c r="Q433" s="16"/>
      <c r="R433" s="16">
        <f ca="1">Q432-R432</f>
        <v>0</v>
      </c>
      <c r="S433" s="17" t="s">
        <v>1</v>
      </c>
      <c r="T433" s="16" t="str">
        <f>CONCATENATE(B433,S433)</f>
        <v>B</v>
      </c>
      <c r="U433" s="16"/>
      <c r="AE433" s="4"/>
      <c r="AF433" s="4"/>
      <c r="AG433" s="4"/>
      <c r="AH433" s="4"/>
      <c r="AI433" s="4"/>
      <c r="AJ433" s="4"/>
    </row>
    <row r="434" spans="1:36" s="15" customFormat="1" ht="15.6" x14ac:dyDescent="0.25">
      <c r="A434" s="185"/>
      <c r="B434" s="25"/>
      <c r="C434" s="21" t="str">
        <f ca="1">IF(CONTROL!$I$4="A",CONCATENATE(L434," ",I434),"")</f>
        <v>c) 0</v>
      </c>
      <c r="D434" s="22"/>
      <c r="E434" s="12"/>
      <c r="F434" s="12"/>
      <c r="G434" s="57"/>
      <c r="H434" s="57"/>
      <c r="I434" s="30">
        <f ca="1">LOOKUP(G430,DATOS!A:A,DATOS!L:L)</f>
        <v>0</v>
      </c>
      <c r="J434" s="31"/>
      <c r="K434" s="30"/>
      <c r="L434" s="31" t="s">
        <v>51</v>
      </c>
      <c r="M434" s="16"/>
      <c r="N434" s="16"/>
      <c r="O434" s="16"/>
      <c r="P434" s="16"/>
      <c r="Q434" s="16"/>
      <c r="R434" s="16"/>
      <c r="S434" s="17" t="s">
        <v>2</v>
      </c>
      <c r="T434" s="16" t="str">
        <f>CONCATENATE(B434,S434)</f>
        <v>C</v>
      </c>
      <c r="U434" s="16"/>
      <c r="AE434" s="4"/>
      <c r="AF434" s="4"/>
      <c r="AG434" s="4"/>
      <c r="AH434" s="4"/>
      <c r="AI434" s="4"/>
      <c r="AJ434" s="4"/>
    </row>
    <row r="435" spans="1:36" s="15" customFormat="1" ht="15.6" x14ac:dyDescent="0.25">
      <c r="A435" s="185"/>
      <c r="B435" s="25"/>
      <c r="C435" s="21" t="str">
        <f ca="1">IF(CONTROL!$I$4="A",CONCATENATE(L435," ",I435),"")</f>
        <v>d) 0</v>
      </c>
      <c r="D435" s="22"/>
      <c r="E435" s="12"/>
      <c r="F435" s="12"/>
      <c r="G435" s="57"/>
      <c r="H435" s="57"/>
      <c r="I435" s="30">
        <f ca="1">LOOKUP(G430,DATOS!A:A,DATOS!M:M)</f>
        <v>0</v>
      </c>
      <c r="J435" s="31"/>
      <c r="K435" s="30"/>
      <c r="L435" s="31" t="s">
        <v>43</v>
      </c>
      <c r="M435" s="16"/>
      <c r="N435" s="16"/>
      <c r="O435" s="16"/>
      <c r="P435" s="16"/>
      <c r="Q435" s="16"/>
      <c r="R435" s="16"/>
      <c r="S435" s="17" t="s">
        <v>3</v>
      </c>
      <c r="T435" s="16" t="str">
        <f>CONCATENATE(B435,S435)</f>
        <v>D</v>
      </c>
      <c r="U435" s="16"/>
      <c r="AE435" s="4"/>
      <c r="AF435" s="4"/>
      <c r="AG435" s="4"/>
      <c r="AH435" s="4"/>
      <c r="AI435" s="4"/>
      <c r="AJ435" s="4"/>
    </row>
    <row r="436" spans="1:36" s="15" customFormat="1" ht="15.6" x14ac:dyDescent="0.25">
      <c r="A436" s="9"/>
      <c r="B436" s="26"/>
      <c r="C436" s="10"/>
      <c r="D436" s="11"/>
      <c r="E436" s="12"/>
      <c r="F436" s="12"/>
      <c r="G436" s="59">
        <v>436</v>
      </c>
      <c r="H436" s="61">
        <f ca="1">+REPARTO!I73</f>
        <v>502</v>
      </c>
      <c r="I436" s="30">
        <f ca="1">LOOKUP(G436,DATOS!A:A,DATOS!N:N)</f>
        <v>0</v>
      </c>
      <c r="J436" s="30"/>
      <c r="K436" s="30"/>
      <c r="L436" s="31"/>
      <c r="AE436" s="4"/>
      <c r="AF436" s="4"/>
      <c r="AG436" s="4"/>
      <c r="AH436" s="4"/>
      <c r="AI436" s="4"/>
      <c r="AJ436" s="4"/>
    </row>
    <row r="437" spans="1:36" s="15" customFormat="1" ht="15.6" x14ac:dyDescent="0.25">
      <c r="A437" s="9"/>
      <c r="B437" s="27"/>
      <c r="C437" s="19" t="str">
        <f ca="1">IF(CONTROL!$I$4="A",CONCATENATE(M437,".- ",I437),"")</f>
        <v>73.- LEGISLACIÓN  - Tema 7 - DERECHO PENAL . 0 (Ref: 7-436)</v>
      </c>
      <c r="D437" s="20"/>
      <c r="E437" s="9"/>
      <c r="F437" s="9"/>
      <c r="G437" s="60"/>
      <c r="H437" s="57"/>
      <c r="I437" s="30" t="str">
        <f ca="1">LOOKUP(G436,DATOS!A:A,DATOS!H:H)</f>
        <v>LEGISLACIÓN  - Tema 7 - DERECHO PENAL . 0 (Ref: 7-436)</v>
      </c>
      <c r="J437" s="30"/>
      <c r="K437" s="49"/>
      <c r="L437" s="31">
        <f>+M437</f>
        <v>73</v>
      </c>
      <c r="M437" s="18">
        <f>+M431+1</f>
        <v>73</v>
      </c>
      <c r="N437" s="16" t="s">
        <v>31</v>
      </c>
      <c r="O437" s="16" t="s">
        <v>32</v>
      </c>
      <c r="P437" s="16" t="s">
        <v>37</v>
      </c>
      <c r="Q437" s="16" t="s">
        <v>33</v>
      </c>
      <c r="R437" s="16" t="s">
        <v>34</v>
      </c>
      <c r="S437" s="16" t="s">
        <v>35</v>
      </c>
      <c r="T437" s="16" t="str">
        <f ca="1">CONCATENATE("X",I436)</f>
        <v>X0</v>
      </c>
      <c r="U437" s="16" t="s">
        <v>36</v>
      </c>
      <c r="AE437" s="4"/>
      <c r="AF437" s="4"/>
      <c r="AG437" s="4"/>
      <c r="AH437" s="4"/>
      <c r="AI437" s="4"/>
      <c r="AJ437" s="4"/>
    </row>
    <row r="438" spans="1:36" s="15" customFormat="1" ht="15.6" x14ac:dyDescent="0.25">
      <c r="A438" s="185">
        <f ca="1">IF($E$2="X",0,IF(M439&gt;2,I436,M439))</f>
        <v>0</v>
      </c>
      <c r="B438" s="25"/>
      <c r="C438" s="21" t="str">
        <f ca="1">IF(CONTROL!$I$4="A",CONCATENATE(L438," ",I438),"")</f>
        <v>a) 0</v>
      </c>
      <c r="D438" s="22"/>
      <c r="E438" s="12"/>
      <c r="F438" s="12"/>
      <c r="G438" s="57"/>
      <c r="H438" s="57"/>
      <c r="I438" s="30">
        <f ca="1">LOOKUP(G436,DATOS!A:A,DATOS!J:J)</f>
        <v>0</v>
      </c>
      <c r="J438" s="31"/>
      <c r="K438" s="30"/>
      <c r="L438" s="31" t="s">
        <v>53</v>
      </c>
      <c r="M438" s="16" t="s">
        <v>5</v>
      </c>
      <c r="N438" s="16">
        <f ca="1">IF(O438&gt;0,0,R438)</f>
        <v>0</v>
      </c>
      <c r="O438" s="16">
        <f ca="1">IF(R439&gt;0,1,0)</f>
        <v>0</v>
      </c>
      <c r="P438" s="16">
        <f ca="1">IF(O438=1,-1/COUNTA(S438:S441),0)</f>
        <v>0</v>
      </c>
      <c r="Q438" s="16">
        <f>COUNTA(B438:B441)</f>
        <v>0</v>
      </c>
      <c r="R438" s="16">
        <f ca="1">COUNTIF(T438:T441,T437)</f>
        <v>0</v>
      </c>
      <c r="S438" s="17" t="s">
        <v>0</v>
      </c>
      <c r="T438" s="16" t="str">
        <f>CONCATENATE(B438,S438)</f>
        <v>A</v>
      </c>
      <c r="U438" s="16">
        <f ca="1">IF(R438&gt;0,R438+Q438,Q438*3)</f>
        <v>0</v>
      </c>
      <c r="AE438" s="4"/>
      <c r="AF438" s="4"/>
      <c r="AG438" s="4"/>
      <c r="AH438" s="4"/>
      <c r="AI438" s="4"/>
      <c r="AJ438" s="4"/>
    </row>
    <row r="439" spans="1:36" s="15" customFormat="1" ht="15.6" x14ac:dyDescent="0.25">
      <c r="A439" s="185"/>
      <c r="B439" s="25"/>
      <c r="C439" s="21" t="str">
        <f ca="1">IF(CONTROL!$I$4="A",CONCATENATE(L439," ",I439),"")</f>
        <v>b) 0</v>
      </c>
      <c r="D439" s="22"/>
      <c r="E439" s="12"/>
      <c r="F439" s="12"/>
      <c r="G439" s="57"/>
      <c r="H439" s="57"/>
      <c r="I439" s="30">
        <f ca="1">LOOKUP(G436,DATOS!A:A,DATOS!K:K)</f>
        <v>0</v>
      </c>
      <c r="J439" s="31"/>
      <c r="K439" s="30"/>
      <c r="L439" s="31" t="s">
        <v>52</v>
      </c>
      <c r="M439" s="16">
        <f ca="1">IF(CONTROL!$I$4="A",U438,0)</f>
        <v>0</v>
      </c>
      <c r="N439" s="16"/>
      <c r="O439" s="16"/>
      <c r="P439" s="16"/>
      <c r="Q439" s="16"/>
      <c r="R439" s="16">
        <f ca="1">Q438-R438</f>
        <v>0</v>
      </c>
      <c r="S439" s="17" t="s">
        <v>1</v>
      </c>
      <c r="T439" s="16" t="str">
        <f>CONCATENATE(B439,S439)</f>
        <v>B</v>
      </c>
      <c r="U439" s="16"/>
      <c r="AE439" s="4"/>
      <c r="AF439" s="4"/>
      <c r="AG439" s="4"/>
      <c r="AH439" s="4"/>
      <c r="AI439" s="4"/>
      <c r="AJ439" s="4"/>
    </row>
    <row r="440" spans="1:36" s="15" customFormat="1" ht="15.6" x14ac:dyDescent="0.25">
      <c r="A440" s="185"/>
      <c r="B440" s="25"/>
      <c r="C440" s="21" t="str">
        <f ca="1">IF(CONTROL!$I$4="A",CONCATENATE(L440," ",I440),"")</f>
        <v>c) 0</v>
      </c>
      <c r="D440" s="22"/>
      <c r="E440" s="12"/>
      <c r="F440" s="12"/>
      <c r="G440" s="57"/>
      <c r="H440" s="57"/>
      <c r="I440" s="30">
        <f ca="1">LOOKUP(G436,DATOS!A:A,DATOS!L:L)</f>
        <v>0</v>
      </c>
      <c r="J440" s="31"/>
      <c r="K440" s="30"/>
      <c r="L440" s="31" t="s">
        <v>51</v>
      </c>
      <c r="M440" s="16"/>
      <c r="N440" s="16"/>
      <c r="O440" s="16"/>
      <c r="P440" s="16"/>
      <c r="Q440" s="16"/>
      <c r="R440" s="16"/>
      <c r="S440" s="17" t="s">
        <v>2</v>
      </c>
      <c r="T440" s="16" t="str">
        <f>CONCATENATE(B440,S440)</f>
        <v>C</v>
      </c>
      <c r="U440" s="16"/>
      <c r="AE440" s="4"/>
      <c r="AF440" s="4"/>
      <c r="AG440" s="4"/>
      <c r="AH440" s="4"/>
      <c r="AI440" s="4"/>
      <c r="AJ440" s="4"/>
    </row>
    <row r="441" spans="1:36" s="15" customFormat="1" ht="15.6" x14ac:dyDescent="0.25">
      <c r="A441" s="185"/>
      <c r="B441" s="25"/>
      <c r="C441" s="21" t="str">
        <f ca="1">IF(CONTROL!$I$4="A",CONCATENATE(L441," ",I441),"")</f>
        <v>d) 0</v>
      </c>
      <c r="D441" s="22"/>
      <c r="E441" s="12"/>
      <c r="F441" s="12"/>
      <c r="G441" s="57"/>
      <c r="H441" s="57"/>
      <c r="I441" s="30">
        <f ca="1">LOOKUP(G436,DATOS!A:A,DATOS!M:M)</f>
        <v>0</v>
      </c>
      <c r="J441" s="31"/>
      <c r="K441" s="30"/>
      <c r="L441" s="31" t="s">
        <v>43</v>
      </c>
      <c r="M441" s="16"/>
      <c r="N441" s="16"/>
      <c r="O441" s="16"/>
      <c r="P441" s="16"/>
      <c r="Q441" s="16"/>
      <c r="R441" s="16"/>
      <c r="S441" s="17" t="s">
        <v>3</v>
      </c>
      <c r="T441" s="16" t="str">
        <f>CONCATENATE(B441,S441)</f>
        <v>D</v>
      </c>
      <c r="U441" s="16"/>
      <c r="AE441" s="4"/>
      <c r="AF441" s="4"/>
      <c r="AG441" s="4"/>
      <c r="AH441" s="4"/>
      <c r="AI441" s="4"/>
      <c r="AJ441" s="4"/>
    </row>
    <row r="442" spans="1:36" s="15" customFormat="1" ht="15.6" x14ac:dyDescent="0.25">
      <c r="A442" s="9"/>
      <c r="B442" s="26"/>
      <c r="C442" s="10"/>
      <c r="D442" s="11"/>
      <c r="E442" s="12"/>
      <c r="F442" s="12"/>
      <c r="G442" s="59">
        <v>460</v>
      </c>
      <c r="H442" s="61">
        <f ca="1">+REPARTO!I74</f>
        <v>653</v>
      </c>
      <c r="I442" s="30">
        <f ca="1">LOOKUP(G442,DATOS!A:A,DATOS!N:N)</f>
        <v>0</v>
      </c>
      <c r="J442" s="30"/>
      <c r="K442" s="30"/>
      <c r="L442" s="31"/>
      <c r="AE442" s="4"/>
      <c r="AF442" s="4"/>
      <c r="AG442" s="4"/>
      <c r="AH442" s="4"/>
      <c r="AI442" s="4"/>
      <c r="AJ442" s="4"/>
    </row>
    <row r="443" spans="1:36" s="15" customFormat="1" ht="15.6" x14ac:dyDescent="0.25">
      <c r="A443" s="9"/>
      <c r="B443" s="27"/>
      <c r="C443" s="19" t="str">
        <f ca="1">IF(CONTROL!$I$4="A",CONCATENATE(M443,".- ",I443),"")</f>
        <v>74.- LEGISLACIÓN  - Tema 8 - DERECHO PROCESAL . 0 (Ref: 7-460)</v>
      </c>
      <c r="D443" s="20"/>
      <c r="E443" s="9"/>
      <c r="F443" s="9"/>
      <c r="G443" s="60"/>
      <c r="H443" s="57"/>
      <c r="I443" s="30" t="str">
        <f ca="1">LOOKUP(G442,DATOS!A:A,DATOS!H:H)</f>
        <v>LEGISLACIÓN  - Tema 8 - DERECHO PROCESAL . 0 (Ref: 7-460)</v>
      </c>
      <c r="J443" s="30"/>
      <c r="K443" s="49"/>
      <c r="L443" s="31">
        <f>+M443</f>
        <v>74</v>
      </c>
      <c r="M443" s="18">
        <f>+M437+1</f>
        <v>74</v>
      </c>
      <c r="N443" s="16" t="s">
        <v>31</v>
      </c>
      <c r="O443" s="16" t="s">
        <v>32</v>
      </c>
      <c r="P443" s="16" t="s">
        <v>37</v>
      </c>
      <c r="Q443" s="16" t="s">
        <v>33</v>
      </c>
      <c r="R443" s="16" t="s">
        <v>34</v>
      </c>
      <c r="S443" s="16" t="s">
        <v>35</v>
      </c>
      <c r="T443" s="16" t="str">
        <f ca="1">CONCATENATE("X",I442)</f>
        <v>X0</v>
      </c>
      <c r="U443" s="16" t="s">
        <v>36</v>
      </c>
      <c r="AE443" s="4"/>
      <c r="AF443" s="4"/>
      <c r="AG443" s="4"/>
      <c r="AH443" s="4"/>
      <c r="AI443" s="4"/>
      <c r="AJ443" s="4"/>
    </row>
    <row r="444" spans="1:36" s="15" customFormat="1" ht="15.6" x14ac:dyDescent="0.25">
      <c r="A444" s="185">
        <f ca="1">IF($E$2="X",0,IF(M445&gt;2,I442,M445))</f>
        <v>0</v>
      </c>
      <c r="B444" s="25"/>
      <c r="C444" s="21" t="str">
        <f ca="1">IF(CONTROL!$I$4="A",CONCATENATE(L444," ",I444),"")</f>
        <v>a) 0</v>
      </c>
      <c r="D444" s="22"/>
      <c r="E444" s="12"/>
      <c r="F444" s="12"/>
      <c r="G444" s="57"/>
      <c r="H444" s="57"/>
      <c r="I444" s="30">
        <f ca="1">LOOKUP(G442,DATOS!A:A,DATOS!J:J)</f>
        <v>0</v>
      </c>
      <c r="J444" s="31"/>
      <c r="K444" s="30"/>
      <c r="L444" s="31" t="s">
        <v>53</v>
      </c>
      <c r="M444" s="16" t="s">
        <v>5</v>
      </c>
      <c r="N444" s="16">
        <f ca="1">IF(O444&gt;0,0,R444)</f>
        <v>0</v>
      </c>
      <c r="O444" s="16">
        <f ca="1">IF(R445&gt;0,1,0)</f>
        <v>0</v>
      </c>
      <c r="P444" s="16">
        <f ca="1">IF(O444=1,-1/COUNTA(S444:S447),0)</f>
        <v>0</v>
      </c>
      <c r="Q444" s="16">
        <f>COUNTA(B444:B447)</f>
        <v>0</v>
      </c>
      <c r="R444" s="16">
        <f ca="1">COUNTIF(T444:T447,T443)</f>
        <v>0</v>
      </c>
      <c r="S444" s="17" t="s">
        <v>0</v>
      </c>
      <c r="T444" s="16" t="str">
        <f>CONCATENATE(B444,S444)</f>
        <v>A</v>
      </c>
      <c r="U444" s="16">
        <f ca="1">IF(R444&gt;0,R444+Q444,Q444*3)</f>
        <v>0</v>
      </c>
      <c r="AE444" s="4"/>
      <c r="AF444" s="4"/>
      <c r="AG444" s="4"/>
      <c r="AH444" s="4"/>
      <c r="AI444" s="4"/>
      <c r="AJ444" s="4"/>
    </row>
    <row r="445" spans="1:36" s="15" customFormat="1" ht="15.6" x14ac:dyDescent="0.25">
      <c r="A445" s="185"/>
      <c r="B445" s="25"/>
      <c r="C445" s="21" t="str">
        <f ca="1">IF(CONTROL!$I$4="A",CONCATENATE(L445," ",I445),"")</f>
        <v>b) 0</v>
      </c>
      <c r="D445" s="22"/>
      <c r="E445" s="12"/>
      <c r="F445" s="12"/>
      <c r="G445" s="57"/>
      <c r="H445" s="57"/>
      <c r="I445" s="30">
        <f ca="1">LOOKUP(G442,DATOS!A:A,DATOS!K:K)</f>
        <v>0</v>
      </c>
      <c r="J445" s="31"/>
      <c r="K445" s="30"/>
      <c r="L445" s="31" t="s">
        <v>52</v>
      </c>
      <c r="M445" s="16">
        <f ca="1">IF(CONTROL!$I$4="A",U444,0)</f>
        <v>0</v>
      </c>
      <c r="N445" s="16"/>
      <c r="O445" s="16"/>
      <c r="P445" s="16"/>
      <c r="Q445" s="16"/>
      <c r="R445" s="16">
        <f ca="1">Q444-R444</f>
        <v>0</v>
      </c>
      <c r="S445" s="17" t="s">
        <v>1</v>
      </c>
      <c r="T445" s="16" t="str">
        <f>CONCATENATE(B445,S445)</f>
        <v>B</v>
      </c>
      <c r="U445" s="16"/>
      <c r="AE445" s="4"/>
      <c r="AF445" s="4"/>
      <c r="AG445" s="4"/>
      <c r="AH445" s="4"/>
      <c r="AI445" s="4"/>
      <c r="AJ445" s="4"/>
    </row>
    <row r="446" spans="1:36" s="15" customFormat="1" ht="15.6" x14ac:dyDescent="0.25">
      <c r="A446" s="185"/>
      <c r="B446" s="25"/>
      <c r="C446" s="21" t="str">
        <f ca="1">IF(CONTROL!$I$4="A",CONCATENATE(L446," ",I446),"")</f>
        <v>c) 0</v>
      </c>
      <c r="D446" s="22"/>
      <c r="E446" s="12"/>
      <c r="F446" s="12"/>
      <c r="G446" s="57"/>
      <c r="H446" s="57"/>
      <c r="I446" s="30">
        <f ca="1">LOOKUP(G442,DATOS!A:A,DATOS!L:L)</f>
        <v>0</v>
      </c>
      <c r="J446" s="31"/>
      <c r="K446" s="30"/>
      <c r="L446" s="31" t="s">
        <v>51</v>
      </c>
      <c r="M446" s="16"/>
      <c r="N446" s="16"/>
      <c r="O446" s="16"/>
      <c r="P446" s="16"/>
      <c r="Q446" s="16"/>
      <c r="R446" s="16"/>
      <c r="S446" s="17" t="s">
        <v>2</v>
      </c>
      <c r="T446" s="16" t="str">
        <f>CONCATENATE(B446,S446)</f>
        <v>C</v>
      </c>
      <c r="U446" s="16"/>
      <c r="AE446" s="4"/>
      <c r="AF446" s="4"/>
      <c r="AG446" s="4"/>
      <c r="AH446" s="4"/>
      <c r="AI446" s="4"/>
      <c r="AJ446" s="4"/>
    </row>
    <row r="447" spans="1:36" s="15" customFormat="1" ht="15.6" x14ac:dyDescent="0.25">
      <c r="A447" s="185"/>
      <c r="B447" s="25"/>
      <c r="C447" s="21" t="str">
        <f ca="1">IF(CONTROL!$I$4="A",CONCATENATE(L447," ",I447),"")</f>
        <v>d) 0</v>
      </c>
      <c r="D447" s="22"/>
      <c r="E447" s="12"/>
      <c r="F447" s="12"/>
      <c r="G447" s="57"/>
      <c r="H447" s="57"/>
      <c r="I447" s="30">
        <f ca="1">LOOKUP(G442,DATOS!A:A,DATOS!M:M)</f>
        <v>0</v>
      </c>
      <c r="J447" s="31"/>
      <c r="K447" s="30"/>
      <c r="L447" s="31" t="s">
        <v>43</v>
      </c>
      <c r="M447" s="16"/>
      <c r="N447" s="16"/>
      <c r="O447" s="16"/>
      <c r="P447" s="16"/>
      <c r="Q447" s="16"/>
      <c r="R447" s="16"/>
      <c r="S447" s="17" t="s">
        <v>3</v>
      </c>
      <c r="T447" s="16" t="str">
        <f>CONCATENATE(B447,S447)</f>
        <v>D</v>
      </c>
      <c r="U447" s="16"/>
      <c r="AE447" s="4"/>
      <c r="AF447" s="4"/>
      <c r="AG447" s="4"/>
      <c r="AH447" s="4"/>
      <c r="AI447" s="4"/>
      <c r="AJ447" s="4"/>
    </row>
    <row r="448" spans="1:36" s="15" customFormat="1" ht="15.6" x14ac:dyDescent="0.25">
      <c r="A448" s="9"/>
      <c r="B448" s="26"/>
      <c r="C448" s="10"/>
      <c r="D448" s="11"/>
      <c r="E448" s="12"/>
      <c r="F448" s="12"/>
      <c r="G448" s="59">
        <v>336</v>
      </c>
      <c r="H448" s="61">
        <f ca="1">+REPARTO!I75</f>
        <v>85</v>
      </c>
      <c r="I448" s="30">
        <f ca="1">LOOKUP(G448,DATOS!A:A,DATOS!N:N)</f>
        <v>0</v>
      </c>
      <c r="J448" s="30"/>
      <c r="K448" s="30"/>
      <c r="L448" s="31"/>
      <c r="AE448" s="4"/>
      <c r="AF448" s="4"/>
      <c r="AG448" s="4"/>
      <c r="AH448" s="4"/>
      <c r="AI448" s="4"/>
      <c r="AJ448" s="4"/>
    </row>
    <row r="449" spans="1:36" s="15" customFormat="1" ht="15.6" x14ac:dyDescent="0.25">
      <c r="A449" s="9"/>
      <c r="B449" s="27"/>
      <c r="C449" s="19" t="str">
        <f ca="1">IF(CONTROL!$I$4="A",CONCATENATE(M449,".- ",I449),"")</f>
        <v>75.- ACTIVIDADES COMPLEMENTARIAS  - Tema 5 - PROTECCIÓN CONTRAINCENDIOS . 0 (Ref: 7-336)</v>
      </c>
      <c r="D449" s="20"/>
      <c r="E449" s="9"/>
      <c r="F449" s="9"/>
      <c r="G449" s="60"/>
      <c r="H449" s="57"/>
      <c r="I449" s="30" t="str">
        <f ca="1">LOOKUP(G448,DATOS!A:A,DATOS!H:H)</f>
        <v>ACTIVIDADES COMPLEMENTARIAS  - Tema 5 - PROTECCIÓN CONTRAINCENDIOS . 0 (Ref: 7-336)</v>
      </c>
      <c r="J449" s="30"/>
      <c r="K449" s="49"/>
      <c r="L449" s="31">
        <f>+M449</f>
        <v>75</v>
      </c>
      <c r="M449" s="18">
        <f>+M443+1</f>
        <v>75</v>
      </c>
      <c r="N449" s="16" t="s">
        <v>31</v>
      </c>
      <c r="O449" s="16" t="s">
        <v>32</v>
      </c>
      <c r="P449" s="16" t="s">
        <v>37</v>
      </c>
      <c r="Q449" s="16" t="s">
        <v>33</v>
      </c>
      <c r="R449" s="16" t="s">
        <v>34</v>
      </c>
      <c r="S449" s="16" t="s">
        <v>35</v>
      </c>
      <c r="T449" s="16" t="str">
        <f ca="1">CONCATENATE("X",I448)</f>
        <v>X0</v>
      </c>
      <c r="U449" s="16" t="s">
        <v>36</v>
      </c>
      <c r="AE449" s="4"/>
      <c r="AF449" s="4"/>
      <c r="AG449" s="4"/>
      <c r="AH449" s="4"/>
      <c r="AI449" s="4"/>
      <c r="AJ449" s="4"/>
    </row>
    <row r="450" spans="1:36" s="15" customFormat="1" ht="15.6" x14ac:dyDescent="0.25">
      <c r="A450" s="185">
        <f ca="1">IF($E$2="X",0,IF(M451&gt;2,I448,M451))</f>
        <v>0</v>
      </c>
      <c r="B450" s="25"/>
      <c r="C450" s="21" t="str">
        <f ca="1">IF(CONTROL!$I$4="A",CONCATENATE(L450," ",I450),"")</f>
        <v>a) 0</v>
      </c>
      <c r="D450" s="22"/>
      <c r="E450" s="12"/>
      <c r="F450" s="12"/>
      <c r="G450" s="57"/>
      <c r="H450" s="57"/>
      <c r="I450" s="30">
        <f ca="1">LOOKUP(G448,DATOS!A:A,DATOS!J:J)</f>
        <v>0</v>
      </c>
      <c r="J450" s="31"/>
      <c r="K450" s="30"/>
      <c r="L450" s="31" t="s">
        <v>53</v>
      </c>
      <c r="M450" s="16" t="s">
        <v>5</v>
      </c>
      <c r="N450" s="16">
        <f ca="1">IF(O450&gt;0,0,R450)</f>
        <v>0</v>
      </c>
      <c r="O450" s="16">
        <f ca="1">IF(R451&gt;0,1,0)</f>
        <v>0</v>
      </c>
      <c r="P450" s="16">
        <f ca="1">IF(O450=1,-1/COUNTA(S450:S453),0)</f>
        <v>0</v>
      </c>
      <c r="Q450" s="16">
        <f>COUNTA(B450:B453)</f>
        <v>0</v>
      </c>
      <c r="R450" s="16">
        <f ca="1">COUNTIF(T450:T453,T449)</f>
        <v>0</v>
      </c>
      <c r="S450" s="17" t="s">
        <v>0</v>
      </c>
      <c r="T450" s="16" t="str">
        <f>CONCATENATE(B450,S450)</f>
        <v>A</v>
      </c>
      <c r="U450" s="16">
        <f ca="1">IF(R450&gt;0,R450+Q450,Q450*3)</f>
        <v>0</v>
      </c>
      <c r="AE450" s="4"/>
      <c r="AF450" s="4"/>
      <c r="AG450" s="4"/>
      <c r="AH450" s="4"/>
      <c r="AI450" s="4"/>
      <c r="AJ450" s="4"/>
    </row>
    <row r="451" spans="1:36" s="15" customFormat="1" ht="15.6" x14ac:dyDescent="0.25">
      <c r="A451" s="185"/>
      <c r="B451" s="25"/>
      <c r="C451" s="21" t="str">
        <f ca="1">IF(CONTROL!$I$4="A",CONCATENATE(L451," ",I451),"")</f>
        <v>b) 0</v>
      </c>
      <c r="D451" s="22"/>
      <c r="E451" s="12"/>
      <c r="F451" s="12"/>
      <c r="G451" s="57"/>
      <c r="H451" s="57"/>
      <c r="I451" s="30">
        <f ca="1">LOOKUP(G448,DATOS!A:A,DATOS!K:K)</f>
        <v>0</v>
      </c>
      <c r="J451" s="31"/>
      <c r="K451" s="30"/>
      <c r="L451" s="31" t="s">
        <v>52</v>
      </c>
      <c r="M451" s="16">
        <f ca="1">IF(CONTROL!$I$4="A",U450,0)</f>
        <v>0</v>
      </c>
      <c r="N451" s="16"/>
      <c r="O451" s="16"/>
      <c r="P451" s="16"/>
      <c r="Q451" s="16"/>
      <c r="R451" s="16">
        <f ca="1">Q450-R450</f>
        <v>0</v>
      </c>
      <c r="S451" s="17" t="s">
        <v>1</v>
      </c>
      <c r="T451" s="16" t="str">
        <f>CONCATENATE(B451,S451)</f>
        <v>B</v>
      </c>
      <c r="U451" s="16"/>
      <c r="AE451" s="4"/>
      <c r="AF451" s="4"/>
      <c r="AG451" s="4"/>
      <c r="AH451" s="4"/>
      <c r="AI451" s="4"/>
      <c r="AJ451" s="4"/>
    </row>
    <row r="452" spans="1:36" s="15" customFormat="1" ht="15.6" x14ac:dyDescent="0.25">
      <c r="A452" s="185"/>
      <c r="B452" s="25"/>
      <c r="C452" s="21" t="str">
        <f ca="1">IF(CONTROL!$I$4="A",CONCATENATE(L452," ",I452),"")</f>
        <v>c) 0</v>
      </c>
      <c r="D452" s="22"/>
      <c r="E452" s="12"/>
      <c r="F452" s="12"/>
      <c r="G452" s="57"/>
      <c r="H452" s="57"/>
      <c r="I452" s="30">
        <f ca="1">LOOKUP(G448,DATOS!A:A,DATOS!L:L)</f>
        <v>0</v>
      </c>
      <c r="J452" s="31"/>
      <c r="K452" s="30"/>
      <c r="L452" s="31" t="s">
        <v>51</v>
      </c>
      <c r="M452" s="16"/>
      <c r="N452" s="16"/>
      <c r="O452" s="16"/>
      <c r="P452" s="16"/>
      <c r="Q452" s="16"/>
      <c r="R452" s="16"/>
      <c r="S452" s="17" t="s">
        <v>2</v>
      </c>
      <c r="T452" s="16" t="str">
        <f>CONCATENATE(B452,S452)</f>
        <v>C</v>
      </c>
      <c r="U452" s="16"/>
      <c r="AE452" s="4"/>
      <c r="AF452" s="4"/>
      <c r="AG452" s="4"/>
      <c r="AH452" s="4"/>
      <c r="AI452" s="4"/>
      <c r="AJ452" s="4"/>
    </row>
    <row r="453" spans="1:36" s="15" customFormat="1" ht="15.6" x14ac:dyDescent="0.25">
      <c r="A453" s="185"/>
      <c r="B453" s="25"/>
      <c r="C453" s="21" t="str">
        <f ca="1">IF(CONTROL!$I$4="A",CONCATENATE(L453," ",I453),"")</f>
        <v>d) 0</v>
      </c>
      <c r="D453" s="22"/>
      <c r="E453" s="12"/>
      <c r="F453" s="12"/>
      <c r="G453" s="57"/>
      <c r="H453" s="57"/>
      <c r="I453" s="30">
        <f ca="1">LOOKUP(G448,DATOS!A:A,DATOS!M:M)</f>
        <v>0</v>
      </c>
      <c r="J453" s="31"/>
      <c r="K453" s="30"/>
      <c r="L453" s="31" t="s">
        <v>43</v>
      </c>
      <c r="M453" s="16"/>
      <c r="N453" s="16"/>
      <c r="O453" s="16"/>
      <c r="P453" s="16"/>
      <c r="Q453" s="16"/>
      <c r="R453" s="16"/>
      <c r="S453" s="17" t="s">
        <v>3</v>
      </c>
      <c r="T453" s="16" t="str">
        <f>CONCATENATE(B453,S453)</f>
        <v>D</v>
      </c>
      <c r="U453" s="16"/>
      <c r="AE453" s="4"/>
      <c r="AF453" s="4"/>
      <c r="AG453" s="4"/>
      <c r="AH453" s="4"/>
      <c r="AI453" s="4"/>
      <c r="AJ453" s="4"/>
    </row>
    <row r="454" spans="1:36" s="15" customFormat="1" ht="15.6" x14ac:dyDescent="0.25">
      <c r="A454" s="9"/>
      <c r="B454" s="26"/>
      <c r="C454" s="10"/>
      <c r="D454" s="11"/>
      <c r="E454" s="12"/>
      <c r="F454" s="12"/>
      <c r="G454" s="59">
        <v>548</v>
      </c>
      <c r="H454" s="61">
        <f ca="1">+REPARTO!I76</f>
        <v>604</v>
      </c>
      <c r="I454" s="30">
        <f ca="1">LOOKUP(G454,DATOS!A:A,DATOS!N:N)</f>
        <v>0</v>
      </c>
      <c r="J454" s="30"/>
      <c r="K454" s="30"/>
      <c r="L454" s="31"/>
      <c r="AE454" s="4"/>
      <c r="AF454" s="4"/>
      <c r="AG454" s="4"/>
      <c r="AH454" s="4"/>
      <c r="AI454" s="4"/>
      <c r="AJ454" s="4"/>
    </row>
    <row r="455" spans="1:36" s="15" customFormat="1" ht="15.6" x14ac:dyDescent="0.25">
      <c r="A455" s="9"/>
      <c r="B455" s="27"/>
      <c r="C455" s="19" t="str">
        <f ca="1">IF(CONTROL!$I$4="A",CONCATENATE(M455,".- ",I455),"")</f>
        <v>76.- LEGISLACIÓN - Tema 9 - DETENCIÓN PRISIONEROS DE GUERRA . 0 (Ref: 7-548)</v>
      </c>
      <c r="D455" s="20"/>
      <c r="E455" s="9"/>
      <c r="F455" s="9"/>
      <c r="G455" s="60"/>
      <c r="H455" s="57"/>
      <c r="I455" s="30" t="str">
        <f ca="1">LOOKUP(G454,DATOS!A:A,DATOS!H:H)</f>
        <v>LEGISLACIÓN - Tema 9 - DETENCIÓN PRISIONEROS DE GUERRA . 0 (Ref: 7-548)</v>
      </c>
      <c r="J455" s="30"/>
      <c r="K455" s="49"/>
      <c r="L455" s="31">
        <f>+M455</f>
        <v>76</v>
      </c>
      <c r="M455" s="18">
        <f>+M449+1</f>
        <v>76</v>
      </c>
      <c r="N455" s="16" t="s">
        <v>31</v>
      </c>
      <c r="O455" s="16" t="s">
        <v>32</v>
      </c>
      <c r="P455" s="16" t="s">
        <v>37</v>
      </c>
      <c r="Q455" s="16" t="s">
        <v>33</v>
      </c>
      <c r="R455" s="16" t="s">
        <v>34</v>
      </c>
      <c r="S455" s="16" t="s">
        <v>35</v>
      </c>
      <c r="T455" s="16" t="str">
        <f ca="1">CONCATENATE("X",I454)</f>
        <v>X0</v>
      </c>
      <c r="U455" s="16" t="s">
        <v>36</v>
      </c>
      <c r="AE455" s="4"/>
      <c r="AF455" s="4"/>
      <c r="AG455" s="4"/>
      <c r="AH455" s="4"/>
      <c r="AI455" s="4"/>
      <c r="AJ455" s="4"/>
    </row>
    <row r="456" spans="1:36" s="15" customFormat="1" ht="15.6" x14ac:dyDescent="0.25">
      <c r="A456" s="185">
        <f ca="1">IF($E$2="X",0,IF(M457&gt;2,I454,M457))</f>
        <v>0</v>
      </c>
      <c r="B456" s="25"/>
      <c r="C456" s="21" t="str">
        <f ca="1">IF(CONTROL!$I$4="A",CONCATENATE(L456," ",I456),"")</f>
        <v>a) 0</v>
      </c>
      <c r="D456" s="22"/>
      <c r="E456" s="12"/>
      <c r="F456" s="12"/>
      <c r="G456" s="57"/>
      <c r="H456" s="57"/>
      <c r="I456" s="30">
        <f ca="1">LOOKUP(G454,DATOS!A:A,DATOS!J:J)</f>
        <v>0</v>
      </c>
      <c r="J456" s="31"/>
      <c r="K456" s="30"/>
      <c r="L456" s="31" t="s">
        <v>53</v>
      </c>
      <c r="M456" s="16" t="s">
        <v>5</v>
      </c>
      <c r="N456" s="16">
        <f ca="1">IF(O456&gt;0,0,R456)</f>
        <v>0</v>
      </c>
      <c r="O456" s="16">
        <f ca="1">IF(R457&gt;0,1,0)</f>
        <v>0</v>
      </c>
      <c r="P456" s="16">
        <f ca="1">IF(O456=1,-1/COUNTA(S456:S459),0)</f>
        <v>0</v>
      </c>
      <c r="Q456" s="16">
        <f>COUNTA(B456:B459)</f>
        <v>0</v>
      </c>
      <c r="R456" s="16">
        <f ca="1">COUNTIF(T456:T459,T455)</f>
        <v>0</v>
      </c>
      <c r="S456" s="17" t="s">
        <v>0</v>
      </c>
      <c r="T456" s="16" t="str">
        <f>CONCATENATE(B456,S456)</f>
        <v>A</v>
      </c>
      <c r="U456" s="16">
        <f ca="1">IF(R456&gt;0,R456+Q456,Q456*3)</f>
        <v>0</v>
      </c>
      <c r="AE456" s="4"/>
      <c r="AF456" s="4"/>
      <c r="AG456" s="4"/>
      <c r="AH456" s="4"/>
      <c r="AI456" s="4"/>
      <c r="AJ456" s="4"/>
    </row>
    <row r="457" spans="1:36" s="15" customFormat="1" ht="15.6" x14ac:dyDescent="0.25">
      <c r="A457" s="185"/>
      <c r="B457" s="25"/>
      <c r="C457" s="21" t="str">
        <f ca="1">IF(CONTROL!$I$4="A",CONCATENATE(L457," ",I457),"")</f>
        <v>b) 0</v>
      </c>
      <c r="D457" s="22"/>
      <c r="E457" s="12"/>
      <c r="F457" s="12"/>
      <c r="G457" s="57"/>
      <c r="H457" s="57"/>
      <c r="I457" s="30">
        <f ca="1">LOOKUP(G454,DATOS!A:A,DATOS!K:K)</f>
        <v>0</v>
      </c>
      <c r="J457" s="31"/>
      <c r="K457" s="30"/>
      <c r="L457" s="31" t="s">
        <v>52</v>
      </c>
      <c r="M457" s="16">
        <f ca="1">IF(CONTROL!$I$4="A",U456,0)</f>
        <v>0</v>
      </c>
      <c r="N457" s="16"/>
      <c r="O457" s="16"/>
      <c r="P457" s="16"/>
      <c r="Q457" s="16"/>
      <c r="R457" s="16">
        <f ca="1">Q456-R456</f>
        <v>0</v>
      </c>
      <c r="S457" s="17" t="s">
        <v>1</v>
      </c>
      <c r="T457" s="16" t="str">
        <f>CONCATENATE(B457,S457)</f>
        <v>B</v>
      </c>
      <c r="U457" s="16"/>
      <c r="AE457" s="4"/>
      <c r="AF457" s="4"/>
      <c r="AG457" s="4"/>
      <c r="AH457" s="4"/>
      <c r="AI457" s="4"/>
      <c r="AJ457" s="4"/>
    </row>
    <row r="458" spans="1:36" s="15" customFormat="1" ht="15.6" x14ac:dyDescent="0.25">
      <c r="A458" s="185"/>
      <c r="B458" s="25"/>
      <c r="C458" s="21" t="str">
        <f ca="1">IF(CONTROL!$I$4="A",CONCATENATE(L458," ",I458),"")</f>
        <v>c) 0</v>
      </c>
      <c r="D458" s="22"/>
      <c r="E458" s="12"/>
      <c r="F458" s="12"/>
      <c r="G458" s="57"/>
      <c r="H458" s="57"/>
      <c r="I458" s="30">
        <f ca="1">LOOKUP(G454,DATOS!A:A,DATOS!L:L)</f>
        <v>0</v>
      </c>
      <c r="J458" s="31"/>
      <c r="K458" s="30"/>
      <c r="L458" s="31" t="s">
        <v>51</v>
      </c>
      <c r="M458" s="16"/>
      <c r="N458" s="16"/>
      <c r="O458" s="16"/>
      <c r="P458" s="16"/>
      <c r="Q458" s="16"/>
      <c r="R458" s="16"/>
      <c r="S458" s="17" t="s">
        <v>2</v>
      </c>
      <c r="T458" s="16" t="str">
        <f>CONCATENATE(B458,S458)</f>
        <v>C</v>
      </c>
      <c r="U458" s="16"/>
      <c r="AE458" s="4"/>
      <c r="AF458" s="4"/>
      <c r="AG458" s="4"/>
      <c r="AH458" s="4"/>
      <c r="AI458" s="4"/>
      <c r="AJ458" s="4"/>
    </row>
    <row r="459" spans="1:36" s="15" customFormat="1" ht="15.6" x14ac:dyDescent="0.25">
      <c r="A459" s="185"/>
      <c r="B459" s="25"/>
      <c r="C459" s="21" t="str">
        <f ca="1">IF(CONTROL!$I$4="A",CONCATENATE(L459," ",I459),"")</f>
        <v>d) 0</v>
      </c>
      <c r="D459" s="22"/>
      <c r="E459" s="12"/>
      <c r="F459" s="12"/>
      <c r="G459" s="57"/>
      <c r="H459" s="57"/>
      <c r="I459" s="30">
        <f ca="1">LOOKUP(G454,DATOS!A:A,DATOS!M:M)</f>
        <v>0</v>
      </c>
      <c r="J459" s="31"/>
      <c r="K459" s="30"/>
      <c r="L459" s="31" t="s">
        <v>43</v>
      </c>
      <c r="M459" s="16"/>
      <c r="N459" s="16"/>
      <c r="O459" s="16"/>
      <c r="P459" s="16"/>
      <c r="Q459" s="16"/>
      <c r="R459" s="16"/>
      <c r="S459" s="17" t="s">
        <v>3</v>
      </c>
      <c r="T459" s="16" t="str">
        <f>CONCATENATE(B459,S459)</f>
        <v>D</v>
      </c>
      <c r="U459" s="16"/>
      <c r="AE459" s="4"/>
      <c r="AF459" s="4"/>
      <c r="AG459" s="4"/>
      <c r="AH459" s="4"/>
      <c r="AI459" s="4"/>
      <c r="AJ459" s="4"/>
    </row>
    <row r="460" spans="1:36" s="15" customFormat="1" ht="15.6" x14ac:dyDescent="0.25">
      <c r="A460" s="9"/>
      <c r="B460" s="26"/>
      <c r="C460" s="10"/>
      <c r="D460" s="11"/>
      <c r="E460" s="12"/>
      <c r="F460" s="12"/>
      <c r="G460" s="59">
        <v>132</v>
      </c>
      <c r="H460" s="61">
        <f ca="1">+REPARTO!I77</f>
        <v>377</v>
      </c>
      <c r="I460" s="30">
        <f ca="1">LOOKUP(G460,DATOS!A:A,DATOS!N:N)</f>
        <v>0</v>
      </c>
      <c r="J460" s="30"/>
      <c r="K460" s="30"/>
      <c r="L460" s="31"/>
      <c r="AE460" s="4"/>
      <c r="AF460" s="4"/>
      <c r="AG460" s="4"/>
      <c r="AH460" s="4"/>
      <c r="AI460" s="4"/>
      <c r="AJ460" s="4"/>
    </row>
    <row r="461" spans="1:36" s="15" customFormat="1" ht="15.6" x14ac:dyDescent="0.25">
      <c r="A461" s="9"/>
      <c r="B461" s="27"/>
      <c r="C461" s="19" t="str">
        <f ca="1">IF(CONTROL!$I$4="A",CONCATENATE(M461,".- ",I461),"")</f>
        <v>77.- ACTIVIDADES POLICIALES - Tema 2 - APOYO A LA MOVILIDAD . 0 (Ref: 7-132)</v>
      </c>
      <c r="D461" s="20"/>
      <c r="E461" s="9"/>
      <c r="F461" s="9"/>
      <c r="G461" s="60"/>
      <c r="H461" s="57"/>
      <c r="I461" s="30" t="str">
        <f ca="1">LOOKUP(G460,DATOS!A:A,DATOS!H:H)</f>
        <v>ACTIVIDADES POLICIALES - Tema 2 - APOYO A LA MOVILIDAD . 0 (Ref: 7-132)</v>
      </c>
      <c r="J461" s="30"/>
      <c r="K461" s="49"/>
      <c r="L461" s="31">
        <f>+M461</f>
        <v>77</v>
      </c>
      <c r="M461" s="18">
        <f>+M455+1</f>
        <v>77</v>
      </c>
      <c r="N461" s="16" t="s">
        <v>31</v>
      </c>
      <c r="O461" s="16" t="s">
        <v>32</v>
      </c>
      <c r="P461" s="16" t="s">
        <v>37</v>
      </c>
      <c r="Q461" s="16" t="s">
        <v>33</v>
      </c>
      <c r="R461" s="16" t="s">
        <v>34</v>
      </c>
      <c r="S461" s="16" t="s">
        <v>35</v>
      </c>
      <c r="T461" s="16" t="str">
        <f ca="1">CONCATENATE("X",I460)</f>
        <v>X0</v>
      </c>
      <c r="U461" s="16" t="s">
        <v>36</v>
      </c>
      <c r="AE461" s="4"/>
      <c r="AF461" s="4"/>
      <c r="AG461" s="4"/>
      <c r="AH461" s="4"/>
      <c r="AI461" s="4"/>
      <c r="AJ461" s="4"/>
    </row>
    <row r="462" spans="1:36" s="15" customFormat="1" ht="15.6" x14ac:dyDescent="0.25">
      <c r="A462" s="185">
        <f ca="1">IF($E$2="X",0,IF(M463&gt;2,I460,M463))</f>
        <v>0</v>
      </c>
      <c r="B462" s="25"/>
      <c r="C462" s="21" t="str">
        <f ca="1">IF(CONTROL!$I$4="A",CONCATENATE(L462," ",I462),"")</f>
        <v>a) 0</v>
      </c>
      <c r="D462" s="22"/>
      <c r="E462" s="12"/>
      <c r="F462" s="12"/>
      <c r="G462" s="57"/>
      <c r="H462" s="57"/>
      <c r="I462" s="30">
        <f ca="1">LOOKUP(G460,DATOS!A:A,DATOS!J:J)</f>
        <v>0</v>
      </c>
      <c r="J462" s="31"/>
      <c r="K462" s="30"/>
      <c r="L462" s="31" t="s">
        <v>53</v>
      </c>
      <c r="M462" s="16" t="s">
        <v>5</v>
      </c>
      <c r="N462" s="16">
        <f ca="1">IF(O462&gt;0,0,R462)</f>
        <v>0</v>
      </c>
      <c r="O462" s="16">
        <f ca="1">IF(R463&gt;0,1,0)</f>
        <v>0</v>
      </c>
      <c r="P462" s="16">
        <f ca="1">IF(O462=1,-1/COUNTA(S462:S465),0)</f>
        <v>0</v>
      </c>
      <c r="Q462" s="16">
        <f>COUNTA(B462:B465)</f>
        <v>0</v>
      </c>
      <c r="R462" s="16">
        <f ca="1">COUNTIF(T462:T465,T461)</f>
        <v>0</v>
      </c>
      <c r="S462" s="17" t="s">
        <v>0</v>
      </c>
      <c r="T462" s="16" t="str">
        <f>CONCATENATE(B462,S462)</f>
        <v>A</v>
      </c>
      <c r="U462" s="16">
        <f ca="1">IF(R462&gt;0,R462+Q462,Q462*3)</f>
        <v>0</v>
      </c>
      <c r="AE462" s="4"/>
      <c r="AF462" s="4"/>
      <c r="AG462" s="4"/>
      <c r="AH462" s="4"/>
      <c r="AI462" s="4"/>
      <c r="AJ462" s="4"/>
    </row>
    <row r="463" spans="1:36" s="15" customFormat="1" ht="15.6" x14ac:dyDescent="0.25">
      <c r="A463" s="185"/>
      <c r="B463" s="25"/>
      <c r="C463" s="21" t="str">
        <f ca="1">IF(CONTROL!$I$4="A",CONCATENATE(L463," ",I463),"")</f>
        <v>b) 0</v>
      </c>
      <c r="D463" s="22"/>
      <c r="E463" s="12"/>
      <c r="F463" s="12"/>
      <c r="G463" s="57"/>
      <c r="H463" s="57"/>
      <c r="I463" s="30">
        <f ca="1">LOOKUP(G460,DATOS!A:A,DATOS!K:K)</f>
        <v>0</v>
      </c>
      <c r="J463" s="31"/>
      <c r="K463" s="30"/>
      <c r="L463" s="31" t="s">
        <v>52</v>
      </c>
      <c r="M463" s="16">
        <f ca="1">IF(CONTROL!$I$4="A",U462,0)</f>
        <v>0</v>
      </c>
      <c r="N463" s="16"/>
      <c r="O463" s="16"/>
      <c r="P463" s="16"/>
      <c r="Q463" s="16"/>
      <c r="R463" s="16">
        <f ca="1">Q462-R462</f>
        <v>0</v>
      </c>
      <c r="S463" s="17" t="s">
        <v>1</v>
      </c>
      <c r="T463" s="16" t="str">
        <f>CONCATENATE(B463,S463)</f>
        <v>B</v>
      </c>
      <c r="U463" s="16"/>
      <c r="AE463" s="4"/>
      <c r="AF463" s="4"/>
      <c r="AG463" s="4"/>
      <c r="AH463" s="4"/>
      <c r="AI463" s="4"/>
      <c r="AJ463" s="4"/>
    </row>
    <row r="464" spans="1:36" s="15" customFormat="1" ht="15.6" x14ac:dyDescent="0.25">
      <c r="A464" s="185"/>
      <c r="B464" s="25"/>
      <c r="C464" s="21" t="str">
        <f ca="1">IF(CONTROL!$I$4="A",CONCATENATE(L464," ",I464),"")</f>
        <v>c) 0</v>
      </c>
      <c r="D464" s="22"/>
      <c r="E464" s="12"/>
      <c r="F464" s="12"/>
      <c r="G464" s="57"/>
      <c r="H464" s="57"/>
      <c r="I464" s="30">
        <f ca="1">LOOKUP(G460,DATOS!A:A,DATOS!L:L)</f>
        <v>0</v>
      </c>
      <c r="J464" s="31"/>
      <c r="K464" s="30"/>
      <c r="L464" s="31" t="s">
        <v>51</v>
      </c>
      <c r="M464" s="16"/>
      <c r="N464" s="16"/>
      <c r="O464" s="16"/>
      <c r="P464" s="16"/>
      <c r="Q464" s="16"/>
      <c r="R464" s="16"/>
      <c r="S464" s="17" t="s">
        <v>2</v>
      </c>
      <c r="T464" s="16" t="str">
        <f>CONCATENATE(B464,S464)</f>
        <v>C</v>
      </c>
      <c r="U464" s="16"/>
      <c r="AE464" s="4"/>
      <c r="AF464" s="4"/>
      <c r="AG464" s="4"/>
      <c r="AH464" s="4"/>
      <c r="AI464" s="4"/>
      <c r="AJ464" s="4"/>
    </row>
    <row r="465" spans="1:36" s="15" customFormat="1" ht="15.6" x14ac:dyDescent="0.25">
      <c r="A465" s="185"/>
      <c r="B465" s="25"/>
      <c r="C465" s="21" t="str">
        <f ca="1">IF(CONTROL!$I$4="A",CONCATENATE(L465," ",I465),"")</f>
        <v>d) 0</v>
      </c>
      <c r="D465" s="22"/>
      <c r="E465" s="12"/>
      <c r="F465" s="12"/>
      <c r="G465" s="57"/>
      <c r="H465" s="57"/>
      <c r="I465" s="30">
        <f ca="1">LOOKUP(G460,DATOS!A:A,DATOS!M:M)</f>
        <v>0</v>
      </c>
      <c r="J465" s="31"/>
      <c r="K465" s="30"/>
      <c r="L465" s="31" t="s">
        <v>43</v>
      </c>
      <c r="M465" s="16"/>
      <c r="N465" s="16"/>
      <c r="O465" s="16"/>
      <c r="P465" s="16"/>
      <c r="Q465" s="16"/>
      <c r="R465" s="16"/>
      <c r="S465" s="17" t="s">
        <v>3</v>
      </c>
      <c r="T465" s="16" t="str">
        <f>CONCATENATE(B465,S465)</f>
        <v>D</v>
      </c>
      <c r="U465" s="16"/>
      <c r="AE465" s="4"/>
      <c r="AF465" s="4"/>
      <c r="AG465" s="4"/>
      <c r="AH465" s="4"/>
      <c r="AI465" s="4"/>
      <c r="AJ465" s="4"/>
    </row>
    <row r="466" spans="1:36" s="15" customFormat="1" ht="15.6" x14ac:dyDescent="0.25">
      <c r="A466" s="9"/>
      <c r="B466" s="26"/>
      <c r="C466" s="10"/>
      <c r="D466" s="11"/>
      <c r="E466" s="12"/>
      <c r="F466" s="12"/>
      <c r="G466" s="59">
        <v>502</v>
      </c>
      <c r="H466" s="61">
        <f ca="1">+REPARTO!I78</f>
        <v>231</v>
      </c>
      <c r="I466" s="30">
        <f ca="1">LOOKUP(G466,DATOS!A:A,DATOS!N:N)</f>
        <v>0</v>
      </c>
      <c r="J466" s="30"/>
      <c r="K466" s="30"/>
      <c r="L466" s="31"/>
      <c r="AE466" s="4"/>
      <c r="AF466" s="4"/>
      <c r="AG466" s="4"/>
      <c r="AH466" s="4"/>
      <c r="AI466" s="4"/>
      <c r="AJ466" s="4"/>
    </row>
    <row r="467" spans="1:36" s="15" customFormat="1" ht="15.6" x14ac:dyDescent="0.25">
      <c r="A467" s="9"/>
      <c r="B467" s="27"/>
      <c r="C467" s="19" t="str">
        <f ca="1">IF(CONTROL!$I$4="A",CONCATENATE(M467,".- ",I467),"")</f>
        <v>78.- LEGISLACIÓN - Tema 9 - DETENCIÓN PRISIONEROS DE GUERRA . 0 (Ref: 7-502)</v>
      </c>
      <c r="D467" s="20"/>
      <c r="E467" s="9"/>
      <c r="F467" s="9"/>
      <c r="G467" s="60"/>
      <c r="H467" s="57"/>
      <c r="I467" s="30" t="str">
        <f ca="1">LOOKUP(G466,DATOS!A:A,DATOS!H:H)</f>
        <v>LEGISLACIÓN - Tema 9 - DETENCIÓN PRISIONEROS DE GUERRA . 0 (Ref: 7-502)</v>
      </c>
      <c r="J467" s="30"/>
      <c r="K467" s="49"/>
      <c r="L467" s="31">
        <f>+M467</f>
        <v>78</v>
      </c>
      <c r="M467" s="18">
        <f>+M461+1</f>
        <v>78</v>
      </c>
      <c r="N467" s="16" t="s">
        <v>31</v>
      </c>
      <c r="O467" s="16" t="s">
        <v>32</v>
      </c>
      <c r="P467" s="16" t="s">
        <v>37</v>
      </c>
      <c r="Q467" s="16" t="s">
        <v>33</v>
      </c>
      <c r="R467" s="16" t="s">
        <v>34</v>
      </c>
      <c r="S467" s="16" t="s">
        <v>35</v>
      </c>
      <c r="T467" s="16" t="str">
        <f ca="1">CONCATENATE("X",I466)</f>
        <v>X0</v>
      </c>
      <c r="U467" s="16" t="s">
        <v>36</v>
      </c>
      <c r="AE467" s="4"/>
      <c r="AF467" s="4"/>
      <c r="AG467" s="4"/>
      <c r="AH467" s="4"/>
      <c r="AI467" s="4"/>
      <c r="AJ467" s="4"/>
    </row>
    <row r="468" spans="1:36" s="15" customFormat="1" ht="15.6" x14ac:dyDescent="0.25">
      <c r="A468" s="185">
        <f ca="1">IF($E$2="X",0,IF(M469&gt;2,I466,M469))</f>
        <v>0</v>
      </c>
      <c r="B468" s="25"/>
      <c r="C468" s="21" t="str">
        <f ca="1">IF(CONTROL!$I$4="A",CONCATENATE(L468," ",I468),"")</f>
        <v>a) 0</v>
      </c>
      <c r="D468" s="22"/>
      <c r="E468" s="12"/>
      <c r="F468" s="12"/>
      <c r="G468" s="57"/>
      <c r="H468" s="57"/>
      <c r="I468" s="30">
        <f ca="1">LOOKUP(G466,DATOS!A:A,DATOS!J:J)</f>
        <v>0</v>
      </c>
      <c r="J468" s="31"/>
      <c r="K468" s="30"/>
      <c r="L468" s="31" t="s">
        <v>53</v>
      </c>
      <c r="M468" s="16" t="s">
        <v>5</v>
      </c>
      <c r="N468" s="16">
        <f ca="1">IF(O468&gt;0,0,R468)</f>
        <v>0</v>
      </c>
      <c r="O468" s="16">
        <f ca="1">IF(R469&gt;0,1,0)</f>
        <v>0</v>
      </c>
      <c r="P468" s="16">
        <f ca="1">IF(O468=1,-1/COUNTA(S468:S471),0)</f>
        <v>0</v>
      </c>
      <c r="Q468" s="16">
        <f>COUNTA(B468:B471)</f>
        <v>0</v>
      </c>
      <c r="R468" s="16">
        <f ca="1">COUNTIF(T468:T471,T467)</f>
        <v>0</v>
      </c>
      <c r="S468" s="17" t="s">
        <v>0</v>
      </c>
      <c r="T468" s="16" t="str">
        <f>CONCATENATE(B468,S468)</f>
        <v>A</v>
      </c>
      <c r="U468" s="16">
        <f ca="1">IF(R468&gt;0,R468+Q468,Q468*3)</f>
        <v>0</v>
      </c>
      <c r="AE468" s="4"/>
      <c r="AF468" s="4"/>
      <c r="AG468" s="4"/>
      <c r="AH468" s="4"/>
      <c r="AI468" s="4"/>
      <c r="AJ468" s="4"/>
    </row>
    <row r="469" spans="1:36" s="15" customFormat="1" ht="15.6" x14ac:dyDescent="0.25">
      <c r="A469" s="185"/>
      <c r="B469" s="25"/>
      <c r="C469" s="21" t="str">
        <f ca="1">IF(CONTROL!$I$4="A",CONCATENATE(L469," ",I469),"")</f>
        <v>b) 0</v>
      </c>
      <c r="D469" s="22"/>
      <c r="E469" s="12"/>
      <c r="F469" s="12"/>
      <c r="G469" s="57"/>
      <c r="H469" s="57"/>
      <c r="I469" s="30">
        <f ca="1">LOOKUP(G466,DATOS!A:A,DATOS!K:K)</f>
        <v>0</v>
      </c>
      <c r="J469" s="31"/>
      <c r="K469" s="30"/>
      <c r="L469" s="31" t="s">
        <v>52</v>
      </c>
      <c r="M469" s="16">
        <f ca="1">IF(CONTROL!$I$4="A",U468,0)</f>
        <v>0</v>
      </c>
      <c r="N469" s="16"/>
      <c r="O469" s="16"/>
      <c r="P469" s="16"/>
      <c r="Q469" s="16"/>
      <c r="R469" s="16">
        <f ca="1">Q468-R468</f>
        <v>0</v>
      </c>
      <c r="S469" s="17" t="s">
        <v>1</v>
      </c>
      <c r="T469" s="16" t="str">
        <f>CONCATENATE(B469,S469)</f>
        <v>B</v>
      </c>
      <c r="U469" s="16"/>
      <c r="AE469" s="4"/>
      <c r="AF469" s="4"/>
      <c r="AG469" s="4"/>
      <c r="AH469" s="4"/>
      <c r="AI469" s="4"/>
      <c r="AJ469" s="4"/>
    </row>
    <row r="470" spans="1:36" s="15" customFormat="1" ht="15.6" x14ac:dyDescent="0.25">
      <c r="A470" s="185"/>
      <c r="B470" s="25"/>
      <c r="C470" s="21" t="str">
        <f ca="1">IF(CONTROL!$I$4="A",CONCATENATE(L470," ",I470),"")</f>
        <v>c) 0</v>
      </c>
      <c r="D470" s="22"/>
      <c r="E470" s="12"/>
      <c r="F470" s="12"/>
      <c r="G470" s="57"/>
      <c r="H470" s="57"/>
      <c r="I470" s="30">
        <f ca="1">LOOKUP(G466,DATOS!A:A,DATOS!L:L)</f>
        <v>0</v>
      </c>
      <c r="J470" s="31"/>
      <c r="K470" s="30"/>
      <c r="L470" s="31" t="s">
        <v>51</v>
      </c>
      <c r="M470" s="16"/>
      <c r="N470" s="16"/>
      <c r="O470" s="16"/>
      <c r="P470" s="16"/>
      <c r="Q470" s="16"/>
      <c r="R470" s="16"/>
      <c r="S470" s="17" t="s">
        <v>2</v>
      </c>
      <c r="T470" s="16" t="str">
        <f>CONCATENATE(B470,S470)</f>
        <v>C</v>
      </c>
      <c r="U470" s="16"/>
      <c r="AE470" s="4"/>
      <c r="AF470" s="4"/>
      <c r="AG470" s="4"/>
      <c r="AH470" s="4"/>
      <c r="AI470" s="4"/>
      <c r="AJ470" s="4"/>
    </row>
    <row r="471" spans="1:36" s="15" customFormat="1" ht="15.6" x14ac:dyDescent="0.25">
      <c r="A471" s="185"/>
      <c r="B471" s="25"/>
      <c r="C471" s="21" t="str">
        <f ca="1">IF(CONTROL!$I$4="A",CONCATENATE(L471," ",I471),"")</f>
        <v>d) 0</v>
      </c>
      <c r="D471" s="22"/>
      <c r="E471" s="12"/>
      <c r="F471" s="12"/>
      <c r="G471" s="57"/>
      <c r="H471" s="57"/>
      <c r="I471" s="30">
        <f ca="1">LOOKUP(G466,DATOS!A:A,DATOS!M:M)</f>
        <v>0</v>
      </c>
      <c r="J471" s="31"/>
      <c r="K471" s="30"/>
      <c r="L471" s="31" t="s">
        <v>43</v>
      </c>
      <c r="M471" s="16"/>
      <c r="N471" s="16"/>
      <c r="O471" s="16"/>
      <c r="P471" s="16"/>
      <c r="Q471" s="16"/>
      <c r="R471" s="16"/>
      <c r="S471" s="17" t="s">
        <v>3</v>
      </c>
      <c r="T471" s="16" t="str">
        <f>CONCATENATE(B471,S471)</f>
        <v>D</v>
      </c>
      <c r="U471" s="16"/>
      <c r="AE471" s="4"/>
      <c r="AF471" s="4"/>
      <c r="AG471" s="4"/>
      <c r="AH471" s="4"/>
      <c r="AI471" s="4"/>
      <c r="AJ471" s="4"/>
    </row>
    <row r="472" spans="1:36" s="15" customFormat="1" ht="15.6" x14ac:dyDescent="0.25">
      <c r="A472" s="9"/>
      <c r="B472" s="26"/>
      <c r="C472" s="10"/>
      <c r="D472" s="11"/>
      <c r="E472" s="12"/>
      <c r="F472" s="12"/>
      <c r="G472" s="59">
        <v>197</v>
      </c>
      <c r="H472" s="61">
        <f ca="1">+REPARTO!I79</f>
        <v>613</v>
      </c>
      <c r="I472" s="30">
        <f ca="1">LOOKUP(G472,DATOS!A:A,DATOS!N:N)</f>
        <v>0</v>
      </c>
      <c r="J472" s="30"/>
      <c r="K472" s="30"/>
      <c r="L472" s="31"/>
      <c r="AE472" s="4"/>
      <c r="AF472" s="4"/>
      <c r="AG472" s="4"/>
      <c r="AH472" s="4"/>
      <c r="AI472" s="4"/>
      <c r="AJ472" s="4"/>
    </row>
    <row r="473" spans="1:36" s="15" customFormat="1" ht="15.6" x14ac:dyDescent="0.25">
      <c r="A473" s="9"/>
      <c r="B473" s="27"/>
      <c r="C473" s="19" t="str">
        <f ca="1">IF(CONTROL!$I$4="A",CONCATENATE(M473,".- ",I473),"")</f>
        <v>79.- ACTIVIDADES POLICIALES - Tema 3 - PROTECCIÓN DE INSTALACIONES . 0 (Ref: 7-197)</v>
      </c>
      <c r="D473" s="20"/>
      <c r="E473" s="9"/>
      <c r="F473" s="9"/>
      <c r="G473" s="60"/>
      <c r="H473" s="57"/>
      <c r="I473" s="30" t="str">
        <f ca="1">LOOKUP(G472,DATOS!A:A,DATOS!H:H)</f>
        <v>ACTIVIDADES POLICIALES - Tema 3 - PROTECCIÓN DE INSTALACIONES . 0 (Ref: 7-197)</v>
      </c>
      <c r="J473" s="30"/>
      <c r="K473" s="49"/>
      <c r="L473" s="31">
        <f>+M473</f>
        <v>79</v>
      </c>
      <c r="M473" s="18">
        <f>+M467+1</f>
        <v>79</v>
      </c>
      <c r="N473" s="16" t="s">
        <v>31</v>
      </c>
      <c r="O473" s="16" t="s">
        <v>32</v>
      </c>
      <c r="P473" s="16" t="s">
        <v>37</v>
      </c>
      <c r="Q473" s="16" t="s">
        <v>33</v>
      </c>
      <c r="R473" s="16" t="s">
        <v>34</v>
      </c>
      <c r="S473" s="16" t="s">
        <v>35</v>
      </c>
      <c r="T473" s="16" t="str">
        <f ca="1">CONCATENATE("X",I472)</f>
        <v>X0</v>
      </c>
      <c r="U473" s="16" t="s">
        <v>36</v>
      </c>
      <c r="AE473" s="4"/>
      <c r="AF473" s="4"/>
      <c r="AG473" s="4"/>
      <c r="AH473" s="4"/>
      <c r="AI473" s="4"/>
      <c r="AJ473" s="4"/>
    </row>
    <row r="474" spans="1:36" s="15" customFormat="1" ht="15.6" x14ac:dyDescent="0.25">
      <c r="A474" s="185">
        <f ca="1">IF($E$2="X",0,IF(M475&gt;2,I472,M475))</f>
        <v>0</v>
      </c>
      <c r="B474" s="25"/>
      <c r="C474" s="21" t="str">
        <f ca="1">IF(CONTROL!$I$4="A",CONCATENATE(L474," ",I474),"")</f>
        <v>a) 0</v>
      </c>
      <c r="D474" s="22"/>
      <c r="E474" s="12"/>
      <c r="F474" s="12"/>
      <c r="G474" s="57"/>
      <c r="H474" s="57"/>
      <c r="I474" s="30">
        <f ca="1">LOOKUP(G472,DATOS!A:A,DATOS!J:J)</f>
        <v>0</v>
      </c>
      <c r="J474" s="31"/>
      <c r="K474" s="30"/>
      <c r="L474" s="31" t="s">
        <v>53</v>
      </c>
      <c r="M474" s="16" t="s">
        <v>5</v>
      </c>
      <c r="N474" s="16">
        <f ca="1">IF(O474&gt;0,0,R474)</f>
        <v>0</v>
      </c>
      <c r="O474" s="16">
        <f ca="1">IF(R475&gt;0,1,0)</f>
        <v>0</v>
      </c>
      <c r="P474" s="16">
        <f ca="1">IF(O474=1,-1/COUNTA(S474:S477),0)</f>
        <v>0</v>
      </c>
      <c r="Q474" s="16">
        <f>COUNTA(B474:B477)</f>
        <v>0</v>
      </c>
      <c r="R474" s="16">
        <f ca="1">COUNTIF(T474:T477,T473)</f>
        <v>0</v>
      </c>
      <c r="S474" s="17" t="s">
        <v>0</v>
      </c>
      <c r="T474" s="16" t="str">
        <f>CONCATENATE(B474,S474)</f>
        <v>A</v>
      </c>
      <c r="U474" s="16">
        <f ca="1">IF(R474&gt;0,R474+Q474,Q474*3)</f>
        <v>0</v>
      </c>
      <c r="AE474" s="4"/>
      <c r="AF474" s="4"/>
      <c r="AG474" s="4"/>
      <c r="AH474" s="4"/>
      <c r="AI474" s="4"/>
      <c r="AJ474" s="4"/>
    </row>
    <row r="475" spans="1:36" s="15" customFormat="1" ht="15.6" x14ac:dyDescent="0.25">
      <c r="A475" s="185"/>
      <c r="B475" s="25"/>
      <c r="C475" s="21" t="str">
        <f ca="1">IF(CONTROL!$I$4="A",CONCATENATE(L475," ",I475),"")</f>
        <v>b) 0</v>
      </c>
      <c r="D475" s="22"/>
      <c r="E475" s="12"/>
      <c r="F475" s="12"/>
      <c r="G475" s="57"/>
      <c r="H475" s="57"/>
      <c r="I475" s="30">
        <f ca="1">LOOKUP(G472,DATOS!A:A,DATOS!K:K)</f>
        <v>0</v>
      </c>
      <c r="J475" s="31"/>
      <c r="K475" s="30"/>
      <c r="L475" s="31" t="s">
        <v>52</v>
      </c>
      <c r="M475" s="16">
        <f ca="1">IF(CONTROL!$I$4="A",U474,0)</f>
        <v>0</v>
      </c>
      <c r="N475" s="16"/>
      <c r="O475" s="16"/>
      <c r="P475" s="16"/>
      <c r="Q475" s="16"/>
      <c r="R475" s="16">
        <f ca="1">Q474-R474</f>
        <v>0</v>
      </c>
      <c r="S475" s="17" t="s">
        <v>1</v>
      </c>
      <c r="T475" s="16" t="str">
        <f>CONCATENATE(B475,S475)</f>
        <v>B</v>
      </c>
      <c r="U475" s="16"/>
      <c r="AE475" s="4"/>
      <c r="AF475" s="4"/>
      <c r="AG475" s="4"/>
      <c r="AH475" s="4"/>
      <c r="AI475" s="4"/>
      <c r="AJ475" s="4"/>
    </row>
    <row r="476" spans="1:36" s="15" customFormat="1" ht="15.6" x14ac:dyDescent="0.25">
      <c r="A476" s="185"/>
      <c r="B476" s="25"/>
      <c r="C476" s="21" t="str">
        <f ca="1">IF(CONTROL!$I$4="A",CONCATENATE(L476," ",I476),"")</f>
        <v>c) 0</v>
      </c>
      <c r="D476" s="22"/>
      <c r="E476" s="12"/>
      <c r="F476" s="12"/>
      <c r="G476" s="57"/>
      <c r="H476" s="57"/>
      <c r="I476" s="30">
        <f ca="1">LOOKUP(G472,DATOS!A:A,DATOS!L:L)</f>
        <v>0</v>
      </c>
      <c r="J476" s="31"/>
      <c r="K476" s="30"/>
      <c r="L476" s="31" t="s">
        <v>51</v>
      </c>
      <c r="M476" s="16"/>
      <c r="N476" s="16"/>
      <c r="O476" s="16"/>
      <c r="P476" s="16"/>
      <c r="Q476" s="16"/>
      <c r="R476" s="16"/>
      <c r="S476" s="17" t="s">
        <v>2</v>
      </c>
      <c r="T476" s="16" t="str">
        <f>CONCATENATE(B476,S476)</f>
        <v>C</v>
      </c>
      <c r="U476" s="16"/>
      <c r="AE476" s="4"/>
      <c r="AF476" s="4"/>
      <c r="AG476" s="4"/>
      <c r="AH476" s="4"/>
      <c r="AI476" s="4"/>
      <c r="AJ476" s="4"/>
    </row>
    <row r="477" spans="1:36" s="15" customFormat="1" ht="15.6" x14ac:dyDescent="0.25">
      <c r="A477" s="185"/>
      <c r="B477" s="25"/>
      <c r="C477" s="21" t="str">
        <f ca="1">IF(CONTROL!$I$4="A",CONCATENATE(L477," ",I477),"")</f>
        <v>d) 0</v>
      </c>
      <c r="D477" s="22"/>
      <c r="E477" s="12"/>
      <c r="F477" s="12"/>
      <c r="G477" s="57"/>
      <c r="H477" s="57"/>
      <c r="I477" s="30">
        <f ca="1">LOOKUP(G472,DATOS!A:A,DATOS!M:M)</f>
        <v>0</v>
      </c>
      <c r="J477" s="31"/>
      <c r="K477" s="30"/>
      <c r="L477" s="31" t="s">
        <v>43</v>
      </c>
      <c r="M477" s="16"/>
      <c r="N477" s="16"/>
      <c r="O477" s="16"/>
      <c r="P477" s="16"/>
      <c r="Q477" s="16"/>
      <c r="R477" s="16"/>
      <c r="S477" s="17" t="s">
        <v>3</v>
      </c>
      <c r="T477" s="16" t="str">
        <f>CONCATENATE(B477,S477)</f>
        <v>D</v>
      </c>
      <c r="U477" s="16"/>
      <c r="AE477" s="4"/>
      <c r="AF477" s="4"/>
      <c r="AG477" s="4"/>
      <c r="AH477" s="4"/>
      <c r="AI477" s="4"/>
      <c r="AJ477" s="4"/>
    </row>
    <row r="478" spans="1:36" s="15" customFormat="1" ht="15.6" x14ac:dyDescent="0.25">
      <c r="A478" s="9"/>
      <c r="B478" s="26"/>
      <c r="C478" s="10"/>
      <c r="D478" s="11"/>
      <c r="E478" s="12"/>
      <c r="F478" s="12"/>
      <c r="G478" s="59">
        <v>324</v>
      </c>
      <c r="H478" s="61">
        <f ca="1">+REPARTO!I80</f>
        <v>177</v>
      </c>
      <c r="I478" s="30">
        <f ca="1">LOOKUP(G478,DATOS!A:A,DATOS!N:N)</f>
        <v>0</v>
      </c>
      <c r="J478" s="30"/>
      <c r="K478" s="30"/>
      <c r="L478" s="31"/>
      <c r="AE478" s="4"/>
      <c r="AF478" s="4"/>
      <c r="AG478" s="4"/>
      <c r="AH478" s="4"/>
      <c r="AI478" s="4"/>
      <c r="AJ478" s="4"/>
    </row>
    <row r="479" spans="1:36" s="15" customFormat="1" ht="15.6" x14ac:dyDescent="0.25">
      <c r="A479" s="9"/>
      <c r="B479" s="27"/>
      <c r="C479" s="19" t="str">
        <f ca="1">IF(CONTROL!$I$4="A",CONCATENATE(M479,".- ",I479),"")</f>
        <v>80.- ACTIVIDADES COMPLEMENTARIAS  - Tema 5 - PROTECCIÓN CONTRAINCENDIOS . 0 (Ref: 7-324)</v>
      </c>
      <c r="D479" s="20"/>
      <c r="E479" s="9"/>
      <c r="F479" s="9"/>
      <c r="G479" s="60"/>
      <c r="H479" s="57"/>
      <c r="I479" s="30" t="str">
        <f ca="1">LOOKUP(G478,DATOS!A:A,DATOS!H:H)</f>
        <v>ACTIVIDADES COMPLEMENTARIAS  - Tema 5 - PROTECCIÓN CONTRAINCENDIOS . 0 (Ref: 7-324)</v>
      </c>
      <c r="J479" s="30"/>
      <c r="K479" s="49"/>
      <c r="L479" s="31">
        <f>+M479</f>
        <v>80</v>
      </c>
      <c r="M479" s="18">
        <f>+M473+1</f>
        <v>80</v>
      </c>
      <c r="N479" s="16" t="s">
        <v>31</v>
      </c>
      <c r="O479" s="16" t="s">
        <v>32</v>
      </c>
      <c r="P479" s="16" t="s">
        <v>37</v>
      </c>
      <c r="Q479" s="16" t="s">
        <v>33</v>
      </c>
      <c r="R479" s="16" t="s">
        <v>34</v>
      </c>
      <c r="S479" s="16" t="s">
        <v>35</v>
      </c>
      <c r="T479" s="16" t="str">
        <f ca="1">CONCATENATE("X",I478)</f>
        <v>X0</v>
      </c>
      <c r="U479" s="16" t="s">
        <v>36</v>
      </c>
      <c r="AE479" s="4"/>
      <c r="AF479" s="4"/>
      <c r="AG479" s="4"/>
      <c r="AH479" s="4"/>
      <c r="AI479" s="4"/>
      <c r="AJ479" s="4"/>
    </row>
    <row r="480" spans="1:36" s="15" customFormat="1" ht="15.6" x14ac:dyDescent="0.25">
      <c r="A480" s="185">
        <f ca="1">IF($E$2="X",0,IF(M481&gt;2,I478,M481))</f>
        <v>0</v>
      </c>
      <c r="B480" s="25"/>
      <c r="C480" s="21" t="str">
        <f ca="1">IF(CONTROL!$I$4="A",CONCATENATE(L480," ",I480),"")</f>
        <v>a) 0</v>
      </c>
      <c r="D480" s="22"/>
      <c r="E480" s="12"/>
      <c r="F480" s="12"/>
      <c r="G480" s="57"/>
      <c r="H480" s="57"/>
      <c r="I480" s="30">
        <f ca="1">LOOKUP(G478,DATOS!A:A,DATOS!J:J)</f>
        <v>0</v>
      </c>
      <c r="J480" s="31"/>
      <c r="K480" s="30"/>
      <c r="L480" s="31" t="s">
        <v>53</v>
      </c>
      <c r="M480" s="16" t="s">
        <v>5</v>
      </c>
      <c r="N480" s="16">
        <f ca="1">IF(O480&gt;0,0,R480)</f>
        <v>0</v>
      </c>
      <c r="O480" s="16">
        <f ca="1">IF(R481&gt;0,1,0)</f>
        <v>0</v>
      </c>
      <c r="P480" s="16">
        <f ca="1">IF(O480=1,-1/COUNTA(S480:S483),0)</f>
        <v>0</v>
      </c>
      <c r="Q480" s="16">
        <f>COUNTA(B480:B483)</f>
        <v>0</v>
      </c>
      <c r="R480" s="16">
        <f ca="1">COUNTIF(T480:T483,T479)</f>
        <v>0</v>
      </c>
      <c r="S480" s="17" t="s">
        <v>0</v>
      </c>
      <c r="T480" s="16" t="str">
        <f>CONCATENATE(B480,S480)</f>
        <v>A</v>
      </c>
      <c r="U480" s="16">
        <f ca="1">IF(R480&gt;0,R480+Q480,Q480*3)</f>
        <v>0</v>
      </c>
      <c r="AE480" s="4"/>
      <c r="AF480" s="4"/>
      <c r="AG480" s="4"/>
      <c r="AH480" s="4"/>
      <c r="AI480" s="4"/>
      <c r="AJ480" s="4"/>
    </row>
    <row r="481" spans="1:36" s="15" customFormat="1" ht="15.6" x14ac:dyDescent="0.25">
      <c r="A481" s="185"/>
      <c r="B481" s="25"/>
      <c r="C481" s="21" t="str">
        <f ca="1">IF(CONTROL!$I$4="A",CONCATENATE(L481," ",I481),"")</f>
        <v>b) 0</v>
      </c>
      <c r="D481" s="22"/>
      <c r="E481" s="12"/>
      <c r="F481" s="12"/>
      <c r="G481" s="57"/>
      <c r="H481" s="57"/>
      <c r="I481" s="30">
        <f ca="1">LOOKUP(G478,DATOS!A:A,DATOS!K:K)</f>
        <v>0</v>
      </c>
      <c r="J481" s="31"/>
      <c r="K481" s="30"/>
      <c r="L481" s="31" t="s">
        <v>52</v>
      </c>
      <c r="M481" s="16">
        <f ca="1">IF(CONTROL!$I$4="A",U480,0)</f>
        <v>0</v>
      </c>
      <c r="N481" s="16"/>
      <c r="O481" s="16"/>
      <c r="P481" s="16"/>
      <c r="Q481" s="16"/>
      <c r="R481" s="16">
        <f ca="1">Q480-R480</f>
        <v>0</v>
      </c>
      <c r="S481" s="17" t="s">
        <v>1</v>
      </c>
      <c r="T481" s="16" t="str">
        <f>CONCATENATE(B481,S481)</f>
        <v>B</v>
      </c>
      <c r="U481" s="16"/>
      <c r="AE481" s="4"/>
      <c r="AF481" s="4"/>
      <c r="AG481" s="4"/>
      <c r="AH481" s="4"/>
      <c r="AI481" s="4"/>
      <c r="AJ481" s="4"/>
    </row>
    <row r="482" spans="1:36" s="15" customFormat="1" ht="15.6" x14ac:dyDescent="0.25">
      <c r="A482" s="185"/>
      <c r="B482" s="25"/>
      <c r="C482" s="21" t="str">
        <f ca="1">IF(CONTROL!$I$4="A",CONCATENATE(L482," ",I482),"")</f>
        <v>c) 0</v>
      </c>
      <c r="D482" s="22"/>
      <c r="E482" s="12"/>
      <c r="F482" s="12"/>
      <c r="G482" s="57"/>
      <c r="H482" s="57"/>
      <c r="I482" s="30">
        <f ca="1">LOOKUP(G478,DATOS!A:A,DATOS!L:L)</f>
        <v>0</v>
      </c>
      <c r="J482" s="31"/>
      <c r="K482" s="30"/>
      <c r="L482" s="31" t="s">
        <v>51</v>
      </c>
      <c r="M482" s="16"/>
      <c r="N482" s="16"/>
      <c r="O482" s="16"/>
      <c r="P482" s="16"/>
      <c r="Q482" s="16"/>
      <c r="R482" s="16"/>
      <c r="S482" s="17" t="s">
        <v>2</v>
      </c>
      <c r="T482" s="16" t="str">
        <f>CONCATENATE(B482,S482)</f>
        <v>C</v>
      </c>
      <c r="U482" s="16"/>
      <c r="AE482" s="4"/>
      <c r="AF482" s="4"/>
      <c r="AG482" s="4"/>
      <c r="AH482" s="4"/>
      <c r="AI482" s="4"/>
      <c r="AJ482" s="4"/>
    </row>
    <row r="483" spans="1:36" s="15" customFormat="1" ht="15.6" x14ac:dyDescent="0.25">
      <c r="A483" s="185"/>
      <c r="B483" s="25"/>
      <c r="C483" s="21" t="str">
        <f ca="1">IF(CONTROL!$I$4="A",CONCATENATE(L483," ",I483),"")</f>
        <v>d) 0</v>
      </c>
      <c r="D483" s="22"/>
      <c r="E483" s="12"/>
      <c r="F483" s="12"/>
      <c r="G483" s="57"/>
      <c r="H483" s="57"/>
      <c r="I483" s="30">
        <f ca="1">LOOKUP(G478,DATOS!A:A,DATOS!M:M)</f>
        <v>0</v>
      </c>
      <c r="J483" s="31"/>
      <c r="K483" s="30"/>
      <c r="L483" s="31" t="s">
        <v>43</v>
      </c>
      <c r="M483" s="16"/>
      <c r="N483" s="16"/>
      <c r="O483" s="16"/>
      <c r="P483" s="16"/>
      <c r="Q483" s="16"/>
      <c r="R483" s="16"/>
      <c r="S483" s="17" t="s">
        <v>3</v>
      </c>
      <c r="T483" s="16" t="str">
        <f>CONCATENATE(B483,S483)</f>
        <v>D</v>
      </c>
      <c r="U483" s="16"/>
      <c r="AE483" s="4"/>
      <c r="AF483" s="4"/>
      <c r="AG483" s="4"/>
      <c r="AH483" s="4"/>
      <c r="AI483" s="4"/>
      <c r="AJ483" s="4"/>
    </row>
    <row r="484" spans="1:36" s="15" customFormat="1" ht="15.6" x14ac:dyDescent="0.25">
      <c r="A484" s="9"/>
      <c r="B484" s="26"/>
      <c r="C484" s="10"/>
      <c r="D484" s="11"/>
      <c r="E484" s="12"/>
      <c r="F484" s="12"/>
      <c r="G484" s="59">
        <v>365</v>
      </c>
      <c r="H484" s="61">
        <f ca="1">+REPARTO!I81</f>
        <v>218</v>
      </c>
      <c r="I484" s="30">
        <f ca="1">LOOKUP(G484,DATOS!A:A,DATOS!N:N)</f>
        <v>0</v>
      </c>
      <c r="J484" s="30"/>
      <c r="K484" s="30"/>
      <c r="L484" s="31"/>
      <c r="AE484" s="4"/>
      <c r="AF484" s="4"/>
      <c r="AG484" s="4"/>
      <c r="AH484" s="4"/>
      <c r="AI484" s="4"/>
      <c r="AJ484" s="4"/>
    </row>
    <row r="485" spans="1:36" s="15" customFormat="1" ht="15.6" x14ac:dyDescent="0.25">
      <c r="A485" s="9"/>
      <c r="B485" s="27"/>
      <c r="C485" s="19" t="str">
        <f ca="1">IF(CONTROL!$I$4="A",CONCATENATE(M485,".- ",I485),"")</f>
        <v>81.- LEGISLACIÓN - Tema 6 - DERECHO CONSTITUCIONAL . 0 (Ref: 7-365)</v>
      </c>
      <c r="D485" s="20"/>
      <c r="E485" s="9"/>
      <c r="F485" s="9"/>
      <c r="G485" s="60"/>
      <c r="H485" s="57"/>
      <c r="I485" s="30" t="str">
        <f ca="1">LOOKUP(G484,DATOS!A:A,DATOS!H:H)</f>
        <v>LEGISLACIÓN - Tema 6 - DERECHO CONSTITUCIONAL . 0 (Ref: 7-365)</v>
      </c>
      <c r="J485" s="30"/>
      <c r="K485" s="49"/>
      <c r="L485" s="31">
        <f>+M485</f>
        <v>81</v>
      </c>
      <c r="M485" s="18">
        <f>+M479+1</f>
        <v>81</v>
      </c>
      <c r="N485" s="16" t="s">
        <v>31</v>
      </c>
      <c r="O485" s="16" t="s">
        <v>32</v>
      </c>
      <c r="P485" s="16" t="s">
        <v>37</v>
      </c>
      <c r="Q485" s="16" t="s">
        <v>33</v>
      </c>
      <c r="R485" s="16" t="s">
        <v>34</v>
      </c>
      <c r="S485" s="16" t="s">
        <v>35</v>
      </c>
      <c r="T485" s="16" t="str">
        <f ca="1">CONCATENATE("X",I484)</f>
        <v>X0</v>
      </c>
      <c r="U485" s="16" t="s">
        <v>36</v>
      </c>
      <c r="AE485" s="4"/>
      <c r="AF485" s="4"/>
      <c r="AG485" s="4"/>
      <c r="AH485" s="4"/>
      <c r="AI485" s="4"/>
      <c r="AJ485" s="4"/>
    </row>
    <row r="486" spans="1:36" s="15" customFormat="1" ht="15.6" x14ac:dyDescent="0.25">
      <c r="A486" s="185">
        <f ca="1">IF($E$2="X",0,IF(M487&gt;2,I484,M487))</f>
        <v>0</v>
      </c>
      <c r="B486" s="25"/>
      <c r="C486" s="21" t="str">
        <f ca="1">IF(CONTROL!$I$4="A",CONCATENATE(L486," ",I486),"")</f>
        <v>a) 0</v>
      </c>
      <c r="D486" s="22"/>
      <c r="E486" s="12"/>
      <c r="F486" s="12"/>
      <c r="G486" s="57"/>
      <c r="H486" s="57"/>
      <c r="I486" s="30">
        <f ca="1">LOOKUP(G484,DATOS!A:A,DATOS!J:J)</f>
        <v>0</v>
      </c>
      <c r="J486" s="31"/>
      <c r="K486" s="30"/>
      <c r="L486" s="31" t="s">
        <v>53</v>
      </c>
      <c r="M486" s="16" t="s">
        <v>5</v>
      </c>
      <c r="N486" s="16">
        <f ca="1">IF(O486&gt;0,0,R486)</f>
        <v>0</v>
      </c>
      <c r="O486" s="16">
        <f ca="1">IF(R487&gt;0,1,0)</f>
        <v>0</v>
      </c>
      <c r="P486" s="16">
        <f ca="1">IF(O486=1,-1/COUNTA(S486:S489),0)</f>
        <v>0</v>
      </c>
      <c r="Q486" s="16">
        <f>COUNTA(B486:B489)</f>
        <v>0</v>
      </c>
      <c r="R486" s="16">
        <f ca="1">COUNTIF(T486:T489,T485)</f>
        <v>0</v>
      </c>
      <c r="S486" s="17" t="s">
        <v>0</v>
      </c>
      <c r="T486" s="16" t="str">
        <f>CONCATENATE(B486,S486)</f>
        <v>A</v>
      </c>
      <c r="U486" s="16">
        <f ca="1">IF(R486&gt;0,R486+Q486,Q486*3)</f>
        <v>0</v>
      </c>
      <c r="AE486" s="4"/>
      <c r="AF486" s="4"/>
      <c r="AG486" s="4"/>
      <c r="AH486" s="4"/>
      <c r="AI486" s="4"/>
      <c r="AJ486" s="4"/>
    </row>
    <row r="487" spans="1:36" s="15" customFormat="1" ht="15.6" x14ac:dyDescent="0.25">
      <c r="A487" s="185"/>
      <c r="B487" s="25"/>
      <c r="C487" s="21" t="str">
        <f ca="1">IF(CONTROL!$I$4="A",CONCATENATE(L487," ",I487),"")</f>
        <v>b) 0</v>
      </c>
      <c r="D487" s="22"/>
      <c r="E487" s="12"/>
      <c r="F487" s="12"/>
      <c r="G487" s="57"/>
      <c r="H487" s="57"/>
      <c r="I487" s="30">
        <f ca="1">LOOKUP(G484,DATOS!A:A,DATOS!K:K)</f>
        <v>0</v>
      </c>
      <c r="J487" s="31"/>
      <c r="K487" s="30"/>
      <c r="L487" s="31" t="s">
        <v>52</v>
      </c>
      <c r="M487" s="16">
        <f ca="1">IF(CONTROL!$I$4="A",U486,0)</f>
        <v>0</v>
      </c>
      <c r="N487" s="16"/>
      <c r="O487" s="16"/>
      <c r="P487" s="16"/>
      <c r="Q487" s="16"/>
      <c r="R487" s="16">
        <f ca="1">Q486-R486</f>
        <v>0</v>
      </c>
      <c r="S487" s="17" t="s">
        <v>1</v>
      </c>
      <c r="T487" s="16" t="str">
        <f>CONCATENATE(B487,S487)</f>
        <v>B</v>
      </c>
      <c r="U487" s="16"/>
      <c r="AE487" s="4"/>
      <c r="AF487" s="4"/>
      <c r="AG487" s="4"/>
      <c r="AH487" s="4"/>
      <c r="AI487" s="4"/>
      <c r="AJ487" s="4"/>
    </row>
    <row r="488" spans="1:36" s="15" customFormat="1" ht="15.6" x14ac:dyDescent="0.25">
      <c r="A488" s="185"/>
      <c r="B488" s="25"/>
      <c r="C488" s="21" t="str">
        <f ca="1">IF(CONTROL!$I$4="A",CONCATENATE(L488," ",I488),"")</f>
        <v>c) 0</v>
      </c>
      <c r="D488" s="22"/>
      <c r="E488" s="12"/>
      <c r="F488" s="12"/>
      <c r="G488" s="57"/>
      <c r="H488" s="57"/>
      <c r="I488" s="30">
        <f ca="1">LOOKUP(G484,DATOS!A:A,DATOS!L:L)</f>
        <v>0</v>
      </c>
      <c r="J488" s="31"/>
      <c r="K488" s="30"/>
      <c r="L488" s="31" t="s">
        <v>51</v>
      </c>
      <c r="M488" s="16"/>
      <c r="N488" s="16"/>
      <c r="O488" s="16"/>
      <c r="P488" s="16"/>
      <c r="Q488" s="16"/>
      <c r="R488" s="16"/>
      <c r="S488" s="17" t="s">
        <v>2</v>
      </c>
      <c r="T488" s="16" t="str">
        <f>CONCATENATE(B488,S488)</f>
        <v>C</v>
      </c>
      <c r="U488" s="16"/>
      <c r="AE488" s="4"/>
      <c r="AF488" s="4"/>
      <c r="AG488" s="4"/>
      <c r="AH488" s="4"/>
      <c r="AI488" s="4"/>
      <c r="AJ488" s="4"/>
    </row>
    <row r="489" spans="1:36" s="15" customFormat="1" ht="15.6" x14ac:dyDescent="0.25">
      <c r="A489" s="185"/>
      <c r="B489" s="25"/>
      <c r="C489" s="21" t="str">
        <f ca="1">IF(CONTROL!$I$4="A",CONCATENATE(L489," ",I489),"")</f>
        <v>d) 0</v>
      </c>
      <c r="D489" s="22"/>
      <c r="E489" s="12"/>
      <c r="F489" s="12"/>
      <c r="G489" s="57"/>
      <c r="H489" s="57"/>
      <c r="I489" s="30">
        <f ca="1">LOOKUP(G484,DATOS!A:A,DATOS!M:M)</f>
        <v>0</v>
      </c>
      <c r="J489" s="31"/>
      <c r="K489" s="30"/>
      <c r="L489" s="31" t="s">
        <v>43</v>
      </c>
      <c r="M489" s="16"/>
      <c r="N489" s="16"/>
      <c r="O489" s="16"/>
      <c r="P489" s="16"/>
      <c r="Q489" s="16"/>
      <c r="R489" s="16"/>
      <c r="S489" s="17" t="s">
        <v>3</v>
      </c>
      <c r="T489" s="16" t="str">
        <f>CONCATENATE(B489,S489)</f>
        <v>D</v>
      </c>
      <c r="U489" s="16"/>
      <c r="AE489" s="4"/>
      <c r="AF489" s="4"/>
      <c r="AG489" s="4"/>
      <c r="AH489" s="4"/>
      <c r="AI489" s="4"/>
      <c r="AJ489" s="4"/>
    </row>
    <row r="490" spans="1:36" s="15" customFormat="1" ht="15.6" x14ac:dyDescent="0.25">
      <c r="A490" s="9"/>
      <c r="B490" s="26"/>
      <c r="C490" s="10"/>
      <c r="D490" s="11"/>
      <c r="E490" s="12"/>
      <c r="F490" s="12"/>
      <c r="G490" s="59">
        <v>14</v>
      </c>
      <c r="H490" s="61">
        <f ca="1">+REPARTO!I82</f>
        <v>95</v>
      </c>
      <c r="I490" s="30" t="str">
        <f ca="1">LOOKUP(G490,DATOS!A:A,DATOS!N:N)</f>
        <v>C</v>
      </c>
      <c r="J490" s="30"/>
      <c r="K490" s="30"/>
      <c r="L490" s="31"/>
      <c r="AE490" s="4"/>
      <c r="AF490" s="4"/>
      <c r="AG490" s="4"/>
      <c r="AH490" s="4"/>
      <c r="AI490" s="4"/>
      <c r="AJ490" s="4"/>
    </row>
    <row r="491" spans="1:36" s="15" customFormat="1" ht="46.8" x14ac:dyDescent="0.25">
      <c r="A491" s="9"/>
      <c r="B491" s="27"/>
      <c r="C491" s="19" t="str">
        <f ca="1">IF(CONTROL!$I$4="A",CONCATENATE(M491,".- ",I491),"")</f>
        <v>82.- ACTIVIDADES POLICIALES - Tema 1 - TÁCTICA: APOYO AACC . La colaboración de las FAS con las autoridades civiles pueden desarrollarse mediante las llamadas acciones de cooperación o también las llamadas: (Ref: 7-14)</v>
      </c>
      <c r="D491" s="20"/>
      <c r="E491" s="9"/>
      <c r="F491" s="9"/>
      <c r="G491" s="60"/>
      <c r="H491" s="57"/>
      <c r="I491" s="30" t="str">
        <f ca="1">LOOKUP(G490,DATOS!A:A,DATOS!H:H)</f>
        <v>ACTIVIDADES POLICIALES - Tema 1 - TÁCTICA: APOYO AACC . La colaboración de las FAS con las autoridades civiles pueden desarrollarse mediante las llamadas acciones de cooperación o también las llamadas: (Ref: 7-14)</v>
      </c>
      <c r="J491" s="30"/>
      <c r="K491" s="49"/>
      <c r="L491" s="31">
        <f>+M491</f>
        <v>82</v>
      </c>
      <c r="M491" s="18">
        <f>+M485+1</f>
        <v>82</v>
      </c>
      <c r="N491" s="16" t="s">
        <v>31</v>
      </c>
      <c r="O491" s="16" t="s">
        <v>32</v>
      </c>
      <c r="P491" s="16" t="s">
        <v>37</v>
      </c>
      <c r="Q491" s="16" t="s">
        <v>33</v>
      </c>
      <c r="R491" s="16" t="s">
        <v>34</v>
      </c>
      <c r="S491" s="16" t="s">
        <v>35</v>
      </c>
      <c r="T491" s="16" t="str">
        <f ca="1">CONCATENATE("X",I490)</f>
        <v>XC</v>
      </c>
      <c r="U491" s="16" t="s">
        <v>36</v>
      </c>
      <c r="AE491" s="4"/>
      <c r="AF491" s="4"/>
      <c r="AG491" s="4"/>
      <c r="AH491" s="4"/>
      <c r="AI491" s="4"/>
      <c r="AJ491" s="4"/>
    </row>
    <row r="492" spans="1:36" s="15" customFormat="1" ht="15.6" x14ac:dyDescent="0.25">
      <c r="A492" s="185">
        <f ca="1">IF($E$2="X",0,IF(M493&gt;2,I490,M493))</f>
        <v>0</v>
      </c>
      <c r="B492" s="25"/>
      <c r="C492" s="21" t="str">
        <f ca="1">IF(CONTROL!$I$4="A",CONCATENATE(L492," ",I492),"")</f>
        <v>a) Auxilio a la Autoridad</v>
      </c>
      <c r="D492" s="22"/>
      <c r="E492" s="12"/>
      <c r="F492" s="12"/>
      <c r="G492" s="57"/>
      <c r="H492" s="57"/>
      <c r="I492" s="30" t="str">
        <f ca="1">LOOKUP(G490,DATOS!A:A,DATOS!J:J)</f>
        <v>Auxilio a la Autoridad</v>
      </c>
      <c r="J492" s="31"/>
      <c r="K492" s="30"/>
      <c r="L492" s="31" t="s">
        <v>53</v>
      </c>
      <c r="M492" s="16" t="s">
        <v>5</v>
      </c>
      <c r="N492" s="16">
        <f ca="1">IF(O492&gt;0,0,R492)</f>
        <v>0</v>
      </c>
      <c r="O492" s="16">
        <f ca="1">IF(R493&gt;0,1,0)</f>
        <v>0</v>
      </c>
      <c r="P492" s="16">
        <f ca="1">IF(O492=1,-1/COUNTA(S492:S495),0)</f>
        <v>0</v>
      </c>
      <c r="Q492" s="16">
        <f>COUNTA(B492:B495)</f>
        <v>0</v>
      </c>
      <c r="R492" s="16">
        <f ca="1">COUNTIF(T492:T495,T491)</f>
        <v>0</v>
      </c>
      <c r="S492" s="17" t="s">
        <v>0</v>
      </c>
      <c r="T492" s="16" t="str">
        <f>CONCATENATE(B492,S492)</f>
        <v>A</v>
      </c>
      <c r="U492" s="16">
        <f ca="1">IF(R492&gt;0,R492+Q492,Q492*3)</f>
        <v>0</v>
      </c>
      <c r="AE492" s="4"/>
      <c r="AF492" s="4"/>
      <c r="AG492" s="4"/>
      <c r="AH492" s="4"/>
      <c r="AI492" s="4"/>
      <c r="AJ492" s="4"/>
    </row>
    <row r="493" spans="1:36" s="15" customFormat="1" ht="15.6" x14ac:dyDescent="0.25">
      <c r="A493" s="185"/>
      <c r="B493" s="25"/>
      <c r="C493" s="21" t="str">
        <f ca="1">IF(CONTROL!$I$4="A",CONCATENATE(L493," ",I493),"")</f>
        <v>b) Sumisión al ordenamiento jurídico</v>
      </c>
      <c r="D493" s="22"/>
      <c r="E493" s="12"/>
      <c r="F493" s="12"/>
      <c r="G493" s="57"/>
      <c r="H493" s="57"/>
      <c r="I493" s="30" t="str">
        <f ca="1">LOOKUP(G490,DATOS!A:A,DATOS!K:K)</f>
        <v>Sumisión al ordenamiento jurídico</v>
      </c>
      <c r="J493" s="31"/>
      <c r="K493" s="30"/>
      <c r="L493" s="31" t="s">
        <v>52</v>
      </c>
      <c r="M493" s="16">
        <f ca="1">IF(CONTROL!$I$4="A",U492,0)</f>
        <v>0</v>
      </c>
      <c r="N493" s="16"/>
      <c r="O493" s="16"/>
      <c r="P493" s="16"/>
      <c r="Q493" s="16"/>
      <c r="R493" s="16">
        <f ca="1">Q492-R492</f>
        <v>0</v>
      </c>
      <c r="S493" s="17" t="s">
        <v>1</v>
      </c>
      <c r="T493" s="16" t="str">
        <f>CONCATENATE(B493,S493)</f>
        <v>B</v>
      </c>
      <c r="U493" s="16"/>
      <c r="AE493" s="4"/>
      <c r="AF493" s="4"/>
      <c r="AG493" s="4"/>
      <c r="AH493" s="4"/>
      <c r="AI493" s="4"/>
      <c r="AJ493" s="4"/>
    </row>
    <row r="494" spans="1:36" s="15" customFormat="1" ht="15.6" x14ac:dyDescent="0.25">
      <c r="A494" s="185"/>
      <c r="B494" s="25"/>
      <c r="C494" s="21" t="str">
        <f ca="1">IF(CONTROL!$I$4="A",CONCATENATE(L494," ",I494),"")</f>
        <v>c) Operaciones de apoyo a autoridades</v>
      </c>
      <c r="D494" s="22"/>
      <c r="E494" s="12"/>
      <c r="F494" s="12"/>
      <c r="G494" s="57"/>
      <c r="H494" s="57"/>
      <c r="I494" s="30" t="str">
        <f ca="1">LOOKUP(G490,DATOS!A:A,DATOS!L:L)</f>
        <v>Operaciones de apoyo a autoridades</v>
      </c>
      <c r="J494" s="31"/>
      <c r="K494" s="30"/>
      <c r="L494" s="31" t="s">
        <v>51</v>
      </c>
      <c r="M494" s="16"/>
      <c r="N494" s="16"/>
      <c r="O494" s="16"/>
      <c r="P494" s="16"/>
      <c r="Q494" s="16"/>
      <c r="R494" s="16"/>
      <c r="S494" s="17" t="s">
        <v>2</v>
      </c>
      <c r="T494" s="16" t="str">
        <f>CONCATENATE(B494,S494)</f>
        <v>C</v>
      </c>
      <c r="U494" s="16"/>
      <c r="AE494" s="4"/>
      <c r="AF494" s="4"/>
      <c r="AG494" s="4"/>
      <c r="AH494" s="4"/>
      <c r="AI494" s="4"/>
      <c r="AJ494" s="4"/>
    </row>
    <row r="495" spans="1:36" s="15" customFormat="1" ht="15.6" x14ac:dyDescent="0.25">
      <c r="A495" s="185"/>
      <c r="B495" s="25"/>
      <c r="C495" s="21" t="str">
        <f ca="1">IF(CONTROL!$I$4="A",CONCATENATE(L495," ",I495),"")</f>
        <v>d) Operaciones de presencia militar</v>
      </c>
      <c r="D495" s="22"/>
      <c r="E495" s="12"/>
      <c r="F495" s="12"/>
      <c r="G495" s="57"/>
      <c r="H495" s="57"/>
      <c r="I495" s="30" t="str">
        <f ca="1">LOOKUP(G490,DATOS!A:A,DATOS!M:M)</f>
        <v>Operaciones de presencia militar</v>
      </c>
      <c r="J495" s="31"/>
      <c r="K495" s="30"/>
      <c r="L495" s="31" t="s">
        <v>43</v>
      </c>
      <c r="M495" s="16"/>
      <c r="N495" s="16"/>
      <c r="O495" s="16"/>
      <c r="P495" s="16"/>
      <c r="Q495" s="16"/>
      <c r="R495" s="16"/>
      <c r="S495" s="17" t="s">
        <v>3</v>
      </c>
      <c r="T495" s="16" t="str">
        <f>CONCATENATE(B495,S495)</f>
        <v>D</v>
      </c>
      <c r="U495" s="16"/>
      <c r="AE495" s="4"/>
      <c r="AF495" s="4"/>
      <c r="AG495" s="4"/>
      <c r="AH495" s="4"/>
      <c r="AI495" s="4"/>
      <c r="AJ495" s="4"/>
    </row>
    <row r="496" spans="1:36" s="15" customFormat="1" ht="15.6" x14ac:dyDescent="0.25">
      <c r="A496" s="9"/>
      <c r="B496" s="26"/>
      <c r="C496" s="10"/>
      <c r="D496" s="11"/>
      <c r="E496" s="12"/>
      <c r="F496" s="12"/>
      <c r="G496" s="59">
        <v>17</v>
      </c>
      <c r="H496" s="61">
        <f ca="1">+REPARTO!I83</f>
        <v>398</v>
      </c>
      <c r="I496" s="30" t="str">
        <f ca="1">LOOKUP(G496,DATOS!A:A,DATOS!N:N)</f>
        <v>B</v>
      </c>
      <c r="J496" s="30"/>
      <c r="K496" s="30"/>
      <c r="L496" s="31"/>
      <c r="AE496" s="4"/>
      <c r="AF496" s="4"/>
      <c r="AG496" s="4"/>
      <c r="AH496" s="4"/>
      <c r="AI496" s="4"/>
      <c r="AJ496" s="4"/>
    </row>
    <row r="497" spans="1:36" s="15" customFormat="1" ht="31.2" x14ac:dyDescent="0.25">
      <c r="A497" s="9"/>
      <c r="B497" s="27"/>
      <c r="C497" s="19" t="str">
        <f ca="1">IF(CONTROL!$I$4="A",CONCATENATE(M497,".- ",I497),"")</f>
        <v>83.- ACTIVIDADES POLICIALES - Tema 1 - TÁCTICA: APOYO AACC . El objetivo de las operaciones de apoyo a autoridades civiles es: (Ref: 7-17)</v>
      </c>
      <c r="D497" s="20"/>
      <c r="E497" s="9"/>
      <c r="F497" s="9"/>
      <c r="G497" s="60"/>
      <c r="H497" s="57"/>
      <c r="I497" s="30" t="str">
        <f ca="1">LOOKUP(G496,DATOS!A:A,DATOS!H:H)</f>
        <v>ACTIVIDADES POLICIALES - Tema 1 - TÁCTICA: APOYO AACC . El objetivo de las operaciones de apoyo a autoridades civiles es: (Ref: 7-17)</v>
      </c>
      <c r="J497" s="30"/>
      <c r="K497" s="49"/>
      <c r="L497" s="31">
        <f>+M497</f>
        <v>83</v>
      </c>
      <c r="M497" s="18">
        <f>+M491+1</f>
        <v>83</v>
      </c>
      <c r="N497" s="16" t="s">
        <v>31</v>
      </c>
      <c r="O497" s="16" t="s">
        <v>32</v>
      </c>
      <c r="P497" s="16" t="s">
        <v>37</v>
      </c>
      <c r="Q497" s="16" t="s">
        <v>33</v>
      </c>
      <c r="R497" s="16" t="s">
        <v>34</v>
      </c>
      <c r="S497" s="16" t="s">
        <v>35</v>
      </c>
      <c r="T497" s="16" t="str">
        <f ca="1">CONCATENATE("X",I496)</f>
        <v>XB</v>
      </c>
      <c r="U497" s="16" t="s">
        <v>36</v>
      </c>
      <c r="AE497" s="4"/>
      <c r="AF497" s="4"/>
      <c r="AG497" s="4"/>
      <c r="AH497" s="4"/>
      <c r="AI497" s="4"/>
      <c r="AJ497" s="4"/>
    </row>
    <row r="498" spans="1:36" s="15" customFormat="1" ht="15.6" x14ac:dyDescent="0.25">
      <c r="A498" s="185">
        <f ca="1">IF($E$2="X",0,IF(M499&gt;2,I496,M499))</f>
        <v>0</v>
      </c>
      <c r="B498" s="25"/>
      <c r="C498" s="21" t="str">
        <f ca="1">IF(CONTROL!$I$4="A",CONCATENATE(L498," ",I498),"")</f>
        <v>a) El mantenimiento del orden público en colaboración con los miembros de las Fuerzas y Cuerpos de Seguridad del Estado</v>
      </c>
      <c r="D498" s="22"/>
      <c r="E498" s="12"/>
      <c r="F498" s="12"/>
      <c r="G498" s="57"/>
      <c r="H498" s="57"/>
      <c r="I498" s="30" t="str">
        <f ca="1">LOOKUP(G496,DATOS!A:A,DATOS!J:J)</f>
        <v>El mantenimiento del orden público en colaboración con los miembros de las Fuerzas y Cuerpos de Seguridad del Estado</v>
      </c>
      <c r="J498" s="31"/>
      <c r="K498" s="30"/>
      <c r="L498" s="31" t="s">
        <v>53</v>
      </c>
      <c r="M498" s="16" t="s">
        <v>5</v>
      </c>
      <c r="N498" s="16">
        <f ca="1">IF(O498&gt;0,0,R498)</f>
        <v>0</v>
      </c>
      <c r="O498" s="16">
        <f ca="1">IF(R499&gt;0,1,0)</f>
        <v>0</v>
      </c>
      <c r="P498" s="16">
        <f ca="1">IF(O498=1,-1/COUNTA(S498:S501),0)</f>
        <v>0</v>
      </c>
      <c r="Q498" s="16">
        <f>COUNTA(B498:B501)</f>
        <v>0</v>
      </c>
      <c r="R498" s="16">
        <f ca="1">COUNTIF(T498:T501,T497)</f>
        <v>0</v>
      </c>
      <c r="S498" s="17" t="s">
        <v>0</v>
      </c>
      <c r="T498" s="16" t="str">
        <f>CONCATENATE(B498,S498)</f>
        <v>A</v>
      </c>
      <c r="U498" s="16">
        <f ca="1">IF(R498&gt;0,R498+Q498,Q498*3)</f>
        <v>0</v>
      </c>
      <c r="AE498" s="4"/>
      <c r="AF498" s="4"/>
      <c r="AG498" s="4"/>
      <c r="AH498" s="4"/>
      <c r="AI498" s="4"/>
      <c r="AJ498" s="4"/>
    </row>
    <row r="499" spans="1:36" s="15" customFormat="1" ht="26.4" x14ac:dyDescent="0.25">
      <c r="A499" s="185"/>
      <c r="B499" s="25"/>
      <c r="C499" s="21" t="str">
        <f ca="1">IF(CONTROL!$I$4="A",CONCATENATE(L499," ",I499),"")</f>
        <v>b) La protección física de personas y bienes en casos de grave riesgo, catástrofe o calamidad en los que la seguridad y la vida de las personas pueda peligrar</v>
      </c>
      <c r="D499" s="22"/>
      <c r="E499" s="12"/>
      <c r="F499" s="12"/>
      <c r="G499" s="57"/>
      <c r="H499" s="57"/>
      <c r="I499" s="30" t="str">
        <f ca="1">LOOKUP(G496,DATOS!A:A,DATOS!K:K)</f>
        <v>La protección física de personas y bienes en casos de grave riesgo, catástrofe o calamidad en los que la seguridad y la vida de las personas pueda peligrar</v>
      </c>
      <c r="J499" s="31"/>
      <c r="K499" s="30"/>
      <c r="L499" s="31" t="s">
        <v>52</v>
      </c>
      <c r="M499" s="16">
        <f ca="1">IF(CONTROL!$I$4="A",U498,0)</f>
        <v>0</v>
      </c>
      <c r="N499" s="16"/>
      <c r="O499" s="16"/>
      <c r="P499" s="16"/>
      <c r="Q499" s="16"/>
      <c r="R499" s="16">
        <f ca="1">Q498-R498</f>
        <v>0</v>
      </c>
      <c r="S499" s="17" t="s">
        <v>1</v>
      </c>
      <c r="T499" s="16" t="str">
        <f>CONCATENATE(B499,S499)</f>
        <v>B</v>
      </c>
      <c r="U499" s="16"/>
      <c r="AE499" s="4"/>
      <c r="AF499" s="4"/>
      <c r="AG499" s="4"/>
      <c r="AH499" s="4"/>
      <c r="AI499" s="4"/>
      <c r="AJ499" s="4"/>
    </row>
    <row r="500" spans="1:36" s="15" customFormat="1" ht="15.6" x14ac:dyDescent="0.25">
      <c r="A500" s="185"/>
      <c r="B500" s="25"/>
      <c r="C500" s="21" t="str">
        <f ca="1">IF(CONTROL!$I$4="A",CONCATENATE(L500," ",I500),"")</f>
        <v>c) La protección física de personas y bienes en estado de guerra o de sitio, en los que la seguridad y la vida de las personas pueda peligar</v>
      </c>
      <c r="D500" s="22"/>
      <c r="E500" s="12"/>
      <c r="F500" s="12"/>
      <c r="G500" s="57"/>
      <c r="H500" s="57"/>
      <c r="I500" s="30" t="str">
        <f ca="1">LOOKUP(G496,DATOS!A:A,DATOS!L:L)</f>
        <v>La protección física de personas y bienes en estado de guerra o de sitio, en los que la seguridad y la vida de las personas pueda peligar</v>
      </c>
      <c r="J500" s="31"/>
      <c r="K500" s="30"/>
      <c r="L500" s="31" t="s">
        <v>51</v>
      </c>
      <c r="M500" s="16"/>
      <c r="N500" s="16"/>
      <c r="O500" s="16"/>
      <c r="P500" s="16"/>
      <c r="Q500" s="16"/>
      <c r="R500" s="16"/>
      <c r="S500" s="17" t="s">
        <v>2</v>
      </c>
      <c r="T500" s="16" t="str">
        <f>CONCATENATE(B500,S500)</f>
        <v>C</v>
      </c>
      <c r="U500" s="16"/>
      <c r="AE500" s="4"/>
      <c r="AF500" s="4"/>
      <c r="AG500" s="4"/>
      <c r="AH500" s="4"/>
      <c r="AI500" s="4"/>
      <c r="AJ500" s="4"/>
    </row>
    <row r="501" spans="1:36" s="15" customFormat="1" ht="15.6" x14ac:dyDescent="0.25">
      <c r="A501" s="185"/>
      <c r="B501" s="25"/>
      <c r="C501" s="21" t="str">
        <f ca="1">IF(CONTROL!$I$4="A",CONCATENATE(L501," ",I501),"")</f>
        <v>d) La B y C son correctas</v>
      </c>
      <c r="D501" s="22"/>
      <c r="E501" s="12"/>
      <c r="F501" s="12"/>
      <c r="G501" s="57"/>
      <c r="H501" s="57"/>
      <c r="I501" s="30" t="str">
        <f ca="1">LOOKUP(G496,DATOS!A:A,DATOS!M:M)</f>
        <v>La B y C son correctas</v>
      </c>
      <c r="J501" s="31"/>
      <c r="K501" s="30"/>
      <c r="L501" s="31" t="s">
        <v>43</v>
      </c>
      <c r="M501" s="16"/>
      <c r="N501" s="16"/>
      <c r="O501" s="16"/>
      <c r="P501" s="16"/>
      <c r="Q501" s="16"/>
      <c r="R501" s="16"/>
      <c r="S501" s="17" t="s">
        <v>3</v>
      </c>
      <c r="T501" s="16" t="str">
        <f>CONCATENATE(B501,S501)</f>
        <v>D</v>
      </c>
      <c r="U501" s="16"/>
      <c r="AE501" s="4"/>
      <c r="AF501" s="4"/>
      <c r="AG501" s="4"/>
      <c r="AH501" s="4"/>
      <c r="AI501" s="4"/>
      <c r="AJ501" s="4"/>
    </row>
    <row r="502" spans="1:36" s="15" customFormat="1" ht="15.6" x14ac:dyDescent="0.25">
      <c r="A502" s="9"/>
      <c r="B502" s="26"/>
      <c r="C502" s="10"/>
      <c r="D502" s="11"/>
      <c r="E502" s="12"/>
      <c r="F502" s="12"/>
      <c r="G502" s="59">
        <v>36</v>
      </c>
      <c r="H502" s="61">
        <f ca="1">+REPARTO!I84</f>
        <v>19</v>
      </c>
      <c r="I502" s="30">
        <f ca="1">LOOKUP(G502,DATOS!A:A,DATOS!N:N)</f>
        <v>0</v>
      </c>
      <c r="J502" s="30"/>
      <c r="K502" s="30"/>
      <c r="L502" s="31"/>
      <c r="AE502" s="4"/>
      <c r="AF502" s="4"/>
      <c r="AG502" s="4"/>
      <c r="AH502" s="4"/>
      <c r="AI502" s="4"/>
      <c r="AJ502" s="4"/>
    </row>
    <row r="503" spans="1:36" s="15" customFormat="1" ht="15.6" x14ac:dyDescent="0.25">
      <c r="A503" s="9"/>
      <c r="B503" s="27"/>
      <c r="C503" s="19" t="str">
        <f ca="1">IF(CONTROL!$I$4="A",CONCATENATE(M503,".- ",I503),"")</f>
        <v>84.- ACTIVIDADES POLICIALES - Tema 1 - TÁCTICA: APOYO AACC . 0 (Ref: 7-36)</v>
      </c>
      <c r="D503" s="20"/>
      <c r="E503" s="9"/>
      <c r="F503" s="9"/>
      <c r="G503" s="60"/>
      <c r="H503" s="57"/>
      <c r="I503" s="30" t="str">
        <f ca="1">LOOKUP(G502,DATOS!A:A,DATOS!H:H)</f>
        <v>ACTIVIDADES POLICIALES - Tema 1 - TÁCTICA: APOYO AACC . 0 (Ref: 7-36)</v>
      </c>
      <c r="J503" s="30"/>
      <c r="K503" s="49"/>
      <c r="L503" s="31">
        <f>+M503</f>
        <v>84</v>
      </c>
      <c r="M503" s="18">
        <f>+M497+1</f>
        <v>84</v>
      </c>
      <c r="N503" s="16" t="s">
        <v>31</v>
      </c>
      <c r="O503" s="16" t="s">
        <v>32</v>
      </c>
      <c r="P503" s="16" t="s">
        <v>37</v>
      </c>
      <c r="Q503" s="16" t="s">
        <v>33</v>
      </c>
      <c r="R503" s="16" t="s">
        <v>34</v>
      </c>
      <c r="S503" s="16" t="s">
        <v>35</v>
      </c>
      <c r="T503" s="16" t="str">
        <f ca="1">CONCATENATE("X",I502)</f>
        <v>X0</v>
      </c>
      <c r="U503" s="16" t="s">
        <v>36</v>
      </c>
      <c r="AE503" s="4"/>
      <c r="AF503" s="4"/>
      <c r="AG503" s="4"/>
      <c r="AH503" s="4"/>
      <c r="AI503" s="4"/>
      <c r="AJ503" s="4"/>
    </row>
    <row r="504" spans="1:36" s="15" customFormat="1" ht="15.6" x14ac:dyDescent="0.25">
      <c r="A504" s="185">
        <f ca="1">IF($E$2="X",0,IF(M505&gt;2,I502,M505))</f>
        <v>0</v>
      </c>
      <c r="B504" s="25"/>
      <c r="C504" s="21" t="str">
        <f ca="1">IF(CONTROL!$I$4="A",CONCATENATE(L504," ",I504),"")</f>
        <v>a) 0</v>
      </c>
      <c r="D504" s="22"/>
      <c r="E504" s="12"/>
      <c r="F504" s="12"/>
      <c r="G504" s="57"/>
      <c r="H504" s="57"/>
      <c r="I504" s="30">
        <f ca="1">LOOKUP(G502,DATOS!A:A,DATOS!J:J)</f>
        <v>0</v>
      </c>
      <c r="J504" s="31"/>
      <c r="K504" s="30"/>
      <c r="L504" s="31" t="s">
        <v>53</v>
      </c>
      <c r="M504" s="16" t="s">
        <v>5</v>
      </c>
      <c r="N504" s="16">
        <f ca="1">IF(O504&gt;0,0,R504)</f>
        <v>0</v>
      </c>
      <c r="O504" s="16">
        <f ca="1">IF(R505&gt;0,1,0)</f>
        <v>0</v>
      </c>
      <c r="P504" s="16">
        <f ca="1">IF(O504=1,-1/COUNTA(S504:S507),0)</f>
        <v>0</v>
      </c>
      <c r="Q504" s="16">
        <f>COUNTA(B504:B507)</f>
        <v>0</v>
      </c>
      <c r="R504" s="16">
        <f ca="1">COUNTIF(T504:T507,T503)</f>
        <v>0</v>
      </c>
      <c r="S504" s="17" t="s">
        <v>0</v>
      </c>
      <c r="T504" s="16" t="str">
        <f>CONCATENATE(B504,S504)</f>
        <v>A</v>
      </c>
      <c r="U504" s="16">
        <f ca="1">IF(R504&gt;0,R504+Q504,Q504*3)</f>
        <v>0</v>
      </c>
      <c r="AE504" s="4"/>
      <c r="AF504" s="4"/>
      <c r="AG504" s="4"/>
      <c r="AH504" s="4"/>
      <c r="AI504" s="4"/>
      <c r="AJ504" s="4"/>
    </row>
    <row r="505" spans="1:36" s="15" customFormat="1" ht="15.6" x14ac:dyDescent="0.25">
      <c r="A505" s="185"/>
      <c r="B505" s="25"/>
      <c r="C505" s="21" t="str">
        <f ca="1">IF(CONTROL!$I$4="A",CONCATENATE(L505," ",I505),"")</f>
        <v>b) 0</v>
      </c>
      <c r="D505" s="22"/>
      <c r="E505" s="12"/>
      <c r="F505" s="12"/>
      <c r="G505" s="57"/>
      <c r="H505" s="57"/>
      <c r="I505" s="30">
        <f ca="1">LOOKUP(G502,DATOS!A:A,DATOS!K:K)</f>
        <v>0</v>
      </c>
      <c r="J505" s="31"/>
      <c r="K505" s="30"/>
      <c r="L505" s="31" t="s">
        <v>52</v>
      </c>
      <c r="M505" s="16">
        <f ca="1">IF(CONTROL!$I$4="A",U504,0)</f>
        <v>0</v>
      </c>
      <c r="N505" s="16"/>
      <c r="O505" s="16"/>
      <c r="P505" s="16"/>
      <c r="Q505" s="16"/>
      <c r="R505" s="16">
        <f ca="1">Q504-R504</f>
        <v>0</v>
      </c>
      <c r="S505" s="17" t="s">
        <v>1</v>
      </c>
      <c r="T505" s="16" t="str">
        <f>CONCATENATE(B505,S505)</f>
        <v>B</v>
      </c>
      <c r="U505" s="16"/>
      <c r="AE505" s="4"/>
      <c r="AF505" s="4"/>
      <c r="AG505" s="4"/>
      <c r="AH505" s="4"/>
      <c r="AI505" s="4"/>
      <c r="AJ505" s="4"/>
    </row>
    <row r="506" spans="1:36" s="15" customFormat="1" ht="15.6" x14ac:dyDescent="0.25">
      <c r="A506" s="185"/>
      <c r="B506" s="25"/>
      <c r="C506" s="21" t="str">
        <f ca="1">IF(CONTROL!$I$4="A",CONCATENATE(L506," ",I506),"")</f>
        <v>c) 0</v>
      </c>
      <c r="D506" s="22"/>
      <c r="E506" s="12"/>
      <c r="F506" s="12"/>
      <c r="G506" s="57"/>
      <c r="H506" s="57"/>
      <c r="I506" s="30">
        <f ca="1">LOOKUP(G502,DATOS!A:A,DATOS!L:L)</f>
        <v>0</v>
      </c>
      <c r="J506" s="31"/>
      <c r="K506" s="30"/>
      <c r="L506" s="31" t="s">
        <v>51</v>
      </c>
      <c r="M506" s="16"/>
      <c r="N506" s="16"/>
      <c r="O506" s="16"/>
      <c r="P506" s="16"/>
      <c r="Q506" s="16"/>
      <c r="R506" s="16"/>
      <c r="S506" s="17" t="s">
        <v>2</v>
      </c>
      <c r="T506" s="16" t="str">
        <f>CONCATENATE(B506,S506)</f>
        <v>C</v>
      </c>
      <c r="U506" s="16"/>
      <c r="AE506" s="4"/>
      <c r="AF506" s="4"/>
      <c r="AG506" s="4"/>
      <c r="AH506" s="4"/>
      <c r="AI506" s="4"/>
      <c r="AJ506" s="4"/>
    </row>
    <row r="507" spans="1:36" s="15" customFormat="1" ht="15.6" x14ac:dyDescent="0.25">
      <c r="A507" s="185"/>
      <c r="B507" s="25"/>
      <c r="C507" s="21" t="str">
        <f ca="1">IF(CONTROL!$I$4="A",CONCATENATE(L507," ",I507),"")</f>
        <v>d) 0</v>
      </c>
      <c r="D507" s="22"/>
      <c r="E507" s="12"/>
      <c r="F507" s="12"/>
      <c r="G507" s="57"/>
      <c r="H507" s="57"/>
      <c r="I507" s="30">
        <f ca="1">LOOKUP(G502,DATOS!A:A,DATOS!M:M)</f>
        <v>0</v>
      </c>
      <c r="J507" s="31"/>
      <c r="K507" s="30"/>
      <c r="L507" s="31" t="s">
        <v>43</v>
      </c>
      <c r="M507" s="16"/>
      <c r="N507" s="16"/>
      <c r="O507" s="16"/>
      <c r="P507" s="16"/>
      <c r="Q507" s="16"/>
      <c r="R507" s="16"/>
      <c r="S507" s="17" t="s">
        <v>3</v>
      </c>
      <c r="T507" s="16" t="str">
        <f>CONCATENATE(B507,S507)</f>
        <v>D</v>
      </c>
      <c r="U507" s="16"/>
      <c r="AE507" s="4"/>
      <c r="AF507" s="4"/>
      <c r="AG507" s="4"/>
      <c r="AH507" s="4"/>
      <c r="AI507" s="4"/>
      <c r="AJ507" s="4"/>
    </row>
    <row r="508" spans="1:36" s="15" customFormat="1" ht="15.6" x14ac:dyDescent="0.25">
      <c r="A508" s="9"/>
      <c r="B508" s="26"/>
      <c r="C508" s="10"/>
      <c r="D508" s="11"/>
      <c r="E508" s="12"/>
      <c r="F508" s="12"/>
      <c r="G508" s="59">
        <v>388</v>
      </c>
      <c r="H508" s="61">
        <f ca="1">+REPARTO!I85</f>
        <v>171</v>
      </c>
      <c r="I508" s="30">
        <f ca="1">LOOKUP(G508,DATOS!A:A,DATOS!N:N)</f>
        <v>0</v>
      </c>
      <c r="J508" s="30"/>
      <c r="K508" s="30"/>
      <c r="L508" s="31"/>
      <c r="AE508" s="4"/>
      <c r="AF508" s="4"/>
      <c r="AG508" s="4"/>
      <c r="AH508" s="4"/>
      <c r="AI508" s="4"/>
      <c r="AJ508" s="4"/>
    </row>
    <row r="509" spans="1:36" s="15" customFormat="1" ht="15.6" x14ac:dyDescent="0.25">
      <c r="A509" s="9"/>
      <c r="B509" s="27"/>
      <c r="C509" s="19" t="str">
        <f ca="1">IF(CONTROL!$I$4="A",CONCATENATE(M509,".- ",I509),"")</f>
        <v>85.- LEGISLACIÓN  - Tema 7 - DERECHO PENAL . 0 (Ref: 7-388)</v>
      </c>
      <c r="D509" s="20"/>
      <c r="E509" s="9"/>
      <c r="F509" s="9"/>
      <c r="G509" s="60"/>
      <c r="H509" s="57"/>
      <c r="I509" s="30" t="str">
        <f ca="1">LOOKUP(G508,DATOS!A:A,DATOS!H:H)</f>
        <v>LEGISLACIÓN  - Tema 7 - DERECHO PENAL . 0 (Ref: 7-388)</v>
      </c>
      <c r="J509" s="30"/>
      <c r="K509" s="49"/>
      <c r="L509" s="31">
        <f>+M509</f>
        <v>85</v>
      </c>
      <c r="M509" s="18">
        <f>+M503+1</f>
        <v>85</v>
      </c>
      <c r="N509" s="16" t="s">
        <v>31</v>
      </c>
      <c r="O509" s="16" t="s">
        <v>32</v>
      </c>
      <c r="P509" s="16" t="s">
        <v>37</v>
      </c>
      <c r="Q509" s="16" t="s">
        <v>33</v>
      </c>
      <c r="R509" s="16" t="s">
        <v>34</v>
      </c>
      <c r="S509" s="16" t="s">
        <v>35</v>
      </c>
      <c r="T509" s="16" t="str">
        <f ca="1">CONCATENATE("X",I508)</f>
        <v>X0</v>
      </c>
      <c r="U509" s="16" t="s">
        <v>36</v>
      </c>
      <c r="AE509" s="4"/>
      <c r="AF509" s="4"/>
      <c r="AG509" s="4"/>
      <c r="AH509" s="4"/>
      <c r="AI509" s="4"/>
      <c r="AJ509" s="4"/>
    </row>
    <row r="510" spans="1:36" s="15" customFormat="1" ht="15.6" x14ac:dyDescent="0.25">
      <c r="A510" s="185">
        <f ca="1">IF($E$2="X",0,IF(M511&gt;2,I508,M511))</f>
        <v>0</v>
      </c>
      <c r="B510" s="25"/>
      <c r="C510" s="21" t="str">
        <f ca="1">IF(CONTROL!$I$4="A",CONCATENATE(L510," ",I510),"")</f>
        <v>a) 0</v>
      </c>
      <c r="D510" s="22"/>
      <c r="E510" s="12"/>
      <c r="F510" s="12"/>
      <c r="G510" s="57"/>
      <c r="H510" s="57"/>
      <c r="I510" s="30">
        <f ca="1">LOOKUP(G508,DATOS!A:A,DATOS!J:J)</f>
        <v>0</v>
      </c>
      <c r="J510" s="31"/>
      <c r="K510" s="30"/>
      <c r="L510" s="31" t="s">
        <v>53</v>
      </c>
      <c r="M510" s="16" t="s">
        <v>5</v>
      </c>
      <c r="N510" s="16">
        <f ca="1">IF(O510&gt;0,0,R510)</f>
        <v>0</v>
      </c>
      <c r="O510" s="16">
        <f ca="1">IF(R511&gt;0,1,0)</f>
        <v>0</v>
      </c>
      <c r="P510" s="16">
        <f ca="1">IF(O510=1,-1/COUNTA(S510:S513),0)</f>
        <v>0</v>
      </c>
      <c r="Q510" s="16">
        <f>COUNTA(B510:B513)</f>
        <v>0</v>
      </c>
      <c r="R510" s="16">
        <f ca="1">COUNTIF(T510:T513,T509)</f>
        <v>0</v>
      </c>
      <c r="S510" s="17" t="s">
        <v>0</v>
      </c>
      <c r="T510" s="16" t="str">
        <f>CONCATENATE(B510,S510)</f>
        <v>A</v>
      </c>
      <c r="U510" s="16">
        <f ca="1">IF(R510&gt;0,R510+Q510,Q510*3)</f>
        <v>0</v>
      </c>
      <c r="AE510" s="4"/>
      <c r="AF510" s="4"/>
      <c r="AG510" s="4"/>
      <c r="AH510" s="4"/>
      <c r="AI510" s="4"/>
      <c r="AJ510" s="4"/>
    </row>
    <row r="511" spans="1:36" s="15" customFormat="1" ht="15.6" x14ac:dyDescent="0.25">
      <c r="A511" s="185"/>
      <c r="B511" s="25"/>
      <c r="C511" s="21" t="str">
        <f ca="1">IF(CONTROL!$I$4="A",CONCATENATE(L511," ",I511),"")</f>
        <v>b) 0</v>
      </c>
      <c r="D511" s="22"/>
      <c r="E511" s="12"/>
      <c r="F511" s="12"/>
      <c r="G511" s="57"/>
      <c r="H511" s="57"/>
      <c r="I511" s="30">
        <f ca="1">LOOKUP(G508,DATOS!A:A,DATOS!K:K)</f>
        <v>0</v>
      </c>
      <c r="J511" s="31"/>
      <c r="K511" s="30"/>
      <c r="L511" s="31" t="s">
        <v>52</v>
      </c>
      <c r="M511" s="16">
        <f ca="1">IF(CONTROL!$I$4="A",U510,0)</f>
        <v>0</v>
      </c>
      <c r="N511" s="16"/>
      <c r="O511" s="16"/>
      <c r="P511" s="16"/>
      <c r="Q511" s="16"/>
      <c r="R511" s="16">
        <f ca="1">Q510-R510</f>
        <v>0</v>
      </c>
      <c r="S511" s="17" t="s">
        <v>1</v>
      </c>
      <c r="T511" s="16" t="str">
        <f>CONCATENATE(B511,S511)</f>
        <v>B</v>
      </c>
      <c r="U511" s="16"/>
      <c r="AE511" s="4"/>
      <c r="AF511" s="4"/>
      <c r="AG511" s="4"/>
      <c r="AH511" s="4"/>
      <c r="AI511" s="4"/>
      <c r="AJ511" s="4"/>
    </row>
    <row r="512" spans="1:36" s="15" customFormat="1" ht="15.6" x14ac:dyDescent="0.25">
      <c r="A512" s="185"/>
      <c r="B512" s="25"/>
      <c r="C512" s="21" t="str">
        <f ca="1">IF(CONTROL!$I$4="A",CONCATENATE(L512," ",I512),"")</f>
        <v>c) 0</v>
      </c>
      <c r="D512" s="22"/>
      <c r="E512" s="12"/>
      <c r="F512" s="12"/>
      <c r="G512" s="57"/>
      <c r="H512" s="57"/>
      <c r="I512" s="30">
        <f ca="1">LOOKUP(G508,DATOS!A:A,DATOS!L:L)</f>
        <v>0</v>
      </c>
      <c r="J512" s="31"/>
      <c r="K512" s="30"/>
      <c r="L512" s="31" t="s">
        <v>51</v>
      </c>
      <c r="M512" s="16"/>
      <c r="N512" s="16"/>
      <c r="O512" s="16"/>
      <c r="P512" s="16"/>
      <c r="Q512" s="16"/>
      <c r="R512" s="16"/>
      <c r="S512" s="17" t="s">
        <v>2</v>
      </c>
      <c r="T512" s="16" t="str">
        <f>CONCATENATE(B512,S512)</f>
        <v>C</v>
      </c>
      <c r="U512" s="16"/>
      <c r="AE512" s="4"/>
      <c r="AF512" s="4"/>
      <c r="AG512" s="4"/>
      <c r="AH512" s="4"/>
      <c r="AI512" s="4"/>
      <c r="AJ512" s="4"/>
    </row>
    <row r="513" spans="1:36" s="15" customFormat="1" ht="15.6" x14ac:dyDescent="0.25">
      <c r="A513" s="185"/>
      <c r="B513" s="25"/>
      <c r="C513" s="21" t="str">
        <f ca="1">IF(CONTROL!$I$4="A",CONCATENATE(L513," ",I513),"")</f>
        <v>d) 0</v>
      </c>
      <c r="D513" s="22"/>
      <c r="E513" s="12"/>
      <c r="F513" s="12"/>
      <c r="G513" s="57"/>
      <c r="H513" s="57"/>
      <c r="I513" s="30">
        <f ca="1">LOOKUP(G508,DATOS!A:A,DATOS!M:M)</f>
        <v>0</v>
      </c>
      <c r="J513" s="31"/>
      <c r="K513" s="30"/>
      <c r="L513" s="31" t="s">
        <v>43</v>
      </c>
      <c r="M513" s="16"/>
      <c r="N513" s="16"/>
      <c r="O513" s="16"/>
      <c r="P513" s="16"/>
      <c r="Q513" s="16"/>
      <c r="R513" s="16"/>
      <c r="S513" s="17" t="s">
        <v>3</v>
      </c>
      <c r="T513" s="16" t="str">
        <f>CONCATENATE(B513,S513)</f>
        <v>D</v>
      </c>
      <c r="U513" s="16"/>
      <c r="AE513" s="4"/>
      <c r="AF513" s="4"/>
      <c r="AG513" s="4"/>
      <c r="AH513" s="4"/>
      <c r="AI513" s="4"/>
      <c r="AJ513" s="4"/>
    </row>
    <row r="514" spans="1:36" s="15" customFormat="1" ht="15.6" x14ac:dyDescent="0.25">
      <c r="A514" s="9"/>
      <c r="B514" s="26"/>
      <c r="C514" s="10"/>
      <c r="D514" s="11"/>
      <c r="E514" s="12"/>
      <c r="F514" s="12"/>
      <c r="G514" s="59">
        <v>399</v>
      </c>
      <c r="H514" s="61">
        <f ca="1">+REPARTO!I86</f>
        <v>197</v>
      </c>
      <c r="I514" s="30">
        <f ca="1">LOOKUP(G514,DATOS!A:A,DATOS!N:N)</f>
        <v>0</v>
      </c>
      <c r="J514" s="30"/>
      <c r="K514" s="30"/>
      <c r="L514" s="31"/>
      <c r="AE514" s="4"/>
      <c r="AF514" s="4"/>
      <c r="AG514" s="4"/>
      <c r="AH514" s="4"/>
      <c r="AI514" s="4"/>
      <c r="AJ514" s="4"/>
    </row>
    <row r="515" spans="1:36" s="15" customFormat="1" ht="15.6" x14ac:dyDescent="0.25">
      <c r="A515" s="9"/>
      <c r="B515" s="27"/>
      <c r="C515" s="19" t="str">
        <f ca="1">IF(CONTROL!$I$4="A",CONCATENATE(M515,".- ",I515),"")</f>
        <v>86.- LEGISLACIÓN  - Tema 7 - DERECHO PENAL . 0 (Ref: 7-399)</v>
      </c>
      <c r="D515" s="20"/>
      <c r="E515" s="9"/>
      <c r="F515" s="9"/>
      <c r="G515" s="60"/>
      <c r="H515" s="57"/>
      <c r="I515" s="30" t="str">
        <f ca="1">LOOKUP(G514,DATOS!A:A,DATOS!H:H)</f>
        <v>LEGISLACIÓN  - Tema 7 - DERECHO PENAL . 0 (Ref: 7-399)</v>
      </c>
      <c r="J515" s="30"/>
      <c r="K515" s="49"/>
      <c r="L515" s="31">
        <f>+M515</f>
        <v>86</v>
      </c>
      <c r="M515" s="18">
        <f>+M509+1</f>
        <v>86</v>
      </c>
      <c r="N515" s="16" t="s">
        <v>31</v>
      </c>
      <c r="O515" s="16" t="s">
        <v>32</v>
      </c>
      <c r="P515" s="16" t="s">
        <v>37</v>
      </c>
      <c r="Q515" s="16" t="s">
        <v>33</v>
      </c>
      <c r="R515" s="16" t="s">
        <v>34</v>
      </c>
      <c r="S515" s="16" t="s">
        <v>35</v>
      </c>
      <c r="T515" s="16" t="str">
        <f ca="1">CONCATENATE("X",I514)</f>
        <v>X0</v>
      </c>
      <c r="U515" s="16" t="s">
        <v>36</v>
      </c>
      <c r="AE515" s="4"/>
      <c r="AF515" s="4"/>
      <c r="AG515" s="4"/>
      <c r="AH515" s="4"/>
      <c r="AI515" s="4"/>
      <c r="AJ515" s="4"/>
    </row>
    <row r="516" spans="1:36" s="15" customFormat="1" ht="15.6" x14ac:dyDescent="0.25">
      <c r="A516" s="185">
        <f ca="1">IF($E$2="X",0,IF(M517&gt;2,I514,M517))</f>
        <v>0</v>
      </c>
      <c r="B516" s="25"/>
      <c r="C516" s="21" t="str">
        <f ca="1">IF(CONTROL!$I$4="A",CONCATENATE(L516," ",I516),"")</f>
        <v>a) 0</v>
      </c>
      <c r="D516" s="22"/>
      <c r="E516" s="12"/>
      <c r="F516" s="12"/>
      <c r="G516" s="57"/>
      <c r="H516" s="57"/>
      <c r="I516" s="30">
        <f ca="1">LOOKUP(G514,DATOS!A:A,DATOS!J:J)</f>
        <v>0</v>
      </c>
      <c r="J516" s="31"/>
      <c r="K516" s="30"/>
      <c r="L516" s="31" t="s">
        <v>53</v>
      </c>
      <c r="M516" s="16" t="s">
        <v>5</v>
      </c>
      <c r="N516" s="16">
        <f ca="1">IF(O516&gt;0,0,R516)</f>
        <v>0</v>
      </c>
      <c r="O516" s="16">
        <f ca="1">IF(R517&gt;0,1,0)</f>
        <v>0</v>
      </c>
      <c r="P516" s="16">
        <f ca="1">IF(O516=1,-1/COUNTA(S516:S519),0)</f>
        <v>0</v>
      </c>
      <c r="Q516" s="16">
        <f>COUNTA(B516:B519)</f>
        <v>0</v>
      </c>
      <c r="R516" s="16">
        <f ca="1">COUNTIF(T516:T519,T515)</f>
        <v>0</v>
      </c>
      <c r="S516" s="17" t="s">
        <v>0</v>
      </c>
      <c r="T516" s="16" t="str">
        <f>CONCATENATE(B516,S516)</f>
        <v>A</v>
      </c>
      <c r="U516" s="16">
        <f ca="1">IF(R516&gt;0,R516+Q516,Q516*3)</f>
        <v>0</v>
      </c>
      <c r="AE516" s="4"/>
      <c r="AF516" s="4"/>
      <c r="AG516" s="4"/>
      <c r="AH516" s="4"/>
      <c r="AI516" s="4"/>
      <c r="AJ516" s="4"/>
    </row>
    <row r="517" spans="1:36" s="15" customFormat="1" ht="15.6" x14ac:dyDescent="0.25">
      <c r="A517" s="185"/>
      <c r="B517" s="25"/>
      <c r="C517" s="21" t="str">
        <f ca="1">IF(CONTROL!$I$4="A",CONCATENATE(L517," ",I517),"")</f>
        <v>b) 0</v>
      </c>
      <c r="D517" s="22"/>
      <c r="E517" s="12"/>
      <c r="F517" s="12"/>
      <c r="G517" s="57"/>
      <c r="H517" s="57"/>
      <c r="I517" s="30">
        <f ca="1">LOOKUP(G514,DATOS!A:A,DATOS!K:K)</f>
        <v>0</v>
      </c>
      <c r="J517" s="31"/>
      <c r="K517" s="30"/>
      <c r="L517" s="31" t="s">
        <v>52</v>
      </c>
      <c r="M517" s="16">
        <f ca="1">IF(CONTROL!$I$4="A",U516,0)</f>
        <v>0</v>
      </c>
      <c r="N517" s="16"/>
      <c r="O517" s="16"/>
      <c r="P517" s="16"/>
      <c r="Q517" s="16"/>
      <c r="R517" s="16">
        <f ca="1">Q516-R516</f>
        <v>0</v>
      </c>
      <c r="S517" s="17" t="s">
        <v>1</v>
      </c>
      <c r="T517" s="16" t="str">
        <f>CONCATENATE(B517,S517)</f>
        <v>B</v>
      </c>
      <c r="U517" s="16"/>
      <c r="AE517" s="4"/>
      <c r="AF517" s="4"/>
      <c r="AG517" s="4"/>
      <c r="AH517" s="4"/>
      <c r="AI517" s="4"/>
      <c r="AJ517" s="4"/>
    </row>
    <row r="518" spans="1:36" s="15" customFormat="1" ht="15.6" x14ac:dyDescent="0.25">
      <c r="A518" s="185"/>
      <c r="B518" s="25"/>
      <c r="C518" s="21" t="str">
        <f ca="1">IF(CONTROL!$I$4="A",CONCATENATE(L518," ",I518),"")</f>
        <v>c) 0</v>
      </c>
      <c r="D518" s="22"/>
      <c r="E518" s="12"/>
      <c r="F518" s="12"/>
      <c r="G518" s="57"/>
      <c r="H518" s="57"/>
      <c r="I518" s="30">
        <f ca="1">LOOKUP(G514,DATOS!A:A,DATOS!L:L)</f>
        <v>0</v>
      </c>
      <c r="J518" s="31"/>
      <c r="K518" s="30"/>
      <c r="L518" s="31" t="s">
        <v>51</v>
      </c>
      <c r="M518" s="16"/>
      <c r="N518" s="16"/>
      <c r="O518" s="16"/>
      <c r="P518" s="16"/>
      <c r="Q518" s="16"/>
      <c r="R518" s="16"/>
      <c r="S518" s="17" t="s">
        <v>2</v>
      </c>
      <c r="T518" s="16" t="str">
        <f>CONCATENATE(B518,S518)</f>
        <v>C</v>
      </c>
      <c r="U518" s="16"/>
      <c r="AE518" s="4"/>
      <c r="AF518" s="4"/>
      <c r="AG518" s="4"/>
      <c r="AH518" s="4"/>
      <c r="AI518" s="4"/>
      <c r="AJ518" s="4"/>
    </row>
    <row r="519" spans="1:36" s="15" customFormat="1" ht="15.6" x14ac:dyDescent="0.25">
      <c r="A519" s="185"/>
      <c r="B519" s="25"/>
      <c r="C519" s="21" t="str">
        <f ca="1">IF(CONTROL!$I$4="A",CONCATENATE(L519," ",I519),"")</f>
        <v>d) 0</v>
      </c>
      <c r="D519" s="22"/>
      <c r="E519" s="12"/>
      <c r="F519" s="12"/>
      <c r="G519" s="57"/>
      <c r="H519" s="57"/>
      <c r="I519" s="30">
        <f ca="1">LOOKUP(G514,DATOS!A:A,DATOS!M:M)</f>
        <v>0</v>
      </c>
      <c r="J519" s="31"/>
      <c r="K519" s="30"/>
      <c r="L519" s="31" t="s">
        <v>43</v>
      </c>
      <c r="M519" s="16"/>
      <c r="N519" s="16"/>
      <c r="O519" s="16"/>
      <c r="P519" s="16"/>
      <c r="Q519" s="16"/>
      <c r="R519" s="16"/>
      <c r="S519" s="17" t="s">
        <v>3</v>
      </c>
      <c r="T519" s="16" t="str">
        <f>CONCATENATE(B519,S519)</f>
        <v>D</v>
      </c>
      <c r="U519" s="16"/>
      <c r="AE519" s="4"/>
      <c r="AF519" s="4"/>
      <c r="AG519" s="4"/>
      <c r="AH519" s="4"/>
      <c r="AI519" s="4"/>
      <c r="AJ519" s="4"/>
    </row>
    <row r="520" spans="1:36" s="15" customFormat="1" ht="15.6" x14ac:dyDescent="0.25">
      <c r="A520" s="9"/>
      <c r="B520" s="26"/>
      <c r="C520" s="10"/>
      <c r="D520" s="11"/>
      <c r="E520" s="12"/>
      <c r="F520" s="12"/>
      <c r="G520" s="59">
        <v>22</v>
      </c>
      <c r="H520" s="61">
        <f ca="1">+REPARTO!I87</f>
        <v>129</v>
      </c>
      <c r="I520" s="30">
        <f ca="1">LOOKUP(G520,DATOS!A:A,DATOS!N:N)</f>
        <v>0</v>
      </c>
      <c r="J520" s="30"/>
      <c r="K520" s="30"/>
      <c r="L520" s="31"/>
      <c r="AE520" s="4"/>
      <c r="AF520" s="4"/>
      <c r="AG520" s="4"/>
      <c r="AH520" s="4"/>
      <c r="AI520" s="4"/>
      <c r="AJ520" s="4"/>
    </row>
    <row r="521" spans="1:36" s="15" customFormat="1" ht="15.6" x14ac:dyDescent="0.25">
      <c r="A521" s="9"/>
      <c r="B521" s="27"/>
      <c r="C521" s="19" t="str">
        <f ca="1">IF(CONTROL!$I$4="A",CONCATENATE(M521,".- ",I521),"")</f>
        <v>87.- ACTIVIDADES POLICIALES - Tema 1 - TÁCTICA: APOYO AACC . 0 (Ref: 7-22)</v>
      </c>
      <c r="D521" s="20"/>
      <c r="E521" s="9"/>
      <c r="F521" s="9"/>
      <c r="G521" s="60"/>
      <c r="H521" s="57"/>
      <c r="I521" s="30" t="str">
        <f ca="1">LOOKUP(G520,DATOS!A:A,DATOS!H:H)</f>
        <v>ACTIVIDADES POLICIALES - Tema 1 - TÁCTICA: APOYO AACC . 0 (Ref: 7-22)</v>
      </c>
      <c r="J521" s="30"/>
      <c r="K521" s="49"/>
      <c r="L521" s="31">
        <f>+M521</f>
        <v>87</v>
      </c>
      <c r="M521" s="18">
        <f>+M515+1</f>
        <v>87</v>
      </c>
      <c r="N521" s="16" t="s">
        <v>31</v>
      </c>
      <c r="O521" s="16" t="s">
        <v>32</v>
      </c>
      <c r="P521" s="16" t="s">
        <v>37</v>
      </c>
      <c r="Q521" s="16" t="s">
        <v>33</v>
      </c>
      <c r="R521" s="16" t="s">
        <v>34</v>
      </c>
      <c r="S521" s="16" t="s">
        <v>35</v>
      </c>
      <c r="T521" s="16" t="str">
        <f ca="1">CONCATENATE("X",I520)</f>
        <v>X0</v>
      </c>
      <c r="U521" s="16" t="s">
        <v>36</v>
      </c>
      <c r="AE521" s="4"/>
      <c r="AF521" s="4"/>
      <c r="AG521" s="4"/>
      <c r="AH521" s="4"/>
      <c r="AI521" s="4"/>
      <c r="AJ521" s="4"/>
    </row>
    <row r="522" spans="1:36" s="15" customFormat="1" ht="15.6" x14ac:dyDescent="0.25">
      <c r="A522" s="185">
        <f ca="1">IF($E$2="X",0,IF(M523&gt;2,I520,M523))</f>
        <v>0</v>
      </c>
      <c r="B522" s="25"/>
      <c r="C522" s="21" t="str">
        <f ca="1">IF(CONTROL!$I$4="A",CONCATENATE(L522," ",I522),"")</f>
        <v>a) 0</v>
      </c>
      <c r="D522" s="22"/>
      <c r="E522" s="12"/>
      <c r="F522" s="12"/>
      <c r="G522" s="57"/>
      <c r="H522" s="57"/>
      <c r="I522" s="30">
        <f ca="1">LOOKUP(G520,DATOS!A:A,DATOS!J:J)</f>
        <v>0</v>
      </c>
      <c r="J522" s="31"/>
      <c r="K522" s="30"/>
      <c r="L522" s="31" t="s">
        <v>53</v>
      </c>
      <c r="M522" s="16" t="s">
        <v>5</v>
      </c>
      <c r="N522" s="16">
        <f ca="1">IF(O522&gt;0,0,R522)</f>
        <v>0</v>
      </c>
      <c r="O522" s="16">
        <f ca="1">IF(R523&gt;0,1,0)</f>
        <v>0</v>
      </c>
      <c r="P522" s="16">
        <f ca="1">IF(O522=1,-1/COUNTA(S522:S525),0)</f>
        <v>0</v>
      </c>
      <c r="Q522" s="16">
        <f>COUNTA(B522:B525)</f>
        <v>0</v>
      </c>
      <c r="R522" s="16">
        <f ca="1">COUNTIF(T522:T525,T521)</f>
        <v>0</v>
      </c>
      <c r="S522" s="17" t="s">
        <v>0</v>
      </c>
      <c r="T522" s="16" t="str">
        <f>CONCATENATE(B522,S522)</f>
        <v>A</v>
      </c>
      <c r="U522" s="16">
        <f ca="1">IF(R522&gt;0,R522+Q522,Q522*3)</f>
        <v>0</v>
      </c>
      <c r="AE522" s="4"/>
      <c r="AF522" s="4"/>
      <c r="AG522" s="4"/>
      <c r="AH522" s="4"/>
      <c r="AI522" s="4"/>
      <c r="AJ522" s="4"/>
    </row>
    <row r="523" spans="1:36" s="15" customFormat="1" ht="15.6" x14ac:dyDescent="0.25">
      <c r="A523" s="185"/>
      <c r="B523" s="25"/>
      <c r="C523" s="21" t="str">
        <f ca="1">IF(CONTROL!$I$4="A",CONCATENATE(L523," ",I523),"")</f>
        <v>b) 0</v>
      </c>
      <c r="D523" s="22"/>
      <c r="E523" s="12"/>
      <c r="F523" s="12"/>
      <c r="G523" s="57"/>
      <c r="H523" s="57"/>
      <c r="I523" s="30">
        <f ca="1">LOOKUP(G520,DATOS!A:A,DATOS!K:K)</f>
        <v>0</v>
      </c>
      <c r="J523" s="31"/>
      <c r="K523" s="30"/>
      <c r="L523" s="31" t="s">
        <v>52</v>
      </c>
      <c r="M523" s="16">
        <f ca="1">IF(CONTROL!$I$4="A",U522,0)</f>
        <v>0</v>
      </c>
      <c r="N523" s="16"/>
      <c r="O523" s="16"/>
      <c r="P523" s="16"/>
      <c r="Q523" s="16"/>
      <c r="R523" s="16">
        <f ca="1">Q522-R522</f>
        <v>0</v>
      </c>
      <c r="S523" s="17" t="s">
        <v>1</v>
      </c>
      <c r="T523" s="16" t="str">
        <f>CONCATENATE(B523,S523)</f>
        <v>B</v>
      </c>
      <c r="U523" s="16"/>
      <c r="AE523" s="4"/>
      <c r="AF523" s="4"/>
      <c r="AG523" s="4"/>
      <c r="AH523" s="4"/>
      <c r="AI523" s="4"/>
      <c r="AJ523" s="4"/>
    </row>
    <row r="524" spans="1:36" s="15" customFormat="1" ht="15.6" x14ac:dyDescent="0.25">
      <c r="A524" s="185"/>
      <c r="B524" s="25"/>
      <c r="C524" s="21" t="str">
        <f ca="1">IF(CONTROL!$I$4="A",CONCATENATE(L524," ",I524),"")</f>
        <v>c) 0</v>
      </c>
      <c r="D524" s="22"/>
      <c r="E524" s="12"/>
      <c r="F524" s="12"/>
      <c r="G524" s="57"/>
      <c r="H524" s="57"/>
      <c r="I524" s="30">
        <f ca="1">LOOKUP(G520,DATOS!A:A,DATOS!L:L)</f>
        <v>0</v>
      </c>
      <c r="J524" s="31"/>
      <c r="K524" s="30"/>
      <c r="L524" s="31" t="s">
        <v>51</v>
      </c>
      <c r="M524" s="16"/>
      <c r="N524" s="16"/>
      <c r="O524" s="16"/>
      <c r="P524" s="16"/>
      <c r="Q524" s="16"/>
      <c r="R524" s="16"/>
      <c r="S524" s="17" t="s">
        <v>2</v>
      </c>
      <c r="T524" s="16" t="str">
        <f>CONCATENATE(B524,S524)</f>
        <v>C</v>
      </c>
      <c r="U524" s="16"/>
      <c r="AE524" s="4"/>
      <c r="AF524" s="4"/>
      <c r="AG524" s="4"/>
      <c r="AH524" s="4"/>
      <c r="AI524" s="4"/>
      <c r="AJ524" s="4"/>
    </row>
    <row r="525" spans="1:36" s="15" customFormat="1" ht="15.6" x14ac:dyDescent="0.25">
      <c r="A525" s="185"/>
      <c r="B525" s="25"/>
      <c r="C525" s="21" t="str">
        <f ca="1">IF(CONTROL!$I$4="A",CONCATENATE(L525," ",I525),"")</f>
        <v>d) 0</v>
      </c>
      <c r="D525" s="22"/>
      <c r="E525" s="12"/>
      <c r="F525" s="12"/>
      <c r="G525" s="57"/>
      <c r="H525" s="57"/>
      <c r="I525" s="30">
        <f ca="1">LOOKUP(G520,DATOS!A:A,DATOS!M:M)</f>
        <v>0</v>
      </c>
      <c r="J525" s="31"/>
      <c r="K525" s="30"/>
      <c r="L525" s="31" t="s">
        <v>43</v>
      </c>
      <c r="M525" s="16"/>
      <c r="N525" s="16"/>
      <c r="O525" s="16"/>
      <c r="P525" s="16"/>
      <c r="Q525" s="16"/>
      <c r="R525" s="16"/>
      <c r="S525" s="17" t="s">
        <v>3</v>
      </c>
      <c r="T525" s="16" t="str">
        <f>CONCATENATE(B525,S525)</f>
        <v>D</v>
      </c>
      <c r="U525" s="16"/>
      <c r="AE525" s="4"/>
      <c r="AF525" s="4"/>
      <c r="AG525" s="4"/>
      <c r="AH525" s="4"/>
      <c r="AI525" s="4"/>
      <c r="AJ525" s="4"/>
    </row>
    <row r="526" spans="1:36" s="15" customFormat="1" ht="15.6" x14ac:dyDescent="0.25">
      <c r="A526" s="9"/>
      <c r="B526" s="26"/>
      <c r="C526" s="10"/>
      <c r="D526" s="11"/>
      <c r="E526" s="12"/>
      <c r="F526" s="12"/>
      <c r="G526" s="59">
        <v>239</v>
      </c>
      <c r="H526" s="61">
        <f ca="1">+REPARTO!I88</f>
        <v>204</v>
      </c>
      <c r="I526" s="30">
        <f ca="1">LOOKUP(G526,DATOS!A:A,DATOS!N:N)</f>
        <v>0</v>
      </c>
      <c r="J526" s="30"/>
      <c r="K526" s="30"/>
      <c r="L526" s="31"/>
      <c r="AE526" s="4"/>
      <c r="AF526" s="4"/>
      <c r="AG526" s="4"/>
      <c r="AH526" s="4"/>
      <c r="AI526" s="4"/>
      <c r="AJ526" s="4"/>
    </row>
    <row r="527" spans="1:36" s="15" customFormat="1" ht="15.6" x14ac:dyDescent="0.25">
      <c r="A527" s="9"/>
      <c r="B527" s="27"/>
      <c r="C527" s="19" t="str">
        <f ca="1">IF(CONTROL!$I$4="A",CONCATENATE(M527,".- ",I527),"")</f>
        <v>88.- ACTIVIDADES POLICIALES - Tema 4 - TIRO POLICIAL . 0 (Ref: 7-239)</v>
      </c>
      <c r="D527" s="20"/>
      <c r="E527" s="9"/>
      <c r="F527" s="9"/>
      <c r="G527" s="60"/>
      <c r="H527" s="57"/>
      <c r="I527" s="30" t="str">
        <f ca="1">LOOKUP(G526,DATOS!A:A,DATOS!H:H)</f>
        <v>ACTIVIDADES POLICIALES - Tema 4 - TIRO POLICIAL . 0 (Ref: 7-239)</v>
      </c>
      <c r="J527" s="30"/>
      <c r="K527" s="49"/>
      <c r="L527" s="31">
        <f>+M527</f>
        <v>88</v>
      </c>
      <c r="M527" s="18">
        <f>+M521+1</f>
        <v>88</v>
      </c>
      <c r="N527" s="16" t="s">
        <v>31</v>
      </c>
      <c r="O527" s="16" t="s">
        <v>32</v>
      </c>
      <c r="P527" s="16" t="s">
        <v>37</v>
      </c>
      <c r="Q527" s="16" t="s">
        <v>33</v>
      </c>
      <c r="R527" s="16" t="s">
        <v>34</v>
      </c>
      <c r="S527" s="16" t="s">
        <v>35</v>
      </c>
      <c r="T527" s="16" t="str">
        <f ca="1">CONCATENATE("X",I526)</f>
        <v>X0</v>
      </c>
      <c r="U527" s="16" t="s">
        <v>36</v>
      </c>
      <c r="AE527" s="4"/>
      <c r="AF527" s="4"/>
      <c r="AG527" s="4"/>
      <c r="AH527" s="4"/>
      <c r="AI527" s="4"/>
      <c r="AJ527" s="4"/>
    </row>
    <row r="528" spans="1:36" s="15" customFormat="1" ht="15.6" x14ac:dyDescent="0.25">
      <c r="A528" s="185">
        <f ca="1">IF($E$2="X",0,IF(M529&gt;2,I526,M529))</f>
        <v>0</v>
      </c>
      <c r="B528" s="25"/>
      <c r="C528" s="21" t="str">
        <f ca="1">IF(CONTROL!$I$4="A",CONCATENATE(L528," ",I528),"")</f>
        <v>a) 0</v>
      </c>
      <c r="D528" s="22"/>
      <c r="E528" s="12"/>
      <c r="F528" s="12"/>
      <c r="G528" s="57"/>
      <c r="H528" s="57"/>
      <c r="I528" s="30">
        <f ca="1">LOOKUP(G526,DATOS!A:A,DATOS!J:J)</f>
        <v>0</v>
      </c>
      <c r="J528" s="31"/>
      <c r="K528" s="30"/>
      <c r="L528" s="31" t="s">
        <v>53</v>
      </c>
      <c r="M528" s="16" t="s">
        <v>5</v>
      </c>
      <c r="N528" s="16">
        <f ca="1">IF(O528&gt;0,0,R528)</f>
        <v>0</v>
      </c>
      <c r="O528" s="16">
        <f ca="1">IF(R529&gt;0,1,0)</f>
        <v>0</v>
      </c>
      <c r="P528" s="16">
        <f ca="1">IF(O528=1,-1/COUNTA(S528:S531),0)</f>
        <v>0</v>
      </c>
      <c r="Q528" s="16">
        <f>COUNTA(B528:B531)</f>
        <v>0</v>
      </c>
      <c r="R528" s="16">
        <f ca="1">COUNTIF(T528:T531,T527)</f>
        <v>0</v>
      </c>
      <c r="S528" s="17" t="s">
        <v>0</v>
      </c>
      <c r="T528" s="16" t="str">
        <f>CONCATENATE(B528,S528)</f>
        <v>A</v>
      </c>
      <c r="U528" s="16">
        <f ca="1">IF(R528&gt;0,R528+Q528,Q528*3)</f>
        <v>0</v>
      </c>
      <c r="AE528" s="4"/>
      <c r="AF528" s="4"/>
      <c r="AG528" s="4"/>
      <c r="AH528" s="4"/>
      <c r="AI528" s="4"/>
      <c r="AJ528" s="4"/>
    </row>
    <row r="529" spans="1:36" s="15" customFormat="1" ht="15.6" x14ac:dyDescent="0.25">
      <c r="A529" s="185"/>
      <c r="B529" s="25"/>
      <c r="C529" s="21" t="str">
        <f ca="1">IF(CONTROL!$I$4="A",CONCATENATE(L529," ",I529),"")</f>
        <v>b) 0</v>
      </c>
      <c r="D529" s="22"/>
      <c r="E529" s="12"/>
      <c r="F529" s="12"/>
      <c r="G529" s="57"/>
      <c r="H529" s="57"/>
      <c r="I529" s="30">
        <f ca="1">LOOKUP(G526,DATOS!A:A,DATOS!K:K)</f>
        <v>0</v>
      </c>
      <c r="J529" s="31"/>
      <c r="K529" s="30"/>
      <c r="L529" s="31" t="s">
        <v>52</v>
      </c>
      <c r="M529" s="16">
        <f ca="1">IF(CONTROL!$I$4="A",U528,0)</f>
        <v>0</v>
      </c>
      <c r="N529" s="16"/>
      <c r="O529" s="16"/>
      <c r="P529" s="16"/>
      <c r="Q529" s="16"/>
      <c r="R529" s="16">
        <f ca="1">Q528-R528</f>
        <v>0</v>
      </c>
      <c r="S529" s="17" t="s">
        <v>1</v>
      </c>
      <c r="T529" s="16" t="str">
        <f>CONCATENATE(B529,S529)</f>
        <v>B</v>
      </c>
      <c r="U529" s="16"/>
      <c r="AE529" s="4"/>
      <c r="AF529" s="4"/>
      <c r="AG529" s="4"/>
      <c r="AH529" s="4"/>
      <c r="AI529" s="4"/>
      <c r="AJ529" s="4"/>
    </row>
    <row r="530" spans="1:36" s="15" customFormat="1" ht="15.6" x14ac:dyDescent="0.25">
      <c r="A530" s="185"/>
      <c r="B530" s="25"/>
      <c r="C530" s="21" t="str">
        <f ca="1">IF(CONTROL!$I$4="A",CONCATENATE(L530," ",I530),"")</f>
        <v>c) 0</v>
      </c>
      <c r="D530" s="22"/>
      <c r="E530" s="12"/>
      <c r="F530" s="12"/>
      <c r="G530" s="57"/>
      <c r="H530" s="57"/>
      <c r="I530" s="30">
        <f ca="1">LOOKUP(G526,DATOS!A:A,DATOS!L:L)</f>
        <v>0</v>
      </c>
      <c r="J530" s="31"/>
      <c r="K530" s="30"/>
      <c r="L530" s="31" t="s">
        <v>51</v>
      </c>
      <c r="M530" s="16"/>
      <c r="N530" s="16"/>
      <c r="O530" s="16"/>
      <c r="P530" s="16"/>
      <c r="Q530" s="16"/>
      <c r="R530" s="16"/>
      <c r="S530" s="17" t="s">
        <v>2</v>
      </c>
      <c r="T530" s="16" t="str">
        <f>CONCATENATE(B530,S530)</f>
        <v>C</v>
      </c>
      <c r="U530" s="16"/>
      <c r="AE530" s="4"/>
      <c r="AF530" s="4"/>
      <c r="AG530" s="4"/>
      <c r="AH530" s="4"/>
      <c r="AI530" s="4"/>
      <c r="AJ530" s="4"/>
    </row>
    <row r="531" spans="1:36" s="15" customFormat="1" ht="15.6" x14ac:dyDescent="0.25">
      <c r="A531" s="185"/>
      <c r="B531" s="25"/>
      <c r="C531" s="21" t="str">
        <f ca="1">IF(CONTROL!$I$4="A",CONCATENATE(L531," ",I531),"")</f>
        <v>d) 0</v>
      </c>
      <c r="D531" s="22"/>
      <c r="E531" s="12"/>
      <c r="F531" s="12"/>
      <c r="G531" s="57"/>
      <c r="H531" s="57"/>
      <c r="I531" s="30">
        <f ca="1">LOOKUP(G526,DATOS!A:A,DATOS!M:M)</f>
        <v>0</v>
      </c>
      <c r="J531" s="31"/>
      <c r="K531" s="30"/>
      <c r="L531" s="31" t="s">
        <v>43</v>
      </c>
      <c r="M531" s="16"/>
      <c r="N531" s="16"/>
      <c r="O531" s="16"/>
      <c r="P531" s="16"/>
      <c r="Q531" s="16"/>
      <c r="R531" s="16"/>
      <c r="S531" s="17" t="s">
        <v>3</v>
      </c>
      <c r="T531" s="16" t="str">
        <f>CONCATENATE(B531,S531)</f>
        <v>D</v>
      </c>
      <c r="U531" s="16"/>
      <c r="AE531" s="4"/>
      <c r="AF531" s="4"/>
      <c r="AG531" s="4"/>
      <c r="AH531" s="4"/>
      <c r="AI531" s="4"/>
      <c r="AJ531" s="4"/>
    </row>
    <row r="532" spans="1:36" s="15" customFormat="1" ht="15.6" x14ac:dyDescent="0.25">
      <c r="A532" s="9"/>
      <c r="B532" s="26"/>
      <c r="C532" s="10"/>
      <c r="D532" s="11"/>
      <c r="E532" s="12"/>
      <c r="F532" s="12"/>
      <c r="G532" s="59">
        <v>212</v>
      </c>
      <c r="H532" s="61">
        <f ca="1">+REPARTO!I89</f>
        <v>199</v>
      </c>
      <c r="I532" s="30">
        <f ca="1">LOOKUP(G532,DATOS!A:A,DATOS!N:N)</f>
        <v>0</v>
      </c>
      <c r="J532" s="30"/>
      <c r="K532" s="30"/>
      <c r="L532" s="31"/>
      <c r="AE532" s="4"/>
      <c r="AF532" s="4"/>
      <c r="AG532" s="4"/>
      <c r="AH532" s="4"/>
      <c r="AI532" s="4"/>
      <c r="AJ532" s="4"/>
    </row>
    <row r="533" spans="1:36" s="15" customFormat="1" ht="15.6" x14ac:dyDescent="0.25">
      <c r="A533" s="9"/>
      <c r="B533" s="27"/>
      <c r="C533" s="19" t="str">
        <f ca="1">IF(CONTROL!$I$4="A",CONCATENATE(M533,".- ",I533),"")</f>
        <v>89.- ACTIVIDADES POLICIALES - Tema 3 - PROTECCIÓN DE INSTALACIONES . 0 (Ref: 7-212)</v>
      </c>
      <c r="D533" s="20"/>
      <c r="E533" s="9"/>
      <c r="F533" s="9"/>
      <c r="G533" s="60"/>
      <c r="H533" s="57"/>
      <c r="I533" s="30" t="str">
        <f ca="1">LOOKUP(G532,DATOS!A:A,DATOS!H:H)</f>
        <v>ACTIVIDADES POLICIALES - Tema 3 - PROTECCIÓN DE INSTALACIONES . 0 (Ref: 7-212)</v>
      </c>
      <c r="J533" s="30"/>
      <c r="K533" s="49"/>
      <c r="L533" s="31">
        <f>+M533</f>
        <v>89</v>
      </c>
      <c r="M533" s="18">
        <f>+M527+1</f>
        <v>89</v>
      </c>
      <c r="N533" s="16" t="s">
        <v>31</v>
      </c>
      <c r="O533" s="16" t="s">
        <v>32</v>
      </c>
      <c r="P533" s="16" t="s">
        <v>37</v>
      </c>
      <c r="Q533" s="16" t="s">
        <v>33</v>
      </c>
      <c r="R533" s="16" t="s">
        <v>34</v>
      </c>
      <c r="S533" s="16" t="s">
        <v>35</v>
      </c>
      <c r="T533" s="16" t="str">
        <f ca="1">CONCATENATE("X",I532)</f>
        <v>X0</v>
      </c>
      <c r="U533" s="16" t="s">
        <v>36</v>
      </c>
      <c r="AE533" s="4"/>
      <c r="AF533" s="4"/>
      <c r="AG533" s="4"/>
      <c r="AH533" s="4"/>
      <c r="AI533" s="4"/>
      <c r="AJ533" s="4"/>
    </row>
    <row r="534" spans="1:36" s="15" customFormat="1" ht="15.6" x14ac:dyDescent="0.25">
      <c r="A534" s="185">
        <f ca="1">IF($E$2="X",0,IF(M535&gt;2,I532,M535))</f>
        <v>0</v>
      </c>
      <c r="B534" s="25"/>
      <c r="C534" s="21" t="str">
        <f ca="1">IF(CONTROL!$I$4="A",CONCATENATE(L534," ",I534),"")</f>
        <v>a) 0</v>
      </c>
      <c r="D534" s="22"/>
      <c r="E534" s="12"/>
      <c r="F534" s="12"/>
      <c r="G534" s="57"/>
      <c r="H534" s="57"/>
      <c r="I534" s="30">
        <f ca="1">LOOKUP(G532,DATOS!A:A,DATOS!J:J)</f>
        <v>0</v>
      </c>
      <c r="J534" s="31"/>
      <c r="K534" s="30"/>
      <c r="L534" s="31" t="s">
        <v>53</v>
      </c>
      <c r="M534" s="16" t="s">
        <v>5</v>
      </c>
      <c r="N534" s="16">
        <f ca="1">IF(O534&gt;0,0,R534)</f>
        <v>0</v>
      </c>
      <c r="O534" s="16">
        <f ca="1">IF(R535&gt;0,1,0)</f>
        <v>0</v>
      </c>
      <c r="P534" s="16">
        <f ca="1">IF(O534=1,-1/COUNTA(S534:S537),0)</f>
        <v>0</v>
      </c>
      <c r="Q534" s="16">
        <f>COUNTA(B534:B537)</f>
        <v>0</v>
      </c>
      <c r="R534" s="16">
        <f ca="1">COUNTIF(T534:T537,T533)</f>
        <v>0</v>
      </c>
      <c r="S534" s="17" t="s">
        <v>0</v>
      </c>
      <c r="T534" s="16" t="str">
        <f>CONCATENATE(B534,S534)</f>
        <v>A</v>
      </c>
      <c r="U534" s="16">
        <f ca="1">IF(R534&gt;0,R534+Q534,Q534*3)</f>
        <v>0</v>
      </c>
      <c r="AE534" s="4"/>
      <c r="AF534" s="4"/>
      <c r="AG534" s="4"/>
      <c r="AH534" s="4"/>
      <c r="AI534" s="4"/>
      <c r="AJ534" s="4"/>
    </row>
    <row r="535" spans="1:36" s="15" customFormat="1" ht="15.6" x14ac:dyDescent="0.25">
      <c r="A535" s="185"/>
      <c r="B535" s="25"/>
      <c r="C535" s="21" t="str">
        <f ca="1">IF(CONTROL!$I$4="A",CONCATENATE(L535," ",I535),"")</f>
        <v>b) 0</v>
      </c>
      <c r="D535" s="22"/>
      <c r="E535" s="12"/>
      <c r="F535" s="12"/>
      <c r="G535" s="57"/>
      <c r="H535" s="57"/>
      <c r="I535" s="30">
        <f ca="1">LOOKUP(G532,DATOS!A:A,DATOS!K:K)</f>
        <v>0</v>
      </c>
      <c r="J535" s="31"/>
      <c r="K535" s="30"/>
      <c r="L535" s="31" t="s">
        <v>52</v>
      </c>
      <c r="M535" s="16">
        <f ca="1">IF(CONTROL!$I$4="A",U534,0)</f>
        <v>0</v>
      </c>
      <c r="N535" s="16"/>
      <c r="O535" s="16"/>
      <c r="P535" s="16"/>
      <c r="Q535" s="16"/>
      <c r="R535" s="16">
        <f ca="1">Q534-R534</f>
        <v>0</v>
      </c>
      <c r="S535" s="17" t="s">
        <v>1</v>
      </c>
      <c r="T535" s="16" t="str">
        <f>CONCATENATE(B535,S535)</f>
        <v>B</v>
      </c>
      <c r="U535" s="16"/>
      <c r="AE535" s="4"/>
      <c r="AF535" s="4"/>
      <c r="AG535" s="4"/>
      <c r="AH535" s="4"/>
      <c r="AI535" s="4"/>
      <c r="AJ535" s="4"/>
    </row>
    <row r="536" spans="1:36" s="15" customFormat="1" ht="15.6" x14ac:dyDescent="0.25">
      <c r="A536" s="185"/>
      <c r="B536" s="25"/>
      <c r="C536" s="21" t="str">
        <f ca="1">IF(CONTROL!$I$4="A",CONCATENATE(L536," ",I536),"")</f>
        <v>c) 0</v>
      </c>
      <c r="D536" s="22"/>
      <c r="E536" s="12"/>
      <c r="F536" s="12"/>
      <c r="G536" s="57"/>
      <c r="H536" s="57"/>
      <c r="I536" s="30">
        <f ca="1">LOOKUP(G532,DATOS!A:A,DATOS!L:L)</f>
        <v>0</v>
      </c>
      <c r="J536" s="31"/>
      <c r="K536" s="30"/>
      <c r="L536" s="31" t="s">
        <v>51</v>
      </c>
      <c r="M536" s="16"/>
      <c r="N536" s="16"/>
      <c r="O536" s="16"/>
      <c r="P536" s="16"/>
      <c r="Q536" s="16"/>
      <c r="R536" s="16"/>
      <c r="S536" s="17" t="s">
        <v>2</v>
      </c>
      <c r="T536" s="16" t="str">
        <f>CONCATENATE(B536,S536)</f>
        <v>C</v>
      </c>
      <c r="U536" s="16"/>
      <c r="AE536" s="4"/>
      <c r="AF536" s="4"/>
      <c r="AG536" s="4"/>
      <c r="AH536" s="4"/>
      <c r="AI536" s="4"/>
      <c r="AJ536" s="4"/>
    </row>
    <row r="537" spans="1:36" s="15" customFormat="1" ht="15.6" x14ac:dyDescent="0.25">
      <c r="A537" s="185"/>
      <c r="B537" s="25"/>
      <c r="C537" s="21" t="str">
        <f ca="1">IF(CONTROL!$I$4="A",CONCATENATE(L537," ",I537),"")</f>
        <v>d) 0</v>
      </c>
      <c r="D537" s="22"/>
      <c r="E537" s="12"/>
      <c r="F537" s="12"/>
      <c r="G537" s="57"/>
      <c r="H537" s="57"/>
      <c r="I537" s="30">
        <f ca="1">LOOKUP(G532,DATOS!A:A,DATOS!M:M)</f>
        <v>0</v>
      </c>
      <c r="J537" s="31"/>
      <c r="K537" s="30"/>
      <c r="L537" s="31" t="s">
        <v>43</v>
      </c>
      <c r="M537" s="16"/>
      <c r="N537" s="16"/>
      <c r="O537" s="16"/>
      <c r="P537" s="16"/>
      <c r="Q537" s="16"/>
      <c r="R537" s="16"/>
      <c r="S537" s="17" t="s">
        <v>3</v>
      </c>
      <c r="T537" s="16" t="str">
        <f>CONCATENATE(B537,S537)</f>
        <v>D</v>
      </c>
      <c r="U537" s="16"/>
      <c r="AE537" s="4"/>
      <c r="AF537" s="4"/>
      <c r="AG537" s="4"/>
      <c r="AH537" s="4"/>
      <c r="AI537" s="4"/>
      <c r="AJ537" s="4"/>
    </row>
    <row r="538" spans="1:36" s="15" customFormat="1" ht="15.6" x14ac:dyDescent="0.25">
      <c r="A538" s="9"/>
      <c r="B538" s="26"/>
      <c r="C538" s="10"/>
      <c r="D538" s="11"/>
      <c r="E538" s="12"/>
      <c r="F538" s="12"/>
      <c r="G538" s="59">
        <v>213</v>
      </c>
      <c r="H538" s="61">
        <f ca="1">+REPARTO!I90</f>
        <v>417</v>
      </c>
      <c r="I538" s="30">
        <f ca="1">LOOKUP(G538,DATOS!A:A,DATOS!N:N)</f>
        <v>0</v>
      </c>
      <c r="J538" s="30"/>
      <c r="K538" s="30"/>
      <c r="L538" s="31"/>
      <c r="AE538" s="4"/>
      <c r="AF538" s="4"/>
      <c r="AG538" s="4"/>
      <c r="AH538" s="4"/>
      <c r="AI538" s="4"/>
      <c r="AJ538" s="4"/>
    </row>
    <row r="539" spans="1:36" s="15" customFormat="1" ht="15.6" x14ac:dyDescent="0.25">
      <c r="A539" s="9"/>
      <c r="B539" s="27"/>
      <c r="C539" s="19" t="str">
        <f ca="1">IF(CONTROL!$I$4="A",CONCATENATE(M539,".- ",I539),"")</f>
        <v>90.- ACTIVIDADES POLICIALES - Tema 3 - PROTECCIÓN DE INSTALACIONES . 0 (Ref: 7-213)</v>
      </c>
      <c r="D539" s="20"/>
      <c r="E539" s="9"/>
      <c r="F539" s="9"/>
      <c r="G539" s="60"/>
      <c r="H539" s="57"/>
      <c r="I539" s="30" t="str">
        <f ca="1">LOOKUP(G538,DATOS!A:A,DATOS!H:H)</f>
        <v>ACTIVIDADES POLICIALES - Tema 3 - PROTECCIÓN DE INSTALACIONES . 0 (Ref: 7-213)</v>
      </c>
      <c r="J539" s="30"/>
      <c r="K539" s="49"/>
      <c r="L539" s="31">
        <f>+M539</f>
        <v>90</v>
      </c>
      <c r="M539" s="18">
        <f>+M533+1</f>
        <v>90</v>
      </c>
      <c r="N539" s="16" t="s">
        <v>31</v>
      </c>
      <c r="O539" s="16" t="s">
        <v>32</v>
      </c>
      <c r="P539" s="16" t="s">
        <v>37</v>
      </c>
      <c r="Q539" s="16" t="s">
        <v>33</v>
      </c>
      <c r="R539" s="16" t="s">
        <v>34</v>
      </c>
      <c r="S539" s="16" t="s">
        <v>35</v>
      </c>
      <c r="T539" s="16" t="str">
        <f ca="1">CONCATENATE("X",I538)</f>
        <v>X0</v>
      </c>
      <c r="U539" s="16" t="s">
        <v>36</v>
      </c>
      <c r="AE539" s="4"/>
      <c r="AF539" s="4"/>
      <c r="AG539" s="4"/>
      <c r="AH539" s="4"/>
      <c r="AI539" s="4"/>
      <c r="AJ539" s="4"/>
    </row>
    <row r="540" spans="1:36" s="15" customFormat="1" ht="15.6" x14ac:dyDescent="0.25">
      <c r="A540" s="185">
        <f ca="1">IF($E$2="X",0,IF(M541&gt;2,I538,M541))</f>
        <v>0</v>
      </c>
      <c r="B540" s="25"/>
      <c r="C540" s="21" t="str">
        <f ca="1">IF(CONTROL!$I$4="A",CONCATENATE(L540," ",I540),"")</f>
        <v>a) 0</v>
      </c>
      <c r="D540" s="22"/>
      <c r="E540" s="12"/>
      <c r="F540" s="12"/>
      <c r="G540" s="57"/>
      <c r="H540" s="57"/>
      <c r="I540" s="30">
        <f ca="1">LOOKUP(G538,DATOS!A:A,DATOS!J:J)</f>
        <v>0</v>
      </c>
      <c r="J540" s="31"/>
      <c r="K540" s="30"/>
      <c r="L540" s="31" t="s">
        <v>53</v>
      </c>
      <c r="M540" s="16" t="s">
        <v>5</v>
      </c>
      <c r="N540" s="16">
        <f ca="1">IF(O540&gt;0,0,R540)</f>
        <v>0</v>
      </c>
      <c r="O540" s="16">
        <f ca="1">IF(R541&gt;0,1,0)</f>
        <v>0</v>
      </c>
      <c r="P540" s="16">
        <f ca="1">IF(O540=1,-1/COUNTA(S540:S543),0)</f>
        <v>0</v>
      </c>
      <c r="Q540" s="16">
        <f>COUNTA(B540:B543)</f>
        <v>0</v>
      </c>
      <c r="R540" s="16">
        <f ca="1">COUNTIF(T540:T543,T539)</f>
        <v>0</v>
      </c>
      <c r="S540" s="17" t="s">
        <v>0</v>
      </c>
      <c r="T540" s="16" t="str">
        <f>CONCATENATE(B540,S540)</f>
        <v>A</v>
      </c>
      <c r="U540" s="16">
        <f ca="1">IF(R540&gt;0,R540+Q540,Q540*3)</f>
        <v>0</v>
      </c>
      <c r="AE540" s="4"/>
      <c r="AF540" s="4"/>
      <c r="AG540" s="4"/>
      <c r="AH540" s="4"/>
      <c r="AI540" s="4"/>
      <c r="AJ540" s="4"/>
    </row>
    <row r="541" spans="1:36" s="15" customFormat="1" ht="15.6" x14ac:dyDescent="0.25">
      <c r="A541" s="185"/>
      <c r="B541" s="25"/>
      <c r="C541" s="21" t="str">
        <f ca="1">IF(CONTROL!$I$4="A",CONCATENATE(L541," ",I541),"")</f>
        <v>b) 0</v>
      </c>
      <c r="D541" s="22"/>
      <c r="E541" s="12"/>
      <c r="F541" s="12"/>
      <c r="G541" s="57"/>
      <c r="H541" s="57"/>
      <c r="I541" s="30">
        <f ca="1">LOOKUP(G538,DATOS!A:A,DATOS!K:K)</f>
        <v>0</v>
      </c>
      <c r="J541" s="31"/>
      <c r="K541" s="30"/>
      <c r="L541" s="31" t="s">
        <v>52</v>
      </c>
      <c r="M541" s="16">
        <f ca="1">IF(CONTROL!$I$4="A",U540,0)</f>
        <v>0</v>
      </c>
      <c r="N541" s="16"/>
      <c r="O541" s="16"/>
      <c r="P541" s="16"/>
      <c r="Q541" s="16"/>
      <c r="R541" s="16">
        <f ca="1">Q540-R540</f>
        <v>0</v>
      </c>
      <c r="S541" s="17" t="s">
        <v>1</v>
      </c>
      <c r="T541" s="16" t="str">
        <f>CONCATENATE(B541,S541)</f>
        <v>B</v>
      </c>
      <c r="U541" s="16"/>
      <c r="AE541" s="4"/>
      <c r="AF541" s="4"/>
      <c r="AG541" s="4"/>
      <c r="AH541" s="4"/>
      <c r="AI541" s="4"/>
      <c r="AJ541" s="4"/>
    </row>
    <row r="542" spans="1:36" s="15" customFormat="1" ht="15.6" x14ac:dyDescent="0.25">
      <c r="A542" s="185"/>
      <c r="B542" s="25"/>
      <c r="C542" s="21" t="str">
        <f ca="1">IF(CONTROL!$I$4="A",CONCATENATE(L542," ",I542),"")</f>
        <v>c) 0</v>
      </c>
      <c r="D542" s="22"/>
      <c r="E542" s="12"/>
      <c r="F542" s="12"/>
      <c r="G542" s="57"/>
      <c r="H542" s="57"/>
      <c r="I542" s="30">
        <f ca="1">LOOKUP(G538,DATOS!A:A,DATOS!L:L)</f>
        <v>0</v>
      </c>
      <c r="J542" s="31"/>
      <c r="K542" s="30"/>
      <c r="L542" s="31" t="s">
        <v>51</v>
      </c>
      <c r="M542" s="16"/>
      <c r="N542" s="16"/>
      <c r="O542" s="16"/>
      <c r="P542" s="16"/>
      <c r="Q542" s="16"/>
      <c r="R542" s="16"/>
      <c r="S542" s="17" t="s">
        <v>2</v>
      </c>
      <c r="T542" s="16" t="str">
        <f>CONCATENATE(B542,S542)</f>
        <v>C</v>
      </c>
      <c r="U542" s="16"/>
      <c r="AE542" s="4"/>
      <c r="AF542" s="4"/>
      <c r="AG542" s="4"/>
      <c r="AH542" s="4"/>
      <c r="AI542" s="4"/>
      <c r="AJ542" s="4"/>
    </row>
    <row r="543" spans="1:36" s="15" customFormat="1" ht="15.6" x14ac:dyDescent="0.25">
      <c r="A543" s="185"/>
      <c r="B543" s="25"/>
      <c r="C543" s="21" t="str">
        <f ca="1">IF(CONTROL!$I$4="A",CONCATENATE(L543," ",I543),"")</f>
        <v>d) 0</v>
      </c>
      <c r="D543" s="22"/>
      <c r="E543" s="12"/>
      <c r="F543" s="12"/>
      <c r="G543" s="57"/>
      <c r="H543" s="57"/>
      <c r="I543" s="30">
        <f ca="1">LOOKUP(G538,DATOS!A:A,DATOS!M:M)</f>
        <v>0</v>
      </c>
      <c r="J543" s="31"/>
      <c r="K543" s="30"/>
      <c r="L543" s="31" t="s">
        <v>43</v>
      </c>
      <c r="M543" s="16"/>
      <c r="N543" s="16"/>
      <c r="O543" s="16"/>
      <c r="P543" s="16"/>
      <c r="Q543" s="16"/>
      <c r="R543" s="16"/>
      <c r="S543" s="17" t="s">
        <v>3</v>
      </c>
      <c r="T543" s="16" t="str">
        <f>CONCATENATE(B543,S543)</f>
        <v>D</v>
      </c>
      <c r="U543" s="16"/>
      <c r="AE543" s="4"/>
      <c r="AF543" s="4"/>
      <c r="AG543" s="4"/>
      <c r="AH543" s="4"/>
      <c r="AI543" s="4"/>
      <c r="AJ543" s="4"/>
    </row>
    <row r="544" spans="1:36" s="15" customFormat="1" ht="15.6" x14ac:dyDescent="0.25">
      <c r="A544" s="9"/>
      <c r="B544" s="26"/>
      <c r="C544" s="10"/>
      <c r="D544" s="11"/>
      <c r="E544" s="12"/>
      <c r="F544" s="12"/>
      <c r="G544" s="59">
        <v>293</v>
      </c>
      <c r="H544" s="61">
        <f ca="1">+REPARTO!I91</f>
        <v>391</v>
      </c>
      <c r="I544" s="30">
        <f ca="1">LOOKUP(G544,DATOS!A:A,DATOS!N:N)</f>
        <v>0</v>
      </c>
      <c r="J544" s="30"/>
      <c r="K544" s="30"/>
      <c r="L544" s="31"/>
      <c r="AE544" s="4"/>
      <c r="AF544" s="4"/>
      <c r="AG544" s="4"/>
      <c r="AH544" s="4"/>
      <c r="AI544" s="4"/>
      <c r="AJ544" s="4"/>
    </row>
    <row r="545" spans="1:36" s="15" customFormat="1" ht="15.6" x14ac:dyDescent="0.25">
      <c r="A545" s="9"/>
      <c r="B545" s="27"/>
      <c r="C545" s="19" t="str">
        <f ca="1">IF(CONTROL!$I$4="A",CONCATENATE(M545,".- ",I545),"")</f>
        <v>91.- ACTIVIDADES COMPLEMENTARIAS  - Tema 5 - PROTECCIÓN CONTRAINCENDIOS . 0 (Ref: 7-293)</v>
      </c>
      <c r="D545" s="20"/>
      <c r="E545" s="9"/>
      <c r="F545" s="9"/>
      <c r="G545" s="60"/>
      <c r="H545" s="57"/>
      <c r="I545" s="30" t="str">
        <f ca="1">LOOKUP(G544,DATOS!A:A,DATOS!H:H)</f>
        <v>ACTIVIDADES COMPLEMENTARIAS  - Tema 5 - PROTECCIÓN CONTRAINCENDIOS . 0 (Ref: 7-293)</v>
      </c>
      <c r="J545" s="30"/>
      <c r="K545" s="49"/>
      <c r="L545" s="31">
        <f>+M545</f>
        <v>91</v>
      </c>
      <c r="M545" s="18">
        <f>+M539+1</f>
        <v>91</v>
      </c>
      <c r="N545" s="16" t="s">
        <v>31</v>
      </c>
      <c r="O545" s="16" t="s">
        <v>32</v>
      </c>
      <c r="P545" s="16" t="s">
        <v>37</v>
      </c>
      <c r="Q545" s="16" t="s">
        <v>33</v>
      </c>
      <c r="R545" s="16" t="s">
        <v>34</v>
      </c>
      <c r="S545" s="16" t="s">
        <v>35</v>
      </c>
      <c r="T545" s="16" t="str">
        <f ca="1">CONCATENATE("X",I544)</f>
        <v>X0</v>
      </c>
      <c r="U545" s="16" t="s">
        <v>36</v>
      </c>
      <c r="AE545" s="4"/>
      <c r="AF545" s="4"/>
      <c r="AG545" s="4"/>
      <c r="AH545" s="4"/>
      <c r="AI545" s="4"/>
      <c r="AJ545" s="4"/>
    </row>
    <row r="546" spans="1:36" s="15" customFormat="1" ht="15.6" x14ac:dyDescent="0.25">
      <c r="A546" s="185">
        <f ca="1">IF($E$2="X",0,IF(M547&gt;2,I544,M547))</f>
        <v>0</v>
      </c>
      <c r="B546" s="25"/>
      <c r="C546" s="21" t="str">
        <f ca="1">IF(CONTROL!$I$4="A",CONCATENATE(L546," ",I546),"")</f>
        <v>a) 0</v>
      </c>
      <c r="D546" s="22"/>
      <c r="E546" s="12"/>
      <c r="F546" s="12"/>
      <c r="G546" s="57"/>
      <c r="H546" s="57"/>
      <c r="I546" s="30">
        <f ca="1">LOOKUP(G544,DATOS!A:A,DATOS!J:J)</f>
        <v>0</v>
      </c>
      <c r="J546" s="31"/>
      <c r="K546" s="30"/>
      <c r="L546" s="31" t="s">
        <v>53</v>
      </c>
      <c r="M546" s="16" t="s">
        <v>5</v>
      </c>
      <c r="N546" s="16">
        <f ca="1">IF(O546&gt;0,0,R546)</f>
        <v>0</v>
      </c>
      <c r="O546" s="16">
        <f ca="1">IF(R547&gt;0,1,0)</f>
        <v>0</v>
      </c>
      <c r="P546" s="16">
        <f ca="1">IF(O546=1,-1/COUNTA(S546:S549),0)</f>
        <v>0</v>
      </c>
      <c r="Q546" s="16">
        <f>COUNTA(B546:B549)</f>
        <v>0</v>
      </c>
      <c r="R546" s="16">
        <f ca="1">COUNTIF(T546:T549,T545)</f>
        <v>0</v>
      </c>
      <c r="S546" s="17" t="s">
        <v>0</v>
      </c>
      <c r="T546" s="16" t="str">
        <f>CONCATENATE(B546,S546)</f>
        <v>A</v>
      </c>
      <c r="U546" s="16">
        <f ca="1">IF(R546&gt;0,R546+Q546,Q546*3)</f>
        <v>0</v>
      </c>
      <c r="AE546" s="4"/>
      <c r="AF546" s="4"/>
      <c r="AG546" s="4"/>
      <c r="AH546" s="4"/>
      <c r="AI546" s="4"/>
      <c r="AJ546" s="4"/>
    </row>
    <row r="547" spans="1:36" s="15" customFormat="1" ht="15.6" x14ac:dyDescent="0.25">
      <c r="A547" s="185"/>
      <c r="B547" s="25"/>
      <c r="C547" s="21" t="str">
        <f ca="1">IF(CONTROL!$I$4="A",CONCATENATE(L547," ",I547),"")</f>
        <v>b) 0</v>
      </c>
      <c r="D547" s="22"/>
      <c r="E547" s="12"/>
      <c r="F547" s="12"/>
      <c r="G547" s="57"/>
      <c r="H547" s="57"/>
      <c r="I547" s="30">
        <f ca="1">LOOKUP(G544,DATOS!A:A,DATOS!K:K)</f>
        <v>0</v>
      </c>
      <c r="J547" s="31"/>
      <c r="K547" s="30"/>
      <c r="L547" s="31" t="s">
        <v>52</v>
      </c>
      <c r="M547" s="16">
        <f ca="1">IF(CONTROL!$I$4="A",U546,0)</f>
        <v>0</v>
      </c>
      <c r="N547" s="16"/>
      <c r="O547" s="16"/>
      <c r="P547" s="16"/>
      <c r="Q547" s="16"/>
      <c r="R547" s="16">
        <f ca="1">Q546-R546</f>
        <v>0</v>
      </c>
      <c r="S547" s="17" t="s">
        <v>1</v>
      </c>
      <c r="T547" s="16" t="str">
        <f>CONCATENATE(B547,S547)</f>
        <v>B</v>
      </c>
      <c r="U547" s="16"/>
      <c r="AE547" s="4"/>
      <c r="AF547" s="4"/>
      <c r="AG547" s="4"/>
      <c r="AH547" s="4"/>
      <c r="AI547" s="4"/>
      <c r="AJ547" s="4"/>
    </row>
    <row r="548" spans="1:36" s="15" customFormat="1" ht="15.6" x14ac:dyDescent="0.25">
      <c r="A548" s="185"/>
      <c r="B548" s="25"/>
      <c r="C548" s="21" t="str">
        <f ca="1">IF(CONTROL!$I$4="A",CONCATENATE(L548," ",I548),"")</f>
        <v>c) 0</v>
      </c>
      <c r="D548" s="22"/>
      <c r="E548" s="12"/>
      <c r="F548" s="12"/>
      <c r="G548" s="57"/>
      <c r="H548" s="57"/>
      <c r="I548" s="30">
        <f ca="1">LOOKUP(G544,DATOS!A:A,DATOS!L:L)</f>
        <v>0</v>
      </c>
      <c r="J548" s="31"/>
      <c r="K548" s="30"/>
      <c r="L548" s="31" t="s">
        <v>51</v>
      </c>
      <c r="M548" s="16"/>
      <c r="N548" s="16"/>
      <c r="O548" s="16"/>
      <c r="P548" s="16"/>
      <c r="Q548" s="16"/>
      <c r="R548" s="16"/>
      <c r="S548" s="17" t="s">
        <v>2</v>
      </c>
      <c r="T548" s="16" t="str">
        <f>CONCATENATE(B548,S548)</f>
        <v>C</v>
      </c>
      <c r="U548" s="16"/>
      <c r="AE548" s="4"/>
      <c r="AF548" s="4"/>
      <c r="AG548" s="4"/>
      <c r="AH548" s="4"/>
      <c r="AI548" s="4"/>
      <c r="AJ548" s="4"/>
    </row>
    <row r="549" spans="1:36" s="15" customFormat="1" ht="15.6" x14ac:dyDescent="0.25">
      <c r="A549" s="185"/>
      <c r="B549" s="25"/>
      <c r="C549" s="21" t="str">
        <f ca="1">IF(CONTROL!$I$4="A",CONCATENATE(L549," ",I549),"")</f>
        <v>d) 0</v>
      </c>
      <c r="D549" s="22"/>
      <c r="E549" s="12"/>
      <c r="F549" s="12"/>
      <c r="G549" s="57"/>
      <c r="H549" s="57"/>
      <c r="I549" s="30">
        <f ca="1">LOOKUP(G544,DATOS!A:A,DATOS!M:M)</f>
        <v>0</v>
      </c>
      <c r="J549" s="31"/>
      <c r="K549" s="30"/>
      <c r="L549" s="31" t="s">
        <v>43</v>
      </c>
      <c r="M549" s="16"/>
      <c r="N549" s="16"/>
      <c r="O549" s="16"/>
      <c r="P549" s="16"/>
      <c r="Q549" s="16"/>
      <c r="R549" s="16"/>
      <c r="S549" s="17" t="s">
        <v>3</v>
      </c>
      <c r="T549" s="16" t="str">
        <f>CONCATENATE(B549,S549)</f>
        <v>D</v>
      </c>
      <c r="U549" s="16"/>
      <c r="AE549" s="4"/>
      <c r="AF549" s="4"/>
      <c r="AG549" s="4"/>
      <c r="AH549" s="4"/>
      <c r="AI549" s="4"/>
      <c r="AJ549" s="4"/>
    </row>
    <row r="550" spans="1:36" s="15" customFormat="1" ht="15.6" x14ac:dyDescent="0.25">
      <c r="A550" s="9"/>
      <c r="B550" s="26"/>
      <c r="C550" s="10"/>
      <c r="D550" s="11"/>
      <c r="E550" s="12"/>
      <c r="F550" s="12"/>
      <c r="G550" s="59">
        <v>269</v>
      </c>
      <c r="H550" s="61">
        <f ca="1">+REPARTO!I92</f>
        <v>348</v>
      </c>
      <c r="I550" s="30">
        <f ca="1">LOOKUP(G550,DATOS!A:A,DATOS!N:N)</f>
        <v>0</v>
      </c>
      <c r="J550" s="30"/>
      <c r="K550" s="30"/>
      <c r="L550" s="31"/>
      <c r="AE550" s="4"/>
      <c r="AF550" s="4"/>
      <c r="AG550" s="4"/>
      <c r="AH550" s="4"/>
      <c r="AI550" s="4"/>
      <c r="AJ550" s="4"/>
    </row>
    <row r="551" spans="1:36" s="15" customFormat="1" ht="15.6" x14ac:dyDescent="0.25">
      <c r="A551" s="9"/>
      <c r="B551" s="27"/>
      <c r="C551" s="19" t="str">
        <f ca="1">IF(CONTROL!$I$4="A",CONCATENATE(M551,".- ",I551),"")</f>
        <v>92.- ACTIVIDADES POLICIALES - Tema 4 - TIRO POLICIAL . 0 (Ref: 7-269)</v>
      </c>
      <c r="D551" s="20"/>
      <c r="E551" s="9"/>
      <c r="F551" s="9"/>
      <c r="G551" s="60"/>
      <c r="H551" s="57"/>
      <c r="I551" s="30" t="str">
        <f ca="1">LOOKUP(G550,DATOS!A:A,DATOS!H:H)</f>
        <v>ACTIVIDADES POLICIALES - Tema 4 - TIRO POLICIAL . 0 (Ref: 7-269)</v>
      </c>
      <c r="J551" s="30"/>
      <c r="K551" s="49"/>
      <c r="L551" s="31">
        <f>+M551</f>
        <v>92</v>
      </c>
      <c r="M551" s="18">
        <f>+M545+1</f>
        <v>92</v>
      </c>
      <c r="N551" s="16" t="s">
        <v>31</v>
      </c>
      <c r="O551" s="16" t="s">
        <v>32</v>
      </c>
      <c r="P551" s="16" t="s">
        <v>37</v>
      </c>
      <c r="Q551" s="16" t="s">
        <v>33</v>
      </c>
      <c r="R551" s="16" t="s">
        <v>34</v>
      </c>
      <c r="S551" s="16" t="s">
        <v>35</v>
      </c>
      <c r="T551" s="16" t="str">
        <f ca="1">CONCATENATE("X",I550)</f>
        <v>X0</v>
      </c>
      <c r="U551" s="16" t="s">
        <v>36</v>
      </c>
      <c r="AE551" s="4"/>
      <c r="AF551" s="4"/>
      <c r="AG551" s="4"/>
      <c r="AH551" s="4"/>
      <c r="AI551" s="4"/>
      <c r="AJ551" s="4"/>
    </row>
    <row r="552" spans="1:36" s="15" customFormat="1" ht="15.6" x14ac:dyDescent="0.25">
      <c r="A552" s="185">
        <f ca="1">IF($E$2="X",0,IF(M553&gt;2,I550,M553))</f>
        <v>0</v>
      </c>
      <c r="B552" s="25"/>
      <c r="C552" s="21" t="str">
        <f ca="1">IF(CONTROL!$I$4="A",CONCATENATE(L552," ",I552),"")</f>
        <v>a) 0</v>
      </c>
      <c r="D552" s="22"/>
      <c r="E552" s="12"/>
      <c r="F552" s="12"/>
      <c r="G552" s="57"/>
      <c r="H552" s="57"/>
      <c r="I552" s="30">
        <f ca="1">LOOKUP(G550,DATOS!A:A,DATOS!J:J)</f>
        <v>0</v>
      </c>
      <c r="J552" s="31"/>
      <c r="K552" s="30"/>
      <c r="L552" s="31" t="s">
        <v>53</v>
      </c>
      <c r="M552" s="16" t="s">
        <v>5</v>
      </c>
      <c r="N552" s="16">
        <f ca="1">IF(O552&gt;0,0,R552)</f>
        <v>0</v>
      </c>
      <c r="O552" s="16">
        <f ca="1">IF(R553&gt;0,1,0)</f>
        <v>0</v>
      </c>
      <c r="P552" s="16">
        <f ca="1">IF(O552=1,-1/COUNTA(S552:S555),0)</f>
        <v>0</v>
      </c>
      <c r="Q552" s="16">
        <f>COUNTA(B552:B555)</f>
        <v>0</v>
      </c>
      <c r="R552" s="16">
        <f ca="1">COUNTIF(T552:T555,T551)</f>
        <v>0</v>
      </c>
      <c r="S552" s="17" t="s">
        <v>0</v>
      </c>
      <c r="T552" s="16" t="str">
        <f>CONCATENATE(B552,S552)</f>
        <v>A</v>
      </c>
      <c r="U552" s="16">
        <f ca="1">IF(R552&gt;0,R552+Q552,Q552*3)</f>
        <v>0</v>
      </c>
      <c r="AE552" s="4"/>
      <c r="AF552" s="4"/>
      <c r="AG552" s="4"/>
      <c r="AH552" s="4"/>
      <c r="AI552" s="4"/>
      <c r="AJ552" s="4"/>
    </row>
    <row r="553" spans="1:36" s="15" customFormat="1" ht="15.6" x14ac:dyDescent="0.25">
      <c r="A553" s="185"/>
      <c r="B553" s="25"/>
      <c r="C553" s="21" t="str">
        <f ca="1">IF(CONTROL!$I$4="A",CONCATENATE(L553," ",I553),"")</f>
        <v>b) 0</v>
      </c>
      <c r="D553" s="22"/>
      <c r="E553" s="12"/>
      <c r="F553" s="12"/>
      <c r="G553" s="57"/>
      <c r="H553" s="57"/>
      <c r="I553" s="30">
        <f ca="1">LOOKUP(G550,DATOS!A:A,DATOS!K:K)</f>
        <v>0</v>
      </c>
      <c r="J553" s="31"/>
      <c r="K553" s="30"/>
      <c r="L553" s="31" t="s">
        <v>52</v>
      </c>
      <c r="M553" s="16">
        <f ca="1">IF(CONTROL!$I$4="A",U552,0)</f>
        <v>0</v>
      </c>
      <c r="N553" s="16"/>
      <c r="O553" s="16"/>
      <c r="P553" s="16"/>
      <c r="Q553" s="16"/>
      <c r="R553" s="16">
        <f ca="1">Q552-R552</f>
        <v>0</v>
      </c>
      <c r="S553" s="17" t="s">
        <v>1</v>
      </c>
      <c r="T553" s="16" t="str">
        <f>CONCATENATE(B553,S553)</f>
        <v>B</v>
      </c>
      <c r="U553" s="16"/>
      <c r="AE553" s="4"/>
      <c r="AF553" s="4"/>
      <c r="AG553" s="4"/>
      <c r="AH553" s="4"/>
      <c r="AI553" s="4"/>
      <c r="AJ553" s="4"/>
    </row>
    <row r="554" spans="1:36" s="15" customFormat="1" ht="15.6" x14ac:dyDescent="0.25">
      <c r="A554" s="185"/>
      <c r="B554" s="25"/>
      <c r="C554" s="21" t="str">
        <f ca="1">IF(CONTROL!$I$4="A",CONCATENATE(L554," ",I554),"")</f>
        <v>c) 0</v>
      </c>
      <c r="D554" s="22"/>
      <c r="E554" s="12"/>
      <c r="F554" s="12"/>
      <c r="G554" s="57"/>
      <c r="H554" s="57"/>
      <c r="I554" s="30">
        <f ca="1">LOOKUP(G550,DATOS!A:A,DATOS!L:L)</f>
        <v>0</v>
      </c>
      <c r="J554" s="31"/>
      <c r="K554" s="30"/>
      <c r="L554" s="31" t="s">
        <v>51</v>
      </c>
      <c r="M554" s="16"/>
      <c r="N554" s="16"/>
      <c r="O554" s="16"/>
      <c r="P554" s="16"/>
      <c r="Q554" s="16"/>
      <c r="R554" s="16"/>
      <c r="S554" s="17" t="s">
        <v>2</v>
      </c>
      <c r="T554" s="16" t="str">
        <f>CONCATENATE(B554,S554)</f>
        <v>C</v>
      </c>
      <c r="U554" s="16"/>
      <c r="AE554" s="4"/>
      <c r="AF554" s="4"/>
      <c r="AG554" s="4"/>
      <c r="AH554" s="4"/>
      <c r="AI554" s="4"/>
      <c r="AJ554" s="4"/>
    </row>
    <row r="555" spans="1:36" s="15" customFormat="1" ht="15.6" x14ac:dyDescent="0.25">
      <c r="A555" s="185"/>
      <c r="B555" s="25"/>
      <c r="C555" s="21" t="str">
        <f ca="1">IF(CONTROL!$I$4="A",CONCATENATE(L555," ",I555),"")</f>
        <v>d) 0</v>
      </c>
      <c r="D555" s="22"/>
      <c r="E555" s="12"/>
      <c r="F555" s="12"/>
      <c r="G555" s="57"/>
      <c r="H555" s="57"/>
      <c r="I555" s="30">
        <f ca="1">LOOKUP(G550,DATOS!A:A,DATOS!M:M)</f>
        <v>0</v>
      </c>
      <c r="J555" s="31"/>
      <c r="K555" s="30"/>
      <c r="L555" s="31" t="s">
        <v>43</v>
      </c>
      <c r="M555" s="16"/>
      <c r="N555" s="16"/>
      <c r="O555" s="16"/>
      <c r="P555" s="16"/>
      <c r="Q555" s="16"/>
      <c r="R555" s="16"/>
      <c r="S555" s="17" t="s">
        <v>3</v>
      </c>
      <c r="T555" s="16" t="str">
        <f>CONCATENATE(B555,S555)</f>
        <v>D</v>
      </c>
      <c r="U555" s="16"/>
      <c r="AE555" s="4"/>
      <c r="AF555" s="4"/>
      <c r="AG555" s="4"/>
      <c r="AH555" s="4"/>
      <c r="AI555" s="4"/>
      <c r="AJ555" s="4"/>
    </row>
    <row r="556" spans="1:36" s="15" customFormat="1" ht="15.6" x14ac:dyDescent="0.25">
      <c r="A556" s="9"/>
      <c r="B556" s="26"/>
      <c r="C556" s="10"/>
      <c r="D556" s="11"/>
      <c r="E556" s="12"/>
      <c r="F556" s="12"/>
      <c r="G556" s="59">
        <v>281</v>
      </c>
      <c r="H556" s="61">
        <f ca="1">+REPARTO!I93</f>
        <v>249</v>
      </c>
      <c r="I556" s="30">
        <f ca="1">LOOKUP(G556,DATOS!A:A,DATOS!N:N)</f>
        <v>0</v>
      </c>
      <c r="J556" s="30"/>
      <c r="K556" s="30"/>
      <c r="L556" s="31"/>
      <c r="AE556" s="4"/>
      <c r="AF556" s="4"/>
      <c r="AG556" s="4"/>
      <c r="AH556" s="4"/>
      <c r="AI556" s="4"/>
      <c r="AJ556" s="4"/>
    </row>
    <row r="557" spans="1:36" s="15" customFormat="1" ht="15.6" x14ac:dyDescent="0.25">
      <c r="A557" s="9"/>
      <c r="B557" s="27"/>
      <c r="C557" s="19" t="str">
        <f ca="1">IF(CONTROL!$I$4="A",CONCATENATE(M557,".- ",I557),"")</f>
        <v>93.- ACTIVIDADES COMPLEMENTARIAS  - Tema 5 - PROTECCIÓN CONTRAINCENDIOS . 0 (Ref: 7-281)</v>
      </c>
      <c r="D557" s="20"/>
      <c r="E557" s="9"/>
      <c r="F557" s="9"/>
      <c r="G557" s="60"/>
      <c r="H557" s="57"/>
      <c r="I557" s="30" t="str">
        <f ca="1">LOOKUP(G556,DATOS!A:A,DATOS!H:H)</f>
        <v>ACTIVIDADES COMPLEMENTARIAS  - Tema 5 - PROTECCIÓN CONTRAINCENDIOS . 0 (Ref: 7-281)</v>
      </c>
      <c r="J557" s="30"/>
      <c r="K557" s="49"/>
      <c r="L557" s="31">
        <f>+M557</f>
        <v>93</v>
      </c>
      <c r="M557" s="18">
        <f>+M551+1</f>
        <v>93</v>
      </c>
      <c r="N557" s="16" t="s">
        <v>31</v>
      </c>
      <c r="O557" s="16" t="s">
        <v>32</v>
      </c>
      <c r="P557" s="16" t="s">
        <v>37</v>
      </c>
      <c r="Q557" s="16" t="s">
        <v>33</v>
      </c>
      <c r="R557" s="16" t="s">
        <v>34</v>
      </c>
      <c r="S557" s="16" t="s">
        <v>35</v>
      </c>
      <c r="T557" s="16" t="str">
        <f ca="1">CONCATENATE("X",I556)</f>
        <v>X0</v>
      </c>
      <c r="U557" s="16" t="s">
        <v>36</v>
      </c>
      <c r="AE557" s="4"/>
      <c r="AF557" s="4"/>
      <c r="AG557" s="4"/>
      <c r="AH557" s="4"/>
      <c r="AI557" s="4"/>
      <c r="AJ557" s="4"/>
    </row>
    <row r="558" spans="1:36" s="15" customFormat="1" ht="15.6" x14ac:dyDescent="0.25">
      <c r="A558" s="185">
        <f ca="1">IF($E$2="X",0,IF(M559&gt;2,I556,M559))</f>
        <v>0</v>
      </c>
      <c r="B558" s="25"/>
      <c r="C558" s="21" t="str">
        <f ca="1">IF(CONTROL!$I$4="A",CONCATENATE(L558," ",I558),"")</f>
        <v>a) 0</v>
      </c>
      <c r="D558" s="22"/>
      <c r="E558" s="12"/>
      <c r="F558" s="12"/>
      <c r="G558" s="57"/>
      <c r="H558" s="57"/>
      <c r="I558" s="30">
        <f ca="1">LOOKUP(G556,DATOS!A:A,DATOS!J:J)</f>
        <v>0</v>
      </c>
      <c r="J558" s="31"/>
      <c r="K558" s="30"/>
      <c r="L558" s="31" t="s">
        <v>53</v>
      </c>
      <c r="M558" s="16" t="s">
        <v>5</v>
      </c>
      <c r="N558" s="16">
        <f ca="1">IF(O558&gt;0,0,R558)</f>
        <v>0</v>
      </c>
      <c r="O558" s="16">
        <f ca="1">IF(R559&gt;0,1,0)</f>
        <v>0</v>
      </c>
      <c r="P558" s="16">
        <f ca="1">IF(O558=1,-1/COUNTA(S558:S561),0)</f>
        <v>0</v>
      </c>
      <c r="Q558" s="16">
        <f>COUNTA(B558:B561)</f>
        <v>0</v>
      </c>
      <c r="R558" s="16">
        <f ca="1">COUNTIF(T558:T561,T557)</f>
        <v>0</v>
      </c>
      <c r="S558" s="17" t="s">
        <v>0</v>
      </c>
      <c r="T558" s="16" t="str">
        <f>CONCATENATE(B558,S558)</f>
        <v>A</v>
      </c>
      <c r="U558" s="16">
        <f ca="1">IF(R558&gt;0,R558+Q558,Q558*3)</f>
        <v>0</v>
      </c>
      <c r="AE558" s="4"/>
      <c r="AF558" s="4"/>
      <c r="AG558" s="4"/>
      <c r="AH558" s="4"/>
      <c r="AI558" s="4"/>
      <c r="AJ558" s="4"/>
    </row>
    <row r="559" spans="1:36" s="15" customFormat="1" ht="15.6" x14ac:dyDescent="0.25">
      <c r="A559" s="185"/>
      <c r="B559" s="25"/>
      <c r="C559" s="21" t="str">
        <f ca="1">IF(CONTROL!$I$4="A",CONCATENATE(L559," ",I559),"")</f>
        <v>b) 0</v>
      </c>
      <c r="D559" s="22"/>
      <c r="E559" s="12"/>
      <c r="F559" s="12"/>
      <c r="G559" s="57"/>
      <c r="H559" s="57"/>
      <c r="I559" s="30">
        <f ca="1">LOOKUP(G556,DATOS!A:A,DATOS!K:K)</f>
        <v>0</v>
      </c>
      <c r="J559" s="31"/>
      <c r="K559" s="30"/>
      <c r="L559" s="31" t="s">
        <v>52</v>
      </c>
      <c r="M559" s="16">
        <f ca="1">IF(CONTROL!$I$4="A",U558,0)</f>
        <v>0</v>
      </c>
      <c r="N559" s="16"/>
      <c r="O559" s="16"/>
      <c r="P559" s="16"/>
      <c r="Q559" s="16"/>
      <c r="R559" s="16">
        <f ca="1">Q558-R558</f>
        <v>0</v>
      </c>
      <c r="S559" s="17" t="s">
        <v>1</v>
      </c>
      <c r="T559" s="16" t="str">
        <f>CONCATENATE(B559,S559)</f>
        <v>B</v>
      </c>
      <c r="U559" s="16"/>
      <c r="AE559" s="4"/>
      <c r="AF559" s="4"/>
      <c r="AG559" s="4"/>
      <c r="AH559" s="4"/>
      <c r="AI559" s="4"/>
      <c r="AJ559" s="4"/>
    </row>
    <row r="560" spans="1:36" s="15" customFormat="1" ht="15.6" x14ac:dyDescent="0.25">
      <c r="A560" s="185"/>
      <c r="B560" s="25"/>
      <c r="C560" s="21" t="str">
        <f ca="1">IF(CONTROL!$I$4="A",CONCATENATE(L560," ",I560),"")</f>
        <v>c) 0</v>
      </c>
      <c r="D560" s="22"/>
      <c r="E560" s="12"/>
      <c r="F560" s="12"/>
      <c r="G560" s="57"/>
      <c r="H560" s="57"/>
      <c r="I560" s="30">
        <f ca="1">LOOKUP(G556,DATOS!A:A,DATOS!L:L)</f>
        <v>0</v>
      </c>
      <c r="J560" s="31"/>
      <c r="K560" s="30"/>
      <c r="L560" s="31" t="s">
        <v>51</v>
      </c>
      <c r="M560" s="16"/>
      <c r="N560" s="16"/>
      <c r="O560" s="16"/>
      <c r="P560" s="16"/>
      <c r="Q560" s="16"/>
      <c r="R560" s="16"/>
      <c r="S560" s="17" t="s">
        <v>2</v>
      </c>
      <c r="T560" s="16" t="str">
        <f>CONCATENATE(B560,S560)</f>
        <v>C</v>
      </c>
      <c r="U560" s="16"/>
      <c r="AE560" s="4"/>
      <c r="AF560" s="4"/>
      <c r="AG560" s="4"/>
      <c r="AH560" s="4"/>
      <c r="AI560" s="4"/>
      <c r="AJ560" s="4"/>
    </row>
    <row r="561" spans="1:36" s="15" customFormat="1" ht="15.6" x14ac:dyDescent="0.25">
      <c r="A561" s="185"/>
      <c r="B561" s="25"/>
      <c r="C561" s="21" t="str">
        <f ca="1">IF(CONTROL!$I$4="A",CONCATENATE(L561," ",I561),"")</f>
        <v>d) 0</v>
      </c>
      <c r="D561" s="22"/>
      <c r="E561" s="12"/>
      <c r="F561" s="12"/>
      <c r="G561" s="57"/>
      <c r="H561" s="57"/>
      <c r="I561" s="30">
        <f ca="1">LOOKUP(G556,DATOS!A:A,DATOS!M:M)</f>
        <v>0</v>
      </c>
      <c r="J561" s="31"/>
      <c r="K561" s="30"/>
      <c r="L561" s="31" t="s">
        <v>43</v>
      </c>
      <c r="M561" s="16"/>
      <c r="N561" s="16"/>
      <c r="O561" s="16"/>
      <c r="P561" s="16"/>
      <c r="Q561" s="16"/>
      <c r="R561" s="16"/>
      <c r="S561" s="17" t="s">
        <v>3</v>
      </c>
      <c r="T561" s="16" t="str">
        <f>CONCATENATE(B561,S561)</f>
        <v>D</v>
      </c>
      <c r="U561" s="16"/>
      <c r="AE561" s="4"/>
      <c r="AF561" s="4"/>
      <c r="AG561" s="4"/>
      <c r="AH561" s="4"/>
      <c r="AI561" s="4"/>
      <c r="AJ561" s="4"/>
    </row>
    <row r="562" spans="1:36" s="15" customFormat="1" ht="15.6" x14ac:dyDescent="0.25">
      <c r="A562" s="9"/>
      <c r="B562" s="26"/>
      <c r="C562" s="10"/>
      <c r="D562" s="11"/>
      <c r="E562" s="12"/>
      <c r="F562" s="12"/>
      <c r="G562" s="59">
        <v>41</v>
      </c>
      <c r="H562" s="61">
        <f ca="1">+REPARTO!I94</f>
        <v>460</v>
      </c>
      <c r="I562" s="30">
        <f ca="1">LOOKUP(G562,DATOS!A:A,DATOS!N:N)</f>
        <v>0</v>
      </c>
      <c r="J562" s="30"/>
      <c r="K562" s="30"/>
      <c r="L562" s="31"/>
      <c r="AE562" s="4"/>
      <c r="AF562" s="4"/>
      <c r="AG562" s="4"/>
      <c r="AH562" s="4"/>
      <c r="AI562" s="4"/>
      <c r="AJ562" s="4"/>
    </row>
    <row r="563" spans="1:36" s="15" customFormat="1" ht="15.6" x14ac:dyDescent="0.25">
      <c r="A563" s="9"/>
      <c r="B563" s="27"/>
      <c r="C563" s="19" t="str">
        <f ca="1">IF(CONTROL!$I$4="A",CONCATENATE(M563,".- ",I563),"")</f>
        <v>94.- ACTIVIDADES POLICIALES - Tema 1 - TÁCTICA: APOYO AACC . 0 (Ref: 7-41)</v>
      </c>
      <c r="D563" s="20"/>
      <c r="E563" s="9"/>
      <c r="F563" s="9"/>
      <c r="G563" s="60"/>
      <c r="H563" s="57"/>
      <c r="I563" s="30" t="str">
        <f ca="1">LOOKUP(G562,DATOS!A:A,DATOS!H:H)</f>
        <v>ACTIVIDADES POLICIALES - Tema 1 - TÁCTICA: APOYO AACC . 0 (Ref: 7-41)</v>
      </c>
      <c r="J563" s="30"/>
      <c r="K563" s="49"/>
      <c r="L563" s="31">
        <f>+M563</f>
        <v>94</v>
      </c>
      <c r="M563" s="18">
        <f>+M557+1</f>
        <v>94</v>
      </c>
      <c r="N563" s="16" t="s">
        <v>31</v>
      </c>
      <c r="O563" s="16" t="s">
        <v>32</v>
      </c>
      <c r="P563" s="16" t="s">
        <v>37</v>
      </c>
      <c r="Q563" s="16" t="s">
        <v>33</v>
      </c>
      <c r="R563" s="16" t="s">
        <v>34</v>
      </c>
      <c r="S563" s="16" t="s">
        <v>35</v>
      </c>
      <c r="T563" s="16" t="str">
        <f ca="1">CONCATENATE("X",I562)</f>
        <v>X0</v>
      </c>
      <c r="U563" s="16" t="s">
        <v>36</v>
      </c>
      <c r="AE563" s="4"/>
      <c r="AF563" s="4"/>
      <c r="AG563" s="4"/>
      <c r="AH563" s="4"/>
      <c r="AI563" s="4"/>
      <c r="AJ563" s="4"/>
    </row>
    <row r="564" spans="1:36" s="15" customFormat="1" ht="15.6" x14ac:dyDescent="0.25">
      <c r="A564" s="185">
        <f ca="1">IF($E$2="X",0,IF(M565&gt;2,I562,M565))</f>
        <v>0</v>
      </c>
      <c r="B564" s="25"/>
      <c r="C564" s="21" t="str">
        <f ca="1">IF(CONTROL!$I$4="A",CONCATENATE(L564," ",I564),"")</f>
        <v>a) 0</v>
      </c>
      <c r="D564" s="22"/>
      <c r="E564" s="12"/>
      <c r="F564" s="12"/>
      <c r="G564" s="57"/>
      <c r="H564" s="57"/>
      <c r="I564" s="30">
        <f ca="1">LOOKUP(G562,DATOS!A:A,DATOS!J:J)</f>
        <v>0</v>
      </c>
      <c r="J564" s="31"/>
      <c r="K564" s="30"/>
      <c r="L564" s="31" t="s">
        <v>53</v>
      </c>
      <c r="M564" s="16" t="s">
        <v>5</v>
      </c>
      <c r="N564" s="16">
        <f ca="1">IF(O564&gt;0,0,R564)</f>
        <v>0</v>
      </c>
      <c r="O564" s="16">
        <f ca="1">IF(R565&gt;0,1,0)</f>
        <v>0</v>
      </c>
      <c r="P564" s="16">
        <f ca="1">IF(O564=1,-1/COUNTA(S564:S567),0)</f>
        <v>0</v>
      </c>
      <c r="Q564" s="16">
        <f>COUNTA(B564:B567)</f>
        <v>0</v>
      </c>
      <c r="R564" s="16">
        <f ca="1">COUNTIF(T564:T567,T563)</f>
        <v>0</v>
      </c>
      <c r="S564" s="17" t="s">
        <v>0</v>
      </c>
      <c r="T564" s="16" t="str">
        <f>CONCATENATE(B564,S564)</f>
        <v>A</v>
      </c>
      <c r="U564" s="16">
        <f ca="1">IF(R564&gt;0,R564+Q564,Q564*3)</f>
        <v>0</v>
      </c>
      <c r="AE564" s="4"/>
      <c r="AF564" s="4"/>
      <c r="AG564" s="4"/>
      <c r="AH564" s="4"/>
      <c r="AI564" s="4"/>
      <c r="AJ564" s="4"/>
    </row>
    <row r="565" spans="1:36" s="15" customFormat="1" ht="15.6" x14ac:dyDescent="0.25">
      <c r="A565" s="185"/>
      <c r="B565" s="25"/>
      <c r="C565" s="21" t="str">
        <f ca="1">IF(CONTROL!$I$4="A",CONCATENATE(L565," ",I565),"")</f>
        <v>b) 0</v>
      </c>
      <c r="D565" s="22"/>
      <c r="E565" s="12"/>
      <c r="F565" s="12"/>
      <c r="G565" s="57"/>
      <c r="H565" s="57"/>
      <c r="I565" s="30">
        <f ca="1">LOOKUP(G562,DATOS!A:A,DATOS!K:K)</f>
        <v>0</v>
      </c>
      <c r="J565" s="31"/>
      <c r="K565" s="30"/>
      <c r="L565" s="31" t="s">
        <v>52</v>
      </c>
      <c r="M565" s="16">
        <f ca="1">IF(CONTROL!$I$4="A",U564,0)</f>
        <v>0</v>
      </c>
      <c r="N565" s="16"/>
      <c r="O565" s="16"/>
      <c r="P565" s="16"/>
      <c r="Q565" s="16"/>
      <c r="R565" s="16">
        <f ca="1">Q564-R564</f>
        <v>0</v>
      </c>
      <c r="S565" s="17" t="s">
        <v>1</v>
      </c>
      <c r="T565" s="16" t="str">
        <f>CONCATENATE(B565,S565)</f>
        <v>B</v>
      </c>
      <c r="U565" s="16"/>
      <c r="AE565" s="4"/>
      <c r="AF565" s="4"/>
      <c r="AG565" s="4"/>
      <c r="AH565" s="4"/>
      <c r="AI565" s="4"/>
      <c r="AJ565" s="4"/>
    </row>
    <row r="566" spans="1:36" s="15" customFormat="1" ht="15.6" x14ac:dyDescent="0.25">
      <c r="A566" s="185"/>
      <c r="B566" s="25"/>
      <c r="C566" s="21" t="str">
        <f ca="1">IF(CONTROL!$I$4="A",CONCATENATE(L566," ",I566),"")</f>
        <v>c) 0</v>
      </c>
      <c r="D566" s="22"/>
      <c r="E566" s="12"/>
      <c r="F566" s="12"/>
      <c r="G566" s="57"/>
      <c r="H566" s="57"/>
      <c r="I566" s="30">
        <f ca="1">LOOKUP(G562,DATOS!A:A,DATOS!L:L)</f>
        <v>0</v>
      </c>
      <c r="J566" s="31"/>
      <c r="K566" s="30"/>
      <c r="L566" s="31" t="s">
        <v>51</v>
      </c>
      <c r="M566" s="16"/>
      <c r="N566" s="16"/>
      <c r="O566" s="16"/>
      <c r="P566" s="16"/>
      <c r="Q566" s="16"/>
      <c r="R566" s="16"/>
      <c r="S566" s="17" t="s">
        <v>2</v>
      </c>
      <c r="T566" s="16" t="str">
        <f>CONCATENATE(B566,S566)</f>
        <v>C</v>
      </c>
      <c r="U566" s="16"/>
      <c r="AE566" s="4"/>
      <c r="AF566" s="4"/>
      <c r="AG566" s="4"/>
      <c r="AH566" s="4"/>
      <c r="AI566" s="4"/>
      <c r="AJ566" s="4"/>
    </row>
    <row r="567" spans="1:36" s="15" customFormat="1" ht="15.6" x14ac:dyDescent="0.25">
      <c r="A567" s="185"/>
      <c r="B567" s="25"/>
      <c r="C567" s="21" t="str">
        <f ca="1">IF(CONTROL!$I$4="A",CONCATENATE(L567," ",I567),"")</f>
        <v>d) 0</v>
      </c>
      <c r="D567" s="22"/>
      <c r="E567" s="12"/>
      <c r="F567" s="12"/>
      <c r="G567" s="57"/>
      <c r="H567" s="57"/>
      <c r="I567" s="30">
        <f ca="1">LOOKUP(G562,DATOS!A:A,DATOS!M:M)</f>
        <v>0</v>
      </c>
      <c r="J567" s="31"/>
      <c r="K567" s="30"/>
      <c r="L567" s="31" t="s">
        <v>43</v>
      </c>
      <c r="M567" s="16"/>
      <c r="N567" s="16"/>
      <c r="O567" s="16"/>
      <c r="P567" s="16"/>
      <c r="Q567" s="16"/>
      <c r="R567" s="16"/>
      <c r="S567" s="17" t="s">
        <v>3</v>
      </c>
      <c r="T567" s="16" t="str">
        <f>CONCATENATE(B567,S567)</f>
        <v>D</v>
      </c>
      <c r="U567" s="16"/>
      <c r="AE567" s="4"/>
      <c r="AF567" s="4"/>
      <c r="AG567" s="4"/>
      <c r="AH567" s="4"/>
      <c r="AI567" s="4"/>
      <c r="AJ567" s="4"/>
    </row>
    <row r="568" spans="1:36" s="15" customFormat="1" ht="15.6" x14ac:dyDescent="0.25">
      <c r="A568" s="9"/>
      <c r="B568" s="26"/>
      <c r="C568" s="10"/>
      <c r="D568" s="11"/>
      <c r="E568" s="12"/>
      <c r="F568" s="12"/>
      <c r="G568" s="59">
        <v>486</v>
      </c>
      <c r="H568" s="61">
        <f ca="1">+REPARTO!I95</f>
        <v>418</v>
      </c>
      <c r="I568" s="30">
        <f ca="1">LOOKUP(G568,DATOS!A:A,DATOS!N:N)</f>
        <v>0</v>
      </c>
      <c r="J568" s="30"/>
      <c r="K568" s="30"/>
      <c r="L568" s="31"/>
      <c r="AE568" s="4"/>
      <c r="AF568" s="4"/>
      <c r="AG568" s="4"/>
      <c r="AH568" s="4"/>
      <c r="AI568" s="4"/>
      <c r="AJ568" s="4"/>
    </row>
    <row r="569" spans="1:36" s="15" customFormat="1" ht="15.6" x14ac:dyDescent="0.25">
      <c r="A569" s="9"/>
      <c r="B569" s="27"/>
      <c r="C569" s="19" t="str">
        <f ca="1">IF(CONTROL!$I$4="A",CONCATENATE(M569,".- ",I569),"")</f>
        <v>95.- LEGISLACIÓN  - Tema 8 - DERECHO PROCESAL . 0 (Ref: 7-486)</v>
      </c>
      <c r="D569" s="20"/>
      <c r="E569" s="9"/>
      <c r="F569" s="9"/>
      <c r="G569" s="60"/>
      <c r="H569" s="57"/>
      <c r="I569" s="30" t="str">
        <f ca="1">LOOKUP(G568,DATOS!A:A,DATOS!H:H)</f>
        <v>LEGISLACIÓN  - Tema 8 - DERECHO PROCESAL . 0 (Ref: 7-486)</v>
      </c>
      <c r="J569" s="30"/>
      <c r="K569" s="49"/>
      <c r="L569" s="31">
        <f>+M569</f>
        <v>95</v>
      </c>
      <c r="M569" s="18">
        <f>+M563+1</f>
        <v>95</v>
      </c>
      <c r="N569" s="16" t="s">
        <v>31</v>
      </c>
      <c r="O569" s="16" t="s">
        <v>32</v>
      </c>
      <c r="P569" s="16" t="s">
        <v>37</v>
      </c>
      <c r="Q569" s="16" t="s">
        <v>33</v>
      </c>
      <c r="R569" s="16" t="s">
        <v>34</v>
      </c>
      <c r="S569" s="16" t="s">
        <v>35</v>
      </c>
      <c r="T569" s="16" t="str">
        <f ca="1">CONCATENATE("X",I568)</f>
        <v>X0</v>
      </c>
      <c r="U569" s="16" t="s">
        <v>36</v>
      </c>
      <c r="AE569" s="4"/>
      <c r="AF569" s="4"/>
      <c r="AG569" s="4"/>
      <c r="AH569" s="4"/>
      <c r="AI569" s="4"/>
      <c r="AJ569" s="4"/>
    </row>
    <row r="570" spans="1:36" s="15" customFormat="1" ht="15.6" x14ac:dyDescent="0.25">
      <c r="A570" s="185">
        <f ca="1">IF($E$2="X",0,IF(M571&gt;2,I568,M571))</f>
        <v>0</v>
      </c>
      <c r="B570" s="25"/>
      <c r="C570" s="21" t="str">
        <f ca="1">IF(CONTROL!$I$4="A",CONCATENATE(L570," ",I570),"")</f>
        <v>a) 0</v>
      </c>
      <c r="D570" s="22"/>
      <c r="E570" s="12"/>
      <c r="F570" s="12"/>
      <c r="G570" s="57"/>
      <c r="H570" s="57"/>
      <c r="I570" s="30">
        <f ca="1">LOOKUP(G568,DATOS!A:A,DATOS!J:J)</f>
        <v>0</v>
      </c>
      <c r="J570" s="31"/>
      <c r="K570" s="30"/>
      <c r="L570" s="31" t="s">
        <v>53</v>
      </c>
      <c r="M570" s="16" t="s">
        <v>5</v>
      </c>
      <c r="N570" s="16">
        <f ca="1">IF(O570&gt;0,0,R570)</f>
        <v>0</v>
      </c>
      <c r="O570" s="16">
        <f ca="1">IF(R571&gt;0,1,0)</f>
        <v>0</v>
      </c>
      <c r="P570" s="16">
        <f ca="1">IF(O570=1,-1/COUNTA(S570:S573),0)</f>
        <v>0</v>
      </c>
      <c r="Q570" s="16">
        <f>COUNTA(B570:B573)</f>
        <v>0</v>
      </c>
      <c r="R570" s="16">
        <f ca="1">COUNTIF(T570:T573,T569)</f>
        <v>0</v>
      </c>
      <c r="S570" s="17" t="s">
        <v>0</v>
      </c>
      <c r="T570" s="16" t="str">
        <f>CONCATENATE(B570,S570)</f>
        <v>A</v>
      </c>
      <c r="U570" s="16">
        <f ca="1">IF(R570&gt;0,R570+Q570,Q570*3)</f>
        <v>0</v>
      </c>
      <c r="AE570" s="4"/>
      <c r="AF570" s="4"/>
      <c r="AG570" s="4"/>
      <c r="AH570" s="4"/>
      <c r="AI570" s="4"/>
      <c r="AJ570" s="4"/>
    </row>
    <row r="571" spans="1:36" s="15" customFormat="1" ht="15.6" x14ac:dyDescent="0.25">
      <c r="A571" s="185"/>
      <c r="B571" s="25"/>
      <c r="C571" s="21" t="str">
        <f ca="1">IF(CONTROL!$I$4="A",CONCATENATE(L571," ",I571),"")</f>
        <v>b) 0</v>
      </c>
      <c r="D571" s="22"/>
      <c r="E571" s="12"/>
      <c r="F571" s="12"/>
      <c r="G571" s="57"/>
      <c r="H571" s="57"/>
      <c r="I571" s="30">
        <f ca="1">LOOKUP(G568,DATOS!A:A,DATOS!K:K)</f>
        <v>0</v>
      </c>
      <c r="J571" s="31"/>
      <c r="K571" s="30"/>
      <c r="L571" s="31" t="s">
        <v>52</v>
      </c>
      <c r="M571" s="16">
        <f ca="1">IF(CONTROL!$I$4="A",U570,0)</f>
        <v>0</v>
      </c>
      <c r="N571" s="16"/>
      <c r="O571" s="16"/>
      <c r="P571" s="16"/>
      <c r="Q571" s="16"/>
      <c r="R571" s="16">
        <f ca="1">Q570-R570</f>
        <v>0</v>
      </c>
      <c r="S571" s="17" t="s">
        <v>1</v>
      </c>
      <c r="T571" s="16" t="str">
        <f>CONCATENATE(B571,S571)</f>
        <v>B</v>
      </c>
      <c r="U571" s="16"/>
      <c r="AE571" s="4"/>
      <c r="AF571" s="4"/>
      <c r="AG571" s="4"/>
      <c r="AH571" s="4"/>
      <c r="AI571" s="4"/>
      <c r="AJ571" s="4"/>
    </row>
    <row r="572" spans="1:36" s="15" customFormat="1" ht="15.6" x14ac:dyDescent="0.25">
      <c r="A572" s="185"/>
      <c r="B572" s="25"/>
      <c r="C572" s="21" t="str">
        <f ca="1">IF(CONTROL!$I$4="A",CONCATENATE(L572," ",I572),"")</f>
        <v>c) 0</v>
      </c>
      <c r="D572" s="22"/>
      <c r="E572" s="12"/>
      <c r="F572" s="12"/>
      <c r="G572" s="57"/>
      <c r="H572" s="57"/>
      <c r="I572" s="30">
        <f ca="1">LOOKUP(G568,DATOS!A:A,DATOS!L:L)</f>
        <v>0</v>
      </c>
      <c r="J572" s="31"/>
      <c r="K572" s="30"/>
      <c r="L572" s="31" t="s">
        <v>51</v>
      </c>
      <c r="M572" s="16"/>
      <c r="N572" s="16"/>
      <c r="O572" s="16"/>
      <c r="P572" s="16"/>
      <c r="Q572" s="16"/>
      <c r="R572" s="16"/>
      <c r="S572" s="17" t="s">
        <v>2</v>
      </c>
      <c r="T572" s="16" t="str">
        <f>CONCATENATE(B572,S572)</f>
        <v>C</v>
      </c>
      <c r="U572" s="16"/>
      <c r="AE572" s="4"/>
      <c r="AF572" s="4"/>
      <c r="AG572" s="4"/>
      <c r="AH572" s="4"/>
      <c r="AI572" s="4"/>
      <c r="AJ572" s="4"/>
    </row>
    <row r="573" spans="1:36" s="15" customFormat="1" ht="15.6" x14ac:dyDescent="0.25">
      <c r="A573" s="185"/>
      <c r="B573" s="25"/>
      <c r="C573" s="21" t="str">
        <f ca="1">IF(CONTROL!$I$4="A",CONCATENATE(L573," ",I573),"")</f>
        <v>d) 0</v>
      </c>
      <c r="D573" s="22"/>
      <c r="E573" s="12"/>
      <c r="F573" s="12"/>
      <c r="G573" s="57"/>
      <c r="H573" s="57"/>
      <c r="I573" s="30">
        <f ca="1">LOOKUP(G568,DATOS!A:A,DATOS!M:M)</f>
        <v>0</v>
      </c>
      <c r="J573" s="31"/>
      <c r="K573" s="30"/>
      <c r="L573" s="31" t="s">
        <v>43</v>
      </c>
      <c r="M573" s="16"/>
      <c r="N573" s="16"/>
      <c r="O573" s="16"/>
      <c r="P573" s="16"/>
      <c r="Q573" s="16"/>
      <c r="R573" s="16"/>
      <c r="S573" s="17" t="s">
        <v>3</v>
      </c>
      <c r="T573" s="16" t="str">
        <f>CONCATENATE(B573,S573)</f>
        <v>D</v>
      </c>
      <c r="U573" s="16"/>
      <c r="AE573" s="4"/>
      <c r="AF573" s="4"/>
      <c r="AG573" s="4"/>
      <c r="AH573" s="4"/>
      <c r="AI573" s="4"/>
      <c r="AJ573" s="4"/>
    </row>
    <row r="574" spans="1:36" s="15" customFormat="1" ht="15.6" x14ac:dyDescent="0.25">
      <c r="A574" s="9"/>
      <c r="B574" s="26"/>
      <c r="C574" s="10"/>
      <c r="D574" s="11"/>
      <c r="E574" s="12"/>
      <c r="F574" s="12"/>
      <c r="G574" s="59">
        <v>452</v>
      </c>
      <c r="H574" s="61">
        <f ca="1">+REPARTO!I96</f>
        <v>548</v>
      </c>
      <c r="I574" s="30">
        <f ca="1">LOOKUP(G574,DATOS!A:A,DATOS!N:N)</f>
        <v>0</v>
      </c>
      <c r="J574" s="30"/>
      <c r="K574" s="30"/>
      <c r="L574" s="31"/>
      <c r="AE574" s="4"/>
      <c r="AF574" s="4"/>
      <c r="AG574" s="4"/>
      <c r="AH574" s="4"/>
      <c r="AI574" s="4"/>
      <c r="AJ574" s="4"/>
    </row>
    <row r="575" spans="1:36" s="15" customFormat="1" ht="15.6" x14ac:dyDescent="0.25">
      <c r="A575" s="9"/>
      <c r="B575" s="27"/>
      <c r="C575" s="19" t="str">
        <f ca="1">IF(CONTROL!$I$4="A",CONCATENATE(M575,".- ",I575),"")</f>
        <v>96.- LEGISLACIÓN  - Tema 7 - DERECHO PENAL . 0 (Ref: 7-452)</v>
      </c>
      <c r="D575" s="20"/>
      <c r="E575" s="9"/>
      <c r="F575" s="9"/>
      <c r="G575" s="60"/>
      <c r="H575" s="57"/>
      <c r="I575" s="30" t="str">
        <f ca="1">LOOKUP(G574,DATOS!A:A,DATOS!H:H)</f>
        <v>LEGISLACIÓN  - Tema 7 - DERECHO PENAL . 0 (Ref: 7-452)</v>
      </c>
      <c r="J575" s="30"/>
      <c r="K575" s="49"/>
      <c r="L575" s="31">
        <f>+M575</f>
        <v>96</v>
      </c>
      <c r="M575" s="18">
        <f>+M569+1</f>
        <v>96</v>
      </c>
      <c r="N575" s="16" t="s">
        <v>31</v>
      </c>
      <c r="O575" s="16" t="s">
        <v>32</v>
      </c>
      <c r="P575" s="16" t="s">
        <v>37</v>
      </c>
      <c r="Q575" s="16" t="s">
        <v>33</v>
      </c>
      <c r="R575" s="16" t="s">
        <v>34</v>
      </c>
      <c r="S575" s="16" t="s">
        <v>35</v>
      </c>
      <c r="T575" s="16" t="str">
        <f ca="1">CONCATENATE("X",I574)</f>
        <v>X0</v>
      </c>
      <c r="U575" s="16" t="s">
        <v>36</v>
      </c>
      <c r="AE575" s="4"/>
      <c r="AF575" s="4"/>
      <c r="AG575" s="4"/>
      <c r="AH575" s="4"/>
      <c r="AI575" s="4"/>
      <c r="AJ575" s="4"/>
    </row>
    <row r="576" spans="1:36" s="15" customFormat="1" ht="15.6" x14ac:dyDescent="0.25">
      <c r="A576" s="185">
        <f ca="1">IF($E$2="X",0,IF(M577&gt;2,I574,M577))</f>
        <v>0</v>
      </c>
      <c r="B576" s="25"/>
      <c r="C576" s="21" t="str">
        <f ca="1">IF(CONTROL!$I$4="A",CONCATENATE(L576," ",I576),"")</f>
        <v>a) 0</v>
      </c>
      <c r="D576" s="22"/>
      <c r="E576" s="12"/>
      <c r="F576" s="12"/>
      <c r="G576" s="57"/>
      <c r="H576" s="57"/>
      <c r="I576" s="30">
        <f ca="1">LOOKUP(G574,DATOS!A:A,DATOS!J:J)</f>
        <v>0</v>
      </c>
      <c r="J576" s="31"/>
      <c r="K576" s="30"/>
      <c r="L576" s="31" t="s">
        <v>53</v>
      </c>
      <c r="M576" s="16" t="s">
        <v>5</v>
      </c>
      <c r="N576" s="16">
        <f ca="1">IF(O576&gt;0,0,R576)</f>
        <v>0</v>
      </c>
      <c r="O576" s="16">
        <f ca="1">IF(R577&gt;0,1,0)</f>
        <v>0</v>
      </c>
      <c r="P576" s="16">
        <f ca="1">IF(O576=1,-1/COUNTA(S576:S579),0)</f>
        <v>0</v>
      </c>
      <c r="Q576" s="16">
        <f>COUNTA(B576:B579)</f>
        <v>0</v>
      </c>
      <c r="R576" s="16">
        <f ca="1">COUNTIF(T576:T579,T575)</f>
        <v>0</v>
      </c>
      <c r="S576" s="17" t="s">
        <v>0</v>
      </c>
      <c r="T576" s="16" t="str">
        <f>CONCATENATE(B576,S576)</f>
        <v>A</v>
      </c>
      <c r="U576" s="16">
        <f ca="1">IF(R576&gt;0,R576+Q576,Q576*3)</f>
        <v>0</v>
      </c>
      <c r="AE576" s="4"/>
      <c r="AF576" s="4"/>
      <c r="AG576" s="4"/>
      <c r="AH576" s="4"/>
      <c r="AI576" s="4"/>
      <c r="AJ576" s="4"/>
    </row>
    <row r="577" spans="1:36" s="15" customFormat="1" ht="15.6" x14ac:dyDescent="0.25">
      <c r="A577" s="185"/>
      <c r="B577" s="25"/>
      <c r="C577" s="21" t="str">
        <f ca="1">IF(CONTROL!$I$4="A",CONCATENATE(L577," ",I577),"")</f>
        <v>b) 0</v>
      </c>
      <c r="D577" s="22"/>
      <c r="E577" s="12"/>
      <c r="F577" s="12"/>
      <c r="G577" s="57"/>
      <c r="H577" s="57"/>
      <c r="I577" s="30">
        <f ca="1">LOOKUP(G574,DATOS!A:A,DATOS!K:K)</f>
        <v>0</v>
      </c>
      <c r="J577" s="31"/>
      <c r="K577" s="30"/>
      <c r="L577" s="31" t="s">
        <v>52</v>
      </c>
      <c r="M577" s="16">
        <f ca="1">IF(CONTROL!$I$4="A",U576,0)</f>
        <v>0</v>
      </c>
      <c r="N577" s="16"/>
      <c r="O577" s="16"/>
      <c r="P577" s="16"/>
      <c r="Q577" s="16"/>
      <c r="R577" s="16">
        <f ca="1">Q576-R576</f>
        <v>0</v>
      </c>
      <c r="S577" s="17" t="s">
        <v>1</v>
      </c>
      <c r="T577" s="16" t="str">
        <f>CONCATENATE(B577,S577)</f>
        <v>B</v>
      </c>
      <c r="U577" s="16"/>
      <c r="AE577" s="4"/>
      <c r="AF577" s="4"/>
      <c r="AG577" s="4"/>
      <c r="AH577" s="4"/>
      <c r="AI577" s="4"/>
      <c r="AJ577" s="4"/>
    </row>
    <row r="578" spans="1:36" s="15" customFormat="1" ht="15.6" x14ac:dyDescent="0.25">
      <c r="A578" s="185"/>
      <c r="B578" s="25"/>
      <c r="C578" s="21" t="str">
        <f ca="1">IF(CONTROL!$I$4="A",CONCATENATE(L578," ",I578),"")</f>
        <v>c) 0</v>
      </c>
      <c r="D578" s="22"/>
      <c r="E578" s="12"/>
      <c r="F578" s="12"/>
      <c r="G578" s="57"/>
      <c r="H578" s="57"/>
      <c r="I578" s="30">
        <f ca="1">LOOKUP(G574,DATOS!A:A,DATOS!L:L)</f>
        <v>0</v>
      </c>
      <c r="J578" s="31"/>
      <c r="K578" s="30"/>
      <c r="L578" s="31" t="s">
        <v>51</v>
      </c>
      <c r="M578" s="16"/>
      <c r="N578" s="16"/>
      <c r="O578" s="16"/>
      <c r="P578" s="16"/>
      <c r="Q578" s="16"/>
      <c r="R578" s="16"/>
      <c r="S578" s="17" t="s">
        <v>2</v>
      </c>
      <c r="T578" s="16" t="str">
        <f>CONCATENATE(B578,S578)</f>
        <v>C</v>
      </c>
      <c r="U578" s="16"/>
      <c r="AE578" s="4"/>
      <c r="AF578" s="4"/>
      <c r="AG578" s="4"/>
      <c r="AH578" s="4"/>
      <c r="AI578" s="4"/>
      <c r="AJ578" s="4"/>
    </row>
    <row r="579" spans="1:36" s="15" customFormat="1" ht="15.6" x14ac:dyDescent="0.25">
      <c r="A579" s="185"/>
      <c r="B579" s="25"/>
      <c r="C579" s="21" t="str">
        <f ca="1">IF(CONTROL!$I$4="A",CONCATENATE(L579," ",I579),"")</f>
        <v>d) 0</v>
      </c>
      <c r="D579" s="22"/>
      <c r="E579" s="12"/>
      <c r="F579" s="12"/>
      <c r="G579" s="57"/>
      <c r="H579" s="57"/>
      <c r="I579" s="30">
        <f ca="1">LOOKUP(G574,DATOS!A:A,DATOS!M:M)</f>
        <v>0</v>
      </c>
      <c r="J579" s="31"/>
      <c r="K579" s="30"/>
      <c r="L579" s="31" t="s">
        <v>43</v>
      </c>
      <c r="M579" s="16"/>
      <c r="N579" s="16"/>
      <c r="O579" s="16"/>
      <c r="P579" s="16"/>
      <c r="Q579" s="16"/>
      <c r="R579" s="16"/>
      <c r="S579" s="17" t="s">
        <v>3</v>
      </c>
      <c r="T579" s="16" t="str">
        <f>CONCATENATE(B579,S579)</f>
        <v>D</v>
      </c>
      <c r="U579" s="16"/>
      <c r="AE579" s="4"/>
      <c r="AF579" s="4"/>
      <c r="AG579" s="4"/>
      <c r="AH579" s="4"/>
      <c r="AI579" s="4"/>
      <c r="AJ579" s="4"/>
    </row>
    <row r="580" spans="1:36" s="15" customFormat="1" ht="15.6" x14ac:dyDescent="0.25">
      <c r="A580" s="9"/>
      <c r="B580" s="26"/>
      <c r="C580" s="10"/>
      <c r="D580" s="11"/>
      <c r="E580" s="12"/>
      <c r="F580" s="12"/>
      <c r="G580" s="59">
        <v>100</v>
      </c>
      <c r="H580" s="61">
        <f ca="1">+REPARTO!I97</f>
        <v>184</v>
      </c>
      <c r="I580" s="30">
        <f ca="1">LOOKUP(G580,DATOS!A:A,DATOS!N:N)</f>
        <v>0</v>
      </c>
      <c r="J580" s="30"/>
      <c r="K580" s="30"/>
      <c r="L580" s="31"/>
      <c r="AE580" s="4"/>
      <c r="AF580" s="4"/>
      <c r="AG580" s="4"/>
      <c r="AH580" s="4"/>
      <c r="AI580" s="4"/>
      <c r="AJ580" s="4"/>
    </row>
    <row r="581" spans="1:36" s="15" customFormat="1" ht="15.6" x14ac:dyDescent="0.25">
      <c r="A581" s="9"/>
      <c r="B581" s="27"/>
      <c r="C581" s="19" t="str">
        <f ca="1">IF(CONTROL!$I$4="A",CONCATENATE(M581,".- ",I581),"")</f>
        <v>97.- ACTIVIDADES POLICIALES - Tema 2 - APOYO A LA MOVILIDAD . 0 (Ref: 7-100)</v>
      </c>
      <c r="D581" s="20"/>
      <c r="E581" s="9"/>
      <c r="F581" s="9"/>
      <c r="G581" s="60"/>
      <c r="H581" s="57"/>
      <c r="I581" s="30" t="str">
        <f ca="1">LOOKUP(G580,DATOS!A:A,DATOS!H:H)</f>
        <v>ACTIVIDADES POLICIALES - Tema 2 - APOYO A LA MOVILIDAD . 0 (Ref: 7-100)</v>
      </c>
      <c r="J581" s="30"/>
      <c r="K581" s="49"/>
      <c r="L581" s="31">
        <f>+M581</f>
        <v>97</v>
      </c>
      <c r="M581" s="18">
        <f>+M575+1</f>
        <v>97</v>
      </c>
      <c r="N581" s="16" t="s">
        <v>31</v>
      </c>
      <c r="O581" s="16" t="s">
        <v>32</v>
      </c>
      <c r="P581" s="16" t="s">
        <v>37</v>
      </c>
      <c r="Q581" s="16" t="s">
        <v>33</v>
      </c>
      <c r="R581" s="16" t="s">
        <v>34</v>
      </c>
      <c r="S581" s="16" t="s">
        <v>35</v>
      </c>
      <c r="T581" s="16" t="str">
        <f ca="1">CONCATENATE("X",I580)</f>
        <v>X0</v>
      </c>
      <c r="U581" s="16" t="s">
        <v>36</v>
      </c>
      <c r="AE581" s="4"/>
      <c r="AF581" s="4"/>
      <c r="AG581" s="4"/>
      <c r="AH581" s="4"/>
      <c r="AI581" s="4"/>
      <c r="AJ581" s="4"/>
    </row>
    <row r="582" spans="1:36" s="15" customFormat="1" ht="15.6" x14ac:dyDescent="0.25">
      <c r="A582" s="185">
        <f ca="1">IF($E$2="X",0,IF(M583&gt;2,I580,M583))</f>
        <v>0</v>
      </c>
      <c r="B582" s="25"/>
      <c r="C582" s="21" t="str">
        <f ca="1">IF(CONTROL!$I$4="A",CONCATENATE(L582," ",I582),"")</f>
        <v>a) 0</v>
      </c>
      <c r="D582" s="22"/>
      <c r="E582" s="12"/>
      <c r="F582" s="12"/>
      <c r="G582" s="57"/>
      <c r="H582" s="57"/>
      <c r="I582" s="30">
        <f ca="1">LOOKUP(G580,DATOS!A:A,DATOS!J:J)</f>
        <v>0</v>
      </c>
      <c r="J582" s="31"/>
      <c r="K582" s="30"/>
      <c r="L582" s="31" t="s">
        <v>53</v>
      </c>
      <c r="M582" s="16" t="s">
        <v>5</v>
      </c>
      <c r="N582" s="16">
        <f ca="1">IF(O582&gt;0,0,R582)</f>
        <v>0</v>
      </c>
      <c r="O582" s="16">
        <f ca="1">IF(R583&gt;0,1,0)</f>
        <v>0</v>
      </c>
      <c r="P582" s="16">
        <f ca="1">IF(O582=1,-1/COUNTA(S582:S585),0)</f>
        <v>0</v>
      </c>
      <c r="Q582" s="16">
        <f>COUNTA(B582:B585)</f>
        <v>0</v>
      </c>
      <c r="R582" s="16">
        <f ca="1">COUNTIF(T582:T585,T581)</f>
        <v>0</v>
      </c>
      <c r="S582" s="17" t="s">
        <v>0</v>
      </c>
      <c r="T582" s="16" t="str">
        <f>CONCATENATE(B582,S582)</f>
        <v>A</v>
      </c>
      <c r="U582" s="16">
        <f ca="1">IF(R582&gt;0,R582+Q582,Q582*3)</f>
        <v>0</v>
      </c>
      <c r="AE582" s="4"/>
      <c r="AF582" s="4"/>
      <c r="AG582" s="4"/>
      <c r="AH582" s="4"/>
      <c r="AI582" s="4"/>
      <c r="AJ582" s="4"/>
    </row>
    <row r="583" spans="1:36" s="15" customFormat="1" ht="15.6" x14ac:dyDescent="0.25">
      <c r="A583" s="185"/>
      <c r="B583" s="25"/>
      <c r="C583" s="21" t="str">
        <f ca="1">IF(CONTROL!$I$4="A",CONCATENATE(L583," ",I583),"")</f>
        <v>b) 0</v>
      </c>
      <c r="D583" s="22"/>
      <c r="E583" s="12"/>
      <c r="F583" s="12"/>
      <c r="G583" s="57"/>
      <c r="H583" s="57"/>
      <c r="I583" s="30">
        <f ca="1">LOOKUP(G580,DATOS!A:A,DATOS!K:K)</f>
        <v>0</v>
      </c>
      <c r="J583" s="31"/>
      <c r="K583" s="30"/>
      <c r="L583" s="31" t="s">
        <v>52</v>
      </c>
      <c r="M583" s="16">
        <f ca="1">IF(CONTROL!$I$4="A",U582,0)</f>
        <v>0</v>
      </c>
      <c r="N583" s="16"/>
      <c r="O583" s="16"/>
      <c r="P583" s="16"/>
      <c r="Q583" s="16"/>
      <c r="R583" s="16">
        <f ca="1">Q582-R582</f>
        <v>0</v>
      </c>
      <c r="S583" s="17" t="s">
        <v>1</v>
      </c>
      <c r="T583" s="16" t="str">
        <f>CONCATENATE(B583,S583)</f>
        <v>B</v>
      </c>
      <c r="U583" s="16"/>
      <c r="AE583" s="4"/>
      <c r="AF583" s="4"/>
      <c r="AG583" s="4"/>
      <c r="AH583" s="4"/>
      <c r="AI583" s="4"/>
      <c r="AJ583" s="4"/>
    </row>
    <row r="584" spans="1:36" s="15" customFormat="1" ht="15.6" x14ac:dyDescent="0.25">
      <c r="A584" s="185"/>
      <c r="B584" s="25"/>
      <c r="C584" s="21" t="str">
        <f ca="1">IF(CONTROL!$I$4="A",CONCATENATE(L584," ",I584),"")</f>
        <v>c) 0</v>
      </c>
      <c r="D584" s="22"/>
      <c r="E584" s="12"/>
      <c r="F584" s="12"/>
      <c r="G584" s="57"/>
      <c r="H584" s="57"/>
      <c r="I584" s="30">
        <f ca="1">LOOKUP(G580,DATOS!A:A,DATOS!L:L)</f>
        <v>0</v>
      </c>
      <c r="J584" s="31"/>
      <c r="K584" s="30"/>
      <c r="L584" s="31" t="s">
        <v>51</v>
      </c>
      <c r="M584" s="16"/>
      <c r="N584" s="16"/>
      <c r="O584" s="16"/>
      <c r="P584" s="16"/>
      <c r="Q584" s="16"/>
      <c r="R584" s="16"/>
      <c r="S584" s="17" t="s">
        <v>2</v>
      </c>
      <c r="T584" s="16" t="str">
        <f>CONCATENATE(B584,S584)</f>
        <v>C</v>
      </c>
      <c r="U584" s="16"/>
      <c r="AE584" s="4"/>
      <c r="AF584" s="4"/>
      <c r="AG584" s="4"/>
      <c r="AH584" s="4"/>
      <c r="AI584" s="4"/>
      <c r="AJ584" s="4"/>
    </row>
    <row r="585" spans="1:36" s="15" customFormat="1" ht="15.6" x14ac:dyDescent="0.25">
      <c r="A585" s="185"/>
      <c r="B585" s="25"/>
      <c r="C585" s="21" t="str">
        <f ca="1">IF(CONTROL!$I$4="A",CONCATENATE(L585," ",I585),"")</f>
        <v>d) 0</v>
      </c>
      <c r="D585" s="22"/>
      <c r="E585" s="12"/>
      <c r="F585" s="12"/>
      <c r="G585" s="57"/>
      <c r="H585" s="57"/>
      <c r="I585" s="30">
        <f ca="1">LOOKUP(G580,DATOS!A:A,DATOS!M:M)</f>
        <v>0</v>
      </c>
      <c r="J585" s="31"/>
      <c r="K585" s="30"/>
      <c r="L585" s="31" t="s">
        <v>43</v>
      </c>
      <c r="M585" s="16"/>
      <c r="N585" s="16"/>
      <c r="O585" s="16"/>
      <c r="P585" s="16"/>
      <c r="Q585" s="16"/>
      <c r="R585" s="16"/>
      <c r="S585" s="17" t="s">
        <v>3</v>
      </c>
      <c r="T585" s="16" t="str">
        <f>CONCATENATE(B585,S585)</f>
        <v>D</v>
      </c>
      <c r="U585" s="16"/>
      <c r="AE585" s="4"/>
      <c r="AF585" s="4"/>
      <c r="AG585" s="4"/>
      <c r="AH585" s="4"/>
      <c r="AI585" s="4"/>
      <c r="AJ585" s="4"/>
    </row>
    <row r="586" spans="1:36" s="15" customFormat="1" ht="15.6" x14ac:dyDescent="0.25">
      <c r="A586" s="9"/>
      <c r="B586" s="26"/>
      <c r="C586" s="10"/>
      <c r="D586" s="11"/>
      <c r="E586" s="12"/>
      <c r="F586" s="12"/>
      <c r="G586" s="59">
        <v>563</v>
      </c>
      <c r="H586" s="61">
        <f ca="1">+REPARTO!I98</f>
        <v>143</v>
      </c>
      <c r="I586" s="30">
        <f ca="1">LOOKUP(G586,DATOS!A:A,DATOS!N:N)</f>
        <v>0</v>
      </c>
      <c r="J586" s="30"/>
      <c r="K586" s="30"/>
      <c r="L586" s="31"/>
      <c r="AE586" s="4"/>
      <c r="AF586" s="4"/>
      <c r="AG586" s="4"/>
      <c r="AH586" s="4"/>
      <c r="AI586" s="4"/>
      <c r="AJ586" s="4"/>
    </row>
    <row r="587" spans="1:36" s="15" customFormat="1" ht="15.6" x14ac:dyDescent="0.25">
      <c r="A587" s="9"/>
      <c r="B587" s="27"/>
      <c r="C587" s="19" t="str">
        <f ca="1">IF(CONTROL!$I$4="A",CONCATENATE(M587,".- ",I587),"")</f>
        <v>98.- LEGISLACIÓN - Tema 10 - LEGISLACIÓN (DEFINICIONES) . 0 (Ref: 7-563)</v>
      </c>
      <c r="D587" s="20"/>
      <c r="E587" s="9"/>
      <c r="F587" s="9"/>
      <c r="G587" s="60"/>
      <c r="H587" s="57"/>
      <c r="I587" s="30" t="str">
        <f ca="1">LOOKUP(G586,DATOS!A:A,DATOS!H:H)</f>
        <v>LEGISLACIÓN - Tema 10 - LEGISLACIÓN (DEFINICIONES) . 0 (Ref: 7-563)</v>
      </c>
      <c r="J587" s="30"/>
      <c r="K587" s="49"/>
      <c r="L587" s="31">
        <f>+M587</f>
        <v>98</v>
      </c>
      <c r="M587" s="18">
        <f>+M581+1</f>
        <v>98</v>
      </c>
      <c r="N587" s="16" t="s">
        <v>31</v>
      </c>
      <c r="O587" s="16" t="s">
        <v>32</v>
      </c>
      <c r="P587" s="16" t="s">
        <v>37</v>
      </c>
      <c r="Q587" s="16" t="s">
        <v>33</v>
      </c>
      <c r="R587" s="16" t="s">
        <v>34</v>
      </c>
      <c r="S587" s="16" t="s">
        <v>35</v>
      </c>
      <c r="T587" s="16" t="str">
        <f ca="1">CONCATENATE("X",I586)</f>
        <v>X0</v>
      </c>
      <c r="U587" s="16" t="s">
        <v>36</v>
      </c>
      <c r="AE587" s="4"/>
      <c r="AF587" s="4"/>
      <c r="AG587" s="4"/>
      <c r="AH587" s="4"/>
      <c r="AI587" s="4"/>
      <c r="AJ587" s="4"/>
    </row>
    <row r="588" spans="1:36" s="15" customFormat="1" ht="15.6" x14ac:dyDescent="0.25">
      <c r="A588" s="185">
        <f ca="1">IF($E$2="X",0,IF(M589&gt;2,I586,M589))</f>
        <v>0</v>
      </c>
      <c r="B588" s="25"/>
      <c r="C588" s="21" t="str">
        <f ca="1">IF(CONTROL!$I$4="A",CONCATENATE(L588," ",I588),"")</f>
        <v>a) 0</v>
      </c>
      <c r="D588" s="22"/>
      <c r="E588" s="12"/>
      <c r="F588" s="12"/>
      <c r="G588" s="57"/>
      <c r="H588" s="57"/>
      <c r="I588" s="30">
        <f ca="1">LOOKUP(G586,DATOS!A:A,DATOS!J:J)</f>
        <v>0</v>
      </c>
      <c r="J588" s="31"/>
      <c r="K588" s="30"/>
      <c r="L588" s="31" t="s">
        <v>53</v>
      </c>
      <c r="M588" s="16" t="s">
        <v>5</v>
      </c>
      <c r="N588" s="16">
        <f ca="1">IF(O588&gt;0,0,R588)</f>
        <v>0</v>
      </c>
      <c r="O588" s="16">
        <f ca="1">IF(R589&gt;0,1,0)</f>
        <v>0</v>
      </c>
      <c r="P588" s="16">
        <f ca="1">IF(O588=1,-1/COUNTA(S588:S591),0)</f>
        <v>0</v>
      </c>
      <c r="Q588" s="16">
        <f>COUNTA(B588:B591)</f>
        <v>0</v>
      </c>
      <c r="R588" s="16">
        <f ca="1">COUNTIF(T588:T591,T587)</f>
        <v>0</v>
      </c>
      <c r="S588" s="17" t="s">
        <v>0</v>
      </c>
      <c r="T588" s="16" t="str">
        <f>CONCATENATE(B588,S588)</f>
        <v>A</v>
      </c>
      <c r="U588" s="16">
        <f ca="1">IF(R588&gt;0,R588+Q588,Q588*3)</f>
        <v>0</v>
      </c>
      <c r="AE588" s="4"/>
      <c r="AF588" s="4"/>
      <c r="AG588" s="4"/>
      <c r="AH588" s="4"/>
      <c r="AI588" s="4"/>
      <c r="AJ588" s="4"/>
    </row>
    <row r="589" spans="1:36" s="15" customFormat="1" ht="15.6" x14ac:dyDescent="0.25">
      <c r="A589" s="185"/>
      <c r="B589" s="25"/>
      <c r="C589" s="21" t="str">
        <f ca="1">IF(CONTROL!$I$4="A",CONCATENATE(L589," ",I589),"")</f>
        <v>b) 0</v>
      </c>
      <c r="D589" s="22"/>
      <c r="E589" s="12"/>
      <c r="F589" s="12"/>
      <c r="G589" s="57"/>
      <c r="H589" s="57"/>
      <c r="I589" s="30">
        <f ca="1">LOOKUP(G586,DATOS!A:A,DATOS!K:K)</f>
        <v>0</v>
      </c>
      <c r="J589" s="31"/>
      <c r="K589" s="30"/>
      <c r="L589" s="31" t="s">
        <v>52</v>
      </c>
      <c r="M589" s="16">
        <f ca="1">IF(CONTROL!$I$4="A",U588,0)</f>
        <v>0</v>
      </c>
      <c r="N589" s="16"/>
      <c r="O589" s="16"/>
      <c r="P589" s="16"/>
      <c r="Q589" s="16"/>
      <c r="R589" s="16">
        <f ca="1">Q588-R588</f>
        <v>0</v>
      </c>
      <c r="S589" s="17" t="s">
        <v>1</v>
      </c>
      <c r="T589" s="16" t="str">
        <f>CONCATENATE(B589,S589)</f>
        <v>B</v>
      </c>
      <c r="U589" s="16"/>
      <c r="AE589" s="4"/>
      <c r="AF589" s="4"/>
      <c r="AG589" s="4"/>
      <c r="AH589" s="4"/>
      <c r="AI589" s="4"/>
      <c r="AJ589" s="4"/>
    </row>
    <row r="590" spans="1:36" s="15" customFormat="1" ht="15.6" x14ac:dyDescent="0.25">
      <c r="A590" s="185"/>
      <c r="B590" s="25"/>
      <c r="C590" s="21" t="str">
        <f ca="1">IF(CONTROL!$I$4="A",CONCATENATE(L590," ",I590),"")</f>
        <v>c) 0</v>
      </c>
      <c r="D590" s="22"/>
      <c r="E590" s="12"/>
      <c r="F590" s="12"/>
      <c r="G590" s="57"/>
      <c r="H590" s="57"/>
      <c r="I590" s="30">
        <f ca="1">LOOKUP(G586,DATOS!A:A,DATOS!L:L)</f>
        <v>0</v>
      </c>
      <c r="J590" s="31"/>
      <c r="K590" s="30"/>
      <c r="L590" s="31" t="s">
        <v>51</v>
      </c>
      <c r="M590" s="16"/>
      <c r="N590" s="16"/>
      <c r="O590" s="16"/>
      <c r="P590" s="16"/>
      <c r="Q590" s="16"/>
      <c r="R590" s="16"/>
      <c r="S590" s="17" t="s">
        <v>2</v>
      </c>
      <c r="T590" s="16" t="str">
        <f>CONCATENATE(B590,S590)</f>
        <v>C</v>
      </c>
      <c r="U590" s="16"/>
      <c r="AE590" s="4"/>
      <c r="AF590" s="4"/>
      <c r="AG590" s="4"/>
      <c r="AH590" s="4"/>
      <c r="AI590" s="4"/>
      <c r="AJ590" s="4"/>
    </row>
    <row r="591" spans="1:36" s="15" customFormat="1" ht="15.6" x14ac:dyDescent="0.25">
      <c r="A591" s="185"/>
      <c r="B591" s="25"/>
      <c r="C591" s="21" t="str">
        <f ca="1">IF(CONTROL!$I$4="A",CONCATENATE(L591," ",I591),"")</f>
        <v>d) 0</v>
      </c>
      <c r="D591" s="22"/>
      <c r="E591" s="12"/>
      <c r="F591" s="12"/>
      <c r="G591" s="57"/>
      <c r="H591" s="57"/>
      <c r="I591" s="30">
        <f ca="1">LOOKUP(G586,DATOS!A:A,DATOS!M:M)</f>
        <v>0</v>
      </c>
      <c r="J591" s="31"/>
      <c r="K591" s="30"/>
      <c r="L591" s="31" t="s">
        <v>43</v>
      </c>
      <c r="M591" s="16"/>
      <c r="N591" s="16"/>
      <c r="O591" s="16"/>
      <c r="P591" s="16"/>
      <c r="Q591" s="16"/>
      <c r="R591" s="16"/>
      <c r="S591" s="17" t="s">
        <v>3</v>
      </c>
      <c r="T591" s="16" t="str">
        <f>CONCATENATE(B591,S591)</f>
        <v>D</v>
      </c>
      <c r="U591" s="16"/>
      <c r="AE591" s="4"/>
      <c r="AF591" s="4"/>
      <c r="AG591" s="4"/>
      <c r="AH591" s="4"/>
      <c r="AI591" s="4"/>
      <c r="AJ591" s="4"/>
    </row>
    <row r="592" spans="1:36" s="15" customFormat="1" ht="15.6" x14ac:dyDescent="0.25">
      <c r="A592" s="9"/>
      <c r="B592" s="26"/>
      <c r="C592" s="10"/>
      <c r="D592" s="11"/>
      <c r="E592" s="12"/>
      <c r="F592" s="12"/>
      <c r="G592" s="59">
        <v>401</v>
      </c>
      <c r="H592" s="61">
        <f ca="1">+REPARTO!I99</f>
        <v>27</v>
      </c>
      <c r="I592" s="30">
        <f ca="1">LOOKUP(G592,DATOS!A:A,DATOS!N:N)</f>
        <v>0</v>
      </c>
      <c r="J592" s="30"/>
      <c r="K592" s="30"/>
      <c r="L592" s="31"/>
      <c r="AE592" s="4"/>
      <c r="AF592" s="4"/>
      <c r="AG592" s="4"/>
      <c r="AH592" s="4"/>
      <c r="AI592" s="4"/>
      <c r="AJ592" s="4"/>
    </row>
    <row r="593" spans="1:36" s="15" customFormat="1" ht="15.6" x14ac:dyDescent="0.25">
      <c r="A593" s="9"/>
      <c r="B593" s="27"/>
      <c r="C593" s="19" t="str">
        <f ca="1">IF(CONTROL!$I$4="A",CONCATENATE(M593,".- ",I593),"")</f>
        <v>99.- LEGISLACIÓN  - Tema 7 - DERECHO PENAL . 0 (Ref: 7-401)</v>
      </c>
      <c r="D593" s="20"/>
      <c r="E593" s="9"/>
      <c r="F593" s="9"/>
      <c r="G593" s="60"/>
      <c r="H593" s="57"/>
      <c r="I593" s="30" t="str">
        <f ca="1">LOOKUP(G592,DATOS!A:A,DATOS!H:H)</f>
        <v>LEGISLACIÓN  - Tema 7 - DERECHO PENAL . 0 (Ref: 7-401)</v>
      </c>
      <c r="J593" s="30"/>
      <c r="K593" s="49"/>
      <c r="L593" s="31">
        <f>+M593</f>
        <v>99</v>
      </c>
      <c r="M593" s="18">
        <f>+M587+1</f>
        <v>99</v>
      </c>
      <c r="N593" s="16" t="s">
        <v>31</v>
      </c>
      <c r="O593" s="16" t="s">
        <v>32</v>
      </c>
      <c r="P593" s="16" t="s">
        <v>37</v>
      </c>
      <c r="Q593" s="16" t="s">
        <v>33</v>
      </c>
      <c r="R593" s="16" t="s">
        <v>34</v>
      </c>
      <c r="S593" s="16" t="s">
        <v>35</v>
      </c>
      <c r="T593" s="16" t="str">
        <f ca="1">CONCATENATE("X",I592)</f>
        <v>X0</v>
      </c>
      <c r="U593" s="16" t="s">
        <v>36</v>
      </c>
      <c r="AE593" s="4"/>
      <c r="AF593" s="4"/>
      <c r="AG593" s="4"/>
      <c r="AH593" s="4"/>
      <c r="AI593" s="4"/>
      <c r="AJ593" s="4"/>
    </row>
    <row r="594" spans="1:36" s="15" customFormat="1" ht="15.6" x14ac:dyDescent="0.25">
      <c r="A594" s="185">
        <f ca="1">IF($E$2="X",0,IF(M595&gt;2,I592,M595))</f>
        <v>0</v>
      </c>
      <c r="B594" s="25"/>
      <c r="C594" s="21" t="str">
        <f ca="1">IF(CONTROL!$I$4="A",CONCATENATE(L594," ",I594),"")</f>
        <v>a) 0</v>
      </c>
      <c r="D594" s="22"/>
      <c r="E594" s="12"/>
      <c r="F594" s="12"/>
      <c r="G594" s="57"/>
      <c r="H594" s="57"/>
      <c r="I594" s="30">
        <f ca="1">LOOKUP(G592,DATOS!A:A,DATOS!J:J)</f>
        <v>0</v>
      </c>
      <c r="J594" s="31"/>
      <c r="K594" s="30"/>
      <c r="L594" s="31" t="s">
        <v>53</v>
      </c>
      <c r="M594" s="16" t="s">
        <v>5</v>
      </c>
      <c r="N594" s="16">
        <f ca="1">IF(O594&gt;0,0,R594)</f>
        <v>0</v>
      </c>
      <c r="O594" s="16">
        <f ca="1">IF(R595&gt;0,1,0)</f>
        <v>0</v>
      </c>
      <c r="P594" s="16">
        <f ca="1">IF(O594=1,-1/COUNTA(S594:S597),0)</f>
        <v>0</v>
      </c>
      <c r="Q594" s="16">
        <f>COUNTA(B594:B597)</f>
        <v>0</v>
      </c>
      <c r="R594" s="16">
        <f ca="1">COUNTIF(T594:T597,T593)</f>
        <v>0</v>
      </c>
      <c r="S594" s="17" t="s">
        <v>0</v>
      </c>
      <c r="T594" s="16" t="str">
        <f>CONCATENATE(B594,S594)</f>
        <v>A</v>
      </c>
      <c r="U594" s="16">
        <f ca="1">IF(R594&gt;0,R594+Q594,Q594*3)</f>
        <v>0</v>
      </c>
      <c r="AE594" s="4"/>
      <c r="AF594" s="4"/>
      <c r="AG594" s="4"/>
      <c r="AH594" s="4"/>
      <c r="AI594" s="4"/>
      <c r="AJ594" s="4"/>
    </row>
    <row r="595" spans="1:36" s="15" customFormat="1" ht="15.6" x14ac:dyDescent="0.25">
      <c r="A595" s="185"/>
      <c r="B595" s="25"/>
      <c r="C595" s="21" t="str">
        <f ca="1">IF(CONTROL!$I$4="A",CONCATENATE(L595," ",I595),"")</f>
        <v>b) 0</v>
      </c>
      <c r="D595" s="22"/>
      <c r="E595" s="12"/>
      <c r="F595" s="12"/>
      <c r="G595" s="57"/>
      <c r="H595" s="57"/>
      <c r="I595" s="30">
        <f ca="1">LOOKUP(G592,DATOS!A:A,DATOS!K:K)</f>
        <v>0</v>
      </c>
      <c r="J595" s="31"/>
      <c r="K595" s="30"/>
      <c r="L595" s="31" t="s">
        <v>52</v>
      </c>
      <c r="M595" s="16">
        <f ca="1">IF(CONTROL!$I$4="A",U594,0)</f>
        <v>0</v>
      </c>
      <c r="N595" s="16"/>
      <c r="O595" s="16"/>
      <c r="P595" s="16"/>
      <c r="Q595" s="16"/>
      <c r="R595" s="16">
        <f ca="1">Q594-R594</f>
        <v>0</v>
      </c>
      <c r="S595" s="17" t="s">
        <v>1</v>
      </c>
      <c r="T595" s="16" t="str">
        <f>CONCATENATE(B595,S595)</f>
        <v>B</v>
      </c>
      <c r="U595" s="16"/>
      <c r="AE595" s="4"/>
      <c r="AF595" s="4"/>
      <c r="AG595" s="4"/>
      <c r="AH595" s="4"/>
      <c r="AI595" s="4"/>
      <c r="AJ595" s="4"/>
    </row>
    <row r="596" spans="1:36" s="15" customFormat="1" ht="15.6" x14ac:dyDescent="0.25">
      <c r="A596" s="185"/>
      <c r="B596" s="25"/>
      <c r="C596" s="21" t="str">
        <f ca="1">IF(CONTROL!$I$4="A",CONCATENATE(L596," ",I596),"")</f>
        <v>c) 0</v>
      </c>
      <c r="D596" s="22"/>
      <c r="E596" s="12"/>
      <c r="F596" s="12"/>
      <c r="G596" s="57"/>
      <c r="H596" s="57"/>
      <c r="I596" s="30">
        <f ca="1">LOOKUP(G592,DATOS!A:A,DATOS!L:L)</f>
        <v>0</v>
      </c>
      <c r="J596" s="31"/>
      <c r="K596" s="30"/>
      <c r="L596" s="31" t="s">
        <v>51</v>
      </c>
      <c r="M596" s="16"/>
      <c r="N596" s="16"/>
      <c r="O596" s="16"/>
      <c r="P596" s="16"/>
      <c r="Q596" s="16"/>
      <c r="R596" s="16"/>
      <c r="S596" s="17" t="s">
        <v>2</v>
      </c>
      <c r="T596" s="16" t="str">
        <f>CONCATENATE(B596,S596)</f>
        <v>C</v>
      </c>
      <c r="U596" s="16"/>
      <c r="AE596" s="4"/>
      <c r="AF596" s="4"/>
      <c r="AG596" s="4"/>
      <c r="AH596" s="4"/>
      <c r="AI596" s="4"/>
      <c r="AJ596" s="4"/>
    </row>
    <row r="597" spans="1:36" s="15" customFormat="1" ht="15.6" x14ac:dyDescent="0.25">
      <c r="A597" s="185"/>
      <c r="B597" s="25"/>
      <c r="C597" s="21" t="str">
        <f ca="1">IF(CONTROL!$I$4="A",CONCATENATE(L597," ",I597),"")</f>
        <v>d) 0</v>
      </c>
      <c r="D597" s="22"/>
      <c r="E597" s="12"/>
      <c r="F597" s="12"/>
      <c r="G597" s="57"/>
      <c r="H597" s="57"/>
      <c r="I597" s="30">
        <f ca="1">LOOKUP(G592,DATOS!A:A,DATOS!M:M)</f>
        <v>0</v>
      </c>
      <c r="J597" s="31"/>
      <c r="K597" s="30"/>
      <c r="L597" s="31" t="s">
        <v>43</v>
      </c>
      <c r="M597" s="16"/>
      <c r="N597" s="16"/>
      <c r="O597" s="16"/>
      <c r="P597" s="16"/>
      <c r="Q597" s="16"/>
      <c r="R597" s="16"/>
      <c r="S597" s="17" t="s">
        <v>3</v>
      </c>
      <c r="T597" s="16" t="str">
        <f>CONCATENATE(B597,S597)</f>
        <v>D</v>
      </c>
      <c r="U597" s="16"/>
      <c r="AE597" s="4"/>
      <c r="AF597" s="4"/>
      <c r="AG597" s="4"/>
      <c r="AH597" s="4"/>
      <c r="AI597" s="4"/>
      <c r="AJ597" s="4"/>
    </row>
    <row r="598" spans="1:36" s="15" customFormat="1" ht="15.6" x14ac:dyDescent="0.25">
      <c r="A598" s="9"/>
      <c r="B598" s="26"/>
      <c r="C598" s="10"/>
      <c r="D598" s="11"/>
      <c r="E598" s="12"/>
      <c r="F598" s="12"/>
      <c r="G598" s="59">
        <v>264</v>
      </c>
      <c r="H598" s="61">
        <f ca="1">+REPARTO!I100</f>
        <v>373</v>
      </c>
      <c r="I598" s="30">
        <f ca="1">LOOKUP(G598,DATOS!A:A,DATOS!N:N)</f>
        <v>0</v>
      </c>
      <c r="J598" s="30"/>
      <c r="K598" s="30"/>
      <c r="L598" s="31"/>
      <c r="AE598" s="4"/>
      <c r="AF598" s="4"/>
      <c r="AG598" s="4"/>
      <c r="AH598" s="4"/>
      <c r="AI598" s="4"/>
      <c r="AJ598" s="4"/>
    </row>
    <row r="599" spans="1:36" s="15" customFormat="1" ht="15.6" x14ac:dyDescent="0.25">
      <c r="A599" s="9"/>
      <c r="B599" s="27"/>
      <c r="C599" s="19" t="str">
        <f ca="1">IF(CONTROL!$I$4="A",CONCATENATE(M599,".- ",I599),"")</f>
        <v>100.- ACTIVIDADES POLICIALES - Tema 4 - TIRO POLICIAL . 0 (Ref: 7-264)</v>
      </c>
      <c r="D599" s="20"/>
      <c r="E599" s="9"/>
      <c r="F599" s="9"/>
      <c r="G599" s="60"/>
      <c r="H599" s="57"/>
      <c r="I599" s="30" t="str">
        <f ca="1">LOOKUP(G598,DATOS!A:A,DATOS!H:H)</f>
        <v>ACTIVIDADES POLICIALES - Tema 4 - TIRO POLICIAL . 0 (Ref: 7-264)</v>
      </c>
      <c r="J599" s="30"/>
      <c r="K599" s="49"/>
      <c r="L599" s="31">
        <f>+M599</f>
        <v>100</v>
      </c>
      <c r="M599" s="18">
        <f>+M593+1</f>
        <v>100</v>
      </c>
      <c r="N599" s="16" t="s">
        <v>31</v>
      </c>
      <c r="O599" s="16" t="s">
        <v>32</v>
      </c>
      <c r="P599" s="16" t="s">
        <v>37</v>
      </c>
      <c r="Q599" s="16" t="s">
        <v>33</v>
      </c>
      <c r="R599" s="16" t="s">
        <v>34</v>
      </c>
      <c r="S599" s="16" t="s">
        <v>35</v>
      </c>
      <c r="T599" s="16" t="str">
        <f ca="1">CONCATENATE("X",I598)</f>
        <v>X0</v>
      </c>
      <c r="U599" s="16" t="s">
        <v>36</v>
      </c>
      <c r="AE599" s="4"/>
      <c r="AF599" s="4"/>
      <c r="AG599" s="4"/>
      <c r="AH599" s="4"/>
      <c r="AI599" s="4"/>
      <c r="AJ599" s="4"/>
    </row>
    <row r="600" spans="1:36" s="15" customFormat="1" ht="15.6" x14ac:dyDescent="0.25">
      <c r="A600" s="185">
        <f ca="1">IF($E$2="X",0,IF(M601&gt;2,I598,M601))</f>
        <v>0</v>
      </c>
      <c r="B600" s="25"/>
      <c r="C600" s="21" t="str">
        <f ca="1">IF(CONTROL!$I$4="A",CONCATENATE(L600," ",I600),"")</f>
        <v>a) 0</v>
      </c>
      <c r="D600" s="22"/>
      <c r="E600" s="12"/>
      <c r="F600" s="12"/>
      <c r="G600" s="57"/>
      <c r="H600" s="57"/>
      <c r="I600" s="30">
        <f ca="1">LOOKUP(G598,DATOS!A:A,DATOS!J:J)</f>
        <v>0</v>
      </c>
      <c r="J600" s="31"/>
      <c r="K600" s="30"/>
      <c r="L600" s="31" t="s">
        <v>53</v>
      </c>
      <c r="M600" s="16" t="s">
        <v>5</v>
      </c>
      <c r="N600" s="16">
        <f ca="1">IF(O600&gt;0,0,R600)</f>
        <v>0</v>
      </c>
      <c r="O600" s="16">
        <f ca="1">IF(R601&gt;0,1,0)</f>
        <v>0</v>
      </c>
      <c r="P600" s="16">
        <f ca="1">IF(O600=1,-1/COUNTA(S600:S603),0)</f>
        <v>0</v>
      </c>
      <c r="Q600" s="16">
        <f>COUNTA(B600:B603)</f>
        <v>0</v>
      </c>
      <c r="R600" s="16">
        <f ca="1">COUNTIF(T600:T603,T599)</f>
        <v>0</v>
      </c>
      <c r="S600" s="17" t="s">
        <v>0</v>
      </c>
      <c r="T600" s="16" t="str">
        <f>CONCATENATE(B600,S600)</f>
        <v>A</v>
      </c>
      <c r="U600" s="16">
        <f ca="1">IF(R600&gt;0,R600+Q600,Q600*3)</f>
        <v>0</v>
      </c>
      <c r="AE600" s="4"/>
      <c r="AF600" s="4"/>
      <c r="AG600" s="4"/>
      <c r="AH600" s="4"/>
      <c r="AI600" s="4"/>
      <c r="AJ600" s="4"/>
    </row>
    <row r="601" spans="1:36" s="15" customFormat="1" ht="15.6" x14ac:dyDescent="0.25">
      <c r="A601" s="185"/>
      <c r="B601" s="25"/>
      <c r="C601" s="21" t="str">
        <f ca="1">IF(CONTROL!$I$4="A",CONCATENATE(L601," ",I601),"")</f>
        <v>b) 0</v>
      </c>
      <c r="D601" s="22"/>
      <c r="E601" s="12"/>
      <c r="F601" s="12"/>
      <c r="G601" s="57"/>
      <c r="H601" s="57"/>
      <c r="I601" s="30">
        <f ca="1">LOOKUP(G598,DATOS!A:A,DATOS!K:K)</f>
        <v>0</v>
      </c>
      <c r="J601" s="31"/>
      <c r="K601" s="30"/>
      <c r="L601" s="31" t="s">
        <v>52</v>
      </c>
      <c r="M601" s="16">
        <f ca="1">IF(CONTROL!$I$4="A",U600,0)</f>
        <v>0</v>
      </c>
      <c r="N601" s="16"/>
      <c r="O601" s="16"/>
      <c r="P601" s="16"/>
      <c r="Q601" s="16"/>
      <c r="R601" s="16">
        <f ca="1">Q600-R600</f>
        <v>0</v>
      </c>
      <c r="S601" s="17" t="s">
        <v>1</v>
      </c>
      <c r="T601" s="16" t="str">
        <f>CONCATENATE(B601,S601)</f>
        <v>B</v>
      </c>
      <c r="U601" s="16"/>
      <c r="AE601" s="4"/>
      <c r="AF601" s="4"/>
      <c r="AG601" s="4"/>
      <c r="AH601" s="4"/>
      <c r="AI601" s="4"/>
      <c r="AJ601" s="4"/>
    </row>
    <row r="602" spans="1:36" s="15" customFormat="1" ht="15.6" x14ac:dyDescent="0.25">
      <c r="A602" s="185"/>
      <c r="B602" s="25"/>
      <c r="C602" s="21" t="str">
        <f ca="1">IF(CONTROL!$I$4="A",CONCATENATE(L602," ",I602),"")</f>
        <v>c) 0</v>
      </c>
      <c r="D602" s="22"/>
      <c r="E602" s="12"/>
      <c r="F602" s="12"/>
      <c r="G602" s="57"/>
      <c r="H602" s="57"/>
      <c r="I602" s="30">
        <f ca="1">LOOKUP(G598,DATOS!A:A,DATOS!L:L)</f>
        <v>0</v>
      </c>
      <c r="J602" s="31"/>
      <c r="K602" s="30"/>
      <c r="L602" s="31" t="s">
        <v>51</v>
      </c>
      <c r="M602" s="16"/>
      <c r="N602" s="16"/>
      <c r="O602" s="16"/>
      <c r="P602" s="16"/>
      <c r="Q602" s="16"/>
      <c r="R602" s="16"/>
      <c r="S602" s="17" t="s">
        <v>2</v>
      </c>
      <c r="T602" s="16" t="str">
        <f>CONCATENATE(B602,S602)</f>
        <v>C</v>
      </c>
      <c r="U602" s="16"/>
      <c r="AE602" s="4"/>
      <c r="AF602" s="4"/>
      <c r="AG602" s="4"/>
      <c r="AH602" s="4"/>
      <c r="AI602" s="4"/>
      <c r="AJ602" s="4"/>
    </row>
    <row r="603" spans="1:36" s="15" customFormat="1" ht="15.6" x14ac:dyDescent="0.25">
      <c r="A603" s="185"/>
      <c r="B603" s="25"/>
      <c r="C603" s="21" t="str">
        <f ca="1">IF(CONTROL!$I$4="A",CONCATENATE(L603," ",I603),"")</f>
        <v>d) 0</v>
      </c>
      <c r="D603" s="22"/>
      <c r="E603" s="12"/>
      <c r="F603" s="12"/>
      <c r="G603" s="57"/>
      <c r="H603" s="57"/>
      <c r="I603" s="30">
        <f ca="1">LOOKUP(G598,DATOS!A:A,DATOS!M:M)</f>
        <v>0</v>
      </c>
      <c r="J603" s="31"/>
      <c r="K603" s="30"/>
      <c r="L603" s="31" t="s">
        <v>43</v>
      </c>
      <c r="M603" s="16"/>
      <c r="N603" s="16"/>
      <c r="O603" s="16"/>
      <c r="P603" s="16"/>
      <c r="Q603" s="16"/>
      <c r="R603" s="16"/>
      <c r="S603" s="17" t="s">
        <v>3</v>
      </c>
      <c r="T603" s="16" t="str">
        <f>CONCATENATE(B603,S603)</f>
        <v>D</v>
      </c>
      <c r="U603" s="16"/>
      <c r="AE603" s="4"/>
      <c r="AF603" s="4"/>
      <c r="AG603" s="4"/>
      <c r="AH603" s="4"/>
      <c r="AI603" s="4"/>
      <c r="AJ603" s="4"/>
    </row>
    <row r="604" spans="1:36" ht="15.6" x14ac:dyDescent="0.25">
      <c r="A604" s="9"/>
      <c r="B604" s="51"/>
      <c r="C604" s="23"/>
      <c r="D604" s="24"/>
      <c r="J604" s="31"/>
    </row>
    <row r="605" spans="1:36" ht="15" hidden="1" customHeight="1" x14ac:dyDescent="0.25">
      <c r="J605" s="31"/>
      <c r="L605" s="31">
        <f>+M605</f>
        <v>0</v>
      </c>
    </row>
    <row r="606" spans="1:36" ht="15" hidden="1" customHeight="1" x14ac:dyDescent="0.25">
      <c r="J606" s="31"/>
      <c r="L606" s="31" t="s">
        <v>53</v>
      </c>
    </row>
    <row r="607" spans="1:36" ht="15" hidden="1" customHeight="1" x14ac:dyDescent="0.25">
      <c r="J607" s="31"/>
      <c r="L607" s="31" t="s">
        <v>52</v>
      </c>
    </row>
    <row r="608" spans="1:36" ht="15" hidden="1" customHeight="1" x14ac:dyDescent="0.25">
      <c r="J608" s="31"/>
      <c r="L608" s="31" t="s">
        <v>51</v>
      </c>
    </row>
    <row r="609" spans="10:12" ht="15" hidden="1" customHeight="1" x14ac:dyDescent="0.25">
      <c r="J609" s="31"/>
      <c r="L609" s="31" t="s">
        <v>43</v>
      </c>
    </row>
    <row r="610" spans="10:12" ht="15" hidden="1" customHeight="1" x14ac:dyDescent="0.25">
      <c r="J610" s="31"/>
    </row>
    <row r="611" spans="10:12" ht="15" hidden="1" customHeight="1" x14ac:dyDescent="0.25">
      <c r="J611" s="31"/>
    </row>
    <row r="612" spans="10:12" ht="15" hidden="1" customHeight="1" x14ac:dyDescent="0.25">
      <c r="J612" s="31"/>
    </row>
    <row r="613" spans="10:12" ht="15" hidden="1" customHeight="1" x14ac:dyDescent="0.25">
      <c r="J613" s="31"/>
    </row>
    <row r="614" spans="10:12" ht="15" hidden="1" customHeight="1" x14ac:dyDescent="0.25">
      <c r="J614" s="31"/>
    </row>
    <row r="615" spans="10:12" ht="15" hidden="1" customHeight="1" x14ac:dyDescent="0.25">
      <c r="J615" s="31"/>
    </row>
    <row r="616" spans="10:12" ht="15" hidden="1" customHeight="1" x14ac:dyDescent="0.25">
      <c r="J616" s="31"/>
    </row>
    <row r="617" spans="10:12" ht="15" hidden="1" customHeight="1" x14ac:dyDescent="0.25">
      <c r="J617" s="31"/>
    </row>
    <row r="618" spans="10:12" ht="15" hidden="1" customHeight="1" x14ac:dyDescent="0.25">
      <c r="J618" s="31"/>
    </row>
    <row r="619" spans="10:12" ht="15" hidden="1" customHeight="1" x14ac:dyDescent="0.25">
      <c r="J619" s="31"/>
    </row>
    <row r="620" spans="10:12" ht="15" hidden="1" customHeight="1" x14ac:dyDescent="0.25">
      <c r="J620" s="31"/>
    </row>
    <row r="621" spans="10:12" ht="15" hidden="1" customHeight="1" x14ac:dyDescent="0.25">
      <c r="J621" s="31"/>
    </row>
    <row r="622" spans="10:12" ht="15" hidden="1" customHeight="1" x14ac:dyDescent="0.25">
      <c r="J622" s="31"/>
    </row>
    <row r="623" spans="10:12" ht="15" hidden="1" customHeight="1" x14ac:dyDescent="0.25">
      <c r="J623" s="31"/>
    </row>
    <row r="624" spans="10:12" ht="15" hidden="1" customHeight="1" x14ac:dyDescent="0.25">
      <c r="J624" s="31"/>
    </row>
    <row r="625" spans="10:10" ht="15" hidden="1" customHeight="1" x14ac:dyDescent="0.25">
      <c r="J625" s="31"/>
    </row>
    <row r="626" spans="10:10" ht="15" hidden="1" customHeight="1" x14ac:dyDescent="0.25">
      <c r="J626" s="31"/>
    </row>
    <row r="627" spans="10:10" ht="15" hidden="1" customHeight="1" x14ac:dyDescent="0.25">
      <c r="J627" s="31"/>
    </row>
    <row r="628" spans="10:10" ht="15" hidden="1" customHeight="1" x14ac:dyDescent="0.25">
      <c r="J628" s="31"/>
    </row>
    <row r="629" spans="10:10" ht="15" hidden="1" customHeight="1" x14ac:dyDescent="0.25">
      <c r="J629" s="31"/>
    </row>
    <row r="630" spans="10:10" ht="15" hidden="1" customHeight="1" x14ac:dyDescent="0.25">
      <c r="J630" s="31"/>
    </row>
    <row r="631" spans="10:10" ht="15" hidden="1" customHeight="1" x14ac:dyDescent="0.25">
      <c r="J631" s="31"/>
    </row>
    <row r="632" spans="10:10" ht="15" hidden="1" customHeight="1" x14ac:dyDescent="0.25">
      <c r="J632" s="31"/>
    </row>
    <row r="633" spans="10:10" ht="15" hidden="1" customHeight="1" x14ac:dyDescent="0.25">
      <c r="J633" s="31"/>
    </row>
    <row r="634" spans="10:10" ht="15" hidden="1" customHeight="1" x14ac:dyDescent="0.25">
      <c r="J634" s="31"/>
    </row>
    <row r="635" spans="10:10" ht="15" hidden="1" customHeight="1" x14ac:dyDescent="0.25">
      <c r="J635" s="31"/>
    </row>
    <row r="636" spans="10:10" ht="15" hidden="1" customHeight="1" x14ac:dyDescent="0.25">
      <c r="J636" s="31"/>
    </row>
    <row r="637" spans="10:10" ht="15" hidden="1" customHeight="1" x14ac:dyDescent="0.25">
      <c r="J637" s="31"/>
    </row>
    <row r="638" spans="10:10" ht="15" hidden="1" customHeight="1" x14ac:dyDescent="0.25">
      <c r="J638" s="31"/>
    </row>
    <row r="639" spans="10:10" ht="15" hidden="1" customHeight="1" x14ac:dyDescent="0.25">
      <c r="J639" s="31"/>
    </row>
    <row r="640" spans="10:10" ht="15" hidden="1" customHeight="1" x14ac:dyDescent="0.25">
      <c r="J640" s="31"/>
    </row>
    <row r="641" spans="10:10" ht="15" hidden="1" customHeight="1" x14ac:dyDescent="0.25">
      <c r="J641" s="31"/>
    </row>
    <row r="642" spans="10:10" ht="15" hidden="1" customHeight="1" x14ac:dyDescent="0.25">
      <c r="J642" s="31"/>
    </row>
    <row r="643" spans="10:10" ht="15" hidden="1" customHeight="1" x14ac:dyDescent="0.25">
      <c r="J643" s="31"/>
    </row>
    <row r="644" spans="10:10" ht="15" hidden="1" customHeight="1" x14ac:dyDescent="0.25">
      <c r="J644" s="31"/>
    </row>
    <row r="645" spans="10:10" ht="15" hidden="1" customHeight="1" x14ac:dyDescent="0.25">
      <c r="J645" s="31"/>
    </row>
    <row r="646" spans="10:10" ht="15" hidden="1" customHeight="1" x14ac:dyDescent="0.25">
      <c r="J646" s="31"/>
    </row>
    <row r="647" spans="10:10" ht="15" hidden="1" customHeight="1" x14ac:dyDescent="0.25">
      <c r="J647" s="31"/>
    </row>
    <row r="648" spans="10:10" ht="15" hidden="1" customHeight="1" x14ac:dyDescent="0.25">
      <c r="J648" s="31"/>
    </row>
    <row r="649" spans="10:10" ht="15" hidden="1" customHeight="1" x14ac:dyDescent="0.25">
      <c r="J649" s="31"/>
    </row>
    <row r="650" spans="10:10" ht="15" hidden="1" customHeight="1" x14ac:dyDescent="0.25">
      <c r="J650" s="31"/>
    </row>
    <row r="651" spans="10:10" ht="15" hidden="1" customHeight="1" x14ac:dyDescent="0.25">
      <c r="J651" s="31"/>
    </row>
    <row r="652" spans="10:10" ht="15.6" hidden="1" x14ac:dyDescent="0.25">
      <c r="J652" s="31"/>
    </row>
    <row r="653" spans="10:10" ht="15.6" hidden="1" x14ac:dyDescent="0.25">
      <c r="J653" s="31"/>
    </row>
    <row r="654" spans="10:10" ht="15.6" hidden="1" x14ac:dyDescent="0.25">
      <c r="J654" s="31"/>
    </row>
    <row r="655" spans="10:10" ht="15.6" hidden="1" x14ac:dyDescent="0.25">
      <c r="J655" s="31"/>
    </row>
    <row r="656" spans="10:10" ht="15.6" hidden="1" x14ac:dyDescent="0.25">
      <c r="J656" s="31"/>
    </row>
    <row r="657" spans="10:10" ht="15.6" hidden="1" x14ac:dyDescent="0.25">
      <c r="J657" s="31"/>
    </row>
    <row r="658" spans="10:10" ht="15.6" hidden="1" x14ac:dyDescent="0.25">
      <c r="J658" s="31"/>
    </row>
    <row r="659" spans="10:10" ht="15.6" hidden="1" x14ac:dyDescent="0.25">
      <c r="J659" s="31"/>
    </row>
    <row r="660" spans="10:10" ht="15.6" hidden="1" x14ac:dyDescent="0.25">
      <c r="J660" s="31"/>
    </row>
    <row r="661" spans="10:10" ht="15.6" hidden="1" x14ac:dyDescent="0.25">
      <c r="J661" s="31"/>
    </row>
    <row r="662" spans="10:10" ht="15.6" hidden="1" x14ac:dyDescent="0.25">
      <c r="J662" s="31"/>
    </row>
    <row r="663" spans="10:10" ht="15.6" hidden="1" x14ac:dyDescent="0.25">
      <c r="J663" s="31"/>
    </row>
    <row r="664" spans="10:10" ht="15.6" hidden="1" x14ac:dyDescent="0.25">
      <c r="J664" s="31"/>
    </row>
    <row r="665" spans="10:10" ht="15.6" hidden="1" x14ac:dyDescent="0.25">
      <c r="J665" s="31"/>
    </row>
    <row r="666" spans="10:10" ht="15.6" hidden="1" x14ac:dyDescent="0.25">
      <c r="J666" s="31"/>
    </row>
    <row r="667" spans="10:10" ht="15.6" hidden="1" x14ac:dyDescent="0.25">
      <c r="J667" s="31"/>
    </row>
    <row r="668" spans="10:10" ht="15.6" hidden="1" x14ac:dyDescent="0.25">
      <c r="J668" s="31"/>
    </row>
    <row r="669" spans="10:10" ht="15.6" hidden="1" x14ac:dyDescent="0.25">
      <c r="J669" s="31"/>
    </row>
    <row r="670" spans="10:10" ht="15.6" hidden="1" x14ac:dyDescent="0.25">
      <c r="J670" s="31"/>
    </row>
    <row r="671" spans="10:10" ht="15.6" hidden="1" x14ac:dyDescent="0.25">
      <c r="J671" s="31"/>
    </row>
    <row r="672" spans="10:10" ht="15.6" hidden="1" x14ac:dyDescent="0.25">
      <c r="J672" s="31"/>
    </row>
    <row r="673" spans="10:10" ht="15.6" hidden="1" x14ac:dyDescent="0.25">
      <c r="J673" s="31"/>
    </row>
    <row r="674" spans="10:10" ht="15.6" hidden="1" x14ac:dyDescent="0.25">
      <c r="J674" s="31"/>
    </row>
    <row r="675" spans="10:10" ht="15.6" hidden="1" x14ac:dyDescent="0.25">
      <c r="J675" s="31"/>
    </row>
    <row r="676" spans="10:10" ht="15.6" hidden="1" x14ac:dyDescent="0.25">
      <c r="J676" s="31"/>
    </row>
    <row r="677" spans="10:10" ht="15.6" hidden="1" x14ac:dyDescent="0.25">
      <c r="J677" s="31"/>
    </row>
    <row r="678" spans="10:10" ht="15.6" hidden="1" x14ac:dyDescent="0.25">
      <c r="J678" s="31"/>
    </row>
    <row r="679" spans="10:10" ht="15.6" hidden="1" x14ac:dyDescent="0.25">
      <c r="J679" s="31"/>
    </row>
    <row r="680" spans="10:10" ht="15.6" hidden="1" x14ac:dyDescent="0.25">
      <c r="J680" s="31"/>
    </row>
    <row r="681" spans="10:10" ht="15.6" hidden="1" x14ac:dyDescent="0.25">
      <c r="J681" s="31"/>
    </row>
    <row r="682" spans="10:10" ht="15.6" hidden="1" x14ac:dyDescent="0.25">
      <c r="J682" s="31"/>
    </row>
    <row r="683" spans="10:10" ht="15.6" hidden="1" x14ac:dyDescent="0.25">
      <c r="J683" s="31"/>
    </row>
    <row r="684" spans="10:10" ht="15.6" hidden="1" x14ac:dyDescent="0.25">
      <c r="J684" s="31"/>
    </row>
    <row r="685" spans="10:10" ht="15.6" hidden="1" x14ac:dyDescent="0.25">
      <c r="J685" s="31"/>
    </row>
    <row r="686" spans="10:10" ht="15.6" hidden="1" x14ac:dyDescent="0.25">
      <c r="J686" s="31"/>
    </row>
    <row r="687" spans="10:10" ht="15.6" hidden="1" x14ac:dyDescent="0.25">
      <c r="J687" s="31"/>
    </row>
    <row r="688" spans="10:10" ht="15.6" hidden="1" x14ac:dyDescent="0.25">
      <c r="J688" s="31"/>
    </row>
    <row r="689" spans="10:10" ht="15.6" hidden="1" x14ac:dyDescent="0.25">
      <c r="J689" s="31"/>
    </row>
    <row r="690" spans="10:10" ht="15.6" hidden="1" x14ac:dyDescent="0.25">
      <c r="J690" s="31"/>
    </row>
    <row r="691" spans="10:10" ht="15.6" hidden="1" x14ac:dyDescent="0.25">
      <c r="J691" s="31"/>
    </row>
    <row r="692" spans="10:10" ht="15.6" hidden="1" x14ac:dyDescent="0.25">
      <c r="J692" s="31"/>
    </row>
    <row r="693" spans="10:10" ht="15.6" hidden="1" x14ac:dyDescent="0.25">
      <c r="J693" s="31"/>
    </row>
    <row r="694" spans="10:10" ht="15.6" hidden="1" x14ac:dyDescent="0.25">
      <c r="J694" s="31"/>
    </row>
    <row r="695" spans="10:10" ht="15.6" hidden="1" x14ac:dyDescent="0.25">
      <c r="J695" s="31"/>
    </row>
    <row r="696" spans="10:10" ht="15.6" hidden="1" x14ac:dyDescent="0.25">
      <c r="J696" s="31"/>
    </row>
    <row r="697" spans="10:10" ht="15.6" hidden="1" x14ac:dyDescent="0.25">
      <c r="J697" s="31"/>
    </row>
    <row r="698" spans="10:10" ht="15.6" hidden="1" x14ac:dyDescent="0.25">
      <c r="J698" s="31"/>
    </row>
    <row r="699" spans="10:10" ht="15.6" hidden="1" x14ac:dyDescent="0.25">
      <c r="J699" s="31"/>
    </row>
    <row r="700" spans="10:10" ht="15.6" hidden="1" x14ac:dyDescent="0.25">
      <c r="J700" s="31"/>
    </row>
    <row r="701" spans="10:10" ht="15.6" hidden="1" x14ac:dyDescent="0.25">
      <c r="J701" s="31"/>
    </row>
    <row r="702" spans="10:10" ht="15.6" hidden="1" x14ac:dyDescent="0.25">
      <c r="J702" s="31"/>
    </row>
    <row r="703" spans="10:10" ht="15.6" hidden="1" x14ac:dyDescent="0.25">
      <c r="J703" s="31"/>
    </row>
    <row r="704" spans="10:10" ht="15.6" hidden="1" x14ac:dyDescent="0.25">
      <c r="J704" s="31"/>
    </row>
    <row r="705" spans="10:10" ht="15.6" hidden="1" x14ac:dyDescent="0.25">
      <c r="J705" s="31"/>
    </row>
    <row r="706" spans="10:10" ht="15.6" hidden="1" x14ac:dyDescent="0.25">
      <c r="J706" s="31"/>
    </row>
    <row r="707" spans="10:10" ht="15.6" hidden="1" x14ac:dyDescent="0.25">
      <c r="J707" s="31"/>
    </row>
    <row r="708" spans="10:10" ht="15.6" hidden="1" x14ac:dyDescent="0.25">
      <c r="J708" s="31"/>
    </row>
    <row r="709" spans="10:10" ht="15.6" hidden="1" x14ac:dyDescent="0.25">
      <c r="J709" s="31"/>
    </row>
    <row r="710" spans="10:10" ht="15.6" hidden="1" x14ac:dyDescent="0.25">
      <c r="J710" s="31"/>
    </row>
    <row r="711" spans="10:10" ht="15.6" hidden="1" x14ac:dyDescent="0.25">
      <c r="J711" s="31"/>
    </row>
    <row r="712" spans="10:10" ht="15.6" hidden="1" x14ac:dyDescent="0.25">
      <c r="J712" s="31"/>
    </row>
    <row r="713" spans="10:10" ht="15.6" hidden="1" x14ac:dyDescent="0.25">
      <c r="J713" s="31"/>
    </row>
    <row r="714" spans="10:10" ht="15.6" hidden="1" x14ac:dyDescent="0.25">
      <c r="J714" s="31"/>
    </row>
    <row r="715" spans="10:10" ht="15.6" hidden="1" x14ac:dyDescent="0.25">
      <c r="J715" s="31"/>
    </row>
    <row r="716" spans="10:10" ht="15.6" hidden="1" x14ac:dyDescent="0.25">
      <c r="J716" s="31"/>
    </row>
    <row r="717" spans="10:10" ht="15.6" hidden="1" x14ac:dyDescent="0.25">
      <c r="J717" s="31"/>
    </row>
    <row r="718" spans="10:10" ht="15.6" hidden="1" x14ac:dyDescent="0.25">
      <c r="J718" s="31"/>
    </row>
    <row r="719" spans="10:10" ht="15.6" hidden="1" x14ac:dyDescent="0.25">
      <c r="J719" s="31"/>
    </row>
    <row r="720" spans="10:10" ht="15.6" hidden="1" x14ac:dyDescent="0.25">
      <c r="J720" s="31"/>
    </row>
    <row r="721" spans="10:10" ht="15.6" hidden="1" x14ac:dyDescent="0.25">
      <c r="J721" s="31"/>
    </row>
    <row r="722" spans="10:10" ht="15.6" hidden="1" x14ac:dyDescent="0.25">
      <c r="J722" s="31"/>
    </row>
    <row r="723" spans="10:10" ht="15.6" hidden="1" x14ac:dyDescent="0.25">
      <c r="J723" s="31"/>
    </row>
    <row r="724" spans="10:10" ht="15.6" hidden="1" x14ac:dyDescent="0.25">
      <c r="J724" s="31"/>
    </row>
    <row r="725" spans="10:10" ht="15.6" hidden="1" x14ac:dyDescent="0.25">
      <c r="J725" s="31"/>
    </row>
    <row r="726" spans="10:10" ht="15.6" hidden="1" x14ac:dyDescent="0.25">
      <c r="J726" s="31"/>
    </row>
    <row r="727" spans="10:10" ht="15.6" hidden="1" x14ac:dyDescent="0.25">
      <c r="J727" s="31"/>
    </row>
    <row r="728" spans="10:10" ht="15.6" hidden="1" x14ac:dyDescent="0.25">
      <c r="J728" s="31"/>
    </row>
    <row r="729" spans="10:10" ht="15.6" hidden="1" x14ac:dyDescent="0.25">
      <c r="J729" s="31"/>
    </row>
    <row r="730" spans="10:10" ht="15.6" hidden="1" x14ac:dyDescent="0.25">
      <c r="J730" s="31"/>
    </row>
    <row r="731" spans="10:10" ht="15.6" hidden="1" x14ac:dyDescent="0.25">
      <c r="J731" s="31"/>
    </row>
    <row r="732" spans="10:10" ht="15.6" hidden="1" x14ac:dyDescent="0.25">
      <c r="J732" s="31"/>
    </row>
    <row r="733" spans="10:10" ht="15.6" hidden="1" x14ac:dyDescent="0.25">
      <c r="J733" s="31"/>
    </row>
    <row r="734" spans="10:10" ht="15.6" hidden="1" x14ac:dyDescent="0.25">
      <c r="J734" s="31"/>
    </row>
    <row r="735" spans="10:10" ht="15.6" hidden="1" x14ac:dyDescent="0.25">
      <c r="J735" s="31"/>
    </row>
    <row r="736" spans="10:10" ht="15.6" hidden="1" x14ac:dyDescent="0.25">
      <c r="J736" s="31"/>
    </row>
    <row r="737" spans="10:10" ht="15.6" hidden="1" x14ac:dyDescent="0.25">
      <c r="J737" s="31"/>
    </row>
    <row r="738" spans="10:10" ht="15.6" hidden="1" x14ac:dyDescent="0.25">
      <c r="J738" s="31"/>
    </row>
    <row r="739" spans="10:10" ht="15.6" hidden="1" x14ac:dyDescent="0.25">
      <c r="J739" s="31"/>
    </row>
    <row r="740" spans="10:10" ht="15.6" hidden="1" x14ac:dyDescent="0.25">
      <c r="J740" s="31"/>
    </row>
    <row r="741" spans="10:10" ht="15.6" hidden="1" x14ac:dyDescent="0.25">
      <c r="J741" s="31"/>
    </row>
    <row r="742" spans="10:10" ht="15.6" hidden="1" x14ac:dyDescent="0.25">
      <c r="J742" s="31"/>
    </row>
    <row r="743" spans="10:10" ht="15.6" hidden="1" x14ac:dyDescent="0.25">
      <c r="J743" s="31"/>
    </row>
    <row r="744" spans="10:10" ht="15.6" hidden="1" x14ac:dyDescent="0.25">
      <c r="J744" s="31"/>
    </row>
    <row r="745" spans="10:10" ht="15.6" hidden="1" x14ac:dyDescent="0.25">
      <c r="J745" s="31"/>
    </row>
    <row r="746" spans="10:10" ht="15.6" hidden="1" x14ac:dyDescent="0.25">
      <c r="J746" s="31"/>
    </row>
    <row r="747" spans="10:10" ht="15.6" hidden="1" x14ac:dyDescent="0.25">
      <c r="J747" s="31"/>
    </row>
    <row r="748" spans="10:10" ht="15.6" hidden="1" x14ac:dyDescent="0.25">
      <c r="J748" s="31"/>
    </row>
    <row r="749" spans="10:10" ht="15.6" hidden="1" x14ac:dyDescent="0.25">
      <c r="J749" s="31"/>
    </row>
    <row r="750" spans="10:10" ht="15.6" hidden="1" x14ac:dyDescent="0.25">
      <c r="J750" s="31"/>
    </row>
    <row r="751" spans="10:10" ht="15.6" hidden="1" x14ac:dyDescent="0.25">
      <c r="J751" s="31"/>
    </row>
    <row r="752" spans="10:10" ht="15.6" hidden="1" x14ac:dyDescent="0.25">
      <c r="J752" s="31"/>
    </row>
    <row r="753" spans="10:10" ht="15.6" hidden="1" x14ac:dyDescent="0.25">
      <c r="J753" s="31"/>
    </row>
    <row r="754" spans="10:10" ht="15.6" hidden="1" x14ac:dyDescent="0.25">
      <c r="J754" s="31"/>
    </row>
    <row r="755" spans="10:10" ht="15.6" hidden="1" x14ac:dyDescent="0.25">
      <c r="J755" s="31"/>
    </row>
    <row r="756" spans="10:10" ht="15.6" hidden="1" x14ac:dyDescent="0.25">
      <c r="J756" s="31"/>
    </row>
    <row r="757" spans="10:10" ht="15.6" hidden="1" x14ac:dyDescent="0.25">
      <c r="J757" s="31"/>
    </row>
    <row r="758" spans="10:10" ht="15.6" hidden="1" x14ac:dyDescent="0.25">
      <c r="J758" s="31"/>
    </row>
    <row r="759" spans="10:10" ht="15.6" hidden="1" x14ac:dyDescent="0.25">
      <c r="J759" s="31"/>
    </row>
    <row r="760" spans="10:10" ht="15.6" hidden="1" x14ac:dyDescent="0.25">
      <c r="J760" s="31"/>
    </row>
    <row r="761" spans="10:10" ht="15.6" hidden="1" x14ac:dyDescent="0.25">
      <c r="J761" s="31"/>
    </row>
    <row r="762" spans="10:10" ht="15.6" hidden="1" x14ac:dyDescent="0.25">
      <c r="J762" s="31"/>
    </row>
    <row r="763" spans="10:10" ht="15.6" hidden="1" x14ac:dyDescent="0.25">
      <c r="J763" s="31"/>
    </row>
    <row r="764" spans="10:10" ht="15.6" hidden="1" x14ac:dyDescent="0.25">
      <c r="J764" s="31"/>
    </row>
    <row r="765" spans="10:10" ht="15.6" hidden="1" x14ac:dyDescent="0.25">
      <c r="J765" s="31"/>
    </row>
    <row r="766" spans="10:10" ht="15.6" hidden="1" x14ac:dyDescent="0.25">
      <c r="J766" s="31"/>
    </row>
    <row r="767" spans="10:10" ht="15.6" hidden="1" x14ac:dyDescent="0.25">
      <c r="J767" s="31"/>
    </row>
    <row r="768" spans="10:10" ht="15.6" hidden="1" x14ac:dyDescent="0.25">
      <c r="J768" s="31"/>
    </row>
    <row r="769" spans="10:10" ht="15.6" hidden="1" x14ac:dyDescent="0.25">
      <c r="J769" s="31"/>
    </row>
    <row r="770" spans="10:10" ht="15.6" hidden="1" x14ac:dyDescent="0.25">
      <c r="J770" s="31"/>
    </row>
    <row r="771" spans="10:10" ht="15.6" hidden="1" x14ac:dyDescent="0.25">
      <c r="J771" s="31"/>
    </row>
    <row r="772" spans="10:10" ht="15.6" hidden="1" x14ac:dyDescent="0.25">
      <c r="J772" s="31"/>
    </row>
    <row r="773" spans="10:10" ht="15.6" hidden="1" x14ac:dyDescent="0.25">
      <c r="J773" s="31"/>
    </row>
    <row r="774" spans="10:10" ht="15.6" hidden="1" x14ac:dyDescent="0.25">
      <c r="J774" s="31"/>
    </row>
    <row r="775" spans="10:10" ht="15.6" hidden="1" x14ac:dyDescent="0.25">
      <c r="J775" s="31"/>
    </row>
    <row r="776" spans="10:10" ht="15.6" hidden="1" x14ac:dyDescent="0.25">
      <c r="J776" s="31"/>
    </row>
    <row r="777" spans="10:10" ht="15.6" hidden="1" x14ac:dyDescent="0.25">
      <c r="J777" s="31"/>
    </row>
    <row r="778" spans="10:10" ht="15.6" hidden="1" x14ac:dyDescent="0.25">
      <c r="J778" s="31"/>
    </row>
    <row r="779" spans="10:10" ht="15.6" hidden="1" x14ac:dyDescent="0.25">
      <c r="J779" s="31"/>
    </row>
    <row r="780" spans="10:10" ht="15.6" hidden="1" x14ac:dyDescent="0.25">
      <c r="J780" s="31"/>
    </row>
    <row r="781" spans="10:10" ht="15.6" hidden="1" x14ac:dyDescent="0.25">
      <c r="J781" s="31"/>
    </row>
    <row r="782" spans="10:10" ht="15.6" hidden="1" x14ac:dyDescent="0.25">
      <c r="J782" s="31"/>
    </row>
    <row r="783" spans="10:10" ht="15.6" hidden="1" x14ac:dyDescent="0.25">
      <c r="J783" s="31"/>
    </row>
    <row r="784" spans="10:10" ht="15.6" hidden="1" x14ac:dyDescent="0.25"/>
    <row r="785" ht="15.6" hidden="1" x14ac:dyDescent="0.25"/>
    <row r="786" ht="15.6" hidden="1" x14ac:dyDescent="0.25"/>
    <row r="787" ht="15.6" hidden="1" x14ac:dyDescent="0.25"/>
    <row r="788" ht="15.6" hidden="1" x14ac:dyDescent="0.25"/>
    <row r="789" ht="15.6" hidden="1" x14ac:dyDescent="0.25"/>
    <row r="790" ht="15.6" hidden="1" x14ac:dyDescent="0.25"/>
    <row r="791" ht="15.6" hidden="1" x14ac:dyDescent="0.25"/>
    <row r="792" ht="15.6" hidden="1" x14ac:dyDescent="0.25"/>
    <row r="793" ht="15.6" hidden="1" x14ac:dyDescent="0.25"/>
    <row r="794" ht="15.6" hidden="1" x14ac:dyDescent="0.25"/>
    <row r="795" ht="15.6" hidden="1" x14ac:dyDescent="0.25"/>
    <row r="796" ht="15.6" hidden="1" x14ac:dyDescent="0.25"/>
    <row r="797" ht="15.6" hidden="1" x14ac:dyDescent="0.25"/>
    <row r="798" ht="15.6" hidden="1" x14ac:dyDescent="0.25"/>
    <row r="799" ht="15.6" hidden="1" x14ac:dyDescent="0.25"/>
    <row r="800" ht="15.6" hidden="1" x14ac:dyDescent="0.25"/>
    <row r="801" ht="15.6" hidden="1" x14ac:dyDescent="0.25"/>
    <row r="802" ht="15.6" hidden="1" x14ac:dyDescent="0.25"/>
    <row r="803" ht="15.6" hidden="1" x14ac:dyDescent="0.25"/>
    <row r="804" ht="15.6" hidden="1" x14ac:dyDescent="0.25"/>
    <row r="805" ht="15.6" hidden="1" x14ac:dyDescent="0.25"/>
    <row r="806" ht="15.6" hidden="1" x14ac:dyDescent="0.25"/>
    <row r="807" ht="15.6" hidden="1" x14ac:dyDescent="0.25"/>
    <row r="808" ht="15.6" hidden="1" x14ac:dyDescent="0.25"/>
    <row r="809" ht="15.6" hidden="1" x14ac:dyDescent="0.25"/>
    <row r="810" ht="15.6" hidden="1" x14ac:dyDescent="0.25"/>
    <row r="811" ht="15.6" hidden="1" x14ac:dyDescent="0.25"/>
    <row r="812" ht="15.6" hidden="1" x14ac:dyDescent="0.25"/>
    <row r="813" ht="15.6" hidden="1" x14ac:dyDescent="0.25"/>
    <row r="814" ht="15.6" hidden="1" x14ac:dyDescent="0.25"/>
    <row r="815" ht="15.6" hidden="1" x14ac:dyDescent="0.25"/>
    <row r="816" ht="15.6" hidden="1" x14ac:dyDescent="0.25"/>
    <row r="817" ht="15.6" hidden="1" x14ac:dyDescent="0.25"/>
    <row r="818" ht="15.6" hidden="1" x14ac:dyDescent="0.25"/>
    <row r="819" ht="15.6" hidden="1" x14ac:dyDescent="0.25"/>
    <row r="820" ht="15.6" hidden="1" x14ac:dyDescent="0.25"/>
    <row r="821" ht="15.6" hidden="1" x14ac:dyDescent="0.25"/>
    <row r="822" ht="15.6" hidden="1" x14ac:dyDescent="0.25"/>
    <row r="823" ht="15.6" hidden="1" x14ac:dyDescent="0.25"/>
    <row r="824" ht="15.6" hidden="1" x14ac:dyDescent="0.25"/>
    <row r="825" ht="15.6" hidden="1" x14ac:dyDescent="0.25"/>
    <row r="826" ht="15.6" hidden="1" x14ac:dyDescent="0.25"/>
    <row r="827" ht="15.6" hidden="1" x14ac:dyDescent="0.25"/>
    <row r="828" ht="15.6" hidden="1" x14ac:dyDescent="0.25"/>
    <row r="829" ht="15.6" hidden="1" x14ac:dyDescent="0.25"/>
    <row r="830" ht="15.6" hidden="1" x14ac:dyDescent="0.25"/>
    <row r="831" ht="15.6" hidden="1" x14ac:dyDescent="0.25"/>
    <row r="832" ht="15.6" hidden="1" x14ac:dyDescent="0.25"/>
    <row r="833" ht="15.6" hidden="1" x14ac:dyDescent="0.25"/>
    <row r="834" ht="15.6" hidden="1" x14ac:dyDescent="0.25"/>
    <row r="835" ht="15.6" hidden="1" x14ac:dyDescent="0.25"/>
    <row r="836" ht="15.6" hidden="1" x14ac:dyDescent="0.25"/>
    <row r="837" ht="15.6" hidden="1" x14ac:dyDescent="0.25"/>
    <row r="838" ht="15.6" hidden="1" x14ac:dyDescent="0.25"/>
    <row r="839" ht="15.6" hidden="1" x14ac:dyDescent="0.25"/>
    <row r="840" ht="15.6" hidden="1" x14ac:dyDescent="0.25"/>
    <row r="841" ht="15.6" hidden="1" x14ac:dyDescent="0.25"/>
    <row r="842" ht="15.6" hidden="1" x14ac:dyDescent="0.25"/>
    <row r="843" ht="15.6" hidden="1" x14ac:dyDescent="0.25"/>
    <row r="844" ht="15.6" hidden="1" x14ac:dyDescent="0.25"/>
    <row r="845" ht="15.6" hidden="1" x14ac:dyDescent="0.25"/>
    <row r="846" ht="15.6" hidden="1" x14ac:dyDescent="0.25"/>
    <row r="847" ht="15.6" hidden="1" x14ac:dyDescent="0.25"/>
    <row r="848" ht="15.6" hidden="1" x14ac:dyDescent="0.25"/>
    <row r="849" ht="15.6" hidden="1" x14ac:dyDescent="0.25"/>
    <row r="850" ht="15.6" hidden="1" x14ac:dyDescent="0.25"/>
    <row r="851" ht="15.6" hidden="1" x14ac:dyDescent="0.25"/>
    <row r="852" ht="15.6" hidden="1" x14ac:dyDescent="0.25"/>
    <row r="853" ht="15.6" hidden="1" x14ac:dyDescent="0.25"/>
    <row r="854" ht="15.6" hidden="1" x14ac:dyDescent="0.25"/>
    <row r="855" ht="15.6" hidden="1" x14ac:dyDescent="0.25"/>
    <row r="856" ht="15.6" hidden="1" x14ac:dyDescent="0.25"/>
    <row r="857" ht="15.6" hidden="1" x14ac:dyDescent="0.25"/>
    <row r="858" ht="15.6" hidden="1" x14ac:dyDescent="0.25"/>
    <row r="859" ht="15.6" hidden="1" x14ac:dyDescent="0.25"/>
    <row r="860" ht="15.6" hidden="1" x14ac:dyDescent="0.25"/>
    <row r="861" ht="15.6" hidden="1" x14ac:dyDescent="0.25"/>
    <row r="862" ht="15.6" hidden="1" x14ac:dyDescent="0.25"/>
    <row r="863" ht="15.6" hidden="1" x14ac:dyDescent="0.25"/>
    <row r="864" ht="15.6" hidden="1" x14ac:dyDescent="0.25"/>
    <row r="865" ht="15.6" hidden="1" x14ac:dyDescent="0.25"/>
    <row r="866" ht="15.6" hidden="1" x14ac:dyDescent="0.25"/>
    <row r="867" ht="15.6" hidden="1" x14ac:dyDescent="0.25"/>
    <row r="868" ht="15.6" hidden="1" x14ac:dyDescent="0.25"/>
    <row r="869" ht="15.6" hidden="1" x14ac:dyDescent="0.25"/>
    <row r="870" ht="15.6" hidden="1" x14ac:dyDescent="0.25"/>
    <row r="871" ht="15.6" hidden="1" x14ac:dyDescent="0.25"/>
    <row r="872" ht="15.6" hidden="1" x14ac:dyDescent="0.25"/>
    <row r="873" ht="15.6" hidden="1" x14ac:dyDescent="0.25"/>
    <row r="874" ht="15.6" hidden="1" x14ac:dyDescent="0.25"/>
    <row r="875" ht="15.6" hidden="1" x14ac:dyDescent="0.25"/>
    <row r="876" ht="15.6" hidden="1" x14ac:dyDescent="0.25"/>
    <row r="877" ht="15.6" hidden="1" x14ac:dyDescent="0.25"/>
    <row r="878" ht="15.6" hidden="1" x14ac:dyDescent="0.25"/>
    <row r="879" ht="15.6" hidden="1" x14ac:dyDescent="0.25"/>
    <row r="880" ht="15.6" hidden="1" x14ac:dyDescent="0.25"/>
    <row r="881" ht="15.6" hidden="1" x14ac:dyDescent="0.25"/>
    <row r="882" ht="15.6" hidden="1" x14ac:dyDescent="0.25"/>
    <row r="883" ht="15.6" hidden="1" x14ac:dyDescent="0.25"/>
    <row r="884" ht="15.6" hidden="1" x14ac:dyDescent="0.25"/>
    <row r="885" ht="15.6" hidden="1" x14ac:dyDescent="0.25"/>
    <row r="886" ht="15.6" hidden="1" x14ac:dyDescent="0.25"/>
    <row r="887" ht="15.6" hidden="1" x14ac:dyDescent="0.25"/>
    <row r="888" ht="15.6" hidden="1" x14ac:dyDescent="0.25"/>
    <row r="889" ht="15.6" hidden="1" x14ac:dyDescent="0.25"/>
    <row r="890" ht="15.6" hidden="1" x14ac:dyDescent="0.25"/>
    <row r="891" ht="15.6" hidden="1" x14ac:dyDescent="0.25"/>
    <row r="892" ht="15.6" hidden="1" x14ac:dyDescent="0.25"/>
    <row r="893" ht="15.6" hidden="1" x14ac:dyDescent="0.25"/>
    <row r="894" ht="15.6" hidden="1" x14ac:dyDescent="0.25"/>
    <row r="895" ht="15.6" hidden="1" x14ac:dyDescent="0.25"/>
    <row r="896" ht="15.6" hidden="1" x14ac:dyDescent="0.25"/>
    <row r="897" ht="15.6" hidden="1" x14ac:dyDescent="0.25"/>
    <row r="898" ht="15.6" hidden="1" x14ac:dyDescent="0.25"/>
    <row r="899" ht="15.6" hidden="1" x14ac:dyDescent="0.25"/>
    <row r="900" ht="15.6" hidden="1" x14ac:dyDescent="0.25"/>
    <row r="901" ht="15.6" hidden="1" x14ac:dyDescent="0.25"/>
    <row r="902" ht="15.6" hidden="1" x14ac:dyDescent="0.25"/>
    <row r="903" ht="15.6" hidden="1" x14ac:dyDescent="0.25"/>
    <row r="904" ht="15.6" hidden="1" x14ac:dyDescent="0.25"/>
    <row r="905" ht="15.6" hidden="1" x14ac:dyDescent="0.25"/>
    <row r="906" ht="15.6" hidden="1" x14ac:dyDescent="0.25"/>
    <row r="907" ht="15.6" hidden="1" x14ac:dyDescent="0.25"/>
    <row r="908" ht="15.6" hidden="1" x14ac:dyDescent="0.25"/>
    <row r="909" ht="15.6" hidden="1" x14ac:dyDescent="0.25"/>
    <row r="910" ht="15.6" hidden="1" x14ac:dyDescent="0.25"/>
    <row r="911" ht="15.6" hidden="1" x14ac:dyDescent="0.25"/>
    <row r="912" ht="15.6" hidden="1" x14ac:dyDescent="0.25"/>
    <row r="913" ht="15.6" hidden="1" x14ac:dyDescent="0.25"/>
    <row r="914" ht="15.6" hidden="1" x14ac:dyDescent="0.25"/>
    <row r="915" ht="15.6" hidden="1" x14ac:dyDescent="0.25"/>
    <row r="916" ht="15.6" hidden="1" x14ac:dyDescent="0.25"/>
    <row r="917" ht="15.6" hidden="1" x14ac:dyDescent="0.25"/>
    <row r="918" ht="15.6" hidden="1" x14ac:dyDescent="0.25"/>
    <row r="919" ht="15.6" hidden="1" x14ac:dyDescent="0.25"/>
    <row r="920" ht="15.6" hidden="1" x14ac:dyDescent="0.25"/>
    <row r="921" ht="15.6" hidden="1" x14ac:dyDescent="0.25"/>
    <row r="922" ht="15.6" hidden="1" x14ac:dyDescent="0.25"/>
    <row r="923" ht="15.6" hidden="1" x14ac:dyDescent="0.25"/>
    <row r="924" ht="15.6" hidden="1" x14ac:dyDescent="0.25"/>
    <row r="925" ht="15.6" hidden="1" x14ac:dyDescent="0.25"/>
    <row r="926" ht="15.6" hidden="1" x14ac:dyDescent="0.25"/>
    <row r="927" ht="15.6" hidden="1" x14ac:dyDescent="0.25"/>
    <row r="928" ht="15.6" hidden="1" x14ac:dyDescent="0.25"/>
    <row r="929" ht="15.6" hidden="1" x14ac:dyDescent="0.25"/>
    <row r="930" ht="15.6" hidden="1" x14ac:dyDescent="0.25"/>
    <row r="931" ht="15.6" hidden="1" x14ac:dyDescent="0.25"/>
    <row r="932" ht="15.6" hidden="1" x14ac:dyDescent="0.25"/>
    <row r="933" ht="15.6" hidden="1" x14ac:dyDescent="0.25"/>
    <row r="934" ht="15.6" hidden="1" x14ac:dyDescent="0.25"/>
    <row r="935" ht="15.6" hidden="1" x14ac:dyDescent="0.25"/>
    <row r="936" ht="15.6" hidden="1" x14ac:dyDescent="0.25"/>
    <row r="937" ht="15.6" hidden="1" x14ac:dyDescent="0.25"/>
    <row r="938" ht="15.6" hidden="1" x14ac:dyDescent="0.25"/>
    <row r="939" ht="15.6" hidden="1" x14ac:dyDescent="0.25"/>
    <row r="940" ht="15.6" hidden="1" x14ac:dyDescent="0.25"/>
    <row r="941" ht="15.6" hidden="1" x14ac:dyDescent="0.25"/>
    <row r="942" ht="15.6" hidden="1" x14ac:dyDescent="0.25"/>
    <row r="943" ht="15.6" hidden="1" x14ac:dyDescent="0.25"/>
    <row r="944" ht="15.6" hidden="1" x14ac:dyDescent="0.25"/>
    <row r="945" ht="15.6" hidden="1" x14ac:dyDescent="0.25"/>
    <row r="946" ht="15.6" hidden="1" x14ac:dyDescent="0.25"/>
    <row r="947" ht="15.6" hidden="1" x14ac:dyDescent="0.25"/>
    <row r="948" ht="15.6" hidden="1" x14ac:dyDescent="0.25"/>
    <row r="949" ht="15.6" hidden="1" x14ac:dyDescent="0.25"/>
    <row r="950" ht="15.6" hidden="1" x14ac:dyDescent="0.25"/>
    <row r="951" ht="15.6" hidden="1" x14ac:dyDescent="0.25"/>
    <row r="952" ht="15.6" hidden="1" x14ac:dyDescent="0.25"/>
    <row r="953" ht="15.6" hidden="1" x14ac:dyDescent="0.25"/>
    <row r="954" ht="15.6" hidden="1" x14ac:dyDescent="0.25"/>
    <row r="955" ht="15.6" hidden="1" x14ac:dyDescent="0.25"/>
    <row r="956" ht="15.6" hidden="1" x14ac:dyDescent="0.25"/>
    <row r="957" ht="15.6" hidden="1" x14ac:dyDescent="0.25"/>
    <row r="958" ht="15.6" hidden="1" x14ac:dyDescent="0.25"/>
    <row r="959" ht="15.6" hidden="1" x14ac:dyDescent="0.25"/>
    <row r="960" ht="15.6" hidden="1" x14ac:dyDescent="0.25"/>
    <row r="961" ht="15.6" hidden="1" x14ac:dyDescent="0.25"/>
    <row r="962" ht="15.6" hidden="1" x14ac:dyDescent="0.25"/>
    <row r="963" ht="15.6" hidden="1" x14ac:dyDescent="0.25"/>
    <row r="964" ht="15.6" hidden="1" x14ac:dyDescent="0.25"/>
    <row r="965" ht="15.6" hidden="1" x14ac:dyDescent="0.25"/>
    <row r="966" ht="15.6" hidden="1" x14ac:dyDescent="0.25"/>
    <row r="967" ht="15.6" hidden="1" x14ac:dyDescent="0.25"/>
    <row r="968" ht="15.6" hidden="1" x14ac:dyDescent="0.25"/>
    <row r="969" ht="15.6" hidden="1" x14ac:dyDescent="0.25"/>
    <row r="970" ht="15.6" hidden="1" x14ac:dyDescent="0.25"/>
    <row r="971" ht="15.6" hidden="1" x14ac:dyDescent="0.25"/>
    <row r="972" ht="15.6" hidden="1" x14ac:dyDescent="0.25"/>
    <row r="973" ht="15.6" hidden="1" x14ac:dyDescent="0.25"/>
    <row r="974" ht="15.6" hidden="1" x14ac:dyDescent="0.25"/>
    <row r="975" ht="15.6" hidden="1" x14ac:dyDescent="0.25"/>
    <row r="976" ht="15.6" hidden="1" x14ac:dyDescent="0.25"/>
    <row r="977" ht="15.6" hidden="1" x14ac:dyDescent="0.25"/>
    <row r="978" ht="15.6" hidden="1" x14ac:dyDescent="0.25"/>
    <row r="979" ht="15.6" hidden="1" x14ac:dyDescent="0.25"/>
    <row r="980" ht="15.6" hidden="1" x14ac:dyDescent="0.25"/>
    <row r="981" ht="15.6" hidden="1" x14ac:dyDescent="0.25"/>
    <row r="982" ht="15.6" hidden="1" x14ac:dyDescent="0.25"/>
    <row r="983" ht="15.6" hidden="1" x14ac:dyDescent="0.25"/>
    <row r="984" ht="15.6" hidden="1" x14ac:dyDescent="0.25"/>
    <row r="985" ht="15.6" hidden="1" x14ac:dyDescent="0.25"/>
    <row r="986" ht="15.6" hidden="1" x14ac:dyDescent="0.25"/>
    <row r="987" ht="15.6" hidden="1" x14ac:dyDescent="0.25"/>
    <row r="988" ht="15.6" hidden="1" x14ac:dyDescent="0.25"/>
    <row r="989" ht="15.6" hidden="1" x14ac:dyDescent="0.25"/>
    <row r="990" ht="15.6" hidden="1" x14ac:dyDescent="0.25"/>
    <row r="991" ht="15.6" hidden="1" x14ac:dyDescent="0.25"/>
    <row r="992" ht="15.6" hidden="1" x14ac:dyDescent="0.25"/>
    <row r="993" ht="15.6" hidden="1" x14ac:dyDescent="0.25"/>
    <row r="994" ht="15.6" hidden="1" x14ac:dyDescent="0.25"/>
    <row r="995" ht="15.6" hidden="1" x14ac:dyDescent="0.25"/>
    <row r="996" ht="15.6" hidden="1" x14ac:dyDescent="0.25"/>
    <row r="997" ht="15.6" hidden="1" x14ac:dyDescent="0.25"/>
    <row r="998" ht="15.6" hidden="1" x14ac:dyDescent="0.25"/>
    <row r="999" ht="15.6" hidden="1" x14ac:dyDescent="0.25"/>
    <row r="1000" ht="15.6" hidden="1" x14ac:dyDescent="0.25"/>
    <row r="1001" ht="15.6" hidden="1" x14ac:dyDescent="0.25"/>
    <row r="1002" ht="15.6" hidden="1" x14ac:dyDescent="0.25"/>
    <row r="1003" ht="15.6" hidden="1" x14ac:dyDescent="0.25"/>
    <row r="1004" ht="15.6" hidden="1" x14ac:dyDescent="0.25"/>
    <row r="1005" ht="15.6" hidden="1" x14ac:dyDescent="0.25"/>
    <row r="1006" ht="15.6" hidden="1" x14ac:dyDescent="0.25"/>
    <row r="1007" ht="15.6" hidden="1" x14ac:dyDescent="0.25"/>
    <row r="1008" ht="15.6" hidden="1" x14ac:dyDescent="0.25"/>
    <row r="1009" ht="15.6" hidden="1" x14ac:dyDescent="0.25"/>
    <row r="1010" ht="15.6" hidden="1" x14ac:dyDescent="0.25"/>
    <row r="1011" ht="15.6" hidden="1" x14ac:dyDescent="0.25"/>
    <row r="1012" ht="15.6" hidden="1" x14ac:dyDescent="0.25"/>
    <row r="1013" ht="15.6" hidden="1" x14ac:dyDescent="0.25"/>
    <row r="1014" ht="15.6" hidden="1" x14ac:dyDescent="0.25"/>
    <row r="1015" ht="15.6" hidden="1" x14ac:dyDescent="0.25"/>
    <row r="1016" ht="15.6" hidden="1" x14ac:dyDescent="0.25"/>
    <row r="1017" ht="15.6" hidden="1" x14ac:dyDescent="0.25"/>
    <row r="1018" ht="15.6" hidden="1" x14ac:dyDescent="0.25"/>
    <row r="1019" ht="15.6" hidden="1" x14ac:dyDescent="0.25"/>
    <row r="1020" ht="15.6" hidden="1" x14ac:dyDescent="0.25"/>
    <row r="1021" ht="15.6" hidden="1" x14ac:dyDescent="0.25"/>
    <row r="1022" ht="15.6" hidden="1" x14ac:dyDescent="0.25"/>
    <row r="1023" ht="15.6" hidden="1" x14ac:dyDescent="0.25"/>
    <row r="1024" ht="15.6" hidden="1" x14ac:dyDescent="0.25"/>
    <row r="1025" ht="15.6" hidden="1" x14ac:dyDescent="0.25"/>
    <row r="1026" ht="15.6" hidden="1" x14ac:dyDescent="0.25"/>
    <row r="1027" ht="15.6" hidden="1" x14ac:dyDescent="0.25"/>
    <row r="1028" ht="15.6" hidden="1" x14ac:dyDescent="0.25"/>
    <row r="1029" ht="15.6" hidden="1" x14ac:dyDescent="0.25"/>
    <row r="1030" ht="15.6" hidden="1" x14ac:dyDescent="0.25"/>
    <row r="1031" ht="15.6" hidden="1" x14ac:dyDescent="0.25"/>
    <row r="1032" ht="15.6" hidden="1" x14ac:dyDescent="0.25"/>
    <row r="1033" ht="15.6" hidden="1" x14ac:dyDescent="0.25"/>
    <row r="1034" ht="15.6" hidden="1" x14ac:dyDescent="0.25"/>
    <row r="1035" ht="15.6" hidden="1" x14ac:dyDescent="0.25"/>
    <row r="1036" ht="15.6" hidden="1" x14ac:dyDescent="0.25"/>
    <row r="1037" ht="15.6" hidden="1" x14ac:dyDescent="0.25"/>
    <row r="1038" ht="15.6" hidden="1" x14ac:dyDescent="0.25"/>
    <row r="1039" ht="15.6" hidden="1" x14ac:dyDescent="0.25"/>
    <row r="1040" ht="15.6" hidden="1" x14ac:dyDescent="0.25"/>
    <row r="1041" ht="15.6" hidden="1" x14ac:dyDescent="0.25"/>
    <row r="1042" ht="15.6" hidden="1" x14ac:dyDescent="0.25"/>
    <row r="1043" ht="15.6" hidden="1" x14ac:dyDescent="0.25"/>
    <row r="1044" ht="15.6" hidden="1" x14ac:dyDescent="0.25"/>
    <row r="1045" ht="15.6" hidden="1" x14ac:dyDescent="0.25"/>
    <row r="1046" ht="15.6" hidden="1" x14ac:dyDescent="0.25"/>
    <row r="1047" ht="15.6" hidden="1" x14ac:dyDescent="0.25"/>
    <row r="1048" ht="15.6" hidden="1" x14ac:dyDescent="0.25"/>
    <row r="1049" ht="15.6" hidden="1" x14ac:dyDescent="0.25"/>
    <row r="1050" ht="15.6" hidden="1" x14ac:dyDescent="0.25"/>
    <row r="1051" ht="15.6" hidden="1" x14ac:dyDescent="0.25"/>
    <row r="1052" ht="15.6" hidden="1" x14ac:dyDescent="0.25"/>
    <row r="1053" ht="15.6" hidden="1" x14ac:dyDescent="0.25"/>
    <row r="1054" ht="15.6" hidden="1" x14ac:dyDescent="0.25"/>
    <row r="1055" ht="15.6" hidden="1" x14ac:dyDescent="0.25"/>
    <row r="1056" ht="15.6" hidden="1" x14ac:dyDescent="0.25"/>
    <row r="1057" ht="15.6" hidden="1" x14ac:dyDescent="0.25"/>
    <row r="1058" ht="15.6" hidden="1" x14ac:dyDescent="0.25"/>
    <row r="1059" ht="15.6" hidden="1" x14ac:dyDescent="0.25"/>
    <row r="1060" ht="15.6" hidden="1" x14ac:dyDescent="0.25"/>
    <row r="1061" ht="15.6" hidden="1" x14ac:dyDescent="0.25"/>
    <row r="1062" ht="15.6" hidden="1" x14ac:dyDescent="0.25"/>
    <row r="1063" ht="15.6" hidden="1" x14ac:dyDescent="0.25"/>
    <row r="1064" ht="15.6" hidden="1" x14ac:dyDescent="0.25"/>
    <row r="1065" ht="15.6" hidden="1" x14ac:dyDescent="0.25"/>
    <row r="1066" ht="15.6" hidden="1" x14ac:dyDescent="0.25"/>
    <row r="1067" ht="15.6" hidden="1" x14ac:dyDescent="0.25"/>
    <row r="1068" ht="15.6" hidden="1" x14ac:dyDescent="0.25"/>
    <row r="1069" ht="15.6" hidden="1" x14ac:dyDescent="0.25"/>
    <row r="1070" ht="15.6" hidden="1" x14ac:dyDescent="0.25"/>
    <row r="1071" ht="15.6" hidden="1" x14ac:dyDescent="0.25"/>
    <row r="1072" ht="15.6" hidden="1" x14ac:dyDescent="0.25"/>
    <row r="1073" ht="15.6" hidden="1" x14ac:dyDescent="0.25"/>
    <row r="1074" ht="15.6" hidden="1" x14ac:dyDescent="0.25"/>
    <row r="1075" ht="15.6" hidden="1" x14ac:dyDescent="0.25"/>
    <row r="1076" ht="15.6" hidden="1" x14ac:dyDescent="0.25"/>
    <row r="1077" ht="15.6" hidden="1" x14ac:dyDescent="0.25"/>
    <row r="1078" ht="15.6" hidden="1" x14ac:dyDescent="0.25"/>
    <row r="1079" ht="15.6" hidden="1" x14ac:dyDescent="0.25"/>
    <row r="1080" ht="15.6" hidden="1" x14ac:dyDescent="0.25"/>
    <row r="1081" ht="15.6" hidden="1" x14ac:dyDescent="0.25"/>
    <row r="1082" ht="15.6" hidden="1" x14ac:dyDescent="0.25"/>
    <row r="1083" ht="15.6" hidden="1" x14ac:dyDescent="0.25"/>
    <row r="1084" ht="15.6" hidden="1" x14ac:dyDescent="0.25"/>
    <row r="1085" ht="15.6" hidden="1" x14ac:dyDescent="0.25"/>
    <row r="1086" ht="15.6" hidden="1" x14ac:dyDescent="0.25"/>
    <row r="1087" ht="15.6" hidden="1" x14ac:dyDescent="0.25"/>
    <row r="1088" ht="15.6" hidden="1" x14ac:dyDescent="0.25"/>
    <row r="1089" ht="15.6" hidden="1" x14ac:dyDescent="0.25"/>
    <row r="1090" ht="15.6" hidden="1" x14ac:dyDescent="0.25"/>
    <row r="1091" ht="15.6" hidden="1" x14ac:dyDescent="0.25"/>
    <row r="1092" ht="15.6" hidden="1" x14ac:dyDescent="0.25"/>
    <row r="1093" ht="15.6" hidden="1" x14ac:dyDescent="0.25"/>
    <row r="1094" ht="15.6" hidden="1" x14ac:dyDescent="0.25"/>
    <row r="1095" ht="15.6" hidden="1" x14ac:dyDescent="0.25"/>
    <row r="1096" ht="15.6" hidden="1" x14ac:dyDescent="0.25"/>
    <row r="1097" ht="15.6" hidden="1" x14ac:dyDescent="0.25"/>
    <row r="1098" ht="15.6" hidden="1" x14ac:dyDescent="0.25"/>
    <row r="1099" ht="15.6" hidden="1" x14ac:dyDescent="0.25"/>
    <row r="1100" ht="15.6" hidden="1" x14ac:dyDescent="0.25"/>
    <row r="1101" ht="15.6" hidden="1" x14ac:dyDescent="0.25"/>
    <row r="1102" ht="15.6" hidden="1" x14ac:dyDescent="0.25"/>
    <row r="1103" ht="15.6" hidden="1" x14ac:dyDescent="0.25"/>
    <row r="1104" ht="15.6" hidden="1" x14ac:dyDescent="0.25"/>
    <row r="1105" ht="15.6" hidden="1" x14ac:dyDescent="0.25"/>
    <row r="1106" ht="15.6" hidden="1" x14ac:dyDescent="0.25"/>
    <row r="1107" ht="15.6" hidden="1" x14ac:dyDescent="0.25"/>
    <row r="1108" ht="15.6" hidden="1" x14ac:dyDescent="0.25"/>
    <row r="1109" ht="15.6" hidden="1" x14ac:dyDescent="0.25"/>
    <row r="1110" ht="15.6" hidden="1" x14ac:dyDescent="0.25"/>
    <row r="1111" ht="15.6" hidden="1" x14ac:dyDescent="0.25"/>
    <row r="1112" ht="15.6" hidden="1" x14ac:dyDescent="0.25"/>
    <row r="1113" ht="15.6" hidden="1" x14ac:dyDescent="0.25"/>
    <row r="1114" ht="15.6" hidden="1" x14ac:dyDescent="0.25"/>
    <row r="1115" ht="15.6" hidden="1" x14ac:dyDescent="0.25"/>
    <row r="1116" ht="15.6" hidden="1" x14ac:dyDescent="0.25"/>
    <row r="1117" ht="15.6" hidden="1" x14ac:dyDescent="0.25"/>
    <row r="1118" ht="15.6" hidden="1" x14ac:dyDescent="0.25"/>
    <row r="1119" ht="15.6" hidden="1" x14ac:dyDescent="0.25"/>
    <row r="1120" ht="15.6" hidden="1" x14ac:dyDescent="0.25"/>
    <row r="1121" ht="15.6" hidden="1" x14ac:dyDescent="0.25"/>
    <row r="1122" ht="15.6" hidden="1" x14ac:dyDescent="0.25"/>
    <row r="1123" ht="15.6" hidden="1" x14ac:dyDescent="0.25"/>
    <row r="1124" ht="15.6" hidden="1" x14ac:dyDescent="0.25"/>
    <row r="1125" ht="15.6" hidden="1" x14ac:dyDescent="0.25"/>
    <row r="1126" ht="15.6" hidden="1" x14ac:dyDescent="0.25"/>
    <row r="1127" ht="15.6" hidden="1" x14ac:dyDescent="0.25"/>
    <row r="1128" ht="15.6" hidden="1" x14ac:dyDescent="0.25"/>
    <row r="1129" ht="15.6" hidden="1" x14ac:dyDescent="0.25"/>
    <row r="1130" ht="15.6" hidden="1" x14ac:dyDescent="0.25"/>
    <row r="1131" ht="15.6" hidden="1" x14ac:dyDescent="0.25"/>
    <row r="1132" ht="15.6" hidden="1" x14ac:dyDescent="0.25"/>
    <row r="1133" ht="15.6" hidden="1" x14ac:dyDescent="0.25"/>
    <row r="1134" ht="15.6" hidden="1" x14ac:dyDescent="0.25"/>
    <row r="1135" ht="15.6" hidden="1" x14ac:dyDescent="0.25"/>
    <row r="1136" ht="15.6" hidden="1" x14ac:dyDescent="0.25"/>
    <row r="1137" ht="15.6" hidden="1" x14ac:dyDescent="0.25"/>
    <row r="1138" ht="15.6" hidden="1" x14ac:dyDescent="0.25"/>
    <row r="1139" ht="15.6" hidden="1" x14ac:dyDescent="0.25"/>
    <row r="1140" ht="15.6" hidden="1" x14ac:dyDescent="0.25"/>
    <row r="1141" ht="15.6" hidden="1" x14ac:dyDescent="0.25"/>
    <row r="1142" ht="15.6" hidden="1" x14ac:dyDescent="0.25"/>
    <row r="1143" ht="15.6" hidden="1" x14ac:dyDescent="0.25"/>
    <row r="1144" ht="15.6" hidden="1" x14ac:dyDescent="0.25"/>
    <row r="1145" ht="15.6" hidden="1" x14ac:dyDescent="0.25"/>
    <row r="1146" ht="15.6" hidden="1" x14ac:dyDescent="0.25"/>
    <row r="1147" ht="15.6" hidden="1" x14ac:dyDescent="0.25"/>
    <row r="1148" ht="15.6" hidden="1" x14ac:dyDescent="0.25"/>
    <row r="1149" ht="15.6" hidden="1" x14ac:dyDescent="0.25"/>
    <row r="1150" ht="15.6" hidden="1" x14ac:dyDescent="0.25"/>
    <row r="1151" ht="15.6" hidden="1" x14ac:dyDescent="0.25"/>
    <row r="1152" ht="15.6" hidden="1" x14ac:dyDescent="0.25"/>
    <row r="1153" ht="15.6" hidden="1" x14ac:dyDescent="0.25"/>
    <row r="1154" ht="15.6" hidden="1" x14ac:dyDescent="0.25"/>
    <row r="1155" ht="15.6" hidden="1" x14ac:dyDescent="0.25"/>
    <row r="1156" ht="15.6" hidden="1" x14ac:dyDescent="0.25"/>
    <row r="1157" ht="15.6" hidden="1" x14ac:dyDescent="0.25"/>
    <row r="1158" ht="15.6" hidden="1" x14ac:dyDescent="0.25"/>
    <row r="1159" ht="15.6" hidden="1" x14ac:dyDescent="0.25"/>
    <row r="1160" ht="15.6" hidden="1" x14ac:dyDescent="0.25"/>
    <row r="1161" ht="15.6" hidden="1" x14ac:dyDescent="0.25"/>
    <row r="1162" ht="15.6" hidden="1" x14ac:dyDescent="0.25"/>
    <row r="1163" ht="15.6" hidden="1" x14ac:dyDescent="0.25"/>
    <row r="1164" ht="15.6" hidden="1" x14ac:dyDescent="0.25"/>
    <row r="1165" ht="15.6" hidden="1" x14ac:dyDescent="0.25"/>
    <row r="1166" ht="15.6" hidden="1" x14ac:dyDescent="0.25"/>
    <row r="1167" ht="15.6" hidden="1" x14ac:dyDescent="0.25"/>
    <row r="1168" ht="15.6" hidden="1" x14ac:dyDescent="0.25"/>
    <row r="1169" ht="15.6" hidden="1" x14ac:dyDescent="0.25"/>
    <row r="1170" ht="15.6" hidden="1" x14ac:dyDescent="0.25"/>
    <row r="1171" ht="15.6" hidden="1" x14ac:dyDescent="0.25"/>
    <row r="1172" ht="15.6" hidden="1" x14ac:dyDescent="0.25"/>
    <row r="1173" ht="15.6" hidden="1" x14ac:dyDescent="0.25"/>
    <row r="1174" ht="15.6" hidden="1" x14ac:dyDescent="0.25"/>
    <row r="1175" ht="15.6" hidden="1" x14ac:dyDescent="0.25"/>
    <row r="1176" ht="15.6" hidden="1" x14ac:dyDescent="0.25"/>
    <row r="1177" ht="15.6" hidden="1" x14ac:dyDescent="0.25"/>
    <row r="1178" ht="15.6" hidden="1" x14ac:dyDescent="0.25"/>
    <row r="1179" ht="15.6" hidden="1" x14ac:dyDescent="0.25"/>
    <row r="1180" ht="15.6" hidden="1" x14ac:dyDescent="0.25"/>
    <row r="1181" ht="15.6" hidden="1" x14ac:dyDescent="0.25"/>
    <row r="1182" ht="15.6" hidden="1" x14ac:dyDescent="0.25"/>
    <row r="1183" ht="15.6" hidden="1" x14ac:dyDescent="0.25"/>
    <row r="1184" ht="15.6" hidden="1" x14ac:dyDescent="0.25"/>
    <row r="1185" ht="15.6" hidden="1" x14ac:dyDescent="0.25"/>
    <row r="1186" ht="15.6" hidden="1" x14ac:dyDescent="0.25"/>
    <row r="1187" ht="15.6" hidden="1" x14ac:dyDescent="0.25"/>
    <row r="1188" ht="15.6" hidden="1" x14ac:dyDescent="0.25"/>
    <row r="1189" ht="15.6" hidden="1" x14ac:dyDescent="0.25"/>
    <row r="1190" ht="15.6" hidden="1" x14ac:dyDescent="0.25"/>
    <row r="1191" ht="15.6" hidden="1" x14ac:dyDescent="0.25"/>
    <row r="1192" ht="15.6" hidden="1" x14ac:dyDescent="0.25"/>
    <row r="1193" ht="15.6" hidden="1" x14ac:dyDescent="0.25"/>
    <row r="1194" ht="15.6" hidden="1" x14ac:dyDescent="0.25"/>
    <row r="1195" ht="15.6" hidden="1" x14ac:dyDescent="0.25"/>
    <row r="1196" ht="15.6" hidden="1" x14ac:dyDescent="0.25"/>
    <row r="1197" ht="15.6" hidden="1" x14ac:dyDescent="0.25"/>
    <row r="1198" ht="15.6" hidden="1" x14ac:dyDescent="0.25"/>
    <row r="1199" ht="15.6" hidden="1" x14ac:dyDescent="0.25"/>
    <row r="1200" ht="15.6" hidden="1" x14ac:dyDescent="0.25"/>
    <row r="1201" ht="15.6" hidden="1" x14ac:dyDescent="0.25"/>
    <row r="1202" ht="15.6" hidden="1" x14ac:dyDescent="0.25"/>
    <row r="1203" ht="15.6" hidden="1" x14ac:dyDescent="0.25"/>
    <row r="1204" ht="15.6" hidden="1" x14ac:dyDescent="0.25"/>
  </sheetData>
  <mergeCells count="100">
    <mergeCell ref="A582:A585"/>
    <mergeCell ref="A588:A591"/>
    <mergeCell ref="A594:A597"/>
    <mergeCell ref="A600:A603"/>
    <mergeCell ref="A546:A549"/>
    <mergeCell ref="A552:A555"/>
    <mergeCell ref="A558:A561"/>
    <mergeCell ref="A564:A567"/>
    <mergeCell ref="A570:A573"/>
    <mergeCell ref="A576:A579"/>
    <mergeCell ref="A540:A543"/>
    <mergeCell ref="A474:A477"/>
    <mergeCell ref="A480:A483"/>
    <mergeCell ref="A486:A489"/>
    <mergeCell ref="A492:A495"/>
    <mergeCell ref="A498:A501"/>
    <mergeCell ref="A504:A507"/>
    <mergeCell ref="A510:A513"/>
    <mergeCell ref="A516:A519"/>
    <mergeCell ref="A522:A525"/>
    <mergeCell ref="A528:A531"/>
    <mergeCell ref="A534:A537"/>
    <mergeCell ref="A468:A471"/>
    <mergeCell ref="A402:A405"/>
    <mergeCell ref="A408:A411"/>
    <mergeCell ref="A414:A417"/>
    <mergeCell ref="A420:A423"/>
    <mergeCell ref="A426:A429"/>
    <mergeCell ref="A432:A435"/>
    <mergeCell ref="A438:A441"/>
    <mergeCell ref="A444:A447"/>
    <mergeCell ref="A450:A453"/>
    <mergeCell ref="A456:A459"/>
    <mergeCell ref="A462:A465"/>
    <mergeCell ref="A396:A399"/>
    <mergeCell ref="A330:A333"/>
    <mergeCell ref="A336:A339"/>
    <mergeCell ref="A342:A345"/>
    <mergeCell ref="A348:A351"/>
    <mergeCell ref="A354:A357"/>
    <mergeCell ref="A360:A363"/>
    <mergeCell ref="A366:A369"/>
    <mergeCell ref="A372:A375"/>
    <mergeCell ref="A378:A381"/>
    <mergeCell ref="A384:A387"/>
    <mergeCell ref="A390:A393"/>
    <mergeCell ref="A324:A327"/>
    <mergeCell ref="A258:A261"/>
    <mergeCell ref="A264:A267"/>
    <mergeCell ref="A270:A273"/>
    <mergeCell ref="A276:A279"/>
    <mergeCell ref="A282:A285"/>
    <mergeCell ref="A288:A291"/>
    <mergeCell ref="A294:A297"/>
    <mergeCell ref="A300:A303"/>
    <mergeCell ref="A306:A309"/>
    <mergeCell ref="A312:A315"/>
    <mergeCell ref="A318:A321"/>
    <mergeCell ref="A252:A255"/>
    <mergeCell ref="A186:A189"/>
    <mergeCell ref="A192:A195"/>
    <mergeCell ref="A198:A201"/>
    <mergeCell ref="A204:A207"/>
    <mergeCell ref="A210:A213"/>
    <mergeCell ref="A216:A219"/>
    <mergeCell ref="A222:A225"/>
    <mergeCell ref="A228:A231"/>
    <mergeCell ref="A234:A237"/>
    <mergeCell ref="A240:A243"/>
    <mergeCell ref="A246:A249"/>
    <mergeCell ref="A180:A183"/>
    <mergeCell ref="A114:A117"/>
    <mergeCell ref="A120:A123"/>
    <mergeCell ref="A126:A129"/>
    <mergeCell ref="A132:A135"/>
    <mergeCell ref="A138:A141"/>
    <mergeCell ref="A144:A147"/>
    <mergeCell ref="A150:A153"/>
    <mergeCell ref="A156:A159"/>
    <mergeCell ref="A162:A165"/>
    <mergeCell ref="A168:A171"/>
    <mergeCell ref="A174:A177"/>
    <mergeCell ref="A108:A111"/>
    <mergeCell ref="A42:A45"/>
    <mergeCell ref="A48:A51"/>
    <mergeCell ref="A54:A57"/>
    <mergeCell ref="A60:A63"/>
    <mergeCell ref="A66:A69"/>
    <mergeCell ref="A72:A75"/>
    <mergeCell ref="A78:A81"/>
    <mergeCell ref="A84:A87"/>
    <mergeCell ref="A90:A93"/>
    <mergeCell ref="A96:A99"/>
    <mergeCell ref="A102:A105"/>
    <mergeCell ref="A36:A39"/>
    <mergeCell ref="A6:A9"/>
    <mergeCell ref="A12:A15"/>
    <mergeCell ref="A18:A21"/>
    <mergeCell ref="A24:A27"/>
    <mergeCell ref="A30:A33"/>
  </mergeCells>
  <conditionalFormatting sqref="A6:A9 A12:A15 A18:A21 A24:A27 A30:A33 A36:A39 A48:A51 A54:A57 A60:A63 A66:A69 A72:A75 A78:A81 A84:A87 A90:A93 A96:A99 A102:A105 A108:A111 A114:A117 A120:A123 A126:A129 A132:A135 A138:A141 A144:A147 A150:A153 A156:A159 A162:A165 A168:A171 A174:A177 A180:A183 A186:A189 A192:A195 A198:A201 A204:A207 A210:A213 A216:A219 A222:A225 A228:A231 A234:A237 A240:A243 A246:A249 A252:A255 A258:A261 A264:A267 A270:A273 A276:A279 A282:A285 A288:A291 A294:A297 A300:A303 A306:A309 A312:A315 A318:A321 A324:A327 A330:A333 A336:A339 A342:A345 A348:A351 A354:A357 A360:A363 A366:A369 A372:A375 A378:A381 A384:A387 A390:A393 A396:A399 A402:A405 A408:A411 A414:A417 A420:A423 A426:A429 A432:A435 A438:A441 A444:A447 A450:A453 A456:A459 A462:A465 A468:A471 A474:A477 A480:A483 A486:A489 A492:A495 A498:A501 A504:A507 A510:A513 A516:A519 A522:A525 A528:A531 A534:A537 A540:A543 A546:A549 A552:A555 A558:A561 A564:A567 A570:A573 A576:A579 A582:A585 A588:A591 A594:A597 A600:A603 A42:A45">
    <cfRule type="cellIs" dxfId="5" priority="343" stopIfTrue="1" operator="lessThan">
      <formula>2</formula>
    </cfRule>
    <cfRule type="cellIs" dxfId="4" priority="344" stopIfTrue="1" operator="equal">
      <formula>2</formula>
    </cfRule>
    <cfRule type="cellIs" dxfId="3" priority="345" stopIfTrue="1" operator="greaterThan">
      <formula>2</formula>
    </cfRule>
  </conditionalFormatting>
  <dataValidations count="2">
    <dataValidation allowBlank="1" showDropDown="1" showInputMessage="1" showErrorMessage="1" sqref="E2"/>
    <dataValidation type="list" allowBlank="1" showDropDown="1" showInputMessage="1" showErrorMessage="1" errorTitle="¡¡¡¡ATENCIÓN !!!!!" error="Para el correcto funcionamiento, debes poner una &quot;X&quot; en la opción que consideres correcta._x000a_" sqref="B1:B1048576">
      <formula1>"X,x"</formula1>
    </dataValidation>
  </dataValidations>
  <hyperlinks>
    <hyperlink ref="A1" location="PORTADA!A1" display="◄"/>
  </hyperlinks>
  <pageMargins left="0.75" right="0.75" top="1" bottom="1" header="0" footer="0"/>
  <pageSetup paperSize="9" orientation="portrait" horizontalDpi="300" verticalDpi="300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9"/>
  <dimension ref="A1:AA1145"/>
  <sheetViews>
    <sheetView topLeftCell="I1" zoomScaleNormal="100" workbookViewId="0">
      <pane ySplit="1" topLeftCell="A2" activePane="bottomLeft" state="frozen"/>
      <selection activeCell="C1" sqref="C1:C1048576"/>
      <selection pane="bottomLeft" activeCell="R22" sqref="R22:W654"/>
    </sheetView>
  </sheetViews>
  <sheetFormatPr baseColWidth="10" defaultColWidth="11.44140625" defaultRowHeight="13.2" x14ac:dyDescent="0.25"/>
  <cols>
    <col min="1" max="1" width="5.33203125" style="54" customWidth="1"/>
    <col min="2" max="2" width="5.33203125" style="43" customWidth="1"/>
    <col min="3" max="4" width="5.33203125" style="42" customWidth="1"/>
    <col min="5" max="8" width="11.33203125" style="54" customWidth="1"/>
    <col min="9" max="14" width="4.6640625" style="54" customWidth="1"/>
    <col min="15" max="16" width="18.5546875" style="38" customWidth="1"/>
    <col min="17" max="17" width="18.6640625" style="33" customWidth="1"/>
    <col min="18" max="18" width="6.88671875" style="33" customWidth="1"/>
    <col min="19" max="22" width="4.5546875" style="33" customWidth="1"/>
    <col min="23" max="23" width="4.5546875" style="45" customWidth="1"/>
    <col min="24" max="24" width="16.44140625" style="45" customWidth="1"/>
    <col min="25" max="25" width="29.88671875" style="130" customWidth="1"/>
    <col min="26" max="26" width="29.33203125" style="125" customWidth="1"/>
    <col min="27" max="27" width="4.5546875" style="76" customWidth="1"/>
    <col min="28" max="16384" width="11.44140625" style="41"/>
  </cols>
  <sheetData>
    <row r="1" spans="1:27" x14ac:dyDescent="0.25">
      <c r="A1" s="54">
        <v>0</v>
      </c>
      <c r="B1" s="40" t="s">
        <v>45</v>
      </c>
      <c r="C1" s="39" t="s">
        <v>57</v>
      </c>
      <c r="D1" s="39" t="s">
        <v>59</v>
      </c>
      <c r="E1" s="54" t="s">
        <v>67</v>
      </c>
      <c r="F1" s="54" t="s">
        <v>66</v>
      </c>
      <c r="G1" s="54" t="s">
        <v>54</v>
      </c>
      <c r="H1" s="54" t="s">
        <v>55</v>
      </c>
      <c r="I1" s="54" t="s">
        <v>48</v>
      </c>
      <c r="J1" s="54" t="s">
        <v>0</v>
      </c>
      <c r="K1" s="54" t="s">
        <v>1</v>
      </c>
      <c r="L1" s="54" t="s">
        <v>2</v>
      </c>
      <c r="M1" s="54" t="s">
        <v>3</v>
      </c>
      <c r="N1" s="54" t="s">
        <v>49</v>
      </c>
      <c r="O1" s="32" t="s">
        <v>97</v>
      </c>
      <c r="P1" s="32" t="s">
        <v>46</v>
      </c>
      <c r="Q1" s="32" t="s">
        <v>47</v>
      </c>
      <c r="R1" s="32" t="s">
        <v>48</v>
      </c>
      <c r="S1" s="32" t="s">
        <v>0</v>
      </c>
      <c r="T1" s="32" t="s">
        <v>1</v>
      </c>
      <c r="U1" s="32" t="s">
        <v>2</v>
      </c>
      <c r="V1" s="32" t="s">
        <v>3</v>
      </c>
      <c r="W1" s="44" t="s">
        <v>49</v>
      </c>
      <c r="X1" s="44" t="s">
        <v>103</v>
      </c>
      <c r="Y1" s="129" t="s">
        <v>93</v>
      </c>
      <c r="Z1" s="131" t="s">
        <v>94</v>
      </c>
      <c r="AA1" s="76" t="s">
        <v>61</v>
      </c>
    </row>
    <row r="2" spans="1:27" x14ac:dyDescent="0.25">
      <c r="A2" s="54">
        <f>+A1+1</f>
        <v>1</v>
      </c>
      <c r="B2" s="43">
        <v>1</v>
      </c>
      <c r="C2" s="42">
        <v>1</v>
      </c>
      <c r="E2" s="54" t="str">
        <f>IF(D2=0,CONCATENATE("Tema ",B2," - ",P2," ",D2),IF(D2="I",CONCATENATE("Tema ",B2," - ",P2),CONCATENATE("                ",P2," (",D2,"). ")))</f>
        <v xml:space="preserve">Tema 1 - TÁCTICA: APOYO AACC </v>
      </c>
      <c r="F2" s="54" t="str">
        <f t="shared" ref="F2:F4" si="0">CONCATENATE("Tema ",B2," - ",P2," ",D2)</f>
        <v xml:space="preserve">Tema 1 - TÁCTICA: APOYO AACC </v>
      </c>
      <c r="G2" s="54" t="str">
        <f t="shared" ref="G2:G65" ca="1" si="1">IF(Q2&gt;0,CONCATENATE(Q2,". ",I2),I2)</f>
        <v>Operaciones de apoyo a autoridades civiles. Señale la opción incorrecta:</v>
      </c>
      <c r="H2" s="54" t="str">
        <f ca="1">IF(O2=0,CONCATENATE(F2,". ",G2," (Ref: ",A2,")"),CONCATENATE(O2," - ",F2,". ",G2," (Ref: ",CONTROL!$D$4,"-",A2,")"))</f>
        <v>ACTIVIDADES POLICIALES - Tema 1 - TÁCTICA: APOYO AACC . Operaciones de apoyo a autoridades civiles. Señale la opción incorrecta: (Ref: 7-1)</v>
      </c>
      <c r="I2" s="54" t="str">
        <f ca="1">IF(CONTROL!$I$4="A",IF(X2&gt;0,CONCATENATE(R2," ",X2),R2),CONTROL!$I$5)</f>
        <v>Operaciones de apoyo a autoridades civiles. Señale la opción incorrecta:</v>
      </c>
      <c r="J2" s="54" t="str">
        <f ca="1">IF(CONTROL!$I$4="A",DATOS!S2,CONTROL!$I$5)</f>
        <v>Están definidas por los reglamentos de las Fuerzas Armadas como operaciones militares de carácter no bélico.</v>
      </c>
      <c r="K2" s="54" t="str">
        <f ca="1">IF(CONTROL!$I$4="A",DATOS!T2,CONTROL!$I$5)</f>
        <v>El objetivo es la protección física de personas y bienes, y tendrán lugar en casos de riesgo, en los que la seguridad y la vida de las personas pueda peligrar</v>
      </c>
      <c r="L2" s="54" t="str">
        <f ca="1">IF(CONTROL!$I$4="A",DATOS!U2,CONTROL!$I$5)</f>
        <v>Engloba las acciones u operaciones que suponen la utilización de personal, medios o unidades militares</v>
      </c>
      <c r="M2" s="54" t="str">
        <f ca="1">IF(CONTROL!$I$4="A",DATOS!V2,CONTROL!$I$5)</f>
        <v>Pueden desarrollarse mediante las llamadas operaciones de apoyo a autoridades civiles o mediante las conocidas como acciones de cooperación</v>
      </c>
      <c r="N2" s="54" t="str">
        <f ca="1">IF(CONTROL!$I$4="A",DATOS!W2,CONTROL!$I$5)</f>
        <v>B</v>
      </c>
      <c r="O2" s="38" t="s">
        <v>105</v>
      </c>
      <c r="P2" s="38" t="s">
        <v>106</v>
      </c>
      <c r="R2" s="33" t="s">
        <v>107</v>
      </c>
      <c r="S2" s="33" t="s">
        <v>108</v>
      </c>
      <c r="T2" s="33" t="s">
        <v>109</v>
      </c>
      <c r="U2" s="33" t="s">
        <v>110</v>
      </c>
      <c r="V2" s="33" t="s">
        <v>111</v>
      </c>
      <c r="W2" s="45" t="s">
        <v>1</v>
      </c>
      <c r="Y2" s="45"/>
      <c r="Z2" s="125">
        <v>43835</v>
      </c>
      <c r="AA2" s="76">
        <v>1</v>
      </c>
    </row>
    <row r="3" spans="1:27" x14ac:dyDescent="0.25">
      <c r="A3" s="54">
        <f t="shared" ref="A3:A72" si="2">+A2+1</f>
        <v>2</v>
      </c>
      <c r="B3" s="43">
        <v>1</v>
      </c>
      <c r="E3" s="54" t="str">
        <f t="shared" ref="E3:E4" si="3">IF(D3=0,CONCATENATE("Tema ",B3," - ",P3," ",D3),IF(D3="I",CONCATENATE("Tema ",B3," - ",P3),CONCATENATE("                ",P3," (",D3,"). ")))</f>
        <v xml:space="preserve">Tema 1 - TÁCTICA: APOYO AACC </v>
      </c>
      <c r="F3" s="54" t="str">
        <f t="shared" si="0"/>
        <v xml:space="preserve">Tema 1 - TÁCTICA: APOYO AACC </v>
      </c>
      <c r="G3" s="54" t="str">
        <f t="shared" ca="1" si="1"/>
        <v>Según la clasificación de las capacidades operativas establecida en la Publicación Doctrinal PD1-001 EMPLEO DE LAS FUERZAS TERRESTRES) en su apartado 4.3, NO es una Unidad de Combate:</v>
      </c>
      <c r="H3" s="54" t="str">
        <f ca="1">IF(O3=0,CONCATENATE(F3,". ",G3," (Ref: ",A3,")"),CONCATENATE(O3," - ",F3,". ",G3," (Ref: ",CONTROL!$D$4,"-",A3,")"))</f>
        <v>ACTIVIDADES POLICIALES - Tema 1 - TÁCTICA: APOYO AACC . Según la clasificación de las capacidades operativas establecida en la Publicación Doctrinal PD1-001 EMPLEO DE LAS FUERZAS TERRESTRES) en su apartado 4.3, NO es una Unidad de Combate: (Ref: 7-2)</v>
      </c>
      <c r="I3" s="54" t="str">
        <f ca="1">IF(CONTROL!$I$4="A",IF(X3&gt;0,CONCATENATE(R3," ",X3),R3),CONTROL!$I$5)</f>
        <v>Según la clasificación de las capacidades operativas establecida en la Publicación Doctrinal PD1-001 EMPLEO DE LAS FUERZAS TERRESTRES) en su apartado 4.3, NO es una Unidad de Combate:</v>
      </c>
      <c r="J3" s="54" t="str">
        <f ca="1">IF(CONTROL!$I$4="A",DATOS!S3,CONTROL!$I$5)</f>
        <v>La Unidad ACORAZADA</v>
      </c>
      <c r="K3" s="54" t="str">
        <f ca="1">IF(CONTROL!$I$4="A",DATOS!T3,CONTROL!$I$5)</f>
        <v>La Unidad de MECANIZADAS</v>
      </c>
      <c r="L3" s="54" t="str">
        <f ca="1">IF(CONTROL!$I$4="A",DATOS!U3,CONTROL!$I$5)</f>
        <v>La Unidad de DEFENSA ANTIAÉREA</v>
      </c>
      <c r="M3" s="54" t="str">
        <f ca="1">IF(CONTROL!$I$4="A",DATOS!V3,CONTROL!$I$5)</f>
        <v>La Unidad de RECONOCIMIENTO</v>
      </c>
      <c r="N3" s="54" t="str">
        <f ca="1">IF(CONTROL!$I$4="A",DATOS!W3,CONTROL!$I$5)</f>
        <v>C</v>
      </c>
      <c r="O3" s="38" t="s">
        <v>105</v>
      </c>
      <c r="P3" s="38" t="s">
        <v>106</v>
      </c>
      <c r="R3" s="33" t="s">
        <v>112</v>
      </c>
      <c r="S3" s="33" t="s">
        <v>113</v>
      </c>
      <c r="T3" s="33" t="s">
        <v>114</v>
      </c>
      <c r="U3" s="33" t="s">
        <v>115</v>
      </c>
      <c r="V3" s="33" t="s">
        <v>116</v>
      </c>
      <c r="W3" s="45" t="s">
        <v>2</v>
      </c>
      <c r="Y3" s="45"/>
      <c r="Z3" s="125">
        <v>43835</v>
      </c>
      <c r="AA3" s="76">
        <f>IF(C3=0,AA2+1,1)</f>
        <v>2</v>
      </c>
    </row>
    <row r="4" spans="1:27" x14ac:dyDescent="0.25">
      <c r="A4" s="54">
        <f t="shared" si="2"/>
        <v>3</v>
      </c>
      <c r="B4" s="43">
        <v>1</v>
      </c>
      <c r="E4" s="54" t="str">
        <f t="shared" si="3"/>
        <v xml:space="preserve">Tema 1 - TÁCTICA: APOYO AACC </v>
      </c>
      <c r="F4" s="54" t="str">
        <f t="shared" si="0"/>
        <v xml:space="preserve">Tema 1 - TÁCTICA: APOYO AACC </v>
      </c>
      <c r="G4" s="54" t="str">
        <f t="shared" ca="1" si="1"/>
        <v>Según la clasificación de las capacidades operativas establecida en la Publicación Doctrinal PD1-001 EMPLEO DE LAS FUERZAS TERRESTRES) en su apartado 4.3, NO es una Unidad de Apoyo al Combate:</v>
      </c>
      <c r="H4" s="54" t="str">
        <f ca="1">IF(O4=0,CONCATENATE(F4,". ",G4," (Ref: ",A4,")"),CONCATENATE(O4," - ",F4,". ",G4," (Ref: ",CONTROL!$D$4,"-",A4,")"))</f>
        <v>ACTIVIDADES POLICIALES - Tema 1 - TÁCTICA: APOYO AACC . Según la clasificación de las capacidades operativas establecida en la Publicación Doctrinal PD1-001 EMPLEO DE LAS FUERZAS TERRESTRES) en su apartado 4.3, NO es una Unidad de Apoyo al Combate: (Ref: 7-3)</v>
      </c>
      <c r="I4" s="54" t="str">
        <f ca="1">IF(CONTROL!$I$4="A",IF(X4&gt;0,CONCATENATE(R4," ",X4),R4),CONTROL!$I$5)</f>
        <v>Según la clasificación de las capacidades operativas establecida en la Publicación Doctrinal PD1-001 EMPLEO DE LAS FUERZAS TERRESTRES) en su apartado 4.3, NO es una Unidad de Apoyo al Combate:</v>
      </c>
      <c r="J4" s="54" t="str">
        <f ca="1">IF(CONTROL!$I$4="A",DATOS!S4,CONTROL!$I$5)</f>
        <v>La Unidad APOYOS DE FUEGO</v>
      </c>
      <c r="K4" s="54" t="str">
        <f ca="1">IF(CONTROL!$I$4="A",DATOS!T4,CONTROL!$I$5)</f>
        <v>La Unidad TRANSPORTE</v>
      </c>
      <c r="L4" s="54" t="str">
        <f ca="1">IF(CONTROL!$I$4="A",DATOS!U4,CONTROL!$I$5)</f>
        <v>La Unidad CUARTEL GENERAL</v>
      </c>
      <c r="M4" s="54" t="str">
        <f ca="1">IF(CONTROL!$I$4="A",DATOS!V4,CONTROL!$I$5)</f>
        <v>La Unidad POLICÍA MILITAR</v>
      </c>
      <c r="N4" s="54" t="str">
        <f ca="1">IF(CONTROL!$I$4="A",DATOS!W4,CONTROL!$I$5)</f>
        <v>B</v>
      </c>
      <c r="O4" s="38" t="s">
        <v>105</v>
      </c>
      <c r="P4" s="38" t="s">
        <v>106</v>
      </c>
      <c r="R4" s="33" t="s">
        <v>117</v>
      </c>
      <c r="S4" s="33" t="s">
        <v>118</v>
      </c>
      <c r="T4" s="33" t="s">
        <v>119</v>
      </c>
      <c r="U4" s="33" t="s">
        <v>120</v>
      </c>
      <c r="V4" s="33" t="s">
        <v>121</v>
      </c>
      <c r="W4" s="45" t="s">
        <v>1</v>
      </c>
      <c r="Y4" s="45"/>
      <c r="Z4" s="125">
        <v>43835</v>
      </c>
      <c r="AA4" s="76">
        <f t="shared" ref="AA4:AA67" si="4">IF(C4=0,AA3+1,1)</f>
        <v>3</v>
      </c>
    </row>
    <row r="5" spans="1:27" x14ac:dyDescent="0.25">
      <c r="A5" s="54">
        <f t="shared" si="2"/>
        <v>4</v>
      </c>
      <c r="B5" s="43">
        <v>1</v>
      </c>
      <c r="E5" s="54" t="str">
        <f t="shared" ref="E5:E70" si="5">IF(D5=0,CONCATENATE("Tema ",B5," - ",P5," ",D5),IF(D5="I",CONCATENATE("Tema ",B5," - ",P5),CONCATENATE("                ",P5," (",D5,"). ")))</f>
        <v xml:space="preserve">Tema 1 - TÁCTICA: APOYO AACC </v>
      </c>
      <c r="F5" s="54" t="str">
        <f t="shared" ref="F5:F70" si="6">CONCATENATE("Tema ",B5," - ",P5," ",D5)</f>
        <v xml:space="preserve">Tema 1 - TÁCTICA: APOYO AACC </v>
      </c>
      <c r="G5" s="54" t="str">
        <f t="shared" ca="1" si="1"/>
        <v>Según la clasificación de las capacidades operativas establecida en la Publicación Doctrinal PD1-001 EMPLEO DE LAS FUERZAS TERRESTRES) en su apartado 4.3, NO es una Unidad de Apoyo Logístico al Combate:</v>
      </c>
      <c r="H5" s="54" t="str">
        <f ca="1">IF(O5=0,CONCATENATE(F5,". ",G5," (Ref: ",A5,")"),CONCATENATE(O5," - ",F5,". ",G5," (Ref: ",CONTROL!$D$4,"-",A5,")"))</f>
        <v>ACTIVIDADES POLICIALES - Tema 1 - TÁCTICA: APOYO AACC . Según la clasificación de las capacidades operativas establecida en la Publicación Doctrinal PD1-001 EMPLEO DE LAS FUERZAS TERRESTRES) en su apartado 4.3, NO es una Unidad de Apoyo Logístico al Combate: (Ref: 7-4)</v>
      </c>
      <c r="I5" s="54" t="str">
        <f ca="1">IF(CONTROL!$I$4="A",IF(X5&gt;0,CONCATENATE(R5," ",X5),R5),CONTROL!$I$5)</f>
        <v>Según la clasificación de las capacidades operativas establecida en la Publicación Doctrinal PD1-001 EMPLEO DE LAS FUERZAS TERRESTRES) en su apartado 4.3, NO es una Unidad de Apoyo Logístico al Combate:</v>
      </c>
      <c r="J5" s="54" t="str">
        <f ca="1">IF(CONTROL!$I$4="A",DATOS!S5,CONTROL!$I$5)</f>
        <v>La Unidad de INTELIGENCIA</v>
      </c>
      <c r="K5" s="54" t="str">
        <f ca="1">IF(CONTROL!$I$4="A",DATOS!T5,CONTROL!$I$5)</f>
        <v>La Unidad de ABASTECIMIENTO</v>
      </c>
      <c r="L5" s="54" t="str">
        <f ca="1">IF(CONTROL!$I$4="A",DATOS!U5,CONTROL!$I$5)</f>
        <v>La Unidad de SANIDAD</v>
      </c>
      <c r="M5" s="54" t="str">
        <f ca="1">IF(CONTROL!$I$4="A",DATOS!V5,CONTROL!$I$5)</f>
        <v>La Unidad de ADMINISTRACIÓN</v>
      </c>
      <c r="N5" s="54" t="str">
        <f ca="1">IF(CONTROL!$I$4="A",DATOS!W5,CONTROL!$I$5)</f>
        <v>A</v>
      </c>
      <c r="O5" s="38" t="s">
        <v>105</v>
      </c>
      <c r="P5" s="38" t="s">
        <v>106</v>
      </c>
      <c r="R5" s="33" t="s">
        <v>122</v>
      </c>
      <c r="S5" s="33" t="s">
        <v>123</v>
      </c>
      <c r="T5" s="33" t="s">
        <v>124</v>
      </c>
      <c r="U5" s="33" t="s">
        <v>125</v>
      </c>
      <c r="V5" s="33" t="s">
        <v>126</v>
      </c>
      <c r="W5" s="45" t="s">
        <v>0</v>
      </c>
      <c r="Y5" s="45"/>
      <c r="Z5" s="125">
        <v>43835</v>
      </c>
      <c r="AA5" s="76">
        <f t="shared" si="4"/>
        <v>4</v>
      </c>
    </row>
    <row r="6" spans="1:27" x14ac:dyDescent="0.25">
      <c r="A6" s="54">
        <f t="shared" si="2"/>
        <v>5</v>
      </c>
      <c r="B6" s="43">
        <v>1</v>
      </c>
      <c r="E6" s="54" t="str">
        <f t="shared" si="5"/>
        <v xml:space="preserve">Tema 1 - TÁCTICA: APOYO AACC </v>
      </c>
      <c r="F6" s="54" t="str">
        <f t="shared" si="6"/>
        <v xml:space="preserve">Tema 1 - TÁCTICA: APOYO AACC </v>
      </c>
      <c r="G6" s="54" t="str">
        <f t="shared" ca="1" si="1"/>
        <v>En los diferentes tipos de operaciones, se pueden distinguir el apoyo a autoridades civiles en territorio nacional, donde se realizan todas aquellas acciones que proporcionan apoyo a las autoridades civiles dirigidas. Señala la incorrecta:</v>
      </c>
      <c r="H6" s="54" t="str">
        <f ca="1">IF(O6=0,CONCATENATE(F6,". ",G6," (Ref: ",A6,")"),CONCATENATE(O6," - ",F6,". ",G6," (Ref: ",CONTROL!$D$4,"-",A6,")"))</f>
        <v>ACTIVIDADES POLICIALES - Tema 1 - TÁCTICA: APOYO AACC . En los diferentes tipos de operaciones, se pueden distinguir el apoyo a autoridades civiles en territorio nacional, donde se realizan todas aquellas acciones que proporcionan apoyo a las autoridades civiles dirigidas. Señala la incorrecta: (Ref: 7-5)</v>
      </c>
      <c r="I6" s="54" t="str">
        <f ca="1">IF(CONTROL!$I$4="A",IF(X6&gt;0,CONCATENATE(R6," ",X6),R6),CONTROL!$I$5)</f>
        <v>En los diferentes tipos de operaciones, se pueden distinguir el apoyo a autoridades civiles en territorio nacional, donde se realizan todas aquellas acciones que proporcionan apoyo a las autoridades civiles dirigidas. Señala la incorrecta:</v>
      </c>
      <c r="J6" s="54" t="str">
        <f ca="1">IF(CONTROL!$I$4="A",DATOS!S6,CONTROL!$I$5)</f>
        <v>Siempre, bajo petición de la autoridad civil correspondiente.</v>
      </c>
      <c r="K6" s="54" t="str">
        <f ca="1">IF(CONTROL!$I$4="A",DATOS!T6,CONTROL!$I$5)</f>
        <v>Normalmente, cuando las capacidades civiles se vean desbordadas por la magnitud de los acontecimientos.</v>
      </c>
      <c r="L6" s="54" t="str">
        <f ca="1">IF(CONTROL!$I$4="A",DATOS!U6,CONTROL!$I$5)</f>
        <v>La amplia gama de acciones disponibles para el planeamiento y ejecución de una operación puede clasificarse en cinco categorías, quedando excluidas las acciones Ofensivas.</v>
      </c>
      <c r="M6" s="54" t="str">
        <f ca="1">IF(CONTROL!$I$4="A",DATOS!V6,CONTROL!$I$5)</f>
        <v>La amplia gama de acciones disponibles para el planeamiento y ejecución de una operación puede clasificarse en cinco categorías: Una de ellas son las acciones Defensivas.</v>
      </c>
      <c r="N6" s="54" t="str">
        <f ca="1">IF(CONTROL!$I$4="A",DATOS!W6,CONTROL!$I$5)</f>
        <v>C</v>
      </c>
      <c r="O6" s="38" t="s">
        <v>105</v>
      </c>
      <c r="P6" s="38" t="s">
        <v>106</v>
      </c>
      <c r="R6" s="33" t="s">
        <v>127</v>
      </c>
      <c r="S6" s="33" t="s">
        <v>128</v>
      </c>
      <c r="T6" s="33" t="s">
        <v>129</v>
      </c>
      <c r="U6" s="33" t="s">
        <v>130</v>
      </c>
      <c r="V6" s="33" t="s">
        <v>131</v>
      </c>
      <c r="W6" s="45" t="s">
        <v>2</v>
      </c>
      <c r="Y6" s="45"/>
      <c r="Z6" s="125">
        <v>43835</v>
      </c>
      <c r="AA6" s="76">
        <f t="shared" si="4"/>
        <v>5</v>
      </c>
    </row>
    <row r="7" spans="1:27" x14ac:dyDescent="0.25">
      <c r="A7" s="54">
        <f t="shared" si="2"/>
        <v>6</v>
      </c>
      <c r="B7" s="43">
        <v>1</v>
      </c>
      <c r="E7" s="54" t="str">
        <f t="shared" si="5"/>
        <v xml:space="preserve">Tema 1 - TÁCTICA: APOYO AACC </v>
      </c>
      <c r="F7" s="54" t="str">
        <f t="shared" si="6"/>
        <v xml:space="preserve">Tema 1 - TÁCTICA: APOYO AACC </v>
      </c>
      <c r="G7" s="54" t="str">
        <f t="shared" ca="1" si="1"/>
        <v>Señala la incorrecta:</v>
      </c>
      <c r="H7" s="54" t="str">
        <f ca="1">IF(O7=0,CONCATENATE(F7,". ",G7," (Ref: ",A7,")"),CONCATENATE(O7," - ",F7,". ",G7," (Ref: ",CONTROL!$D$4,"-",A7,")"))</f>
        <v>ACTIVIDADES POLICIALES - Tema 1 - TÁCTICA: APOYO AACC . Señala la incorrecta: (Ref: 7-6)</v>
      </c>
      <c r="I7" s="54" t="str">
        <f ca="1">IF(CONTROL!$I$4="A",IF(X7&gt;0,CONCATENATE(R7," ",X7),R7),CONTROL!$I$5)</f>
        <v>Señala la incorrecta:</v>
      </c>
      <c r="J7" s="54" t="str">
        <f ca="1">IF(CONTROL!$I$4="A",DATOS!S7,CONTROL!$I$5)</f>
        <v>Las acciones de Apoyo a autoridades civiles son las que enlazan, facilitan o crean condiciones para las acciones ofensivas, defensivas, de estabilización y de apoyo a autoridades civiles</v>
      </c>
      <c r="K7" s="54" t="str">
        <f ca="1">IF(CONTROL!$I$4="A",DATOS!T7,CONTROL!$I$5)</f>
        <v>Las acciones de Apoyo a autoridades civiles también incluye el apoyo a las Fuerzas y Cuerpos de Seguridad del Estado en la lucha contra el terrorismo que ponga en peligro la vida de la población y sus intereses.</v>
      </c>
      <c r="L7" s="54" t="str">
        <f ca="1">IF(CONTROL!$I$4="A",DATOS!U7,CONTROL!$I$5)</f>
        <v>El Gobierno designara la Autoridad Nacional responsable, arbitrándose los procedimientos de actuación de las unidades militares intervinientes.</v>
      </c>
      <c r="M7" s="54" t="str">
        <f ca="1">IF(CONTROL!$I$4="A",DATOS!V7,CONTROL!$I$5)</f>
        <v>La finalidad de estas operaciones es preservar la seguridad y el bienestar de los ciudadanos en los supuestos de grave riesgo, catástrofe, calamidad u otras necesidades públicas.</v>
      </c>
      <c r="N7" s="54" t="str">
        <f ca="1">IF(CONTROL!$I$4="A",DATOS!W7,CONTROL!$I$5)</f>
        <v>A</v>
      </c>
      <c r="O7" s="38" t="s">
        <v>105</v>
      </c>
      <c r="P7" s="38" t="s">
        <v>106</v>
      </c>
      <c r="R7" s="33" t="s">
        <v>132</v>
      </c>
      <c r="S7" s="33" t="s">
        <v>133</v>
      </c>
      <c r="T7" s="33" t="s">
        <v>134</v>
      </c>
      <c r="U7" s="33" t="s">
        <v>135</v>
      </c>
      <c r="V7" s="33" t="s">
        <v>136</v>
      </c>
      <c r="W7" s="45" t="s">
        <v>0</v>
      </c>
      <c r="Y7" s="45"/>
      <c r="Z7" s="125">
        <v>43835</v>
      </c>
      <c r="AA7" s="76">
        <f t="shared" si="4"/>
        <v>6</v>
      </c>
    </row>
    <row r="8" spans="1:27" x14ac:dyDescent="0.25">
      <c r="A8" s="54">
        <f t="shared" si="2"/>
        <v>7</v>
      </c>
      <c r="B8" s="43">
        <v>1</v>
      </c>
      <c r="E8" s="54" t="str">
        <f t="shared" si="5"/>
        <v xml:space="preserve">Tema 1 - TÁCTICA: APOYO AACC </v>
      </c>
      <c r="F8" s="54" t="str">
        <f t="shared" si="6"/>
        <v xml:space="preserve">Tema 1 - TÁCTICA: APOYO AACC </v>
      </c>
      <c r="G8" s="54" t="str">
        <f t="shared" ca="1" si="1"/>
        <v>Según el Plan operativo de carácter permanente que se regula la actuación en situaciones de emergencia, tanto de la UME, como de los propios Ejércitos en apoyo a la UME, señale la correcta:</v>
      </c>
      <c r="H8" s="54" t="str">
        <f ca="1">IF(O8=0,CONCATENATE(F8,". ",G8," (Ref: ",A8,")"),CONCATENATE(O8," - ",F8,". ",G8," (Ref: ",CONTROL!$D$4,"-",A8,")"))</f>
        <v>ACTIVIDADES POLICIALES - Tema 1 - TÁCTICA: APOYO AACC . Según el Plan operativo de carácter permanente que se regula la actuación en situaciones de emergencia, tanto de la UME, como de los propios Ejércitos en apoyo a la UME, señale la correcta: (Ref: 7-7)</v>
      </c>
      <c r="I8" s="54" t="str">
        <f ca="1">IF(CONTROL!$I$4="A",IF(X8&gt;0,CONCATENATE(R8," ",X8),R8),CONTROL!$I$5)</f>
        <v>Según el Plan operativo de carácter permanente que se regula la actuación en situaciones de emergencia, tanto de la UME, como de los propios Ejércitos en apoyo a la UME, señale la correcta:</v>
      </c>
      <c r="J8" s="54" t="str">
        <f ca="1">IF(CONTROL!$I$4="A",DATOS!S8,CONTROL!$I$5)</f>
        <v xml:space="preserve">El apoyo de las Fuerzas Armadas a las autoridades civiles se realizará con los medios disponibles más adecuados en cada momento y con la coordinación entre las autoridades civiles y militares relacionadas con la emergencia. </v>
      </c>
      <c r="K8" s="54" t="str">
        <f ca="1">IF(CONTROL!$I$4="A",DATOS!T8,CONTROL!$I$5)</f>
        <v>La responsabilidad ante cualquier emergencia siempre será de la autoridad militar que dirija la cooperación</v>
      </c>
      <c r="L8" s="54" t="str">
        <f ca="1">IF(CONTROL!$I$4="A",DATOS!U8,CONTROL!$I$5)</f>
        <v xml:space="preserve">La seguridad de la fuerza es primordial y no puede ser utilizada en cometidos que entrañen un riesgo adicional para la que no se haya preparado anteriormente. </v>
      </c>
      <c r="M8" s="54" t="str">
        <f ca="1">IF(CONTROL!$I$4="A",DATOS!V8,CONTROL!$I$5)</f>
        <v xml:space="preserve">Dentro de la asignación de medios y recursos a un determinado plan territorial no pueden incluirse las unidades militares y los recursos y medios de las Fuerzas Armadas, que colaborarán únicamente según la normativa. </v>
      </c>
      <c r="N8" s="54" t="str">
        <f ca="1">IF(CONTROL!$I$4="A",DATOS!W8,CONTROL!$I$5)</f>
        <v>B</v>
      </c>
      <c r="O8" s="38" t="s">
        <v>105</v>
      </c>
      <c r="P8" s="38" t="s">
        <v>106</v>
      </c>
      <c r="R8" s="33" t="s">
        <v>137</v>
      </c>
      <c r="S8" s="33" t="s">
        <v>138</v>
      </c>
      <c r="T8" s="33" t="s">
        <v>139</v>
      </c>
      <c r="U8" s="33" t="s">
        <v>140</v>
      </c>
      <c r="V8" s="33" t="s">
        <v>141</v>
      </c>
      <c r="W8" s="45" t="s">
        <v>1</v>
      </c>
      <c r="Y8" s="45"/>
      <c r="Z8" s="125">
        <v>43835</v>
      </c>
      <c r="AA8" s="76">
        <f t="shared" si="4"/>
        <v>7</v>
      </c>
    </row>
    <row r="9" spans="1:27" x14ac:dyDescent="0.25">
      <c r="A9" s="54">
        <f t="shared" si="2"/>
        <v>8</v>
      </c>
      <c r="B9" s="43">
        <v>1</v>
      </c>
      <c r="E9" s="54" t="str">
        <f t="shared" si="5"/>
        <v xml:space="preserve">Tema 1 - TÁCTICA: APOYO AACC </v>
      </c>
      <c r="F9" s="54" t="str">
        <f t="shared" si="6"/>
        <v xml:space="preserve">Tema 1 - TÁCTICA: APOYO AACC </v>
      </c>
      <c r="G9" s="54" t="str">
        <f t="shared" ca="1" si="1"/>
        <v>Señala la correcta:</v>
      </c>
      <c r="H9" s="54" t="str">
        <f ca="1">IF(O9=0,CONCATENATE(F9,". ",G9," (Ref: ",A9,")"),CONCATENATE(O9," - ",F9,". ",G9," (Ref: ",CONTROL!$D$4,"-",A9,")"))</f>
        <v>ACTIVIDADES POLICIALES - Tema 1 - TÁCTICA: APOYO AACC . Señala la correcta: (Ref: 7-8)</v>
      </c>
      <c r="I9" s="54" t="str">
        <f ca="1">IF(CONTROL!$I$4="A",IF(X9&gt;0,CONCATENATE(R9," ",X9),R9),CONTROL!$I$5)</f>
        <v>Señala la correcta:</v>
      </c>
      <c r="J9" s="54" t="str">
        <f ca="1">IF(CONTROL!$I$4="A",DATOS!S9,CONTROL!$I$5)</f>
        <v>El Jefe de Estado Mayor del Ejército (JEME) será quien se relacione con la UME</v>
      </c>
      <c r="K9" s="54" t="str">
        <f ca="1">IF(CONTROL!$I$4="A",DATOS!T9,CONTROL!$I$5)</f>
        <v>El AMCA, entre otros cometidos, coordina a nivel nacional los apoyos de la UME con el resto de las Fuerzas Armadas</v>
      </c>
      <c r="L9" s="54" t="str">
        <f ca="1">IF(CONTROL!$I$4="A",DATOS!U9,CONTROL!$I$5)</f>
        <v>El AMCA  designará los Coordinadores Militares de Emergencia (CME) –que estarán bajo su mando- en los ámbitos geográficos correspondientes.</v>
      </c>
      <c r="M9" s="54" t="str">
        <f ca="1">IF(CONTROL!$I$4="A",DATOS!V9,CONTROL!$I$5)</f>
        <v>El Gobierno es quien designa la autoridad del Ejército de Tierra que deberá ejercer como Autoridad militar de coordinación de apoyos (AMCA)</v>
      </c>
      <c r="N9" s="54" t="str">
        <f ca="1">IF(CONTROL!$I$4="A",DATOS!W9,CONTROL!$I$5)</f>
        <v>B</v>
      </c>
      <c r="O9" s="38" t="s">
        <v>105</v>
      </c>
      <c r="P9" s="38" t="s">
        <v>106</v>
      </c>
      <c r="R9" s="33" t="s">
        <v>142</v>
      </c>
      <c r="S9" s="33" t="s">
        <v>143</v>
      </c>
      <c r="T9" s="33" t="s">
        <v>144</v>
      </c>
      <c r="U9" s="33" t="s">
        <v>145</v>
      </c>
      <c r="V9" s="33" t="s">
        <v>146</v>
      </c>
      <c r="W9" s="45" t="s">
        <v>1</v>
      </c>
      <c r="Y9" s="45"/>
      <c r="Z9" s="125">
        <v>43835</v>
      </c>
      <c r="AA9" s="76">
        <f t="shared" si="4"/>
        <v>8</v>
      </c>
    </row>
    <row r="10" spans="1:27" x14ac:dyDescent="0.25">
      <c r="A10" s="54">
        <f t="shared" si="2"/>
        <v>9</v>
      </c>
      <c r="B10" s="43">
        <v>1</v>
      </c>
      <c r="E10" s="54" t="str">
        <f t="shared" si="5"/>
        <v xml:space="preserve">Tema 1 - TÁCTICA: APOYO AACC </v>
      </c>
      <c r="F10" s="54" t="str">
        <f t="shared" si="6"/>
        <v xml:space="preserve">Tema 1 - TÁCTICA: APOYO AACC </v>
      </c>
      <c r="G10" s="54" t="str">
        <f t="shared" ca="1" si="1"/>
        <v>Señala la incorrecta:</v>
      </c>
      <c r="H10" s="54" t="str">
        <f ca="1">IF(O10=0,CONCATENATE(F10,". ",G10," (Ref: ",A10,")"),CONCATENATE(O10," - ",F10,". ",G10," (Ref: ",CONTROL!$D$4,"-",A10,")"))</f>
        <v>ACTIVIDADES POLICIALES - Tema 1 - TÁCTICA: APOYO AACC . Señala la incorrecta: (Ref: 7-9)</v>
      </c>
      <c r="I10" s="54" t="str">
        <f ca="1">IF(CONTROL!$I$4="A",IF(X10&gt;0,CONCATENATE(R10," ",X10),R10),CONTROL!$I$5)</f>
        <v>Señala la incorrecta:</v>
      </c>
      <c r="J10" s="54" t="str">
        <f ca="1">IF(CONTROL!$I$4="A",DATOS!S10,CONTROL!$I$5)</f>
        <v>El ANCA designada, deberá ser una autoridad perteneciente al Ejército de Tierra</v>
      </c>
      <c r="K10" s="54" t="str">
        <f ca="1">IF(CONTROL!$I$4="A",DATOS!T10,CONTROL!$I$5)</f>
        <v>Los CME servirán de enlace con las autoridades civiles; controlarán y coordinarán la actuación, ejerciendo el control táctico de las unidades de las Fuerzas Armadas; y mantendrán informado al Jefe de la UME y a las autoridades militares.</v>
      </c>
      <c r="L10" s="54" t="str">
        <f ca="1">IF(CONTROL!$I$4="A",DATOS!U10,CONTROL!$I$5)</f>
        <v>El AMCA coordinará los apoyos de la UME a nivel nacional con el resto de las Fuerzas Armadas, a través de las autoridades militares, con independencia del Ejército al que pertenezcan</v>
      </c>
      <c r="M10" s="54" t="str">
        <f ca="1">IF(CONTROL!$I$4="A",DATOS!V10,CONTROL!$I$5)</f>
        <v>El Jefe de la UME informará a las autoridades militares y civiles implicadas en una emergencia de las actividades realizadas bajo su mando</v>
      </c>
      <c r="N10" s="54" t="str">
        <f ca="1">IF(CONTROL!$I$4="A",DATOS!W10,CONTROL!$I$5)</f>
        <v>C</v>
      </c>
      <c r="O10" s="38" t="s">
        <v>105</v>
      </c>
      <c r="P10" s="38" t="s">
        <v>106</v>
      </c>
      <c r="R10" s="33" t="s">
        <v>132</v>
      </c>
      <c r="S10" s="33" t="s">
        <v>147</v>
      </c>
      <c r="T10" s="33" t="s">
        <v>148</v>
      </c>
      <c r="U10" s="33" t="s">
        <v>149</v>
      </c>
      <c r="V10" s="33" t="s">
        <v>150</v>
      </c>
      <c r="W10" s="45" t="s">
        <v>2</v>
      </c>
      <c r="Z10" s="125">
        <v>43835</v>
      </c>
      <c r="AA10" s="76">
        <f t="shared" si="4"/>
        <v>9</v>
      </c>
    </row>
    <row r="11" spans="1:27" x14ac:dyDescent="0.25">
      <c r="A11" s="54">
        <f t="shared" si="2"/>
        <v>10</v>
      </c>
      <c r="B11" s="43">
        <v>1</v>
      </c>
      <c r="E11" s="54" t="str">
        <f t="shared" si="5"/>
        <v xml:space="preserve">Tema 1 - TÁCTICA: APOYO AACC </v>
      </c>
      <c r="F11" s="54" t="str">
        <f t="shared" si="6"/>
        <v xml:space="preserve">Tema 1 - TÁCTICA: APOYO AACC </v>
      </c>
      <c r="G11" s="54" t="str">
        <f t="shared" ca="1" si="1"/>
        <v>Las fases básicas a tener en cuenta ante una catástrofe son: señala la incorrecta</v>
      </c>
      <c r="H11" s="54" t="str">
        <f ca="1">IF(O11=0,CONCATENATE(F11,". ",G11," (Ref: ",A11,")"),CONCATENATE(O11," - ",F11,". ",G11," (Ref: ",CONTROL!$D$4,"-",A11,")"))</f>
        <v>ACTIVIDADES POLICIALES - Tema 1 - TÁCTICA: APOYO AACC . Las fases básicas a tener en cuenta ante una catástrofe son: señala la incorrecta (Ref: 7-10)</v>
      </c>
      <c r="I11" s="54" t="str">
        <f ca="1">IF(CONTROL!$I$4="A",IF(X11&gt;0,CONCATENATE(R11," ",X11),R11),CONTROL!$I$5)</f>
        <v>Las fases básicas a tener en cuenta ante una catástrofe son: señala la incorrecta</v>
      </c>
      <c r="J11" s="54" t="str">
        <f ca="1">IF(CONTROL!$I$4="A",DATOS!S11,CONTROL!$I$5)</f>
        <v>Previsión</v>
      </c>
      <c r="K11" s="54" t="str">
        <f ca="1">IF(CONTROL!$I$4="A",DATOS!T11,CONTROL!$I$5)</f>
        <v>Prevención</v>
      </c>
      <c r="L11" s="54" t="str">
        <f ca="1">IF(CONTROL!$I$4="A",DATOS!U11,CONTROL!$I$5)</f>
        <v>Planificación</v>
      </c>
      <c r="M11" s="54" t="str">
        <f ca="1">IF(CONTROL!$I$4="A",DATOS!V11,CONTROL!$I$5)</f>
        <v>Actuación</v>
      </c>
      <c r="N11" s="54" t="str">
        <f ca="1">IF(CONTROL!$I$4="A",DATOS!W11,CONTROL!$I$5)</f>
        <v>D</v>
      </c>
      <c r="O11" s="38" t="s">
        <v>105</v>
      </c>
      <c r="P11" s="38" t="s">
        <v>106</v>
      </c>
      <c r="R11" s="33" t="s">
        <v>151</v>
      </c>
      <c r="S11" s="33" t="s">
        <v>152</v>
      </c>
      <c r="T11" s="33" t="s">
        <v>153</v>
      </c>
      <c r="U11" s="33" t="s">
        <v>154</v>
      </c>
      <c r="V11" s="33" t="s">
        <v>155</v>
      </c>
      <c r="W11" s="45" t="s">
        <v>3</v>
      </c>
      <c r="Z11" s="125">
        <v>43835</v>
      </c>
      <c r="AA11" s="76">
        <f t="shared" si="4"/>
        <v>10</v>
      </c>
    </row>
    <row r="12" spans="1:27" x14ac:dyDescent="0.25">
      <c r="A12" s="54">
        <f t="shared" si="2"/>
        <v>11</v>
      </c>
      <c r="B12" s="43">
        <v>1</v>
      </c>
      <c r="E12" s="54" t="str">
        <f t="shared" si="5"/>
        <v xml:space="preserve">Tema 1 - TÁCTICA: APOYO AACC </v>
      </c>
      <c r="F12" s="54" t="str">
        <f t="shared" si="6"/>
        <v xml:space="preserve">Tema 1 - TÁCTICA: APOYO AACC </v>
      </c>
      <c r="G12" s="54" t="str">
        <f t="shared" ca="1" si="1"/>
        <v>Catálogo de Riesgos. Definiciones. Señala la correcta:</v>
      </c>
      <c r="H12" s="54" t="str">
        <f ca="1">IF(O12=0,CONCATENATE(F12,". ",G12," (Ref: ",A12,")"),CONCATENATE(O12," - ",F12,". ",G12," (Ref: ",CONTROL!$D$4,"-",A12,")"))</f>
        <v>ACTIVIDADES POLICIALES - Tema 1 - TÁCTICA: APOYO AACC . Catálogo de Riesgos. Definiciones. Señala la correcta: (Ref: 7-11)</v>
      </c>
      <c r="I12" s="54" t="str">
        <f ca="1">IF(CONTROL!$I$4="A",IF(X12&gt;0,CONCATENATE(R12," ",X12),R12),CONTROL!$I$5)</f>
        <v>Catálogo de Riesgos. Definiciones. Señala la correcta:</v>
      </c>
      <c r="J12" s="54" t="str">
        <f ca="1">IF(CONTROL!$I$4="A",DATOS!S12,CONTROL!$I$5)</f>
        <v>Se considera que hay un riesgo, cuando se produce un suceso que pueda poner en peligro la vida o los bienes de las personas.</v>
      </c>
      <c r="K12" s="54" t="str">
        <f ca="1">IF(CONTROL!$I$4="A",DATOS!T12,CONTROL!$I$5)</f>
        <v>Se considera calamidad, cuando la actualización del riesgo puede afectar a una comunidad de personas o bienes y requiera la intervención coordinada de los recursos con los que cuentan las respectivas administraciones.</v>
      </c>
      <c r="L12" s="54" t="str">
        <f ca="1">IF(CONTROL!$I$4="A",DATOS!U12,CONTROL!$I$5)</f>
        <v>Se produce una catástrofe, cuando la catástrofe afecta a extensas zonas geográficas y, por lo tanto, hay que adoptar medidas drásticas para contener su propagación, socorrer a los afectados y proceder a la reparación de los daños causados por la misma.</v>
      </c>
      <c r="M12" s="54" t="str">
        <f ca="1">IF(CONTROL!$I$4="A",DATOS!V12,CONTROL!$I$5)</f>
        <v>Se puede afirmar, que el riesgo más peligroso es aquel que existe pero no está definido y, por tanto, se desconoce.</v>
      </c>
      <c r="N12" s="54" t="str">
        <f ca="1">IF(CONTROL!$I$4="A",DATOS!W12,CONTROL!$I$5)</f>
        <v>D</v>
      </c>
      <c r="O12" s="38" t="s">
        <v>105</v>
      </c>
      <c r="P12" s="38" t="s">
        <v>106</v>
      </c>
      <c r="R12" s="33" t="s">
        <v>156</v>
      </c>
      <c r="S12" s="33" t="s">
        <v>157</v>
      </c>
      <c r="T12" s="33" t="s">
        <v>158</v>
      </c>
      <c r="U12" s="33" t="s">
        <v>159</v>
      </c>
      <c r="V12" s="33" t="s">
        <v>160</v>
      </c>
      <c r="W12" s="45" t="s">
        <v>3</v>
      </c>
      <c r="Z12" s="125">
        <v>43835</v>
      </c>
      <c r="AA12" s="76">
        <f t="shared" si="4"/>
        <v>11</v>
      </c>
    </row>
    <row r="13" spans="1:27" x14ac:dyDescent="0.25">
      <c r="A13" s="54">
        <f t="shared" si="2"/>
        <v>12</v>
      </c>
      <c r="B13" s="43">
        <v>1</v>
      </c>
      <c r="E13" s="54" t="str">
        <f t="shared" si="5"/>
        <v xml:space="preserve">Tema 1 - TÁCTICA: APOYO AACC </v>
      </c>
      <c r="F13" s="54" t="str">
        <f t="shared" si="6"/>
        <v xml:space="preserve">Tema 1 - TÁCTICA: APOYO AACC </v>
      </c>
      <c r="G13" s="54" t="str">
        <f t="shared" ca="1" si="1"/>
        <v>División de la Zona de la Catástrofe. En el ÁREA DE SOCORRO se ubicará… Señala la correcta:</v>
      </c>
      <c r="H13" s="54" t="str">
        <f ca="1">IF(O13=0,CONCATENATE(F13,". ",G13," (Ref: ",A13,")"),CONCATENATE(O13," - ",F13,". ",G13," (Ref: ",CONTROL!$D$4,"-",A13,")"))</f>
        <v>ACTIVIDADES POLICIALES - Tema 1 - TÁCTICA: APOYO AACC . División de la Zona de la Catástrofe. En el ÁREA DE SOCORRO se ubicará… Señala la correcta: (Ref: 7-12)</v>
      </c>
      <c r="I13" s="54" t="str">
        <f ca="1">IF(CONTROL!$I$4="A",IF(X13&gt;0,CONCATENATE(R13," ",X13),R13),CONTROL!$I$5)</f>
        <v>División de la Zona de la Catástrofe. En el ÁREA DE SOCORRO se ubicará… Señala la correcta:</v>
      </c>
      <c r="J13" s="54" t="str">
        <f ca="1">IF(CONTROL!$I$4="A",DATOS!S13,CONTROL!$I$5)</f>
        <v xml:space="preserve">El Puesto de Socorro </v>
      </c>
      <c r="K13" s="54" t="str">
        <f ca="1">IF(CONTROL!$I$4="A",DATOS!T13,CONTROL!$I$5)</f>
        <v xml:space="preserve">Zona de clasificación de víctimas (Triage). </v>
      </c>
      <c r="L13" s="54" t="str">
        <f ca="1">IF(CONTROL!$I$4="A",DATOS!U13,CONTROL!$I$5)</f>
        <v xml:space="preserve">El Hospital Base (pacientes graves). </v>
      </c>
      <c r="M13" s="54" t="str">
        <f ca="1">IF(CONTROL!$I$4="A",DATOS!V13,CONTROL!$I$5)</f>
        <v xml:space="preserve">Unidad medicalizada de estabilización (UVI móvil). </v>
      </c>
      <c r="N13" s="54" t="str">
        <f ca="1">IF(CONTROL!$I$4="A",DATOS!W13,CONTROL!$I$5)</f>
        <v>C</v>
      </c>
      <c r="O13" s="38" t="s">
        <v>105</v>
      </c>
      <c r="P13" s="38" t="s">
        <v>106</v>
      </c>
      <c r="R13" s="33" t="s">
        <v>161</v>
      </c>
      <c r="S13" s="33" t="s">
        <v>162</v>
      </c>
      <c r="T13" s="33" t="s">
        <v>163</v>
      </c>
      <c r="U13" s="33" t="s">
        <v>164</v>
      </c>
      <c r="V13" s="33" t="s">
        <v>165</v>
      </c>
      <c r="W13" s="45" t="s">
        <v>2</v>
      </c>
      <c r="Z13" s="125">
        <v>43835</v>
      </c>
      <c r="AA13" s="76">
        <f t="shared" si="4"/>
        <v>12</v>
      </c>
    </row>
    <row r="14" spans="1:27" x14ac:dyDescent="0.25">
      <c r="A14" s="54">
        <f t="shared" si="2"/>
        <v>13</v>
      </c>
      <c r="B14" s="43">
        <v>1</v>
      </c>
      <c r="E14" s="54" t="str">
        <f t="shared" si="5"/>
        <v xml:space="preserve">Tema 1 - TÁCTICA: APOYO AACC </v>
      </c>
      <c r="F14" s="54" t="str">
        <f t="shared" si="6"/>
        <v xml:space="preserve">Tema 1 - TÁCTICA: APOYO AACC </v>
      </c>
      <c r="G14" s="54" t="str">
        <f t="shared" ca="1" si="1"/>
        <v>División de la Zona de la Catástrofe. En el ÁREA BASE se ubicará… Señala la correcta:</v>
      </c>
      <c r="H14" s="54" t="str">
        <f ca="1">IF(O14=0,CONCATENATE(F14,". ",G14," (Ref: ",A14,")"),CONCATENATE(O14," - ",F14,". ",G14," (Ref: ",CONTROL!$D$4,"-",A14,")"))</f>
        <v>ACTIVIDADES POLICIALES - Tema 1 - TÁCTICA: APOYO AACC . División de la Zona de la Catástrofe. En el ÁREA BASE se ubicará… Señala la correcta: (Ref: 7-13)</v>
      </c>
      <c r="I14" s="54" t="str">
        <f ca="1">IF(CONTROL!$I$4="A",IF(X14&gt;0,CONCATENATE(R14," ",X14),R14),CONTROL!$I$5)</f>
        <v>División de la Zona de la Catástrofe. En el ÁREA BASE se ubicará… Señala la correcta:</v>
      </c>
      <c r="J14" s="54" t="str">
        <f ca="1">IF(CONTROL!$I$4="A",DATOS!S14,CONTROL!$I$5)</f>
        <v xml:space="preserve">El Centro de información. </v>
      </c>
      <c r="K14" s="54" t="str">
        <f ca="1">IF(CONTROL!$I$4="A",DATOS!T14,CONTROL!$I$5)</f>
        <v xml:space="preserve">El Puesto de Mando </v>
      </c>
      <c r="L14" s="54" t="str">
        <f ca="1">IF(CONTROL!$I$4="A",DATOS!U14,CONTROL!$I$5)</f>
        <v xml:space="preserve">El Aparcamiento de vehículos. </v>
      </c>
      <c r="M14" s="54" t="str">
        <f ca="1">IF(CONTROL!$I$4="A",DATOS!V14,CONTROL!$I$5)</f>
        <v xml:space="preserve">Tiendas con material almacenado y para descanso del personal. </v>
      </c>
      <c r="N14" s="54" t="str">
        <f ca="1">IF(CONTROL!$I$4="A",DATOS!W14,CONTROL!$I$5)</f>
        <v>B</v>
      </c>
      <c r="O14" s="38" t="s">
        <v>105</v>
      </c>
      <c r="P14" s="38" t="s">
        <v>106</v>
      </c>
      <c r="R14" s="33" t="s">
        <v>166</v>
      </c>
      <c r="S14" s="33" t="s">
        <v>167</v>
      </c>
      <c r="T14" s="33" t="s">
        <v>168</v>
      </c>
      <c r="U14" s="33" t="s">
        <v>169</v>
      </c>
      <c r="V14" s="33" t="s">
        <v>170</v>
      </c>
      <c r="W14" s="45" t="s">
        <v>1</v>
      </c>
      <c r="Y14" s="45"/>
      <c r="Z14" s="125">
        <v>43835</v>
      </c>
      <c r="AA14" s="76">
        <f t="shared" si="4"/>
        <v>13</v>
      </c>
    </row>
    <row r="15" spans="1:27" x14ac:dyDescent="0.25">
      <c r="A15" s="54">
        <f t="shared" si="2"/>
        <v>14</v>
      </c>
      <c r="B15" s="43">
        <v>1</v>
      </c>
      <c r="E15" s="54" t="str">
        <f t="shared" si="5"/>
        <v xml:space="preserve">Tema 1 - TÁCTICA: APOYO AACC </v>
      </c>
      <c r="F15" s="54" t="str">
        <f t="shared" si="6"/>
        <v xml:space="preserve">Tema 1 - TÁCTICA: APOYO AACC </v>
      </c>
      <c r="G15" s="54" t="str">
        <f t="shared" ca="1" si="1"/>
        <v>La colaboración de las FAS con las autoridades civiles pueden desarrollarse mediante las llamadas acciones de cooperación o también las llamadas:</v>
      </c>
      <c r="H15" s="54" t="str">
        <f ca="1">IF(O15=0,CONCATENATE(F15,". ",G15," (Ref: ",A15,")"),CONCATENATE(O15," - ",F15,". ",G15," (Ref: ",CONTROL!$D$4,"-",A15,")"))</f>
        <v>ACTIVIDADES POLICIALES - Tema 1 - TÁCTICA: APOYO AACC . La colaboración de las FAS con las autoridades civiles pueden desarrollarse mediante las llamadas acciones de cooperación o también las llamadas: (Ref: 7-14)</v>
      </c>
      <c r="I15" s="54" t="str">
        <f ca="1">IF(CONTROL!$I$4="A",IF(X15&gt;0,CONCATENATE(R15," ",X15),R15),CONTROL!$I$5)</f>
        <v>La colaboración de las FAS con las autoridades civiles pueden desarrollarse mediante las llamadas acciones de cooperación o también las llamadas:</v>
      </c>
      <c r="J15" s="54" t="str">
        <f ca="1">IF(CONTROL!$I$4="A",DATOS!S15,CONTROL!$I$5)</f>
        <v>Auxilio a la Autoridad</v>
      </c>
      <c r="K15" s="54" t="str">
        <f ca="1">IF(CONTROL!$I$4="A",DATOS!T15,CONTROL!$I$5)</f>
        <v>Sumisión al ordenamiento jurídico</v>
      </c>
      <c r="L15" s="54" t="str">
        <f ca="1">IF(CONTROL!$I$4="A",DATOS!U15,CONTROL!$I$5)</f>
        <v>Operaciones de apoyo a autoridades</v>
      </c>
      <c r="M15" s="54" t="str">
        <f ca="1">IF(CONTROL!$I$4="A",DATOS!V15,CONTROL!$I$5)</f>
        <v>Operaciones de presencia militar</v>
      </c>
      <c r="N15" s="54" t="str">
        <f ca="1">IF(CONTROL!$I$4="A",DATOS!W15,CONTROL!$I$5)</f>
        <v>C</v>
      </c>
      <c r="O15" s="38" t="s">
        <v>105</v>
      </c>
      <c r="P15" s="38" t="s">
        <v>106</v>
      </c>
      <c r="R15" s="33" t="s">
        <v>171</v>
      </c>
      <c r="S15" s="33" t="s">
        <v>172</v>
      </c>
      <c r="T15" s="33" t="s">
        <v>173</v>
      </c>
      <c r="U15" s="33" t="s">
        <v>174</v>
      </c>
      <c r="V15" s="33" t="s">
        <v>175</v>
      </c>
      <c r="W15" s="45" t="s">
        <v>2</v>
      </c>
      <c r="Y15" s="45"/>
      <c r="Z15" s="125">
        <v>43839</v>
      </c>
      <c r="AA15" s="76">
        <f t="shared" si="4"/>
        <v>14</v>
      </c>
    </row>
    <row r="16" spans="1:27" x14ac:dyDescent="0.25">
      <c r="A16" s="54">
        <f t="shared" si="2"/>
        <v>15</v>
      </c>
      <c r="B16" s="43">
        <v>1</v>
      </c>
      <c r="E16" s="54" t="str">
        <f t="shared" si="5"/>
        <v xml:space="preserve">Tema 1 - TÁCTICA: APOYO AACC </v>
      </c>
      <c r="F16" s="54" t="str">
        <f t="shared" si="6"/>
        <v xml:space="preserve">Tema 1 - TÁCTICA: APOYO AACC </v>
      </c>
      <c r="G16" s="54" t="str">
        <f t="shared" ca="1" si="1"/>
        <v>Las operaciones de apoyo a autoridades civiles ¿Dónde se encuentran definidas?</v>
      </c>
      <c r="H16" s="54" t="str">
        <f ca="1">IF(O16=0,CONCATENATE(F16,". ",G16," (Ref: ",A16,")"),CONCATENATE(O16," - ",F16,". ",G16," (Ref: ",CONTROL!$D$4,"-",A16,")"))</f>
        <v>ACTIVIDADES POLICIALES - Tema 1 - TÁCTICA: APOYO AACC . Las operaciones de apoyo a autoridades civiles ¿Dónde se encuentran definidas? (Ref: 7-15)</v>
      </c>
      <c r="I16" s="54" t="str">
        <f ca="1">IF(CONTROL!$I$4="A",IF(X16&gt;0,CONCATENATE(R16," ",X16),R16),CONTROL!$I$5)</f>
        <v>Las operaciones de apoyo a autoridades civiles ¿Dónde se encuentran definidas?</v>
      </c>
      <c r="J16" s="54" t="str">
        <f ca="1">IF(CONTROL!$I$4="A",DATOS!S16,CONTROL!$I$5)</f>
        <v>En la Ley de Carrera Militar</v>
      </c>
      <c r="K16" s="54" t="str">
        <f ca="1">IF(CONTROL!$I$4="A",DATOS!T16,CONTROL!$I$5)</f>
        <v>En la Ley de Derechos y Deberes de los miembros de las Fuerzas Armadas</v>
      </c>
      <c r="L16" s="54" t="str">
        <f ca="1">IF(CONTROL!$I$4="A",DATOS!U16,CONTROL!$I$5)</f>
        <v>En los reglamentos de las Fuerzas Armadas</v>
      </c>
      <c r="M16" s="54" t="str">
        <f ca="1">IF(CONTROL!$I$4="A",DATOS!V16,CONTROL!$I$5)</f>
        <v>En la Doctrina militar</v>
      </c>
      <c r="N16" s="54" t="str">
        <f ca="1">IF(CONTROL!$I$4="A",DATOS!W16,CONTROL!$I$5)</f>
        <v>C</v>
      </c>
      <c r="O16" s="38" t="s">
        <v>105</v>
      </c>
      <c r="P16" s="38" t="s">
        <v>106</v>
      </c>
      <c r="R16" s="33" t="s">
        <v>176</v>
      </c>
      <c r="S16" s="33" t="s">
        <v>177</v>
      </c>
      <c r="T16" s="33" t="s">
        <v>178</v>
      </c>
      <c r="U16" s="33" t="s">
        <v>179</v>
      </c>
      <c r="V16" s="33" t="s">
        <v>180</v>
      </c>
      <c r="W16" s="45" t="s">
        <v>2</v>
      </c>
      <c r="Y16" s="45"/>
      <c r="Z16" s="125">
        <v>43839</v>
      </c>
      <c r="AA16" s="76">
        <f t="shared" si="4"/>
        <v>15</v>
      </c>
    </row>
    <row r="17" spans="1:27" x14ac:dyDescent="0.25">
      <c r="A17" s="54">
        <f t="shared" si="2"/>
        <v>16</v>
      </c>
      <c r="B17" s="43">
        <v>1</v>
      </c>
      <c r="E17" s="54" t="str">
        <f t="shared" si="5"/>
        <v xml:space="preserve">Tema 1 - TÁCTICA: APOYO AACC </v>
      </c>
      <c r="F17" s="54" t="str">
        <f t="shared" si="6"/>
        <v xml:space="preserve">Tema 1 - TÁCTICA: APOYO AACC </v>
      </c>
      <c r="G17" s="54" t="str">
        <f t="shared" ca="1" si="1"/>
        <v>Las operaciones de apoyo a autoridades civiles son operaciones militares de carácter:</v>
      </c>
      <c r="H17" s="54" t="str">
        <f ca="1">IF(O17=0,CONCATENATE(F17,". ",G17," (Ref: ",A17,")"),CONCATENATE(O17," - ",F17,". ",G17," (Ref: ",CONTROL!$D$4,"-",A17,")"))</f>
        <v>ACTIVIDADES POLICIALES - Tema 1 - TÁCTICA: APOYO AACC . Las operaciones de apoyo a autoridades civiles son operaciones militares de carácter: (Ref: 7-16)</v>
      </c>
      <c r="I17" s="54" t="str">
        <f ca="1">IF(CONTROL!$I$4="A",IF(X17&gt;0,CONCATENATE(R17," ",X17),R17),CONTROL!$I$5)</f>
        <v>Las operaciones de apoyo a autoridades civiles son operaciones militares de carácter:</v>
      </c>
      <c r="J17" s="54" t="str">
        <f ca="1">IF(CONTROL!$I$4="A",DATOS!S17,CONTROL!$I$5)</f>
        <v>Disuasorio</v>
      </c>
      <c r="K17" s="54" t="str">
        <f ca="1">IF(CONTROL!$I$4="A",DATOS!T17,CONTROL!$I$5)</f>
        <v>No bélico</v>
      </c>
      <c r="L17" s="54" t="str">
        <f ca="1">IF(CONTROL!$I$4="A",DATOS!U17,CONTROL!$I$5)</f>
        <v>Protocolario</v>
      </c>
      <c r="M17" s="54" t="str">
        <f ca="1">IF(CONTROL!$I$4="A",DATOS!V17,CONTROL!$I$5)</f>
        <v>Esencial</v>
      </c>
      <c r="N17" s="54" t="str">
        <f ca="1">IF(CONTROL!$I$4="A",DATOS!W17,CONTROL!$I$5)</f>
        <v>B</v>
      </c>
      <c r="O17" s="38" t="s">
        <v>105</v>
      </c>
      <c r="P17" s="38" t="s">
        <v>106</v>
      </c>
      <c r="R17" s="33" t="s">
        <v>181</v>
      </c>
      <c r="S17" s="33" t="s">
        <v>182</v>
      </c>
      <c r="T17" s="33" t="s">
        <v>183</v>
      </c>
      <c r="U17" s="33" t="s">
        <v>184</v>
      </c>
      <c r="V17" s="33" t="s">
        <v>185</v>
      </c>
      <c r="W17" s="45" t="s">
        <v>1</v>
      </c>
      <c r="Y17" s="45"/>
      <c r="Z17" s="125">
        <v>43839</v>
      </c>
      <c r="AA17" s="76">
        <f t="shared" si="4"/>
        <v>16</v>
      </c>
    </row>
    <row r="18" spans="1:27" x14ac:dyDescent="0.25">
      <c r="A18" s="54">
        <f t="shared" si="2"/>
        <v>17</v>
      </c>
      <c r="B18" s="43">
        <v>1</v>
      </c>
      <c r="E18" s="54" t="str">
        <f t="shared" si="5"/>
        <v xml:space="preserve">Tema 1 - TÁCTICA: APOYO AACC </v>
      </c>
      <c r="F18" s="54" t="str">
        <f t="shared" si="6"/>
        <v xml:space="preserve">Tema 1 - TÁCTICA: APOYO AACC </v>
      </c>
      <c r="G18" s="54" t="str">
        <f t="shared" ca="1" si="1"/>
        <v>El objetivo de las operaciones de apoyo a autoridades civiles es:</v>
      </c>
      <c r="H18" s="54" t="str">
        <f ca="1">IF(O18=0,CONCATENATE(F18,". ",G18," (Ref: ",A18,")"),CONCATENATE(O18," - ",F18,". ",G18," (Ref: ",CONTROL!$D$4,"-",A18,")"))</f>
        <v>ACTIVIDADES POLICIALES - Tema 1 - TÁCTICA: APOYO AACC . El objetivo de las operaciones de apoyo a autoridades civiles es: (Ref: 7-17)</v>
      </c>
      <c r="I18" s="54" t="str">
        <f ca="1">IF(CONTROL!$I$4="A",IF(X18&gt;0,CONCATENATE(R18," ",X18),R18),CONTROL!$I$5)</f>
        <v>El objetivo de las operaciones de apoyo a autoridades civiles es:</v>
      </c>
      <c r="J18" s="54" t="str">
        <f ca="1">IF(CONTROL!$I$4="A",DATOS!S18,CONTROL!$I$5)</f>
        <v>El mantenimiento del orden público en colaboración con los miembros de las Fuerzas y Cuerpos de Seguridad del Estado</v>
      </c>
      <c r="K18" s="54" t="str">
        <f ca="1">IF(CONTROL!$I$4="A",DATOS!T18,CONTROL!$I$5)</f>
        <v>La protección física de personas y bienes en casos de grave riesgo, catástrofe o calamidad en los que la seguridad y la vida de las personas pueda peligrar</v>
      </c>
      <c r="L18" s="54" t="str">
        <f ca="1">IF(CONTROL!$I$4="A",DATOS!U18,CONTROL!$I$5)</f>
        <v>La protección física de personas y bienes en estado de guerra o de sitio, en los que la seguridad y la vida de las personas pueda peligar</v>
      </c>
      <c r="M18" s="54" t="str">
        <f ca="1">IF(CONTROL!$I$4="A",DATOS!V18,CONTROL!$I$5)</f>
        <v>La B y C son correctas</v>
      </c>
      <c r="N18" s="54" t="str">
        <f ca="1">IF(CONTROL!$I$4="A",DATOS!W18,CONTROL!$I$5)</f>
        <v>B</v>
      </c>
      <c r="O18" s="38" t="s">
        <v>105</v>
      </c>
      <c r="P18" s="38" t="s">
        <v>106</v>
      </c>
      <c r="R18" s="33" t="s">
        <v>186</v>
      </c>
      <c r="S18" s="33" t="s">
        <v>187</v>
      </c>
      <c r="T18" s="33" t="s">
        <v>188</v>
      </c>
      <c r="U18" s="33" t="s">
        <v>189</v>
      </c>
      <c r="V18" s="33" t="s">
        <v>104</v>
      </c>
      <c r="W18" s="45" t="s">
        <v>1</v>
      </c>
      <c r="Y18" s="45"/>
      <c r="Z18" s="125">
        <v>43839</v>
      </c>
      <c r="AA18" s="76">
        <f t="shared" si="4"/>
        <v>17</v>
      </c>
    </row>
    <row r="19" spans="1:27" x14ac:dyDescent="0.25">
      <c r="A19" s="54">
        <f t="shared" si="2"/>
        <v>18</v>
      </c>
      <c r="B19" s="43">
        <v>1</v>
      </c>
      <c r="E19" s="54" t="str">
        <f t="shared" si="5"/>
        <v xml:space="preserve">Tema 1 - TÁCTICA: APOYO AACC </v>
      </c>
      <c r="F19" s="54" t="str">
        <f t="shared" si="6"/>
        <v xml:space="preserve">Tema 1 - TÁCTICA: APOYO AACC </v>
      </c>
      <c r="G19" s="54" t="str">
        <f t="shared" ca="1" si="1"/>
        <v>Las operaciones de apoyo a autoridades civiles normalmente se realizan cuando se vean desboradas por la magnitud de los acontecimiento y, siempre:</v>
      </c>
      <c r="H19" s="54" t="str">
        <f ca="1">IF(O19=0,CONCATENATE(F19,". ",G19," (Ref: ",A19,")"),CONCATENATE(O19," - ",F19,". ",G19," (Ref: ",CONTROL!$D$4,"-",A19,")"))</f>
        <v>ACTIVIDADES POLICIALES - Tema 1 - TÁCTICA: APOYO AACC . Las operaciones de apoyo a autoridades civiles normalmente se realizan cuando se vean desboradas por la magnitud de los acontecimiento y, siempre: (Ref: 7-18)</v>
      </c>
      <c r="I19" s="54" t="str">
        <f ca="1">IF(CONTROL!$I$4="A",IF(X19&gt;0,CONCATENATE(R19," ",X19),R19),CONTROL!$I$5)</f>
        <v>Las operaciones de apoyo a autoridades civiles normalmente se realizan cuando se vean desboradas por la magnitud de los acontecimiento y, siempre:</v>
      </c>
      <c r="J19" s="54" t="str">
        <f ca="1">IF(CONTROL!$I$4="A",DATOS!S19,CONTROL!$I$5)</f>
        <v>Si así lo dispone el Presidente del Gobierno</v>
      </c>
      <c r="K19" s="54" t="str">
        <f ca="1">IF(CONTROL!$I$4="A",DATOS!T19,CONTROL!$I$5)</f>
        <v>Si lo decreta el Ministro de Defensa</v>
      </c>
      <c r="L19" s="54" t="str">
        <f ca="1">IF(CONTROL!$I$4="A",DATOS!U19,CONTROL!$I$5)</f>
        <v>Queda a criterio del mando militar</v>
      </c>
      <c r="M19" s="54" t="str">
        <f ca="1">IF(CONTROL!$I$4="A",DATOS!V19,CONTROL!$I$5)</f>
        <v>Bajo petición de la autoridad civil correspondiente</v>
      </c>
      <c r="N19" s="54" t="str">
        <f ca="1">IF(CONTROL!$I$4="A",DATOS!W19,CONTROL!$I$5)</f>
        <v>D</v>
      </c>
      <c r="O19" s="38" t="s">
        <v>105</v>
      </c>
      <c r="P19" s="38" t="s">
        <v>106</v>
      </c>
      <c r="R19" s="33" t="s">
        <v>190</v>
      </c>
      <c r="S19" s="33" t="s">
        <v>191</v>
      </c>
      <c r="T19" s="33" t="s">
        <v>192</v>
      </c>
      <c r="U19" s="33" t="s">
        <v>193</v>
      </c>
      <c r="V19" s="33" t="s">
        <v>194</v>
      </c>
      <c r="W19" s="45" t="s">
        <v>3</v>
      </c>
      <c r="Y19" s="45"/>
      <c r="Z19" s="125">
        <v>43839</v>
      </c>
      <c r="AA19" s="76">
        <f t="shared" si="4"/>
        <v>18</v>
      </c>
    </row>
    <row r="20" spans="1:27" x14ac:dyDescent="0.25">
      <c r="A20" s="54">
        <f t="shared" si="2"/>
        <v>19</v>
      </c>
      <c r="B20" s="43">
        <v>1</v>
      </c>
      <c r="E20" s="54" t="str">
        <f t="shared" si="5"/>
        <v xml:space="preserve">Tema 1 - TÁCTICA: APOYO AACC </v>
      </c>
      <c r="F20" s="54" t="str">
        <f t="shared" si="6"/>
        <v xml:space="preserve">Tema 1 - TÁCTICA: APOYO AACC </v>
      </c>
      <c r="G20" s="54" t="str">
        <f t="shared" ca="1" si="1"/>
        <v>La amplia gama de acciones disponibles para el planeamiento y ejecución de una operación ¿En cuántas categorías puede clasificarse?</v>
      </c>
      <c r="H20" s="54" t="str">
        <f ca="1">IF(O20=0,CONCATENATE(F20,". ",G20," (Ref: ",A20,")"),CONCATENATE(O20," - ",F20,". ",G20," (Ref: ",CONTROL!$D$4,"-",A20,")"))</f>
        <v>ACTIVIDADES POLICIALES - Tema 1 - TÁCTICA: APOYO AACC . La amplia gama de acciones disponibles para el planeamiento y ejecución de una operación ¿En cuántas categorías puede clasificarse? (Ref: 7-19)</v>
      </c>
      <c r="I20" s="54" t="str">
        <f ca="1">IF(CONTROL!$I$4="A",IF(X20&gt;0,CONCATENATE(R20," ",X20),R20),CONTROL!$I$5)</f>
        <v>La amplia gama de acciones disponibles para el planeamiento y ejecución de una operación ¿En cuántas categorías puede clasificarse?</v>
      </c>
      <c r="J20" s="54" t="str">
        <f ca="1">IF(CONTROL!$I$4="A",DATOS!S20,CONTROL!$I$5)</f>
        <v>Cinco</v>
      </c>
      <c r="K20" s="54" t="str">
        <f ca="1">IF(CONTROL!$I$4="A",DATOS!T20,CONTROL!$I$5)</f>
        <v>Cuatro</v>
      </c>
      <c r="L20" s="54" t="str">
        <f ca="1">IF(CONTROL!$I$4="A",DATOS!U20,CONTROL!$I$5)</f>
        <v>Seis</v>
      </c>
      <c r="M20" s="54" t="str">
        <f ca="1">IF(CONTROL!$I$4="A",DATOS!V20,CONTROL!$I$5)</f>
        <v>Tres</v>
      </c>
      <c r="N20" s="54" t="str">
        <f ca="1">IF(CONTROL!$I$4="A",DATOS!W20,CONTROL!$I$5)</f>
        <v>A</v>
      </c>
      <c r="O20" s="38" t="s">
        <v>105</v>
      </c>
      <c r="P20" s="38" t="s">
        <v>106</v>
      </c>
      <c r="R20" s="33" t="s">
        <v>195</v>
      </c>
      <c r="S20" s="33" t="s">
        <v>196</v>
      </c>
      <c r="T20" s="33" t="s">
        <v>197</v>
      </c>
      <c r="U20" s="33" t="s">
        <v>198</v>
      </c>
      <c r="V20" s="33" t="s">
        <v>199</v>
      </c>
      <c r="W20" s="45" t="s">
        <v>0</v>
      </c>
      <c r="Y20" s="45"/>
      <c r="Z20" s="125">
        <v>43839</v>
      </c>
      <c r="AA20" s="76">
        <f t="shared" si="4"/>
        <v>19</v>
      </c>
    </row>
    <row r="21" spans="1:27" x14ac:dyDescent="0.25">
      <c r="A21" s="54">
        <f t="shared" si="2"/>
        <v>20</v>
      </c>
      <c r="B21" s="43">
        <v>1</v>
      </c>
      <c r="E21" s="54" t="str">
        <f t="shared" si="5"/>
        <v xml:space="preserve">Tema 1 - TÁCTICA: APOYO AACC </v>
      </c>
      <c r="F21" s="54" t="str">
        <f t="shared" si="6"/>
        <v xml:space="preserve">Tema 1 - TÁCTICA: APOYO AACC </v>
      </c>
      <c r="G21" s="54" t="str">
        <f t="shared" ca="1" si="1"/>
        <v>De las siguientes categorías de acciones disponibles para el planeamietno y ejecución de una operación, indique cuál no es una acción complementaria:</v>
      </c>
      <c r="H21" s="54" t="str">
        <f ca="1">IF(O21=0,CONCATENATE(F21,". ",G21," (Ref: ",A21,")"),CONCATENATE(O21," - ",F21,". ",G21," (Ref: ",CONTROL!$D$4,"-",A21,")"))</f>
        <v>ACTIVIDADES POLICIALES - Tema 1 - TÁCTICA: APOYO AACC . De las siguientes categorías de acciones disponibles para el planeamietno y ejecución de una operación, indique cuál no es una acción complementaria: (Ref: 7-20)</v>
      </c>
      <c r="I21" s="54" t="str">
        <f ca="1">IF(CONTROL!$I$4="A",IF(X21&gt;0,CONCATENATE(R21," ",X21),R21),CONTROL!$I$5)</f>
        <v>De las siguientes categorías de acciones disponibles para el planeamietno y ejecución de una operación, indique cuál no es una acción complementaria:</v>
      </c>
      <c r="J21" s="54" t="str">
        <f ca="1">IF(CONTROL!$I$4="A",DATOS!S21,CONTROL!$I$5)</f>
        <v>Defensiva</v>
      </c>
      <c r="K21" s="54" t="str">
        <f ca="1">IF(CONTROL!$I$4="A",DATOS!T21,CONTROL!$I$5)</f>
        <v>Ofensiva</v>
      </c>
      <c r="L21" s="54" t="str">
        <f ca="1">IF(CONTROL!$I$4="A",DATOS!U21,CONTROL!$I$5)</f>
        <v>De apoyo</v>
      </c>
      <c r="M21" s="54" t="str">
        <f ca="1">IF(CONTROL!$I$4="A",DATOS!V21,CONTROL!$I$5)</f>
        <v>Acciones de apoyo a autoridades civiles</v>
      </c>
      <c r="N21" s="54" t="str">
        <f ca="1">IF(CONTROL!$I$4="A",DATOS!W21,CONTROL!$I$5)</f>
        <v>D</v>
      </c>
      <c r="O21" s="38" t="s">
        <v>105</v>
      </c>
      <c r="P21" s="38" t="s">
        <v>106</v>
      </c>
      <c r="R21" s="33" t="s">
        <v>200</v>
      </c>
      <c r="S21" s="33" t="s">
        <v>201</v>
      </c>
      <c r="T21" s="33" t="s">
        <v>202</v>
      </c>
      <c r="U21" s="33" t="s">
        <v>92</v>
      </c>
      <c r="V21" s="33" t="s">
        <v>203</v>
      </c>
      <c r="W21" s="45" t="s">
        <v>3</v>
      </c>
      <c r="Y21" s="45"/>
      <c r="Z21" s="125">
        <v>43839</v>
      </c>
      <c r="AA21" s="76">
        <f t="shared" si="4"/>
        <v>20</v>
      </c>
    </row>
    <row r="22" spans="1:27" x14ac:dyDescent="0.25">
      <c r="A22" s="54">
        <f t="shared" si="2"/>
        <v>21</v>
      </c>
      <c r="B22" s="43">
        <v>1</v>
      </c>
      <c r="E22" s="54" t="str">
        <f t="shared" si="5"/>
        <v xml:space="preserve">Tema 1 - TÁCTICA: APOYO AACC </v>
      </c>
      <c r="F22" s="54" t="str">
        <f t="shared" si="6"/>
        <v xml:space="preserve">Tema 1 - TÁCTICA: APOYO AACC </v>
      </c>
      <c r="G22" s="54">
        <f t="shared" ca="1" si="1"/>
        <v>0</v>
      </c>
      <c r="H22" s="54" t="str">
        <f ca="1">IF(O22=0,CONCATENATE(F22,". ",G22," (Ref: ",A22,")"),CONCATENATE(O22," - ",F22,". ",G22," (Ref: ",CONTROL!$D$4,"-",A22,")"))</f>
        <v>ACTIVIDADES POLICIALES - Tema 1 - TÁCTICA: APOYO AACC . 0 (Ref: 7-21)</v>
      </c>
      <c r="I22" s="54">
        <f ca="1">IF(CONTROL!$I$4="A",IF(X22&gt;0,CONCATENATE(R22," ",X22),R22),CONTROL!$I$5)</f>
        <v>0</v>
      </c>
      <c r="J22" s="54">
        <f ca="1">IF(CONTROL!$I$4="A",DATOS!S22,CONTROL!$I$5)</f>
        <v>0</v>
      </c>
      <c r="K22" s="54">
        <f ca="1">IF(CONTROL!$I$4="A",DATOS!T22,CONTROL!$I$5)</f>
        <v>0</v>
      </c>
      <c r="L22" s="54">
        <f ca="1">IF(CONTROL!$I$4="A",DATOS!U22,CONTROL!$I$5)</f>
        <v>0</v>
      </c>
      <c r="M22" s="54">
        <f ca="1">IF(CONTROL!$I$4="A",DATOS!V22,CONTROL!$I$5)</f>
        <v>0</v>
      </c>
      <c r="N22" s="54">
        <f ca="1">IF(CONTROL!$I$4="A",DATOS!W22,CONTROL!$I$5)</f>
        <v>0</v>
      </c>
      <c r="O22" s="38" t="s">
        <v>105</v>
      </c>
      <c r="P22" s="38" t="s">
        <v>106</v>
      </c>
      <c r="Y22" s="45"/>
      <c r="Z22" s="125">
        <v>43839</v>
      </c>
      <c r="AA22" s="76">
        <f t="shared" si="4"/>
        <v>21</v>
      </c>
    </row>
    <row r="23" spans="1:27" x14ac:dyDescent="0.25">
      <c r="A23" s="54">
        <f t="shared" si="2"/>
        <v>22</v>
      </c>
      <c r="B23" s="43">
        <v>1</v>
      </c>
      <c r="E23" s="54" t="str">
        <f t="shared" si="5"/>
        <v xml:space="preserve">Tema 1 - TÁCTICA: APOYO AACC </v>
      </c>
      <c r="F23" s="54" t="str">
        <f t="shared" si="6"/>
        <v xml:space="preserve">Tema 1 - TÁCTICA: APOYO AACC </v>
      </c>
      <c r="G23" s="54">
        <f t="shared" ca="1" si="1"/>
        <v>0</v>
      </c>
      <c r="H23" s="54" t="str">
        <f ca="1">IF(O23=0,CONCATENATE(F23,". ",G23," (Ref: ",A23,")"),CONCATENATE(O23," - ",F23,". ",G23," (Ref: ",CONTROL!$D$4,"-",A23,")"))</f>
        <v>ACTIVIDADES POLICIALES - Tema 1 - TÁCTICA: APOYO AACC . 0 (Ref: 7-22)</v>
      </c>
      <c r="I23" s="54">
        <f ca="1">IF(CONTROL!$I$4="A",IF(X23&gt;0,CONCATENATE(R23," ",X23),R23),CONTROL!$I$5)</f>
        <v>0</v>
      </c>
      <c r="J23" s="54">
        <f ca="1">IF(CONTROL!$I$4="A",DATOS!S23,CONTROL!$I$5)</f>
        <v>0</v>
      </c>
      <c r="K23" s="54">
        <f ca="1">IF(CONTROL!$I$4="A",DATOS!T23,CONTROL!$I$5)</f>
        <v>0</v>
      </c>
      <c r="L23" s="54">
        <f ca="1">IF(CONTROL!$I$4="A",DATOS!U23,CONTROL!$I$5)</f>
        <v>0</v>
      </c>
      <c r="M23" s="54">
        <f ca="1">IF(CONTROL!$I$4="A",DATOS!V23,CONTROL!$I$5)</f>
        <v>0</v>
      </c>
      <c r="N23" s="54">
        <f ca="1">IF(CONTROL!$I$4="A",DATOS!W23,CONTROL!$I$5)</f>
        <v>0</v>
      </c>
      <c r="O23" s="38" t="s">
        <v>105</v>
      </c>
      <c r="P23" s="38" t="s">
        <v>106</v>
      </c>
      <c r="Y23" s="45"/>
      <c r="Z23" s="125">
        <v>43839</v>
      </c>
      <c r="AA23" s="76">
        <f t="shared" si="4"/>
        <v>22</v>
      </c>
    </row>
    <row r="24" spans="1:27" x14ac:dyDescent="0.25">
      <c r="A24" s="54">
        <f t="shared" si="2"/>
        <v>23</v>
      </c>
      <c r="B24" s="43">
        <v>1</v>
      </c>
      <c r="E24" s="54" t="str">
        <f t="shared" si="5"/>
        <v xml:space="preserve">Tema 1 - TÁCTICA: APOYO AACC </v>
      </c>
      <c r="F24" s="54" t="str">
        <f t="shared" si="6"/>
        <v xml:space="preserve">Tema 1 - TÁCTICA: APOYO AACC </v>
      </c>
      <c r="G24" s="54">
        <f t="shared" ca="1" si="1"/>
        <v>0</v>
      </c>
      <c r="H24" s="54" t="str">
        <f ca="1">IF(O24=0,CONCATENATE(F24,". ",G24," (Ref: ",A24,")"),CONCATENATE(O24," - ",F24,". ",G24," (Ref: ",CONTROL!$D$4,"-",A24,")"))</f>
        <v>ACTIVIDADES POLICIALES - Tema 1 - TÁCTICA: APOYO AACC . 0 (Ref: 7-23)</v>
      </c>
      <c r="I24" s="54">
        <f ca="1">IF(CONTROL!$I$4="A",IF(X24&gt;0,CONCATENATE(R24," ",X24),R24),CONTROL!$I$5)</f>
        <v>0</v>
      </c>
      <c r="J24" s="54">
        <f ca="1">IF(CONTROL!$I$4="A",DATOS!S24,CONTROL!$I$5)</f>
        <v>0</v>
      </c>
      <c r="K24" s="54">
        <f ca="1">IF(CONTROL!$I$4="A",DATOS!T24,CONTROL!$I$5)</f>
        <v>0</v>
      </c>
      <c r="L24" s="54">
        <f ca="1">IF(CONTROL!$I$4="A",DATOS!U24,CONTROL!$I$5)</f>
        <v>0</v>
      </c>
      <c r="M24" s="54">
        <f ca="1">IF(CONTROL!$I$4="A",DATOS!V24,CONTROL!$I$5)</f>
        <v>0</v>
      </c>
      <c r="N24" s="54">
        <f ca="1">IF(CONTROL!$I$4="A",DATOS!W24,CONTROL!$I$5)</f>
        <v>0</v>
      </c>
      <c r="O24" s="38" t="s">
        <v>105</v>
      </c>
      <c r="P24" s="38" t="s">
        <v>106</v>
      </c>
      <c r="Y24" s="45"/>
      <c r="Z24" s="125">
        <v>43839</v>
      </c>
      <c r="AA24" s="76">
        <f t="shared" si="4"/>
        <v>23</v>
      </c>
    </row>
    <row r="25" spans="1:27" x14ac:dyDescent="0.25">
      <c r="A25" s="54">
        <f t="shared" si="2"/>
        <v>24</v>
      </c>
      <c r="B25" s="43">
        <v>1</v>
      </c>
      <c r="E25" s="54" t="str">
        <f t="shared" si="5"/>
        <v xml:space="preserve">Tema 1 - TÁCTICA: APOYO AACC </v>
      </c>
      <c r="F25" s="54" t="str">
        <f t="shared" si="6"/>
        <v xml:space="preserve">Tema 1 - TÁCTICA: APOYO AACC </v>
      </c>
      <c r="G25" s="54">
        <f t="shared" ca="1" si="1"/>
        <v>0</v>
      </c>
      <c r="H25" s="54" t="str">
        <f ca="1">IF(O25=0,CONCATENATE(F25,". ",G25," (Ref: ",A25,")"),CONCATENATE(O25," - ",F25,". ",G25," (Ref: ",CONTROL!$D$4,"-",A25,")"))</f>
        <v>ACTIVIDADES POLICIALES - Tema 1 - TÁCTICA: APOYO AACC . 0 (Ref: 7-24)</v>
      </c>
      <c r="I25" s="54">
        <f ca="1">IF(CONTROL!$I$4="A",IF(X25&gt;0,CONCATENATE(R25," ",X25),R25),CONTROL!$I$5)</f>
        <v>0</v>
      </c>
      <c r="J25" s="54">
        <f ca="1">IF(CONTROL!$I$4="A",DATOS!S25,CONTROL!$I$5)</f>
        <v>0</v>
      </c>
      <c r="K25" s="54">
        <f ca="1">IF(CONTROL!$I$4="A",DATOS!T25,CONTROL!$I$5)</f>
        <v>0</v>
      </c>
      <c r="L25" s="54">
        <f ca="1">IF(CONTROL!$I$4="A",DATOS!U25,CONTROL!$I$5)</f>
        <v>0</v>
      </c>
      <c r="M25" s="54">
        <f ca="1">IF(CONTROL!$I$4="A",DATOS!V25,CONTROL!$I$5)</f>
        <v>0</v>
      </c>
      <c r="N25" s="54">
        <f ca="1">IF(CONTROL!$I$4="A",DATOS!W25,CONTROL!$I$5)</f>
        <v>0</v>
      </c>
      <c r="O25" s="38" t="s">
        <v>105</v>
      </c>
      <c r="P25" s="38" t="s">
        <v>106</v>
      </c>
      <c r="Y25" s="45"/>
      <c r="Z25" s="125">
        <v>43839</v>
      </c>
      <c r="AA25" s="76">
        <f t="shared" si="4"/>
        <v>24</v>
      </c>
    </row>
    <row r="26" spans="1:27" x14ac:dyDescent="0.25">
      <c r="A26" s="54">
        <f t="shared" si="2"/>
        <v>25</v>
      </c>
      <c r="B26" s="43">
        <v>1</v>
      </c>
      <c r="E26" s="54" t="str">
        <f t="shared" si="5"/>
        <v xml:space="preserve">Tema 1 - TÁCTICA: APOYO AACC </v>
      </c>
      <c r="F26" s="54" t="str">
        <f t="shared" si="6"/>
        <v xml:space="preserve">Tema 1 - TÁCTICA: APOYO AACC </v>
      </c>
      <c r="G26" s="54">
        <f t="shared" ca="1" si="1"/>
        <v>0</v>
      </c>
      <c r="H26" s="54" t="str">
        <f ca="1">IF(O26=0,CONCATENATE(F26,". ",G26," (Ref: ",A26,")"),CONCATENATE(O26," - ",F26,". ",G26," (Ref: ",CONTROL!$D$4,"-",A26,")"))</f>
        <v>ACTIVIDADES POLICIALES - Tema 1 - TÁCTICA: APOYO AACC . 0 (Ref: 7-25)</v>
      </c>
      <c r="I26" s="54">
        <f ca="1">IF(CONTROL!$I$4="A",IF(X26&gt;0,CONCATENATE(R26," ",X26),R26),CONTROL!$I$5)</f>
        <v>0</v>
      </c>
      <c r="J26" s="54">
        <f ca="1">IF(CONTROL!$I$4="A",DATOS!S26,CONTROL!$I$5)</f>
        <v>0</v>
      </c>
      <c r="K26" s="54">
        <f ca="1">IF(CONTROL!$I$4="A",DATOS!T26,CONTROL!$I$5)</f>
        <v>0</v>
      </c>
      <c r="L26" s="54">
        <f ca="1">IF(CONTROL!$I$4="A",DATOS!U26,CONTROL!$I$5)</f>
        <v>0</v>
      </c>
      <c r="M26" s="54">
        <f ca="1">IF(CONTROL!$I$4="A",DATOS!V26,CONTROL!$I$5)</f>
        <v>0</v>
      </c>
      <c r="N26" s="54">
        <f ca="1">IF(CONTROL!$I$4="A",DATOS!W26,CONTROL!$I$5)</f>
        <v>0</v>
      </c>
      <c r="O26" s="38" t="s">
        <v>105</v>
      </c>
      <c r="P26" s="38" t="s">
        <v>106</v>
      </c>
      <c r="Y26" s="45"/>
      <c r="Z26" s="125">
        <v>43839</v>
      </c>
      <c r="AA26" s="76">
        <f t="shared" si="4"/>
        <v>25</v>
      </c>
    </row>
    <row r="27" spans="1:27" x14ac:dyDescent="0.25">
      <c r="A27" s="54">
        <f t="shared" si="2"/>
        <v>26</v>
      </c>
      <c r="B27" s="43">
        <v>1</v>
      </c>
      <c r="E27" s="54" t="str">
        <f t="shared" si="5"/>
        <v xml:space="preserve">Tema 1 - TÁCTICA: APOYO AACC </v>
      </c>
      <c r="F27" s="54" t="str">
        <f t="shared" si="6"/>
        <v xml:space="preserve">Tema 1 - TÁCTICA: APOYO AACC </v>
      </c>
      <c r="G27" s="54">
        <f t="shared" ca="1" si="1"/>
        <v>0</v>
      </c>
      <c r="H27" s="54" t="str">
        <f ca="1">IF(O27=0,CONCATENATE(F27,". ",G27," (Ref: ",A27,")"),CONCATENATE(O27," - ",F27,". ",G27," (Ref: ",CONTROL!$D$4,"-",A27,")"))</f>
        <v>ACTIVIDADES POLICIALES - Tema 1 - TÁCTICA: APOYO AACC . 0 (Ref: 7-26)</v>
      </c>
      <c r="I27" s="54">
        <f ca="1">IF(CONTROL!$I$4="A",IF(X27&gt;0,CONCATENATE(R27," ",X27),R27),CONTROL!$I$5)</f>
        <v>0</v>
      </c>
      <c r="J27" s="54">
        <f ca="1">IF(CONTROL!$I$4="A",DATOS!S27,CONTROL!$I$5)</f>
        <v>0</v>
      </c>
      <c r="K27" s="54">
        <f ca="1">IF(CONTROL!$I$4="A",DATOS!T27,CONTROL!$I$5)</f>
        <v>0</v>
      </c>
      <c r="L27" s="54">
        <f ca="1">IF(CONTROL!$I$4="A",DATOS!U27,CONTROL!$I$5)</f>
        <v>0</v>
      </c>
      <c r="M27" s="54">
        <f ca="1">IF(CONTROL!$I$4="A",DATOS!V27,CONTROL!$I$5)</f>
        <v>0</v>
      </c>
      <c r="N27" s="54">
        <f ca="1">IF(CONTROL!$I$4="A",DATOS!W27,CONTROL!$I$5)</f>
        <v>0</v>
      </c>
      <c r="O27" s="38" t="s">
        <v>105</v>
      </c>
      <c r="P27" s="38" t="s">
        <v>106</v>
      </c>
      <c r="Y27" s="45"/>
      <c r="Z27" s="125">
        <v>43839</v>
      </c>
      <c r="AA27" s="76">
        <f t="shared" si="4"/>
        <v>26</v>
      </c>
    </row>
    <row r="28" spans="1:27" x14ac:dyDescent="0.25">
      <c r="A28" s="54">
        <f t="shared" si="2"/>
        <v>27</v>
      </c>
      <c r="B28" s="43">
        <v>1</v>
      </c>
      <c r="E28" s="54" t="str">
        <f t="shared" si="5"/>
        <v xml:space="preserve">Tema 1 - TÁCTICA: APOYO AACC </v>
      </c>
      <c r="F28" s="54" t="str">
        <f t="shared" si="6"/>
        <v xml:space="preserve">Tema 1 - TÁCTICA: APOYO AACC </v>
      </c>
      <c r="G28" s="54">
        <f t="shared" ca="1" si="1"/>
        <v>0</v>
      </c>
      <c r="H28" s="54" t="str">
        <f ca="1">IF(O28=0,CONCATENATE(F28,". ",G28," (Ref: ",A28,")"),CONCATENATE(O28," - ",F28,". ",G28," (Ref: ",CONTROL!$D$4,"-",A28,")"))</f>
        <v>ACTIVIDADES POLICIALES - Tema 1 - TÁCTICA: APOYO AACC . 0 (Ref: 7-27)</v>
      </c>
      <c r="I28" s="54">
        <f ca="1">IF(CONTROL!$I$4="A",IF(X28&gt;0,CONCATENATE(R28," ",X28),R28),CONTROL!$I$5)</f>
        <v>0</v>
      </c>
      <c r="J28" s="54">
        <f ca="1">IF(CONTROL!$I$4="A",DATOS!S28,CONTROL!$I$5)</f>
        <v>0</v>
      </c>
      <c r="K28" s="54">
        <f ca="1">IF(CONTROL!$I$4="A",DATOS!T28,CONTROL!$I$5)</f>
        <v>0</v>
      </c>
      <c r="L28" s="54">
        <f ca="1">IF(CONTROL!$I$4="A",DATOS!U28,CONTROL!$I$5)</f>
        <v>0</v>
      </c>
      <c r="M28" s="54">
        <f ca="1">IF(CONTROL!$I$4="A",DATOS!V28,CONTROL!$I$5)</f>
        <v>0</v>
      </c>
      <c r="N28" s="54">
        <f ca="1">IF(CONTROL!$I$4="A",DATOS!W28,CONTROL!$I$5)</f>
        <v>0</v>
      </c>
      <c r="O28" s="38" t="s">
        <v>105</v>
      </c>
      <c r="P28" s="38" t="s">
        <v>106</v>
      </c>
      <c r="Y28" s="45"/>
      <c r="Z28" s="125">
        <v>43839</v>
      </c>
      <c r="AA28" s="76">
        <f t="shared" si="4"/>
        <v>27</v>
      </c>
    </row>
    <row r="29" spans="1:27" x14ac:dyDescent="0.25">
      <c r="A29" s="54">
        <f t="shared" si="2"/>
        <v>28</v>
      </c>
      <c r="B29" s="43">
        <v>1</v>
      </c>
      <c r="E29" s="54" t="str">
        <f t="shared" si="5"/>
        <v xml:space="preserve">Tema 1 - TÁCTICA: APOYO AACC </v>
      </c>
      <c r="F29" s="54" t="str">
        <f t="shared" si="6"/>
        <v xml:space="preserve">Tema 1 - TÁCTICA: APOYO AACC </v>
      </c>
      <c r="G29" s="54">
        <f t="shared" ca="1" si="1"/>
        <v>0</v>
      </c>
      <c r="H29" s="54" t="str">
        <f ca="1">IF(O29=0,CONCATENATE(F29,". ",G29," (Ref: ",A29,")"),CONCATENATE(O29," - ",F29,". ",G29," (Ref: ",CONTROL!$D$4,"-",A29,")"))</f>
        <v>ACTIVIDADES POLICIALES - Tema 1 - TÁCTICA: APOYO AACC . 0 (Ref: 7-28)</v>
      </c>
      <c r="I29" s="54">
        <f ca="1">IF(CONTROL!$I$4="A",IF(X29&gt;0,CONCATENATE(R29," ",X29),R29),CONTROL!$I$5)</f>
        <v>0</v>
      </c>
      <c r="J29" s="54">
        <f ca="1">IF(CONTROL!$I$4="A",DATOS!S29,CONTROL!$I$5)</f>
        <v>0</v>
      </c>
      <c r="K29" s="54">
        <f ca="1">IF(CONTROL!$I$4="A",DATOS!T29,CONTROL!$I$5)</f>
        <v>0</v>
      </c>
      <c r="L29" s="54">
        <f ca="1">IF(CONTROL!$I$4="A",DATOS!U29,CONTROL!$I$5)</f>
        <v>0</v>
      </c>
      <c r="M29" s="54">
        <f ca="1">IF(CONTROL!$I$4="A",DATOS!V29,CONTROL!$I$5)</f>
        <v>0</v>
      </c>
      <c r="N29" s="54">
        <f ca="1">IF(CONTROL!$I$4="A",DATOS!W29,CONTROL!$I$5)</f>
        <v>0</v>
      </c>
      <c r="O29" s="38" t="s">
        <v>105</v>
      </c>
      <c r="P29" s="38" t="s">
        <v>106</v>
      </c>
      <c r="Y29" s="45"/>
      <c r="Z29" s="125">
        <v>43839</v>
      </c>
      <c r="AA29" s="76">
        <f t="shared" si="4"/>
        <v>28</v>
      </c>
    </row>
    <row r="30" spans="1:27" x14ac:dyDescent="0.25">
      <c r="A30" s="54">
        <f t="shared" si="2"/>
        <v>29</v>
      </c>
      <c r="B30" s="43">
        <v>1</v>
      </c>
      <c r="E30" s="54" t="str">
        <f t="shared" si="5"/>
        <v xml:space="preserve">Tema 1 - TÁCTICA: APOYO AACC </v>
      </c>
      <c r="F30" s="54" t="str">
        <f t="shared" si="6"/>
        <v xml:space="preserve">Tema 1 - TÁCTICA: APOYO AACC </v>
      </c>
      <c r="G30" s="54">
        <f t="shared" ca="1" si="1"/>
        <v>0</v>
      </c>
      <c r="H30" s="54" t="str">
        <f ca="1">IF(O30=0,CONCATENATE(F30,". ",G30," (Ref: ",A30,")"),CONCATENATE(O30," - ",F30,". ",G30," (Ref: ",CONTROL!$D$4,"-",A30,")"))</f>
        <v>ACTIVIDADES POLICIALES - Tema 1 - TÁCTICA: APOYO AACC . 0 (Ref: 7-29)</v>
      </c>
      <c r="I30" s="54">
        <f ca="1">IF(CONTROL!$I$4="A",IF(X30&gt;0,CONCATENATE(R30," ",X30),R30),CONTROL!$I$5)</f>
        <v>0</v>
      </c>
      <c r="J30" s="54">
        <f ca="1">IF(CONTROL!$I$4="A",DATOS!S30,CONTROL!$I$5)</f>
        <v>0</v>
      </c>
      <c r="K30" s="54">
        <f ca="1">IF(CONTROL!$I$4="A",DATOS!T30,CONTROL!$I$5)</f>
        <v>0</v>
      </c>
      <c r="L30" s="54">
        <f ca="1">IF(CONTROL!$I$4="A",DATOS!U30,CONTROL!$I$5)</f>
        <v>0</v>
      </c>
      <c r="M30" s="54">
        <f ca="1">IF(CONTROL!$I$4="A",DATOS!V30,CONTROL!$I$5)</f>
        <v>0</v>
      </c>
      <c r="N30" s="54">
        <f ca="1">IF(CONTROL!$I$4="A",DATOS!W30,CONTROL!$I$5)</f>
        <v>0</v>
      </c>
      <c r="O30" s="38" t="s">
        <v>105</v>
      </c>
      <c r="P30" s="38" t="s">
        <v>106</v>
      </c>
      <c r="Y30" s="45"/>
      <c r="Z30" s="125">
        <v>43839</v>
      </c>
      <c r="AA30" s="76">
        <f t="shared" si="4"/>
        <v>29</v>
      </c>
    </row>
    <row r="31" spans="1:27" x14ac:dyDescent="0.25">
      <c r="A31" s="54">
        <f t="shared" si="2"/>
        <v>30</v>
      </c>
      <c r="B31" s="43">
        <v>1</v>
      </c>
      <c r="E31" s="54" t="str">
        <f t="shared" si="5"/>
        <v xml:space="preserve">Tema 1 - TÁCTICA: APOYO AACC </v>
      </c>
      <c r="F31" s="54" t="str">
        <f t="shared" si="6"/>
        <v xml:space="preserve">Tema 1 - TÁCTICA: APOYO AACC </v>
      </c>
      <c r="G31" s="54">
        <f t="shared" ca="1" si="1"/>
        <v>0</v>
      </c>
      <c r="H31" s="54" t="str">
        <f ca="1">IF(O31=0,CONCATENATE(F31,". ",G31," (Ref: ",A31,")"),CONCATENATE(O31," - ",F31,". ",G31," (Ref: ",CONTROL!$D$4,"-",A31,")"))</f>
        <v>ACTIVIDADES POLICIALES - Tema 1 - TÁCTICA: APOYO AACC . 0 (Ref: 7-30)</v>
      </c>
      <c r="I31" s="54">
        <f ca="1">IF(CONTROL!$I$4="A",IF(X31&gt;0,CONCATENATE(R31," ",X31),R31),CONTROL!$I$5)</f>
        <v>0</v>
      </c>
      <c r="J31" s="54">
        <f ca="1">IF(CONTROL!$I$4="A",DATOS!S31,CONTROL!$I$5)</f>
        <v>0</v>
      </c>
      <c r="K31" s="54">
        <f ca="1">IF(CONTROL!$I$4="A",DATOS!T31,CONTROL!$I$5)</f>
        <v>0</v>
      </c>
      <c r="L31" s="54">
        <f ca="1">IF(CONTROL!$I$4="A",DATOS!U31,CONTROL!$I$5)</f>
        <v>0</v>
      </c>
      <c r="M31" s="54">
        <f ca="1">IF(CONTROL!$I$4="A",DATOS!V31,CONTROL!$I$5)</f>
        <v>0</v>
      </c>
      <c r="N31" s="54">
        <f ca="1">IF(CONTROL!$I$4="A",DATOS!W31,CONTROL!$I$5)</f>
        <v>0</v>
      </c>
      <c r="O31" s="38" t="s">
        <v>105</v>
      </c>
      <c r="P31" s="38" t="s">
        <v>106</v>
      </c>
      <c r="Y31" s="45"/>
      <c r="Z31" s="125">
        <v>43839</v>
      </c>
      <c r="AA31" s="76">
        <f t="shared" si="4"/>
        <v>30</v>
      </c>
    </row>
    <row r="32" spans="1:27" x14ac:dyDescent="0.25">
      <c r="A32" s="54">
        <f t="shared" si="2"/>
        <v>31</v>
      </c>
      <c r="B32" s="43">
        <v>1</v>
      </c>
      <c r="E32" s="54" t="str">
        <f t="shared" si="5"/>
        <v xml:space="preserve">Tema 1 - TÁCTICA: APOYO AACC </v>
      </c>
      <c r="F32" s="54" t="str">
        <f t="shared" si="6"/>
        <v xml:space="preserve">Tema 1 - TÁCTICA: APOYO AACC </v>
      </c>
      <c r="G32" s="54">
        <f t="shared" ca="1" si="1"/>
        <v>0</v>
      </c>
      <c r="H32" s="54" t="str">
        <f ca="1">IF(O32=0,CONCATENATE(F32,". ",G32," (Ref: ",A32,")"),CONCATENATE(O32," - ",F32,". ",G32," (Ref: ",CONTROL!$D$4,"-",A32,")"))</f>
        <v>ACTIVIDADES POLICIALES - Tema 1 - TÁCTICA: APOYO AACC . 0 (Ref: 7-31)</v>
      </c>
      <c r="I32" s="54">
        <f ca="1">IF(CONTROL!$I$4="A",IF(X32&gt;0,CONCATENATE(R32," ",X32),R32),CONTROL!$I$5)</f>
        <v>0</v>
      </c>
      <c r="J32" s="54">
        <f ca="1">IF(CONTROL!$I$4="A",DATOS!S32,CONTROL!$I$5)</f>
        <v>0</v>
      </c>
      <c r="K32" s="54">
        <f ca="1">IF(CONTROL!$I$4="A",DATOS!T32,CONTROL!$I$5)</f>
        <v>0</v>
      </c>
      <c r="L32" s="54">
        <f ca="1">IF(CONTROL!$I$4="A",DATOS!U32,CONTROL!$I$5)</f>
        <v>0</v>
      </c>
      <c r="M32" s="54">
        <f ca="1">IF(CONTROL!$I$4="A",DATOS!V32,CONTROL!$I$5)</f>
        <v>0</v>
      </c>
      <c r="N32" s="54">
        <f ca="1">IF(CONTROL!$I$4="A",DATOS!W32,CONTROL!$I$5)</f>
        <v>0</v>
      </c>
      <c r="O32" s="38" t="s">
        <v>105</v>
      </c>
      <c r="P32" s="38" t="s">
        <v>106</v>
      </c>
      <c r="Y32" s="45"/>
      <c r="Z32" s="125">
        <v>43839</v>
      </c>
      <c r="AA32" s="76">
        <f t="shared" si="4"/>
        <v>31</v>
      </c>
    </row>
    <row r="33" spans="1:27" x14ac:dyDescent="0.25">
      <c r="A33" s="54">
        <f t="shared" si="2"/>
        <v>32</v>
      </c>
      <c r="B33" s="43">
        <v>1</v>
      </c>
      <c r="E33" s="54" t="str">
        <f t="shared" si="5"/>
        <v xml:space="preserve">Tema 1 - TÁCTICA: APOYO AACC </v>
      </c>
      <c r="F33" s="54" t="str">
        <f t="shared" si="6"/>
        <v xml:space="preserve">Tema 1 - TÁCTICA: APOYO AACC </v>
      </c>
      <c r="G33" s="54">
        <f t="shared" ca="1" si="1"/>
        <v>0</v>
      </c>
      <c r="H33" s="54" t="str">
        <f ca="1">IF(O33=0,CONCATENATE(F33,". ",G33," (Ref: ",A33,")"),CONCATENATE(O33," - ",F33,". ",G33," (Ref: ",CONTROL!$D$4,"-",A33,")"))</f>
        <v>ACTIVIDADES POLICIALES - Tema 1 - TÁCTICA: APOYO AACC . 0 (Ref: 7-32)</v>
      </c>
      <c r="I33" s="54">
        <f ca="1">IF(CONTROL!$I$4="A",IF(X33&gt;0,CONCATENATE(R33," ",X33),R33),CONTROL!$I$5)</f>
        <v>0</v>
      </c>
      <c r="J33" s="54">
        <f ca="1">IF(CONTROL!$I$4="A",DATOS!S33,CONTROL!$I$5)</f>
        <v>0</v>
      </c>
      <c r="K33" s="54">
        <f ca="1">IF(CONTROL!$I$4="A",DATOS!T33,CONTROL!$I$5)</f>
        <v>0</v>
      </c>
      <c r="L33" s="54">
        <f ca="1">IF(CONTROL!$I$4="A",DATOS!U33,CONTROL!$I$5)</f>
        <v>0</v>
      </c>
      <c r="M33" s="54">
        <f ca="1">IF(CONTROL!$I$4="A",DATOS!V33,CONTROL!$I$5)</f>
        <v>0</v>
      </c>
      <c r="N33" s="54">
        <f ca="1">IF(CONTROL!$I$4="A",DATOS!W33,CONTROL!$I$5)</f>
        <v>0</v>
      </c>
      <c r="O33" s="38" t="s">
        <v>105</v>
      </c>
      <c r="P33" s="38" t="s">
        <v>106</v>
      </c>
      <c r="Y33" s="45"/>
      <c r="Z33" s="125">
        <v>43839</v>
      </c>
      <c r="AA33" s="76">
        <f t="shared" si="4"/>
        <v>32</v>
      </c>
    </row>
    <row r="34" spans="1:27" x14ac:dyDescent="0.25">
      <c r="A34" s="54">
        <f t="shared" si="2"/>
        <v>33</v>
      </c>
      <c r="B34" s="43">
        <v>1</v>
      </c>
      <c r="E34" s="54" t="str">
        <f t="shared" si="5"/>
        <v xml:space="preserve">Tema 1 - TÁCTICA: APOYO AACC </v>
      </c>
      <c r="F34" s="54" t="str">
        <f t="shared" si="6"/>
        <v xml:space="preserve">Tema 1 - TÁCTICA: APOYO AACC </v>
      </c>
      <c r="G34" s="54">
        <f t="shared" ca="1" si="1"/>
        <v>0</v>
      </c>
      <c r="H34" s="54" t="str">
        <f ca="1">IF(O34=0,CONCATENATE(F34,". ",G34," (Ref: ",A34,")"),CONCATENATE(O34," - ",F34,". ",G34," (Ref: ",CONTROL!$D$4,"-",A34,")"))</f>
        <v>ACTIVIDADES POLICIALES - Tema 1 - TÁCTICA: APOYO AACC . 0 (Ref: 7-33)</v>
      </c>
      <c r="I34" s="54">
        <f ca="1">IF(CONTROL!$I$4="A",IF(X34&gt;0,CONCATENATE(R34," ",X34),R34),CONTROL!$I$5)</f>
        <v>0</v>
      </c>
      <c r="J34" s="54">
        <f ca="1">IF(CONTROL!$I$4="A",DATOS!S34,CONTROL!$I$5)</f>
        <v>0</v>
      </c>
      <c r="K34" s="54">
        <f ca="1">IF(CONTROL!$I$4="A",DATOS!T34,CONTROL!$I$5)</f>
        <v>0</v>
      </c>
      <c r="L34" s="54">
        <f ca="1">IF(CONTROL!$I$4="A",DATOS!U34,CONTROL!$I$5)</f>
        <v>0</v>
      </c>
      <c r="M34" s="54">
        <f ca="1">IF(CONTROL!$I$4="A",DATOS!V34,CONTROL!$I$5)</f>
        <v>0</v>
      </c>
      <c r="N34" s="54">
        <f ca="1">IF(CONTROL!$I$4="A",DATOS!W34,CONTROL!$I$5)</f>
        <v>0</v>
      </c>
      <c r="O34" s="38" t="s">
        <v>105</v>
      </c>
      <c r="P34" s="38" t="s">
        <v>106</v>
      </c>
      <c r="Y34" s="45"/>
      <c r="Z34" s="125">
        <v>43839</v>
      </c>
      <c r="AA34" s="76">
        <f t="shared" si="4"/>
        <v>33</v>
      </c>
    </row>
    <row r="35" spans="1:27" x14ac:dyDescent="0.25">
      <c r="A35" s="54">
        <f t="shared" si="2"/>
        <v>34</v>
      </c>
      <c r="B35" s="43">
        <v>1</v>
      </c>
      <c r="E35" s="54" t="str">
        <f t="shared" si="5"/>
        <v xml:space="preserve">Tema 1 - TÁCTICA: APOYO AACC </v>
      </c>
      <c r="F35" s="54" t="str">
        <f t="shared" si="6"/>
        <v xml:space="preserve">Tema 1 - TÁCTICA: APOYO AACC </v>
      </c>
      <c r="G35" s="54">
        <f t="shared" ca="1" si="1"/>
        <v>0</v>
      </c>
      <c r="H35" s="54" t="str">
        <f ca="1">IF(O35=0,CONCATENATE(F35,". ",G35," (Ref: ",A35,")"),CONCATENATE(O35," - ",F35,". ",G35," (Ref: ",CONTROL!$D$4,"-",A35,")"))</f>
        <v>ACTIVIDADES POLICIALES - Tema 1 - TÁCTICA: APOYO AACC . 0 (Ref: 7-34)</v>
      </c>
      <c r="I35" s="54">
        <f ca="1">IF(CONTROL!$I$4="A",IF(X35&gt;0,CONCATENATE(R35," ",X35),R35),CONTROL!$I$5)</f>
        <v>0</v>
      </c>
      <c r="J35" s="54">
        <f ca="1">IF(CONTROL!$I$4="A",DATOS!S35,CONTROL!$I$5)</f>
        <v>0</v>
      </c>
      <c r="K35" s="54">
        <f ca="1">IF(CONTROL!$I$4="A",DATOS!T35,CONTROL!$I$5)</f>
        <v>0</v>
      </c>
      <c r="L35" s="54">
        <f ca="1">IF(CONTROL!$I$4="A",DATOS!U35,CONTROL!$I$5)</f>
        <v>0</v>
      </c>
      <c r="M35" s="54">
        <f ca="1">IF(CONTROL!$I$4="A",DATOS!V35,CONTROL!$I$5)</f>
        <v>0</v>
      </c>
      <c r="N35" s="54">
        <f ca="1">IF(CONTROL!$I$4="A",DATOS!W35,CONTROL!$I$5)</f>
        <v>0</v>
      </c>
      <c r="O35" s="38" t="s">
        <v>105</v>
      </c>
      <c r="P35" s="38" t="s">
        <v>106</v>
      </c>
      <c r="Y35" s="45"/>
      <c r="Z35" s="125">
        <v>43839</v>
      </c>
      <c r="AA35" s="76">
        <f t="shared" si="4"/>
        <v>34</v>
      </c>
    </row>
    <row r="36" spans="1:27" x14ac:dyDescent="0.25">
      <c r="A36" s="54">
        <f t="shared" si="2"/>
        <v>35</v>
      </c>
      <c r="B36" s="43">
        <v>1</v>
      </c>
      <c r="E36" s="54" t="str">
        <f t="shared" si="5"/>
        <v xml:space="preserve">Tema 1 - TÁCTICA: APOYO AACC </v>
      </c>
      <c r="F36" s="54" t="str">
        <f t="shared" si="6"/>
        <v xml:space="preserve">Tema 1 - TÁCTICA: APOYO AACC </v>
      </c>
      <c r="G36" s="54">
        <f t="shared" ca="1" si="1"/>
        <v>0</v>
      </c>
      <c r="H36" s="54" t="str">
        <f ca="1">IF(O36=0,CONCATENATE(F36,". ",G36," (Ref: ",A36,")"),CONCATENATE(O36," - ",F36,". ",G36," (Ref: ",CONTROL!$D$4,"-",A36,")"))</f>
        <v>ACTIVIDADES POLICIALES - Tema 1 - TÁCTICA: APOYO AACC . 0 (Ref: 7-35)</v>
      </c>
      <c r="I36" s="54">
        <f ca="1">IF(CONTROL!$I$4="A",IF(X36&gt;0,CONCATENATE(R36," ",X36),R36),CONTROL!$I$5)</f>
        <v>0</v>
      </c>
      <c r="J36" s="54">
        <f ca="1">IF(CONTROL!$I$4="A",DATOS!S36,CONTROL!$I$5)</f>
        <v>0</v>
      </c>
      <c r="K36" s="54">
        <f ca="1">IF(CONTROL!$I$4="A",DATOS!T36,CONTROL!$I$5)</f>
        <v>0</v>
      </c>
      <c r="L36" s="54">
        <f ca="1">IF(CONTROL!$I$4="A",DATOS!U36,CONTROL!$I$5)</f>
        <v>0</v>
      </c>
      <c r="M36" s="54">
        <f ca="1">IF(CONTROL!$I$4="A",DATOS!V36,CONTROL!$I$5)</f>
        <v>0</v>
      </c>
      <c r="N36" s="54">
        <f ca="1">IF(CONTROL!$I$4="A",DATOS!W36,CONTROL!$I$5)</f>
        <v>0</v>
      </c>
      <c r="O36" s="38" t="s">
        <v>105</v>
      </c>
      <c r="P36" s="38" t="s">
        <v>106</v>
      </c>
      <c r="Y36" s="45"/>
      <c r="Z36" s="125">
        <v>43839</v>
      </c>
      <c r="AA36" s="76">
        <f t="shared" si="4"/>
        <v>35</v>
      </c>
    </row>
    <row r="37" spans="1:27" x14ac:dyDescent="0.25">
      <c r="A37" s="54">
        <f t="shared" si="2"/>
        <v>36</v>
      </c>
      <c r="B37" s="43">
        <v>1</v>
      </c>
      <c r="E37" s="54" t="str">
        <f t="shared" si="5"/>
        <v xml:space="preserve">Tema 1 - TÁCTICA: APOYO AACC </v>
      </c>
      <c r="F37" s="54" t="str">
        <f t="shared" si="6"/>
        <v xml:space="preserve">Tema 1 - TÁCTICA: APOYO AACC </v>
      </c>
      <c r="G37" s="54">
        <f t="shared" ca="1" si="1"/>
        <v>0</v>
      </c>
      <c r="H37" s="54" t="str">
        <f ca="1">IF(O37=0,CONCATENATE(F37,". ",G37," (Ref: ",A37,")"),CONCATENATE(O37," - ",F37,". ",G37," (Ref: ",CONTROL!$D$4,"-",A37,")"))</f>
        <v>ACTIVIDADES POLICIALES - Tema 1 - TÁCTICA: APOYO AACC . 0 (Ref: 7-36)</v>
      </c>
      <c r="I37" s="54">
        <f ca="1">IF(CONTROL!$I$4="A",IF(X37&gt;0,CONCATENATE(R37," ",X37),R37),CONTROL!$I$5)</f>
        <v>0</v>
      </c>
      <c r="J37" s="54">
        <f ca="1">IF(CONTROL!$I$4="A",DATOS!S37,CONTROL!$I$5)</f>
        <v>0</v>
      </c>
      <c r="K37" s="54">
        <f ca="1">IF(CONTROL!$I$4="A",DATOS!T37,CONTROL!$I$5)</f>
        <v>0</v>
      </c>
      <c r="L37" s="54">
        <f ca="1">IF(CONTROL!$I$4="A",DATOS!U37,CONTROL!$I$5)</f>
        <v>0</v>
      </c>
      <c r="M37" s="54">
        <f ca="1">IF(CONTROL!$I$4="A",DATOS!V37,CONTROL!$I$5)</f>
        <v>0</v>
      </c>
      <c r="N37" s="54">
        <f ca="1">IF(CONTROL!$I$4="A",DATOS!W37,CONTROL!$I$5)</f>
        <v>0</v>
      </c>
      <c r="O37" s="38" t="s">
        <v>105</v>
      </c>
      <c r="P37" s="38" t="s">
        <v>106</v>
      </c>
      <c r="Y37" s="45"/>
      <c r="Z37" s="125">
        <v>43839</v>
      </c>
      <c r="AA37" s="76">
        <f t="shared" si="4"/>
        <v>36</v>
      </c>
    </row>
    <row r="38" spans="1:27" x14ac:dyDescent="0.25">
      <c r="A38" s="54">
        <f t="shared" si="2"/>
        <v>37</v>
      </c>
      <c r="B38" s="43">
        <v>1</v>
      </c>
      <c r="E38" s="54" t="str">
        <f t="shared" si="5"/>
        <v xml:space="preserve">Tema 1 - TÁCTICA: APOYO AACC </v>
      </c>
      <c r="F38" s="54" t="str">
        <f t="shared" si="6"/>
        <v xml:space="preserve">Tema 1 - TÁCTICA: APOYO AACC </v>
      </c>
      <c r="G38" s="54">
        <f t="shared" ca="1" si="1"/>
        <v>0</v>
      </c>
      <c r="H38" s="54" t="str">
        <f ca="1">IF(O38=0,CONCATENATE(F38,". ",G38," (Ref: ",A38,")"),CONCATENATE(O38," - ",F38,". ",G38," (Ref: ",CONTROL!$D$4,"-",A38,")"))</f>
        <v>ACTIVIDADES POLICIALES - Tema 1 - TÁCTICA: APOYO AACC . 0 (Ref: 7-37)</v>
      </c>
      <c r="I38" s="54">
        <f ca="1">IF(CONTROL!$I$4="A",IF(X38&gt;0,CONCATENATE(R38," ",X38),R38),CONTROL!$I$5)</f>
        <v>0</v>
      </c>
      <c r="J38" s="54">
        <f ca="1">IF(CONTROL!$I$4="A",DATOS!S38,CONTROL!$I$5)</f>
        <v>0</v>
      </c>
      <c r="K38" s="54">
        <f ca="1">IF(CONTROL!$I$4="A",DATOS!T38,CONTROL!$I$5)</f>
        <v>0</v>
      </c>
      <c r="L38" s="54">
        <f ca="1">IF(CONTROL!$I$4="A",DATOS!U38,CONTROL!$I$5)</f>
        <v>0</v>
      </c>
      <c r="M38" s="54">
        <f ca="1">IF(CONTROL!$I$4="A",DATOS!V38,CONTROL!$I$5)</f>
        <v>0</v>
      </c>
      <c r="N38" s="54">
        <f ca="1">IF(CONTROL!$I$4="A",DATOS!W38,CONTROL!$I$5)</f>
        <v>0</v>
      </c>
      <c r="O38" s="38" t="s">
        <v>105</v>
      </c>
      <c r="P38" s="38" t="s">
        <v>106</v>
      </c>
      <c r="Y38" s="45"/>
      <c r="Z38" s="125">
        <v>43839</v>
      </c>
      <c r="AA38" s="76">
        <f t="shared" si="4"/>
        <v>37</v>
      </c>
    </row>
    <row r="39" spans="1:27" x14ac:dyDescent="0.25">
      <c r="A39" s="54">
        <f t="shared" si="2"/>
        <v>38</v>
      </c>
      <c r="B39" s="43">
        <v>1</v>
      </c>
      <c r="E39" s="54" t="str">
        <f t="shared" si="5"/>
        <v xml:space="preserve">Tema 1 - TÁCTICA: APOYO AACC </v>
      </c>
      <c r="F39" s="54" t="str">
        <f t="shared" si="6"/>
        <v xml:space="preserve">Tema 1 - TÁCTICA: APOYO AACC </v>
      </c>
      <c r="G39" s="54">
        <f t="shared" ca="1" si="1"/>
        <v>0</v>
      </c>
      <c r="H39" s="54" t="str">
        <f ca="1">IF(O39=0,CONCATENATE(F39,". ",G39," (Ref: ",A39,")"),CONCATENATE(O39," - ",F39,". ",G39," (Ref: ",CONTROL!$D$4,"-",A39,")"))</f>
        <v>ACTIVIDADES POLICIALES - Tema 1 - TÁCTICA: APOYO AACC . 0 (Ref: 7-38)</v>
      </c>
      <c r="I39" s="54">
        <f ca="1">IF(CONTROL!$I$4="A",IF(X39&gt;0,CONCATENATE(R39," ",X39),R39),CONTROL!$I$5)</f>
        <v>0</v>
      </c>
      <c r="J39" s="54">
        <f ca="1">IF(CONTROL!$I$4="A",DATOS!S39,CONTROL!$I$5)</f>
        <v>0</v>
      </c>
      <c r="K39" s="54">
        <f ca="1">IF(CONTROL!$I$4="A",DATOS!T39,CONTROL!$I$5)</f>
        <v>0</v>
      </c>
      <c r="L39" s="54">
        <f ca="1">IF(CONTROL!$I$4="A",DATOS!U39,CONTROL!$I$5)</f>
        <v>0</v>
      </c>
      <c r="M39" s="54">
        <f ca="1">IF(CONTROL!$I$4="A",DATOS!V39,CONTROL!$I$5)</f>
        <v>0</v>
      </c>
      <c r="N39" s="54">
        <f ca="1">IF(CONTROL!$I$4="A",DATOS!W39,CONTROL!$I$5)</f>
        <v>0</v>
      </c>
      <c r="O39" s="38" t="s">
        <v>105</v>
      </c>
      <c r="P39" s="38" t="s">
        <v>106</v>
      </c>
      <c r="Y39" s="45"/>
      <c r="Z39" s="125">
        <v>43839</v>
      </c>
      <c r="AA39" s="76">
        <f t="shared" si="4"/>
        <v>38</v>
      </c>
    </row>
    <row r="40" spans="1:27" x14ac:dyDescent="0.25">
      <c r="A40" s="54">
        <f t="shared" si="2"/>
        <v>39</v>
      </c>
      <c r="B40" s="43">
        <v>1</v>
      </c>
      <c r="E40" s="54" t="str">
        <f t="shared" si="5"/>
        <v xml:space="preserve">Tema 1 - TÁCTICA: APOYO AACC </v>
      </c>
      <c r="F40" s="54" t="str">
        <f t="shared" si="6"/>
        <v xml:space="preserve">Tema 1 - TÁCTICA: APOYO AACC </v>
      </c>
      <c r="G40" s="54">
        <f t="shared" ca="1" si="1"/>
        <v>0</v>
      </c>
      <c r="H40" s="54" t="str">
        <f ca="1">IF(O40=0,CONCATENATE(F40,". ",G40," (Ref: ",A40,")"),CONCATENATE(O40," - ",F40,". ",G40," (Ref: ",CONTROL!$D$4,"-",A40,")"))</f>
        <v>ACTIVIDADES POLICIALES - Tema 1 - TÁCTICA: APOYO AACC . 0 (Ref: 7-39)</v>
      </c>
      <c r="I40" s="54">
        <f ca="1">IF(CONTROL!$I$4="A",IF(X40&gt;0,CONCATENATE(R40," ",X40),R40),CONTROL!$I$5)</f>
        <v>0</v>
      </c>
      <c r="J40" s="54">
        <f ca="1">IF(CONTROL!$I$4="A",DATOS!S40,CONTROL!$I$5)</f>
        <v>0</v>
      </c>
      <c r="K40" s="54">
        <f ca="1">IF(CONTROL!$I$4="A",DATOS!T40,CONTROL!$I$5)</f>
        <v>0</v>
      </c>
      <c r="L40" s="54">
        <f ca="1">IF(CONTROL!$I$4="A",DATOS!U40,CONTROL!$I$5)</f>
        <v>0</v>
      </c>
      <c r="M40" s="54">
        <f ca="1">IF(CONTROL!$I$4="A",DATOS!V40,CONTROL!$I$5)</f>
        <v>0</v>
      </c>
      <c r="N40" s="54">
        <f ca="1">IF(CONTROL!$I$4="A",DATOS!W40,CONTROL!$I$5)</f>
        <v>0</v>
      </c>
      <c r="O40" s="38" t="s">
        <v>105</v>
      </c>
      <c r="P40" s="38" t="s">
        <v>106</v>
      </c>
      <c r="Y40" s="45"/>
      <c r="Z40" s="125">
        <v>43839</v>
      </c>
      <c r="AA40" s="76">
        <f t="shared" si="4"/>
        <v>39</v>
      </c>
    </row>
    <row r="41" spans="1:27" x14ac:dyDescent="0.25">
      <c r="A41" s="54">
        <f t="shared" si="2"/>
        <v>40</v>
      </c>
      <c r="B41" s="43">
        <v>1</v>
      </c>
      <c r="E41" s="54" t="str">
        <f t="shared" si="5"/>
        <v xml:space="preserve">Tema 1 - TÁCTICA: APOYO AACC </v>
      </c>
      <c r="F41" s="54" t="str">
        <f t="shared" si="6"/>
        <v xml:space="preserve">Tema 1 - TÁCTICA: APOYO AACC </v>
      </c>
      <c r="G41" s="54">
        <f t="shared" ca="1" si="1"/>
        <v>0</v>
      </c>
      <c r="H41" s="54" t="str">
        <f ca="1">IF(O41=0,CONCATENATE(F41,". ",G41," (Ref: ",A41,")"),CONCATENATE(O41," - ",F41,". ",G41," (Ref: ",CONTROL!$D$4,"-",A41,")"))</f>
        <v>ACTIVIDADES POLICIALES - Tema 1 - TÁCTICA: APOYO AACC . 0 (Ref: 7-40)</v>
      </c>
      <c r="I41" s="54">
        <f ca="1">IF(CONTROL!$I$4="A",IF(X41&gt;0,CONCATENATE(R41," ",X41),R41),CONTROL!$I$5)</f>
        <v>0</v>
      </c>
      <c r="J41" s="54">
        <f ca="1">IF(CONTROL!$I$4="A",DATOS!S41,CONTROL!$I$5)</f>
        <v>0</v>
      </c>
      <c r="K41" s="54">
        <f ca="1">IF(CONTROL!$I$4="A",DATOS!T41,CONTROL!$I$5)</f>
        <v>0</v>
      </c>
      <c r="L41" s="54">
        <f ca="1">IF(CONTROL!$I$4="A",DATOS!U41,CONTROL!$I$5)</f>
        <v>0</v>
      </c>
      <c r="M41" s="54">
        <f ca="1">IF(CONTROL!$I$4="A",DATOS!V41,CONTROL!$I$5)</f>
        <v>0</v>
      </c>
      <c r="N41" s="54">
        <f ca="1">IF(CONTROL!$I$4="A",DATOS!W41,CONTROL!$I$5)</f>
        <v>0</v>
      </c>
      <c r="O41" s="38" t="s">
        <v>105</v>
      </c>
      <c r="P41" s="38" t="s">
        <v>106</v>
      </c>
      <c r="Y41" s="45"/>
      <c r="Z41" s="125">
        <v>43839</v>
      </c>
      <c r="AA41" s="76">
        <f t="shared" si="4"/>
        <v>40</v>
      </c>
    </row>
    <row r="42" spans="1:27" x14ac:dyDescent="0.25">
      <c r="A42" s="54">
        <f t="shared" si="2"/>
        <v>41</v>
      </c>
      <c r="B42" s="43">
        <v>1</v>
      </c>
      <c r="E42" s="54" t="str">
        <f t="shared" si="5"/>
        <v xml:space="preserve">Tema 1 - TÁCTICA: APOYO AACC </v>
      </c>
      <c r="F42" s="54" t="str">
        <f t="shared" si="6"/>
        <v xml:space="preserve">Tema 1 - TÁCTICA: APOYO AACC </v>
      </c>
      <c r="G42" s="54">
        <f t="shared" ca="1" si="1"/>
        <v>0</v>
      </c>
      <c r="H42" s="54" t="str">
        <f ca="1">IF(O42=0,CONCATENATE(F42,". ",G42," (Ref: ",A42,")"),CONCATENATE(O42," - ",F42,". ",G42," (Ref: ",CONTROL!$D$4,"-",A42,")"))</f>
        <v>ACTIVIDADES POLICIALES - Tema 1 - TÁCTICA: APOYO AACC . 0 (Ref: 7-41)</v>
      </c>
      <c r="I42" s="54">
        <f ca="1">IF(CONTROL!$I$4="A",IF(X42&gt;0,CONCATENATE(R42," ",X42),R42),CONTROL!$I$5)</f>
        <v>0</v>
      </c>
      <c r="J42" s="54">
        <f ca="1">IF(CONTROL!$I$4="A",DATOS!S42,CONTROL!$I$5)</f>
        <v>0</v>
      </c>
      <c r="K42" s="54">
        <f ca="1">IF(CONTROL!$I$4="A",DATOS!T42,CONTROL!$I$5)</f>
        <v>0</v>
      </c>
      <c r="L42" s="54">
        <f ca="1">IF(CONTROL!$I$4="A",DATOS!U42,CONTROL!$I$5)</f>
        <v>0</v>
      </c>
      <c r="M42" s="54">
        <f ca="1">IF(CONTROL!$I$4="A",DATOS!V42,CONTROL!$I$5)</f>
        <v>0</v>
      </c>
      <c r="N42" s="54">
        <f ca="1">IF(CONTROL!$I$4="A",DATOS!W42,CONTROL!$I$5)</f>
        <v>0</v>
      </c>
      <c r="O42" s="38" t="s">
        <v>105</v>
      </c>
      <c r="P42" s="38" t="s">
        <v>106</v>
      </c>
      <c r="Y42" s="45"/>
      <c r="Z42" s="125">
        <v>43839</v>
      </c>
      <c r="AA42" s="76">
        <f t="shared" si="4"/>
        <v>41</v>
      </c>
    </row>
    <row r="43" spans="1:27" x14ac:dyDescent="0.25">
      <c r="A43" s="54">
        <f t="shared" si="2"/>
        <v>42</v>
      </c>
      <c r="B43" s="43">
        <v>1</v>
      </c>
      <c r="E43" s="54" t="str">
        <f t="shared" si="5"/>
        <v xml:space="preserve">Tema 1 - TÁCTICA: APOYO AACC </v>
      </c>
      <c r="F43" s="54" t="str">
        <f t="shared" si="6"/>
        <v xml:space="preserve">Tema 1 - TÁCTICA: APOYO AACC </v>
      </c>
      <c r="G43" s="54">
        <f t="shared" ca="1" si="1"/>
        <v>0</v>
      </c>
      <c r="H43" s="54" t="str">
        <f ca="1">IF(O43=0,CONCATENATE(F43,". ",G43," (Ref: ",A43,")"),CONCATENATE(O43," - ",F43,". ",G43," (Ref: ",CONTROL!$D$4,"-",A43,")"))</f>
        <v>ACTIVIDADES POLICIALES - Tema 1 - TÁCTICA: APOYO AACC . 0 (Ref: 7-42)</v>
      </c>
      <c r="I43" s="54">
        <f ca="1">IF(CONTROL!$I$4="A",IF(X43&gt;0,CONCATENATE(R43," ",X43),R43),CONTROL!$I$5)</f>
        <v>0</v>
      </c>
      <c r="J43" s="54">
        <f ca="1">IF(CONTROL!$I$4="A",DATOS!S43,CONTROL!$I$5)</f>
        <v>0</v>
      </c>
      <c r="K43" s="54">
        <f ca="1">IF(CONTROL!$I$4="A",DATOS!T43,CONTROL!$I$5)</f>
        <v>0</v>
      </c>
      <c r="L43" s="54">
        <f ca="1">IF(CONTROL!$I$4="A",DATOS!U43,CONTROL!$I$5)</f>
        <v>0</v>
      </c>
      <c r="M43" s="54">
        <f ca="1">IF(CONTROL!$I$4="A",DATOS!V43,CONTROL!$I$5)</f>
        <v>0</v>
      </c>
      <c r="N43" s="54">
        <f ca="1">IF(CONTROL!$I$4="A",DATOS!W43,CONTROL!$I$5)</f>
        <v>0</v>
      </c>
      <c r="O43" s="38" t="s">
        <v>105</v>
      </c>
      <c r="P43" s="38" t="s">
        <v>106</v>
      </c>
      <c r="Y43" s="45"/>
      <c r="Z43" s="125">
        <v>43839</v>
      </c>
      <c r="AA43" s="76">
        <f t="shared" si="4"/>
        <v>42</v>
      </c>
    </row>
    <row r="44" spans="1:27" x14ac:dyDescent="0.25">
      <c r="A44" s="54">
        <f t="shared" si="2"/>
        <v>43</v>
      </c>
      <c r="B44" s="43">
        <v>1</v>
      </c>
      <c r="E44" s="54" t="str">
        <f t="shared" ref="E44:E46" si="7">IF(D44=0,CONCATENATE("Tema ",B44," - ",P44," ",D44),IF(D44="I",CONCATENATE("Tema ",B44," - ",P44),CONCATENATE("                ",P44," (",D44,"). ")))</f>
        <v xml:space="preserve">Tema 1 - TÁCTICA: APOYO AACC </v>
      </c>
      <c r="F44" s="54" t="str">
        <f t="shared" ref="F44:F46" si="8">CONCATENATE("Tema ",B44," - ",P44," ",D44)</f>
        <v xml:space="preserve">Tema 1 - TÁCTICA: APOYO AACC </v>
      </c>
      <c r="G44" s="54">
        <f t="shared" ca="1" si="1"/>
        <v>0</v>
      </c>
      <c r="H44" s="54" t="str">
        <f ca="1">IF(O44=0,CONCATENATE(F44,". ",G44," (Ref: ",A44,")"),CONCATENATE(O44," - ",F44,". ",G44," (Ref: ",CONTROL!$D$4,"-",A44,")"))</f>
        <v>ACTIVIDADES POLICIALES - Tema 1 - TÁCTICA: APOYO AACC . 0 (Ref: 7-43)</v>
      </c>
      <c r="I44" s="54">
        <f ca="1">IF(CONTROL!$I$4="A",IF(X44&gt;0,CONCATENATE(R44," ",X44),R44),CONTROL!$I$5)</f>
        <v>0</v>
      </c>
      <c r="J44" s="54">
        <f ca="1">IF(CONTROL!$I$4="A",DATOS!S44,CONTROL!$I$5)</f>
        <v>0</v>
      </c>
      <c r="K44" s="54">
        <f ca="1">IF(CONTROL!$I$4="A",DATOS!T44,CONTROL!$I$5)</f>
        <v>0</v>
      </c>
      <c r="L44" s="54">
        <f ca="1">IF(CONTROL!$I$4="A",DATOS!U44,CONTROL!$I$5)</f>
        <v>0</v>
      </c>
      <c r="M44" s="54">
        <f ca="1">IF(CONTROL!$I$4="A",DATOS!V44,CONTROL!$I$5)</f>
        <v>0</v>
      </c>
      <c r="N44" s="54">
        <f ca="1">IF(CONTROL!$I$4="A",DATOS!W44,CONTROL!$I$5)</f>
        <v>0</v>
      </c>
      <c r="O44" s="38" t="s">
        <v>105</v>
      </c>
      <c r="P44" s="38" t="s">
        <v>106</v>
      </c>
      <c r="Y44" s="45"/>
      <c r="Z44" s="125">
        <v>43839</v>
      </c>
      <c r="AA44" s="76">
        <f t="shared" si="4"/>
        <v>43</v>
      </c>
    </row>
    <row r="45" spans="1:27" x14ac:dyDescent="0.25">
      <c r="A45" s="54">
        <f t="shared" si="2"/>
        <v>44</v>
      </c>
      <c r="B45" s="43">
        <v>1</v>
      </c>
      <c r="E45" s="54" t="str">
        <f t="shared" si="7"/>
        <v xml:space="preserve">Tema 1 - TÁCTICA: APOYO AACC </v>
      </c>
      <c r="F45" s="54" t="str">
        <f t="shared" si="8"/>
        <v xml:space="preserve">Tema 1 - TÁCTICA: APOYO AACC </v>
      </c>
      <c r="G45" s="54">
        <f t="shared" ca="1" si="1"/>
        <v>0</v>
      </c>
      <c r="H45" s="54" t="str">
        <f ca="1">IF(O45=0,CONCATENATE(F45,". ",G45," (Ref: ",A45,")"),CONCATENATE(O45," - ",F45,". ",G45," (Ref: ",CONTROL!$D$4,"-",A45,")"))</f>
        <v>ACTIVIDADES POLICIALES - Tema 1 - TÁCTICA: APOYO AACC . 0 (Ref: 7-44)</v>
      </c>
      <c r="I45" s="54">
        <f ca="1">IF(CONTROL!$I$4="A",IF(X45&gt;0,CONCATENATE(R45," ",X45),R45),CONTROL!$I$5)</f>
        <v>0</v>
      </c>
      <c r="J45" s="54">
        <f ca="1">IF(CONTROL!$I$4="A",DATOS!S45,CONTROL!$I$5)</f>
        <v>0</v>
      </c>
      <c r="K45" s="54">
        <f ca="1">IF(CONTROL!$I$4="A",DATOS!T45,CONTROL!$I$5)</f>
        <v>0</v>
      </c>
      <c r="L45" s="54">
        <f ca="1">IF(CONTROL!$I$4="A",DATOS!U45,CONTROL!$I$5)</f>
        <v>0</v>
      </c>
      <c r="M45" s="54">
        <f ca="1">IF(CONTROL!$I$4="A",DATOS!V45,CONTROL!$I$5)</f>
        <v>0</v>
      </c>
      <c r="N45" s="54">
        <f ca="1">IF(CONTROL!$I$4="A",DATOS!W45,CONTROL!$I$5)</f>
        <v>0</v>
      </c>
      <c r="O45" s="38" t="s">
        <v>105</v>
      </c>
      <c r="P45" s="38" t="s">
        <v>106</v>
      </c>
      <c r="Y45" s="45"/>
      <c r="Z45" s="125">
        <v>43839</v>
      </c>
      <c r="AA45" s="76">
        <f t="shared" si="4"/>
        <v>44</v>
      </c>
    </row>
    <row r="46" spans="1:27" x14ac:dyDescent="0.25">
      <c r="A46" s="54">
        <f t="shared" si="2"/>
        <v>45</v>
      </c>
      <c r="B46" s="43">
        <v>1</v>
      </c>
      <c r="E46" s="54" t="str">
        <f t="shared" si="7"/>
        <v xml:space="preserve">Tema 1 - TÁCTICA: APOYO AACC </v>
      </c>
      <c r="F46" s="54" t="str">
        <f t="shared" si="8"/>
        <v xml:space="preserve">Tema 1 - TÁCTICA: APOYO AACC </v>
      </c>
      <c r="G46" s="54">
        <f t="shared" ca="1" si="1"/>
        <v>0</v>
      </c>
      <c r="H46" s="54" t="str">
        <f ca="1">IF(O46=0,CONCATENATE(F46,". ",G46," (Ref: ",A46,")"),CONCATENATE(O46," - ",F46,". ",G46," (Ref: ",CONTROL!$D$4,"-",A46,")"))</f>
        <v>ACTIVIDADES POLICIALES - Tema 1 - TÁCTICA: APOYO AACC . 0 (Ref: 7-45)</v>
      </c>
      <c r="I46" s="54">
        <f ca="1">IF(CONTROL!$I$4="A",IF(X46&gt;0,CONCATENATE(R46," ",X46),R46),CONTROL!$I$5)</f>
        <v>0</v>
      </c>
      <c r="J46" s="54">
        <f ca="1">IF(CONTROL!$I$4="A",DATOS!S46,CONTROL!$I$5)</f>
        <v>0</v>
      </c>
      <c r="K46" s="54">
        <f ca="1">IF(CONTROL!$I$4="A",DATOS!T46,CONTROL!$I$5)</f>
        <v>0</v>
      </c>
      <c r="L46" s="54">
        <f ca="1">IF(CONTROL!$I$4="A",DATOS!U46,CONTROL!$I$5)</f>
        <v>0</v>
      </c>
      <c r="M46" s="54">
        <f ca="1">IF(CONTROL!$I$4="A",DATOS!V46,CONTROL!$I$5)</f>
        <v>0</v>
      </c>
      <c r="N46" s="54">
        <f ca="1">IF(CONTROL!$I$4="A",DATOS!W46,CONTROL!$I$5)</f>
        <v>0</v>
      </c>
      <c r="O46" s="38" t="s">
        <v>105</v>
      </c>
      <c r="P46" s="38" t="s">
        <v>106</v>
      </c>
      <c r="Y46" s="45"/>
      <c r="Z46" s="125">
        <v>43839</v>
      </c>
      <c r="AA46" s="76">
        <f t="shared" si="4"/>
        <v>45</v>
      </c>
    </row>
    <row r="47" spans="1:27" x14ac:dyDescent="0.25">
      <c r="A47" s="54">
        <f t="shared" si="2"/>
        <v>46</v>
      </c>
      <c r="B47" s="43">
        <v>1</v>
      </c>
      <c r="E47" s="54" t="str">
        <f t="shared" si="5"/>
        <v xml:space="preserve">Tema 1 - TÁCTICA: APOYO AACC </v>
      </c>
      <c r="F47" s="54" t="str">
        <f t="shared" si="6"/>
        <v xml:space="preserve">Tema 1 - TÁCTICA: APOYO AACC </v>
      </c>
      <c r="G47" s="54">
        <f t="shared" ca="1" si="1"/>
        <v>0</v>
      </c>
      <c r="H47" s="54" t="str">
        <f ca="1">IF(O47=0,CONCATENATE(F47,". ",G47," (Ref: ",A47,")"),CONCATENATE(O47," - ",F47,". ",G47," (Ref: ",CONTROL!$D$4,"-",A47,")"))</f>
        <v>ACTIVIDADES POLICIALES - Tema 1 - TÁCTICA: APOYO AACC . 0 (Ref: 7-46)</v>
      </c>
      <c r="I47" s="54">
        <f ca="1">IF(CONTROL!$I$4="A",IF(X47&gt;0,CONCATENATE(R47," ",X47),R47),CONTROL!$I$5)</f>
        <v>0</v>
      </c>
      <c r="J47" s="54">
        <f ca="1">IF(CONTROL!$I$4="A",DATOS!S47,CONTROL!$I$5)</f>
        <v>0</v>
      </c>
      <c r="K47" s="54">
        <f ca="1">IF(CONTROL!$I$4="A",DATOS!T47,CONTROL!$I$5)</f>
        <v>0</v>
      </c>
      <c r="L47" s="54">
        <f ca="1">IF(CONTROL!$I$4="A",DATOS!U47,CONTROL!$I$5)</f>
        <v>0</v>
      </c>
      <c r="M47" s="54">
        <f ca="1">IF(CONTROL!$I$4="A",DATOS!V47,CONTROL!$I$5)</f>
        <v>0</v>
      </c>
      <c r="N47" s="54">
        <f ca="1">IF(CONTROL!$I$4="A",DATOS!W47,CONTROL!$I$5)</f>
        <v>0</v>
      </c>
      <c r="O47" s="38" t="s">
        <v>105</v>
      </c>
      <c r="P47" s="38" t="s">
        <v>106</v>
      </c>
      <c r="Y47" s="45"/>
      <c r="Z47" s="125">
        <v>43839</v>
      </c>
      <c r="AA47" s="76">
        <f t="shared" si="4"/>
        <v>46</v>
      </c>
    </row>
    <row r="48" spans="1:27" x14ac:dyDescent="0.25">
      <c r="A48" s="54">
        <f t="shared" si="2"/>
        <v>47</v>
      </c>
      <c r="B48" s="43">
        <v>1</v>
      </c>
      <c r="E48" s="54" t="str">
        <f t="shared" si="5"/>
        <v xml:space="preserve">Tema 1 - TÁCTICA: APOYO AACC </v>
      </c>
      <c r="F48" s="54" t="str">
        <f t="shared" si="6"/>
        <v xml:space="preserve">Tema 1 - TÁCTICA: APOYO AACC </v>
      </c>
      <c r="G48" s="54">
        <f t="shared" ca="1" si="1"/>
        <v>0</v>
      </c>
      <c r="H48" s="54" t="str">
        <f ca="1">IF(O48=0,CONCATENATE(F48,". ",G48," (Ref: ",A48,")"),CONCATENATE(O48," - ",F48,". ",G48," (Ref: ",CONTROL!$D$4,"-",A48,")"))</f>
        <v>ACTIVIDADES POLICIALES - Tema 1 - TÁCTICA: APOYO AACC . 0 (Ref: 7-47)</v>
      </c>
      <c r="I48" s="54">
        <f ca="1">IF(CONTROL!$I$4="A",IF(X48&gt;0,CONCATENATE(R48," ",X48),R48),CONTROL!$I$5)</f>
        <v>0</v>
      </c>
      <c r="J48" s="54">
        <f ca="1">IF(CONTROL!$I$4="A",DATOS!S48,CONTROL!$I$5)</f>
        <v>0</v>
      </c>
      <c r="K48" s="54">
        <f ca="1">IF(CONTROL!$I$4="A",DATOS!T48,CONTROL!$I$5)</f>
        <v>0</v>
      </c>
      <c r="L48" s="54">
        <f ca="1">IF(CONTROL!$I$4="A",DATOS!U48,CONTROL!$I$5)</f>
        <v>0</v>
      </c>
      <c r="M48" s="54">
        <f ca="1">IF(CONTROL!$I$4="A",DATOS!V48,CONTROL!$I$5)</f>
        <v>0</v>
      </c>
      <c r="N48" s="54">
        <f ca="1">IF(CONTROL!$I$4="A",DATOS!W48,CONTROL!$I$5)</f>
        <v>0</v>
      </c>
      <c r="O48" s="38" t="s">
        <v>105</v>
      </c>
      <c r="P48" s="38" t="s">
        <v>106</v>
      </c>
      <c r="Y48" s="45"/>
      <c r="Z48" s="125">
        <v>43839</v>
      </c>
      <c r="AA48" s="76">
        <f t="shared" si="4"/>
        <v>47</v>
      </c>
    </row>
    <row r="49" spans="1:27" x14ac:dyDescent="0.25">
      <c r="A49" s="54">
        <f t="shared" si="2"/>
        <v>48</v>
      </c>
      <c r="B49" s="43">
        <v>1</v>
      </c>
      <c r="E49" s="54" t="str">
        <f t="shared" si="5"/>
        <v xml:space="preserve">Tema 1 - TÁCTICA: APOYO AACC </v>
      </c>
      <c r="F49" s="54" t="str">
        <f t="shared" si="6"/>
        <v xml:space="preserve">Tema 1 - TÁCTICA: APOYO AACC </v>
      </c>
      <c r="G49" s="54">
        <f t="shared" ca="1" si="1"/>
        <v>0</v>
      </c>
      <c r="H49" s="54" t="str">
        <f ca="1">IF(O49=0,CONCATENATE(F49,". ",G49," (Ref: ",A49,")"),CONCATENATE(O49," - ",F49,". ",G49," (Ref: ",CONTROL!$D$4,"-",A49,")"))</f>
        <v>ACTIVIDADES POLICIALES - Tema 1 - TÁCTICA: APOYO AACC . 0 (Ref: 7-48)</v>
      </c>
      <c r="I49" s="54">
        <f ca="1">IF(CONTROL!$I$4="A",IF(X49&gt;0,CONCATENATE(R49," ",X49),R49),CONTROL!$I$5)</f>
        <v>0</v>
      </c>
      <c r="J49" s="54">
        <f ca="1">IF(CONTROL!$I$4="A",DATOS!S49,CONTROL!$I$5)</f>
        <v>0</v>
      </c>
      <c r="K49" s="54">
        <f ca="1">IF(CONTROL!$I$4="A",DATOS!T49,CONTROL!$I$5)</f>
        <v>0</v>
      </c>
      <c r="L49" s="54">
        <f ca="1">IF(CONTROL!$I$4="A",DATOS!U49,CONTROL!$I$5)</f>
        <v>0</v>
      </c>
      <c r="M49" s="54">
        <f ca="1">IF(CONTROL!$I$4="A",DATOS!V49,CONTROL!$I$5)</f>
        <v>0</v>
      </c>
      <c r="N49" s="54">
        <f ca="1">IF(CONTROL!$I$4="A",DATOS!W49,CONTROL!$I$5)</f>
        <v>0</v>
      </c>
      <c r="O49" s="38" t="s">
        <v>105</v>
      </c>
      <c r="P49" s="38" t="s">
        <v>106</v>
      </c>
      <c r="Y49" s="45"/>
      <c r="Z49" s="125">
        <v>43839</v>
      </c>
      <c r="AA49" s="76">
        <f t="shared" si="4"/>
        <v>48</v>
      </c>
    </row>
    <row r="50" spans="1:27" x14ac:dyDescent="0.25">
      <c r="A50" s="54">
        <f t="shared" si="2"/>
        <v>49</v>
      </c>
      <c r="B50" s="43">
        <v>1</v>
      </c>
      <c r="E50" s="54" t="str">
        <f t="shared" si="5"/>
        <v xml:space="preserve">Tema 1 - TÁCTICA: APOYO AACC </v>
      </c>
      <c r="F50" s="54" t="str">
        <f t="shared" si="6"/>
        <v xml:space="preserve">Tema 1 - TÁCTICA: APOYO AACC </v>
      </c>
      <c r="G50" s="54">
        <f t="shared" ca="1" si="1"/>
        <v>0</v>
      </c>
      <c r="H50" s="54" t="str">
        <f ca="1">IF(O50=0,CONCATENATE(F50,". ",G50," (Ref: ",A50,")"),CONCATENATE(O50," - ",F50,". ",G50," (Ref: ",CONTROL!$D$4,"-",A50,")"))</f>
        <v>ACTIVIDADES POLICIALES - Tema 1 - TÁCTICA: APOYO AACC . 0 (Ref: 7-49)</v>
      </c>
      <c r="I50" s="54">
        <f ca="1">IF(CONTROL!$I$4="A",IF(X50&gt;0,CONCATENATE(R50," ",X50),R50),CONTROL!$I$5)</f>
        <v>0</v>
      </c>
      <c r="J50" s="54">
        <f ca="1">IF(CONTROL!$I$4="A",DATOS!S50,CONTROL!$I$5)</f>
        <v>0</v>
      </c>
      <c r="K50" s="54">
        <f ca="1">IF(CONTROL!$I$4="A",DATOS!T50,CONTROL!$I$5)</f>
        <v>0</v>
      </c>
      <c r="L50" s="54">
        <f ca="1">IF(CONTROL!$I$4="A",DATOS!U50,CONTROL!$I$5)</f>
        <v>0</v>
      </c>
      <c r="M50" s="54">
        <f ca="1">IF(CONTROL!$I$4="A",DATOS!V50,CONTROL!$I$5)</f>
        <v>0</v>
      </c>
      <c r="N50" s="54">
        <f ca="1">IF(CONTROL!$I$4="A",DATOS!W50,CONTROL!$I$5)</f>
        <v>0</v>
      </c>
      <c r="O50" s="38" t="s">
        <v>105</v>
      </c>
      <c r="P50" s="38" t="s">
        <v>106</v>
      </c>
      <c r="Y50" s="45"/>
      <c r="Z50" s="125">
        <v>43839</v>
      </c>
      <c r="AA50" s="76">
        <f t="shared" si="4"/>
        <v>49</v>
      </c>
    </row>
    <row r="51" spans="1:27" x14ac:dyDescent="0.25">
      <c r="A51" s="54">
        <f t="shared" si="2"/>
        <v>50</v>
      </c>
      <c r="B51" s="43">
        <v>1</v>
      </c>
      <c r="E51" s="54" t="str">
        <f t="shared" si="5"/>
        <v xml:space="preserve">Tema 1 - TÁCTICA: APOYO AACC </v>
      </c>
      <c r="F51" s="54" t="str">
        <f t="shared" si="6"/>
        <v xml:space="preserve">Tema 1 - TÁCTICA: APOYO AACC </v>
      </c>
      <c r="G51" s="54">
        <f t="shared" ca="1" si="1"/>
        <v>0</v>
      </c>
      <c r="H51" s="54" t="str">
        <f ca="1">IF(O51=0,CONCATENATE(F51,". ",G51," (Ref: ",A51,")"),CONCATENATE(O51," - ",F51,". ",G51," (Ref: ",CONTROL!$D$4,"-",A51,")"))</f>
        <v>ACTIVIDADES POLICIALES - Tema 1 - TÁCTICA: APOYO AACC . 0 (Ref: 7-50)</v>
      </c>
      <c r="I51" s="54">
        <f ca="1">IF(CONTROL!$I$4="A",IF(X51&gt;0,CONCATENATE(R51," ",X51),R51),CONTROL!$I$5)</f>
        <v>0</v>
      </c>
      <c r="J51" s="54">
        <f ca="1">IF(CONTROL!$I$4="A",DATOS!S51,CONTROL!$I$5)</f>
        <v>0</v>
      </c>
      <c r="K51" s="54">
        <f ca="1">IF(CONTROL!$I$4="A",DATOS!T51,CONTROL!$I$5)</f>
        <v>0</v>
      </c>
      <c r="L51" s="54">
        <f ca="1">IF(CONTROL!$I$4="A",DATOS!U51,CONTROL!$I$5)</f>
        <v>0</v>
      </c>
      <c r="M51" s="54">
        <f ca="1">IF(CONTROL!$I$4="A",DATOS!V51,CONTROL!$I$5)</f>
        <v>0</v>
      </c>
      <c r="N51" s="54">
        <f ca="1">IF(CONTROL!$I$4="A",DATOS!W51,CONTROL!$I$5)</f>
        <v>0</v>
      </c>
      <c r="O51" s="38" t="s">
        <v>105</v>
      </c>
      <c r="P51" s="38" t="s">
        <v>106</v>
      </c>
      <c r="Y51" s="45"/>
      <c r="Z51" s="125">
        <v>43839</v>
      </c>
      <c r="AA51" s="76">
        <f t="shared" si="4"/>
        <v>50</v>
      </c>
    </row>
    <row r="52" spans="1:27" x14ac:dyDescent="0.25">
      <c r="A52" s="54">
        <f t="shared" si="2"/>
        <v>51</v>
      </c>
      <c r="B52" s="43">
        <v>1</v>
      </c>
      <c r="E52" s="54" t="str">
        <f t="shared" si="5"/>
        <v xml:space="preserve">Tema 1 - TÁCTICA: APOYO AACC </v>
      </c>
      <c r="F52" s="54" t="str">
        <f t="shared" si="6"/>
        <v xml:space="preserve">Tema 1 - TÁCTICA: APOYO AACC </v>
      </c>
      <c r="G52" s="54">
        <f t="shared" ca="1" si="1"/>
        <v>0</v>
      </c>
      <c r="H52" s="54" t="str">
        <f ca="1">IF(O52=0,CONCATENATE(F52,". ",G52," (Ref: ",A52,")"),CONCATENATE(O52," - ",F52,". ",G52," (Ref: ",CONTROL!$D$4,"-",A52,")"))</f>
        <v>ACTIVIDADES POLICIALES - Tema 1 - TÁCTICA: APOYO AACC . 0 (Ref: 7-51)</v>
      </c>
      <c r="I52" s="54">
        <f ca="1">IF(CONTROL!$I$4="A",IF(X52&gt;0,CONCATENATE(R52," ",X52),R52),CONTROL!$I$5)</f>
        <v>0</v>
      </c>
      <c r="J52" s="54">
        <f ca="1">IF(CONTROL!$I$4="A",DATOS!S52,CONTROL!$I$5)</f>
        <v>0</v>
      </c>
      <c r="K52" s="54">
        <f ca="1">IF(CONTROL!$I$4="A",DATOS!T52,CONTROL!$I$5)</f>
        <v>0</v>
      </c>
      <c r="L52" s="54">
        <f ca="1">IF(CONTROL!$I$4="A",DATOS!U52,CONTROL!$I$5)</f>
        <v>0</v>
      </c>
      <c r="M52" s="54">
        <f ca="1">IF(CONTROL!$I$4="A",DATOS!V52,CONTROL!$I$5)</f>
        <v>0</v>
      </c>
      <c r="N52" s="54">
        <f ca="1">IF(CONTROL!$I$4="A",DATOS!W52,CONTROL!$I$5)</f>
        <v>0</v>
      </c>
      <c r="O52" s="38" t="s">
        <v>105</v>
      </c>
      <c r="P52" s="38" t="s">
        <v>106</v>
      </c>
      <c r="Y52" s="45"/>
      <c r="Z52" s="125">
        <v>43839</v>
      </c>
      <c r="AA52" s="76">
        <f t="shared" si="4"/>
        <v>51</v>
      </c>
    </row>
    <row r="53" spans="1:27" x14ac:dyDescent="0.25">
      <c r="A53" s="54">
        <f t="shared" si="2"/>
        <v>52</v>
      </c>
      <c r="B53" s="43">
        <v>1</v>
      </c>
      <c r="E53" s="54" t="str">
        <f t="shared" si="5"/>
        <v xml:space="preserve">Tema 1 - TÁCTICA: APOYO AACC </v>
      </c>
      <c r="F53" s="54" t="str">
        <f t="shared" si="6"/>
        <v xml:space="preserve">Tema 1 - TÁCTICA: APOYO AACC </v>
      </c>
      <c r="G53" s="54">
        <f t="shared" ca="1" si="1"/>
        <v>0</v>
      </c>
      <c r="H53" s="54" t="str">
        <f ca="1">IF(O53=0,CONCATENATE(F53,". ",G53," (Ref: ",A53,")"),CONCATENATE(O53," - ",F53,". ",G53," (Ref: ",CONTROL!$D$4,"-",A53,")"))</f>
        <v>ACTIVIDADES POLICIALES - Tema 1 - TÁCTICA: APOYO AACC . 0 (Ref: 7-52)</v>
      </c>
      <c r="I53" s="54">
        <f ca="1">IF(CONTROL!$I$4="A",IF(X53&gt;0,CONCATENATE(R53," ",X53),R53),CONTROL!$I$5)</f>
        <v>0</v>
      </c>
      <c r="J53" s="54">
        <f ca="1">IF(CONTROL!$I$4="A",DATOS!S53,CONTROL!$I$5)</f>
        <v>0</v>
      </c>
      <c r="K53" s="54">
        <f ca="1">IF(CONTROL!$I$4="A",DATOS!T53,CONTROL!$I$5)</f>
        <v>0</v>
      </c>
      <c r="L53" s="54">
        <f ca="1">IF(CONTROL!$I$4="A",DATOS!U53,CONTROL!$I$5)</f>
        <v>0</v>
      </c>
      <c r="M53" s="54">
        <f ca="1">IF(CONTROL!$I$4="A",DATOS!V53,CONTROL!$I$5)</f>
        <v>0</v>
      </c>
      <c r="N53" s="54">
        <f ca="1">IF(CONTROL!$I$4="A",DATOS!W53,CONTROL!$I$5)</f>
        <v>0</v>
      </c>
      <c r="O53" s="38" t="s">
        <v>105</v>
      </c>
      <c r="P53" s="38" t="s">
        <v>106</v>
      </c>
      <c r="Y53" s="45"/>
      <c r="Z53" s="125">
        <v>43839</v>
      </c>
      <c r="AA53" s="76">
        <f t="shared" si="4"/>
        <v>52</v>
      </c>
    </row>
    <row r="54" spans="1:27" x14ac:dyDescent="0.25">
      <c r="A54" s="54">
        <f t="shared" si="2"/>
        <v>53</v>
      </c>
      <c r="B54" s="43">
        <v>1</v>
      </c>
      <c r="E54" s="54" t="str">
        <f t="shared" si="5"/>
        <v xml:space="preserve">Tema 1 - TÁCTICA: APOYO AACC </v>
      </c>
      <c r="F54" s="54" t="str">
        <f t="shared" si="6"/>
        <v xml:space="preserve">Tema 1 - TÁCTICA: APOYO AACC </v>
      </c>
      <c r="G54" s="54">
        <f t="shared" ca="1" si="1"/>
        <v>0</v>
      </c>
      <c r="H54" s="54" t="str">
        <f ca="1">IF(O54=0,CONCATENATE(F54,". ",G54," (Ref: ",A54,")"),CONCATENATE(O54," - ",F54,". ",G54," (Ref: ",CONTROL!$D$4,"-",A54,")"))</f>
        <v>ACTIVIDADES POLICIALES - Tema 1 - TÁCTICA: APOYO AACC . 0 (Ref: 7-53)</v>
      </c>
      <c r="I54" s="54">
        <f ca="1">IF(CONTROL!$I$4="A",IF(X54&gt;0,CONCATENATE(R54," ",X54),R54),CONTROL!$I$5)</f>
        <v>0</v>
      </c>
      <c r="J54" s="54">
        <f ca="1">IF(CONTROL!$I$4="A",DATOS!S54,CONTROL!$I$5)</f>
        <v>0</v>
      </c>
      <c r="K54" s="54">
        <f ca="1">IF(CONTROL!$I$4="A",DATOS!T54,CONTROL!$I$5)</f>
        <v>0</v>
      </c>
      <c r="L54" s="54">
        <f ca="1">IF(CONTROL!$I$4="A",DATOS!U54,CONTROL!$I$5)</f>
        <v>0</v>
      </c>
      <c r="M54" s="54">
        <f ca="1">IF(CONTROL!$I$4="A",DATOS!V54,CONTROL!$I$5)</f>
        <v>0</v>
      </c>
      <c r="N54" s="54">
        <f ca="1">IF(CONTROL!$I$4="A",DATOS!W54,CONTROL!$I$5)</f>
        <v>0</v>
      </c>
      <c r="O54" s="38" t="s">
        <v>105</v>
      </c>
      <c r="P54" s="38" t="s">
        <v>106</v>
      </c>
      <c r="Y54" s="45"/>
      <c r="Z54" s="125">
        <v>43839</v>
      </c>
      <c r="AA54" s="76">
        <f t="shared" si="4"/>
        <v>53</v>
      </c>
    </row>
    <row r="55" spans="1:27" x14ac:dyDescent="0.25">
      <c r="A55" s="54">
        <f t="shared" si="2"/>
        <v>54</v>
      </c>
      <c r="B55" s="43">
        <v>1</v>
      </c>
      <c r="E55" s="54" t="str">
        <f t="shared" si="5"/>
        <v xml:space="preserve">Tema 1 - TÁCTICA: APOYO AACC </v>
      </c>
      <c r="F55" s="54" t="str">
        <f t="shared" si="6"/>
        <v xml:space="preserve">Tema 1 - TÁCTICA: APOYO AACC </v>
      </c>
      <c r="G55" s="54">
        <f t="shared" ca="1" si="1"/>
        <v>0</v>
      </c>
      <c r="H55" s="54" t="str">
        <f ca="1">IF(O55=0,CONCATENATE(F55,". ",G55," (Ref: ",A55,")"),CONCATENATE(O55," - ",F55,". ",G55," (Ref: ",CONTROL!$D$4,"-",A55,")"))</f>
        <v>ACTIVIDADES POLICIALES - Tema 1 - TÁCTICA: APOYO AACC . 0 (Ref: 7-54)</v>
      </c>
      <c r="I55" s="54">
        <f ca="1">IF(CONTROL!$I$4="A",IF(X55&gt;0,CONCATENATE(R55," ",X55),R55),CONTROL!$I$5)</f>
        <v>0</v>
      </c>
      <c r="J55" s="54">
        <f ca="1">IF(CONTROL!$I$4="A",DATOS!S55,CONTROL!$I$5)</f>
        <v>0</v>
      </c>
      <c r="K55" s="54">
        <f ca="1">IF(CONTROL!$I$4="A",DATOS!T55,CONTROL!$I$5)</f>
        <v>0</v>
      </c>
      <c r="L55" s="54">
        <f ca="1">IF(CONTROL!$I$4="A",DATOS!U55,CONTROL!$I$5)</f>
        <v>0</v>
      </c>
      <c r="M55" s="54">
        <f ca="1">IF(CONTROL!$I$4="A",DATOS!V55,CONTROL!$I$5)</f>
        <v>0</v>
      </c>
      <c r="N55" s="54">
        <f ca="1">IF(CONTROL!$I$4="A",DATOS!W55,CONTROL!$I$5)</f>
        <v>0</v>
      </c>
      <c r="O55" s="38" t="s">
        <v>105</v>
      </c>
      <c r="P55" s="38" t="s">
        <v>106</v>
      </c>
      <c r="Y55" s="45"/>
      <c r="Z55" s="125">
        <v>43839</v>
      </c>
      <c r="AA55" s="76">
        <f t="shared" si="4"/>
        <v>54</v>
      </c>
    </row>
    <row r="56" spans="1:27" x14ac:dyDescent="0.25">
      <c r="A56" s="54">
        <f t="shared" si="2"/>
        <v>55</v>
      </c>
      <c r="B56" s="43">
        <v>1</v>
      </c>
      <c r="E56" s="54" t="str">
        <f t="shared" si="5"/>
        <v xml:space="preserve">Tema 1 - TÁCTICA: APOYO AACC </v>
      </c>
      <c r="F56" s="54" t="str">
        <f t="shared" si="6"/>
        <v xml:space="preserve">Tema 1 - TÁCTICA: APOYO AACC </v>
      </c>
      <c r="G56" s="54">
        <f t="shared" ca="1" si="1"/>
        <v>0</v>
      </c>
      <c r="H56" s="54" t="str">
        <f ca="1">IF(O56=0,CONCATENATE(F56,". ",G56," (Ref: ",A56,")"),CONCATENATE(O56," - ",F56,". ",G56," (Ref: ",CONTROL!$D$4,"-",A56,")"))</f>
        <v>ACTIVIDADES POLICIALES - Tema 1 - TÁCTICA: APOYO AACC . 0 (Ref: 7-55)</v>
      </c>
      <c r="I56" s="54">
        <f ca="1">IF(CONTROL!$I$4="A",IF(X56&gt;0,CONCATENATE(R56," ",X56),R56),CONTROL!$I$5)</f>
        <v>0</v>
      </c>
      <c r="J56" s="54">
        <f ca="1">IF(CONTROL!$I$4="A",DATOS!S56,CONTROL!$I$5)</f>
        <v>0</v>
      </c>
      <c r="K56" s="54">
        <f ca="1">IF(CONTROL!$I$4="A",DATOS!T56,CONTROL!$I$5)</f>
        <v>0</v>
      </c>
      <c r="L56" s="54">
        <f ca="1">IF(CONTROL!$I$4="A",DATOS!U56,CONTROL!$I$5)</f>
        <v>0</v>
      </c>
      <c r="M56" s="54">
        <f ca="1">IF(CONTROL!$I$4="A",DATOS!V56,CONTROL!$I$5)</f>
        <v>0</v>
      </c>
      <c r="N56" s="54">
        <f ca="1">IF(CONTROL!$I$4="A",DATOS!W56,CONTROL!$I$5)</f>
        <v>0</v>
      </c>
      <c r="O56" s="38" t="s">
        <v>105</v>
      </c>
      <c r="P56" s="38" t="s">
        <v>106</v>
      </c>
      <c r="Y56" s="45"/>
      <c r="Z56" s="125">
        <v>43839</v>
      </c>
      <c r="AA56" s="76">
        <f t="shared" si="4"/>
        <v>55</v>
      </c>
    </row>
    <row r="57" spans="1:27" x14ac:dyDescent="0.25">
      <c r="A57" s="54">
        <f t="shared" si="2"/>
        <v>56</v>
      </c>
      <c r="B57" s="43">
        <v>1</v>
      </c>
      <c r="E57" s="54" t="str">
        <f t="shared" si="5"/>
        <v xml:space="preserve">Tema 1 - TÁCTICA: APOYO AACC </v>
      </c>
      <c r="F57" s="54" t="str">
        <f t="shared" si="6"/>
        <v xml:space="preserve">Tema 1 - TÁCTICA: APOYO AACC </v>
      </c>
      <c r="G57" s="54">
        <f t="shared" ca="1" si="1"/>
        <v>0</v>
      </c>
      <c r="H57" s="54" t="str">
        <f ca="1">IF(O57=0,CONCATENATE(F57,". ",G57," (Ref: ",A57,")"),CONCATENATE(O57," - ",F57,". ",G57," (Ref: ",CONTROL!$D$4,"-",A57,")"))</f>
        <v>ACTIVIDADES POLICIALES - Tema 1 - TÁCTICA: APOYO AACC . 0 (Ref: 7-56)</v>
      </c>
      <c r="I57" s="54">
        <f ca="1">IF(CONTROL!$I$4="A",IF(X57&gt;0,CONCATENATE(R57," ",X57),R57),CONTROL!$I$5)</f>
        <v>0</v>
      </c>
      <c r="J57" s="54">
        <f ca="1">IF(CONTROL!$I$4="A",DATOS!S57,CONTROL!$I$5)</f>
        <v>0</v>
      </c>
      <c r="K57" s="54">
        <f ca="1">IF(CONTROL!$I$4="A",DATOS!T57,CONTROL!$I$5)</f>
        <v>0</v>
      </c>
      <c r="L57" s="54">
        <f ca="1">IF(CONTROL!$I$4="A",DATOS!U57,CONTROL!$I$5)</f>
        <v>0</v>
      </c>
      <c r="M57" s="54">
        <f ca="1">IF(CONTROL!$I$4="A",DATOS!V57,CONTROL!$I$5)</f>
        <v>0</v>
      </c>
      <c r="N57" s="54">
        <f ca="1">IF(CONTROL!$I$4="A",DATOS!W57,CONTROL!$I$5)</f>
        <v>0</v>
      </c>
      <c r="O57" s="38" t="s">
        <v>105</v>
      </c>
      <c r="P57" s="38" t="s">
        <v>106</v>
      </c>
      <c r="Y57" s="45"/>
      <c r="Z57" s="125">
        <v>43839</v>
      </c>
      <c r="AA57" s="76">
        <f t="shared" si="4"/>
        <v>56</v>
      </c>
    </row>
    <row r="58" spans="1:27" x14ac:dyDescent="0.25">
      <c r="A58" s="54">
        <f t="shared" si="2"/>
        <v>57</v>
      </c>
      <c r="B58" s="43">
        <v>1</v>
      </c>
      <c r="E58" s="54" t="str">
        <f t="shared" si="5"/>
        <v xml:space="preserve">Tema 1 - TÁCTICA: APOYO AACC </v>
      </c>
      <c r="F58" s="54" t="str">
        <f t="shared" si="6"/>
        <v xml:space="preserve">Tema 1 - TÁCTICA: APOYO AACC </v>
      </c>
      <c r="G58" s="54">
        <f t="shared" ca="1" si="1"/>
        <v>0</v>
      </c>
      <c r="H58" s="54" t="str">
        <f ca="1">IF(O58=0,CONCATENATE(F58,". ",G58," (Ref: ",A58,")"),CONCATENATE(O58," - ",F58,". ",G58," (Ref: ",CONTROL!$D$4,"-",A58,")"))</f>
        <v>ACTIVIDADES POLICIALES - Tema 1 - TÁCTICA: APOYO AACC . 0 (Ref: 7-57)</v>
      </c>
      <c r="I58" s="54">
        <f ca="1">IF(CONTROL!$I$4="A",IF(X58&gt;0,CONCATENATE(R58," ",X58),R58),CONTROL!$I$5)</f>
        <v>0</v>
      </c>
      <c r="J58" s="54">
        <f ca="1">IF(CONTROL!$I$4="A",DATOS!S58,CONTROL!$I$5)</f>
        <v>0</v>
      </c>
      <c r="K58" s="54">
        <f ca="1">IF(CONTROL!$I$4="A",DATOS!T58,CONTROL!$I$5)</f>
        <v>0</v>
      </c>
      <c r="L58" s="54">
        <f ca="1">IF(CONTROL!$I$4="A",DATOS!U58,CONTROL!$I$5)</f>
        <v>0</v>
      </c>
      <c r="M58" s="54">
        <f ca="1">IF(CONTROL!$I$4="A",DATOS!V58,CONTROL!$I$5)</f>
        <v>0</v>
      </c>
      <c r="N58" s="54">
        <f ca="1">IF(CONTROL!$I$4="A",DATOS!W58,CONTROL!$I$5)</f>
        <v>0</v>
      </c>
      <c r="O58" s="38" t="s">
        <v>105</v>
      </c>
      <c r="P58" s="38" t="s">
        <v>106</v>
      </c>
      <c r="Y58" s="45"/>
      <c r="Z58" s="125">
        <v>43839</v>
      </c>
      <c r="AA58" s="76">
        <f t="shared" si="4"/>
        <v>57</v>
      </c>
    </row>
    <row r="59" spans="1:27" x14ac:dyDescent="0.25">
      <c r="A59" s="54">
        <f t="shared" si="2"/>
        <v>58</v>
      </c>
      <c r="B59" s="43">
        <v>1</v>
      </c>
      <c r="E59" s="54" t="str">
        <f t="shared" si="5"/>
        <v xml:space="preserve">Tema 1 - TÁCTICA: APOYO AACC </v>
      </c>
      <c r="F59" s="54" t="str">
        <f t="shared" si="6"/>
        <v xml:space="preserve">Tema 1 - TÁCTICA: APOYO AACC </v>
      </c>
      <c r="G59" s="54">
        <f t="shared" ca="1" si="1"/>
        <v>0</v>
      </c>
      <c r="H59" s="54" t="str">
        <f ca="1">IF(O59=0,CONCATENATE(F59,". ",G59," (Ref: ",A59,")"),CONCATENATE(O59," - ",F59,". ",G59," (Ref: ",CONTROL!$D$4,"-",A59,")"))</f>
        <v>ACTIVIDADES POLICIALES - Tema 1 - TÁCTICA: APOYO AACC . 0 (Ref: 7-58)</v>
      </c>
      <c r="I59" s="54">
        <f ca="1">IF(CONTROL!$I$4="A",IF(X59&gt;0,CONCATENATE(R59," ",X59),R59),CONTROL!$I$5)</f>
        <v>0</v>
      </c>
      <c r="J59" s="54">
        <f ca="1">IF(CONTROL!$I$4="A",DATOS!S59,CONTROL!$I$5)</f>
        <v>0</v>
      </c>
      <c r="K59" s="54">
        <f ca="1">IF(CONTROL!$I$4="A",DATOS!T59,CONTROL!$I$5)</f>
        <v>0</v>
      </c>
      <c r="L59" s="54">
        <f ca="1">IF(CONTROL!$I$4="A",DATOS!U59,CONTROL!$I$5)</f>
        <v>0</v>
      </c>
      <c r="M59" s="54">
        <f ca="1">IF(CONTROL!$I$4="A",DATOS!V59,CONTROL!$I$5)</f>
        <v>0</v>
      </c>
      <c r="N59" s="54">
        <f ca="1">IF(CONTROL!$I$4="A",DATOS!W59,CONTROL!$I$5)</f>
        <v>0</v>
      </c>
      <c r="O59" s="38" t="s">
        <v>105</v>
      </c>
      <c r="P59" s="38" t="s">
        <v>106</v>
      </c>
      <c r="Y59" s="45"/>
      <c r="Z59" s="125">
        <v>43839</v>
      </c>
      <c r="AA59" s="76">
        <f t="shared" si="4"/>
        <v>58</v>
      </c>
    </row>
    <row r="60" spans="1:27" x14ac:dyDescent="0.25">
      <c r="A60" s="54">
        <f t="shared" si="2"/>
        <v>59</v>
      </c>
      <c r="B60" s="43">
        <v>1</v>
      </c>
      <c r="E60" s="54" t="str">
        <f t="shared" si="5"/>
        <v xml:space="preserve">Tema 1 - TÁCTICA: APOYO AACC </v>
      </c>
      <c r="F60" s="54" t="str">
        <f t="shared" si="6"/>
        <v xml:space="preserve">Tema 1 - TÁCTICA: APOYO AACC </v>
      </c>
      <c r="G60" s="54">
        <f t="shared" ca="1" si="1"/>
        <v>0</v>
      </c>
      <c r="H60" s="54" t="str">
        <f ca="1">IF(O60=0,CONCATENATE(F60,". ",G60," (Ref: ",A60,")"),CONCATENATE(O60," - ",F60,". ",G60," (Ref: ",CONTROL!$D$4,"-",A60,")"))</f>
        <v>ACTIVIDADES POLICIALES - Tema 1 - TÁCTICA: APOYO AACC . 0 (Ref: 7-59)</v>
      </c>
      <c r="I60" s="54">
        <f ca="1">IF(CONTROL!$I$4="A",IF(X60&gt;0,CONCATENATE(R60," ",X60),R60),CONTROL!$I$5)</f>
        <v>0</v>
      </c>
      <c r="J60" s="54">
        <f ca="1">IF(CONTROL!$I$4="A",DATOS!S60,CONTROL!$I$5)</f>
        <v>0</v>
      </c>
      <c r="K60" s="54">
        <f ca="1">IF(CONTROL!$I$4="A",DATOS!T60,CONTROL!$I$5)</f>
        <v>0</v>
      </c>
      <c r="L60" s="54">
        <f ca="1">IF(CONTROL!$I$4="A",DATOS!U60,CONTROL!$I$5)</f>
        <v>0</v>
      </c>
      <c r="M60" s="54">
        <f ca="1">IF(CONTROL!$I$4="A",DATOS!V60,CONTROL!$I$5)</f>
        <v>0</v>
      </c>
      <c r="N60" s="54">
        <f ca="1">IF(CONTROL!$I$4="A",DATOS!W60,CONTROL!$I$5)</f>
        <v>0</v>
      </c>
      <c r="O60" s="38" t="s">
        <v>105</v>
      </c>
      <c r="P60" s="38" t="s">
        <v>106</v>
      </c>
      <c r="Y60" s="45"/>
      <c r="Z60" s="125">
        <v>43839</v>
      </c>
      <c r="AA60" s="76">
        <f t="shared" si="4"/>
        <v>59</v>
      </c>
    </row>
    <row r="61" spans="1:27" x14ac:dyDescent="0.25">
      <c r="A61" s="54">
        <f t="shared" si="2"/>
        <v>60</v>
      </c>
      <c r="B61" s="43">
        <v>1</v>
      </c>
      <c r="E61" s="54" t="str">
        <f t="shared" si="5"/>
        <v xml:space="preserve">Tema 1 - TÁCTICA: APOYO AACC </v>
      </c>
      <c r="F61" s="54" t="str">
        <f t="shared" si="6"/>
        <v xml:space="preserve">Tema 1 - TÁCTICA: APOYO AACC </v>
      </c>
      <c r="G61" s="54">
        <f t="shared" ca="1" si="1"/>
        <v>0</v>
      </c>
      <c r="H61" s="54" t="str">
        <f ca="1">IF(O61=0,CONCATENATE(F61,". ",G61," (Ref: ",A61,")"),CONCATENATE(O61," - ",F61,". ",G61," (Ref: ",CONTROL!$D$4,"-",A61,")"))</f>
        <v>ACTIVIDADES POLICIALES - Tema 1 - TÁCTICA: APOYO AACC . 0 (Ref: 7-60)</v>
      </c>
      <c r="I61" s="54">
        <f ca="1">IF(CONTROL!$I$4="A",IF(X61&gt;0,CONCATENATE(R61," ",X61),R61),CONTROL!$I$5)</f>
        <v>0</v>
      </c>
      <c r="J61" s="54">
        <f ca="1">IF(CONTROL!$I$4="A",DATOS!S61,CONTROL!$I$5)</f>
        <v>0</v>
      </c>
      <c r="K61" s="54">
        <f ca="1">IF(CONTROL!$I$4="A",DATOS!T61,CONTROL!$I$5)</f>
        <v>0</v>
      </c>
      <c r="L61" s="54">
        <f ca="1">IF(CONTROL!$I$4="A",DATOS!U61,CONTROL!$I$5)</f>
        <v>0</v>
      </c>
      <c r="M61" s="54">
        <f ca="1">IF(CONTROL!$I$4="A",DATOS!V61,CONTROL!$I$5)</f>
        <v>0</v>
      </c>
      <c r="N61" s="54">
        <f ca="1">IF(CONTROL!$I$4="A",DATOS!W61,CONTROL!$I$5)</f>
        <v>0</v>
      </c>
      <c r="O61" s="38" t="s">
        <v>105</v>
      </c>
      <c r="P61" s="38" t="s">
        <v>106</v>
      </c>
      <c r="Y61" s="45"/>
      <c r="Z61" s="125">
        <v>43839</v>
      </c>
      <c r="AA61" s="76">
        <f t="shared" si="4"/>
        <v>60</v>
      </c>
    </row>
    <row r="62" spans="1:27" x14ac:dyDescent="0.25">
      <c r="A62" s="54">
        <f t="shared" si="2"/>
        <v>61</v>
      </c>
      <c r="B62" s="43">
        <v>1</v>
      </c>
      <c r="E62" s="54" t="str">
        <f t="shared" si="5"/>
        <v xml:space="preserve">Tema 1 - TÁCTICA: APOYO AACC </v>
      </c>
      <c r="F62" s="54" t="str">
        <f t="shared" si="6"/>
        <v xml:space="preserve">Tema 1 - TÁCTICA: APOYO AACC </v>
      </c>
      <c r="G62" s="54">
        <f t="shared" ca="1" si="1"/>
        <v>0</v>
      </c>
      <c r="H62" s="54" t="str">
        <f ca="1">IF(O62=0,CONCATENATE(F62,". ",G62," (Ref: ",A62,")"),CONCATENATE(O62," - ",F62,". ",G62," (Ref: ",CONTROL!$D$4,"-",A62,")"))</f>
        <v>ACTIVIDADES POLICIALES - Tema 1 - TÁCTICA: APOYO AACC . 0 (Ref: 7-61)</v>
      </c>
      <c r="I62" s="54">
        <f ca="1">IF(CONTROL!$I$4="A",IF(X62&gt;0,CONCATENATE(R62," ",X62),R62),CONTROL!$I$5)</f>
        <v>0</v>
      </c>
      <c r="J62" s="54">
        <f ca="1">IF(CONTROL!$I$4="A",DATOS!S62,CONTROL!$I$5)</f>
        <v>0</v>
      </c>
      <c r="K62" s="54">
        <f ca="1">IF(CONTROL!$I$4="A",DATOS!T62,CONTROL!$I$5)</f>
        <v>0</v>
      </c>
      <c r="L62" s="54">
        <f ca="1">IF(CONTROL!$I$4="A",DATOS!U62,CONTROL!$I$5)</f>
        <v>0</v>
      </c>
      <c r="M62" s="54">
        <f ca="1">IF(CONTROL!$I$4="A",DATOS!V62,CONTROL!$I$5)</f>
        <v>0</v>
      </c>
      <c r="N62" s="54">
        <f ca="1">IF(CONTROL!$I$4="A",DATOS!W62,CONTROL!$I$5)</f>
        <v>0</v>
      </c>
      <c r="O62" s="38" t="s">
        <v>105</v>
      </c>
      <c r="P62" s="38" t="s">
        <v>106</v>
      </c>
      <c r="Y62" s="45"/>
      <c r="Z62" s="125">
        <v>43839</v>
      </c>
      <c r="AA62" s="76">
        <f t="shared" si="4"/>
        <v>61</v>
      </c>
    </row>
    <row r="63" spans="1:27" x14ac:dyDescent="0.25">
      <c r="A63" s="54">
        <f t="shared" si="2"/>
        <v>62</v>
      </c>
      <c r="B63" s="43">
        <v>1</v>
      </c>
      <c r="E63" s="54" t="str">
        <f t="shared" si="5"/>
        <v xml:space="preserve">Tema 1 - TÁCTICA: APOYO AACC </v>
      </c>
      <c r="F63" s="54" t="str">
        <f t="shared" si="6"/>
        <v xml:space="preserve">Tema 1 - TÁCTICA: APOYO AACC </v>
      </c>
      <c r="G63" s="54">
        <f t="shared" ca="1" si="1"/>
        <v>0</v>
      </c>
      <c r="H63" s="54" t="str">
        <f ca="1">IF(O63=0,CONCATENATE(F63,". ",G63," (Ref: ",A63,")"),CONCATENATE(O63," - ",F63,". ",G63," (Ref: ",CONTROL!$D$4,"-",A63,")"))</f>
        <v>ACTIVIDADES POLICIALES - Tema 1 - TÁCTICA: APOYO AACC . 0 (Ref: 7-62)</v>
      </c>
      <c r="I63" s="54">
        <f ca="1">IF(CONTROL!$I$4="A",IF(X63&gt;0,CONCATENATE(R63," ",X63),R63),CONTROL!$I$5)</f>
        <v>0</v>
      </c>
      <c r="J63" s="54">
        <f ca="1">IF(CONTROL!$I$4="A",DATOS!S63,CONTROL!$I$5)</f>
        <v>0</v>
      </c>
      <c r="K63" s="54">
        <f ca="1">IF(CONTROL!$I$4="A",DATOS!T63,CONTROL!$I$5)</f>
        <v>0</v>
      </c>
      <c r="L63" s="54">
        <f ca="1">IF(CONTROL!$I$4="A",DATOS!U63,CONTROL!$I$5)</f>
        <v>0</v>
      </c>
      <c r="M63" s="54">
        <f ca="1">IF(CONTROL!$I$4="A",DATOS!V63,CONTROL!$I$5)</f>
        <v>0</v>
      </c>
      <c r="N63" s="54">
        <f ca="1">IF(CONTROL!$I$4="A",DATOS!W63,CONTROL!$I$5)</f>
        <v>0</v>
      </c>
      <c r="O63" s="38" t="s">
        <v>105</v>
      </c>
      <c r="P63" s="38" t="s">
        <v>106</v>
      </c>
      <c r="Y63" s="45"/>
      <c r="Z63" s="125">
        <v>43839</v>
      </c>
      <c r="AA63" s="76">
        <f t="shared" si="4"/>
        <v>62</v>
      </c>
    </row>
    <row r="64" spans="1:27" x14ac:dyDescent="0.25">
      <c r="A64" s="54">
        <f t="shared" si="2"/>
        <v>63</v>
      </c>
      <c r="B64" s="43">
        <v>1</v>
      </c>
      <c r="E64" s="54" t="str">
        <f t="shared" si="5"/>
        <v xml:space="preserve">Tema 1 - TÁCTICA: APOYO AACC </v>
      </c>
      <c r="F64" s="54" t="str">
        <f t="shared" si="6"/>
        <v xml:space="preserve">Tema 1 - TÁCTICA: APOYO AACC </v>
      </c>
      <c r="G64" s="54">
        <f t="shared" ca="1" si="1"/>
        <v>0</v>
      </c>
      <c r="H64" s="54" t="str">
        <f ca="1">IF(O64=0,CONCATENATE(F64,". ",G64," (Ref: ",A64,")"),CONCATENATE(O64," - ",F64,". ",G64," (Ref: ",CONTROL!$D$4,"-",A64,")"))</f>
        <v>ACTIVIDADES POLICIALES - Tema 1 - TÁCTICA: APOYO AACC . 0 (Ref: 7-63)</v>
      </c>
      <c r="I64" s="54">
        <f ca="1">IF(CONTROL!$I$4="A",IF(X64&gt;0,CONCATENATE(R64," ",X64),R64),CONTROL!$I$5)</f>
        <v>0</v>
      </c>
      <c r="J64" s="54">
        <f ca="1">IF(CONTROL!$I$4="A",DATOS!S64,CONTROL!$I$5)</f>
        <v>0</v>
      </c>
      <c r="K64" s="54">
        <f ca="1">IF(CONTROL!$I$4="A",DATOS!T64,CONTROL!$I$5)</f>
        <v>0</v>
      </c>
      <c r="L64" s="54">
        <f ca="1">IF(CONTROL!$I$4="A",DATOS!U64,CONTROL!$I$5)</f>
        <v>0</v>
      </c>
      <c r="M64" s="54">
        <f ca="1">IF(CONTROL!$I$4="A",DATOS!V64,CONTROL!$I$5)</f>
        <v>0</v>
      </c>
      <c r="N64" s="54">
        <f ca="1">IF(CONTROL!$I$4="A",DATOS!W64,CONTROL!$I$5)</f>
        <v>0</v>
      </c>
      <c r="O64" s="38" t="s">
        <v>105</v>
      </c>
      <c r="P64" s="38" t="s">
        <v>106</v>
      </c>
      <c r="Y64" s="45"/>
      <c r="Z64" s="125">
        <v>43839</v>
      </c>
      <c r="AA64" s="76">
        <f t="shared" si="4"/>
        <v>63</v>
      </c>
    </row>
    <row r="65" spans="1:27" x14ac:dyDescent="0.25">
      <c r="A65" s="54">
        <f t="shared" si="2"/>
        <v>64</v>
      </c>
      <c r="B65" s="43">
        <v>2</v>
      </c>
      <c r="C65" s="42">
        <f>+C2+1</f>
        <v>2</v>
      </c>
      <c r="E65" s="54" t="str">
        <f t="shared" si="5"/>
        <v xml:space="preserve">Tema 2 - APOYO A LA MOVILIDAD </v>
      </c>
      <c r="F65" s="54" t="str">
        <f t="shared" si="6"/>
        <v xml:space="preserve">Tema 2 - APOYO A LA MOVILIDAD </v>
      </c>
      <c r="G65" s="54">
        <f t="shared" ca="1" si="1"/>
        <v>0</v>
      </c>
      <c r="H65" s="54" t="str">
        <f ca="1">IF(O65=0,CONCATENATE(F65,". ",G65," (Ref: ",A65,")"),CONCATENATE(O65," - ",F65,". ",G65," (Ref: ",CONTROL!$D$4,"-",A65,")"))</f>
        <v>ACTIVIDADES POLICIALES - Tema 2 - APOYO A LA MOVILIDAD . 0 (Ref: 7-64)</v>
      </c>
      <c r="I65" s="54">
        <f ca="1">IF(CONTROL!$I$4="A",IF(X65&gt;0,CONCATENATE(R65," ",X65),R65),CONTROL!$I$5)</f>
        <v>0</v>
      </c>
      <c r="J65" s="54">
        <f ca="1">IF(CONTROL!$I$4="A",DATOS!S65,CONTROL!$I$5)</f>
        <v>0</v>
      </c>
      <c r="K65" s="54">
        <f ca="1">IF(CONTROL!$I$4="A",DATOS!T65,CONTROL!$I$5)</f>
        <v>0</v>
      </c>
      <c r="L65" s="54">
        <f ca="1">IF(CONTROL!$I$4="A",DATOS!U65,CONTROL!$I$5)</f>
        <v>0</v>
      </c>
      <c r="M65" s="54">
        <f ca="1">IF(CONTROL!$I$4="A",DATOS!V65,CONTROL!$I$5)</f>
        <v>0</v>
      </c>
      <c r="N65" s="54">
        <f ca="1">IF(CONTROL!$I$4="A",DATOS!W65,CONTROL!$I$5)</f>
        <v>0</v>
      </c>
      <c r="O65" s="38" t="s">
        <v>105</v>
      </c>
      <c r="P65" s="38" t="s">
        <v>204</v>
      </c>
      <c r="Y65" s="45"/>
      <c r="Z65" s="125">
        <v>43856</v>
      </c>
      <c r="AA65" s="76">
        <f t="shared" si="4"/>
        <v>1</v>
      </c>
    </row>
    <row r="66" spans="1:27" x14ac:dyDescent="0.25">
      <c r="A66" s="54">
        <f t="shared" si="2"/>
        <v>65</v>
      </c>
      <c r="B66" s="43">
        <v>2</v>
      </c>
      <c r="E66" s="54" t="str">
        <f t="shared" si="5"/>
        <v xml:space="preserve">Tema 2 - APOYO A LA MOVILIDAD </v>
      </c>
      <c r="F66" s="54" t="str">
        <f t="shared" si="6"/>
        <v xml:space="preserve">Tema 2 - APOYO A LA MOVILIDAD </v>
      </c>
      <c r="G66" s="54">
        <f t="shared" ref="G66:G129" ca="1" si="9">IF(Q66&gt;0,CONCATENATE(Q66,". ",I66),I66)</f>
        <v>0</v>
      </c>
      <c r="H66" s="54" t="str">
        <f ca="1">IF(O66=0,CONCATENATE(F66,". ",G66," (Ref: ",A66,")"),CONCATENATE(O66," - ",F66,". ",G66," (Ref: ",CONTROL!$D$4,"-",A66,")"))</f>
        <v>ACTIVIDADES POLICIALES - Tema 2 - APOYO A LA MOVILIDAD . 0 (Ref: 7-65)</v>
      </c>
      <c r="I66" s="54">
        <f ca="1">IF(CONTROL!$I$4="A",IF(X66&gt;0,CONCATENATE(R66," ",X66),R66),CONTROL!$I$5)</f>
        <v>0</v>
      </c>
      <c r="J66" s="54">
        <f ca="1">IF(CONTROL!$I$4="A",DATOS!S66,CONTROL!$I$5)</f>
        <v>0</v>
      </c>
      <c r="K66" s="54">
        <f ca="1">IF(CONTROL!$I$4="A",DATOS!T66,CONTROL!$I$5)</f>
        <v>0</v>
      </c>
      <c r="L66" s="54">
        <f ca="1">IF(CONTROL!$I$4="A",DATOS!U66,CONTROL!$I$5)</f>
        <v>0</v>
      </c>
      <c r="M66" s="54">
        <f ca="1">IF(CONTROL!$I$4="A",DATOS!V66,CONTROL!$I$5)</f>
        <v>0</v>
      </c>
      <c r="N66" s="54">
        <f ca="1">IF(CONTROL!$I$4="A",DATOS!W66,CONTROL!$I$5)</f>
        <v>0</v>
      </c>
      <c r="O66" s="38" t="s">
        <v>105</v>
      </c>
      <c r="P66" s="38" t="s">
        <v>204</v>
      </c>
      <c r="Y66" s="45"/>
      <c r="Z66" s="125">
        <v>43856</v>
      </c>
      <c r="AA66" s="76">
        <f t="shared" si="4"/>
        <v>2</v>
      </c>
    </row>
    <row r="67" spans="1:27" x14ac:dyDescent="0.25">
      <c r="A67" s="54">
        <f t="shared" si="2"/>
        <v>66</v>
      </c>
      <c r="B67" s="43">
        <v>2</v>
      </c>
      <c r="E67" s="54" t="str">
        <f t="shared" si="5"/>
        <v xml:space="preserve">Tema 2 - APOYO A LA MOVILIDAD </v>
      </c>
      <c r="F67" s="54" t="str">
        <f t="shared" si="6"/>
        <v xml:space="preserve">Tema 2 - APOYO A LA MOVILIDAD </v>
      </c>
      <c r="G67" s="54">
        <f t="shared" ca="1" si="9"/>
        <v>0</v>
      </c>
      <c r="H67" s="54" t="str">
        <f ca="1">IF(O67=0,CONCATENATE(F67,". ",G67," (Ref: ",A67,")"),CONCATENATE(O67," - ",F67,". ",G67," (Ref: ",CONTROL!$D$4,"-",A67,")"))</f>
        <v>ACTIVIDADES POLICIALES - Tema 2 - APOYO A LA MOVILIDAD . 0 (Ref: 7-66)</v>
      </c>
      <c r="I67" s="54">
        <f ca="1">IF(CONTROL!$I$4="A",IF(X67&gt;0,CONCATENATE(R67," ",X67),R67),CONTROL!$I$5)</f>
        <v>0</v>
      </c>
      <c r="J67" s="54">
        <f ca="1">IF(CONTROL!$I$4="A",DATOS!S67,CONTROL!$I$5)</f>
        <v>0</v>
      </c>
      <c r="K67" s="54">
        <f ca="1">IF(CONTROL!$I$4="A",DATOS!T67,CONTROL!$I$5)</f>
        <v>0</v>
      </c>
      <c r="L67" s="54">
        <f ca="1">IF(CONTROL!$I$4="A",DATOS!U67,CONTROL!$I$5)</f>
        <v>0</v>
      </c>
      <c r="M67" s="54">
        <f ca="1">IF(CONTROL!$I$4="A",DATOS!V67,CONTROL!$I$5)</f>
        <v>0</v>
      </c>
      <c r="N67" s="54">
        <f ca="1">IF(CONTROL!$I$4="A",DATOS!W67,CONTROL!$I$5)</f>
        <v>0</v>
      </c>
      <c r="O67" s="38" t="s">
        <v>105</v>
      </c>
      <c r="P67" s="38" t="s">
        <v>204</v>
      </c>
      <c r="Y67" s="45"/>
      <c r="Z67" s="125">
        <v>43856</v>
      </c>
      <c r="AA67" s="76">
        <f t="shared" si="4"/>
        <v>3</v>
      </c>
    </row>
    <row r="68" spans="1:27" x14ac:dyDescent="0.25">
      <c r="A68" s="54">
        <f t="shared" si="2"/>
        <v>67</v>
      </c>
      <c r="B68" s="43">
        <v>2</v>
      </c>
      <c r="E68" s="54" t="str">
        <f t="shared" si="5"/>
        <v xml:space="preserve">Tema 2 - APOYO A LA MOVILIDAD </v>
      </c>
      <c r="F68" s="54" t="str">
        <f t="shared" si="6"/>
        <v xml:space="preserve">Tema 2 - APOYO A LA MOVILIDAD </v>
      </c>
      <c r="G68" s="54">
        <f t="shared" ca="1" si="9"/>
        <v>0</v>
      </c>
      <c r="H68" s="54" t="str">
        <f ca="1">IF(O68=0,CONCATENATE(F68,". ",G68," (Ref: ",A68,")"),CONCATENATE(O68," - ",F68,". ",G68," (Ref: ",CONTROL!$D$4,"-",A68,")"))</f>
        <v>ACTIVIDADES POLICIALES - Tema 2 - APOYO A LA MOVILIDAD . 0 (Ref: 7-67)</v>
      </c>
      <c r="I68" s="54">
        <f ca="1">IF(CONTROL!$I$4="A",IF(X68&gt;0,CONCATENATE(R68," ",X68),R68),CONTROL!$I$5)</f>
        <v>0</v>
      </c>
      <c r="J68" s="54">
        <f ca="1">IF(CONTROL!$I$4="A",DATOS!S68,CONTROL!$I$5)</f>
        <v>0</v>
      </c>
      <c r="K68" s="54">
        <f ca="1">IF(CONTROL!$I$4="A",DATOS!T68,CONTROL!$I$5)</f>
        <v>0</v>
      </c>
      <c r="L68" s="54">
        <f ca="1">IF(CONTROL!$I$4="A",DATOS!U68,CONTROL!$I$5)</f>
        <v>0</v>
      </c>
      <c r="M68" s="54">
        <f ca="1">IF(CONTROL!$I$4="A",DATOS!V68,CONTROL!$I$5)</f>
        <v>0</v>
      </c>
      <c r="N68" s="54">
        <f ca="1">IF(CONTROL!$I$4="A",DATOS!W68,CONTROL!$I$5)</f>
        <v>0</v>
      </c>
      <c r="O68" s="38" t="s">
        <v>105</v>
      </c>
      <c r="P68" s="38" t="s">
        <v>204</v>
      </c>
      <c r="Y68" s="45"/>
      <c r="Z68" s="125">
        <v>43856</v>
      </c>
      <c r="AA68" s="76">
        <f t="shared" ref="AA68:AA131" si="10">IF(C68=0,AA67+1,1)</f>
        <v>4</v>
      </c>
    </row>
    <row r="69" spans="1:27" x14ac:dyDescent="0.25">
      <c r="A69" s="54">
        <f t="shared" si="2"/>
        <v>68</v>
      </c>
      <c r="B69" s="43">
        <v>2</v>
      </c>
      <c r="E69" s="54" t="str">
        <f t="shared" si="5"/>
        <v xml:space="preserve">Tema 2 - APOYO A LA MOVILIDAD </v>
      </c>
      <c r="F69" s="54" t="str">
        <f t="shared" si="6"/>
        <v xml:space="preserve">Tema 2 - APOYO A LA MOVILIDAD </v>
      </c>
      <c r="G69" s="54">
        <f t="shared" ca="1" si="9"/>
        <v>0</v>
      </c>
      <c r="H69" s="54" t="str">
        <f ca="1">IF(O69=0,CONCATENATE(F69,". ",G69," (Ref: ",A69,")"),CONCATENATE(O69," - ",F69,". ",G69," (Ref: ",CONTROL!$D$4,"-",A69,")"))</f>
        <v>ACTIVIDADES POLICIALES - Tema 2 - APOYO A LA MOVILIDAD . 0 (Ref: 7-68)</v>
      </c>
      <c r="I69" s="54">
        <f ca="1">IF(CONTROL!$I$4="A",IF(X69&gt;0,CONCATENATE(R69," ",X69),R69),CONTROL!$I$5)</f>
        <v>0</v>
      </c>
      <c r="J69" s="54">
        <f ca="1">IF(CONTROL!$I$4="A",DATOS!S69,CONTROL!$I$5)</f>
        <v>0</v>
      </c>
      <c r="K69" s="54">
        <f ca="1">IF(CONTROL!$I$4="A",DATOS!T69,CONTROL!$I$5)</f>
        <v>0</v>
      </c>
      <c r="L69" s="54">
        <f ca="1">IF(CONTROL!$I$4="A",DATOS!U69,CONTROL!$I$5)</f>
        <v>0</v>
      </c>
      <c r="M69" s="54">
        <f ca="1">IF(CONTROL!$I$4="A",DATOS!V69,CONTROL!$I$5)</f>
        <v>0</v>
      </c>
      <c r="N69" s="54">
        <f ca="1">IF(CONTROL!$I$4="A",DATOS!W69,CONTROL!$I$5)</f>
        <v>0</v>
      </c>
      <c r="O69" s="38" t="s">
        <v>105</v>
      </c>
      <c r="P69" s="38" t="s">
        <v>204</v>
      </c>
      <c r="Y69" s="45"/>
      <c r="Z69" s="125">
        <v>43856</v>
      </c>
      <c r="AA69" s="76">
        <f t="shared" si="10"/>
        <v>5</v>
      </c>
    </row>
    <row r="70" spans="1:27" x14ac:dyDescent="0.25">
      <c r="A70" s="54">
        <f t="shared" si="2"/>
        <v>69</v>
      </c>
      <c r="B70" s="43">
        <v>2</v>
      </c>
      <c r="E70" s="54" t="str">
        <f t="shared" si="5"/>
        <v xml:space="preserve">Tema 2 - APOYO A LA MOVILIDAD </v>
      </c>
      <c r="F70" s="54" t="str">
        <f t="shared" si="6"/>
        <v xml:space="preserve">Tema 2 - APOYO A LA MOVILIDAD </v>
      </c>
      <c r="G70" s="54">
        <f t="shared" ca="1" si="9"/>
        <v>0</v>
      </c>
      <c r="H70" s="54" t="str">
        <f ca="1">IF(O70=0,CONCATENATE(F70,". ",G70," (Ref: ",A70,")"),CONCATENATE(O70," - ",F70,". ",G70," (Ref: ",CONTROL!$D$4,"-",A70,")"))</f>
        <v>ACTIVIDADES POLICIALES - Tema 2 - APOYO A LA MOVILIDAD . 0 (Ref: 7-69)</v>
      </c>
      <c r="I70" s="54">
        <f ca="1">IF(CONTROL!$I$4="A",IF(X70&gt;0,CONCATENATE(R70," ",X70),R70),CONTROL!$I$5)</f>
        <v>0</v>
      </c>
      <c r="J70" s="54">
        <f ca="1">IF(CONTROL!$I$4="A",DATOS!S70,CONTROL!$I$5)</f>
        <v>0</v>
      </c>
      <c r="K70" s="54">
        <f ca="1">IF(CONTROL!$I$4="A",DATOS!T70,CONTROL!$I$5)</f>
        <v>0</v>
      </c>
      <c r="L70" s="54">
        <f ca="1">IF(CONTROL!$I$4="A",DATOS!U70,CONTROL!$I$5)</f>
        <v>0</v>
      </c>
      <c r="M70" s="54">
        <f ca="1">IF(CONTROL!$I$4="A",DATOS!V70,CONTROL!$I$5)</f>
        <v>0</v>
      </c>
      <c r="N70" s="54">
        <f ca="1">IF(CONTROL!$I$4="A",DATOS!W70,CONTROL!$I$5)</f>
        <v>0</v>
      </c>
      <c r="O70" s="38" t="s">
        <v>105</v>
      </c>
      <c r="P70" s="38" t="s">
        <v>204</v>
      </c>
      <c r="Y70" s="45"/>
      <c r="Z70" s="125">
        <v>43856</v>
      </c>
      <c r="AA70" s="76">
        <f t="shared" si="10"/>
        <v>6</v>
      </c>
    </row>
    <row r="71" spans="1:27" x14ac:dyDescent="0.25">
      <c r="A71" s="54">
        <f t="shared" si="2"/>
        <v>70</v>
      </c>
      <c r="B71" s="43">
        <v>2</v>
      </c>
      <c r="E71" s="54" t="str">
        <f t="shared" ref="E71:E134" si="11">IF(D71=0,CONCATENATE("Tema ",B71," - ",P71," ",D71),IF(D71="I",CONCATENATE("Tema ",B71," - ",P71),CONCATENATE("                ",P71," (",D71,"). ")))</f>
        <v xml:space="preserve">Tema 2 - APOYO A LA MOVILIDAD </v>
      </c>
      <c r="F71" s="54" t="str">
        <f t="shared" ref="F71:F134" si="12">CONCATENATE("Tema ",B71," - ",P71," ",D71)</f>
        <v xml:space="preserve">Tema 2 - APOYO A LA MOVILIDAD </v>
      </c>
      <c r="G71" s="54">
        <f t="shared" ca="1" si="9"/>
        <v>0</v>
      </c>
      <c r="H71" s="54" t="str">
        <f ca="1">IF(O71=0,CONCATENATE(F71,". ",G71," (Ref: ",A71,")"),CONCATENATE(O71," - ",F71,". ",G71," (Ref: ",CONTROL!$D$4,"-",A71,")"))</f>
        <v>ACTIVIDADES POLICIALES - Tema 2 - APOYO A LA MOVILIDAD . 0 (Ref: 7-70)</v>
      </c>
      <c r="I71" s="54">
        <f ca="1">IF(CONTROL!$I$4="A",IF(X71&gt;0,CONCATENATE(R71," ",X71),R71),CONTROL!$I$5)</f>
        <v>0</v>
      </c>
      <c r="J71" s="54">
        <f ca="1">IF(CONTROL!$I$4="A",DATOS!S71,CONTROL!$I$5)</f>
        <v>0</v>
      </c>
      <c r="K71" s="54">
        <f ca="1">IF(CONTROL!$I$4="A",DATOS!T71,CONTROL!$I$5)</f>
        <v>0</v>
      </c>
      <c r="L71" s="54">
        <f ca="1">IF(CONTROL!$I$4="A",DATOS!U71,CONTROL!$I$5)</f>
        <v>0</v>
      </c>
      <c r="M71" s="54">
        <f ca="1">IF(CONTROL!$I$4="A",DATOS!V71,CONTROL!$I$5)</f>
        <v>0</v>
      </c>
      <c r="N71" s="54">
        <f ca="1">IF(CONTROL!$I$4="A",DATOS!W71,CONTROL!$I$5)</f>
        <v>0</v>
      </c>
      <c r="O71" s="38" t="s">
        <v>105</v>
      </c>
      <c r="P71" s="38" t="s">
        <v>204</v>
      </c>
      <c r="Y71" s="45"/>
      <c r="Z71" s="125">
        <v>43856</v>
      </c>
      <c r="AA71" s="76">
        <f t="shared" si="10"/>
        <v>7</v>
      </c>
    </row>
    <row r="72" spans="1:27" x14ac:dyDescent="0.25">
      <c r="A72" s="54">
        <f t="shared" si="2"/>
        <v>71</v>
      </c>
      <c r="B72" s="43">
        <v>2</v>
      </c>
      <c r="E72" s="54" t="str">
        <f t="shared" si="11"/>
        <v xml:space="preserve">Tema 2 - APOYO A LA MOVILIDAD </v>
      </c>
      <c r="F72" s="54" t="str">
        <f t="shared" si="12"/>
        <v xml:space="preserve">Tema 2 - APOYO A LA MOVILIDAD </v>
      </c>
      <c r="G72" s="54">
        <f t="shared" ca="1" si="9"/>
        <v>0</v>
      </c>
      <c r="H72" s="54" t="str">
        <f ca="1">IF(O72=0,CONCATENATE(F72,". ",G72," (Ref: ",A72,")"),CONCATENATE(O72," - ",F72,". ",G72," (Ref: ",CONTROL!$D$4,"-",A72,")"))</f>
        <v>ACTIVIDADES POLICIALES - Tema 2 - APOYO A LA MOVILIDAD . 0 (Ref: 7-71)</v>
      </c>
      <c r="I72" s="54">
        <f ca="1">IF(CONTROL!$I$4="A",IF(X72&gt;0,CONCATENATE(R72," ",X72),R72),CONTROL!$I$5)</f>
        <v>0</v>
      </c>
      <c r="J72" s="54">
        <f ca="1">IF(CONTROL!$I$4="A",DATOS!S72,CONTROL!$I$5)</f>
        <v>0</v>
      </c>
      <c r="K72" s="54">
        <f ca="1">IF(CONTROL!$I$4="A",DATOS!T72,CONTROL!$I$5)</f>
        <v>0</v>
      </c>
      <c r="L72" s="54">
        <f ca="1">IF(CONTROL!$I$4="A",DATOS!U72,CONTROL!$I$5)</f>
        <v>0</v>
      </c>
      <c r="M72" s="54">
        <f ca="1">IF(CONTROL!$I$4="A",DATOS!V72,CONTROL!$I$5)</f>
        <v>0</v>
      </c>
      <c r="N72" s="54">
        <f ca="1">IF(CONTROL!$I$4="A",DATOS!W72,CONTROL!$I$5)</f>
        <v>0</v>
      </c>
      <c r="O72" s="38" t="s">
        <v>105</v>
      </c>
      <c r="P72" s="38" t="s">
        <v>204</v>
      </c>
      <c r="Y72" s="45"/>
      <c r="Z72" s="125">
        <v>43856</v>
      </c>
      <c r="AA72" s="76">
        <f t="shared" si="10"/>
        <v>8</v>
      </c>
    </row>
    <row r="73" spans="1:27" x14ac:dyDescent="0.25">
      <c r="A73" s="54">
        <f t="shared" ref="A73:A136" si="13">+A72+1</f>
        <v>72</v>
      </c>
      <c r="B73" s="43">
        <v>2</v>
      </c>
      <c r="E73" s="54" t="str">
        <f t="shared" si="11"/>
        <v xml:space="preserve">Tema 2 - APOYO A LA MOVILIDAD </v>
      </c>
      <c r="F73" s="54" t="str">
        <f t="shared" si="12"/>
        <v xml:space="preserve">Tema 2 - APOYO A LA MOVILIDAD </v>
      </c>
      <c r="G73" s="54">
        <f t="shared" ca="1" si="9"/>
        <v>0</v>
      </c>
      <c r="H73" s="54" t="str">
        <f ca="1">IF(O73=0,CONCATENATE(F73,". ",G73," (Ref: ",A73,")"),CONCATENATE(O73," - ",F73,". ",G73," (Ref: ",CONTROL!$D$4,"-",A73,")"))</f>
        <v>ACTIVIDADES POLICIALES - Tema 2 - APOYO A LA MOVILIDAD . 0 (Ref: 7-72)</v>
      </c>
      <c r="I73" s="54">
        <f ca="1">IF(CONTROL!$I$4="A",IF(X73&gt;0,CONCATENATE(R73," ",X73),R73),CONTROL!$I$5)</f>
        <v>0</v>
      </c>
      <c r="J73" s="54">
        <f ca="1">IF(CONTROL!$I$4="A",DATOS!S73,CONTROL!$I$5)</f>
        <v>0</v>
      </c>
      <c r="K73" s="54">
        <f ca="1">IF(CONTROL!$I$4="A",DATOS!T73,CONTROL!$I$5)</f>
        <v>0</v>
      </c>
      <c r="L73" s="54">
        <f ca="1">IF(CONTROL!$I$4="A",DATOS!U73,CONTROL!$I$5)</f>
        <v>0</v>
      </c>
      <c r="M73" s="54">
        <f ca="1">IF(CONTROL!$I$4="A",DATOS!V73,CONTROL!$I$5)</f>
        <v>0</v>
      </c>
      <c r="N73" s="54">
        <f ca="1">IF(CONTROL!$I$4="A",DATOS!W73,CONTROL!$I$5)</f>
        <v>0</v>
      </c>
      <c r="O73" s="38" t="s">
        <v>105</v>
      </c>
      <c r="P73" s="38" t="s">
        <v>204</v>
      </c>
      <c r="Y73" s="45"/>
      <c r="Z73" s="125">
        <v>43856</v>
      </c>
      <c r="AA73" s="76">
        <f t="shared" si="10"/>
        <v>9</v>
      </c>
    </row>
    <row r="74" spans="1:27" x14ac:dyDescent="0.25">
      <c r="A74" s="54">
        <f t="shared" si="13"/>
        <v>73</v>
      </c>
      <c r="B74" s="43">
        <v>2</v>
      </c>
      <c r="E74" s="54" t="str">
        <f t="shared" si="11"/>
        <v xml:space="preserve">Tema 2 - APOYO A LA MOVILIDAD </v>
      </c>
      <c r="F74" s="54" t="str">
        <f t="shared" si="12"/>
        <v xml:space="preserve">Tema 2 - APOYO A LA MOVILIDAD </v>
      </c>
      <c r="G74" s="54">
        <f t="shared" ca="1" si="9"/>
        <v>0</v>
      </c>
      <c r="H74" s="54" t="str">
        <f ca="1">IF(O74=0,CONCATENATE(F74,". ",G74," (Ref: ",A74,")"),CONCATENATE(O74," - ",F74,". ",G74," (Ref: ",CONTROL!$D$4,"-",A74,")"))</f>
        <v>ACTIVIDADES POLICIALES - Tema 2 - APOYO A LA MOVILIDAD . 0 (Ref: 7-73)</v>
      </c>
      <c r="I74" s="54">
        <f ca="1">IF(CONTROL!$I$4="A",IF(X74&gt;0,CONCATENATE(R74," ",X74),R74),CONTROL!$I$5)</f>
        <v>0</v>
      </c>
      <c r="J74" s="54">
        <f ca="1">IF(CONTROL!$I$4="A",DATOS!S74,CONTROL!$I$5)</f>
        <v>0</v>
      </c>
      <c r="K74" s="54">
        <f ca="1">IF(CONTROL!$I$4="A",DATOS!T74,CONTROL!$I$5)</f>
        <v>0</v>
      </c>
      <c r="L74" s="54">
        <f ca="1">IF(CONTROL!$I$4="A",DATOS!U74,CONTROL!$I$5)</f>
        <v>0</v>
      </c>
      <c r="M74" s="54">
        <f ca="1">IF(CONTROL!$I$4="A",DATOS!V74,CONTROL!$I$5)</f>
        <v>0</v>
      </c>
      <c r="N74" s="54">
        <f ca="1">IF(CONTROL!$I$4="A",DATOS!W74,CONTROL!$I$5)</f>
        <v>0</v>
      </c>
      <c r="O74" s="38" t="s">
        <v>105</v>
      </c>
      <c r="P74" s="38" t="s">
        <v>204</v>
      </c>
      <c r="Y74" s="45"/>
      <c r="Z74" s="125">
        <v>43856</v>
      </c>
      <c r="AA74" s="76">
        <f t="shared" si="10"/>
        <v>10</v>
      </c>
    </row>
    <row r="75" spans="1:27" x14ac:dyDescent="0.25">
      <c r="A75" s="54">
        <f t="shared" si="13"/>
        <v>74</v>
      </c>
      <c r="B75" s="43">
        <v>2</v>
      </c>
      <c r="E75" s="54" t="str">
        <f t="shared" si="11"/>
        <v xml:space="preserve">Tema 2 - APOYO A LA MOVILIDAD </v>
      </c>
      <c r="F75" s="54" t="str">
        <f t="shared" si="12"/>
        <v xml:space="preserve">Tema 2 - APOYO A LA MOVILIDAD </v>
      </c>
      <c r="G75" s="54">
        <f t="shared" ca="1" si="9"/>
        <v>0</v>
      </c>
      <c r="H75" s="54" t="str">
        <f ca="1">IF(O75=0,CONCATENATE(F75,". ",G75," (Ref: ",A75,")"),CONCATENATE(O75," - ",F75,". ",G75," (Ref: ",CONTROL!$D$4,"-",A75,")"))</f>
        <v>ACTIVIDADES POLICIALES - Tema 2 - APOYO A LA MOVILIDAD . 0 (Ref: 7-74)</v>
      </c>
      <c r="I75" s="54">
        <f ca="1">IF(CONTROL!$I$4="A",IF(X75&gt;0,CONCATENATE(R75," ",X75),R75),CONTROL!$I$5)</f>
        <v>0</v>
      </c>
      <c r="J75" s="54">
        <f ca="1">IF(CONTROL!$I$4="A",DATOS!S75,CONTROL!$I$5)</f>
        <v>0</v>
      </c>
      <c r="K75" s="54">
        <f ca="1">IF(CONTROL!$I$4="A",DATOS!T75,CONTROL!$I$5)</f>
        <v>0</v>
      </c>
      <c r="L75" s="54">
        <f ca="1">IF(CONTROL!$I$4="A",DATOS!U75,CONTROL!$I$5)</f>
        <v>0</v>
      </c>
      <c r="M75" s="54">
        <f ca="1">IF(CONTROL!$I$4="A",DATOS!V75,CONTROL!$I$5)</f>
        <v>0</v>
      </c>
      <c r="N75" s="54">
        <f ca="1">IF(CONTROL!$I$4="A",DATOS!W75,CONTROL!$I$5)</f>
        <v>0</v>
      </c>
      <c r="O75" s="38" t="s">
        <v>105</v>
      </c>
      <c r="P75" s="38" t="s">
        <v>204</v>
      </c>
      <c r="Y75" s="45"/>
      <c r="Z75" s="125">
        <v>43856</v>
      </c>
      <c r="AA75" s="76">
        <f t="shared" si="10"/>
        <v>11</v>
      </c>
    </row>
    <row r="76" spans="1:27" x14ac:dyDescent="0.25">
      <c r="A76" s="54">
        <f t="shared" si="13"/>
        <v>75</v>
      </c>
      <c r="B76" s="43">
        <v>2</v>
      </c>
      <c r="E76" s="54" t="str">
        <f t="shared" si="11"/>
        <v xml:space="preserve">Tema 2 - APOYO A LA MOVILIDAD </v>
      </c>
      <c r="F76" s="54" t="str">
        <f t="shared" si="12"/>
        <v xml:space="preserve">Tema 2 - APOYO A LA MOVILIDAD </v>
      </c>
      <c r="G76" s="54">
        <f t="shared" ca="1" si="9"/>
        <v>0</v>
      </c>
      <c r="H76" s="54" t="str">
        <f ca="1">IF(O76=0,CONCATENATE(F76,". ",G76," (Ref: ",A76,")"),CONCATENATE(O76," - ",F76,". ",G76," (Ref: ",CONTROL!$D$4,"-",A76,")"))</f>
        <v>ACTIVIDADES POLICIALES - Tema 2 - APOYO A LA MOVILIDAD . 0 (Ref: 7-75)</v>
      </c>
      <c r="I76" s="54">
        <f ca="1">IF(CONTROL!$I$4="A",IF(X76&gt;0,CONCATENATE(R76," ",X76),R76),CONTROL!$I$5)</f>
        <v>0</v>
      </c>
      <c r="J76" s="54">
        <f ca="1">IF(CONTROL!$I$4="A",DATOS!S76,CONTROL!$I$5)</f>
        <v>0</v>
      </c>
      <c r="K76" s="54">
        <f ca="1">IF(CONTROL!$I$4="A",DATOS!T76,CONTROL!$I$5)</f>
        <v>0</v>
      </c>
      <c r="L76" s="54">
        <f ca="1">IF(CONTROL!$I$4="A",DATOS!U76,CONTROL!$I$5)</f>
        <v>0</v>
      </c>
      <c r="M76" s="54">
        <f ca="1">IF(CONTROL!$I$4="A",DATOS!V76,CONTROL!$I$5)</f>
        <v>0</v>
      </c>
      <c r="N76" s="54">
        <f ca="1">IF(CONTROL!$I$4="A",DATOS!W76,CONTROL!$I$5)</f>
        <v>0</v>
      </c>
      <c r="O76" s="38" t="s">
        <v>105</v>
      </c>
      <c r="P76" s="38" t="s">
        <v>204</v>
      </c>
      <c r="Y76" s="45"/>
      <c r="Z76" s="125">
        <v>43856</v>
      </c>
      <c r="AA76" s="76">
        <f t="shared" si="10"/>
        <v>12</v>
      </c>
    </row>
    <row r="77" spans="1:27" x14ac:dyDescent="0.25">
      <c r="A77" s="54">
        <f t="shared" si="13"/>
        <v>76</v>
      </c>
      <c r="B77" s="43">
        <v>2</v>
      </c>
      <c r="E77" s="54" t="str">
        <f t="shared" si="11"/>
        <v xml:space="preserve">Tema 2 - APOYO A LA MOVILIDAD </v>
      </c>
      <c r="F77" s="54" t="str">
        <f t="shared" si="12"/>
        <v xml:space="preserve">Tema 2 - APOYO A LA MOVILIDAD </v>
      </c>
      <c r="G77" s="54">
        <f t="shared" ca="1" si="9"/>
        <v>0</v>
      </c>
      <c r="H77" s="54" t="str">
        <f ca="1">IF(O77=0,CONCATENATE(F77,". ",G77," (Ref: ",A77,")"),CONCATENATE(O77," - ",F77,". ",G77," (Ref: ",CONTROL!$D$4,"-",A77,")"))</f>
        <v>ACTIVIDADES POLICIALES - Tema 2 - APOYO A LA MOVILIDAD . 0 (Ref: 7-76)</v>
      </c>
      <c r="I77" s="54">
        <f ca="1">IF(CONTROL!$I$4="A",IF(X77&gt;0,CONCATENATE(R77," ",X77),R77),CONTROL!$I$5)</f>
        <v>0</v>
      </c>
      <c r="J77" s="54">
        <f ca="1">IF(CONTROL!$I$4="A",DATOS!S77,CONTROL!$I$5)</f>
        <v>0</v>
      </c>
      <c r="K77" s="54">
        <f ca="1">IF(CONTROL!$I$4="A",DATOS!T77,CONTROL!$I$5)</f>
        <v>0</v>
      </c>
      <c r="L77" s="54">
        <f ca="1">IF(CONTROL!$I$4="A",DATOS!U77,CONTROL!$I$5)</f>
        <v>0</v>
      </c>
      <c r="M77" s="54">
        <f ca="1">IF(CONTROL!$I$4="A",DATOS!V77,CONTROL!$I$5)</f>
        <v>0</v>
      </c>
      <c r="N77" s="54">
        <f ca="1">IF(CONTROL!$I$4="A",DATOS!W77,CONTROL!$I$5)</f>
        <v>0</v>
      </c>
      <c r="O77" s="38" t="s">
        <v>105</v>
      </c>
      <c r="P77" s="38" t="s">
        <v>204</v>
      </c>
      <c r="Y77" s="45"/>
      <c r="Z77" s="125">
        <v>43856</v>
      </c>
      <c r="AA77" s="76">
        <f t="shared" si="10"/>
        <v>13</v>
      </c>
    </row>
    <row r="78" spans="1:27" x14ac:dyDescent="0.25">
      <c r="A78" s="54">
        <f t="shared" si="13"/>
        <v>77</v>
      </c>
      <c r="B78" s="43">
        <v>2</v>
      </c>
      <c r="E78" s="54" t="str">
        <f t="shared" si="11"/>
        <v xml:space="preserve">Tema 2 - APOYO A LA MOVILIDAD </v>
      </c>
      <c r="F78" s="54" t="str">
        <f t="shared" si="12"/>
        <v xml:space="preserve">Tema 2 - APOYO A LA MOVILIDAD </v>
      </c>
      <c r="G78" s="54">
        <f t="shared" ca="1" si="9"/>
        <v>0</v>
      </c>
      <c r="H78" s="54" t="str">
        <f ca="1">IF(O78=0,CONCATENATE(F78,". ",G78," (Ref: ",A78,")"),CONCATENATE(O78," - ",F78,". ",G78," (Ref: ",CONTROL!$D$4,"-",A78,")"))</f>
        <v>ACTIVIDADES POLICIALES - Tema 2 - APOYO A LA MOVILIDAD . 0 (Ref: 7-77)</v>
      </c>
      <c r="I78" s="54">
        <f ca="1">IF(CONTROL!$I$4="A",IF(X78&gt;0,CONCATENATE(R78," ",X78),R78),CONTROL!$I$5)</f>
        <v>0</v>
      </c>
      <c r="J78" s="54">
        <f ca="1">IF(CONTROL!$I$4="A",DATOS!S78,CONTROL!$I$5)</f>
        <v>0</v>
      </c>
      <c r="K78" s="54">
        <f ca="1">IF(CONTROL!$I$4="A",DATOS!T78,CONTROL!$I$5)</f>
        <v>0</v>
      </c>
      <c r="L78" s="54">
        <f ca="1">IF(CONTROL!$I$4="A",DATOS!U78,CONTROL!$I$5)</f>
        <v>0</v>
      </c>
      <c r="M78" s="54">
        <f ca="1">IF(CONTROL!$I$4="A",DATOS!V78,CONTROL!$I$5)</f>
        <v>0</v>
      </c>
      <c r="N78" s="54">
        <f ca="1">IF(CONTROL!$I$4="A",DATOS!W78,CONTROL!$I$5)</f>
        <v>0</v>
      </c>
      <c r="O78" s="38" t="s">
        <v>105</v>
      </c>
      <c r="P78" s="38" t="s">
        <v>204</v>
      </c>
      <c r="Y78" s="45"/>
      <c r="Z78" s="125">
        <v>43856</v>
      </c>
      <c r="AA78" s="76">
        <f t="shared" si="10"/>
        <v>14</v>
      </c>
    </row>
    <row r="79" spans="1:27" x14ac:dyDescent="0.25">
      <c r="A79" s="54">
        <f t="shared" si="13"/>
        <v>78</v>
      </c>
      <c r="B79" s="43">
        <v>2</v>
      </c>
      <c r="E79" s="54" t="str">
        <f t="shared" si="11"/>
        <v xml:space="preserve">Tema 2 - APOYO A LA MOVILIDAD </v>
      </c>
      <c r="F79" s="54" t="str">
        <f t="shared" si="12"/>
        <v xml:space="preserve">Tema 2 - APOYO A LA MOVILIDAD </v>
      </c>
      <c r="G79" s="54">
        <f t="shared" ca="1" si="9"/>
        <v>0</v>
      </c>
      <c r="H79" s="54" t="str">
        <f ca="1">IF(O79=0,CONCATENATE(F79,". ",G79," (Ref: ",A79,")"),CONCATENATE(O79," - ",F79,". ",G79," (Ref: ",CONTROL!$D$4,"-",A79,")"))</f>
        <v>ACTIVIDADES POLICIALES - Tema 2 - APOYO A LA MOVILIDAD . 0 (Ref: 7-78)</v>
      </c>
      <c r="I79" s="54">
        <f ca="1">IF(CONTROL!$I$4="A",IF(X79&gt;0,CONCATENATE(R79," ",X79),R79),CONTROL!$I$5)</f>
        <v>0</v>
      </c>
      <c r="J79" s="54">
        <f ca="1">IF(CONTROL!$I$4="A",DATOS!S79,CONTROL!$I$5)</f>
        <v>0</v>
      </c>
      <c r="K79" s="54">
        <f ca="1">IF(CONTROL!$I$4="A",DATOS!T79,CONTROL!$I$5)</f>
        <v>0</v>
      </c>
      <c r="L79" s="54">
        <f ca="1">IF(CONTROL!$I$4="A",DATOS!U79,CONTROL!$I$5)</f>
        <v>0</v>
      </c>
      <c r="M79" s="54">
        <f ca="1">IF(CONTROL!$I$4="A",DATOS!V79,CONTROL!$I$5)</f>
        <v>0</v>
      </c>
      <c r="N79" s="54">
        <f ca="1">IF(CONTROL!$I$4="A",DATOS!W79,CONTROL!$I$5)</f>
        <v>0</v>
      </c>
      <c r="O79" s="38" t="s">
        <v>105</v>
      </c>
      <c r="P79" s="38" t="s">
        <v>204</v>
      </c>
      <c r="Y79" s="45"/>
      <c r="Z79" s="125">
        <v>43856</v>
      </c>
      <c r="AA79" s="76">
        <f t="shared" si="10"/>
        <v>15</v>
      </c>
    </row>
    <row r="80" spans="1:27" x14ac:dyDescent="0.25">
      <c r="A80" s="54">
        <f t="shared" si="13"/>
        <v>79</v>
      </c>
      <c r="B80" s="43">
        <v>2</v>
      </c>
      <c r="E80" s="54" t="str">
        <f t="shared" si="11"/>
        <v xml:space="preserve">Tema 2 - APOYO A LA MOVILIDAD </v>
      </c>
      <c r="F80" s="54" t="str">
        <f t="shared" si="12"/>
        <v xml:space="preserve">Tema 2 - APOYO A LA MOVILIDAD </v>
      </c>
      <c r="G80" s="54">
        <f t="shared" ca="1" si="9"/>
        <v>0</v>
      </c>
      <c r="H80" s="54" t="str">
        <f ca="1">IF(O80=0,CONCATENATE(F80,". ",G80," (Ref: ",A80,")"),CONCATENATE(O80," - ",F80,". ",G80," (Ref: ",CONTROL!$D$4,"-",A80,")"))</f>
        <v>ACTIVIDADES POLICIALES - Tema 2 - APOYO A LA MOVILIDAD . 0 (Ref: 7-79)</v>
      </c>
      <c r="I80" s="54">
        <f ca="1">IF(CONTROL!$I$4="A",IF(X80&gt;0,CONCATENATE(R80," ",X80),R80),CONTROL!$I$5)</f>
        <v>0</v>
      </c>
      <c r="J80" s="54">
        <f ca="1">IF(CONTROL!$I$4="A",DATOS!S80,CONTROL!$I$5)</f>
        <v>0</v>
      </c>
      <c r="K80" s="54">
        <f ca="1">IF(CONTROL!$I$4="A",DATOS!T80,CONTROL!$I$5)</f>
        <v>0</v>
      </c>
      <c r="L80" s="54">
        <f ca="1">IF(CONTROL!$I$4="A",DATOS!U80,CONTROL!$I$5)</f>
        <v>0</v>
      </c>
      <c r="M80" s="54">
        <f ca="1">IF(CONTROL!$I$4="A",DATOS!V80,CONTROL!$I$5)</f>
        <v>0</v>
      </c>
      <c r="N80" s="54">
        <f ca="1">IF(CONTROL!$I$4="A",DATOS!W80,CONTROL!$I$5)</f>
        <v>0</v>
      </c>
      <c r="O80" s="38" t="s">
        <v>105</v>
      </c>
      <c r="P80" s="38" t="s">
        <v>204</v>
      </c>
      <c r="Y80" s="45"/>
      <c r="Z80" s="125">
        <v>43856</v>
      </c>
      <c r="AA80" s="76">
        <f t="shared" si="10"/>
        <v>16</v>
      </c>
    </row>
    <row r="81" spans="1:27" x14ac:dyDescent="0.25">
      <c r="A81" s="54">
        <f t="shared" si="13"/>
        <v>80</v>
      </c>
      <c r="B81" s="43">
        <v>2</v>
      </c>
      <c r="E81" s="54" t="str">
        <f t="shared" si="11"/>
        <v xml:space="preserve">Tema 2 - APOYO A LA MOVILIDAD </v>
      </c>
      <c r="F81" s="54" t="str">
        <f t="shared" si="12"/>
        <v xml:space="preserve">Tema 2 - APOYO A LA MOVILIDAD </v>
      </c>
      <c r="G81" s="54">
        <f t="shared" ca="1" si="9"/>
        <v>0</v>
      </c>
      <c r="H81" s="54" t="str">
        <f ca="1">IF(O81=0,CONCATENATE(F81,". ",G81," (Ref: ",A81,")"),CONCATENATE(O81," - ",F81,". ",G81," (Ref: ",CONTROL!$D$4,"-",A81,")"))</f>
        <v>ACTIVIDADES POLICIALES - Tema 2 - APOYO A LA MOVILIDAD . 0 (Ref: 7-80)</v>
      </c>
      <c r="I81" s="54">
        <f ca="1">IF(CONTROL!$I$4="A",IF(X81&gt;0,CONCATENATE(R81," ",X81),R81),CONTROL!$I$5)</f>
        <v>0</v>
      </c>
      <c r="J81" s="54">
        <f ca="1">IF(CONTROL!$I$4="A",DATOS!S81,CONTROL!$I$5)</f>
        <v>0</v>
      </c>
      <c r="K81" s="54">
        <f ca="1">IF(CONTROL!$I$4="A",DATOS!T81,CONTROL!$I$5)</f>
        <v>0</v>
      </c>
      <c r="L81" s="54">
        <f ca="1">IF(CONTROL!$I$4="A",DATOS!U81,CONTROL!$I$5)</f>
        <v>0</v>
      </c>
      <c r="M81" s="54">
        <f ca="1">IF(CONTROL!$I$4="A",DATOS!V81,CONTROL!$I$5)</f>
        <v>0</v>
      </c>
      <c r="N81" s="54">
        <f ca="1">IF(CONTROL!$I$4="A",DATOS!W81,CONTROL!$I$5)</f>
        <v>0</v>
      </c>
      <c r="O81" s="38" t="s">
        <v>105</v>
      </c>
      <c r="P81" s="38" t="s">
        <v>204</v>
      </c>
      <c r="Y81" s="45"/>
      <c r="Z81" s="125">
        <v>43856</v>
      </c>
      <c r="AA81" s="76">
        <f t="shared" si="10"/>
        <v>17</v>
      </c>
    </row>
    <row r="82" spans="1:27" x14ac:dyDescent="0.25">
      <c r="A82" s="54">
        <f t="shared" si="13"/>
        <v>81</v>
      </c>
      <c r="B82" s="43">
        <v>2</v>
      </c>
      <c r="E82" s="54" t="str">
        <f t="shared" si="11"/>
        <v xml:space="preserve">Tema 2 - APOYO A LA MOVILIDAD </v>
      </c>
      <c r="F82" s="54" t="str">
        <f t="shared" si="12"/>
        <v xml:space="preserve">Tema 2 - APOYO A LA MOVILIDAD </v>
      </c>
      <c r="G82" s="54">
        <f t="shared" ca="1" si="9"/>
        <v>0</v>
      </c>
      <c r="H82" s="54" t="str">
        <f ca="1">IF(O82=0,CONCATENATE(F82,". ",G82," (Ref: ",A82,")"),CONCATENATE(O82," - ",F82,". ",G82," (Ref: ",CONTROL!$D$4,"-",A82,")"))</f>
        <v>ACTIVIDADES POLICIALES - Tema 2 - APOYO A LA MOVILIDAD . 0 (Ref: 7-81)</v>
      </c>
      <c r="I82" s="54">
        <f ca="1">IF(CONTROL!$I$4="A",IF(X82&gt;0,CONCATENATE(R82," ",X82),R82),CONTROL!$I$5)</f>
        <v>0</v>
      </c>
      <c r="J82" s="54">
        <f ca="1">IF(CONTROL!$I$4="A",DATOS!S82,CONTROL!$I$5)</f>
        <v>0</v>
      </c>
      <c r="K82" s="54">
        <f ca="1">IF(CONTROL!$I$4="A",DATOS!T82,CONTROL!$I$5)</f>
        <v>0</v>
      </c>
      <c r="L82" s="54">
        <f ca="1">IF(CONTROL!$I$4="A",DATOS!U82,CONTROL!$I$5)</f>
        <v>0</v>
      </c>
      <c r="M82" s="54">
        <f ca="1">IF(CONTROL!$I$4="A",DATOS!V82,CONTROL!$I$5)</f>
        <v>0</v>
      </c>
      <c r="N82" s="54">
        <f ca="1">IF(CONTROL!$I$4="A",DATOS!W82,CONTROL!$I$5)</f>
        <v>0</v>
      </c>
      <c r="O82" s="38" t="s">
        <v>105</v>
      </c>
      <c r="P82" s="38" t="s">
        <v>204</v>
      </c>
      <c r="Y82" s="45"/>
      <c r="Z82" s="125">
        <v>43856</v>
      </c>
      <c r="AA82" s="76">
        <f t="shared" si="10"/>
        <v>18</v>
      </c>
    </row>
    <row r="83" spans="1:27" x14ac:dyDescent="0.25">
      <c r="A83" s="54">
        <f t="shared" si="13"/>
        <v>82</v>
      </c>
      <c r="B83" s="43">
        <v>2</v>
      </c>
      <c r="E83" s="54" t="str">
        <f t="shared" si="11"/>
        <v xml:space="preserve">Tema 2 - APOYO A LA MOVILIDAD </v>
      </c>
      <c r="F83" s="54" t="str">
        <f t="shared" si="12"/>
        <v xml:space="preserve">Tema 2 - APOYO A LA MOVILIDAD </v>
      </c>
      <c r="G83" s="54">
        <f t="shared" ca="1" si="9"/>
        <v>0</v>
      </c>
      <c r="H83" s="54" t="str">
        <f ca="1">IF(O83=0,CONCATENATE(F83,". ",G83," (Ref: ",A83,")"),CONCATENATE(O83," - ",F83,". ",G83," (Ref: ",CONTROL!$D$4,"-",A83,")"))</f>
        <v>ACTIVIDADES POLICIALES - Tema 2 - APOYO A LA MOVILIDAD . 0 (Ref: 7-82)</v>
      </c>
      <c r="I83" s="54">
        <f ca="1">IF(CONTROL!$I$4="A",IF(X83&gt;0,CONCATENATE(R83," ",X83),R83),CONTROL!$I$5)</f>
        <v>0</v>
      </c>
      <c r="J83" s="54">
        <f ca="1">IF(CONTROL!$I$4="A",DATOS!S83,CONTROL!$I$5)</f>
        <v>0</v>
      </c>
      <c r="K83" s="54">
        <f ca="1">IF(CONTROL!$I$4="A",DATOS!T83,CONTROL!$I$5)</f>
        <v>0</v>
      </c>
      <c r="L83" s="54">
        <f ca="1">IF(CONTROL!$I$4="A",DATOS!U83,CONTROL!$I$5)</f>
        <v>0</v>
      </c>
      <c r="M83" s="54">
        <f ca="1">IF(CONTROL!$I$4="A",DATOS!V83,CONTROL!$I$5)</f>
        <v>0</v>
      </c>
      <c r="N83" s="54">
        <f ca="1">IF(CONTROL!$I$4="A",DATOS!W83,CONTROL!$I$5)</f>
        <v>0</v>
      </c>
      <c r="O83" s="38" t="s">
        <v>105</v>
      </c>
      <c r="P83" s="38" t="s">
        <v>204</v>
      </c>
      <c r="Y83" s="45"/>
      <c r="Z83" s="125">
        <v>43856</v>
      </c>
      <c r="AA83" s="76">
        <f t="shared" si="10"/>
        <v>19</v>
      </c>
    </row>
    <row r="84" spans="1:27" x14ac:dyDescent="0.25">
      <c r="A84" s="54">
        <f t="shared" si="13"/>
        <v>83</v>
      </c>
      <c r="B84" s="43">
        <v>2</v>
      </c>
      <c r="E84" s="54" t="str">
        <f t="shared" si="11"/>
        <v xml:space="preserve">Tema 2 - APOYO A LA MOVILIDAD </v>
      </c>
      <c r="F84" s="54" t="str">
        <f t="shared" si="12"/>
        <v xml:space="preserve">Tema 2 - APOYO A LA MOVILIDAD </v>
      </c>
      <c r="G84" s="54">
        <f t="shared" ca="1" si="9"/>
        <v>0</v>
      </c>
      <c r="H84" s="54" t="str">
        <f ca="1">IF(O84=0,CONCATENATE(F84,". ",G84," (Ref: ",A84,")"),CONCATENATE(O84," - ",F84,". ",G84," (Ref: ",CONTROL!$D$4,"-",A84,")"))</f>
        <v>ACTIVIDADES POLICIALES - Tema 2 - APOYO A LA MOVILIDAD . 0 (Ref: 7-83)</v>
      </c>
      <c r="I84" s="54">
        <f ca="1">IF(CONTROL!$I$4="A",IF(X84&gt;0,CONCATENATE(R84," ",X84),R84),CONTROL!$I$5)</f>
        <v>0</v>
      </c>
      <c r="J84" s="54">
        <f ca="1">IF(CONTROL!$I$4="A",DATOS!S84,CONTROL!$I$5)</f>
        <v>0</v>
      </c>
      <c r="K84" s="54">
        <f ca="1">IF(CONTROL!$I$4="A",DATOS!T84,CONTROL!$I$5)</f>
        <v>0</v>
      </c>
      <c r="L84" s="54">
        <f ca="1">IF(CONTROL!$I$4="A",DATOS!U84,CONTROL!$I$5)</f>
        <v>0</v>
      </c>
      <c r="M84" s="54">
        <f ca="1">IF(CONTROL!$I$4="A",DATOS!V84,CONTROL!$I$5)</f>
        <v>0</v>
      </c>
      <c r="N84" s="54">
        <f ca="1">IF(CONTROL!$I$4="A",DATOS!W84,CONTROL!$I$5)</f>
        <v>0</v>
      </c>
      <c r="O84" s="38" t="s">
        <v>105</v>
      </c>
      <c r="P84" s="38" t="s">
        <v>204</v>
      </c>
      <c r="Y84" s="45"/>
      <c r="Z84" s="125">
        <v>43856</v>
      </c>
      <c r="AA84" s="76">
        <f t="shared" si="10"/>
        <v>20</v>
      </c>
    </row>
    <row r="85" spans="1:27" x14ac:dyDescent="0.25">
      <c r="A85" s="54">
        <f t="shared" si="13"/>
        <v>84</v>
      </c>
      <c r="B85" s="43">
        <v>2</v>
      </c>
      <c r="E85" s="54" t="str">
        <f t="shared" si="11"/>
        <v xml:space="preserve">Tema 2 - APOYO A LA MOVILIDAD </v>
      </c>
      <c r="F85" s="54" t="str">
        <f t="shared" si="12"/>
        <v xml:space="preserve">Tema 2 - APOYO A LA MOVILIDAD </v>
      </c>
      <c r="G85" s="54">
        <f t="shared" ca="1" si="9"/>
        <v>0</v>
      </c>
      <c r="H85" s="54" t="str">
        <f ca="1">IF(O85=0,CONCATENATE(F85,". ",G85," (Ref: ",A85,")"),CONCATENATE(O85," - ",F85,". ",G85," (Ref: ",CONTROL!$D$4,"-",A85,")"))</f>
        <v>ACTIVIDADES POLICIALES - Tema 2 - APOYO A LA MOVILIDAD . 0 (Ref: 7-84)</v>
      </c>
      <c r="I85" s="54">
        <f ca="1">IF(CONTROL!$I$4="A",IF(X85&gt;0,CONCATENATE(R85," ",X85),R85),CONTROL!$I$5)</f>
        <v>0</v>
      </c>
      <c r="J85" s="54">
        <f ca="1">IF(CONTROL!$I$4="A",DATOS!S85,CONTROL!$I$5)</f>
        <v>0</v>
      </c>
      <c r="K85" s="54">
        <f ca="1">IF(CONTROL!$I$4="A",DATOS!T85,CONTROL!$I$5)</f>
        <v>0</v>
      </c>
      <c r="L85" s="54">
        <f ca="1">IF(CONTROL!$I$4="A",DATOS!U85,CONTROL!$I$5)</f>
        <v>0</v>
      </c>
      <c r="M85" s="54">
        <f ca="1">IF(CONTROL!$I$4="A",DATOS!V85,CONTROL!$I$5)</f>
        <v>0</v>
      </c>
      <c r="N85" s="54">
        <f ca="1">IF(CONTROL!$I$4="A",DATOS!W85,CONTROL!$I$5)</f>
        <v>0</v>
      </c>
      <c r="O85" s="38" t="s">
        <v>105</v>
      </c>
      <c r="P85" s="38" t="s">
        <v>204</v>
      </c>
      <c r="Y85" s="45"/>
      <c r="Z85" s="125">
        <v>43856</v>
      </c>
      <c r="AA85" s="76">
        <f t="shared" si="10"/>
        <v>21</v>
      </c>
    </row>
    <row r="86" spans="1:27" x14ac:dyDescent="0.25">
      <c r="A86" s="54">
        <f t="shared" si="13"/>
        <v>85</v>
      </c>
      <c r="B86" s="43">
        <v>2</v>
      </c>
      <c r="E86" s="54" t="str">
        <f t="shared" si="11"/>
        <v xml:space="preserve">Tema 2 - APOYO A LA MOVILIDAD </v>
      </c>
      <c r="F86" s="54" t="str">
        <f t="shared" si="12"/>
        <v xml:space="preserve">Tema 2 - APOYO A LA MOVILIDAD </v>
      </c>
      <c r="G86" s="54">
        <f t="shared" ca="1" si="9"/>
        <v>0</v>
      </c>
      <c r="H86" s="54" t="str">
        <f ca="1">IF(O86=0,CONCATENATE(F86,". ",G86," (Ref: ",A86,")"),CONCATENATE(O86," - ",F86,". ",G86," (Ref: ",CONTROL!$D$4,"-",A86,")"))</f>
        <v>ACTIVIDADES POLICIALES - Tema 2 - APOYO A LA MOVILIDAD . 0 (Ref: 7-85)</v>
      </c>
      <c r="I86" s="54">
        <f ca="1">IF(CONTROL!$I$4="A",IF(X86&gt;0,CONCATENATE(R86," ",X86),R86),CONTROL!$I$5)</f>
        <v>0</v>
      </c>
      <c r="J86" s="54">
        <f ca="1">IF(CONTROL!$I$4="A",DATOS!S86,CONTROL!$I$5)</f>
        <v>0</v>
      </c>
      <c r="K86" s="54">
        <f ca="1">IF(CONTROL!$I$4="A",DATOS!T86,CONTROL!$I$5)</f>
        <v>0</v>
      </c>
      <c r="L86" s="54">
        <f ca="1">IF(CONTROL!$I$4="A",DATOS!U86,CONTROL!$I$5)</f>
        <v>0</v>
      </c>
      <c r="M86" s="54">
        <f ca="1">IF(CONTROL!$I$4="A",DATOS!V86,CONTROL!$I$5)</f>
        <v>0</v>
      </c>
      <c r="N86" s="54">
        <f ca="1">IF(CONTROL!$I$4="A",DATOS!W86,CONTROL!$I$5)</f>
        <v>0</v>
      </c>
      <c r="O86" s="38" t="s">
        <v>105</v>
      </c>
      <c r="P86" s="38" t="s">
        <v>204</v>
      </c>
      <c r="Y86" s="45"/>
      <c r="Z86" s="125">
        <v>43856</v>
      </c>
      <c r="AA86" s="76">
        <f t="shared" si="10"/>
        <v>22</v>
      </c>
    </row>
    <row r="87" spans="1:27" x14ac:dyDescent="0.25">
      <c r="A87" s="54">
        <f t="shared" si="13"/>
        <v>86</v>
      </c>
      <c r="B87" s="43">
        <v>2</v>
      </c>
      <c r="E87" s="54" t="str">
        <f t="shared" si="11"/>
        <v xml:space="preserve">Tema 2 - APOYO A LA MOVILIDAD </v>
      </c>
      <c r="F87" s="54" t="str">
        <f t="shared" si="12"/>
        <v xml:space="preserve">Tema 2 - APOYO A LA MOVILIDAD </v>
      </c>
      <c r="G87" s="54">
        <f t="shared" ca="1" si="9"/>
        <v>0</v>
      </c>
      <c r="H87" s="54" t="str">
        <f ca="1">IF(O87=0,CONCATENATE(F87,". ",G87," (Ref: ",A87,")"),CONCATENATE(O87," - ",F87,". ",G87," (Ref: ",CONTROL!$D$4,"-",A87,")"))</f>
        <v>ACTIVIDADES POLICIALES - Tema 2 - APOYO A LA MOVILIDAD . 0 (Ref: 7-86)</v>
      </c>
      <c r="I87" s="54">
        <f ca="1">IF(CONTROL!$I$4="A",IF(X87&gt;0,CONCATENATE(R87," ",X87),R87),CONTROL!$I$5)</f>
        <v>0</v>
      </c>
      <c r="J87" s="54">
        <f ca="1">IF(CONTROL!$I$4="A",DATOS!S87,CONTROL!$I$5)</f>
        <v>0</v>
      </c>
      <c r="K87" s="54">
        <f ca="1">IF(CONTROL!$I$4="A",DATOS!T87,CONTROL!$I$5)</f>
        <v>0</v>
      </c>
      <c r="L87" s="54">
        <f ca="1">IF(CONTROL!$I$4="A",DATOS!U87,CONTROL!$I$5)</f>
        <v>0</v>
      </c>
      <c r="M87" s="54">
        <f ca="1">IF(CONTROL!$I$4="A",DATOS!V87,CONTROL!$I$5)</f>
        <v>0</v>
      </c>
      <c r="N87" s="54">
        <f ca="1">IF(CONTROL!$I$4="A",DATOS!W87,CONTROL!$I$5)</f>
        <v>0</v>
      </c>
      <c r="O87" s="38" t="s">
        <v>105</v>
      </c>
      <c r="P87" s="38" t="s">
        <v>204</v>
      </c>
      <c r="Y87" s="45"/>
      <c r="Z87" s="125">
        <v>43856</v>
      </c>
      <c r="AA87" s="76">
        <f t="shared" si="10"/>
        <v>23</v>
      </c>
    </row>
    <row r="88" spans="1:27" x14ac:dyDescent="0.25">
      <c r="A88" s="54">
        <f t="shared" si="13"/>
        <v>87</v>
      </c>
      <c r="B88" s="43">
        <v>2</v>
      </c>
      <c r="E88" s="54" t="str">
        <f t="shared" si="11"/>
        <v xml:space="preserve">Tema 2 - APOYO A LA MOVILIDAD </v>
      </c>
      <c r="F88" s="54" t="str">
        <f t="shared" si="12"/>
        <v xml:space="preserve">Tema 2 - APOYO A LA MOVILIDAD </v>
      </c>
      <c r="G88" s="54">
        <f t="shared" ca="1" si="9"/>
        <v>0</v>
      </c>
      <c r="H88" s="54" t="str">
        <f ca="1">IF(O88=0,CONCATENATE(F88,". ",G88," (Ref: ",A88,")"),CONCATENATE(O88," - ",F88,". ",G88," (Ref: ",CONTROL!$D$4,"-",A88,")"))</f>
        <v>ACTIVIDADES POLICIALES - Tema 2 - APOYO A LA MOVILIDAD . 0 (Ref: 7-87)</v>
      </c>
      <c r="I88" s="54">
        <f ca="1">IF(CONTROL!$I$4="A",IF(X88&gt;0,CONCATENATE(R88," ",X88),R88),CONTROL!$I$5)</f>
        <v>0</v>
      </c>
      <c r="J88" s="54">
        <f ca="1">IF(CONTROL!$I$4="A",DATOS!S88,CONTROL!$I$5)</f>
        <v>0</v>
      </c>
      <c r="K88" s="54">
        <f ca="1">IF(CONTROL!$I$4="A",DATOS!T88,CONTROL!$I$5)</f>
        <v>0</v>
      </c>
      <c r="L88" s="54">
        <f ca="1">IF(CONTROL!$I$4="A",DATOS!U88,CONTROL!$I$5)</f>
        <v>0</v>
      </c>
      <c r="M88" s="54">
        <f ca="1">IF(CONTROL!$I$4="A",DATOS!V88,CONTROL!$I$5)</f>
        <v>0</v>
      </c>
      <c r="N88" s="54">
        <f ca="1">IF(CONTROL!$I$4="A",DATOS!W88,CONTROL!$I$5)</f>
        <v>0</v>
      </c>
      <c r="O88" s="38" t="s">
        <v>105</v>
      </c>
      <c r="P88" s="38" t="s">
        <v>204</v>
      </c>
      <c r="Y88" s="45"/>
      <c r="Z88" s="125">
        <v>43856</v>
      </c>
      <c r="AA88" s="76">
        <f t="shared" si="10"/>
        <v>24</v>
      </c>
    </row>
    <row r="89" spans="1:27" x14ac:dyDescent="0.25">
      <c r="A89" s="54">
        <f t="shared" si="13"/>
        <v>88</v>
      </c>
      <c r="B89" s="43">
        <v>2</v>
      </c>
      <c r="E89" s="54" t="str">
        <f t="shared" si="11"/>
        <v xml:space="preserve">Tema 2 - APOYO A LA MOVILIDAD </v>
      </c>
      <c r="F89" s="54" t="str">
        <f t="shared" si="12"/>
        <v xml:space="preserve">Tema 2 - APOYO A LA MOVILIDAD </v>
      </c>
      <c r="G89" s="54">
        <f t="shared" ca="1" si="9"/>
        <v>0</v>
      </c>
      <c r="H89" s="54" t="str">
        <f ca="1">IF(O89=0,CONCATENATE(F89,". ",G89," (Ref: ",A89,")"),CONCATENATE(O89," - ",F89,". ",G89," (Ref: ",CONTROL!$D$4,"-",A89,")"))</f>
        <v>ACTIVIDADES POLICIALES - Tema 2 - APOYO A LA MOVILIDAD . 0 (Ref: 7-88)</v>
      </c>
      <c r="I89" s="54">
        <f ca="1">IF(CONTROL!$I$4="A",IF(X89&gt;0,CONCATENATE(R89," ",X89),R89),CONTROL!$I$5)</f>
        <v>0</v>
      </c>
      <c r="J89" s="54">
        <f ca="1">IF(CONTROL!$I$4="A",DATOS!S89,CONTROL!$I$5)</f>
        <v>0</v>
      </c>
      <c r="K89" s="54">
        <f ca="1">IF(CONTROL!$I$4="A",DATOS!T89,CONTROL!$I$5)</f>
        <v>0</v>
      </c>
      <c r="L89" s="54">
        <f ca="1">IF(CONTROL!$I$4="A",DATOS!U89,CONTROL!$I$5)</f>
        <v>0</v>
      </c>
      <c r="M89" s="54">
        <f ca="1">IF(CONTROL!$I$4="A",DATOS!V89,CONTROL!$I$5)</f>
        <v>0</v>
      </c>
      <c r="N89" s="54">
        <f ca="1">IF(CONTROL!$I$4="A",DATOS!W89,CONTROL!$I$5)</f>
        <v>0</v>
      </c>
      <c r="O89" s="38" t="s">
        <v>105</v>
      </c>
      <c r="P89" s="38" t="s">
        <v>204</v>
      </c>
      <c r="Y89" s="45"/>
      <c r="Z89" s="125">
        <v>43856</v>
      </c>
      <c r="AA89" s="76">
        <f t="shared" si="10"/>
        <v>25</v>
      </c>
    </row>
    <row r="90" spans="1:27" x14ac:dyDescent="0.25">
      <c r="A90" s="54">
        <f t="shared" si="13"/>
        <v>89</v>
      </c>
      <c r="B90" s="43">
        <v>2</v>
      </c>
      <c r="E90" s="54" t="str">
        <f t="shared" si="11"/>
        <v xml:space="preserve">Tema 2 - APOYO A LA MOVILIDAD </v>
      </c>
      <c r="F90" s="54" t="str">
        <f t="shared" si="12"/>
        <v xml:space="preserve">Tema 2 - APOYO A LA MOVILIDAD </v>
      </c>
      <c r="G90" s="54">
        <f t="shared" ca="1" si="9"/>
        <v>0</v>
      </c>
      <c r="H90" s="54" t="str">
        <f ca="1">IF(O90=0,CONCATENATE(F90,". ",G90," (Ref: ",A90,")"),CONCATENATE(O90," - ",F90,". ",G90," (Ref: ",CONTROL!$D$4,"-",A90,")"))</f>
        <v>ACTIVIDADES POLICIALES - Tema 2 - APOYO A LA MOVILIDAD . 0 (Ref: 7-89)</v>
      </c>
      <c r="I90" s="54">
        <f ca="1">IF(CONTROL!$I$4="A",IF(X90&gt;0,CONCATENATE(R90," ",X90),R90),CONTROL!$I$5)</f>
        <v>0</v>
      </c>
      <c r="J90" s="54">
        <f ca="1">IF(CONTROL!$I$4="A",DATOS!S90,CONTROL!$I$5)</f>
        <v>0</v>
      </c>
      <c r="K90" s="54">
        <f ca="1">IF(CONTROL!$I$4="A",DATOS!T90,CONTROL!$I$5)</f>
        <v>0</v>
      </c>
      <c r="L90" s="54">
        <f ca="1">IF(CONTROL!$I$4="A",DATOS!U90,CONTROL!$I$5)</f>
        <v>0</v>
      </c>
      <c r="M90" s="54">
        <f ca="1">IF(CONTROL!$I$4="A",DATOS!V90,CONTROL!$I$5)</f>
        <v>0</v>
      </c>
      <c r="N90" s="54">
        <f ca="1">IF(CONTROL!$I$4="A",DATOS!W90,CONTROL!$I$5)</f>
        <v>0</v>
      </c>
      <c r="O90" s="38" t="s">
        <v>105</v>
      </c>
      <c r="P90" s="38" t="s">
        <v>204</v>
      </c>
      <c r="Y90" s="45"/>
      <c r="Z90" s="125">
        <v>43856</v>
      </c>
      <c r="AA90" s="76">
        <f t="shared" si="10"/>
        <v>26</v>
      </c>
    </row>
    <row r="91" spans="1:27" x14ac:dyDescent="0.25">
      <c r="A91" s="54">
        <f t="shared" si="13"/>
        <v>90</v>
      </c>
      <c r="B91" s="43">
        <v>2</v>
      </c>
      <c r="E91" s="54" t="str">
        <f t="shared" si="11"/>
        <v xml:space="preserve">Tema 2 - APOYO A LA MOVILIDAD </v>
      </c>
      <c r="F91" s="54" t="str">
        <f t="shared" si="12"/>
        <v xml:space="preserve">Tema 2 - APOYO A LA MOVILIDAD </v>
      </c>
      <c r="G91" s="54">
        <f t="shared" ca="1" si="9"/>
        <v>0</v>
      </c>
      <c r="H91" s="54" t="str">
        <f ca="1">IF(O91=0,CONCATENATE(F91,". ",G91," (Ref: ",A91,")"),CONCATENATE(O91," - ",F91,". ",G91," (Ref: ",CONTROL!$D$4,"-",A91,")"))</f>
        <v>ACTIVIDADES POLICIALES - Tema 2 - APOYO A LA MOVILIDAD . 0 (Ref: 7-90)</v>
      </c>
      <c r="I91" s="54">
        <f ca="1">IF(CONTROL!$I$4="A",IF(X91&gt;0,CONCATENATE(R91," ",X91),R91),CONTROL!$I$5)</f>
        <v>0</v>
      </c>
      <c r="J91" s="54">
        <f ca="1">IF(CONTROL!$I$4="A",DATOS!S91,CONTROL!$I$5)</f>
        <v>0</v>
      </c>
      <c r="K91" s="54">
        <f ca="1">IF(CONTROL!$I$4="A",DATOS!T91,CONTROL!$I$5)</f>
        <v>0</v>
      </c>
      <c r="L91" s="54">
        <f ca="1">IF(CONTROL!$I$4="A",DATOS!U91,CONTROL!$I$5)</f>
        <v>0</v>
      </c>
      <c r="M91" s="54">
        <f ca="1">IF(CONTROL!$I$4="A",DATOS!V91,CONTROL!$I$5)</f>
        <v>0</v>
      </c>
      <c r="N91" s="54">
        <f ca="1">IF(CONTROL!$I$4="A",DATOS!W91,CONTROL!$I$5)</f>
        <v>0</v>
      </c>
      <c r="O91" s="38" t="s">
        <v>105</v>
      </c>
      <c r="P91" s="38" t="s">
        <v>204</v>
      </c>
      <c r="Y91" s="45"/>
      <c r="Z91" s="125">
        <v>43856</v>
      </c>
      <c r="AA91" s="76">
        <f t="shared" si="10"/>
        <v>27</v>
      </c>
    </row>
    <row r="92" spans="1:27" x14ac:dyDescent="0.25">
      <c r="A92" s="54">
        <f t="shared" si="13"/>
        <v>91</v>
      </c>
      <c r="B92" s="43">
        <v>2</v>
      </c>
      <c r="E92" s="54" t="str">
        <f t="shared" si="11"/>
        <v xml:space="preserve">Tema 2 - APOYO A LA MOVILIDAD </v>
      </c>
      <c r="F92" s="54" t="str">
        <f t="shared" si="12"/>
        <v xml:space="preserve">Tema 2 - APOYO A LA MOVILIDAD </v>
      </c>
      <c r="G92" s="54">
        <f t="shared" ca="1" si="9"/>
        <v>0</v>
      </c>
      <c r="H92" s="54" t="str">
        <f ca="1">IF(O92=0,CONCATENATE(F92,". ",G92," (Ref: ",A92,")"),CONCATENATE(O92," - ",F92,". ",G92," (Ref: ",CONTROL!$D$4,"-",A92,")"))</f>
        <v>ACTIVIDADES POLICIALES - Tema 2 - APOYO A LA MOVILIDAD . 0 (Ref: 7-91)</v>
      </c>
      <c r="I92" s="54">
        <f ca="1">IF(CONTROL!$I$4="A",IF(X92&gt;0,CONCATENATE(R92," ",X92),R92),CONTROL!$I$5)</f>
        <v>0</v>
      </c>
      <c r="J92" s="54">
        <f ca="1">IF(CONTROL!$I$4="A",DATOS!S92,CONTROL!$I$5)</f>
        <v>0</v>
      </c>
      <c r="K92" s="54">
        <f ca="1">IF(CONTROL!$I$4="A",DATOS!T92,CONTROL!$I$5)</f>
        <v>0</v>
      </c>
      <c r="L92" s="54">
        <f ca="1">IF(CONTROL!$I$4="A",DATOS!U92,CONTROL!$I$5)</f>
        <v>0</v>
      </c>
      <c r="M92" s="54">
        <f ca="1">IF(CONTROL!$I$4="A",DATOS!V92,CONTROL!$I$5)</f>
        <v>0</v>
      </c>
      <c r="N92" s="54">
        <f ca="1">IF(CONTROL!$I$4="A",DATOS!W92,CONTROL!$I$5)</f>
        <v>0</v>
      </c>
      <c r="O92" s="38" t="s">
        <v>105</v>
      </c>
      <c r="P92" s="38" t="s">
        <v>204</v>
      </c>
      <c r="Y92" s="45"/>
      <c r="Z92" s="125">
        <v>43856</v>
      </c>
      <c r="AA92" s="76">
        <f t="shared" si="10"/>
        <v>28</v>
      </c>
    </row>
    <row r="93" spans="1:27" x14ac:dyDescent="0.25">
      <c r="A93" s="54">
        <f t="shared" si="13"/>
        <v>92</v>
      </c>
      <c r="B93" s="43">
        <v>2</v>
      </c>
      <c r="E93" s="54" t="str">
        <f t="shared" si="11"/>
        <v xml:space="preserve">Tema 2 - APOYO A LA MOVILIDAD </v>
      </c>
      <c r="F93" s="54" t="str">
        <f t="shared" si="12"/>
        <v xml:space="preserve">Tema 2 - APOYO A LA MOVILIDAD </v>
      </c>
      <c r="G93" s="54">
        <f t="shared" ca="1" si="9"/>
        <v>0</v>
      </c>
      <c r="H93" s="54" t="str">
        <f ca="1">IF(O93=0,CONCATENATE(F93,". ",G93," (Ref: ",A93,")"),CONCATENATE(O93," - ",F93,". ",G93," (Ref: ",CONTROL!$D$4,"-",A93,")"))</f>
        <v>ACTIVIDADES POLICIALES - Tema 2 - APOYO A LA MOVILIDAD . 0 (Ref: 7-92)</v>
      </c>
      <c r="I93" s="54">
        <f ca="1">IF(CONTROL!$I$4="A",IF(X93&gt;0,CONCATENATE(R93," ",X93),R93),CONTROL!$I$5)</f>
        <v>0</v>
      </c>
      <c r="J93" s="54">
        <f ca="1">IF(CONTROL!$I$4="A",DATOS!S93,CONTROL!$I$5)</f>
        <v>0</v>
      </c>
      <c r="K93" s="54">
        <f ca="1">IF(CONTROL!$I$4="A",DATOS!T93,CONTROL!$I$5)</f>
        <v>0</v>
      </c>
      <c r="L93" s="54">
        <f ca="1">IF(CONTROL!$I$4="A",DATOS!U93,CONTROL!$I$5)</f>
        <v>0</v>
      </c>
      <c r="M93" s="54">
        <f ca="1">IF(CONTROL!$I$4="A",DATOS!V93,CONTROL!$I$5)</f>
        <v>0</v>
      </c>
      <c r="N93" s="54">
        <f ca="1">IF(CONTROL!$I$4="A",DATOS!W93,CONTROL!$I$5)</f>
        <v>0</v>
      </c>
      <c r="O93" s="38" t="s">
        <v>105</v>
      </c>
      <c r="P93" s="38" t="s">
        <v>204</v>
      </c>
      <c r="Y93" s="45"/>
      <c r="Z93" s="125">
        <v>43856</v>
      </c>
      <c r="AA93" s="76">
        <f t="shared" si="10"/>
        <v>29</v>
      </c>
    </row>
    <row r="94" spans="1:27" x14ac:dyDescent="0.25">
      <c r="A94" s="54">
        <f t="shared" si="13"/>
        <v>93</v>
      </c>
      <c r="B94" s="43">
        <v>2</v>
      </c>
      <c r="E94" s="54" t="str">
        <f t="shared" si="11"/>
        <v xml:space="preserve">Tema 2 - APOYO A LA MOVILIDAD </v>
      </c>
      <c r="F94" s="54" t="str">
        <f t="shared" si="12"/>
        <v xml:space="preserve">Tema 2 - APOYO A LA MOVILIDAD </v>
      </c>
      <c r="G94" s="54">
        <f t="shared" ca="1" si="9"/>
        <v>0</v>
      </c>
      <c r="H94" s="54" t="str">
        <f ca="1">IF(O94=0,CONCATENATE(F94,". ",G94," (Ref: ",A94,")"),CONCATENATE(O94," - ",F94,". ",G94," (Ref: ",CONTROL!$D$4,"-",A94,")"))</f>
        <v>ACTIVIDADES POLICIALES - Tema 2 - APOYO A LA MOVILIDAD . 0 (Ref: 7-93)</v>
      </c>
      <c r="I94" s="54">
        <f ca="1">IF(CONTROL!$I$4="A",IF(X94&gt;0,CONCATENATE(R94," ",X94),R94),CONTROL!$I$5)</f>
        <v>0</v>
      </c>
      <c r="J94" s="54">
        <f ca="1">IF(CONTROL!$I$4="A",DATOS!S94,CONTROL!$I$5)</f>
        <v>0</v>
      </c>
      <c r="K94" s="54">
        <f ca="1">IF(CONTROL!$I$4="A",DATOS!T94,CONTROL!$I$5)</f>
        <v>0</v>
      </c>
      <c r="L94" s="54">
        <f ca="1">IF(CONTROL!$I$4="A",DATOS!U94,CONTROL!$I$5)</f>
        <v>0</v>
      </c>
      <c r="M94" s="54">
        <f ca="1">IF(CONTROL!$I$4="A",DATOS!V94,CONTROL!$I$5)</f>
        <v>0</v>
      </c>
      <c r="N94" s="54">
        <f ca="1">IF(CONTROL!$I$4="A",DATOS!W94,CONTROL!$I$5)</f>
        <v>0</v>
      </c>
      <c r="O94" s="38" t="s">
        <v>105</v>
      </c>
      <c r="P94" s="38" t="s">
        <v>204</v>
      </c>
      <c r="Y94" s="45"/>
      <c r="Z94" s="125">
        <v>43856</v>
      </c>
      <c r="AA94" s="76">
        <f t="shared" si="10"/>
        <v>30</v>
      </c>
    </row>
    <row r="95" spans="1:27" x14ac:dyDescent="0.25">
      <c r="A95" s="54">
        <f t="shared" si="13"/>
        <v>94</v>
      </c>
      <c r="B95" s="43">
        <v>2</v>
      </c>
      <c r="E95" s="54" t="str">
        <f t="shared" si="11"/>
        <v xml:space="preserve">Tema 2 - APOYO A LA MOVILIDAD </v>
      </c>
      <c r="F95" s="54" t="str">
        <f t="shared" si="12"/>
        <v xml:space="preserve">Tema 2 - APOYO A LA MOVILIDAD </v>
      </c>
      <c r="G95" s="54">
        <f t="shared" ca="1" si="9"/>
        <v>0</v>
      </c>
      <c r="H95" s="54" t="str">
        <f ca="1">IF(O95=0,CONCATENATE(F95,". ",G95," (Ref: ",A95,")"),CONCATENATE(O95," - ",F95,". ",G95," (Ref: ",CONTROL!$D$4,"-",A95,")"))</f>
        <v>ACTIVIDADES POLICIALES - Tema 2 - APOYO A LA MOVILIDAD . 0 (Ref: 7-94)</v>
      </c>
      <c r="I95" s="54">
        <f ca="1">IF(CONTROL!$I$4="A",IF(X95&gt;0,CONCATENATE(R95," ",X95),R95),CONTROL!$I$5)</f>
        <v>0</v>
      </c>
      <c r="J95" s="54">
        <f ca="1">IF(CONTROL!$I$4="A",DATOS!S95,CONTROL!$I$5)</f>
        <v>0</v>
      </c>
      <c r="K95" s="54">
        <f ca="1">IF(CONTROL!$I$4="A",DATOS!T95,CONTROL!$I$5)</f>
        <v>0</v>
      </c>
      <c r="L95" s="54">
        <f ca="1">IF(CONTROL!$I$4="A",DATOS!U95,CONTROL!$I$5)</f>
        <v>0</v>
      </c>
      <c r="M95" s="54">
        <f ca="1">IF(CONTROL!$I$4="A",DATOS!V95,CONTROL!$I$5)</f>
        <v>0</v>
      </c>
      <c r="N95" s="54">
        <f ca="1">IF(CONTROL!$I$4="A",DATOS!W95,CONTROL!$I$5)</f>
        <v>0</v>
      </c>
      <c r="O95" s="38" t="s">
        <v>105</v>
      </c>
      <c r="P95" s="38" t="s">
        <v>204</v>
      </c>
      <c r="Y95" s="45"/>
      <c r="Z95" s="125">
        <v>43856</v>
      </c>
      <c r="AA95" s="76">
        <f t="shared" si="10"/>
        <v>31</v>
      </c>
    </row>
    <row r="96" spans="1:27" x14ac:dyDescent="0.25">
      <c r="A96" s="54">
        <f t="shared" si="13"/>
        <v>95</v>
      </c>
      <c r="B96" s="43">
        <v>2</v>
      </c>
      <c r="E96" s="54" t="str">
        <f t="shared" si="11"/>
        <v xml:space="preserve">Tema 2 - APOYO A LA MOVILIDAD </v>
      </c>
      <c r="F96" s="54" t="str">
        <f t="shared" si="12"/>
        <v xml:space="preserve">Tema 2 - APOYO A LA MOVILIDAD </v>
      </c>
      <c r="G96" s="54">
        <f t="shared" ca="1" si="9"/>
        <v>0</v>
      </c>
      <c r="H96" s="54" t="str">
        <f ca="1">IF(O96=0,CONCATENATE(F96,". ",G96," (Ref: ",A96,")"),CONCATENATE(O96," - ",F96,". ",G96," (Ref: ",CONTROL!$D$4,"-",A96,")"))</f>
        <v>ACTIVIDADES POLICIALES - Tema 2 - APOYO A LA MOVILIDAD . 0 (Ref: 7-95)</v>
      </c>
      <c r="I96" s="54">
        <f ca="1">IF(CONTROL!$I$4="A",IF(X96&gt;0,CONCATENATE(R96," ",X96),R96),CONTROL!$I$5)</f>
        <v>0</v>
      </c>
      <c r="J96" s="54">
        <f ca="1">IF(CONTROL!$I$4="A",DATOS!S96,CONTROL!$I$5)</f>
        <v>0</v>
      </c>
      <c r="K96" s="54">
        <f ca="1">IF(CONTROL!$I$4="A",DATOS!T96,CONTROL!$I$5)</f>
        <v>0</v>
      </c>
      <c r="L96" s="54">
        <f ca="1">IF(CONTROL!$I$4="A",DATOS!U96,CONTROL!$I$5)</f>
        <v>0</v>
      </c>
      <c r="M96" s="54">
        <f ca="1">IF(CONTROL!$I$4="A",DATOS!V96,CONTROL!$I$5)</f>
        <v>0</v>
      </c>
      <c r="N96" s="54">
        <f ca="1">IF(CONTROL!$I$4="A",DATOS!W96,CONTROL!$I$5)</f>
        <v>0</v>
      </c>
      <c r="O96" s="38" t="s">
        <v>105</v>
      </c>
      <c r="P96" s="38" t="s">
        <v>204</v>
      </c>
      <c r="Y96" s="45"/>
      <c r="Z96" s="125">
        <v>43856</v>
      </c>
      <c r="AA96" s="76">
        <f t="shared" si="10"/>
        <v>32</v>
      </c>
    </row>
    <row r="97" spans="1:27" x14ac:dyDescent="0.25">
      <c r="A97" s="54">
        <f t="shared" si="13"/>
        <v>96</v>
      </c>
      <c r="B97" s="43">
        <v>2</v>
      </c>
      <c r="E97" s="54" t="str">
        <f t="shared" si="11"/>
        <v xml:space="preserve">Tema 2 - APOYO A LA MOVILIDAD </v>
      </c>
      <c r="F97" s="54" t="str">
        <f t="shared" si="12"/>
        <v xml:space="preserve">Tema 2 - APOYO A LA MOVILIDAD </v>
      </c>
      <c r="G97" s="54">
        <f t="shared" ca="1" si="9"/>
        <v>0</v>
      </c>
      <c r="H97" s="54" t="str">
        <f ca="1">IF(O97=0,CONCATENATE(F97,". ",G97," (Ref: ",A97,")"),CONCATENATE(O97," - ",F97,". ",G97," (Ref: ",CONTROL!$D$4,"-",A97,")"))</f>
        <v>ACTIVIDADES POLICIALES - Tema 2 - APOYO A LA MOVILIDAD . 0 (Ref: 7-96)</v>
      </c>
      <c r="I97" s="54">
        <f ca="1">IF(CONTROL!$I$4="A",IF(X97&gt;0,CONCATENATE(R97," ",X97),R97),CONTROL!$I$5)</f>
        <v>0</v>
      </c>
      <c r="J97" s="54">
        <f ca="1">IF(CONTROL!$I$4="A",DATOS!S97,CONTROL!$I$5)</f>
        <v>0</v>
      </c>
      <c r="K97" s="54">
        <f ca="1">IF(CONTROL!$I$4="A",DATOS!T97,CONTROL!$I$5)</f>
        <v>0</v>
      </c>
      <c r="L97" s="54">
        <f ca="1">IF(CONTROL!$I$4="A",DATOS!U97,CONTROL!$I$5)</f>
        <v>0</v>
      </c>
      <c r="M97" s="54">
        <f ca="1">IF(CONTROL!$I$4="A",DATOS!V97,CONTROL!$I$5)</f>
        <v>0</v>
      </c>
      <c r="N97" s="54">
        <f ca="1">IF(CONTROL!$I$4="A",DATOS!W97,CONTROL!$I$5)</f>
        <v>0</v>
      </c>
      <c r="O97" s="38" t="s">
        <v>105</v>
      </c>
      <c r="P97" s="38" t="s">
        <v>204</v>
      </c>
      <c r="Y97" s="45"/>
      <c r="Z97" s="125">
        <v>43856</v>
      </c>
      <c r="AA97" s="76">
        <f t="shared" si="10"/>
        <v>33</v>
      </c>
    </row>
    <row r="98" spans="1:27" x14ac:dyDescent="0.25">
      <c r="A98" s="54">
        <f t="shared" si="13"/>
        <v>97</v>
      </c>
      <c r="B98" s="43">
        <v>2</v>
      </c>
      <c r="E98" s="54" t="str">
        <f t="shared" si="11"/>
        <v xml:space="preserve">Tema 2 - APOYO A LA MOVILIDAD </v>
      </c>
      <c r="F98" s="54" t="str">
        <f t="shared" si="12"/>
        <v xml:space="preserve">Tema 2 - APOYO A LA MOVILIDAD </v>
      </c>
      <c r="G98" s="54">
        <f t="shared" ca="1" si="9"/>
        <v>0</v>
      </c>
      <c r="H98" s="54" t="str">
        <f ca="1">IF(O98=0,CONCATENATE(F98,". ",G98," (Ref: ",A98,")"),CONCATENATE(O98," - ",F98,". ",G98," (Ref: ",CONTROL!$D$4,"-",A98,")"))</f>
        <v>ACTIVIDADES POLICIALES - Tema 2 - APOYO A LA MOVILIDAD . 0 (Ref: 7-97)</v>
      </c>
      <c r="I98" s="54">
        <f ca="1">IF(CONTROL!$I$4="A",IF(X98&gt;0,CONCATENATE(R98," ",X98),R98),CONTROL!$I$5)</f>
        <v>0</v>
      </c>
      <c r="J98" s="54">
        <f ca="1">IF(CONTROL!$I$4="A",DATOS!S98,CONTROL!$I$5)</f>
        <v>0</v>
      </c>
      <c r="K98" s="54">
        <f ca="1">IF(CONTROL!$I$4="A",DATOS!T98,CONTROL!$I$5)</f>
        <v>0</v>
      </c>
      <c r="L98" s="54">
        <f ca="1">IF(CONTROL!$I$4="A",DATOS!U98,CONTROL!$I$5)</f>
        <v>0</v>
      </c>
      <c r="M98" s="54">
        <f ca="1">IF(CONTROL!$I$4="A",DATOS!V98,CONTROL!$I$5)</f>
        <v>0</v>
      </c>
      <c r="N98" s="54">
        <f ca="1">IF(CONTROL!$I$4="A",DATOS!W98,CONTROL!$I$5)</f>
        <v>0</v>
      </c>
      <c r="O98" s="38" t="s">
        <v>105</v>
      </c>
      <c r="P98" s="38" t="s">
        <v>204</v>
      </c>
      <c r="Y98" s="45"/>
      <c r="Z98" s="125">
        <v>43856</v>
      </c>
      <c r="AA98" s="76">
        <f t="shared" si="10"/>
        <v>34</v>
      </c>
    </row>
    <row r="99" spans="1:27" x14ac:dyDescent="0.25">
      <c r="A99" s="54">
        <f t="shared" si="13"/>
        <v>98</v>
      </c>
      <c r="B99" s="43">
        <v>2</v>
      </c>
      <c r="E99" s="54" t="str">
        <f t="shared" si="11"/>
        <v xml:space="preserve">Tema 2 - APOYO A LA MOVILIDAD </v>
      </c>
      <c r="F99" s="54" t="str">
        <f t="shared" si="12"/>
        <v xml:space="preserve">Tema 2 - APOYO A LA MOVILIDAD </v>
      </c>
      <c r="G99" s="54">
        <f t="shared" ca="1" si="9"/>
        <v>0</v>
      </c>
      <c r="H99" s="54" t="str">
        <f ca="1">IF(O99=0,CONCATENATE(F99,". ",G99," (Ref: ",A99,")"),CONCATENATE(O99," - ",F99,". ",G99," (Ref: ",CONTROL!$D$4,"-",A99,")"))</f>
        <v>ACTIVIDADES POLICIALES - Tema 2 - APOYO A LA MOVILIDAD . 0 (Ref: 7-98)</v>
      </c>
      <c r="I99" s="54">
        <f ca="1">IF(CONTROL!$I$4="A",IF(X99&gt;0,CONCATENATE(R99," ",X99),R99),CONTROL!$I$5)</f>
        <v>0</v>
      </c>
      <c r="J99" s="54">
        <f ca="1">IF(CONTROL!$I$4="A",DATOS!S99,CONTROL!$I$5)</f>
        <v>0</v>
      </c>
      <c r="K99" s="54">
        <f ca="1">IF(CONTROL!$I$4="A",DATOS!T99,CONTROL!$I$5)</f>
        <v>0</v>
      </c>
      <c r="L99" s="54">
        <f ca="1">IF(CONTROL!$I$4="A",DATOS!U99,CONTROL!$I$5)</f>
        <v>0</v>
      </c>
      <c r="M99" s="54">
        <f ca="1">IF(CONTROL!$I$4="A",DATOS!V99,CONTROL!$I$5)</f>
        <v>0</v>
      </c>
      <c r="N99" s="54">
        <f ca="1">IF(CONTROL!$I$4="A",DATOS!W99,CONTROL!$I$5)</f>
        <v>0</v>
      </c>
      <c r="O99" s="38" t="s">
        <v>105</v>
      </c>
      <c r="P99" s="38" t="s">
        <v>204</v>
      </c>
      <c r="Y99" s="45"/>
      <c r="Z99" s="125">
        <v>43856</v>
      </c>
      <c r="AA99" s="76">
        <f t="shared" si="10"/>
        <v>35</v>
      </c>
    </row>
    <row r="100" spans="1:27" x14ac:dyDescent="0.25">
      <c r="A100" s="54">
        <f t="shared" si="13"/>
        <v>99</v>
      </c>
      <c r="B100" s="43">
        <v>2</v>
      </c>
      <c r="E100" s="54" t="str">
        <f t="shared" si="11"/>
        <v xml:space="preserve">Tema 2 - APOYO A LA MOVILIDAD </v>
      </c>
      <c r="F100" s="54" t="str">
        <f t="shared" si="12"/>
        <v xml:space="preserve">Tema 2 - APOYO A LA MOVILIDAD </v>
      </c>
      <c r="G100" s="54">
        <f t="shared" ca="1" si="9"/>
        <v>0</v>
      </c>
      <c r="H100" s="54" t="str">
        <f ca="1">IF(O100=0,CONCATENATE(F100,". ",G100," (Ref: ",A100,")"),CONCATENATE(O100," - ",F100,". ",G100," (Ref: ",CONTROL!$D$4,"-",A100,")"))</f>
        <v>ACTIVIDADES POLICIALES - Tema 2 - APOYO A LA MOVILIDAD . 0 (Ref: 7-99)</v>
      </c>
      <c r="I100" s="54">
        <f ca="1">IF(CONTROL!$I$4="A",IF(X100&gt;0,CONCATENATE(R100," ",X100),R100),CONTROL!$I$5)</f>
        <v>0</v>
      </c>
      <c r="J100" s="54">
        <f ca="1">IF(CONTROL!$I$4="A",DATOS!S100,CONTROL!$I$5)</f>
        <v>0</v>
      </c>
      <c r="K100" s="54">
        <f ca="1">IF(CONTROL!$I$4="A",DATOS!T100,CONTROL!$I$5)</f>
        <v>0</v>
      </c>
      <c r="L100" s="54">
        <f ca="1">IF(CONTROL!$I$4="A",DATOS!U100,CONTROL!$I$5)</f>
        <v>0</v>
      </c>
      <c r="M100" s="54">
        <f ca="1">IF(CONTROL!$I$4="A",DATOS!V100,CONTROL!$I$5)</f>
        <v>0</v>
      </c>
      <c r="N100" s="54">
        <f ca="1">IF(CONTROL!$I$4="A",DATOS!W100,CONTROL!$I$5)</f>
        <v>0</v>
      </c>
      <c r="O100" s="38" t="s">
        <v>105</v>
      </c>
      <c r="P100" s="38" t="s">
        <v>204</v>
      </c>
      <c r="Y100" s="45"/>
      <c r="Z100" s="125">
        <v>43856</v>
      </c>
      <c r="AA100" s="76">
        <f t="shared" si="10"/>
        <v>36</v>
      </c>
    </row>
    <row r="101" spans="1:27" x14ac:dyDescent="0.25">
      <c r="A101" s="54">
        <f t="shared" si="13"/>
        <v>100</v>
      </c>
      <c r="B101" s="43">
        <v>2</v>
      </c>
      <c r="E101" s="54" t="str">
        <f t="shared" si="11"/>
        <v xml:space="preserve">Tema 2 - APOYO A LA MOVILIDAD </v>
      </c>
      <c r="F101" s="54" t="str">
        <f t="shared" si="12"/>
        <v xml:space="preserve">Tema 2 - APOYO A LA MOVILIDAD </v>
      </c>
      <c r="G101" s="54">
        <f t="shared" ca="1" si="9"/>
        <v>0</v>
      </c>
      <c r="H101" s="54" t="str">
        <f ca="1">IF(O101=0,CONCATENATE(F101,". ",G101," (Ref: ",A101,")"),CONCATENATE(O101," - ",F101,". ",G101," (Ref: ",CONTROL!$D$4,"-",A101,")"))</f>
        <v>ACTIVIDADES POLICIALES - Tema 2 - APOYO A LA MOVILIDAD . 0 (Ref: 7-100)</v>
      </c>
      <c r="I101" s="54">
        <f ca="1">IF(CONTROL!$I$4="A",IF(X101&gt;0,CONCATENATE(R101," ",X101),R101),CONTROL!$I$5)</f>
        <v>0</v>
      </c>
      <c r="J101" s="54">
        <f ca="1">IF(CONTROL!$I$4="A",DATOS!S101,CONTROL!$I$5)</f>
        <v>0</v>
      </c>
      <c r="K101" s="54">
        <f ca="1">IF(CONTROL!$I$4="A",DATOS!T101,CONTROL!$I$5)</f>
        <v>0</v>
      </c>
      <c r="L101" s="54">
        <f ca="1">IF(CONTROL!$I$4="A",DATOS!U101,CONTROL!$I$5)</f>
        <v>0</v>
      </c>
      <c r="M101" s="54">
        <f ca="1">IF(CONTROL!$I$4="A",DATOS!V101,CONTROL!$I$5)</f>
        <v>0</v>
      </c>
      <c r="N101" s="54">
        <f ca="1">IF(CONTROL!$I$4="A",DATOS!W101,CONTROL!$I$5)</f>
        <v>0</v>
      </c>
      <c r="O101" s="38" t="s">
        <v>105</v>
      </c>
      <c r="P101" s="38" t="s">
        <v>204</v>
      </c>
      <c r="Y101" s="45"/>
      <c r="Z101" s="125">
        <v>43856</v>
      </c>
      <c r="AA101" s="76">
        <f t="shared" si="10"/>
        <v>37</v>
      </c>
    </row>
    <row r="102" spans="1:27" x14ac:dyDescent="0.25">
      <c r="A102" s="54">
        <f t="shared" si="13"/>
        <v>101</v>
      </c>
      <c r="B102" s="43">
        <v>2</v>
      </c>
      <c r="E102" s="54" t="str">
        <f t="shared" si="11"/>
        <v xml:space="preserve">Tema 2 - APOYO A LA MOVILIDAD </v>
      </c>
      <c r="F102" s="54" t="str">
        <f t="shared" si="12"/>
        <v xml:space="preserve">Tema 2 - APOYO A LA MOVILIDAD </v>
      </c>
      <c r="G102" s="54">
        <f t="shared" ca="1" si="9"/>
        <v>0</v>
      </c>
      <c r="H102" s="54" t="str">
        <f ca="1">IF(O102=0,CONCATENATE(F102,". ",G102," (Ref: ",A102,")"),CONCATENATE(O102," - ",F102,". ",G102," (Ref: ",CONTROL!$D$4,"-",A102,")"))</f>
        <v>ACTIVIDADES POLICIALES - Tema 2 - APOYO A LA MOVILIDAD . 0 (Ref: 7-101)</v>
      </c>
      <c r="I102" s="54">
        <f ca="1">IF(CONTROL!$I$4="A",IF(X102&gt;0,CONCATENATE(R102," ",X102),R102),CONTROL!$I$5)</f>
        <v>0</v>
      </c>
      <c r="J102" s="54">
        <f ca="1">IF(CONTROL!$I$4="A",DATOS!S102,CONTROL!$I$5)</f>
        <v>0</v>
      </c>
      <c r="K102" s="54">
        <f ca="1">IF(CONTROL!$I$4="A",DATOS!T102,CONTROL!$I$5)</f>
        <v>0</v>
      </c>
      <c r="L102" s="54">
        <f ca="1">IF(CONTROL!$I$4="A",DATOS!U102,CONTROL!$I$5)</f>
        <v>0</v>
      </c>
      <c r="M102" s="54">
        <f ca="1">IF(CONTROL!$I$4="A",DATOS!V102,CONTROL!$I$5)</f>
        <v>0</v>
      </c>
      <c r="N102" s="54">
        <f ca="1">IF(CONTROL!$I$4="A",DATOS!W102,CONTROL!$I$5)</f>
        <v>0</v>
      </c>
      <c r="O102" s="38" t="s">
        <v>105</v>
      </c>
      <c r="P102" s="38" t="s">
        <v>204</v>
      </c>
      <c r="Y102" s="45"/>
      <c r="Z102" s="125">
        <v>43856</v>
      </c>
      <c r="AA102" s="76">
        <f t="shared" si="10"/>
        <v>38</v>
      </c>
    </row>
    <row r="103" spans="1:27" x14ac:dyDescent="0.25">
      <c r="A103" s="54">
        <f t="shared" si="13"/>
        <v>102</v>
      </c>
      <c r="B103" s="43">
        <v>2</v>
      </c>
      <c r="E103" s="54" t="str">
        <f t="shared" si="11"/>
        <v xml:space="preserve">Tema 2 - APOYO A LA MOVILIDAD </v>
      </c>
      <c r="F103" s="54" t="str">
        <f t="shared" si="12"/>
        <v xml:space="preserve">Tema 2 - APOYO A LA MOVILIDAD </v>
      </c>
      <c r="G103" s="54">
        <f t="shared" ca="1" si="9"/>
        <v>0</v>
      </c>
      <c r="H103" s="54" t="str">
        <f ca="1">IF(O103=0,CONCATENATE(F103,". ",G103," (Ref: ",A103,")"),CONCATENATE(O103," - ",F103,". ",G103," (Ref: ",CONTROL!$D$4,"-",A103,")"))</f>
        <v>ACTIVIDADES POLICIALES - Tema 2 - APOYO A LA MOVILIDAD . 0 (Ref: 7-102)</v>
      </c>
      <c r="I103" s="54">
        <f ca="1">IF(CONTROL!$I$4="A",IF(X103&gt;0,CONCATENATE(R103," ",X103),R103),CONTROL!$I$5)</f>
        <v>0</v>
      </c>
      <c r="J103" s="54">
        <f ca="1">IF(CONTROL!$I$4="A",DATOS!S103,CONTROL!$I$5)</f>
        <v>0</v>
      </c>
      <c r="K103" s="54">
        <f ca="1">IF(CONTROL!$I$4="A",DATOS!T103,CONTROL!$I$5)</f>
        <v>0</v>
      </c>
      <c r="L103" s="54">
        <f ca="1">IF(CONTROL!$I$4="A",DATOS!U103,CONTROL!$I$5)</f>
        <v>0</v>
      </c>
      <c r="M103" s="54">
        <f ca="1">IF(CONTROL!$I$4="A",DATOS!V103,CONTROL!$I$5)</f>
        <v>0</v>
      </c>
      <c r="N103" s="54">
        <f ca="1">IF(CONTROL!$I$4="A",DATOS!W103,CONTROL!$I$5)</f>
        <v>0</v>
      </c>
      <c r="O103" s="38" t="s">
        <v>105</v>
      </c>
      <c r="P103" s="38" t="s">
        <v>204</v>
      </c>
      <c r="Y103" s="45"/>
      <c r="Z103" s="125">
        <v>43856</v>
      </c>
      <c r="AA103" s="76">
        <f t="shared" si="10"/>
        <v>39</v>
      </c>
    </row>
    <row r="104" spans="1:27" x14ac:dyDescent="0.25">
      <c r="A104" s="54">
        <f t="shared" si="13"/>
        <v>103</v>
      </c>
      <c r="B104" s="43">
        <v>2</v>
      </c>
      <c r="E104" s="54" t="str">
        <f t="shared" si="11"/>
        <v xml:space="preserve">Tema 2 - APOYO A LA MOVILIDAD </v>
      </c>
      <c r="F104" s="54" t="str">
        <f t="shared" si="12"/>
        <v xml:space="preserve">Tema 2 - APOYO A LA MOVILIDAD </v>
      </c>
      <c r="G104" s="54">
        <f t="shared" ca="1" si="9"/>
        <v>0</v>
      </c>
      <c r="H104" s="54" t="str">
        <f ca="1">IF(O104=0,CONCATENATE(F104,". ",G104," (Ref: ",A104,")"),CONCATENATE(O104," - ",F104,". ",G104," (Ref: ",CONTROL!$D$4,"-",A104,")"))</f>
        <v>ACTIVIDADES POLICIALES - Tema 2 - APOYO A LA MOVILIDAD . 0 (Ref: 7-103)</v>
      </c>
      <c r="I104" s="54">
        <f ca="1">IF(CONTROL!$I$4="A",IF(X104&gt;0,CONCATENATE(R104," ",X104),R104),CONTROL!$I$5)</f>
        <v>0</v>
      </c>
      <c r="J104" s="54">
        <f ca="1">IF(CONTROL!$I$4="A",DATOS!S104,CONTROL!$I$5)</f>
        <v>0</v>
      </c>
      <c r="K104" s="54">
        <f ca="1">IF(CONTROL!$I$4="A",DATOS!T104,CONTROL!$I$5)</f>
        <v>0</v>
      </c>
      <c r="L104" s="54">
        <f ca="1">IF(CONTROL!$I$4="A",DATOS!U104,CONTROL!$I$5)</f>
        <v>0</v>
      </c>
      <c r="M104" s="54">
        <f ca="1">IF(CONTROL!$I$4="A",DATOS!V104,CONTROL!$I$5)</f>
        <v>0</v>
      </c>
      <c r="N104" s="54">
        <f ca="1">IF(CONTROL!$I$4="A",DATOS!W104,CONTROL!$I$5)</f>
        <v>0</v>
      </c>
      <c r="O104" s="38" t="s">
        <v>105</v>
      </c>
      <c r="P104" s="38" t="s">
        <v>204</v>
      </c>
      <c r="Y104" s="45"/>
      <c r="Z104" s="125">
        <v>43856</v>
      </c>
      <c r="AA104" s="76">
        <f t="shared" si="10"/>
        <v>40</v>
      </c>
    </row>
    <row r="105" spans="1:27" x14ac:dyDescent="0.25">
      <c r="A105" s="54">
        <f t="shared" si="13"/>
        <v>104</v>
      </c>
      <c r="B105" s="43">
        <v>2</v>
      </c>
      <c r="E105" s="54" t="str">
        <f t="shared" si="11"/>
        <v xml:space="preserve">Tema 2 - APOYO A LA MOVILIDAD </v>
      </c>
      <c r="F105" s="54" t="str">
        <f t="shared" si="12"/>
        <v xml:space="preserve">Tema 2 - APOYO A LA MOVILIDAD </v>
      </c>
      <c r="G105" s="54">
        <f t="shared" ca="1" si="9"/>
        <v>0</v>
      </c>
      <c r="H105" s="54" t="str">
        <f ca="1">IF(O105=0,CONCATENATE(F105,". ",G105," (Ref: ",A105,")"),CONCATENATE(O105," - ",F105,". ",G105," (Ref: ",CONTROL!$D$4,"-",A105,")"))</f>
        <v>ACTIVIDADES POLICIALES - Tema 2 - APOYO A LA MOVILIDAD . 0 (Ref: 7-104)</v>
      </c>
      <c r="I105" s="54">
        <f ca="1">IF(CONTROL!$I$4="A",IF(X105&gt;0,CONCATENATE(R105," ",X105),R105),CONTROL!$I$5)</f>
        <v>0</v>
      </c>
      <c r="J105" s="54">
        <f ca="1">IF(CONTROL!$I$4="A",DATOS!S105,CONTROL!$I$5)</f>
        <v>0</v>
      </c>
      <c r="K105" s="54">
        <f ca="1">IF(CONTROL!$I$4="A",DATOS!T105,CONTROL!$I$5)</f>
        <v>0</v>
      </c>
      <c r="L105" s="54">
        <f ca="1">IF(CONTROL!$I$4="A",DATOS!U105,CONTROL!$I$5)</f>
        <v>0</v>
      </c>
      <c r="M105" s="54">
        <f ca="1">IF(CONTROL!$I$4="A",DATOS!V105,CONTROL!$I$5)</f>
        <v>0</v>
      </c>
      <c r="N105" s="54">
        <f ca="1">IF(CONTROL!$I$4="A",DATOS!W105,CONTROL!$I$5)</f>
        <v>0</v>
      </c>
      <c r="O105" s="38" t="s">
        <v>105</v>
      </c>
      <c r="P105" s="38" t="s">
        <v>204</v>
      </c>
      <c r="Y105" s="45"/>
      <c r="Z105" s="125">
        <v>43856</v>
      </c>
      <c r="AA105" s="76">
        <f t="shared" si="10"/>
        <v>41</v>
      </c>
    </row>
    <row r="106" spans="1:27" x14ac:dyDescent="0.25">
      <c r="A106" s="54">
        <f t="shared" si="13"/>
        <v>105</v>
      </c>
      <c r="B106" s="43">
        <v>2</v>
      </c>
      <c r="E106" s="54" t="str">
        <f t="shared" si="11"/>
        <v xml:space="preserve">Tema 2 - APOYO A LA MOVILIDAD </v>
      </c>
      <c r="F106" s="54" t="str">
        <f t="shared" si="12"/>
        <v xml:space="preserve">Tema 2 - APOYO A LA MOVILIDAD </v>
      </c>
      <c r="G106" s="54">
        <f t="shared" ca="1" si="9"/>
        <v>0</v>
      </c>
      <c r="H106" s="54" t="str">
        <f ca="1">IF(O106=0,CONCATENATE(F106,". ",G106," (Ref: ",A106,")"),CONCATENATE(O106," - ",F106,". ",G106," (Ref: ",CONTROL!$D$4,"-",A106,")"))</f>
        <v>ACTIVIDADES POLICIALES - Tema 2 - APOYO A LA MOVILIDAD . 0 (Ref: 7-105)</v>
      </c>
      <c r="I106" s="54">
        <f ca="1">IF(CONTROL!$I$4="A",IF(X106&gt;0,CONCATENATE(R106," ",X106),R106),CONTROL!$I$5)</f>
        <v>0</v>
      </c>
      <c r="J106" s="54">
        <f ca="1">IF(CONTROL!$I$4="A",DATOS!S106,CONTROL!$I$5)</f>
        <v>0</v>
      </c>
      <c r="K106" s="54">
        <f ca="1">IF(CONTROL!$I$4="A",DATOS!T106,CONTROL!$I$5)</f>
        <v>0</v>
      </c>
      <c r="L106" s="54">
        <f ca="1">IF(CONTROL!$I$4="A",DATOS!U106,CONTROL!$I$5)</f>
        <v>0</v>
      </c>
      <c r="M106" s="54">
        <f ca="1">IF(CONTROL!$I$4="A",DATOS!V106,CONTROL!$I$5)</f>
        <v>0</v>
      </c>
      <c r="N106" s="54">
        <f ca="1">IF(CONTROL!$I$4="A",DATOS!W106,CONTROL!$I$5)</f>
        <v>0</v>
      </c>
      <c r="O106" s="38" t="s">
        <v>105</v>
      </c>
      <c r="P106" s="38" t="s">
        <v>204</v>
      </c>
      <c r="Y106" s="45"/>
      <c r="Z106" s="125">
        <v>43856</v>
      </c>
      <c r="AA106" s="76">
        <f t="shared" si="10"/>
        <v>42</v>
      </c>
    </row>
    <row r="107" spans="1:27" x14ac:dyDescent="0.25">
      <c r="A107" s="54">
        <f t="shared" si="13"/>
        <v>106</v>
      </c>
      <c r="B107" s="43">
        <v>2</v>
      </c>
      <c r="E107" s="54" t="str">
        <f t="shared" si="11"/>
        <v xml:space="preserve">Tema 2 - APOYO A LA MOVILIDAD </v>
      </c>
      <c r="F107" s="54" t="str">
        <f t="shared" si="12"/>
        <v xml:space="preserve">Tema 2 - APOYO A LA MOVILIDAD </v>
      </c>
      <c r="G107" s="54">
        <f t="shared" ca="1" si="9"/>
        <v>0</v>
      </c>
      <c r="H107" s="54" t="str">
        <f ca="1">IF(O107=0,CONCATENATE(F107,". ",G107," (Ref: ",A107,")"),CONCATENATE(O107," - ",F107,". ",G107," (Ref: ",CONTROL!$D$4,"-",A107,")"))</f>
        <v>ACTIVIDADES POLICIALES - Tema 2 - APOYO A LA MOVILIDAD . 0 (Ref: 7-106)</v>
      </c>
      <c r="I107" s="54">
        <f ca="1">IF(CONTROL!$I$4="A",IF(X107&gt;0,CONCATENATE(R107," ",X107),R107),CONTROL!$I$5)</f>
        <v>0</v>
      </c>
      <c r="J107" s="54">
        <f ca="1">IF(CONTROL!$I$4="A",DATOS!S107,CONTROL!$I$5)</f>
        <v>0</v>
      </c>
      <c r="K107" s="54">
        <f ca="1">IF(CONTROL!$I$4="A",DATOS!T107,CONTROL!$I$5)</f>
        <v>0</v>
      </c>
      <c r="L107" s="54">
        <f ca="1">IF(CONTROL!$I$4="A",DATOS!U107,CONTROL!$I$5)</f>
        <v>0</v>
      </c>
      <c r="M107" s="54">
        <f ca="1">IF(CONTROL!$I$4="A",DATOS!V107,CONTROL!$I$5)</f>
        <v>0</v>
      </c>
      <c r="N107" s="54">
        <f ca="1">IF(CONTROL!$I$4="A",DATOS!W107,CONTROL!$I$5)</f>
        <v>0</v>
      </c>
      <c r="O107" s="38" t="s">
        <v>105</v>
      </c>
      <c r="P107" s="38" t="s">
        <v>204</v>
      </c>
      <c r="Y107" s="45"/>
      <c r="Z107" s="125">
        <v>43856</v>
      </c>
      <c r="AA107" s="76">
        <f t="shared" si="10"/>
        <v>43</v>
      </c>
    </row>
    <row r="108" spans="1:27" x14ac:dyDescent="0.25">
      <c r="A108" s="54">
        <f t="shared" si="13"/>
        <v>107</v>
      </c>
      <c r="B108" s="43">
        <v>2</v>
      </c>
      <c r="E108" s="54" t="str">
        <f t="shared" si="11"/>
        <v xml:space="preserve">Tema 2 - APOYO A LA MOVILIDAD </v>
      </c>
      <c r="F108" s="54" t="str">
        <f t="shared" si="12"/>
        <v xml:space="preserve">Tema 2 - APOYO A LA MOVILIDAD </v>
      </c>
      <c r="G108" s="54">
        <f t="shared" ca="1" si="9"/>
        <v>0</v>
      </c>
      <c r="H108" s="54" t="str">
        <f ca="1">IF(O108=0,CONCATENATE(F108,". ",G108," (Ref: ",A108,")"),CONCATENATE(O108," - ",F108,". ",G108," (Ref: ",CONTROL!$D$4,"-",A108,")"))</f>
        <v>ACTIVIDADES POLICIALES - Tema 2 - APOYO A LA MOVILIDAD . 0 (Ref: 7-107)</v>
      </c>
      <c r="I108" s="54">
        <f ca="1">IF(CONTROL!$I$4="A",IF(X108&gt;0,CONCATENATE(R108," ",X108),R108),CONTROL!$I$5)</f>
        <v>0</v>
      </c>
      <c r="J108" s="54">
        <f ca="1">IF(CONTROL!$I$4="A",DATOS!S108,CONTROL!$I$5)</f>
        <v>0</v>
      </c>
      <c r="K108" s="54">
        <f ca="1">IF(CONTROL!$I$4="A",DATOS!T108,CONTROL!$I$5)</f>
        <v>0</v>
      </c>
      <c r="L108" s="54">
        <f ca="1">IF(CONTROL!$I$4="A",DATOS!U108,CONTROL!$I$5)</f>
        <v>0</v>
      </c>
      <c r="M108" s="54">
        <f ca="1">IF(CONTROL!$I$4="A",DATOS!V108,CONTROL!$I$5)</f>
        <v>0</v>
      </c>
      <c r="N108" s="54">
        <f ca="1">IF(CONTROL!$I$4="A",DATOS!W108,CONTROL!$I$5)</f>
        <v>0</v>
      </c>
      <c r="O108" s="38" t="s">
        <v>105</v>
      </c>
      <c r="P108" s="38" t="s">
        <v>204</v>
      </c>
      <c r="Y108" s="45"/>
      <c r="Z108" s="125">
        <v>43856</v>
      </c>
      <c r="AA108" s="76">
        <f t="shared" si="10"/>
        <v>44</v>
      </c>
    </row>
    <row r="109" spans="1:27" x14ac:dyDescent="0.25">
      <c r="A109" s="54">
        <f t="shared" si="13"/>
        <v>108</v>
      </c>
      <c r="B109" s="43">
        <v>2</v>
      </c>
      <c r="E109" s="54" t="str">
        <f t="shared" si="11"/>
        <v xml:space="preserve">Tema 2 - APOYO A LA MOVILIDAD </v>
      </c>
      <c r="F109" s="54" t="str">
        <f t="shared" si="12"/>
        <v xml:space="preserve">Tema 2 - APOYO A LA MOVILIDAD </v>
      </c>
      <c r="G109" s="54">
        <f t="shared" ca="1" si="9"/>
        <v>0</v>
      </c>
      <c r="H109" s="54" t="str">
        <f ca="1">IF(O109=0,CONCATENATE(F109,". ",G109," (Ref: ",A109,")"),CONCATENATE(O109," - ",F109,". ",G109," (Ref: ",CONTROL!$D$4,"-",A109,")"))</f>
        <v>ACTIVIDADES POLICIALES - Tema 2 - APOYO A LA MOVILIDAD . 0 (Ref: 7-108)</v>
      </c>
      <c r="I109" s="54">
        <f ca="1">IF(CONTROL!$I$4="A",IF(X109&gt;0,CONCATENATE(R109," ",X109),R109),CONTROL!$I$5)</f>
        <v>0</v>
      </c>
      <c r="J109" s="54">
        <f ca="1">IF(CONTROL!$I$4="A",DATOS!S109,CONTROL!$I$5)</f>
        <v>0</v>
      </c>
      <c r="K109" s="54">
        <f ca="1">IF(CONTROL!$I$4="A",DATOS!T109,CONTROL!$I$5)</f>
        <v>0</v>
      </c>
      <c r="L109" s="54">
        <f ca="1">IF(CONTROL!$I$4="A",DATOS!U109,CONTROL!$I$5)</f>
        <v>0</v>
      </c>
      <c r="M109" s="54">
        <f ca="1">IF(CONTROL!$I$4="A",DATOS!V109,CONTROL!$I$5)</f>
        <v>0</v>
      </c>
      <c r="N109" s="54">
        <f ca="1">IF(CONTROL!$I$4="A",DATOS!W109,CONTROL!$I$5)</f>
        <v>0</v>
      </c>
      <c r="O109" s="38" t="s">
        <v>105</v>
      </c>
      <c r="P109" s="38" t="s">
        <v>204</v>
      </c>
      <c r="Y109" s="45"/>
      <c r="Z109" s="125">
        <v>43856</v>
      </c>
      <c r="AA109" s="76">
        <f t="shared" si="10"/>
        <v>45</v>
      </c>
    </row>
    <row r="110" spans="1:27" x14ac:dyDescent="0.25">
      <c r="A110" s="54">
        <f t="shared" si="13"/>
        <v>109</v>
      </c>
      <c r="B110" s="43">
        <v>2</v>
      </c>
      <c r="E110" s="54" t="str">
        <f t="shared" si="11"/>
        <v xml:space="preserve">Tema 2 - APOYO A LA MOVILIDAD </v>
      </c>
      <c r="F110" s="54" t="str">
        <f t="shared" si="12"/>
        <v xml:space="preserve">Tema 2 - APOYO A LA MOVILIDAD </v>
      </c>
      <c r="G110" s="54">
        <f t="shared" ca="1" si="9"/>
        <v>0</v>
      </c>
      <c r="H110" s="54" t="str">
        <f ca="1">IF(O110=0,CONCATENATE(F110,". ",G110," (Ref: ",A110,")"),CONCATENATE(O110," - ",F110,". ",G110," (Ref: ",CONTROL!$D$4,"-",A110,")"))</f>
        <v>ACTIVIDADES POLICIALES - Tema 2 - APOYO A LA MOVILIDAD . 0 (Ref: 7-109)</v>
      </c>
      <c r="I110" s="54">
        <f ca="1">IF(CONTROL!$I$4="A",IF(X110&gt;0,CONCATENATE(R110," ",X110),R110),CONTROL!$I$5)</f>
        <v>0</v>
      </c>
      <c r="J110" s="54">
        <f ca="1">IF(CONTROL!$I$4="A",DATOS!S110,CONTROL!$I$5)</f>
        <v>0</v>
      </c>
      <c r="K110" s="54">
        <f ca="1">IF(CONTROL!$I$4="A",DATOS!T110,CONTROL!$I$5)</f>
        <v>0</v>
      </c>
      <c r="L110" s="54">
        <f ca="1">IF(CONTROL!$I$4="A",DATOS!U110,CONTROL!$I$5)</f>
        <v>0</v>
      </c>
      <c r="M110" s="54">
        <f ca="1">IF(CONTROL!$I$4="A",DATOS!V110,CONTROL!$I$5)</f>
        <v>0</v>
      </c>
      <c r="N110" s="54">
        <f ca="1">IF(CONTROL!$I$4="A",DATOS!W110,CONTROL!$I$5)</f>
        <v>0</v>
      </c>
      <c r="O110" s="38" t="s">
        <v>105</v>
      </c>
      <c r="P110" s="38" t="s">
        <v>204</v>
      </c>
      <c r="Y110" s="45"/>
      <c r="Z110" s="125">
        <v>43856</v>
      </c>
      <c r="AA110" s="76">
        <f t="shared" si="10"/>
        <v>46</v>
      </c>
    </row>
    <row r="111" spans="1:27" x14ac:dyDescent="0.25">
      <c r="A111" s="54">
        <f t="shared" si="13"/>
        <v>110</v>
      </c>
      <c r="B111" s="43">
        <v>2</v>
      </c>
      <c r="E111" s="54" t="str">
        <f t="shared" si="11"/>
        <v xml:space="preserve">Tema 2 - APOYO A LA MOVILIDAD </v>
      </c>
      <c r="F111" s="54" t="str">
        <f t="shared" si="12"/>
        <v xml:space="preserve">Tema 2 - APOYO A LA MOVILIDAD </v>
      </c>
      <c r="G111" s="54">
        <f t="shared" ca="1" si="9"/>
        <v>0</v>
      </c>
      <c r="H111" s="54" t="str">
        <f ca="1">IF(O111=0,CONCATENATE(F111,". ",G111," (Ref: ",A111,")"),CONCATENATE(O111," - ",F111,". ",G111," (Ref: ",CONTROL!$D$4,"-",A111,")"))</f>
        <v>ACTIVIDADES POLICIALES - Tema 2 - APOYO A LA MOVILIDAD . 0 (Ref: 7-110)</v>
      </c>
      <c r="I111" s="54">
        <f ca="1">IF(CONTROL!$I$4="A",IF(X111&gt;0,CONCATENATE(R111," ",X111),R111),CONTROL!$I$5)</f>
        <v>0</v>
      </c>
      <c r="J111" s="54">
        <f ca="1">IF(CONTROL!$I$4="A",DATOS!S111,CONTROL!$I$5)</f>
        <v>0</v>
      </c>
      <c r="K111" s="54">
        <f ca="1">IF(CONTROL!$I$4="A",DATOS!T111,CONTROL!$I$5)</f>
        <v>0</v>
      </c>
      <c r="L111" s="54">
        <f ca="1">IF(CONTROL!$I$4="A",DATOS!U111,CONTROL!$I$5)</f>
        <v>0</v>
      </c>
      <c r="M111" s="54">
        <f ca="1">IF(CONTROL!$I$4="A",DATOS!V111,CONTROL!$I$5)</f>
        <v>0</v>
      </c>
      <c r="N111" s="54">
        <f ca="1">IF(CONTROL!$I$4="A",DATOS!W111,CONTROL!$I$5)</f>
        <v>0</v>
      </c>
      <c r="O111" s="38" t="s">
        <v>105</v>
      </c>
      <c r="P111" s="38" t="s">
        <v>204</v>
      </c>
      <c r="Y111" s="45"/>
      <c r="Z111" s="125">
        <v>43856</v>
      </c>
      <c r="AA111" s="76">
        <f t="shared" si="10"/>
        <v>47</v>
      </c>
    </row>
    <row r="112" spans="1:27" x14ac:dyDescent="0.25">
      <c r="A112" s="54">
        <f t="shared" si="13"/>
        <v>111</v>
      </c>
      <c r="B112" s="43">
        <v>2</v>
      </c>
      <c r="E112" s="54" t="str">
        <f t="shared" si="11"/>
        <v xml:space="preserve">Tema 2 - APOYO A LA MOVILIDAD </v>
      </c>
      <c r="F112" s="54" t="str">
        <f t="shared" si="12"/>
        <v xml:space="preserve">Tema 2 - APOYO A LA MOVILIDAD </v>
      </c>
      <c r="G112" s="54">
        <f t="shared" ca="1" si="9"/>
        <v>0</v>
      </c>
      <c r="H112" s="54" t="str">
        <f ca="1">IF(O112=0,CONCATENATE(F112,". ",G112," (Ref: ",A112,")"),CONCATENATE(O112," - ",F112,". ",G112," (Ref: ",CONTROL!$D$4,"-",A112,")"))</f>
        <v>ACTIVIDADES POLICIALES - Tema 2 - APOYO A LA MOVILIDAD . 0 (Ref: 7-111)</v>
      </c>
      <c r="I112" s="54">
        <f ca="1">IF(CONTROL!$I$4="A",IF(X112&gt;0,CONCATENATE(R112," ",X112),R112),CONTROL!$I$5)</f>
        <v>0</v>
      </c>
      <c r="J112" s="54">
        <f ca="1">IF(CONTROL!$I$4="A",DATOS!S112,CONTROL!$I$5)</f>
        <v>0</v>
      </c>
      <c r="K112" s="54">
        <f ca="1">IF(CONTROL!$I$4="A",DATOS!T112,CONTROL!$I$5)</f>
        <v>0</v>
      </c>
      <c r="L112" s="54">
        <f ca="1">IF(CONTROL!$I$4="A",DATOS!U112,CONTROL!$I$5)</f>
        <v>0</v>
      </c>
      <c r="M112" s="54">
        <f ca="1">IF(CONTROL!$I$4="A",DATOS!V112,CONTROL!$I$5)</f>
        <v>0</v>
      </c>
      <c r="N112" s="54">
        <f ca="1">IF(CONTROL!$I$4="A",DATOS!W112,CONTROL!$I$5)</f>
        <v>0</v>
      </c>
      <c r="O112" s="38" t="s">
        <v>105</v>
      </c>
      <c r="P112" s="38" t="s">
        <v>204</v>
      </c>
      <c r="Y112" s="45"/>
      <c r="Z112" s="125">
        <v>43856</v>
      </c>
      <c r="AA112" s="76">
        <f t="shared" si="10"/>
        <v>48</v>
      </c>
    </row>
    <row r="113" spans="1:27" x14ac:dyDescent="0.25">
      <c r="A113" s="54">
        <f t="shared" si="13"/>
        <v>112</v>
      </c>
      <c r="B113" s="43">
        <v>2</v>
      </c>
      <c r="E113" s="54" t="str">
        <f t="shared" si="11"/>
        <v xml:space="preserve">Tema 2 - APOYO A LA MOVILIDAD </v>
      </c>
      <c r="F113" s="54" t="str">
        <f t="shared" si="12"/>
        <v xml:space="preserve">Tema 2 - APOYO A LA MOVILIDAD </v>
      </c>
      <c r="G113" s="54">
        <f t="shared" ca="1" si="9"/>
        <v>0</v>
      </c>
      <c r="H113" s="54" t="str">
        <f ca="1">IF(O113=0,CONCATENATE(F113,". ",G113," (Ref: ",A113,")"),CONCATENATE(O113," - ",F113,". ",G113," (Ref: ",CONTROL!$D$4,"-",A113,")"))</f>
        <v>ACTIVIDADES POLICIALES - Tema 2 - APOYO A LA MOVILIDAD . 0 (Ref: 7-112)</v>
      </c>
      <c r="I113" s="54">
        <f ca="1">IF(CONTROL!$I$4="A",IF(X113&gt;0,CONCATENATE(R113," ",X113),R113),CONTROL!$I$5)</f>
        <v>0</v>
      </c>
      <c r="J113" s="54">
        <f ca="1">IF(CONTROL!$I$4="A",DATOS!S113,CONTROL!$I$5)</f>
        <v>0</v>
      </c>
      <c r="K113" s="54">
        <f ca="1">IF(CONTROL!$I$4="A",DATOS!T113,CONTROL!$I$5)</f>
        <v>0</v>
      </c>
      <c r="L113" s="54">
        <f ca="1">IF(CONTROL!$I$4="A",DATOS!U113,CONTROL!$I$5)</f>
        <v>0</v>
      </c>
      <c r="M113" s="54">
        <f ca="1">IF(CONTROL!$I$4="A",DATOS!V113,CONTROL!$I$5)</f>
        <v>0</v>
      </c>
      <c r="N113" s="54">
        <f ca="1">IF(CONTROL!$I$4="A",DATOS!W113,CONTROL!$I$5)</f>
        <v>0</v>
      </c>
      <c r="O113" s="38" t="s">
        <v>105</v>
      </c>
      <c r="P113" s="38" t="s">
        <v>204</v>
      </c>
      <c r="Y113" s="45"/>
      <c r="Z113" s="125">
        <v>43856</v>
      </c>
      <c r="AA113" s="76">
        <f t="shared" si="10"/>
        <v>49</v>
      </c>
    </row>
    <row r="114" spans="1:27" x14ac:dyDescent="0.25">
      <c r="A114" s="54">
        <f t="shared" si="13"/>
        <v>113</v>
      </c>
      <c r="B114" s="43">
        <v>2</v>
      </c>
      <c r="E114" s="54" t="str">
        <f t="shared" si="11"/>
        <v xml:space="preserve">Tema 2 - APOYO A LA MOVILIDAD </v>
      </c>
      <c r="F114" s="54" t="str">
        <f t="shared" si="12"/>
        <v xml:space="preserve">Tema 2 - APOYO A LA MOVILIDAD </v>
      </c>
      <c r="G114" s="54">
        <f t="shared" ca="1" si="9"/>
        <v>0</v>
      </c>
      <c r="H114" s="54" t="str">
        <f ca="1">IF(O114=0,CONCATENATE(F114,". ",G114," (Ref: ",A114,")"),CONCATENATE(O114," - ",F114,". ",G114," (Ref: ",CONTROL!$D$4,"-",A114,")"))</f>
        <v>ACTIVIDADES POLICIALES - Tema 2 - APOYO A LA MOVILIDAD . 0 (Ref: 7-113)</v>
      </c>
      <c r="I114" s="54">
        <f ca="1">IF(CONTROL!$I$4="A",IF(X114&gt;0,CONCATENATE(R114," ",X114),R114),CONTROL!$I$5)</f>
        <v>0</v>
      </c>
      <c r="J114" s="54">
        <f ca="1">IF(CONTROL!$I$4="A",DATOS!S114,CONTROL!$I$5)</f>
        <v>0</v>
      </c>
      <c r="K114" s="54">
        <f ca="1">IF(CONTROL!$I$4="A",DATOS!T114,CONTROL!$I$5)</f>
        <v>0</v>
      </c>
      <c r="L114" s="54">
        <f ca="1">IF(CONTROL!$I$4="A",DATOS!U114,CONTROL!$I$5)</f>
        <v>0</v>
      </c>
      <c r="M114" s="54">
        <f ca="1">IF(CONTROL!$I$4="A",DATOS!V114,CONTROL!$I$5)</f>
        <v>0</v>
      </c>
      <c r="N114" s="54">
        <f ca="1">IF(CONTROL!$I$4="A",DATOS!W114,CONTROL!$I$5)</f>
        <v>0</v>
      </c>
      <c r="O114" s="38" t="s">
        <v>105</v>
      </c>
      <c r="P114" s="38" t="s">
        <v>204</v>
      </c>
      <c r="Y114" s="45"/>
      <c r="Z114" s="125">
        <v>43856</v>
      </c>
      <c r="AA114" s="76">
        <f t="shared" si="10"/>
        <v>50</v>
      </c>
    </row>
    <row r="115" spans="1:27" x14ac:dyDescent="0.25">
      <c r="A115" s="54">
        <f t="shared" si="13"/>
        <v>114</v>
      </c>
      <c r="B115" s="43">
        <v>2</v>
      </c>
      <c r="E115" s="54" t="str">
        <f t="shared" si="11"/>
        <v xml:space="preserve">Tema 2 - APOYO A LA MOVILIDAD </v>
      </c>
      <c r="F115" s="54" t="str">
        <f t="shared" si="12"/>
        <v xml:space="preserve">Tema 2 - APOYO A LA MOVILIDAD </v>
      </c>
      <c r="G115" s="54">
        <f t="shared" ca="1" si="9"/>
        <v>0</v>
      </c>
      <c r="H115" s="54" t="str">
        <f ca="1">IF(O115=0,CONCATENATE(F115,". ",G115," (Ref: ",A115,")"),CONCATENATE(O115," - ",F115,". ",G115," (Ref: ",CONTROL!$D$4,"-",A115,")"))</f>
        <v>ACTIVIDADES POLICIALES - Tema 2 - APOYO A LA MOVILIDAD . 0 (Ref: 7-114)</v>
      </c>
      <c r="I115" s="54">
        <f ca="1">IF(CONTROL!$I$4="A",IF(X115&gt;0,CONCATENATE(R115," ",X115),R115),CONTROL!$I$5)</f>
        <v>0</v>
      </c>
      <c r="J115" s="54">
        <f ca="1">IF(CONTROL!$I$4="A",DATOS!S115,CONTROL!$I$5)</f>
        <v>0</v>
      </c>
      <c r="K115" s="54">
        <f ca="1">IF(CONTROL!$I$4="A",DATOS!T115,CONTROL!$I$5)</f>
        <v>0</v>
      </c>
      <c r="L115" s="54">
        <f ca="1">IF(CONTROL!$I$4="A",DATOS!U115,CONTROL!$I$5)</f>
        <v>0</v>
      </c>
      <c r="M115" s="54">
        <f ca="1">IF(CONTROL!$I$4="A",DATOS!V115,CONTROL!$I$5)</f>
        <v>0</v>
      </c>
      <c r="N115" s="54">
        <f ca="1">IF(CONTROL!$I$4="A",DATOS!W115,CONTROL!$I$5)</f>
        <v>0</v>
      </c>
      <c r="O115" s="38" t="s">
        <v>105</v>
      </c>
      <c r="P115" s="38" t="s">
        <v>204</v>
      </c>
      <c r="Y115" s="45"/>
      <c r="Z115" s="125">
        <v>43856</v>
      </c>
      <c r="AA115" s="76">
        <f t="shared" si="10"/>
        <v>51</v>
      </c>
    </row>
    <row r="116" spans="1:27" x14ac:dyDescent="0.25">
      <c r="A116" s="54">
        <f t="shared" si="13"/>
        <v>115</v>
      </c>
      <c r="B116" s="43">
        <v>2</v>
      </c>
      <c r="E116" s="54" t="str">
        <f t="shared" si="11"/>
        <v xml:space="preserve">Tema 2 - APOYO A LA MOVILIDAD </v>
      </c>
      <c r="F116" s="54" t="str">
        <f t="shared" si="12"/>
        <v xml:space="preserve">Tema 2 - APOYO A LA MOVILIDAD </v>
      </c>
      <c r="G116" s="54">
        <f t="shared" ca="1" si="9"/>
        <v>0</v>
      </c>
      <c r="H116" s="54" t="str">
        <f ca="1">IF(O116=0,CONCATENATE(F116,". ",G116," (Ref: ",A116,")"),CONCATENATE(O116," - ",F116,". ",G116," (Ref: ",CONTROL!$D$4,"-",A116,")"))</f>
        <v>ACTIVIDADES POLICIALES - Tema 2 - APOYO A LA MOVILIDAD . 0 (Ref: 7-115)</v>
      </c>
      <c r="I116" s="54">
        <f ca="1">IF(CONTROL!$I$4="A",IF(X116&gt;0,CONCATENATE(R116," ",X116),R116),CONTROL!$I$5)</f>
        <v>0</v>
      </c>
      <c r="J116" s="54">
        <f ca="1">IF(CONTROL!$I$4="A",DATOS!S116,CONTROL!$I$5)</f>
        <v>0</v>
      </c>
      <c r="K116" s="54">
        <f ca="1">IF(CONTROL!$I$4="A",DATOS!T116,CONTROL!$I$5)</f>
        <v>0</v>
      </c>
      <c r="L116" s="54">
        <f ca="1">IF(CONTROL!$I$4="A",DATOS!U116,CONTROL!$I$5)</f>
        <v>0</v>
      </c>
      <c r="M116" s="54">
        <f ca="1">IF(CONTROL!$I$4="A",DATOS!V116,CONTROL!$I$5)</f>
        <v>0</v>
      </c>
      <c r="N116" s="54">
        <f ca="1">IF(CONTROL!$I$4="A",DATOS!W116,CONTROL!$I$5)</f>
        <v>0</v>
      </c>
      <c r="O116" s="38" t="s">
        <v>105</v>
      </c>
      <c r="P116" s="38" t="s">
        <v>204</v>
      </c>
      <c r="Y116" s="45"/>
      <c r="Z116" s="125">
        <v>43856</v>
      </c>
      <c r="AA116" s="76">
        <f t="shared" si="10"/>
        <v>52</v>
      </c>
    </row>
    <row r="117" spans="1:27" x14ac:dyDescent="0.25">
      <c r="A117" s="54">
        <f t="shared" si="13"/>
        <v>116</v>
      </c>
      <c r="B117" s="43">
        <v>2</v>
      </c>
      <c r="E117" s="54" t="str">
        <f t="shared" si="11"/>
        <v xml:space="preserve">Tema 2 - APOYO A LA MOVILIDAD </v>
      </c>
      <c r="F117" s="54" t="str">
        <f t="shared" si="12"/>
        <v xml:space="preserve">Tema 2 - APOYO A LA MOVILIDAD </v>
      </c>
      <c r="G117" s="54">
        <f t="shared" ca="1" si="9"/>
        <v>0</v>
      </c>
      <c r="H117" s="54" t="str">
        <f ca="1">IF(O117=0,CONCATENATE(F117,". ",G117," (Ref: ",A117,")"),CONCATENATE(O117," - ",F117,". ",G117," (Ref: ",CONTROL!$D$4,"-",A117,")"))</f>
        <v>ACTIVIDADES POLICIALES - Tema 2 - APOYO A LA MOVILIDAD . 0 (Ref: 7-116)</v>
      </c>
      <c r="I117" s="54">
        <f ca="1">IF(CONTROL!$I$4="A",IF(X117&gt;0,CONCATENATE(R117," ",X117),R117),CONTROL!$I$5)</f>
        <v>0</v>
      </c>
      <c r="J117" s="54">
        <f ca="1">IF(CONTROL!$I$4="A",DATOS!S117,CONTROL!$I$5)</f>
        <v>0</v>
      </c>
      <c r="K117" s="54">
        <f ca="1">IF(CONTROL!$I$4="A",DATOS!T117,CONTROL!$I$5)</f>
        <v>0</v>
      </c>
      <c r="L117" s="54">
        <f ca="1">IF(CONTROL!$I$4="A",DATOS!U117,CONTROL!$I$5)</f>
        <v>0</v>
      </c>
      <c r="M117" s="54">
        <f ca="1">IF(CONTROL!$I$4="A",DATOS!V117,CONTROL!$I$5)</f>
        <v>0</v>
      </c>
      <c r="N117" s="54">
        <f ca="1">IF(CONTROL!$I$4="A",DATOS!W117,CONTROL!$I$5)</f>
        <v>0</v>
      </c>
      <c r="O117" s="38" t="s">
        <v>105</v>
      </c>
      <c r="P117" s="38" t="s">
        <v>204</v>
      </c>
      <c r="Y117" s="45"/>
      <c r="Z117" s="125">
        <v>43856</v>
      </c>
      <c r="AA117" s="76">
        <f t="shared" si="10"/>
        <v>53</v>
      </c>
    </row>
    <row r="118" spans="1:27" x14ac:dyDescent="0.25">
      <c r="A118" s="54">
        <f t="shared" si="13"/>
        <v>117</v>
      </c>
      <c r="B118" s="43">
        <v>2</v>
      </c>
      <c r="E118" s="54" t="str">
        <f t="shared" si="11"/>
        <v xml:space="preserve">Tema 2 - APOYO A LA MOVILIDAD </v>
      </c>
      <c r="F118" s="54" t="str">
        <f t="shared" si="12"/>
        <v xml:space="preserve">Tema 2 - APOYO A LA MOVILIDAD </v>
      </c>
      <c r="G118" s="54">
        <f t="shared" ca="1" si="9"/>
        <v>0</v>
      </c>
      <c r="H118" s="54" t="str">
        <f ca="1">IF(O118=0,CONCATENATE(F118,". ",G118," (Ref: ",A118,")"),CONCATENATE(O118," - ",F118,". ",G118," (Ref: ",CONTROL!$D$4,"-",A118,")"))</f>
        <v>ACTIVIDADES POLICIALES - Tema 2 - APOYO A LA MOVILIDAD . 0 (Ref: 7-117)</v>
      </c>
      <c r="I118" s="54">
        <f ca="1">IF(CONTROL!$I$4="A",IF(X118&gt;0,CONCATENATE(R118," ",X118),R118),CONTROL!$I$5)</f>
        <v>0</v>
      </c>
      <c r="J118" s="54">
        <f ca="1">IF(CONTROL!$I$4="A",DATOS!S118,CONTROL!$I$5)</f>
        <v>0</v>
      </c>
      <c r="K118" s="54">
        <f ca="1">IF(CONTROL!$I$4="A",DATOS!T118,CONTROL!$I$5)</f>
        <v>0</v>
      </c>
      <c r="L118" s="54">
        <f ca="1">IF(CONTROL!$I$4="A",DATOS!U118,CONTROL!$I$5)</f>
        <v>0</v>
      </c>
      <c r="M118" s="54">
        <f ca="1">IF(CONTROL!$I$4="A",DATOS!V118,CONTROL!$I$5)</f>
        <v>0</v>
      </c>
      <c r="N118" s="54">
        <f ca="1">IF(CONTROL!$I$4="A",DATOS!W118,CONTROL!$I$5)</f>
        <v>0</v>
      </c>
      <c r="O118" s="38" t="s">
        <v>105</v>
      </c>
      <c r="P118" s="38" t="s">
        <v>204</v>
      </c>
      <c r="Y118" s="45"/>
      <c r="Z118" s="125">
        <v>43856</v>
      </c>
      <c r="AA118" s="76">
        <f t="shared" si="10"/>
        <v>54</v>
      </c>
    </row>
    <row r="119" spans="1:27" x14ac:dyDescent="0.25">
      <c r="A119" s="54">
        <f t="shared" si="13"/>
        <v>118</v>
      </c>
      <c r="B119" s="43">
        <v>2</v>
      </c>
      <c r="E119" s="54" t="str">
        <f t="shared" si="11"/>
        <v xml:space="preserve">Tema 2 - APOYO A LA MOVILIDAD </v>
      </c>
      <c r="F119" s="54" t="str">
        <f t="shared" si="12"/>
        <v xml:space="preserve">Tema 2 - APOYO A LA MOVILIDAD </v>
      </c>
      <c r="G119" s="54">
        <f t="shared" ca="1" si="9"/>
        <v>0</v>
      </c>
      <c r="H119" s="54" t="str">
        <f ca="1">IF(O119=0,CONCATENATE(F119,". ",G119," (Ref: ",A119,")"),CONCATENATE(O119," - ",F119,". ",G119," (Ref: ",CONTROL!$D$4,"-",A119,")"))</f>
        <v>ACTIVIDADES POLICIALES - Tema 2 - APOYO A LA MOVILIDAD . 0 (Ref: 7-118)</v>
      </c>
      <c r="I119" s="54">
        <f ca="1">IF(CONTROL!$I$4="A",IF(X119&gt;0,CONCATENATE(R119," ",X119),R119),CONTROL!$I$5)</f>
        <v>0</v>
      </c>
      <c r="J119" s="54">
        <f ca="1">IF(CONTROL!$I$4="A",DATOS!S119,CONTROL!$I$5)</f>
        <v>0</v>
      </c>
      <c r="K119" s="54">
        <f ca="1">IF(CONTROL!$I$4="A",DATOS!T119,CONTROL!$I$5)</f>
        <v>0</v>
      </c>
      <c r="L119" s="54">
        <f ca="1">IF(CONTROL!$I$4="A",DATOS!U119,CONTROL!$I$5)</f>
        <v>0</v>
      </c>
      <c r="M119" s="54">
        <f ca="1">IF(CONTROL!$I$4="A",DATOS!V119,CONTROL!$I$5)</f>
        <v>0</v>
      </c>
      <c r="N119" s="54">
        <f ca="1">IF(CONTROL!$I$4="A",DATOS!W119,CONTROL!$I$5)</f>
        <v>0</v>
      </c>
      <c r="O119" s="38" t="s">
        <v>105</v>
      </c>
      <c r="P119" s="38" t="s">
        <v>204</v>
      </c>
      <c r="Y119" s="45"/>
      <c r="Z119" s="125">
        <v>43856</v>
      </c>
      <c r="AA119" s="76">
        <f t="shared" si="10"/>
        <v>55</v>
      </c>
    </row>
    <row r="120" spans="1:27" x14ac:dyDescent="0.25">
      <c r="A120" s="54">
        <f t="shared" si="13"/>
        <v>119</v>
      </c>
      <c r="B120" s="43">
        <v>2</v>
      </c>
      <c r="E120" s="54" t="str">
        <f t="shared" si="11"/>
        <v xml:space="preserve">Tema 2 - APOYO A LA MOVILIDAD </v>
      </c>
      <c r="F120" s="54" t="str">
        <f t="shared" si="12"/>
        <v xml:space="preserve">Tema 2 - APOYO A LA MOVILIDAD </v>
      </c>
      <c r="G120" s="54">
        <f t="shared" ca="1" si="9"/>
        <v>0</v>
      </c>
      <c r="H120" s="54" t="str">
        <f ca="1">IF(O120=0,CONCATENATE(F120,". ",G120," (Ref: ",A120,")"),CONCATENATE(O120," - ",F120,". ",G120," (Ref: ",CONTROL!$D$4,"-",A120,")"))</f>
        <v>ACTIVIDADES POLICIALES - Tema 2 - APOYO A LA MOVILIDAD . 0 (Ref: 7-119)</v>
      </c>
      <c r="I120" s="54">
        <f ca="1">IF(CONTROL!$I$4="A",IF(X120&gt;0,CONCATENATE(R120," ",X120),R120),CONTROL!$I$5)</f>
        <v>0</v>
      </c>
      <c r="J120" s="54">
        <f ca="1">IF(CONTROL!$I$4="A",DATOS!S120,CONTROL!$I$5)</f>
        <v>0</v>
      </c>
      <c r="K120" s="54">
        <f ca="1">IF(CONTROL!$I$4="A",DATOS!T120,CONTROL!$I$5)</f>
        <v>0</v>
      </c>
      <c r="L120" s="54">
        <f ca="1">IF(CONTROL!$I$4="A",DATOS!U120,CONTROL!$I$5)</f>
        <v>0</v>
      </c>
      <c r="M120" s="54">
        <f ca="1">IF(CONTROL!$I$4="A",DATOS!V120,CONTROL!$I$5)</f>
        <v>0</v>
      </c>
      <c r="N120" s="54">
        <f ca="1">IF(CONTROL!$I$4="A",DATOS!W120,CONTROL!$I$5)</f>
        <v>0</v>
      </c>
      <c r="O120" s="38" t="s">
        <v>105</v>
      </c>
      <c r="P120" s="38" t="s">
        <v>204</v>
      </c>
      <c r="Y120" s="45"/>
      <c r="Z120" s="125">
        <v>43856</v>
      </c>
      <c r="AA120" s="76">
        <f t="shared" si="10"/>
        <v>56</v>
      </c>
    </row>
    <row r="121" spans="1:27" x14ac:dyDescent="0.25">
      <c r="A121" s="54">
        <f t="shared" si="13"/>
        <v>120</v>
      </c>
      <c r="B121" s="43">
        <v>2</v>
      </c>
      <c r="E121" s="54" t="str">
        <f t="shared" si="11"/>
        <v xml:space="preserve">Tema 2 - APOYO A LA MOVILIDAD </v>
      </c>
      <c r="F121" s="54" t="str">
        <f t="shared" si="12"/>
        <v xml:space="preserve">Tema 2 - APOYO A LA MOVILIDAD </v>
      </c>
      <c r="G121" s="54">
        <f t="shared" ca="1" si="9"/>
        <v>0</v>
      </c>
      <c r="H121" s="54" t="str">
        <f ca="1">IF(O121=0,CONCATENATE(F121,". ",G121," (Ref: ",A121,")"),CONCATENATE(O121," - ",F121,". ",G121," (Ref: ",CONTROL!$D$4,"-",A121,")"))</f>
        <v>ACTIVIDADES POLICIALES - Tema 2 - APOYO A LA MOVILIDAD . 0 (Ref: 7-120)</v>
      </c>
      <c r="I121" s="54">
        <f ca="1">IF(CONTROL!$I$4="A",IF(X121&gt;0,CONCATENATE(R121," ",X121),R121),CONTROL!$I$5)</f>
        <v>0</v>
      </c>
      <c r="J121" s="54">
        <f ca="1">IF(CONTROL!$I$4="A",DATOS!S121,CONTROL!$I$5)</f>
        <v>0</v>
      </c>
      <c r="K121" s="54">
        <f ca="1">IF(CONTROL!$I$4="A",DATOS!T121,CONTROL!$I$5)</f>
        <v>0</v>
      </c>
      <c r="L121" s="54">
        <f ca="1">IF(CONTROL!$I$4="A",DATOS!U121,CONTROL!$I$5)</f>
        <v>0</v>
      </c>
      <c r="M121" s="54">
        <f ca="1">IF(CONTROL!$I$4="A",DATOS!V121,CONTROL!$I$5)</f>
        <v>0</v>
      </c>
      <c r="N121" s="54">
        <f ca="1">IF(CONTROL!$I$4="A",DATOS!W121,CONTROL!$I$5)</f>
        <v>0</v>
      </c>
      <c r="O121" s="38" t="s">
        <v>105</v>
      </c>
      <c r="P121" s="38" t="s">
        <v>204</v>
      </c>
      <c r="Y121" s="45"/>
      <c r="Z121" s="125">
        <v>43856</v>
      </c>
      <c r="AA121" s="76">
        <f t="shared" si="10"/>
        <v>57</v>
      </c>
    </row>
    <row r="122" spans="1:27" x14ac:dyDescent="0.25">
      <c r="A122" s="54">
        <f t="shared" si="13"/>
        <v>121</v>
      </c>
      <c r="B122" s="43">
        <v>2</v>
      </c>
      <c r="E122" s="54" t="str">
        <f t="shared" si="11"/>
        <v xml:space="preserve">Tema 2 - APOYO A LA MOVILIDAD </v>
      </c>
      <c r="F122" s="54" t="str">
        <f t="shared" si="12"/>
        <v xml:space="preserve">Tema 2 - APOYO A LA MOVILIDAD </v>
      </c>
      <c r="G122" s="54">
        <f t="shared" ca="1" si="9"/>
        <v>0</v>
      </c>
      <c r="H122" s="54" t="str">
        <f ca="1">IF(O122=0,CONCATENATE(F122,". ",G122," (Ref: ",A122,")"),CONCATENATE(O122," - ",F122,". ",G122," (Ref: ",CONTROL!$D$4,"-",A122,")"))</f>
        <v>ACTIVIDADES POLICIALES - Tema 2 - APOYO A LA MOVILIDAD . 0 (Ref: 7-121)</v>
      </c>
      <c r="I122" s="54">
        <f ca="1">IF(CONTROL!$I$4="A",IF(X122&gt;0,CONCATENATE(R122," ",X122),R122),CONTROL!$I$5)</f>
        <v>0</v>
      </c>
      <c r="J122" s="54">
        <f ca="1">IF(CONTROL!$I$4="A",DATOS!S122,CONTROL!$I$5)</f>
        <v>0</v>
      </c>
      <c r="K122" s="54">
        <f ca="1">IF(CONTROL!$I$4="A",DATOS!T122,CONTROL!$I$5)</f>
        <v>0</v>
      </c>
      <c r="L122" s="54">
        <f ca="1">IF(CONTROL!$I$4="A",DATOS!U122,CONTROL!$I$5)</f>
        <v>0</v>
      </c>
      <c r="M122" s="54">
        <f ca="1">IF(CONTROL!$I$4="A",DATOS!V122,CONTROL!$I$5)</f>
        <v>0</v>
      </c>
      <c r="N122" s="54">
        <f ca="1">IF(CONTROL!$I$4="A",DATOS!W122,CONTROL!$I$5)</f>
        <v>0</v>
      </c>
      <c r="O122" s="38" t="s">
        <v>105</v>
      </c>
      <c r="P122" s="38" t="s">
        <v>204</v>
      </c>
      <c r="Y122" s="45"/>
      <c r="Z122" s="125">
        <v>43856</v>
      </c>
      <c r="AA122" s="76">
        <f t="shared" si="10"/>
        <v>58</v>
      </c>
    </row>
    <row r="123" spans="1:27" x14ac:dyDescent="0.25">
      <c r="A123" s="54">
        <f t="shared" si="13"/>
        <v>122</v>
      </c>
      <c r="B123" s="43">
        <v>2</v>
      </c>
      <c r="E123" s="54" t="str">
        <f t="shared" si="11"/>
        <v xml:space="preserve">Tema 2 - APOYO A LA MOVILIDAD </v>
      </c>
      <c r="F123" s="54" t="str">
        <f t="shared" si="12"/>
        <v xml:space="preserve">Tema 2 - APOYO A LA MOVILIDAD </v>
      </c>
      <c r="G123" s="54">
        <f t="shared" ca="1" si="9"/>
        <v>0</v>
      </c>
      <c r="H123" s="54" t="str">
        <f ca="1">IF(O123=0,CONCATENATE(F123,". ",G123," (Ref: ",A123,")"),CONCATENATE(O123," - ",F123,". ",G123," (Ref: ",CONTROL!$D$4,"-",A123,")"))</f>
        <v>ACTIVIDADES POLICIALES - Tema 2 - APOYO A LA MOVILIDAD . 0 (Ref: 7-122)</v>
      </c>
      <c r="I123" s="54">
        <f ca="1">IF(CONTROL!$I$4="A",IF(X123&gt;0,CONCATENATE(R123," ",X123),R123),CONTROL!$I$5)</f>
        <v>0</v>
      </c>
      <c r="J123" s="54">
        <f ca="1">IF(CONTROL!$I$4="A",DATOS!S123,CONTROL!$I$5)</f>
        <v>0</v>
      </c>
      <c r="K123" s="54">
        <f ca="1">IF(CONTROL!$I$4="A",DATOS!T123,CONTROL!$I$5)</f>
        <v>0</v>
      </c>
      <c r="L123" s="54">
        <f ca="1">IF(CONTROL!$I$4="A",DATOS!U123,CONTROL!$I$5)</f>
        <v>0</v>
      </c>
      <c r="M123" s="54">
        <f ca="1">IF(CONTROL!$I$4="A",DATOS!V123,CONTROL!$I$5)</f>
        <v>0</v>
      </c>
      <c r="N123" s="54">
        <f ca="1">IF(CONTROL!$I$4="A",DATOS!W123,CONTROL!$I$5)</f>
        <v>0</v>
      </c>
      <c r="O123" s="38" t="s">
        <v>105</v>
      </c>
      <c r="P123" s="38" t="s">
        <v>204</v>
      </c>
      <c r="Y123" s="45"/>
      <c r="Z123" s="125">
        <v>43856</v>
      </c>
      <c r="AA123" s="76">
        <f t="shared" si="10"/>
        <v>59</v>
      </c>
    </row>
    <row r="124" spans="1:27" x14ac:dyDescent="0.25">
      <c r="A124" s="54">
        <f t="shared" si="13"/>
        <v>123</v>
      </c>
      <c r="B124" s="43">
        <v>2</v>
      </c>
      <c r="E124" s="54" t="str">
        <f t="shared" si="11"/>
        <v xml:space="preserve">Tema 2 - APOYO A LA MOVILIDAD </v>
      </c>
      <c r="F124" s="54" t="str">
        <f t="shared" si="12"/>
        <v xml:space="preserve">Tema 2 - APOYO A LA MOVILIDAD </v>
      </c>
      <c r="G124" s="54">
        <f t="shared" ca="1" si="9"/>
        <v>0</v>
      </c>
      <c r="H124" s="54" t="str">
        <f ca="1">IF(O124=0,CONCATENATE(F124,". ",G124," (Ref: ",A124,")"),CONCATENATE(O124," - ",F124,". ",G124," (Ref: ",CONTROL!$D$4,"-",A124,")"))</f>
        <v>ACTIVIDADES POLICIALES - Tema 2 - APOYO A LA MOVILIDAD . 0 (Ref: 7-123)</v>
      </c>
      <c r="I124" s="54">
        <f ca="1">IF(CONTROL!$I$4="A",IF(X124&gt;0,CONCATENATE(R124," ",X124),R124),CONTROL!$I$5)</f>
        <v>0</v>
      </c>
      <c r="J124" s="54">
        <f ca="1">IF(CONTROL!$I$4="A",DATOS!S124,CONTROL!$I$5)</f>
        <v>0</v>
      </c>
      <c r="K124" s="54">
        <f ca="1">IF(CONTROL!$I$4="A",DATOS!T124,CONTROL!$I$5)</f>
        <v>0</v>
      </c>
      <c r="L124" s="54">
        <f ca="1">IF(CONTROL!$I$4="A",DATOS!U124,CONTROL!$I$5)</f>
        <v>0</v>
      </c>
      <c r="M124" s="54">
        <f ca="1">IF(CONTROL!$I$4="A",DATOS!V124,CONTROL!$I$5)</f>
        <v>0</v>
      </c>
      <c r="N124" s="54">
        <f ca="1">IF(CONTROL!$I$4="A",DATOS!W124,CONTROL!$I$5)</f>
        <v>0</v>
      </c>
      <c r="O124" s="38" t="s">
        <v>105</v>
      </c>
      <c r="P124" s="38" t="s">
        <v>204</v>
      </c>
      <c r="Y124" s="45"/>
      <c r="Z124" s="125">
        <v>43856</v>
      </c>
      <c r="AA124" s="76">
        <f t="shared" si="10"/>
        <v>60</v>
      </c>
    </row>
    <row r="125" spans="1:27" x14ac:dyDescent="0.25">
      <c r="A125" s="54">
        <f t="shared" si="13"/>
        <v>124</v>
      </c>
      <c r="B125" s="43">
        <v>2</v>
      </c>
      <c r="E125" s="54" t="str">
        <f t="shared" si="11"/>
        <v xml:space="preserve">Tema 2 - APOYO A LA MOVILIDAD </v>
      </c>
      <c r="F125" s="54" t="str">
        <f t="shared" si="12"/>
        <v xml:space="preserve">Tema 2 - APOYO A LA MOVILIDAD </v>
      </c>
      <c r="G125" s="54">
        <f t="shared" ca="1" si="9"/>
        <v>0</v>
      </c>
      <c r="H125" s="54" t="str">
        <f ca="1">IF(O125=0,CONCATENATE(F125,". ",G125," (Ref: ",A125,")"),CONCATENATE(O125," - ",F125,". ",G125," (Ref: ",CONTROL!$D$4,"-",A125,")"))</f>
        <v>ACTIVIDADES POLICIALES - Tema 2 - APOYO A LA MOVILIDAD . 0 (Ref: 7-124)</v>
      </c>
      <c r="I125" s="54">
        <f ca="1">IF(CONTROL!$I$4="A",IF(X125&gt;0,CONCATENATE(R125," ",X125),R125),CONTROL!$I$5)</f>
        <v>0</v>
      </c>
      <c r="J125" s="54">
        <f ca="1">IF(CONTROL!$I$4="A",DATOS!S125,CONTROL!$I$5)</f>
        <v>0</v>
      </c>
      <c r="K125" s="54">
        <f ca="1">IF(CONTROL!$I$4="A",DATOS!T125,CONTROL!$I$5)</f>
        <v>0</v>
      </c>
      <c r="L125" s="54">
        <f ca="1">IF(CONTROL!$I$4="A",DATOS!U125,CONTROL!$I$5)</f>
        <v>0</v>
      </c>
      <c r="M125" s="54">
        <f ca="1">IF(CONTROL!$I$4="A",DATOS!V125,CONTROL!$I$5)</f>
        <v>0</v>
      </c>
      <c r="N125" s="54">
        <f ca="1">IF(CONTROL!$I$4="A",DATOS!W125,CONTROL!$I$5)</f>
        <v>0</v>
      </c>
      <c r="O125" s="38" t="s">
        <v>105</v>
      </c>
      <c r="P125" s="38" t="s">
        <v>204</v>
      </c>
      <c r="Y125" s="45"/>
      <c r="Z125" s="125">
        <v>43856</v>
      </c>
      <c r="AA125" s="76">
        <f t="shared" si="10"/>
        <v>61</v>
      </c>
    </row>
    <row r="126" spans="1:27" x14ac:dyDescent="0.25">
      <c r="A126" s="54">
        <f t="shared" si="13"/>
        <v>125</v>
      </c>
      <c r="B126" s="43">
        <v>2</v>
      </c>
      <c r="E126" s="54" t="str">
        <f t="shared" si="11"/>
        <v xml:space="preserve">Tema 2 - APOYO A LA MOVILIDAD </v>
      </c>
      <c r="F126" s="54" t="str">
        <f t="shared" si="12"/>
        <v xml:space="preserve">Tema 2 - APOYO A LA MOVILIDAD </v>
      </c>
      <c r="G126" s="54">
        <f t="shared" ca="1" si="9"/>
        <v>0</v>
      </c>
      <c r="H126" s="54" t="str">
        <f ca="1">IF(O126=0,CONCATENATE(F126,". ",G126," (Ref: ",A126,")"),CONCATENATE(O126," - ",F126,". ",G126," (Ref: ",CONTROL!$D$4,"-",A126,")"))</f>
        <v>ACTIVIDADES POLICIALES - Tema 2 - APOYO A LA MOVILIDAD . 0 (Ref: 7-125)</v>
      </c>
      <c r="I126" s="54">
        <f ca="1">IF(CONTROL!$I$4="A",IF(X126&gt;0,CONCATENATE(R126," ",X126),R126),CONTROL!$I$5)</f>
        <v>0</v>
      </c>
      <c r="J126" s="54">
        <f ca="1">IF(CONTROL!$I$4="A",DATOS!S126,CONTROL!$I$5)</f>
        <v>0</v>
      </c>
      <c r="K126" s="54">
        <f ca="1">IF(CONTROL!$I$4="A",DATOS!T126,CONTROL!$I$5)</f>
        <v>0</v>
      </c>
      <c r="L126" s="54">
        <f ca="1">IF(CONTROL!$I$4="A",DATOS!U126,CONTROL!$I$5)</f>
        <v>0</v>
      </c>
      <c r="M126" s="54">
        <f ca="1">IF(CONTROL!$I$4="A",DATOS!V126,CONTROL!$I$5)</f>
        <v>0</v>
      </c>
      <c r="N126" s="54">
        <f ca="1">IF(CONTROL!$I$4="A",DATOS!W126,CONTROL!$I$5)</f>
        <v>0</v>
      </c>
      <c r="O126" s="38" t="s">
        <v>105</v>
      </c>
      <c r="P126" s="38" t="s">
        <v>204</v>
      </c>
      <c r="Y126" s="45"/>
      <c r="Z126" s="125">
        <v>43856</v>
      </c>
      <c r="AA126" s="76">
        <f t="shared" si="10"/>
        <v>62</v>
      </c>
    </row>
    <row r="127" spans="1:27" x14ac:dyDescent="0.25">
      <c r="A127" s="54">
        <f t="shared" si="13"/>
        <v>126</v>
      </c>
      <c r="B127" s="43">
        <v>2</v>
      </c>
      <c r="E127" s="54" t="str">
        <f t="shared" si="11"/>
        <v xml:space="preserve">Tema 2 - APOYO A LA MOVILIDAD </v>
      </c>
      <c r="F127" s="54" t="str">
        <f t="shared" si="12"/>
        <v xml:space="preserve">Tema 2 - APOYO A LA MOVILIDAD </v>
      </c>
      <c r="G127" s="54">
        <f t="shared" ca="1" si="9"/>
        <v>0</v>
      </c>
      <c r="H127" s="54" t="str">
        <f ca="1">IF(O127=0,CONCATENATE(F127,". ",G127," (Ref: ",A127,")"),CONCATENATE(O127," - ",F127,". ",G127," (Ref: ",CONTROL!$D$4,"-",A127,")"))</f>
        <v>ACTIVIDADES POLICIALES - Tema 2 - APOYO A LA MOVILIDAD . 0 (Ref: 7-126)</v>
      </c>
      <c r="I127" s="54">
        <f ca="1">IF(CONTROL!$I$4="A",IF(X127&gt;0,CONCATENATE(R127," ",X127),R127),CONTROL!$I$5)</f>
        <v>0</v>
      </c>
      <c r="J127" s="54">
        <f ca="1">IF(CONTROL!$I$4="A",DATOS!S127,CONTROL!$I$5)</f>
        <v>0</v>
      </c>
      <c r="K127" s="54">
        <f ca="1">IF(CONTROL!$I$4="A",DATOS!T127,CONTROL!$I$5)</f>
        <v>0</v>
      </c>
      <c r="L127" s="54">
        <f ca="1">IF(CONTROL!$I$4="A",DATOS!U127,CONTROL!$I$5)</f>
        <v>0</v>
      </c>
      <c r="M127" s="54">
        <f ca="1">IF(CONTROL!$I$4="A",DATOS!V127,CONTROL!$I$5)</f>
        <v>0</v>
      </c>
      <c r="N127" s="54">
        <f ca="1">IF(CONTROL!$I$4="A",DATOS!W127,CONTROL!$I$5)</f>
        <v>0</v>
      </c>
      <c r="O127" s="38" t="s">
        <v>105</v>
      </c>
      <c r="P127" s="38" t="s">
        <v>204</v>
      </c>
      <c r="Y127" s="45"/>
      <c r="Z127" s="125">
        <v>43856</v>
      </c>
      <c r="AA127" s="76">
        <f t="shared" si="10"/>
        <v>63</v>
      </c>
    </row>
    <row r="128" spans="1:27" x14ac:dyDescent="0.25">
      <c r="A128" s="54">
        <f t="shared" si="13"/>
        <v>127</v>
      </c>
      <c r="B128" s="43">
        <v>2</v>
      </c>
      <c r="E128" s="54" t="str">
        <f t="shared" si="11"/>
        <v xml:space="preserve">Tema 2 - APOYO A LA MOVILIDAD </v>
      </c>
      <c r="F128" s="54" t="str">
        <f t="shared" si="12"/>
        <v xml:space="preserve">Tema 2 - APOYO A LA MOVILIDAD </v>
      </c>
      <c r="G128" s="54">
        <f t="shared" ca="1" si="9"/>
        <v>0</v>
      </c>
      <c r="H128" s="54" t="str">
        <f ca="1">IF(O128=0,CONCATENATE(F128,". ",G128," (Ref: ",A128,")"),CONCATENATE(O128," - ",F128,". ",G128," (Ref: ",CONTROL!$D$4,"-",A128,")"))</f>
        <v>ACTIVIDADES POLICIALES - Tema 2 - APOYO A LA MOVILIDAD . 0 (Ref: 7-127)</v>
      </c>
      <c r="I128" s="54">
        <f ca="1">IF(CONTROL!$I$4="A",IF(X128&gt;0,CONCATENATE(R128," ",X128),R128),CONTROL!$I$5)</f>
        <v>0</v>
      </c>
      <c r="J128" s="54">
        <f ca="1">IF(CONTROL!$I$4="A",DATOS!S128,CONTROL!$I$5)</f>
        <v>0</v>
      </c>
      <c r="K128" s="54">
        <f ca="1">IF(CONTROL!$I$4="A",DATOS!T128,CONTROL!$I$5)</f>
        <v>0</v>
      </c>
      <c r="L128" s="54">
        <f ca="1">IF(CONTROL!$I$4="A",DATOS!U128,CONTROL!$I$5)</f>
        <v>0</v>
      </c>
      <c r="M128" s="54">
        <f ca="1">IF(CONTROL!$I$4="A",DATOS!V128,CONTROL!$I$5)</f>
        <v>0</v>
      </c>
      <c r="N128" s="54">
        <f ca="1">IF(CONTROL!$I$4="A",DATOS!W128,CONTROL!$I$5)</f>
        <v>0</v>
      </c>
      <c r="O128" s="38" t="s">
        <v>105</v>
      </c>
      <c r="P128" s="38" t="s">
        <v>204</v>
      </c>
      <c r="Y128" s="45"/>
      <c r="Z128" s="125">
        <v>43856</v>
      </c>
      <c r="AA128" s="76">
        <f t="shared" si="10"/>
        <v>64</v>
      </c>
    </row>
    <row r="129" spans="1:27" x14ac:dyDescent="0.25">
      <c r="A129" s="54">
        <f t="shared" si="13"/>
        <v>128</v>
      </c>
      <c r="B129" s="43">
        <v>2</v>
      </c>
      <c r="E129" s="54" t="str">
        <f t="shared" si="11"/>
        <v xml:space="preserve">Tema 2 - APOYO A LA MOVILIDAD </v>
      </c>
      <c r="F129" s="54" t="str">
        <f t="shared" si="12"/>
        <v xml:space="preserve">Tema 2 - APOYO A LA MOVILIDAD </v>
      </c>
      <c r="G129" s="54">
        <f t="shared" ca="1" si="9"/>
        <v>0</v>
      </c>
      <c r="H129" s="54" t="str">
        <f ca="1">IF(O129=0,CONCATENATE(F129,". ",G129," (Ref: ",A129,")"),CONCATENATE(O129," - ",F129,". ",G129," (Ref: ",CONTROL!$D$4,"-",A129,")"))</f>
        <v>ACTIVIDADES POLICIALES - Tema 2 - APOYO A LA MOVILIDAD . 0 (Ref: 7-128)</v>
      </c>
      <c r="I129" s="54">
        <f ca="1">IF(CONTROL!$I$4="A",IF(X129&gt;0,CONCATENATE(R129," ",X129),R129),CONTROL!$I$5)</f>
        <v>0</v>
      </c>
      <c r="J129" s="54">
        <f ca="1">IF(CONTROL!$I$4="A",DATOS!S129,CONTROL!$I$5)</f>
        <v>0</v>
      </c>
      <c r="K129" s="54">
        <f ca="1">IF(CONTROL!$I$4="A",DATOS!T129,CONTROL!$I$5)</f>
        <v>0</v>
      </c>
      <c r="L129" s="54">
        <f ca="1">IF(CONTROL!$I$4="A",DATOS!U129,CONTROL!$I$5)</f>
        <v>0</v>
      </c>
      <c r="M129" s="54">
        <f ca="1">IF(CONTROL!$I$4="A",DATOS!V129,CONTROL!$I$5)</f>
        <v>0</v>
      </c>
      <c r="N129" s="54">
        <f ca="1">IF(CONTROL!$I$4="A",DATOS!W129,CONTROL!$I$5)</f>
        <v>0</v>
      </c>
      <c r="O129" s="38" t="s">
        <v>105</v>
      </c>
      <c r="P129" s="38" t="s">
        <v>204</v>
      </c>
      <c r="Y129" s="45"/>
      <c r="Z129" s="125">
        <v>43856</v>
      </c>
      <c r="AA129" s="76">
        <f t="shared" si="10"/>
        <v>65</v>
      </c>
    </row>
    <row r="130" spans="1:27" x14ac:dyDescent="0.25">
      <c r="A130" s="54">
        <f t="shared" si="13"/>
        <v>129</v>
      </c>
      <c r="B130" s="43">
        <v>2</v>
      </c>
      <c r="E130" s="54" t="str">
        <f t="shared" si="11"/>
        <v xml:space="preserve">Tema 2 - APOYO A LA MOVILIDAD </v>
      </c>
      <c r="F130" s="54" t="str">
        <f t="shared" si="12"/>
        <v xml:space="preserve">Tema 2 - APOYO A LA MOVILIDAD </v>
      </c>
      <c r="G130" s="54">
        <f t="shared" ref="G130:G619" ca="1" si="14">IF(Q130&gt;0,CONCATENATE(Q130,". ",I130),I130)</f>
        <v>0</v>
      </c>
      <c r="H130" s="54" t="str">
        <f ca="1">IF(O130=0,CONCATENATE(F130,". ",G130," (Ref: ",A130,")"),CONCATENATE(O130," - ",F130,". ",G130," (Ref: ",CONTROL!$D$4,"-",A130,")"))</f>
        <v>ACTIVIDADES POLICIALES - Tema 2 - APOYO A LA MOVILIDAD . 0 (Ref: 7-129)</v>
      </c>
      <c r="I130" s="54">
        <f ca="1">IF(CONTROL!$I$4="A",IF(X130&gt;0,CONCATENATE(R130," ",X130),R130),CONTROL!$I$5)</f>
        <v>0</v>
      </c>
      <c r="J130" s="54">
        <f ca="1">IF(CONTROL!$I$4="A",DATOS!S130,CONTROL!$I$5)</f>
        <v>0</v>
      </c>
      <c r="K130" s="54">
        <f ca="1">IF(CONTROL!$I$4="A",DATOS!T130,CONTROL!$I$5)</f>
        <v>0</v>
      </c>
      <c r="L130" s="54">
        <f ca="1">IF(CONTROL!$I$4="A",DATOS!U130,CONTROL!$I$5)</f>
        <v>0</v>
      </c>
      <c r="M130" s="54">
        <f ca="1">IF(CONTROL!$I$4="A",DATOS!V130,CONTROL!$I$5)</f>
        <v>0</v>
      </c>
      <c r="N130" s="54">
        <f ca="1">IF(CONTROL!$I$4="A",DATOS!W130,CONTROL!$I$5)</f>
        <v>0</v>
      </c>
      <c r="O130" s="38" t="s">
        <v>105</v>
      </c>
      <c r="P130" s="38" t="s">
        <v>204</v>
      </c>
      <c r="Y130" s="45"/>
      <c r="Z130" s="125">
        <v>43856</v>
      </c>
      <c r="AA130" s="76">
        <f t="shared" si="10"/>
        <v>66</v>
      </c>
    </row>
    <row r="131" spans="1:27" x14ac:dyDescent="0.25">
      <c r="A131" s="54">
        <f t="shared" si="13"/>
        <v>130</v>
      </c>
      <c r="B131" s="43">
        <v>2</v>
      </c>
      <c r="E131" s="54" t="str">
        <f t="shared" si="11"/>
        <v xml:space="preserve">Tema 2 - APOYO A LA MOVILIDAD </v>
      </c>
      <c r="F131" s="54" t="str">
        <f t="shared" si="12"/>
        <v xml:space="preserve">Tema 2 - APOYO A LA MOVILIDAD </v>
      </c>
      <c r="G131" s="54">
        <f t="shared" ca="1" si="14"/>
        <v>0</v>
      </c>
      <c r="H131" s="54" t="str">
        <f ca="1">IF(O131=0,CONCATENATE(F131,". ",G131," (Ref: ",A131,")"),CONCATENATE(O131," - ",F131,". ",G131," (Ref: ",CONTROL!$D$4,"-",A131,")"))</f>
        <v>ACTIVIDADES POLICIALES - Tema 2 - APOYO A LA MOVILIDAD . 0 (Ref: 7-130)</v>
      </c>
      <c r="I131" s="54">
        <f ca="1">IF(CONTROL!$I$4="A",IF(X131&gt;0,CONCATENATE(R131," ",X131),R131),CONTROL!$I$5)</f>
        <v>0</v>
      </c>
      <c r="J131" s="54">
        <f ca="1">IF(CONTROL!$I$4="A",DATOS!S131,CONTROL!$I$5)</f>
        <v>0</v>
      </c>
      <c r="K131" s="54">
        <f ca="1">IF(CONTROL!$I$4="A",DATOS!T131,CONTROL!$I$5)</f>
        <v>0</v>
      </c>
      <c r="L131" s="54">
        <f ca="1">IF(CONTROL!$I$4="A",DATOS!U131,CONTROL!$I$5)</f>
        <v>0</v>
      </c>
      <c r="M131" s="54">
        <f ca="1">IF(CONTROL!$I$4="A",DATOS!V131,CONTROL!$I$5)</f>
        <v>0</v>
      </c>
      <c r="N131" s="54">
        <f ca="1">IF(CONTROL!$I$4="A",DATOS!W131,CONTROL!$I$5)</f>
        <v>0</v>
      </c>
      <c r="O131" s="38" t="s">
        <v>105</v>
      </c>
      <c r="P131" s="38" t="s">
        <v>204</v>
      </c>
      <c r="Y131" s="45"/>
      <c r="Z131" s="125">
        <v>43856</v>
      </c>
      <c r="AA131" s="76">
        <f t="shared" si="10"/>
        <v>67</v>
      </c>
    </row>
    <row r="132" spans="1:27" x14ac:dyDescent="0.25">
      <c r="A132" s="54">
        <f t="shared" si="13"/>
        <v>131</v>
      </c>
      <c r="B132" s="43">
        <v>2</v>
      </c>
      <c r="E132" s="54" t="str">
        <f t="shared" si="11"/>
        <v xml:space="preserve">Tema 2 - APOYO A LA MOVILIDAD </v>
      </c>
      <c r="F132" s="54" t="str">
        <f t="shared" si="12"/>
        <v xml:space="preserve">Tema 2 - APOYO A LA MOVILIDAD </v>
      </c>
      <c r="G132" s="54">
        <f t="shared" ca="1" si="14"/>
        <v>0</v>
      </c>
      <c r="H132" s="54" t="str">
        <f ca="1">IF(O132=0,CONCATENATE(F132,". ",G132," (Ref: ",A132,")"),CONCATENATE(O132," - ",F132,". ",G132," (Ref: ",CONTROL!$D$4,"-",A132,")"))</f>
        <v>ACTIVIDADES POLICIALES - Tema 2 - APOYO A LA MOVILIDAD . 0 (Ref: 7-131)</v>
      </c>
      <c r="I132" s="54">
        <f ca="1">IF(CONTROL!$I$4="A",IF(X132&gt;0,CONCATENATE(R132," ",X132),R132),CONTROL!$I$5)</f>
        <v>0</v>
      </c>
      <c r="J132" s="54">
        <f ca="1">IF(CONTROL!$I$4="A",DATOS!S132,CONTROL!$I$5)</f>
        <v>0</v>
      </c>
      <c r="K132" s="54">
        <f ca="1">IF(CONTROL!$I$4="A",DATOS!T132,CONTROL!$I$5)</f>
        <v>0</v>
      </c>
      <c r="L132" s="54">
        <f ca="1">IF(CONTROL!$I$4="A",DATOS!U132,CONTROL!$I$5)</f>
        <v>0</v>
      </c>
      <c r="M132" s="54">
        <f ca="1">IF(CONTROL!$I$4="A",DATOS!V132,CONTROL!$I$5)</f>
        <v>0</v>
      </c>
      <c r="N132" s="54">
        <f ca="1">IF(CONTROL!$I$4="A",DATOS!W132,CONTROL!$I$5)</f>
        <v>0</v>
      </c>
      <c r="O132" s="38" t="s">
        <v>105</v>
      </c>
      <c r="P132" s="38" t="s">
        <v>204</v>
      </c>
      <c r="Y132" s="45"/>
      <c r="Z132" s="125">
        <v>43856</v>
      </c>
      <c r="AA132" s="76">
        <f t="shared" ref="AA132:AA195" si="15">IF(C132=0,AA131+1,1)</f>
        <v>68</v>
      </c>
    </row>
    <row r="133" spans="1:27" x14ac:dyDescent="0.25">
      <c r="A133" s="54">
        <f t="shared" si="13"/>
        <v>132</v>
      </c>
      <c r="B133" s="43">
        <v>2</v>
      </c>
      <c r="E133" s="54" t="str">
        <f t="shared" si="11"/>
        <v xml:space="preserve">Tema 2 - APOYO A LA MOVILIDAD </v>
      </c>
      <c r="F133" s="54" t="str">
        <f t="shared" si="12"/>
        <v xml:space="preserve">Tema 2 - APOYO A LA MOVILIDAD </v>
      </c>
      <c r="G133" s="54">
        <f t="shared" ca="1" si="14"/>
        <v>0</v>
      </c>
      <c r="H133" s="54" t="str">
        <f ca="1">IF(O133=0,CONCATENATE(F133,". ",G133," (Ref: ",A133,")"),CONCATENATE(O133," - ",F133,". ",G133," (Ref: ",CONTROL!$D$4,"-",A133,")"))</f>
        <v>ACTIVIDADES POLICIALES - Tema 2 - APOYO A LA MOVILIDAD . 0 (Ref: 7-132)</v>
      </c>
      <c r="I133" s="54">
        <f ca="1">IF(CONTROL!$I$4="A",IF(X133&gt;0,CONCATENATE(R133," ",X133),R133),CONTROL!$I$5)</f>
        <v>0</v>
      </c>
      <c r="J133" s="54">
        <f ca="1">IF(CONTROL!$I$4="A",DATOS!S133,CONTROL!$I$5)</f>
        <v>0</v>
      </c>
      <c r="K133" s="54">
        <f ca="1">IF(CONTROL!$I$4="A",DATOS!T133,CONTROL!$I$5)</f>
        <v>0</v>
      </c>
      <c r="L133" s="54">
        <f ca="1">IF(CONTROL!$I$4="A",DATOS!U133,CONTROL!$I$5)</f>
        <v>0</v>
      </c>
      <c r="M133" s="54">
        <f ca="1">IF(CONTROL!$I$4="A",DATOS!V133,CONTROL!$I$5)</f>
        <v>0</v>
      </c>
      <c r="N133" s="54">
        <f ca="1">IF(CONTROL!$I$4="A",DATOS!W133,CONTROL!$I$5)</f>
        <v>0</v>
      </c>
      <c r="O133" s="38" t="s">
        <v>105</v>
      </c>
      <c r="P133" s="38" t="s">
        <v>204</v>
      </c>
      <c r="Y133" s="45"/>
      <c r="Z133" s="125">
        <v>43856</v>
      </c>
      <c r="AA133" s="76">
        <f t="shared" si="15"/>
        <v>69</v>
      </c>
    </row>
    <row r="134" spans="1:27" x14ac:dyDescent="0.25">
      <c r="A134" s="54">
        <f t="shared" si="13"/>
        <v>133</v>
      </c>
      <c r="B134" s="43">
        <v>2</v>
      </c>
      <c r="E134" s="54" t="str">
        <f t="shared" si="11"/>
        <v xml:space="preserve">Tema 2 - APOYO A LA MOVILIDAD </v>
      </c>
      <c r="F134" s="54" t="str">
        <f t="shared" si="12"/>
        <v xml:space="preserve">Tema 2 - APOYO A LA MOVILIDAD </v>
      </c>
      <c r="G134" s="54">
        <f t="shared" ca="1" si="14"/>
        <v>0</v>
      </c>
      <c r="H134" s="54" t="str">
        <f ca="1">IF(O134=0,CONCATENATE(F134,". ",G134," (Ref: ",A134,")"),CONCATENATE(O134," - ",F134,". ",G134," (Ref: ",CONTROL!$D$4,"-",A134,")"))</f>
        <v>ACTIVIDADES POLICIALES - Tema 2 - APOYO A LA MOVILIDAD . 0 (Ref: 7-133)</v>
      </c>
      <c r="I134" s="54">
        <f ca="1">IF(CONTROL!$I$4="A",IF(X134&gt;0,CONCATENATE(R134," ",X134),R134),CONTROL!$I$5)</f>
        <v>0</v>
      </c>
      <c r="J134" s="54">
        <f ca="1">IF(CONTROL!$I$4="A",DATOS!S134,CONTROL!$I$5)</f>
        <v>0</v>
      </c>
      <c r="K134" s="54">
        <f ca="1">IF(CONTROL!$I$4="A",DATOS!T134,CONTROL!$I$5)</f>
        <v>0</v>
      </c>
      <c r="L134" s="54">
        <f ca="1">IF(CONTROL!$I$4="A",DATOS!U134,CONTROL!$I$5)</f>
        <v>0</v>
      </c>
      <c r="M134" s="54">
        <f ca="1">IF(CONTROL!$I$4="A",DATOS!V134,CONTROL!$I$5)</f>
        <v>0</v>
      </c>
      <c r="N134" s="54">
        <f ca="1">IF(CONTROL!$I$4="A",DATOS!W134,CONTROL!$I$5)</f>
        <v>0</v>
      </c>
      <c r="O134" s="38" t="s">
        <v>105</v>
      </c>
      <c r="P134" s="38" t="s">
        <v>204</v>
      </c>
      <c r="Y134" s="45"/>
      <c r="Z134" s="125">
        <v>43856</v>
      </c>
      <c r="AA134" s="76">
        <f t="shared" si="15"/>
        <v>70</v>
      </c>
    </row>
    <row r="135" spans="1:27" x14ac:dyDescent="0.25">
      <c r="A135" s="54">
        <f t="shared" si="13"/>
        <v>134</v>
      </c>
      <c r="B135" s="43">
        <v>2</v>
      </c>
      <c r="E135" s="54" t="str">
        <f t="shared" ref="E135:E619" si="16">IF(D135=0,CONCATENATE("Tema ",B135," - ",P135," ",D135),IF(D135="I",CONCATENATE("Tema ",B135," - ",P135),CONCATENATE("                ",P135," (",D135,"). ")))</f>
        <v xml:space="preserve">Tema 2 - APOYO A LA MOVILIDAD </v>
      </c>
      <c r="F135" s="54" t="str">
        <f t="shared" ref="F135:F619" si="17">CONCATENATE("Tema ",B135," - ",P135," ",D135)</f>
        <v xml:space="preserve">Tema 2 - APOYO A LA MOVILIDAD </v>
      </c>
      <c r="G135" s="54">
        <f t="shared" ca="1" si="14"/>
        <v>0</v>
      </c>
      <c r="H135" s="54" t="str">
        <f ca="1">IF(O135=0,CONCATENATE(F135,". ",G135," (Ref: ",A135,")"),CONCATENATE(O135," - ",F135,". ",G135," (Ref: ",CONTROL!$D$4,"-",A135,")"))</f>
        <v>ACTIVIDADES POLICIALES - Tema 2 - APOYO A LA MOVILIDAD . 0 (Ref: 7-134)</v>
      </c>
      <c r="I135" s="54">
        <f ca="1">IF(CONTROL!$I$4="A",IF(X135&gt;0,CONCATENATE(R135," ",X135),R135),CONTROL!$I$5)</f>
        <v>0</v>
      </c>
      <c r="J135" s="54">
        <f ca="1">IF(CONTROL!$I$4="A",DATOS!S135,CONTROL!$I$5)</f>
        <v>0</v>
      </c>
      <c r="K135" s="54">
        <f ca="1">IF(CONTROL!$I$4="A",DATOS!T135,CONTROL!$I$5)</f>
        <v>0</v>
      </c>
      <c r="L135" s="54">
        <f ca="1">IF(CONTROL!$I$4="A",DATOS!U135,CONTROL!$I$5)</f>
        <v>0</v>
      </c>
      <c r="M135" s="54">
        <f ca="1">IF(CONTROL!$I$4="A",DATOS!V135,CONTROL!$I$5)</f>
        <v>0</v>
      </c>
      <c r="N135" s="54">
        <f ca="1">IF(CONTROL!$I$4="A",DATOS!W135,CONTROL!$I$5)</f>
        <v>0</v>
      </c>
      <c r="O135" s="38" t="s">
        <v>105</v>
      </c>
      <c r="P135" s="38" t="s">
        <v>204</v>
      </c>
      <c r="Y135" s="45"/>
      <c r="Z135" s="125">
        <v>43856</v>
      </c>
      <c r="AA135" s="76">
        <f t="shared" si="15"/>
        <v>71</v>
      </c>
    </row>
    <row r="136" spans="1:27" x14ac:dyDescent="0.25">
      <c r="A136" s="54">
        <f t="shared" si="13"/>
        <v>135</v>
      </c>
      <c r="B136" s="43">
        <v>2</v>
      </c>
      <c r="E136" s="54" t="str">
        <f t="shared" si="16"/>
        <v xml:space="preserve">Tema 2 - APOYO A LA MOVILIDAD </v>
      </c>
      <c r="F136" s="54" t="str">
        <f t="shared" si="17"/>
        <v xml:space="preserve">Tema 2 - APOYO A LA MOVILIDAD </v>
      </c>
      <c r="G136" s="54">
        <f t="shared" ca="1" si="14"/>
        <v>0</v>
      </c>
      <c r="H136" s="54" t="str">
        <f ca="1">IF(O136=0,CONCATENATE(F136,". ",G136," (Ref: ",A136,")"),CONCATENATE(O136," - ",F136,". ",G136," (Ref: ",CONTROL!$D$4,"-",A136,")"))</f>
        <v>ACTIVIDADES POLICIALES - Tema 2 - APOYO A LA MOVILIDAD . 0 (Ref: 7-135)</v>
      </c>
      <c r="I136" s="54">
        <f ca="1">IF(CONTROL!$I$4="A",IF(X136&gt;0,CONCATENATE(R136," ",X136),R136),CONTROL!$I$5)</f>
        <v>0</v>
      </c>
      <c r="J136" s="54">
        <f ca="1">IF(CONTROL!$I$4="A",DATOS!S136,CONTROL!$I$5)</f>
        <v>0</v>
      </c>
      <c r="K136" s="54">
        <f ca="1">IF(CONTROL!$I$4="A",DATOS!T136,CONTROL!$I$5)</f>
        <v>0</v>
      </c>
      <c r="L136" s="54">
        <f ca="1">IF(CONTROL!$I$4="A",DATOS!U136,CONTROL!$I$5)</f>
        <v>0</v>
      </c>
      <c r="M136" s="54">
        <f ca="1">IF(CONTROL!$I$4="A",DATOS!V136,CONTROL!$I$5)</f>
        <v>0</v>
      </c>
      <c r="N136" s="54">
        <f ca="1">IF(CONTROL!$I$4="A",DATOS!W136,CONTROL!$I$5)</f>
        <v>0</v>
      </c>
      <c r="O136" s="38" t="s">
        <v>105</v>
      </c>
      <c r="P136" s="38" t="s">
        <v>204</v>
      </c>
      <c r="Y136" s="45"/>
      <c r="Z136" s="125">
        <v>43856</v>
      </c>
      <c r="AA136" s="76">
        <f t="shared" si="15"/>
        <v>72</v>
      </c>
    </row>
    <row r="137" spans="1:27" x14ac:dyDescent="0.25">
      <c r="A137" s="54">
        <f t="shared" ref="A137:A200" si="18">+A136+1</f>
        <v>136</v>
      </c>
      <c r="B137" s="43">
        <v>2</v>
      </c>
      <c r="E137" s="54" t="str">
        <f t="shared" si="16"/>
        <v xml:space="preserve">Tema 2 - APOYO A LA MOVILIDAD </v>
      </c>
      <c r="F137" s="54" t="str">
        <f t="shared" si="17"/>
        <v xml:space="preserve">Tema 2 - APOYO A LA MOVILIDAD </v>
      </c>
      <c r="G137" s="54">
        <f t="shared" ca="1" si="14"/>
        <v>0</v>
      </c>
      <c r="H137" s="54" t="str">
        <f ca="1">IF(O137=0,CONCATENATE(F137,". ",G137," (Ref: ",A137,")"),CONCATENATE(O137," - ",F137,". ",G137," (Ref: ",CONTROL!$D$4,"-",A137,")"))</f>
        <v>ACTIVIDADES POLICIALES - Tema 2 - APOYO A LA MOVILIDAD . 0 (Ref: 7-136)</v>
      </c>
      <c r="I137" s="54">
        <f ca="1">IF(CONTROL!$I$4="A",IF(X137&gt;0,CONCATENATE(R137," ",X137),R137),CONTROL!$I$5)</f>
        <v>0</v>
      </c>
      <c r="J137" s="54">
        <f ca="1">IF(CONTROL!$I$4="A",DATOS!S137,CONTROL!$I$5)</f>
        <v>0</v>
      </c>
      <c r="K137" s="54">
        <f ca="1">IF(CONTROL!$I$4="A",DATOS!T137,CONTROL!$I$5)</f>
        <v>0</v>
      </c>
      <c r="L137" s="54">
        <f ca="1">IF(CONTROL!$I$4="A",DATOS!U137,CONTROL!$I$5)</f>
        <v>0</v>
      </c>
      <c r="M137" s="54">
        <f ca="1">IF(CONTROL!$I$4="A",DATOS!V137,CONTROL!$I$5)</f>
        <v>0</v>
      </c>
      <c r="N137" s="54">
        <f ca="1">IF(CONTROL!$I$4="A",DATOS!W137,CONTROL!$I$5)</f>
        <v>0</v>
      </c>
      <c r="O137" s="38" t="s">
        <v>105</v>
      </c>
      <c r="P137" s="38" t="s">
        <v>204</v>
      </c>
      <c r="Y137" s="45"/>
      <c r="Z137" s="125">
        <v>43856</v>
      </c>
      <c r="AA137" s="76">
        <f t="shared" si="15"/>
        <v>73</v>
      </c>
    </row>
    <row r="138" spans="1:27" x14ac:dyDescent="0.25">
      <c r="A138" s="54">
        <f t="shared" si="18"/>
        <v>137</v>
      </c>
      <c r="B138" s="43">
        <v>2</v>
      </c>
      <c r="E138" s="54" t="str">
        <f t="shared" si="16"/>
        <v xml:space="preserve">Tema 2 - APOYO A LA MOVILIDAD </v>
      </c>
      <c r="F138" s="54" t="str">
        <f t="shared" si="17"/>
        <v xml:space="preserve">Tema 2 - APOYO A LA MOVILIDAD </v>
      </c>
      <c r="G138" s="54">
        <f t="shared" ca="1" si="14"/>
        <v>0</v>
      </c>
      <c r="H138" s="54" t="str">
        <f ca="1">IF(O138=0,CONCATENATE(F138,". ",G138," (Ref: ",A138,")"),CONCATENATE(O138," - ",F138,". ",G138," (Ref: ",CONTROL!$D$4,"-",A138,")"))</f>
        <v>ACTIVIDADES POLICIALES - Tema 2 - APOYO A LA MOVILIDAD . 0 (Ref: 7-137)</v>
      </c>
      <c r="I138" s="54">
        <f ca="1">IF(CONTROL!$I$4="A",IF(X138&gt;0,CONCATENATE(R138," ",X138),R138),CONTROL!$I$5)</f>
        <v>0</v>
      </c>
      <c r="J138" s="54">
        <f ca="1">IF(CONTROL!$I$4="A",DATOS!S138,CONTROL!$I$5)</f>
        <v>0</v>
      </c>
      <c r="K138" s="54">
        <f ca="1">IF(CONTROL!$I$4="A",DATOS!T138,CONTROL!$I$5)</f>
        <v>0</v>
      </c>
      <c r="L138" s="54">
        <f ca="1">IF(CONTROL!$I$4="A",DATOS!U138,CONTROL!$I$5)</f>
        <v>0</v>
      </c>
      <c r="M138" s="54">
        <f ca="1">IF(CONTROL!$I$4="A",DATOS!V138,CONTROL!$I$5)</f>
        <v>0</v>
      </c>
      <c r="N138" s="54">
        <f ca="1">IF(CONTROL!$I$4="A",DATOS!W138,CONTROL!$I$5)</f>
        <v>0</v>
      </c>
      <c r="O138" s="38" t="s">
        <v>105</v>
      </c>
      <c r="P138" s="38" t="s">
        <v>204</v>
      </c>
      <c r="Y138" s="45"/>
      <c r="Z138" s="125">
        <v>43856</v>
      </c>
      <c r="AA138" s="76">
        <f t="shared" si="15"/>
        <v>74</v>
      </c>
    </row>
    <row r="139" spans="1:27" x14ac:dyDescent="0.25">
      <c r="A139" s="54">
        <f t="shared" si="18"/>
        <v>138</v>
      </c>
      <c r="B139" s="43">
        <v>2</v>
      </c>
      <c r="E139" s="54" t="str">
        <f t="shared" si="16"/>
        <v xml:space="preserve">Tema 2 - APOYO A LA MOVILIDAD </v>
      </c>
      <c r="F139" s="54" t="str">
        <f t="shared" si="17"/>
        <v xml:space="preserve">Tema 2 - APOYO A LA MOVILIDAD </v>
      </c>
      <c r="G139" s="54">
        <f t="shared" ca="1" si="14"/>
        <v>0</v>
      </c>
      <c r="H139" s="54" t="str">
        <f ca="1">IF(O139=0,CONCATENATE(F139,". ",G139," (Ref: ",A139,")"),CONCATENATE(O139," - ",F139,". ",G139," (Ref: ",CONTROL!$D$4,"-",A139,")"))</f>
        <v>ACTIVIDADES POLICIALES - Tema 2 - APOYO A LA MOVILIDAD . 0 (Ref: 7-138)</v>
      </c>
      <c r="I139" s="54">
        <f ca="1">IF(CONTROL!$I$4="A",IF(X139&gt;0,CONCATENATE(R139," ",X139),R139),CONTROL!$I$5)</f>
        <v>0</v>
      </c>
      <c r="J139" s="54">
        <f ca="1">IF(CONTROL!$I$4="A",DATOS!S139,CONTROL!$I$5)</f>
        <v>0</v>
      </c>
      <c r="K139" s="54">
        <f ca="1">IF(CONTROL!$I$4="A",DATOS!T139,CONTROL!$I$5)</f>
        <v>0</v>
      </c>
      <c r="L139" s="54">
        <f ca="1">IF(CONTROL!$I$4="A",DATOS!U139,CONTROL!$I$5)</f>
        <v>0</v>
      </c>
      <c r="M139" s="54">
        <f ca="1">IF(CONTROL!$I$4="A",DATOS!V139,CONTROL!$I$5)</f>
        <v>0</v>
      </c>
      <c r="N139" s="54">
        <f ca="1">IF(CONTROL!$I$4="A",DATOS!W139,CONTROL!$I$5)</f>
        <v>0</v>
      </c>
      <c r="O139" s="38" t="s">
        <v>105</v>
      </c>
      <c r="P139" s="38" t="s">
        <v>204</v>
      </c>
      <c r="Y139" s="45"/>
      <c r="Z139" s="125">
        <v>43856</v>
      </c>
      <c r="AA139" s="76">
        <f t="shared" si="15"/>
        <v>75</v>
      </c>
    </row>
    <row r="140" spans="1:27" x14ac:dyDescent="0.25">
      <c r="A140" s="54">
        <f t="shared" si="18"/>
        <v>139</v>
      </c>
      <c r="B140" s="43">
        <v>2</v>
      </c>
      <c r="E140" s="54" t="str">
        <f t="shared" si="16"/>
        <v xml:space="preserve">Tema 2 - APOYO A LA MOVILIDAD </v>
      </c>
      <c r="F140" s="54" t="str">
        <f t="shared" si="17"/>
        <v xml:space="preserve">Tema 2 - APOYO A LA MOVILIDAD </v>
      </c>
      <c r="G140" s="54">
        <f t="shared" ca="1" si="14"/>
        <v>0</v>
      </c>
      <c r="H140" s="54" t="str">
        <f ca="1">IF(O140=0,CONCATENATE(F140,". ",G140," (Ref: ",A140,")"),CONCATENATE(O140," - ",F140,". ",G140," (Ref: ",CONTROL!$D$4,"-",A140,")"))</f>
        <v>ACTIVIDADES POLICIALES - Tema 2 - APOYO A LA MOVILIDAD . 0 (Ref: 7-139)</v>
      </c>
      <c r="I140" s="54">
        <f ca="1">IF(CONTROL!$I$4="A",IF(X140&gt;0,CONCATENATE(R140," ",X140),R140),CONTROL!$I$5)</f>
        <v>0</v>
      </c>
      <c r="J140" s="54">
        <f ca="1">IF(CONTROL!$I$4="A",DATOS!S140,CONTROL!$I$5)</f>
        <v>0</v>
      </c>
      <c r="K140" s="54">
        <f ca="1">IF(CONTROL!$I$4="A",DATOS!T140,CONTROL!$I$5)</f>
        <v>0</v>
      </c>
      <c r="L140" s="54">
        <f ca="1">IF(CONTROL!$I$4="A",DATOS!U140,CONTROL!$I$5)</f>
        <v>0</v>
      </c>
      <c r="M140" s="54">
        <f ca="1">IF(CONTROL!$I$4="A",DATOS!V140,CONTROL!$I$5)</f>
        <v>0</v>
      </c>
      <c r="N140" s="54">
        <f ca="1">IF(CONTROL!$I$4="A",DATOS!W140,CONTROL!$I$5)</f>
        <v>0</v>
      </c>
      <c r="O140" s="38" t="s">
        <v>105</v>
      </c>
      <c r="P140" s="38" t="s">
        <v>204</v>
      </c>
      <c r="Y140" s="45"/>
      <c r="Z140" s="125">
        <v>43856</v>
      </c>
      <c r="AA140" s="76">
        <f t="shared" si="15"/>
        <v>76</v>
      </c>
    </row>
    <row r="141" spans="1:27" x14ac:dyDescent="0.25">
      <c r="A141" s="54">
        <f t="shared" si="18"/>
        <v>140</v>
      </c>
      <c r="B141" s="43">
        <v>2</v>
      </c>
      <c r="E141" s="54" t="str">
        <f t="shared" ref="E141:E143" si="19">IF(D141=0,CONCATENATE("Tema ",B141," - ",P141," ",D141),IF(D141="I",CONCATENATE("Tema ",B141," - ",P141),CONCATENATE("                ",P141," (",D141,"). ")))</f>
        <v xml:space="preserve">Tema 2 - APOYO A LA MOVILIDAD </v>
      </c>
      <c r="F141" s="54" t="str">
        <f t="shared" ref="F141:F143" si="20">CONCATENATE("Tema ",B141," - ",P141," ",D141)</f>
        <v xml:space="preserve">Tema 2 - APOYO A LA MOVILIDAD </v>
      </c>
      <c r="G141" s="54">
        <f t="shared" ca="1" si="14"/>
        <v>0</v>
      </c>
      <c r="H141" s="54" t="str">
        <f ca="1">IF(O141=0,CONCATENATE(F141,". ",G141," (Ref: ",A141,")"),CONCATENATE(O141," - ",F141,". ",G141," (Ref: ",CONTROL!$D$4,"-",A141,")"))</f>
        <v>ACTIVIDADES POLICIALES - Tema 2 - APOYO A LA MOVILIDAD . 0 (Ref: 7-140)</v>
      </c>
      <c r="I141" s="54">
        <f ca="1">IF(CONTROL!$I$4="A",IF(X141&gt;0,CONCATENATE(R141," ",X141),R141),CONTROL!$I$5)</f>
        <v>0</v>
      </c>
      <c r="J141" s="54">
        <f ca="1">IF(CONTROL!$I$4="A",DATOS!S141,CONTROL!$I$5)</f>
        <v>0</v>
      </c>
      <c r="K141" s="54">
        <f ca="1">IF(CONTROL!$I$4="A",DATOS!T141,CONTROL!$I$5)</f>
        <v>0</v>
      </c>
      <c r="L141" s="54">
        <f ca="1">IF(CONTROL!$I$4="A",DATOS!U141,CONTROL!$I$5)</f>
        <v>0</v>
      </c>
      <c r="M141" s="54">
        <f ca="1">IF(CONTROL!$I$4="A",DATOS!V141,CONTROL!$I$5)</f>
        <v>0</v>
      </c>
      <c r="N141" s="54">
        <f ca="1">IF(CONTROL!$I$4="A",DATOS!W141,CONTROL!$I$5)</f>
        <v>0</v>
      </c>
      <c r="O141" s="38" t="s">
        <v>105</v>
      </c>
      <c r="P141" s="38" t="s">
        <v>204</v>
      </c>
      <c r="Y141" s="45"/>
      <c r="Z141" s="125">
        <v>43856</v>
      </c>
      <c r="AA141" s="76">
        <f t="shared" si="15"/>
        <v>77</v>
      </c>
    </row>
    <row r="142" spans="1:27" x14ac:dyDescent="0.25">
      <c r="A142" s="54">
        <f t="shared" si="18"/>
        <v>141</v>
      </c>
      <c r="B142" s="43">
        <v>2</v>
      </c>
      <c r="E142" s="54" t="str">
        <f t="shared" si="19"/>
        <v xml:space="preserve">Tema 2 - APOYO A LA MOVILIDAD </v>
      </c>
      <c r="F142" s="54" t="str">
        <f t="shared" si="20"/>
        <v xml:space="preserve">Tema 2 - APOYO A LA MOVILIDAD </v>
      </c>
      <c r="G142" s="54">
        <f t="shared" ca="1" si="14"/>
        <v>0</v>
      </c>
      <c r="H142" s="54" t="str">
        <f ca="1">IF(O142=0,CONCATENATE(F142,". ",G142," (Ref: ",A142,")"),CONCATENATE(O142," - ",F142,". ",G142," (Ref: ",CONTROL!$D$4,"-",A142,")"))</f>
        <v>ACTIVIDADES POLICIALES - Tema 2 - APOYO A LA MOVILIDAD . 0 (Ref: 7-141)</v>
      </c>
      <c r="I142" s="54">
        <f ca="1">IF(CONTROL!$I$4="A",IF(X142&gt;0,CONCATENATE(R142," ",X142),R142),CONTROL!$I$5)</f>
        <v>0</v>
      </c>
      <c r="J142" s="54">
        <f ca="1">IF(CONTROL!$I$4="A",DATOS!S142,CONTROL!$I$5)</f>
        <v>0</v>
      </c>
      <c r="K142" s="54">
        <f ca="1">IF(CONTROL!$I$4="A",DATOS!T142,CONTROL!$I$5)</f>
        <v>0</v>
      </c>
      <c r="L142" s="54">
        <f ca="1">IF(CONTROL!$I$4="A",DATOS!U142,CONTROL!$I$5)</f>
        <v>0</v>
      </c>
      <c r="M142" s="54">
        <f ca="1">IF(CONTROL!$I$4="A",DATOS!V142,CONTROL!$I$5)</f>
        <v>0</v>
      </c>
      <c r="N142" s="54">
        <f ca="1">IF(CONTROL!$I$4="A",DATOS!W142,CONTROL!$I$5)</f>
        <v>0</v>
      </c>
      <c r="O142" s="38" t="s">
        <v>105</v>
      </c>
      <c r="P142" s="38" t="s">
        <v>204</v>
      </c>
      <c r="Y142" s="45"/>
      <c r="Z142" s="125">
        <v>43856</v>
      </c>
      <c r="AA142" s="76">
        <f t="shared" si="15"/>
        <v>78</v>
      </c>
    </row>
    <row r="143" spans="1:27" x14ac:dyDescent="0.25">
      <c r="A143" s="54">
        <f t="shared" si="18"/>
        <v>142</v>
      </c>
      <c r="B143" s="43">
        <v>2</v>
      </c>
      <c r="E143" s="54" t="str">
        <f t="shared" si="19"/>
        <v xml:space="preserve">Tema 2 - APOYO A LA MOVILIDAD </v>
      </c>
      <c r="F143" s="54" t="str">
        <f t="shared" si="20"/>
        <v xml:space="preserve">Tema 2 - APOYO A LA MOVILIDAD </v>
      </c>
      <c r="G143" s="54">
        <f t="shared" ca="1" si="14"/>
        <v>0</v>
      </c>
      <c r="H143" s="54" t="str">
        <f ca="1">IF(O143=0,CONCATENATE(F143,". ",G143," (Ref: ",A143,")"),CONCATENATE(O143," - ",F143,". ",G143," (Ref: ",CONTROL!$D$4,"-",A143,")"))</f>
        <v>ACTIVIDADES POLICIALES - Tema 2 - APOYO A LA MOVILIDAD . 0 (Ref: 7-142)</v>
      </c>
      <c r="I143" s="54">
        <f ca="1">IF(CONTROL!$I$4="A",IF(X143&gt;0,CONCATENATE(R143," ",X143),R143),CONTROL!$I$5)</f>
        <v>0</v>
      </c>
      <c r="J143" s="54">
        <f ca="1">IF(CONTROL!$I$4="A",DATOS!S143,CONTROL!$I$5)</f>
        <v>0</v>
      </c>
      <c r="K143" s="54">
        <f ca="1">IF(CONTROL!$I$4="A",DATOS!T143,CONTROL!$I$5)</f>
        <v>0</v>
      </c>
      <c r="L143" s="54">
        <f ca="1">IF(CONTROL!$I$4="A",DATOS!U143,CONTROL!$I$5)</f>
        <v>0</v>
      </c>
      <c r="M143" s="54">
        <f ca="1">IF(CONTROL!$I$4="A",DATOS!V143,CONTROL!$I$5)</f>
        <v>0</v>
      </c>
      <c r="N143" s="54">
        <f ca="1">IF(CONTROL!$I$4="A",DATOS!W143,CONTROL!$I$5)</f>
        <v>0</v>
      </c>
      <c r="O143" s="38" t="s">
        <v>105</v>
      </c>
      <c r="P143" s="38" t="s">
        <v>204</v>
      </c>
      <c r="Y143" s="45"/>
      <c r="Z143" s="125">
        <v>43856</v>
      </c>
      <c r="AA143" s="76">
        <f t="shared" si="15"/>
        <v>79</v>
      </c>
    </row>
    <row r="144" spans="1:27" x14ac:dyDescent="0.25">
      <c r="A144" s="54">
        <f t="shared" si="18"/>
        <v>143</v>
      </c>
      <c r="B144" s="43">
        <v>2</v>
      </c>
      <c r="E144" s="54" t="str">
        <f t="shared" si="16"/>
        <v xml:space="preserve">Tema 2 - APOYO A LA MOVILIDAD </v>
      </c>
      <c r="F144" s="54" t="str">
        <f t="shared" si="17"/>
        <v xml:space="preserve">Tema 2 - APOYO A LA MOVILIDAD </v>
      </c>
      <c r="G144" s="54">
        <f t="shared" ca="1" si="14"/>
        <v>0</v>
      </c>
      <c r="H144" s="54" t="str">
        <f ca="1">IF(O144=0,CONCATENATE(F144,". ",G144," (Ref: ",A144,")"),CONCATENATE(O144," - ",F144,". ",G144," (Ref: ",CONTROL!$D$4,"-",A144,")"))</f>
        <v>ACTIVIDADES POLICIALES - Tema 2 - APOYO A LA MOVILIDAD . 0 (Ref: 7-143)</v>
      </c>
      <c r="I144" s="54">
        <f ca="1">IF(CONTROL!$I$4="A",IF(X144&gt;0,CONCATENATE(R144," ",X144),R144),CONTROL!$I$5)</f>
        <v>0</v>
      </c>
      <c r="J144" s="54">
        <f ca="1">IF(CONTROL!$I$4="A",DATOS!S144,CONTROL!$I$5)</f>
        <v>0</v>
      </c>
      <c r="K144" s="54">
        <f ca="1">IF(CONTROL!$I$4="A",DATOS!T144,CONTROL!$I$5)</f>
        <v>0</v>
      </c>
      <c r="L144" s="54">
        <f ca="1">IF(CONTROL!$I$4="A",DATOS!U144,CONTROL!$I$5)</f>
        <v>0</v>
      </c>
      <c r="M144" s="54">
        <f ca="1">IF(CONTROL!$I$4="A",DATOS!V144,CONTROL!$I$5)</f>
        <v>0</v>
      </c>
      <c r="N144" s="54">
        <f ca="1">IF(CONTROL!$I$4="A",DATOS!W144,CONTROL!$I$5)</f>
        <v>0</v>
      </c>
      <c r="O144" s="38" t="s">
        <v>105</v>
      </c>
      <c r="P144" s="38" t="s">
        <v>204</v>
      </c>
      <c r="Y144" s="45"/>
      <c r="Z144" s="125">
        <v>43856</v>
      </c>
      <c r="AA144" s="76">
        <f t="shared" si="15"/>
        <v>80</v>
      </c>
    </row>
    <row r="145" spans="1:27" x14ac:dyDescent="0.25">
      <c r="A145" s="54">
        <f t="shared" si="18"/>
        <v>144</v>
      </c>
      <c r="B145" s="43">
        <v>2</v>
      </c>
      <c r="E145" s="54" t="str">
        <f t="shared" si="16"/>
        <v xml:space="preserve">Tema 2 - APOYO A LA MOVILIDAD </v>
      </c>
      <c r="F145" s="54" t="str">
        <f t="shared" si="17"/>
        <v xml:space="preserve">Tema 2 - APOYO A LA MOVILIDAD </v>
      </c>
      <c r="G145" s="54">
        <f t="shared" ca="1" si="14"/>
        <v>0</v>
      </c>
      <c r="H145" s="54" t="str">
        <f ca="1">IF(O145=0,CONCATENATE(F145,". ",G145," (Ref: ",A145,")"),CONCATENATE(O145," - ",F145,". ",G145," (Ref: ",CONTROL!$D$4,"-",A145,")"))</f>
        <v>ACTIVIDADES POLICIALES - Tema 2 - APOYO A LA MOVILIDAD . 0 (Ref: 7-144)</v>
      </c>
      <c r="I145" s="54">
        <f ca="1">IF(CONTROL!$I$4="A",IF(X145&gt;0,CONCATENATE(R145," ",X145),R145),CONTROL!$I$5)</f>
        <v>0</v>
      </c>
      <c r="J145" s="54">
        <f ca="1">IF(CONTROL!$I$4="A",DATOS!S145,CONTROL!$I$5)</f>
        <v>0</v>
      </c>
      <c r="K145" s="54">
        <f ca="1">IF(CONTROL!$I$4="A",DATOS!T145,CONTROL!$I$5)</f>
        <v>0</v>
      </c>
      <c r="L145" s="54">
        <f ca="1">IF(CONTROL!$I$4="A",DATOS!U145,CONTROL!$I$5)</f>
        <v>0</v>
      </c>
      <c r="M145" s="54">
        <f ca="1">IF(CONTROL!$I$4="A",DATOS!V145,CONTROL!$I$5)</f>
        <v>0</v>
      </c>
      <c r="N145" s="54">
        <f ca="1">IF(CONTROL!$I$4="A",DATOS!W145,CONTROL!$I$5)</f>
        <v>0</v>
      </c>
      <c r="O145" s="38" t="s">
        <v>105</v>
      </c>
      <c r="P145" s="38" t="s">
        <v>204</v>
      </c>
      <c r="Y145" s="45"/>
      <c r="Z145" s="125">
        <v>43856</v>
      </c>
      <c r="AA145" s="76">
        <f t="shared" si="15"/>
        <v>81</v>
      </c>
    </row>
    <row r="146" spans="1:27" x14ac:dyDescent="0.25">
      <c r="A146" s="54">
        <f t="shared" si="18"/>
        <v>145</v>
      </c>
      <c r="B146" s="43">
        <v>2</v>
      </c>
      <c r="E146" s="54" t="str">
        <f t="shared" si="16"/>
        <v xml:space="preserve">Tema 2 - APOYO A LA MOVILIDAD </v>
      </c>
      <c r="F146" s="54" t="str">
        <f t="shared" si="17"/>
        <v xml:space="preserve">Tema 2 - APOYO A LA MOVILIDAD </v>
      </c>
      <c r="G146" s="54">
        <f t="shared" ca="1" si="14"/>
        <v>0</v>
      </c>
      <c r="H146" s="54" t="str">
        <f ca="1">IF(O146=0,CONCATENATE(F146,". ",G146," (Ref: ",A146,")"),CONCATENATE(O146," - ",F146,". ",G146," (Ref: ",CONTROL!$D$4,"-",A146,")"))</f>
        <v>ACTIVIDADES POLICIALES - Tema 2 - APOYO A LA MOVILIDAD . 0 (Ref: 7-145)</v>
      </c>
      <c r="I146" s="54">
        <f ca="1">IF(CONTROL!$I$4="A",IF(X146&gt;0,CONCATENATE(R146," ",X146),R146),CONTROL!$I$5)</f>
        <v>0</v>
      </c>
      <c r="J146" s="54">
        <f ca="1">IF(CONTROL!$I$4="A",DATOS!S146,CONTROL!$I$5)</f>
        <v>0</v>
      </c>
      <c r="K146" s="54">
        <f ca="1">IF(CONTROL!$I$4="A",DATOS!T146,CONTROL!$I$5)</f>
        <v>0</v>
      </c>
      <c r="L146" s="54">
        <f ca="1">IF(CONTROL!$I$4="A",DATOS!U146,CONTROL!$I$5)</f>
        <v>0</v>
      </c>
      <c r="M146" s="54">
        <f ca="1">IF(CONTROL!$I$4="A",DATOS!V146,CONTROL!$I$5)</f>
        <v>0</v>
      </c>
      <c r="N146" s="54">
        <f ca="1">IF(CONTROL!$I$4="A",DATOS!W146,CONTROL!$I$5)</f>
        <v>0</v>
      </c>
      <c r="O146" s="38" t="s">
        <v>105</v>
      </c>
      <c r="P146" s="38" t="s">
        <v>204</v>
      </c>
      <c r="Y146" s="45"/>
      <c r="Z146" s="125">
        <v>43856</v>
      </c>
      <c r="AA146" s="76">
        <f t="shared" si="15"/>
        <v>82</v>
      </c>
    </row>
    <row r="147" spans="1:27" x14ac:dyDescent="0.25">
      <c r="A147" s="54">
        <f t="shared" si="18"/>
        <v>146</v>
      </c>
      <c r="B147" s="43">
        <v>2</v>
      </c>
      <c r="E147" s="54" t="str">
        <f t="shared" si="16"/>
        <v xml:space="preserve">Tema 2 - APOYO A LA MOVILIDAD </v>
      </c>
      <c r="F147" s="54" t="str">
        <f t="shared" si="17"/>
        <v xml:space="preserve">Tema 2 - APOYO A LA MOVILIDAD </v>
      </c>
      <c r="G147" s="54">
        <f t="shared" ca="1" si="14"/>
        <v>0</v>
      </c>
      <c r="H147" s="54" t="str">
        <f ca="1">IF(O147=0,CONCATENATE(F147,". ",G147," (Ref: ",A147,")"),CONCATENATE(O147," - ",F147,". ",G147," (Ref: ",CONTROL!$D$4,"-",A147,")"))</f>
        <v>ACTIVIDADES POLICIALES - Tema 2 - APOYO A LA MOVILIDAD . 0 (Ref: 7-146)</v>
      </c>
      <c r="I147" s="54">
        <f ca="1">IF(CONTROL!$I$4="A",IF(X147&gt;0,CONCATENATE(R147," ",X147),R147),CONTROL!$I$5)</f>
        <v>0</v>
      </c>
      <c r="J147" s="54">
        <f ca="1">IF(CONTROL!$I$4="A",DATOS!S147,CONTROL!$I$5)</f>
        <v>0</v>
      </c>
      <c r="K147" s="54">
        <f ca="1">IF(CONTROL!$I$4="A",DATOS!T147,CONTROL!$I$5)</f>
        <v>0</v>
      </c>
      <c r="L147" s="54">
        <f ca="1">IF(CONTROL!$I$4="A",DATOS!U147,CONTROL!$I$5)</f>
        <v>0</v>
      </c>
      <c r="M147" s="54">
        <f ca="1">IF(CONTROL!$I$4="A",DATOS!V147,CONTROL!$I$5)</f>
        <v>0</v>
      </c>
      <c r="N147" s="54">
        <f ca="1">IF(CONTROL!$I$4="A",DATOS!W147,CONTROL!$I$5)</f>
        <v>0</v>
      </c>
      <c r="O147" s="38" t="s">
        <v>105</v>
      </c>
      <c r="P147" s="38" t="s">
        <v>204</v>
      </c>
      <c r="Y147" s="45"/>
      <c r="Z147" s="125">
        <v>43856</v>
      </c>
      <c r="AA147" s="76">
        <f t="shared" si="15"/>
        <v>83</v>
      </c>
    </row>
    <row r="148" spans="1:27" x14ac:dyDescent="0.25">
      <c r="A148" s="54">
        <f t="shared" si="18"/>
        <v>147</v>
      </c>
      <c r="B148" s="43">
        <v>2</v>
      </c>
      <c r="E148" s="54" t="str">
        <f t="shared" si="16"/>
        <v xml:space="preserve">Tema 2 - APOYO A LA MOVILIDAD </v>
      </c>
      <c r="F148" s="54" t="str">
        <f t="shared" si="17"/>
        <v xml:space="preserve">Tema 2 - APOYO A LA MOVILIDAD </v>
      </c>
      <c r="G148" s="54">
        <f t="shared" ca="1" si="14"/>
        <v>0</v>
      </c>
      <c r="H148" s="54" t="str">
        <f ca="1">IF(O148=0,CONCATENATE(F148,". ",G148," (Ref: ",A148,")"),CONCATENATE(O148," - ",F148,". ",G148," (Ref: ",CONTROL!$D$4,"-",A148,")"))</f>
        <v>ACTIVIDADES POLICIALES - Tema 2 - APOYO A LA MOVILIDAD . 0 (Ref: 7-147)</v>
      </c>
      <c r="I148" s="54">
        <f ca="1">IF(CONTROL!$I$4="A",IF(X148&gt;0,CONCATENATE(R148," ",X148),R148),CONTROL!$I$5)</f>
        <v>0</v>
      </c>
      <c r="J148" s="54">
        <f ca="1">IF(CONTROL!$I$4="A",DATOS!S148,CONTROL!$I$5)</f>
        <v>0</v>
      </c>
      <c r="K148" s="54">
        <f ca="1">IF(CONTROL!$I$4="A",DATOS!T148,CONTROL!$I$5)</f>
        <v>0</v>
      </c>
      <c r="L148" s="54">
        <f ca="1">IF(CONTROL!$I$4="A",DATOS!U148,CONTROL!$I$5)</f>
        <v>0</v>
      </c>
      <c r="M148" s="54">
        <f ca="1">IF(CONTROL!$I$4="A",DATOS!V148,CONTROL!$I$5)</f>
        <v>0</v>
      </c>
      <c r="N148" s="54">
        <f ca="1">IF(CONTROL!$I$4="A",DATOS!W148,CONTROL!$I$5)</f>
        <v>0</v>
      </c>
      <c r="O148" s="38" t="s">
        <v>105</v>
      </c>
      <c r="P148" s="38" t="s">
        <v>204</v>
      </c>
      <c r="Y148" s="45"/>
      <c r="Z148" s="125">
        <v>43856</v>
      </c>
      <c r="AA148" s="76">
        <f t="shared" si="15"/>
        <v>84</v>
      </c>
    </row>
    <row r="149" spans="1:27" x14ac:dyDescent="0.25">
      <c r="A149" s="54">
        <f t="shared" si="18"/>
        <v>148</v>
      </c>
      <c r="B149" s="43">
        <v>2</v>
      </c>
      <c r="E149" s="54" t="str">
        <f t="shared" si="16"/>
        <v xml:space="preserve">Tema 2 - APOYO A LA MOVILIDAD </v>
      </c>
      <c r="F149" s="54" t="str">
        <f t="shared" si="17"/>
        <v xml:space="preserve">Tema 2 - APOYO A LA MOVILIDAD </v>
      </c>
      <c r="G149" s="54">
        <f t="shared" ca="1" si="14"/>
        <v>0</v>
      </c>
      <c r="H149" s="54" t="str">
        <f ca="1">IF(O149=0,CONCATENATE(F149,". ",G149," (Ref: ",A149,")"),CONCATENATE(O149," - ",F149,". ",G149," (Ref: ",CONTROL!$D$4,"-",A149,")"))</f>
        <v>ACTIVIDADES POLICIALES - Tema 2 - APOYO A LA MOVILIDAD . 0 (Ref: 7-148)</v>
      </c>
      <c r="I149" s="54">
        <f ca="1">IF(CONTROL!$I$4="A",IF(X149&gt;0,CONCATENATE(R149," ",X149),R149),CONTROL!$I$5)</f>
        <v>0</v>
      </c>
      <c r="J149" s="54">
        <f ca="1">IF(CONTROL!$I$4="A",DATOS!S149,CONTROL!$I$5)</f>
        <v>0</v>
      </c>
      <c r="K149" s="54">
        <f ca="1">IF(CONTROL!$I$4="A",DATOS!T149,CONTROL!$I$5)</f>
        <v>0</v>
      </c>
      <c r="L149" s="54">
        <f ca="1">IF(CONTROL!$I$4="A",DATOS!U149,CONTROL!$I$5)</f>
        <v>0</v>
      </c>
      <c r="M149" s="54">
        <f ca="1">IF(CONTROL!$I$4="A",DATOS!V149,CONTROL!$I$5)</f>
        <v>0</v>
      </c>
      <c r="N149" s="54">
        <f ca="1">IF(CONTROL!$I$4="A",DATOS!W149,CONTROL!$I$5)</f>
        <v>0</v>
      </c>
      <c r="O149" s="38" t="s">
        <v>105</v>
      </c>
      <c r="P149" s="38" t="s">
        <v>204</v>
      </c>
      <c r="Y149" s="45"/>
      <c r="Z149" s="125">
        <v>43856</v>
      </c>
      <c r="AA149" s="76">
        <f t="shared" si="15"/>
        <v>85</v>
      </c>
    </row>
    <row r="150" spans="1:27" x14ac:dyDescent="0.25">
      <c r="A150" s="54">
        <f t="shared" si="18"/>
        <v>149</v>
      </c>
      <c r="B150" s="43">
        <v>2</v>
      </c>
      <c r="E150" s="54" t="str">
        <f t="shared" si="16"/>
        <v xml:space="preserve">Tema 2 - APOYO A LA MOVILIDAD </v>
      </c>
      <c r="F150" s="54" t="str">
        <f t="shared" si="17"/>
        <v xml:space="preserve">Tema 2 - APOYO A LA MOVILIDAD </v>
      </c>
      <c r="G150" s="54">
        <f t="shared" ca="1" si="14"/>
        <v>0</v>
      </c>
      <c r="H150" s="54" t="str">
        <f ca="1">IF(O150=0,CONCATENATE(F150,". ",G150," (Ref: ",A150,")"),CONCATENATE(O150," - ",F150,". ",G150," (Ref: ",CONTROL!$D$4,"-",A150,")"))</f>
        <v>ACTIVIDADES POLICIALES - Tema 2 - APOYO A LA MOVILIDAD . 0 (Ref: 7-149)</v>
      </c>
      <c r="I150" s="54">
        <f ca="1">IF(CONTROL!$I$4="A",IF(X150&gt;0,CONCATENATE(R150," ",X150),R150),CONTROL!$I$5)</f>
        <v>0</v>
      </c>
      <c r="J150" s="54">
        <f ca="1">IF(CONTROL!$I$4="A",DATOS!S150,CONTROL!$I$5)</f>
        <v>0</v>
      </c>
      <c r="K150" s="54">
        <f ca="1">IF(CONTROL!$I$4="A",DATOS!T150,CONTROL!$I$5)</f>
        <v>0</v>
      </c>
      <c r="L150" s="54">
        <f ca="1">IF(CONTROL!$I$4="A",DATOS!U150,CONTROL!$I$5)</f>
        <v>0</v>
      </c>
      <c r="M150" s="54">
        <f ca="1">IF(CONTROL!$I$4="A",DATOS!V150,CONTROL!$I$5)</f>
        <v>0</v>
      </c>
      <c r="N150" s="54">
        <f ca="1">IF(CONTROL!$I$4="A",DATOS!W150,CONTROL!$I$5)</f>
        <v>0</v>
      </c>
      <c r="O150" s="38" t="s">
        <v>105</v>
      </c>
      <c r="P150" s="38" t="s">
        <v>204</v>
      </c>
      <c r="Y150" s="45"/>
      <c r="Z150" s="125">
        <v>43856</v>
      </c>
      <c r="AA150" s="76">
        <f t="shared" si="15"/>
        <v>86</v>
      </c>
    </row>
    <row r="151" spans="1:27" x14ac:dyDescent="0.25">
      <c r="A151" s="54">
        <f t="shared" si="18"/>
        <v>150</v>
      </c>
      <c r="B151" s="43">
        <v>2</v>
      </c>
      <c r="E151" s="54" t="str">
        <f t="shared" si="16"/>
        <v xml:space="preserve">Tema 2 - APOYO A LA MOVILIDAD </v>
      </c>
      <c r="F151" s="54" t="str">
        <f t="shared" si="17"/>
        <v xml:space="preserve">Tema 2 - APOYO A LA MOVILIDAD </v>
      </c>
      <c r="G151" s="54">
        <f t="shared" ca="1" si="14"/>
        <v>0</v>
      </c>
      <c r="H151" s="54" t="str">
        <f ca="1">IF(O151=0,CONCATENATE(F151,". ",G151," (Ref: ",A151,")"),CONCATENATE(O151," - ",F151,". ",G151," (Ref: ",CONTROL!$D$4,"-",A151,")"))</f>
        <v>ACTIVIDADES POLICIALES - Tema 2 - APOYO A LA MOVILIDAD . 0 (Ref: 7-150)</v>
      </c>
      <c r="I151" s="54">
        <f ca="1">IF(CONTROL!$I$4="A",IF(X151&gt;0,CONCATENATE(R151," ",X151),R151),CONTROL!$I$5)</f>
        <v>0</v>
      </c>
      <c r="J151" s="54">
        <f ca="1">IF(CONTROL!$I$4="A",DATOS!S151,CONTROL!$I$5)</f>
        <v>0</v>
      </c>
      <c r="K151" s="54">
        <f ca="1">IF(CONTROL!$I$4="A",DATOS!T151,CONTROL!$I$5)</f>
        <v>0</v>
      </c>
      <c r="L151" s="54">
        <f ca="1">IF(CONTROL!$I$4="A",DATOS!U151,CONTROL!$I$5)</f>
        <v>0</v>
      </c>
      <c r="M151" s="54">
        <f ca="1">IF(CONTROL!$I$4="A",DATOS!V151,CONTROL!$I$5)</f>
        <v>0</v>
      </c>
      <c r="N151" s="54">
        <f ca="1">IF(CONTROL!$I$4="A",DATOS!W151,CONTROL!$I$5)</f>
        <v>0</v>
      </c>
      <c r="O151" s="38" t="s">
        <v>105</v>
      </c>
      <c r="P151" s="38" t="s">
        <v>204</v>
      </c>
      <c r="Y151" s="45"/>
      <c r="Z151" s="125">
        <v>43856</v>
      </c>
      <c r="AA151" s="76">
        <f t="shared" si="15"/>
        <v>87</v>
      </c>
    </row>
    <row r="152" spans="1:27" x14ac:dyDescent="0.25">
      <c r="A152" s="54">
        <f t="shared" si="18"/>
        <v>151</v>
      </c>
      <c r="B152" s="43">
        <v>2</v>
      </c>
      <c r="E152" s="54" t="str">
        <f t="shared" si="16"/>
        <v xml:space="preserve">Tema 2 - APOYO A LA MOVILIDAD </v>
      </c>
      <c r="F152" s="54" t="str">
        <f t="shared" si="17"/>
        <v xml:space="preserve">Tema 2 - APOYO A LA MOVILIDAD </v>
      </c>
      <c r="G152" s="54">
        <f t="shared" ca="1" si="14"/>
        <v>0</v>
      </c>
      <c r="H152" s="54" t="str">
        <f ca="1">IF(O152=0,CONCATENATE(F152,". ",G152," (Ref: ",A152,")"),CONCATENATE(O152," - ",F152,". ",G152," (Ref: ",CONTROL!$D$4,"-",A152,")"))</f>
        <v>ACTIVIDADES POLICIALES - Tema 2 - APOYO A LA MOVILIDAD . 0 (Ref: 7-151)</v>
      </c>
      <c r="I152" s="54">
        <f ca="1">IF(CONTROL!$I$4="A",IF(X152&gt;0,CONCATENATE(R152," ",X152),R152),CONTROL!$I$5)</f>
        <v>0</v>
      </c>
      <c r="J152" s="54">
        <f ca="1">IF(CONTROL!$I$4="A",DATOS!S152,CONTROL!$I$5)</f>
        <v>0</v>
      </c>
      <c r="K152" s="54">
        <f ca="1">IF(CONTROL!$I$4="A",DATOS!T152,CONTROL!$I$5)</f>
        <v>0</v>
      </c>
      <c r="L152" s="54">
        <f ca="1">IF(CONTROL!$I$4="A",DATOS!U152,CONTROL!$I$5)</f>
        <v>0</v>
      </c>
      <c r="M152" s="54">
        <f ca="1">IF(CONTROL!$I$4="A",DATOS!V152,CONTROL!$I$5)</f>
        <v>0</v>
      </c>
      <c r="N152" s="54">
        <f ca="1">IF(CONTROL!$I$4="A",DATOS!W152,CONTROL!$I$5)</f>
        <v>0</v>
      </c>
      <c r="O152" s="38" t="s">
        <v>105</v>
      </c>
      <c r="P152" s="38" t="s">
        <v>204</v>
      </c>
      <c r="Y152" s="45"/>
      <c r="Z152" s="125">
        <v>43856</v>
      </c>
      <c r="AA152" s="76">
        <f t="shared" si="15"/>
        <v>88</v>
      </c>
    </row>
    <row r="153" spans="1:27" x14ac:dyDescent="0.25">
      <c r="A153" s="54">
        <f t="shared" si="18"/>
        <v>152</v>
      </c>
      <c r="B153" s="43">
        <v>2</v>
      </c>
      <c r="E153" s="54" t="str">
        <f t="shared" si="16"/>
        <v xml:space="preserve">Tema 2 - APOYO A LA MOVILIDAD </v>
      </c>
      <c r="F153" s="54" t="str">
        <f t="shared" si="17"/>
        <v xml:space="preserve">Tema 2 - APOYO A LA MOVILIDAD </v>
      </c>
      <c r="G153" s="54">
        <f t="shared" ca="1" si="14"/>
        <v>0</v>
      </c>
      <c r="H153" s="54" t="str">
        <f ca="1">IF(O153=0,CONCATENATE(F153,". ",G153," (Ref: ",A153,")"),CONCATENATE(O153," - ",F153,". ",G153," (Ref: ",CONTROL!$D$4,"-",A153,")"))</f>
        <v>ACTIVIDADES POLICIALES - Tema 2 - APOYO A LA MOVILIDAD . 0 (Ref: 7-152)</v>
      </c>
      <c r="I153" s="54">
        <f ca="1">IF(CONTROL!$I$4="A",IF(X153&gt;0,CONCATENATE(R153," ",X153),R153),CONTROL!$I$5)</f>
        <v>0</v>
      </c>
      <c r="J153" s="54">
        <f ca="1">IF(CONTROL!$I$4="A",DATOS!S153,CONTROL!$I$5)</f>
        <v>0</v>
      </c>
      <c r="K153" s="54">
        <f ca="1">IF(CONTROL!$I$4="A",DATOS!T153,CONTROL!$I$5)</f>
        <v>0</v>
      </c>
      <c r="L153" s="54">
        <f ca="1">IF(CONTROL!$I$4="A",DATOS!U153,CONTROL!$I$5)</f>
        <v>0</v>
      </c>
      <c r="M153" s="54">
        <f ca="1">IF(CONTROL!$I$4="A",DATOS!V153,CONTROL!$I$5)</f>
        <v>0</v>
      </c>
      <c r="N153" s="54">
        <f ca="1">IF(CONTROL!$I$4="A",DATOS!W153,CONTROL!$I$5)</f>
        <v>0</v>
      </c>
      <c r="O153" s="38" t="s">
        <v>105</v>
      </c>
      <c r="P153" s="38" t="s">
        <v>204</v>
      </c>
      <c r="Y153" s="45"/>
      <c r="Z153" s="125">
        <v>43856</v>
      </c>
      <c r="AA153" s="76">
        <f t="shared" si="15"/>
        <v>89</v>
      </c>
    </row>
    <row r="154" spans="1:27" x14ac:dyDescent="0.25">
      <c r="A154" s="54">
        <f t="shared" si="18"/>
        <v>153</v>
      </c>
      <c r="B154" s="43">
        <v>2</v>
      </c>
      <c r="E154" s="54" t="str">
        <f t="shared" si="16"/>
        <v xml:space="preserve">Tema 2 - APOYO A LA MOVILIDAD </v>
      </c>
      <c r="F154" s="54" t="str">
        <f t="shared" si="17"/>
        <v xml:space="preserve">Tema 2 - APOYO A LA MOVILIDAD </v>
      </c>
      <c r="G154" s="54">
        <f t="shared" ca="1" si="14"/>
        <v>0</v>
      </c>
      <c r="H154" s="54" t="str">
        <f ca="1">IF(O154=0,CONCATENATE(F154,". ",G154," (Ref: ",A154,")"),CONCATENATE(O154," - ",F154,". ",G154," (Ref: ",CONTROL!$D$4,"-",A154,")"))</f>
        <v>ACTIVIDADES POLICIALES - Tema 2 - APOYO A LA MOVILIDAD . 0 (Ref: 7-153)</v>
      </c>
      <c r="I154" s="54">
        <f ca="1">IF(CONTROL!$I$4="A",IF(X154&gt;0,CONCATENATE(R154," ",X154),R154),CONTROL!$I$5)</f>
        <v>0</v>
      </c>
      <c r="J154" s="54">
        <f ca="1">IF(CONTROL!$I$4="A",DATOS!S154,CONTROL!$I$5)</f>
        <v>0</v>
      </c>
      <c r="K154" s="54">
        <f ca="1">IF(CONTROL!$I$4="A",DATOS!T154,CONTROL!$I$5)</f>
        <v>0</v>
      </c>
      <c r="L154" s="54">
        <f ca="1">IF(CONTROL!$I$4="A",DATOS!U154,CONTROL!$I$5)</f>
        <v>0</v>
      </c>
      <c r="M154" s="54">
        <f ca="1">IF(CONTROL!$I$4="A",DATOS!V154,CONTROL!$I$5)</f>
        <v>0</v>
      </c>
      <c r="N154" s="54">
        <f ca="1">IF(CONTROL!$I$4="A",DATOS!W154,CONTROL!$I$5)</f>
        <v>0</v>
      </c>
      <c r="O154" s="38" t="s">
        <v>105</v>
      </c>
      <c r="P154" s="38" t="s">
        <v>204</v>
      </c>
      <c r="Y154" s="45"/>
      <c r="Z154" s="125">
        <v>43856</v>
      </c>
      <c r="AA154" s="76">
        <f t="shared" si="15"/>
        <v>90</v>
      </c>
    </row>
    <row r="155" spans="1:27" x14ac:dyDescent="0.25">
      <c r="A155" s="54">
        <f t="shared" si="18"/>
        <v>154</v>
      </c>
      <c r="B155" s="43">
        <v>2</v>
      </c>
      <c r="E155" s="54" t="str">
        <f t="shared" si="16"/>
        <v xml:space="preserve">Tema 2 - APOYO A LA MOVILIDAD </v>
      </c>
      <c r="F155" s="54" t="str">
        <f t="shared" si="17"/>
        <v xml:space="preserve">Tema 2 - APOYO A LA MOVILIDAD </v>
      </c>
      <c r="G155" s="54">
        <f t="shared" ca="1" si="14"/>
        <v>0</v>
      </c>
      <c r="H155" s="54" t="str">
        <f ca="1">IF(O155=0,CONCATENATE(F155,". ",G155," (Ref: ",A155,")"),CONCATENATE(O155," - ",F155,". ",G155," (Ref: ",CONTROL!$D$4,"-",A155,")"))</f>
        <v>ACTIVIDADES POLICIALES - Tema 2 - APOYO A LA MOVILIDAD . 0 (Ref: 7-154)</v>
      </c>
      <c r="I155" s="54">
        <f ca="1">IF(CONTROL!$I$4="A",IF(X155&gt;0,CONCATENATE(R155," ",X155),R155),CONTROL!$I$5)</f>
        <v>0</v>
      </c>
      <c r="J155" s="54">
        <f ca="1">IF(CONTROL!$I$4="A",DATOS!S155,CONTROL!$I$5)</f>
        <v>0</v>
      </c>
      <c r="K155" s="54">
        <f ca="1">IF(CONTROL!$I$4="A",DATOS!T155,CONTROL!$I$5)</f>
        <v>0</v>
      </c>
      <c r="L155" s="54">
        <f ca="1">IF(CONTROL!$I$4="A",DATOS!U155,CONTROL!$I$5)</f>
        <v>0</v>
      </c>
      <c r="M155" s="54">
        <f ca="1">IF(CONTROL!$I$4="A",DATOS!V155,CONTROL!$I$5)</f>
        <v>0</v>
      </c>
      <c r="N155" s="54">
        <f ca="1">IF(CONTROL!$I$4="A",DATOS!W155,CONTROL!$I$5)</f>
        <v>0</v>
      </c>
      <c r="O155" s="38" t="s">
        <v>105</v>
      </c>
      <c r="P155" s="38" t="s">
        <v>204</v>
      </c>
      <c r="Y155" s="45"/>
      <c r="Z155" s="125">
        <v>43856</v>
      </c>
      <c r="AA155" s="76">
        <f t="shared" si="15"/>
        <v>91</v>
      </c>
    </row>
    <row r="156" spans="1:27" x14ac:dyDescent="0.25">
      <c r="A156" s="54">
        <f t="shared" si="18"/>
        <v>155</v>
      </c>
      <c r="B156" s="43">
        <v>2</v>
      </c>
      <c r="E156" s="54" t="str">
        <f t="shared" si="16"/>
        <v xml:space="preserve">Tema 2 - APOYO A LA MOVILIDAD </v>
      </c>
      <c r="F156" s="54" t="str">
        <f t="shared" si="17"/>
        <v xml:space="preserve">Tema 2 - APOYO A LA MOVILIDAD </v>
      </c>
      <c r="G156" s="54">
        <f t="shared" ca="1" si="14"/>
        <v>0</v>
      </c>
      <c r="H156" s="54" t="str">
        <f ca="1">IF(O156=0,CONCATENATE(F156,". ",G156," (Ref: ",A156,")"),CONCATENATE(O156," - ",F156,". ",G156," (Ref: ",CONTROL!$D$4,"-",A156,")"))</f>
        <v>ACTIVIDADES POLICIALES - Tema 2 - APOYO A LA MOVILIDAD . 0 (Ref: 7-155)</v>
      </c>
      <c r="I156" s="54">
        <f ca="1">IF(CONTROL!$I$4="A",IF(X156&gt;0,CONCATENATE(R156," ",X156),R156),CONTROL!$I$5)</f>
        <v>0</v>
      </c>
      <c r="J156" s="54">
        <f ca="1">IF(CONTROL!$I$4="A",DATOS!S156,CONTROL!$I$5)</f>
        <v>0</v>
      </c>
      <c r="K156" s="54">
        <f ca="1">IF(CONTROL!$I$4="A",DATOS!T156,CONTROL!$I$5)</f>
        <v>0</v>
      </c>
      <c r="L156" s="54">
        <f ca="1">IF(CONTROL!$I$4="A",DATOS!U156,CONTROL!$I$5)</f>
        <v>0</v>
      </c>
      <c r="M156" s="54">
        <f ca="1">IF(CONTROL!$I$4="A",DATOS!V156,CONTROL!$I$5)</f>
        <v>0</v>
      </c>
      <c r="N156" s="54">
        <f ca="1">IF(CONTROL!$I$4="A",DATOS!W156,CONTROL!$I$5)</f>
        <v>0</v>
      </c>
      <c r="O156" s="38" t="s">
        <v>105</v>
      </c>
      <c r="P156" s="38" t="s">
        <v>204</v>
      </c>
      <c r="Y156" s="45"/>
      <c r="Z156" s="125">
        <v>43856</v>
      </c>
      <c r="AA156" s="76">
        <f t="shared" si="15"/>
        <v>92</v>
      </c>
    </row>
    <row r="157" spans="1:27" x14ac:dyDescent="0.25">
      <c r="A157" s="54">
        <f t="shared" si="18"/>
        <v>156</v>
      </c>
      <c r="B157" s="43">
        <v>2</v>
      </c>
      <c r="E157" s="54" t="str">
        <f t="shared" si="16"/>
        <v xml:space="preserve">Tema 2 - APOYO A LA MOVILIDAD </v>
      </c>
      <c r="F157" s="54" t="str">
        <f t="shared" si="17"/>
        <v xml:space="preserve">Tema 2 - APOYO A LA MOVILIDAD </v>
      </c>
      <c r="G157" s="54">
        <f t="shared" ca="1" si="14"/>
        <v>0</v>
      </c>
      <c r="H157" s="54" t="str">
        <f ca="1">IF(O157=0,CONCATENATE(F157,". ",G157," (Ref: ",A157,")"),CONCATENATE(O157," - ",F157,". ",G157," (Ref: ",CONTROL!$D$4,"-",A157,")"))</f>
        <v>ACTIVIDADES POLICIALES - Tema 2 - APOYO A LA MOVILIDAD . 0 (Ref: 7-156)</v>
      </c>
      <c r="I157" s="54">
        <f ca="1">IF(CONTROL!$I$4="A",IF(X157&gt;0,CONCATENATE(R157," ",X157),R157),CONTROL!$I$5)</f>
        <v>0</v>
      </c>
      <c r="J157" s="54">
        <f ca="1">IF(CONTROL!$I$4="A",DATOS!S157,CONTROL!$I$5)</f>
        <v>0</v>
      </c>
      <c r="K157" s="54">
        <f ca="1">IF(CONTROL!$I$4="A",DATOS!T157,CONTROL!$I$5)</f>
        <v>0</v>
      </c>
      <c r="L157" s="54">
        <f ca="1">IF(CONTROL!$I$4="A",DATOS!U157,CONTROL!$I$5)</f>
        <v>0</v>
      </c>
      <c r="M157" s="54">
        <f ca="1">IF(CONTROL!$I$4="A",DATOS!V157,CONTROL!$I$5)</f>
        <v>0</v>
      </c>
      <c r="N157" s="54">
        <f ca="1">IF(CONTROL!$I$4="A",DATOS!W157,CONTROL!$I$5)</f>
        <v>0</v>
      </c>
      <c r="O157" s="38" t="s">
        <v>105</v>
      </c>
      <c r="P157" s="38" t="s">
        <v>204</v>
      </c>
      <c r="Y157" s="45"/>
      <c r="Z157" s="125">
        <v>43856</v>
      </c>
      <c r="AA157" s="76">
        <f t="shared" si="15"/>
        <v>93</v>
      </c>
    </row>
    <row r="158" spans="1:27" x14ac:dyDescent="0.25">
      <c r="A158" s="54">
        <f t="shared" si="18"/>
        <v>157</v>
      </c>
      <c r="B158" s="43">
        <v>2</v>
      </c>
      <c r="E158" s="54" t="str">
        <f t="shared" si="16"/>
        <v xml:space="preserve">Tema 2 - APOYO A LA MOVILIDAD </v>
      </c>
      <c r="F158" s="54" t="str">
        <f t="shared" si="17"/>
        <v xml:space="preserve">Tema 2 - APOYO A LA MOVILIDAD </v>
      </c>
      <c r="G158" s="54">
        <f t="shared" ca="1" si="14"/>
        <v>0</v>
      </c>
      <c r="H158" s="54" t="str">
        <f ca="1">IF(O158=0,CONCATENATE(F158,". ",G158," (Ref: ",A158,")"),CONCATENATE(O158," - ",F158,". ",G158," (Ref: ",CONTROL!$D$4,"-",A158,")"))</f>
        <v>ACTIVIDADES POLICIALES - Tema 2 - APOYO A LA MOVILIDAD . 0 (Ref: 7-157)</v>
      </c>
      <c r="I158" s="54">
        <f ca="1">IF(CONTROL!$I$4="A",IF(X158&gt;0,CONCATENATE(R158," ",X158),R158),CONTROL!$I$5)</f>
        <v>0</v>
      </c>
      <c r="J158" s="54">
        <f ca="1">IF(CONTROL!$I$4="A",DATOS!S158,CONTROL!$I$5)</f>
        <v>0</v>
      </c>
      <c r="K158" s="54">
        <f ca="1">IF(CONTROL!$I$4="A",DATOS!T158,CONTROL!$I$5)</f>
        <v>0</v>
      </c>
      <c r="L158" s="54">
        <f ca="1">IF(CONTROL!$I$4="A",DATOS!U158,CONTROL!$I$5)</f>
        <v>0</v>
      </c>
      <c r="M158" s="54">
        <f ca="1">IF(CONTROL!$I$4="A",DATOS!V158,CONTROL!$I$5)</f>
        <v>0</v>
      </c>
      <c r="N158" s="54">
        <f ca="1">IF(CONTROL!$I$4="A",DATOS!W158,CONTROL!$I$5)</f>
        <v>0</v>
      </c>
      <c r="O158" s="38" t="s">
        <v>105</v>
      </c>
      <c r="P158" s="38" t="s">
        <v>204</v>
      </c>
      <c r="Y158" s="45"/>
      <c r="Z158" s="125">
        <v>43856</v>
      </c>
      <c r="AA158" s="76">
        <f t="shared" si="15"/>
        <v>94</v>
      </c>
    </row>
    <row r="159" spans="1:27" x14ac:dyDescent="0.25">
      <c r="A159" s="54">
        <f t="shared" si="18"/>
        <v>158</v>
      </c>
      <c r="B159" s="43">
        <v>2</v>
      </c>
      <c r="E159" s="54" t="str">
        <f t="shared" si="16"/>
        <v xml:space="preserve">Tema 2 - APOYO A LA MOVILIDAD </v>
      </c>
      <c r="F159" s="54" t="str">
        <f t="shared" si="17"/>
        <v xml:space="preserve">Tema 2 - APOYO A LA MOVILIDAD </v>
      </c>
      <c r="G159" s="54">
        <f t="shared" ca="1" si="14"/>
        <v>0</v>
      </c>
      <c r="H159" s="54" t="str">
        <f ca="1">IF(O159=0,CONCATENATE(F159,". ",G159," (Ref: ",A159,")"),CONCATENATE(O159," - ",F159,". ",G159," (Ref: ",CONTROL!$D$4,"-",A159,")"))</f>
        <v>ACTIVIDADES POLICIALES - Tema 2 - APOYO A LA MOVILIDAD . 0 (Ref: 7-158)</v>
      </c>
      <c r="I159" s="54">
        <f ca="1">IF(CONTROL!$I$4="A",IF(X159&gt;0,CONCATENATE(R159," ",X159),R159),CONTROL!$I$5)</f>
        <v>0</v>
      </c>
      <c r="J159" s="54">
        <f ca="1">IF(CONTROL!$I$4="A",DATOS!S159,CONTROL!$I$5)</f>
        <v>0</v>
      </c>
      <c r="K159" s="54">
        <f ca="1">IF(CONTROL!$I$4="A",DATOS!T159,CONTROL!$I$5)</f>
        <v>0</v>
      </c>
      <c r="L159" s="54">
        <f ca="1">IF(CONTROL!$I$4="A",DATOS!U159,CONTROL!$I$5)</f>
        <v>0</v>
      </c>
      <c r="M159" s="54">
        <f ca="1">IF(CONTROL!$I$4="A",DATOS!V159,CONTROL!$I$5)</f>
        <v>0</v>
      </c>
      <c r="N159" s="54">
        <f ca="1">IF(CONTROL!$I$4="A",DATOS!W159,CONTROL!$I$5)</f>
        <v>0</v>
      </c>
      <c r="O159" s="38" t="s">
        <v>105</v>
      </c>
      <c r="P159" s="38" t="s">
        <v>204</v>
      </c>
      <c r="Y159" s="45"/>
      <c r="Z159" s="125">
        <v>43856</v>
      </c>
      <c r="AA159" s="76">
        <f t="shared" si="15"/>
        <v>95</v>
      </c>
    </row>
    <row r="160" spans="1:27" x14ac:dyDescent="0.25">
      <c r="A160" s="54">
        <f t="shared" si="18"/>
        <v>159</v>
      </c>
      <c r="B160" s="43">
        <v>2</v>
      </c>
      <c r="E160" s="54" t="str">
        <f t="shared" si="16"/>
        <v xml:space="preserve">Tema 2 - APOYO A LA MOVILIDAD </v>
      </c>
      <c r="F160" s="54" t="str">
        <f t="shared" si="17"/>
        <v xml:space="preserve">Tema 2 - APOYO A LA MOVILIDAD </v>
      </c>
      <c r="G160" s="54">
        <f t="shared" ca="1" si="14"/>
        <v>0</v>
      </c>
      <c r="H160" s="54" t="str">
        <f ca="1">IF(O160=0,CONCATENATE(F160,". ",G160," (Ref: ",A160,")"),CONCATENATE(O160," - ",F160,". ",G160," (Ref: ",CONTROL!$D$4,"-",A160,")"))</f>
        <v>ACTIVIDADES POLICIALES - Tema 2 - APOYO A LA MOVILIDAD . 0 (Ref: 7-159)</v>
      </c>
      <c r="I160" s="54">
        <f ca="1">IF(CONTROL!$I$4="A",IF(X160&gt;0,CONCATENATE(R160," ",X160),R160),CONTROL!$I$5)</f>
        <v>0</v>
      </c>
      <c r="J160" s="54">
        <f ca="1">IF(CONTROL!$I$4="A",DATOS!S160,CONTROL!$I$5)</f>
        <v>0</v>
      </c>
      <c r="K160" s="54">
        <f ca="1">IF(CONTROL!$I$4="A",DATOS!T160,CONTROL!$I$5)</f>
        <v>0</v>
      </c>
      <c r="L160" s="54">
        <f ca="1">IF(CONTROL!$I$4="A",DATOS!U160,CONTROL!$I$5)</f>
        <v>0</v>
      </c>
      <c r="M160" s="54">
        <f ca="1">IF(CONTROL!$I$4="A",DATOS!V160,CONTROL!$I$5)</f>
        <v>0</v>
      </c>
      <c r="N160" s="54">
        <f ca="1">IF(CONTROL!$I$4="A",DATOS!W160,CONTROL!$I$5)</f>
        <v>0</v>
      </c>
      <c r="O160" s="38" t="s">
        <v>105</v>
      </c>
      <c r="P160" s="38" t="s">
        <v>204</v>
      </c>
      <c r="Y160" s="45"/>
      <c r="Z160" s="125">
        <v>43856</v>
      </c>
      <c r="AA160" s="76">
        <f t="shared" si="15"/>
        <v>96</v>
      </c>
    </row>
    <row r="161" spans="1:27" x14ac:dyDescent="0.25">
      <c r="A161" s="54">
        <f t="shared" si="18"/>
        <v>160</v>
      </c>
      <c r="B161" s="43">
        <v>2</v>
      </c>
      <c r="E161" s="54" t="str">
        <f t="shared" si="16"/>
        <v xml:space="preserve">Tema 2 - APOYO A LA MOVILIDAD </v>
      </c>
      <c r="F161" s="54" t="str">
        <f t="shared" si="17"/>
        <v xml:space="preserve">Tema 2 - APOYO A LA MOVILIDAD </v>
      </c>
      <c r="G161" s="54">
        <f t="shared" ca="1" si="14"/>
        <v>0</v>
      </c>
      <c r="H161" s="54" t="str">
        <f ca="1">IF(O161=0,CONCATENATE(F161,". ",G161," (Ref: ",A161,")"),CONCATENATE(O161," - ",F161,". ",G161," (Ref: ",CONTROL!$D$4,"-",A161,")"))</f>
        <v>ACTIVIDADES POLICIALES - Tema 2 - APOYO A LA MOVILIDAD . 0 (Ref: 7-160)</v>
      </c>
      <c r="I161" s="54">
        <f ca="1">IF(CONTROL!$I$4="A",IF(X161&gt;0,CONCATENATE(R161," ",X161),R161),CONTROL!$I$5)</f>
        <v>0</v>
      </c>
      <c r="J161" s="54">
        <f ca="1">IF(CONTROL!$I$4="A",DATOS!S161,CONTROL!$I$5)</f>
        <v>0</v>
      </c>
      <c r="K161" s="54">
        <f ca="1">IF(CONTROL!$I$4="A",DATOS!T161,CONTROL!$I$5)</f>
        <v>0</v>
      </c>
      <c r="L161" s="54">
        <f ca="1">IF(CONTROL!$I$4="A",DATOS!U161,CONTROL!$I$5)</f>
        <v>0</v>
      </c>
      <c r="M161" s="54">
        <f ca="1">IF(CONTROL!$I$4="A",DATOS!V161,CONTROL!$I$5)</f>
        <v>0</v>
      </c>
      <c r="N161" s="54">
        <f ca="1">IF(CONTROL!$I$4="A",DATOS!W161,CONTROL!$I$5)</f>
        <v>0</v>
      </c>
      <c r="O161" s="38" t="s">
        <v>105</v>
      </c>
      <c r="P161" s="38" t="s">
        <v>204</v>
      </c>
      <c r="Y161" s="45"/>
      <c r="Z161" s="125">
        <v>43856</v>
      </c>
      <c r="AA161" s="76">
        <f t="shared" si="15"/>
        <v>97</v>
      </c>
    </row>
    <row r="162" spans="1:27" x14ac:dyDescent="0.25">
      <c r="A162" s="54">
        <f t="shared" si="18"/>
        <v>161</v>
      </c>
      <c r="B162" s="43">
        <v>2</v>
      </c>
      <c r="E162" s="54" t="str">
        <f t="shared" si="16"/>
        <v xml:space="preserve">Tema 2 - APOYO A LA MOVILIDAD </v>
      </c>
      <c r="F162" s="54" t="str">
        <f t="shared" si="17"/>
        <v xml:space="preserve">Tema 2 - APOYO A LA MOVILIDAD </v>
      </c>
      <c r="G162" s="54">
        <f t="shared" ca="1" si="14"/>
        <v>0</v>
      </c>
      <c r="H162" s="54" t="str">
        <f ca="1">IF(O162=0,CONCATENATE(F162,". ",G162," (Ref: ",A162,")"),CONCATENATE(O162," - ",F162,". ",G162," (Ref: ",CONTROL!$D$4,"-",A162,")"))</f>
        <v>ACTIVIDADES POLICIALES - Tema 2 - APOYO A LA MOVILIDAD . 0 (Ref: 7-161)</v>
      </c>
      <c r="I162" s="54">
        <f ca="1">IF(CONTROL!$I$4="A",IF(X162&gt;0,CONCATENATE(R162," ",X162),R162),CONTROL!$I$5)</f>
        <v>0</v>
      </c>
      <c r="J162" s="54">
        <f ca="1">IF(CONTROL!$I$4="A",DATOS!S162,CONTROL!$I$5)</f>
        <v>0</v>
      </c>
      <c r="K162" s="54">
        <f ca="1">IF(CONTROL!$I$4="A",DATOS!T162,CONTROL!$I$5)</f>
        <v>0</v>
      </c>
      <c r="L162" s="54">
        <f ca="1">IF(CONTROL!$I$4="A",DATOS!U162,CONTROL!$I$5)</f>
        <v>0</v>
      </c>
      <c r="M162" s="54">
        <f ca="1">IF(CONTROL!$I$4="A",DATOS!V162,CONTROL!$I$5)</f>
        <v>0</v>
      </c>
      <c r="N162" s="54">
        <f ca="1">IF(CONTROL!$I$4="A",DATOS!W162,CONTROL!$I$5)</f>
        <v>0</v>
      </c>
      <c r="O162" s="38" t="s">
        <v>105</v>
      </c>
      <c r="P162" s="38" t="s">
        <v>204</v>
      </c>
      <c r="Y162" s="45"/>
      <c r="Z162" s="125">
        <v>43856</v>
      </c>
      <c r="AA162" s="76">
        <f t="shared" si="15"/>
        <v>98</v>
      </c>
    </row>
    <row r="163" spans="1:27" x14ac:dyDescent="0.25">
      <c r="A163" s="54">
        <f t="shared" si="18"/>
        <v>162</v>
      </c>
      <c r="B163" s="43">
        <v>2</v>
      </c>
      <c r="E163" s="54" t="str">
        <f t="shared" si="16"/>
        <v xml:space="preserve">Tema 2 - APOYO A LA MOVILIDAD </v>
      </c>
      <c r="F163" s="54" t="str">
        <f t="shared" si="17"/>
        <v xml:space="preserve">Tema 2 - APOYO A LA MOVILIDAD </v>
      </c>
      <c r="G163" s="54">
        <f t="shared" ca="1" si="14"/>
        <v>0</v>
      </c>
      <c r="H163" s="54" t="str">
        <f ca="1">IF(O163=0,CONCATENATE(F163,". ",G163," (Ref: ",A163,")"),CONCATENATE(O163," - ",F163,". ",G163," (Ref: ",CONTROL!$D$4,"-",A163,")"))</f>
        <v>ACTIVIDADES POLICIALES - Tema 2 - APOYO A LA MOVILIDAD . 0 (Ref: 7-162)</v>
      </c>
      <c r="I163" s="54">
        <f ca="1">IF(CONTROL!$I$4="A",IF(X163&gt;0,CONCATENATE(R163," ",X163),R163),CONTROL!$I$5)</f>
        <v>0</v>
      </c>
      <c r="J163" s="54">
        <f ca="1">IF(CONTROL!$I$4="A",DATOS!S163,CONTROL!$I$5)</f>
        <v>0</v>
      </c>
      <c r="K163" s="54">
        <f ca="1">IF(CONTROL!$I$4="A",DATOS!T163,CONTROL!$I$5)</f>
        <v>0</v>
      </c>
      <c r="L163" s="54">
        <f ca="1">IF(CONTROL!$I$4="A",DATOS!U163,CONTROL!$I$5)</f>
        <v>0</v>
      </c>
      <c r="M163" s="54">
        <f ca="1">IF(CONTROL!$I$4="A",DATOS!V163,CONTROL!$I$5)</f>
        <v>0</v>
      </c>
      <c r="N163" s="54">
        <f ca="1">IF(CONTROL!$I$4="A",DATOS!W163,CONTROL!$I$5)</f>
        <v>0</v>
      </c>
      <c r="O163" s="38" t="s">
        <v>105</v>
      </c>
      <c r="P163" s="38" t="s">
        <v>204</v>
      </c>
      <c r="Y163" s="45"/>
      <c r="Z163" s="125">
        <v>43856</v>
      </c>
      <c r="AA163" s="76">
        <f t="shared" si="15"/>
        <v>99</v>
      </c>
    </row>
    <row r="164" spans="1:27" x14ac:dyDescent="0.25">
      <c r="A164" s="54">
        <f t="shared" si="18"/>
        <v>163</v>
      </c>
      <c r="B164" s="43">
        <v>3</v>
      </c>
      <c r="C164" s="42">
        <f>+C65+1</f>
        <v>3</v>
      </c>
      <c r="E164" s="54" t="str">
        <f t="shared" si="16"/>
        <v xml:space="preserve">Tema 3 - PROTECCIÓN DE INSTALACIONES </v>
      </c>
      <c r="F164" s="54" t="str">
        <f t="shared" si="17"/>
        <v xml:space="preserve">Tema 3 - PROTECCIÓN DE INSTALACIONES </v>
      </c>
      <c r="G164" s="54">
        <f t="shared" ca="1" si="14"/>
        <v>0</v>
      </c>
      <c r="H164" s="54" t="str">
        <f ca="1">IF(O164=0,CONCATENATE(F164,". ",G164," (Ref: ",A164,")"),CONCATENATE(O164," - ",F164,". ",G164," (Ref: ",CONTROL!$D$4,"-",A164,")"))</f>
        <v>ACTIVIDADES POLICIALES - Tema 3 - PROTECCIÓN DE INSTALACIONES . 0 (Ref: 7-163)</v>
      </c>
      <c r="I164" s="54">
        <f ca="1">IF(CONTROL!$I$4="A",IF(X164&gt;0,CONCATENATE(R164," ",X164),R164),CONTROL!$I$5)</f>
        <v>0</v>
      </c>
      <c r="J164" s="54">
        <f ca="1">IF(CONTROL!$I$4="A",DATOS!S164,CONTROL!$I$5)</f>
        <v>0</v>
      </c>
      <c r="K164" s="54">
        <f ca="1">IF(CONTROL!$I$4="A",DATOS!T164,CONTROL!$I$5)</f>
        <v>0</v>
      </c>
      <c r="L164" s="54">
        <f ca="1">IF(CONTROL!$I$4="A",DATOS!U164,CONTROL!$I$5)</f>
        <v>0</v>
      </c>
      <c r="M164" s="54">
        <f ca="1">IF(CONTROL!$I$4="A",DATOS!V164,CONTROL!$I$5)</f>
        <v>0</v>
      </c>
      <c r="N164" s="54">
        <f ca="1">IF(CONTROL!$I$4="A",DATOS!W164,CONTROL!$I$5)</f>
        <v>0</v>
      </c>
      <c r="O164" s="38" t="s">
        <v>105</v>
      </c>
      <c r="P164" s="38" t="s">
        <v>205</v>
      </c>
      <c r="Y164" s="45"/>
      <c r="Z164" s="125">
        <v>43875</v>
      </c>
      <c r="AA164" s="76">
        <f t="shared" si="15"/>
        <v>1</v>
      </c>
    </row>
    <row r="165" spans="1:27" x14ac:dyDescent="0.25">
      <c r="A165" s="54">
        <f t="shared" si="18"/>
        <v>164</v>
      </c>
      <c r="B165" s="43">
        <v>3</v>
      </c>
      <c r="E165" s="54" t="str">
        <f t="shared" ref="E165:E228" si="21">IF(D165=0,CONCATENATE("Tema ",B165," - ",P165," ",D165),IF(D165="I",CONCATENATE("Tema ",B165," - ",P165),CONCATENATE("                ",P165," (",D165,"). ")))</f>
        <v xml:space="preserve">Tema 3 - PROTECCIÓN DE INSTALACIONES </v>
      </c>
      <c r="F165" s="54" t="str">
        <f t="shared" ref="F165:F228" si="22">CONCATENATE("Tema ",B165," - ",P165," ",D165)</f>
        <v xml:space="preserve">Tema 3 - PROTECCIÓN DE INSTALACIONES </v>
      </c>
      <c r="G165" s="54">
        <f t="shared" ref="G165:G228" ca="1" si="23">IF(Q165&gt;0,CONCATENATE(Q165,". ",I165),I165)</f>
        <v>0</v>
      </c>
      <c r="H165" s="54" t="str">
        <f ca="1">IF(O165=0,CONCATENATE(F165,". ",G165," (Ref: ",A165,")"),CONCATENATE(O165," - ",F165,". ",G165," (Ref: ",CONTROL!$D$4,"-",A165,")"))</f>
        <v>ACTIVIDADES POLICIALES - Tema 3 - PROTECCIÓN DE INSTALACIONES . 0 (Ref: 7-164)</v>
      </c>
      <c r="I165" s="54">
        <f ca="1">IF(CONTROL!$I$4="A",IF(X165&gt;0,CONCATENATE(R165," ",X165),R165),CONTROL!$I$5)</f>
        <v>0</v>
      </c>
      <c r="J165" s="54">
        <f ca="1">IF(CONTROL!$I$4="A",DATOS!S165,CONTROL!$I$5)</f>
        <v>0</v>
      </c>
      <c r="K165" s="54">
        <f ca="1">IF(CONTROL!$I$4="A",DATOS!T165,CONTROL!$I$5)</f>
        <v>0</v>
      </c>
      <c r="L165" s="54">
        <f ca="1">IF(CONTROL!$I$4="A",DATOS!U165,CONTROL!$I$5)</f>
        <v>0</v>
      </c>
      <c r="M165" s="54">
        <f ca="1">IF(CONTROL!$I$4="A",DATOS!V165,CONTROL!$I$5)</f>
        <v>0</v>
      </c>
      <c r="N165" s="54">
        <f ca="1">IF(CONTROL!$I$4="A",DATOS!W165,CONTROL!$I$5)</f>
        <v>0</v>
      </c>
      <c r="O165" s="38" t="s">
        <v>105</v>
      </c>
      <c r="P165" s="38" t="s">
        <v>205</v>
      </c>
      <c r="Y165" s="45"/>
      <c r="Z165" s="125">
        <v>43875</v>
      </c>
      <c r="AA165" s="76">
        <f t="shared" si="15"/>
        <v>2</v>
      </c>
    </row>
    <row r="166" spans="1:27" x14ac:dyDescent="0.25">
      <c r="A166" s="54">
        <f t="shared" si="18"/>
        <v>165</v>
      </c>
      <c r="B166" s="43">
        <v>3</v>
      </c>
      <c r="E166" s="54" t="str">
        <f t="shared" si="21"/>
        <v xml:space="preserve">Tema 3 - PROTECCIÓN DE INSTALACIONES </v>
      </c>
      <c r="F166" s="54" t="str">
        <f t="shared" si="22"/>
        <v xml:space="preserve">Tema 3 - PROTECCIÓN DE INSTALACIONES </v>
      </c>
      <c r="G166" s="54">
        <f t="shared" ca="1" si="23"/>
        <v>0</v>
      </c>
      <c r="H166" s="54" t="str">
        <f ca="1">IF(O166=0,CONCATENATE(F166,". ",G166," (Ref: ",A166,")"),CONCATENATE(O166," - ",F166,". ",G166," (Ref: ",CONTROL!$D$4,"-",A166,")"))</f>
        <v>ACTIVIDADES POLICIALES - Tema 3 - PROTECCIÓN DE INSTALACIONES . 0 (Ref: 7-165)</v>
      </c>
      <c r="I166" s="54">
        <f ca="1">IF(CONTROL!$I$4="A",IF(X166&gt;0,CONCATENATE(R166," ",X166),R166),CONTROL!$I$5)</f>
        <v>0</v>
      </c>
      <c r="J166" s="54">
        <f ca="1">IF(CONTROL!$I$4="A",DATOS!S166,CONTROL!$I$5)</f>
        <v>0</v>
      </c>
      <c r="K166" s="54">
        <f ca="1">IF(CONTROL!$I$4="A",DATOS!T166,CONTROL!$I$5)</f>
        <v>0</v>
      </c>
      <c r="L166" s="54">
        <f ca="1">IF(CONTROL!$I$4="A",DATOS!U166,CONTROL!$I$5)</f>
        <v>0</v>
      </c>
      <c r="M166" s="54">
        <f ca="1">IF(CONTROL!$I$4="A",DATOS!V166,CONTROL!$I$5)</f>
        <v>0</v>
      </c>
      <c r="N166" s="54">
        <f ca="1">IF(CONTROL!$I$4="A",DATOS!W166,CONTROL!$I$5)</f>
        <v>0</v>
      </c>
      <c r="O166" s="38" t="s">
        <v>105</v>
      </c>
      <c r="P166" s="38" t="s">
        <v>205</v>
      </c>
      <c r="Y166" s="45"/>
      <c r="Z166" s="125">
        <v>43875</v>
      </c>
      <c r="AA166" s="76">
        <f t="shared" si="15"/>
        <v>3</v>
      </c>
    </row>
    <row r="167" spans="1:27" x14ac:dyDescent="0.25">
      <c r="A167" s="54">
        <f t="shared" si="18"/>
        <v>166</v>
      </c>
      <c r="B167" s="43">
        <v>3</v>
      </c>
      <c r="E167" s="54" t="str">
        <f t="shared" si="21"/>
        <v xml:space="preserve">Tema 3 - PROTECCIÓN DE INSTALACIONES </v>
      </c>
      <c r="F167" s="54" t="str">
        <f t="shared" si="22"/>
        <v xml:space="preserve">Tema 3 - PROTECCIÓN DE INSTALACIONES </v>
      </c>
      <c r="G167" s="54">
        <f t="shared" ca="1" si="23"/>
        <v>0</v>
      </c>
      <c r="H167" s="54" t="str">
        <f ca="1">IF(O167=0,CONCATENATE(F167,". ",G167," (Ref: ",A167,")"),CONCATENATE(O167," - ",F167,". ",G167," (Ref: ",CONTROL!$D$4,"-",A167,")"))</f>
        <v>ACTIVIDADES POLICIALES - Tema 3 - PROTECCIÓN DE INSTALACIONES . 0 (Ref: 7-166)</v>
      </c>
      <c r="I167" s="54">
        <f ca="1">IF(CONTROL!$I$4="A",IF(X167&gt;0,CONCATENATE(R167," ",X167),R167),CONTROL!$I$5)</f>
        <v>0</v>
      </c>
      <c r="J167" s="54">
        <f ca="1">IF(CONTROL!$I$4="A",DATOS!S167,CONTROL!$I$5)</f>
        <v>0</v>
      </c>
      <c r="K167" s="54">
        <f ca="1">IF(CONTROL!$I$4="A",DATOS!T167,CONTROL!$I$5)</f>
        <v>0</v>
      </c>
      <c r="L167" s="54">
        <f ca="1">IF(CONTROL!$I$4="A",DATOS!U167,CONTROL!$I$5)</f>
        <v>0</v>
      </c>
      <c r="M167" s="54">
        <f ca="1">IF(CONTROL!$I$4="A",DATOS!V167,CONTROL!$I$5)</f>
        <v>0</v>
      </c>
      <c r="N167" s="54">
        <f ca="1">IF(CONTROL!$I$4="A",DATOS!W167,CONTROL!$I$5)</f>
        <v>0</v>
      </c>
      <c r="O167" s="38" t="s">
        <v>105</v>
      </c>
      <c r="P167" s="38" t="s">
        <v>205</v>
      </c>
      <c r="Y167" s="45"/>
      <c r="Z167" s="125">
        <v>43875</v>
      </c>
      <c r="AA167" s="76">
        <f t="shared" si="15"/>
        <v>4</v>
      </c>
    </row>
    <row r="168" spans="1:27" x14ac:dyDescent="0.25">
      <c r="A168" s="54">
        <f t="shared" si="18"/>
        <v>167</v>
      </c>
      <c r="B168" s="43">
        <v>3</v>
      </c>
      <c r="E168" s="54" t="str">
        <f t="shared" si="21"/>
        <v xml:space="preserve">Tema 3 - PROTECCIÓN DE INSTALACIONES </v>
      </c>
      <c r="F168" s="54" t="str">
        <f t="shared" si="22"/>
        <v xml:space="preserve">Tema 3 - PROTECCIÓN DE INSTALACIONES </v>
      </c>
      <c r="G168" s="54">
        <f t="shared" ca="1" si="23"/>
        <v>0</v>
      </c>
      <c r="H168" s="54" t="str">
        <f ca="1">IF(O168=0,CONCATENATE(F168,". ",G168," (Ref: ",A168,")"),CONCATENATE(O168," - ",F168,". ",G168," (Ref: ",CONTROL!$D$4,"-",A168,")"))</f>
        <v>ACTIVIDADES POLICIALES - Tema 3 - PROTECCIÓN DE INSTALACIONES . 0 (Ref: 7-167)</v>
      </c>
      <c r="I168" s="54">
        <f ca="1">IF(CONTROL!$I$4="A",IF(X168&gt;0,CONCATENATE(R168," ",X168),R168),CONTROL!$I$5)</f>
        <v>0</v>
      </c>
      <c r="J168" s="54">
        <f ca="1">IF(CONTROL!$I$4="A",DATOS!S168,CONTROL!$I$5)</f>
        <v>0</v>
      </c>
      <c r="K168" s="54">
        <f ca="1">IF(CONTROL!$I$4="A",DATOS!T168,CONTROL!$I$5)</f>
        <v>0</v>
      </c>
      <c r="L168" s="54">
        <f ca="1">IF(CONTROL!$I$4="A",DATOS!U168,CONTROL!$I$5)</f>
        <v>0</v>
      </c>
      <c r="M168" s="54">
        <f ca="1">IF(CONTROL!$I$4="A",DATOS!V168,CONTROL!$I$5)</f>
        <v>0</v>
      </c>
      <c r="N168" s="54">
        <f ca="1">IF(CONTROL!$I$4="A",DATOS!W168,CONTROL!$I$5)</f>
        <v>0</v>
      </c>
      <c r="O168" s="38" t="s">
        <v>105</v>
      </c>
      <c r="P168" s="38" t="s">
        <v>205</v>
      </c>
      <c r="Y168" s="45"/>
      <c r="Z168" s="125">
        <v>43875</v>
      </c>
      <c r="AA168" s="76">
        <f t="shared" si="15"/>
        <v>5</v>
      </c>
    </row>
    <row r="169" spans="1:27" x14ac:dyDescent="0.25">
      <c r="A169" s="54">
        <f t="shared" si="18"/>
        <v>168</v>
      </c>
      <c r="B169" s="43">
        <v>3</v>
      </c>
      <c r="E169" s="54" t="str">
        <f t="shared" si="21"/>
        <v xml:space="preserve">Tema 3 - PROTECCIÓN DE INSTALACIONES </v>
      </c>
      <c r="F169" s="54" t="str">
        <f t="shared" si="22"/>
        <v xml:space="preserve">Tema 3 - PROTECCIÓN DE INSTALACIONES </v>
      </c>
      <c r="G169" s="54">
        <f t="shared" ca="1" si="23"/>
        <v>0</v>
      </c>
      <c r="H169" s="54" t="str">
        <f ca="1">IF(O169=0,CONCATENATE(F169,". ",G169," (Ref: ",A169,")"),CONCATENATE(O169," - ",F169,". ",G169," (Ref: ",CONTROL!$D$4,"-",A169,")"))</f>
        <v>ACTIVIDADES POLICIALES - Tema 3 - PROTECCIÓN DE INSTALACIONES . 0 (Ref: 7-168)</v>
      </c>
      <c r="I169" s="54">
        <f ca="1">IF(CONTROL!$I$4="A",IF(X169&gt;0,CONCATENATE(R169," ",X169),R169),CONTROL!$I$5)</f>
        <v>0</v>
      </c>
      <c r="J169" s="54">
        <f ca="1">IF(CONTROL!$I$4="A",DATOS!S169,CONTROL!$I$5)</f>
        <v>0</v>
      </c>
      <c r="K169" s="54">
        <f ca="1">IF(CONTROL!$I$4="A",DATOS!T169,CONTROL!$I$5)</f>
        <v>0</v>
      </c>
      <c r="L169" s="54">
        <f ca="1">IF(CONTROL!$I$4="A",DATOS!U169,CONTROL!$I$5)</f>
        <v>0</v>
      </c>
      <c r="M169" s="54">
        <f ca="1">IF(CONTROL!$I$4="A",DATOS!V169,CONTROL!$I$5)</f>
        <v>0</v>
      </c>
      <c r="N169" s="54">
        <f ca="1">IF(CONTROL!$I$4="A",DATOS!W169,CONTROL!$I$5)</f>
        <v>0</v>
      </c>
      <c r="O169" s="38" t="s">
        <v>105</v>
      </c>
      <c r="P169" s="38" t="s">
        <v>205</v>
      </c>
      <c r="Y169" s="45"/>
      <c r="Z169" s="125">
        <v>43875</v>
      </c>
      <c r="AA169" s="76">
        <f t="shared" si="15"/>
        <v>6</v>
      </c>
    </row>
    <row r="170" spans="1:27" x14ac:dyDescent="0.25">
      <c r="A170" s="54">
        <f t="shared" si="18"/>
        <v>169</v>
      </c>
      <c r="B170" s="43">
        <v>3</v>
      </c>
      <c r="E170" s="54" t="str">
        <f t="shared" si="21"/>
        <v xml:space="preserve">Tema 3 - PROTECCIÓN DE INSTALACIONES </v>
      </c>
      <c r="F170" s="54" t="str">
        <f t="shared" si="22"/>
        <v xml:space="preserve">Tema 3 - PROTECCIÓN DE INSTALACIONES </v>
      </c>
      <c r="G170" s="54">
        <f t="shared" ca="1" si="23"/>
        <v>0</v>
      </c>
      <c r="H170" s="54" t="str">
        <f ca="1">IF(O170=0,CONCATENATE(F170,". ",G170," (Ref: ",A170,")"),CONCATENATE(O170," - ",F170,". ",G170," (Ref: ",CONTROL!$D$4,"-",A170,")"))</f>
        <v>ACTIVIDADES POLICIALES - Tema 3 - PROTECCIÓN DE INSTALACIONES . 0 (Ref: 7-169)</v>
      </c>
      <c r="I170" s="54">
        <f ca="1">IF(CONTROL!$I$4="A",IF(X170&gt;0,CONCATENATE(R170," ",X170),R170),CONTROL!$I$5)</f>
        <v>0</v>
      </c>
      <c r="J170" s="54">
        <f ca="1">IF(CONTROL!$I$4="A",DATOS!S170,CONTROL!$I$5)</f>
        <v>0</v>
      </c>
      <c r="K170" s="54">
        <f ca="1">IF(CONTROL!$I$4="A",DATOS!T170,CONTROL!$I$5)</f>
        <v>0</v>
      </c>
      <c r="L170" s="54">
        <f ca="1">IF(CONTROL!$I$4="A",DATOS!U170,CONTROL!$I$5)</f>
        <v>0</v>
      </c>
      <c r="M170" s="54">
        <f ca="1">IF(CONTROL!$I$4="A",DATOS!V170,CONTROL!$I$5)</f>
        <v>0</v>
      </c>
      <c r="N170" s="54">
        <f ca="1">IF(CONTROL!$I$4="A",DATOS!W170,CONTROL!$I$5)</f>
        <v>0</v>
      </c>
      <c r="O170" s="38" t="s">
        <v>105</v>
      </c>
      <c r="P170" s="38" t="s">
        <v>205</v>
      </c>
      <c r="Y170" s="45"/>
      <c r="Z170" s="125">
        <v>43875</v>
      </c>
      <c r="AA170" s="76">
        <f t="shared" si="15"/>
        <v>7</v>
      </c>
    </row>
    <row r="171" spans="1:27" x14ac:dyDescent="0.25">
      <c r="A171" s="54">
        <f t="shared" si="18"/>
        <v>170</v>
      </c>
      <c r="B171" s="43">
        <v>3</v>
      </c>
      <c r="E171" s="54" t="str">
        <f t="shared" si="21"/>
        <v xml:space="preserve">Tema 3 - PROTECCIÓN DE INSTALACIONES </v>
      </c>
      <c r="F171" s="54" t="str">
        <f t="shared" si="22"/>
        <v xml:space="preserve">Tema 3 - PROTECCIÓN DE INSTALACIONES </v>
      </c>
      <c r="G171" s="54">
        <f t="shared" ca="1" si="23"/>
        <v>0</v>
      </c>
      <c r="H171" s="54" t="str">
        <f ca="1">IF(O171=0,CONCATENATE(F171,". ",G171," (Ref: ",A171,")"),CONCATENATE(O171," - ",F171,". ",G171," (Ref: ",CONTROL!$D$4,"-",A171,")"))</f>
        <v>ACTIVIDADES POLICIALES - Tema 3 - PROTECCIÓN DE INSTALACIONES . 0 (Ref: 7-170)</v>
      </c>
      <c r="I171" s="54">
        <f ca="1">IF(CONTROL!$I$4="A",IF(X171&gt;0,CONCATENATE(R171," ",X171),R171),CONTROL!$I$5)</f>
        <v>0</v>
      </c>
      <c r="J171" s="54">
        <f ca="1">IF(CONTROL!$I$4="A",DATOS!S171,CONTROL!$I$5)</f>
        <v>0</v>
      </c>
      <c r="K171" s="54">
        <f ca="1">IF(CONTROL!$I$4="A",DATOS!T171,CONTROL!$I$5)</f>
        <v>0</v>
      </c>
      <c r="L171" s="54">
        <f ca="1">IF(CONTROL!$I$4="A",DATOS!U171,CONTROL!$I$5)</f>
        <v>0</v>
      </c>
      <c r="M171" s="54">
        <f ca="1">IF(CONTROL!$I$4="A",DATOS!V171,CONTROL!$I$5)</f>
        <v>0</v>
      </c>
      <c r="N171" s="54">
        <f ca="1">IF(CONTROL!$I$4="A",DATOS!W171,CONTROL!$I$5)</f>
        <v>0</v>
      </c>
      <c r="O171" s="38" t="s">
        <v>105</v>
      </c>
      <c r="P171" s="38" t="s">
        <v>205</v>
      </c>
      <c r="Y171" s="45"/>
      <c r="Z171" s="125">
        <v>43875</v>
      </c>
      <c r="AA171" s="76">
        <f t="shared" si="15"/>
        <v>8</v>
      </c>
    </row>
    <row r="172" spans="1:27" x14ac:dyDescent="0.25">
      <c r="A172" s="54">
        <f t="shared" si="18"/>
        <v>171</v>
      </c>
      <c r="B172" s="43">
        <v>3</v>
      </c>
      <c r="E172" s="54" t="str">
        <f t="shared" si="21"/>
        <v xml:space="preserve">Tema 3 - PROTECCIÓN DE INSTALACIONES </v>
      </c>
      <c r="F172" s="54" t="str">
        <f t="shared" si="22"/>
        <v xml:space="preserve">Tema 3 - PROTECCIÓN DE INSTALACIONES </v>
      </c>
      <c r="G172" s="54">
        <f t="shared" ca="1" si="23"/>
        <v>0</v>
      </c>
      <c r="H172" s="54" t="str">
        <f ca="1">IF(O172=0,CONCATENATE(F172,". ",G172," (Ref: ",A172,")"),CONCATENATE(O172," - ",F172,". ",G172," (Ref: ",CONTROL!$D$4,"-",A172,")"))</f>
        <v>ACTIVIDADES POLICIALES - Tema 3 - PROTECCIÓN DE INSTALACIONES . 0 (Ref: 7-171)</v>
      </c>
      <c r="I172" s="54">
        <f ca="1">IF(CONTROL!$I$4="A",IF(X172&gt;0,CONCATENATE(R172," ",X172),R172),CONTROL!$I$5)</f>
        <v>0</v>
      </c>
      <c r="J172" s="54">
        <f ca="1">IF(CONTROL!$I$4="A",DATOS!S172,CONTROL!$I$5)</f>
        <v>0</v>
      </c>
      <c r="K172" s="54">
        <f ca="1">IF(CONTROL!$I$4="A",DATOS!T172,CONTROL!$I$5)</f>
        <v>0</v>
      </c>
      <c r="L172" s="54">
        <f ca="1">IF(CONTROL!$I$4="A",DATOS!U172,CONTROL!$I$5)</f>
        <v>0</v>
      </c>
      <c r="M172" s="54">
        <f ca="1">IF(CONTROL!$I$4="A",DATOS!V172,CONTROL!$I$5)</f>
        <v>0</v>
      </c>
      <c r="N172" s="54">
        <f ca="1">IF(CONTROL!$I$4="A",DATOS!W172,CONTROL!$I$5)</f>
        <v>0</v>
      </c>
      <c r="O172" s="38" t="s">
        <v>105</v>
      </c>
      <c r="P172" s="38" t="s">
        <v>205</v>
      </c>
      <c r="Y172" s="45"/>
      <c r="Z172" s="125">
        <v>43875</v>
      </c>
      <c r="AA172" s="76">
        <f t="shared" si="15"/>
        <v>9</v>
      </c>
    </row>
    <row r="173" spans="1:27" x14ac:dyDescent="0.25">
      <c r="A173" s="54">
        <f t="shared" si="18"/>
        <v>172</v>
      </c>
      <c r="B173" s="43">
        <v>3</v>
      </c>
      <c r="E173" s="54" t="str">
        <f t="shared" si="21"/>
        <v xml:space="preserve">Tema 3 - PROTECCIÓN DE INSTALACIONES </v>
      </c>
      <c r="F173" s="54" t="str">
        <f t="shared" si="22"/>
        <v xml:space="preserve">Tema 3 - PROTECCIÓN DE INSTALACIONES </v>
      </c>
      <c r="G173" s="54">
        <f t="shared" ca="1" si="23"/>
        <v>0</v>
      </c>
      <c r="H173" s="54" t="str">
        <f ca="1">IF(O173=0,CONCATENATE(F173,". ",G173," (Ref: ",A173,")"),CONCATENATE(O173," - ",F173,". ",G173," (Ref: ",CONTROL!$D$4,"-",A173,")"))</f>
        <v>ACTIVIDADES POLICIALES - Tema 3 - PROTECCIÓN DE INSTALACIONES . 0 (Ref: 7-172)</v>
      </c>
      <c r="I173" s="54">
        <f ca="1">IF(CONTROL!$I$4="A",IF(X173&gt;0,CONCATENATE(R173," ",X173),R173),CONTROL!$I$5)</f>
        <v>0</v>
      </c>
      <c r="J173" s="54">
        <f ca="1">IF(CONTROL!$I$4="A",DATOS!S173,CONTROL!$I$5)</f>
        <v>0</v>
      </c>
      <c r="K173" s="54">
        <f ca="1">IF(CONTROL!$I$4="A",DATOS!T173,CONTROL!$I$5)</f>
        <v>0</v>
      </c>
      <c r="L173" s="54">
        <f ca="1">IF(CONTROL!$I$4="A",DATOS!U173,CONTROL!$I$5)</f>
        <v>0</v>
      </c>
      <c r="M173" s="54">
        <f ca="1">IF(CONTROL!$I$4="A",DATOS!V173,CONTROL!$I$5)</f>
        <v>0</v>
      </c>
      <c r="N173" s="54">
        <f ca="1">IF(CONTROL!$I$4="A",DATOS!W173,CONTROL!$I$5)</f>
        <v>0</v>
      </c>
      <c r="O173" s="38" t="s">
        <v>105</v>
      </c>
      <c r="P173" s="38" t="s">
        <v>205</v>
      </c>
      <c r="Y173" s="45"/>
      <c r="Z173" s="125">
        <v>43875</v>
      </c>
      <c r="AA173" s="76">
        <f t="shared" si="15"/>
        <v>10</v>
      </c>
    </row>
    <row r="174" spans="1:27" x14ac:dyDescent="0.25">
      <c r="A174" s="54">
        <f t="shared" si="18"/>
        <v>173</v>
      </c>
      <c r="B174" s="43">
        <v>3</v>
      </c>
      <c r="E174" s="54" t="str">
        <f t="shared" si="21"/>
        <v xml:space="preserve">Tema 3 - PROTECCIÓN DE INSTALACIONES </v>
      </c>
      <c r="F174" s="54" t="str">
        <f t="shared" si="22"/>
        <v xml:space="preserve">Tema 3 - PROTECCIÓN DE INSTALACIONES </v>
      </c>
      <c r="G174" s="54">
        <f t="shared" ca="1" si="23"/>
        <v>0</v>
      </c>
      <c r="H174" s="54" t="str">
        <f ca="1">IF(O174=0,CONCATENATE(F174,". ",G174," (Ref: ",A174,")"),CONCATENATE(O174," - ",F174,". ",G174," (Ref: ",CONTROL!$D$4,"-",A174,")"))</f>
        <v>ACTIVIDADES POLICIALES - Tema 3 - PROTECCIÓN DE INSTALACIONES . 0 (Ref: 7-173)</v>
      </c>
      <c r="I174" s="54">
        <f ca="1">IF(CONTROL!$I$4="A",IF(X174&gt;0,CONCATENATE(R174," ",X174),R174),CONTROL!$I$5)</f>
        <v>0</v>
      </c>
      <c r="J174" s="54">
        <f ca="1">IF(CONTROL!$I$4="A",DATOS!S174,CONTROL!$I$5)</f>
        <v>0</v>
      </c>
      <c r="K174" s="54">
        <f ca="1">IF(CONTROL!$I$4="A",DATOS!T174,CONTROL!$I$5)</f>
        <v>0</v>
      </c>
      <c r="L174" s="54">
        <f ca="1">IF(CONTROL!$I$4="A",DATOS!U174,CONTROL!$I$5)</f>
        <v>0</v>
      </c>
      <c r="M174" s="54">
        <f ca="1">IF(CONTROL!$I$4="A",DATOS!V174,CONTROL!$I$5)</f>
        <v>0</v>
      </c>
      <c r="N174" s="54">
        <f ca="1">IF(CONTROL!$I$4="A",DATOS!W174,CONTROL!$I$5)</f>
        <v>0</v>
      </c>
      <c r="O174" s="38" t="s">
        <v>105</v>
      </c>
      <c r="P174" s="38" t="s">
        <v>205</v>
      </c>
      <c r="Y174" s="45"/>
      <c r="Z174" s="125">
        <v>43875</v>
      </c>
      <c r="AA174" s="76">
        <f t="shared" si="15"/>
        <v>11</v>
      </c>
    </row>
    <row r="175" spans="1:27" x14ac:dyDescent="0.25">
      <c r="A175" s="54">
        <f t="shared" si="18"/>
        <v>174</v>
      </c>
      <c r="B175" s="43">
        <v>3</v>
      </c>
      <c r="E175" s="54" t="str">
        <f t="shared" si="21"/>
        <v xml:space="preserve">Tema 3 - PROTECCIÓN DE INSTALACIONES </v>
      </c>
      <c r="F175" s="54" t="str">
        <f t="shared" si="22"/>
        <v xml:space="preserve">Tema 3 - PROTECCIÓN DE INSTALACIONES </v>
      </c>
      <c r="G175" s="54">
        <f t="shared" ca="1" si="23"/>
        <v>0</v>
      </c>
      <c r="H175" s="54" t="str">
        <f ca="1">IF(O175=0,CONCATENATE(F175,". ",G175," (Ref: ",A175,")"),CONCATENATE(O175," - ",F175,". ",G175," (Ref: ",CONTROL!$D$4,"-",A175,")"))</f>
        <v>ACTIVIDADES POLICIALES - Tema 3 - PROTECCIÓN DE INSTALACIONES . 0 (Ref: 7-174)</v>
      </c>
      <c r="I175" s="54">
        <f ca="1">IF(CONTROL!$I$4="A",IF(X175&gt;0,CONCATENATE(R175," ",X175),R175),CONTROL!$I$5)</f>
        <v>0</v>
      </c>
      <c r="J175" s="54">
        <f ca="1">IF(CONTROL!$I$4="A",DATOS!S175,CONTROL!$I$5)</f>
        <v>0</v>
      </c>
      <c r="K175" s="54">
        <f ca="1">IF(CONTROL!$I$4="A",DATOS!T175,CONTROL!$I$5)</f>
        <v>0</v>
      </c>
      <c r="L175" s="54">
        <f ca="1">IF(CONTROL!$I$4="A",DATOS!U175,CONTROL!$I$5)</f>
        <v>0</v>
      </c>
      <c r="M175" s="54">
        <f ca="1">IF(CONTROL!$I$4="A",DATOS!V175,CONTROL!$I$5)</f>
        <v>0</v>
      </c>
      <c r="N175" s="54">
        <f ca="1">IF(CONTROL!$I$4="A",DATOS!W175,CONTROL!$I$5)</f>
        <v>0</v>
      </c>
      <c r="O175" s="38" t="s">
        <v>105</v>
      </c>
      <c r="P175" s="38" t="s">
        <v>205</v>
      </c>
      <c r="Y175" s="45"/>
      <c r="Z175" s="125">
        <v>43875</v>
      </c>
      <c r="AA175" s="76">
        <f t="shared" si="15"/>
        <v>12</v>
      </c>
    </row>
    <row r="176" spans="1:27" x14ac:dyDescent="0.25">
      <c r="A176" s="54">
        <f t="shared" si="18"/>
        <v>175</v>
      </c>
      <c r="B176" s="43">
        <v>3</v>
      </c>
      <c r="E176" s="54" t="str">
        <f t="shared" si="21"/>
        <v xml:space="preserve">Tema 3 - PROTECCIÓN DE INSTALACIONES </v>
      </c>
      <c r="F176" s="54" t="str">
        <f t="shared" si="22"/>
        <v xml:space="preserve">Tema 3 - PROTECCIÓN DE INSTALACIONES </v>
      </c>
      <c r="G176" s="54">
        <f t="shared" ca="1" si="23"/>
        <v>0</v>
      </c>
      <c r="H176" s="54" t="str">
        <f ca="1">IF(O176=0,CONCATENATE(F176,". ",G176," (Ref: ",A176,")"),CONCATENATE(O176," - ",F176,". ",G176," (Ref: ",CONTROL!$D$4,"-",A176,")"))</f>
        <v>ACTIVIDADES POLICIALES - Tema 3 - PROTECCIÓN DE INSTALACIONES . 0 (Ref: 7-175)</v>
      </c>
      <c r="I176" s="54">
        <f ca="1">IF(CONTROL!$I$4="A",IF(X176&gt;0,CONCATENATE(R176," ",X176),R176),CONTROL!$I$5)</f>
        <v>0</v>
      </c>
      <c r="J176" s="54">
        <f ca="1">IF(CONTROL!$I$4="A",DATOS!S176,CONTROL!$I$5)</f>
        <v>0</v>
      </c>
      <c r="K176" s="54">
        <f ca="1">IF(CONTROL!$I$4="A",DATOS!T176,CONTROL!$I$5)</f>
        <v>0</v>
      </c>
      <c r="L176" s="54">
        <f ca="1">IF(CONTROL!$I$4="A",DATOS!U176,CONTROL!$I$5)</f>
        <v>0</v>
      </c>
      <c r="M176" s="54">
        <f ca="1">IF(CONTROL!$I$4="A",DATOS!V176,CONTROL!$I$5)</f>
        <v>0</v>
      </c>
      <c r="N176" s="54">
        <f ca="1">IF(CONTROL!$I$4="A",DATOS!W176,CONTROL!$I$5)</f>
        <v>0</v>
      </c>
      <c r="O176" s="38" t="s">
        <v>105</v>
      </c>
      <c r="P176" s="38" t="s">
        <v>205</v>
      </c>
      <c r="Y176" s="45"/>
      <c r="Z176" s="125">
        <v>43875</v>
      </c>
      <c r="AA176" s="76">
        <f t="shared" si="15"/>
        <v>13</v>
      </c>
    </row>
    <row r="177" spans="1:27" x14ac:dyDescent="0.25">
      <c r="A177" s="54">
        <f t="shared" si="18"/>
        <v>176</v>
      </c>
      <c r="B177" s="43">
        <v>3</v>
      </c>
      <c r="E177" s="54" t="str">
        <f t="shared" si="21"/>
        <v xml:space="preserve">Tema 3 - PROTECCIÓN DE INSTALACIONES </v>
      </c>
      <c r="F177" s="54" t="str">
        <f t="shared" si="22"/>
        <v xml:space="preserve">Tema 3 - PROTECCIÓN DE INSTALACIONES </v>
      </c>
      <c r="G177" s="54">
        <f t="shared" ca="1" si="23"/>
        <v>0</v>
      </c>
      <c r="H177" s="54" t="str">
        <f ca="1">IF(O177=0,CONCATENATE(F177,". ",G177," (Ref: ",A177,")"),CONCATENATE(O177," - ",F177,". ",G177," (Ref: ",CONTROL!$D$4,"-",A177,")"))</f>
        <v>ACTIVIDADES POLICIALES - Tema 3 - PROTECCIÓN DE INSTALACIONES . 0 (Ref: 7-176)</v>
      </c>
      <c r="I177" s="54">
        <f ca="1">IF(CONTROL!$I$4="A",IF(X177&gt;0,CONCATENATE(R177," ",X177),R177),CONTROL!$I$5)</f>
        <v>0</v>
      </c>
      <c r="J177" s="54">
        <f ca="1">IF(CONTROL!$I$4="A",DATOS!S177,CONTROL!$I$5)</f>
        <v>0</v>
      </c>
      <c r="K177" s="54">
        <f ca="1">IF(CONTROL!$I$4="A",DATOS!T177,CONTROL!$I$5)</f>
        <v>0</v>
      </c>
      <c r="L177" s="54">
        <f ca="1">IF(CONTROL!$I$4="A",DATOS!U177,CONTROL!$I$5)</f>
        <v>0</v>
      </c>
      <c r="M177" s="54">
        <f ca="1">IF(CONTROL!$I$4="A",DATOS!V177,CONTROL!$I$5)</f>
        <v>0</v>
      </c>
      <c r="N177" s="54">
        <f ca="1">IF(CONTROL!$I$4="A",DATOS!W177,CONTROL!$I$5)</f>
        <v>0</v>
      </c>
      <c r="O177" s="38" t="s">
        <v>105</v>
      </c>
      <c r="P177" s="38" t="s">
        <v>205</v>
      </c>
      <c r="Y177" s="45"/>
      <c r="Z177" s="125">
        <v>43875</v>
      </c>
      <c r="AA177" s="76">
        <f t="shared" si="15"/>
        <v>14</v>
      </c>
    </row>
    <row r="178" spans="1:27" x14ac:dyDescent="0.25">
      <c r="A178" s="54">
        <f t="shared" si="18"/>
        <v>177</v>
      </c>
      <c r="B178" s="43">
        <v>3</v>
      </c>
      <c r="E178" s="54" t="str">
        <f t="shared" si="21"/>
        <v xml:space="preserve">Tema 3 - PROTECCIÓN DE INSTALACIONES </v>
      </c>
      <c r="F178" s="54" t="str">
        <f t="shared" si="22"/>
        <v xml:space="preserve">Tema 3 - PROTECCIÓN DE INSTALACIONES </v>
      </c>
      <c r="G178" s="54">
        <f t="shared" ca="1" si="23"/>
        <v>0</v>
      </c>
      <c r="H178" s="54" t="str">
        <f ca="1">IF(O178=0,CONCATENATE(F178,". ",G178," (Ref: ",A178,")"),CONCATENATE(O178," - ",F178,". ",G178," (Ref: ",CONTROL!$D$4,"-",A178,")"))</f>
        <v>ACTIVIDADES POLICIALES - Tema 3 - PROTECCIÓN DE INSTALACIONES . 0 (Ref: 7-177)</v>
      </c>
      <c r="I178" s="54">
        <f ca="1">IF(CONTROL!$I$4="A",IF(X178&gt;0,CONCATENATE(R178," ",X178),R178),CONTROL!$I$5)</f>
        <v>0</v>
      </c>
      <c r="J178" s="54">
        <f ca="1">IF(CONTROL!$I$4="A",DATOS!S178,CONTROL!$I$5)</f>
        <v>0</v>
      </c>
      <c r="K178" s="54">
        <f ca="1">IF(CONTROL!$I$4="A",DATOS!T178,CONTROL!$I$5)</f>
        <v>0</v>
      </c>
      <c r="L178" s="54">
        <f ca="1">IF(CONTROL!$I$4="A",DATOS!U178,CONTROL!$I$5)</f>
        <v>0</v>
      </c>
      <c r="M178" s="54">
        <f ca="1">IF(CONTROL!$I$4="A",DATOS!V178,CONTROL!$I$5)</f>
        <v>0</v>
      </c>
      <c r="N178" s="54">
        <f ca="1">IF(CONTROL!$I$4="A",DATOS!W178,CONTROL!$I$5)</f>
        <v>0</v>
      </c>
      <c r="O178" s="38" t="s">
        <v>105</v>
      </c>
      <c r="P178" s="38" t="s">
        <v>205</v>
      </c>
      <c r="Y178" s="45"/>
      <c r="Z178" s="125">
        <v>43875</v>
      </c>
      <c r="AA178" s="76">
        <f t="shared" si="15"/>
        <v>15</v>
      </c>
    </row>
    <row r="179" spans="1:27" x14ac:dyDescent="0.25">
      <c r="A179" s="54">
        <f t="shared" si="18"/>
        <v>178</v>
      </c>
      <c r="B179" s="43">
        <v>3</v>
      </c>
      <c r="E179" s="54" t="str">
        <f t="shared" si="21"/>
        <v xml:space="preserve">Tema 3 - PROTECCIÓN DE INSTALACIONES </v>
      </c>
      <c r="F179" s="54" t="str">
        <f t="shared" si="22"/>
        <v xml:space="preserve">Tema 3 - PROTECCIÓN DE INSTALACIONES </v>
      </c>
      <c r="G179" s="54">
        <f t="shared" ca="1" si="23"/>
        <v>0</v>
      </c>
      <c r="H179" s="54" t="str">
        <f ca="1">IF(O179=0,CONCATENATE(F179,". ",G179," (Ref: ",A179,")"),CONCATENATE(O179," - ",F179,". ",G179," (Ref: ",CONTROL!$D$4,"-",A179,")"))</f>
        <v>ACTIVIDADES POLICIALES - Tema 3 - PROTECCIÓN DE INSTALACIONES . 0 (Ref: 7-178)</v>
      </c>
      <c r="I179" s="54">
        <f ca="1">IF(CONTROL!$I$4="A",IF(X179&gt;0,CONCATENATE(R179," ",X179),R179),CONTROL!$I$5)</f>
        <v>0</v>
      </c>
      <c r="J179" s="54">
        <f ca="1">IF(CONTROL!$I$4="A",DATOS!S179,CONTROL!$I$5)</f>
        <v>0</v>
      </c>
      <c r="K179" s="54">
        <f ca="1">IF(CONTROL!$I$4="A",DATOS!T179,CONTROL!$I$5)</f>
        <v>0</v>
      </c>
      <c r="L179" s="54">
        <f ca="1">IF(CONTROL!$I$4="A",DATOS!U179,CONTROL!$I$5)</f>
        <v>0</v>
      </c>
      <c r="M179" s="54">
        <f ca="1">IF(CONTROL!$I$4="A",DATOS!V179,CONTROL!$I$5)</f>
        <v>0</v>
      </c>
      <c r="N179" s="54">
        <f ca="1">IF(CONTROL!$I$4="A",DATOS!W179,CONTROL!$I$5)</f>
        <v>0</v>
      </c>
      <c r="O179" s="38" t="s">
        <v>105</v>
      </c>
      <c r="P179" s="38" t="s">
        <v>205</v>
      </c>
      <c r="Y179" s="45"/>
      <c r="Z179" s="125">
        <v>43875</v>
      </c>
      <c r="AA179" s="76">
        <f t="shared" si="15"/>
        <v>16</v>
      </c>
    </row>
    <row r="180" spans="1:27" x14ac:dyDescent="0.25">
      <c r="A180" s="54">
        <f t="shared" si="18"/>
        <v>179</v>
      </c>
      <c r="B180" s="43">
        <v>3</v>
      </c>
      <c r="E180" s="54" t="str">
        <f t="shared" si="21"/>
        <v xml:space="preserve">Tema 3 - PROTECCIÓN DE INSTALACIONES </v>
      </c>
      <c r="F180" s="54" t="str">
        <f t="shared" si="22"/>
        <v xml:space="preserve">Tema 3 - PROTECCIÓN DE INSTALACIONES </v>
      </c>
      <c r="G180" s="54">
        <f t="shared" ca="1" si="23"/>
        <v>0</v>
      </c>
      <c r="H180" s="54" t="str">
        <f ca="1">IF(O180=0,CONCATENATE(F180,". ",G180," (Ref: ",A180,")"),CONCATENATE(O180," - ",F180,". ",G180," (Ref: ",CONTROL!$D$4,"-",A180,")"))</f>
        <v>ACTIVIDADES POLICIALES - Tema 3 - PROTECCIÓN DE INSTALACIONES . 0 (Ref: 7-179)</v>
      </c>
      <c r="I180" s="54">
        <f ca="1">IF(CONTROL!$I$4="A",IF(X180&gt;0,CONCATENATE(R180," ",X180),R180),CONTROL!$I$5)</f>
        <v>0</v>
      </c>
      <c r="J180" s="54">
        <f ca="1">IF(CONTROL!$I$4="A",DATOS!S180,CONTROL!$I$5)</f>
        <v>0</v>
      </c>
      <c r="K180" s="54">
        <f ca="1">IF(CONTROL!$I$4="A",DATOS!T180,CONTROL!$I$5)</f>
        <v>0</v>
      </c>
      <c r="L180" s="54">
        <f ca="1">IF(CONTROL!$I$4="A",DATOS!U180,CONTROL!$I$5)</f>
        <v>0</v>
      </c>
      <c r="M180" s="54">
        <f ca="1">IF(CONTROL!$I$4="A",DATOS!V180,CONTROL!$I$5)</f>
        <v>0</v>
      </c>
      <c r="N180" s="54">
        <f ca="1">IF(CONTROL!$I$4="A",DATOS!W180,CONTROL!$I$5)</f>
        <v>0</v>
      </c>
      <c r="O180" s="38" t="s">
        <v>105</v>
      </c>
      <c r="P180" s="38" t="s">
        <v>205</v>
      </c>
      <c r="Y180" s="45"/>
      <c r="Z180" s="125">
        <v>43875</v>
      </c>
      <c r="AA180" s="76">
        <f t="shared" si="15"/>
        <v>17</v>
      </c>
    </row>
    <row r="181" spans="1:27" x14ac:dyDescent="0.25">
      <c r="A181" s="54">
        <f t="shared" si="18"/>
        <v>180</v>
      </c>
      <c r="B181" s="43">
        <v>3</v>
      </c>
      <c r="E181" s="54" t="str">
        <f t="shared" si="21"/>
        <v xml:space="preserve">Tema 3 - PROTECCIÓN DE INSTALACIONES </v>
      </c>
      <c r="F181" s="54" t="str">
        <f t="shared" si="22"/>
        <v xml:space="preserve">Tema 3 - PROTECCIÓN DE INSTALACIONES </v>
      </c>
      <c r="G181" s="54">
        <f t="shared" ca="1" si="23"/>
        <v>0</v>
      </c>
      <c r="H181" s="54" t="str">
        <f ca="1">IF(O181=0,CONCATENATE(F181,". ",G181," (Ref: ",A181,")"),CONCATENATE(O181," - ",F181,". ",G181," (Ref: ",CONTROL!$D$4,"-",A181,")"))</f>
        <v>ACTIVIDADES POLICIALES - Tema 3 - PROTECCIÓN DE INSTALACIONES . 0 (Ref: 7-180)</v>
      </c>
      <c r="I181" s="54">
        <f ca="1">IF(CONTROL!$I$4="A",IF(X181&gt;0,CONCATENATE(R181," ",X181),R181),CONTROL!$I$5)</f>
        <v>0</v>
      </c>
      <c r="J181" s="54">
        <f ca="1">IF(CONTROL!$I$4="A",DATOS!S181,CONTROL!$I$5)</f>
        <v>0</v>
      </c>
      <c r="K181" s="54">
        <f ca="1">IF(CONTROL!$I$4="A",DATOS!T181,CONTROL!$I$5)</f>
        <v>0</v>
      </c>
      <c r="L181" s="54">
        <f ca="1">IF(CONTROL!$I$4="A",DATOS!U181,CONTROL!$I$5)</f>
        <v>0</v>
      </c>
      <c r="M181" s="54">
        <f ca="1">IF(CONTROL!$I$4="A",DATOS!V181,CONTROL!$I$5)</f>
        <v>0</v>
      </c>
      <c r="N181" s="54">
        <f ca="1">IF(CONTROL!$I$4="A",DATOS!W181,CONTROL!$I$5)</f>
        <v>0</v>
      </c>
      <c r="O181" s="38" t="s">
        <v>105</v>
      </c>
      <c r="P181" s="38" t="s">
        <v>205</v>
      </c>
      <c r="Y181" s="45"/>
      <c r="Z181" s="125">
        <v>43875</v>
      </c>
      <c r="AA181" s="76">
        <f t="shared" si="15"/>
        <v>18</v>
      </c>
    </row>
    <row r="182" spans="1:27" x14ac:dyDescent="0.25">
      <c r="A182" s="54">
        <f t="shared" si="18"/>
        <v>181</v>
      </c>
      <c r="B182" s="43">
        <v>3</v>
      </c>
      <c r="E182" s="54" t="str">
        <f t="shared" si="21"/>
        <v xml:space="preserve">Tema 3 - PROTECCIÓN DE INSTALACIONES </v>
      </c>
      <c r="F182" s="54" t="str">
        <f t="shared" si="22"/>
        <v xml:space="preserve">Tema 3 - PROTECCIÓN DE INSTALACIONES </v>
      </c>
      <c r="G182" s="54">
        <f t="shared" ca="1" si="23"/>
        <v>0</v>
      </c>
      <c r="H182" s="54" t="str">
        <f ca="1">IF(O182=0,CONCATENATE(F182,". ",G182," (Ref: ",A182,")"),CONCATENATE(O182," - ",F182,". ",G182," (Ref: ",CONTROL!$D$4,"-",A182,")"))</f>
        <v>ACTIVIDADES POLICIALES - Tema 3 - PROTECCIÓN DE INSTALACIONES . 0 (Ref: 7-181)</v>
      </c>
      <c r="I182" s="54">
        <f ca="1">IF(CONTROL!$I$4="A",IF(X182&gt;0,CONCATENATE(R182," ",X182),R182),CONTROL!$I$5)</f>
        <v>0</v>
      </c>
      <c r="J182" s="54">
        <f ca="1">IF(CONTROL!$I$4="A",DATOS!S182,CONTROL!$I$5)</f>
        <v>0</v>
      </c>
      <c r="K182" s="54">
        <f ca="1">IF(CONTROL!$I$4="A",DATOS!T182,CONTROL!$I$5)</f>
        <v>0</v>
      </c>
      <c r="L182" s="54">
        <f ca="1">IF(CONTROL!$I$4="A",DATOS!U182,CONTROL!$I$5)</f>
        <v>0</v>
      </c>
      <c r="M182" s="54">
        <f ca="1">IF(CONTROL!$I$4="A",DATOS!V182,CONTROL!$I$5)</f>
        <v>0</v>
      </c>
      <c r="N182" s="54">
        <f ca="1">IF(CONTROL!$I$4="A",DATOS!W182,CONTROL!$I$5)</f>
        <v>0</v>
      </c>
      <c r="O182" s="38" t="s">
        <v>105</v>
      </c>
      <c r="P182" s="38" t="s">
        <v>205</v>
      </c>
      <c r="Y182" s="45"/>
      <c r="Z182" s="125">
        <v>43875</v>
      </c>
      <c r="AA182" s="76">
        <f t="shared" si="15"/>
        <v>19</v>
      </c>
    </row>
    <row r="183" spans="1:27" x14ac:dyDescent="0.25">
      <c r="A183" s="54">
        <f t="shared" si="18"/>
        <v>182</v>
      </c>
      <c r="B183" s="43">
        <v>3</v>
      </c>
      <c r="E183" s="54" t="str">
        <f t="shared" si="21"/>
        <v xml:space="preserve">Tema 3 - PROTECCIÓN DE INSTALACIONES </v>
      </c>
      <c r="F183" s="54" t="str">
        <f t="shared" si="22"/>
        <v xml:space="preserve">Tema 3 - PROTECCIÓN DE INSTALACIONES </v>
      </c>
      <c r="G183" s="54">
        <f t="shared" ca="1" si="23"/>
        <v>0</v>
      </c>
      <c r="H183" s="54" t="str">
        <f ca="1">IF(O183=0,CONCATENATE(F183,". ",G183," (Ref: ",A183,")"),CONCATENATE(O183," - ",F183,". ",G183," (Ref: ",CONTROL!$D$4,"-",A183,")"))</f>
        <v>ACTIVIDADES POLICIALES - Tema 3 - PROTECCIÓN DE INSTALACIONES . 0 (Ref: 7-182)</v>
      </c>
      <c r="I183" s="54">
        <f ca="1">IF(CONTROL!$I$4="A",IF(X183&gt;0,CONCATENATE(R183," ",X183),R183),CONTROL!$I$5)</f>
        <v>0</v>
      </c>
      <c r="J183" s="54">
        <f ca="1">IF(CONTROL!$I$4="A",DATOS!S183,CONTROL!$I$5)</f>
        <v>0</v>
      </c>
      <c r="K183" s="54">
        <f ca="1">IF(CONTROL!$I$4="A",DATOS!T183,CONTROL!$I$5)</f>
        <v>0</v>
      </c>
      <c r="L183" s="54">
        <f ca="1">IF(CONTROL!$I$4="A",DATOS!U183,CONTROL!$I$5)</f>
        <v>0</v>
      </c>
      <c r="M183" s="54">
        <f ca="1">IF(CONTROL!$I$4="A",DATOS!V183,CONTROL!$I$5)</f>
        <v>0</v>
      </c>
      <c r="N183" s="54">
        <f ca="1">IF(CONTROL!$I$4="A",DATOS!W183,CONTROL!$I$5)</f>
        <v>0</v>
      </c>
      <c r="O183" s="38" t="s">
        <v>105</v>
      </c>
      <c r="P183" s="38" t="s">
        <v>205</v>
      </c>
      <c r="Y183" s="45"/>
      <c r="Z183" s="125">
        <v>43875</v>
      </c>
      <c r="AA183" s="76">
        <f t="shared" si="15"/>
        <v>20</v>
      </c>
    </row>
    <row r="184" spans="1:27" x14ac:dyDescent="0.25">
      <c r="A184" s="54">
        <f t="shared" si="18"/>
        <v>183</v>
      </c>
      <c r="B184" s="43">
        <v>3</v>
      </c>
      <c r="E184" s="54" t="str">
        <f t="shared" si="21"/>
        <v xml:space="preserve">Tema 3 - PROTECCIÓN DE INSTALACIONES </v>
      </c>
      <c r="F184" s="54" t="str">
        <f t="shared" si="22"/>
        <v xml:space="preserve">Tema 3 - PROTECCIÓN DE INSTALACIONES </v>
      </c>
      <c r="G184" s="54">
        <f t="shared" ca="1" si="23"/>
        <v>0</v>
      </c>
      <c r="H184" s="54" t="str">
        <f ca="1">IF(O184=0,CONCATENATE(F184,". ",G184," (Ref: ",A184,")"),CONCATENATE(O184," - ",F184,". ",G184," (Ref: ",CONTROL!$D$4,"-",A184,")"))</f>
        <v>ACTIVIDADES POLICIALES - Tema 3 - PROTECCIÓN DE INSTALACIONES . 0 (Ref: 7-183)</v>
      </c>
      <c r="I184" s="54">
        <f ca="1">IF(CONTROL!$I$4="A",IF(X184&gt;0,CONCATENATE(R184," ",X184),R184),CONTROL!$I$5)</f>
        <v>0</v>
      </c>
      <c r="J184" s="54">
        <f ca="1">IF(CONTROL!$I$4="A",DATOS!S184,CONTROL!$I$5)</f>
        <v>0</v>
      </c>
      <c r="K184" s="54">
        <f ca="1">IF(CONTROL!$I$4="A",DATOS!T184,CONTROL!$I$5)</f>
        <v>0</v>
      </c>
      <c r="L184" s="54">
        <f ca="1">IF(CONTROL!$I$4="A",DATOS!U184,CONTROL!$I$5)</f>
        <v>0</v>
      </c>
      <c r="M184" s="54">
        <f ca="1">IF(CONTROL!$I$4="A",DATOS!V184,CONTROL!$I$5)</f>
        <v>0</v>
      </c>
      <c r="N184" s="54">
        <f ca="1">IF(CONTROL!$I$4="A",DATOS!W184,CONTROL!$I$5)</f>
        <v>0</v>
      </c>
      <c r="O184" s="38" t="s">
        <v>105</v>
      </c>
      <c r="P184" s="38" t="s">
        <v>205</v>
      </c>
      <c r="Y184" s="45"/>
      <c r="Z184" s="125">
        <v>43875</v>
      </c>
      <c r="AA184" s="76">
        <f t="shared" si="15"/>
        <v>21</v>
      </c>
    </row>
    <row r="185" spans="1:27" x14ac:dyDescent="0.25">
      <c r="A185" s="54">
        <f t="shared" si="18"/>
        <v>184</v>
      </c>
      <c r="B185" s="43">
        <v>3</v>
      </c>
      <c r="E185" s="54" t="str">
        <f t="shared" si="21"/>
        <v xml:space="preserve">Tema 3 - PROTECCIÓN DE INSTALACIONES </v>
      </c>
      <c r="F185" s="54" t="str">
        <f t="shared" si="22"/>
        <v xml:space="preserve">Tema 3 - PROTECCIÓN DE INSTALACIONES </v>
      </c>
      <c r="G185" s="54">
        <f t="shared" ca="1" si="23"/>
        <v>0</v>
      </c>
      <c r="H185" s="54" t="str">
        <f ca="1">IF(O185=0,CONCATENATE(F185,". ",G185," (Ref: ",A185,")"),CONCATENATE(O185," - ",F185,". ",G185," (Ref: ",CONTROL!$D$4,"-",A185,")"))</f>
        <v>ACTIVIDADES POLICIALES - Tema 3 - PROTECCIÓN DE INSTALACIONES . 0 (Ref: 7-184)</v>
      </c>
      <c r="I185" s="54">
        <f ca="1">IF(CONTROL!$I$4="A",IF(X185&gt;0,CONCATENATE(R185," ",X185),R185),CONTROL!$I$5)</f>
        <v>0</v>
      </c>
      <c r="J185" s="54">
        <f ca="1">IF(CONTROL!$I$4="A",DATOS!S185,CONTROL!$I$5)</f>
        <v>0</v>
      </c>
      <c r="K185" s="54">
        <f ca="1">IF(CONTROL!$I$4="A",DATOS!T185,CONTROL!$I$5)</f>
        <v>0</v>
      </c>
      <c r="L185" s="54">
        <f ca="1">IF(CONTROL!$I$4="A",DATOS!U185,CONTROL!$I$5)</f>
        <v>0</v>
      </c>
      <c r="M185" s="54">
        <f ca="1">IF(CONTROL!$I$4="A",DATOS!V185,CONTROL!$I$5)</f>
        <v>0</v>
      </c>
      <c r="N185" s="54">
        <f ca="1">IF(CONTROL!$I$4="A",DATOS!W185,CONTROL!$I$5)</f>
        <v>0</v>
      </c>
      <c r="O185" s="38" t="s">
        <v>105</v>
      </c>
      <c r="P185" s="38" t="s">
        <v>205</v>
      </c>
      <c r="Y185" s="45"/>
      <c r="Z185" s="125">
        <v>43875</v>
      </c>
      <c r="AA185" s="76">
        <f t="shared" si="15"/>
        <v>22</v>
      </c>
    </row>
    <row r="186" spans="1:27" x14ac:dyDescent="0.25">
      <c r="A186" s="54">
        <f t="shared" si="18"/>
        <v>185</v>
      </c>
      <c r="B186" s="43">
        <v>3</v>
      </c>
      <c r="E186" s="54" t="str">
        <f t="shared" si="21"/>
        <v xml:space="preserve">Tema 3 - PROTECCIÓN DE INSTALACIONES </v>
      </c>
      <c r="F186" s="54" t="str">
        <f t="shared" si="22"/>
        <v xml:space="preserve">Tema 3 - PROTECCIÓN DE INSTALACIONES </v>
      </c>
      <c r="G186" s="54">
        <f t="shared" ca="1" si="23"/>
        <v>0</v>
      </c>
      <c r="H186" s="54" t="str">
        <f ca="1">IF(O186=0,CONCATENATE(F186,". ",G186," (Ref: ",A186,")"),CONCATENATE(O186," - ",F186,". ",G186," (Ref: ",CONTROL!$D$4,"-",A186,")"))</f>
        <v>ACTIVIDADES POLICIALES - Tema 3 - PROTECCIÓN DE INSTALACIONES . 0 (Ref: 7-185)</v>
      </c>
      <c r="I186" s="54">
        <f ca="1">IF(CONTROL!$I$4="A",IF(X186&gt;0,CONCATENATE(R186," ",X186),R186),CONTROL!$I$5)</f>
        <v>0</v>
      </c>
      <c r="J186" s="54">
        <f ca="1">IF(CONTROL!$I$4="A",DATOS!S186,CONTROL!$I$5)</f>
        <v>0</v>
      </c>
      <c r="K186" s="54">
        <f ca="1">IF(CONTROL!$I$4="A",DATOS!T186,CONTROL!$I$5)</f>
        <v>0</v>
      </c>
      <c r="L186" s="54">
        <f ca="1">IF(CONTROL!$I$4="A",DATOS!U186,CONTROL!$I$5)</f>
        <v>0</v>
      </c>
      <c r="M186" s="54">
        <f ca="1">IF(CONTROL!$I$4="A",DATOS!V186,CONTROL!$I$5)</f>
        <v>0</v>
      </c>
      <c r="N186" s="54">
        <f ca="1">IF(CONTROL!$I$4="A",DATOS!W186,CONTROL!$I$5)</f>
        <v>0</v>
      </c>
      <c r="O186" s="38" t="s">
        <v>105</v>
      </c>
      <c r="P186" s="38" t="s">
        <v>205</v>
      </c>
      <c r="Y186" s="45"/>
      <c r="Z186" s="125">
        <v>43875</v>
      </c>
      <c r="AA186" s="76">
        <f t="shared" si="15"/>
        <v>23</v>
      </c>
    </row>
    <row r="187" spans="1:27" x14ac:dyDescent="0.25">
      <c r="A187" s="54">
        <f t="shared" si="18"/>
        <v>186</v>
      </c>
      <c r="B187" s="43">
        <v>3</v>
      </c>
      <c r="E187" s="54" t="str">
        <f t="shared" si="21"/>
        <v xml:space="preserve">Tema 3 - PROTECCIÓN DE INSTALACIONES </v>
      </c>
      <c r="F187" s="54" t="str">
        <f t="shared" si="22"/>
        <v xml:space="preserve">Tema 3 - PROTECCIÓN DE INSTALACIONES </v>
      </c>
      <c r="G187" s="54">
        <f t="shared" ca="1" si="23"/>
        <v>0</v>
      </c>
      <c r="H187" s="54" t="str">
        <f ca="1">IF(O187=0,CONCATENATE(F187,". ",G187," (Ref: ",A187,")"),CONCATENATE(O187," - ",F187,". ",G187," (Ref: ",CONTROL!$D$4,"-",A187,")"))</f>
        <v>ACTIVIDADES POLICIALES - Tema 3 - PROTECCIÓN DE INSTALACIONES . 0 (Ref: 7-186)</v>
      </c>
      <c r="I187" s="54">
        <f ca="1">IF(CONTROL!$I$4="A",IF(X187&gt;0,CONCATENATE(R187," ",X187),R187),CONTROL!$I$5)</f>
        <v>0</v>
      </c>
      <c r="J187" s="54">
        <f ca="1">IF(CONTROL!$I$4="A",DATOS!S187,CONTROL!$I$5)</f>
        <v>0</v>
      </c>
      <c r="K187" s="54">
        <f ca="1">IF(CONTROL!$I$4="A",DATOS!T187,CONTROL!$I$5)</f>
        <v>0</v>
      </c>
      <c r="L187" s="54">
        <f ca="1">IF(CONTROL!$I$4="A",DATOS!U187,CONTROL!$I$5)</f>
        <v>0</v>
      </c>
      <c r="M187" s="54">
        <f ca="1">IF(CONTROL!$I$4="A",DATOS!V187,CONTROL!$I$5)</f>
        <v>0</v>
      </c>
      <c r="N187" s="54">
        <f ca="1">IF(CONTROL!$I$4="A",DATOS!W187,CONTROL!$I$5)</f>
        <v>0</v>
      </c>
      <c r="O187" s="38" t="s">
        <v>105</v>
      </c>
      <c r="P187" s="38" t="s">
        <v>205</v>
      </c>
      <c r="Y187" s="45"/>
      <c r="Z187" s="125">
        <v>43875</v>
      </c>
      <c r="AA187" s="76">
        <f t="shared" si="15"/>
        <v>24</v>
      </c>
    </row>
    <row r="188" spans="1:27" x14ac:dyDescent="0.25">
      <c r="A188" s="54">
        <f t="shared" si="18"/>
        <v>187</v>
      </c>
      <c r="B188" s="43">
        <v>3</v>
      </c>
      <c r="E188" s="54" t="str">
        <f t="shared" si="21"/>
        <v xml:space="preserve">Tema 3 - PROTECCIÓN DE INSTALACIONES </v>
      </c>
      <c r="F188" s="54" t="str">
        <f t="shared" si="22"/>
        <v xml:space="preserve">Tema 3 - PROTECCIÓN DE INSTALACIONES </v>
      </c>
      <c r="G188" s="54">
        <f t="shared" ca="1" si="23"/>
        <v>0</v>
      </c>
      <c r="H188" s="54" t="str">
        <f ca="1">IF(O188=0,CONCATENATE(F188,". ",G188," (Ref: ",A188,")"),CONCATENATE(O188," - ",F188,". ",G188," (Ref: ",CONTROL!$D$4,"-",A188,")"))</f>
        <v>ACTIVIDADES POLICIALES - Tema 3 - PROTECCIÓN DE INSTALACIONES . 0 (Ref: 7-187)</v>
      </c>
      <c r="I188" s="54">
        <f ca="1">IF(CONTROL!$I$4="A",IF(X188&gt;0,CONCATENATE(R188," ",X188),R188),CONTROL!$I$5)</f>
        <v>0</v>
      </c>
      <c r="J188" s="54">
        <f ca="1">IF(CONTROL!$I$4="A",DATOS!S188,CONTROL!$I$5)</f>
        <v>0</v>
      </c>
      <c r="K188" s="54">
        <f ca="1">IF(CONTROL!$I$4="A",DATOS!T188,CONTROL!$I$5)</f>
        <v>0</v>
      </c>
      <c r="L188" s="54">
        <f ca="1">IF(CONTROL!$I$4="A",DATOS!U188,CONTROL!$I$5)</f>
        <v>0</v>
      </c>
      <c r="M188" s="54">
        <f ca="1">IF(CONTROL!$I$4="A",DATOS!V188,CONTROL!$I$5)</f>
        <v>0</v>
      </c>
      <c r="N188" s="54">
        <f ca="1">IF(CONTROL!$I$4="A",DATOS!W188,CONTROL!$I$5)</f>
        <v>0</v>
      </c>
      <c r="O188" s="38" t="s">
        <v>105</v>
      </c>
      <c r="P188" s="38" t="s">
        <v>205</v>
      </c>
      <c r="Y188" s="45"/>
      <c r="Z188" s="125">
        <v>43875</v>
      </c>
      <c r="AA188" s="76">
        <f t="shared" si="15"/>
        <v>25</v>
      </c>
    </row>
    <row r="189" spans="1:27" x14ac:dyDescent="0.25">
      <c r="A189" s="54">
        <f t="shared" si="18"/>
        <v>188</v>
      </c>
      <c r="B189" s="43">
        <v>3</v>
      </c>
      <c r="E189" s="54" t="str">
        <f t="shared" si="21"/>
        <v xml:space="preserve">Tema 3 - PROTECCIÓN DE INSTALACIONES </v>
      </c>
      <c r="F189" s="54" t="str">
        <f t="shared" si="22"/>
        <v xml:space="preserve">Tema 3 - PROTECCIÓN DE INSTALACIONES </v>
      </c>
      <c r="G189" s="54">
        <f t="shared" ca="1" si="23"/>
        <v>0</v>
      </c>
      <c r="H189" s="54" t="str">
        <f ca="1">IF(O189=0,CONCATENATE(F189,". ",G189," (Ref: ",A189,")"),CONCATENATE(O189," - ",F189,". ",G189," (Ref: ",CONTROL!$D$4,"-",A189,")"))</f>
        <v>ACTIVIDADES POLICIALES - Tema 3 - PROTECCIÓN DE INSTALACIONES . 0 (Ref: 7-188)</v>
      </c>
      <c r="I189" s="54">
        <f ca="1">IF(CONTROL!$I$4="A",IF(X189&gt;0,CONCATENATE(R189," ",X189),R189),CONTROL!$I$5)</f>
        <v>0</v>
      </c>
      <c r="J189" s="54">
        <f ca="1">IF(CONTROL!$I$4="A",DATOS!S189,CONTROL!$I$5)</f>
        <v>0</v>
      </c>
      <c r="K189" s="54">
        <f ca="1">IF(CONTROL!$I$4="A",DATOS!T189,CONTROL!$I$5)</f>
        <v>0</v>
      </c>
      <c r="L189" s="54">
        <f ca="1">IF(CONTROL!$I$4="A",DATOS!U189,CONTROL!$I$5)</f>
        <v>0</v>
      </c>
      <c r="M189" s="54">
        <f ca="1">IF(CONTROL!$I$4="A",DATOS!V189,CONTROL!$I$5)</f>
        <v>0</v>
      </c>
      <c r="N189" s="54">
        <f ca="1">IF(CONTROL!$I$4="A",DATOS!W189,CONTROL!$I$5)</f>
        <v>0</v>
      </c>
      <c r="O189" s="38" t="s">
        <v>105</v>
      </c>
      <c r="P189" s="38" t="s">
        <v>205</v>
      </c>
      <c r="Y189" s="45"/>
      <c r="Z189" s="125">
        <v>43875</v>
      </c>
      <c r="AA189" s="76">
        <f t="shared" si="15"/>
        <v>26</v>
      </c>
    </row>
    <row r="190" spans="1:27" x14ac:dyDescent="0.25">
      <c r="A190" s="54">
        <f t="shared" si="18"/>
        <v>189</v>
      </c>
      <c r="B190" s="43">
        <v>3</v>
      </c>
      <c r="E190" s="54" t="str">
        <f t="shared" si="21"/>
        <v xml:space="preserve">Tema 3 - PROTECCIÓN DE INSTALACIONES </v>
      </c>
      <c r="F190" s="54" t="str">
        <f t="shared" si="22"/>
        <v xml:space="preserve">Tema 3 - PROTECCIÓN DE INSTALACIONES </v>
      </c>
      <c r="G190" s="54">
        <f t="shared" ca="1" si="23"/>
        <v>0</v>
      </c>
      <c r="H190" s="54" t="str">
        <f ca="1">IF(O190=0,CONCATENATE(F190,". ",G190," (Ref: ",A190,")"),CONCATENATE(O190," - ",F190,". ",G190," (Ref: ",CONTROL!$D$4,"-",A190,")"))</f>
        <v>ACTIVIDADES POLICIALES - Tema 3 - PROTECCIÓN DE INSTALACIONES . 0 (Ref: 7-189)</v>
      </c>
      <c r="I190" s="54">
        <f ca="1">IF(CONTROL!$I$4="A",IF(X190&gt;0,CONCATENATE(R190," ",X190),R190),CONTROL!$I$5)</f>
        <v>0</v>
      </c>
      <c r="J190" s="54">
        <f ca="1">IF(CONTROL!$I$4="A",DATOS!S190,CONTROL!$I$5)</f>
        <v>0</v>
      </c>
      <c r="K190" s="54">
        <f ca="1">IF(CONTROL!$I$4="A",DATOS!T190,CONTROL!$I$5)</f>
        <v>0</v>
      </c>
      <c r="L190" s="54">
        <f ca="1">IF(CONTROL!$I$4="A",DATOS!U190,CONTROL!$I$5)</f>
        <v>0</v>
      </c>
      <c r="M190" s="54">
        <f ca="1">IF(CONTROL!$I$4="A",DATOS!V190,CONTROL!$I$5)</f>
        <v>0</v>
      </c>
      <c r="N190" s="54">
        <f ca="1">IF(CONTROL!$I$4="A",DATOS!W190,CONTROL!$I$5)</f>
        <v>0</v>
      </c>
      <c r="O190" s="38" t="s">
        <v>105</v>
      </c>
      <c r="P190" s="38" t="s">
        <v>205</v>
      </c>
      <c r="Y190" s="45"/>
      <c r="Z190" s="125">
        <v>43875</v>
      </c>
      <c r="AA190" s="76">
        <f t="shared" si="15"/>
        <v>27</v>
      </c>
    </row>
    <row r="191" spans="1:27" x14ac:dyDescent="0.25">
      <c r="A191" s="54">
        <f t="shared" si="18"/>
        <v>190</v>
      </c>
      <c r="B191" s="43">
        <v>3</v>
      </c>
      <c r="E191" s="54" t="str">
        <f t="shared" si="21"/>
        <v xml:space="preserve">Tema 3 - PROTECCIÓN DE INSTALACIONES </v>
      </c>
      <c r="F191" s="54" t="str">
        <f t="shared" si="22"/>
        <v xml:space="preserve">Tema 3 - PROTECCIÓN DE INSTALACIONES </v>
      </c>
      <c r="G191" s="54">
        <f t="shared" ca="1" si="23"/>
        <v>0</v>
      </c>
      <c r="H191" s="54" t="str">
        <f ca="1">IF(O191=0,CONCATENATE(F191,". ",G191," (Ref: ",A191,")"),CONCATENATE(O191," - ",F191,". ",G191," (Ref: ",CONTROL!$D$4,"-",A191,")"))</f>
        <v>ACTIVIDADES POLICIALES - Tema 3 - PROTECCIÓN DE INSTALACIONES . 0 (Ref: 7-190)</v>
      </c>
      <c r="I191" s="54">
        <f ca="1">IF(CONTROL!$I$4="A",IF(X191&gt;0,CONCATENATE(R191," ",X191),R191),CONTROL!$I$5)</f>
        <v>0</v>
      </c>
      <c r="J191" s="54">
        <f ca="1">IF(CONTROL!$I$4="A",DATOS!S191,CONTROL!$I$5)</f>
        <v>0</v>
      </c>
      <c r="K191" s="54">
        <f ca="1">IF(CONTROL!$I$4="A",DATOS!T191,CONTROL!$I$5)</f>
        <v>0</v>
      </c>
      <c r="L191" s="54">
        <f ca="1">IF(CONTROL!$I$4="A",DATOS!U191,CONTROL!$I$5)</f>
        <v>0</v>
      </c>
      <c r="M191" s="54">
        <f ca="1">IF(CONTROL!$I$4="A",DATOS!V191,CONTROL!$I$5)</f>
        <v>0</v>
      </c>
      <c r="N191" s="54">
        <f ca="1">IF(CONTROL!$I$4="A",DATOS!W191,CONTROL!$I$5)</f>
        <v>0</v>
      </c>
      <c r="O191" s="38" t="s">
        <v>105</v>
      </c>
      <c r="P191" s="38" t="s">
        <v>205</v>
      </c>
      <c r="Y191" s="45"/>
      <c r="Z191" s="125">
        <v>43875</v>
      </c>
      <c r="AA191" s="76">
        <f t="shared" si="15"/>
        <v>28</v>
      </c>
    </row>
    <row r="192" spans="1:27" x14ac:dyDescent="0.25">
      <c r="A192" s="54">
        <f t="shared" si="18"/>
        <v>191</v>
      </c>
      <c r="B192" s="43">
        <v>3</v>
      </c>
      <c r="E192" s="54" t="str">
        <f t="shared" si="21"/>
        <v xml:space="preserve">Tema 3 - PROTECCIÓN DE INSTALACIONES </v>
      </c>
      <c r="F192" s="54" t="str">
        <f t="shared" si="22"/>
        <v xml:space="preserve">Tema 3 - PROTECCIÓN DE INSTALACIONES </v>
      </c>
      <c r="G192" s="54">
        <f t="shared" ca="1" si="23"/>
        <v>0</v>
      </c>
      <c r="H192" s="54" t="str">
        <f ca="1">IF(O192=0,CONCATENATE(F192,". ",G192," (Ref: ",A192,")"),CONCATENATE(O192," - ",F192,". ",G192," (Ref: ",CONTROL!$D$4,"-",A192,")"))</f>
        <v>ACTIVIDADES POLICIALES - Tema 3 - PROTECCIÓN DE INSTALACIONES . 0 (Ref: 7-191)</v>
      </c>
      <c r="I192" s="54">
        <f ca="1">IF(CONTROL!$I$4="A",IF(X192&gt;0,CONCATENATE(R192," ",X192),R192),CONTROL!$I$5)</f>
        <v>0</v>
      </c>
      <c r="J192" s="54">
        <f ca="1">IF(CONTROL!$I$4="A",DATOS!S192,CONTROL!$I$5)</f>
        <v>0</v>
      </c>
      <c r="K192" s="54">
        <f ca="1">IF(CONTROL!$I$4="A",DATOS!T192,CONTROL!$I$5)</f>
        <v>0</v>
      </c>
      <c r="L192" s="54">
        <f ca="1">IF(CONTROL!$I$4="A",DATOS!U192,CONTROL!$I$5)</f>
        <v>0</v>
      </c>
      <c r="M192" s="54">
        <f ca="1">IF(CONTROL!$I$4="A",DATOS!V192,CONTROL!$I$5)</f>
        <v>0</v>
      </c>
      <c r="N192" s="54">
        <f ca="1">IF(CONTROL!$I$4="A",DATOS!W192,CONTROL!$I$5)</f>
        <v>0</v>
      </c>
      <c r="O192" s="38" t="s">
        <v>105</v>
      </c>
      <c r="P192" s="38" t="s">
        <v>205</v>
      </c>
      <c r="Y192" s="45"/>
      <c r="Z192" s="125">
        <v>43875</v>
      </c>
      <c r="AA192" s="76">
        <f t="shared" si="15"/>
        <v>29</v>
      </c>
    </row>
    <row r="193" spans="1:27" x14ac:dyDescent="0.25">
      <c r="A193" s="54">
        <f t="shared" si="18"/>
        <v>192</v>
      </c>
      <c r="B193" s="43">
        <v>3</v>
      </c>
      <c r="E193" s="54" t="str">
        <f t="shared" si="21"/>
        <v xml:space="preserve">Tema 3 - PROTECCIÓN DE INSTALACIONES </v>
      </c>
      <c r="F193" s="54" t="str">
        <f t="shared" si="22"/>
        <v xml:space="preserve">Tema 3 - PROTECCIÓN DE INSTALACIONES </v>
      </c>
      <c r="G193" s="54">
        <f t="shared" ca="1" si="23"/>
        <v>0</v>
      </c>
      <c r="H193" s="54" t="str">
        <f ca="1">IF(O193=0,CONCATENATE(F193,". ",G193," (Ref: ",A193,")"),CONCATENATE(O193," - ",F193,". ",G193," (Ref: ",CONTROL!$D$4,"-",A193,")"))</f>
        <v>ACTIVIDADES POLICIALES - Tema 3 - PROTECCIÓN DE INSTALACIONES . 0 (Ref: 7-192)</v>
      </c>
      <c r="I193" s="54">
        <f ca="1">IF(CONTROL!$I$4="A",IF(X193&gt;0,CONCATENATE(R193," ",X193),R193),CONTROL!$I$5)</f>
        <v>0</v>
      </c>
      <c r="J193" s="54">
        <f ca="1">IF(CONTROL!$I$4="A",DATOS!S193,CONTROL!$I$5)</f>
        <v>0</v>
      </c>
      <c r="K193" s="54">
        <f ca="1">IF(CONTROL!$I$4="A",DATOS!T193,CONTROL!$I$5)</f>
        <v>0</v>
      </c>
      <c r="L193" s="54">
        <f ca="1">IF(CONTROL!$I$4="A",DATOS!U193,CONTROL!$I$5)</f>
        <v>0</v>
      </c>
      <c r="M193" s="54">
        <f ca="1">IF(CONTROL!$I$4="A",DATOS!V193,CONTROL!$I$5)</f>
        <v>0</v>
      </c>
      <c r="N193" s="54">
        <f ca="1">IF(CONTROL!$I$4="A",DATOS!W193,CONTROL!$I$5)</f>
        <v>0</v>
      </c>
      <c r="O193" s="38" t="s">
        <v>105</v>
      </c>
      <c r="P193" s="38" t="s">
        <v>205</v>
      </c>
      <c r="Y193" s="45"/>
      <c r="Z193" s="125">
        <v>43875</v>
      </c>
      <c r="AA193" s="76">
        <f t="shared" si="15"/>
        <v>30</v>
      </c>
    </row>
    <row r="194" spans="1:27" x14ac:dyDescent="0.25">
      <c r="A194" s="54">
        <f t="shared" si="18"/>
        <v>193</v>
      </c>
      <c r="B194" s="43">
        <v>3</v>
      </c>
      <c r="E194" s="54" t="str">
        <f t="shared" si="21"/>
        <v xml:space="preserve">Tema 3 - PROTECCIÓN DE INSTALACIONES </v>
      </c>
      <c r="F194" s="54" t="str">
        <f t="shared" si="22"/>
        <v xml:space="preserve">Tema 3 - PROTECCIÓN DE INSTALACIONES </v>
      </c>
      <c r="G194" s="54">
        <f t="shared" ca="1" si="23"/>
        <v>0</v>
      </c>
      <c r="H194" s="54" t="str">
        <f ca="1">IF(O194=0,CONCATENATE(F194,". ",G194," (Ref: ",A194,")"),CONCATENATE(O194," - ",F194,". ",G194," (Ref: ",CONTROL!$D$4,"-",A194,")"))</f>
        <v>ACTIVIDADES POLICIALES - Tema 3 - PROTECCIÓN DE INSTALACIONES . 0 (Ref: 7-193)</v>
      </c>
      <c r="I194" s="54">
        <f ca="1">IF(CONTROL!$I$4="A",IF(X194&gt;0,CONCATENATE(R194," ",X194),R194),CONTROL!$I$5)</f>
        <v>0</v>
      </c>
      <c r="J194" s="54">
        <f ca="1">IF(CONTROL!$I$4="A",DATOS!S194,CONTROL!$I$5)</f>
        <v>0</v>
      </c>
      <c r="K194" s="54">
        <f ca="1">IF(CONTROL!$I$4="A",DATOS!T194,CONTROL!$I$5)</f>
        <v>0</v>
      </c>
      <c r="L194" s="54">
        <f ca="1">IF(CONTROL!$I$4="A",DATOS!U194,CONTROL!$I$5)</f>
        <v>0</v>
      </c>
      <c r="M194" s="54">
        <f ca="1">IF(CONTROL!$I$4="A",DATOS!V194,CONTROL!$I$5)</f>
        <v>0</v>
      </c>
      <c r="N194" s="54">
        <f ca="1">IF(CONTROL!$I$4="A",DATOS!W194,CONTROL!$I$5)</f>
        <v>0</v>
      </c>
      <c r="O194" s="38" t="s">
        <v>105</v>
      </c>
      <c r="P194" s="38" t="s">
        <v>205</v>
      </c>
      <c r="Y194" s="45"/>
      <c r="Z194" s="125">
        <v>43875</v>
      </c>
      <c r="AA194" s="76">
        <f t="shared" si="15"/>
        <v>31</v>
      </c>
    </row>
    <row r="195" spans="1:27" x14ac:dyDescent="0.25">
      <c r="A195" s="54">
        <f t="shared" si="18"/>
        <v>194</v>
      </c>
      <c r="B195" s="43">
        <v>3</v>
      </c>
      <c r="E195" s="54" t="str">
        <f t="shared" si="21"/>
        <v xml:space="preserve">Tema 3 - PROTECCIÓN DE INSTALACIONES </v>
      </c>
      <c r="F195" s="54" t="str">
        <f t="shared" si="22"/>
        <v xml:space="preserve">Tema 3 - PROTECCIÓN DE INSTALACIONES </v>
      </c>
      <c r="G195" s="54">
        <f t="shared" ca="1" si="23"/>
        <v>0</v>
      </c>
      <c r="H195" s="54" t="str">
        <f ca="1">IF(O195=0,CONCATENATE(F195,". ",G195," (Ref: ",A195,")"),CONCATENATE(O195," - ",F195,". ",G195," (Ref: ",CONTROL!$D$4,"-",A195,")"))</f>
        <v>ACTIVIDADES POLICIALES - Tema 3 - PROTECCIÓN DE INSTALACIONES . 0 (Ref: 7-194)</v>
      </c>
      <c r="I195" s="54">
        <f ca="1">IF(CONTROL!$I$4="A",IF(X195&gt;0,CONCATENATE(R195," ",X195),R195),CONTROL!$I$5)</f>
        <v>0</v>
      </c>
      <c r="J195" s="54">
        <f ca="1">IF(CONTROL!$I$4="A",DATOS!S195,CONTROL!$I$5)</f>
        <v>0</v>
      </c>
      <c r="K195" s="54">
        <f ca="1">IF(CONTROL!$I$4="A",DATOS!T195,CONTROL!$I$5)</f>
        <v>0</v>
      </c>
      <c r="L195" s="54">
        <f ca="1">IF(CONTROL!$I$4="A",DATOS!U195,CONTROL!$I$5)</f>
        <v>0</v>
      </c>
      <c r="M195" s="54">
        <f ca="1">IF(CONTROL!$I$4="A",DATOS!V195,CONTROL!$I$5)</f>
        <v>0</v>
      </c>
      <c r="N195" s="54">
        <f ca="1">IF(CONTROL!$I$4="A",DATOS!W195,CONTROL!$I$5)</f>
        <v>0</v>
      </c>
      <c r="O195" s="38" t="s">
        <v>105</v>
      </c>
      <c r="P195" s="38" t="s">
        <v>205</v>
      </c>
      <c r="Y195" s="45"/>
      <c r="Z195" s="125">
        <v>43875</v>
      </c>
      <c r="AA195" s="76">
        <f t="shared" si="15"/>
        <v>32</v>
      </c>
    </row>
    <row r="196" spans="1:27" x14ac:dyDescent="0.25">
      <c r="A196" s="54">
        <f t="shared" si="18"/>
        <v>195</v>
      </c>
      <c r="B196" s="43">
        <v>3</v>
      </c>
      <c r="E196" s="54" t="str">
        <f t="shared" si="21"/>
        <v xml:space="preserve">Tema 3 - PROTECCIÓN DE INSTALACIONES </v>
      </c>
      <c r="F196" s="54" t="str">
        <f t="shared" si="22"/>
        <v xml:space="preserve">Tema 3 - PROTECCIÓN DE INSTALACIONES </v>
      </c>
      <c r="G196" s="54">
        <f t="shared" ca="1" si="23"/>
        <v>0</v>
      </c>
      <c r="H196" s="54" t="str">
        <f ca="1">IF(O196=0,CONCATENATE(F196,". ",G196," (Ref: ",A196,")"),CONCATENATE(O196," - ",F196,". ",G196," (Ref: ",CONTROL!$D$4,"-",A196,")"))</f>
        <v>ACTIVIDADES POLICIALES - Tema 3 - PROTECCIÓN DE INSTALACIONES . 0 (Ref: 7-195)</v>
      </c>
      <c r="I196" s="54">
        <f ca="1">IF(CONTROL!$I$4="A",IF(X196&gt;0,CONCATENATE(R196," ",X196),R196),CONTROL!$I$5)</f>
        <v>0</v>
      </c>
      <c r="J196" s="54">
        <f ca="1">IF(CONTROL!$I$4="A",DATOS!S196,CONTROL!$I$5)</f>
        <v>0</v>
      </c>
      <c r="K196" s="54">
        <f ca="1">IF(CONTROL!$I$4="A",DATOS!T196,CONTROL!$I$5)</f>
        <v>0</v>
      </c>
      <c r="L196" s="54">
        <f ca="1">IF(CONTROL!$I$4="A",DATOS!U196,CONTROL!$I$5)</f>
        <v>0</v>
      </c>
      <c r="M196" s="54">
        <f ca="1">IF(CONTROL!$I$4="A",DATOS!V196,CONTROL!$I$5)</f>
        <v>0</v>
      </c>
      <c r="N196" s="54">
        <f ca="1">IF(CONTROL!$I$4="A",DATOS!W196,CONTROL!$I$5)</f>
        <v>0</v>
      </c>
      <c r="O196" s="38" t="s">
        <v>105</v>
      </c>
      <c r="P196" s="38" t="s">
        <v>205</v>
      </c>
      <c r="Y196" s="45"/>
      <c r="Z196" s="125">
        <v>43875</v>
      </c>
      <c r="AA196" s="76">
        <f t="shared" ref="AA196:AA259" si="24">IF(C196=0,AA195+1,1)</f>
        <v>33</v>
      </c>
    </row>
    <row r="197" spans="1:27" x14ac:dyDescent="0.25">
      <c r="A197" s="54">
        <f t="shared" si="18"/>
        <v>196</v>
      </c>
      <c r="B197" s="43">
        <v>3</v>
      </c>
      <c r="E197" s="54" t="str">
        <f t="shared" si="21"/>
        <v xml:space="preserve">Tema 3 - PROTECCIÓN DE INSTALACIONES </v>
      </c>
      <c r="F197" s="54" t="str">
        <f t="shared" si="22"/>
        <v xml:space="preserve">Tema 3 - PROTECCIÓN DE INSTALACIONES </v>
      </c>
      <c r="G197" s="54">
        <f t="shared" ca="1" si="23"/>
        <v>0</v>
      </c>
      <c r="H197" s="54" t="str">
        <f ca="1">IF(O197=0,CONCATENATE(F197,". ",G197," (Ref: ",A197,")"),CONCATENATE(O197," - ",F197,". ",G197," (Ref: ",CONTROL!$D$4,"-",A197,")"))</f>
        <v>ACTIVIDADES POLICIALES - Tema 3 - PROTECCIÓN DE INSTALACIONES . 0 (Ref: 7-196)</v>
      </c>
      <c r="I197" s="54">
        <f ca="1">IF(CONTROL!$I$4="A",IF(X197&gt;0,CONCATENATE(R197," ",X197),R197),CONTROL!$I$5)</f>
        <v>0</v>
      </c>
      <c r="J197" s="54">
        <f ca="1">IF(CONTROL!$I$4="A",DATOS!S197,CONTROL!$I$5)</f>
        <v>0</v>
      </c>
      <c r="K197" s="54">
        <f ca="1">IF(CONTROL!$I$4="A",DATOS!T197,CONTROL!$I$5)</f>
        <v>0</v>
      </c>
      <c r="L197" s="54">
        <f ca="1">IF(CONTROL!$I$4="A",DATOS!U197,CONTROL!$I$5)</f>
        <v>0</v>
      </c>
      <c r="M197" s="54">
        <f ca="1">IF(CONTROL!$I$4="A",DATOS!V197,CONTROL!$I$5)</f>
        <v>0</v>
      </c>
      <c r="N197" s="54">
        <f ca="1">IF(CONTROL!$I$4="A",DATOS!W197,CONTROL!$I$5)</f>
        <v>0</v>
      </c>
      <c r="O197" s="38" t="s">
        <v>105</v>
      </c>
      <c r="P197" s="38" t="s">
        <v>205</v>
      </c>
      <c r="Y197" s="45"/>
      <c r="Z197" s="125">
        <v>43875</v>
      </c>
      <c r="AA197" s="76">
        <f t="shared" si="24"/>
        <v>34</v>
      </c>
    </row>
    <row r="198" spans="1:27" x14ac:dyDescent="0.25">
      <c r="A198" s="54">
        <f t="shared" si="18"/>
        <v>197</v>
      </c>
      <c r="B198" s="43">
        <v>3</v>
      </c>
      <c r="E198" s="54" t="str">
        <f t="shared" si="21"/>
        <v xml:space="preserve">Tema 3 - PROTECCIÓN DE INSTALACIONES </v>
      </c>
      <c r="F198" s="54" t="str">
        <f t="shared" si="22"/>
        <v xml:space="preserve">Tema 3 - PROTECCIÓN DE INSTALACIONES </v>
      </c>
      <c r="G198" s="54">
        <f t="shared" ca="1" si="23"/>
        <v>0</v>
      </c>
      <c r="H198" s="54" t="str">
        <f ca="1">IF(O198=0,CONCATENATE(F198,". ",G198," (Ref: ",A198,")"),CONCATENATE(O198," - ",F198,". ",G198," (Ref: ",CONTROL!$D$4,"-",A198,")"))</f>
        <v>ACTIVIDADES POLICIALES - Tema 3 - PROTECCIÓN DE INSTALACIONES . 0 (Ref: 7-197)</v>
      </c>
      <c r="I198" s="54">
        <f ca="1">IF(CONTROL!$I$4="A",IF(X198&gt;0,CONCATENATE(R198," ",X198),R198),CONTROL!$I$5)</f>
        <v>0</v>
      </c>
      <c r="J198" s="54">
        <f ca="1">IF(CONTROL!$I$4="A",DATOS!S198,CONTROL!$I$5)</f>
        <v>0</v>
      </c>
      <c r="K198" s="54">
        <f ca="1">IF(CONTROL!$I$4="A",DATOS!T198,CONTROL!$I$5)</f>
        <v>0</v>
      </c>
      <c r="L198" s="54">
        <f ca="1">IF(CONTROL!$I$4="A",DATOS!U198,CONTROL!$I$5)</f>
        <v>0</v>
      </c>
      <c r="M198" s="54">
        <f ca="1">IF(CONTROL!$I$4="A",DATOS!V198,CONTROL!$I$5)</f>
        <v>0</v>
      </c>
      <c r="N198" s="54">
        <f ca="1">IF(CONTROL!$I$4="A",DATOS!W198,CONTROL!$I$5)</f>
        <v>0</v>
      </c>
      <c r="O198" s="38" t="s">
        <v>105</v>
      </c>
      <c r="P198" s="38" t="s">
        <v>205</v>
      </c>
      <c r="Y198" s="45"/>
      <c r="Z198" s="125">
        <v>43875</v>
      </c>
      <c r="AA198" s="76">
        <f t="shared" si="24"/>
        <v>35</v>
      </c>
    </row>
    <row r="199" spans="1:27" x14ac:dyDescent="0.25">
      <c r="A199" s="54">
        <f t="shared" si="18"/>
        <v>198</v>
      </c>
      <c r="B199" s="43">
        <v>3</v>
      </c>
      <c r="E199" s="54" t="str">
        <f t="shared" si="21"/>
        <v xml:space="preserve">Tema 3 - PROTECCIÓN DE INSTALACIONES </v>
      </c>
      <c r="F199" s="54" t="str">
        <f t="shared" si="22"/>
        <v xml:space="preserve">Tema 3 - PROTECCIÓN DE INSTALACIONES </v>
      </c>
      <c r="G199" s="54">
        <f t="shared" ca="1" si="23"/>
        <v>0</v>
      </c>
      <c r="H199" s="54" t="str">
        <f ca="1">IF(O199=0,CONCATENATE(F199,". ",G199," (Ref: ",A199,")"),CONCATENATE(O199," - ",F199,". ",G199," (Ref: ",CONTROL!$D$4,"-",A199,")"))</f>
        <v>ACTIVIDADES POLICIALES - Tema 3 - PROTECCIÓN DE INSTALACIONES . 0 (Ref: 7-198)</v>
      </c>
      <c r="I199" s="54">
        <f ca="1">IF(CONTROL!$I$4="A",IF(X199&gt;0,CONCATENATE(R199," ",X199),R199),CONTROL!$I$5)</f>
        <v>0</v>
      </c>
      <c r="J199" s="54">
        <f ca="1">IF(CONTROL!$I$4="A",DATOS!S199,CONTROL!$I$5)</f>
        <v>0</v>
      </c>
      <c r="K199" s="54">
        <f ca="1">IF(CONTROL!$I$4="A",DATOS!T199,CONTROL!$I$5)</f>
        <v>0</v>
      </c>
      <c r="L199" s="54">
        <f ca="1">IF(CONTROL!$I$4="A",DATOS!U199,CONTROL!$I$5)</f>
        <v>0</v>
      </c>
      <c r="M199" s="54">
        <f ca="1">IF(CONTROL!$I$4="A",DATOS!V199,CONTROL!$I$5)</f>
        <v>0</v>
      </c>
      <c r="N199" s="54">
        <f ca="1">IF(CONTROL!$I$4="A",DATOS!W199,CONTROL!$I$5)</f>
        <v>0</v>
      </c>
      <c r="O199" s="38" t="s">
        <v>105</v>
      </c>
      <c r="P199" s="38" t="s">
        <v>205</v>
      </c>
      <c r="Y199" s="45"/>
      <c r="Z199" s="125">
        <v>43875</v>
      </c>
      <c r="AA199" s="76">
        <f t="shared" si="24"/>
        <v>36</v>
      </c>
    </row>
    <row r="200" spans="1:27" x14ac:dyDescent="0.25">
      <c r="A200" s="54">
        <f t="shared" si="18"/>
        <v>199</v>
      </c>
      <c r="B200" s="43">
        <v>3</v>
      </c>
      <c r="E200" s="54" t="str">
        <f t="shared" si="21"/>
        <v xml:space="preserve">Tema 3 - PROTECCIÓN DE INSTALACIONES </v>
      </c>
      <c r="F200" s="54" t="str">
        <f t="shared" si="22"/>
        <v xml:space="preserve">Tema 3 - PROTECCIÓN DE INSTALACIONES </v>
      </c>
      <c r="G200" s="54">
        <f t="shared" ca="1" si="23"/>
        <v>0</v>
      </c>
      <c r="H200" s="54" t="str">
        <f ca="1">IF(O200=0,CONCATENATE(F200,". ",G200," (Ref: ",A200,")"),CONCATENATE(O200," - ",F200,". ",G200," (Ref: ",CONTROL!$D$4,"-",A200,")"))</f>
        <v>ACTIVIDADES POLICIALES - Tema 3 - PROTECCIÓN DE INSTALACIONES . 0 (Ref: 7-199)</v>
      </c>
      <c r="I200" s="54">
        <f ca="1">IF(CONTROL!$I$4="A",IF(X200&gt;0,CONCATENATE(R200," ",X200),R200),CONTROL!$I$5)</f>
        <v>0</v>
      </c>
      <c r="J200" s="54">
        <f ca="1">IF(CONTROL!$I$4="A",DATOS!S200,CONTROL!$I$5)</f>
        <v>0</v>
      </c>
      <c r="K200" s="54">
        <f ca="1">IF(CONTROL!$I$4="A",DATOS!T200,CONTROL!$I$5)</f>
        <v>0</v>
      </c>
      <c r="L200" s="54">
        <f ca="1">IF(CONTROL!$I$4="A",DATOS!U200,CONTROL!$I$5)</f>
        <v>0</v>
      </c>
      <c r="M200" s="54">
        <f ca="1">IF(CONTROL!$I$4="A",DATOS!V200,CONTROL!$I$5)</f>
        <v>0</v>
      </c>
      <c r="N200" s="54">
        <f ca="1">IF(CONTROL!$I$4="A",DATOS!W200,CONTROL!$I$5)</f>
        <v>0</v>
      </c>
      <c r="O200" s="38" t="s">
        <v>105</v>
      </c>
      <c r="P200" s="38" t="s">
        <v>205</v>
      </c>
      <c r="Y200" s="45"/>
      <c r="Z200" s="125">
        <v>43875</v>
      </c>
      <c r="AA200" s="76">
        <f t="shared" si="24"/>
        <v>37</v>
      </c>
    </row>
    <row r="201" spans="1:27" x14ac:dyDescent="0.25">
      <c r="A201" s="54">
        <f t="shared" ref="A201:A264" si="25">+A200+1</f>
        <v>200</v>
      </c>
      <c r="B201" s="43">
        <v>3</v>
      </c>
      <c r="E201" s="54" t="str">
        <f t="shared" si="21"/>
        <v xml:space="preserve">Tema 3 - PROTECCIÓN DE INSTALACIONES </v>
      </c>
      <c r="F201" s="54" t="str">
        <f t="shared" si="22"/>
        <v xml:space="preserve">Tema 3 - PROTECCIÓN DE INSTALACIONES </v>
      </c>
      <c r="G201" s="54">
        <f t="shared" ca="1" si="23"/>
        <v>0</v>
      </c>
      <c r="H201" s="54" t="str">
        <f ca="1">IF(O201=0,CONCATENATE(F201,". ",G201," (Ref: ",A201,")"),CONCATENATE(O201," - ",F201,". ",G201," (Ref: ",CONTROL!$D$4,"-",A201,")"))</f>
        <v>ACTIVIDADES POLICIALES - Tema 3 - PROTECCIÓN DE INSTALACIONES . 0 (Ref: 7-200)</v>
      </c>
      <c r="I201" s="54">
        <f ca="1">IF(CONTROL!$I$4="A",IF(X201&gt;0,CONCATENATE(R201," ",X201),R201),CONTROL!$I$5)</f>
        <v>0</v>
      </c>
      <c r="J201" s="54">
        <f ca="1">IF(CONTROL!$I$4="A",DATOS!S201,CONTROL!$I$5)</f>
        <v>0</v>
      </c>
      <c r="K201" s="54">
        <f ca="1">IF(CONTROL!$I$4="A",DATOS!T201,CONTROL!$I$5)</f>
        <v>0</v>
      </c>
      <c r="L201" s="54">
        <f ca="1">IF(CONTROL!$I$4="A",DATOS!U201,CONTROL!$I$5)</f>
        <v>0</v>
      </c>
      <c r="M201" s="54">
        <f ca="1">IF(CONTROL!$I$4="A",DATOS!V201,CONTROL!$I$5)</f>
        <v>0</v>
      </c>
      <c r="N201" s="54">
        <f ca="1">IF(CONTROL!$I$4="A",DATOS!W201,CONTROL!$I$5)</f>
        <v>0</v>
      </c>
      <c r="O201" s="38" t="s">
        <v>105</v>
      </c>
      <c r="P201" s="38" t="s">
        <v>205</v>
      </c>
      <c r="Y201" s="45"/>
      <c r="Z201" s="125">
        <v>43875</v>
      </c>
      <c r="AA201" s="76">
        <f t="shared" si="24"/>
        <v>38</v>
      </c>
    </row>
    <row r="202" spans="1:27" x14ac:dyDescent="0.25">
      <c r="A202" s="54">
        <f t="shared" si="25"/>
        <v>201</v>
      </c>
      <c r="B202" s="43">
        <v>3</v>
      </c>
      <c r="E202" s="54" t="str">
        <f t="shared" si="21"/>
        <v xml:space="preserve">Tema 3 - PROTECCIÓN DE INSTALACIONES </v>
      </c>
      <c r="F202" s="54" t="str">
        <f t="shared" si="22"/>
        <v xml:space="preserve">Tema 3 - PROTECCIÓN DE INSTALACIONES </v>
      </c>
      <c r="G202" s="54">
        <f t="shared" ca="1" si="23"/>
        <v>0</v>
      </c>
      <c r="H202" s="54" t="str">
        <f ca="1">IF(O202=0,CONCATENATE(F202,". ",G202," (Ref: ",A202,")"),CONCATENATE(O202," - ",F202,". ",G202," (Ref: ",CONTROL!$D$4,"-",A202,")"))</f>
        <v>ACTIVIDADES POLICIALES - Tema 3 - PROTECCIÓN DE INSTALACIONES . 0 (Ref: 7-201)</v>
      </c>
      <c r="I202" s="54">
        <f ca="1">IF(CONTROL!$I$4="A",IF(X202&gt;0,CONCATENATE(R202," ",X202),R202),CONTROL!$I$5)</f>
        <v>0</v>
      </c>
      <c r="J202" s="54">
        <f ca="1">IF(CONTROL!$I$4="A",DATOS!S202,CONTROL!$I$5)</f>
        <v>0</v>
      </c>
      <c r="K202" s="54">
        <f ca="1">IF(CONTROL!$I$4="A",DATOS!T202,CONTROL!$I$5)</f>
        <v>0</v>
      </c>
      <c r="L202" s="54">
        <f ca="1">IF(CONTROL!$I$4="A",DATOS!U202,CONTROL!$I$5)</f>
        <v>0</v>
      </c>
      <c r="M202" s="54">
        <f ca="1">IF(CONTROL!$I$4="A",DATOS!V202,CONTROL!$I$5)</f>
        <v>0</v>
      </c>
      <c r="N202" s="54">
        <f ca="1">IF(CONTROL!$I$4="A",DATOS!W202,CONTROL!$I$5)</f>
        <v>0</v>
      </c>
      <c r="O202" s="38" t="s">
        <v>105</v>
      </c>
      <c r="P202" s="38" t="s">
        <v>205</v>
      </c>
      <c r="Y202" s="45"/>
      <c r="Z202" s="125">
        <v>43875</v>
      </c>
      <c r="AA202" s="76">
        <f t="shared" si="24"/>
        <v>39</v>
      </c>
    </row>
    <row r="203" spans="1:27" x14ac:dyDescent="0.25">
      <c r="A203" s="54">
        <f t="shared" si="25"/>
        <v>202</v>
      </c>
      <c r="B203" s="43">
        <v>3</v>
      </c>
      <c r="E203" s="54" t="str">
        <f t="shared" si="21"/>
        <v xml:space="preserve">Tema 3 - PROTECCIÓN DE INSTALACIONES </v>
      </c>
      <c r="F203" s="54" t="str">
        <f t="shared" si="22"/>
        <v xml:space="preserve">Tema 3 - PROTECCIÓN DE INSTALACIONES </v>
      </c>
      <c r="G203" s="54">
        <f t="shared" ca="1" si="23"/>
        <v>0</v>
      </c>
      <c r="H203" s="54" t="str">
        <f ca="1">IF(O203=0,CONCATENATE(F203,". ",G203," (Ref: ",A203,")"),CONCATENATE(O203," - ",F203,". ",G203," (Ref: ",CONTROL!$D$4,"-",A203,")"))</f>
        <v>ACTIVIDADES POLICIALES - Tema 3 - PROTECCIÓN DE INSTALACIONES . 0 (Ref: 7-202)</v>
      </c>
      <c r="I203" s="54">
        <f ca="1">IF(CONTROL!$I$4="A",IF(X203&gt;0,CONCATENATE(R203," ",X203),R203),CONTROL!$I$5)</f>
        <v>0</v>
      </c>
      <c r="J203" s="54">
        <f ca="1">IF(CONTROL!$I$4="A",DATOS!S203,CONTROL!$I$5)</f>
        <v>0</v>
      </c>
      <c r="K203" s="54">
        <f ca="1">IF(CONTROL!$I$4="A",DATOS!T203,CONTROL!$I$5)</f>
        <v>0</v>
      </c>
      <c r="L203" s="54">
        <f ca="1">IF(CONTROL!$I$4="A",DATOS!U203,CONTROL!$I$5)</f>
        <v>0</v>
      </c>
      <c r="M203" s="54">
        <f ca="1">IF(CONTROL!$I$4="A",DATOS!V203,CONTROL!$I$5)</f>
        <v>0</v>
      </c>
      <c r="N203" s="54">
        <f ca="1">IF(CONTROL!$I$4="A",DATOS!W203,CONTROL!$I$5)</f>
        <v>0</v>
      </c>
      <c r="O203" s="38" t="s">
        <v>105</v>
      </c>
      <c r="P203" s="38" t="s">
        <v>205</v>
      </c>
      <c r="Y203" s="45"/>
      <c r="Z203" s="125">
        <v>43875</v>
      </c>
      <c r="AA203" s="76">
        <f t="shared" si="24"/>
        <v>40</v>
      </c>
    </row>
    <row r="204" spans="1:27" x14ac:dyDescent="0.25">
      <c r="A204" s="54">
        <f t="shared" si="25"/>
        <v>203</v>
      </c>
      <c r="B204" s="43">
        <v>3</v>
      </c>
      <c r="E204" s="54" t="str">
        <f t="shared" si="21"/>
        <v xml:space="preserve">Tema 3 - PROTECCIÓN DE INSTALACIONES </v>
      </c>
      <c r="F204" s="54" t="str">
        <f t="shared" si="22"/>
        <v xml:space="preserve">Tema 3 - PROTECCIÓN DE INSTALACIONES </v>
      </c>
      <c r="G204" s="54">
        <f t="shared" ca="1" si="23"/>
        <v>0</v>
      </c>
      <c r="H204" s="54" t="str">
        <f ca="1">IF(O204=0,CONCATENATE(F204,". ",G204," (Ref: ",A204,")"),CONCATENATE(O204," - ",F204,". ",G204," (Ref: ",CONTROL!$D$4,"-",A204,")"))</f>
        <v>ACTIVIDADES POLICIALES - Tema 3 - PROTECCIÓN DE INSTALACIONES . 0 (Ref: 7-203)</v>
      </c>
      <c r="I204" s="54">
        <f ca="1">IF(CONTROL!$I$4="A",IF(X204&gt;0,CONCATENATE(R204," ",X204),R204),CONTROL!$I$5)</f>
        <v>0</v>
      </c>
      <c r="J204" s="54">
        <f ca="1">IF(CONTROL!$I$4="A",DATOS!S204,CONTROL!$I$5)</f>
        <v>0</v>
      </c>
      <c r="K204" s="54">
        <f ca="1">IF(CONTROL!$I$4="A",DATOS!T204,CONTROL!$I$5)</f>
        <v>0</v>
      </c>
      <c r="L204" s="54">
        <f ca="1">IF(CONTROL!$I$4="A",DATOS!U204,CONTROL!$I$5)</f>
        <v>0</v>
      </c>
      <c r="M204" s="54">
        <f ca="1">IF(CONTROL!$I$4="A",DATOS!V204,CONTROL!$I$5)</f>
        <v>0</v>
      </c>
      <c r="N204" s="54">
        <f ca="1">IF(CONTROL!$I$4="A",DATOS!W204,CONTROL!$I$5)</f>
        <v>0</v>
      </c>
      <c r="O204" s="38" t="s">
        <v>105</v>
      </c>
      <c r="P204" s="38" t="s">
        <v>205</v>
      </c>
      <c r="Y204" s="45"/>
      <c r="Z204" s="125">
        <v>43875</v>
      </c>
      <c r="AA204" s="76">
        <f t="shared" si="24"/>
        <v>41</v>
      </c>
    </row>
    <row r="205" spans="1:27" x14ac:dyDescent="0.25">
      <c r="A205" s="54">
        <f t="shared" si="25"/>
        <v>204</v>
      </c>
      <c r="B205" s="43">
        <v>3</v>
      </c>
      <c r="E205" s="54" t="str">
        <f t="shared" si="21"/>
        <v xml:space="preserve">Tema 3 - PROTECCIÓN DE INSTALACIONES </v>
      </c>
      <c r="F205" s="54" t="str">
        <f t="shared" si="22"/>
        <v xml:space="preserve">Tema 3 - PROTECCIÓN DE INSTALACIONES </v>
      </c>
      <c r="G205" s="54">
        <f t="shared" ca="1" si="23"/>
        <v>0</v>
      </c>
      <c r="H205" s="54" t="str">
        <f ca="1">IF(O205=0,CONCATENATE(F205,". ",G205," (Ref: ",A205,")"),CONCATENATE(O205," - ",F205,". ",G205," (Ref: ",CONTROL!$D$4,"-",A205,")"))</f>
        <v>ACTIVIDADES POLICIALES - Tema 3 - PROTECCIÓN DE INSTALACIONES . 0 (Ref: 7-204)</v>
      </c>
      <c r="I205" s="54">
        <f ca="1">IF(CONTROL!$I$4="A",IF(X205&gt;0,CONCATENATE(R205," ",X205),R205),CONTROL!$I$5)</f>
        <v>0</v>
      </c>
      <c r="J205" s="54">
        <f ca="1">IF(CONTROL!$I$4="A",DATOS!S205,CONTROL!$I$5)</f>
        <v>0</v>
      </c>
      <c r="K205" s="54">
        <f ca="1">IF(CONTROL!$I$4="A",DATOS!T205,CONTROL!$I$5)</f>
        <v>0</v>
      </c>
      <c r="L205" s="54">
        <f ca="1">IF(CONTROL!$I$4="A",DATOS!U205,CONTROL!$I$5)</f>
        <v>0</v>
      </c>
      <c r="M205" s="54">
        <f ca="1">IF(CONTROL!$I$4="A",DATOS!V205,CONTROL!$I$5)</f>
        <v>0</v>
      </c>
      <c r="N205" s="54">
        <f ca="1">IF(CONTROL!$I$4="A",DATOS!W205,CONTROL!$I$5)</f>
        <v>0</v>
      </c>
      <c r="O205" s="38" t="s">
        <v>105</v>
      </c>
      <c r="P205" s="38" t="s">
        <v>205</v>
      </c>
      <c r="Y205" s="45"/>
      <c r="Z205" s="125">
        <v>43875</v>
      </c>
      <c r="AA205" s="76">
        <f t="shared" si="24"/>
        <v>42</v>
      </c>
    </row>
    <row r="206" spans="1:27" x14ac:dyDescent="0.25">
      <c r="A206" s="54">
        <f t="shared" si="25"/>
        <v>205</v>
      </c>
      <c r="B206" s="43">
        <v>3</v>
      </c>
      <c r="E206" s="54" t="str">
        <f t="shared" si="21"/>
        <v xml:space="preserve">Tema 3 - PROTECCIÓN DE INSTALACIONES </v>
      </c>
      <c r="F206" s="54" t="str">
        <f t="shared" si="22"/>
        <v xml:space="preserve">Tema 3 - PROTECCIÓN DE INSTALACIONES </v>
      </c>
      <c r="G206" s="54">
        <f t="shared" ca="1" si="23"/>
        <v>0</v>
      </c>
      <c r="H206" s="54" t="str">
        <f ca="1">IF(O206=0,CONCATENATE(F206,". ",G206," (Ref: ",A206,")"),CONCATENATE(O206," - ",F206,". ",G206," (Ref: ",CONTROL!$D$4,"-",A206,")"))</f>
        <v>ACTIVIDADES POLICIALES - Tema 3 - PROTECCIÓN DE INSTALACIONES . 0 (Ref: 7-205)</v>
      </c>
      <c r="I206" s="54">
        <f ca="1">IF(CONTROL!$I$4="A",IF(X206&gt;0,CONCATENATE(R206," ",X206),R206),CONTROL!$I$5)</f>
        <v>0</v>
      </c>
      <c r="J206" s="54">
        <f ca="1">IF(CONTROL!$I$4="A",DATOS!S206,CONTROL!$I$5)</f>
        <v>0</v>
      </c>
      <c r="K206" s="54">
        <f ca="1">IF(CONTROL!$I$4="A",DATOS!T206,CONTROL!$I$5)</f>
        <v>0</v>
      </c>
      <c r="L206" s="54">
        <f ca="1">IF(CONTROL!$I$4="A",DATOS!U206,CONTROL!$I$5)</f>
        <v>0</v>
      </c>
      <c r="M206" s="54">
        <f ca="1">IF(CONTROL!$I$4="A",DATOS!V206,CONTROL!$I$5)</f>
        <v>0</v>
      </c>
      <c r="N206" s="54">
        <f ca="1">IF(CONTROL!$I$4="A",DATOS!W206,CONTROL!$I$5)</f>
        <v>0</v>
      </c>
      <c r="O206" s="38" t="s">
        <v>105</v>
      </c>
      <c r="P206" s="38" t="s">
        <v>205</v>
      </c>
      <c r="Y206" s="45"/>
      <c r="Z206" s="125">
        <v>43875</v>
      </c>
      <c r="AA206" s="76">
        <f t="shared" si="24"/>
        <v>43</v>
      </c>
    </row>
    <row r="207" spans="1:27" x14ac:dyDescent="0.25">
      <c r="A207" s="54">
        <f t="shared" si="25"/>
        <v>206</v>
      </c>
      <c r="B207" s="43">
        <v>3</v>
      </c>
      <c r="E207" s="54" t="str">
        <f t="shared" si="21"/>
        <v xml:space="preserve">Tema 3 - PROTECCIÓN DE INSTALACIONES </v>
      </c>
      <c r="F207" s="54" t="str">
        <f t="shared" si="22"/>
        <v xml:space="preserve">Tema 3 - PROTECCIÓN DE INSTALACIONES </v>
      </c>
      <c r="G207" s="54">
        <f t="shared" ca="1" si="23"/>
        <v>0</v>
      </c>
      <c r="H207" s="54" t="str">
        <f ca="1">IF(O207=0,CONCATENATE(F207,". ",G207," (Ref: ",A207,")"),CONCATENATE(O207," - ",F207,". ",G207," (Ref: ",CONTROL!$D$4,"-",A207,")"))</f>
        <v>ACTIVIDADES POLICIALES - Tema 3 - PROTECCIÓN DE INSTALACIONES . 0 (Ref: 7-206)</v>
      </c>
      <c r="I207" s="54">
        <f ca="1">IF(CONTROL!$I$4="A",IF(X207&gt;0,CONCATENATE(R207," ",X207),R207),CONTROL!$I$5)</f>
        <v>0</v>
      </c>
      <c r="J207" s="54">
        <f ca="1">IF(CONTROL!$I$4="A",DATOS!S207,CONTROL!$I$5)</f>
        <v>0</v>
      </c>
      <c r="K207" s="54">
        <f ca="1">IF(CONTROL!$I$4="A",DATOS!T207,CONTROL!$I$5)</f>
        <v>0</v>
      </c>
      <c r="L207" s="54">
        <f ca="1">IF(CONTROL!$I$4="A",DATOS!U207,CONTROL!$I$5)</f>
        <v>0</v>
      </c>
      <c r="M207" s="54">
        <f ca="1">IF(CONTROL!$I$4="A",DATOS!V207,CONTROL!$I$5)</f>
        <v>0</v>
      </c>
      <c r="N207" s="54">
        <f ca="1">IF(CONTROL!$I$4="A",DATOS!W207,CONTROL!$I$5)</f>
        <v>0</v>
      </c>
      <c r="O207" s="38" t="s">
        <v>105</v>
      </c>
      <c r="P207" s="38" t="s">
        <v>205</v>
      </c>
      <c r="Y207" s="45"/>
      <c r="Z207" s="125">
        <v>43875</v>
      </c>
      <c r="AA207" s="76">
        <f t="shared" si="24"/>
        <v>44</v>
      </c>
    </row>
    <row r="208" spans="1:27" x14ac:dyDescent="0.25">
      <c r="A208" s="54">
        <f t="shared" si="25"/>
        <v>207</v>
      </c>
      <c r="B208" s="43">
        <v>3</v>
      </c>
      <c r="E208" s="54" t="str">
        <f t="shared" si="21"/>
        <v xml:space="preserve">Tema 3 - PROTECCIÓN DE INSTALACIONES </v>
      </c>
      <c r="F208" s="54" t="str">
        <f t="shared" si="22"/>
        <v xml:space="preserve">Tema 3 - PROTECCIÓN DE INSTALACIONES </v>
      </c>
      <c r="G208" s="54">
        <f t="shared" ca="1" si="23"/>
        <v>0</v>
      </c>
      <c r="H208" s="54" t="str">
        <f ca="1">IF(O208=0,CONCATENATE(F208,". ",G208," (Ref: ",A208,")"),CONCATENATE(O208," - ",F208,". ",G208," (Ref: ",CONTROL!$D$4,"-",A208,")"))</f>
        <v>ACTIVIDADES POLICIALES - Tema 3 - PROTECCIÓN DE INSTALACIONES . 0 (Ref: 7-207)</v>
      </c>
      <c r="I208" s="54">
        <f ca="1">IF(CONTROL!$I$4="A",IF(X208&gt;0,CONCATENATE(R208," ",X208),R208),CONTROL!$I$5)</f>
        <v>0</v>
      </c>
      <c r="J208" s="54">
        <f ca="1">IF(CONTROL!$I$4="A",DATOS!S208,CONTROL!$I$5)</f>
        <v>0</v>
      </c>
      <c r="K208" s="54">
        <f ca="1">IF(CONTROL!$I$4="A",DATOS!T208,CONTROL!$I$5)</f>
        <v>0</v>
      </c>
      <c r="L208" s="54">
        <f ca="1">IF(CONTROL!$I$4="A",DATOS!U208,CONTROL!$I$5)</f>
        <v>0</v>
      </c>
      <c r="M208" s="54">
        <f ca="1">IF(CONTROL!$I$4="A",DATOS!V208,CONTROL!$I$5)</f>
        <v>0</v>
      </c>
      <c r="N208" s="54">
        <f ca="1">IF(CONTROL!$I$4="A",DATOS!W208,CONTROL!$I$5)</f>
        <v>0</v>
      </c>
      <c r="O208" s="38" t="s">
        <v>105</v>
      </c>
      <c r="P208" s="38" t="s">
        <v>205</v>
      </c>
      <c r="Y208" s="45"/>
      <c r="Z208" s="125">
        <v>43875</v>
      </c>
      <c r="AA208" s="76">
        <f t="shared" si="24"/>
        <v>45</v>
      </c>
    </row>
    <row r="209" spans="1:27" x14ac:dyDescent="0.25">
      <c r="A209" s="54">
        <f t="shared" si="25"/>
        <v>208</v>
      </c>
      <c r="B209" s="43">
        <v>3</v>
      </c>
      <c r="E209" s="54" t="str">
        <f t="shared" si="21"/>
        <v xml:space="preserve">Tema 3 - PROTECCIÓN DE INSTALACIONES </v>
      </c>
      <c r="F209" s="54" t="str">
        <f t="shared" si="22"/>
        <v xml:space="preserve">Tema 3 - PROTECCIÓN DE INSTALACIONES </v>
      </c>
      <c r="G209" s="54">
        <f t="shared" ca="1" si="23"/>
        <v>0</v>
      </c>
      <c r="H209" s="54" t="str">
        <f ca="1">IF(O209=0,CONCATENATE(F209,". ",G209," (Ref: ",A209,")"),CONCATENATE(O209," - ",F209,". ",G209," (Ref: ",CONTROL!$D$4,"-",A209,")"))</f>
        <v>ACTIVIDADES POLICIALES - Tema 3 - PROTECCIÓN DE INSTALACIONES . 0 (Ref: 7-208)</v>
      </c>
      <c r="I209" s="54">
        <f ca="1">IF(CONTROL!$I$4="A",IF(X209&gt;0,CONCATENATE(R209," ",X209),R209),CONTROL!$I$5)</f>
        <v>0</v>
      </c>
      <c r="J209" s="54">
        <f ca="1">IF(CONTROL!$I$4="A",DATOS!S209,CONTROL!$I$5)</f>
        <v>0</v>
      </c>
      <c r="K209" s="54">
        <f ca="1">IF(CONTROL!$I$4="A",DATOS!T209,CONTROL!$I$5)</f>
        <v>0</v>
      </c>
      <c r="L209" s="54">
        <f ca="1">IF(CONTROL!$I$4="A",DATOS!U209,CONTROL!$I$5)</f>
        <v>0</v>
      </c>
      <c r="M209" s="54">
        <f ca="1">IF(CONTROL!$I$4="A",DATOS!V209,CONTROL!$I$5)</f>
        <v>0</v>
      </c>
      <c r="N209" s="54">
        <f ca="1">IF(CONTROL!$I$4="A",DATOS!W209,CONTROL!$I$5)</f>
        <v>0</v>
      </c>
      <c r="O209" s="38" t="s">
        <v>105</v>
      </c>
      <c r="P209" s="38" t="s">
        <v>205</v>
      </c>
      <c r="Y209" s="45"/>
      <c r="Z209" s="125">
        <v>43875</v>
      </c>
      <c r="AA209" s="76">
        <f t="shared" si="24"/>
        <v>46</v>
      </c>
    </row>
    <row r="210" spans="1:27" x14ac:dyDescent="0.25">
      <c r="A210" s="54">
        <f t="shared" si="25"/>
        <v>209</v>
      </c>
      <c r="B210" s="43">
        <v>3</v>
      </c>
      <c r="E210" s="54" t="str">
        <f t="shared" si="21"/>
        <v xml:space="preserve">Tema 3 - PROTECCIÓN DE INSTALACIONES </v>
      </c>
      <c r="F210" s="54" t="str">
        <f t="shared" si="22"/>
        <v xml:space="preserve">Tema 3 - PROTECCIÓN DE INSTALACIONES </v>
      </c>
      <c r="G210" s="54">
        <f t="shared" ca="1" si="23"/>
        <v>0</v>
      </c>
      <c r="H210" s="54" t="str">
        <f ca="1">IF(O210=0,CONCATENATE(F210,". ",G210," (Ref: ",A210,")"),CONCATENATE(O210," - ",F210,". ",G210," (Ref: ",CONTROL!$D$4,"-",A210,")"))</f>
        <v>ACTIVIDADES POLICIALES - Tema 3 - PROTECCIÓN DE INSTALACIONES . 0 (Ref: 7-209)</v>
      </c>
      <c r="I210" s="54">
        <f ca="1">IF(CONTROL!$I$4="A",IF(X210&gt;0,CONCATENATE(R210," ",X210),R210),CONTROL!$I$5)</f>
        <v>0</v>
      </c>
      <c r="J210" s="54">
        <f ca="1">IF(CONTROL!$I$4="A",DATOS!S210,CONTROL!$I$5)</f>
        <v>0</v>
      </c>
      <c r="K210" s="54">
        <f ca="1">IF(CONTROL!$I$4="A",DATOS!T210,CONTROL!$I$5)</f>
        <v>0</v>
      </c>
      <c r="L210" s="54">
        <f ca="1">IF(CONTROL!$I$4="A",DATOS!U210,CONTROL!$I$5)</f>
        <v>0</v>
      </c>
      <c r="M210" s="54">
        <f ca="1">IF(CONTROL!$I$4="A",DATOS!V210,CONTROL!$I$5)</f>
        <v>0</v>
      </c>
      <c r="N210" s="54">
        <f ca="1">IF(CONTROL!$I$4="A",DATOS!W210,CONTROL!$I$5)</f>
        <v>0</v>
      </c>
      <c r="O210" s="38" t="s">
        <v>105</v>
      </c>
      <c r="P210" s="38" t="s">
        <v>205</v>
      </c>
      <c r="Y210" s="45"/>
      <c r="Z210" s="125">
        <v>43875</v>
      </c>
      <c r="AA210" s="76">
        <f t="shared" si="24"/>
        <v>47</v>
      </c>
    </row>
    <row r="211" spans="1:27" x14ac:dyDescent="0.25">
      <c r="A211" s="54">
        <f t="shared" si="25"/>
        <v>210</v>
      </c>
      <c r="B211" s="43">
        <v>3</v>
      </c>
      <c r="E211" s="54" t="str">
        <f t="shared" si="21"/>
        <v xml:space="preserve">Tema 3 - PROTECCIÓN DE INSTALACIONES </v>
      </c>
      <c r="F211" s="54" t="str">
        <f t="shared" si="22"/>
        <v xml:space="preserve">Tema 3 - PROTECCIÓN DE INSTALACIONES </v>
      </c>
      <c r="G211" s="54">
        <f t="shared" ca="1" si="23"/>
        <v>0</v>
      </c>
      <c r="H211" s="54" t="str">
        <f ca="1">IF(O211=0,CONCATENATE(F211,". ",G211," (Ref: ",A211,")"),CONCATENATE(O211," - ",F211,". ",G211," (Ref: ",CONTROL!$D$4,"-",A211,")"))</f>
        <v>ACTIVIDADES POLICIALES - Tema 3 - PROTECCIÓN DE INSTALACIONES . 0 (Ref: 7-210)</v>
      </c>
      <c r="I211" s="54">
        <f ca="1">IF(CONTROL!$I$4="A",IF(X211&gt;0,CONCATENATE(R211," ",X211),R211),CONTROL!$I$5)</f>
        <v>0</v>
      </c>
      <c r="J211" s="54">
        <f ca="1">IF(CONTROL!$I$4="A",DATOS!S211,CONTROL!$I$5)</f>
        <v>0</v>
      </c>
      <c r="K211" s="54">
        <f ca="1">IF(CONTROL!$I$4="A",DATOS!T211,CONTROL!$I$5)</f>
        <v>0</v>
      </c>
      <c r="L211" s="54">
        <f ca="1">IF(CONTROL!$I$4="A",DATOS!U211,CONTROL!$I$5)</f>
        <v>0</v>
      </c>
      <c r="M211" s="54">
        <f ca="1">IF(CONTROL!$I$4="A",DATOS!V211,CONTROL!$I$5)</f>
        <v>0</v>
      </c>
      <c r="N211" s="54">
        <f ca="1">IF(CONTROL!$I$4="A",DATOS!W211,CONTROL!$I$5)</f>
        <v>0</v>
      </c>
      <c r="O211" s="38" t="s">
        <v>105</v>
      </c>
      <c r="P211" s="38" t="s">
        <v>205</v>
      </c>
      <c r="Y211" s="45"/>
      <c r="Z211" s="125">
        <v>43875</v>
      </c>
      <c r="AA211" s="76">
        <f t="shared" si="24"/>
        <v>48</v>
      </c>
    </row>
    <row r="212" spans="1:27" x14ac:dyDescent="0.25">
      <c r="A212" s="54">
        <f t="shared" si="25"/>
        <v>211</v>
      </c>
      <c r="B212" s="43">
        <v>3</v>
      </c>
      <c r="E212" s="54" t="str">
        <f t="shared" si="21"/>
        <v xml:space="preserve">Tema 3 - PROTECCIÓN DE INSTALACIONES </v>
      </c>
      <c r="F212" s="54" t="str">
        <f t="shared" si="22"/>
        <v xml:space="preserve">Tema 3 - PROTECCIÓN DE INSTALACIONES </v>
      </c>
      <c r="G212" s="54">
        <f t="shared" ca="1" si="23"/>
        <v>0</v>
      </c>
      <c r="H212" s="54" t="str">
        <f ca="1">IF(O212=0,CONCATENATE(F212,". ",G212," (Ref: ",A212,")"),CONCATENATE(O212," - ",F212,". ",G212," (Ref: ",CONTROL!$D$4,"-",A212,")"))</f>
        <v>ACTIVIDADES POLICIALES - Tema 3 - PROTECCIÓN DE INSTALACIONES . 0 (Ref: 7-211)</v>
      </c>
      <c r="I212" s="54">
        <f ca="1">IF(CONTROL!$I$4="A",IF(X212&gt;0,CONCATENATE(R212," ",X212),R212),CONTROL!$I$5)</f>
        <v>0</v>
      </c>
      <c r="J212" s="54">
        <f ca="1">IF(CONTROL!$I$4="A",DATOS!S212,CONTROL!$I$5)</f>
        <v>0</v>
      </c>
      <c r="K212" s="54">
        <f ca="1">IF(CONTROL!$I$4="A",DATOS!T212,CONTROL!$I$5)</f>
        <v>0</v>
      </c>
      <c r="L212" s="54">
        <f ca="1">IF(CONTROL!$I$4="A",DATOS!U212,CONTROL!$I$5)</f>
        <v>0</v>
      </c>
      <c r="M212" s="54">
        <f ca="1">IF(CONTROL!$I$4="A",DATOS!V212,CONTROL!$I$5)</f>
        <v>0</v>
      </c>
      <c r="N212" s="54">
        <f ca="1">IF(CONTROL!$I$4="A",DATOS!W212,CONTROL!$I$5)</f>
        <v>0</v>
      </c>
      <c r="O212" s="38" t="s">
        <v>105</v>
      </c>
      <c r="P212" s="38" t="s">
        <v>205</v>
      </c>
      <c r="Y212" s="45"/>
      <c r="Z212" s="125">
        <v>43875</v>
      </c>
      <c r="AA212" s="76">
        <f t="shared" si="24"/>
        <v>49</v>
      </c>
    </row>
    <row r="213" spans="1:27" x14ac:dyDescent="0.25">
      <c r="A213" s="54">
        <f t="shared" si="25"/>
        <v>212</v>
      </c>
      <c r="B213" s="43">
        <v>3</v>
      </c>
      <c r="E213" s="54" t="str">
        <f t="shared" si="21"/>
        <v xml:space="preserve">Tema 3 - PROTECCIÓN DE INSTALACIONES </v>
      </c>
      <c r="F213" s="54" t="str">
        <f t="shared" si="22"/>
        <v xml:space="preserve">Tema 3 - PROTECCIÓN DE INSTALACIONES </v>
      </c>
      <c r="G213" s="54">
        <f t="shared" ca="1" si="23"/>
        <v>0</v>
      </c>
      <c r="H213" s="54" t="str">
        <f ca="1">IF(O213=0,CONCATENATE(F213,". ",G213," (Ref: ",A213,")"),CONCATENATE(O213," - ",F213,". ",G213," (Ref: ",CONTROL!$D$4,"-",A213,")"))</f>
        <v>ACTIVIDADES POLICIALES - Tema 3 - PROTECCIÓN DE INSTALACIONES . 0 (Ref: 7-212)</v>
      </c>
      <c r="I213" s="54">
        <f ca="1">IF(CONTROL!$I$4="A",IF(X213&gt;0,CONCATENATE(R213," ",X213),R213),CONTROL!$I$5)</f>
        <v>0</v>
      </c>
      <c r="J213" s="54">
        <f ca="1">IF(CONTROL!$I$4="A",DATOS!S213,CONTROL!$I$5)</f>
        <v>0</v>
      </c>
      <c r="K213" s="54">
        <f ca="1">IF(CONTROL!$I$4="A",DATOS!T213,CONTROL!$I$5)</f>
        <v>0</v>
      </c>
      <c r="L213" s="54">
        <f ca="1">IF(CONTROL!$I$4="A",DATOS!U213,CONTROL!$I$5)</f>
        <v>0</v>
      </c>
      <c r="M213" s="54">
        <f ca="1">IF(CONTROL!$I$4="A",DATOS!V213,CONTROL!$I$5)</f>
        <v>0</v>
      </c>
      <c r="N213" s="54">
        <f ca="1">IF(CONTROL!$I$4="A",DATOS!W213,CONTROL!$I$5)</f>
        <v>0</v>
      </c>
      <c r="O213" s="38" t="s">
        <v>105</v>
      </c>
      <c r="P213" s="38" t="s">
        <v>205</v>
      </c>
      <c r="Y213" s="45"/>
      <c r="Z213" s="125">
        <v>43875</v>
      </c>
      <c r="AA213" s="76">
        <f t="shared" si="24"/>
        <v>50</v>
      </c>
    </row>
    <row r="214" spans="1:27" x14ac:dyDescent="0.25">
      <c r="A214" s="54">
        <f t="shared" si="25"/>
        <v>213</v>
      </c>
      <c r="B214" s="43">
        <v>3</v>
      </c>
      <c r="E214" s="54" t="str">
        <f t="shared" si="21"/>
        <v xml:space="preserve">Tema 3 - PROTECCIÓN DE INSTALACIONES </v>
      </c>
      <c r="F214" s="54" t="str">
        <f t="shared" si="22"/>
        <v xml:space="preserve">Tema 3 - PROTECCIÓN DE INSTALACIONES </v>
      </c>
      <c r="G214" s="54">
        <f t="shared" ca="1" si="23"/>
        <v>0</v>
      </c>
      <c r="H214" s="54" t="str">
        <f ca="1">IF(O214=0,CONCATENATE(F214,". ",G214," (Ref: ",A214,")"),CONCATENATE(O214," - ",F214,". ",G214," (Ref: ",CONTROL!$D$4,"-",A214,")"))</f>
        <v>ACTIVIDADES POLICIALES - Tema 3 - PROTECCIÓN DE INSTALACIONES . 0 (Ref: 7-213)</v>
      </c>
      <c r="I214" s="54">
        <f ca="1">IF(CONTROL!$I$4="A",IF(X214&gt;0,CONCATENATE(R214," ",X214),R214),CONTROL!$I$5)</f>
        <v>0</v>
      </c>
      <c r="J214" s="54">
        <f ca="1">IF(CONTROL!$I$4="A",DATOS!S214,CONTROL!$I$5)</f>
        <v>0</v>
      </c>
      <c r="K214" s="54">
        <f ca="1">IF(CONTROL!$I$4="A",DATOS!T214,CONTROL!$I$5)</f>
        <v>0</v>
      </c>
      <c r="L214" s="54">
        <f ca="1">IF(CONTROL!$I$4="A",DATOS!U214,CONTROL!$I$5)</f>
        <v>0</v>
      </c>
      <c r="M214" s="54">
        <f ca="1">IF(CONTROL!$I$4="A",DATOS!V214,CONTROL!$I$5)</f>
        <v>0</v>
      </c>
      <c r="N214" s="54">
        <f ca="1">IF(CONTROL!$I$4="A",DATOS!W214,CONTROL!$I$5)</f>
        <v>0</v>
      </c>
      <c r="O214" s="38" t="s">
        <v>105</v>
      </c>
      <c r="P214" s="38" t="s">
        <v>205</v>
      </c>
      <c r="Y214" s="45"/>
      <c r="Z214" s="125">
        <v>43875</v>
      </c>
      <c r="AA214" s="76">
        <f t="shared" si="24"/>
        <v>51</v>
      </c>
    </row>
    <row r="215" spans="1:27" x14ac:dyDescent="0.25">
      <c r="A215" s="54">
        <f t="shared" si="25"/>
        <v>214</v>
      </c>
      <c r="B215" s="43">
        <v>3</v>
      </c>
      <c r="E215" s="54" t="str">
        <f t="shared" si="21"/>
        <v xml:space="preserve">Tema 3 - PROTECCIÓN DE INSTALACIONES </v>
      </c>
      <c r="F215" s="54" t="str">
        <f t="shared" si="22"/>
        <v xml:space="preserve">Tema 3 - PROTECCIÓN DE INSTALACIONES </v>
      </c>
      <c r="G215" s="54">
        <f t="shared" ca="1" si="23"/>
        <v>0</v>
      </c>
      <c r="H215" s="54" t="str">
        <f ca="1">IF(O215=0,CONCATENATE(F215,". ",G215," (Ref: ",A215,")"),CONCATENATE(O215," - ",F215,". ",G215," (Ref: ",CONTROL!$D$4,"-",A215,")"))</f>
        <v>ACTIVIDADES POLICIALES - Tema 3 - PROTECCIÓN DE INSTALACIONES . 0 (Ref: 7-214)</v>
      </c>
      <c r="I215" s="54">
        <f ca="1">IF(CONTROL!$I$4="A",IF(X215&gt;0,CONCATENATE(R215," ",X215),R215),CONTROL!$I$5)</f>
        <v>0</v>
      </c>
      <c r="J215" s="54">
        <f ca="1">IF(CONTROL!$I$4="A",DATOS!S215,CONTROL!$I$5)</f>
        <v>0</v>
      </c>
      <c r="K215" s="54">
        <f ca="1">IF(CONTROL!$I$4="A",DATOS!T215,CONTROL!$I$5)</f>
        <v>0</v>
      </c>
      <c r="L215" s="54">
        <f ca="1">IF(CONTROL!$I$4="A",DATOS!U215,CONTROL!$I$5)</f>
        <v>0</v>
      </c>
      <c r="M215" s="54">
        <f ca="1">IF(CONTROL!$I$4="A",DATOS!V215,CONTROL!$I$5)</f>
        <v>0</v>
      </c>
      <c r="N215" s="54">
        <f ca="1">IF(CONTROL!$I$4="A",DATOS!W215,CONTROL!$I$5)</f>
        <v>0</v>
      </c>
      <c r="O215" s="38" t="s">
        <v>105</v>
      </c>
      <c r="P215" s="38" t="s">
        <v>205</v>
      </c>
      <c r="Y215" s="45"/>
      <c r="Z215" s="125">
        <v>43875</v>
      </c>
      <c r="AA215" s="76">
        <f t="shared" si="24"/>
        <v>52</v>
      </c>
    </row>
    <row r="216" spans="1:27" x14ac:dyDescent="0.25">
      <c r="A216" s="54">
        <f t="shared" si="25"/>
        <v>215</v>
      </c>
      <c r="B216" s="43">
        <v>3</v>
      </c>
      <c r="E216" s="54" t="str">
        <f t="shared" si="21"/>
        <v xml:space="preserve">Tema 3 - PROTECCIÓN DE INSTALACIONES </v>
      </c>
      <c r="F216" s="54" t="str">
        <f t="shared" si="22"/>
        <v xml:space="preserve">Tema 3 - PROTECCIÓN DE INSTALACIONES </v>
      </c>
      <c r="G216" s="54">
        <f t="shared" ca="1" si="23"/>
        <v>0</v>
      </c>
      <c r="H216" s="54" t="str">
        <f ca="1">IF(O216=0,CONCATENATE(F216,". ",G216," (Ref: ",A216,")"),CONCATENATE(O216," - ",F216,". ",G216," (Ref: ",CONTROL!$D$4,"-",A216,")"))</f>
        <v>ACTIVIDADES POLICIALES - Tema 3 - PROTECCIÓN DE INSTALACIONES . 0 (Ref: 7-215)</v>
      </c>
      <c r="I216" s="54">
        <f ca="1">IF(CONTROL!$I$4="A",IF(X216&gt;0,CONCATENATE(R216," ",X216),R216),CONTROL!$I$5)</f>
        <v>0</v>
      </c>
      <c r="J216" s="54">
        <f ca="1">IF(CONTROL!$I$4="A",DATOS!S216,CONTROL!$I$5)</f>
        <v>0</v>
      </c>
      <c r="K216" s="54">
        <f ca="1">IF(CONTROL!$I$4="A",DATOS!T216,CONTROL!$I$5)</f>
        <v>0</v>
      </c>
      <c r="L216" s="54">
        <f ca="1">IF(CONTROL!$I$4="A",DATOS!U216,CONTROL!$I$5)</f>
        <v>0</v>
      </c>
      <c r="M216" s="54">
        <f ca="1">IF(CONTROL!$I$4="A",DATOS!V216,CONTROL!$I$5)</f>
        <v>0</v>
      </c>
      <c r="N216" s="54">
        <f ca="1">IF(CONTROL!$I$4="A",DATOS!W216,CONTROL!$I$5)</f>
        <v>0</v>
      </c>
      <c r="O216" s="38" t="s">
        <v>105</v>
      </c>
      <c r="P216" s="38" t="s">
        <v>205</v>
      </c>
      <c r="Y216" s="45"/>
      <c r="Z216" s="125">
        <v>43875</v>
      </c>
      <c r="AA216" s="76">
        <f t="shared" si="24"/>
        <v>53</v>
      </c>
    </row>
    <row r="217" spans="1:27" x14ac:dyDescent="0.25">
      <c r="A217" s="54">
        <f t="shared" si="25"/>
        <v>216</v>
      </c>
      <c r="B217" s="43">
        <v>3</v>
      </c>
      <c r="E217" s="54" t="str">
        <f t="shared" si="21"/>
        <v xml:space="preserve">Tema 3 - PROTECCIÓN DE INSTALACIONES </v>
      </c>
      <c r="F217" s="54" t="str">
        <f t="shared" si="22"/>
        <v xml:space="preserve">Tema 3 - PROTECCIÓN DE INSTALACIONES </v>
      </c>
      <c r="G217" s="54">
        <f t="shared" ca="1" si="23"/>
        <v>0</v>
      </c>
      <c r="H217" s="54" t="str">
        <f ca="1">IF(O217=0,CONCATENATE(F217,". ",G217," (Ref: ",A217,")"),CONCATENATE(O217," - ",F217,". ",G217," (Ref: ",CONTROL!$D$4,"-",A217,")"))</f>
        <v>ACTIVIDADES POLICIALES - Tema 3 - PROTECCIÓN DE INSTALACIONES . 0 (Ref: 7-216)</v>
      </c>
      <c r="I217" s="54">
        <f ca="1">IF(CONTROL!$I$4="A",IF(X217&gt;0,CONCATENATE(R217," ",X217),R217),CONTROL!$I$5)</f>
        <v>0</v>
      </c>
      <c r="J217" s="54">
        <f ca="1">IF(CONTROL!$I$4="A",DATOS!S217,CONTROL!$I$5)</f>
        <v>0</v>
      </c>
      <c r="K217" s="54">
        <f ca="1">IF(CONTROL!$I$4="A",DATOS!T217,CONTROL!$I$5)</f>
        <v>0</v>
      </c>
      <c r="L217" s="54">
        <f ca="1">IF(CONTROL!$I$4="A",DATOS!U217,CONTROL!$I$5)</f>
        <v>0</v>
      </c>
      <c r="M217" s="54">
        <f ca="1">IF(CONTROL!$I$4="A",DATOS!V217,CONTROL!$I$5)</f>
        <v>0</v>
      </c>
      <c r="N217" s="54">
        <f ca="1">IF(CONTROL!$I$4="A",DATOS!W217,CONTROL!$I$5)</f>
        <v>0</v>
      </c>
      <c r="O217" s="38" t="s">
        <v>105</v>
      </c>
      <c r="P217" s="38" t="s">
        <v>205</v>
      </c>
      <c r="Y217" s="45"/>
      <c r="Z217" s="125">
        <v>43875</v>
      </c>
      <c r="AA217" s="76">
        <f t="shared" si="24"/>
        <v>54</v>
      </c>
    </row>
    <row r="218" spans="1:27" x14ac:dyDescent="0.25">
      <c r="A218" s="54">
        <f t="shared" si="25"/>
        <v>217</v>
      </c>
      <c r="B218" s="43">
        <v>3</v>
      </c>
      <c r="E218" s="54" t="str">
        <f t="shared" si="21"/>
        <v xml:space="preserve">Tema 3 - PROTECCIÓN DE INSTALACIONES </v>
      </c>
      <c r="F218" s="54" t="str">
        <f t="shared" si="22"/>
        <v xml:space="preserve">Tema 3 - PROTECCIÓN DE INSTALACIONES </v>
      </c>
      <c r="G218" s="54">
        <f t="shared" ca="1" si="23"/>
        <v>0</v>
      </c>
      <c r="H218" s="54" t="str">
        <f ca="1">IF(O218=0,CONCATENATE(F218,". ",G218," (Ref: ",A218,")"),CONCATENATE(O218," - ",F218,". ",G218," (Ref: ",CONTROL!$D$4,"-",A218,")"))</f>
        <v>ACTIVIDADES POLICIALES - Tema 3 - PROTECCIÓN DE INSTALACIONES . 0 (Ref: 7-217)</v>
      </c>
      <c r="I218" s="54">
        <f ca="1">IF(CONTROL!$I$4="A",IF(X218&gt;0,CONCATENATE(R218," ",X218),R218),CONTROL!$I$5)</f>
        <v>0</v>
      </c>
      <c r="J218" s="54">
        <f ca="1">IF(CONTROL!$I$4="A",DATOS!S218,CONTROL!$I$5)</f>
        <v>0</v>
      </c>
      <c r="K218" s="54">
        <f ca="1">IF(CONTROL!$I$4="A",DATOS!T218,CONTROL!$I$5)</f>
        <v>0</v>
      </c>
      <c r="L218" s="54">
        <f ca="1">IF(CONTROL!$I$4="A",DATOS!U218,CONTROL!$I$5)</f>
        <v>0</v>
      </c>
      <c r="M218" s="54">
        <f ca="1">IF(CONTROL!$I$4="A",DATOS!V218,CONTROL!$I$5)</f>
        <v>0</v>
      </c>
      <c r="N218" s="54">
        <f ca="1">IF(CONTROL!$I$4="A",DATOS!W218,CONTROL!$I$5)</f>
        <v>0</v>
      </c>
      <c r="O218" s="38" t="s">
        <v>105</v>
      </c>
      <c r="P218" s="38" t="s">
        <v>205</v>
      </c>
      <c r="Y218" s="45"/>
      <c r="Z218" s="125">
        <v>43875</v>
      </c>
      <c r="AA218" s="76">
        <f t="shared" si="24"/>
        <v>55</v>
      </c>
    </row>
    <row r="219" spans="1:27" x14ac:dyDescent="0.25">
      <c r="A219" s="54">
        <f t="shared" si="25"/>
        <v>218</v>
      </c>
      <c r="B219" s="43">
        <v>3</v>
      </c>
      <c r="E219" s="54" t="str">
        <f t="shared" si="21"/>
        <v xml:space="preserve">Tema 3 - PROTECCIÓN DE INSTALACIONES </v>
      </c>
      <c r="F219" s="54" t="str">
        <f t="shared" si="22"/>
        <v xml:space="preserve">Tema 3 - PROTECCIÓN DE INSTALACIONES </v>
      </c>
      <c r="G219" s="54">
        <f t="shared" ca="1" si="23"/>
        <v>0</v>
      </c>
      <c r="H219" s="54" t="str">
        <f ca="1">IF(O219=0,CONCATENATE(F219,". ",G219," (Ref: ",A219,")"),CONCATENATE(O219," - ",F219,". ",G219," (Ref: ",CONTROL!$D$4,"-",A219,")"))</f>
        <v>ACTIVIDADES POLICIALES - Tema 3 - PROTECCIÓN DE INSTALACIONES . 0 (Ref: 7-218)</v>
      </c>
      <c r="I219" s="54">
        <f ca="1">IF(CONTROL!$I$4="A",IF(X219&gt;0,CONCATENATE(R219," ",X219),R219),CONTROL!$I$5)</f>
        <v>0</v>
      </c>
      <c r="J219" s="54">
        <f ca="1">IF(CONTROL!$I$4="A",DATOS!S219,CONTROL!$I$5)</f>
        <v>0</v>
      </c>
      <c r="K219" s="54">
        <f ca="1">IF(CONTROL!$I$4="A",DATOS!T219,CONTROL!$I$5)</f>
        <v>0</v>
      </c>
      <c r="L219" s="54">
        <f ca="1">IF(CONTROL!$I$4="A",DATOS!U219,CONTROL!$I$5)</f>
        <v>0</v>
      </c>
      <c r="M219" s="54">
        <f ca="1">IF(CONTROL!$I$4="A",DATOS!V219,CONTROL!$I$5)</f>
        <v>0</v>
      </c>
      <c r="N219" s="54">
        <f ca="1">IF(CONTROL!$I$4="A",DATOS!W219,CONTROL!$I$5)</f>
        <v>0</v>
      </c>
      <c r="O219" s="38" t="s">
        <v>105</v>
      </c>
      <c r="P219" s="38" t="s">
        <v>205</v>
      </c>
      <c r="Y219" s="45"/>
      <c r="Z219" s="125">
        <v>43875</v>
      </c>
      <c r="AA219" s="76">
        <f t="shared" si="24"/>
        <v>56</v>
      </c>
    </row>
    <row r="220" spans="1:27" x14ac:dyDescent="0.25">
      <c r="A220" s="54">
        <f t="shared" si="25"/>
        <v>219</v>
      </c>
      <c r="B220" s="43">
        <v>3</v>
      </c>
      <c r="E220" s="54" t="str">
        <f t="shared" si="21"/>
        <v xml:space="preserve">Tema 3 - PROTECCIÓN DE INSTALACIONES </v>
      </c>
      <c r="F220" s="54" t="str">
        <f t="shared" si="22"/>
        <v xml:space="preserve">Tema 3 - PROTECCIÓN DE INSTALACIONES </v>
      </c>
      <c r="G220" s="54">
        <f t="shared" ca="1" si="23"/>
        <v>0</v>
      </c>
      <c r="H220" s="54" t="str">
        <f ca="1">IF(O220=0,CONCATENATE(F220,". ",G220," (Ref: ",A220,")"),CONCATENATE(O220," - ",F220,". ",G220," (Ref: ",CONTROL!$D$4,"-",A220,")"))</f>
        <v>ACTIVIDADES POLICIALES - Tema 3 - PROTECCIÓN DE INSTALACIONES . 0 (Ref: 7-219)</v>
      </c>
      <c r="I220" s="54">
        <f ca="1">IF(CONTROL!$I$4="A",IF(X220&gt;0,CONCATENATE(R220," ",X220),R220),CONTROL!$I$5)</f>
        <v>0</v>
      </c>
      <c r="J220" s="54">
        <f ca="1">IF(CONTROL!$I$4="A",DATOS!S220,CONTROL!$I$5)</f>
        <v>0</v>
      </c>
      <c r="K220" s="54">
        <f ca="1">IF(CONTROL!$I$4="A",DATOS!T220,CONTROL!$I$5)</f>
        <v>0</v>
      </c>
      <c r="L220" s="54">
        <f ca="1">IF(CONTROL!$I$4="A",DATOS!U220,CONTROL!$I$5)</f>
        <v>0</v>
      </c>
      <c r="M220" s="54">
        <f ca="1">IF(CONTROL!$I$4="A",DATOS!V220,CONTROL!$I$5)</f>
        <v>0</v>
      </c>
      <c r="N220" s="54">
        <f ca="1">IF(CONTROL!$I$4="A",DATOS!W220,CONTROL!$I$5)</f>
        <v>0</v>
      </c>
      <c r="O220" s="38" t="s">
        <v>105</v>
      </c>
      <c r="P220" s="38" t="s">
        <v>205</v>
      </c>
      <c r="Y220" s="45"/>
      <c r="Z220" s="125">
        <v>43875</v>
      </c>
      <c r="AA220" s="76">
        <f t="shared" si="24"/>
        <v>57</v>
      </c>
    </row>
    <row r="221" spans="1:27" x14ac:dyDescent="0.25">
      <c r="A221" s="54">
        <f t="shared" si="25"/>
        <v>220</v>
      </c>
      <c r="B221" s="43">
        <v>3</v>
      </c>
      <c r="E221" s="54" t="str">
        <f t="shared" si="21"/>
        <v xml:space="preserve">Tema 3 - PROTECCIÓN DE INSTALACIONES </v>
      </c>
      <c r="F221" s="54" t="str">
        <f t="shared" si="22"/>
        <v xml:space="preserve">Tema 3 - PROTECCIÓN DE INSTALACIONES </v>
      </c>
      <c r="G221" s="54">
        <f t="shared" ca="1" si="23"/>
        <v>0</v>
      </c>
      <c r="H221" s="54" t="str">
        <f ca="1">IF(O221=0,CONCATENATE(F221,". ",G221," (Ref: ",A221,")"),CONCATENATE(O221," - ",F221,". ",G221," (Ref: ",CONTROL!$D$4,"-",A221,")"))</f>
        <v>ACTIVIDADES POLICIALES - Tema 3 - PROTECCIÓN DE INSTALACIONES . 0 (Ref: 7-220)</v>
      </c>
      <c r="I221" s="54">
        <f ca="1">IF(CONTROL!$I$4="A",IF(X221&gt;0,CONCATENATE(R221," ",X221),R221),CONTROL!$I$5)</f>
        <v>0</v>
      </c>
      <c r="J221" s="54">
        <f ca="1">IF(CONTROL!$I$4="A",DATOS!S221,CONTROL!$I$5)</f>
        <v>0</v>
      </c>
      <c r="K221" s="54">
        <f ca="1">IF(CONTROL!$I$4="A",DATOS!T221,CONTROL!$I$5)</f>
        <v>0</v>
      </c>
      <c r="L221" s="54">
        <f ca="1">IF(CONTROL!$I$4="A",DATOS!U221,CONTROL!$I$5)</f>
        <v>0</v>
      </c>
      <c r="M221" s="54">
        <f ca="1">IF(CONTROL!$I$4="A",DATOS!V221,CONTROL!$I$5)</f>
        <v>0</v>
      </c>
      <c r="N221" s="54">
        <f ca="1">IF(CONTROL!$I$4="A",DATOS!W221,CONTROL!$I$5)</f>
        <v>0</v>
      </c>
      <c r="O221" s="38" t="s">
        <v>105</v>
      </c>
      <c r="P221" s="38" t="s">
        <v>205</v>
      </c>
      <c r="Y221" s="45"/>
      <c r="Z221" s="125">
        <v>43875</v>
      </c>
      <c r="AA221" s="76">
        <f t="shared" si="24"/>
        <v>58</v>
      </c>
    </row>
    <row r="222" spans="1:27" x14ac:dyDescent="0.25">
      <c r="A222" s="54">
        <f t="shared" si="25"/>
        <v>221</v>
      </c>
      <c r="B222" s="43">
        <v>3</v>
      </c>
      <c r="E222" s="54" t="str">
        <f t="shared" si="21"/>
        <v xml:space="preserve">Tema 3 - PROTECCIÓN DE INSTALACIONES </v>
      </c>
      <c r="F222" s="54" t="str">
        <f t="shared" si="22"/>
        <v xml:space="preserve">Tema 3 - PROTECCIÓN DE INSTALACIONES </v>
      </c>
      <c r="G222" s="54">
        <f t="shared" ca="1" si="23"/>
        <v>0</v>
      </c>
      <c r="H222" s="54" t="str">
        <f ca="1">IF(O222=0,CONCATENATE(F222,". ",G222," (Ref: ",A222,")"),CONCATENATE(O222," - ",F222,". ",G222," (Ref: ",CONTROL!$D$4,"-",A222,")"))</f>
        <v>ACTIVIDADES POLICIALES - Tema 3 - PROTECCIÓN DE INSTALACIONES . 0 (Ref: 7-221)</v>
      </c>
      <c r="I222" s="54">
        <f ca="1">IF(CONTROL!$I$4="A",IF(X222&gt;0,CONCATENATE(R222," ",X222),R222),CONTROL!$I$5)</f>
        <v>0</v>
      </c>
      <c r="J222" s="54">
        <f ca="1">IF(CONTROL!$I$4="A",DATOS!S222,CONTROL!$I$5)</f>
        <v>0</v>
      </c>
      <c r="K222" s="54">
        <f ca="1">IF(CONTROL!$I$4="A",DATOS!T222,CONTROL!$I$5)</f>
        <v>0</v>
      </c>
      <c r="L222" s="54">
        <f ca="1">IF(CONTROL!$I$4="A",DATOS!U222,CONTROL!$I$5)</f>
        <v>0</v>
      </c>
      <c r="M222" s="54">
        <f ca="1">IF(CONTROL!$I$4="A",DATOS!V222,CONTROL!$I$5)</f>
        <v>0</v>
      </c>
      <c r="N222" s="54">
        <f ca="1">IF(CONTROL!$I$4="A",DATOS!W222,CONTROL!$I$5)</f>
        <v>0</v>
      </c>
      <c r="O222" s="38" t="s">
        <v>105</v>
      </c>
      <c r="P222" s="38" t="s">
        <v>205</v>
      </c>
      <c r="Y222" s="45"/>
      <c r="Z222" s="125">
        <v>43875</v>
      </c>
      <c r="AA222" s="76">
        <f t="shared" si="24"/>
        <v>59</v>
      </c>
    </row>
    <row r="223" spans="1:27" x14ac:dyDescent="0.25">
      <c r="A223" s="54">
        <f t="shared" si="25"/>
        <v>222</v>
      </c>
      <c r="B223" s="43">
        <v>3</v>
      </c>
      <c r="E223" s="54" t="str">
        <f t="shared" si="21"/>
        <v xml:space="preserve">Tema 3 - PROTECCIÓN DE INSTALACIONES </v>
      </c>
      <c r="F223" s="54" t="str">
        <f t="shared" si="22"/>
        <v xml:space="preserve">Tema 3 - PROTECCIÓN DE INSTALACIONES </v>
      </c>
      <c r="G223" s="54">
        <f t="shared" ca="1" si="23"/>
        <v>0</v>
      </c>
      <c r="H223" s="54" t="str">
        <f ca="1">IF(O223=0,CONCATENATE(F223,". ",G223," (Ref: ",A223,")"),CONCATENATE(O223," - ",F223,". ",G223," (Ref: ",CONTROL!$D$4,"-",A223,")"))</f>
        <v>ACTIVIDADES POLICIALES - Tema 3 - PROTECCIÓN DE INSTALACIONES . 0 (Ref: 7-222)</v>
      </c>
      <c r="I223" s="54">
        <f ca="1">IF(CONTROL!$I$4="A",IF(X223&gt;0,CONCATENATE(R223," ",X223),R223),CONTROL!$I$5)</f>
        <v>0</v>
      </c>
      <c r="J223" s="54">
        <f ca="1">IF(CONTROL!$I$4="A",DATOS!S223,CONTROL!$I$5)</f>
        <v>0</v>
      </c>
      <c r="K223" s="54">
        <f ca="1">IF(CONTROL!$I$4="A",DATOS!T223,CONTROL!$I$5)</f>
        <v>0</v>
      </c>
      <c r="L223" s="54">
        <f ca="1">IF(CONTROL!$I$4="A",DATOS!U223,CONTROL!$I$5)</f>
        <v>0</v>
      </c>
      <c r="M223" s="54">
        <f ca="1">IF(CONTROL!$I$4="A",DATOS!V223,CONTROL!$I$5)</f>
        <v>0</v>
      </c>
      <c r="N223" s="54">
        <f ca="1">IF(CONTROL!$I$4="A",DATOS!W223,CONTROL!$I$5)</f>
        <v>0</v>
      </c>
      <c r="O223" s="38" t="s">
        <v>105</v>
      </c>
      <c r="P223" s="38" t="s">
        <v>205</v>
      </c>
      <c r="Y223" s="45"/>
      <c r="Z223" s="125">
        <v>43875</v>
      </c>
      <c r="AA223" s="76">
        <f t="shared" si="24"/>
        <v>60</v>
      </c>
    </row>
    <row r="224" spans="1:27" x14ac:dyDescent="0.25">
      <c r="A224" s="54">
        <f t="shared" si="25"/>
        <v>223</v>
      </c>
      <c r="B224" s="43">
        <v>3</v>
      </c>
      <c r="E224" s="54" t="str">
        <f t="shared" si="21"/>
        <v xml:space="preserve">Tema 3 - PROTECCIÓN DE INSTALACIONES </v>
      </c>
      <c r="F224" s="54" t="str">
        <f t="shared" si="22"/>
        <v xml:space="preserve">Tema 3 - PROTECCIÓN DE INSTALACIONES </v>
      </c>
      <c r="G224" s="54">
        <f t="shared" ca="1" si="23"/>
        <v>0</v>
      </c>
      <c r="H224" s="54" t="str">
        <f ca="1">IF(O224=0,CONCATENATE(F224,". ",G224," (Ref: ",A224,")"),CONCATENATE(O224," - ",F224,". ",G224," (Ref: ",CONTROL!$D$4,"-",A224,")"))</f>
        <v>ACTIVIDADES POLICIALES - Tema 3 - PROTECCIÓN DE INSTALACIONES . 0 (Ref: 7-223)</v>
      </c>
      <c r="I224" s="54">
        <f ca="1">IF(CONTROL!$I$4="A",IF(X224&gt;0,CONCATENATE(R224," ",X224),R224),CONTROL!$I$5)</f>
        <v>0</v>
      </c>
      <c r="J224" s="54">
        <f ca="1">IF(CONTROL!$I$4="A",DATOS!S224,CONTROL!$I$5)</f>
        <v>0</v>
      </c>
      <c r="K224" s="54">
        <f ca="1">IF(CONTROL!$I$4="A",DATOS!T224,CONTROL!$I$5)</f>
        <v>0</v>
      </c>
      <c r="L224" s="54">
        <f ca="1">IF(CONTROL!$I$4="A",DATOS!U224,CONTROL!$I$5)</f>
        <v>0</v>
      </c>
      <c r="M224" s="54">
        <f ca="1">IF(CONTROL!$I$4="A",DATOS!V224,CONTROL!$I$5)</f>
        <v>0</v>
      </c>
      <c r="N224" s="54">
        <f ca="1">IF(CONTROL!$I$4="A",DATOS!W224,CONTROL!$I$5)</f>
        <v>0</v>
      </c>
      <c r="O224" s="38" t="s">
        <v>105</v>
      </c>
      <c r="P224" s="38" t="s">
        <v>205</v>
      </c>
      <c r="Y224" s="45"/>
      <c r="Z224" s="125">
        <v>43875</v>
      </c>
      <c r="AA224" s="76">
        <f t="shared" si="24"/>
        <v>61</v>
      </c>
    </row>
    <row r="225" spans="1:27" x14ac:dyDescent="0.25">
      <c r="A225" s="54">
        <f t="shared" si="25"/>
        <v>224</v>
      </c>
      <c r="B225" s="43">
        <v>3</v>
      </c>
      <c r="E225" s="54" t="str">
        <f t="shared" si="21"/>
        <v xml:space="preserve">Tema 3 - PROTECCIÓN DE INSTALACIONES </v>
      </c>
      <c r="F225" s="54" t="str">
        <f t="shared" si="22"/>
        <v xml:space="preserve">Tema 3 - PROTECCIÓN DE INSTALACIONES </v>
      </c>
      <c r="G225" s="54">
        <f t="shared" ca="1" si="23"/>
        <v>0</v>
      </c>
      <c r="H225" s="54" t="str">
        <f ca="1">IF(O225=0,CONCATENATE(F225,". ",G225," (Ref: ",A225,")"),CONCATENATE(O225," - ",F225,". ",G225," (Ref: ",CONTROL!$D$4,"-",A225,")"))</f>
        <v>ACTIVIDADES POLICIALES - Tema 3 - PROTECCIÓN DE INSTALACIONES . 0 (Ref: 7-224)</v>
      </c>
      <c r="I225" s="54">
        <f ca="1">IF(CONTROL!$I$4="A",IF(X225&gt;0,CONCATENATE(R225," ",X225),R225),CONTROL!$I$5)</f>
        <v>0</v>
      </c>
      <c r="J225" s="54">
        <f ca="1">IF(CONTROL!$I$4="A",DATOS!S225,CONTROL!$I$5)</f>
        <v>0</v>
      </c>
      <c r="K225" s="54">
        <f ca="1">IF(CONTROL!$I$4="A",DATOS!T225,CONTROL!$I$5)</f>
        <v>0</v>
      </c>
      <c r="L225" s="54">
        <f ca="1">IF(CONTROL!$I$4="A",DATOS!U225,CONTROL!$I$5)</f>
        <v>0</v>
      </c>
      <c r="M225" s="54">
        <f ca="1">IF(CONTROL!$I$4="A",DATOS!V225,CONTROL!$I$5)</f>
        <v>0</v>
      </c>
      <c r="N225" s="54">
        <f ca="1">IF(CONTROL!$I$4="A",DATOS!W225,CONTROL!$I$5)</f>
        <v>0</v>
      </c>
      <c r="O225" s="38" t="s">
        <v>105</v>
      </c>
      <c r="P225" s="38" t="s">
        <v>205</v>
      </c>
      <c r="Y225" s="45"/>
      <c r="Z225" s="125">
        <v>43875</v>
      </c>
      <c r="AA225" s="76">
        <f t="shared" si="24"/>
        <v>62</v>
      </c>
    </row>
    <row r="226" spans="1:27" x14ac:dyDescent="0.25">
      <c r="A226" s="54">
        <f t="shared" si="25"/>
        <v>225</v>
      </c>
      <c r="B226" s="43">
        <v>3</v>
      </c>
      <c r="E226" s="54" t="str">
        <f t="shared" si="21"/>
        <v xml:space="preserve">Tema 3 - PROTECCIÓN DE INSTALACIONES </v>
      </c>
      <c r="F226" s="54" t="str">
        <f t="shared" si="22"/>
        <v xml:space="preserve">Tema 3 - PROTECCIÓN DE INSTALACIONES </v>
      </c>
      <c r="G226" s="54">
        <f t="shared" ca="1" si="23"/>
        <v>0</v>
      </c>
      <c r="H226" s="54" t="str">
        <f ca="1">IF(O226=0,CONCATENATE(F226,". ",G226," (Ref: ",A226,")"),CONCATENATE(O226," - ",F226,". ",G226," (Ref: ",CONTROL!$D$4,"-",A226,")"))</f>
        <v>ACTIVIDADES POLICIALES - Tema 3 - PROTECCIÓN DE INSTALACIONES . 0 (Ref: 7-225)</v>
      </c>
      <c r="I226" s="54">
        <f ca="1">IF(CONTROL!$I$4="A",IF(X226&gt;0,CONCATENATE(R226," ",X226),R226),CONTROL!$I$5)</f>
        <v>0</v>
      </c>
      <c r="J226" s="54">
        <f ca="1">IF(CONTROL!$I$4="A",DATOS!S226,CONTROL!$I$5)</f>
        <v>0</v>
      </c>
      <c r="K226" s="54">
        <f ca="1">IF(CONTROL!$I$4="A",DATOS!T226,CONTROL!$I$5)</f>
        <v>0</v>
      </c>
      <c r="L226" s="54">
        <f ca="1">IF(CONTROL!$I$4="A",DATOS!U226,CONTROL!$I$5)</f>
        <v>0</v>
      </c>
      <c r="M226" s="54">
        <f ca="1">IF(CONTROL!$I$4="A",DATOS!V226,CONTROL!$I$5)</f>
        <v>0</v>
      </c>
      <c r="N226" s="54">
        <f ca="1">IF(CONTROL!$I$4="A",DATOS!W226,CONTROL!$I$5)</f>
        <v>0</v>
      </c>
      <c r="O226" s="38" t="s">
        <v>105</v>
      </c>
      <c r="P226" s="38" t="s">
        <v>205</v>
      </c>
      <c r="Y226" s="45"/>
      <c r="Z226" s="125">
        <v>43875</v>
      </c>
      <c r="AA226" s="76">
        <f t="shared" si="24"/>
        <v>63</v>
      </c>
    </row>
    <row r="227" spans="1:27" x14ac:dyDescent="0.25">
      <c r="A227" s="54">
        <f t="shared" si="25"/>
        <v>226</v>
      </c>
      <c r="B227" s="43">
        <v>3</v>
      </c>
      <c r="E227" s="54" t="str">
        <f t="shared" si="21"/>
        <v xml:space="preserve">Tema 3 - PROTECCIÓN DE INSTALACIONES </v>
      </c>
      <c r="F227" s="54" t="str">
        <f t="shared" si="22"/>
        <v xml:space="preserve">Tema 3 - PROTECCIÓN DE INSTALACIONES </v>
      </c>
      <c r="G227" s="54">
        <f t="shared" ca="1" si="23"/>
        <v>0</v>
      </c>
      <c r="H227" s="54" t="str">
        <f ca="1">IF(O227=0,CONCATENATE(F227,". ",G227," (Ref: ",A227,")"),CONCATENATE(O227," - ",F227,". ",G227," (Ref: ",CONTROL!$D$4,"-",A227,")"))</f>
        <v>ACTIVIDADES POLICIALES - Tema 3 - PROTECCIÓN DE INSTALACIONES . 0 (Ref: 7-226)</v>
      </c>
      <c r="I227" s="54">
        <f ca="1">IF(CONTROL!$I$4="A",IF(X227&gt;0,CONCATENATE(R227," ",X227),R227),CONTROL!$I$5)</f>
        <v>0</v>
      </c>
      <c r="J227" s="54">
        <f ca="1">IF(CONTROL!$I$4="A",DATOS!S227,CONTROL!$I$5)</f>
        <v>0</v>
      </c>
      <c r="K227" s="54">
        <f ca="1">IF(CONTROL!$I$4="A",DATOS!T227,CONTROL!$I$5)</f>
        <v>0</v>
      </c>
      <c r="L227" s="54">
        <f ca="1">IF(CONTROL!$I$4="A",DATOS!U227,CONTROL!$I$5)</f>
        <v>0</v>
      </c>
      <c r="M227" s="54">
        <f ca="1">IF(CONTROL!$I$4="A",DATOS!V227,CONTROL!$I$5)</f>
        <v>0</v>
      </c>
      <c r="N227" s="54">
        <f ca="1">IF(CONTROL!$I$4="A",DATOS!W227,CONTROL!$I$5)</f>
        <v>0</v>
      </c>
      <c r="O227" s="38" t="s">
        <v>105</v>
      </c>
      <c r="P227" s="38" t="s">
        <v>205</v>
      </c>
      <c r="Y227" s="45"/>
      <c r="Z227" s="125">
        <v>43875</v>
      </c>
      <c r="AA227" s="76">
        <f t="shared" si="24"/>
        <v>64</v>
      </c>
    </row>
    <row r="228" spans="1:27" x14ac:dyDescent="0.25">
      <c r="A228" s="54">
        <f t="shared" si="25"/>
        <v>227</v>
      </c>
      <c r="B228" s="43">
        <v>3</v>
      </c>
      <c r="E228" s="54" t="str">
        <f t="shared" si="21"/>
        <v xml:space="preserve">Tema 3 - PROTECCIÓN DE INSTALACIONES </v>
      </c>
      <c r="F228" s="54" t="str">
        <f t="shared" si="22"/>
        <v xml:space="preserve">Tema 3 - PROTECCIÓN DE INSTALACIONES </v>
      </c>
      <c r="G228" s="54">
        <f t="shared" ca="1" si="23"/>
        <v>0</v>
      </c>
      <c r="H228" s="54" t="str">
        <f ca="1">IF(O228=0,CONCATENATE(F228,". ",G228," (Ref: ",A228,")"),CONCATENATE(O228," - ",F228,". ",G228," (Ref: ",CONTROL!$D$4,"-",A228,")"))</f>
        <v>ACTIVIDADES POLICIALES - Tema 3 - PROTECCIÓN DE INSTALACIONES . 0 (Ref: 7-227)</v>
      </c>
      <c r="I228" s="54">
        <f ca="1">IF(CONTROL!$I$4="A",IF(X228&gt;0,CONCATENATE(R228," ",X228),R228),CONTROL!$I$5)</f>
        <v>0</v>
      </c>
      <c r="J228" s="54">
        <f ca="1">IF(CONTROL!$I$4="A",DATOS!S228,CONTROL!$I$5)</f>
        <v>0</v>
      </c>
      <c r="K228" s="54">
        <f ca="1">IF(CONTROL!$I$4="A",DATOS!T228,CONTROL!$I$5)</f>
        <v>0</v>
      </c>
      <c r="L228" s="54">
        <f ca="1">IF(CONTROL!$I$4="A",DATOS!U228,CONTROL!$I$5)</f>
        <v>0</v>
      </c>
      <c r="M228" s="54">
        <f ca="1">IF(CONTROL!$I$4="A",DATOS!V228,CONTROL!$I$5)</f>
        <v>0</v>
      </c>
      <c r="N228" s="54">
        <f ca="1">IF(CONTROL!$I$4="A",DATOS!W228,CONTROL!$I$5)</f>
        <v>0</v>
      </c>
      <c r="O228" s="38" t="s">
        <v>105</v>
      </c>
      <c r="P228" s="38" t="s">
        <v>205</v>
      </c>
      <c r="Y228" s="45"/>
      <c r="Z228" s="125">
        <v>43875</v>
      </c>
      <c r="AA228" s="76">
        <f t="shared" si="24"/>
        <v>65</v>
      </c>
    </row>
    <row r="229" spans="1:27" x14ac:dyDescent="0.25">
      <c r="A229" s="54">
        <f t="shared" si="25"/>
        <v>228</v>
      </c>
      <c r="B229" s="43">
        <v>3</v>
      </c>
      <c r="E229" s="54" t="str">
        <f t="shared" ref="E229:E235" si="26">IF(D229=0,CONCATENATE("Tema ",B229," - ",P229," ",D229),IF(D229="I",CONCATENATE("Tema ",B229," - ",P229),CONCATENATE("                ",P229," (",D229,"). ")))</f>
        <v xml:space="preserve">Tema 3 - PROTECCIÓN DE INSTALACIONES </v>
      </c>
      <c r="F229" s="54" t="str">
        <f t="shared" ref="F229:F235" si="27">CONCATENATE("Tema ",B229," - ",P229," ",D229)</f>
        <v xml:space="preserve">Tema 3 - PROTECCIÓN DE INSTALACIONES </v>
      </c>
      <c r="G229" s="54">
        <f t="shared" ref="G229:G235" ca="1" si="28">IF(Q229&gt;0,CONCATENATE(Q229,". ",I229),I229)</f>
        <v>0</v>
      </c>
      <c r="H229" s="54" t="str">
        <f ca="1">IF(O229=0,CONCATENATE(F229,". ",G229," (Ref: ",A229,")"),CONCATENATE(O229," - ",F229,". ",G229," (Ref: ",CONTROL!$D$4,"-",A229,")"))</f>
        <v>ACTIVIDADES POLICIALES - Tema 3 - PROTECCIÓN DE INSTALACIONES . 0 (Ref: 7-228)</v>
      </c>
      <c r="I229" s="54">
        <f ca="1">IF(CONTROL!$I$4="A",IF(X229&gt;0,CONCATENATE(R229," ",X229),R229),CONTROL!$I$5)</f>
        <v>0</v>
      </c>
      <c r="J229" s="54">
        <f ca="1">IF(CONTROL!$I$4="A",DATOS!S229,CONTROL!$I$5)</f>
        <v>0</v>
      </c>
      <c r="K229" s="54">
        <f ca="1">IF(CONTROL!$I$4="A",DATOS!T229,CONTROL!$I$5)</f>
        <v>0</v>
      </c>
      <c r="L229" s="54">
        <f ca="1">IF(CONTROL!$I$4="A",DATOS!U229,CONTROL!$I$5)</f>
        <v>0</v>
      </c>
      <c r="M229" s="54">
        <f ca="1">IF(CONTROL!$I$4="A",DATOS!V229,CONTROL!$I$5)</f>
        <v>0</v>
      </c>
      <c r="N229" s="54">
        <f ca="1">IF(CONTROL!$I$4="A",DATOS!W229,CONTROL!$I$5)</f>
        <v>0</v>
      </c>
      <c r="O229" s="38" t="s">
        <v>105</v>
      </c>
      <c r="P229" s="38" t="s">
        <v>205</v>
      </c>
      <c r="Y229" s="45"/>
      <c r="Z229" s="125">
        <v>43875</v>
      </c>
      <c r="AA229" s="76">
        <f t="shared" si="24"/>
        <v>66</v>
      </c>
    </row>
    <row r="230" spans="1:27" x14ac:dyDescent="0.25">
      <c r="A230" s="54">
        <f t="shared" si="25"/>
        <v>229</v>
      </c>
      <c r="B230" s="43">
        <v>3</v>
      </c>
      <c r="E230" s="54" t="str">
        <f t="shared" si="26"/>
        <v xml:space="preserve">Tema 3 - PROTECCIÓN DE INSTALACIONES </v>
      </c>
      <c r="F230" s="54" t="str">
        <f t="shared" si="27"/>
        <v xml:space="preserve">Tema 3 - PROTECCIÓN DE INSTALACIONES </v>
      </c>
      <c r="G230" s="54">
        <f t="shared" ca="1" si="28"/>
        <v>0</v>
      </c>
      <c r="H230" s="54" t="str">
        <f ca="1">IF(O230=0,CONCATENATE(F230,". ",G230," (Ref: ",A230,")"),CONCATENATE(O230," - ",F230,". ",G230," (Ref: ",CONTROL!$D$4,"-",A230,")"))</f>
        <v>ACTIVIDADES POLICIALES - Tema 3 - PROTECCIÓN DE INSTALACIONES . 0 (Ref: 7-229)</v>
      </c>
      <c r="I230" s="54">
        <f ca="1">IF(CONTROL!$I$4="A",IF(X230&gt;0,CONCATENATE(R230," ",X230),R230),CONTROL!$I$5)</f>
        <v>0</v>
      </c>
      <c r="J230" s="54">
        <f ca="1">IF(CONTROL!$I$4="A",DATOS!S230,CONTROL!$I$5)</f>
        <v>0</v>
      </c>
      <c r="K230" s="54">
        <f ca="1">IF(CONTROL!$I$4="A",DATOS!T230,CONTROL!$I$5)</f>
        <v>0</v>
      </c>
      <c r="L230" s="54">
        <f ca="1">IF(CONTROL!$I$4="A",DATOS!U230,CONTROL!$I$5)</f>
        <v>0</v>
      </c>
      <c r="M230" s="54">
        <f ca="1">IF(CONTROL!$I$4="A",DATOS!V230,CONTROL!$I$5)</f>
        <v>0</v>
      </c>
      <c r="N230" s="54">
        <f ca="1">IF(CONTROL!$I$4="A",DATOS!W230,CONTROL!$I$5)</f>
        <v>0</v>
      </c>
      <c r="O230" s="38" t="s">
        <v>105</v>
      </c>
      <c r="P230" s="38" t="s">
        <v>205</v>
      </c>
      <c r="Y230" s="45"/>
      <c r="Z230" s="125">
        <v>43875</v>
      </c>
      <c r="AA230" s="76">
        <f t="shared" si="24"/>
        <v>67</v>
      </c>
    </row>
    <row r="231" spans="1:27" x14ac:dyDescent="0.25">
      <c r="A231" s="54">
        <f t="shared" si="25"/>
        <v>230</v>
      </c>
      <c r="B231" s="43">
        <v>3</v>
      </c>
      <c r="E231" s="54" t="str">
        <f t="shared" si="26"/>
        <v xml:space="preserve">Tema 3 - PROTECCIÓN DE INSTALACIONES </v>
      </c>
      <c r="F231" s="54" t="str">
        <f t="shared" si="27"/>
        <v xml:space="preserve">Tema 3 - PROTECCIÓN DE INSTALACIONES </v>
      </c>
      <c r="G231" s="54">
        <f t="shared" ca="1" si="28"/>
        <v>0</v>
      </c>
      <c r="H231" s="54" t="str">
        <f ca="1">IF(O231=0,CONCATENATE(F231,". ",G231," (Ref: ",A231,")"),CONCATENATE(O231," - ",F231,". ",G231," (Ref: ",CONTROL!$D$4,"-",A231,")"))</f>
        <v>ACTIVIDADES POLICIALES - Tema 3 - PROTECCIÓN DE INSTALACIONES . 0 (Ref: 7-230)</v>
      </c>
      <c r="I231" s="54">
        <f ca="1">IF(CONTROL!$I$4="A",IF(X231&gt;0,CONCATENATE(R231," ",X231),R231),CONTROL!$I$5)</f>
        <v>0</v>
      </c>
      <c r="J231" s="54">
        <f ca="1">IF(CONTROL!$I$4="A",DATOS!S231,CONTROL!$I$5)</f>
        <v>0</v>
      </c>
      <c r="K231" s="54">
        <f ca="1">IF(CONTROL!$I$4="A",DATOS!T231,CONTROL!$I$5)</f>
        <v>0</v>
      </c>
      <c r="L231" s="54">
        <f ca="1">IF(CONTROL!$I$4="A",DATOS!U231,CONTROL!$I$5)</f>
        <v>0</v>
      </c>
      <c r="M231" s="54">
        <f ca="1">IF(CONTROL!$I$4="A",DATOS!V231,CONTROL!$I$5)</f>
        <v>0</v>
      </c>
      <c r="N231" s="54">
        <f ca="1">IF(CONTROL!$I$4="A",DATOS!W231,CONTROL!$I$5)</f>
        <v>0</v>
      </c>
      <c r="O231" s="38" t="s">
        <v>105</v>
      </c>
      <c r="P231" s="38" t="s">
        <v>205</v>
      </c>
      <c r="Y231" s="45"/>
      <c r="Z231" s="125">
        <v>43875</v>
      </c>
      <c r="AA231" s="76">
        <f t="shared" si="24"/>
        <v>68</v>
      </c>
    </row>
    <row r="232" spans="1:27" x14ac:dyDescent="0.25">
      <c r="A232" s="54">
        <f t="shared" si="25"/>
        <v>231</v>
      </c>
      <c r="B232" s="43">
        <v>3</v>
      </c>
      <c r="E232" s="54" t="str">
        <f t="shared" si="26"/>
        <v xml:space="preserve">Tema 3 - PROTECCIÓN DE INSTALACIONES </v>
      </c>
      <c r="F232" s="54" t="str">
        <f t="shared" si="27"/>
        <v xml:space="preserve">Tema 3 - PROTECCIÓN DE INSTALACIONES </v>
      </c>
      <c r="G232" s="54">
        <f t="shared" ca="1" si="28"/>
        <v>0</v>
      </c>
      <c r="H232" s="54" t="str">
        <f ca="1">IF(O232=0,CONCATENATE(F232,". ",G232," (Ref: ",A232,")"),CONCATENATE(O232," - ",F232,". ",G232," (Ref: ",CONTROL!$D$4,"-",A232,")"))</f>
        <v>ACTIVIDADES POLICIALES - Tema 3 - PROTECCIÓN DE INSTALACIONES . 0 (Ref: 7-231)</v>
      </c>
      <c r="I232" s="54">
        <f ca="1">IF(CONTROL!$I$4="A",IF(X232&gt;0,CONCATENATE(R232," ",X232),R232),CONTROL!$I$5)</f>
        <v>0</v>
      </c>
      <c r="J232" s="54">
        <f ca="1">IF(CONTROL!$I$4="A",DATOS!S232,CONTROL!$I$5)</f>
        <v>0</v>
      </c>
      <c r="K232" s="54">
        <f ca="1">IF(CONTROL!$I$4="A",DATOS!T232,CONTROL!$I$5)</f>
        <v>0</v>
      </c>
      <c r="L232" s="54">
        <f ca="1">IF(CONTROL!$I$4="A",DATOS!U232,CONTROL!$I$5)</f>
        <v>0</v>
      </c>
      <c r="M232" s="54">
        <f ca="1">IF(CONTROL!$I$4="A",DATOS!V232,CONTROL!$I$5)</f>
        <v>0</v>
      </c>
      <c r="N232" s="54">
        <f ca="1">IF(CONTROL!$I$4="A",DATOS!W232,CONTROL!$I$5)</f>
        <v>0</v>
      </c>
      <c r="O232" s="38" t="s">
        <v>105</v>
      </c>
      <c r="P232" s="38" t="s">
        <v>205</v>
      </c>
      <c r="Y232" s="45"/>
      <c r="Z232" s="125">
        <v>43875</v>
      </c>
      <c r="AA232" s="76">
        <f t="shared" si="24"/>
        <v>69</v>
      </c>
    </row>
    <row r="233" spans="1:27" x14ac:dyDescent="0.25">
      <c r="A233" s="54">
        <f t="shared" si="25"/>
        <v>232</v>
      </c>
      <c r="B233" s="43">
        <v>3</v>
      </c>
      <c r="E233" s="54" t="str">
        <f t="shared" si="26"/>
        <v xml:space="preserve">Tema 3 - PROTECCIÓN DE INSTALACIONES </v>
      </c>
      <c r="F233" s="54" t="str">
        <f t="shared" si="27"/>
        <v xml:space="preserve">Tema 3 - PROTECCIÓN DE INSTALACIONES </v>
      </c>
      <c r="G233" s="54">
        <f t="shared" ca="1" si="28"/>
        <v>0</v>
      </c>
      <c r="H233" s="54" t="str">
        <f ca="1">IF(O233=0,CONCATENATE(F233,". ",G233," (Ref: ",A233,")"),CONCATENATE(O233," - ",F233,". ",G233," (Ref: ",CONTROL!$D$4,"-",A233,")"))</f>
        <v>ACTIVIDADES POLICIALES - Tema 3 - PROTECCIÓN DE INSTALACIONES . 0 (Ref: 7-232)</v>
      </c>
      <c r="I233" s="54">
        <f ca="1">IF(CONTROL!$I$4="A",IF(X233&gt;0,CONCATENATE(R233," ",X233),R233),CONTROL!$I$5)</f>
        <v>0</v>
      </c>
      <c r="J233" s="54">
        <f ca="1">IF(CONTROL!$I$4="A",DATOS!S233,CONTROL!$I$5)</f>
        <v>0</v>
      </c>
      <c r="K233" s="54">
        <f ca="1">IF(CONTROL!$I$4="A",DATOS!T233,CONTROL!$I$5)</f>
        <v>0</v>
      </c>
      <c r="L233" s="54">
        <f ca="1">IF(CONTROL!$I$4="A",DATOS!U233,CONTROL!$I$5)</f>
        <v>0</v>
      </c>
      <c r="M233" s="54">
        <f ca="1">IF(CONTROL!$I$4="A",DATOS!V233,CONTROL!$I$5)</f>
        <v>0</v>
      </c>
      <c r="N233" s="54">
        <f ca="1">IF(CONTROL!$I$4="A",DATOS!W233,CONTROL!$I$5)</f>
        <v>0</v>
      </c>
      <c r="O233" s="38" t="s">
        <v>105</v>
      </c>
      <c r="P233" s="38" t="s">
        <v>205</v>
      </c>
      <c r="Y233" s="45"/>
      <c r="Z233" s="125">
        <v>43875</v>
      </c>
      <c r="AA233" s="76">
        <f t="shared" si="24"/>
        <v>70</v>
      </c>
    </row>
    <row r="234" spans="1:27" x14ac:dyDescent="0.25">
      <c r="A234" s="54">
        <f t="shared" si="25"/>
        <v>233</v>
      </c>
      <c r="B234" s="43">
        <v>3</v>
      </c>
      <c r="E234" s="54" t="str">
        <f t="shared" si="26"/>
        <v xml:space="preserve">Tema 3 - PROTECCIÓN DE INSTALACIONES </v>
      </c>
      <c r="F234" s="54" t="str">
        <f t="shared" si="27"/>
        <v xml:space="preserve">Tema 3 - PROTECCIÓN DE INSTALACIONES </v>
      </c>
      <c r="G234" s="54">
        <f t="shared" ca="1" si="28"/>
        <v>0</v>
      </c>
      <c r="H234" s="54" t="str">
        <f ca="1">IF(O234=0,CONCATENATE(F234,". ",G234," (Ref: ",A234,")"),CONCATENATE(O234," - ",F234,". ",G234," (Ref: ",CONTROL!$D$4,"-",A234,")"))</f>
        <v>ACTIVIDADES POLICIALES - Tema 3 - PROTECCIÓN DE INSTALACIONES . 0 (Ref: 7-233)</v>
      </c>
      <c r="I234" s="54">
        <f ca="1">IF(CONTROL!$I$4="A",IF(X234&gt;0,CONCATENATE(R234," ",X234),R234),CONTROL!$I$5)</f>
        <v>0</v>
      </c>
      <c r="J234" s="54">
        <f ca="1">IF(CONTROL!$I$4="A",DATOS!S234,CONTROL!$I$5)</f>
        <v>0</v>
      </c>
      <c r="K234" s="54">
        <f ca="1">IF(CONTROL!$I$4="A",DATOS!T234,CONTROL!$I$5)</f>
        <v>0</v>
      </c>
      <c r="L234" s="54">
        <f ca="1">IF(CONTROL!$I$4="A",DATOS!U234,CONTROL!$I$5)</f>
        <v>0</v>
      </c>
      <c r="M234" s="54">
        <f ca="1">IF(CONTROL!$I$4="A",DATOS!V234,CONTROL!$I$5)</f>
        <v>0</v>
      </c>
      <c r="N234" s="54">
        <f ca="1">IF(CONTROL!$I$4="A",DATOS!W234,CONTROL!$I$5)</f>
        <v>0</v>
      </c>
      <c r="O234" s="38" t="s">
        <v>105</v>
      </c>
      <c r="P234" s="38" t="s">
        <v>205</v>
      </c>
      <c r="Y234" s="45"/>
      <c r="Z234" s="125">
        <v>43875</v>
      </c>
      <c r="AA234" s="76">
        <f t="shared" si="24"/>
        <v>71</v>
      </c>
    </row>
    <row r="235" spans="1:27" x14ac:dyDescent="0.25">
      <c r="A235" s="54">
        <f t="shared" si="25"/>
        <v>234</v>
      </c>
      <c r="B235" s="43">
        <v>3</v>
      </c>
      <c r="E235" s="54" t="str">
        <f t="shared" si="26"/>
        <v xml:space="preserve">Tema 3 - PROTECCIÓN DE INSTALACIONES </v>
      </c>
      <c r="F235" s="54" t="str">
        <f t="shared" si="27"/>
        <v xml:space="preserve">Tema 3 - PROTECCIÓN DE INSTALACIONES </v>
      </c>
      <c r="G235" s="54">
        <f t="shared" ca="1" si="28"/>
        <v>0</v>
      </c>
      <c r="H235" s="54" t="str">
        <f ca="1">IF(O235=0,CONCATENATE(F235,". ",G235," (Ref: ",A235,")"),CONCATENATE(O235," - ",F235,". ",G235," (Ref: ",CONTROL!$D$4,"-",A235,")"))</f>
        <v>ACTIVIDADES POLICIALES - Tema 3 - PROTECCIÓN DE INSTALACIONES . 0 (Ref: 7-234)</v>
      </c>
      <c r="I235" s="54">
        <f ca="1">IF(CONTROL!$I$4="A",IF(X235&gt;0,CONCATENATE(R235," ",X235),R235),CONTROL!$I$5)</f>
        <v>0</v>
      </c>
      <c r="J235" s="54">
        <f ca="1">IF(CONTROL!$I$4="A",DATOS!S235,CONTROL!$I$5)</f>
        <v>0</v>
      </c>
      <c r="K235" s="54">
        <f ca="1">IF(CONTROL!$I$4="A",DATOS!T235,CONTROL!$I$5)</f>
        <v>0</v>
      </c>
      <c r="L235" s="54">
        <f ca="1">IF(CONTROL!$I$4="A",DATOS!U235,CONTROL!$I$5)</f>
        <v>0</v>
      </c>
      <c r="M235" s="54">
        <f ca="1">IF(CONTROL!$I$4="A",DATOS!V235,CONTROL!$I$5)</f>
        <v>0</v>
      </c>
      <c r="N235" s="54">
        <f ca="1">IF(CONTROL!$I$4="A",DATOS!W235,CONTROL!$I$5)</f>
        <v>0</v>
      </c>
      <c r="O235" s="38" t="s">
        <v>105</v>
      </c>
      <c r="P235" s="38" t="s">
        <v>205</v>
      </c>
      <c r="Y235" s="45"/>
      <c r="Z235" s="125">
        <v>43875</v>
      </c>
      <c r="AA235" s="76">
        <f t="shared" si="24"/>
        <v>72</v>
      </c>
    </row>
    <row r="236" spans="1:27" x14ac:dyDescent="0.25">
      <c r="A236" s="54">
        <f t="shared" si="25"/>
        <v>235</v>
      </c>
      <c r="B236" s="43">
        <v>4</v>
      </c>
      <c r="C236" s="42">
        <f>+C164+1</f>
        <v>4</v>
      </c>
      <c r="E236" s="54" t="str">
        <f t="shared" si="16"/>
        <v xml:space="preserve">Tema 4 - TIRO POLICIAL </v>
      </c>
      <c r="F236" s="54" t="str">
        <f t="shared" si="17"/>
        <v xml:space="preserve">Tema 4 - TIRO POLICIAL </v>
      </c>
      <c r="G236" s="54">
        <f t="shared" ca="1" si="14"/>
        <v>0</v>
      </c>
      <c r="H236" s="54" t="str">
        <f ca="1">IF(O236=0,CONCATENATE(F236,". ",G236," (Ref: ",A236,")"),CONCATENATE(O236," - ",F236,". ",G236," (Ref: ",CONTROL!$D$4,"-",A236,")"))</f>
        <v>ACTIVIDADES POLICIALES - Tema 4 - TIRO POLICIAL . 0 (Ref: 7-235)</v>
      </c>
      <c r="I236" s="54">
        <f ca="1">IF(CONTROL!$I$4="A",IF(X236&gt;0,CONCATENATE(R236," ",X236),R236),CONTROL!$I$5)</f>
        <v>0</v>
      </c>
      <c r="J236" s="54">
        <f ca="1">IF(CONTROL!$I$4="A",DATOS!S236,CONTROL!$I$5)</f>
        <v>0</v>
      </c>
      <c r="K236" s="54">
        <f ca="1">IF(CONTROL!$I$4="A",DATOS!T236,CONTROL!$I$5)</f>
        <v>0</v>
      </c>
      <c r="L236" s="54">
        <f ca="1">IF(CONTROL!$I$4="A",DATOS!U236,CONTROL!$I$5)</f>
        <v>0</v>
      </c>
      <c r="M236" s="54">
        <f ca="1">IF(CONTROL!$I$4="A",DATOS!V236,CONTROL!$I$5)</f>
        <v>0</v>
      </c>
      <c r="N236" s="54">
        <f ca="1">IF(CONTROL!$I$4="A",DATOS!W236,CONTROL!$I$5)</f>
        <v>0</v>
      </c>
      <c r="O236" s="38" t="s">
        <v>105</v>
      </c>
      <c r="P236" s="38" t="s">
        <v>206</v>
      </c>
      <c r="Y236" s="45"/>
      <c r="Z236" s="125">
        <v>43875</v>
      </c>
      <c r="AA236" s="76">
        <f t="shared" si="24"/>
        <v>1</v>
      </c>
    </row>
    <row r="237" spans="1:27" x14ac:dyDescent="0.25">
      <c r="A237" s="54">
        <f t="shared" si="25"/>
        <v>236</v>
      </c>
      <c r="B237" s="43">
        <v>4</v>
      </c>
      <c r="E237" s="54" t="str">
        <f t="shared" ref="E237:E273" si="29">IF(D237=0,CONCATENATE("Tema ",B237," - ",P237," ",D237),IF(D237="I",CONCATENATE("Tema ",B237," - ",P237),CONCATENATE("                ",P237," (",D237,"). ")))</f>
        <v xml:space="preserve">Tema 4 - TIRO POLICIAL </v>
      </c>
      <c r="F237" s="54" t="str">
        <f t="shared" ref="F237:F273" si="30">CONCATENATE("Tema ",B237," - ",P237," ",D237)</f>
        <v xml:space="preserve">Tema 4 - TIRO POLICIAL </v>
      </c>
      <c r="G237" s="54">
        <f t="shared" ref="G237:G273" ca="1" si="31">IF(Q237&gt;0,CONCATENATE(Q237,". ",I237),I237)</f>
        <v>0</v>
      </c>
      <c r="H237" s="54" t="str">
        <f ca="1">IF(O237=0,CONCATENATE(F237,". ",G237," (Ref: ",A237,")"),CONCATENATE(O237," - ",F237,". ",G237," (Ref: ",CONTROL!$D$4,"-",A237,")"))</f>
        <v>ACTIVIDADES POLICIALES - Tema 4 - TIRO POLICIAL . 0 (Ref: 7-236)</v>
      </c>
      <c r="I237" s="54">
        <f ca="1">IF(CONTROL!$I$4="A",IF(X237&gt;0,CONCATENATE(R237," ",X237),R237),CONTROL!$I$5)</f>
        <v>0</v>
      </c>
      <c r="J237" s="54">
        <f ca="1">IF(CONTROL!$I$4="A",DATOS!S237,CONTROL!$I$5)</f>
        <v>0</v>
      </c>
      <c r="K237" s="54">
        <f ca="1">IF(CONTROL!$I$4="A",DATOS!T237,CONTROL!$I$5)</f>
        <v>0</v>
      </c>
      <c r="L237" s="54">
        <f ca="1">IF(CONTROL!$I$4="A",DATOS!U237,CONTROL!$I$5)</f>
        <v>0</v>
      </c>
      <c r="M237" s="54">
        <f ca="1">IF(CONTROL!$I$4="A",DATOS!V237,CONTROL!$I$5)</f>
        <v>0</v>
      </c>
      <c r="N237" s="54">
        <f ca="1">IF(CONTROL!$I$4="A",DATOS!W237,CONTROL!$I$5)</f>
        <v>0</v>
      </c>
      <c r="O237" s="38" t="s">
        <v>105</v>
      </c>
      <c r="P237" s="38" t="s">
        <v>206</v>
      </c>
      <c r="Y237" s="45"/>
      <c r="Z237" s="125">
        <v>43877</v>
      </c>
      <c r="AA237" s="76">
        <f t="shared" si="24"/>
        <v>2</v>
      </c>
    </row>
    <row r="238" spans="1:27" x14ac:dyDescent="0.25">
      <c r="A238" s="54">
        <f t="shared" si="25"/>
        <v>237</v>
      </c>
      <c r="B238" s="43">
        <v>4</v>
      </c>
      <c r="E238" s="54" t="str">
        <f t="shared" si="29"/>
        <v xml:space="preserve">Tema 4 - TIRO POLICIAL </v>
      </c>
      <c r="F238" s="54" t="str">
        <f t="shared" si="30"/>
        <v xml:space="preserve">Tema 4 - TIRO POLICIAL </v>
      </c>
      <c r="G238" s="54">
        <f t="shared" ca="1" si="31"/>
        <v>0</v>
      </c>
      <c r="H238" s="54" t="str">
        <f ca="1">IF(O238=0,CONCATENATE(F238,". ",G238," (Ref: ",A238,")"),CONCATENATE(O238," - ",F238,". ",G238," (Ref: ",CONTROL!$D$4,"-",A238,")"))</f>
        <v>ACTIVIDADES POLICIALES - Tema 4 - TIRO POLICIAL . 0 (Ref: 7-237)</v>
      </c>
      <c r="I238" s="54">
        <f ca="1">IF(CONTROL!$I$4="A",IF(X238&gt;0,CONCATENATE(R238," ",X238),R238),CONTROL!$I$5)</f>
        <v>0</v>
      </c>
      <c r="J238" s="54">
        <f ca="1">IF(CONTROL!$I$4="A",DATOS!S238,CONTROL!$I$5)</f>
        <v>0</v>
      </c>
      <c r="K238" s="54">
        <f ca="1">IF(CONTROL!$I$4="A",DATOS!T238,CONTROL!$I$5)</f>
        <v>0</v>
      </c>
      <c r="L238" s="54">
        <f ca="1">IF(CONTROL!$I$4="A",DATOS!U238,CONTROL!$I$5)</f>
        <v>0</v>
      </c>
      <c r="M238" s="54">
        <f ca="1">IF(CONTROL!$I$4="A",DATOS!V238,CONTROL!$I$5)</f>
        <v>0</v>
      </c>
      <c r="N238" s="54">
        <f ca="1">IF(CONTROL!$I$4="A",DATOS!W238,CONTROL!$I$5)</f>
        <v>0</v>
      </c>
      <c r="O238" s="38" t="s">
        <v>105</v>
      </c>
      <c r="P238" s="38" t="s">
        <v>206</v>
      </c>
      <c r="Y238" s="45"/>
      <c r="Z238" s="125">
        <v>43877</v>
      </c>
      <c r="AA238" s="76">
        <f t="shared" si="24"/>
        <v>3</v>
      </c>
    </row>
    <row r="239" spans="1:27" x14ac:dyDescent="0.25">
      <c r="A239" s="54">
        <f t="shared" si="25"/>
        <v>238</v>
      </c>
      <c r="B239" s="43">
        <v>4</v>
      </c>
      <c r="E239" s="54" t="str">
        <f t="shared" si="29"/>
        <v xml:space="preserve">Tema 4 - TIRO POLICIAL </v>
      </c>
      <c r="F239" s="54" t="str">
        <f t="shared" si="30"/>
        <v xml:space="preserve">Tema 4 - TIRO POLICIAL </v>
      </c>
      <c r="G239" s="54">
        <f t="shared" ca="1" si="31"/>
        <v>0</v>
      </c>
      <c r="H239" s="54" t="str">
        <f ca="1">IF(O239=0,CONCATENATE(F239,". ",G239," (Ref: ",A239,")"),CONCATENATE(O239," - ",F239,". ",G239," (Ref: ",CONTROL!$D$4,"-",A239,")"))</f>
        <v>ACTIVIDADES POLICIALES - Tema 4 - TIRO POLICIAL . 0 (Ref: 7-238)</v>
      </c>
      <c r="I239" s="54">
        <f ca="1">IF(CONTROL!$I$4="A",IF(X239&gt;0,CONCATENATE(R239," ",X239),R239),CONTROL!$I$5)</f>
        <v>0</v>
      </c>
      <c r="J239" s="54">
        <f ca="1">IF(CONTROL!$I$4="A",DATOS!S239,CONTROL!$I$5)</f>
        <v>0</v>
      </c>
      <c r="K239" s="54">
        <f ca="1">IF(CONTROL!$I$4="A",DATOS!T239,CONTROL!$I$5)</f>
        <v>0</v>
      </c>
      <c r="L239" s="54">
        <f ca="1">IF(CONTROL!$I$4="A",DATOS!U239,CONTROL!$I$5)</f>
        <v>0</v>
      </c>
      <c r="M239" s="54">
        <f ca="1">IF(CONTROL!$I$4="A",DATOS!V239,CONTROL!$I$5)</f>
        <v>0</v>
      </c>
      <c r="N239" s="54">
        <f ca="1">IF(CONTROL!$I$4="A",DATOS!W239,CONTROL!$I$5)</f>
        <v>0</v>
      </c>
      <c r="O239" s="38" t="s">
        <v>105</v>
      </c>
      <c r="P239" s="38" t="s">
        <v>206</v>
      </c>
      <c r="Y239" s="45"/>
      <c r="Z239" s="125">
        <v>43877</v>
      </c>
      <c r="AA239" s="76">
        <f t="shared" si="24"/>
        <v>4</v>
      </c>
    </row>
    <row r="240" spans="1:27" x14ac:dyDescent="0.25">
      <c r="A240" s="54">
        <f t="shared" si="25"/>
        <v>239</v>
      </c>
      <c r="B240" s="43">
        <v>4</v>
      </c>
      <c r="E240" s="54" t="str">
        <f t="shared" si="29"/>
        <v xml:space="preserve">Tema 4 - TIRO POLICIAL </v>
      </c>
      <c r="F240" s="54" t="str">
        <f t="shared" si="30"/>
        <v xml:space="preserve">Tema 4 - TIRO POLICIAL </v>
      </c>
      <c r="G240" s="54">
        <f t="shared" ca="1" si="31"/>
        <v>0</v>
      </c>
      <c r="H240" s="54" t="str">
        <f ca="1">IF(O240=0,CONCATENATE(F240,". ",G240," (Ref: ",A240,")"),CONCATENATE(O240," - ",F240,". ",G240," (Ref: ",CONTROL!$D$4,"-",A240,")"))</f>
        <v>ACTIVIDADES POLICIALES - Tema 4 - TIRO POLICIAL . 0 (Ref: 7-239)</v>
      </c>
      <c r="I240" s="54">
        <f ca="1">IF(CONTROL!$I$4="A",IF(X240&gt;0,CONCATENATE(R240," ",X240),R240),CONTROL!$I$5)</f>
        <v>0</v>
      </c>
      <c r="J240" s="54">
        <f ca="1">IF(CONTROL!$I$4="A",DATOS!S240,CONTROL!$I$5)</f>
        <v>0</v>
      </c>
      <c r="K240" s="54">
        <f ca="1">IF(CONTROL!$I$4="A",DATOS!T240,CONTROL!$I$5)</f>
        <v>0</v>
      </c>
      <c r="L240" s="54">
        <f ca="1">IF(CONTROL!$I$4="A",DATOS!U240,CONTROL!$I$5)</f>
        <v>0</v>
      </c>
      <c r="M240" s="54">
        <f ca="1">IF(CONTROL!$I$4="A",DATOS!V240,CONTROL!$I$5)</f>
        <v>0</v>
      </c>
      <c r="N240" s="54">
        <f ca="1">IF(CONTROL!$I$4="A",DATOS!W240,CONTROL!$I$5)</f>
        <v>0</v>
      </c>
      <c r="O240" s="38" t="s">
        <v>105</v>
      </c>
      <c r="P240" s="38" t="s">
        <v>206</v>
      </c>
      <c r="Y240" s="45"/>
      <c r="Z240" s="125">
        <v>43877</v>
      </c>
      <c r="AA240" s="76">
        <f t="shared" si="24"/>
        <v>5</v>
      </c>
    </row>
    <row r="241" spans="1:27" x14ac:dyDescent="0.25">
      <c r="A241" s="54">
        <f t="shared" si="25"/>
        <v>240</v>
      </c>
      <c r="B241" s="43">
        <v>4</v>
      </c>
      <c r="E241" s="54" t="str">
        <f t="shared" si="29"/>
        <v xml:space="preserve">Tema 4 - TIRO POLICIAL </v>
      </c>
      <c r="F241" s="54" t="str">
        <f t="shared" si="30"/>
        <v xml:space="preserve">Tema 4 - TIRO POLICIAL </v>
      </c>
      <c r="G241" s="54">
        <f t="shared" ca="1" si="31"/>
        <v>0</v>
      </c>
      <c r="H241" s="54" t="str">
        <f ca="1">IF(O241=0,CONCATENATE(F241,". ",G241," (Ref: ",A241,")"),CONCATENATE(O241," - ",F241,". ",G241," (Ref: ",CONTROL!$D$4,"-",A241,")"))</f>
        <v>ACTIVIDADES POLICIALES - Tema 4 - TIRO POLICIAL . 0 (Ref: 7-240)</v>
      </c>
      <c r="I241" s="54">
        <f ca="1">IF(CONTROL!$I$4="A",IF(X241&gt;0,CONCATENATE(R241," ",X241),R241),CONTROL!$I$5)</f>
        <v>0</v>
      </c>
      <c r="J241" s="54">
        <f ca="1">IF(CONTROL!$I$4="A",DATOS!S241,CONTROL!$I$5)</f>
        <v>0</v>
      </c>
      <c r="K241" s="54">
        <f ca="1">IF(CONTROL!$I$4="A",DATOS!T241,CONTROL!$I$5)</f>
        <v>0</v>
      </c>
      <c r="L241" s="54">
        <f ca="1">IF(CONTROL!$I$4="A",DATOS!U241,CONTROL!$I$5)</f>
        <v>0</v>
      </c>
      <c r="M241" s="54">
        <f ca="1">IF(CONTROL!$I$4="A",DATOS!V241,CONTROL!$I$5)</f>
        <v>0</v>
      </c>
      <c r="N241" s="54">
        <f ca="1">IF(CONTROL!$I$4="A",DATOS!W241,CONTROL!$I$5)</f>
        <v>0</v>
      </c>
      <c r="O241" s="38" t="s">
        <v>105</v>
      </c>
      <c r="P241" s="38" t="s">
        <v>206</v>
      </c>
      <c r="Y241" s="45"/>
      <c r="Z241" s="125">
        <v>43877</v>
      </c>
      <c r="AA241" s="76">
        <f t="shared" si="24"/>
        <v>6</v>
      </c>
    </row>
    <row r="242" spans="1:27" x14ac:dyDescent="0.25">
      <c r="A242" s="54">
        <f t="shared" si="25"/>
        <v>241</v>
      </c>
      <c r="B242" s="43">
        <v>4</v>
      </c>
      <c r="E242" s="54" t="str">
        <f t="shared" si="29"/>
        <v xml:space="preserve">Tema 4 - TIRO POLICIAL </v>
      </c>
      <c r="F242" s="54" t="str">
        <f t="shared" si="30"/>
        <v xml:space="preserve">Tema 4 - TIRO POLICIAL </v>
      </c>
      <c r="G242" s="54">
        <f t="shared" ca="1" si="31"/>
        <v>0</v>
      </c>
      <c r="H242" s="54" t="str">
        <f ca="1">IF(O242=0,CONCATENATE(F242,". ",G242," (Ref: ",A242,")"),CONCATENATE(O242," - ",F242,". ",G242," (Ref: ",CONTROL!$D$4,"-",A242,")"))</f>
        <v>ACTIVIDADES POLICIALES - Tema 4 - TIRO POLICIAL . 0 (Ref: 7-241)</v>
      </c>
      <c r="I242" s="54">
        <f ca="1">IF(CONTROL!$I$4="A",IF(X242&gt;0,CONCATENATE(R242," ",X242),R242),CONTROL!$I$5)</f>
        <v>0</v>
      </c>
      <c r="J242" s="54">
        <f ca="1">IF(CONTROL!$I$4="A",DATOS!S242,CONTROL!$I$5)</f>
        <v>0</v>
      </c>
      <c r="K242" s="54">
        <f ca="1">IF(CONTROL!$I$4="A",DATOS!T242,CONTROL!$I$5)</f>
        <v>0</v>
      </c>
      <c r="L242" s="54">
        <f ca="1">IF(CONTROL!$I$4="A",DATOS!U242,CONTROL!$I$5)</f>
        <v>0</v>
      </c>
      <c r="M242" s="54">
        <f ca="1">IF(CONTROL!$I$4="A",DATOS!V242,CONTROL!$I$5)</f>
        <v>0</v>
      </c>
      <c r="N242" s="54">
        <f ca="1">IF(CONTROL!$I$4="A",DATOS!W242,CONTROL!$I$5)</f>
        <v>0</v>
      </c>
      <c r="O242" s="38" t="s">
        <v>105</v>
      </c>
      <c r="P242" s="38" t="s">
        <v>206</v>
      </c>
      <c r="Y242" s="45"/>
      <c r="Z242" s="125">
        <v>43877</v>
      </c>
      <c r="AA242" s="76">
        <f t="shared" si="24"/>
        <v>7</v>
      </c>
    </row>
    <row r="243" spans="1:27" x14ac:dyDescent="0.25">
      <c r="A243" s="54">
        <f t="shared" si="25"/>
        <v>242</v>
      </c>
      <c r="B243" s="43">
        <v>4</v>
      </c>
      <c r="E243" s="54" t="str">
        <f t="shared" si="29"/>
        <v xml:space="preserve">Tema 4 - TIRO POLICIAL </v>
      </c>
      <c r="F243" s="54" t="str">
        <f t="shared" si="30"/>
        <v xml:space="preserve">Tema 4 - TIRO POLICIAL </v>
      </c>
      <c r="G243" s="54">
        <f t="shared" ca="1" si="31"/>
        <v>0</v>
      </c>
      <c r="H243" s="54" t="str">
        <f ca="1">IF(O243=0,CONCATENATE(F243,". ",G243," (Ref: ",A243,")"),CONCATENATE(O243," - ",F243,". ",G243," (Ref: ",CONTROL!$D$4,"-",A243,")"))</f>
        <v>ACTIVIDADES POLICIALES - Tema 4 - TIRO POLICIAL . 0 (Ref: 7-242)</v>
      </c>
      <c r="I243" s="54">
        <f ca="1">IF(CONTROL!$I$4="A",IF(X243&gt;0,CONCATENATE(R243," ",X243),R243),CONTROL!$I$5)</f>
        <v>0</v>
      </c>
      <c r="J243" s="54">
        <f ca="1">IF(CONTROL!$I$4="A",DATOS!S243,CONTROL!$I$5)</f>
        <v>0</v>
      </c>
      <c r="K243" s="54">
        <f ca="1">IF(CONTROL!$I$4="A",DATOS!T243,CONTROL!$I$5)</f>
        <v>0</v>
      </c>
      <c r="L243" s="54">
        <f ca="1">IF(CONTROL!$I$4="A",DATOS!U243,CONTROL!$I$5)</f>
        <v>0</v>
      </c>
      <c r="M243" s="54">
        <f ca="1">IF(CONTROL!$I$4="A",DATOS!V243,CONTROL!$I$5)</f>
        <v>0</v>
      </c>
      <c r="N243" s="54">
        <f ca="1">IF(CONTROL!$I$4="A",DATOS!W243,CONTROL!$I$5)</f>
        <v>0</v>
      </c>
      <c r="O243" s="38" t="s">
        <v>105</v>
      </c>
      <c r="P243" s="38" t="s">
        <v>206</v>
      </c>
      <c r="Y243" s="45"/>
      <c r="Z243" s="125">
        <v>43877</v>
      </c>
      <c r="AA243" s="76">
        <f t="shared" si="24"/>
        <v>8</v>
      </c>
    </row>
    <row r="244" spans="1:27" x14ac:dyDescent="0.25">
      <c r="A244" s="54">
        <f t="shared" si="25"/>
        <v>243</v>
      </c>
      <c r="B244" s="43">
        <v>4</v>
      </c>
      <c r="E244" s="54" t="str">
        <f t="shared" si="29"/>
        <v xml:space="preserve">Tema 4 - TIRO POLICIAL </v>
      </c>
      <c r="F244" s="54" t="str">
        <f t="shared" si="30"/>
        <v xml:space="preserve">Tema 4 - TIRO POLICIAL </v>
      </c>
      <c r="G244" s="54">
        <f t="shared" ca="1" si="31"/>
        <v>0</v>
      </c>
      <c r="H244" s="54" t="str">
        <f ca="1">IF(O244=0,CONCATENATE(F244,". ",G244," (Ref: ",A244,")"),CONCATENATE(O244," - ",F244,". ",G244," (Ref: ",CONTROL!$D$4,"-",A244,")"))</f>
        <v>ACTIVIDADES POLICIALES - Tema 4 - TIRO POLICIAL . 0 (Ref: 7-243)</v>
      </c>
      <c r="I244" s="54">
        <f ca="1">IF(CONTROL!$I$4="A",IF(X244&gt;0,CONCATENATE(R244," ",X244),R244),CONTROL!$I$5)</f>
        <v>0</v>
      </c>
      <c r="J244" s="54">
        <f ca="1">IF(CONTROL!$I$4="A",DATOS!S244,CONTROL!$I$5)</f>
        <v>0</v>
      </c>
      <c r="K244" s="54">
        <f ca="1">IF(CONTROL!$I$4="A",DATOS!T244,CONTROL!$I$5)</f>
        <v>0</v>
      </c>
      <c r="L244" s="54">
        <f ca="1">IF(CONTROL!$I$4="A",DATOS!U244,CONTROL!$I$5)</f>
        <v>0</v>
      </c>
      <c r="M244" s="54">
        <f ca="1">IF(CONTROL!$I$4="A",DATOS!V244,CONTROL!$I$5)</f>
        <v>0</v>
      </c>
      <c r="N244" s="54">
        <f ca="1">IF(CONTROL!$I$4="A",DATOS!W244,CONTROL!$I$5)</f>
        <v>0</v>
      </c>
      <c r="O244" s="38" t="s">
        <v>105</v>
      </c>
      <c r="P244" s="38" t="s">
        <v>206</v>
      </c>
      <c r="Y244" s="45"/>
      <c r="Z244" s="125">
        <v>43877</v>
      </c>
      <c r="AA244" s="76">
        <f t="shared" si="24"/>
        <v>9</v>
      </c>
    </row>
    <row r="245" spans="1:27" x14ac:dyDescent="0.25">
      <c r="A245" s="54">
        <f t="shared" si="25"/>
        <v>244</v>
      </c>
      <c r="B245" s="43">
        <v>4</v>
      </c>
      <c r="E245" s="54" t="str">
        <f t="shared" si="29"/>
        <v xml:space="preserve">Tema 4 - TIRO POLICIAL </v>
      </c>
      <c r="F245" s="54" t="str">
        <f t="shared" si="30"/>
        <v xml:space="preserve">Tema 4 - TIRO POLICIAL </v>
      </c>
      <c r="G245" s="54">
        <f t="shared" ca="1" si="31"/>
        <v>0</v>
      </c>
      <c r="H245" s="54" t="str">
        <f ca="1">IF(O245=0,CONCATENATE(F245,". ",G245," (Ref: ",A245,")"),CONCATENATE(O245," - ",F245,". ",G245," (Ref: ",CONTROL!$D$4,"-",A245,")"))</f>
        <v>ACTIVIDADES POLICIALES - Tema 4 - TIRO POLICIAL . 0 (Ref: 7-244)</v>
      </c>
      <c r="I245" s="54">
        <f ca="1">IF(CONTROL!$I$4="A",IF(X245&gt;0,CONCATENATE(R245," ",X245),R245),CONTROL!$I$5)</f>
        <v>0</v>
      </c>
      <c r="J245" s="54">
        <f ca="1">IF(CONTROL!$I$4="A",DATOS!S245,CONTROL!$I$5)</f>
        <v>0</v>
      </c>
      <c r="K245" s="54">
        <f ca="1">IF(CONTROL!$I$4="A",DATOS!T245,CONTROL!$I$5)</f>
        <v>0</v>
      </c>
      <c r="L245" s="54">
        <f ca="1">IF(CONTROL!$I$4="A",DATOS!U245,CONTROL!$I$5)</f>
        <v>0</v>
      </c>
      <c r="M245" s="54">
        <f ca="1">IF(CONTROL!$I$4="A",DATOS!V245,CONTROL!$I$5)</f>
        <v>0</v>
      </c>
      <c r="N245" s="54">
        <f ca="1">IF(CONTROL!$I$4="A",DATOS!W245,CONTROL!$I$5)</f>
        <v>0</v>
      </c>
      <c r="O245" s="38" t="s">
        <v>105</v>
      </c>
      <c r="P245" s="38" t="s">
        <v>206</v>
      </c>
      <c r="Y245" s="45"/>
      <c r="Z245" s="125">
        <v>43877</v>
      </c>
      <c r="AA245" s="76">
        <f t="shared" si="24"/>
        <v>10</v>
      </c>
    </row>
    <row r="246" spans="1:27" x14ac:dyDescent="0.25">
      <c r="A246" s="54">
        <f t="shared" si="25"/>
        <v>245</v>
      </c>
      <c r="B246" s="43">
        <v>4</v>
      </c>
      <c r="E246" s="54" t="str">
        <f t="shared" si="29"/>
        <v xml:space="preserve">Tema 4 - TIRO POLICIAL </v>
      </c>
      <c r="F246" s="54" t="str">
        <f t="shared" si="30"/>
        <v xml:space="preserve">Tema 4 - TIRO POLICIAL </v>
      </c>
      <c r="G246" s="54">
        <f t="shared" ca="1" si="31"/>
        <v>0</v>
      </c>
      <c r="H246" s="54" t="str">
        <f ca="1">IF(O246=0,CONCATENATE(F246,". ",G246," (Ref: ",A246,")"),CONCATENATE(O246," - ",F246,". ",G246," (Ref: ",CONTROL!$D$4,"-",A246,")"))</f>
        <v>ACTIVIDADES POLICIALES - Tema 4 - TIRO POLICIAL . 0 (Ref: 7-245)</v>
      </c>
      <c r="I246" s="54">
        <f ca="1">IF(CONTROL!$I$4="A",IF(X246&gt;0,CONCATENATE(R246," ",X246),R246),CONTROL!$I$5)</f>
        <v>0</v>
      </c>
      <c r="J246" s="54">
        <f ca="1">IF(CONTROL!$I$4="A",DATOS!S246,CONTROL!$I$5)</f>
        <v>0</v>
      </c>
      <c r="K246" s="54">
        <f ca="1">IF(CONTROL!$I$4="A",DATOS!T246,CONTROL!$I$5)</f>
        <v>0</v>
      </c>
      <c r="L246" s="54">
        <f ca="1">IF(CONTROL!$I$4="A",DATOS!U246,CONTROL!$I$5)</f>
        <v>0</v>
      </c>
      <c r="M246" s="54">
        <f ca="1">IF(CONTROL!$I$4="A",DATOS!V246,CONTROL!$I$5)</f>
        <v>0</v>
      </c>
      <c r="N246" s="54">
        <f ca="1">IF(CONTROL!$I$4="A",DATOS!W246,CONTROL!$I$5)</f>
        <v>0</v>
      </c>
      <c r="O246" s="38" t="s">
        <v>105</v>
      </c>
      <c r="P246" s="38" t="s">
        <v>206</v>
      </c>
      <c r="Y246" s="45"/>
      <c r="Z246" s="125">
        <v>43877</v>
      </c>
      <c r="AA246" s="76">
        <f t="shared" si="24"/>
        <v>11</v>
      </c>
    </row>
    <row r="247" spans="1:27" x14ac:dyDescent="0.25">
      <c r="A247" s="54">
        <f t="shared" si="25"/>
        <v>246</v>
      </c>
      <c r="B247" s="43">
        <v>4</v>
      </c>
      <c r="E247" s="54" t="str">
        <f t="shared" si="29"/>
        <v xml:space="preserve">Tema 4 - TIRO POLICIAL </v>
      </c>
      <c r="F247" s="54" t="str">
        <f t="shared" si="30"/>
        <v xml:space="preserve">Tema 4 - TIRO POLICIAL </v>
      </c>
      <c r="G247" s="54">
        <f t="shared" ca="1" si="31"/>
        <v>0</v>
      </c>
      <c r="H247" s="54" t="str">
        <f ca="1">IF(O247=0,CONCATENATE(F247,". ",G247," (Ref: ",A247,")"),CONCATENATE(O247," - ",F247,". ",G247," (Ref: ",CONTROL!$D$4,"-",A247,")"))</f>
        <v>ACTIVIDADES POLICIALES - Tema 4 - TIRO POLICIAL . 0 (Ref: 7-246)</v>
      </c>
      <c r="I247" s="54">
        <f ca="1">IF(CONTROL!$I$4="A",IF(X247&gt;0,CONCATENATE(R247," ",X247),R247),CONTROL!$I$5)</f>
        <v>0</v>
      </c>
      <c r="J247" s="54">
        <f ca="1">IF(CONTROL!$I$4="A",DATOS!S247,CONTROL!$I$5)</f>
        <v>0</v>
      </c>
      <c r="K247" s="54">
        <f ca="1">IF(CONTROL!$I$4="A",DATOS!T247,CONTROL!$I$5)</f>
        <v>0</v>
      </c>
      <c r="L247" s="54">
        <f ca="1">IF(CONTROL!$I$4="A",DATOS!U247,CONTROL!$I$5)</f>
        <v>0</v>
      </c>
      <c r="M247" s="54">
        <f ca="1">IF(CONTROL!$I$4="A",DATOS!V247,CONTROL!$I$5)</f>
        <v>0</v>
      </c>
      <c r="N247" s="54">
        <f ca="1">IF(CONTROL!$I$4="A",DATOS!W247,CONTROL!$I$5)</f>
        <v>0</v>
      </c>
      <c r="O247" s="38" t="s">
        <v>105</v>
      </c>
      <c r="P247" s="38" t="s">
        <v>206</v>
      </c>
      <c r="Y247" s="45"/>
      <c r="Z247" s="125">
        <v>43877</v>
      </c>
      <c r="AA247" s="76">
        <f t="shared" si="24"/>
        <v>12</v>
      </c>
    </row>
    <row r="248" spans="1:27" x14ac:dyDescent="0.25">
      <c r="A248" s="54">
        <f t="shared" si="25"/>
        <v>247</v>
      </c>
      <c r="B248" s="43">
        <v>4</v>
      </c>
      <c r="E248" s="54" t="str">
        <f t="shared" si="29"/>
        <v xml:space="preserve">Tema 4 - TIRO POLICIAL </v>
      </c>
      <c r="F248" s="54" t="str">
        <f t="shared" si="30"/>
        <v xml:space="preserve">Tema 4 - TIRO POLICIAL </v>
      </c>
      <c r="G248" s="54">
        <f t="shared" ca="1" si="31"/>
        <v>0</v>
      </c>
      <c r="H248" s="54" t="str">
        <f ca="1">IF(O248=0,CONCATENATE(F248,". ",G248," (Ref: ",A248,")"),CONCATENATE(O248," - ",F248,". ",G248," (Ref: ",CONTROL!$D$4,"-",A248,")"))</f>
        <v>ACTIVIDADES POLICIALES - Tema 4 - TIRO POLICIAL . 0 (Ref: 7-247)</v>
      </c>
      <c r="I248" s="54">
        <f ca="1">IF(CONTROL!$I$4="A",IF(X248&gt;0,CONCATENATE(R248," ",X248),R248),CONTROL!$I$5)</f>
        <v>0</v>
      </c>
      <c r="J248" s="54">
        <f ca="1">IF(CONTROL!$I$4="A",DATOS!S248,CONTROL!$I$5)</f>
        <v>0</v>
      </c>
      <c r="K248" s="54">
        <f ca="1">IF(CONTROL!$I$4="A",DATOS!T248,CONTROL!$I$5)</f>
        <v>0</v>
      </c>
      <c r="L248" s="54">
        <f ca="1">IF(CONTROL!$I$4="A",DATOS!U248,CONTROL!$I$5)</f>
        <v>0</v>
      </c>
      <c r="M248" s="54">
        <f ca="1">IF(CONTROL!$I$4="A",DATOS!V248,CONTROL!$I$5)</f>
        <v>0</v>
      </c>
      <c r="N248" s="54">
        <f ca="1">IF(CONTROL!$I$4="A",DATOS!W248,CONTROL!$I$5)</f>
        <v>0</v>
      </c>
      <c r="O248" s="38" t="s">
        <v>105</v>
      </c>
      <c r="P248" s="38" t="s">
        <v>206</v>
      </c>
      <c r="Y248" s="45"/>
      <c r="Z248" s="125">
        <v>43877</v>
      </c>
      <c r="AA248" s="76">
        <f t="shared" si="24"/>
        <v>13</v>
      </c>
    </row>
    <row r="249" spans="1:27" x14ac:dyDescent="0.25">
      <c r="A249" s="54">
        <f t="shared" si="25"/>
        <v>248</v>
      </c>
      <c r="B249" s="43">
        <v>4</v>
      </c>
      <c r="E249" s="54" t="str">
        <f t="shared" si="29"/>
        <v xml:space="preserve">Tema 4 - TIRO POLICIAL </v>
      </c>
      <c r="F249" s="54" t="str">
        <f t="shared" si="30"/>
        <v xml:space="preserve">Tema 4 - TIRO POLICIAL </v>
      </c>
      <c r="G249" s="54">
        <f t="shared" ca="1" si="31"/>
        <v>0</v>
      </c>
      <c r="H249" s="54" t="str">
        <f ca="1">IF(O249=0,CONCATENATE(F249,". ",G249," (Ref: ",A249,")"),CONCATENATE(O249," - ",F249,". ",G249," (Ref: ",CONTROL!$D$4,"-",A249,")"))</f>
        <v>ACTIVIDADES POLICIALES - Tema 4 - TIRO POLICIAL . 0 (Ref: 7-248)</v>
      </c>
      <c r="I249" s="54">
        <f ca="1">IF(CONTROL!$I$4="A",IF(X249&gt;0,CONCATENATE(R249," ",X249),R249),CONTROL!$I$5)</f>
        <v>0</v>
      </c>
      <c r="J249" s="54">
        <f ca="1">IF(CONTROL!$I$4="A",DATOS!S249,CONTROL!$I$5)</f>
        <v>0</v>
      </c>
      <c r="K249" s="54">
        <f ca="1">IF(CONTROL!$I$4="A",DATOS!T249,CONTROL!$I$5)</f>
        <v>0</v>
      </c>
      <c r="L249" s="54">
        <f ca="1">IF(CONTROL!$I$4="A",DATOS!U249,CONTROL!$I$5)</f>
        <v>0</v>
      </c>
      <c r="M249" s="54">
        <f ca="1">IF(CONTROL!$I$4="A",DATOS!V249,CONTROL!$I$5)</f>
        <v>0</v>
      </c>
      <c r="N249" s="54">
        <f ca="1">IF(CONTROL!$I$4="A",DATOS!W249,CONTROL!$I$5)</f>
        <v>0</v>
      </c>
      <c r="O249" s="38" t="s">
        <v>105</v>
      </c>
      <c r="P249" s="38" t="s">
        <v>206</v>
      </c>
      <c r="Y249" s="45"/>
      <c r="Z249" s="125">
        <v>43877</v>
      </c>
      <c r="AA249" s="76">
        <f t="shared" si="24"/>
        <v>14</v>
      </c>
    </row>
    <row r="250" spans="1:27" x14ac:dyDescent="0.25">
      <c r="A250" s="54">
        <f t="shared" si="25"/>
        <v>249</v>
      </c>
      <c r="B250" s="43">
        <v>4</v>
      </c>
      <c r="E250" s="54" t="str">
        <f t="shared" si="29"/>
        <v xml:space="preserve">Tema 4 - TIRO POLICIAL </v>
      </c>
      <c r="F250" s="54" t="str">
        <f t="shared" si="30"/>
        <v xml:space="preserve">Tema 4 - TIRO POLICIAL </v>
      </c>
      <c r="G250" s="54">
        <f t="shared" ca="1" si="31"/>
        <v>0</v>
      </c>
      <c r="H250" s="54" t="str">
        <f ca="1">IF(O250=0,CONCATENATE(F250,". ",G250," (Ref: ",A250,")"),CONCATENATE(O250," - ",F250,". ",G250," (Ref: ",CONTROL!$D$4,"-",A250,")"))</f>
        <v>ACTIVIDADES POLICIALES - Tema 4 - TIRO POLICIAL . 0 (Ref: 7-249)</v>
      </c>
      <c r="I250" s="54">
        <f ca="1">IF(CONTROL!$I$4="A",IF(X250&gt;0,CONCATENATE(R250," ",X250),R250),CONTROL!$I$5)</f>
        <v>0</v>
      </c>
      <c r="J250" s="54">
        <f ca="1">IF(CONTROL!$I$4="A",DATOS!S250,CONTROL!$I$5)</f>
        <v>0</v>
      </c>
      <c r="K250" s="54">
        <f ca="1">IF(CONTROL!$I$4="A",DATOS!T250,CONTROL!$I$5)</f>
        <v>0</v>
      </c>
      <c r="L250" s="54">
        <f ca="1">IF(CONTROL!$I$4="A",DATOS!U250,CONTROL!$I$5)</f>
        <v>0</v>
      </c>
      <c r="M250" s="54">
        <f ca="1">IF(CONTROL!$I$4="A",DATOS!V250,CONTROL!$I$5)</f>
        <v>0</v>
      </c>
      <c r="N250" s="54">
        <f ca="1">IF(CONTROL!$I$4="A",DATOS!W250,CONTROL!$I$5)</f>
        <v>0</v>
      </c>
      <c r="O250" s="38" t="s">
        <v>105</v>
      </c>
      <c r="P250" s="38" t="s">
        <v>206</v>
      </c>
      <c r="Y250" s="45"/>
      <c r="Z250" s="125">
        <v>43877</v>
      </c>
      <c r="AA250" s="76">
        <f t="shared" si="24"/>
        <v>15</v>
      </c>
    </row>
    <row r="251" spans="1:27" x14ac:dyDescent="0.25">
      <c r="A251" s="54">
        <f t="shared" si="25"/>
        <v>250</v>
      </c>
      <c r="B251" s="43">
        <v>4</v>
      </c>
      <c r="E251" s="54" t="str">
        <f t="shared" si="29"/>
        <v xml:space="preserve">Tema 4 - TIRO POLICIAL </v>
      </c>
      <c r="F251" s="54" t="str">
        <f t="shared" si="30"/>
        <v xml:space="preserve">Tema 4 - TIRO POLICIAL </v>
      </c>
      <c r="G251" s="54">
        <f t="shared" ca="1" si="31"/>
        <v>0</v>
      </c>
      <c r="H251" s="54" t="str">
        <f ca="1">IF(O251=0,CONCATENATE(F251,". ",G251," (Ref: ",A251,")"),CONCATENATE(O251," - ",F251,". ",G251," (Ref: ",CONTROL!$D$4,"-",A251,")"))</f>
        <v>ACTIVIDADES POLICIALES - Tema 4 - TIRO POLICIAL . 0 (Ref: 7-250)</v>
      </c>
      <c r="I251" s="54">
        <f ca="1">IF(CONTROL!$I$4="A",IF(X251&gt;0,CONCATENATE(R251," ",X251),R251),CONTROL!$I$5)</f>
        <v>0</v>
      </c>
      <c r="J251" s="54">
        <f ca="1">IF(CONTROL!$I$4="A",DATOS!S251,CONTROL!$I$5)</f>
        <v>0</v>
      </c>
      <c r="K251" s="54">
        <f ca="1">IF(CONTROL!$I$4="A",DATOS!T251,CONTROL!$I$5)</f>
        <v>0</v>
      </c>
      <c r="L251" s="54">
        <f ca="1">IF(CONTROL!$I$4="A",DATOS!U251,CONTROL!$I$5)</f>
        <v>0</v>
      </c>
      <c r="M251" s="54">
        <f ca="1">IF(CONTROL!$I$4="A",DATOS!V251,CONTROL!$I$5)</f>
        <v>0</v>
      </c>
      <c r="N251" s="54">
        <f ca="1">IF(CONTROL!$I$4="A",DATOS!W251,CONTROL!$I$5)</f>
        <v>0</v>
      </c>
      <c r="O251" s="38" t="s">
        <v>105</v>
      </c>
      <c r="P251" s="38" t="s">
        <v>206</v>
      </c>
      <c r="Y251" s="45"/>
      <c r="Z251" s="125">
        <v>43877</v>
      </c>
      <c r="AA251" s="76">
        <f t="shared" si="24"/>
        <v>16</v>
      </c>
    </row>
    <row r="252" spans="1:27" x14ac:dyDescent="0.25">
      <c r="A252" s="54">
        <f t="shared" si="25"/>
        <v>251</v>
      </c>
      <c r="B252" s="43">
        <v>4</v>
      </c>
      <c r="E252" s="54" t="str">
        <f t="shared" si="29"/>
        <v xml:space="preserve">Tema 4 - TIRO POLICIAL </v>
      </c>
      <c r="F252" s="54" t="str">
        <f t="shared" si="30"/>
        <v xml:space="preserve">Tema 4 - TIRO POLICIAL </v>
      </c>
      <c r="G252" s="54">
        <f t="shared" ca="1" si="31"/>
        <v>0</v>
      </c>
      <c r="H252" s="54" t="str">
        <f ca="1">IF(O252=0,CONCATENATE(F252,". ",G252," (Ref: ",A252,")"),CONCATENATE(O252," - ",F252,". ",G252," (Ref: ",CONTROL!$D$4,"-",A252,")"))</f>
        <v>ACTIVIDADES POLICIALES - Tema 4 - TIRO POLICIAL . 0 (Ref: 7-251)</v>
      </c>
      <c r="I252" s="54">
        <f ca="1">IF(CONTROL!$I$4="A",IF(X252&gt;0,CONCATENATE(R252," ",X252),R252),CONTROL!$I$5)</f>
        <v>0</v>
      </c>
      <c r="J252" s="54">
        <f ca="1">IF(CONTROL!$I$4="A",DATOS!S252,CONTROL!$I$5)</f>
        <v>0</v>
      </c>
      <c r="K252" s="54">
        <f ca="1">IF(CONTROL!$I$4="A",DATOS!T252,CONTROL!$I$5)</f>
        <v>0</v>
      </c>
      <c r="L252" s="54">
        <f ca="1">IF(CONTROL!$I$4="A",DATOS!U252,CONTROL!$I$5)</f>
        <v>0</v>
      </c>
      <c r="M252" s="54">
        <f ca="1">IF(CONTROL!$I$4="A",DATOS!V252,CONTROL!$I$5)</f>
        <v>0</v>
      </c>
      <c r="N252" s="54">
        <f ca="1">IF(CONTROL!$I$4="A",DATOS!W252,CONTROL!$I$5)</f>
        <v>0</v>
      </c>
      <c r="O252" s="38" t="s">
        <v>105</v>
      </c>
      <c r="P252" s="38" t="s">
        <v>206</v>
      </c>
      <c r="Y252" s="45"/>
      <c r="Z252" s="125">
        <v>43877</v>
      </c>
      <c r="AA252" s="76">
        <f t="shared" si="24"/>
        <v>17</v>
      </c>
    </row>
    <row r="253" spans="1:27" x14ac:dyDescent="0.25">
      <c r="A253" s="54">
        <f t="shared" si="25"/>
        <v>252</v>
      </c>
      <c r="B253" s="43">
        <v>4</v>
      </c>
      <c r="E253" s="54" t="str">
        <f t="shared" si="29"/>
        <v xml:space="preserve">Tema 4 - TIRO POLICIAL </v>
      </c>
      <c r="F253" s="54" t="str">
        <f t="shared" si="30"/>
        <v xml:space="preserve">Tema 4 - TIRO POLICIAL </v>
      </c>
      <c r="G253" s="54">
        <f t="shared" ca="1" si="31"/>
        <v>0</v>
      </c>
      <c r="H253" s="54" t="str">
        <f ca="1">IF(O253=0,CONCATENATE(F253,". ",G253," (Ref: ",A253,")"),CONCATENATE(O253," - ",F253,". ",G253," (Ref: ",CONTROL!$D$4,"-",A253,")"))</f>
        <v>ACTIVIDADES POLICIALES - Tema 4 - TIRO POLICIAL . 0 (Ref: 7-252)</v>
      </c>
      <c r="I253" s="54">
        <f ca="1">IF(CONTROL!$I$4="A",IF(X253&gt;0,CONCATENATE(R253," ",X253),R253),CONTROL!$I$5)</f>
        <v>0</v>
      </c>
      <c r="J253" s="54">
        <f ca="1">IF(CONTROL!$I$4="A",DATOS!S253,CONTROL!$I$5)</f>
        <v>0</v>
      </c>
      <c r="K253" s="54">
        <f ca="1">IF(CONTROL!$I$4="A",DATOS!T253,CONTROL!$I$5)</f>
        <v>0</v>
      </c>
      <c r="L253" s="54">
        <f ca="1">IF(CONTROL!$I$4="A",DATOS!U253,CONTROL!$I$5)</f>
        <v>0</v>
      </c>
      <c r="M253" s="54">
        <f ca="1">IF(CONTROL!$I$4="A",DATOS!V253,CONTROL!$I$5)</f>
        <v>0</v>
      </c>
      <c r="N253" s="54">
        <f ca="1">IF(CONTROL!$I$4="A",DATOS!W253,CONTROL!$I$5)</f>
        <v>0</v>
      </c>
      <c r="O253" s="38" t="s">
        <v>105</v>
      </c>
      <c r="P253" s="38" t="s">
        <v>206</v>
      </c>
      <c r="Y253" s="45"/>
      <c r="Z253" s="125">
        <v>43877</v>
      </c>
      <c r="AA253" s="76">
        <f t="shared" si="24"/>
        <v>18</v>
      </c>
    </row>
    <row r="254" spans="1:27" x14ac:dyDescent="0.25">
      <c r="A254" s="54">
        <f t="shared" si="25"/>
        <v>253</v>
      </c>
      <c r="B254" s="43">
        <v>4</v>
      </c>
      <c r="E254" s="54" t="str">
        <f t="shared" si="29"/>
        <v xml:space="preserve">Tema 4 - TIRO POLICIAL </v>
      </c>
      <c r="F254" s="54" t="str">
        <f t="shared" si="30"/>
        <v xml:space="preserve">Tema 4 - TIRO POLICIAL </v>
      </c>
      <c r="G254" s="54">
        <f t="shared" ca="1" si="31"/>
        <v>0</v>
      </c>
      <c r="H254" s="54" t="str">
        <f ca="1">IF(O254=0,CONCATENATE(F254,". ",G254," (Ref: ",A254,")"),CONCATENATE(O254," - ",F254,". ",G254," (Ref: ",CONTROL!$D$4,"-",A254,")"))</f>
        <v>ACTIVIDADES POLICIALES - Tema 4 - TIRO POLICIAL . 0 (Ref: 7-253)</v>
      </c>
      <c r="I254" s="54">
        <f ca="1">IF(CONTROL!$I$4="A",IF(X254&gt;0,CONCATENATE(R254," ",X254),R254),CONTROL!$I$5)</f>
        <v>0</v>
      </c>
      <c r="J254" s="54">
        <f ca="1">IF(CONTROL!$I$4="A",DATOS!S254,CONTROL!$I$5)</f>
        <v>0</v>
      </c>
      <c r="K254" s="54">
        <f ca="1">IF(CONTROL!$I$4="A",DATOS!T254,CONTROL!$I$5)</f>
        <v>0</v>
      </c>
      <c r="L254" s="54">
        <f ca="1">IF(CONTROL!$I$4="A",DATOS!U254,CONTROL!$I$5)</f>
        <v>0</v>
      </c>
      <c r="M254" s="54">
        <f ca="1">IF(CONTROL!$I$4="A",DATOS!V254,CONTROL!$I$5)</f>
        <v>0</v>
      </c>
      <c r="N254" s="54">
        <f ca="1">IF(CONTROL!$I$4="A",DATOS!W254,CONTROL!$I$5)</f>
        <v>0</v>
      </c>
      <c r="O254" s="38" t="s">
        <v>105</v>
      </c>
      <c r="P254" s="38" t="s">
        <v>206</v>
      </c>
      <c r="Y254" s="45"/>
      <c r="Z254" s="125">
        <v>43877</v>
      </c>
      <c r="AA254" s="76">
        <f t="shared" si="24"/>
        <v>19</v>
      </c>
    </row>
    <row r="255" spans="1:27" x14ac:dyDescent="0.25">
      <c r="A255" s="54">
        <f t="shared" si="25"/>
        <v>254</v>
      </c>
      <c r="B255" s="43">
        <v>4</v>
      </c>
      <c r="E255" s="54" t="str">
        <f t="shared" si="29"/>
        <v xml:space="preserve">Tema 4 - TIRO POLICIAL </v>
      </c>
      <c r="F255" s="54" t="str">
        <f t="shared" si="30"/>
        <v xml:space="preserve">Tema 4 - TIRO POLICIAL </v>
      </c>
      <c r="G255" s="54">
        <f t="shared" ca="1" si="31"/>
        <v>0</v>
      </c>
      <c r="H255" s="54" t="str">
        <f ca="1">IF(O255=0,CONCATENATE(F255,". ",G255," (Ref: ",A255,")"),CONCATENATE(O255," - ",F255,". ",G255," (Ref: ",CONTROL!$D$4,"-",A255,")"))</f>
        <v>ACTIVIDADES POLICIALES - Tema 4 - TIRO POLICIAL . 0 (Ref: 7-254)</v>
      </c>
      <c r="I255" s="54">
        <f ca="1">IF(CONTROL!$I$4="A",IF(X255&gt;0,CONCATENATE(R255," ",X255),R255),CONTROL!$I$5)</f>
        <v>0</v>
      </c>
      <c r="J255" s="54">
        <f ca="1">IF(CONTROL!$I$4="A",DATOS!S255,CONTROL!$I$5)</f>
        <v>0</v>
      </c>
      <c r="K255" s="54">
        <f ca="1">IF(CONTROL!$I$4="A",DATOS!T255,CONTROL!$I$5)</f>
        <v>0</v>
      </c>
      <c r="L255" s="54">
        <f ca="1">IF(CONTROL!$I$4="A",DATOS!U255,CONTROL!$I$5)</f>
        <v>0</v>
      </c>
      <c r="M255" s="54">
        <f ca="1">IF(CONTROL!$I$4="A",DATOS!V255,CONTROL!$I$5)</f>
        <v>0</v>
      </c>
      <c r="N255" s="54">
        <f ca="1">IF(CONTROL!$I$4="A",DATOS!W255,CONTROL!$I$5)</f>
        <v>0</v>
      </c>
      <c r="O255" s="38" t="s">
        <v>105</v>
      </c>
      <c r="P255" s="38" t="s">
        <v>206</v>
      </c>
      <c r="Y255" s="45"/>
      <c r="Z255" s="125">
        <v>43877</v>
      </c>
      <c r="AA255" s="76">
        <f t="shared" si="24"/>
        <v>20</v>
      </c>
    </row>
    <row r="256" spans="1:27" x14ac:dyDescent="0.25">
      <c r="A256" s="54">
        <f t="shared" si="25"/>
        <v>255</v>
      </c>
      <c r="B256" s="43">
        <v>4</v>
      </c>
      <c r="E256" s="54" t="str">
        <f t="shared" si="29"/>
        <v xml:space="preserve">Tema 4 - TIRO POLICIAL </v>
      </c>
      <c r="F256" s="54" t="str">
        <f t="shared" si="30"/>
        <v xml:space="preserve">Tema 4 - TIRO POLICIAL </v>
      </c>
      <c r="G256" s="54">
        <f t="shared" ca="1" si="31"/>
        <v>0</v>
      </c>
      <c r="H256" s="54" t="str">
        <f ca="1">IF(O256=0,CONCATENATE(F256,". ",G256," (Ref: ",A256,")"),CONCATENATE(O256," - ",F256,". ",G256," (Ref: ",CONTROL!$D$4,"-",A256,")"))</f>
        <v>ACTIVIDADES POLICIALES - Tema 4 - TIRO POLICIAL . 0 (Ref: 7-255)</v>
      </c>
      <c r="I256" s="54">
        <f ca="1">IF(CONTROL!$I$4="A",IF(X256&gt;0,CONCATENATE(R256," ",X256),R256),CONTROL!$I$5)</f>
        <v>0</v>
      </c>
      <c r="J256" s="54">
        <f ca="1">IF(CONTROL!$I$4="A",DATOS!S256,CONTROL!$I$5)</f>
        <v>0</v>
      </c>
      <c r="K256" s="54">
        <f ca="1">IF(CONTROL!$I$4="A",DATOS!T256,CONTROL!$I$5)</f>
        <v>0</v>
      </c>
      <c r="L256" s="54">
        <f ca="1">IF(CONTROL!$I$4="A",DATOS!U256,CONTROL!$I$5)</f>
        <v>0</v>
      </c>
      <c r="M256" s="54">
        <f ca="1">IF(CONTROL!$I$4="A",DATOS!V256,CONTROL!$I$5)</f>
        <v>0</v>
      </c>
      <c r="N256" s="54">
        <f ca="1">IF(CONTROL!$I$4="A",DATOS!W256,CONTROL!$I$5)</f>
        <v>0</v>
      </c>
      <c r="O256" s="38" t="s">
        <v>105</v>
      </c>
      <c r="P256" s="38" t="s">
        <v>206</v>
      </c>
      <c r="Y256" s="45"/>
      <c r="Z256" s="125">
        <v>43877</v>
      </c>
      <c r="AA256" s="76">
        <f t="shared" si="24"/>
        <v>21</v>
      </c>
    </row>
    <row r="257" spans="1:27" x14ac:dyDescent="0.25">
      <c r="A257" s="54">
        <f t="shared" si="25"/>
        <v>256</v>
      </c>
      <c r="B257" s="43">
        <v>4</v>
      </c>
      <c r="E257" s="54" t="str">
        <f t="shared" si="29"/>
        <v xml:space="preserve">Tema 4 - TIRO POLICIAL </v>
      </c>
      <c r="F257" s="54" t="str">
        <f t="shared" si="30"/>
        <v xml:space="preserve">Tema 4 - TIRO POLICIAL </v>
      </c>
      <c r="G257" s="54">
        <f t="shared" ca="1" si="31"/>
        <v>0</v>
      </c>
      <c r="H257" s="54" t="str">
        <f ca="1">IF(O257=0,CONCATENATE(F257,". ",G257," (Ref: ",A257,")"),CONCATENATE(O257," - ",F257,". ",G257," (Ref: ",CONTROL!$D$4,"-",A257,")"))</f>
        <v>ACTIVIDADES POLICIALES - Tema 4 - TIRO POLICIAL . 0 (Ref: 7-256)</v>
      </c>
      <c r="I257" s="54">
        <f ca="1">IF(CONTROL!$I$4="A",IF(X257&gt;0,CONCATENATE(R257," ",X257),R257),CONTROL!$I$5)</f>
        <v>0</v>
      </c>
      <c r="J257" s="54">
        <f ca="1">IF(CONTROL!$I$4="A",DATOS!S257,CONTROL!$I$5)</f>
        <v>0</v>
      </c>
      <c r="K257" s="54">
        <f ca="1">IF(CONTROL!$I$4="A",DATOS!T257,CONTROL!$I$5)</f>
        <v>0</v>
      </c>
      <c r="L257" s="54">
        <f ca="1">IF(CONTROL!$I$4="A",DATOS!U257,CONTROL!$I$5)</f>
        <v>0</v>
      </c>
      <c r="M257" s="54">
        <f ca="1">IF(CONTROL!$I$4="A",DATOS!V257,CONTROL!$I$5)</f>
        <v>0</v>
      </c>
      <c r="N257" s="54">
        <f ca="1">IF(CONTROL!$I$4="A",DATOS!W257,CONTROL!$I$5)</f>
        <v>0</v>
      </c>
      <c r="O257" s="38" t="s">
        <v>105</v>
      </c>
      <c r="P257" s="38" t="s">
        <v>206</v>
      </c>
      <c r="Y257" s="45"/>
      <c r="Z257" s="125">
        <v>43877</v>
      </c>
      <c r="AA257" s="76">
        <f t="shared" si="24"/>
        <v>22</v>
      </c>
    </row>
    <row r="258" spans="1:27" x14ac:dyDescent="0.25">
      <c r="A258" s="54">
        <f t="shared" si="25"/>
        <v>257</v>
      </c>
      <c r="B258" s="43">
        <v>4</v>
      </c>
      <c r="E258" s="54" t="str">
        <f t="shared" si="29"/>
        <v xml:space="preserve">Tema 4 - TIRO POLICIAL </v>
      </c>
      <c r="F258" s="54" t="str">
        <f t="shared" si="30"/>
        <v xml:space="preserve">Tema 4 - TIRO POLICIAL </v>
      </c>
      <c r="G258" s="54">
        <f t="shared" ca="1" si="31"/>
        <v>0</v>
      </c>
      <c r="H258" s="54" t="str">
        <f ca="1">IF(O258=0,CONCATENATE(F258,". ",G258," (Ref: ",A258,")"),CONCATENATE(O258," - ",F258,". ",G258," (Ref: ",CONTROL!$D$4,"-",A258,")"))</f>
        <v>ACTIVIDADES POLICIALES - Tema 4 - TIRO POLICIAL . 0 (Ref: 7-257)</v>
      </c>
      <c r="I258" s="54">
        <f ca="1">IF(CONTROL!$I$4="A",IF(X258&gt;0,CONCATENATE(R258," ",X258),R258),CONTROL!$I$5)</f>
        <v>0</v>
      </c>
      <c r="J258" s="54">
        <f ca="1">IF(CONTROL!$I$4="A",DATOS!S258,CONTROL!$I$5)</f>
        <v>0</v>
      </c>
      <c r="K258" s="54">
        <f ca="1">IF(CONTROL!$I$4="A",DATOS!T258,CONTROL!$I$5)</f>
        <v>0</v>
      </c>
      <c r="L258" s="54">
        <f ca="1">IF(CONTROL!$I$4="A",DATOS!U258,CONTROL!$I$5)</f>
        <v>0</v>
      </c>
      <c r="M258" s="54">
        <f ca="1">IF(CONTROL!$I$4="A",DATOS!V258,CONTROL!$I$5)</f>
        <v>0</v>
      </c>
      <c r="N258" s="54">
        <f ca="1">IF(CONTROL!$I$4="A",DATOS!W258,CONTROL!$I$5)</f>
        <v>0</v>
      </c>
      <c r="O258" s="38" t="s">
        <v>105</v>
      </c>
      <c r="P258" s="38" t="s">
        <v>206</v>
      </c>
      <c r="Y258" s="45"/>
      <c r="Z258" s="125">
        <v>43877</v>
      </c>
      <c r="AA258" s="76">
        <f t="shared" si="24"/>
        <v>23</v>
      </c>
    </row>
    <row r="259" spans="1:27" x14ac:dyDescent="0.25">
      <c r="A259" s="54">
        <f t="shared" si="25"/>
        <v>258</v>
      </c>
      <c r="B259" s="43">
        <v>4</v>
      </c>
      <c r="E259" s="54" t="str">
        <f t="shared" si="29"/>
        <v xml:space="preserve">Tema 4 - TIRO POLICIAL </v>
      </c>
      <c r="F259" s="54" t="str">
        <f t="shared" si="30"/>
        <v xml:space="preserve">Tema 4 - TIRO POLICIAL </v>
      </c>
      <c r="G259" s="54">
        <f t="shared" ca="1" si="31"/>
        <v>0</v>
      </c>
      <c r="H259" s="54" t="str">
        <f ca="1">IF(O259=0,CONCATENATE(F259,". ",G259," (Ref: ",A259,")"),CONCATENATE(O259," - ",F259,". ",G259," (Ref: ",CONTROL!$D$4,"-",A259,")"))</f>
        <v>ACTIVIDADES POLICIALES - Tema 4 - TIRO POLICIAL . 0 (Ref: 7-258)</v>
      </c>
      <c r="I259" s="54">
        <f ca="1">IF(CONTROL!$I$4="A",IF(X259&gt;0,CONCATENATE(R259," ",X259),R259),CONTROL!$I$5)</f>
        <v>0</v>
      </c>
      <c r="J259" s="54">
        <f ca="1">IF(CONTROL!$I$4="A",DATOS!S259,CONTROL!$I$5)</f>
        <v>0</v>
      </c>
      <c r="K259" s="54">
        <f ca="1">IF(CONTROL!$I$4="A",DATOS!T259,CONTROL!$I$5)</f>
        <v>0</v>
      </c>
      <c r="L259" s="54">
        <f ca="1">IF(CONTROL!$I$4="A",DATOS!U259,CONTROL!$I$5)</f>
        <v>0</v>
      </c>
      <c r="M259" s="54">
        <f ca="1">IF(CONTROL!$I$4="A",DATOS!V259,CONTROL!$I$5)</f>
        <v>0</v>
      </c>
      <c r="N259" s="54">
        <f ca="1">IF(CONTROL!$I$4="A",DATOS!W259,CONTROL!$I$5)</f>
        <v>0</v>
      </c>
      <c r="O259" s="38" t="s">
        <v>105</v>
      </c>
      <c r="P259" s="38" t="s">
        <v>206</v>
      </c>
      <c r="Y259" s="45"/>
      <c r="Z259" s="125">
        <v>43877</v>
      </c>
      <c r="AA259" s="76">
        <f t="shared" si="24"/>
        <v>24</v>
      </c>
    </row>
    <row r="260" spans="1:27" x14ac:dyDescent="0.25">
      <c r="A260" s="54">
        <f t="shared" si="25"/>
        <v>259</v>
      </c>
      <c r="B260" s="43">
        <v>4</v>
      </c>
      <c r="E260" s="54" t="str">
        <f t="shared" si="29"/>
        <v xml:space="preserve">Tema 4 - TIRO POLICIAL </v>
      </c>
      <c r="F260" s="54" t="str">
        <f t="shared" si="30"/>
        <v xml:space="preserve">Tema 4 - TIRO POLICIAL </v>
      </c>
      <c r="G260" s="54">
        <f t="shared" ca="1" si="31"/>
        <v>0</v>
      </c>
      <c r="H260" s="54" t="str">
        <f ca="1">IF(O260=0,CONCATENATE(F260,". ",G260," (Ref: ",A260,")"),CONCATENATE(O260," - ",F260,". ",G260," (Ref: ",CONTROL!$D$4,"-",A260,")"))</f>
        <v>ACTIVIDADES POLICIALES - Tema 4 - TIRO POLICIAL . 0 (Ref: 7-259)</v>
      </c>
      <c r="I260" s="54">
        <f ca="1">IF(CONTROL!$I$4="A",IF(X260&gt;0,CONCATENATE(R260," ",X260),R260),CONTROL!$I$5)</f>
        <v>0</v>
      </c>
      <c r="J260" s="54">
        <f ca="1">IF(CONTROL!$I$4="A",DATOS!S260,CONTROL!$I$5)</f>
        <v>0</v>
      </c>
      <c r="K260" s="54">
        <f ca="1">IF(CONTROL!$I$4="A",DATOS!T260,CONTROL!$I$5)</f>
        <v>0</v>
      </c>
      <c r="L260" s="54">
        <f ca="1">IF(CONTROL!$I$4="A",DATOS!U260,CONTROL!$I$5)</f>
        <v>0</v>
      </c>
      <c r="M260" s="54">
        <f ca="1">IF(CONTROL!$I$4="A",DATOS!V260,CONTROL!$I$5)</f>
        <v>0</v>
      </c>
      <c r="N260" s="54">
        <f ca="1">IF(CONTROL!$I$4="A",DATOS!W260,CONTROL!$I$5)</f>
        <v>0</v>
      </c>
      <c r="O260" s="38" t="s">
        <v>105</v>
      </c>
      <c r="P260" s="38" t="s">
        <v>206</v>
      </c>
      <c r="Y260" s="45"/>
      <c r="Z260" s="125">
        <v>43877</v>
      </c>
      <c r="AA260" s="76">
        <f t="shared" ref="AA260:AA323" si="32">IF(C260=0,AA259+1,1)</f>
        <v>25</v>
      </c>
    </row>
    <row r="261" spans="1:27" x14ac:dyDescent="0.25">
      <c r="A261" s="54">
        <f t="shared" si="25"/>
        <v>260</v>
      </c>
      <c r="B261" s="43">
        <v>4</v>
      </c>
      <c r="E261" s="54" t="str">
        <f t="shared" si="29"/>
        <v xml:space="preserve">Tema 4 - TIRO POLICIAL </v>
      </c>
      <c r="F261" s="54" t="str">
        <f t="shared" si="30"/>
        <v xml:space="preserve">Tema 4 - TIRO POLICIAL </v>
      </c>
      <c r="G261" s="54">
        <f t="shared" ca="1" si="31"/>
        <v>0</v>
      </c>
      <c r="H261" s="54" t="str">
        <f ca="1">IF(O261=0,CONCATENATE(F261,". ",G261," (Ref: ",A261,")"),CONCATENATE(O261," - ",F261,". ",G261," (Ref: ",CONTROL!$D$4,"-",A261,")"))</f>
        <v>ACTIVIDADES POLICIALES - Tema 4 - TIRO POLICIAL . 0 (Ref: 7-260)</v>
      </c>
      <c r="I261" s="54">
        <f ca="1">IF(CONTROL!$I$4="A",IF(X261&gt;0,CONCATENATE(R261," ",X261),R261),CONTROL!$I$5)</f>
        <v>0</v>
      </c>
      <c r="J261" s="54">
        <f ca="1">IF(CONTROL!$I$4="A",DATOS!S261,CONTROL!$I$5)</f>
        <v>0</v>
      </c>
      <c r="K261" s="54">
        <f ca="1">IF(CONTROL!$I$4="A",DATOS!T261,CONTROL!$I$5)</f>
        <v>0</v>
      </c>
      <c r="L261" s="54">
        <f ca="1">IF(CONTROL!$I$4="A",DATOS!U261,CONTROL!$I$5)</f>
        <v>0</v>
      </c>
      <c r="M261" s="54">
        <f ca="1">IF(CONTROL!$I$4="A",DATOS!V261,CONTROL!$I$5)</f>
        <v>0</v>
      </c>
      <c r="N261" s="54">
        <f ca="1">IF(CONTROL!$I$4="A",DATOS!W261,CONTROL!$I$5)</f>
        <v>0</v>
      </c>
      <c r="O261" s="38" t="s">
        <v>105</v>
      </c>
      <c r="P261" s="38" t="s">
        <v>206</v>
      </c>
      <c r="Y261" s="45"/>
      <c r="Z261" s="125">
        <v>43877</v>
      </c>
      <c r="AA261" s="76">
        <f t="shared" si="32"/>
        <v>26</v>
      </c>
    </row>
    <row r="262" spans="1:27" x14ac:dyDescent="0.25">
      <c r="A262" s="54">
        <f t="shared" si="25"/>
        <v>261</v>
      </c>
      <c r="B262" s="43">
        <v>4</v>
      </c>
      <c r="E262" s="54" t="str">
        <f t="shared" si="29"/>
        <v xml:space="preserve">Tema 4 - TIRO POLICIAL </v>
      </c>
      <c r="F262" s="54" t="str">
        <f t="shared" si="30"/>
        <v xml:space="preserve">Tema 4 - TIRO POLICIAL </v>
      </c>
      <c r="G262" s="54">
        <f t="shared" ca="1" si="31"/>
        <v>0</v>
      </c>
      <c r="H262" s="54" t="str">
        <f ca="1">IF(O262=0,CONCATENATE(F262,". ",G262," (Ref: ",A262,")"),CONCATENATE(O262," - ",F262,". ",G262," (Ref: ",CONTROL!$D$4,"-",A262,")"))</f>
        <v>ACTIVIDADES POLICIALES - Tema 4 - TIRO POLICIAL . 0 (Ref: 7-261)</v>
      </c>
      <c r="I262" s="54">
        <f ca="1">IF(CONTROL!$I$4="A",IF(X262&gt;0,CONCATENATE(R262," ",X262),R262),CONTROL!$I$5)</f>
        <v>0</v>
      </c>
      <c r="J262" s="54">
        <f ca="1">IF(CONTROL!$I$4="A",DATOS!S262,CONTROL!$I$5)</f>
        <v>0</v>
      </c>
      <c r="K262" s="54">
        <f ca="1">IF(CONTROL!$I$4="A",DATOS!T262,CONTROL!$I$5)</f>
        <v>0</v>
      </c>
      <c r="L262" s="54">
        <f ca="1">IF(CONTROL!$I$4="A",DATOS!U262,CONTROL!$I$5)</f>
        <v>0</v>
      </c>
      <c r="M262" s="54">
        <f ca="1">IF(CONTROL!$I$4="A",DATOS!V262,CONTROL!$I$5)</f>
        <v>0</v>
      </c>
      <c r="N262" s="54">
        <f ca="1">IF(CONTROL!$I$4="A",DATOS!W262,CONTROL!$I$5)</f>
        <v>0</v>
      </c>
      <c r="O262" s="38" t="s">
        <v>105</v>
      </c>
      <c r="P262" s="38" t="s">
        <v>206</v>
      </c>
      <c r="Y262" s="45"/>
      <c r="Z262" s="125">
        <v>43877</v>
      </c>
      <c r="AA262" s="76">
        <f t="shared" si="32"/>
        <v>27</v>
      </c>
    </row>
    <row r="263" spans="1:27" x14ac:dyDescent="0.25">
      <c r="A263" s="54">
        <f t="shared" si="25"/>
        <v>262</v>
      </c>
      <c r="B263" s="43">
        <v>4</v>
      </c>
      <c r="E263" s="54" t="str">
        <f t="shared" si="29"/>
        <v xml:space="preserve">Tema 4 - TIRO POLICIAL </v>
      </c>
      <c r="F263" s="54" t="str">
        <f t="shared" si="30"/>
        <v xml:space="preserve">Tema 4 - TIRO POLICIAL </v>
      </c>
      <c r="G263" s="54">
        <f t="shared" ca="1" si="31"/>
        <v>0</v>
      </c>
      <c r="H263" s="54" t="str">
        <f ca="1">IF(O263=0,CONCATENATE(F263,". ",G263," (Ref: ",A263,")"),CONCATENATE(O263," - ",F263,". ",G263," (Ref: ",CONTROL!$D$4,"-",A263,")"))</f>
        <v>ACTIVIDADES POLICIALES - Tema 4 - TIRO POLICIAL . 0 (Ref: 7-262)</v>
      </c>
      <c r="I263" s="54">
        <f ca="1">IF(CONTROL!$I$4="A",IF(X263&gt;0,CONCATENATE(R263," ",X263),R263),CONTROL!$I$5)</f>
        <v>0</v>
      </c>
      <c r="J263" s="54">
        <f ca="1">IF(CONTROL!$I$4="A",DATOS!S263,CONTROL!$I$5)</f>
        <v>0</v>
      </c>
      <c r="K263" s="54">
        <f ca="1">IF(CONTROL!$I$4="A",DATOS!T263,CONTROL!$I$5)</f>
        <v>0</v>
      </c>
      <c r="L263" s="54">
        <f ca="1">IF(CONTROL!$I$4="A",DATOS!U263,CONTROL!$I$5)</f>
        <v>0</v>
      </c>
      <c r="M263" s="54">
        <f ca="1">IF(CONTROL!$I$4="A",DATOS!V263,CONTROL!$I$5)</f>
        <v>0</v>
      </c>
      <c r="N263" s="54">
        <f ca="1">IF(CONTROL!$I$4="A",DATOS!W263,CONTROL!$I$5)</f>
        <v>0</v>
      </c>
      <c r="O263" s="38" t="s">
        <v>105</v>
      </c>
      <c r="P263" s="38" t="s">
        <v>206</v>
      </c>
      <c r="Y263" s="45"/>
      <c r="Z263" s="125">
        <v>43877</v>
      </c>
      <c r="AA263" s="76">
        <f t="shared" si="32"/>
        <v>28</v>
      </c>
    </row>
    <row r="264" spans="1:27" x14ac:dyDescent="0.25">
      <c r="A264" s="54">
        <f t="shared" si="25"/>
        <v>263</v>
      </c>
      <c r="B264" s="43">
        <v>4</v>
      </c>
      <c r="E264" s="54" t="str">
        <f t="shared" si="29"/>
        <v xml:space="preserve">Tema 4 - TIRO POLICIAL </v>
      </c>
      <c r="F264" s="54" t="str">
        <f t="shared" si="30"/>
        <v xml:space="preserve">Tema 4 - TIRO POLICIAL </v>
      </c>
      <c r="G264" s="54">
        <f t="shared" ca="1" si="31"/>
        <v>0</v>
      </c>
      <c r="H264" s="54" t="str">
        <f ca="1">IF(O264=0,CONCATENATE(F264,". ",G264," (Ref: ",A264,")"),CONCATENATE(O264," - ",F264,". ",G264," (Ref: ",CONTROL!$D$4,"-",A264,")"))</f>
        <v>ACTIVIDADES POLICIALES - Tema 4 - TIRO POLICIAL . 0 (Ref: 7-263)</v>
      </c>
      <c r="I264" s="54">
        <f ca="1">IF(CONTROL!$I$4="A",IF(X264&gt;0,CONCATENATE(R264," ",X264),R264),CONTROL!$I$5)</f>
        <v>0</v>
      </c>
      <c r="J264" s="54">
        <f ca="1">IF(CONTROL!$I$4="A",DATOS!S264,CONTROL!$I$5)</f>
        <v>0</v>
      </c>
      <c r="K264" s="54">
        <f ca="1">IF(CONTROL!$I$4="A",DATOS!T264,CONTROL!$I$5)</f>
        <v>0</v>
      </c>
      <c r="L264" s="54">
        <f ca="1">IF(CONTROL!$I$4="A",DATOS!U264,CONTROL!$I$5)</f>
        <v>0</v>
      </c>
      <c r="M264" s="54">
        <f ca="1">IF(CONTROL!$I$4="A",DATOS!V264,CONTROL!$I$5)</f>
        <v>0</v>
      </c>
      <c r="N264" s="54">
        <f ca="1">IF(CONTROL!$I$4="A",DATOS!W264,CONTROL!$I$5)</f>
        <v>0</v>
      </c>
      <c r="O264" s="38" t="s">
        <v>105</v>
      </c>
      <c r="P264" s="38" t="s">
        <v>206</v>
      </c>
      <c r="Y264" s="45"/>
      <c r="Z264" s="125">
        <v>43877</v>
      </c>
      <c r="AA264" s="76">
        <f t="shared" si="32"/>
        <v>29</v>
      </c>
    </row>
    <row r="265" spans="1:27" x14ac:dyDescent="0.25">
      <c r="A265" s="54">
        <f t="shared" ref="A265:A328" si="33">+A264+1</f>
        <v>264</v>
      </c>
      <c r="B265" s="43">
        <v>4</v>
      </c>
      <c r="E265" s="54" t="str">
        <f t="shared" si="29"/>
        <v xml:space="preserve">Tema 4 - TIRO POLICIAL </v>
      </c>
      <c r="F265" s="54" t="str">
        <f t="shared" si="30"/>
        <v xml:space="preserve">Tema 4 - TIRO POLICIAL </v>
      </c>
      <c r="G265" s="54">
        <f t="shared" ca="1" si="31"/>
        <v>0</v>
      </c>
      <c r="H265" s="54" t="str">
        <f ca="1">IF(O265=0,CONCATENATE(F265,". ",G265," (Ref: ",A265,")"),CONCATENATE(O265," - ",F265,". ",G265," (Ref: ",CONTROL!$D$4,"-",A265,")"))</f>
        <v>ACTIVIDADES POLICIALES - Tema 4 - TIRO POLICIAL . 0 (Ref: 7-264)</v>
      </c>
      <c r="I265" s="54">
        <f ca="1">IF(CONTROL!$I$4="A",IF(X265&gt;0,CONCATENATE(R265," ",X265),R265),CONTROL!$I$5)</f>
        <v>0</v>
      </c>
      <c r="J265" s="54">
        <f ca="1">IF(CONTROL!$I$4="A",DATOS!S265,CONTROL!$I$5)</f>
        <v>0</v>
      </c>
      <c r="K265" s="54">
        <f ca="1">IF(CONTROL!$I$4="A",DATOS!T265,CONTROL!$I$5)</f>
        <v>0</v>
      </c>
      <c r="L265" s="54">
        <f ca="1">IF(CONTROL!$I$4="A",DATOS!U265,CONTROL!$I$5)</f>
        <v>0</v>
      </c>
      <c r="M265" s="54">
        <f ca="1">IF(CONTROL!$I$4="A",DATOS!V265,CONTROL!$I$5)</f>
        <v>0</v>
      </c>
      <c r="N265" s="54">
        <f ca="1">IF(CONTROL!$I$4="A",DATOS!W265,CONTROL!$I$5)</f>
        <v>0</v>
      </c>
      <c r="O265" s="38" t="s">
        <v>105</v>
      </c>
      <c r="P265" s="38" t="s">
        <v>206</v>
      </c>
      <c r="Y265" s="45"/>
      <c r="Z265" s="125">
        <v>43877</v>
      </c>
      <c r="AA265" s="76">
        <f t="shared" si="32"/>
        <v>30</v>
      </c>
    </row>
    <row r="266" spans="1:27" x14ac:dyDescent="0.25">
      <c r="A266" s="54">
        <f t="shared" si="33"/>
        <v>265</v>
      </c>
      <c r="B266" s="43">
        <v>4</v>
      </c>
      <c r="E266" s="54" t="str">
        <f t="shared" si="29"/>
        <v xml:space="preserve">Tema 4 - TIRO POLICIAL </v>
      </c>
      <c r="F266" s="54" t="str">
        <f t="shared" si="30"/>
        <v xml:space="preserve">Tema 4 - TIRO POLICIAL </v>
      </c>
      <c r="G266" s="54">
        <f t="shared" ca="1" si="31"/>
        <v>0</v>
      </c>
      <c r="H266" s="54" t="str">
        <f ca="1">IF(O266=0,CONCATENATE(F266,". ",G266," (Ref: ",A266,")"),CONCATENATE(O266," - ",F266,". ",G266," (Ref: ",CONTROL!$D$4,"-",A266,")"))</f>
        <v>ACTIVIDADES POLICIALES - Tema 4 - TIRO POLICIAL . 0 (Ref: 7-265)</v>
      </c>
      <c r="I266" s="54">
        <f ca="1">IF(CONTROL!$I$4="A",IF(X266&gt;0,CONCATENATE(R266," ",X266),R266),CONTROL!$I$5)</f>
        <v>0</v>
      </c>
      <c r="J266" s="54">
        <f ca="1">IF(CONTROL!$I$4="A",DATOS!S266,CONTROL!$I$5)</f>
        <v>0</v>
      </c>
      <c r="K266" s="54">
        <f ca="1">IF(CONTROL!$I$4="A",DATOS!T266,CONTROL!$I$5)</f>
        <v>0</v>
      </c>
      <c r="L266" s="54">
        <f ca="1">IF(CONTROL!$I$4="A",DATOS!U266,CONTROL!$I$5)</f>
        <v>0</v>
      </c>
      <c r="M266" s="54">
        <f ca="1">IF(CONTROL!$I$4="A",DATOS!V266,CONTROL!$I$5)</f>
        <v>0</v>
      </c>
      <c r="N266" s="54">
        <f ca="1">IF(CONTROL!$I$4="A",DATOS!W266,CONTROL!$I$5)</f>
        <v>0</v>
      </c>
      <c r="O266" s="38" t="s">
        <v>105</v>
      </c>
      <c r="P266" s="38" t="s">
        <v>206</v>
      </c>
      <c r="Y266" s="45"/>
      <c r="Z266" s="125">
        <v>43877</v>
      </c>
      <c r="AA266" s="76">
        <f t="shared" si="32"/>
        <v>31</v>
      </c>
    </row>
    <row r="267" spans="1:27" x14ac:dyDescent="0.25">
      <c r="A267" s="54">
        <f t="shared" si="33"/>
        <v>266</v>
      </c>
      <c r="B267" s="43">
        <v>4</v>
      </c>
      <c r="E267" s="54" t="str">
        <f t="shared" si="29"/>
        <v xml:space="preserve">Tema 4 - TIRO POLICIAL </v>
      </c>
      <c r="F267" s="54" t="str">
        <f t="shared" si="30"/>
        <v xml:space="preserve">Tema 4 - TIRO POLICIAL </v>
      </c>
      <c r="G267" s="54">
        <f t="shared" ca="1" si="31"/>
        <v>0</v>
      </c>
      <c r="H267" s="54" t="str">
        <f ca="1">IF(O267=0,CONCATENATE(F267,". ",G267," (Ref: ",A267,")"),CONCATENATE(O267," - ",F267,". ",G267," (Ref: ",CONTROL!$D$4,"-",A267,")"))</f>
        <v>ACTIVIDADES POLICIALES - Tema 4 - TIRO POLICIAL . 0 (Ref: 7-266)</v>
      </c>
      <c r="I267" s="54">
        <f ca="1">IF(CONTROL!$I$4="A",IF(X267&gt;0,CONCATENATE(R267," ",X267),R267),CONTROL!$I$5)</f>
        <v>0</v>
      </c>
      <c r="J267" s="54">
        <f ca="1">IF(CONTROL!$I$4="A",DATOS!S267,CONTROL!$I$5)</f>
        <v>0</v>
      </c>
      <c r="K267" s="54">
        <f ca="1">IF(CONTROL!$I$4="A",DATOS!T267,CONTROL!$I$5)</f>
        <v>0</v>
      </c>
      <c r="L267" s="54">
        <f ca="1">IF(CONTROL!$I$4="A",DATOS!U267,CONTROL!$I$5)</f>
        <v>0</v>
      </c>
      <c r="M267" s="54">
        <f ca="1">IF(CONTROL!$I$4="A",DATOS!V267,CONTROL!$I$5)</f>
        <v>0</v>
      </c>
      <c r="N267" s="54">
        <f ca="1">IF(CONTROL!$I$4="A",DATOS!W267,CONTROL!$I$5)</f>
        <v>0</v>
      </c>
      <c r="O267" s="38" t="s">
        <v>105</v>
      </c>
      <c r="P267" s="38" t="s">
        <v>206</v>
      </c>
      <c r="Y267" s="45"/>
      <c r="Z267" s="125">
        <v>43877</v>
      </c>
      <c r="AA267" s="76">
        <f t="shared" si="32"/>
        <v>32</v>
      </c>
    </row>
    <row r="268" spans="1:27" x14ac:dyDescent="0.25">
      <c r="A268" s="54">
        <f t="shared" si="33"/>
        <v>267</v>
      </c>
      <c r="B268" s="43">
        <v>4</v>
      </c>
      <c r="E268" s="54" t="str">
        <f t="shared" si="29"/>
        <v xml:space="preserve">Tema 4 - TIRO POLICIAL </v>
      </c>
      <c r="F268" s="54" t="str">
        <f t="shared" si="30"/>
        <v xml:space="preserve">Tema 4 - TIRO POLICIAL </v>
      </c>
      <c r="G268" s="54">
        <f t="shared" ca="1" si="31"/>
        <v>0</v>
      </c>
      <c r="H268" s="54" t="str">
        <f ca="1">IF(O268=0,CONCATENATE(F268,". ",G268," (Ref: ",A268,")"),CONCATENATE(O268," - ",F268,". ",G268," (Ref: ",CONTROL!$D$4,"-",A268,")"))</f>
        <v>ACTIVIDADES POLICIALES - Tema 4 - TIRO POLICIAL . 0 (Ref: 7-267)</v>
      </c>
      <c r="I268" s="54">
        <f ca="1">IF(CONTROL!$I$4="A",IF(X268&gt;0,CONCATENATE(R268," ",X268),R268),CONTROL!$I$5)</f>
        <v>0</v>
      </c>
      <c r="J268" s="54">
        <f ca="1">IF(CONTROL!$I$4="A",DATOS!S268,CONTROL!$I$5)</f>
        <v>0</v>
      </c>
      <c r="K268" s="54">
        <f ca="1">IF(CONTROL!$I$4="A",DATOS!T268,CONTROL!$I$5)</f>
        <v>0</v>
      </c>
      <c r="L268" s="54">
        <f ca="1">IF(CONTROL!$I$4="A",DATOS!U268,CONTROL!$I$5)</f>
        <v>0</v>
      </c>
      <c r="M268" s="54">
        <f ca="1">IF(CONTROL!$I$4="A",DATOS!V268,CONTROL!$I$5)</f>
        <v>0</v>
      </c>
      <c r="N268" s="54">
        <f ca="1">IF(CONTROL!$I$4="A",DATOS!W268,CONTROL!$I$5)</f>
        <v>0</v>
      </c>
      <c r="O268" s="38" t="s">
        <v>105</v>
      </c>
      <c r="P268" s="38" t="s">
        <v>206</v>
      </c>
      <c r="Y268" s="45"/>
      <c r="Z268" s="125">
        <v>43877</v>
      </c>
      <c r="AA268" s="76">
        <f t="shared" si="32"/>
        <v>33</v>
      </c>
    </row>
    <row r="269" spans="1:27" x14ac:dyDescent="0.25">
      <c r="A269" s="54">
        <f t="shared" si="33"/>
        <v>268</v>
      </c>
      <c r="B269" s="43">
        <v>4</v>
      </c>
      <c r="E269" s="54" t="str">
        <f t="shared" si="29"/>
        <v xml:space="preserve">Tema 4 - TIRO POLICIAL </v>
      </c>
      <c r="F269" s="54" t="str">
        <f t="shared" si="30"/>
        <v xml:space="preserve">Tema 4 - TIRO POLICIAL </v>
      </c>
      <c r="G269" s="54">
        <f t="shared" ca="1" si="31"/>
        <v>0</v>
      </c>
      <c r="H269" s="54" t="str">
        <f ca="1">IF(O269=0,CONCATENATE(F269,". ",G269," (Ref: ",A269,")"),CONCATENATE(O269," - ",F269,". ",G269," (Ref: ",CONTROL!$D$4,"-",A269,")"))</f>
        <v>ACTIVIDADES POLICIALES - Tema 4 - TIRO POLICIAL . 0 (Ref: 7-268)</v>
      </c>
      <c r="I269" s="54">
        <f ca="1">IF(CONTROL!$I$4="A",IF(X269&gt;0,CONCATENATE(R269," ",X269),R269),CONTROL!$I$5)</f>
        <v>0</v>
      </c>
      <c r="J269" s="54">
        <f ca="1">IF(CONTROL!$I$4="A",DATOS!S269,CONTROL!$I$5)</f>
        <v>0</v>
      </c>
      <c r="K269" s="54">
        <f ca="1">IF(CONTROL!$I$4="A",DATOS!T269,CONTROL!$I$5)</f>
        <v>0</v>
      </c>
      <c r="L269" s="54">
        <f ca="1">IF(CONTROL!$I$4="A",DATOS!U269,CONTROL!$I$5)</f>
        <v>0</v>
      </c>
      <c r="M269" s="54">
        <f ca="1">IF(CONTROL!$I$4="A",DATOS!V269,CONTROL!$I$5)</f>
        <v>0</v>
      </c>
      <c r="N269" s="54">
        <f ca="1">IF(CONTROL!$I$4="A",DATOS!W269,CONTROL!$I$5)</f>
        <v>0</v>
      </c>
      <c r="O269" s="38" t="s">
        <v>105</v>
      </c>
      <c r="P269" s="38" t="s">
        <v>206</v>
      </c>
      <c r="Y269" s="45"/>
      <c r="Z269" s="125">
        <v>43877</v>
      </c>
      <c r="AA269" s="76">
        <f t="shared" si="32"/>
        <v>34</v>
      </c>
    </row>
    <row r="270" spans="1:27" x14ac:dyDescent="0.25">
      <c r="A270" s="54">
        <f t="shared" si="33"/>
        <v>269</v>
      </c>
      <c r="B270" s="43">
        <v>4</v>
      </c>
      <c r="E270" s="54" t="str">
        <f t="shared" si="29"/>
        <v xml:space="preserve">Tema 4 - TIRO POLICIAL </v>
      </c>
      <c r="F270" s="54" t="str">
        <f t="shared" si="30"/>
        <v xml:space="preserve">Tema 4 - TIRO POLICIAL </v>
      </c>
      <c r="G270" s="54">
        <f t="shared" ca="1" si="31"/>
        <v>0</v>
      </c>
      <c r="H270" s="54" t="str">
        <f ca="1">IF(O270=0,CONCATENATE(F270,". ",G270," (Ref: ",A270,")"),CONCATENATE(O270," - ",F270,". ",G270," (Ref: ",CONTROL!$D$4,"-",A270,")"))</f>
        <v>ACTIVIDADES POLICIALES - Tema 4 - TIRO POLICIAL . 0 (Ref: 7-269)</v>
      </c>
      <c r="I270" s="54">
        <f ca="1">IF(CONTROL!$I$4="A",IF(X270&gt;0,CONCATENATE(R270," ",X270),R270),CONTROL!$I$5)</f>
        <v>0</v>
      </c>
      <c r="J270" s="54">
        <f ca="1">IF(CONTROL!$I$4="A",DATOS!S270,CONTROL!$I$5)</f>
        <v>0</v>
      </c>
      <c r="K270" s="54">
        <f ca="1">IF(CONTROL!$I$4="A",DATOS!T270,CONTROL!$I$5)</f>
        <v>0</v>
      </c>
      <c r="L270" s="54">
        <f ca="1">IF(CONTROL!$I$4="A",DATOS!U270,CONTROL!$I$5)</f>
        <v>0</v>
      </c>
      <c r="M270" s="54">
        <f ca="1">IF(CONTROL!$I$4="A",DATOS!V270,CONTROL!$I$5)</f>
        <v>0</v>
      </c>
      <c r="N270" s="54">
        <f ca="1">IF(CONTROL!$I$4="A",DATOS!W270,CONTROL!$I$5)</f>
        <v>0</v>
      </c>
      <c r="O270" s="38" t="s">
        <v>105</v>
      </c>
      <c r="P270" s="38" t="s">
        <v>206</v>
      </c>
      <c r="Y270" s="45"/>
      <c r="Z270" s="125">
        <v>43877</v>
      </c>
      <c r="AA270" s="76">
        <f t="shared" si="32"/>
        <v>35</v>
      </c>
    </row>
    <row r="271" spans="1:27" x14ac:dyDescent="0.25">
      <c r="A271" s="54">
        <f t="shared" si="33"/>
        <v>270</v>
      </c>
      <c r="B271" s="43">
        <v>4</v>
      </c>
      <c r="E271" s="54" t="str">
        <f t="shared" si="29"/>
        <v xml:space="preserve">Tema 4 - TIRO POLICIAL </v>
      </c>
      <c r="F271" s="54" t="str">
        <f t="shared" si="30"/>
        <v xml:space="preserve">Tema 4 - TIRO POLICIAL </v>
      </c>
      <c r="G271" s="54">
        <f t="shared" ca="1" si="31"/>
        <v>0</v>
      </c>
      <c r="H271" s="54" t="str">
        <f ca="1">IF(O271=0,CONCATENATE(F271,". ",G271," (Ref: ",A271,")"),CONCATENATE(O271," - ",F271,". ",G271," (Ref: ",CONTROL!$D$4,"-",A271,")"))</f>
        <v>ACTIVIDADES POLICIALES - Tema 4 - TIRO POLICIAL . 0 (Ref: 7-270)</v>
      </c>
      <c r="I271" s="54">
        <f ca="1">IF(CONTROL!$I$4="A",IF(X271&gt;0,CONCATENATE(R271," ",X271),R271),CONTROL!$I$5)</f>
        <v>0</v>
      </c>
      <c r="J271" s="54">
        <f ca="1">IF(CONTROL!$I$4="A",DATOS!S271,CONTROL!$I$5)</f>
        <v>0</v>
      </c>
      <c r="K271" s="54">
        <f ca="1">IF(CONTROL!$I$4="A",DATOS!T271,CONTROL!$I$5)</f>
        <v>0</v>
      </c>
      <c r="L271" s="54">
        <f ca="1">IF(CONTROL!$I$4="A",DATOS!U271,CONTROL!$I$5)</f>
        <v>0</v>
      </c>
      <c r="M271" s="54">
        <f ca="1">IF(CONTROL!$I$4="A",DATOS!V271,CONTROL!$I$5)</f>
        <v>0</v>
      </c>
      <c r="N271" s="54">
        <f ca="1">IF(CONTROL!$I$4="A",DATOS!W271,CONTROL!$I$5)</f>
        <v>0</v>
      </c>
      <c r="O271" s="38" t="s">
        <v>105</v>
      </c>
      <c r="P271" s="38" t="s">
        <v>206</v>
      </c>
      <c r="Y271" s="45"/>
      <c r="Z271" s="125">
        <v>43877</v>
      </c>
      <c r="AA271" s="76">
        <f t="shared" si="32"/>
        <v>36</v>
      </c>
    </row>
    <row r="272" spans="1:27" x14ac:dyDescent="0.25">
      <c r="A272" s="54">
        <f t="shared" si="33"/>
        <v>271</v>
      </c>
      <c r="B272" s="43">
        <v>4</v>
      </c>
      <c r="E272" s="54" t="str">
        <f t="shared" si="29"/>
        <v xml:space="preserve">Tema 4 - TIRO POLICIAL </v>
      </c>
      <c r="F272" s="54" t="str">
        <f t="shared" si="30"/>
        <v xml:space="preserve">Tema 4 - TIRO POLICIAL </v>
      </c>
      <c r="G272" s="54">
        <f t="shared" ca="1" si="31"/>
        <v>0</v>
      </c>
      <c r="H272" s="54" t="str">
        <f ca="1">IF(O272=0,CONCATENATE(F272,". ",G272," (Ref: ",A272,")"),CONCATENATE(O272," - ",F272,". ",G272," (Ref: ",CONTROL!$D$4,"-",A272,")"))</f>
        <v>ACTIVIDADES POLICIALES - Tema 4 - TIRO POLICIAL . 0 (Ref: 7-271)</v>
      </c>
      <c r="I272" s="54">
        <f ca="1">IF(CONTROL!$I$4="A",IF(X272&gt;0,CONCATENATE(R272," ",X272),R272),CONTROL!$I$5)</f>
        <v>0</v>
      </c>
      <c r="J272" s="54">
        <f ca="1">IF(CONTROL!$I$4="A",DATOS!S272,CONTROL!$I$5)</f>
        <v>0</v>
      </c>
      <c r="K272" s="54">
        <f ca="1">IF(CONTROL!$I$4="A",DATOS!T272,CONTROL!$I$5)</f>
        <v>0</v>
      </c>
      <c r="L272" s="54">
        <f ca="1">IF(CONTROL!$I$4="A",DATOS!U272,CONTROL!$I$5)</f>
        <v>0</v>
      </c>
      <c r="M272" s="54">
        <f ca="1">IF(CONTROL!$I$4="A",DATOS!V272,CONTROL!$I$5)</f>
        <v>0</v>
      </c>
      <c r="N272" s="54">
        <f ca="1">IF(CONTROL!$I$4="A",DATOS!W272,CONTROL!$I$5)</f>
        <v>0</v>
      </c>
      <c r="O272" s="38" t="s">
        <v>105</v>
      </c>
      <c r="P272" s="38" t="s">
        <v>206</v>
      </c>
      <c r="Y272" s="45"/>
      <c r="Z272" s="125">
        <v>43877</v>
      </c>
      <c r="AA272" s="76">
        <f t="shared" si="32"/>
        <v>37</v>
      </c>
    </row>
    <row r="273" spans="1:27" x14ac:dyDescent="0.25">
      <c r="A273" s="54">
        <f t="shared" si="33"/>
        <v>272</v>
      </c>
      <c r="B273" s="43">
        <v>4</v>
      </c>
      <c r="E273" s="54" t="str">
        <f t="shared" si="29"/>
        <v xml:space="preserve">Tema 4 - TIRO POLICIAL </v>
      </c>
      <c r="F273" s="54" t="str">
        <f t="shared" si="30"/>
        <v xml:space="preserve">Tema 4 - TIRO POLICIAL </v>
      </c>
      <c r="G273" s="54">
        <f t="shared" ca="1" si="31"/>
        <v>0</v>
      </c>
      <c r="H273" s="54" t="str">
        <f ca="1">IF(O273=0,CONCATENATE(F273,". ",G273," (Ref: ",A273,")"),CONCATENATE(O273," - ",F273,". ",G273," (Ref: ",CONTROL!$D$4,"-",A273,")"))</f>
        <v>ACTIVIDADES POLICIALES - Tema 4 - TIRO POLICIAL . 0 (Ref: 7-272)</v>
      </c>
      <c r="I273" s="54">
        <f ca="1">IF(CONTROL!$I$4="A",IF(X273&gt;0,CONCATENATE(R273," ",X273),R273),CONTROL!$I$5)</f>
        <v>0</v>
      </c>
      <c r="J273" s="54">
        <f ca="1">IF(CONTROL!$I$4="A",DATOS!S273,CONTROL!$I$5)</f>
        <v>0</v>
      </c>
      <c r="K273" s="54">
        <f ca="1">IF(CONTROL!$I$4="A",DATOS!T273,CONTROL!$I$5)</f>
        <v>0</v>
      </c>
      <c r="L273" s="54">
        <f ca="1">IF(CONTROL!$I$4="A",DATOS!U273,CONTROL!$I$5)</f>
        <v>0</v>
      </c>
      <c r="M273" s="54">
        <f ca="1">IF(CONTROL!$I$4="A",DATOS!V273,CONTROL!$I$5)</f>
        <v>0</v>
      </c>
      <c r="N273" s="54">
        <f ca="1">IF(CONTROL!$I$4="A",DATOS!W273,CONTROL!$I$5)</f>
        <v>0</v>
      </c>
      <c r="O273" s="38" t="s">
        <v>105</v>
      </c>
      <c r="P273" s="38" t="s">
        <v>206</v>
      </c>
      <c r="Y273" s="45"/>
      <c r="Z273" s="125">
        <v>43877</v>
      </c>
      <c r="AA273" s="76">
        <f t="shared" si="32"/>
        <v>38</v>
      </c>
    </row>
    <row r="274" spans="1:27" x14ac:dyDescent="0.25">
      <c r="A274" s="54">
        <f t="shared" si="33"/>
        <v>273</v>
      </c>
      <c r="B274" s="43">
        <v>5</v>
      </c>
      <c r="C274" s="42">
        <f t="shared" ref="C274" si="34">+C236+1</f>
        <v>5</v>
      </c>
      <c r="E274" s="54" t="str">
        <f t="shared" si="16"/>
        <v xml:space="preserve">Tema 5 - PROTECCIÓN CONTRAINCENDIOS </v>
      </c>
      <c r="F274" s="54" t="str">
        <f t="shared" si="17"/>
        <v xml:space="preserve">Tema 5 - PROTECCIÓN CONTRAINCENDIOS </v>
      </c>
      <c r="G274" s="54">
        <f t="shared" ca="1" si="14"/>
        <v>0</v>
      </c>
      <c r="H274" s="54" t="str">
        <f ca="1">IF(O274=0,CONCATENATE(F274,". ",G274," (Ref: ",A274,")"),CONCATENATE(O274," - ",F274,". ",G274," (Ref: ",CONTROL!$D$4,"-",A274,")"))</f>
        <v>ACTIVIDADES COMPLEMENTARIAS  - Tema 5 - PROTECCIÓN CONTRAINCENDIOS . 0 (Ref: 7-273)</v>
      </c>
      <c r="I274" s="54">
        <f ca="1">IF(CONTROL!$I$4="A",IF(X274&gt;0,CONCATENATE(R274," ",X274),R274),CONTROL!$I$5)</f>
        <v>0</v>
      </c>
      <c r="J274" s="54">
        <f ca="1">IF(CONTROL!$I$4="A",DATOS!S274,CONTROL!$I$5)</f>
        <v>0</v>
      </c>
      <c r="K274" s="54">
        <f ca="1">IF(CONTROL!$I$4="A",DATOS!T274,CONTROL!$I$5)</f>
        <v>0</v>
      </c>
      <c r="L274" s="54">
        <f ca="1">IF(CONTROL!$I$4="A",DATOS!U274,CONTROL!$I$5)</f>
        <v>0</v>
      </c>
      <c r="M274" s="54">
        <f ca="1">IF(CONTROL!$I$4="A",DATOS!V274,CONTROL!$I$5)</f>
        <v>0</v>
      </c>
      <c r="N274" s="54">
        <f ca="1">IF(CONTROL!$I$4="A",DATOS!W274,CONTROL!$I$5)</f>
        <v>0</v>
      </c>
      <c r="O274" s="38" t="s">
        <v>207</v>
      </c>
      <c r="P274" s="38" t="s">
        <v>208</v>
      </c>
      <c r="Y274" s="45"/>
      <c r="Z274" s="125">
        <v>43875</v>
      </c>
      <c r="AA274" s="76">
        <f t="shared" si="32"/>
        <v>1</v>
      </c>
    </row>
    <row r="275" spans="1:27" x14ac:dyDescent="0.25">
      <c r="A275" s="54">
        <f t="shared" si="33"/>
        <v>274</v>
      </c>
      <c r="B275" s="43">
        <v>5</v>
      </c>
      <c r="E275" s="54" t="str">
        <f t="shared" ref="E275" si="35">IF(D275=0,CONCATENATE("Tema ",B275," - ",P275," ",D275),IF(D275="I",CONCATENATE("Tema ",B275," - ",P275),CONCATENATE("                ",P275," (",D275,"). ")))</f>
        <v xml:space="preserve">Tema 5 - PROTECCIÓN CONTRAINCENDIOS </v>
      </c>
      <c r="F275" s="54" t="str">
        <f t="shared" ref="F275" si="36">CONCATENATE("Tema ",B275," - ",P275," ",D275)</f>
        <v xml:space="preserve">Tema 5 - PROTECCIÓN CONTRAINCENDIOS </v>
      </c>
      <c r="G275" s="54">
        <f t="shared" ref="G275" ca="1" si="37">IF(Q275&gt;0,CONCATENATE(Q275,". ",I275),I275)</f>
        <v>0</v>
      </c>
      <c r="H275" s="54" t="str">
        <f ca="1">IF(O275=0,CONCATENATE(F275,". ",G275," (Ref: ",A275,")"),CONCATENATE(O275," - ",F275,". ",G275," (Ref: ",CONTROL!$D$4,"-",A275,")"))</f>
        <v>ACTIVIDADES COMPLEMENTARIAS  - Tema 5 - PROTECCIÓN CONTRAINCENDIOS . 0 (Ref: 7-274)</v>
      </c>
      <c r="I275" s="54">
        <f ca="1">IF(CONTROL!$I$4="A",IF(X275&gt;0,CONCATENATE(R275," ",X275),R275),CONTROL!$I$5)</f>
        <v>0</v>
      </c>
      <c r="J275" s="54">
        <f ca="1">IF(CONTROL!$I$4="A",DATOS!S275,CONTROL!$I$5)</f>
        <v>0</v>
      </c>
      <c r="K275" s="54">
        <f ca="1">IF(CONTROL!$I$4="A",DATOS!T275,CONTROL!$I$5)</f>
        <v>0</v>
      </c>
      <c r="L275" s="54">
        <f ca="1">IF(CONTROL!$I$4="A",DATOS!U275,CONTROL!$I$5)</f>
        <v>0</v>
      </c>
      <c r="M275" s="54">
        <f ca="1">IF(CONTROL!$I$4="A",DATOS!V275,CONTROL!$I$5)</f>
        <v>0</v>
      </c>
      <c r="N275" s="54">
        <f ca="1">IF(CONTROL!$I$4="A",DATOS!W275,CONTROL!$I$5)</f>
        <v>0</v>
      </c>
      <c r="O275" s="38" t="s">
        <v>207</v>
      </c>
      <c r="P275" s="38" t="s">
        <v>208</v>
      </c>
      <c r="Y275" s="45"/>
      <c r="Z275" s="125">
        <v>43858</v>
      </c>
      <c r="AA275" s="76">
        <f t="shared" si="32"/>
        <v>2</v>
      </c>
    </row>
    <row r="276" spans="1:27" x14ac:dyDescent="0.25">
      <c r="A276" s="54">
        <f t="shared" si="33"/>
        <v>275</v>
      </c>
      <c r="B276" s="43">
        <v>5</v>
      </c>
      <c r="E276" s="54" t="str">
        <f t="shared" ref="E276:E339" si="38">IF(D276=0,CONCATENATE("Tema ",B276," - ",P276," ",D276),IF(D276="I",CONCATENATE("Tema ",B276," - ",P276),CONCATENATE("                ",P276," (",D276,"). ")))</f>
        <v xml:space="preserve">Tema 5 - PROTECCIÓN CONTRAINCENDIOS </v>
      </c>
      <c r="F276" s="54" t="str">
        <f t="shared" ref="F276:F339" si="39">CONCATENATE("Tema ",B276," - ",P276," ",D276)</f>
        <v xml:space="preserve">Tema 5 - PROTECCIÓN CONTRAINCENDIOS </v>
      </c>
      <c r="G276" s="54">
        <f t="shared" ref="G276:G339" ca="1" si="40">IF(Q276&gt;0,CONCATENATE(Q276,". ",I276),I276)</f>
        <v>0</v>
      </c>
      <c r="H276" s="54" t="str">
        <f ca="1">IF(O276=0,CONCATENATE(F276,". ",G276," (Ref: ",A276,")"),CONCATENATE(O276," - ",F276,". ",G276," (Ref: ",CONTROL!$D$4,"-",A276,")"))</f>
        <v>ACTIVIDADES COMPLEMENTARIAS  - Tema 5 - PROTECCIÓN CONTRAINCENDIOS . 0 (Ref: 7-275)</v>
      </c>
      <c r="I276" s="54">
        <f ca="1">IF(CONTROL!$I$4="A",IF(X276&gt;0,CONCATENATE(R276," ",X276),R276),CONTROL!$I$5)</f>
        <v>0</v>
      </c>
      <c r="J276" s="54">
        <f ca="1">IF(CONTROL!$I$4="A",DATOS!S276,CONTROL!$I$5)</f>
        <v>0</v>
      </c>
      <c r="K276" s="54">
        <f ca="1">IF(CONTROL!$I$4="A",DATOS!T276,CONTROL!$I$5)</f>
        <v>0</v>
      </c>
      <c r="L276" s="54">
        <f ca="1">IF(CONTROL!$I$4="A",DATOS!U276,CONTROL!$I$5)</f>
        <v>0</v>
      </c>
      <c r="M276" s="54">
        <f ca="1">IF(CONTROL!$I$4="A",DATOS!V276,CONTROL!$I$5)</f>
        <v>0</v>
      </c>
      <c r="N276" s="54">
        <f ca="1">IF(CONTROL!$I$4="A",DATOS!W276,CONTROL!$I$5)</f>
        <v>0</v>
      </c>
      <c r="O276" s="38" t="s">
        <v>207</v>
      </c>
      <c r="P276" s="38" t="s">
        <v>208</v>
      </c>
      <c r="Y276" s="45"/>
      <c r="Z276" s="125">
        <v>43858</v>
      </c>
      <c r="AA276" s="76">
        <f t="shared" si="32"/>
        <v>3</v>
      </c>
    </row>
    <row r="277" spans="1:27" x14ac:dyDescent="0.25">
      <c r="A277" s="54">
        <f t="shared" si="33"/>
        <v>276</v>
      </c>
      <c r="B277" s="43">
        <v>5</v>
      </c>
      <c r="E277" s="54" t="str">
        <f t="shared" si="38"/>
        <v xml:space="preserve">Tema 5 - PROTECCIÓN CONTRAINCENDIOS </v>
      </c>
      <c r="F277" s="54" t="str">
        <f t="shared" si="39"/>
        <v xml:space="preserve">Tema 5 - PROTECCIÓN CONTRAINCENDIOS </v>
      </c>
      <c r="G277" s="54">
        <f t="shared" ca="1" si="40"/>
        <v>0</v>
      </c>
      <c r="H277" s="54" t="str">
        <f ca="1">IF(O277=0,CONCATENATE(F277,". ",G277," (Ref: ",A277,")"),CONCATENATE(O277," - ",F277,". ",G277," (Ref: ",CONTROL!$D$4,"-",A277,")"))</f>
        <v>ACTIVIDADES COMPLEMENTARIAS  - Tema 5 - PROTECCIÓN CONTRAINCENDIOS . 0 (Ref: 7-276)</v>
      </c>
      <c r="I277" s="54">
        <f ca="1">IF(CONTROL!$I$4="A",IF(X277&gt;0,CONCATENATE(R277," ",X277),R277),CONTROL!$I$5)</f>
        <v>0</v>
      </c>
      <c r="J277" s="54">
        <f ca="1">IF(CONTROL!$I$4="A",DATOS!S277,CONTROL!$I$5)</f>
        <v>0</v>
      </c>
      <c r="K277" s="54">
        <f ca="1">IF(CONTROL!$I$4="A",DATOS!T277,CONTROL!$I$5)</f>
        <v>0</v>
      </c>
      <c r="L277" s="54">
        <f ca="1">IF(CONTROL!$I$4="A",DATOS!U277,CONTROL!$I$5)</f>
        <v>0</v>
      </c>
      <c r="M277" s="54">
        <f ca="1">IF(CONTROL!$I$4="A",DATOS!V277,CONTROL!$I$5)</f>
        <v>0</v>
      </c>
      <c r="N277" s="54">
        <f ca="1">IF(CONTROL!$I$4="A",DATOS!W277,CONTROL!$I$5)</f>
        <v>0</v>
      </c>
      <c r="O277" s="38" t="s">
        <v>207</v>
      </c>
      <c r="P277" s="38" t="s">
        <v>208</v>
      </c>
      <c r="Y277" s="45"/>
      <c r="Z277" s="125">
        <v>43858</v>
      </c>
      <c r="AA277" s="76">
        <f t="shared" si="32"/>
        <v>4</v>
      </c>
    </row>
    <row r="278" spans="1:27" x14ac:dyDescent="0.25">
      <c r="A278" s="54">
        <f t="shared" si="33"/>
        <v>277</v>
      </c>
      <c r="B278" s="43">
        <v>5</v>
      </c>
      <c r="E278" s="54" t="str">
        <f t="shared" si="38"/>
        <v xml:space="preserve">Tema 5 - PROTECCIÓN CONTRAINCENDIOS </v>
      </c>
      <c r="F278" s="54" t="str">
        <f t="shared" si="39"/>
        <v xml:space="preserve">Tema 5 - PROTECCIÓN CONTRAINCENDIOS </v>
      </c>
      <c r="G278" s="54">
        <f t="shared" ca="1" si="40"/>
        <v>0</v>
      </c>
      <c r="H278" s="54" t="str">
        <f ca="1">IF(O278=0,CONCATENATE(F278,". ",G278," (Ref: ",A278,")"),CONCATENATE(O278," - ",F278,". ",G278," (Ref: ",CONTROL!$D$4,"-",A278,")"))</f>
        <v>ACTIVIDADES COMPLEMENTARIAS  - Tema 5 - PROTECCIÓN CONTRAINCENDIOS . 0 (Ref: 7-277)</v>
      </c>
      <c r="I278" s="54">
        <f ca="1">IF(CONTROL!$I$4="A",IF(X278&gt;0,CONCATENATE(R278," ",X278),R278),CONTROL!$I$5)</f>
        <v>0</v>
      </c>
      <c r="J278" s="54">
        <f ca="1">IF(CONTROL!$I$4="A",DATOS!S278,CONTROL!$I$5)</f>
        <v>0</v>
      </c>
      <c r="K278" s="54">
        <f ca="1">IF(CONTROL!$I$4="A",DATOS!T278,CONTROL!$I$5)</f>
        <v>0</v>
      </c>
      <c r="L278" s="54">
        <f ca="1">IF(CONTROL!$I$4="A",DATOS!U278,CONTROL!$I$5)</f>
        <v>0</v>
      </c>
      <c r="M278" s="54">
        <f ca="1">IF(CONTROL!$I$4="A",DATOS!V278,CONTROL!$I$5)</f>
        <v>0</v>
      </c>
      <c r="N278" s="54">
        <f ca="1">IF(CONTROL!$I$4="A",DATOS!W278,CONTROL!$I$5)</f>
        <v>0</v>
      </c>
      <c r="O278" s="38" t="s">
        <v>207</v>
      </c>
      <c r="P278" s="38" t="s">
        <v>208</v>
      </c>
      <c r="Y278" s="45"/>
      <c r="Z278" s="125">
        <v>43858</v>
      </c>
      <c r="AA278" s="76">
        <f t="shared" si="32"/>
        <v>5</v>
      </c>
    </row>
    <row r="279" spans="1:27" x14ac:dyDescent="0.25">
      <c r="A279" s="54">
        <f t="shared" si="33"/>
        <v>278</v>
      </c>
      <c r="B279" s="43">
        <v>5</v>
      </c>
      <c r="E279" s="54" t="str">
        <f t="shared" si="38"/>
        <v xml:space="preserve">Tema 5 - PROTECCIÓN CONTRAINCENDIOS </v>
      </c>
      <c r="F279" s="54" t="str">
        <f t="shared" si="39"/>
        <v xml:space="preserve">Tema 5 - PROTECCIÓN CONTRAINCENDIOS </v>
      </c>
      <c r="G279" s="54">
        <f t="shared" ca="1" si="40"/>
        <v>0</v>
      </c>
      <c r="H279" s="54" t="str">
        <f ca="1">IF(O279=0,CONCATENATE(F279,". ",G279," (Ref: ",A279,")"),CONCATENATE(O279," - ",F279,". ",G279," (Ref: ",CONTROL!$D$4,"-",A279,")"))</f>
        <v>ACTIVIDADES COMPLEMENTARIAS  - Tema 5 - PROTECCIÓN CONTRAINCENDIOS . 0 (Ref: 7-278)</v>
      </c>
      <c r="I279" s="54">
        <f ca="1">IF(CONTROL!$I$4="A",IF(X279&gt;0,CONCATENATE(R279," ",X279),R279),CONTROL!$I$5)</f>
        <v>0</v>
      </c>
      <c r="J279" s="54">
        <f ca="1">IF(CONTROL!$I$4="A",DATOS!S279,CONTROL!$I$5)</f>
        <v>0</v>
      </c>
      <c r="K279" s="54">
        <f ca="1">IF(CONTROL!$I$4="A",DATOS!T279,CONTROL!$I$5)</f>
        <v>0</v>
      </c>
      <c r="L279" s="54">
        <f ca="1">IF(CONTROL!$I$4="A",DATOS!U279,CONTROL!$I$5)</f>
        <v>0</v>
      </c>
      <c r="M279" s="54">
        <f ca="1">IF(CONTROL!$I$4="A",DATOS!V279,CONTROL!$I$5)</f>
        <v>0</v>
      </c>
      <c r="N279" s="54">
        <f ca="1">IF(CONTROL!$I$4="A",DATOS!W279,CONTROL!$I$5)</f>
        <v>0</v>
      </c>
      <c r="O279" s="38" t="s">
        <v>207</v>
      </c>
      <c r="P279" s="38" t="s">
        <v>208</v>
      </c>
      <c r="Y279" s="45"/>
      <c r="Z279" s="125">
        <v>43858</v>
      </c>
      <c r="AA279" s="76">
        <f t="shared" si="32"/>
        <v>6</v>
      </c>
    </row>
    <row r="280" spans="1:27" x14ac:dyDescent="0.25">
      <c r="A280" s="54">
        <f t="shared" si="33"/>
        <v>279</v>
      </c>
      <c r="B280" s="43">
        <v>5</v>
      </c>
      <c r="E280" s="54" t="str">
        <f t="shared" si="38"/>
        <v xml:space="preserve">Tema 5 - PROTECCIÓN CONTRAINCENDIOS </v>
      </c>
      <c r="F280" s="54" t="str">
        <f t="shared" si="39"/>
        <v xml:space="preserve">Tema 5 - PROTECCIÓN CONTRAINCENDIOS </v>
      </c>
      <c r="G280" s="54">
        <f t="shared" ca="1" si="40"/>
        <v>0</v>
      </c>
      <c r="H280" s="54" t="str">
        <f ca="1">IF(O280=0,CONCATENATE(F280,". ",G280," (Ref: ",A280,")"),CONCATENATE(O280," - ",F280,". ",G280," (Ref: ",CONTROL!$D$4,"-",A280,")"))</f>
        <v>ACTIVIDADES COMPLEMENTARIAS  - Tema 5 - PROTECCIÓN CONTRAINCENDIOS . 0 (Ref: 7-279)</v>
      </c>
      <c r="I280" s="54">
        <f ca="1">IF(CONTROL!$I$4="A",IF(X280&gt;0,CONCATENATE(R280," ",X280),R280),CONTROL!$I$5)</f>
        <v>0</v>
      </c>
      <c r="J280" s="54">
        <f ca="1">IF(CONTROL!$I$4="A",DATOS!S280,CONTROL!$I$5)</f>
        <v>0</v>
      </c>
      <c r="K280" s="54">
        <f ca="1">IF(CONTROL!$I$4="A",DATOS!T280,CONTROL!$I$5)</f>
        <v>0</v>
      </c>
      <c r="L280" s="54">
        <f ca="1">IF(CONTROL!$I$4="A",DATOS!U280,CONTROL!$I$5)</f>
        <v>0</v>
      </c>
      <c r="M280" s="54">
        <f ca="1">IF(CONTROL!$I$4="A",DATOS!V280,CONTROL!$I$5)</f>
        <v>0</v>
      </c>
      <c r="N280" s="54">
        <f ca="1">IF(CONTROL!$I$4="A",DATOS!W280,CONTROL!$I$5)</f>
        <v>0</v>
      </c>
      <c r="O280" s="38" t="s">
        <v>207</v>
      </c>
      <c r="P280" s="38" t="s">
        <v>208</v>
      </c>
      <c r="Y280" s="45"/>
      <c r="Z280" s="125">
        <v>43858</v>
      </c>
      <c r="AA280" s="76">
        <f t="shared" si="32"/>
        <v>7</v>
      </c>
    </row>
    <row r="281" spans="1:27" x14ac:dyDescent="0.25">
      <c r="A281" s="54">
        <f t="shared" si="33"/>
        <v>280</v>
      </c>
      <c r="B281" s="43">
        <v>5</v>
      </c>
      <c r="E281" s="54" t="str">
        <f t="shared" si="38"/>
        <v xml:space="preserve">Tema 5 - PROTECCIÓN CONTRAINCENDIOS </v>
      </c>
      <c r="F281" s="54" t="str">
        <f t="shared" si="39"/>
        <v xml:space="preserve">Tema 5 - PROTECCIÓN CONTRAINCENDIOS </v>
      </c>
      <c r="G281" s="54">
        <f t="shared" ca="1" si="40"/>
        <v>0</v>
      </c>
      <c r="H281" s="54" t="str">
        <f ca="1">IF(O281=0,CONCATENATE(F281,". ",G281," (Ref: ",A281,")"),CONCATENATE(O281," - ",F281,". ",G281," (Ref: ",CONTROL!$D$4,"-",A281,")"))</f>
        <v>ACTIVIDADES COMPLEMENTARIAS  - Tema 5 - PROTECCIÓN CONTRAINCENDIOS . 0 (Ref: 7-280)</v>
      </c>
      <c r="I281" s="54">
        <f ca="1">IF(CONTROL!$I$4="A",IF(X281&gt;0,CONCATENATE(R281," ",X281),R281),CONTROL!$I$5)</f>
        <v>0</v>
      </c>
      <c r="J281" s="54">
        <f ca="1">IF(CONTROL!$I$4="A",DATOS!S281,CONTROL!$I$5)</f>
        <v>0</v>
      </c>
      <c r="K281" s="54">
        <f ca="1">IF(CONTROL!$I$4="A",DATOS!T281,CONTROL!$I$5)</f>
        <v>0</v>
      </c>
      <c r="L281" s="54">
        <f ca="1">IF(CONTROL!$I$4="A",DATOS!U281,CONTROL!$I$5)</f>
        <v>0</v>
      </c>
      <c r="M281" s="54">
        <f ca="1">IF(CONTROL!$I$4="A",DATOS!V281,CONTROL!$I$5)</f>
        <v>0</v>
      </c>
      <c r="N281" s="54">
        <f ca="1">IF(CONTROL!$I$4="A",DATOS!W281,CONTROL!$I$5)</f>
        <v>0</v>
      </c>
      <c r="O281" s="38" t="s">
        <v>207</v>
      </c>
      <c r="P281" s="38" t="s">
        <v>208</v>
      </c>
      <c r="Y281" s="45"/>
      <c r="Z281" s="125">
        <v>43858</v>
      </c>
      <c r="AA281" s="76">
        <f t="shared" si="32"/>
        <v>8</v>
      </c>
    </row>
    <row r="282" spans="1:27" x14ac:dyDescent="0.25">
      <c r="A282" s="54">
        <f t="shared" si="33"/>
        <v>281</v>
      </c>
      <c r="B282" s="43">
        <v>5</v>
      </c>
      <c r="E282" s="54" t="str">
        <f t="shared" si="38"/>
        <v xml:space="preserve">Tema 5 - PROTECCIÓN CONTRAINCENDIOS </v>
      </c>
      <c r="F282" s="54" t="str">
        <f t="shared" si="39"/>
        <v xml:space="preserve">Tema 5 - PROTECCIÓN CONTRAINCENDIOS </v>
      </c>
      <c r="G282" s="54">
        <f t="shared" ca="1" si="40"/>
        <v>0</v>
      </c>
      <c r="H282" s="54" t="str">
        <f ca="1">IF(O282=0,CONCATENATE(F282,". ",G282," (Ref: ",A282,")"),CONCATENATE(O282," - ",F282,". ",G282," (Ref: ",CONTROL!$D$4,"-",A282,")"))</f>
        <v>ACTIVIDADES COMPLEMENTARIAS  - Tema 5 - PROTECCIÓN CONTRAINCENDIOS . 0 (Ref: 7-281)</v>
      </c>
      <c r="I282" s="54">
        <f ca="1">IF(CONTROL!$I$4="A",IF(X282&gt;0,CONCATENATE(R282," ",X282),R282),CONTROL!$I$5)</f>
        <v>0</v>
      </c>
      <c r="J282" s="54">
        <f ca="1">IF(CONTROL!$I$4="A",DATOS!S282,CONTROL!$I$5)</f>
        <v>0</v>
      </c>
      <c r="K282" s="54">
        <f ca="1">IF(CONTROL!$I$4="A",DATOS!T282,CONTROL!$I$5)</f>
        <v>0</v>
      </c>
      <c r="L282" s="54">
        <f ca="1">IF(CONTROL!$I$4="A",DATOS!U282,CONTROL!$I$5)</f>
        <v>0</v>
      </c>
      <c r="M282" s="54">
        <f ca="1">IF(CONTROL!$I$4="A",DATOS!V282,CONTROL!$I$5)</f>
        <v>0</v>
      </c>
      <c r="N282" s="54">
        <f ca="1">IF(CONTROL!$I$4="A",DATOS!W282,CONTROL!$I$5)</f>
        <v>0</v>
      </c>
      <c r="O282" s="38" t="s">
        <v>207</v>
      </c>
      <c r="P282" s="38" t="s">
        <v>208</v>
      </c>
      <c r="Y282" s="45"/>
      <c r="Z282" s="125">
        <v>43858</v>
      </c>
      <c r="AA282" s="76">
        <f t="shared" si="32"/>
        <v>9</v>
      </c>
    </row>
    <row r="283" spans="1:27" x14ac:dyDescent="0.25">
      <c r="A283" s="54">
        <f t="shared" si="33"/>
        <v>282</v>
      </c>
      <c r="B283" s="43">
        <v>5</v>
      </c>
      <c r="E283" s="54" t="str">
        <f t="shared" si="38"/>
        <v xml:space="preserve">Tema 5 - PROTECCIÓN CONTRAINCENDIOS </v>
      </c>
      <c r="F283" s="54" t="str">
        <f t="shared" si="39"/>
        <v xml:space="preserve">Tema 5 - PROTECCIÓN CONTRAINCENDIOS </v>
      </c>
      <c r="G283" s="54">
        <f t="shared" ca="1" si="40"/>
        <v>0</v>
      </c>
      <c r="H283" s="54" t="str">
        <f ca="1">IF(O283=0,CONCATENATE(F283,". ",G283," (Ref: ",A283,")"),CONCATENATE(O283," - ",F283,". ",G283," (Ref: ",CONTROL!$D$4,"-",A283,")"))</f>
        <v>ACTIVIDADES COMPLEMENTARIAS  - Tema 5 - PROTECCIÓN CONTRAINCENDIOS . 0 (Ref: 7-282)</v>
      </c>
      <c r="I283" s="54">
        <f ca="1">IF(CONTROL!$I$4="A",IF(X283&gt;0,CONCATENATE(R283," ",X283),R283),CONTROL!$I$5)</f>
        <v>0</v>
      </c>
      <c r="J283" s="54">
        <f ca="1">IF(CONTROL!$I$4="A",DATOS!S283,CONTROL!$I$5)</f>
        <v>0</v>
      </c>
      <c r="K283" s="54">
        <f ca="1">IF(CONTROL!$I$4="A",DATOS!T283,CONTROL!$I$5)</f>
        <v>0</v>
      </c>
      <c r="L283" s="54">
        <f ca="1">IF(CONTROL!$I$4="A",DATOS!U283,CONTROL!$I$5)</f>
        <v>0</v>
      </c>
      <c r="M283" s="54">
        <f ca="1">IF(CONTROL!$I$4="A",DATOS!V283,CONTROL!$I$5)</f>
        <v>0</v>
      </c>
      <c r="N283" s="54">
        <f ca="1">IF(CONTROL!$I$4="A",DATOS!W283,CONTROL!$I$5)</f>
        <v>0</v>
      </c>
      <c r="O283" s="38" t="s">
        <v>207</v>
      </c>
      <c r="P283" s="38" t="s">
        <v>208</v>
      </c>
      <c r="Y283" s="45"/>
      <c r="Z283" s="125">
        <v>43858</v>
      </c>
      <c r="AA283" s="76">
        <f t="shared" si="32"/>
        <v>10</v>
      </c>
    </row>
    <row r="284" spans="1:27" x14ac:dyDescent="0.25">
      <c r="A284" s="54">
        <f t="shared" si="33"/>
        <v>283</v>
      </c>
      <c r="B284" s="43">
        <v>5</v>
      </c>
      <c r="E284" s="54" t="str">
        <f t="shared" si="38"/>
        <v xml:space="preserve">Tema 5 - PROTECCIÓN CONTRAINCENDIOS </v>
      </c>
      <c r="F284" s="54" t="str">
        <f t="shared" si="39"/>
        <v xml:space="preserve">Tema 5 - PROTECCIÓN CONTRAINCENDIOS </v>
      </c>
      <c r="G284" s="54">
        <f t="shared" ca="1" si="40"/>
        <v>0</v>
      </c>
      <c r="H284" s="54" t="str">
        <f ca="1">IF(O284=0,CONCATENATE(F284,". ",G284," (Ref: ",A284,")"),CONCATENATE(O284," - ",F284,". ",G284," (Ref: ",CONTROL!$D$4,"-",A284,")"))</f>
        <v>ACTIVIDADES COMPLEMENTARIAS  - Tema 5 - PROTECCIÓN CONTRAINCENDIOS . 0 (Ref: 7-283)</v>
      </c>
      <c r="I284" s="54">
        <f ca="1">IF(CONTROL!$I$4="A",IF(X284&gt;0,CONCATENATE(R284," ",X284),R284),CONTROL!$I$5)</f>
        <v>0</v>
      </c>
      <c r="J284" s="54">
        <f ca="1">IF(CONTROL!$I$4="A",DATOS!S284,CONTROL!$I$5)</f>
        <v>0</v>
      </c>
      <c r="K284" s="54">
        <f ca="1">IF(CONTROL!$I$4="A",DATOS!T284,CONTROL!$I$5)</f>
        <v>0</v>
      </c>
      <c r="L284" s="54">
        <f ca="1">IF(CONTROL!$I$4="A",DATOS!U284,CONTROL!$I$5)</f>
        <v>0</v>
      </c>
      <c r="M284" s="54">
        <f ca="1">IF(CONTROL!$I$4="A",DATOS!V284,CONTROL!$I$5)</f>
        <v>0</v>
      </c>
      <c r="N284" s="54">
        <f ca="1">IF(CONTROL!$I$4="A",DATOS!W284,CONTROL!$I$5)</f>
        <v>0</v>
      </c>
      <c r="O284" s="38" t="s">
        <v>207</v>
      </c>
      <c r="P284" s="38" t="s">
        <v>208</v>
      </c>
      <c r="Y284" s="45"/>
      <c r="Z284" s="125">
        <v>43858</v>
      </c>
      <c r="AA284" s="76">
        <f t="shared" si="32"/>
        <v>11</v>
      </c>
    </row>
    <row r="285" spans="1:27" x14ac:dyDescent="0.25">
      <c r="A285" s="54">
        <f t="shared" si="33"/>
        <v>284</v>
      </c>
      <c r="B285" s="43">
        <v>5</v>
      </c>
      <c r="E285" s="54" t="str">
        <f t="shared" si="38"/>
        <v xml:space="preserve">Tema 5 - PROTECCIÓN CONTRAINCENDIOS </v>
      </c>
      <c r="F285" s="54" t="str">
        <f t="shared" si="39"/>
        <v xml:space="preserve">Tema 5 - PROTECCIÓN CONTRAINCENDIOS </v>
      </c>
      <c r="G285" s="54">
        <f t="shared" ca="1" si="40"/>
        <v>0</v>
      </c>
      <c r="H285" s="54" t="str">
        <f ca="1">IF(O285=0,CONCATENATE(F285,". ",G285," (Ref: ",A285,")"),CONCATENATE(O285," - ",F285,". ",G285," (Ref: ",CONTROL!$D$4,"-",A285,")"))</f>
        <v>ACTIVIDADES COMPLEMENTARIAS  - Tema 5 - PROTECCIÓN CONTRAINCENDIOS . 0 (Ref: 7-284)</v>
      </c>
      <c r="I285" s="54">
        <f ca="1">IF(CONTROL!$I$4="A",IF(X285&gt;0,CONCATENATE(R285," ",X285),R285),CONTROL!$I$5)</f>
        <v>0</v>
      </c>
      <c r="J285" s="54">
        <f ca="1">IF(CONTROL!$I$4="A",DATOS!S285,CONTROL!$I$5)</f>
        <v>0</v>
      </c>
      <c r="K285" s="54">
        <f ca="1">IF(CONTROL!$I$4="A",DATOS!T285,CONTROL!$I$5)</f>
        <v>0</v>
      </c>
      <c r="L285" s="54">
        <f ca="1">IF(CONTROL!$I$4="A",DATOS!U285,CONTROL!$I$5)</f>
        <v>0</v>
      </c>
      <c r="M285" s="54">
        <f ca="1">IF(CONTROL!$I$4="A",DATOS!V285,CONTROL!$I$5)</f>
        <v>0</v>
      </c>
      <c r="N285" s="54">
        <f ca="1">IF(CONTROL!$I$4="A",DATOS!W285,CONTROL!$I$5)</f>
        <v>0</v>
      </c>
      <c r="O285" s="38" t="s">
        <v>207</v>
      </c>
      <c r="P285" s="38" t="s">
        <v>208</v>
      </c>
      <c r="Y285" s="45"/>
      <c r="Z285" s="125">
        <v>43858</v>
      </c>
      <c r="AA285" s="76">
        <f t="shared" si="32"/>
        <v>12</v>
      </c>
    </row>
    <row r="286" spans="1:27" x14ac:dyDescent="0.25">
      <c r="A286" s="54">
        <f t="shared" si="33"/>
        <v>285</v>
      </c>
      <c r="B286" s="43">
        <v>5</v>
      </c>
      <c r="E286" s="54" t="str">
        <f t="shared" si="38"/>
        <v xml:space="preserve">Tema 5 - PROTECCIÓN CONTRAINCENDIOS </v>
      </c>
      <c r="F286" s="54" t="str">
        <f t="shared" si="39"/>
        <v xml:space="preserve">Tema 5 - PROTECCIÓN CONTRAINCENDIOS </v>
      </c>
      <c r="G286" s="54">
        <f t="shared" ca="1" si="40"/>
        <v>0</v>
      </c>
      <c r="H286" s="54" t="str">
        <f ca="1">IF(O286=0,CONCATENATE(F286,". ",G286," (Ref: ",A286,")"),CONCATENATE(O286," - ",F286,". ",G286," (Ref: ",CONTROL!$D$4,"-",A286,")"))</f>
        <v>ACTIVIDADES COMPLEMENTARIAS  - Tema 5 - PROTECCIÓN CONTRAINCENDIOS . 0 (Ref: 7-285)</v>
      </c>
      <c r="I286" s="54">
        <f ca="1">IF(CONTROL!$I$4="A",IF(X286&gt;0,CONCATENATE(R286," ",X286),R286),CONTROL!$I$5)</f>
        <v>0</v>
      </c>
      <c r="J286" s="54">
        <f ca="1">IF(CONTROL!$I$4="A",DATOS!S286,CONTROL!$I$5)</f>
        <v>0</v>
      </c>
      <c r="K286" s="54">
        <f ca="1">IF(CONTROL!$I$4="A",DATOS!T286,CONTROL!$I$5)</f>
        <v>0</v>
      </c>
      <c r="L286" s="54">
        <f ca="1">IF(CONTROL!$I$4="A",DATOS!U286,CONTROL!$I$5)</f>
        <v>0</v>
      </c>
      <c r="M286" s="54">
        <f ca="1">IF(CONTROL!$I$4="A",DATOS!V286,CONTROL!$I$5)</f>
        <v>0</v>
      </c>
      <c r="N286" s="54">
        <f ca="1">IF(CONTROL!$I$4="A",DATOS!W286,CONTROL!$I$5)</f>
        <v>0</v>
      </c>
      <c r="O286" s="38" t="s">
        <v>207</v>
      </c>
      <c r="P286" s="38" t="s">
        <v>208</v>
      </c>
      <c r="Y286" s="45"/>
      <c r="Z286" s="125">
        <v>43858</v>
      </c>
      <c r="AA286" s="76">
        <f t="shared" si="32"/>
        <v>13</v>
      </c>
    </row>
    <row r="287" spans="1:27" x14ac:dyDescent="0.25">
      <c r="A287" s="54">
        <f t="shared" si="33"/>
        <v>286</v>
      </c>
      <c r="B287" s="43">
        <v>5</v>
      </c>
      <c r="E287" s="54" t="str">
        <f t="shared" si="38"/>
        <v xml:space="preserve">Tema 5 - PROTECCIÓN CONTRAINCENDIOS </v>
      </c>
      <c r="F287" s="54" t="str">
        <f t="shared" si="39"/>
        <v xml:space="preserve">Tema 5 - PROTECCIÓN CONTRAINCENDIOS </v>
      </c>
      <c r="G287" s="54">
        <f t="shared" ca="1" si="40"/>
        <v>0</v>
      </c>
      <c r="H287" s="54" t="str">
        <f ca="1">IF(O287=0,CONCATENATE(F287,". ",G287," (Ref: ",A287,")"),CONCATENATE(O287," - ",F287,". ",G287," (Ref: ",CONTROL!$D$4,"-",A287,")"))</f>
        <v>ACTIVIDADES COMPLEMENTARIAS  - Tema 5 - PROTECCIÓN CONTRAINCENDIOS . 0 (Ref: 7-286)</v>
      </c>
      <c r="I287" s="54">
        <f ca="1">IF(CONTROL!$I$4="A",IF(X287&gt;0,CONCATENATE(R287," ",X287),R287),CONTROL!$I$5)</f>
        <v>0</v>
      </c>
      <c r="J287" s="54">
        <f ca="1">IF(CONTROL!$I$4="A",DATOS!S287,CONTROL!$I$5)</f>
        <v>0</v>
      </c>
      <c r="K287" s="54">
        <f ca="1">IF(CONTROL!$I$4="A",DATOS!T287,CONTROL!$I$5)</f>
        <v>0</v>
      </c>
      <c r="L287" s="54">
        <f ca="1">IF(CONTROL!$I$4="A",DATOS!U287,CONTROL!$I$5)</f>
        <v>0</v>
      </c>
      <c r="M287" s="54">
        <f ca="1">IF(CONTROL!$I$4="A",DATOS!V287,CONTROL!$I$5)</f>
        <v>0</v>
      </c>
      <c r="N287" s="54">
        <f ca="1">IF(CONTROL!$I$4="A",DATOS!W287,CONTROL!$I$5)</f>
        <v>0</v>
      </c>
      <c r="O287" s="38" t="s">
        <v>207</v>
      </c>
      <c r="P287" s="38" t="s">
        <v>208</v>
      </c>
      <c r="Y287" s="45"/>
      <c r="Z287" s="125">
        <v>43858</v>
      </c>
      <c r="AA287" s="76">
        <f t="shared" si="32"/>
        <v>14</v>
      </c>
    </row>
    <row r="288" spans="1:27" x14ac:dyDescent="0.25">
      <c r="A288" s="54">
        <f t="shared" si="33"/>
        <v>287</v>
      </c>
      <c r="B288" s="43">
        <v>5</v>
      </c>
      <c r="E288" s="54" t="str">
        <f t="shared" si="38"/>
        <v xml:space="preserve">Tema 5 - PROTECCIÓN CONTRAINCENDIOS </v>
      </c>
      <c r="F288" s="54" t="str">
        <f t="shared" si="39"/>
        <v xml:space="preserve">Tema 5 - PROTECCIÓN CONTRAINCENDIOS </v>
      </c>
      <c r="G288" s="54">
        <f t="shared" ca="1" si="40"/>
        <v>0</v>
      </c>
      <c r="H288" s="54" t="str">
        <f ca="1">IF(O288=0,CONCATENATE(F288,". ",G288," (Ref: ",A288,")"),CONCATENATE(O288," - ",F288,". ",G288," (Ref: ",CONTROL!$D$4,"-",A288,")"))</f>
        <v>ACTIVIDADES COMPLEMENTARIAS  - Tema 5 - PROTECCIÓN CONTRAINCENDIOS . 0 (Ref: 7-287)</v>
      </c>
      <c r="I288" s="54">
        <f ca="1">IF(CONTROL!$I$4="A",IF(X288&gt;0,CONCATENATE(R288," ",X288),R288),CONTROL!$I$5)</f>
        <v>0</v>
      </c>
      <c r="J288" s="54">
        <f ca="1">IF(CONTROL!$I$4="A",DATOS!S288,CONTROL!$I$5)</f>
        <v>0</v>
      </c>
      <c r="K288" s="54">
        <f ca="1">IF(CONTROL!$I$4="A",DATOS!T288,CONTROL!$I$5)</f>
        <v>0</v>
      </c>
      <c r="L288" s="54">
        <f ca="1">IF(CONTROL!$I$4="A",DATOS!U288,CONTROL!$I$5)</f>
        <v>0</v>
      </c>
      <c r="M288" s="54">
        <f ca="1">IF(CONTROL!$I$4="A",DATOS!V288,CONTROL!$I$5)</f>
        <v>0</v>
      </c>
      <c r="N288" s="54">
        <f ca="1">IF(CONTROL!$I$4="A",DATOS!W288,CONTROL!$I$5)</f>
        <v>0</v>
      </c>
      <c r="O288" s="38" t="s">
        <v>207</v>
      </c>
      <c r="P288" s="38" t="s">
        <v>208</v>
      </c>
      <c r="Y288" s="45"/>
      <c r="Z288" s="125">
        <v>43858</v>
      </c>
      <c r="AA288" s="76">
        <f t="shared" si="32"/>
        <v>15</v>
      </c>
    </row>
    <row r="289" spans="1:27" x14ac:dyDescent="0.25">
      <c r="A289" s="54">
        <f t="shared" si="33"/>
        <v>288</v>
      </c>
      <c r="B289" s="43">
        <v>5</v>
      </c>
      <c r="E289" s="54" t="str">
        <f t="shared" si="38"/>
        <v xml:space="preserve">Tema 5 - PROTECCIÓN CONTRAINCENDIOS </v>
      </c>
      <c r="F289" s="54" t="str">
        <f t="shared" si="39"/>
        <v xml:space="preserve">Tema 5 - PROTECCIÓN CONTRAINCENDIOS </v>
      </c>
      <c r="G289" s="54">
        <f t="shared" ca="1" si="40"/>
        <v>0</v>
      </c>
      <c r="H289" s="54" t="str">
        <f ca="1">IF(O289=0,CONCATENATE(F289,". ",G289," (Ref: ",A289,")"),CONCATENATE(O289," - ",F289,". ",G289," (Ref: ",CONTROL!$D$4,"-",A289,")"))</f>
        <v>ACTIVIDADES COMPLEMENTARIAS  - Tema 5 - PROTECCIÓN CONTRAINCENDIOS . 0 (Ref: 7-288)</v>
      </c>
      <c r="I289" s="54">
        <f ca="1">IF(CONTROL!$I$4="A",IF(X289&gt;0,CONCATENATE(R289," ",X289),R289),CONTROL!$I$5)</f>
        <v>0</v>
      </c>
      <c r="J289" s="54">
        <f ca="1">IF(CONTROL!$I$4="A",DATOS!S289,CONTROL!$I$5)</f>
        <v>0</v>
      </c>
      <c r="K289" s="54">
        <f ca="1">IF(CONTROL!$I$4="A",DATOS!T289,CONTROL!$I$5)</f>
        <v>0</v>
      </c>
      <c r="L289" s="54">
        <f ca="1">IF(CONTROL!$I$4="A",DATOS!U289,CONTROL!$I$5)</f>
        <v>0</v>
      </c>
      <c r="M289" s="54">
        <f ca="1">IF(CONTROL!$I$4="A",DATOS!V289,CONTROL!$I$5)</f>
        <v>0</v>
      </c>
      <c r="N289" s="54">
        <f ca="1">IF(CONTROL!$I$4="A",DATOS!W289,CONTROL!$I$5)</f>
        <v>0</v>
      </c>
      <c r="O289" s="38" t="s">
        <v>207</v>
      </c>
      <c r="P289" s="38" t="s">
        <v>208</v>
      </c>
      <c r="Y289" s="45"/>
      <c r="Z289" s="125">
        <v>43858</v>
      </c>
      <c r="AA289" s="76">
        <f t="shared" si="32"/>
        <v>16</v>
      </c>
    </row>
    <row r="290" spans="1:27" x14ac:dyDescent="0.25">
      <c r="A290" s="54">
        <f t="shared" si="33"/>
        <v>289</v>
      </c>
      <c r="B290" s="43">
        <v>5</v>
      </c>
      <c r="E290" s="54" t="str">
        <f t="shared" si="38"/>
        <v xml:space="preserve">Tema 5 - PROTECCIÓN CONTRAINCENDIOS </v>
      </c>
      <c r="F290" s="54" t="str">
        <f t="shared" si="39"/>
        <v xml:space="preserve">Tema 5 - PROTECCIÓN CONTRAINCENDIOS </v>
      </c>
      <c r="G290" s="54">
        <f t="shared" ca="1" si="40"/>
        <v>0</v>
      </c>
      <c r="H290" s="54" t="str">
        <f ca="1">IF(O290=0,CONCATENATE(F290,". ",G290," (Ref: ",A290,")"),CONCATENATE(O290," - ",F290,". ",G290," (Ref: ",CONTROL!$D$4,"-",A290,")"))</f>
        <v>ACTIVIDADES COMPLEMENTARIAS  - Tema 5 - PROTECCIÓN CONTRAINCENDIOS . 0 (Ref: 7-289)</v>
      </c>
      <c r="I290" s="54">
        <f ca="1">IF(CONTROL!$I$4="A",IF(X290&gt;0,CONCATENATE(R290," ",X290),R290),CONTROL!$I$5)</f>
        <v>0</v>
      </c>
      <c r="J290" s="54">
        <f ca="1">IF(CONTROL!$I$4="A",DATOS!S290,CONTROL!$I$5)</f>
        <v>0</v>
      </c>
      <c r="K290" s="54">
        <f ca="1">IF(CONTROL!$I$4="A",DATOS!T290,CONTROL!$I$5)</f>
        <v>0</v>
      </c>
      <c r="L290" s="54">
        <f ca="1">IF(CONTROL!$I$4="A",DATOS!U290,CONTROL!$I$5)</f>
        <v>0</v>
      </c>
      <c r="M290" s="54">
        <f ca="1">IF(CONTROL!$I$4="A",DATOS!V290,CONTROL!$I$5)</f>
        <v>0</v>
      </c>
      <c r="N290" s="54">
        <f ca="1">IF(CONTROL!$I$4="A",DATOS!W290,CONTROL!$I$5)</f>
        <v>0</v>
      </c>
      <c r="O290" s="38" t="s">
        <v>207</v>
      </c>
      <c r="P290" s="38" t="s">
        <v>208</v>
      </c>
      <c r="Y290" s="45"/>
      <c r="Z290" s="125">
        <v>43858</v>
      </c>
      <c r="AA290" s="76">
        <f t="shared" si="32"/>
        <v>17</v>
      </c>
    </row>
    <row r="291" spans="1:27" x14ac:dyDescent="0.25">
      <c r="A291" s="54">
        <f t="shared" si="33"/>
        <v>290</v>
      </c>
      <c r="B291" s="43">
        <v>5</v>
      </c>
      <c r="E291" s="54" t="str">
        <f t="shared" si="38"/>
        <v xml:space="preserve">Tema 5 - PROTECCIÓN CONTRAINCENDIOS </v>
      </c>
      <c r="F291" s="54" t="str">
        <f t="shared" si="39"/>
        <v xml:space="preserve">Tema 5 - PROTECCIÓN CONTRAINCENDIOS </v>
      </c>
      <c r="G291" s="54">
        <f t="shared" ca="1" si="40"/>
        <v>0</v>
      </c>
      <c r="H291" s="54" t="str">
        <f ca="1">IF(O291=0,CONCATENATE(F291,". ",G291," (Ref: ",A291,")"),CONCATENATE(O291," - ",F291,". ",G291," (Ref: ",CONTROL!$D$4,"-",A291,")"))</f>
        <v>ACTIVIDADES COMPLEMENTARIAS  - Tema 5 - PROTECCIÓN CONTRAINCENDIOS . 0 (Ref: 7-290)</v>
      </c>
      <c r="I291" s="54">
        <f ca="1">IF(CONTROL!$I$4="A",IF(X291&gt;0,CONCATENATE(R291," ",X291),R291),CONTROL!$I$5)</f>
        <v>0</v>
      </c>
      <c r="J291" s="54">
        <f ca="1">IF(CONTROL!$I$4="A",DATOS!S291,CONTROL!$I$5)</f>
        <v>0</v>
      </c>
      <c r="K291" s="54">
        <f ca="1">IF(CONTROL!$I$4="A",DATOS!T291,CONTROL!$I$5)</f>
        <v>0</v>
      </c>
      <c r="L291" s="54">
        <f ca="1">IF(CONTROL!$I$4="A",DATOS!U291,CONTROL!$I$5)</f>
        <v>0</v>
      </c>
      <c r="M291" s="54">
        <f ca="1">IF(CONTROL!$I$4="A",DATOS!V291,CONTROL!$I$5)</f>
        <v>0</v>
      </c>
      <c r="N291" s="54">
        <f ca="1">IF(CONTROL!$I$4="A",DATOS!W291,CONTROL!$I$5)</f>
        <v>0</v>
      </c>
      <c r="O291" s="38" t="s">
        <v>207</v>
      </c>
      <c r="P291" s="38" t="s">
        <v>208</v>
      </c>
      <c r="Y291" s="45"/>
      <c r="Z291" s="125">
        <v>43858</v>
      </c>
      <c r="AA291" s="76">
        <f t="shared" si="32"/>
        <v>18</v>
      </c>
    </row>
    <row r="292" spans="1:27" x14ac:dyDescent="0.25">
      <c r="A292" s="54">
        <f t="shared" si="33"/>
        <v>291</v>
      </c>
      <c r="B292" s="43">
        <v>5</v>
      </c>
      <c r="E292" s="54" t="str">
        <f t="shared" si="38"/>
        <v xml:space="preserve">Tema 5 - PROTECCIÓN CONTRAINCENDIOS </v>
      </c>
      <c r="F292" s="54" t="str">
        <f t="shared" si="39"/>
        <v xml:space="preserve">Tema 5 - PROTECCIÓN CONTRAINCENDIOS </v>
      </c>
      <c r="G292" s="54">
        <f t="shared" ca="1" si="40"/>
        <v>0</v>
      </c>
      <c r="H292" s="54" t="str">
        <f ca="1">IF(O292=0,CONCATENATE(F292,". ",G292," (Ref: ",A292,")"),CONCATENATE(O292," - ",F292,". ",G292," (Ref: ",CONTROL!$D$4,"-",A292,")"))</f>
        <v>ACTIVIDADES COMPLEMENTARIAS  - Tema 5 - PROTECCIÓN CONTRAINCENDIOS . 0 (Ref: 7-291)</v>
      </c>
      <c r="I292" s="54">
        <f ca="1">IF(CONTROL!$I$4="A",IF(X292&gt;0,CONCATENATE(R292," ",X292),R292),CONTROL!$I$5)</f>
        <v>0</v>
      </c>
      <c r="J292" s="54">
        <f ca="1">IF(CONTROL!$I$4="A",DATOS!S292,CONTROL!$I$5)</f>
        <v>0</v>
      </c>
      <c r="K292" s="54">
        <f ca="1">IF(CONTROL!$I$4="A",DATOS!T292,CONTROL!$I$5)</f>
        <v>0</v>
      </c>
      <c r="L292" s="54">
        <f ca="1">IF(CONTROL!$I$4="A",DATOS!U292,CONTROL!$I$5)</f>
        <v>0</v>
      </c>
      <c r="M292" s="54">
        <f ca="1">IF(CONTROL!$I$4="A",DATOS!V292,CONTROL!$I$5)</f>
        <v>0</v>
      </c>
      <c r="N292" s="54">
        <f ca="1">IF(CONTROL!$I$4="A",DATOS!W292,CONTROL!$I$5)</f>
        <v>0</v>
      </c>
      <c r="O292" s="38" t="s">
        <v>207</v>
      </c>
      <c r="P292" s="38" t="s">
        <v>208</v>
      </c>
      <c r="Y292" s="45"/>
      <c r="Z292" s="125">
        <v>43858</v>
      </c>
      <c r="AA292" s="76">
        <f t="shared" si="32"/>
        <v>19</v>
      </c>
    </row>
    <row r="293" spans="1:27" x14ac:dyDescent="0.25">
      <c r="A293" s="54">
        <f t="shared" si="33"/>
        <v>292</v>
      </c>
      <c r="B293" s="43">
        <v>5</v>
      </c>
      <c r="E293" s="54" t="str">
        <f t="shared" si="38"/>
        <v xml:space="preserve">Tema 5 - PROTECCIÓN CONTRAINCENDIOS </v>
      </c>
      <c r="F293" s="54" t="str">
        <f t="shared" si="39"/>
        <v xml:space="preserve">Tema 5 - PROTECCIÓN CONTRAINCENDIOS </v>
      </c>
      <c r="G293" s="54">
        <f t="shared" ca="1" si="40"/>
        <v>0</v>
      </c>
      <c r="H293" s="54" t="str">
        <f ca="1">IF(O293=0,CONCATENATE(F293,". ",G293," (Ref: ",A293,")"),CONCATENATE(O293," - ",F293,". ",G293," (Ref: ",CONTROL!$D$4,"-",A293,")"))</f>
        <v>ACTIVIDADES COMPLEMENTARIAS  - Tema 5 - PROTECCIÓN CONTRAINCENDIOS . 0 (Ref: 7-292)</v>
      </c>
      <c r="I293" s="54">
        <f ca="1">IF(CONTROL!$I$4="A",IF(X293&gt;0,CONCATENATE(R293," ",X293),R293),CONTROL!$I$5)</f>
        <v>0</v>
      </c>
      <c r="J293" s="54">
        <f ca="1">IF(CONTROL!$I$4="A",DATOS!S293,CONTROL!$I$5)</f>
        <v>0</v>
      </c>
      <c r="K293" s="54">
        <f ca="1">IF(CONTROL!$I$4="A",DATOS!T293,CONTROL!$I$5)</f>
        <v>0</v>
      </c>
      <c r="L293" s="54">
        <f ca="1">IF(CONTROL!$I$4="A",DATOS!U293,CONTROL!$I$5)</f>
        <v>0</v>
      </c>
      <c r="M293" s="54">
        <f ca="1">IF(CONTROL!$I$4="A",DATOS!V293,CONTROL!$I$5)</f>
        <v>0</v>
      </c>
      <c r="N293" s="54">
        <f ca="1">IF(CONTROL!$I$4="A",DATOS!W293,CONTROL!$I$5)</f>
        <v>0</v>
      </c>
      <c r="O293" s="38" t="s">
        <v>207</v>
      </c>
      <c r="P293" s="38" t="s">
        <v>208</v>
      </c>
      <c r="Y293" s="45"/>
      <c r="Z293" s="125">
        <v>43858</v>
      </c>
      <c r="AA293" s="76">
        <f t="shared" si="32"/>
        <v>20</v>
      </c>
    </row>
    <row r="294" spans="1:27" x14ac:dyDescent="0.25">
      <c r="A294" s="54">
        <f t="shared" si="33"/>
        <v>293</v>
      </c>
      <c r="B294" s="43">
        <v>5</v>
      </c>
      <c r="E294" s="54" t="str">
        <f t="shared" si="38"/>
        <v xml:space="preserve">Tema 5 - PROTECCIÓN CONTRAINCENDIOS </v>
      </c>
      <c r="F294" s="54" t="str">
        <f t="shared" si="39"/>
        <v xml:space="preserve">Tema 5 - PROTECCIÓN CONTRAINCENDIOS </v>
      </c>
      <c r="G294" s="54">
        <f t="shared" ca="1" si="40"/>
        <v>0</v>
      </c>
      <c r="H294" s="54" t="str">
        <f ca="1">IF(O294=0,CONCATENATE(F294,". ",G294," (Ref: ",A294,")"),CONCATENATE(O294," - ",F294,". ",G294," (Ref: ",CONTROL!$D$4,"-",A294,")"))</f>
        <v>ACTIVIDADES COMPLEMENTARIAS  - Tema 5 - PROTECCIÓN CONTRAINCENDIOS . 0 (Ref: 7-293)</v>
      </c>
      <c r="I294" s="54">
        <f ca="1">IF(CONTROL!$I$4="A",IF(X294&gt;0,CONCATENATE(R294," ",X294),R294),CONTROL!$I$5)</f>
        <v>0</v>
      </c>
      <c r="J294" s="54">
        <f ca="1">IF(CONTROL!$I$4="A",DATOS!S294,CONTROL!$I$5)</f>
        <v>0</v>
      </c>
      <c r="K294" s="54">
        <f ca="1">IF(CONTROL!$I$4="A",DATOS!T294,CONTROL!$I$5)</f>
        <v>0</v>
      </c>
      <c r="L294" s="54">
        <f ca="1">IF(CONTROL!$I$4="A",DATOS!U294,CONTROL!$I$5)</f>
        <v>0</v>
      </c>
      <c r="M294" s="54">
        <f ca="1">IF(CONTROL!$I$4="A",DATOS!V294,CONTROL!$I$5)</f>
        <v>0</v>
      </c>
      <c r="N294" s="54">
        <f ca="1">IF(CONTROL!$I$4="A",DATOS!W294,CONTROL!$I$5)</f>
        <v>0</v>
      </c>
      <c r="O294" s="38" t="s">
        <v>207</v>
      </c>
      <c r="P294" s="38" t="s">
        <v>208</v>
      </c>
      <c r="Y294" s="45"/>
      <c r="Z294" s="125">
        <v>43858</v>
      </c>
      <c r="AA294" s="76">
        <f t="shared" si="32"/>
        <v>21</v>
      </c>
    </row>
    <row r="295" spans="1:27" x14ac:dyDescent="0.25">
      <c r="A295" s="54">
        <f t="shared" si="33"/>
        <v>294</v>
      </c>
      <c r="B295" s="43">
        <v>5</v>
      </c>
      <c r="E295" s="54" t="str">
        <f t="shared" si="38"/>
        <v xml:space="preserve">Tema 5 - PROTECCIÓN CONTRAINCENDIOS </v>
      </c>
      <c r="F295" s="54" t="str">
        <f t="shared" si="39"/>
        <v xml:space="preserve">Tema 5 - PROTECCIÓN CONTRAINCENDIOS </v>
      </c>
      <c r="G295" s="54">
        <f t="shared" ca="1" si="40"/>
        <v>0</v>
      </c>
      <c r="H295" s="54" t="str">
        <f ca="1">IF(O295=0,CONCATENATE(F295,". ",G295," (Ref: ",A295,")"),CONCATENATE(O295," - ",F295,". ",G295," (Ref: ",CONTROL!$D$4,"-",A295,")"))</f>
        <v>ACTIVIDADES COMPLEMENTARIAS  - Tema 5 - PROTECCIÓN CONTRAINCENDIOS . 0 (Ref: 7-294)</v>
      </c>
      <c r="I295" s="54">
        <f ca="1">IF(CONTROL!$I$4="A",IF(X295&gt;0,CONCATENATE(R295," ",X295),R295),CONTROL!$I$5)</f>
        <v>0</v>
      </c>
      <c r="J295" s="54">
        <f ca="1">IF(CONTROL!$I$4="A",DATOS!S295,CONTROL!$I$5)</f>
        <v>0</v>
      </c>
      <c r="K295" s="54">
        <f ca="1">IF(CONTROL!$I$4="A",DATOS!T295,CONTROL!$I$5)</f>
        <v>0</v>
      </c>
      <c r="L295" s="54">
        <f ca="1">IF(CONTROL!$I$4="A",DATOS!U295,CONTROL!$I$5)</f>
        <v>0</v>
      </c>
      <c r="M295" s="54">
        <f ca="1">IF(CONTROL!$I$4="A",DATOS!V295,CONTROL!$I$5)</f>
        <v>0</v>
      </c>
      <c r="N295" s="54">
        <f ca="1">IF(CONTROL!$I$4="A",DATOS!W295,CONTROL!$I$5)</f>
        <v>0</v>
      </c>
      <c r="O295" s="38" t="s">
        <v>207</v>
      </c>
      <c r="P295" s="38" t="s">
        <v>208</v>
      </c>
      <c r="Y295" s="45"/>
      <c r="Z295" s="125">
        <v>43858</v>
      </c>
      <c r="AA295" s="76">
        <f t="shared" si="32"/>
        <v>22</v>
      </c>
    </row>
    <row r="296" spans="1:27" x14ac:dyDescent="0.25">
      <c r="A296" s="54">
        <f t="shared" si="33"/>
        <v>295</v>
      </c>
      <c r="B296" s="43">
        <v>5</v>
      </c>
      <c r="E296" s="54" t="str">
        <f t="shared" si="38"/>
        <v xml:space="preserve">Tema 5 - PROTECCIÓN CONTRAINCENDIOS </v>
      </c>
      <c r="F296" s="54" t="str">
        <f t="shared" si="39"/>
        <v xml:space="preserve">Tema 5 - PROTECCIÓN CONTRAINCENDIOS </v>
      </c>
      <c r="G296" s="54">
        <f t="shared" ca="1" si="40"/>
        <v>0</v>
      </c>
      <c r="H296" s="54" t="str">
        <f ca="1">IF(O296=0,CONCATENATE(F296,". ",G296," (Ref: ",A296,")"),CONCATENATE(O296," - ",F296,". ",G296," (Ref: ",CONTROL!$D$4,"-",A296,")"))</f>
        <v>ACTIVIDADES COMPLEMENTARIAS  - Tema 5 - PROTECCIÓN CONTRAINCENDIOS . 0 (Ref: 7-295)</v>
      </c>
      <c r="I296" s="54">
        <f ca="1">IF(CONTROL!$I$4="A",IF(X296&gt;0,CONCATENATE(R296," ",X296),R296),CONTROL!$I$5)</f>
        <v>0</v>
      </c>
      <c r="J296" s="54">
        <f ca="1">IF(CONTROL!$I$4="A",DATOS!S296,CONTROL!$I$5)</f>
        <v>0</v>
      </c>
      <c r="K296" s="54">
        <f ca="1">IF(CONTROL!$I$4="A",DATOS!T296,CONTROL!$I$5)</f>
        <v>0</v>
      </c>
      <c r="L296" s="54">
        <f ca="1">IF(CONTROL!$I$4="A",DATOS!U296,CONTROL!$I$5)</f>
        <v>0</v>
      </c>
      <c r="M296" s="54">
        <f ca="1">IF(CONTROL!$I$4="A",DATOS!V296,CONTROL!$I$5)</f>
        <v>0</v>
      </c>
      <c r="N296" s="54">
        <f ca="1">IF(CONTROL!$I$4="A",DATOS!W296,CONTROL!$I$5)</f>
        <v>0</v>
      </c>
      <c r="O296" s="38" t="s">
        <v>207</v>
      </c>
      <c r="P296" s="38" t="s">
        <v>208</v>
      </c>
      <c r="Y296" s="45"/>
      <c r="Z296" s="125">
        <v>43858</v>
      </c>
      <c r="AA296" s="76">
        <f t="shared" si="32"/>
        <v>23</v>
      </c>
    </row>
    <row r="297" spans="1:27" x14ac:dyDescent="0.25">
      <c r="A297" s="54">
        <f t="shared" si="33"/>
        <v>296</v>
      </c>
      <c r="B297" s="43">
        <v>5</v>
      </c>
      <c r="E297" s="54" t="str">
        <f t="shared" si="38"/>
        <v xml:space="preserve">Tema 5 - PROTECCIÓN CONTRAINCENDIOS </v>
      </c>
      <c r="F297" s="54" t="str">
        <f t="shared" si="39"/>
        <v xml:space="preserve">Tema 5 - PROTECCIÓN CONTRAINCENDIOS </v>
      </c>
      <c r="G297" s="54">
        <f t="shared" ca="1" si="40"/>
        <v>0</v>
      </c>
      <c r="H297" s="54" t="str">
        <f ca="1">IF(O297=0,CONCATENATE(F297,". ",G297," (Ref: ",A297,")"),CONCATENATE(O297," - ",F297,". ",G297," (Ref: ",CONTROL!$D$4,"-",A297,")"))</f>
        <v>ACTIVIDADES COMPLEMENTARIAS  - Tema 5 - PROTECCIÓN CONTRAINCENDIOS . 0 (Ref: 7-296)</v>
      </c>
      <c r="I297" s="54">
        <f ca="1">IF(CONTROL!$I$4="A",IF(X297&gt;0,CONCATENATE(R297," ",X297),R297),CONTROL!$I$5)</f>
        <v>0</v>
      </c>
      <c r="J297" s="54">
        <f ca="1">IF(CONTROL!$I$4="A",DATOS!S297,CONTROL!$I$5)</f>
        <v>0</v>
      </c>
      <c r="K297" s="54">
        <f ca="1">IF(CONTROL!$I$4="A",DATOS!T297,CONTROL!$I$5)</f>
        <v>0</v>
      </c>
      <c r="L297" s="54">
        <f ca="1">IF(CONTROL!$I$4="A",DATOS!U297,CONTROL!$I$5)</f>
        <v>0</v>
      </c>
      <c r="M297" s="54">
        <f ca="1">IF(CONTROL!$I$4="A",DATOS!V297,CONTROL!$I$5)</f>
        <v>0</v>
      </c>
      <c r="N297" s="54">
        <f ca="1">IF(CONTROL!$I$4="A",DATOS!W297,CONTROL!$I$5)</f>
        <v>0</v>
      </c>
      <c r="O297" s="38" t="s">
        <v>207</v>
      </c>
      <c r="P297" s="38" t="s">
        <v>208</v>
      </c>
      <c r="Y297" s="45"/>
      <c r="Z297" s="125">
        <v>43858</v>
      </c>
      <c r="AA297" s="76">
        <f t="shared" si="32"/>
        <v>24</v>
      </c>
    </row>
    <row r="298" spans="1:27" x14ac:dyDescent="0.25">
      <c r="A298" s="54">
        <f t="shared" si="33"/>
        <v>297</v>
      </c>
      <c r="B298" s="43">
        <v>5</v>
      </c>
      <c r="E298" s="54" t="str">
        <f t="shared" si="38"/>
        <v xml:space="preserve">Tema 5 - PROTECCIÓN CONTRAINCENDIOS </v>
      </c>
      <c r="F298" s="54" t="str">
        <f t="shared" si="39"/>
        <v xml:space="preserve">Tema 5 - PROTECCIÓN CONTRAINCENDIOS </v>
      </c>
      <c r="G298" s="54">
        <f t="shared" ca="1" si="40"/>
        <v>0</v>
      </c>
      <c r="H298" s="54" t="str">
        <f ca="1">IF(O298=0,CONCATENATE(F298,". ",G298," (Ref: ",A298,")"),CONCATENATE(O298," - ",F298,". ",G298," (Ref: ",CONTROL!$D$4,"-",A298,")"))</f>
        <v>ACTIVIDADES COMPLEMENTARIAS  - Tema 5 - PROTECCIÓN CONTRAINCENDIOS . 0 (Ref: 7-297)</v>
      </c>
      <c r="I298" s="54">
        <f ca="1">IF(CONTROL!$I$4="A",IF(X298&gt;0,CONCATENATE(R298," ",X298),R298),CONTROL!$I$5)</f>
        <v>0</v>
      </c>
      <c r="J298" s="54">
        <f ca="1">IF(CONTROL!$I$4="A",DATOS!S298,CONTROL!$I$5)</f>
        <v>0</v>
      </c>
      <c r="K298" s="54">
        <f ca="1">IF(CONTROL!$I$4="A",DATOS!T298,CONTROL!$I$5)</f>
        <v>0</v>
      </c>
      <c r="L298" s="54">
        <f ca="1">IF(CONTROL!$I$4="A",DATOS!U298,CONTROL!$I$5)</f>
        <v>0</v>
      </c>
      <c r="M298" s="54">
        <f ca="1">IF(CONTROL!$I$4="A",DATOS!V298,CONTROL!$I$5)</f>
        <v>0</v>
      </c>
      <c r="N298" s="54">
        <f ca="1">IF(CONTROL!$I$4="A",DATOS!W298,CONTROL!$I$5)</f>
        <v>0</v>
      </c>
      <c r="O298" s="38" t="s">
        <v>207</v>
      </c>
      <c r="P298" s="38" t="s">
        <v>208</v>
      </c>
      <c r="Y298" s="45"/>
      <c r="Z298" s="125">
        <v>43858</v>
      </c>
      <c r="AA298" s="76">
        <f t="shared" si="32"/>
        <v>25</v>
      </c>
    </row>
    <row r="299" spans="1:27" x14ac:dyDescent="0.25">
      <c r="A299" s="54">
        <f t="shared" si="33"/>
        <v>298</v>
      </c>
      <c r="B299" s="43">
        <v>5</v>
      </c>
      <c r="E299" s="54" t="str">
        <f t="shared" si="38"/>
        <v xml:space="preserve">Tema 5 - PROTECCIÓN CONTRAINCENDIOS </v>
      </c>
      <c r="F299" s="54" t="str">
        <f t="shared" si="39"/>
        <v xml:space="preserve">Tema 5 - PROTECCIÓN CONTRAINCENDIOS </v>
      </c>
      <c r="G299" s="54">
        <f t="shared" ca="1" si="40"/>
        <v>0</v>
      </c>
      <c r="H299" s="54" t="str">
        <f ca="1">IF(O299=0,CONCATENATE(F299,". ",G299," (Ref: ",A299,")"),CONCATENATE(O299," - ",F299,". ",G299," (Ref: ",CONTROL!$D$4,"-",A299,")"))</f>
        <v>ACTIVIDADES COMPLEMENTARIAS  - Tema 5 - PROTECCIÓN CONTRAINCENDIOS . 0 (Ref: 7-298)</v>
      </c>
      <c r="I299" s="54">
        <f ca="1">IF(CONTROL!$I$4="A",IF(X299&gt;0,CONCATENATE(R299," ",X299),R299),CONTROL!$I$5)</f>
        <v>0</v>
      </c>
      <c r="J299" s="54">
        <f ca="1">IF(CONTROL!$I$4="A",DATOS!S299,CONTROL!$I$5)</f>
        <v>0</v>
      </c>
      <c r="K299" s="54">
        <f ca="1">IF(CONTROL!$I$4="A",DATOS!T299,CONTROL!$I$5)</f>
        <v>0</v>
      </c>
      <c r="L299" s="54">
        <f ca="1">IF(CONTROL!$I$4="A",DATOS!U299,CONTROL!$I$5)</f>
        <v>0</v>
      </c>
      <c r="M299" s="54">
        <f ca="1">IF(CONTROL!$I$4="A",DATOS!V299,CONTROL!$I$5)</f>
        <v>0</v>
      </c>
      <c r="N299" s="54">
        <f ca="1">IF(CONTROL!$I$4="A",DATOS!W299,CONTROL!$I$5)</f>
        <v>0</v>
      </c>
      <c r="O299" s="38" t="s">
        <v>207</v>
      </c>
      <c r="P299" s="38" t="s">
        <v>208</v>
      </c>
      <c r="Y299" s="45"/>
      <c r="Z299" s="125">
        <v>43858</v>
      </c>
      <c r="AA299" s="76">
        <f t="shared" si="32"/>
        <v>26</v>
      </c>
    </row>
    <row r="300" spans="1:27" x14ac:dyDescent="0.25">
      <c r="A300" s="54">
        <f t="shared" si="33"/>
        <v>299</v>
      </c>
      <c r="B300" s="43">
        <v>5</v>
      </c>
      <c r="E300" s="54" t="str">
        <f t="shared" si="38"/>
        <v xml:space="preserve">Tema 5 - PROTECCIÓN CONTRAINCENDIOS </v>
      </c>
      <c r="F300" s="54" t="str">
        <f t="shared" si="39"/>
        <v xml:space="preserve">Tema 5 - PROTECCIÓN CONTRAINCENDIOS </v>
      </c>
      <c r="G300" s="54">
        <f t="shared" ca="1" si="40"/>
        <v>0</v>
      </c>
      <c r="H300" s="54" t="str">
        <f ca="1">IF(O300=0,CONCATENATE(F300,". ",G300," (Ref: ",A300,")"),CONCATENATE(O300," - ",F300,". ",G300," (Ref: ",CONTROL!$D$4,"-",A300,")"))</f>
        <v>ACTIVIDADES COMPLEMENTARIAS  - Tema 5 - PROTECCIÓN CONTRAINCENDIOS . 0 (Ref: 7-299)</v>
      </c>
      <c r="I300" s="54">
        <f ca="1">IF(CONTROL!$I$4="A",IF(X300&gt;0,CONCATENATE(R300," ",X300),R300),CONTROL!$I$5)</f>
        <v>0</v>
      </c>
      <c r="J300" s="54">
        <f ca="1">IF(CONTROL!$I$4="A",DATOS!S300,CONTROL!$I$5)</f>
        <v>0</v>
      </c>
      <c r="K300" s="54">
        <f ca="1">IF(CONTROL!$I$4="A",DATOS!T300,CONTROL!$I$5)</f>
        <v>0</v>
      </c>
      <c r="L300" s="54">
        <f ca="1">IF(CONTROL!$I$4="A",DATOS!U300,CONTROL!$I$5)</f>
        <v>0</v>
      </c>
      <c r="M300" s="54">
        <f ca="1">IF(CONTROL!$I$4="A",DATOS!V300,CONTROL!$I$5)</f>
        <v>0</v>
      </c>
      <c r="N300" s="54">
        <f ca="1">IF(CONTROL!$I$4="A",DATOS!W300,CONTROL!$I$5)</f>
        <v>0</v>
      </c>
      <c r="O300" s="38" t="s">
        <v>207</v>
      </c>
      <c r="P300" s="38" t="s">
        <v>208</v>
      </c>
      <c r="Y300" s="45"/>
      <c r="Z300" s="125">
        <v>43858</v>
      </c>
      <c r="AA300" s="76">
        <f t="shared" si="32"/>
        <v>27</v>
      </c>
    </row>
    <row r="301" spans="1:27" x14ac:dyDescent="0.25">
      <c r="A301" s="54">
        <f t="shared" si="33"/>
        <v>300</v>
      </c>
      <c r="B301" s="43">
        <v>5</v>
      </c>
      <c r="E301" s="54" t="str">
        <f t="shared" si="38"/>
        <v xml:space="preserve">Tema 5 - PROTECCIÓN CONTRAINCENDIOS </v>
      </c>
      <c r="F301" s="54" t="str">
        <f t="shared" si="39"/>
        <v xml:space="preserve">Tema 5 - PROTECCIÓN CONTRAINCENDIOS </v>
      </c>
      <c r="G301" s="54">
        <f t="shared" ca="1" si="40"/>
        <v>0</v>
      </c>
      <c r="H301" s="54" t="str">
        <f ca="1">IF(O301=0,CONCATENATE(F301,". ",G301," (Ref: ",A301,")"),CONCATENATE(O301," - ",F301,". ",G301," (Ref: ",CONTROL!$D$4,"-",A301,")"))</f>
        <v>ACTIVIDADES COMPLEMENTARIAS  - Tema 5 - PROTECCIÓN CONTRAINCENDIOS . 0 (Ref: 7-300)</v>
      </c>
      <c r="I301" s="54">
        <f ca="1">IF(CONTROL!$I$4="A",IF(X301&gt;0,CONCATENATE(R301," ",X301),R301),CONTROL!$I$5)</f>
        <v>0</v>
      </c>
      <c r="J301" s="54">
        <f ca="1">IF(CONTROL!$I$4="A",DATOS!S301,CONTROL!$I$5)</f>
        <v>0</v>
      </c>
      <c r="K301" s="54">
        <f ca="1">IF(CONTROL!$I$4="A",DATOS!T301,CONTROL!$I$5)</f>
        <v>0</v>
      </c>
      <c r="L301" s="54">
        <f ca="1">IF(CONTROL!$I$4="A",DATOS!U301,CONTROL!$I$5)</f>
        <v>0</v>
      </c>
      <c r="M301" s="54">
        <f ca="1">IF(CONTROL!$I$4="A",DATOS!V301,CONTROL!$I$5)</f>
        <v>0</v>
      </c>
      <c r="N301" s="54">
        <f ca="1">IF(CONTROL!$I$4="A",DATOS!W301,CONTROL!$I$5)</f>
        <v>0</v>
      </c>
      <c r="O301" s="38" t="s">
        <v>207</v>
      </c>
      <c r="P301" s="38" t="s">
        <v>208</v>
      </c>
      <c r="Y301" s="45"/>
      <c r="Z301" s="125">
        <v>43858</v>
      </c>
      <c r="AA301" s="76">
        <f t="shared" si="32"/>
        <v>28</v>
      </c>
    </row>
    <row r="302" spans="1:27" x14ac:dyDescent="0.25">
      <c r="A302" s="54">
        <f t="shared" si="33"/>
        <v>301</v>
      </c>
      <c r="B302" s="43">
        <v>5</v>
      </c>
      <c r="E302" s="54" t="str">
        <f t="shared" si="38"/>
        <v xml:space="preserve">Tema 5 - PROTECCIÓN CONTRAINCENDIOS </v>
      </c>
      <c r="F302" s="54" t="str">
        <f t="shared" si="39"/>
        <v xml:space="preserve">Tema 5 - PROTECCIÓN CONTRAINCENDIOS </v>
      </c>
      <c r="G302" s="54">
        <f t="shared" ca="1" si="40"/>
        <v>0</v>
      </c>
      <c r="H302" s="54" t="str">
        <f ca="1">IF(O302=0,CONCATENATE(F302,". ",G302," (Ref: ",A302,")"),CONCATENATE(O302," - ",F302,". ",G302," (Ref: ",CONTROL!$D$4,"-",A302,")"))</f>
        <v>ACTIVIDADES COMPLEMENTARIAS  - Tema 5 - PROTECCIÓN CONTRAINCENDIOS . 0 (Ref: 7-301)</v>
      </c>
      <c r="I302" s="54">
        <f ca="1">IF(CONTROL!$I$4="A",IF(X302&gt;0,CONCATENATE(R302," ",X302),R302),CONTROL!$I$5)</f>
        <v>0</v>
      </c>
      <c r="J302" s="54">
        <f ca="1">IF(CONTROL!$I$4="A",DATOS!S302,CONTROL!$I$5)</f>
        <v>0</v>
      </c>
      <c r="K302" s="54">
        <f ca="1">IF(CONTROL!$I$4="A",DATOS!T302,CONTROL!$I$5)</f>
        <v>0</v>
      </c>
      <c r="L302" s="54">
        <f ca="1">IF(CONTROL!$I$4="A",DATOS!U302,CONTROL!$I$5)</f>
        <v>0</v>
      </c>
      <c r="M302" s="54">
        <f ca="1">IF(CONTROL!$I$4="A",DATOS!V302,CONTROL!$I$5)</f>
        <v>0</v>
      </c>
      <c r="N302" s="54">
        <f ca="1">IF(CONTROL!$I$4="A",DATOS!W302,CONTROL!$I$5)</f>
        <v>0</v>
      </c>
      <c r="O302" s="38" t="s">
        <v>207</v>
      </c>
      <c r="P302" s="38" t="s">
        <v>208</v>
      </c>
      <c r="Y302" s="45"/>
      <c r="Z302" s="125">
        <v>43858</v>
      </c>
      <c r="AA302" s="76">
        <f t="shared" si="32"/>
        <v>29</v>
      </c>
    </row>
    <row r="303" spans="1:27" x14ac:dyDescent="0.25">
      <c r="A303" s="54">
        <f t="shared" si="33"/>
        <v>302</v>
      </c>
      <c r="B303" s="43">
        <v>5</v>
      </c>
      <c r="E303" s="54" t="str">
        <f t="shared" si="38"/>
        <v xml:space="preserve">Tema 5 - PROTECCIÓN CONTRAINCENDIOS </v>
      </c>
      <c r="F303" s="54" t="str">
        <f t="shared" si="39"/>
        <v xml:space="preserve">Tema 5 - PROTECCIÓN CONTRAINCENDIOS </v>
      </c>
      <c r="G303" s="54">
        <f t="shared" ca="1" si="40"/>
        <v>0</v>
      </c>
      <c r="H303" s="54" t="str">
        <f ca="1">IF(O303=0,CONCATENATE(F303,". ",G303," (Ref: ",A303,")"),CONCATENATE(O303," - ",F303,". ",G303," (Ref: ",CONTROL!$D$4,"-",A303,")"))</f>
        <v>ACTIVIDADES COMPLEMENTARIAS  - Tema 5 - PROTECCIÓN CONTRAINCENDIOS . 0 (Ref: 7-302)</v>
      </c>
      <c r="I303" s="54">
        <f ca="1">IF(CONTROL!$I$4="A",IF(X303&gt;0,CONCATENATE(R303," ",X303),R303),CONTROL!$I$5)</f>
        <v>0</v>
      </c>
      <c r="J303" s="54">
        <f ca="1">IF(CONTROL!$I$4="A",DATOS!S303,CONTROL!$I$5)</f>
        <v>0</v>
      </c>
      <c r="K303" s="54">
        <f ca="1">IF(CONTROL!$I$4="A",DATOS!T303,CONTROL!$I$5)</f>
        <v>0</v>
      </c>
      <c r="L303" s="54">
        <f ca="1">IF(CONTROL!$I$4="A",DATOS!U303,CONTROL!$I$5)</f>
        <v>0</v>
      </c>
      <c r="M303" s="54">
        <f ca="1">IF(CONTROL!$I$4="A",DATOS!V303,CONTROL!$I$5)</f>
        <v>0</v>
      </c>
      <c r="N303" s="54">
        <f ca="1">IF(CONTROL!$I$4="A",DATOS!W303,CONTROL!$I$5)</f>
        <v>0</v>
      </c>
      <c r="O303" s="38" t="s">
        <v>207</v>
      </c>
      <c r="P303" s="38" t="s">
        <v>208</v>
      </c>
      <c r="Y303" s="45"/>
      <c r="Z303" s="125">
        <v>43858</v>
      </c>
      <c r="AA303" s="76">
        <f t="shared" si="32"/>
        <v>30</v>
      </c>
    </row>
    <row r="304" spans="1:27" x14ac:dyDescent="0.25">
      <c r="A304" s="54">
        <f t="shared" si="33"/>
        <v>303</v>
      </c>
      <c r="B304" s="43">
        <v>5</v>
      </c>
      <c r="E304" s="54" t="str">
        <f t="shared" si="38"/>
        <v xml:space="preserve">Tema 5 - PROTECCIÓN CONTRAINCENDIOS </v>
      </c>
      <c r="F304" s="54" t="str">
        <f t="shared" si="39"/>
        <v xml:space="preserve">Tema 5 - PROTECCIÓN CONTRAINCENDIOS </v>
      </c>
      <c r="G304" s="54">
        <f t="shared" ca="1" si="40"/>
        <v>0</v>
      </c>
      <c r="H304" s="54" t="str">
        <f ca="1">IF(O304=0,CONCATENATE(F304,". ",G304," (Ref: ",A304,")"),CONCATENATE(O304," - ",F304,". ",G304," (Ref: ",CONTROL!$D$4,"-",A304,")"))</f>
        <v>ACTIVIDADES COMPLEMENTARIAS  - Tema 5 - PROTECCIÓN CONTRAINCENDIOS . 0 (Ref: 7-303)</v>
      </c>
      <c r="I304" s="54">
        <f ca="1">IF(CONTROL!$I$4="A",IF(X304&gt;0,CONCATENATE(R304," ",X304),R304),CONTROL!$I$5)</f>
        <v>0</v>
      </c>
      <c r="J304" s="54">
        <f ca="1">IF(CONTROL!$I$4="A",DATOS!S304,CONTROL!$I$5)</f>
        <v>0</v>
      </c>
      <c r="K304" s="54">
        <f ca="1">IF(CONTROL!$I$4="A",DATOS!T304,CONTROL!$I$5)</f>
        <v>0</v>
      </c>
      <c r="L304" s="54">
        <f ca="1">IF(CONTROL!$I$4="A",DATOS!U304,CONTROL!$I$5)</f>
        <v>0</v>
      </c>
      <c r="M304" s="54">
        <f ca="1">IF(CONTROL!$I$4="A",DATOS!V304,CONTROL!$I$5)</f>
        <v>0</v>
      </c>
      <c r="N304" s="54">
        <f ca="1">IF(CONTROL!$I$4="A",DATOS!W304,CONTROL!$I$5)</f>
        <v>0</v>
      </c>
      <c r="O304" s="38" t="s">
        <v>207</v>
      </c>
      <c r="P304" s="38" t="s">
        <v>208</v>
      </c>
      <c r="Y304" s="45"/>
      <c r="Z304" s="125">
        <v>43858</v>
      </c>
      <c r="AA304" s="76">
        <f t="shared" si="32"/>
        <v>31</v>
      </c>
    </row>
    <row r="305" spans="1:27" x14ac:dyDescent="0.25">
      <c r="A305" s="54">
        <f t="shared" si="33"/>
        <v>304</v>
      </c>
      <c r="B305" s="43">
        <v>5</v>
      </c>
      <c r="E305" s="54" t="str">
        <f t="shared" si="38"/>
        <v xml:space="preserve">Tema 5 - PROTECCIÓN CONTRAINCENDIOS </v>
      </c>
      <c r="F305" s="54" t="str">
        <f t="shared" si="39"/>
        <v xml:space="preserve">Tema 5 - PROTECCIÓN CONTRAINCENDIOS </v>
      </c>
      <c r="G305" s="54">
        <f t="shared" ca="1" si="40"/>
        <v>0</v>
      </c>
      <c r="H305" s="54" t="str">
        <f ca="1">IF(O305=0,CONCATENATE(F305,". ",G305," (Ref: ",A305,")"),CONCATENATE(O305," - ",F305,". ",G305," (Ref: ",CONTROL!$D$4,"-",A305,")"))</f>
        <v>ACTIVIDADES COMPLEMENTARIAS  - Tema 5 - PROTECCIÓN CONTRAINCENDIOS . 0 (Ref: 7-304)</v>
      </c>
      <c r="I305" s="54">
        <f ca="1">IF(CONTROL!$I$4="A",IF(X305&gt;0,CONCATENATE(R305," ",X305),R305),CONTROL!$I$5)</f>
        <v>0</v>
      </c>
      <c r="J305" s="54">
        <f ca="1">IF(CONTROL!$I$4="A",DATOS!S305,CONTROL!$I$5)</f>
        <v>0</v>
      </c>
      <c r="K305" s="54">
        <f ca="1">IF(CONTROL!$I$4="A",DATOS!T305,CONTROL!$I$5)</f>
        <v>0</v>
      </c>
      <c r="L305" s="54">
        <f ca="1">IF(CONTROL!$I$4="A",DATOS!U305,CONTROL!$I$5)</f>
        <v>0</v>
      </c>
      <c r="M305" s="54">
        <f ca="1">IF(CONTROL!$I$4="A",DATOS!V305,CONTROL!$I$5)</f>
        <v>0</v>
      </c>
      <c r="N305" s="54">
        <f ca="1">IF(CONTROL!$I$4="A",DATOS!W305,CONTROL!$I$5)</f>
        <v>0</v>
      </c>
      <c r="O305" s="38" t="s">
        <v>207</v>
      </c>
      <c r="P305" s="38" t="s">
        <v>208</v>
      </c>
      <c r="Y305" s="45"/>
      <c r="Z305" s="125">
        <v>43858</v>
      </c>
      <c r="AA305" s="76">
        <f t="shared" si="32"/>
        <v>32</v>
      </c>
    </row>
    <row r="306" spans="1:27" x14ac:dyDescent="0.25">
      <c r="A306" s="54">
        <f t="shared" si="33"/>
        <v>305</v>
      </c>
      <c r="B306" s="43">
        <v>5</v>
      </c>
      <c r="E306" s="54" t="str">
        <f t="shared" si="38"/>
        <v xml:space="preserve">Tema 5 - PROTECCIÓN CONTRAINCENDIOS </v>
      </c>
      <c r="F306" s="54" t="str">
        <f t="shared" si="39"/>
        <v xml:space="preserve">Tema 5 - PROTECCIÓN CONTRAINCENDIOS </v>
      </c>
      <c r="G306" s="54">
        <f t="shared" ca="1" si="40"/>
        <v>0</v>
      </c>
      <c r="H306" s="54" t="str">
        <f ca="1">IF(O306=0,CONCATENATE(F306,". ",G306," (Ref: ",A306,")"),CONCATENATE(O306," - ",F306,". ",G306," (Ref: ",CONTROL!$D$4,"-",A306,")"))</f>
        <v>ACTIVIDADES COMPLEMENTARIAS  - Tema 5 - PROTECCIÓN CONTRAINCENDIOS . 0 (Ref: 7-305)</v>
      </c>
      <c r="I306" s="54">
        <f ca="1">IF(CONTROL!$I$4="A",IF(X306&gt;0,CONCATENATE(R306," ",X306),R306),CONTROL!$I$5)</f>
        <v>0</v>
      </c>
      <c r="J306" s="54">
        <f ca="1">IF(CONTROL!$I$4="A",DATOS!S306,CONTROL!$I$5)</f>
        <v>0</v>
      </c>
      <c r="K306" s="54">
        <f ca="1">IF(CONTROL!$I$4="A",DATOS!T306,CONTROL!$I$5)</f>
        <v>0</v>
      </c>
      <c r="L306" s="54">
        <f ca="1">IF(CONTROL!$I$4="A",DATOS!U306,CONTROL!$I$5)</f>
        <v>0</v>
      </c>
      <c r="M306" s="54">
        <f ca="1">IF(CONTROL!$I$4="A",DATOS!V306,CONTROL!$I$5)</f>
        <v>0</v>
      </c>
      <c r="N306" s="54">
        <f ca="1">IF(CONTROL!$I$4="A",DATOS!W306,CONTROL!$I$5)</f>
        <v>0</v>
      </c>
      <c r="O306" s="38" t="s">
        <v>207</v>
      </c>
      <c r="P306" s="38" t="s">
        <v>208</v>
      </c>
      <c r="Y306" s="45"/>
      <c r="Z306" s="125">
        <v>43858</v>
      </c>
      <c r="AA306" s="76">
        <f t="shared" si="32"/>
        <v>33</v>
      </c>
    </row>
    <row r="307" spans="1:27" x14ac:dyDescent="0.25">
      <c r="A307" s="54">
        <f t="shared" si="33"/>
        <v>306</v>
      </c>
      <c r="B307" s="43">
        <v>5</v>
      </c>
      <c r="E307" s="54" t="str">
        <f t="shared" si="38"/>
        <v xml:space="preserve">Tema 5 - PROTECCIÓN CONTRAINCENDIOS </v>
      </c>
      <c r="F307" s="54" t="str">
        <f t="shared" si="39"/>
        <v xml:space="preserve">Tema 5 - PROTECCIÓN CONTRAINCENDIOS </v>
      </c>
      <c r="G307" s="54">
        <f t="shared" ca="1" si="40"/>
        <v>0</v>
      </c>
      <c r="H307" s="54" t="str">
        <f ca="1">IF(O307=0,CONCATENATE(F307,". ",G307," (Ref: ",A307,")"),CONCATENATE(O307," - ",F307,". ",G307," (Ref: ",CONTROL!$D$4,"-",A307,")"))</f>
        <v>ACTIVIDADES COMPLEMENTARIAS  - Tema 5 - PROTECCIÓN CONTRAINCENDIOS . 0 (Ref: 7-306)</v>
      </c>
      <c r="I307" s="54">
        <f ca="1">IF(CONTROL!$I$4="A",IF(X307&gt;0,CONCATENATE(R307," ",X307),R307),CONTROL!$I$5)</f>
        <v>0</v>
      </c>
      <c r="J307" s="54">
        <f ca="1">IF(CONTROL!$I$4="A",DATOS!S307,CONTROL!$I$5)</f>
        <v>0</v>
      </c>
      <c r="K307" s="54">
        <f ca="1">IF(CONTROL!$I$4="A",DATOS!T307,CONTROL!$I$5)</f>
        <v>0</v>
      </c>
      <c r="L307" s="54">
        <f ca="1">IF(CONTROL!$I$4="A",DATOS!U307,CONTROL!$I$5)</f>
        <v>0</v>
      </c>
      <c r="M307" s="54">
        <f ca="1">IF(CONTROL!$I$4="A",DATOS!V307,CONTROL!$I$5)</f>
        <v>0</v>
      </c>
      <c r="N307" s="54">
        <f ca="1">IF(CONTROL!$I$4="A",DATOS!W307,CONTROL!$I$5)</f>
        <v>0</v>
      </c>
      <c r="O307" s="38" t="s">
        <v>207</v>
      </c>
      <c r="P307" s="38" t="s">
        <v>208</v>
      </c>
      <c r="Y307" s="45"/>
      <c r="Z307" s="125">
        <v>43858</v>
      </c>
      <c r="AA307" s="76">
        <f t="shared" si="32"/>
        <v>34</v>
      </c>
    </row>
    <row r="308" spans="1:27" x14ac:dyDescent="0.25">
      <c r="A308" s="54">
        <f t="shared" si="33"/>
        <v>307</v>
      </c>
      <c r="B308" s="43">
        <v>5</v>
      </c>
      <c r="E308" s="54" t="str">
        <f t="shared" si="38"/>
        <v xml:space="preserve">Tema 5 - PROTECCIÓN CONTRAINCENDIOS </v>
      </c>
      <c r="F308" s="54" t="str">
        <f t="shared" si="39"/>
        <v xml:space="preserve">Tema 5 - PROTECCIÓN CONTRAINCENDIOS </v>
      </c>
      <c r="G308" s="54">
        <f t="shared" ca="1" si="40"/>
        <v>0</v>
      </c>
      <c r="H308" s="54" t="str">
        <f ca="1">IF(O308=0,CONCATENATE(F308,". ",G308," (Ref: ",A308,")"),CONCATENATE(O308," - ",F308,". ",G308," (Ref: ",CONTROL!$D$4,"-",A308,")"))</f>
        <v>ACTIVIDADES COMPLEMENTARIAS  - Tema 5 - PROTECCIÓN CONTRAINCENDIOS . 0 (Ref: 7-307)</v>
      </c>
      <c r="I308" s="54">
        <f ca="1">IF(CONTROL!$I$4="A",IF(X308&gt;0,CONCATENATE(R308," ",X308),R308),CONTROL!$I$5)</f>
        <v>0</v>
      </c>
      <c r="J308" s="54">
        <f ca="1">IF(CONTROL!$I$4="A",DATOS!S308,CONTROL!$I$5)</f>
        <v>0</v>
      </c>
      <c r="K308" s="54">
        <f ca="1">IF(CONTROL!$I$4="A",DATOS!T308,CONTROL!$I$5)</f>
        <v>0</v>
      </c>
      <c r="L308" s="54">
        <f ca="1">IF(CONTROL!$I$4="A",DATOS!U308,CONTROL!$I$5)</f>
        <v>0</v>
      </c>
      <c r="M308" s="54">
        <f ca="1">IF(CONTROL!$I$4="A",DATOS!V308,CONTROL!$I$5)</f>
        <v>0</v>
      </c>
      <c r="N308" s="54">
        <f ca="1">IF(CONTROL!$I$4="A",DATOS!W308,CONTROL!$I$5)</f>
        <v>0</v>
      </c>
      <c r="O308" s="38" t="s">
        <v>207</v>
      </c>
      <c r="P308" s="38" t="s">
        <v>208</v>
      </c>
      <c r="Y308" s="45"/>
      <c r="Z308" s="125">
        <v>43858</v>
      </c>
      <c r="AA308" s="76">
        <f t="shared" si="32"/>
        <v>35</v>
      </c>
    </row>
    <row r="309" spans="1:27" x14ac:dyDescent="0.25">
      <c r="A309" s="54">
        <f t="shared" si="33"/>
        <v>308</v>
      </c>
      <c r="B309" s="43">
        <v>5</v>
      </c>
      <c r="E309" s="54" t="str">
        <f t="shared" si="38"/>
        <v xml:space="preserve">Tema 5 - PROTECCIÓN CONTRAINCENDIOS </v>
      </c>
      <c r="F309" s="54" t="str">
        <f t="shared" si="39"/>
        <v xml:space="preserve">Tema 5 - PROTECCIÓN CONTRAINCENDIOS </v>
      </c>
      <c r="G309" s="54">
        <f t="shared" ca="1" si="40"/>
        <v>0</v>
      </c>
      <c r="H309" s="54" t="str">
        <f ca="1">IF(O309=0,CONCATENATE(F309,". ",G309," (Ref: ",A309,")"),CONCATENATE(O309," - ",F309,". ",G309," (Ref: ",CONTROL!$D$4,"-",A309,")"))</f>
        <v>ACTIVIDADES COMPLEMENTARIAS  - Tema 5 - PROTECCIÓN CONTRAINCENDIOS . 0 (Ref: 7-308)</v>
      </c>
      <c r="I309" s="54">
        <f ca="1">IF(CONTROL!$I$4="A",IF(X309&gt;0,CONCATENATE(R309," ",X309),R309),CONTROL!$I$5)</f>
        <v>0</v>
      </c>
      <c r="J309" s="54">
        <f ca="1">IF(CONTROL!$I$4="A",DATOS!S309,CONTROL!$I$5)</f>
        <v>0</v>
      </c>
      <c r="K309" s="54">
        <f ca="1">IF(CONTROL!$I$4="A",DATOS!T309,CONTROL!$I$5)</f>
        <v>0</v>
      </c>
      <c r="L309" s="54">
        <f ca="1">IF(CONTROL!$I$4="A",DATOS!U309,CONTROL!$I$5)</f>
        <v>0</v>
      </c>
      <c r="M309" s="54">
        <f ca="1">IF(CONTROL!$I$4="A",DATOS!V309,CONTROL!$I$5)</f>
        <v>0</v>
      </c>
      <c r="N309" s="54">
        <f ca="1">IF(CONTROL!$I$4="A",DATOS!W309,CONTROL!$I$5)</f>
        <v>0</v>
      </c>
      <c r="O309" s="38" t="s">
        <v>207</v>
      </c>
      <c r="P309" s="38" t="s">
        <v>208</v>
      </c>
      <c r="Y309" s="45"/>
      <c r="Z309" s="125">
        <v>43858</v>
      </c>
      <c r="AA309" s="76">
        <f t="shared" si="32"/>
        <v>36</v>
      </c>
    </row>
    <row r="310" spans="1:27" x14ac:dyDescent="0.25">
      <c r="A310" s="54">
        <f t="shared" si="33"/>
        <v>309</v>
      </c>
      <c r="B310" s="43">
        <v>5</v>
      </c>
      <c r="E310" s="54" t="str">
        <f t="shared" si="38"/>
        <v xml:space="preserve">Tema 5 - PROTECCIÓN CONTRAINCENDIOS </v>
      </c>
      <c r="F310" s="54" t="str">
        <f t="shared" si="39"/>
        <v xml:space="preserve">Tema 5 - PROTECCIÓN CONTRAINCENDIOS </v>
      </c>
      <c r="G310" s="54">
        <f t="shared" ca="1" si="40"/>
        <v>0</v>
      </c>
      <c r="H310" s="54" t="str">
        <f ca="1">IF(O310=0,CONCATENATE(F310,". ",G310," (Ref: ",A310,")"),CONCATENATE(O310," - ",F310,". ",G310," (Ref: ",CONTROL!$D$4,"-",A310,")"))</f>
        <v>ACTIVIDADES COMPLEMENTARIAS  - Tema 5 - PROTECCIÓN CONTRAINCENDIOS . 0 (Ref: 7-309)</v>
      </c>
      <c r="I310" s="54">
        <f ca="1">IF(CONTROL!$I$4="A",IF(X310&gt;0,CONCATENATE(R310," ",X310),R310),CONTROL!$I$5)</f>
        <v>0</v>
      </c>
      <c r="J310" s="54">
        <f ca="1">IF(CONTROL!$I$4="A",DATOS!S310,CONTROL!$I$5)</f>
        <v>0</v>
      </c>
      <c r="K310" s="54">
        <f ca="1">IF(CONTROL!$I$4="A",DATOS!T310,CONTROL!$I$5)</f>
        <v>0</v>
      </c>
      <c r="L310" s="54">
        <f ca="1">IF(CONTROL!$I$4="A",DATOS!U310,CONTROL!$I$5)</f>
        <v>0</v>
      </c>
      <c r="M310" s="54">
        <f ca="1">IF(CONTROL!$I$4="A",DATOS!V310,CONTROL!$I$5)</f>
        <v>0</v>
      </c>
      <c r="N310" s="54">
        <f ca="1">IF(CONTROL!$I$4="A",DATOS!W310,CONTROL!$I$5)</f>
        <v>0</v>
      </c>
      <c r="O310" s="38" t="s">
        <v>207</v>
      </c>
      <c r="P310" s="38" t="s">
        <v>208</v>
      </c>
      <c r="Y310" s="45"/>
      <c r="Z310" s="125">
        <v>43858</v>
      </c>
      <c r="AA310" s="76">
        <f t="shared" si="32"/>
        <v>37</v>
      </c>
    </row>
    <row r="311" spans="1:27" x14ac:dyDescent="0.25">
      <c r="A311" s="54">
        <f t="shared" si="33"/>
        <v>310</v>
      </c>
      <c r="B311" s="43">
        <v>5</v>
      </c>
      <c r="E311" s="54" t="str">
        <f t="shared" si="38"/>
        <v xml:space="preserve">Tema 5 - PROTECCIÓN CONTRAINCENDIOS </v>
      </c>
      <c r="F311" s="54" t="str">
        <f t="shared" si="39"/>
        <v xml:space="preserve">Tema 5 - PROTECCIÓN CONTRAINCENDIOS </v>
      </c>
      <c r="G311" s="54">
        <f t="shared" ca="1" si="40"/>
        <v>0</v>
      </c>
      <c r="H311" s="54" t="str">
        <f ca="1">IF(O311=0,CONCATENATE(F311,". ",G311," (Ref: ",A311,")"),CONCATENATE(O311," - ",F311,". ",G311," (Ref: ",CONTROL!$D$4,"-",A311,")"))</f>
        <v>ACTIVIDADES COMPLEMENTARIAS  - Tema 5 - PROTECCIÓN CONTRAINCENDIOS . 0 (Ref: 7-310)</v>
      </c>
      <c r="I311" s="54">
        <f ca="1">IF(CONTROL!$I$4="A",IF(X311&gt;0,CONCATENATE(R311," ",X311),R311),CONTROL!$I$5)</f>
        <v>0</v>
      </c>
      <c r="J311" s="54">
        <f ca="1">IF(CONTROL!$I$4="A",DATOS!S311,CONTROL!$I$5)</f>
        <v>0</v>
      </c>
      <c r="K311" s="54">
        <f ca="1">IF(CONTROL!$I$4="A",DATOS!T311,CONTROL!$I$5)</f>
        <v>0</v>
      </c>
      <c r="L311" s="54">
        <f ca="1">IF(CONTROL!$I$4="A",DATOS!U311,CONTROL!$I$5)</f>
        <v>0</v>
      </c>
      <c r="M311" s="54">
        <f ca="1">IF(CONTROL!$I$4="A",DATOS!V311,CONTROL!$I$5)</f>
        <v>0</v>
      </c>
      <c r="N311" s="54">
        <f ca="1">IF(CONTROL!$I$4="A",DATOS!W311,CONTROL!$I$5)</f>
        <v>0</v>
      </c>
      <c r="O311" s="38" t="s">
        <v>207</v>
      </c>
      <c r="P311" s="38" t="s">
        <v>208</v>
      </c>
      <c r="Y311" s="45"/>
      <c r="Z311" s="125">
        <v>43858</v>
      </c>
      <c r="AA311" s="76">
        <f t="shared" si="32"/>
        <v>38</v>
      </c>
    </row>
    <row r="312" spans="1:27" x14ac:dyDescent="0.25">
      <c r="A312" s="54">
        <f t="shared" si="33"/>
        <v>311</v>
      </c>
      <c r="B312" s="43">
        <v>5</v>
      </c>
      <c r="E312" s="54" t="str">
        <f t="shared" si="38"/>
        <v xml:space="preserve">Tema 5 - PROTECCIÓN CONTRAINCENDIOS </v>
      </c>
      <c r="F312" s="54" t="str">
        <f t="shared" si="39"/>
        <v xml:space="preserve">Tema 5 - PROTECCIÓN CONTRAINCENDIOS </v>
      </c>
      <c r="G312" s="54">
        <f t="shared" ca="1" si="40"/>
        <v>0</v>
      </c>
      <c r="H312" s="54" t="str">
        <f ca="1">IF(O312=0,CONCATENATE(F312,". ",G312," (Ref: ",A312,")"),CONCATENATE(O312," - ",F312,". ",G312," (Ref: ",CONTROL!$D$4,"-",A312,")"))</f>
        <v>ACTIVIDADES COMPLEMENTARIAS  - Tema 5 - PROTECCIÓN CONTRAINCENDIOS . 0 (Ref: 7-311)</v>
      </c>
      <c r="I312" s="54">
        <f ca="1">IF(CONTROL!$I$4="A",IF(X312&gt;0,CONCATENATE(R312," ",X312),R312),CONTROL!$I$5)</f>
        <v>0</v>
      </c>
      <c r="J312" s="54">
        <f ca="1">IF(CONTROL!$I$4="A",DATOS!S312,CONTROL!$I$5)</f>
        <v>0</v>
      </c>
      <c r="K312" s="54">
        <f ca="1">IF(CONTROL!$I$4="A",DATOS!T312,CONTROL!$I$5)</f>
        <v>0</v>
      </c>
      <c r="L312" s="54">
        <f ca="1">IF(CONTROL!$I$4="A",DATOS!U312,CONTROL!$I$5)</f>
        <v>0</v>
      </c>
      <c r="M312" s="54">
        <f ca="1">IF(CONTROL!$I$4="A",DATOS!V312,CONTROL!$I$5)</f>
        <v>0</v>
      </c>
      <c r="N312" s="54">
        <f ca="1">IF(CONTROL!$I$4="A",DATOS!W312,CONTROL!$I$5)</f>
        <v>0</v>
      </c>
      <c r="O312" s="38" t="s">
        <v>207</v>
      </c>
      <c r="P312" s="38" t="s">
        <v>208</v>
      </c>
      <c r="Y312" s="45"/>
      <c r="Z312" s="125">
        <v>43858</v>
      </c>
      <c r="AA312" s="76">
        <f t="shared" si="32"/>
        <v>39</v>
      </c>
    </row>
    <row r="313" spans="1:27" x14ac:dyDescent="0.25">
      <c r="A313" s="54">
        <f t="shared" si="33"/>
        <v>312</v>
      </c>
      <c r="B313" s="43">
        <v>5</v>
      </c>
      <c r="E313" s="54" t="str">
        <f t="shared" si="38"/>
        <v xml:space="preserve">Tema 5 - PROTECCIÓN CONTRAINCENDIOS </v>
      </c>
      <c r="F313" s="54" t="str">
        <f t="shared" si="39"/>
        <v xml:space="preserve">Tema 5 - PROTECCIÓN CONTRAINCENDIOS </v>
      </c>
      <c r="G313" s="54">
        <f t="shared" ca="1" si="40"/>
        <v>0</v>
      </c>
      <c r="H313" s="54" t="str">
        <f ca="1">IF(O313=0,CONCATENATE(F313,". ",G313," (Ref: ",A313,")"),CONCATENATE(O313," - ",F313,". ",G313," (Ref: ",CONTROL!$D$4,"-",A313,")"))</f>
        <v>ACTIVIDADES COMPLEMENTARIAS  - Tema 5 - PROTECCIÓN CONTRAINCENDIOS . 0 (Ref: 7-312)</v>
      </c>
      <c r="I313" s="54">
        <f ca="1">IF(CONTROL!$I$4="A",IF(X313&gt;0,CONCATENATE(R313," ",X313),R313),CONTROL!$I$5)</f>
        <v>0</v>
      </c>
      <c r="J313" s="54">
        <f ca="1">IF(CONTROL!$I$4="A",DATOS!S313,CONTROL!$I$5)</f>
        <v>0</v>
      </c>
      <c r="K313" s="54">
        <f ca="1">IF(CONTROL!$I$4="A",DATOS!T313,CONTROL!$I$5)</f>
        <v>0</v>
      </c>
      <c r="L313" s="54">
        <f ca="1">IF(CONTROL!$I$4="A",DATOS!U313,CONTROL!$I$5)</f>
        <v>0</v>
      </c>
      <c r="M313" s="54">
        <f ca="1">IF(CONTROL!$I$4="A",DATOS!V313,CONTROL!$I$5)</f>
        <v>0</v>
      </c>
      <c r="N313" s="54">
        <f ca="1">IF(CONTROL!$I$4="A",DATOS!W313,CONTROL!$I$5)</f>
        <v>0</v>
      </c>
      <c r="O313" s="38" t="s">
        <v>207</v>
      </c>
      <c r="P313" s="38" t="s">
        <v>208</v>
      </c>
      <c r="Y313" s="45"/>
      <c r="Z313" s="125">
        <v>43858</v>
      </c>
      <c r="AA313" s="76">
        <f t="shared" si="32"/>
        <v>40</v>
      </c>
    </row>
    <row r="314" spans="1:27" x14ac:dyDescent="0.25">
      <c r="A314" s="54">
        <f t="shared" si="33"/>
        <v>313</v>
      </c>
      <c r="B314" s="43">
        <v>5</v>
      </c>
      <c r="E314" s="54" t="str">
        <f t="shared" si="38"/>
        <v xml:space="preserve">Tema 5 - PROTECCIÓN CONTRAINCENDIOS </v>
      </c>
      <c r="F314" s="54" t="str">
        <f t="shared" si="39"/>
        <v xml:space="preserve">Tema 5 - PROTECCIÓN CONTRAINCENDIOS </v>
      </c>
      <c r="G314" s="54">
        <f t="shared" ca="1" si="40"/>
        <v>0</v>
      </c>
      <c r="H314" s="54" t="str">
        <f ca="1">IF(O314=0,CONCATENATE(F314,". ",G314," (Ref: ",A314,")"),CONCATENATE(O314," - ",F314,". ",G314," (Ref: ",CONTROL!$D$4,"-",A314,")"))</f>
        <v>ACTIVIDADES COMPLEMENTARIAS  - Tema 5 - PROTECCIÓN CONTRAINCENDIOS . 0 (Ref: 7-313)</v>
      </c>
      <c r="I314" s="54">
        <f ca="1">IF(CONTROL!$I$4="A",IF(X314&gt;0,CONCATENATE(R314," ",X314),R314),CONTROL!$I$5)</f>
        <v>0</v>
      </c>
      <c r="J314" s="54">
        <f ca="1">IF(CONTROL!$I$4="A",DATOS!S314,CONTROL!$I$5)</f>
        <v>0</v>
      </c>
      <c r="K314" s="54">
        <f ca="1">IF(CONTROL!$I$4="A",DATOS!T314,CONTROL!$I$5)</f>
        <v>0</v>
      </c>
      <c r="L314" s="54">
        <f ca="1">IF(CONTROL!$I$4="A",DATOS!U314,CONTROL!$I$5)</f>
        <v>0</v>
      </c>
      <c r="M314" s="54">
        <f ca="1">IF(CONTROL!$I$4="A",DATOS!V314,CONTROL!$I$5)</f>
        <v>0</v>
      </c>
      <c r="N314" s="54">
        <f ca="1">IF(CONTROL!$I$4="A",DATOS!W314,CONTROL!$I$5)</f>
        <v>0</v>
      </c>
      <c r="O314" s="38" t="s">
        <v>207</v>
      </c>
      <c r="P314" s="38" t="s">
        <v>208</v>
      </c>
      <c r="Y314" s="45"/>
      <c r="Z314" s="125">
        <v>43858</v>
      </c>
      <c r="AA314" s="76">
        <f t="shared" si="32"/>
        <v>41</v>
      </c>
    </row>
    <row r="315" spans="1:27" x14ac:dyDescent="0.25">
      <c r="A315" s="54">
        <f t="shared" si="33"/>
        <v>314</v>
      </c>
      <c r="B315" s="43">
        <v>5</v>
      </c>
      <c r="E315" s="54" t="str">
        <f t="shared" si="38"/>
        <v xml:space="preserve">Tema 5 - PROTECCIÓN CONTRAINCENDIOS </v>
      </c>
      <c r="F315" s="54" t="str">
        <f t="shared" si="39"/>
        <v xml:space="preserve">Tema 5 - PROTECCIÓN CONTRAINCENDIOS </v>
      </c>
      <c r="G315" s="54">
        <f t="shared" ca="1" si="40"/>
        <v>0</v>
      </c>
      <c r="H315" s="54" t="str">
        <f ca="1">IF(O315=0,CONCATENATE(F315,". ",G315," (Ref: ",A315,")"),CONCATENATE(O315," - ",F315,". ",G315," (Ref: ",CONTROL!$D$4,"-",A315,")"))</f>
        <v>ACTIVIDADES COMPLEMENTARIAS  - Tema 5 - PROTECCIÓN CONTRAINCENDIOS . 0 (Ref: 7-314)</v>
      </c>
      <c r="I315" s="54">
        <f ca="1">IF(CONTROL!$I$4="A",IF(X315&gt;0,CONCATENATE(R315," ",X315),R315),CONTROL!$I$5)</f>
        <v>0</v>
      </c>
      <c r="J315" s="54">
        <f ca="1">IF(CONTROL!$I$4="A",DATOS!S315,CONTROL!$I$5)</f>
        <v>0</v>
      </c>
      <c r="K315" s="54">
        <f ca="1">IF(CONTROL!$I$4="A",DATOS!T315,CONTROL!$I$5)</f>
        <v>0</v>
      </c>
      <c r="L315" s="54">
        <f ca="1">IF(CONTROL!$I$4="A",DATOS!U315,CONTROL!$I$5)</f>
        <v>0</v>
      </c>
      <c r="M315" s="54">
        <f ca="1">IF(CONTROL!$I$4="A",DATOS!V315,CONTROL!$I$5)</f>
        <v>0</v>
      </c>
      <c r="N315" s="54">
        <f ca="1">IF(CONTROL!$I$4="A",DATOS!W315,CONTROL!$I$5)</f>
        <v>0</v>
      </c>
      <c r="O315" s="38" t="s">
        <v>207</v>
      </c>
      <c r="P315" s="38" t="s">
        <v>208</v>
      </c>
      <c r="Y315" s="45"/>
      <c r="Z315" s="125">
        <v>43858</v>
      </c>
      <c r="AA315" s="76">
        <f t="shared" si="32"/>
        <v>42</v>
      </c>
    </row>
    <row r="316" spans="1:27" x14ac:dyDescent="0.25">
      <c r="A316" s="54">
        <f t="shared" si="33"/>
        <v>315</v>
      </c>
      <c r="B316" s="43">
        <v>5</v>
      </c>
      <c r="E316" s="54" t="str">
        <f t="shared" si="38"/>
        <v xml:space="preserve">Tema 5 - PROTECCIÓN CONTRAINCENDIOS </v>
      </c>
      <c r="F316" s="54" t="str">
        <f t="shared" si="39"/>
        <v xml:space="preserve">Tema 5 - PROTECCIÓN CONTRAINCENDIOS </v>
      </c>
      <c r="G316" s="54">
        <f t="shared" ca="1" si="40"/>
        <v>0</v>
      </c>
      <c r="H316" s="54" t="str">
        <f ca="1">IF(O316=0,CONCATENATE(F316,". ",G316," (Ref: ",A316,")"),CONCATENATE(O316," - ",F316,". ",G316," (Ref: ",CONTROL!$D$4,"-",A316,")"))</f>
        <v>ACTIVIDADES COMPLEMENTARIAS  - Tema 5 - PROTECCIÓN CONTRAINCENDIOS . 0 (Ref: 7-315)</v>
      </c>
      <c r="I316" s="54">
        <f ca="1">IF(CONTROL!$I$4="A",IF(X316&gt;0,CONCATENATE(R316," ",X316),R316),CONTROL!$I$5)</f>
        <v>0</v>
      </c>
      <c r="J316" s="54">
        <f ca="1">IF(CONTROL!$I$4="A",DATOS!S316,CONTROL!$I$5)</f>
        <v>0</v>
      </c>
      <c r="K316" s="54">
        <f ca="1">IF(CONTROL!$I$4="A",DATOS!T316,CONTROL!$I$5)</f>
        <v>0</v>
      </c>
      <c r="L316" s="54">
        <f ca="1">IF(CONTROL!$I$4="A",DATOS!U316,CONTROL!$I$5)</f>
        <v>0</v>
      </c>
      <c r="M316" s="54">
        <f ca="1">IF(CONTROL!$I$4="A",DATOS!V316,CONTROL!$I$5)</f>
        <v>0</v>
      </c>
      <c r="N316" s="54">
        <f ca="1">IF(CONTROL!$I$4="A",DATOS!W316,CONTROL!$I$5)</f>
        <v>0</v>
      </c>
      <c r="O316" s="38" t="s">
        <v>207</v>
      </c>
      <c r="P316" s="38" t="s">
        <v>208</v>
      </c>
      <c r="Y316" s="45"/>
      <c r="Z316" s="125">
        <v>43858</v>
      </c>
      <c r="AA316" s="76">
        <f t="shared" si="32"/>
        <v>43</v>
      </c>
    </row>
    <row r="317" spans="1:27" x14ac:dyDescent="0.25">
      <c r="A317" s="54">
        <f t="shared" si="33"/>
        <v>316</v>
      </c>
      <c r="B317" s="43">
        <v>5</v>
      </c>
      <c r="E317" s="54" t="str">
        <f t="shared" si="38"/>
        <v xml:space="preserve">Tema 5 - PROTECCIÓN CONTRAINCENDIOS </v>
      </c>
      <c r="F317" s="54" t="str">
        <f t="shared" si="39"/>
        <v xml:space="preserve">Tema 5 - PROTECCIÓN CONTRAINCENDIOS </v>
      </c>
      <c r="G317" s="54">
        <f t="shared" ca="1" si="40"/>
        <v>0</v>
      </c>
      <c r="H317" s="54" t="str">
        <f ca="1">IF(O317=0,CONCATENATE(F317,". ",G317," (Ref: ",A317,")"),CONCATENATE(O317," - ",F317,". ",G317," (Ref: ",CONTROL!$D$4,"-",A317,")"))</f>
        <v>ACTIVIDADES COMPLEMENTARIAS  - Tema 5 - PROTECCIÓN CONTRAINCENDIOS . 0 (Ref: 7-316)</v>
      </c>
      <c r="I317" s="54">
        <f ca="1">IF(CONTROL!$I$4="A",IF(X317&gt;0,CONCATENATE(R317," ",X317),R317),CONTROL!$I$5)</f>
        <v>0</v>
      </c>
      <c r="J317" s="54">
        <f ca="1">IF(CONTROL!$I$4="A",DATOS!S317,CONTROL!$I$5)</f>
        <v>0</v>
      </c>
      <c r="K317" s="54">
        <f ca="1">IF(CONTROL!$I$4="A",DATOS!T317,CONTROL!$I$5)</f>
        <v>0</v>
      </c>
      <c r="L317" s="54">
        <f ca="1">IF(CONTROL!$I$4="A",DATOS!U317,CONTROL!$I$5)</f>
        <v>0</v>
      </c>
      <c r="M317" s="54">
        <f ca="1">IF(CONTROL!$I$4="A",DATOS!V317,CONTROL!$I$5)</f>
        <v>0</v>
      </c>
      <c r="N317" s="54">
        <f ca="1">IF(CONTROL!$I$4="A",DATOS!W317,CONTROL!$I$5)</f>
        <v>0</v>
      </c>
      <c r="O317" s="38" t="s">
        <v>207</v>
      </c>
      <c r="P317" s="38" t="s">
        <v>208</v>
      </c>
      <c r="Y317" s="45"/>
      <c r="Z317" s="125">
        <v>43858</v>
      </c>
      <c r="AA317" s="76">
        <f t="shared" si="32"/>
        <v>44</v>
      </c>
    </row>
    <row r="318" spans="1:27" x14ac:dyDescent="0.25">
      <c r="A318" s="54">
        <f t="shared" si="33"/>
        <v>317</v>
      </c>
      <c r="B318" s="43">
        <v>5</v>
      </c>
      <c r="E318" s="54" t="str">
        <f t="shared" si="38"/>
        <v xml:space="preserve">Tema 5 - PROTECCIÓN CONTRAINCENDIOS </v>
      </c>
      <c r="F318" s="54" t="str">
        <f t="shared" si="39"/>
        <v xml:space="preserve">Tema 5 - PROTECCIÓN CONTRAINCENDIOS </v>
      </c>
      <c r="G318" s="54">
        <f t="shared" ca="1" si="40"/>
        <v>0</v>
      </c>
      <c r="H318" s="54" t="str">
        <f ca="1">IF(O318=0,CONCATENATE(F318,". ",G318," (Ref: ",A318,")"),CONCATENATE(O318," - ",F318,". ",G318," (Ref: ",CONTROL!$D$4,"-",A318,")"))</f>
        <v>ACTIVIDADES COMPLEMENTARIAS  - Tema 5 - PROTECCIÓN CONTRAINCENDIOS . 0 (Ref: 7-317)</v>
      </c>
      <c r="I318" s="54">
        <f ca="1">IF(CONTROL!$I$4="A",IF(X318&gt;0,CONCATENATE(R318," ",X318),R318),CONTROL!$I$5)</f>
        <v>0</v>
      </c>
      <c r="J318" s="54">
        <f ca="1">IF(CONTROL!$I$4="A",DATOS!S318,CONTROL!$I$5)</f>
        <v>0</v>
      </c>
      <c r="K318" s="54">
        <f ca="1">IF(CONTROL!$I$4="A",DATOS!T318,CONTROL!$I$5)</f>
        <v>0</v>
      </c>
      <c r="L318" s="54">
        <f ca="1">IF(CONTROL!$I$4="A",DATOS!U318,CONTROL!$I$5)</f>
        <v>0</v>
      </c>
      <c r="M318" s="54">
        <f ca="1">IF(CONTROL!$I$4="A",DATOS!V318,CONTROL!$I$5)</f>
        <v>0</v>
      </c>
      <c r="N318" s="54">
        <f ca="1">IF(CONTROL!$I$4="A",DATOS!W318,CONTROL!$I$5)</f>
        <v>0</v>
      </c>
      <c r="O318" s="38" t="s">
        <v>207</v>
      </c>
      <c r="P318" s="38" t="s">
        <v>208</v>
      </c>
      <c r="Y318" s="45"/>
      <c r="Z318" s="125">
        <v>43858</v>
      </c>
      <c r="AA318" s="76">
        <f t="shared" si="32"/>
        <v>45</v>
      </c>
    </row>
    <row r="319" spans="1:27" x14ac:dyDescent="0.25">
      <c r="A319" s="54">
        <f t="shared" si="33"/>
        <v>318</v>
      </c>
      <c r="B319" s="43">
        <v>5</v>
      </c>
      <c r="E319" s="54" t="str">
        <f t="shared" si="38"/>
        <v xml:space="preserve">Tema 5 - PROTECCIÓN CONTRAINCENDIOS </v>
      </c>
      <c r="F319" s="54" t="str">
        <f t="shared" si="39"/>
        <v xml:space="preserve">Tema 5 - PROTECCIÓN CONTRAINCENDIOS </v>
      </c>
      <c r="G319" s="54">
        <f t="shared" ca="1" si="40"/>
        <v>0</v>
      </c>
      <c r="H319" s="54" t="str">
        <f ca="1">IF(O319=0,CONCATENATE(F319,". ",G319," (Ref: ",A319,")"),CONCATENATE(O319," - ",F319,". ",G319," (Ref: ",CONTROL!$D$4,"-",A319,")"))</f>
        <v>ACTIVIDADES COMPLEMENTARIAS  - Tema 5 - PROTECCIÓN CONTRAINCENDIOS . 0 (Ref: 7-318)</v>
      </c>
      <c r="I319" s="54">
        <f ca="1">IF(CONTROL!$I$4="A",IF(X319&gt;0,CONCATENATE(R319," ",X319),R319),CONTROL!$I$5)</f>
        <v>0</v>
      </c>
      <c r="J319" s="54">
        <f ca="1">IF(CONTROL!$I$4="A",DATOS!S319,CONTROL!$I$5)</f>
        <v>0</v>
      </c>
      <c r="K319" s="54">
        <f ca="1">IF(CONTROL!$I$4="A",DATOS!T319,CONTROL!$I$5)</f>
        <v>0</v>
      </c>
      <c r="L319" s="54">
        <f ca="1">IF(CONTROL!$I$4="A",DATOS!U319,CONTROL!$I$5)</f>
        <v>0</v>
      </c>
      <c r="M319" s="54">
        <f ca="1">IF(CONTROL!$I$4="A",DATOS!V319,CONTROL!$I$5)</f>
        <v>0</v>
      </c>
      <c r="N319" s="54">
        <f ca="1">IF(CONTROL!$I$4="A",DATOS!W319,CONTROL!$I$5)</f>
        <v>0</v>
      </c>
      <c r="O319" s="38" t="s">
        <v>207</v>
      </c>
      <c r="P319" s="38" t="s">
        <v>208</v>
      </c>
      <c r="Y319" s="45"/>
      <c r="Z319" s="125">
        <v>43858</v>
      </c>
      <c r="AA319" s="76">
        <f t="shared" si="32"/>
        <v>46</v>
      </c>
    </row>
    <row r="320" spans="1:27" x14ac:dyDescent="0.25">
      <c r="A320" s="54">
        <f t="shared" si="33"/>
        <v>319</v>
      </c>
      <c r="B320" s="43">
        <v>5</v>
      </c>
      <c r="E320" s="54" t="str">
        <f t="shared" si="38"/>
        <v xml:space="preserve">Tema 5 - PROTECCIÓN CONTRAINCENDIOS </v>
      </c>
      <c r="F320" s="54" t="str">
        <f t="shared" si="39"/>
        <v xml:space="preserve">Tema 5 - PROTECCIÓN CONTRAINCENDIOS </v>
      </c>
      <c r="G320" s="54">
        <f t="shared" ca="1" si="40"/>
        <v>0</v>
      </c>
      <c r="H320" s="54" t="str">
        <f ca="1">IF(O320=0,CONCATENATE(F320,". ",G320," (Ref: ",A320,")"),CONCATENATE(O320," - ",F320,". ",G320," (Ref: ",CONTROL!$D$4,"-",A320,")"))</f>
        <v>ACTIVIDADES COMPLEMENTARIAS  - Tema 5 - PROTECCIÓN CONTRAINCENDIOS . 0 (Ref: 7-319)</v>
      </c>
      <c r="I320" s="54">
        <f ca="1">IF(CONTROL!$I$4="A",IF(X320&gt;0,CONCATENATE(R320," ",X320),R320),CONTROL!$I$5)</f>
        <v>0</v>
      </c>
      <c r="J320" s="54">
        <f ca="1">IF(CONTROL!$I$4="A",DATOS!S320,CONTROL!$I$5)</f>
        <v>0</v>
      </c>
      <c r="K320" s="54">
        <f ca="1">IF(CONTROL!$I$4="A",DATOS!T320,CONTROL!$I$5)</f>
        <v>0</v>
      </c>
      <c r="L320" s="54">
        <f ca="1">IF(CONTROL!$I$4="A",DATOS!U320,CONTROL!$I$5)</f>
        <v>0</v>
      </c>
      <c r="M320" s="54">
        <f ca="1">IF(CONTROL!$I$4="A",DATOS!V320,CONTROL!$I$5)</f>
        <v>0</v>
      </c>
      <c r="N320" s="54">
        <f ca="1">IF(CONTROL!$I$4="A",DATOS!W320,CONTROL!$I$5)</f>
        <v>0</v>
      </c>
      <c r="O320" s="38" t="s">
        <v>207</v>
      </c>
      <c r="P320" s="38" t="s">
        <v>208</v>
      </c>
      <c r="Y320" s="45"/>
      <c r="Z320" s="125">
        <v>43858</v>
      </c>
      <c r="AA320" s="76">
        <f t="shared" si="32"/>
        <v>47</v>
      </c>
    </row>
    <row r="321" spans="1:27" x14ac:dyDescent="0.25">
      <c r="A321" s="54">
        <f t="shared" si="33"/>
        <v>320</v>
      </c>
      <c r="B321" s="43">
        <v>5</v>
      </c>
      <c r="E321" s="54" t="str">
        <f t="shared" si="38"/>
        <v xml:space="preserve">Tema 5 - PROTECCIÓN CONTRAINCENDIOS </v>
      </c>
      <c r="F321" s="54" t="str">
        <f t="shared" si="39"/>
        <v xml:space="preserve">Tema 5 - PROTECCIÓN CONTRAINCENDIOS </v>
      </c>
      <c r="G321" s="54">
        <f t="shared" ca="1" si="40"/>
        <v>0</v>
      </c>
      <c r="H321" s="54" t="str">
        <f ca="1">IF(O321=0,CONCATENATE(F321,". ",G321," (Ref: ",A321,")"),CONCATENATE(O321," - ",F321,". ",G321," (Ref: ",CONTROL!$D$4,"-",A321,")"))</f>
        <v>ACTIVIDADES COMPLEMENTARIAS  - Tema 5 - PROTECCIÓN CONTRAINCENDIOS . 0 (Ref: 7-320)</v>
      </c>
      <c r="I321" s="54">
        <f ca="1">IF(CONTROL!$I$4="A",IF(X321&gt;0,CONCATENATE(R321," ",X321),R321),CONTROL!$I$5)</f>
        <v>0</v>
      </c>
      <c r="J321" s="54">
        <f ca="1">IF(CONTROL!$I$4="A",DATOS!S321,CONTROL!$I$5)</f>
        <v>0</v>
      </c>
      <c r="K321" s="54">
        <f ca="1">IF(CONTROL!$I$4="A",DATOS!T321,CONTROL!$I$5)</f>
        <v>0</v>
      </c>
      <c r="L321" s="54">
        <f ca="1">IF(CONTROL!$I$4="A",DATOS!U321,CONTROL!$I$5)</f>
        <v>0</v>
      </c>
      <c r="M321" s="54">
        <f ca="1">IF(CONTROL!$I$4="A",DATOS!V321,CONTROL!$I$5)</f>
        <v>0</v>
      </c>
      <c r="N321" s="54">
        <f ca="1">IF(CONTROL!$I$4="A",DATOS!W321,CONTROL!$I$5)</f>
        <v>0</v>
      </c>
      <c r="O321" s="38" t="s">
        <v>207</v>
      </c>
      <c r="P321" s="38" t="s">
        <v>208</v>
      </c>
      <c r="Y321" s="45"/>
      <c r="Z321" s="125">
        <v>43858</v>
      </c>
      <c r="AA321" s="76">
        <f t="shared" si="32"/>
        <v>48</v>
      </c>
    </row>
    <row r="322" spans="1:27" x14ac:dyDescent="0.25">
      <c r="A322" s="54">
        <f t="shared" si="33"/>
        <v>321</v>
      </c>
      <c r="B322" s="43">
        <v>5</v>
      </c>
      <c r="E322" s="54" t="str">
        <f t="shared" si="38"/>
        <v xml:space="preserve">Tema 5 - PROTECCIÓN CONTRAINCENDIOS </v>
      </c>
      <c r="F322" s="54" t="str">
        <f t="shared" si="39"/>
        <v xml:space="preserve">Tema 5 - PROTECCIÓN CONTRAINCENDIOS </v>
      </c>
      <c r="G322" s="54">
        <f t="shared" ca="1" si="40"/>
        <v>0</v>
      </c>
      <c r="H322" s="54" t="str">
        <f ca="1">IF(O322=0,CONCATENATE(F322,". ",G322," (Ref: ",A322,")"),CONCATENATE(O322," - ",F322,". ",G322," (Ref: ",CONTROL!$D$4,"-",A322,")"))</f>
        <v>ACTIVIDADES COMPLEMENTARIAS  - Tema 5 - PROTECCIÓN CONTRAINCENDIOS . 0 (Ref: 7-321)</v>
      </c>
      <c r="I322" s="54">
        <f ca="1">IF(CONTROL!$I$4="A",IF(X322&gt;0,CONCATENATE(R322," ",X322),R322),CONTROL!$I$5)</f>
        <v>0</v>
      </c>
      <c r="J322" s="54">
        <f ca="1">IF(CONTROL!$I$4="A",DATOS!S322,CONTROL!$I$5)</f>
        <v>0</v>
      </c>
      <c r="K322" s="54">
        <f ca="1">IF(CONTROL!$I$4="A",DATOS!T322,CONTROL!$I$5)</f>
        <v>0</v>
      </c>
      <c r="L322" s="54">
        <f ca="1">IF(CONTROL!$I$4="A",DATOS!U322,CONTROL!$I$5)</f>
        <v>0</v>
      </c>
      <c r="M322" s="54">
        <f ca="1">IF(CONTROL!$I$4="A",DATOS!V322,CONTROL!$I$5)</f>
        <v>0</v>
      </c>
      <c r="N322" s="54">
        <f ca="1">IF(CONTROL!$I$4="A",DATOS!W322,CONTROL!$I$5)</f>
        <v>0</v>
      </c>
      <c r="O322" s="38" t="s">
        <v>207</v>
      </c>
      <c r="P322" s="38" t="s">
        <v>208</v>
      </c>
      <c r="Y322" s="45"/>
      <c r="Z322" s="125">
        <v>43858</v>
      </c>
      <c r="AA322" s="76">
        <f t="shared" si="32"/>
        <v>49</v>
      </c>
    </row>
    <row r="323" spans="1:27" x14ac:dyDescent="0.25">
      <c r="A323" s="54">
        <f t="shared" si="33"/>
        <v>322</v>
      </c>
      <c r="B323" s="43">
        <v>5</v>
      </c>
      <c r="E323" s="54" t="str">
        <f t="shared" si="38"/>
        <v xml:space="preserve">Tema 5 - PROTECCIÓN CONTRAINCENDIOS </v>
      </c>
      <c r="F323" s="54" t="str">
        <f t="shared" si="39"/>
        <v xml:space="preserve">Tema 5 - PROTECCIÓN CONTRAINCENDIOS </v>
      </c>
      <c r="G323" s="54">
        <f t="shared" ca="1" si="40"/>
        <v>0</v>
      </c>
      <c r="H323" s="54" t="str">
        <f ca="1">IF(O323=0,CONCATENATE(F323,". ",G323," (Ref: ",A323,")"),CONCATENATE(O323," - ",F323,". ",G323," (Ref: ",CONTROL!$D$4,"-",A323,")"))</f>
        <v>ACTIVIDADES COMPLEMENTARIAS  - Tema 5 - PROTECCIÓN CONTRAINCENDIOS . 0 (Ref: 7-322)</v>
      </c>
      <c r="I323" s="54">
        <f ca="1">IF(CONTROL!$I$4="A",IF(X323&gt;0,CONCATENATE(R323," ",X323),R323),CONTROL!$I$5)</f>
        <v>0</v>
      </c>
      <c r="J323" s="54">
        <f ca="1">IF(CONTROL!$I$4="A",DATOS!S323,CONTROL!$I$5)</f>
        <v>0</v>
      </c>
      <c r="K323" s="54">
        <f ca="1">IF(CONTROL!$I$4="A",DATOS!T323,CONTROL!$I$5)</f>
        <v>0</v>
      </c>
      <c r="L323" s="54">
        <f ca="1">IF(CONTROL!$I$4="A",DATOS!U323,CONTROL!$I$5)</f>
        <v>0</v>
      </c>
      <c r="M323" s="54">
        <f ca="1">IF(CONTROL!$I$4="A",DATOS!V323,CONTROL!$I$5)</f>
        <v>0</v>
      </c>
      <c r="N323" s="54">
        <f ca="1">IF(CONTROL!$I$4="A",DATOS!W323,CONTROL!$I$5)</f>
        <v>0</v>
      </c>
      <c r="O323" s="38" t="s">
        <v>207</v>
      </c>
      <c r="P323" s="38" t="s">
        <v>208</v>
      </c>
      <c r="Y323" s="45"/>
      <c r="Z323" s="125">
        <v>43858</v>
      </c>
      <c r="AA323" s="76">
        <f t="shared" si="32"/>
        <v>50</v>
      </c>
    </row>
    <row r="324" spans="1:27" x14ac:dyDescent="0.25">
      <c r="A324" s="54">
        <f t="shared" si="33"/>
        <v>323</v>
      </c>
      <c r="B324" s="43">
        <v>5</v>
      </c>
      <c r="E324" s="54" t="str">
        <f t="shared" si="38"/>
        <v xml:space="preserve">Tema 5 - PROTECCIÓN CONTRAINCENDIOS </v>
      </c>
      <c r="F324" s="54" t="str">
        <f t="shared" si="39"/>
        <v xml:space="preserve">Tema 5 - PROTECCIÓN CONTRAINCENDIOS </v>
      </c>
      <c r="G324" s="54">
        <f t="shared" ca="1" si="40"/>
        <v>0</v>
      </c>
      <c r="H324" s="54" t="str">
        <f ca="1">IF(O324=0,CONCATENATE(F324,". ",G324," (Ref: ",A324,")"),CONCATENATE(O324," - ",F324,". ",G324," (Ref: ",CONTROL!$D$4,"-",A324,")"))</f>
        <v>ACTIVIDADES COMPLEMENTARIAS  - Tema 5 - PROTECCIÓN CONTRAINCENDIOS . 0 (Ref: 7-323)</v>
      </c>
      <c r="I324" s="54">
        <f ca="1">IF(CONTROL!$I$4="A",IF(X324&gt;0,CONCATENATE(R324," ",X324),R324),CONTROL!$I$5)</f>
        <v>0</v>
      </c>
      <c r="J324" s="54">
        <f ca="1">IF(CONTROL!$I$4="A",DATOS!S324,CONTROL!$I$5)</f>
        <v>0</v>
      </c>
      <c r="K324" s="54">
        <f ca="1">IF(CONTROL!$I$4="A",DATOS!T324,CONTROL!$I$5)</f>
        <v>0</v>
      </c>
      <c r="L324" s="54">
        <f ca="1">IF(CONTROL!$I$4="A",DATOS!U324,CONTROL!$I$5)</f>
        <v>0</v>
      </c>
      <c r="M324" s="54">
        <f ca="1">IF(CONTROL!$I$4="A",DATOS!V324,CONTROL!$I$5)</f>
        <v>0</v>
      </c>
      <c r="N324" s="54">
        <f ca="1">IF(CONTROL!$I$4="A",DATOS!W324,CONTROL!$I$5)</f>
        <v>0</v>
      </c>
      <c r="O324" s="38" t="s">
        <v>207</v>
      </c>
      <c r="P324" s="38" t="s">
        <v>208</v>
      </c>
      <c r="Y324" s="45"/>
      <c r="Z324" s="125">
        <v>43858</v>
      </c>
      <c r="AA324" s="76">
        <f t="shared" ref="AA324:AA387" si="41">IF(C324=0,AA323+1,1)</f>
        <v>51</v>
      </c>
    </row>
    <row r="325" spans="1:27" x14ac:dyDescent="0.25">
      <c r="A325" s="54">
        <f t="shared" si="33"/>
        <v>324</v>
      </c>
      <c r="B325" s="43">
        <v>5</v>
      </c>
      <c r="E325" s="54" t="str">
        <f t="shared" si="38"/>
        <v xml:space="preserve">Tema 5 - PROTECCIÓN CONTRAINCENDIOS </v>
      </c>
      <c r="F325" s="54" t="str">
        <f t="shared" si="39"/>
        <v xml:space="preserve">Tema 5 - PROTECCIÓN CONTRAINCENDIOS </v>
      </c>
      <c r="G325" s="54">
        <f t="shared" ca="1" si="40"/>
        <v>0</v>
      </c>
      <c r="H325" s="54" t="str">
        <f ca="1">IF(O325=0,CONCATENATE(F325,". ",G325," (Ref: ",A325,")"),CONCATENATE(O325," - ",F325,". ",G325," (Ref: ",CONTROL!$D$4,"-",A325,")"))</f>
        <v>ACTIVIDADES COMPLEMENTARIAS  - Tema 5 - PROTECCIÓN CONTRAINCENDIOS . 0 (Ref: 7-324)</v>
      </c>
      <c r="I325" s="54">
        <f ca="1">IF(CONTROL!$I$4="A",IF(X325&gt;0,CONCATENATE(R325," ",X325),R325),CONTROL!$I$5)</f>
        <v>0</v>
      </c>
      <c r="J325" s="54">
        <f ca="1">IF(CONTROL!$I$4="A",DATOS!S325,CONTROL!$I$5)</f>
        <v>0</v>
      </c>
      <c r="K325" s="54">
        <f ca="1">IF(CONTROL!$I$4="A",DATOS!T325,CONTROL!$I$5)</f>
        <v>0</v>
      </c>
      <c r="L325" s="54">
        <f ca="1">IF(CONTROL!$I$4="A",DATOS!U325,CONTROL!$I$5)</f>
        <v>0</v>
      </c>
      <c r="M325" s="54">
        <f ca="1">IF(CONTROL!$I$4="A",DATOS!V325,CONTROL!$I$5)</f>
        <v>0</v>
      </c>
      <c r="N325" s="54">
        <f ca="1">IF(CONTROL!$I$4="A",DATOS!W325,CONTROL!$I$5)</f>
        <v>0</v>
      </c>
      <c r="O325" s="38" t="s">
        <v>207</v>
      </c>
      <c r="P325" s="38" t="s">
        <v>208</v>
      </c>
      <c r="Y325" s="45"/>
      <c r="Z325" s="125">
        <v>43858</v>
      </c>
      <c r="AA325" s="76">
        <f t="shared" si="41"/>
        <v>52</v>
      </c>
    </row>
    <row r="326" spans="1:27" x14ac:dyDescent="0.25">
      <c r="A326" s="54">
        <f t="shared" si="33"/>
        <v>325</v>
      </c>
      <c r="B326" s="43">
        <v>5</v>
      </c>
      <c r="E326" s="54" t="str">
        <f t="shared" si="38"/>
        <v xml:space="preserve">Tema 5 - PROTECCIÓN CONTRAINCENDIOS </v>
      </c>
      <c r="F326" s="54" t="str">
        <f t="shared" si="39"/>
        <v xml:space="preserve">Tema 5 - PROTECCIÓN CONTRAINCENDIOS </v>
      </c>
      <c r="G326" s="54">
        <f t="shared" ca="1" si="40"/>
        <v>0</v>
      </c>
      <c r="H326" s="54" t="str">
        <f ca="1">IF(O326=0,CONCATENATE(F326,". ",G326," (Ref: ",A326,")"),CONCATENATE(O326," - ",F326,". ",G326," (Ref: ",CONTROL!$D$4,"-",A326,")"))</f>
        <v>ACTIVIDADES COMPLEMENTARIAS  - Tema 5 - PROTECCIÓN CONTRAINCENDIOS . 0 (Ref: 7-325)</v>
      </c>
      <c r="I326" s="54">
        <f ca="1">IF(CONTROL!$I$4="A",IF(X326&gt;0,CONCATENATE(R326," ",X326),R326),CONTROL!$I$5)</f>
        <v>0</v>
      </c>
      <c r="J326" s="54">
        <f ca="1">IF(CONTROL!$I$4="A",DATOS!S326,CONTROL!$I$5)</f>
        <v>0</v>
      </c>
      <c r="K326" s="54">
        <f ca="1">IF(CONTROL!$I$4="A",DATOS!T326,CONTROL!$I$5)</f>
        <v>0</v>
      </c>
      <c r="L326" s="54">
        <f ca="1">IF(CONTROL!$I$4="A",DATOS!U326,CONTROL!$I$5)</f>
        <v>0</v>
      </c>
      <c r="M326" s="54">
        <f ca="1">IF(CONTROL!$I$4="A",DATOS!V326,CONTROL!$I$5)</f>
        <v>0</v>
      </c>
      <c r="N326" s="54">
        <f ca="1">IF(CONTROL!$I$4="A",DATOS!W326,CONTROL!$I$5)</f>
        <v>0</v>
      </c>
      <c r="O326" s="38" t="s">
        <v>207</v>
      </c>
      <c r="P326" s="38" t="s">
        <v>208</v>
      </c>
      <c r="Y326" s="45"/>
      <c r="Z326" s="125">
        <v>43858</v>
      </c>
      <c r="AA326" s="76">
        <f t="shared" si="41"/>
        <v>53</v>
      </c>
    </row>
    <row r="327" spans="1:27" x14ac:dyDescent="0.25">
      <c r="A327" s="54">
        <f t="shared" si="33"/>
        <v>326</v>
      </c>
      <c r="B327" s="43">
        <v>5</v>
      </c>
      <c r="E327" s="54" t="str">
        <f t="shared" si="38"/>
        <v xml:space="preserve">Tema 5 - PROTECCIÓN CONTRAINCENDIOS </v>
      </c>
      <c r="F327" s="54" t="str">
        <f t="shared" si="39"/>
        <v xml:space="preserve">Tema 5 - PROTECCIÓN CONTRAINCENDIOS </v>
      </c>
      <c r="G327" s="54">
        <f t="shared" ca="1" si="40"/>
        <v>0</v>
      </c>
      <c r="H327" s="54" t="str">
        <f ca="1">IF(O327=0,CONCATENATE(F327,". ",G327," (Ref: ",A327,")"),CONCATENATE(O327," - ",F327,". ",G327," (Ref: ",CONTROL!$D$4,"-",A327,")"))</f>
        <v>ACTIVIDADES COMPLEMENTARIAS  - Tema 5 - PROTECCIÓN CONTRAINCENDIOS . 0 (Ref: 7-326)</v>
      </c>
      <c r="I327" s="54">
        <f ca="1">IF(CONTROL!$I$4="A",IF(X327&gt;0,CONCATENATE(R327," ",X327),R327),CONTROL!$I$5)</f>
        <v>0</v>
      </c>
      <c r="J327" s="54">
        <f ca="1">IF(CONTROL!$I$4="A",DATOS!S327,CONTROL!$I$5)</f>
        <v>0</v>
      </c>
      <c r="K327" s="54">
        <f ca="1">IF(CONTROL!$I$4="A",DATOS!T327,CONTROL!$I$5)</f>
        <v>0</v>
      </c>
      <c r="L327" s="54">
        <f ca="1">IF(CONTROL!$I$4="A",DATOS!U327,CONTROL!$I$5)</f>
        <v>0</v>
      </c>
      <c r="M327" s="54">
        <f ca="1">IF(CONTROL!$I$4="A",DATOS!V327,CONTROL!$I$5)</f>
        <v>0</v>
      </c>
      <c r="N327" s="54">
        <f ca="1">IF(CONTROL!$I$4="A",DATOS!W327,CONTROL!$I$5)</f>
        <v>0</v>
      </c>
      <c r="O327" s="38" t="s">
        <v>207</v>
      </c>
      <c r="P327" s="38" t="s">
        <v>208</v>
      </c>
      <c r="Y327" s="45"/>
      <c r="Z327" s="125">
        <v>43858</v>
      </c>
      <c r="AA327" s="76">
        <f t="shared" si="41"/>
        <v>54</v>
      </c>
    </row>
    <row r="328" spans="1:27" x14ac:dyDescent="0.25">
      <c r="A328" s="54">
        <f t="shared" si="33"/>
        <v>327</v>
      </c>
      <c r="B328" s="43">
        <v>5</v>
      </c>
      <c r="E328" s="54" t="str">
        <f t="shared" si="38"/>
        <v xml:space="preserve">Tema 5 - PROTECCIÓN CONTRAINCENDIOS </v>
      </c>
      <c r="F328" s="54" t="str">
        <f t="shared" si="39"/>
        <v xml:space="preserve">Tema 5 - PROTECCIÓN CONTRAINCENDIOS </v>
      </c>
      <c r="G328" s="54">
        <f t="shared" ca="1" si="40"/>
        <v>0</v>
      </c>
      <c r="H328" s="54" t="str">
        <f ca="1">IF(O328=0,CONCATENATE(F328,". ",G328," (Ref: ",A328,")"),CONCATENATE(O328," - ",F328,". ",G328," (Ref: ",CONTROL!$D$4,"-",A328,")"))</f>
        <v>ACTIVIDADES COMPLEMENTARIAS  - Tema 5 - PROTECCIÓN CONTRAINCENDIOS . 0 (Ref: 7-327)</v>
      </c>
      <c r="I328" s="54">
        <f ca="1">IF(CONTROL!$I$4="A",IF(X328&gt;0,CONCATENATE(R328," ",X328),R328),CONTROL!$I$5)</f>
        <v>0</v>
      </c>
      <c r="J328" s="54">
        <f ca="1">IF(CONTROL!$I$4="A",DATOS!S328,CONTROL!$I$5)</f>
        <v>0</v>
      </c>
      <c r="K328" s="54">
        <f ca="1">IF(CONTROL!$I$4="A",DATOS!T328,CONTROL!$I$5)</f>
        <v>0</v>
      </c>
      <c r="L328" s="54">
        <f ca="1">IF(CONTROL!$I$4="A",DATOS!U328,CONTROL!$I$5)</f>
        <v>0</v>
      </c>
      <c r="M328" s="54">
        <f ca="1">IF(CONTROL!$I$4="A",DATOS!V328,CONTROL!$I$5)</f>
        <v>0</v>
      </c>
      <c r="N328" s="54">
        <f ca="1">IF(CONTROL!$I$4="A",DATOS!W328,CONTROL!$I$5)</f>
        <v>0</v>
      </c>
      <c r="O328" s="38" t="s">
        <v>207</v>
      </c>
      <c r="P328" s="38" t="s">
        <v>208</v>
      </c>
      <c r="Y328" s="45"/>
      <c r="Z328" s="125">
        <v>43858</v>
      </c>
      <c r="AA328" s="76">
        <f t="shared" si="41"/>
        <v>55</v>
      </c>
    </row>
    <row r="329" spans="1:27" x14ac:dyDescent="0.25">
      <c r="A329" s="54">
        <f t="shared" ref="A329:A392" si="42">+A328+1</f>
        <v>328</v>
      </c>
      <c r="B329" s="43">
        <v>5</v>
      </c>
      <c r="E329" s="54" t="str">
        <f t="shared" si="38"/>
        <v xml:space="preserve">Tema 5 - PROTECCIÓN CONTRAINCENDIOS </v>
      </c>
      <c r="F329" s="54" t="str">
        <f t="shared" si="39"/>
        <v xml:space="preserve">Tema 5 - PROTECCIÓN CONTRAINCENDIOS </v>
      </c>
      <c r="G329" s="54">
        <f t="shared" ca="1" si="40"/>
        <v>0</v>
      </c>
      <c r="H329" s="54" t="str">
        <f ca="1">IF(O329=0,CONCATENATE(F329,". ",G329," (Ref: ",A329,")"),CONCATENATE(O329," - ",F329,". ",G329," (Ref: ",CONTROL!$D$4,"-",A329,")"))</f>
        <v>ACTIVIDADES COMPLEMENTARIAS  - Tema 5 - PROTECCIÓN CONTRAINCENDIOS . 0 (Ref: 7-328)</v>
      </c>
      <c r="I329" s="54">
        <f ca="1">IF(CONTROL!$I$4="A",IF(X329&gt;0,CONCATENATE(R329," ",X329),R329),CONTROL!$I$5)</f>
        <v>0</v>
      </c>
      <c r="J329" s="54">
        <f ca="1">IF(CONTROL!$I$4="A",DATOS!S329,CONTROL!$I$5)</f>
        <v>0</v>
      </c>
      <c r="K329" s="54">
        <f ca="1">IF(CONTROL!$I$4="A",DATOS!T329,CONTROL!$I$5)</f>
        <v>0</v>
      </c>
      <c r="L329" s="54">
        <f ca="1">IF(CONTROL!$I$4="A",DATOS!U329,CONTROL!$I$5)</f>
        <v>0</v>
      </c>
      <c r="M329" s="54">
        <f ca="1">IF(CONTROL!$I$4="A",DATOS!V329,CONTROL!$I$5)</f>
        <v>0</v>
      </c>
      <c r="N329" s="54">
        <f ca="1">IF(CONTROL!$I$4="A",DATOS!W329,CONTROL!$I$5)</f>
        <v>0</v>
      </c>
      <c r="O329" s="38" t="s">
        <v>207</v>
      </c>
      <c r="P329" s="38" t="s">
        <v>208</v>
      </c>
      <c r="Y329" s="45"/>
      <c r="Z329" s="125">
        <v>43858</v>
      </c>
      <c r="AA329" s="76">
        <f t="shared" si="41"/>
        <v>56</v>
      </c>
    </row>
    <row r="330" spans="1:27" x14ac:dyDescent="0.25">
      <c r="A330" s="54">
        <f t="shared" si="42"/>
        <v>329</v>
      </c>
      <c r="B330" s="43">
        <v>5</v>
      </c>
      <c r="E330" s="54" t="str">
        <f t="shared" si="38"/>
        <v xml:space="preserve">Tema 5 - PROTECCIÓN CONTRAINCENDIOS </v>
      </c>
      <c r="F330" s="54" t="str">
        <f t="shared" si="39"/>
        <v xml:space="preserve">Tema 5 - PROTECCIÓN CONTRAINCENDIOS </v>
      </c>
      <c r="G330" s="54">
        <f t="shared" ca="1" si="40"/>
        <v>0</v>
      </c>
      <c r="H330" s="54" t="str">
        <f ca="1">IF(O330=0,CONCATENATE(F330,". ",G330," (Ref: ",A330,")"),CONCATENATE(O330," - ",F330,". ",G330," (Ref: ",CONTROL!$D$4,"-",A330,")"))</f>
        <v>ACTIVIDADES COMPLEMENTARIAS  - Tema 5 - PROTECCIÓN CONTRAINCENDIOS . 0 (Ref: 7-329)</v>
      </c>
      <c r="I330" s="54">
        <f ca="1">IF(CONTROL!$I$4="A",IF(X330&gt;0,CONCATENATE(R330," ",X330),R330),CONTROL!$I$5)</f>
        <v>0</v>
      </c>
      <c r="J330" s="54">
        <f ca="1">IF(CONTROL!$I$4="A",DATOS!S330,CONTROL!$I$5)</f>
        <v>0</v>
      </c>
      <c r="K330" s="54">
        <f ca="1">IF(CONTROL!$I$4="A",DATOS!T330,CONTROL!$I$5)</f>
        <v>0</v>
      </c>
      <c r="L330" s="54">
        <f ca="1">IF(CONTROL!$I$4="A",DATOS!U330,CONTROL!$I$5)</f>
        <v>0</v>
      </c>
      <c r="M330" s="54">
        <f ca="1">IF(CONTROL!$I$4="A",DATOS!V330,CONTROL!$I$5)</f>
        <v>0</v>
      </c>
      <c r="N330" s="54">
        <f ca="1">IF(CONTROL!$I$4="A",DATOS!W330,CONTROL!$I$5)</f>
        <v>0</v>
      </c>
      <c r="O330" s="38" t="s">
        <v>207</v>
      </c>
      <c r="P330" s="38" t="s">
        <v>208</v>
      </c>
      <c r="Y330" s="45"/>
      <c r="Z330" s="125">
        <v>43858</v>
      </c>
      <c r="AA330" s="76">
        <f t="shared" si="41"/>
        <v>57</v>
      </c>
    </row>
    <row r="331" spans="1:27" x14ac:dyDescent="0.25">
      <c r="A331" s="54">
        <f t="shared" si="42"/>
        <v>330</v>
      </c>
      <c r="B331" s="43">
        <v>5</v>
      </c>
      <c r="E331" s="54" t="str">
        <f t="shared" si="38"/>
        <v xml:space="preserve">Tema 5 - PROTECCIÓN CONTRAINCENDIOS </v>
      </c>
      <c r="F331" s="54" t="str">
        <f t="shared" si="39"/>
        <v xml:space="preserve">Tema 5 - PROTECCIÓN CONTRAINCENDIOS </v>
      </c>
      <c r="G331" s="54">
        <f t="shared" ca="1" si="40"/>
        <v>0</v>
      </c>
      <c r="H331" s="54" t="str">
        <f ca="1">IF(O331=0,CONCATENATE(F331,". ",G331," (Ref: ",A331,")"),CONCATENATE(O331," - ",F331,". ",G331," (Ref: ",CONTROL!$D$4,"-",A331,")"))</f>
        <v>ACTIVIDADES COMPLEMENTARIAS  - Tema 5 - PROTECCIÓN CONTRAINCENDIOS . 0 (Ref: 7-330)</v>
      </c>
      <c r="I331" s="54">
        <f ca="1">IF(CONTROL!$I$4="A",IF(X331&gt;0,CONCATENATE(R331," ",X331),R331),CONTROL!$I$5)</f>
        <v>0</v>
      </c>
      <c r="J331" s="54">
        <f ca="1">IF(CONTROL!$I$4="A",DATOS!S331,CONTROL!$I$5)</f>
        <v>0</v>
      </c>
      <c r="K331" s="54">
        <f ca="1">IF(CONTROL!$I$4="A",DATOS!T331,CONTROL!$I$5)</f>
        <v>0</v>
      </c>
      <c r="L331" s="54">
        <f ca="1">IF(CONTROL!$I$4="A",DATOS!U331,CONTROL!$I$5)</f>
        <v>0</v>
      </c>
      <c r="M331" s="54">
        <f ca="1">IF(CONTROL!$I$4="A",DATOS!V331,CONTROL!$I$5)</f>
        <v>0</v>
      </c>
      <c r="N331" s="54">
        <f ca="1">IF(CONTROL!$I$4="A",DATOS!W331,CONTROL!$I$5)</f>
        <v>0</v>
      </c>
      <c r="O331" s="38" t="s">
        <v>207</v>
      </c>
      <c r="P331" s="38" t="s">
        <v>208</v>
      </c>
      <c r="Y331" s="45"/>
      <c r="Z331" s="125">
        <v>43858</v>
      </c>
      <c r="AA331" s="76">
        <f t="shared" si="41"/>
        <v>58</v>
      </c>
    </row>
    <row r="332" spans="1:27" x14ac:dyDescent="0.25">
      <c r="A332" s="54">
        <f t="shared" si="42"/>
        <v>331</v>
      </c>
      <c r="B332" s="43">
        <v>5</v>
      </c>
      <c r="E332" s="54" t="str">
        <f t="shared" si="38"/>
        <v xml:space="preserve">Tema 5 - PROTECCIÓN CONTRAINCENDIOS </v>
      </c>
      <c r="F332" s="54" t="str">
        <f t="shared" si="39"/>
        <v xml:space="preserve">Tema 5 - PROTECCIÓN CONTRAINCENDIOS </v>
      </c>
      <c r="G332" s="54">
        <f t="shared" ca="1" si="40"/>
        <v>0</v>
      </c>
      <c r="H332" s="54" t="str">
        <f ca="1">IF(O332=0,CONCATENATE(F332,". ",G332," (Ref: ",A332,")"),CONCATENATE(O332," - ",F332,". ",G332," (Ref: ",CONTROL!$D$4,"-",A332,")"))</f>
        <v>ACTIVIDADES COMPLEMENTARIAS  - Tema 5 - PROTECCIÓN CONTRAINCENDIOS . 0 (Ref: 7-331)</v>
      </c>
      <c r="I332" s="54">
        <f ca="1">IF(CONTROL!$I$4="A",IF(X332&gt;0,CONCATENATE(R332," ",X332),R332),CONTROL!$I$5)</f>
        <v>0</v>
      </c>
      <c r="J332" s="54">
        <f ca="1">IF(CONTROL!$I$4="A",DATOS!S332,CONTROL!$I$5)</f>
        <v>0</v>
      </c>
      <c r="K332" s="54">
        <f ca="1">IF(CONTROL!$I$4="A",DATOS!T332,CONTROL!$I$5)</f>
        <v>0</v>
      </c>
      <c r="L332" s="54">
        <f ca="1">IF(CONTROL!$I$4="A",DATOS!U332,CONTROL!$I$5)</f>
        <v>0</v>
      </c>
      <c r="M332" s="54">
        <f ca="1">IF(CONTROL!$I$4="A",DATOS!V332,CONTROL!$I$5)</f>
        <v>0</v>
      </c>
      <c r="N332" s="54">
        <f ca="1">IF(CONTROL!$I$4="A",DATOS!W332,CONTROL!$I$5)</f>
        <v>0</v>
      </c>
      <c r="O332" s="38" t="s">
        <v>207</v>
      </c>
      <c r="P332" s="38" t="s">
        <v>208</v>
      </c>
      <c r="Y332" s="45"/>
      <c r="Z332" s="125">
        <v>43858</v>
      </c>
      <c r="AA332" s="76">
        <f t="shared" si="41"/>
        <v>59</v>
      </c>
    </row>
    <row r="333" spans="1:27" x14ac:dyDescent="0.25">
      <c r="A333" s="54">
        <f t="shared" si="42"/>
        <v>332</v>
      </c>
      <c r="B333" s="43">
        <v>5</v>
      </c>
      <c r="E333" s="54" t="str">
        <f t="shared" si="38"/>
        <v xml:space="preserve">Tema 5 - PROTECCIÓN CONTRAINCENDIOS </v>
      </c>
      <c r="F333" s="54" t="str">
        <f t="shared" si="39"/>
        <v xml:space="preserve">Tema 5 - PROTECCIÓN CONTRAINCENDIOS </v>
      </c>
      <c r="G333" s="54">
        <f t="shared" ca="1" si="40"/>
        <v>0</v>
      </c>
      <c r="H333" s="54" t="str">
        <f ca="1">IF(O333=0,CONCATENATE(F333,". ",G333," (Ref: ",A333,")"),CONCATENATE(O333," - ",F333,". ",G333," (Ref: ",CONTROL!$D$4,"-",A333,")"))</f>
        <v>ACTIVIDADES COMPLEMENTARIAS  - Tema 5 - PROTECCIÓN CONTRAINCENDIOS . 0 (Ref: 7-332)</v>
      </c>
      <c r="I333" s="54">
        <f ca="1">IF(CONTROL!$I$4="A",IF(X333&gt;0,CONCATENATE(R333," ",X333),R333),CONTROL!$I$5)</f>
        <v>0</v>
      </c>
      <c r="J333" s="54">
        <f ca="1">IF(CONTROL!$I$4="A",DATOS!S333,CONTROL!$I$5)</f>
        <v>0</v>
      </c>
      <c r="K333" s="54">
        <f ca="1">IF(CONTROL!$I$4="A",DATOS!T333,CONTROL!$I$5)</f>
        <v>0</v>
      </c>
      <c r="L333" s="54">
        <f ca="1">IF(CONTROL!$I$4="A",DATOS!U333,CONTROL!$I$5)</f>
        <v>0</v>
      </c>
      <c r="M333" s="54">
        <f ca="1">IF(CONTROL!$I$4="A",DATOS!V333,CONTROL!$I$5)</f>
        <v>0</v>
      </c>
      <c r="N333" s="54">
        <f ca="1">IF(CONTROL!$I$4="A",DATOS!W333,CONTROL!$I$5)</f>
        <v>0</v>
      </c>
      <c r="O333" s="38" t="s">
        <v>207</v>
      </c>
      <c r="P333" s="38" t="s">
        <v>208</v>
      </c>
      <c r="Y333" s="45"/>
      <c r="Z333" s="125">
        <v>43858</v>
      </c>
      <c r="AA333" s="76">
        <f t="shared" si="41"/>
        <v>60</v>
      </c>
    </row>
    <row r="334" spans="1:27" x14ac:dyDescent="0.25">
      <c r="A334" s="54">
        <f t="shared" si="42"/>
        <v>333</v>
      </c>
      <c r="B334" s="43">
        <v>5</v>
      </c>
      <c r="E334" s="54" t="str">
        <f t="shared" si="38"/>
        <v xml:space="preserve">Tema 5 - PROTECCIÓN CONTRAINCENDIOS </v>
      </c>
      <c r="F334" s="54" t="str">
        <f t="shared" si="39"/>
        <v xml:space="preserve">Tema 5 - PROTECCIÓN CONTRAINCENDIOS </v>
      </c>
      <c r="G334" s="54">
        <f t="shared" ca="1" si="40"/>
        <v>0</v>
      </c>
      <c r="H334" s="54" t="str">
        <f ca="1">IF(O334=0,CONCATENATE(F334,". ",G334," (Ref: ",A334,")"),CONCATENATE(O334," - ",F334,". ",G334," (Ref: ",CONTROL!$D$4,"-",A334,")"))</f>
        <v>ACTIVIDADES COMPLEMENTARIAS  - Tema 5 - PROTECCIÓN CONTRAINCENDIOS . 0 (Ref: 7-333)</v>
      </c>
      <c r="I334" s="54">
        <f ca="1">IF(CONTROL!$I$4="A",IF(X334&gt;0,CONCATENATE(R334," ",X334),R334),CONTROL!$I$5)</f>
        <v>0</v>
      </c>
      <c r="J334" s="54">
        <f ca="1">IF(CONTROL!$I$4="A",DATOS!S334,CONTROL!$I$5)</f>
        <v>0</v>
      </c>
      <c r="K334" s="54">
        <f ca="1">IF(CONTROL!$I$4="A",DATOS!T334,CONTROL!$I$5)</f>
        <v>0</v>
      </c>
      <c r="L334" s="54">
        <f ca="1">IF(CONTROL!$I$4="A",DATOS!U334,CONTROL!$I$5)</f>
        <v>0</v>
      </c>
      <c r="M334" s="54">
        <f ca="1">IF(CONTROL!$I$4="A",DATOS!V334,CONTROL!$I$5)</f>
        <v>0</v>
      </c>
      <c r="N334" s="54">
        <f ca="1">IF(CONTROL!$I$4="A",DATOS!W334,CONTROL!$I$5)</f>
        <v>0</v>
      </c>
      <c r="O334" s="38" t="s">
        <v>207</v>
      </c>
      <c r="P334" s="38" t="s">
        <v>208</v>
      </c>
      <c r="Y334" s="45"/>
      <c r="Z334" s="125">
        <v>43858</v>
      </c>
      <c r="AA334" s="76">
        <f t="shared" si="41"/>
        <v>61</v>
      </c>
    </row>
    <row r="335" spans="1:27" x14ac:dyDescent="0.25">
      <c r="A335" s="54">
        <f t="shared" si="42"/>
        <v>334</v>
      </c>
      <c r="B335" s="43">
        <v>5</v>
      </c>
      <c r="E335" s="54" t="str">
        <f t="shared" si="38"/>
        <v xml:space="preserve">Tema 5 - PROTECCIÓN CONTRAINCENDIOS </v>
      </c>
      <c r="F335" s="54" t="str">
        <f t="shared" si="39"/>
        <v xml:space="preserve">Tema 5 - PROTECCIÓN CONTRAINCENDIOS </v>
      </c>
      <c r="G335" s="54">
        <f t="shared" ca="1" si="40"/>
        <v>0</v>
      </c>
      <c r="H335" s="54" t="str">
        <f ca="1">IF(O335=0,CONCATENATE(F335,". ",G335," (Ref: ",A335,")"),CONCATENATE(O335," - ",F335,". ",G335," (Ref: ",CONTROL!$D$4,"-",A335,")"))</f>
        <v>ACTIVIDADES COMPLEMENTARIAS  - Tema 5 - PROTECCIÓN CONTRAINCENDIOS . 0 (Ref: 7-334)</v>
      </c>
      <c r="I335" s="54">
        <f ca="1">IF(CONTROL!$I$4="A",IF(X335&gt;0,CONCATENATE(R335," ",X335),R335),CONTROL!$I$5)</f>
        <v>0</v>
      </c>
      <c r="J335" s="54">
        <f ca="1">IF(CONTROL!$I$4="A",DATOS!S335,CONTROL!$I$5)</f>
        <v>0</v>
      </c>
      <c r="K335" s="54">
        <f ca="1">IF(CONTROL!$I$4="A",DATOS!T335,CONTROL!$I$5)</f>
        <v>0</v>
      </c>
      <c r="L335" s="54">
        <f ca="1">IF(CONTROL!$I$4="A",DATOS!U335,CONTROL!$I$5)</f>
        <v>0</v>
      </c>
      <c r="M335" s="54">
        <f ca="1">IF(CONTROL!$I$4="A",DATOS!V335,CONTROL!$I$5)</f>
        <v>0</v>
      </c>
      <c r="N335" s="54">
        <f ca="1">IF(CONTROL!$I$4="A",DATOS!W335,CONTROL!$I$5)</f>
        <v>0</v>
      </c>
      <c r="O335" s="38" t="s">
        <v>207</v>
      </c>
      <c r="P335" s="38" t="s">
        <v>208</v>
      </c>
      <c r="Y335" s="45"/>
      <c r="Z335" s="125">
        <v>43858</v>
      </c>
      <c r="AA335" s="76">
        <f t="shared" si="41"/>
        <v>62</v>
      </c>
    </row>
    <row r="336" spans="1:27" x14ac:dyDescent="0.25">
      <c r="A336" s="54">
        <f t="shared" si="42"/>
        <v>335</v>
      </c>
      <c r="B336" s="43">
        <v>5</v>
      </c>
      <c r="E336" s="54" t="str">
        <f t="shared" si="38"/>
        <v xml:space="preserve">Tema 5 - PROTECCIÓN CONTRAINCENDIOS </v>
      </c>
      <c r="F336" s="54" t="str">
        <f t="shared" si="39"/>
        <v xml:space="preserve">Tema 5 - PROTECCIÓN CONTRAINCENDIOS </v>
      </c>
      <c r="G336" s="54">
        <f t="shared" ca="1" si="40"/>
        <v>0</v>
      </c>
      <c r="H336" s="54" t="str">
        <f ca="1">IF(O336=0,CONCATENATE(F336,". ",G336," (Ref: ",A336,")"),CONCATENATE(O336," - ",F336,". ",G336," (Ref: ",CONTROL!$D$4,"-",A336,")"))</f>
        <v>ACTIVIDADES COMPLEMENTARIAS  - Tema 5 - PROTECCIÓN CONTRAINCENDIOS . 0 (Ref: 7-335)</v>
      </c>
      <c r="I336" s="54">
        <f ca="1">IF(CONTROL!$I$4="A",IF(X336&gt;0,CONCATENATE(R336," ",X336),R336),CONTROL!$I$5)</f>
        <v>0</v>
      </c>
      <c r="J336" s="54">
        <f ca="1">IF(CONTROL!$I$4="A",DATOS!S336,CONTROL!$I$5)</f>
        <v>0</v>
      </c>
      <c r="K336" s="54">
        <f ca="1">IF(CONTROL!$I$4="A",DATOS!T336,CONTROL!$I$5)</f>
        <v>0</v>
      </c>
      <c r="L336" s="54">
        <f ca="1">IF(CONTROL!$I$4="A",DATOS!U336,CONTROL!$I$5)</f>
        <v>0</v>
      </c>
      <c r="M336" s="54">
        <f ca="1">IF(CONTROL!$I$4="A",DATOS!V336,CONTROL!$I$5)</f>
        <v>0</v>
      </c>
      <c r="N336" s="54">
        <f ca="1">IF(CONTROL!$I$4="A",DATOS!W336,CONTROL!$I$5)</f>
        <v>0</v>
      </c>
      <c r="O336" s="38" t="s">
        <v>207</v>
      </c>
      <c r="P336" s="38" t="s">
        <v>208</v>
      </c>
      <c r="Y336" s="45"/>
      <c r="Z336" s="125">
        <v>43858</v>
      </c>
      <c r="AA336" s="76">
        <f t="shared" si="41"/>
        <v>63</v>
      </c>
    </row>
    <row r="337" spans="1:27" x14ac:dyDescent="0.25">
      <c r="A337" s="54">
        <f t="shared" si="42"/>
        <v>336</v>
      </c>
      <c r="B337" s="43">
        <v>5</v>
      </c>
      <c r="E337" s="54" t="str">
        <f t="shared" si="38"/>
        <v xml:space="preserve">Tema 5 - PROTECCIÓN CONTRAINCENDIOS </v>
      </c>
      <c r="F337" s="54" t="str">
        <f t="shared" si="39"/>
        <v xml:space="preserve">Tema 5 - PROTECCIÓN CONTRAINCENDIOS </v>
      </c>
      <c r="G337" s="54">
        <f t="shared" ca="1" si="40"/>
        <v>0</v>
      </c>
      <c r="H337" s="54" t="str">
        <f ca="1">IF(O337=0,CONCATENATE(F337,". ",G337," (Ref: ",A337,")"),CONCATENATE(O337," - ",F337,". ",G337," (Ref: ",CONTROL!$D$4,"-",A337,")"))</f>
        <v>ACTIVIDADES COMPLEMENTARIAS  - Tema 5 - PROTECCIÓN CONTRAINCENDIOS . 0 (Ref: 7-336)</v>
      </c>
      <c r="I337" s="54">
        <f ca="1">IF(CONTROL!$I$4="A",IF(X337&gt;0,CONCATENATE(R337," ",X337),R337),CONTROL!$I$5)</f>
        <v>0</v>
      </c>
      <c r="J337" s="54">
        <f ca="1">IF(CONTROL!$I$4="A",DATOS!S337,CONTROL!$I$5)</f>
        <v>0</v>
      </c>
      <c r="K337" s="54">
        <f ca="1">IF(CONTROL!$I$4="A",DATOS!T337,CONTROL!$I$5)</f>
        <v>0</v>
      </c>
      <c r="L337" s="54">
        <f ca="1">IF(CONTROL!$I$4="A",DATOS!U337,CONTROL!$I$5)</f>
        <v>0</v>
      </c>
      <c r="M337" s="54">
        <f ca="1">IF(CONTROL!$I$4="A",DATOS!V337,CONTROL!$I$5)</f>
        <v>0</v>
      </c>
      <c r="N337" s="54">
        <f ca="1">IF(CONTROL!$I$4="A",DATOS!W337,CONTROL!$I$5)</f>
        <v>0</v>
      </c>
      <c r="O337" s="38" t="s">
        <v>207</v>
      </c>
      <c r="P337" s="38" t="s">
        <v>208</v>
      </c>
      <c r="Y337" s="45"/>
      <c r="Z337" s="125">
        <v>43858</v>
      </c>
      <c r="AA337" s="76">
        <f t="shared" si="41"/>
        <v>64</v>
      </c>
    </row>
    <row r="338" spans="1:27" x14ac:dyDescent="0.25">
      <c r="A338" s="54">
        <f t="shared" si="42"/>
        <v>337</v>
      </c>
      <c r="B338" s="43">
        <v>5</v>
      </c>
      <c r="E338" s="54" t="str">
        <f t="shared" si="38"/>
        <v xml:space="preserve">Tema 5 - PROTECCIÓN CONTRAINCENDIOS </v>
      </c>
      <c r="F338" s="54" t="str">
        <f t="shared" si="39"/>
        <v xml:space="preserve">Tema 5 - PROTECCIÓN CONTRAINCENDIOS </v>
      </c>
      <c r="G338" s="54">
        <f t="shared" ca="1" si="40"/>
        <v>0</v>
      </c>
      <c r="H338" s="54" t="str">
        <f ca="1">IF(O338=0,CONCATENATE(F338,". ",G338," (Ref: ",A338,")"),CONCATENATE(O338," - ",F338,". ",G338," (Ref: ",CONTROL!$D$4,"-",A338,")"))</f>
        <v>ACTIVIDADES COMPLEMENTARIAS  - Tema 5 - PROTECCIÓN CONTRAINCENDIOS . 0 (Ref: 7-337)</v>
      </c>
      <c r="I338" s="54">
        <f ca="1">IF(CONTROL!$I$4="A",IF(X338&gt;0,CONCATENATE(R338," ",X338),R338),CONTROL!$I$5)</f>
        <v>0</v>
      </c>
      <c r="J338" s="54">
        <f ca="1">IF(CONTROL!$I$4="A",DATOS!S338,CONTROL!$I$5)</f>
        <v>0</v>
      </c>
      <c r="K338" s="54">
        <f ca="1">IF(CONTROL!$I$4="A",DATOS!T338,CONTROL!$I$5)</f>
        <v>0</v>
      </c>
      <c r="L338" s="54">
        <f ca="1">IF(CONTROL!$I$4="A",DATOS!U338,CONTROL!$I$5)</f>
        <v>0</v>
      </c>
      <c r="M338" s="54">
        <f ca="1">IF(CONTROL!$I$4="A",DATOS!V338,CONTROL!$I$5)</f>
        <v>0</v>
      </c>
      <c r="N338" s="54">
        <f ca="1">IF(CONTROL!$I$4="A",DATOS!W338,CONTROL!$I$5)</f>
        <v>0</v>
      </c>
      <c r="O338" s="38" t="s">
        <v>207</v>
      </c>
      <c r="P338" s="38" t="s">
        <v>208</v>
      </c>
      <c r="Y338" s="45"/>
      <c r="Z338" s="125">
        <v>43858</v>
      </c>
      <c r="AA338" s="76">
        <f t="shared" si="41"/>
        <v>65</v>
      </c>
    </row>
    <row r="339" spans="1:27" x14ac:dyDescent="0.25">
      <c r="A339" s="54">
        <f t="shared" si="42"/>
        <v>338</v>
      </c>
      <c r="B339" s="43">
        <v>5</v>
      </c>
      <c r="E339" s="54" t="str">
        <f t="shared" si="38"/>
        <v xml:space="preserve">Tema 5 - PROTECCIÓN CONTRAINCENDIOS </v>
      </c>
      <c r="F339" s="54" t="str">
        <f t="shared" si="39"/>
        <v xml:space="preserve">Tema 5 - PROTECCIÓN CONTRAINCENDIOS </v>
      </c>
      <c r="G339" s="54">
        <f t="shared" ca="1" si="40"/>
        <v>0</v>
      </c>
      <c r="H339" s="54" t="str">
        <f ca="1">IF(O339=0,CONCATENATE(F339,". ",G339," (Ref: ",A339,")"),CONCATENATE(O339," - ",F339,". ",G339," (Ref: ",CONTROL!$D$4,"-",A339,")"))</f>
        <v>ACTIVIDADES COMPLEMENTARIAS  - Tema 5 - PROTECCIÓN CONTRAINCENDIOS . 0 (Ref: 7-338)</v>
      </c>
      <c r="I339" s="54">
        <f ca="1">IF(CONTROL!$I$4="A",IF(X339&gt;0,CONCATENATE(R339," ",X339),R339),CONTROL!$I$5)</f>
        <v>0</v>
      </c>
      <c r="J339" s="54">
        <f ca="1">IF(CONTROL!$I$4="A",DATOS!S339,CONTROL!$I$5)</f>
        <v>0</v>
      </c>
      <c r="K339" s="54">
        <f ca="1">IF(CONTROL!$I$4="A",DATOS!T339,CONTROL!$I$5)</f>
        <v>0</v>
      </c>
      <c r="L339" s="54">
        <f ca="1">IF(CONTROL!$I$4="A",DATOS!U339,CONTROL!$I$5)</f>
        <v>0</v>
      </c>
      <c r="M339" s="54">
        <f ca="1">IF(CONTROL!$I$4="A",DATOS!V339,CONTROL!$I$5)</f>
        <v>0</v>
      </c>
      <c r="N339" s="54">
        <f ca="1">IF(CONTROL!$I$4="A",DATOS!W339,CONTROL!$I$5)</f>
        <v>0</v>
      </c>
      <c r="O339" s="38" t="s">
        <v>207</v>
      </c>
      <c r="P339" s="38" t="s">
        <v>208</v>
      </c>
      <c r="Y339" s="45"/>
      <c r="Z339" s="125">
        <v>43858</v>
      </c>
      <c r="AA339" s="76">
        <f t="shared" si="41"/>
        <v>66</v>
      </c>
    </row>
    <row r="340" spans="1:27" x14ac:dyDescent="0.25">
      <c r="A340" s="54">
        <f t="shared" si="42"/>
        <v>339</v>
      </c>
      <c r="B340" s="43">
        <v>5</v>
      </c>
      <c r="E340" s="54" t="str">
        <f t="shared" ref="E340:E342" si="43">IF(D340=0,CONCATENATE("Tema ",B340," - ",P340," ",D340),IF(D340="I",CONCATENATE("Tema ",B340," - ",P340),CONCATENATE("                ",P340," (",D340,"). ")))</f>
        <v xml:space="preserve">Tema 5 - PROTECCIÓN CONTRAINCENDIOS </v>
      </c>
      <c r="F340" s="54" t="str">
        <f t="shared" ref="F340:F342" si="44">CONCATENATE("Tema ",B340," - ",P340," ",D340)</f>
        <v xml:space="preserve">Tema 5 - PROTECCIÓN CONTRAINCENDIOS </v>
      </c>
      <c r="G340" s="54">
        <f t="shared" ref="G340:G342" ca="1" si="45">IF(Q340&gt;0,CONCATENATE(Q340,". ",I340),I340)</f>
        <v>0</v>
      </c>
      <c r="H340" s="54" t="str">
        <f ca="1">IF(O340=0,CONCATENATE(F340,". ",G340," (Ref: ",A340,")"),CONCATENATE(O340," - ",F340,". ",G340," (Ref: ",CONTROL!$D$4,"-",A340,")"))</f>
        <v>ACTIVIDADES COMPLEMENTARIAS  - Tema 5 - PROTECCIÓN CONTRAINCENDIOS . 0 (Ref: 7-339)</v>
      </c>
      <c r="I340" s="54">
        <f ca="1">IF(CONTROL!$I$4="A",IF(X340&gt;0,CONCATENATE(R340," ",X340),R340),CONTROL!$I$5)</f>
        <v>0</v>
      </c>
      <c r="J340" s="54">
        <f ca="1">IF(CONTROL!$I$4="A",DATOS!S340,CONTROL!$I$5)</f>
        <v>0</v>
      </c>
      <c r="K340" s="54">
        <f ca="1">IF(CONTROL!$I$4="A",DATOS!T340,CONTROL!$I$5)</f>
        <v>0</v>
      </c>
      <c r="L340" s="54">
        <f ca="1">IF(CONTROL!$I$4="A",DATOS!U340,CONTROL!$I$5)</f>
        <v>0</v>
      </c>
      <c r="M340" s="54">
        <f ca="1">IF(CONTROL!$I$4="A",DATOS!V340,CONTROL!$I$5)</f>
        <v>0</v>
      </c>
      <c r="N340" s="54">
        <f ca="1">IF(CONTROL!$I$4="A",DATOS!W340,CONTROL!$I$5)</f>
        <v>0</v>
      </c>
      <c r="O340" s="38" t="s">
        <v>207</v>
      </c>
      <c r="P340" s="38" t="s">
        <v>208</v>
      </c>
      <c r="Y340" s="45"/>
      <c r="Z340" s="125">
        <v>43858</v>
      </c>
      <c r="AA340" s="76">
        <f t="shared" si="41"/>
        <v>67</v>
      </c>
    </row>
    <row r="341" spans="1:27" x14ac:dyDescent="0.25">
      <c r="A341" s="54">
        <f t="shared" si="42"/>
        <v>340</v>
      </c>
      <c r="B341" s="43">
        <v>5</v>
      </c>
      <c r="E341" s="54" t="str">
        <f t="shared" si="43"/>
        <v xml:space="preserve">Tema 5 - PROTECCIÓN CONTRAINCENDIOS </v>
      </c>
      <c r="F341" s="54" t="str">
        <f t="shared" si="44"/>
        <v xml:space="preserve">Tema 5 - PROTECCIÓN CONTRAINCENDIOS </v>
      </c>
      <c r="G341" s="54">
        <f t="shared" ca="1" si="45"/>
        <v>0</v>
      </c>
      <c r="H341" s="54" t="str">
        <f ca="1">IF(O341=0,CONCATENATE(F341,". ",G341," (Ref: ",A341,")"),CONCATENATE(O341," - ",F341,". ",G341," (Ref: ",CONTROL!$D$4,"-",A341,")"))</f>
        <v>ACTIVIDADES COMPLEMENTARIAS  - Tema 5 - PROTECCIÓN CONTRAINCENDIOS . 0 (Ref: 7-340)</v>
      </c>
      <c r="I341" s="54">
        <f ca="1">IF(CONTROL!$I$4="A",IF(X341&gt;0,CONCATENATE(R341," ",X341),R341),CONTROL!$I$5)</f>
        <v>0</v>
      </c>
      <c r="J341" s="54">
        <f ca="1">IF(CONTROL!$I$4="A",DATOS!S341,CONTROL!$I$5)</f>
        <v>0</v>
      </c>
      <c r="K341" s="54">
        <f ca="1">IF(CONTROL!$I$4="A",DATOS!T341,CONTROL!$I$5)</f>
        <v>0</v>
      </c>
      <c r="L341" s="54">
        <f ca="1">IF(CONTROL!$I$4="A",DATOS!U341,CONTROL!$I$5)</f>
        <v>0</v>
      </c>
      <c r="M341" s="54">
        <f ca="1">IF(CONTROL!$I$4="A",DATOS!V341,CONTROL!$I$5)</f>
        <v>0</v>
      </c>
      <c r="N341" s="54">
        <f ca="1">IF(CONTROL!$I$4="A",DATOS!W341,CONTROL!$I$5)</f>
        <v>0</v>
      </c>
      <c r="O341" s="38" t="s">
        <v>207</v>
      </c>
      <c r="P341" s="38" t="s">
        <v>208</v>
      </c>
      <c r="Y341" s="45"/>
      <c r="Z341" s="125">
        <v>43858</v>
      </c>
      <c r="AA341" s="76">
        <f t="shared" si="41"/>
        <v>68</v>
      </c>
    </row>
    <row r="342" spans="1:27" x14ac:dyDescent="0.25">
      <c r="A342" s="54">
        <f t="shared" si="42"/>
        <v>341</v>
      </c>
      <c r="B342" s="43">
        <v>5</v>
      </c>
      <c r="E342" s="54" t="str">
        <f t="shared" si="43"/>
        <v xml:space="preserve">Tema 5 - PROTECCIÓN CONTRAINCENDIOS </v>
      </c>
      <c r="F342" s="54" t="str">
        <f t="shared" si="44"/>
        <v xml:space="preserve">Tema 5 - PROTECCIÓN CONTRAINCENDIOS </v>
      </c>
      <c r="G342" s="54">
        <f t="shared" ca="1" si="45"/>
        <v>0</v>
      </c>
      <c r="H342" s="54" t="str">
        <f ca="1">IF(O342=0,CONCATENATE(F342,". ",G342," (Ref: ",A342,")"),CONCATENATE(O342," - ",F342,". ",G342," (Ref: ",CONTROL!$D$4,"-",A342,")"))</f>
        <v>ACTIVIDADES COMPLEMENTARIAS  - Tema 5 - PROTECCIÓN CONTRAINCENDIOS . 0 (Ref: 7-341)</v>
      </c>
      <c r="I342" s="54">
        <f ca="1">IF(CONTROL!$I$4="A",IF(X342&gt;0,CONCATENATE(R342," ",X342),R342),CONTROL!$I$5)</f>
        <v>0</v>
      </c>
      <c r="J342" s="54">
        <f ca="1">IF(CONTROL!$I$4="A",DATOS!S342,CONTROL!$I$5)</f>
        <v>0</v>
      </c>
      <c r="K342" s="54">
        <f ca="1">IF(CONTROL!$I$4="A",DATOS!T342,CONTROL!$I$5)</f>
        <v>0</v>
      </c>
      <c r="L342" s="54">
        <f ca="1">IF(CONTROL!$I$4="A",DATOS!U342,CONTROL!$I$5)</f>
        <v>0</v>
      </c>
      <c r="M342" s="54">
        <f ca="1">IF(CONTROL!$I$4="A",DATOS!V342,CONTROL!$I$5)</f>
        <v>0</v>
      </c>
      <c r="N342" s="54">
        <f ca="1">IF(CONTROL!$I$4="A",DATOS!W342,CONTROL!$I$5)</f>
        <v>0</v>
      </c>
      <c r="O342" s="38" t="s">
        <v>207</v>
      </c>
      <c r="P342" s="38" t="s">
        <v>208</v>
      </c>
      <c r="Y342" s="45"/>
      <c r="Z342" s="125">
        <v>43858</v>
      </c>
      <c r="AA342" s="76">
        <f t="shared" si="41"/>
        <v>69</v>
      </c>
    </row>
    <row r="343" spans="1:27" x14ac:dyDescent="0.25">
      <c r="A343" s="54">
        <f t="shared" si="42"/>
        <v>342</v>
      </c>
      <c r="B343" s="43">
        <v>6</v>
      </c>
      <c r="C343" s="42">
        <f>+C274+1</f>
        <v>6</v>
      </c>
      <c r="E343" s="54" t="str">
        <f t="shared" si="16"/>
        <v xml:space="preserve">Tema 6 - DERECHO CONSTITUCIONAL </v>
      </c>
      <c r="F343" s="54" t="str">
        <f t="shared" si="17"/>
        <v xml:space="preserve">Tema 6 - DERECHO CONSTITUCIONAL </v>
      </c>
      <c r="G343" s="54">
        <f t="shared" ca="1" si="14"/>
        <v>0</v>
      </c>
      <c r="H343" s="54" t="str">
        <f ca="1">IF(O343=0,CONCATENATE(F343,". ",G343," (Ref: ",A343,")"),CONCATENATE(O343," - ",F343,". ",G343," (Ref: ",CONTROL!$D$4,"-",A343,")"))</f>
        <v>LEGISLACIÓN - Tema 6 - DERECHO CONSTITUCIONAL . 0 (Ref: 7-342)</v>
      </c>
      <c r="I343" s="54">
        <f ca="1">IF(CONTROL!$I$4="A",IF(X343&gt;0,CONCATENATE(R343," ",X343),R343),CONTROL!$I$5)</f>
        <v>0</v>
      </c>
      <c r="J343" s="54">
        <f ca="1">IF(CONTROL!$I$4="A",DATOS!S343,CONTROL!$I$5)</f>
        <v>0</v>
      </c>
      <c r="K343" s="54">
        <f ca="1">IF(CONTROL!$I$4="A",DATOS!T343,CONTROL!$I$5)</f>
        <v>0</v>
      </c>
      <c r="L343" s="54">
        <f ca="1">IF(CONTROL!$I$4="A",DATOS!U343,CONTROL!$I$5)</f>
        <v>0</v>
      </c>
      <c r="M343" s="54">
        <f ca="1">IF(CONTROL!$I$4="A",DATOS!V343,CONTROL!$I$5)</f>
        <v>0</v>
      </c>
      <c r="N343" s="54">
        <f ca="1">IF(CONTROL!$I$4="A",DATOS!W343,CONTROL!$I$5)</f>
        <v>0</v>
      </c>
      <c r="O343" s="38" t="s">
        <v>209</v>
      </c>
      <c r="P343" s="38" t="s">
        <v>210</v>
      </c>
      <c r="Y343" s="45"/>
      <c r="Z343" s="125">
        <v>43859</v>
      </c>
      <c r="AA343" s="76">
        <f t="shared" si="41"/>
        <v>1</v>
      </c>
    </row>
    <row r="344" spans="1:27" x14ac:dyDescent="0.25">
      <c r="A344" s="54">
        <f t="shared" si="42"/>
        <v>343</v>
      </c>
      <c r="B344" s="43">
        <v>6</v>
      </c>
      <c r="E344" s="54" t="str">
        <f t="shared" ref="E344" si="46">IF(D344=0,CONCATENATE("Tema ",B344," - ",P344," ",D344),IF(D344="I",CONCATENATE("Tema ",B344," - ",P344),CONCATENATE("                ",P344," (",D344,"). ")))</f>
        <v xml:space="preserve">Tema 6 - DERECHO CONSTITUCIONAL </v>
      </c>
      <c r="F344" s="54" t="str">
        <f t="shared" ref="F344" si="47">CONCATENATE("Tema ",B344," - ",P344," ",D344)</f>
        <v xml:space="preserve">Tema 6 - DERECHO CONSTITUCIONAL </v>
      </c>
      <c r="G344" s="54">
        <f t="shared" ref="G344" ca="1" si="48">IF(Q344&gt;0,CONCATENATE(Q344,". ",I344),I344)</f>
        <v>0</v>
      </c>
      <c r="H344" s="54" t="str">
        <f ca="1">IF(O344=0,CONCATENATE(F344,". ",G344," (Ref: ",A344,")"),CONCATENATE(O344," - ",F344,". ",G344," (Ref: ",CONTROL!$D$4,"-",A344,")"))</f>
        <v>LEGISLACIÓN - Tema 6 - DERECHO CONSTITUCIONAL . 0 (Ref: 7-343)</v>
      </c>
      <c r="I344" s="54">
        <f ca="1">IF(CONTROL!$I$4="A",IF(X344&gt;0,CONCATENATE(R344," ",X344),R344),CONTROL!$I$5)</f>
        <v>0</v>
      </c>
      <c r="J344" s="54">
        <f ca="1">IF(CONTROL!$I$4="A",DATOS!S344,CONTROL!$I$5)</f>
        <v>0</v>
      </c>
      <c r="K344" s="54">
        <f ca="1">IF(CONTROL!$I$4="A",DATOS!T344,CONTROL!$I$5)</f>
        <v>0</v>
      </c>
      <c r="L344" s="54">
        <f ca="1">IF(CONTROL!$I$4="A",DATOS!U344,CONTROL!$I$5)</f>
        <v>0</v>
      </c>
      <c r="M344" s="54">
        <f ca="1">IF(CONTROL!$I$4="A",DATOS!V344,CONTROL!$I$5)</f>
        <v>0</v>
      </c>
      <c r="N344" s="54">
        <f ca="1">IF(CONTROL!$I$4="A",DATOS!W344,CONTROL!$I$5)</f>
        <v>0</v>
      </c>
      <c r="O344" s="38" t="s">
        <v>209</v>
      </c>
      <c r="P344" s="38" t="s">
        <v>210</v>
      </c>
      <c r="Y344" s="45"/>
      <c r="Z344" s="125">
        <v>43859</v>
      </c>
      <c r="AA344" s="76">
        <f t="shared" si="41"/>
        <v>2</v>
      </c>
    </row>
    <row r="345" spans="1:27" x14ac:dyDescent="0.25">
      <c r="A345" s="54">
        <f t="shared" si="42"/>
        <v>344</v>
      </c>
      <c r="B345" s="43">
        <v>6</v>
      </c>
      <c r="E345" s="54" t="str">
        <f t="shared" ref="E345:E386" si="49">IF(D345=0,CONCATENATE("Tema ",B345," - ",P345," ",D345),IF(D345="I",CONCATENATE("Tema ",B345," - ",P345),CONCATENATE("                ",P345," (",D345,"). ")))</f>
        <v xml:space="preserve">Tema 6 - DERECHO CONSTITUCIONAL </v>
      </c>
      <c r="F345" s="54" t="str">
        <f t="shared" ref="F345:F386" si="50">CONCATENATE("Tema ",B345," - ",P345," ",D345)</f>
        <v xml:space="preserve">Tema 6 - DERECHO CONSTITUCIONAL </v>
      </c>
      <c r="G345" s="54">
        <f t="shared" ref="G345:G386" ca="1" si="51">IF(Q345&gt;0,CONCATENATE(Q345,". ",I345),I345)</f>
        <v>0</v>
      </c>
      <c r="H345" s="54" t="str">
        <f ca="1">IF(O345=0,CONCATENATE(F345,". ",G345," (Ref: ",A345,")"),CONCATENATE(O345," - ",F345,". ",G345," (Ref: ",CONTROL!$D$4,"-",A345,")"))</f>
        <v>LEGISLACIÓN - Tema 6 - DERECHO CONSTITUCIONAL . 0 (Ref: 7-344)</v>
      </c>
      <c r="I345" s="54">
        <f ca="1">IF(CONTROL!$I$4="A",IF(X345&gt;0,CONCATENATE(R345," ",X345),R345),CONTROL!$I$5)</f>
        <v>0</v>
      </c>
      <c r="J345" s="54">
        <f ca="1">IF(CONTROL!$I$4="A",DATOS!S345,CONTROL!$I$5)</f>
        <v>0</v>
      </c>
      <c r="K345" s="54">
        <f ca="1">IF(CONTROL!$I$4="A",DATOS!T345,CONTROL!$I$5)</f>
        <v>0</v>
      </c>
      <c r="L345" s="54">
        <f ca="1">IF(CONTROL!$I$4="A",DATOS!U345,CONTROL!$I$5)</f>
        <v>0</v>
      </c>
      <c r="M345" s="54">
        <f ca="1">IF(CONTROL!$I$4="A",DATOS!V345,CONTROL!$I$5)</f>
        <v>0</v>
      </c>
      <c r="N345" s="54">
        <f ca="1">IF(CONTROL!$I$4="A",DATOS!W345,CONTROL!$I$5)</f>
        <v>0</v>
      </c>
      <c r="O345" s="38" t="s">
        <v>209</v>
      </c>
      <c r="P345" s="38" t="s">
        <v>210</v>
      </c>
      <c r="Y345" s="45"/>
      <c r="Z345" s="125">
        <v>43859</v>
      </c>
      <c r="AA345" s="76">
        <f t="shared" si="41"/>
        <v>3</v>
      </c>
    </row>
    <row r="346" spans="1:27" x14ac:dyDescent="0.25">
      <c r="A346" s="54">
        <f t="shared" si="42"/>
        <v>345</v>
      </c>
      <c r="B346" s="43">
        <v>6</v>
      </c>
      <c r="E346" s="54" t="str">
        <f t="shared" si="49"/>
        <v xml:space="preserve">Tema 6 - DERECHO CONSTITUCIONAL </v>
      </c>
      <c r="F346" s="54" t="str">
        <f t="shared" si="50"/>
        <v xml:space="preserve">Tema 6 - DERECHO CONSTITUCIONAL </v>
      </c>
      <c r="G346" s="54">
        <f t="shared" ca="1" si="51"/>
        <v>0</v>
      </c>
      <c r="H346" s="54" t="str">
        <f ca="1">IF(O346=0,CONCATENATE(F346,". ",G346," (Ref: ",A346,")"),CONCATENATE(O346," - ",F346,". ",G346," (Ref: ",CONTROL!$D$4,"-",A346,")"))</f>
        <v>LEGISLACIÓN - Tema 6 - DERECHO CONSTITUCIONAL . 0 (Ref: 7-345)</v>
      </c>
      <c r="I346" s="54">
        <f ca="1">IF(CONTROL!$I$4="A",IF(X346&gt;0,CONCATENATE(R346," ",X346),R346),CONTROL!$I$5)</f>
        <v>0</v>
      </c>
      <c r="J346" s="54">
        <f ca="1">IF(CONTROL!$I$4="A",DATOS!S346,CONTROL!$I$5)</f>
        <v>0</v>
      </c>
      <c r="K346" s="54">
        <f ca="1">IF(CONTROL!$I$4="A",DATOS!T346,CONTROL!$I$5)</f>
        <v>0</v>
      </c>
      <c r="L346" s="54">
        <f ca="1">IF(CONTROL!$I$4="A",DATOS!U346,CONTROL!$I$5)</f>
        <v>0</v>
      </c>
      <c r="M346" s="54">
        <f ca="1">IF(CONTROL!$I$4="A",DATOS!V346,CONTROL!$I$5)</f>
        <v>0</v>
      </c>
      <c r="N346" s="54">
        <f ca="1">IF(CONTROL!$I$4="A",DATOS!W346,CONTROL!$I$5)</f>
        <v>0</v>
      </c>
      <c r="O346" s="38" t="s">
        <v>209</v>
      </c>
      <c r="P346" s="38" t="s">
        <v>210</v>
      </c>
      <c r="Y346" s="45"/>
      <c r="Z346" s="125">
        <v>43859</v>
      </c>
      <c r="AA346" s="76">
        <f t="shared" si="41"/>
        <v>4</v>
      </c>
    </row>
    <row r="347" spans="1:27" x14ac:dyDescent="0.25">
      <c r="A347" s="54">
        <f t="shared" si="42"/>
        <v>346</v>
      </c>
      <c r="B347" s="43">
        <v>6</v>
      </c>
      <c r="E347" s="54" t="str">
        <f t="shared" si="49"/>
        <v xml:space="preserve">Tema 6 - DERECHO CONSTITUCIONAL </v>
      </c>
      <c r="F347" s="54" t="str">
        <f t="shared" si="50"/>
        <v xml:space="preserve">Tema 6 - DERECHO CONSTITUCIONAL </v>
      </c>
      <c r="G347" s="54">
        <f t="shared" ca="1" si="51"/>
        <v>0</v>
      </c>
      <c r="H347" s="54" t="str">
        <f ca="1">IF(O347=0,CONCATENATE(F347,". ",G347," (Ref: ",A347,")"),CONCATENATE(O347," - ",F347,". ",G347," (Ref: ",CONTROL!$D$4,"-",A347,")"))</f>
        <v>LEGISLACIÓN - Tema 6 - DERECHO CONSTITUCIONAL . 0 (Ref: 7-346)</v>
      </c>
      <c r="I347" s="54">
        <f ca="1">IF(CONTROL!$I$4="A",IF(X347&gt;0,CONCATENATE(R347," ",X347),R347),CONTROL!$I$5)</f>
        <v>0</v>
      </c>
      <c r="J347" s="54">
        <f ca="1">IF(CONTROL!$I$4="A",DATOS!S347,CONTROL!$I$5)</f>
        <v>0</v>
      </c>
      <c r="K347" s="54">
        <f ca="1">IF(CONTROL!$I$4="A",DATOS!T347,CONTROL!$I$5)</f>
        <v>0</v>
      </c>
      <c r="L347" s="54">
        <f ca="1">IF(CONTROL!$I$4="A",DATOS!U347,CONTROL!$I$5)</f>
        <v>0</v>
      </c>
      <c r="M347" s="54">
        <f ca="1">IF(CONTROL!$I$4="A",DATOS!V347,CONTROL!$I$5)</f>
        <v>0</v>
      </c>
      <c r="N347" s="54">
        <f ca="1">IF(CONTROL!$I$4="A",DATOS!W347,CONTROL!$I$5)</f>
        <v>0</v>
      </c>
      <c r="O347" s="38" t="s">
        <v>209</v>
      </c>
      <c r="P347" s="38" t="s">
        <v>210</v>
      </c>
      <c r="Y347" s="45"/>
      <c r="Z347" s="125">
        <v>43859</v>
      </c>
      <c r="AA347" s="76">
        <f t="shared" si="41"/>
        <v>5</v>
      </c>
    </row>
    <row r="348" spans="1:27" x14ac:dyDescent="0.25">
      <c r="A348" s="54">
        <f t="shared" si="42"/>
        <v>347</v>
      </c>
      <c r="B348" s="43">
        <v>6</v>
      </c>
      <c r="E348" s="54" t="str">
        <f t="shared" si="49"/>
        <v xml:space="preserve">Tema 6 - DERECHO CONSTITUCIONAL </v>
      </c>
      <c r="F348" s="54" t="str">
        <f t="shared" si="50"/>
        <v xml:space="preserve">Tema 6 - DERECHO CONSTITUCIONAL </v>
      </c>
      <c r="G348" s="54">
        <f t="shared" ca="1" si="51"/>
        <v>0</v>
      </c>
      <c r="H348" s="54" t="str">
        <f ca="1">IF(O348=0,CONCATENATE(F348,". ",G348," (Ref: ",A348,")"),CONCATENATE(O348," - ",F348,". ",G348," (Ref: ",CONTROL!$D$4,"-",A348,")"))</f>
        <v>LEGISLACIÓN - Tema 6 - DERECHO CONSTITUCIONAL . 0 (Ref: 7-347)</v>
      </c>
      <c r="I348" s="54">
        <f ca="1">IF(CONTROL!$I$4="A",IF(X348&gt;0,CONCATENATE(R348," ",X348),R348),CONTROL!$I$5)</f>
        <v>0</v>
      </c>
      <c r="J348" s="54">
        <f ca="1">IF(CONTROL!$I$4="A",DATOS!S348,CONTROL!$I$5)</f>
        <v>0</v>
      </c>
      <c r="K348" s="54">
        <f ca="1">IF(CONTROL!$I$4="A",DATOS!T348,CONTROL!$I$5)</f>
        <v>0</v>
      </c>
      <c r="L348" s="54">
        <f ca="1">IF(CONTROL!$I$4="A",DATOS!U348,CONTROL!$I$5)</f>
        <v>0</v>
      </c>
      <c r="M348" s="54">
        <f ca="1">IF(CONTROL!$I$4="A",DATOS!V348,CONTROL!$I$5)</f>
        <v>0</v>
      </c>
      <c r="N348" s="54">
        <f ca="1">IF(CONTROL!$I$4="A",DATOS!W348,CONTROL!$I$5)</f>
        <v>0</v>
      </c>
      <c r="O348" s="38" t="s">
        <v>209</v>
      </c>
      <c r="P348" s="38" t="s">
        <v>210</v>
      </c>
      <c r="Y348" s="45"/>
      <c r="Z348" s="125">
        <v>43859</v>
      </c>
      <c r="AA348" s="76">
        <f t="shared" si="41"/>
        <v>6</v>
      </c>
    </row>
    <row r="349" spans="1:27" x14ac:dyDescent="0.25">
      <c r="A349" s="54">
        <f t="shared" si="42"/>
        <v>348</v>
      </c>
      <c r="B349" s="43">
        <v>6</v>
      </c>
      <c r="E349" s="54" t="str">
        <f t="shared" si="49"/>
        <v xml:space="preserve">Tema 6 - DERECHO CONSTITUCIONAL </v>
      </c>
      <c r="F349" s="54" t="str">
        <f t="shared" si="50"/>
        <v xml:space="preserve">Tema 6 - DERECHO CONSTITUCIONAL </v>
      </c>
      <c r="G349" s="54">
        <f t="shared" ca="1" si="51"/>
        <v>0</v>
      </c>
      <c r="H349" s="54" t="str">
        <f ca="1">IF(O349=0,CONCATENATE(F349,". ",G349," (Ref: ",A349,")"),CONCATENATE(O349," - ",F349,". ",G349," (Ref: ",CONTROL!$D$4,"-",A349,")"))</f>
        <v>LEGISLACIÓN - Tema 6 - DERECHO CONSTITUCIONAL . 0 (Ref: 7-348)</v>
      </c>
      <c r="I349" s="54">
        <f ca="1">IF(CONTROL!$I$4="A",IF(X349&gt;0,CONCATENATE(R349," ",X349),R349),CONTROL!$I$5)</f>
        <v>0</v>
      </c>
      <c r="J349" s="54">
        <f ca="1">IF(CONTROL!$I$4="A",DATOS!S349,CONTROL!$I$5)</f>
        <v>0</v>
      </c>
      <c r="K349" s="54">
        <f ca="1">IF(CONTROL!$I$4="A",DATOS!T349,CONTROL!$I$5)</f>
        <v>0</v>
      </c>
      <c r="L349" s="54">
        <f ca="1">IF(CONTROL!$I$4="A",DATOS!U349,CONTROL!$I$5)</f>
        <v>0</v>
      </c>
      <c r="M349" s="54">
        <f ca="1">IF(CONTROL!$I$4="A",DATOS!V349,CONTROL!$I$5)</f>
        <v>0</v>
      </c>
      <c r="N349" s="54">
        <f ca="1">IF(CONTROL!$I$4="A",DATOS!W349,CONTROL!$I$5)</f>
        <v>0</v>
      </c>
      <c r="O349" s="38" t="s">
        <v>209</v>
      </c>
      <c r="P349" s="38" t="s">
        <v>210</v>
      </c>
      <c r="Y349" s="45"/>
      <c r="Z349" s="125">
        <v>43859</v>
      </c>
      <c r="AA349" s="76">
        <f t="shared" si="41"/>
        <v>7</v>
      </c>
    </row>
    <row r="350" spans="1:27" x14ac:dyDescent="0.25">
      <c r="A350" s="54">
        <f t="shared" si="42"/>
        <v>349</v>
      </c>
      <c r="B350" s="43">
        <v>6</v>
      </c>
      <c r="E350" s="54" t="str">
        <f t="shared" si="49"/>
        <v xml:space="preserve">Tema 6 - DERECHO CONSTITUCIONAL </v>
      </c>
      <c r="F350" s="54" t="str">
        <f t="shared" si="50"/>
        <v xml:space="preserve">Tema 6 - DERECHO CONSTITUCIONAL </v>
      </c>
      <c r="G350" s="54">
        <f t="shared" ca="1" si="51"/>
        <v>0</v>
      </c>
      <c r="H350" s="54" t="str">
        <f ca="1">IF(O350=0,CONCATENATE(F350,". ",G350," (Ref: ",A350,")"),CONCATENATE(O350," - ",F350,". ",G350," (Ref: ",CONTROL!$D$4,"-",A350,")"))</f>
        <v>LEGISLACIÓN - Tema 6 - DERECHO CONSTITUCIONAL . 0 (Ref: 7-349)</v>
      </c>
      <c r="I350" s="54">
        <f ca="1">IF(CONTROL!$I$4="A",IF(X350&gt;0,CONCATENATE(R350," ",X350),R350),CONTROL!$I$5)</f>
        <v>0</v>
      </c>
      <c r="J350" s="54">
        <f ca="1">IF(CONTROL!$I$4="A",DATOS!S350,CONTROL!$I$5)</f>
        <v>0</v>
      </c>
      <c r="K350" s="54">
        <f ca="1">IF(CONTROL!$I$4="A",DATOS!T350,CONTROL!$I$5)</f>
        <v>0</v>
      </c>
      <c r="L350" s="54">
        <f ca="1">IF(CONTROL!$I$4="A",DATOS!U350,CONTROL!$I$5)</f>
        <v>0</v>
      </c>
      <c r="M350" s="54">
        <f ca="1">IF(CONTROL!$I$4="A",DATOS!V350,CONTROL!$I$5)</f>
        <v>0</v>
      </c>
      <c r="N350" s="54">
        <f ca="1">IF(CONTROL!$I$4="A",DATOS!W350,CONTROL!$I$5)</f>
        <v>0</v>
      </c>
      <c r="O350" s="38" t="s">
        <v>209</v>
      </c>
      <c r="P350" s="38" t="s">
        <v>210</v>
      </c>
      <c r="Y350" s="45"/>
      <c r="Z350" s="125">
        <v>43859</v>
      </c>
      <c r="AA350" s="76">
        <f t="shared" si="41"/>
        <v>8</v>
      </c>
    </row>
    <row r="351" spans="1:27" x14ac:dyDescent="0.25">
      <c r="A351" s="54">
        <f t="shared" si="42"/>
        <v>350</v>
      </c>
      <c r="B351" s="43">
        <v>6</v>
      </c>
      <c r="E351" s="54" t="str">
        <f t="shared" si="49"/>
        <v xml:space="preserve">Tema 6 - DERECHO CONSTITUCIONAL </v>
      </c>
      <c r="F351" s="54" t="str">
        <f t="shared" si="50"/>
        <v xml:space="preserve">Tema 6 - DERECHO CONSTITUCIONAL </v>
      </c>
      <c r="G351" s="54">
        <f t="shared" ca="1" si="51"/>
        <v>0</v>
      </c>
      <c r="H351" s="54" t="str">
        <f ca="1">IF(O351=0,CONCATENATE(F351,". ",G351," (Ref: ",A351,")"),CONCATENATE(O351," - ",F351,". ",G351," (Ref: ",CONTROL!$D$4,"-",A351,")"))</f>
        <v>LEGISLACIÓN - Tema 6 - DERECHO CONSTITUCIONAL . 0 (Ref: 7-350)</v>
      </c>
      <c r="I351" s="54">
        <f ca="1">IF(CONTROL!$I$4="A",IF(X351&gt;0,CONCATENATE(R351," ",X351),R351),CONTROL!$I$5)</f>
        <v>0</v>
      </c>
      <c r="J351" s="54">
        <f ca="1">IF(CONTROL!$I$4="A",DATOS!S351,CONTROL!$I$5)</f>
        <v>0</v>
      </c>
      <c r="K351" s="54">
        <f ca="1">IF(CONTROL!$I$4="A",DATOS!T351,CONTROL!$I$5)</f>
        <v>0</v>
      </c>
      <c r="L351" s="54">
        <f ca="1">IF(CONTROL!$I$4="A",DATOS!U351,CONTROL!$I$5)</f>
        <v>0</v>
      </c>
      <c r="M351" s="54">
        <f ca="1">IF(CONTROL!$I$4="A",DATOS!V351,CONTROL!$I$5)</f>
        <v>0</v>
      </c>
      <c r="N351" s="54">
        <f ca="1">IF(CONTROL!$I$4="A",DATOS!W351,CONTROL!$I$5)</f>
        <v>0</v>
      </c>
      <c r="O351" s="38" t="s">
        <v>209</v>
      </c>
      <c r="P351" s="38" t="s">
        <v>210</v>
      </c>
      <c r="Y351" s="45"/>
      <c r="Z351" s="125">
        <v>43859</v>
      </c>
      <c r="AA351" s="76">
        <f t="shared" si="41"/>
        <v>9</v>
      </c>
    </row>
    <row r="352" spans="1:27" x14ac:dyDescent="0.25">
      <c r="A352" s="54">
        <f t="shared" si="42"/>
        <v>351</v>
      </c>
      <c r="B352" s="43">
        <v>6</v>
      </c>
      <c r="E352" s="54" t="str">
        <f t="shared" si="49"/>
        <v xml:space="preserve">Tema 6 - DERECHO CONSTITUCIONAL </v>
      </c>
      <c r="F352" s="54" t="str">
        <f t="shared" si="50"/>
        <v xml:space="preserve">Tema 6 - DERECHO CONSTITUCIONAL </v>
      </c>
      <c r="G352" s="54">
        <f t="shared" ca="1" si="51"/>
        <v>0</v>
      </c>
      <c r="H352" s="54" t="str">
        <f ca="1">IF(O352=0,CONCATENATE(F352,". ",G352," (Ref: ",A352,")"),CONCATENATE(O352," - ",F352,". ",G352," (Ref: ",CONTROL!$D$4,"-",A352,")"))</f>
        <v>LEGISLACIÓN - Tema 6 - DERECHO CONSTITUCIONAL . 0 (Ref: 7-351)</v>
      </c>
      <c r="I352" s="54">
        <f ca="1">IF(CONTROL!$I$4="A",IF(X352&gt;0,CONCATENATE(R352," ",X352),R352),CONTROL!$I$5)</f>
        <v>0</v>
      </c>
      <c r="J352" s="54">
        <f ca="1">IF(CONTROL!$I$4="A",DATOS!S352,CONTROL!$I$5)</f>
        <v>0</v>
      </c>
      <c r="K352" s="54">
        <f ca="1">IF(CONTROL!$I$4="A",DATOS!T352,CONTROL!$I$5)</f>
        <v>0</v>
      </c>
      <c r="L352" s="54">
        <f ca="1">IF(CONTROL!$I$4="A",DATOS!U352,CONTROL!$I$5)</f>
        <v>0</v>
      </c>
      <c r="M352" s="54">
        <f ca="1">IF(CONTROL!$I$4="A",DATOS!V352,CONTROL!$I$5)</f>
        <v>0</v>
      </c>
      <c r="N352" s="54">
        <f ca="1">IF(CONTROL!$I$4="A",DATOS!W352,CONTROL!$I$5)</f>
        <v>0</v>
      </c>
      <c r="O352" s="38" t="s">
        <v>209</v>
      </c>
      <c r="P352" s="38" t="s">
        <v>210</v>
      </c>
      <c r="Y352" s="45"/>
      <c r="Z352" s="125">
        <v>43859</v>
      </c>
      <c r="AA352" s="76">
        <f t="shared" si="41"/>
        <v>10</v>
      </c>
    </row>
    <row r="353" spans="1:27" x14ac:dyDescent="0.25">
      <c r="A353" s="54">
        <f t="shared" si="42"/>
        <v>352</v>
      </c>
      <c r="B353" s="43">
        <v>6</v>
      </c>
      <c r="E353" s="54" t="str">
        <f t="shared" si="49"/>
        <v xml:space="preserve">Tema 6 - DERECHO CONSTITUCIONAL </v>
      </c>
      <c r="F353" s="54" t="str">
        <f t="shared" si="50"/>
        <v xml:space="preserve">Tema 6 - DERECHO CONSTITUCIONAL </v>
      </c>
      <c r="G353" s="54">
        <f t="shared" ca="1" si="51"/>
        <v>0</v>
      </c>
      <c r="H353" s="54" t="str">
        <f ca="1">IF(O353=0,CONCATENATE(F353,". ",G353," (Ref: ",A353,")"),CONCATENATE(O353," - ",F353,". ",G353," (Ref: ",CONTROL!$D$4,"-",A353,")"))</f>
        <v>LEGISLACIÓN - Tema 6 - DERECHO CONSTITUCIONAL . 0 (Ref: 7-352)</v>
      </c>
      <c r="I353" s="54">
        <f ca="1">IF(CONTROL!$I$4="A",IF(X353&gt;0,CONCATENATE(R353," ",X353),R353),CONTROL!$I$5)</f>
        <v>0</v>
      </c>
      <c r="J353" s="54">
        <f ca="1">IF(CONTROL!$I$4="A",DATOS!S353,CONTROL!$I$5)</f>
        <v>0</v>
      </c>
      <c r="K353" s="54">
        <f ca="1">IF(CONTROL!$I$4="A",DATOS!T353,CONTROL!$I$5)</f>
        <v>0</v>
      </c>
      <c r="L353" s="54">
        <f ca="1">IF(CONTROL!$I$4="A",DATOS!U353,CONTROL!$I$5)</f>
        <v>0</v>
      </c>
      <c r="M353" s="54">
        <f ca="1">IF(CONTROL!$I$4="A",DATOS!V353,CONTROL!$I$5)</f>
        <v>0</v>
      </c>
      <c r="N353" s="54">
        <f ca="1">IF(CONTROL!$I$4="A",DATOS!W353,CONTROL!$I$5)</f>
        <v>0</v>
      </c>
      <c r="O353" s="38" t="s">
        <v>209</v>
      </c>
      <c r="P353" s="38" t="s">
        <v>210</v>
      </c>
      <c r="Y353" s="45"/>
      <c r="Z353" s="125">
        <v>43859</v>
      </c>
      <c r="AA353" s="76">
        <f t="shared" si="41"/>
        <v>11</v>
      </c>
    </row>
    <row r="354" spans="1:27" x14ac:dyDescent="0.25">
      <c r="A354" s="54">
        <f t="shared" si="42"/>
        <v>353</v>
      </c>
      <c r="B354" s="43">
        <v>6</v>
      </c>
      <c r="E354" s="54" t="str">
        <f t="shared" si="49"/>
        <v xml:space="preserve">Tema 6 - DERECHO CONSTITUCIONAL </v>
      </c>
      <c r="F354" s="54" t="str">
        <f t="shared" si="50"/>
        <v xml:space="preserve">Tema 6 - DERECHO CONSTITUCIONAL </v>
      </c>
      <c r="G354" s="54">
        <f t="shared" ca="1" si="51"/>
        <v>0</v>
      </c>
      <c r="H354" s="54" t="str">
        <f ca="1">IF(O354=0,CONCATENATE(F354,". ",G354," (Ref: ",A354,")"),CONCATENATE(O354," - ",F354,". ",G354," (Ref: ",CONTROL!$D$4,"-",A354,")"))</f>
        <v>LEGISLACIÓN - Tema 6 - DERECHO CONSTITUCIONAL . 0 (Ref: 7-353)</v>
      </c>
      <c r="I354" s="54">
        <f ca="1">IF(CONTROL!$I$4="A",IF(X354&gt;0,CONCATENATE(R354," ",X354),R354),CONTROL!$I$5)</f>
        <v>0</v>
      </c>
      <c r="J354" s="54">
        <f ca="1">IF(CONTROL!$I$4="A",DATOS!S354,CONTROL!$I$5)</f>
        <v>0</v>
      </c>
      <c r="K354" s="54">
        <f ca="1">IF(CONTROL!$I$4="A",DATOS!T354,CONTROL!$I$5)</f>
        <v>0</v>
      </c>
      <c r="L354" s="54">
        <f ca="1">IF(CONTROL!$I$4="A",DATOS!U354,CONTROL!$I$5)</f>
        <v>0</v>
      </c>
      <c r="M354" s="54">
        <f ca="1">IF(CONTROL!$I$4="A",DATOS!V354,CONTROL!$I$5)</f>
        <v>0</v>
      </c>
      <c r="N354" s="54">
        <f ca="1">IF(CONTROL!$I$4="A",DATOS!W354,CONTROL!$I$5)</f>
        <v>0</v>
      </c>
      <c r="O354" s="38" t="s">
        <v>209</v>
      </c>
      <c r="P354" s="38" t="s">
        <v>210</v>
      </c>
      <c r="Y354" s="45"/>
      <c r="Z354" s="125">
        <v>43859</v>
      </c>
      <c r="AA354" s="76">
        <f t="shared" si="41"/>
        <v>12</v>
      </c>
    </row>
    <row r="355" spans="1:27" x14ac:dyDescent="0.25">
      <c r="A355" s="54">
        <f t="shared" si="42"/>
        <v>354</v>
      </c>
      <c r="B355" s="43">
        <v>6</v>
      </c>
      <c r="E355" s="54" t="str">
        <f t="shared" si="49"/>
        <v xml:space="preserve">Tema 6 - DERECHO CONSTITUCIONAL </v>
      </c>
      <c r="F355" s="54" t="str">
        <f t="shared" si="50"/>
        <v xml:space="preserve">Tema 6 - DERECHO CONSTITUCIONAL </v>
      </c>
      <c r="G355" s="54">
        <f t="shared" ca="1" si="51"/>
        <v>0</v>
      </c>
      <c r="H355" s="54" t="str">
        <f ca="1">IF(O355=0,CONCATENATE(F355,". ",G355," (Ref: ",A355,")"),CONCATENATE(O355," - ",F355,". ",G355," (Ref: ",CONTROL!$D$4,"-",A355,")"))</f>
        <v>LEGISLACIÓN - Tema 6 - DERECHO CONSTITUCIONAL . 0 (Ref: 7-354)</v>
      </c>
      <c r="I355" s="54">
        <f ca="1">IF(CONTROL!$I$4="A",IF(X355&gt;0,CONCATENATE(R355," ",X355),R355),CONTROL!$I$5)</f>
        <v>0</v>
      </c>
      <c r="J355" s="54">
        <f ca="1">IF(CONTROL!$I$4="A",DATOS!S355,CONTROL!$I$5)</f>
        <v>0</v>
      </c>
      <c r="K355" s="54">
        <f ca="1">IF(CONTROL!$I$4="A",DATOS!T355,CONTROL!$I$5)</f>
        <v>0</v>
      </c>
      <c r="L355" s="54">
        <f ca="1">IF(CONTROL!$I$4="A",DATOS!U355,CONTROL!$I$5)</f>
        <v>0</v>
      </c>
      <c r="M355" s="54">
        <f ca="1">IF(CONTROL!$I$4="A",DATOS!V355,CONTROL!$I$5)</f>
        <v>0</v>
      </c>
      <c r="N355" s="54">
        <f ca="1">IF(CONTROL!$I$4="A",DATOS!W355,CONTROL!$I$5)</f>
        <v>0</v>
      </c>
      <c r="O355" s="38" t="s">
        <v>209</v>
      </c>
      <c r="P355" s="38" t="s">
        <v>210</v>
      </c>
      <c r="Y355" s="45"/>
      <c r="Z355" s="125">
        <v>43859</v>
      </c>
      <c r="AA355" s="76">
        <f t="shared" si="41"/>
        <v>13</v>
      </c>
    </row>
    <row r="356" spans="1:27" x14ac:dyDescent="0.25">
      <c r="A356" s="54">
        <f t="shared" si="42"/>
        <v>355</v>
      </c>
      <c r="B356" s="43">
        <v>6</v>
      </c>
      <c r="E356" s="54" t="str">
        <f t="shared" si="49"/>
        <v xml:space="preserve">Tema 6 - DERECHO CONSTITUCIONAL </v>
      </c>
      <c r="F356" s="54" t="str">
        <f t="shared" si="50"/>
        <v xml:space="preserve">Tema 6 - DERECHO CONSTITUCIONAL </v>
      </c>
      <c r="G356" s="54">
        <f t="shared" ca="1" si="51"/>
        <v>0</v>
      </c>
      <c r="H356" s="54" t="str">
        <f ca="1">IF(O356=0,CONCATENATE(F356,". ",G356," (Ref: ",A356,")"),CONCATENATE(O356," - ",F356,". ",G356," (Ref: ",CONTROL!$D$4,"-",A356,")"))</f>
        <v>LEGISLACIÓN - Tema 6 - DERECHO CONSTITUCIONAL . 0 (Ref: 7-355)</v>
      </c>
      <c r="I356" s="54">
        <f ca="1">IF(CONTROL!$I$4="A",IF(X356&gt;0,CONCATENATE(R356," ",X356),R356),CONTROL!$I$5)</f>
        <v>0</v>
      </c>
      <c r="J356" s="54">
        <f ca="1">IF(CONTROL!$I$4="A",DATOS!S356,CONTROL!$I$5)</f>
        <v>0</v>
      </c>
      <c r="K356" s="54">
        <f ca="1">IF(CONTROL!$I$4="A",DATOS!T356,CONTROL!$I$5)</f>
        <v>0</v>
      </c>
      <c r="L356" s="54">
        <f ca="1">IF(CONTROL!$I$4="A",DATOS!U356,CONTROL!$I$5)</f>
        <v>0</v>
      </c>
      <c r="M356" s="54">
        <f ca="1">IF(CONTROL!$I$4="A",DATOS!V356,CONTROL!$I$5)</f>
        <v>0</v>
      </c>
      <c r="N356" s="54">
        <f ca="1">IF(CONTROL!$I$4="A",DATOS!W356,CONTROL!$I$5)</f>
        <v>0</v>
      </c>
      <c r="O356" s="38" t="s">
        <v>209</v>
      </c>
      <c r="P356" s="38" t="s">
        <v>210</v>
      </c>
      <c r="Y356" s="45"/>
      <c r="Z356" s="125">
        <v>43859</v>
      </c>
      <c r="AA356" s="76">
        <f t="shared" si="41"/>
        <v>14</v>
      </c>
    </row>
    <row r="357" spans="1:27" x14ac:dyDescent="0.25">
      <c r="A357" s="54">
        <f t="shared" si="42"/>
        <v>356</v>
      </c>
      <c r="B357" s="43">
        <v>6</v>
      </c>
      <c r="E357" s="54" t="str">
        <f t="shared" si="49"/>
        <v xml:space="preserve">Tema 6 - DERECHO CONSTITUCIONAL </v>
      </c>
      <c r="F357" s="54" t="str">
        <f t="shared" si="50"/>
        <v xml:space="preserve">Tema 6 - DERECHO CONSTITUCIONAL </v>
      </c>
      <c r="G357" s="54">
        <f t="shared" ca="1" si="51"/>
        <v>0</v>
      </c>
      <c r="H357" s="54" t="str">
        <f ca="1">IF(O357=0,CONCATENATE(F357,". ",G357," (Ref: ",A357,")"),CONCATENATE(O357," - ",F357,". ",G357," (Ref: ",CONTROL!$D$4,"-",A357,")"))</f>
        <v>LEGISLACIÓN - Tema 6 - DERECHO CONSTITUCIONAL . 0 (Ref: 7-356)</v>
      </c>
      <c r="I357" s="54">
        <f ca="1">IF(CONTROL!$I$4="A",IF(X357&gt;0,CONCATENATE(R357," ",X357),R357),CONTROL!$I$5)</f>
        <v>0</v>
      </c>
      <c r="J357" s="54">
        <f ca="1">IF(CONTROL!$I$4="A",DATOS!S357,CONTROL!$I$5)</f>
        <v>0</v>
      </c>
      <c r="K357" s="54">
        <f ca="1">IF(CONTROL!$I$4="A",DATOS!T357,CONTROL!$I$5)</f>
        <v>0</v>
      </c>
      <c r="L357" s="54">
        <f ca="1">IF(CONTROL!$I$4="A",DATOS!U357,CONTROL!$I$5)</f>
        <v>0</v>
      </c>
      <c r="M357" s="54">
        <f ca="1">IF(CONTROL!$I$4="A",DATOS!V357,CONTROL!$I$5)</f>
        <v>0</v>
      </c>
      <c r="N357" s="54">
        <f ca="1">IF(CONTROL!$I$4="A",DATOS!W357,CONTROL!$I$5)</f>
        <v>0</v>
      </c>
      <c r="O357" s="38" t="s">
        <v>209</v>
      </c>
      <c r="P357" s="38" t="s">
        <v>210</v>
      </c>
      <c r="Y357" s="45"/>
      <c r="Z357" s="125">
        <v>43859</v>
      </c>
      <c r="AA357" s="76">
        <f t="shared" si="41"/>
        <v>15</v>
      </c>
    </row>
    <row r="358" spans="1:27" x14ac:dyDescent="0.25">
      <c r="A358" s="54">
        <f t="shared" si="42"/>
        <v>357</v>
      </c>
      <c r="B358" s="43">
        <v>6</v>
      </c>
      <c r="E358" s="54" t="str">
        <f t="shared" si="49"/>
        <v xml:space="preserve">Tema 6 - DERECHO CONSTITUCIONAL </v>
      </c>
      <c r="F358" s="54" t="str">
        <f t="shared" si="50"/>
        <v xml:space="preserve">Tema 6 - DERECHO CONSTITUCIONAL </v>
      </c>
      <c r="G358" s="54">
        <f t="shared" ca="1" si="51"/>
        <v>0</v>
      </c>
      <c r="H358" s="54" t="str">
        <f ca="1">IF(O358=0,CONCATENATE(F358,". ",G358," (Ref: ",A358,")"),CONCATENATE(O358," - ",F358,". ",G358," (Ref: ",CONTROL!$D$4,"-",A358,")"))</f>
        <v>LEGISLACIÓN - Tema 6 - DERECHO CONSTITUCIONAL . 0 (Ref: 7-357)</v>
      </c>
      <c r="I358" s="54">
        <f ca="1">IF(CONTROL!$I$4="A",IF(X358&gt;0,CONCATENATE(R358," ",X358),R358),CONTROL!$I$5)</f>
        <v>0</v>
      </c>
      <c r="J358" s="54">
        <f ca="1">IF(CONTROL!$I$4="A",DATOS!S358,CONTROL!$I$5)</f>
        <v>0</v>
      </c>
      <c r="K358" s="54">
        <f ca="1">IF(CONTROL!$I$4="A",DATOS!T358,CONTROL!$I$5)</f>
        <v>0</v>
      </c>
      <c r="L358" s="54">
        <f ca="1">IF(CONTROL!$I$4="A",DATOS!U358,CONTROL!$I$5)</f>
        <v>0</v>
      </c>
      <c r="M358" s="54">
        <f ca="1">IF(CONTROL!$I$4="A",DATOS!V358,CONTROL!$I$5)</f>
        <v>0</v>
      </c>
      <c r="N358" s="54">
        <f ca="1">IF(CONTROL!$I$4="A",DATOS!W358,CONTROL!$I$5)</f>
        <v>0</v>
      </c>
      <c r="O358" s="38" t="s">
        <v>209</v>
      </c>
      <c r="P358" s="38" t="s">
        <v>210</v>
      </c>
      <c r="Y358" s="45"/>
      <c r="Z358" s="125">
        <v>43859</v>
      </c>
      <c r="AA358" s="76">
        <f t="shared" si="41"/>
        <v>16</v>
      </c>
    </row>
    <row r="359" spans="1:27" x14ac:dyDescent="0.25">
      <c r="A359" s="54">
        <f t="shared" si="42"/>
        <v>358</v>
      </c>
      <c r="B359" s="43">
        <v>6</v>
      </c>
      <c r="E359" s="54" t="str">
        <f t="shared" si="49"/>
        <v xml:space="preserve">Tema 6 - DERECHO CONSTITUCIONAL </v>
      </c>
      <c r="F359" s="54" t="str">
        <f t="shared" si="50"/>
        <v xml:space="preserve">Tema 6 - DERECHO CONSTITUCIONAL </v>
      </c>
      <c r="G359" s="54">
        <f t="shared" ca="1" si="51"/>
        <v>0</v>
      </c>
      <c r="H359" s="54" t="str">
        <f ca="1">IF(O359=0,CONCATENATE(F359,". ",G359," (Ref: ",A359,")"),CONCATENATE(O359," - ",F359,". ",G359," (Ref: ",CONTROL!$D$4,"-",A359,")"))</f>
        <v>LEGISLACIÓN - Tema 6 - DERECHO CONSTITUCIONAL . 0 (Ref: 7-358)</v>
      </c>
      <c r="I359" s="54">
        <f ca="1">IF(CONTROL!$I$4="A",IF(X359&gt;0,CONCATENATE(R359," ",X359),R359),CONTROL!$I$5)</f>
        <v>0</v>
      </c>
      <c r="J359" s="54">
        <f ca="1">IF(CONTROL!$I$4="A",DATOS!S359,CONTROL!$I$5)</f>
        <v>0</v>
      </c>
      <c r="K359" s="54">
        <f ca="1">IF(CONTROL!$I$4="A",DATOS!T359,CONTROL!$I$5)</f>
        <v>0</v>
      </c>
      <c r="L359" s="54">
        <f ca="1">IF(CONTROL!$I$4="A",DATOS!U359,CONTROL!$I$5)</f>
        <v>0</v>
      </c>
      <c r="M359" s="54">
        <f ca="1">IF(CONTROL!$I$4="A",DATOS!V359,CONTROL!$I$5)</f>
        <v>0</v>
      </c>
      <c r="N359" s="54">
        <f ca="1">IF(CONTROL!$I$4="A",DATOS!W359,CONTROL!$I$5)</f>
        <v>0</v>
      </c>
      <c r="O359" s="38" t="s">
        <v>209</v>
      </c>
      <c r="P359" s="38" t="s">
        <v>210</v>
      </c>
      <c r="Y359" s="45"/>
      <c r="Z359" s="125">
        <v>43859</v>
      </c>
      <c r="AA359" s="76">
        <f t="shared" si="41"/>
        <v>17</v>
      </c>
    </row>
    <row r="360" spans="1:27" x14ac:dyDescent="0.25">
      <c r="A360" s="54">
        <f t="shared" si="42"/>
        <v>359</v>
      </c>
      <c r="B360" s="43">
        <v>6</v>
      </c>
      <c r="E360" s="54" t="str">
        <f t="shared" si="49"/>
        <v xml:space="preserve">Tema 6 - DERECHO CONSTITUCIONAL </v>
      </c>
      <c r="F360" s="54" t="str">
        <f t="shared" si="50"/>
        <v xml:space="preserve">Tema 6 - DERECHO CONSTITUCIONAL </v>
      </c>
      <c r="G360" s="54">
        <f t="shared" ca="1" si="51"/>
        <v>0</v>
      </c>
      <c r="H360" s="54" t="str">
        <f ca="1">IF(O360=0,CONCATENATE(F360,". ",G360," (Ref: ",A360,")"),CONCATENATE(O360," - ",F360,". ",G360," (Ref: ",CONTROL!$D$4,"-",A360,")"))</f>
        <v>LEGISLACIÓN - Tema 6 - DERECHO CONSTITUCIONAL . 0 (Ref: 7-359)</v>
      </c>
      <c r="I360" s="54">
        <f ca="1">IF(CONTROL!$I$4="A",IF(X360&gt;0,CONCATENATE(R360," ",X360),R360),CONTROL!$I$5)</f>
        <v>0</v>
      </c>
      <c r="J360" s="54">
        <f ca="1">IF(CONTROL!$I$4="A",DATOS!S360,CONTROL!$I$5)</f>
        <v>0</v>
      </c>
      <c r="K360" s="54">
        <f ca="1">IF(CONTROL!$I$4="A",DATOS!T360,CONTROL!$I$5)</f>
        <v>0</v>
      </c>
      <c r="L360" s="54">
        <f ca="1">IF(CONTROL!$I$4="A",DATOS!U360,CONTROL!$I$5)</f>
        <v>0</v>
      </c>
      <c r="M360" s="54">
        <f ca="1">IF(CONTROL!$I$4="A",DATOS!V360,CONTROL!$I$5)</f>
        <v>0</v>
      </c>
      <c r="N360" s="54">
        <f ca="1">IF(CONTROL!$I$4="A",DATOS!W360,CONTROL!$I$5)</f>
        <v>0</v>
      </c>
      <c r="O360" s="38" t="s">
        <v>209</v>
      </c>
      <c r="P360" s="38" t="s">
        <v>210</v>
      </c>
      <c r="Y360" s="45"/>
      <c r="Z360" s="125">
        <v>43859</v>
      </c>
      <c r="AA360" s="76">
        <f t="shared" si="41"/>
        <v>18</v>
      </c>
    </row>
    <row r="361" spans="1:27" x14ac:dyDescent="0.25">
      <c r="A361" s="54">
        <f t="shared" si="42"/>
        <v>360</v>
      </c>
      <c r="B361" s="43">
        <v>6</v>
      </c>
      <c r="E361" s="54" t="str">
        <f t="shared" si="49"/>
        <v xml:space="preserve">Tema 6 - DERECHO CONSTITUCIONAL </v>
      </c>
      <c r="F361" s="54" t="str">
        <f t="shared" si="50"/>
        <v xml:space="preserve">Tema 6 - DERECHO CONSTITUCIONAL </v>
      </c>
      <c r="G361" s="54">
        <f t="shared" ca="1" si="51"/>
        <v>0</v>
      </c>
      <c r="H361" s="54" t="str">
        <f ca="1">IF(O361=0,CONCATENATE(F361,". ",G361," (Ref: ",A361,")"),CONCATENATE(O361," - ",F361,". ",G361," (Ref: ",CONTROL!$D$4,"-",A361,")"))</f>
        <v>LEGISLACIÓN - Tema 6 - DERECHO CONSTITUCIONAL . 0 (Ref: 7-360)</v>
      </c>
      <c r="I361" s="54">
        <f ca="1">IF(CONTROL!$I$4="A",IF(X361&gt;0,CONCATENATE(R361," ",X361),R361),CONTROL!$I$5)</f>
        <v>0</v>
      </c>
      <c r="J361" s="54">
        <f ca="1">IF(CONTROL!$I$4="A",DATOS!S361,CONTROL!$I$5)</f>
        <v>0</v>
      </c>
      <c r="K361" s="54">
        <f ca="1">IF(CONTROL!$I$4="A",DATOS!T361,CONTROL!$I$5)</f>
        <v>0</v>
      </c>
      <c r="L361" s="54">
        <f ca="1">IF(CONTROL!$I$4="A",DATOS!U361,CONTROL!$I$5)</f>
        <v>0</v>
      </c>
      <c r="M361" s="54">
        <f ca="1">IF(CONTROL!$I$4="A",DATOS!V361,CONTROL!$I$5)</f>
        <v>0</v>
      </c>
      <c r="N361" s="54">
        <f ca="1">IF(CONTROL!$I$4="A",DATOS!W361,CONTROL!$I$5)</f>
        <v>0</v>
      </c>
      <c r="O361" s="38" t="s">
        <v>209</v>
      </c>
      <c r="P361" s="38" t="s">
        <v>210</v>
      </c>
      <c r="Y361" s="45"/>
      <c r="Z361" s="125">
        <v>43859</v>
      </c>
      <c r="AA361" s="76">
        <f t="shared" si="41"/>
        <v>19</v>
      </c>
    </row>
    <row r="362" spans="1:27" x14ac:dyDescent="0.25">
      <c r="A362" s="54">
        <f t="shared" si="42"/>
        <v>361</v>
      </c>
      <c r="B362" s="43">
        <v>6</v>
      </c>
      <c r="E362" s="54" t="str">
        <f t="shared" si="49"/>
        <v xml:space="preserve">Tema 6 - DERECHO CONSTITUCIONAL </v>
      </c>
      <c r="F362" s="54" t="str">
        <f t="shared" si="50"/>
        <v xml:space="preserve">Tema 6 - DERECHO CONSTITUCIONAL </v>
      </c>
      <c r="G362" s="54">
        <f t="shared" ca="1" si="51"/>
        <v>0</v>
      </c>
      <c r="H362" s="54" t="str">
        <f ca="1">IF(O362=0,CONCATENATE(F362,". ",G362," (Ref: ",A362,")"),CONCATENATE(O362," - ",F362,". ",G362," (Ref: ",CONTROL!$D$4,"-",A362,")"))</f>
        <v>LEGISLACIÓN - Tema 6 - DERECHO CONSTITUCIONAL . 0 (Ref: 7-361)</v>
      </c>
      <c r="I362" s="54">
        <f ca="1">IF(CONTROL!$I$4="A",IF(X362&gt;0,CONCATENATE(R362," ",X362),R362),CONTROL!$I$5)</f>
        <v>0</v>
      </c>
      <c r="J362" s="54">
        <f ca="1">IF(CONTROL!$I$4="A",DATOS!S362,CONTROL!$I$5)</f>
        <v>0</v>
      </c>
      <c r="K362" s="54">
        <f ca="1">IF(CONTROL!$I$4="A",DATOS!T362,CONTROL!$I$5)</f>
        <v>0</v>
      </c>
      <c r="L362" s="54">
        <f ca="1">IF(CONTROL!$I$4="A",DATOS!U362,CONTROL!$I$5)</f>
        <v>0</v>
      </c>
      <c r="M362" s="54">
        <f ca="1">IF(CONTROL!$I$4="A",DATOS!V362,CONTROL!$I$5)</f>
        <v>0</v>
      </c>
      <c r="N362" s="54">
        <f ca="1">IF(CONTROL!$I$4="A",DATOS!W362,CONTROL!$I$5)</f>
        <v>0</v>
      </c>
      <c r="O362" s="38" t="s">
        <v>209</v>
      </c>
      <c r="P362" s="38" t="s">
        <v>210</v>
      </c>
      <c r="Y362" s="45"/>
      <c r="Z362" s="125">
        <v>43859</v>
      </c>
      <c r="AA362" s="76">
        <f t="shared" si="41"/>
        <v>20</v>
      </c>
    </row>
    <row r="363" spans="1:27" x14ac:dyDescent="0.25">
      <c r="A363" s="54">
        <f t="shared" si="42"/>
        <v>362</v>
      </c>
      <c r="B363" s="43">
        <v>6</v>
      </c>
      <c r="E363" s="54" t="str">
        <f t="shared" si="49"/>
        <v xml:space="preserve">Tema 6 - DERECHO CONSTITUCIONAL </v>
      </c>
      <c r="F363" s="54" t="str">
        <f t="shared" si="50"/>
        <v xml:space="preserve">Tema 6 - DERECHO CONSTITUCIONAL </v>
      </c>
      <c r="G363" s="54">
        <f t="shared" ca="1" si="51"/>
        <v>0</v>
      </c>
      <c r="H363" s="54" t="str">
        <f ca="1">IF(O363=0,CONCATENATE(F363,". ",G363," (Ref: ",A363,")"),CONCATENATE(O363," - ",F363,". ",G363," (Ref: ",CONTROL!$D$4,"-",A363,")"))</f>
        <v>LEGISLACIÓN - Tema 6 - DERECHO CONSTITUCIONAL . 0 (Ref: 7-362)</v>
      </c>
      <c r="I363" s="54">
        <f ca="1">IF(CONTROL!$I$4="A",IF(X363&gt;0,CONCATENATE(R363," ",X363),R363),CONTROL!$I$5)</f>
        <v>0</v>
      </c>
      <c r="J363" s="54">
        <f ca="1">IF(CONTROL!$I$4="A",DATOS!S363,CONTROL!$I$5)</f>
        <v>0</v>
      </c>
      <c r="K363" s="54">
        <f ca="1">IF(CONTROL!$I$4="A",DATOS!T363,CONTROL!$I$5)</f>
        <v>0</v>
      </c>
      <c r="L363" s="54">
        <f ca="1">IF(CONTROL!$I$4="A",DATOS!U363,CONTROL!$I$5)</f>
        <v>0</v>
      </c>
      <c r="M363" s="54">
        <f ca="1">IF(CONTROL!$I$4="A",DATOS!V363,CONTROL!$I$5)</f>
        <v>0</v>
      </c>
      <c r="N363" s="54">
        <f ca="1">IF(CONTROL!$I$4="A",DATOS!W363,CONTROL!$I$5)</f>
        <v>0</v>
      </c>
      <c r="O363" s="38" t="s">
        <v>209</v>
      </c>
      <c r="P363" s="38" t="s">
        <v>210</v>
      </c>
      <c r="Y363" s="45"/>
      <c r="Z363" s="125">
        <v>43859</v>
      </c>
      <c r="AA363" s="76">
        <f t="shared" si="41"/>
        <v>21</v>
      </c>
    </row>
    <row r="364" spans="1:27" x14ac:dyDescent="0.25">
      <c r="A364" s="54">
        <f t="shared" si="42"/>
        <v>363</v>
      </c>
      <c r="B364" s="43">
        <v>6</v>
      </c>
      <c r="E364" s="54" t="str">
        <f t="shared" si="49"/>
        <v xml:space="preserve">Tema 6 - DERECHO CONSTITUCIONAL </v>
      </c>
      <c r="F364" s="54" t="str">
        <f t="shared" si="50"/>
        <v xml:space="preserve">Tema 6 - DERECHO CONSTITUCIONAL </v>
      </c>
      <c r="G364" s="54">
        <f t="shared" ca="1" si="51"/>
        <v>0</v>
      </c>
      <c r="H364" s="54" t="str">
        <f ca="1">IF(O364=0,CONCATENATE(F364,". ",G364," (Ref: ",A364,")"),CONCATENATE(O364," - ",F364,". ",G364," (Ref: ",CONTROL!$D$4,"-",A364,")"))</f>
        <v>LEGISLACIÓN - Tema 6 - DERECHO CONSTITUCIONAL . 0 (Ref: 7-363)</v>
      </c>
      <c r="I364" s="54">
        <f ca="1">IF(CONTROL!$I$4="A",IF(X364&gt;0,CONCATENATE(R364," ",X364),R364),CONTROL!$I$5)</f>
        <v>0</v>
      </c>
      <c r="J364" s="54">
        <f ca="1">IF(CONTROL!$I$4="A",DATOS!S364,CONTROL!$I$5)</f>
        <v>0</v>
      </c>
      <c r="K364" s="54">
        <f ca="1">IF(CONTROL!$I$4="A",DATOS!T364,CONTROL!$I$5)</f>
        <v>0</v>
      </c>
      <c r="L364" s="54">
        <f ca="1">IF(CONTROL!$I$4="A",DATOS!U364,CONTROL!$I$5)</f>
        <v>0</v>
      </c>
      <c r="M364" s="54">
        <f ca="1">IF(CONTROL!$I$4="A",DATOS!V364,CONTROL!$I$5)</f>
        <v>0</v>
      </c>
      <c r="N364" s="54">
        <f ca="1">IF(CONTROL!$I$4="A",DATOS!W364,CONTROL!$I$5)</f>
        <v>0</v>
      </c>
      <c r="O364" s="38" t="s">
        <v>209</v>
      </c>
      <c r="P364" s="38" t="s">
        <v>210</v>
      </c>
      <c r="Y364" s="45"/>
      <c r="Z364" s="125">
        <v>43859</v>
      </c>
      <c r="AA364" s="76">
        <f t="shared" si="41"/>
        <v>22</v>
      </c>
    </row>
    <row r="365" spans="1:27" x14ac:dyDescent="0.25">
      <c r="A365" s="54">
        <f t="shared" si="42"/>
        <v>364</v>
      </c>
      <c r="B365" s="43">
        <v>6</v>
      </c>
      <c r="E365" s="54" t="str">
        <f t="shared" si="49"/>
        <v xml:space="preserve">Tema 6 - DERECHO CONSTITUCIONAL </v>
      </c>
      <c r="F365" s="54" t="str">
        <f t="shared" si="50"/>
        <v xml:space="preserve">Tema 6 - DERECHO CONSTITUCIONAL </v>
      </c>
      <c r="G365" s="54">
        <f t="shared" ca="1" si="51"/>
        <v>0</v>
      </c>
      <c r="H365" s="54" t="str">
        <f ca="1">IF(O365=0,CONCATENATE(F365,". ",G365," (Ref: ",A365,")"),CONCATENATE(O365," - ",F365,". ",G365," (Ref: ",CONTROL!$D$4,"-",A365,")"))</f>
        <v>LEGISLACIÓN - Tema 6 - DERECHO CONSTITUCIONAL . 0 (Ref: 7-364)</v>
      </c>
      <c r="I365" s="54">
        <f ca="1">IF(CONTROL!$I$4="A",IF(X365&gt;0,CONCATENATE(R365," ",X365),R365),CONTROL!$I$5)</f>
        <v>0</v>
      </c>
      <c r="J365" s="54">
        <f ca="1">IF(CONTROL!$I$4="A",DATOS!S365,CONTROL!$I$5)</f>
        <v>0</v>
      </c>
      <c r="K365" s="54">
        <f ca="1">IF(CONTROL!$I$4="A",DATOS!T365,CONTROL!$I$5)</f>
        <v>0</v>
      </c>
      <c r="L365" s="54">
        <f ca="1">IF(CONTROL!$I$4="A",DATOS!U365,CONTROL!$I$5)</f>
        <v>0</v>
      </c>
      <c r="M365" s="54">
        <f ca="1">IF(CONTROL!$I$4="A",DATOS!V365,CONTROL!$I$5)</f>
        <v>0</v>
      </c>
      <c r="N365" s="54">
        <f ca="1">IF(CONTROL!$I$4="A",DATOS!W365,CONTROL!$I$5)</f>
        <v>0</v>
      </c>
      <c r="O365" s="38" t="s">
        <v>209</v>
      </c>
      <c r="P365" s="38" t="s">
        <v>210</v>
      </c>
      <c r="Y365" s="45"/>
      <c r="Z365" s="125">
        <v>43859</v>
      </c>
      <c r="AA365" s="76">
        <f t="shared" si="41"/>
        <v>23</v>
      </c>
    </row>
    <row r="366" spans="1:27" x14ac:dyDescent="0.25">
      <c r="A366" s="54">
        <f t="shared" si="42"/>
        <v>365</v>
      </c>
      <c r="B366" s="43">
        <v>6</v>
      </c>
      <c r="E366" s="54" t="str">
        <f t="shared" si="49"/>
        <v xml:space="preserve">Tema 6 - DERECHO CONSTITUCIONAL </v>
      </c>
      <c r="F366" s="54" t="str">
        <f t="shared" si="50"/>
        <v xml:space="preserve">Tema 6 - DERECHO CONSTITUCIONAL </v>
      </c>
      <c r="G366" s="54">
        <f t="shared" ca="1" si="51"/>
        <v>0</v>
      </c>
      <c r="H366" s="54" t="str">
        <f ca="1">IF(O366=0,CONCATENATE(F366,". ",G366," (Ref: ",A366,")"),CONCATENATE(O366," - ",F366,". ",G366," (Ref: ",CONTROL!$D$4,"-",A366,")"))</f>
        <v>LEGISLACIÓN - Tema 6 - DERECHO CONSTITUCIONAL . 0 (Ref: 7-365)</v>
      </c>
      <c r="I366" s="54">
        <f ca="1">IF(CONTROL!$I$4="A",IF(X366&gt;0,CONCATENATE(R366," ",X366),R366),CONTROL!$I$5)</f>
        <v>0</v>
      </c>
      <c r="J366" s="54">
        <f ca="1">IF(CONTROL!$I$4="A",DATOS!S366,CONTROL!$I$5)</f>
        <v>0</v>
      </c>
      <c r="K366" s="54">
        <f ca="1">IF(CONTROL!$I$4="A",DATOS!T366,CONTROL!$I$5)</f>
        <v>0</v>
      </c>
      <c r="L366" s="54">
        <f ca="1">IF(CONTROL!$I$4="A",DATOS!U366,CONTROL!$I$5)</f>
        <v>0</v>
      </c>
      <c r="M366" s="54">
        <f ca="1">IF(CONTROL!$I$4="A",DATOS!V366,CONTROL!$I$5)</f>
        <v>0</v>
      </c>
      <c r="N366" s="54">
        <f ca="1">IF(CONTROL!$I$4="A",DATOS!W366,CONTROL!$I$5)</f>
        <v>0</v>
      </c>
      <c r="O366" s="38" t="s">
        <v>209</v>
      </c>
      <c r="P366" s="38" t="s">
        <v>210</v>
      </c>
      <c r="Y366" s="45"/>
      <c r="Z366" s="125">
        <v>43859</v>
      </c>
      <c r="AA366" s="76">
        <f t="shared" si="41"/>
        <v>24</v>
      </c>
    </row>
    <row r="367" spans="1:27" x14ac:dyDescent="0.25">
      <c r="A367" s="54">
        <f t="shared" si="42"/>
        <v>366</v>
      </c>
      <c r="B367" s="43">
        <v>6</v>
      </c>
      <c r="E367" s="54" t="str">
        <f t="shared" si="49"/>
        <v xml:space="preserve">Tema 6 - DERECHO CONSTITUCIONAL </v>
      </c>
      <c r="F367" s="54" t="str">
        <f t="shared" si="50"/>
        <v xml:space="preserve">Tema 6 - DERECHO CONSTITUCIONAL </v>
      </c>
      <c r="G367" s="54">
        <f t="shared" ca="1" si="51"/>
        <v>0</v>
      </c>
      <c r="H367" s="54" t="str">
        <f ca="1">IF(O367=0,CONCATENATE(F367,". ",G367," (Ref: ",A367,")"),CONCATENATE(O367," - ",F367,". ",G367," (Ref: ",CONTROL!$D$4,"-",A367,")"))</f>
        <v>LEGISLACIÓN - Tema 6 - DERECHO CONSTITUCIONAL . 0 (Ref: 7-366)</v>
      </c>
      <c r="I367" s="54">
        <f ca="1">IF(CONTROL!$I$4="A",IF(X367&gt;0,CONCATENATE(R367," ",X367),R367),CONTROL!$I$5)</f>
        <v>0</v>
      </c>
      <c r="J367" s="54">
        <f ca="1">IF(CONTROL!$I$4="A",DATOS!S367,CONTROL!$I$5)</f>
        <v>0</v>
      </c>
      <c r="K367" s="54">
        <f ca="1">IF(CONTROL!$I$4="A",DATOS!T367,CONTROL!$I$5)</f>
        <v>0</v>
      </c>
      <c r="L367" s="54">
        <f ca="1">IF(CONTROL!$I$4="A",DATOS!U367,CONTROL!$I$5)</f>
        <v>0</v>
      </c>
      <c r="M367" s="54">
        <f ca="1">IF(CONTROL!$I$4="A",DATOS!V367,CONTROL!$I$5)</f>
        <v>0</v>
      </c>
      <c r="N367" s="54">
        <f ca="1">IF(CONTROL!$I$4="A",DATOS!W367,CONTROL!$I$5)</f>
        <v>0</v>
      </c>
      <c r="O367" s="38" t="s">
        <v>209</v>
      </c>
      <c r="P367" s="38" t="s">
        <v>210</v>
      </c>
      <c r="Y367" s="45"/>
      <c r="Z367" s="125">
        <v>43859</v>
      </c>
      <c r="AA367" s="76">
        <f t="shared" si="41"/>
        <v>25</v>
      </c>
    </row>
    <row r="368" spans="1:27" x14ac:dyDescent="0.25">
      <c r="A368" s="54">
        <f t="shared" si="42"/>
        <v>367</v>
      </c>
      <c r="B368" s="43">
        <v>6</v>
      </c>
      <c r="E368" s="54" t="str">
        <f t="shared" si="49"/>
        <v xml:space="preserve">Tema 6 - DERECHO CONSTITUCIONAL </v>
      </c>
      <c r="F368" s="54" t="str">
        <f t="shared" si="50"/>
        <v xml:space="preserve">Tema 6 - DERECHO CONSTITUCIONAL </v>
      </c>
      <c r="G368" s="54">
        <f t="shared" ca="1" si="51"/>
        <v>0</v>
      </c>
      <c r="H368" s="54" t="str">
        <f ca="1">IF(O368=0,CONCATENATE(F368,". ",G368," (Ref: ",A368,")"),CONCATENATE(O368," - ",F368,". ",G368," (Ref: ",CONTROL!$D$4,"-",A368,")"))</f>
        <v>LEGISLACIÓN - Tema 6 - DERECHO CONSTITUCIONAL . 0 (Ref: 7-367)</v>
      </c>
      <c r="I368" s="54">
        <f ca="1">IF(CONTROL!$I$4="A",IF(X368&gt;0,CONCATENATE(R368," ",X368),R368),CONTROL!$I$5)</f>
        <v>0</v>
      </c>
      <c r="J368" s="54">
        <f ca="1">IF(CONTROL!$I$4="A",DATOS!S368,CONTROL!$I$5)</f>
        <v>0</v>
      </c>
      <c r="K368" s="54">
        <f ca="1">IF(CONTROL!$I$4="A",DATOS!T368,CONTROL!$I$5)</f>
        <v>0</v>
      </c>
      <c r="L368" s="54">
        <f ca="1">IF(CONTROL!$I$4="A",DATOS!U368,CONTROL!$I$5)</f>
        <v>0</v>
      </c>
      <c r="M368" s="54">
        <f ca="1">IF(CONTROL!$I$4="A",DATOS!V368,CONTROL!$I$5)</f>
        <v>0</v>
      </c>
      <c r="N368" s="54">
        <f ca="1">IF(CONTROL!$I$4="A",DATOS!W368,CONTROL!$I$5)</f>
        <v>0</v>
      </c>
      <c r="O368" s="38" t="s">
        <v>209</v>
      </c>
      <c r="P368" s="38" t="s">
        <v>210</v>
      </c>
      <c r="Y368" s="45"/>
      <c r="Z368" s="125">
        <v>43859</v>
      </c>
      <c r="AA368" s="76">
        <f t="shared" si="41"/>
        <v>26</v>
      </c>
    </row>
    <row r="369" spans="1:27" x14ac:dyDescent="0.25">
      <c r="A369" s="54">
        <f t="shared" si="42"/>
        <v>368</v>
      </c>
      <c r="B369" s="43">
        <v>6</v>
      </c>
      <c r="E369" s="54" t="str">
        <f t="shared" si="49"/>
        <v xml:space="preserve">Tema 6 - DERECHO CONSTITUCIONAL </v>
      </c>
      <c r="F369" s="54" t="str">
        <f t="shared" si="50"/>
        <v xml:space="preserve">Tema 6 - DERECHO CONSTITUCIONAL </v>
      </c>
      <c r="G369" s="54">
        <f t="shared" ca="1" si="51"/>
        <v>0</v>
      </c>
      <c r="H369" s="54" t="str">
        <f ca="1">IF(O369=0,CONCATENATE(F369,". ",G369," (Ref: ",A369,")"),CONCATENATE(O369," - ",F369,". ",G369," (Ref: ",CONTROL!$D$4,"-",A369,")"))</f>
        <v>LEGISLACIÓN - Tema 6 - DERECHO CONSTITUCIONAL . 0 (Ref: 7-368)</v>
      </c>
      <c r="I369" s="54">
        <f ca="1">IF(CONTROL!$I$4="A",IF(X369&gt;0,CONCATENATE(R369," ",X369),R369),CONTROL!$I$5)</f>
        <v>0</v>
      </c>
      <c r="J369" s="54">
        <f ca="1">IF(CONTROL!$I$4="A",DATOS!S369,CONTROL!$I$5)</f>
        <v>0</v>
      </c>
      <c r="K369" s="54">
        <f ca="1">IF(CONTROL!$I$4="A",DATOS!T369,CONTROL!$I$5)</f>
        <v>0</v>
      </c>
      <c r="L369" s="54">
        <f ca="1">IF(CONTROL!$I$4="A",DATOS!U369,CONTROL!$I$5)</f>
        <v>0</v>
      </c>
      <c r="M369" s="54">
        <f ca="1">IF(CONTROL!$I$4="A",DATOS!V369,CONTROL!$I$5)</f>
        <v>0</v>
      </c>
      <c r="N369" s="54">
        <f ca="1">IF(CONTROL!$I$4="A",DATOS!W369,CONTROL!$I$5)</f>
        <v>0</v>
      </c>
      <c r="O369" s="38" t="s">
        <v>209</v>
      </c>
      <c r="P369" s="38" t="s">
        <v>210</v>
      </c>
      <c r="Y369" s="45"/>
      <c r="Z369" s="125">
        <v>43859</v>
      </c>
      <c r="AA369" s="76">
        <f t="shared" si="41"/>
        <v>27</v>
      </c>
    </row>
    <row r="370" spans="1:27" x14ac:dyDescent="0.25">
      <c r="A370" s="54">
        <f t="shared" si="42"/>
        <v>369</v>
      </c>
      <c r="B370" s="43">
        <v>6</v>
      </c>
      <c r="E370" s="54" t="str">
        <f t="shared" si="49"/>
        <v xml:space="preserve">Tema 6 - DERECHO CONSTITUCIONAL </v>
      </c>
      <c r="F370" s="54" t="str">
        <f t="shared" si="50"/>
        <v xml:space="preserve">Tema 6 - DERECHO CONSTITUCIONAL </v>
      </c>
      <c r="G370" s="54">
        <f t="shared" ca="1" si="51"/>
        <v>0</v>
      </c>
      <c r="H370" s="54" t="str">
        <f ca="1">IF(O370=0,CONCATENATE(F370,". ",G370," (Ref: ",A370,")"),CONCATENATE(O370," - ",F370,". ",G370," (Ref: ",CONTROL!$D$4,"-",A370,")"))</f>
        <v>LEGISLACIÓN - Tema 6 - DERECHO CONSTITUCIONAL . 0 (Ref: 7-369)</v>
      </c>
      <c r="I370" s="54">
        <f ca="1">IF(CONTROL!$I$4="A",IF(X370&gt;0,CONCATENATE(R370," ",X370),R370),CONTROL!$I$5)</f>
        <v>0</v>
      </c>
      <c r="J370" s="54">
        <f ca="1">IF(CONTROL!$I$4="A",DATOS!S370,CONTROL!$I$5)</f>
        <v>0</v>
      </c>
      <c r="K370" s="54">
        <f ca="1">IF(CONTROL!$I$4="A",DATOS!T370,CONTROL!$I$5)</f>
        <v>0</v>
      </c>
      <c r="L370" s="54">
        <f ca="1">IF(CONTROL!$I$4="A",DATOS!U370,CONTROL!$I$5)</f>
        <v>0</v>
      </c>
      <c r="M370" s="54">
        <f ca="1">IF(CONTROL!$I$4="A",DATOS!V370,CONTROL!$I$5)</f>
        <v>0</v>
      </c>
      <c r="N370" s="54">
        <f ca="1">IF(CONTROL!$I$4="A",DATOS!W370,CONTROL!$I$5)</f>
        <v>0</v>
      </c>
      <c r="O370" s="38" t="s">
        <v>209</v>
      </c>
      <c r="P370" s="38" t="s">
        <v>210</v>
      </c>
      <c r="Y370" s="45"/>
      <c r="Z370" s="125">
        <v>43859</v>
      </c>
      <c r="AA370" s="76">
        <f t="shared" si="41"/>
        <v>28</v>
      </c>
    </row>
    <row r="371" spans="1:27" x14ac:dyDescent="0.25">
      <c r="A371" s="54">
        <f t="shared" si="42"/>
        <v>370</v>
      </c>
      <c r="B371" s="43">
        <v>6</v>
      </c>
      <c r="E371" s="54" t="str">
        <f t="shared" si="49"/>
        <v xml:space="preserve">Tema 6 - DERECHO CONSTITUCIONAL </v>
      </c>
      <c r="F371" s="54" t="str">
        <f t="shared" si="50"/>
        <v xml:space="preserve">Tema 6 - DERECHO CONSTITUCIONAL </v>
      </c>
      <c r="G371" s="54">
        <f t="shared" ca="1" si="51"/>
        <v>0</v>
      </c>
      <c r="H371" s="54" t="str">
        <f ca="1">IF(O371=0,CONCATENATE(F371,". ",G371," (Ref: ",A371,")"),CONCATENATE(O371," - ",F371,". ",G371," (Ref: ",CONTROL!$D$4,"-",A371,")"))</f>
        <v>LEGISLACIÓN - Tema 6 - DERECHO CONSTITUCIONAL . 0 (Ref: 7-370)</v>
      </c>
      <c r="I371" s="54">
        <f ca="1">IF(CONTROL!$I$4="A",IF(X371&gt;0,CONCATENATE(R371," ",X371),R371),CONTROL!$I$5)</f>
        <v>0</v>
      </c>
      <c r="J371" s="54">
        <f ca="1">IF(CONTROL!$I$4="A",DATOS!S371,CONTROL!$I$5)</f>
        <v>0</v>
      </c>
      <c r="K371" s="54">
        <f ca="1">IF(CONTROL!$I$4="A",DATOS!T371,CONTROL!$I$5)</f>
        <v>0</v>
      </c>
      <c r="L371" s="54">
        <f ca="1">IF(CONTROL!$I$4="A",DATOS!U371,CONTROL!$I$5)</f>
        <v>0</v>
      </c>
      <c r="M371" s="54">
        <f ca="1">IF(CONTROL!$I$4="A",DATOS!V371,CONTROL!$I$5)</f>
        <v>0</v>
      </c>
      <c r="N371" s="54">
        <f ca="1">IF(CONTROL!$I$4="A",DATOS!W371,CONTROL!$I$5)</f>
        <v>0</v>
      </c>
      <c r="O371" s="38" t="s">
        <v>209</v>
      </c>
      <c r="P371" s="38" t="s">
        <v>210</v>
      </c>
      <c r="Y371" s="45"/>
      <c r="Z371" s="125">
        <v>43859</v>
      </c>
      <c r="AA371" s="76">
        <f t="shared" si="41"/>
        <v>29</v>
      </c>
    </row>
    <row r="372" spans="1:27" x14ac:dyDescent="0.25">
      <c r="A372" s="54">
        <f t="shared" si="42"/>
        <v>371</v>
      </c>
      <c r="B372" s="43">
        <v>6</v>
      </c>
      <c r="E372" s="54" t="str">
        <f t="shared" si="49"/>
        <v xml:space="preserve">Tema 6 - DERECHO CONSTITUCIONAL </v>
      </c>
      <c r="F372" s="54" t="str">
        <f t="shared" si="50"/>
        <v xml:space="preserve">Tema 6 - DERECHO CONSTITUCIONAL </v>
      </c>
      <c r="G372" s="54">
        <f t="shared" ca="1" si="51"/>
        <v>0</v>
      </c>
      <c r="H372" s="54" t="str">
        <f ca="1">IF(O372=0,CONCATENATE(F372,". ",G372," (Ref: ",A372,")"),CONCATENATE(O372," - ",F372,". ",G372," (Ref: ",CONTROL!$D$4,"-",A372,")"))</f>
        <v>LEGISLACIÓN - Tema 6 - DERECHO CONSTITUCIONAL . 0 (Ref: 7-371)</v>
      </c>
      <c r="I372" s="54">
        <f ca="1">IF(CONTROL!$I$4="A",IF(X372&gt;0,CONCATENATE(R372," ",X372),R372),CONTROL!$I$5)</f>
        <v>0</v>
      </c>
      <c r="J372" s="54">
        <f ca="1">IF(CONTROL!$I$4="A",DATOS!S372,CONTROL!$I$5)</f>
        <v>0</v>
      </c>
      <c r="K372" s="54">
        <f ca="1">IF(CONTROL!$I$4="A",DATOS!T372,CONTROL!$I$5)</f>
        <v>0</v>
      </c>
      <c r="L372" s="54">
        <f ca="1">IF(CONTROL!$I$4="A",DATOS!U372,CONTROL!$I$5)</f>
        <v>0</v>
      </c>
      <c r="M372" s="54">
        <f ca="1">IF(CONTROL!$I$4="A",DATOS!V372,CONTROL!$I$5)</f>
        <v>0</v>
      </c>
      <c r="N372" s="54">
        <f ca="1">IF(CONTROL!$I$4="A",DATOS!W372,CONTROL!$I$5)</f>
        <v>0</v>
      </c>
      <c r="O372" s="38" t="s">
        <v>209</v>
      </c>
      <c r="P372" s="38" t="s">
        <v>210</v>
      </c>
      <c r="Y372" s="45"/>
      <c r="Z372" s="125">
        <v>43859</v>
      </c>
      <c r="AA372" s="76">
        <f t="shared" si="41"/>
        <v>30</v>
      </c>
    </row>
    <row r="373" spans="1:27" x14ac:dyDescent="0.25">
      <c r="A373" s="54">
        <f t="shared" si="42"/>
        <v>372</v>
      </c>
      <c r="B373" s="43">
        <v>6</v>
      </c>
      <c r="E373" s="54" t="str">
        <f t="shared" si="49"/>
        <v xml:space="preserve">Tema 6 - DERECHO CONSTITUCIONAL </v>
      </c>
      <c r="F373" s="54" t="str">
        <f t="shared" si="50"/>
        <v xml:space="preserve">Tema 6 - DERECHO CONSTITUCIONAL </v>
      </c>
      <c r="G373" s="54">
        <f t="shared" ca="1" si="51"/>
        <v>0</v>
      </c>
      <c r="H373" s="54" t="str">
        <f ca="1">IF(O373=0,CONCATENATE(F373,". ",G373," (Ref: ",A373,")"),CONCATENATE(O373," - ",F373,". ",G373," (Ref: ",CONTROL!$D$4,"-",A373,")"))</f>
        <v>LEGISLACIÓN - Tema 6 - DERECHO CONSTITUCIONAL . 0 (Ref: 7-372)</v>
      </c>
      <c r="I373" s="54">
        <f ca="1">IF(CONTROL!$I$4="A",IF(X373&gt;0,CONCATENATE(R373," ",X373),R373),CONTROL!$I$5)</f>
        <v>0</v>
      </c>
      <c r="J373" s="54">
        <f ca="1">IF(CONTROL!$I$4="A",DATOS!S373,CONTROL!$I$5)</f>
        <v>0</v>
      </c>
      <c r="K373" s="54">
        <f ca="1">IF(CONTROL!$I$4="A",DATOS!T373,CONTROL!$I$5)</f>
        <v>0</v>
      </c>
      <c r="L373" s="54">
        <f ca="1">IF(CONTROL!$I$4="A",DATOS!U373,CONTROL!$I$5)</f>
        <v>0</v>
      </c>
      <c r="M373" s="54">
        <f ca="1">IF(CONTROL!$I$4="A",DATOS!V373,CONTROL!$I$5)</f>
        <v>0</v>
      </c>
      <c r="N373" s="54">
        <f ca="1">IF(CONTROL!$I$4="A",DATOS!W373,CONTROL!$I$5)</f>
        <v>0</v>
      </c>
      <c r="O373" s="38" t="s">
        <v>209</v>
      </c>
      <c r="P373" s="38" t="s">
        <v>210</v>
      </c>
      <c r="Y373" s="45"/>
      <c r="Z373" s="125">
        <v>43859</v>
      </c>
      <c r="AA373" s="76">
        <f t="shared" si="41"/>
        <v>31</v>
      </c>
    </row>
    <row r="374" spans="1:27" x14ac:dyDescent="0.25">
      <c r="A374" s="54">
        <f t="shared" si="42"/>
        <v>373</v>
      </c>
      <c r="B374" s="43">
        <v>6</v>
      </c>
      <c r="E374" s="54" t="str">
        <f t="shared" si="49"/>
        <v xml:space="preserve">Tema 6 - DERECHO CONSTITUCIONAL </v>
      </c>
      <c r="F374" s="54" t="str">
        <f t="shared" si="50"/>
        <v xml:space="preserve">Tema 6 - DERECHO CONSTITUCIONAL </v>
      </c>
      <c r="G374" s="54">
        <f t="shared" ca="1" si="51"/>
        <v>0</v>
      </c>
      <c r="H374" s="54" t="str">
        <f ca="1">IF(O374=0,CONCATENATE(F374,". ",G374," (Ref: ",A374,")"),CONCATENATE(O374," - ",F374,". ",G374," (Ref: ",CONTROL!$D$4,"-",A374,")"))</f>
        <v>LEGISLACIÓN - Tema 6 - DERECHO CONSTITUCIONAL . 0 (Ref: 7-373)</v>
      </c>
      <c r="I374" s="54">
        <f ca="1">IF(CONTROL!$I$4="A",IF(X374&gt;0,CONCATENATE(R374," ",X374),R374),CONTROL!$I$5)</f>
        <v>0</v>
      </c>
      <c r="J374" s="54">
        <f ca="1">IF(CONTROL!$I$4="A",DATOS!S374,CONTROL!$I$5)</f>
        <v>0</v>
      </c>
      <c r="K374" s="54">
        <f ca="1">IF(CONTROL!$I$4="A",DATOS!T374,CONTROL!$I$5)</f>
        <v>0</v>
      </c>
      <c r="L374" s="54">
        <f ca="1">IF(CONTROL!$I$4="A",DATOS!U374,CONTROL!$I$5)</f>
        <v>0</v>
      </c>
      <c r="M374" s="54">
        <f ca="1">IF(CONTROL!$I$4="A",DATOS!V374,CONTROL!$I$5)</f>
        <v>0</v>
      </c>
      <c r="N374" s="54">
        <f ca="1">IF(CONTROL!$I$4="A",DATOS!W374,CONTROL!$I$5)</f>
        <v>0</v>
      </c>
      <c r="O374" s="38" t="s">
        <v>209</v>
      </c>
      <c r="P374" s="38" t="s">
        <v>210</v>
      </c>
      <c r="Y374" s="45"/>
      <c r="Z374" s="125">
        <v>43859</v>
      </c>
      <c r="AA374" s="76">
        <f t="shared" si="41"/>
        <v>32</v>
      </c>
    </row>
    <row r="375" spans="1:27" x14ac:dyDescent="0.25">
      <c r="A375" s="54">
        <f t="shared" si="42"/>
        <v>374</v>
      </c>
      <c r="B375" s="43">
        <v>6</v>
      </c>
      <c r="E375" s="54" t="str">
        <f t="shared" si="49"/>
        <v xml:space="preserve">Tema 6 - DERECHO CONSTITUCIONAL </v>
      </c>
      <c r="F375" s="54" t="str">
        <f t="shared" si="50"/>
        <v xml:space="preserve">Tema 6 - DERECHO CONSTITUCIONAL </v>
      </c>
      <c r="G375" s="54">
        <f t="shared" ca="1" si="51"/>
        <v>0</v>
      </c>
      <c r="H375" s="54" t="str">
        <f ca="1">IF(O375=0,CONCATENATE(F375,". ",G375," (Ref: ",A375,")"),CONCATENATE(O375," - ",F375,". ",G375," (Ref: ",CONTROL!$D$4,"-",A375,")"))</f>
        <v>LEGISLACIÓN - Tema 6 - DERECHO CONSTITUCIONAL . 0 (Ref: 7-374)</v>
      </c>
      <c r="I375" s="54">
        <f ca="1">IF(CONTROL!$I$4="A",IF(X375&gt;0,CONCATENATE(R375," ",X375),R375),CONTROL!$I$5)</f>
        <v>0</v>
      </c>
      <c r="J375" s="54">
        <f ca="1">IF(CONTROL!$I$4="A",DATOS!S375,CONTROL!$I$5)</f>
        <v>0</v>
      </c>
      <c r="K375" s="54">
        <f ca="1">IF(CONTROL!$I$4="A",DATOS!T375,CONTROL!$I$5)</f>
        <v>0</v>
      </c>
      <c r="L375" s="54">
        <f ca="1">IF(CONTROL!$I$4="A",DATOS!U375,CONTROL!$I$5)</f>
        <v>0</v>
      </c>
      <c r="M375" s="54">
        <f ca="1">IF(CONTROL!$I$4="A",DATOS!V375,CONTROL!$I$5)</f>
        <v>0</v>
      </c>
      <c r="N375" s="54">
        <f ca="1">IF(CONTROL!$I$4="A",DATOS!W375,CONTROL!$I$5)</f>
        <v>0</v>
      </c>
      <c r="O375" s="38" t="s">
        <v>209</v>
      </c>
      <c r="P375" s="38" t="s">
        <v>210</v>
      </c>
      <c r="Y375" s="45"/>
      <c r="Z375" s="125">
        <v>43859</v>
      </c>
      <c r="AA375" s="76">
        <f t="shared" si="41"/>
        <v>33</v>
      </c>
    </row>
    <row r="376" spans="1:27" x14ac:dyDescent="0.25">
      <c r="A376" s="54">
        <f t="shared" si="42"/>
        <v>375</v>
      </c>
      <c r="B376" s="43">
        <v>6</v>
      </c>
      <c r="E376" s="54" t="str">
        <f t="shared" si="49"/>
        <v xml:space="preserve">Tema 6 - DERECHO CONSTITUCIONAL </v>
      </c>
      <c r="F376" s="54" t="str">
        <f t="shared" si="50"/>
        <v xml:space="preserve">Tema 6 - DERECHO CONSTITUCIONAL </v>
      </c>
      <c r="G376" s="54">
        <f t="shared" ca="1" si="51"/>
        <v>0</v>
      </c>
      <c r="H376" s="54" t="str">
        <f ca="1">IF(O376=0,CONCATENATE(F376,". ",G376," (Ref: ",A376,")"),CONCATENATE(O376," - ",F376,". ",G376," (Ref: ",CONTROL!$D$4,"-",A376,")"))</f>
        <v>LEGISLACIÓN - Tema 6 - DERECHO CONSTITUCIONAL . 0 (Ref: 7-375)</v>
      </c>
      <c r="I376" s="54">
        <f ca="1">IF(CONTROL!$I$4="A",IF(X376&gt;0,CONCATENATE(R376," ",X376),R376),CONTROL!$I$5)</f>
        <v>0</v>
      </c>
      <c r="J376" s="54">
        <f ca="1">IF(CONTROL!$I$4="A",DATOS!S376,CONTROL!$I$5)</f>
        <v>0</v>
      </c>
      <c r="K376" s="54">
        <f ca="1">IF(CONTROL!$I$4="A",DATOS!T376,CONTROL!$I$5)</f>
        <v>0</v>
      </c>
      <c r="L376" s="54">
        <f ca="1">IF(CONTROL!$I$4="A",DATOS!U376,CONTROL!$I$5)</f>
        <v>0</v>
      </c>
      <c r="M376" s="54">
        <f ca="1">IF(CONTROL!$I$4="A",DATOS!V376,CONTROL!$I$5)</f>
        <v>0</v>
      </c>
      <c r="N376" s="54">
        <f ca="1">IF(CONTROL!$I$4="A",DATOS!W376,CONTROL!$I$5)</f>
        <v>0</v>
      </c>
      <c r="O376" s="38" t="s">
        <v>209</v>
      </c>
      <c r="P376" s="38" t="s">
        <v>210</v>
      </c>
      <c r="Y376" s="45"/>
      <c r="Z376" s="125">
        <v>43859</v>
      </c>
      <c r="AA376" s="76">
        <f t="shared" si="41"/>
        <v>34</v>
      </c>
    </row>
    <row r="377" spans="1:27" x14ac:dyDescent="0.25">
      <c r="A377" s="54">
        <f t="shared" si="42"/>
        <v>376</v>
      </c>
      <c r="B377" s="43">
        <v>6</v>
      </c>
      <c r="E377" s="54" t="str">
        <f t="shared" si="49"/>
        <v xml:space="preserve">Tema 6 - DERECHO CONSTITUCIONAL </v>
      </c>
      <c r="F377" s="54" t="str">
        <f t="shared" si="50"/>
        <v xml:space="preserve">Tema 6 - DERECHO CONSTITUCIONAL </v>
      </c>
      <c r="G377" s="54">
        <f t="shared" ca="1" si="51"/>
        <v>0</v>
      </c>
      <c r="H377" s="54" t="str">
        <f ca="1">IF(O377=0,CONCATENATE(F377,". ",G377," (Ref: ",A377,")"),CONCATENATE(O377," - ",F377,". ",G377," (Ref: ",CONTROL!$D$4,"-",A377,")"))</f>
        <v>LEGISLACIÓN - Tema 6 - DERECHO CONSTITUCIONAL . 0 (Ref: 7-376)</v>
      </c>
      <c r="I377" s="54">
        <f ca="1">IF(CONTROL!$I$4="A",IF(X377&gt;0,CONCATENATE(R377," ",X377),R377),CONTROL!$I$5)</f>
        <v>0</v>
      </c>
      <c r="J377" s="54">
        <f ca="1">IF(CONTROL!$I$4="A",DATOS!S377,CONTROL!$I$5)</f>
        <v>0</v>
      </c>
      <c r="K377" s="54">
        <f ca="1">IF(CONTROL!$I$4="A",DATOS!T377,CONTROL!$I$5)</f>
        <v>0</v>
      </c>
      <c r="L377" s="54">
        <f ca="1">IF(CONTROL!$I$4="A",DATOS!U377,CONTROL!$I$5)</f>
        <v>0</v>
      </c>
      <c r="M377" s="54">
        <f ca="1">IF(CONTROL!$I$4="A",DATOS!V377,CONTROL!$I$5)</f>
        <v>0</v>
      </c>
      <c r="N377" s="54">
        <f ca="1">IF(CONTROL!$I$4="A",DATOS!W377,CONTROL!$I$5)</f>
        <v>0</v>
      </c>
      <c r="O377" s="38" t="s">
        <v>209</v>
      </c>
      <c r="P377" s="38" t="s">
        <v>210</v>
      </c>
      <c r="Y377" s="45"/>
      <c r="Z377" s="125">
        <v>43859</v>
      </c>
      <c r="AA377" s="76">
        <f t="shared" si="41"/>
        <v>35</v>
      </c>
    </row>
    <row r="378" spans="1:27" x14ac:dyDescent="0.25">
      <c r="A378" s="54">
        <f t="shared" si="42"/>
        <v>377</v>
      </c>
      <c r="B378" s="43">
        <v>6</v>
      </c>
      <c r="E378" s="54" t="str">
        <f t="shared" si="49"/>
        <v xml:space="preserve">Tema 6 - DERECHO CONSTITUCIONAL </v>
      </c>
      <c r="F378" s="54" t="str">
        <f t="shared" si="50"/>
        <v xml:space="preserve">Tema 6 - DERECHO CONSTITUCIONAL </v>
      </c>
      <c r="G378" s="54">
        <f t="shared" ca="1" si="51"/>
        <v>0</v>
      </c>
      <c r="H378" s="54" t="str">
        <f ca="1">IF(O378=0,CONCATENATE(F378,". ",G378," (Ref: ",A378,")"),CONCATENATE(O378," - ",F378,". ",G378," (Ref: ",CONTROL!$D$4,"-",A378,")"))</f>
        <v>LEGISLACIÓN - Tema 6 - DERECHO CONSTITUCIONAL . 0 (Ref: 7-377)</v>
      </c>
      <c r="I378" s="54">
        <f ca="1">IF(CONTROL!$I$4="A",IF(X378&gt;0,CONCATENATE(R378," ",X378),R378),CONTROL!$I$5)</f>
        <v>0</v>
      </c>
      <c r="J378" s="54">
        <f ca="1">IF(CONTROL!$I$4="A",DATOS!S378,CONTROL!$I$5)</f>
        <v>0</v>
      </c>
      <c r="K378" s="54">
        <f ca="1">IF(CONTROL!$I$4="A",DATOS!T378,CONTROL!$I$5)</f>
        <v>0</v>
      </c>
      <c r="L378" s="54">
        <f ca="1">IF(CONTROL!$I$4="A",DATOS!U378,CONTROL!$I$5)</f>
        <v>0</v>
      </c>
      <c r="M378" s="54">
        <f ca="1">IF(CONTROL!$I$4="A",DATOS!V378,CONTROL!$I$5)</f>
        <v>0</v>
      </c>
      <c r="N378" s="54">
        <f ca="1">IF(CONTROL!$I$4="A",DATOS!W378,CONTROL!$I$5)</f>
        <v>0</v>
      </c>
      <c r="O378" s="38" t="s">
        <v>209</v>
      </c>
      <c r="P378" s="38" t="s">
        <v>210</v>
      </c>
      <c r="Y378" s="45"/>
      <c r="Z378" s="125">
        <v>43859</v>
      </c>
      <c r="AA378" s="76">
        <f t="shared" si="41"/>
        <v>36</v>
      </c>
    </row>
    <row r="379" spans="1:27" x14ac:dyDescent="0.25">
      <c r="A379" s="54">
        <f t="shared" si="42"/>
        <v>378</v>
      </c>
      <c r="B379" s="43">
        <v>6</v>
      </c>
      <c r="E379" s="54" t="str">
        <f t="shared" si="49"/>
        <v xml:space="preserve">Tema 6 - DERECHO CONSTITUCIONAL </v>
      </c>
      <c r="F379" s="54" t="str">
        <f t="shared" si="50"/>
        <v xml:space="preserve">Tema 6 - DERECHO CONSTITUCIONAL </v>
      </c>
      <c r="G379" s="54">
        <f t="shared" ca="1" si="51"/>
        <v>0</v>
      </c>
      <c r="H379" s="54" t="str">
        <f ca="1">IF(O379=0,CONCATENATE(F379,". ",G379," (Ref: ",A379,")"),CONCATENATE(O379," - ",F379,". ",G379," (Ref: ",CONTROL!$D$4,"-",A379,")"))</f>
        <v>LEGISLACIÓN - Tema 6 - DERECHO CONSTITUCIONAL . 0 (Ref: 7-378)</v>
      </c>
      <c r="I379" s="54">
        <f ca="1">IF(CONTROL!$I$4="A",IF(X379&gt;0,CONCATENATE(R379," ",X379),R379),CONTROL!$I$5)</f>
        <v>0</v>
      </c>
      <c r="J379" s="54">
        <f ca="1">IF(CONTROL!$I$4="A",DATOS!S379,CONTROL!$I$5)</f>
        <v>0</v>
      </c>
      <c r="K379" s="54">
        <f ca="1">IF(CONTROL!$I$4="A",DATOS!T379,CONTROL!$I$5)</f>
        <v>0</v>
      </c>
      <c r="L379" s="54">
        <f ca="1">IF(CONTROL!$I$4="A",DATOS!U379,CONTROL!$I$5)</f>
        <v>0</v>
      </c>
      <c r="M379" s="54">
        <f ca="1">IF(CONTROL!$I$4="A",DATOS!V379,CONTROL!$I$5)</f>
        <v>0</v>
      </c>
      <c r="N379" s="54">
        <f ca="1">IF(CONTROL!$I$4="A",DATOS!W379,CONTROL!$I$5)</f>
        <v>0</v>
      </c>
      <c r="O379" s="38" t="s">
        <v>209</v>
      </c>
      <c r="P379" s="38" t="s">
        <v>210</v>
      </c>
      <c r="Y379" s="45"/>
      <c r="Z379" s="125">
        <v>43859</v>
      </c>
      <c r="AA379" s="76">
        <f t="shared" si="41"/>
        <v>37</v>
      </c>
    </row>
    <row r="380" spans="1:27" x14ac:dyDescent="0.25">
      <c r="A380" s="54">
        <f t="shared" si="42"/>
        <v>379</v>
      </c>
      <c r="B380" s="43">
        <v>6</v>
      </c>
      <c r="E380" s="54" t="str">
        <f t="shared" si="49"/>
        <v xml:space="preserve">Tema 6 - DERECHO CONSTITUCIONAL </v>
      </c>
      <c r="F380" s="54" t="str">
        <f t="shared" si="50"/>
        <v xml:space="preserve">Tema 6 - DERECHO CONSTITUCIONAL </v>
      </c>
      <c r="G380" s="54">
        <f t="shared" ca="1" si="51"/>
        <v>0</v>
      </c>
      <c r="H380" s="54" t="str">
        <f ca="1">IF(O380=0,CONCATENATE(F380,". ",G380," (Ref: ",A380,")"),CONCATENATE(O380," - ",F380,". ",G380," (Ref: ",CONTROL!$D$4,"-",A380,")"))</f>
        <v>LEGISLACIÓN - Tema 6 - DERECHO CONSTITUCIONAL . 0 (Ref: 7-379)</v>
      </c>
      <c r="I380" s="54">
        <f ca="1">IF(CONTROL!$I$4="A",IF(X380&gt;0,CONCATENATE(R380," ",X380),R380),CONTROL!$I$5)</f>
        <v>0</v>
      </c>
      <c r="J380" s="54">
        <f ca="1">IF(CONTROL!$I$4="A",DATOS!S380,CONTROL!$I$5)</f>
        <v>0</v>
      </c>
      <c r="K380" s="54">
        <f ca="1">IF(CONTROL!$I$4="A",DATOS!T380,CONTROL!$I$5)</f>
        <v>0</v>
      </c>
      <c r="L380" s="54">
        <f ca="1">IF(CONTROL!$I$4="A",DATOS!U380,CONTROL!$I$5)</f>
        <v>0</v>
      </c>
      <c r="M380" s="54">
        <f ca="1">IF(CONTROL!$I$4="A",DATOS!V380,CONTROL!$I$5)</f>
        <v>0</v>
      </c>
      <c r="N380" s="54">
        <f ca="1">IF(CONTROL!$I$4="A",DATOS!W380,CONTROL!$I$5)</f>
        <v>0</v>
      </c>
      <c r="O380" s="38" t="s">
        <v>209</v>
      </c>
      <c r="P380" s="38" t="s">
        <v>210</v>
      </c>
      <c r="Y380" s="45"/>
      <c r="Z380" s="125">
        <v>43859</v>
      </c>
      <c r="AA380" s="76">
        <f t="shared" si="41"/>
        <v>38</v>
      </c>
    </row>
    <row r="381" spans="1:27" x14ac:dyDescent="0.25">
      <c r="A381" s="54">
        <f t="shared" si="42"/>
        <v>380</v>
      </c>
      <c r="B381" s="43">
        <v>6</v>
      </c>
      <c r="E381" s="54" t="str">
        <f t="shared" si="49"/>
        <v xml:space="preserve">Tema 6 - DERECHO CONSTITUCIONAL </v>
      </c>
      <c r="F381" s="54" t="str">
        <f t="shared" si="50"/>
        <v xml:space="preserve">Tema 6 - DERECHO CONSTITUCIONAL </v>
      </c>
      <c r="G381" s="54">
        <f t="shared" ca="1" si="51"/>
        <v>0</v>
      </c>
      <c r="H381" s="54" t="str">
        <f ca="1">IF(O381=0,CONCATENATE(F381,". ",G381," (Ref: ",A381,")"),CONCATENATE(O381," - ",F381,". ",G381," (Ref: ",CONTROL!$D$4,"-",A381,")"))</f>
        <v>LEGISLACIÓN - Tema 6 - DERECHO CONSTITUCIONAL . 0 (Ref: 7-380)</v>
      </c>
      <c r="I381" s="54">
        <f ca="1">IF(CONTROL!$I$4="A",IF(X381&gt;0,CONCATENATE(R381," ",X381),R381),CONTROL!$I$5)</f>
        <v>0</v>
      </c>
      <c r="J381" s="54">
        <f ca="1">IF(CONTROL!$I$4="A",DATOS!S381,CONTROL!$I$5)</f>
        <v>0</v>
      </c>
      <c r="K381" s="54">
        <f ca="1">IF(CONTROL!$I$4="A",DATOS!T381,CONTROL!$I$5)</f>
        <v>0</v>
      </c>
      <c r="L381" s="54">
        <f ca="1">IF(CONTROL!$I$4="A",DATOS!U381,CONTROL!$I$5)</f>
        <v>0</v>
      </c>
      <c r="M381" s="54">
        <f ca="1">IF(CONTROL!$I$4="A",DATOS!V381,CONTROL!$I$5)</f>
        <v>0</v>
      </c>
      <c r="N381" s="54">
        <f ca="1">IF(CONTROL!$I$4="A",DATOS!W381,CONTROL!$I$5)</f>
        <v>0</v>
      </c>
      <c r="O381" s="38" t="s">
        <v>209</v>
      </c>
      <c r="P381" s="38" t="s">
        <v>210</v>
      </c>
      <c r="Y381" s="45"/>
      <c r="Z381" s="125">
        <v>43859</v>
      </c>
      <c r="AA381" s="76">
        <f t="shared" si="41"/>
        <v>39</v>
      </c>
    </row>
    <row r="382" spans="1:27" x14ac:dyDescent="0.25">
      <c r="A382" s="54">
        <f t="shared" si="42"/>
        <v>381</v>
      </c>
      <c r="B382" s="43">
        <v>6</v>
      </c>
      <c r="E382" s="54" t="str">
        <f t="shared" si="49"/>
        <v xml:space="preserve">Tema 6 - DERECHO CONSTITUCIONAL </v>
      </c>
      <c r="F382" s="54" t="str">
        <f t="shared" si="50"/>
        <v xml:space="preserve">Tema 6 - DERECHO CONSTITUCIONAL </v>
      </c>
      <c r="G382" s="54">
        <f t="shared" ca="1" si="51"/>
        <v>0</v>
      </c>
      <c r="H382" s="54" t="str">
        <f ca="1">IF(O382=0,CONCATENATE(F382,". ",G382," (Ref: ",A382,")"),CONCATENATE(O382," - ",F382,". ",G382," (Ref: ",CONTROL!$D$4,"-",A382,")"))</f>
        <v>LEGISLACIÓN - Tema 6 - DERECHO CONSTITUCIONAL . 0 (Ref: 7-381)</v>
      </c>
      <c r="I382" s="54">
        <f ca="1">IF(CONTROL!$I$4="A",IF(X382&gt;0,CONCATENATE(R382," ",X382),R382),CONTROL!$I$5)</f>
        <v>0</v>
      </c>
      <c r="J382" s="54">
        <f ca="1">IF(CONTROL!$I$4="A",DATOS!S382,CONTROL!$I$5)</f>
        <v>0</v>
      </c>
      <c r="K382" s="54">
        <f ca="1">IF(CONTROL!$I$4="A",DATOS!T382,CONTROL!$I$5)</f>
        <v>0</v>
      </c>
      <c r="L382" s="54">
        <f ca="1">IF(CONTROL!$I$4="A",DATOS!U382,CONTROL!$I$5)</f>
        <v>0</v>
      </c>
      <c r="M382" s="54">
        <f ca="1">IF(CONTROL!$I$4="A",DATOS!V382,CONTROL!$I$5)</f>
        <v>0</v>
      </c>
      <c r="N382" s="54">
        <f ca="1">IF(CONTROL!$I$4="A",DATOS!W382,CONTROL!$I$5)</f>
        <v>0</v>
      </c>
      <c r="O382" s="38" t="s">
        <v>209</v>
      </c>
      <c r="P382" s="38" t="s">
        <v>210</v>
      </c>
      <c r="Y382" s="45"/>
      <c r="Z382" s="125">
        <v>43859</v>
      </c>
      <c r="AA382" s="76">
        <f t="shared" si="41"/>
        <v>40</v>
      </c>
    </row>
    <row r="383" spans="1:27" x14ac:dyDescent="0.25">
      <c r="A383" s="54">
        <f t="shared" si="42"/>
        <v>382</v>
      </c>
      <c r="B383" s="43">
        <v>6</v>
      </c>
      <c r="E383" s="54" t="str">
        <f t="shared" si="49"/>
        <v xml:space="preserve">Tema 6 - DERECHO CONSTITUCIONAL </v>
      </c>
      <c r="F383" s="54" t="str">
        <f t="shared" si="50"/>
        <v xml:space="preserve">Tema 6 - DERECHO CONSTITUCIONAL </v>
      </c>
      <c r="G383" s="54">
        <f t="shared" ca="1" si="51"/>
        <v>0</v>
      </c>
      <c r="H383" s="54" t="str">
        <f ca="1">IF(O383=0,CONCATENATE(F383,". ",G383," (Ref: ",A383,")"),CONCATENATE(O383," - ",F383,". ",G383," (Ref: ",CONTROL!$D$4,"-",A383,")"))</f>
        <v>LEGISLACIÓN - Tema 6 - DERECHO CONSTITUCIONAL . 0 (Ref: 7-382)</v>
      </c>
      <c r="I383" s="54">
        <f ca="1">IF(CONTROL!$I$4="A",IF(X383&gt;0,CONCATENATE(R383," ",X383),R383),CONTROL!$I$5)</f>
        <v>0</v>
      </c>
      <c r="J383" s="54">
        <f ca="1">IF(CONTROL!$I$4="A",DATOS!S383,CONTROL!$I$5)</f>
        <v>0</v>
      </c>
      <c r="K383" s="54">
        <f ca="1">IF(CONTROL!$I$4="A",DATOS!T383,CONTROL!$I$5)</f>
        <v>0</v>
      </c>
      <c r="L383" s="54">
        <f ca="1">IF(CONTROL!$I$4="A",DATOS!U383,CONTROL!$I$5)</f>
        <v>0</v>
      </c>
      <c r="M383" s="54">
        <f ca="1">IF(CONTROL!$I$4="A",DATOS!V383,CONTROL!$I$5)</f>
        <v>0</v>
      </c>
      <c r="N383" s="54">
        <f ca="1">IF(CONTROL!$I$4="A",DATOS!W383,CONTROL!$I$5)</f>
        <v>0</v>
      </c>
      <c r="O383" s="38" t="s">
        <v>209</v>
      </c>
      <c r="P383" s="38" t="s">
        <v>210</v>
      </c>
      <c r="Y383" s="45"/>
      <c r="Z383" s="125">
        <v>43859</v>
      </c>
      <c r="AA383" s="76">
        <f t="shared" si="41"/>
        <v>41</v>
      </c>
    </row>
    <row r="384" spans="1:27" x14ac:dyDescent="0.25">
      <c r="A384" s="54">
        <f t="shared" si="42"/>
        <v>383</v>
      </c>
      <c r="B384" s="43">
        <v>6</v>
      </c>
      <c r="E384" s="54" t="str">
        <f t="shared" si="49"/>
        <v xml:space="preserve">Tema 6 - DERECHO CONSTITUCIONAL </v>
      </c>
      <c r="F384" s="54" t="str">
        <f t="shared" si="50"/>
        <v xml:space="preserve">Tema 6 - DERECHO CONSTITUCIONAL </v>
      </c>
      <c r="G384" s="54">
        <f t="shared" ca="1" si="51"/>
        <v>0</v>
      </c>
      <c r="H384" s="54" t="str">
        <f ca="1">IF(O384=0,CONCATENATE(F384,". ",G384," (Ref: ",A384,")"),CONCATENATE(O384," - ",F384,". ",G384," (Ref: ",CONTROL!$D$4,"-",A384,")"))</f>
        <v>LEGISLACIÓN - Tema 6 - DERECHO CONSTITUCIONAL . 0 (Ref: 7-383)</v>
      </c>
      <c r="I384" s="54">
        <f ca="1">IF(CONTROL!$I$4="A",IF(X384&gt;0,CONCATENATE(R384," ",X384),R384),CONTROL!$I$5)</f>
        <v>0</v>
      </c>
      <c r="J384" s="54">
        <f ca="1">IF(CONTROL!$I$4="A",DATOS!S384,CONTROL!$I$5)</f>
        <v>0</v>
      </c>
      <c r="K384" s="54">
        <f ca="1">IF(CONTROL!$I$4="A",DATOS!T384,CONTROL!$I$5)</f>
        <v>0</v>
      </c>
      <c r="L384" s="54">
        <f ca="1">IF(CONTROL!$I$4="A",DATOS!U384,CONTROL!$I$5)</f>
        <v>0</v>
      </c>
      <c r="M384" s="54">
        <f ca="1">IF(CONTROL!$I$4="A",DATOS!V384,CONTROL!$I$5)</f>
        <v>0</v>
      </c>
      <c r="N384" s="54">
        <f ca="1">IF(CONTROL!$I$4="A",DATOS!W384,CONTROL!$I$5)</f>
        <v>0</v>
      </c>
      <c r="O384" s="38" t="s">
        <v>209</v>
      </c>
      <c r="P384" s="38" t="s">
        <v>210</v>
      </c>
      <c r="Y384" s="45"/>
      <c r="Z384" s="125">
        <v>43859</v>
      </c>
      <c r="AA384" s="76">
        <f t="shared" si="41"/>
        <v>42</v>
      </c>
    </row>
    <row r="385" spans="1:27" x14ac:dyDescent="0.25">
      <c r="A385" s="54">
        <f t="shared" si="42"/>
        <v>384</v>
      </c>
      <c r="B385" s="43">
        <v>6</v>
      </c>
      <c r="E385" s="54" t="str">
        <f t="shared" si="49"/>
        <v xml:space="preserve">Tema 6 - DERECHO CONSTITUCIONAL </v>
      </c>
      <c r="F385" s="54" t="str">
        <f t="shared" si="50"/>
        <v xml:space="preserve">Tema 6 - DERECHO CONSTITUCIONAL </v>
      </c>
      <c r="G385" s="54">
        <f t="shared" ca="1" si="51"/>
        <v>0</v>
      </c>
      <c r="H385" s="54" t="str">
        <f ca="1">IF(O385=0,CONCATENATE(F385,". ",G385," (Ref: ",A385,")"),CONCATENATE(O385," - ",F385,". ",G385," (Ref: ",CONTROL!$D$4,"-",A385,")"))</f>
        <v>LEGISLACIÓN - Tema 6 - DERECHO CONSTITUCIONAL . 0 (Ref: 7-384)</v>
      </c>
      <c r="I385" s="54">
        <f ca="1">IF(CONTROL!$I$4="A",IF(X385&gt;0,CONCATENATE(R385," ",X385),R385),CONTROL!$I$5)</f>
        <v>0</v>
      </c>
      <c r="J385" s="54">
        <f ca="1">IF(CONTROL!$I$4="A",DATOS!S385,CONTROL!$I$5)</f>
        <v>0</v>
      </c>
      <c r="K385" s="54">
        <f ca="1">IF(CONTROL!$I$4="A",DATOS!T385,CONTROL!$I$5)</f>
        <v>0</v>
      </c>
      <c r="L385" s="54">
        <f ca="1">IF(CONTROL!$I$4="A",DATOS!U385,CONTROL!$I$5)</f>
        <v>0</v>
      </c>
      <c r="M385" s="54">
        <f ca="1">IF(CONTROL!$I$4="A",DATOS!V385,CONTROL!$I$5)</f>
        <v>0</v>
      </c>
      <c r="N385" s="54">
        <f ca="1">IF(CONTROL!$I$4="A",DATOS!W385,CONTROL!$I$5)</f>
        <v>0</v>
      </c>
      <c r="O385" s="38" t="s">
        <v>209</v>
      </c>
      <c r="P385" s="38" t="s">
        <v>210</v>
      </c>
      <c r="Y385" s="45"/>
      <c r="Z385" s="125">
        <v>43859</v>
      </c>
      <c r="AA385" s="76">
        <f t="shared" si="41"/>
        <v>43</v>
      </c>
    </row>
    <row r="386" spans="1:27" x14ac:dyDescent="0.25">
      <c r="A386" s="54">
        <f t="shared" si="42"/>
        <v>385</v>
      </c>
      <c r="B386" s="43">
        <v>6</v>
      </c>
      <c r="E386" s="54" t="str">
        <f t="shared" si="49"/>
        <v xml:space="preserve">Tema 6 - DERECHO CONSTITUCIONAL </v>
      </c>
      <c r="F386" s="54" t="str">
        <f t="shared" si="50"/>
        <v xml:space="preserve">Tema 6 - DERECHO CONSTITUCIONAL </v>
      </c>
      <c r="G386" s="54">
        <f t="shared" ca="1" si="51"/>
        <v>0</v>
      </c>
      <c r="H386" s="54" t="str">
        <f ca="1">IF(O386=0,CONCATENATE(F386,". ",G386," (Ref: ",A386,")"),CONCATENATE(O386," - ",F386,". ",G386," (Ref: ",CONTROL!$D$4,"-",A386,")"))</f>
        <v>LEGISLACIÓN - Tema 6 - DERECHO CONSTITUCIONAL . 0 (Ref: 7-385)</v>
      </c>
      <c r="I386" s="54">
        <f ca="1">IF(CONTROL!$I$4="A",IF(X386&gt;0,CONCATENATE(R386," ",X386),R386),CONTROL!$I$5)</f>
        <v>0</v>
      </c>
      <c r="J386" s="54">
        <f ca="1">IF(CONTROL!$I$4="A",DATOS!S386,CONTROL!$I$5)</f>
        <v>0</v>
      </c>
      <c r="K386" s="54">
        <f ca="1">IF(CONTROL!$I$4="A",DATOS!T386,CONTROL!$I$5)</f>
        <v>0</v>
      </c>
      <c r="L386" s="54">
        <f ca="1">IF(CONTROL!$I$4="A",DATOS!U386,CONTROL!$I$5)</f>
        <v>0</v>
      </c>
      <c r="M386" s="54">
        <f ca="1">IF(CONTROL!$I$4="A",DATOS!V386,CONTROL!$I$5)</f>
        <v>0</v>
      </c>
      <c r="N386" s="54">
        <f ca="1">IF(CONTROL!$I$4="A",DATOS!W386,CONTROL!$I$5)</f>
        <v>0</v>
      </c>
      <c r="O386" s="38" t="s">
        <v>209</v>
      </c>
      <c r="P386" s="38" t="s">
        <v>210</v>
      </c>
      <c r="Y386" s="45"/>
      <c r="Z386" s="125">
        <v>43859</v>
      </c>
      <c r="AA386" s="76">
        <f t="shared" si="41"/>
        <v>44</v>
      </c>
    </row>
    <row r="387" spans="1:27" x14ac:dyDescent="0.25">
      <c r="A387" s="54">
        <f t="shared" si="42"/>
        <v>386</v>
      </c>
      <c r="B387" s="43">
        <v>7</v>
      </c>
      <c r="C387" s="42">
        <f>+C343+1</f>
        <v>7</v>
      </c>
      <c r="E387" s="54" t="str">
        <f t="shared" si="16"/>
        <v xml:space="preserve">Tema 7 - DERECHO PENAL </v>
      </c>
      <c r="F387" s="54" t="str">
        <f t="shared" si="17"/>
        <v xml:space="preserve">Tema 7 - DERECHO PENAL </v>
      </c>
      <c r="G387" s="54">
        <f t="shared" ca="1" si="14"/>
        <v>0</v>
      </c>
      <c r="H387" s="54" t="str">
        <f ca="1">IF(O387=0,CONCATENATE(F387,". ",G387," (Ref: ",A387,")"),CONCATENATE(O387," - ",F387,". ",G387," (Ref: ",CONTROL!$D$4,"-",A387,")"))</f>
        <v>LEGISLACIÓN  - Tema 7 - DERECHO PENAL . 0 (Ref: 7-386)</v>
      </c>
      <c r="I387" s="54">
        <f ca="1">IF(CONTROL!$I$4="A",IF(X387&gt;0,CONCATENATE(R387," ",X387),R387),CONTROL!$I$5)</f>
        <v>0</v>
      </c>
      <c r="J387" s="54">
        <f ca="1">IF(CONTROL!$I$4="A",DATOS!S387,CONTROL!$I$5)</f>
        <v>0</v>
      </c>
      <c r="K387" s="54">
        <f ca="1">IF(CONTROL!$I$4="A",DATOS!T387,CONTROL!$I$5)</f>
        <v>0</v>
      </c>
      <c r="L387" s="54">
        <f ca="1">IF(CONTROL!$I$4="A",DATOS!U387,CONTROL!$I$5)</f>
        <v>0</v>
      </c>
      <c r="M387" s="54">
        <f ca="1">IF(CONTROL!$I$4="A",DATOS!V387,CONTROL!$I$5)</f>
        <v>0</v>
      </c>
      <c r="N387" s="54">
        <f ca="1">IF(CONTROL!$I$4="A",DATOS!W387,CONTROL!$I$5)</f>
        <v>0</v>
      </c>
      <c r="O387" s="38" t="s">
        <v>211</v>
      </c>
      <c r="P387" s="38" t="s">
        <v>212</v>
      </c>
      <c r="Y387" s="45"/>
      <c r="Z387" s="125">
        <v>43866</v>
      </c>
      <c r="AA387" s="76">
        <f t="shared" si="41"/>
        <v>1</v>
      </c>
    </row>
    <row r="388" spans="1:27" x14ac:dyDescent="0.25">
      <c r="A388" s="54">
        <f t="shared" si="42"/>
        <v>387</v>
      </c>
      <c r="B388" s="43">
        <v>7</v>
      </c>
      <c r="E388" s="54" t="str">
        <f t="shared" ref="E388:E451" si="52">IF(D388=0,CONCATENATE("Tema ",B388," - ",P388," ",D388),IF(D388="I",CONCATENATE("Tema ",B388," - ",P388),CONCATENATE("                ",P388," (",D388,"). ")))</f>
        <v xml:space="preserve">Tema 7 - DERECHO PENAL </v>
      </c>
      <c r="F388" s="54" t="str">
        <f t="shared" ref="F388:F451" si="53">CONCATENATE("Tema ",B388," - ",P388," ",D388)</f>
        <v xml:space="preserve">Tema 7 - DERECHO PENAL </v>
      </c>
      <c r="G388" s="54">
        <f t="shared" ref="G388:G451" ca="1" si="54">IF(Q388&gt;0,CONCATENATE(Q388,". ",I388),I388)</f>
        <v>0</v>
      </c>
      <c r="H388" s="54" t="str">
        <f ca="1">IF(O388=0,CONCATENATE(F388,". ",G388," (Ref: ",A388,")"),CONCATENATE(O388," - ",F388,". ",G388," (Ref: ",CONTROL!$D$4,"-",A388,")"))</f>
        <v>LEGISLACIÓN  - Tema 7 - DERECHO PENAL . 0 (Ref: 7-387)</v>
      </c>
      <c r="I388" s="54">
        <f ca="1">IF(CONTROL!$I$4="A",IF(X388&gt;0,CONCATENATE(R388," ",X388),R388),CONTROL!$I$5)</f>
        <v>0</v>
      </c>
      <c r="J388" s="54">
        <f ca="1">IF(CONTROL!$I$4="A",DATOS!S388,CONTROL!$I$5)</f>
        <v>0</v>
      </c>
      <c r="K388" s="54">
        <f ca="1">IF(CONTROL!$I$4="A",DATOS!T388,CONTROL!$I$5)</f>
        <v>0</v>
      </c>
      <c r="L388" s="54">
        <f ca="1">IF(CONTROL!$I$4="A",DATOS!U388,CONTROL!$I$5)</f>
        <v>0</v>
      </c>
      <c r="M388" s="54">
        <f ca="1">IF(CONTROL!$I$4="A",DATOS!V388,CONTROL!$I$5)</f>
        <v>0</v>
      </c>
      <c r="N388" s="54">
        <f ca="1">IF(CONTROL!$I$4="A",DATOS!W388,CONTROL!$I$5)</f>
        <v>0</v>
      </c>
      <c r="O388" s="38" t="s">
        <v>211</v>
      </c>
      <c r="P388" s="38" t="s">
        <v>212</v>
      </c>
      <c r="Y388" s="45"/>
      <c r="Z388" s="125">
        <v>43866</v>
      </c>
      <c r="AA388" s="76">
        <f t="shared" ref="AA388:AA451" si="55">IF(C388=0,AA387+1,1)</f>
        <v>2</v>
      </c>
    </row>
    <row r="389" spans="1:27" x14ac:dyDescent="0.25">
      <c r="A389" s="54">
        <f t="shared" si="42"/>
        <v>388</v>
      </c>
      <c r="B389" s="43">
        <v>7</v>
      </c>
      <c r="E389" s="54" t="str">
        <f t="shared" si="52"/>
        <v xml:space="preserve">Tema 7 - DERECHO PENAL </v>
      </c>
      <c r="F389" s="54" t="str">
        <f t="shared" si="53"/>
        <v xml:space="preserve">Tema 7 - DERECHO PENAL </v>
      </c>
      <c r="G389" s="54">
        <f t="shared" ca="1" si="54"/>
        <v>0</v>
      </c>
      <c r="H389" s="54" t="str">
        <f ca="1">IF(O389=0,CONCATENATE(F389,". ",G389," (Ref: ",A389,")"),CONCATENATE(O389," - ",F389,". ",G389," (Ref: ",CONTROL!$D$4,"-",A389,")"))</f>
        <v>LEGISLACIÓN  - Tema 7 - DERECHO PENAL . 0 (Ref: 7-388)</v>
      </c>
      <c r="I389" s="54">
        <f ca="1">IF(CONTROL!$I$4="A",IF(X389&gt;0,CONCATENATE(R389," ",X389),R389),CONTROL!$I$5)</f>
        <v>0</v>
      </c>
      <c r="J389" s="54">
        <f ca="1">IF(CONTROL!$I$4="A",DATOS!S389,CONTROL!$I$5)</f>
        <v>0</v>
      </c>
      <c r="K389" s="54">
        <f ca="1">IF(CONTROL!$I$4="A",DATOS!T389,CONTROL!$I$5)</f>
        <v>0</v>
      </c>
      <c r="L389" s="54">
        <f ca="1">IF(CONTROL!$I$4="A",DATOS!U389,CONTROL!$I$5)</f>
        <v>0</v>
      </c>
      <c r="M389" s="54">
        <f ca="1">IF(CONTROL!$I$4="A",DATOS!V389,CONTROL!$I$5)</f>
        <v>0</v>
      </c>
      <c r="N389" s="54">
        <f ca="1">IF(CONTROL!$I$4="A",DATOS!W389,CONTROL!$I$5)</f>
        <v>0</v>
      </c>
      <c r="O389" s="38" t="s">
        <v>211</v>
      </c>
      <c r="P389" s="38" t="s">
        <v>212</v>
      </c>
      <c r="Y389" s="45"/>
      <c r="Z389" s="125">
        <v>43866</v>
      </c>
      <c r="AA389" s="76">
        <f t="shared" si="55"/>
        <v>3</v>
      </c>
    </row>
    <row r="390" spans="1:27" x14ac:dyDescent="0.25">
      <c r="A390" s="54">
        <f t="shared" si="42"/>
        <v>389</v>
      </c>
      <c r="B390" s="43">
        <v>7</v>
      </c>
      <c r="E390" s="54" t="str">
        <f t="shared" si="52"/>
        <v xml:space="preserve">Tema 7 - DERECHO PENAL </v>
      </c>
      <c r="F390" s="54" t="str">
        <f t="shared" si="53"/>
        <v xml:space="preserve">Tema 7 - DERECHO PENAL </v>
      </c>
      <c r="G390" s="54">
        <f t="shared" ca="1" si="54"/>
        <v>0</v>
      </c>
      <c r="H390" s="54" t="str">
        <f ca="1">IF(O390=0,CONCATENATE(F390,". ",G390," (Ref: ",A390,")"),CONCATENATE(O390," - ",F390,". ",G390," (Ref: ",CONTROL!$D$4,"-",A390,")"))</f>
        <v>LEGISLACIÓN  - Tema 7 - DERECHO PENAL . 0 (Ref: 7-389)</v>
      </c>
      <c r="I390" s="54">
        <f ca="1">IF(CONTROL!$I$4="A",IF(X390&gt;0,CONCATENATE(R390," ",X390),R390),CONTROL!$I$5)</f>
        <v>0</v>
      </c>
      <c r="J390" s="54">
        <f ca="1">IF(CONTROL!$I$4="A",DATOS!S390,CONTROL!$I$5)</f>
        <v>0</v>
      </c>
      <c r="K390" s="54">
        <f ca="1">IF(CONTROL!$I$4="A",DATOS!T390,CONTROL!$I$5)</f>
        <v>0</v>
      </c>
      <c r="L390" s="54">
        <f ca="1">IF(CONTROL!$I$4="A",DATOS!U390,CONTROL!$I$5)</f>
        <v>0</v>
      </c>
      <c r="M390" s="54">
        <f ca="1">IF(CONTROL!$I$4="A",DATOS!V390,CONTROL!$I$5)</f>
        <v>0</v>
      </c>
      <c r="N390" s="54">
        <f ca="1">IF(CONTROL!$I$4="A",DATOS!W390,CONTROL!$I$5)</f>
        <v>0</v>
      </c>
      <c r="O390" s="38" t="s">
        <v>211</v>
      </c>
      <c r="P390" s="38" t="s">
        <v>212</v>
      </c>
      <c r="Y390" s="45"/>
      <c r="Z390" s="125">
        <v>43866</v>
      </c>
      <c r="AA390" s="76">
        <f t="shared" si="55"/>
        <v>4</v>
      </c>
    </row>
    <row r="391" spans="1:27" x14ac:dyDescent="0.25">
      <c r="A391" s="54">
        <f t="shared" si="42"/>
        <v>390</v>
      </c>
      <c r="B391" s="43">
        <v>7</v>
      </c>
      <c r="E391" s="54" t="str">
        <f t="shared" si="52"/>
        <v xml:space="preserve">Tema 7 - DERECHO PENAL </v>
      </c>
      <c r="F391" s="54" t="str">
        <f t="shared" si="53"/>
        <v xml:space="preserve">Tema 7 - DERECHO PENAL </v>
      </c>
      <c r="G391" s="54">
        <f t="shared" ca="1" si="54"/>
        <v>0</v>
      </c>
      <c r="H391" s="54" t="str">
        <f ca="1">IF(O391=0,CONCATENATE(F391,". ",G391," (Ref: ",A391,")"),CONCATENATE(O391," - ",F391,". ",G391," (Ref: ",CONTROL!$D$4,"-",A391,")"))</f>
        <v>LEGISLACIÓN  - Tema 7 - DERECHO PENAL . 0 (Ref: 7-390)</v>
      </c>
      <c r="I391" s="54">
        <f ca="1">IF(CONTROL!$I$4="A",IF(X391&gt;0,CONCATENATE(R391," ",X391),R391),CONTROL!$I$5)</f>
        <v>0</v>
      </c>
      <c r="J391" s="54">
        <f ca="1">IF(CONTROL!$I$4="A",DATOS!S391,CONTROL!$I$5)</f>
        <v>0</v>
      </c>
      <c r="K391" s="54">
        <f ca="1">IF(CONTROL!$I$4="A",DATOS!T391,CONTROL!$I$5)</f>
        <v>0</v>
      </c>
      <c r="L391" s="54">
        <f ca="1">IF(CONTROL!$I$4="A",DATOS!U391,CONTROL!$I$5)</f>
        <v>0</v>
      </c>
      <c r="M391" s="54">
        <f ca="1">IF(CONTROL!$I$4="A",DATOS!V391,CONTROL!$I$5)</f>
        <v>0</v>
      </c>
      <c r="N391" s="54">
        <f ca="1">IF(CONTROL!$I$4="A",DATOS!W391,CONTROL!$I$5)</f>
        <v>0</v>
      </c>
      <c r="O391" s="38" t="s">
        <v>211</v>
      </c>
      <c r="P391" s="38" t="s">
        <v>212</v>
      </c>
      <c r="Y391" s="45"/>
      <c r="Z391" s="125">
        <v>43866</v>
      </c>
      <c r="AA391" s="76">
        <f t="shared" si="55"/>
        <v>5</v>
      </c>
    </row>
    <row r="392" spans="1:27" x14ac:dyDescent="0.25">
      <c r="A392" s="54">
        <f t="shared" si="42"/>
        <v>391</v>
      </c>
      <c r="B392" s="43">
        <v>7</v>
      </c>
      <c r="E392" s="54" t="str">
        <f t="shared" si="52"/>
        <v xml:space="preserve">Tema 7 - DERECHO PENAL </v>
      </c>
      <c r="F392" s="54" t="str">
        <f t="shared" si="53"/>
        <v xml:space="preserve">Tema 7 - DERECHO PENAL </v>
      </c>
      <c r="G392" s="54">
        <f t="shared" ca="1" si="54"/>
        <v>0</v>
      </c>
      <c r="H392" s="54" t="str">
        <f ca="1">IF(O392=0,CONCATENATE(F392,". ",G392," (Ref: ",A392,")"),CONCATENATE(O392," - ",F392,". ",G392," (Ref: ",CONTROL!$D$4,"-",A392,")"))</f>
        <v>LEGISLACIÓN  - Tema 7 - DERECHO PENAL . 0 (Ref: 7-391)</v>
      </c>
      <c r="I392" s="54">
        <f ca="1">IF(CONTROL!$I$4="A",IF(X392&gt;0,CONCATENATE(R392," ",X392),R392),CONTROL!$I$5)</f>
        <v>0</v>
      </c>
      <c r="J392" s="54">
        <f ca="1">IF(CONTROL!$I$4="A",DATOS!S392,CONTROL!$I$5)</f>
        <v>0</v>
      </c>
      <c r="K392" s="54">
        <f ca="1">IF(CONTROL!$I$4="A",DATOS!T392,CONTROL!$I$5)</f>
        <v>0</v>
      </c>
      <c r="L392" s="54">
        <f ca="1">IF(CONTROL!$I$4="A",DATOS!U392,CONTROL!$I$5)</f>
        <v>0</v>
      </c>
      <c r="M392" s="54">
        <f ca="1">IF(CONTROL!$I$4="A",DATOS!V392,CONTROL!$I$5)</f>
        <v>0</v>
      </c>
      <c r="N392" s="54">
        <f ca="1">IF(CONTROL!$I$4="A",DATOS!W392,CONTROL!$I$5)</f>
        <v>0</v>
      </c>
      <c r="O392" s="38" t="s">
        <v>211</v>
      </c>
      <c r="P392" s="38" t="s">
        <v>212</v>
      </c>
      <c r="Y392" s="45"/>
      <c r="Z392" s="125">
        <v>43866</v>
      </c>
      <c r="AA392" s="76">
        <f t="shared" si="55"/>
        <v>6</v>
      </c>
    </row>
    <row r="393" spans="1:27" x14ac:dyDescent="0.25">
      <c r="A393" s="54">
        <f t="shared" ref="A393:A456" si="56">+A392+1</f>
        <v>392</v>
      </c>
      <c r="B393" s="43">
        <v>7</v>
      </c>
      <c r="E393" s="54" t="str">
        <f t="shared" si="52"/>
        <v xml:space="preserve">Tema 7 - DERECHO PENAL </v>
      </c>
      <c r="F393" s="54" t="str">
        <f t="shared" si="53"/>
        <v xml:space="preserve">Tema 7 - DERECHO PENAL </v>
      </c>
      <c r="G393" s="54">
        <f t="shared" ca="1" si="54"/>
        <v>0</v>
      </c>
      <c r="H393" s="54" t="str">
        <f ca="1">IF(O393=0,CONCATENATE(F393,". ",G393," (Ref: ",A393,")"),CONCATENATE(O393," - ",F393,". ",G393," (Ref: ",CONTROL!$D$4,"-",A393,")"))</f>
        <v>LEGISLACIÓN  - Tema 7 - DERECHO PENAL . 0 (Ref: 7-392)</v>
      </c>
      <c r="I393" s="54">
        <f ca="1">IF(CONTROL!$I$4="A",IF(X393&gt;0,CONCATENATE(R393," ",X393),R393),CONTROL!$I$5)</f>
        <v>0</v>
      </c>
      <c r="J393" s="54">
        <f ca="1">IF(CONTROL!$I$4="A",DATOS!S393,CONTROL!$I$5)</f>
        <v>0</v>
      </c>
      <c r="K393" s="54">
        <f ca="1">IF(CONTROL!$I$4="A",DATOS!T393,CONTROL!$I$5)</f>
        <v>0</v>
      </c>
      <c r="L393" s="54">
        <f ca="1">IF(CONTROL!$I$4="A",DATOS!U393,CONTROL!$I$5)</f>
        <v>0</v>
      </c>
      <c r="M393" s="54">
        <f ca="1">IF(CONTROL!$I$4="A",DATOS!V393,CONTROL!$I$5)</f>
        <v>0</v>
      </c>
      <c r="N393" s="54">
        <f ca="1">IF(CONTROL!$I$4="A",DATOS!W393,CONTROL!$I$5)</f>
        <v>0</v>
      </c>
      <c r="O393" s="38" t="s">
        <v>211</v>
      </c>
      <c r="P393" s="38" t="s">
        <v>212</v>
      </c>
      <c r="Y393" s="45"/>
      <c r="Z393" s="125">
        <v>43866</v>
      </c>
      <c r="AA393" s="76">
        <f t="shared" si="55"/>
        <v>7</v>
      </c>
    </row>
    <row r="394" spans="1:27" x14ac:dyDescent="0.25">
      <c r="A394" s="54">
        <f t="shared" si="56"/>
        <v>393</v>
      </c>
      <c r="B394" s="43">
        <v>7</v>
      </c>
      <c r="E394" s="54" t="str">
        <f t="shared" si="52"/>
        <v xml:space="preserve">Tema 7 - DERECHO PENAL </v>
      </c>
      <c r="F394" s="54" t="str">
        <f t="shared" si="53"/>
        <v xml:space="preserve">Tema 7 - DERECHO PENAL </v>
      </c>
      <c r="G394" s="54">
        <f t="shared" ca="1" si="54"/>
        <v>0</v>
      </c>
      <c r="H394" s="54" t="str">
        <f ca="1">IF(O394=0,CONCATENATE(F394,". ",G394," (Ref: ",A394,")"),CONCATENATE(O394," - ",F394,". ",G394," (Ref: ",CONTROL!$D$4,"-",A394,")"))</f>
        <v>LEGISLACIÓN  - Tema 7 - DERECHO PENAL . 0 (Ref: 7-393)</v>
      </c>
      <c r="I394" s="54">
        <f ca="1">IF(CONTROL!$I$4="A",IF(X394&gt;0,CONCATENATE(R394," ",X394),R394),CONTROL!$I$5)</f>
        <v>0</v>
      </c>
      <c r="J394" s="54">
        <f ca="1">IF(CONTROL!$I$4="A",DATOS!S394,CONTROL!$I$5)</f>
        <v>0</v>
      </c>
      <c r="K394" s="54">
        <f ca="1">IF(CONTROL!$I$4="A",DATOS!T394,CONTROL!$I$5)</f>
        <v>0</v>
      </c>
      <c r="L394" s="54">
        <f ca="1">IF(CONTROL!$I$4="A",DATOS!U394,CONTROL!$I$5)</f>
        <v>0</v>
      </c>
      <c r="M394" s="54">
        <f ca="1">IF(CONTROL!$I$4="A",DATOS!V394,CONTROL!$I$5)</f>
        <v>0</v>
      </c>
      <c r="N394" s="54">
        <f ca="1">IF(CONTROL!$I$4="A",DATOS!W394,CONTROL!$I$5)</f>
        <v>0</v>
      </c>
      <c r="O394" s="38" t="s">
        <v>211</v>
      </c>
      <c r="P394" s="38" t="s">
        <v>212</v>
      </c>
      <c r="Y394" s="45"/>
      <c r="Z394" s="125">
        <v>43866</v>
      </c>
      <c r="AA394" s="76">
        <f t="shared" si="55"/>
        <v>8</v>
      </c>
    </row>
    <row r="395" spans="1:27" x14ac:dyDescent="0.25">
      <c r="A395" s="54">
        <f t="shared" si="56"/>
        <v>394</v>
      </c>
      <c r="B395" s="43">
        <v>7</v>
      </c>
      <c r="E395" s="54" t="str">
        <f t="shared" si="52"/>
        <v xml:space="preserve">Tema 7 - DERECHO PENAL </v>
      </c>
      <c r="F395" s="54" t="str">
        <f t="shared" si="53"/>
        <v xml:space="preserve">Tema 7 - DERECHO PENAL </v>
      </c>
      <c r="G395" s="54">
        <f t="shared" ca="1" si="54"/>
        <v>0</v>
      </c>
      <c r="H395" s="54" t="str">
        <f ca="1">IF(O395=0,CONCATENATE(F395,". ",G395," (Ref: ",A395,")"),CONCATENATE(O395," - ",F395,". ",G395," (Ref: ",CONTROL!$D$4,"-",A395,")"))</f>
        <v>LEGISLACIÓN  - Tema 7 - DERECHO PENAL . 0 (Ref: 7-394)</v>
      </c>
      <c r="I395" s="54">
        <f ca="1">IF(CONTROL!$I$4="A",IF(X395&gt;0,CONCATENATE(R395," ",X395),R395),CONTROL!$I$5)</f>
        <v>0</v>
      </c>
      <c r="J395" s="54">
        <f ca="1">IF(CONTROL!$I$4="A",DATOS!S395,CONTROL!$I$5)</f>
        <v>0</v>
      </c>
      <c r="K395" s="54">
        <f ca="1">IF(CONTROL!$I$4="A",DATOS!T395,CONTROL!$I$5)</f>
        <v>0</v>
      </c>
      <c r="L395" s="54">
        <f ca="1">IF(CONTROL!$I$4="A",DATOS!U395,CONTROL!$I$5)</f>
        <v>0</v>
      </c>
      <c r="M395" s="54">
        <f ca="1">IF(CONTROL!$I$4="A",DATOS!V395,CONTROL!$I$5)</f>
        <v>0</v>
      </c>
      <c r="N395" s="54">
        <f ca="1">IF(CONTROL!$I$4="A",DATOS!W395,CONTROL!$I$5)</f>
        <v>0</v>
      </c>
      <c r="O395" s="38" t="s">
        <v>211</v>
      </c>
      <c r="P395" s="38" t="s">
        <v>212</v>
      </c>
      <c r="Y395" s="45"/>
      <c r="Z395" s="125">
        <v>43866</v>
      </c>
      <c r="AA395" s="76">
        <f t="shared" si="55"/>
        <v>9</v>
      </c>
    </row>
    <row r="396" spans="1:27" x14ac:dyDescent="0.25">
      <c r="A396" s="54">
        <f t="shared" si="56"/>
        <v>395</v>
      </c>
      <c r="B396" s="43">
        <v>7</v>
      </c>
      <c r="E396" s="54" t="str">
        <f t="shared" si="52"/>
        <v xml:space="preserve">Tema 7 - DERECHO PENAL </v>
      </c>
      <c r="F396" s="54" t="str">
        <f t="shared" si="53"/>
        <v xml:space="preserve">Tema 7 - DERECHO PENAL </v>
      </c>
      <c r="G396" s="54">
        <f t="shared" ca="1" si="54"/>
        <v>0</v>
      </c>
      <c r="H396" s="54" t="str">
        <f ca="1">IF(O396=0,CONCATENATE(F396,". ",G396," (Ref: ",A396,")"),CONCATENATE(O396," - ",F396,". ",G396," (Ref: ",CONTROL!$D$4,"-",A396,")"))</f>
        <v>LEGISLACIÓN  - Tema 7 - DERECHO PENAL . 0 (Ref: 7-395)</v>
      </c>
      <c r="I396" s="54">
        <f ca="1">IF(CONTROL!$I$4="A",IF(X396&gt;0,CONCATENATE(R396," ",X396),R396),CONTROL!$I$5)</f>
        <v>0</v>
      </c>
      <c r="J396" s="54">
        <f ca="1">IF(CONTROL!$I$4="A",DATOS!S396,CONTROL!$I$5)</f>
        <v>0</v>
      </c>
      <c r="K396" s="54">
        <f ca="1">IF(CONTROL!$I$4="A",DATOS!T396,CONTROL!$I$5)</f>
        <v>0</v>
      </c>
      <c r="L396" s="54">
        <f ca="1">IF(CONTROL!$I$4="A",DATOS!U396,CONTROL!$I$5)</f>
        <v>0</v>
      </c>
      <c r="M396" s="54">
        <f ca="1">IF(CONTROL!$I$4="A",DATOS!V396,CONTROL!$I$5)</f>
        <v>0</v>
      </c>
      <c r="N396" s="54">
        <f ca="1">IF(CONTROL!$I$4="A",DATOS!W396,CONTROL!$I$5)</f>
        <v>0</v>
      </c>
      <c r="O396" s="38" t="s">
        <v>211</v>
      </c>
      <c r="P396" s="38" t="s">
        <v>212</v>
      </c>
      <c r="Y396" s="45"/>
      <c r="Z396" s="125">
        <v>43866</v>
      </c>
      <c r="AA396" s="76">
        <f t="shared" si="55"/>
        <v>10</v>
      </c>
    </row>
    <row r="397" spans="1:27" x14ac:dyDescent="0.25">
      <c r="A397" s="54">
        <f t="shared" si="56"/>
        <v>396</v>
      </c>
      <c r="B397" s="43">
        <v>7</v>
      </c>
      <c r="E397" s="54" t="str">
        <f t="shared" si="52"/>
        <v xml:space="preserve">Tema 7 - DERECHO PENAL </v>
      </c>
      <c r="F397" s="54" t="str">
        <f t="shared" si="53"/>
        <v xml:space="preserve">Tema 7 - DERECHO PENAL </v>
      </c>
      <c r="G397" s="54">
        <f t="shared" ca="1" si="54"/>
        <v>0</v>
      </c>
      <c r="H397" s="54" t="str">
        <f ca="1">IF(O397=0,CONCATENATE(F397,". ",G397," (Ref: ",A397,")"),CONCATENATE(O397," - ",F397,". ",G397," (Ref: ",CONTROL!$D$4,"-",A397,")"))</f>
        <v>LEGISLACIÓN  - Tema 7 - DERECHO PENAL . 0 (Ref: 7-396)</v>
      </c>
      <c r="I397" s="54">
        <f ca="1">IF(CONTROL!$I$4="A",IF(X397&gt;0,CONCATENATE(R397," ",X397),R397),CONTROL!$I$5)</f>
        <v>0</v>
      </c>
      <c r="J397" s="54">
        <f ca="1">IF(CONTROL!$I$4="A",DATOS!S397,CONTROL!$I$5)</f>
        <v>0</v>
      </c>
      <c r="K397" s="54">
        <f ca="1">IF(CONTROL!$I$4="A",DATOS!T397,CONTROL!$I$5)</f>
        <v>0</v>
      </c>
      <c r="L397" s="54">
        <f ca="1">IF(CONTROL!$I$4="A",DATOS!U397,CONTROL!$I$5)</f>
        <v>0</v>
      </c>
      <c r="M397" s="54">
        <f ca="1">IF(CONTROL!$I$4="A",DATOS!V397,CONTROL!$I$5)</f>
        <v>0</v>
      </c>
      <c r="N397" s="54">
        <f ca="1">IF(CONTROL!$I$4="A",DATOS!W397,CONTROL!$I$5)</f>
        <v>0</v>
      </c>
      <c r="O397" s="38" t="s">
        <v>211</v>
      </c>
      <c r="P397" s="38" t="s">
        <v>212</v>
      </c>
      <c r="Y397" s="45"/>
      <c r="Z397" s="125">
        <v>43866</v>
      </c>
      <c r="AA397" s="76">
        <f t="shared" si="55"/>
        <v>11</v>
      </c>
    </row>
    <row r="398" spans="1:27" x14ac:dyDescent="0.25">
      <c r="A398" s="54">
        <f t="shared" si="56"/>
        <v>397</v>
      </c>
      <c r="B398" s="43">
        <v>7</v>
      </c>
      <c r="E398" s="54" t="str">
        <f t="shared" si="52"/>
        <v xml:space="preserve">Tema 7 - DERECHO PENAL </v>
      </c>
      <c r="F398" s="54" t="str">
        <f t="shared" si="53"/>
        <v xml:space="preserve">Tema 7 - DERECHO PENAL </v>
      </c>
      <c r="G398" s="54">
        <f t="shared" ca="1" si="54"/>
        <v>0</v>
      </c>
      <c r="H398" s="54" t="str">
        <f ca="1">IF(O398=0,CONCATENATE(F398,". ",G398," (Ref: ",A398,")"),CONCATENATE(O398," - ",F398,". ",G398," (Ref: ",CONTROL!$D$4,"-",A398,")"))</f>
        <v>LEGISLACIÓN  - Tema 7 - DERECHO PENAL . 0 (Ref: 7-397)</v>
      </c>
      <c r="I398" s="54">
        <f ca="1">IF(CONTROL!$I$4="A",IF(X398&gt;0,CONCATENATE(R398," ",X398),R398),CONTROL!$I$5)</f>
        <v>0</v>
      </c>
      <c r="J398" s="54">
        <f ca="1">IF(CONTROL!$I$4="A",DATOS!S398,CONTROL!$I$5)</f>
        <v>0</v>
      </c>
      <c r="K398" s="54">
        <f ca="1">IF(CONTROL!$I$4="A",DATOS!T398,CONTROL!$I$5)</f>
        <v>0</v>
      </c>
      <c r="L398" s="54">
        <f ca="1">IF(CONTROL!$I$4="A",DATOS!U398,CONTROL!$I$5)</f>
        <v>0</v>
      </c>
      <c r="M398" s="54">
        <f ca="1">IF(CONTROL!$I$4="A",DATOS!V398,CONTROL!$I$5)</f>
        <v>0</v>
      </c>
      <c r="N398" s="54">
        <f ca="1">IF(CONTROL!$I$4="A",DATOS!W398,CONTROL!$I$5)</f>
        <v>0</v>
      </c>
      <c r="O398" s="38" t="s">
        <v>211</v>
      </c>
      <c r="P398" s="38" t="s">
        <v>212</v>
      </c>
      <c r="Y398" s="45"/>
      <c r="Z398" s="125">
        <v>43866</v>
      </c>
      <c r="AA398" s="76">
        <f t="shared" si="55"/>
        <v>12</v>
      </c>
    </row>
    <row r="399" spans="1:27" x14ac:dyDescent="0.25">
      <c r="A399" s="54">
        <f t="shared" si="56"/>
        <v>398</v>
      </c>
      <c r="B399" s="43">
        <v>7</v>
      </c>
      <c r="E399" s="54" t="str">
        <f t="shared" si="52"/>
        <v xml:space="preserve">Tema 7 - DERECHO PENAL </v>
      </c>
      <c r="F399" s="54" t="str">
        <f t="shared" si="53"/>
        <v xml:space="preserve">Tema 7 - DERECHO PENAL </v>
      </c>
      <c r="G399" s="54">
        <f t="shared" ca="1" si="54"/>
        <v>0</v>
      </c>
      <c r="H399" s="54" t="str">
        <f ca="1">IF(O399=0,CONCATENATE(F399,". ",G399," (Ref: ",A399,")"),CONCATENATE(O399," - ",F399,". ",G399," (Ref: ",CONTROL!$D$4,"-",A399,")"))</f>
        <v>LEGISLACIÓN  - Tema 7 - DERECHO PENAL . 0 (Ref: 7-398)</v>
      </c>
      <c r="I399" s="54">
        <f ca="1">IF(CONTROL!$I$4="A",IF(X399&gt;0,CONCATENATE(R399," ",X399),R399),CONTROL!$I$5)</f>
        <v>0</v>
      </c>
      <c r="J399" s="54">
        <f ca="1">IF(CONTROL!$I$4="A",DATOS!S399,CONTROL!$I$5)</f>
        <v>0</v>
      </c>
      <c r="K399" s="54">
        <f ca="1">IF(CONTROL!$I$4="A",DATOS!T399,CONTROL!$I$5)</f>
        <v>0</v>
      </c>
      <c r="L399" s="54">
        <f ca="1">IF(CONTROL!$I$4="A",DATOS!U399,CONTROL!$I$5)</f>
        <v>0</v>
      </c>
      <c r="M399" s="54">
        <f ca="1">IF(CONTROL!$I$4="A",DATOS!V399,CONTROL!$I$5)</f>
        <v>0</v>
      </c>
      <c r="N399" s="54">
        <f ca="1">IF(CONTROL!$I$4="A",DATOS!W399,CONTROL!$I$5)</f>
        <v>0</v>
      </c>
      <c r="O399" s="38" t="s">
        <v>211</v>
      </c>
      <c r="P399" s="38" t="s">
        <v>212</v>
      </c>
      <c r="Y399" s="45"/>
      <c r="Z399" s="125">
        <v>43866</v>
      </c>
      <c r="AA399" s="76">
        <f t="shared" si="55"/>
        <v>13</v>
      </c>
    </row>
    <row r="400" spans="1:27" x14ac:dyDescent="0.25">
      <c r="A400" s="54">
        <f t="shared" si="56"/>
        <v>399</v>
      </c>
      <c r="B400" s="43">
        <v>7</v>
      </c>
      <c r="E400" s="54" t="str">
        <f t="shared" si="52"/>
        <v xml:space="preserve">Tema 7 - DERECHO PENAL </v>
      </c>
      <c r="F400" s="54" t="str">
        <f t="shared" si="53"/>
        <v xml:space="preserve">Tema 7 - DERECHO PENAL </v>
      </c>
      <c r="G400" s="54">
        <f t="shared" ca="1" si="54"/>
        <v>0</v>
      </c>
      <c r="H400" s="54" t="str">
        <f ca="1">IF(O400=0,CONCATENATE(F400,". ",G400," (Ref: ",A400,")"),CONCATENATE(O400," - ",F400,". ",G400," (Ref: ",CONTROL!$D$4,"-",A400,")"))</f>
        <v>LEGISLACIÓN  - Tema 7 - DERECHO PENAL . 0 (Ref: 7-399)</v>
      </c>
      <c r="I400" s="54">
        <f ca="1">IF(CONTROL!$I$4="A",IF(X400&gt;0,CONCATENATE(R400," ",X400),R400),CONTROL!$I$5)</f>
        <v>0</v>
      </c>
      <c r="J400" s="54">
        <f ca="1">IF(CONTROL!$I$4="A",DATOS!S400,CONTROL!$I$5)</f>
        <v>0</v>
      </c>
      <c r="K400" s="54">
        <f ca="1">IF(CONTROL!$I$4="A",DATOS!T400,CONTROL!$I$5)</f>
        <v>0</v>
      </c>
      <c r="L400" s="54">
        <f ca="1">IF(CONTROL!$I$4="A",DATOS!U400,CONTROL!$I$5)</f>
        <v>0</v>
      </c>
      <c r="M400" s="54">
        <f ca="1">IF(CONTROL!$I$4="A",DATOS!V400,CONTROL!$I$5)</f>
        <v>0</v>
      </c>
      <c r="N400" s="54">
        <f ca="1">IF(CONTROL!$I$4="A",DATOS!W400,CONTROL!$I$5)</f>
        <v>0</v>
      </c>
      <c r="O400" s="38" t="s">
        <v>211</v>
      </c>
      <c r="P400" s="38" t="s">
        <v>212</v>
      </c>
      <c r="Y400" s="45"/>
      <c r="Z400" s="125">
        <v>43866</v>
      </c>
      <c r="AA400" s="76">
        <f t="shared" si="55"/>
        <v>14</v>
      </c>
    </row>
    <row r="401" spans="1:27" x14ac:dyDescent="0.25">
      <c r="A401" s="54">
        <f t="shared" si="56"/>
        <v>400</v>
      </c>
      <c r="B401" s="43">
        <v>7</v>
      </c>
      <c r="E401" s="54" t="str">
        <f t="shared" si="52"/>
        <v xml:space="preserve">Tema 7 - DERECHO PENAL </v>
      </c>
      <c r="F401" s="54" t="str">
        <f t="shared" si="53"/>
        <v xml:space="preserve">Tema 7 - DERECHO PENAL </v>
      </c>
      <c r="G401" s="54">
        <f t="shared" ca="1" si="54"/>
        <v>0</v>
      </c>
      <c r="H401" s="54" t="str">
        <f ca="1">IF(O401=0,CONCATENATE(F401,". ",G401," (Ref: ",A401,")"),CONCATENATE(O401," - ",F401,". ",G401," (Ref: ",CONTROL!$D$4,"-",A401,")"))</f>
        <v>LEGISLACIÓN  - Tema 7 - DERECHO PENAL . 0 (Ref: 7-400)</v>
      </c>
      <c r="I401" s="54">
        <f ca="1">IF(CONTROL!$I$4="A",IF(X401&gt;0,CONCATENATE(R401," ",X401),R401),CONTROL!$I$5)</f>
        <v>0</v>
      </c>
      <c r="J401" s="54">
        <f ca="1">IF(CONTROL!$I$4="A",DATOS!S401,CONTROL!$I$5)</f>
        <v>0</v>
      </c>
      <c r="K401" s="54">
        <f ca="1">IF(CONTROL!$I$4="A",DATOS!T401,CONTROL!$I$5)</f>
        <v>0</v>
      </c>
      <c r="L401" s="54">
        <f ca="1">IF(CONTROL!$I$4="A",DATOS!U401,CONTROL!$I$5)</f>
        <v>0</v>
      </c>
      <c r="M401" s="54">
        <f ca="1">IF(CONTROL!$I$4="A",DATOS!V401,CONTROL!$I$5)</f>
        <v>0</v>
      </c>
      <c r="N401" s="54">
        <f ca="1">IF(CONTROL!$I$4="A",DATOS!W401,CONTROL!$I$5)</f>
        <v>0</v>
      </c>
      <c r="O401" s="38" t="s">
        <v>211</v>
      </c>
      <c r="P401" s="38" t="s">
        <v>212</v>
      </c>
      <c r="Y401" s="45"/>
      <c r="Z401" s="125">
        <v>43866</v>
      </c>
      <c r="AA401" s="76">
        <f t="shared" si="55"/>
        <v>15</v>
      </c>
    </row>
    <row r="402" spans="1:27" x14ac:dyDescent="0.25">
      <c r="A402" s="54">
        <f t="shared" si="56"/>
        <v>401</v>
      </c>
      <c r="B402" s="43">
        <v>7</v>
      </c>
      <c r="E402" s="54" t="str">
        <f t="shared" si="52"/>
        <v xml:space="preserve">Tema 7 - DERECHO PENAL </v>
      </c>
      <c r="F402" s="54" t="str">
        <f t="shared" si="53"/>
        <v xml:space="preserve">Tema 7 - DERECHO PENAL </v>
      </c>
      <c r="G402" s="54">
        <f t="shared" ca="1" si="54"/>
        <v>0</v>
      </c>
      <c r="H402" s="54" t="str">
        <f ca="1">IF(O402=0,CONCATENATE(F402,". ",G402," (Ref: ",A402,")"),CONCATENATE(O402," - ",F402,". ",G402," (Ref: ",CONTROL!$D$4,"-",A402,")"))</f>
        <v>LEGISLACIÓN  - Tema 7 - DERECHO PENAL . 0 (Ref: 7-401)</v>
      </c>
      <c r="I402" s="54">
        <f ca="1">IF(CONTROL!$I$4="A",IF(X402&gt;0,CONCATENATE(R402," ",X402),R402),CONTROL!$I$5)</f>
        <v>0</v>
      </c>
      <c r="J402" s="54">
        <f ca="1">IF(CONTROL!$I$4="A",DATOS!S402,CONTROL!$I$5)</f>
        <v>0</v>
      </c>
      <c r="K402" s="54">
        <f ca="1">IF(CONTROL!$I$4="A",DATOS!T402,CONTROL!$I$5)</f>
        <v>0</v>
      </c>
      <c r="L402" s="54">
        <f ca="1">IF(CONTROL!$I$4="A",DATOS!U402,CONTROL!$I$5)</f>
        <v>0</v>
      </c>
      <c r="M402" s="54">
        <f ca="1">IF(CONTROL!$I$4="A",DATOS!V402,CONTROL!$I$5)</f>
        <v>0</v>
      </c>
      <c r="N402" s="54">
        <f ca="1">IF(CONTROL!$I$4="A",DATOS!W402,CONTROL!$I$5)</f>
        <v>0</v>
      </c>
      <c r="O402" s="38" t="s">
        <v>211</v>
      </c>
      <c r="P402" s="38" t="s">
        <v>212</v>
      </c>
      <c r="Y402" s="45"/>
      <c r="Z402" s="125">
        <v>43866</v>
      </c>
      <c r="AA402" s="76">
        <f t="shared" si="55"/>
        <v>16</v>
      </c>
    </row>
    <row r="403" spans="1:27" x14ac:dyDescent="0.25">
      <c r="A403" s="54">
        <f t="shared" si="56"/>
        <v>402</v>
      </c>
      <c r="B403" s="43">
        <v>7</v>
      </c>
      <c r="E403" s="54" t="str">
        <f t="shared" si="52"/>
        <v xml:space="preserve">Tema 7 - DERECHO PENAL </v>
      </c>
      <c r="F403" s="54" t="str">
        <f t="shared" si="53"/>
        <v xml:space="preserve">Tema 7 - DERECHO PENAL </v>
      </c>
      <c r="G403" s="54">
        <f t="shared" ca="1" si="54"/>
        <v>0</v>
      </c>
      <c r="H403" s="54" t="str">
        <f ca="1">IF(O403=0,CONCATENATE(F403,". ",G403," (Ref: ",A403,")"),CONCATENATE(O403," - ",F403,". ",G403," (Ref: ",CONTROL!$D$4,"-",A403,")"))</f>
        <v>LEGISLACIÓN  - Tema 7 - DERECHO PENAL . 0 (Ref: 7-402)</v>
      </c>
      <c r="I403" s="54">
        <f ca="1">IF(CONTROL!$I$4="A",IF(X403&gt;0,CONCATENATE(R403," ",X403),R403),CONTROL!$I$5)</f>
        <v>0</v>
      </c>
      <c r="J403" s="54">
        <f ca="1">IF(CONTROL!$I$4="A",DATOS!S403,CONTROL!$I$5)</f>
        <v>0</v>
      </c>
      <c r="K403" s="54">
        <f ca="1">IF(CONTROL!$I$4="A",DATOS!T403,CONTROL!$I$5)</f>
        <v>0</v>
      </c>
      <c r="L403" s="54">
        <f ca="1">IF(CONTROL!$I$4="A",DATOS!U403,CONTROL!$I$5)</f>
        <v>0</v>
      </c>
      <c r="M403" s="54">
        <f ca="1">IF(CONTROL!$I$4="A",DATOS!V403,CONTROL!$I$5)</f>
        <v>0</v>
      </c>
      <c r="N403" s="54">
        <f ca="1">IF(CONTROL!$I$4="A",DATOS!W403,CONTROL!$I$5)</f>
        <v>0</v>
      </c>
      <c r="O403" s="38" t="s">
        <v>211</v>
      </c>
      <c r="P403" s="38" t="s">
        <v>212</v>
      </c>
      <c r="Y403" s="45"/>
      <c r="Z403" s="125">
        <v>43866</v>
      </c>
      <c r="AA403" s="76">
        <f t="shared" si="55"/>
        <v>17</v>
      </c>
    </row>
    <row r="404" spans="1:27" x14ac:dyDescent="0.25">
      <c r="A404" s="54">
        <f t="shared" si="56"/>
        <v>403</v>
      </c>
      <c r="B404" s="43">
        <v>7</v>
      </c>
      <c r="E404" s="54" t="str">
        <f t="shared" si="52"/>
        <v xml:space="preserve">Tema 7 - DERECHO PENAL </v>
      </c>
      <c r="F404" s="54" t="str">
        <f t="shared" si="53"/>
        <v xml:space="preserve">Tema 7 - DERECHO PENAL </v>
      </c>
      <c r="G404" s="54">
        <f t="shared" ca="1" si="54"/>
        <v>0</v>
      </c>
      <c r="H404" s="54" t="str">
        <f ca="1">IF(O404=0,CONCATENATE(F404,". ",G404," (Ref: ",A404,")"),CONCATENATE(O404," - ",F404,". ",G404," (Ref: ",CONTROL!$D$4,"-",A404,")"))</f>
        <v>LEGISLACIÓN  - Tema 7 - DERECHO PENAL . 0 (Ref: 7-403)</v>
      </c>
      <c r="I404" s="54">
        <f ca="1">IF(CONTROL!$I$4="A",IF(X404&gt;0,CONCATENATE(R404," ",X404),R404),CONTROL!$I$5)</f>
        <v>0</v>
      </c>
      <c r="J404" s="54">
        <f ca="1">IF(CONTROL!$I$4="A",DATOS!S404,CONTROL!$I$5)</f>
        <v>0</v>
      </c>
      <c r="K404" s="54">
        <f ca="1">IF(CONTROL!$I$4="A",DATOS!T404,CONTROL!$I$5)</f>
        <v>0</v>
      </c>
      <c r="L404" s="54">
        <f ca="1">IF(CONTROL!$I$4="A",DATOS!U404,CONTROL!$I$5)</f>
        <v>0</v>
      </c>
      <c r="M404" s="54">
        <f ca="1">IF(CONTROL!$I$4="A",DATOS!V404,CONTROL!$I$5)</f>
        <v>0</v>
      </c>
      <c r="N404" s="54">
        <f ca="1">IF(CONTROL!$I$4="A",DATOS!W404,CONTROL!$I$5)</f>
        <v>0</v>
      </c>
      <c r="O404" s="38" t="s">
        <v>211</v>
      </c>
      <c r="P404" s="38" t="s">
        <v>212</v>
      </c>
      <c r="Y404" s="45"/>
      <c r="Z404" s="125">
        <v>43866</v>
      </c>
      <c r="AA404" s="76">
        <f t="shared" si="55"/>
        <v>18</v>
      </c>
    </row>
    <row r="405" spans="1:27" x14ac:dyDescent="0.25">
      <c r="A405" s="54">
        <f t="shared" si="56"/>
        <v>404</v>
      </c>
      <c r="B405" s="43">
        <v>7</v>
      </c>
      <c r="E405" s="54" t="str">
        <f t="shared" si="52"/>
        <v xml:space="preserve">Tema 7 - DERECHO PENAL </v>
      </c>
      <c r="F405" s="54" t="str">
        <f t="shared" si="53"/>
        <v xml:space="preserve">Tema 7 - DERECHO PENAL </v>
      </c>
      <c r="G405" s="54">
        <f t="shared" ca="1" si="54"/>
        <v>0</v>
      </c>
      <c r="H405" s="54" t="str">
        <f ca="1">IF(O405=0,CONCATENATE(F405,". ",G405," (Ref: ",A405,")"),CONCATENATE(O405," - ",F405,". ",G405," (Ref: ",CONTROL!$D$4,"-",A405,")"))</f>
        <v>LEGISLACIÓN  - Tema 7 - DERECHO PENAL . 0 (Ref: 7-404)</v>
      </c>
      <c r="I405" s="54">
        <f ca="1">IF(CONTROL!$I$4="A",IF(X405&gt;0,CONCATENATE(R405," ",X405),R405),CONTROL!$I$5)</f>
        <v>0</v>
      </c>
      <c r="J405" s="54">
        <f ca="1">IF(CONTROL!$I$4="A",DATOS!S405,CONTROL!$I$5)</f>
        <v>0</v>
      </c>
      <c r="K405" s="54">
        <f ca="1">IF(CONTROL!$I$4="A",DATOS!T405,CONTROL!$I$5)</f>
        <v>0</v>
      </c>
      <c r="L405" s="54">
        <f ca="1">IF(CONTROL!$I$4="A",DATOS!U405,CONTROL!$I$5)</f>
        <v>0</v>
      </c>
      <c r="M405" s="54">
        <f ca="1">IF(CONTROL!$I$4="A",DATOS!V405,CONTROL!$I$5)</f>
        <v>0</v>
      </c>
      <c r="N405" s="54">
        <f ca="1">IF(CONTROL!$I$4="A",DATOS!W405,CONTROL!$I$5)</f>
        <v>0</v>
      </c>
      <c r="O405" s="38" t="s">
        <v>211</v>
      </c>
      <c r="P405" s="38" t="s">
        <v>212</v>
      </c>
      <c r="Y405" s="45"/>
      <c r="Z405" s="125">
        <v>43866</v>
      </c>
      <c r="AA405" s="76">
        <f t="shared" si="55"/>
        <v>19</v>
      </c>
    </row>
    <row r="406" spans="1:27" x14ac:dyDescent="0.25">
      <c r="A406" s="54">
        <f t="shared" si="56"/>
        <v>405</v>
      </c>
      <c r="B406" s="43">
        <v>7</v>
      </c>
      <c r="E406" s="54" t="str">
        <f t="shared" si="52"/>
        <v xml:space="preserve">Tema 7 - DERECHO PENAL </v>
      </c>
      <c r="F406" s="54" t="str">
        <f t="shared" si="53"/>
        <v xml:space="preserve">Tema 7 - DERECHO PENAL </v>
      </c>
      <c r="G406" s="54">
        <f t="shared" ca="1" si="54"/>
        <v>0</v>
      </c>
      <c r="H406" s="54" t="str">
        <f ca="1">IF(O406=0,CONCATENATE(F406,". ",G406," (Ref: ",A406,")"),CONCATENATE(O406," - ",F406,". ",G406," (Ref: ",CONTROL!$D$4,"-",A406,")"))</f>
        <v>LEGISLACIÓN  - Tema 7 - DERECHO PENAL . 0 (Ref: 7-405)</v>
      </c>
      <c r="I406" s="54">
        <f ca="1">IF(CONTROL!$I$4="A",IF(X406&gt;0,CONCATENATE(R406," ",X406),R406),CONTROL!$I$5)</f>
        <v>0</v>
      </c>
      <c r="J406" s="54">
        <f ca="1">IF(CONTROL!$I$4="A",DATOS!S406,CONTROL!$I$5)</f>
        <v>0</v>
      </c>
      <c r="K406" s="54">
        <f ca="1">IF(CONTROL!$I$4="A",DATOS!T406,CONTROL!$I$5)</f>
        <v>0</v>
      </c>
      <c r="L406" s="54">
        <f ca="1">IF(CONTROL!$I$4="A",DATOS!U406,CONTROL!$I$5)</f>
        <v>0</v>
      </c>
      <c r="M406" s="54">
        <f ca="1">IF(CONTROL!$I$4="A",DATOS!V406,CONTROL!$I$5)</f>
        <v>0</v>
      </c>
      <c r="N406" s="54">
        <f ca="1">IF(CONTROL!$I$4="A",DATOS!W406,CONTROL!$I$5)</f>
        <v>0</v>
      </c>
      <c r="O406" s="38" t="s">
        <v>211</v>
      </c>
      <c r="P406" s="38" t="s">
        <v>212</v>
      </c>
      <c r="Y406" s="45"/>
      <c r="Z406" s="125">
        <v>43866</v>
      </c>
      <c r="AA406" s="76">
        <f t="shared" si="55"/>
        <v>20</v>
      </c>
    </row>
    <row r="407" spans="1:27" x14ac:dyDescent="0.25">
      <c r="A407" s="54">
        <f t="shared" si="56"/>
        <v>406</v>
      </c>
      <c r="B407" s="43">
        <v>7</v>
      </c>
      <c r="E407" s="54" t="str">
        <f t="shared" si="52"/>
        <v xml:space="preserve">Tema 7 - DERECHO PENAL </v>
      </c>
      <c r="F407" s="54" t="str">
        <f t="shared" si="53"/>
        <v xml:space="preserve">Tema 7 - DERECHO PENAL </v>
      </c>
      <c r="G407" s="54">
        <f t="shared" ca="1" si="54"/>
        <v>0</v>
      </c>
      <c r="H407" s="54" t="str">
        <f ca="1">IF(O407=0,CONCATENATE(F407,". ",G407," (Ref: ",A407,")"),CONCATENATE(O407," - ",F407,". ",G407," (Ref: ",CONTROL!$D$4,"-",A407,")"))</f>
        <v>LEGISLACIÓN  - Tema 7 - DERECHO PENAL . 0 (Ref: 7-406)</v>
      </c>
      <c r="I407" s="54">
        <f ca="1">IF(CONTROL!$I$4="A",IF(X407&gt;0,CONCATENATE(R407," ",X407),R407),CONTROL!$I$5)</f>
        <v>0</v>
      </c>
      <c r="J407" s="54">
        <f ca="1">IF(CONTROL!$I$4="A",DATOS!S407,CONTROL!$I$5)</f>
        <v>0</v>
      </c>
      <c r="K407" s="54">
        <f ca="1">IF(CONTROL!$I$4="A",DATOS!T407,CONTROL!$I$5)</f>
        <v>0</v>
      </c>
      <c r="L407" s="54">
        <f ca="1">IF(CONTROL!$I$4="A",DATOS!U407,CONTROL!$I$5)</f>
        <v>0</v>
      </c>
      <c r="M407" s="54">
        <f ca="1">IF(CONTROL!$I$4="A",DATOS!V407,CONTROL!$I$5)</f>
        <v>0</v>
      </c>
      <c r="N407" s="54">
        <f ca="1">IF(CONTROL!$I$4="A",DATOS!W407,CONTROL!$I$5)</f>
        <v>0</v>
      </c>
      <c r="O407" s="38" t="s">
        <v>211</v>
      </c>
      <c r="P407" s="38" t="s">
        <v>212</v>
      </c>
      <c r="Y407" s="45"/>
      <c r="Z407" s="125">
        <v>43866</v>
      </c>
      <c r="AA407" s="76">
        <f t="shared" si="55"/>
        <v>21</v>
      </c>
    </row>
    <row r="408" spans="1:27" x14ac:dyDescent="0.25">
      <c r="A408" s="54">
        <f t="shared" si="56"/>
        <v>407</v>
      </c>
      <c r="B408" s="43">
        <v>7</v>
      </c>
      <c r="E408" s="54" t="str">
        <f t="shared" si="52"/>
        <v xml:space="preserve">Tema 7 - DERECHO PENAL </v>
      </c>
      <c r="F408" s="54" t="str">
        <f t="shared" si="53"/>
        <v xml:space="preserve">Tema 7 - DERECHO PENAL </v>
      </c>
      <c r="G408" s="54">
        <f t="shared" ca="1" si="54"/>
        <v>0</v>
      </c>
      <c r="H408" s="54" t="str">
        <f ca="1">IF(O408=0,CONCATENATE(F408,". ",G408," (Ref: ",A408,")"),CONCATENATE(O408," - ",F408,". ",G408," (Ref: ",CONTROL!$D$4,"-",A408,")"))</f>
        <v>LEGISLACIÓN  - Tema 7 - DERECHO PENAL . 0 (Ref: 7-407)</v>
      </c>
      <c r="I408" s="54">
        <f ca="1">IF(CONTROL!$I$4="A",IF(X408&gt;0,CONCATENATE(R408," ",X408),R408),CONTROL!$I$5)</f>
        <v>0</v>
      </c>
      <c r="J408" s="54">
        <f ca="1">IF(CONTROL!$I$4="A",DATOS!S408,CONTROL!$I$5)</f>
        <v>0</v>
      </c>
      <c r="K408" s="54">
        <f ca="1">IF(CONTROL!$I$4="A",DATOS!T408,CONTROL!$I$5)</f>
        <v>0</v>
      </c>
      <c r="L408" s="54">
        <f ca="1">IF(CONTROL!$I$4="A",DATOS!U408,CONTROL!$I$5)</f>
        <v>0</v>
      </c>
      <c r="M408" s="54">
        <f ca="1">IF(CONTROL!$I$4="A",DATOS!V408,CONTROL!$I$5)</f>
        <v>0</v>
      </c>
      <c r="N408" s="54">
        <f ca="1">IF(CONTROL!$I$4="A",DATOS!W408,CONTROL!$I$5)</f>
        <v>0</v>
      </c>
      <c r="O408" s="38" t="s">
        <v>211</v>
      </c>
      <c r="P408" s="38" t="s">
        <v>212</v>
      </c>
      <c r="Y408" s="45"/>
      <c r="Z408" s="125">
        <v>43866</v>
      </c>
      <c r="AA408" s="76">
        <f t="shared" si="55"/>
        <v>22</v>
      </c>
    </row>
    <row r="409" spans="1:27" x14ac:dyDescent="0.25">
      <c r="A409" s="54">
        <f t="shared" si="56"/>
        <v>408</v>
      </c>
      <c r="B409" s="43">
        <v>7</v>
      </c>
      <c r="E409" s="54" t="str">
        <f t="shared" si="52"/>
        <v xml:space="preserve">Tema 7 - DERECHO PENAL </v>
      </c>
      <c r="F409" s="54" t="str">
        <f t="shared" si="53"/>
        <v xml:space="preserve">Tema 7 - DERECHO PENAL </v>
      </c>
      <c r="G409" s="54">
        <f t="shared" ca="1" si="54"/>
        <v>0</v>
      </c>
      <c r="H409" s="54" t="str">
        <f ca="1">IF(O409=0,CONCATENATE(F409,". ",G409," (Ref: ",A409,")"),CONCATENATE(O409," - ",F409,". ",G409," (Ref: ",CONTROL!$D$4,"-",A409,")"))</f>
        <v>LEGISLACIÓN  - Tema 7 - DERECHO PENAL . 0 (Ref: 7-408)</v>
      </c>
      <c r="I409" s="54">
        <f ca="1">IF(CONTROL!$I$4="A",IF(X409&gt;0,CONCATENATE(R409," ",X409),R409),CONTROL!$I$5)</f>
        <v>0</v>
      </c>
      <c r="J409" s="54">
        <f ca="1">IF(CONTROL!$I$4="A",DATOS!S409,CONTROL!$I$5)</f>
        <v>0</v>
      </c>
      <c r="K409" s="54">
        <f ca="1">IF(CONTROL!$I$4="A",DATOS!T409,CONTROL!$I$5)</f>
        <v>0</v>
      </c>
      <c r="L409" s="54">
        <f ca="1">IF(CONTROL!$I$4="A",DATOS!U409,CONTROL!$I$5)</f>
        <v>0</v>
      </c>
      <c r="M409" s="54">
        <f ca="1">IF(CONTROL!$I$4="A",DATOS!V409,CONTROL!$I$5)</f>
        <v>0</v>
      </c>
      <c r="N409" s="54">
        <f ca="1">IF(CONTROL!$I$4="A",DATOS!W409,CONTROL!$I$5)</f>
        <v>0</v>
      </c>
      <c r="O409" s="38" t="s">
        <v>211</v>
      </c>
      <c r="P409" s="38" t="s">
        <v>212</v>
      </c>
      <c r="Y409" s="45"/>
      <c r="Z409" s="125">
        <v>43866</v>
      </c>
      <c r="AA409" s="76">
        <f t="shared" si="55"/>
        <v>23</v>
      </c>
    </row>
    <row r="410" spans="1:27" x14ac:dyDescent="0.25">
      <c r="A410" s="54">
        <f t="shared" si="56"/>
        <v>409</v>
      </c>
      <c r="B410" s="43">
        <v>7</v>
      </c>
      <c r="E410" s="54" t="str">
        <f t="shared" si="52"/>
        <v xml:space="preserve">Tema 7 - DERECHO PENAL </v>
      </c>
      <c r="F410" s="54" t="str">
        <f t="shared" si="53"/>
        <v xml:space="preserve">Tema 7 - DERECHO PENAL </v>
      </c>
      <c r="G410" s="54">
        <f t="shared" ca="1" si="54"/>
        <v>0</v>
      </c>
      <c r="H410" s="54" t="str">
        <f ca="1">IF(O410=0,CONCATENATE(F410,". ",G410," (Ref: ",A410,")"),CONCATENATE(O410," - ",F410,". ",G410," (Ref: ",CONTROL!$D$4,"-",A410,")"))</f>
        <v>LEGISLACIÓN  - Tema 7 - DERECHO PENAL . 0 (Ref: 7-409)</v>
      </c>
      <c r="I410" s="54">
        <f ca="1">IF(CONTROL!$I$4="A",IF(X410&gt;0,CONCATENATE(R410," ",X410),R410),CONTROL!$I$5)</f>
        <v>0</v>
      </c>
      <c r="J410" s="54">
        <f ca="1">IF(CONTROL!$I$4="A",DATOS!S410,CONTROL!$I$5)</f>
        <v>0</v>
      </c>
      <c r="K410" s="54">
        <f ca="1">IF(CONTROL!$I$4="A",DATOS!T410,CONTROL!$I$5)</f>
        <v>0</v>
      </c>
      <c r="L410" s="54">
        <f ca="1">IF(CONTROL!$I$4="A",DATOS!U410,CONTROL!$I$5)</f>
        <v>0</v>
      </c>
      <c r="M410" s="54">
        <f ca="1">IF(CONTROL!$I$4="A",DATOS!V410,CONTROL!$I$5)</f>
        <v>0</v>
      </c>
      <c r="N410" s="54">
        <f ca="1">IF(CONTROL!$I$4="A",DATOS!W410,CONTROL!$I$5)</f>
        <v>0</v>
      </c>
      <c r="O410" s="38" t="s">
        <v>211</v>
      </c>
      <c r="P410" s="38" t="s">
        <v>212</v>
      </c>
      <c r="Y410" s="45"/>
      <c r="Z410" s="125">
        <v>43866</v>
      </c>
      <c r="AA410" s="76">
        <f t="shared" si="55"/>
        <v>24</v>
      </c>
    </row>
    <row r="411" spans="1:27" x14ac:dyDescent="0.25">
      <c r="A411" s="54">
        <f t="shared" si="56"/>
        <v>410</v>
      </c>
      <c r="B411" s="43">
        <v>7</v>
      </c>
      <c r="E411" s="54" t="str">
        <f t="shared" si="52"/>
        <v xml:space="preserve">Tema 7 - DERECHO PENAL </v>
      </c>
      <c r="F411" s="54" t="str">
        <f t="shared" si="53"/>
        <v xml:space="preserve">Tema 7 - DERECHO PENAL </v>
      </c>
      <c r="G411" s="54">
        <f t="shared" ca="1" si="54"/>
        <v>0</v>
      </c>
      <c r="H411" s="54" t="str">
        <f ca="1">IF(O411=0,CONCATENATE(F411,". ",G411," (Ref: ",A411,")"),CONCATENATE(O411," - ",F411,". ",G411," (Ref: ",CONTROL!$D$4,"-",A411,")"))</f>
        <v>LEGISLACIÓN  - Tema 7 - DERECHO PENAL . 0 (Ref: 7-410)</v>
      </c>
      <c r="I411" s="54">
        <f ca="1">IF(CONTROL!$I$4="A",IF(X411&gt;0,CONCATENATE(R411," ",X411),R411),CONTROL!$I$5)</f>
        <v>0</v>
      </c>
      <c r="J411" s="54">
        <f ca="1">IF(CONTROL!$I$4="A",DATOS!S411,CONTROL!$I$5)</f>
        <v>0</v>
      </c>
      <c r="K411" s="54">
        <f ca="1">IF(CONTROL!$I$4="A",DATOS!T411,CONTROL!$I$5)</f>
        <v>0</v>
      </c>
      <c r="L411" s="54">
        <f ca="1">IF(CONTROL!$I$4="A",DATOS!U411,CONTROL!$I$5)</f>
        <v>0</v>
      </c>
      <c r="M411" s="54">
        <f ca="1">IF(CONTROL!$I$4="A",DATOS!V411,CONTROL!$I$5)</f>
        <v>0</v>
      </c>
      <c r="N411" s="54">
        <f ca="1">IF(CONTROL!$I$4="A",DATOS!W411,CONTROL!$I$5)</f>
        <v>0</v>
      </c>
      <c r="O411" s="38" t="s">
        <v>211</v>
      </c>
      <c r="P411" s="38" t="s">
        <v>212</v>
      </c>
      <c r="Y411" s="45"/>
      <c r="Z411" s="125">
        <v>43866</v>
      </c>
      <c r="AA411" s="76">
        <f t="shared" si="55"/>
        <v>25</v>
      </c>
    </row>
    <row r="412" spans="1:27" x14ac:dyDescent="0.25">
      <c r="A412" s="54">
        <f t="shared" si="56"/>
        <v>411</v>
      </c>
      <c r="B412" s="43">
        <v>7</v>
      </c>
      <c r="E412" s="54" t="str">
        <f t="shared" si="52"/>
        <v xml:space="preserve">Tema 7 - DERECHO PENAL </v>
      </c>
      <c r="F412" s="54" t="str">
        <f t="shared" si="53"/>
        <v xml:space="preserve">Tema 7 - DERECHO PENAL </v>
      </c>
      <c r="G412" s="54">
        <f t="shared" ca="1" si="54"/>
        <v>0</v>
      </c>
      <c r="H412" s="54" t="str">
        <f ca="1">IF(O412=0,CONCATENATE(F412,". ",G412," (Ref: ",A412,")"),CONCATENATE(O412," - ",F412,". ",G412," (Ref: ",CONTROL!$D$4,"-",A412,")"))</f>
        <v>LEGISLACIÓN  - Tema 7 - DERECHO PENAL . 0 (Ref: 7-411)</v>
      </c>
      <c r="I412" s="54">
        <f ca="1">IF(CONTROL!$I$4="A",IF(X412&gt;0,CONCATENATE(R412," ",X412),R412),CONTROL!$I$5)</f>
        <v>0</v>
      </c>
      <c r="J412" s="54">
        <f ca="1">IF(CONTROL!$I$4="A",DATOS!S412,CONTROL!$I$5)</f>
        <v>0</v>
      </c>
      <c r="K412" s="54">
        <f ca="1">IF(CONTROL!$I$4="A",DATOS!T412,CONTROL!$I$5)</f>
        <v>0</v>
      </c>
      <c r="L412" s="54">
        <f ca="1">IF(CONTROL!$I$4="A",DATOS!U412,CONTROL!$I$5)</f>
        <v>0</v>
      </c>
      <c r="M412" s="54">
        <f ca="1">IF(CONTROL!$I$4="A",DATOS!V412,CONTROL!$I$5)</f>
        <v>0</v>
      </c>
      <c r="N412" s="54">
        <f ca="1">IF(CONTROL!$I$4="A",DATOS!W412,CONTROL!$I$5)</f>
        <v>0</v>
      </c>
      <c r="O412" s="38" t="s">
        <v>211</v>
      </c>
      <c r="P412" s="38" t="s">
        <v>212</v>
      </c>
      <c r="Y412" s="45"/>
      <c r="Z412" s="125">
        <v>43866</v>
      </c>
      <c r="AA412" s="76">
        <f t="shared" si="55"/>
        <v>26</v>
      </c>
    </row>
    <row r="413" spans="1:27" x14ac:dyDescent="0.25">
      <c r="A413" s="54">
        <f t="shared" si="56"/>
        <v>412</v>
      </c>
      <c r="B413" s="43">
        <v>7</v>
      </c>
      <c r="E413" s="54" t="str">
        <f t="shared" si="52"/>
        <v xml:space="preserve">Tema 7 - DERECHO PENAL </v>
      </c>
      <c r="F413" s="54" t="str">
        <f t="shared" si="53"/>
        <v xml:space="preserve">Tema 7 - DERECHO PENAL </v>
      </c>
      <c r="G413" s="54">
        <f t="shared" ca="1" si="54"/>
        <v>0</v>
      </c>
      <c r="H413" s="54" t="str">
        <f ca="1">IF(O413=0,CONCATENATE(F413,". ",G413," (Ref: ",A413,")"),CONCATENATE(O413," - ",F413,". ",G413," (Ref: ",CONTROL!$D$4,"-",A413,")"))</f>
        <v>LEGISLACIÓN  - Tema 7 - DERECHO PENAL . 0 (Ref: 7-412)</v>
      </c>
      <c r="I413" s="54">
        <f ca="1">IF(CONTROL!$I$4="A",IF(X413&gt;0,CONCATENATE(R413," ",X413),R413),CONTROL!$I$5)</f>
        <v>0</v>
      </c>
      <c r="J413" s="54">
        <f ca="1">IF(CONTROL!$I$4="A",DATOS!S413,CONTROL!$I$5)</f>
        <v>0</v>
      </c>
      <c r="K413" s="54">
        <f ca="1">IF(CONTROL!$I$4="A",DATOS!T413,CONTROL!$I$5)</f>
        <v>0</v>
      </c>
      <c r="L413" s="54">
        <f ca="1">IF(CONTROL!$I$4="A",DATOS!U413,CONTROL!$I$5)</f>
        <v>0</v>
      </c>
      <c r="M413" s="54">
        <f ca="1">IF(CONTROL!$I$4="A",DATOS!V413,CONTROL!$I$5)</f>
        <v>0</v>
      </c>
      <c r="N413" s="54">
        <f ca="1">IF(CONTROL!$I$4="A",DATOS!W413,CONTROL!$I$5)</f>
        <v>0</v>
      </c>
      <c r="O413" s="38" t="s">
        <v>211</v>
      </c>
      <c r="P413" s="38" t="s">
        <v>212</v>
      </c>
      <c r="Y413" s="45"/>
      <c r="Z413" s="125">
        <v>43866</v>
      </c>
      <c r="AA413" s="76">
        <f t="shared" si="55"/>
        <v>27</v>
      </c>
    </row>
    <row r="414" spans="1:27" x14ac:dyDescent="0.25">
      <c r="A414" s="54">
        <f t="shared" si="56"/>
        <v>413</v>
      </c>
      <c r="B414" s="43">
        <v>7</v>
      </c>
      <c r="E414" s="54" t="str">
        <f t="shared" si="52"/>
        <v xml:space="preserve">Tema 7 - DERECHO PENAL </v>
      </c>
      <c r="F414" s="54" t="str">
        <f t="shared" si="53"/>
        <v xml:space="preserve">Tema 7 - DERECHO PENAL </v>
      </c>
      <c r="G414" s="54">
        <f t="shared" ca="1" si="54"/>
        <v>0</v>
      </c>
      <c r="H414" s="54" t="str">
        <f ca="1">IF(O414=0,CONCATENATE(F414,". ",G414," (Ref: ",A414,")"),CONCATENATE(O414," - ",F414,". ",G414," (Ref: ",CONTROL!$D$4,"-",A414,")"))</f>
        <v>LEGISLACIÓN  - Tema 7 - DERECHO PENAL . 0 (Ref: 7-413)</v>
      </c>
      <c r="I414" s="54">
        <f ca="1">IF(CONTROL!$I$4="A",IF(X414&gt;0,CONCATENATE(R414," ",X414),R414),CONTROL!$I$5)</f>
        <v>0</v>
      </c>
      <c r="J414" s="54">
        <f ca="1">IF(CONTROL!$I$4="A",DATOS!S414,CONTROL!$I$5)</f>
        <v>0</v>
      </c>
      <c r="K414" s="54">
        <f ca="1">IF(CONTROL!$I$4="A",DATOS!T414,CONTROL!$I$5)</f>
        <v>0</v>
      </c>
      <c r="L414" s="54">
        <f ca="1">IF(CONTROL!$I$4="A",DATOS!U414,CONTROL!$I$5)</f>
        <v>0</v>
      </c>
      <c r="M414" s="54">
        <f ca="1">IF(CONTROL!$I$4="A",DATOS!V414,CONTROL!$I$5)</f>
        <v>0</v>
      </c>
      <c r="N414" s="54">
        <f ca="1">IF(CONTROL!$I$4="A",DATOS!W414,CONTROL!$I$5)</f>
        <v>0</v>
      </c>
      <c r="O414" s="38" t="s">
        <v>211</v>
      </c>
      <c r="P414" s="38" t="s">
        <v>212</v>
      </c>
      <c r="Y414" s="45"/>
      <c r="Z414" s="125">
        <v>43866</v>
      </c>
      <c r="AA414" s="76">
        <f t="shared" si="55"/>
        <v>28</v>
      </c>
    </row>
    <row r="415" spans="1:27" x14ac:dyDescent="0.25">
      <c r="A415" s="54">
        <f t="shared" si="56"/>
        <v>414</v>
      </c>
      <c r="B415" s="43">
        <v>7</v>
      </c>
      <c r="E415" s="54" t="str">
        <f t="shared" si="52"/>
        <v xml:space="preserve">Tema 7 - DERECHO PENAL </v>
      </c>
      <c r="F415" s="54" t="str">
        <f t="shared" si="53"/>
        <v xml:space="preserve">Tema 7 - DERECHO PENAL </v>
      </c>
      <c r="G415" s="54">
        <f t="shared" ca="1" si="54"/>
        <v>0</v>
      </c>
      <c r="H415" s="54" t="str">
        <f ca="1">IF(O415=0,CONCATENATE(F415,". ",G415," (Ref: ",A415,")"),CONCATENATE(O415," - ",F415,". ",G415," (Ref: ",CONTROL!$D$4,"-",A415,")"))</f>
        <v>LEGISLACIÓN  - Tema 7 - DERECHO PENAL . 0 (Ref: 7-414)</v>
      </c>
      <c r="I415" s="54">
        <f ca="1">IF(CONTROL!$I$4="A",IF(X415&gt;0,CONCATENATE(R415," ",X415),R415),CONTROL!$I$5)</f>
        <v>0</v>
      </c>
      <c r="J415" s="54">
        <f ca="1">IF(CONTROL!$I$4="A",DATOS!S415,CONTROL!$I$5)</f>
        <v>0</v>
      </c>
      <c r="K415" s="54">
        <f ca="1">IF(CONTROL!$I$4="A",DATOS!T415,CONTROL!$I$5)</f>
        <v>0</v>
      </c>
      <c r="L415" s="54">
        <f ca="1">IF(CONTROL!$I$4="A",DATOS!U415,CONTROL!$I$5)</f>
        <v>0</v>
      </c>
      <c r="M415" s="54">
        <f ca="1">IF(CONTROL!$I$4="A",DATOS!V415,CONTROL!$I$5)</f>
        <v>0</v>
      </c>
      <c r="N415" s="54">
        <f ca="1">IF(CONTROL!$I$4="A",DATOS!W415,CONTROL!$I$5)</f>
        <v>0</v>
      </c>
      <c r="O415" s="38" t="s">
        <v>211</v>
      </c>
      <c r="P415" s="38" t="s">
        <v>212</v>
      </c>
      <c r="Y415" s="45"/>
      <c r="Z415" s="125">
        <v>43866</v>
      </c>
      <c r="AA415" s="76">
        <f t="shared" si="55"/>
        <v>29</v>
      </c>
    </row>
    <row r="416" spans="1:27" x14ac:dyDescent="0.25">
      <c r="A416" s="54">
        <f t="shared" si="56"/>
        <v>415</v>
      </c>
      <c r="B416" s="43">
        <v>7</v>
      </c>
      <c r="E416" s="54" t="str">
        <f t="shared" si="52"/>
        <v xml:space="preserve">Tema 7 - DERECHO PENAL </v>
      </c>
      <c r="F416" s="54" t="str">
        <f t="shared" si="53"/>
        <v xml:space="preserve">Tema 7 - DERECHO PENAL </v>
      </c>
      <c r="G416" s="54">
        <f t="shared" ca="1" si="54"/>
        <v>0</v>
      </c>
      <c r="H416" s="54" t="str">
        <f ca="1">IF(O416=0,CONCATENATE(F416,". ",G416," (Ref: ",A416,")"),CONCATENATE(O416," - ",F416,". ",G416," (Ref: ",CONTROL!$D$4,"-",A416,")"))</f>
        <v>LEGISLACIÓN  - Tema 7 - DERECHO PENAL . 0 (Ref: 7-415)</v>
      </c>
      <c r="I416" s="54">
        <f ca="1">IF(CONTROL!$I$4="A",IF(X416&gt;0,CONCATENATE(R416," ",X416),R416),CONTROL!$I$5)</f>
        <v>0</v>
      </c>
      <c r="J416" s="54">
        <f ca="1">IF(CONTROL!$I$4="A",DATOS!S416,CONTROL!$I$5)</f>
        <v>0</v>
      </c>
      <c r="K416" s="54">
        <f ca="1">IF(CONTROL!$I$4="A",DATOS!T416,CONTROL!$I$5)</f>
        <v>0</v>
      </c>
      <c r="L416" s="54">
        <f ca="1">IF(CONTROL!$I$4="A",DATOS!U416,CONTROL!$I$5)</f>
        <v>0</v>
      </c>
      <c r="M416" s="54">
        <f ca="1">IF(CONTROL!$I$4="A",DATOS!V416,CONTROL!$I$5)</f>
        <v>0</v>
      </c>
      <c r="N416" s="54">
        <f ca="1">IF(CONTROL!$I$4="A",DATOS!W416,CONTROL!$I$5)</f>
        <v>0</v>
      </c>
      <c r="O416" s="38" t="s">
        <v>211</v>
      </c>
      <c r="P416" s="38" t="s">
        <v>212</v>
      </c>
      <c r="Y416" s="45"/>
      <c r="Z416" s="125">
        <v>43866</v>
      </c>
      <c r="AA416" s="76">
        <f t="shared" si="55"/>
        <v>30</v>
      </c>
    </row>
    <row r="417" spans="1:27" x14ac:dyDescent="0.25">
      <c r="A417" s="54">
        <f t="shared" si="56"/>
        <v>416</v>
      </c>
      <c r="B417" s="43">
        <v>7</v>
      </c>
      <c r="E417" s="54" t="str">
        <f t="shared" si="52"/>
        <v xml:space="preserve">Tema 7 - DERECHO PENAL </v>
      </c>
      <c r="F417" s="54" t="str">
        <f t="shared" si="53"/>
        <v xml:space="preserve">Tema 7 - DERECHO PENAL </v>
      </c>
      <c r="G417" s="54">
        <f t="shared" ca="1" si="54"/>
        <v>0</v>
      </c>
      <c r="H417" s="54" t="str">
        <f ca="1">IF(O417=0,CONCATENATE(F417,". ",G417," (Ref: ",A417,")"),CONCATENATE(O417," - ",F417,". ",G417," (Ref: ",CONTROL!$D$4,"-",A417,")"))</f>
        <v>LEGISLACIÓN  - Tema 7 - DERECHO PENAL . 0 (Ref: 7-416)</v>
      </c>
      <c r="I417" s="54">
        <f ca="1">IF(CONTROL!$I$4="A",IF(X417&gt;0,CONCATENATE(R417," ",X417),R417),CONTROL!$I$5)</f>
        <v>0</v>
      </c>
      <c r="J417" s="54">
        <f ca="1">IF(CONTROL!$I$4="A",DATOS!S417,CONTROL!$I$5)</f>
        <v>0</v>
      </c>
      <c r="K417" s="54">
        <f ca="1">IF(CONTROL!$I$4="A",DATOS!T417,CONTROL!$I$5)</f>
        <v>0</v>
      </c>
      <c r="L417" s="54">
        <f ca="1">IF(CONTROL!$I$4="A",DATOS!U417,CONTROL!$I$5)</f>
        <v>0</v>
      </c>
      <c r="M417" s="54">
        <f ca="1">IF(CONTROL!$I$4="A",DATOS!V417,CONTROL!$I$5)</f>
        <v>0</v>
      </c>
      <c r="N417" s="54">
        <f ca="1">IF(CONTROL!$I$4="A",DATOS!W417,CONTROL!$I$5)</f>
        <v>0</v>
      </c>
      <c r="O417" s="38" t="s">
        <v>211</v>
      </c>
      <c r="P417" s="38" t="s">
        <v>212</v>
      </c>
      <c r="Y417" s="45"/>
      <c r="Z417" s="125">
        <v>43866</v>
      </c>
      <c r="AA417" s="76">
        <f t="shared" si="55"/>
        <v>31</v>
      </c>
    </row>
    <row r="418" spans="1:27" x14ac:dyDescent="0.25">
      <c r="A418" s="54">
        <f t="shared" si="56"/>
        <v>417</v>
      </c>
      <c r="B418" s="43">
        <v>7</v>
      </c>
      <c r="E418" s="54" t="str">
        <f t="shared" si="52"/>
        <v xml:space="preserve">Tema 7 - DERECHO PENAL </v>
      </c>
      <c r="F418" s="54" t="str">
        <f t="shared" si="53"/>
        <v xml:space="preserve">Tema 7 - DERECHO PENAL </v>
      </c>
      <c r="G418" s="54">
        <f t="shared" ca="1" si="54"/>
        <v>0</v>
      </c>
      <c r="H418" s="54" t="str">
        <f ca="1">IF(O418=0,CONCATENATE(F418,". ",G418," (Ref: ",A418,")"),CONCATENATE(O418," - ",F418,". ",G418," (Ref: ",CONTROL!$D$4,"-",A418,")"))</f>
        <v>LEGISLACIÓN  - Tema 7 - DERECHO PENAL . 0 (Ref: 7-417)</v>
      </c>
      <c r="I418" s="54">
        <f ca="1">IF(CONTROL!$I$4="A",IF(X418&gt;0,CONCATENATE(R418," ",X418),R418),CONTROL!$I$5)</f>
        <v>0</v>
      </c>
      <c r="J418" s="54">
        <f ca="1">IF(CONTROL!$I$4="A",DATOS!S418,CONTROL!$I$5)</f>
        <v>0</v>
      </c>
      <c r="K418" s="54">
        <f ca="1">IF(CONTROL!$I$4="A",DATOS!T418,CONTROL!$I$5)</f>
        <v>0</v>
      </c>
      <c r="L418" s="54">
        <f ca="1">IF(CONTROL!$I$4="A",DATOS!U418,CONTROL!$I$5)</f>
        <v>0</v>
      </c>
      <c r="M418" s="54">
        <f ca="1">IF(CONTROL!$I$4="A",DATOS!V418,CONTROL!$I$5)</f>
        <v>0</v>
      </c>
      <c r="N418" s="54">
        <f ca="1">IF(CONTROL!$I$4="A",DATOS!W418,CONTROL!$I$5)</f>
        <v>0</v>
      </c>
      <c r="O418" s="38" t="s">
        <v>211</v>
      </c>
      <c r="P418" s="38" t="s">
        <v>212</v>
      </c>
      <c r="Y418" s="45"/>
      <c r="Z418" s="125">
        <v>43866</v>
      </c>
      <c r="AA418" s="76">
        <f t="shared" si="55"/>
        <v>32</v>
      </c>
    </row>
    <row r="419" spans="1:27" x14ac:dyDescent="0.25">
      <c r="A419" s="54">
        <f t="shared" si="56"/>
        <v>418</v>
      </c>
      <c r="B419" s="43">
        <v>7</v>
      </c>
      <c r="E419" s="54" t="str">
        <f t="shared" si="52"/>
        <v xml:space="preserve">Tema 7 - DERECHO PENAL </v>
      </c>
      <c r="F419" s="54" t="str">
        <f t="shared" si="53"/>
        <v xml:space="preserve">Tema 7 - DERECHO PENAL </v>
      </c>
      <c r="G419" s="54">
        <f t="shared" ca="1" si="54"/>
        <v>0</v>
      </c>
      <c r="H419" s="54" t="str">
        <f ca="1">IF(O419=0,CONCATENATE(F419,". ",G419," (Ref: ",A419,")"),CONCATENATE(O419," - ",F419,". ",G419," (Ref: ",CONTROL!$D$4,"-",A419,")"))</f>
        <v>LEGISLACIÓN  - Tema 7 - DERECHO PENAL . 0 (Ref: 7-418)</v>
      </c>
      <c r="I419" s="54">
        <f ca="1">IF(CONTROL!$I$4="A",IF(X419&gt;0,CONCATENATE(R419," ",X419),R419),CONTROL!$I$5)</f>
        <v>0</v>
      </c>
      <c r="J419" s="54">
        <f ca="1">IF(CONTROL!$I$4="A",DATOS!S419,CONTROL!$I$5)</f>
        <v>0</v>
      </c>
      <c r="K419" s="54">
        <f ca="1">IF(CONTROL!$I$4="A",DATOS!T419,CONTROL!$I$5)</f>
        <v>0</v>
      </c>
      <c r="L419" s="54">
        <f ca="1">IF(CONTROL!$I$4="A",DATOS!U419,CONTROL!$I$5)</f>
        <v>0</v>
      </c>
      <c r="M419" s="54">
        <f ca="1">IF(CONTROL!$I$4="A",DATOS!V419,CONTROL!$I$5)</f>
        <v>0</v>
      </c>
      <c r="N419" s="54">
        <f ca="1">IF(CONTROL!$I$4="A",DATOS!W419,CONTROL!$I$5)</f>
        <v>0</v>
      </c>
      <c r="O419" s="38" t="s">
        <v>211</v>
      </c>
      <c r="P419" s="38" t="s">
        <v>212</v>
      </c>
      <c r="Y419" s="45"/>
      <c r="Z419" s="125">
        <v>43866</v>
      </c>
      <c r="AA419" s="76">
        <f t="shared" si="55"/>
        <v>33</v>
      </c>
    </row>
    <row r="420" spans="1:27" x14ac:dyDescent="0.25">
      <c r="A420" s="54">
        <f t="shared" si="56"/>
        <v>419</v>
      </c>
      <c r="B420" s="43">
        <v>7</v>
      </c>
      <c r="E420" s="54" t="str">
        <f t="shared" si="52"/>
        <v xml:space="preserve">Tema 7 - DERECHO PENAL </v>
      </c>
      <c r="F420" s="54" t="str">
        <f t="shared" si="53"/>
        <v xml:space="preserve">Tema 7 - DERECHO PENAL </v>
      </c>
      <c r="G420" s="54">
        <f t="shared" ca="1" si="54"/>
        <v>0</v>
      </c>
      <c r="H420" s="54" t="str">
        <f ca="1">IF(O420=0,CONCATENATE(F420,". ",G420," (Ref: ",A420,")"),CONCATENATE(O420," - ",F420,". ",G420," (Ref: ",CONTROL!$D$4,"-",A420,")"))</f>
        <v>LEGISLACIÓN  - Tema 7 - DERECHO PENAL . 0 (Ref: 7-419)</v>
      </c>
      <c r="I420" s="54">
        <f ca="1">IF(CONTROL!$I$4="A",IF(X420&gt;0,CONCATENATE(R420," ",X420),R420),CONTROL!$I$5)</f>
        <v>0</v>
      </c>
      <c r="J420" s="54">
        <f ca="1">IF(CONTROL!$I$4="A",DATOS!S420,CONTROL!$I$5)</f>
        <v>0</v>
      </c>
      <c r="K420" s="54">
        <f ca="1">IF(CONTROL!$I$4="A",DATOS!T420,CONTROL!$I$5)</f>
        <v>0</v>
      </c>
      <c r="L420" s="54">
        <f ca="1">IF(CONTROL!$I$4="A",DATOS!U420,CONTROL!$I$5)</f>
        <v>0</v>
      </c>
      <c r="M420" s="54">
        <f ca="1">IF(CONTROL!$I$4="A",DATOS!V420,CONTROL!$I$5)</f>
        <v>0</v>
      </c>
      <c r="N420" s="54">
        <f ca="1">IF(CONTROL!$I$4="A",DATOS!W420,CONTROL!$I$5)</f>
        <v>0</v>
      </c>
      <c r="O420" s="38" t="s">
        <v>211</v>
      </c>
      <c r="P420" s="38" t="s">
        <v>212</v>
      </c>
      <c r="Y420" s="45"/>
      <c r="Z420" s="125">
        <v>43866</v>
      </c>
      <c r="AA420" s="76">
        <f t="shared" si="55"/>
        <v>34</v>
      </c>
    </row>
    <row r="421" spans="1:27" x14ac:dyDescent="0.25">
      <c r="A421" s="54">
        <f t="shared" si="56"/>
        <v>420</v>
      </c>
      <c r="B421" s="43">
        <v>7</v>
      </c>
      <c r="E421" s="54" t="str">
        <f t="shared" si="52"/>
        <v xml:space="preserve">Tema 7 - DERECHO PENAL </v>
      </c>
      <c r="F421" s="54" t="str">
        <f t="shared" si="53"/>
        <v xml:space="preserve">Tema 7 - DERECHO PENAL </v>
      </c>
      <c r="G421" s="54">
        <f t="shared" ca="1" si="54"/>
        <v>0</v>
      </c>
      <c r="H421" s="54" t="str">
        <f ca="1">IF(O421=0,CONCATENATE(F421,". ",G421," (Ref: ",A421,")"),CONCATENATE(O421," - ",F421,". ",G421," (Ref: ",CONTROL!$D$4,"-",A421,")"))</f>
        <v>LEGISLACIÓN  - Tema 7 - DERECHO PENAL . 0 (Ref: 7-420)</v>
      </c>
      <c r="I421" s="54">
        <f ca="1">IF(CONTROL!$I$4="A",IF(X421&gt;0,CONCATENATE(R421," ",X421),R421),CONTROL!$I$5)</f>
        <v>0</v>
      </c>
      <c r="J421" s="54">
        <f ca="1">IF(CONTROL!$I$4="A",DATOS!S421,CONTROL!$I$5)</f>
        <v>0</v>
      </c>
      <c r="K421" s="54">
        <f ca="1">IF(CONTROL!$I$4="A",DATOS!T421,CONTROL!$I$5)</f>
        <v>0</v>
      </c>
      <c r="L421" s="54">
        <f ca="1">IF(CONTROL!$I$4="A",DATOS!U421,CONTROL!$I$5)</f>
        <v>0</v>
      </c>
      <c r="M421" s="54">
        <f ca="1">IF(CONTROL!$I$4="A",DATOS!V421,CONTROL!$I$5)</f>
        <v>0</v>
      </c>
      <c r="N421" s="54">
        <f ca="1">IF(CONTROL!$I$4="A",DATOS!W421,CONTROL!$I$5)</f>
        <v>0</v>
      </c>
      <c r="O421" s="38" t="s">
        <v>211</v>
      </c>
      <c r="P421" s="38" t="s">
        <v>212</v>
      </c>
      <c r="Y421" s="45"/>
      <c r="Z421" s="125">
        <v>43866</v>
      </c>
      <c r="AA421" s="76">
        <f t="shared" si="55"/>
        <v>35</v>
      </c>
    </row>
    <row r="422" spans="1:27" x14ac:dyDescent="0.25">
      <c r="A422" s="54">
        <f t="shared" si="56"/>
        <v>421</v>
      </c>
      <c r="B422" s="43">
        <v>7</v>
      </c>
      <c r="E422" s="54" t="str">
        <f t="shared" si="52"/>
        <v xml:space="preserve">Tema 7 - DERECHO PENAL </v>
      </c>
      <c r="F422" s="54" t="str">
        <f t="shared" si="53"/>
        <v xml:space="preserve">Tema 7 - DERECHO PENAL </v>
      </c>
      <c r="G422" s="54">
        <f t="shared" ca="1" si="54"/>
        <v>0</v>
      </c>
      <c r="H422" s="54" t="str">
        <f ca="1">IF(O422=0,CONCATENATE(F422,". ",G422," (Ref: ",A422,")"),CONCATENATE(O422," - ",F422,". ",G422," (Ref: ",CONTROL!$D$4,"-",A422,")"))</f>
        <v>LEGISLACIÓN  - Tema 7 - DERECHO PENAL . 0 (Ref: 7-421)</v>
      </c>
      <c r="I422" s="54">
        <f ca="1">IF(CONTROL!$I$4="A",IF(X422&gt;0,CONCATENATE(R422," ",X422),R422),CONTROL!$I$5)</f>
        <v>0</v>
      </c>
      <c r="J422" s="54">
        <f ca="1">IF(CONTROL!$I$4="A",DATOS!S422,CONTROL!$I$5)</f>
        <v>0</v>
      </c>
      <c r="K422" s="54">
        <f ca="1">IF(CONTROL!$I$4="A",DATOS!T422,CONTROL!$I$5)</f>
        <v>0</v>
      </c>
      <c r="L422" s="54">
        <f ca="1">IF(CONTROL!$I$4="A",DATOS!U422,CONTROL!$I$5)</f>
        <v>0</v>
      </c>
      <c r="M422" s="54">
        <f ca="1">IF(CONTROL!$I$4="A",DATOS!V422,CONTROL!$I$5)</f>
        <v>0</v>
      </c>
      <c r="N422" s="54">
        <f ca="1">IF(CONTROL!$I$4="A",DATOS!W422,CONTROL!$I$5)</f>
        <v>0</v>
      </c>
      <c r="O422" s="38" t="s">
        <v>211</v>
      </c>
      <c r="P422" s="38" t="s">
        <v>212</v>
      </c>
      <c r="Y422" s="45"/>
      <c r="Z422" s="125">
        <v>43866</v>
      </c>
      <c r="AA422" s="76">
        <f t="shared" si="55"/>
        <v>36</v>
      </c>
    </row>
    <row r="423" spans="1:27" x14ac:dyDescent="0.25">
      <c r="A423" s="54">
        <f t="shared" si="56"/>
        <v>422</v>
      </c>
      <c r="B423" s="43">
        <v>7</v>
      </c>
      <c r="E423" s="54" t="str">
        <f t="shared" si="52"/>
        <v xml:space="preserve">Tema 7 - DERECHO PENAL </v>
      </c>
      <c r="F423" s="54" t="str">
        <f t="shared" si="53"/>
        <v xml:space="preserve">Tema 7 - DERECHO PENAL </v>
      </c>
      <c r="G423" s="54">
        <f t="shared" ca="1" si="54"/>
        <v>0</v>
      </c>
      <c r="H423" s="54" t="str">
        <f ca="1">IF(O423=0,CONCATENATE(F423,". ",G423," (Ref: ",A423,")"),CONCATENATE(O423," - ",F423,". ",G423," (Ref: ",CONTROL!$D$4,"-",A423,")"))</f>
        <v>LEGISLACIÓN  - Tema 7 - DERECHO PENAL . 0 (Ref: 7-422)</v>
      </c>
      <c r="I423" s="54">
        <f ca="1">IF(CONTROL!$I$4="A",IF(X423&gt;0,CONCATENATE(R423," ",X423),R423),CONTROL!$I$5)</f>
        <v>0</v>
      </c>
      <c r="J423" s="54">
        <f ca="1">IF(CONTROL!$I$4="A",DATOS!S423,CONTROL!$I$5)</f>
        <v>0</v>
      </c>
      <c r="K423" s="54">
        <f ca="1">IF(CONTROL!$I$4="A",DATOS!T423,CONTROL!$I$5)</f>
        <v>0</v>
      </c>
      <c r="L423" s="54">
        <f ca="1">IF(CONTROL!$I$4="A",DATOS!U423,CONTROL!$I$5)</f>
        <v>0</v>
      </c>
      <c r="M423" s="54">
        <f ca="1">IF(CONTROL!$I$4="A",DATOS!V423,CONTROL!$I$5)</f>
        <v>0</v>
      </c>
      <c r="N423" s="54">
        <f ca="1">IF(CONTROL!$I$4="A",DATOS!W423,CONTROL!$I$5)</f>
        <v>0</v>
      </c>
      <c r="O423" s="38" t="s">
        <v>211</v>
      </c>
      <c r="P423" s="38" t="s">
        <v>212</v>
      </c>
      <c r="Y423" s="45"/>
      <c r="Z423" s="125">
        <v>43866</v>
      </c>
      <c r="AA423" s="76">
        <f t="shared" si="55"/>
        <v>37</v>
      </c>
    </row>
    <row r="424" spans="1:27" x14ac:dyDescent="0.25">
      <c r="A424" s="54">
        <f t="shared" si="56"/>
        <v>423</v>
      </c>
      <c r="B424" s="43">
        <v>7</v>
      </c>
      <c r="E424" s="54" t="str">
        <f t="shared" si="52"/>
        <v xml:space="preserve">Tema 7 - DERECHO PENAL </v>
      </c>
      <c r="F424" s="54" t="str">
        <f t="shared" si="53"/>
        <v xml:space="preserve">Tema 7 - DERECHO PENAL </v>
      </c>
      <c r="G424" s="54">
        <f t="shared" ca="1" si="54"/>
        <v>0</v>
      </c>
      <c r="H424" s="54" t="str">
        <f ca="1">IF(O424=0,CONCATENATE(F424,". ",G424," (Ref: ",A424,")"),CONCATENATE(O424," - ",F424,". ",G424," (Ref: ",CONTROL!$D$4,"-",A424,")"))</f>
        <v>LEGISLACIÓN  - Tema 7 - DERECHO PENAL . 0 (Ref: 7-423)</v>
      </c>
      <c r="I424" s="54">
        <f ca="1">IF(CONTROL!$I$4="A",IF(X424&gt;0,CONCATENATE(R424," ",X424),R424),CONTROL!$I$5)</f>
        <v>0</v>
      </c>
      <c r="J424" s="54">
        <f ca="1">IF(CONTROL!$I$4="A",DATOS!S424,CONTROL!$I$5)</f>
        <v>0</v>
      </c>
      <c r="K424" s="54">
        <f ca="1">IF(CONTROL!$I$4="A",DATOS!T424,CONTROL!$I$5)</f>
        <v>0</v>
      </c>
      <c r="L424" s="54">
        <f ca="1">IF(CONTROL!$I$4="A",DATOS!U424,CONTROL!$I$5)</f>
        <v>0</v>
      </c>
      <c r="M424" s="54">
        <f ca="1">IF(CONTROL!$I$4="A",DATOS!V424,CONTROL!$I$5)</f>
        <v>0</v>
      </c>
      <c r="N424" s="54">
        <f ca="1">IF(CONTROL!$I$4="A",DATOS!W424,CONTROL!$I$5)</f>
        <v>0</v>
      </c>
      <c r="O424" s="38" t="s">
        <v>211</v>
      </c>
      <c r="P424" s="38" t="s">
        <v>212</v>
      </c>
      <c r="Y424" s="45"/>
      <c r="Z424" s="125">
        <v>43866</v>
      </c>
      <c r="AA424" s="76">
        <f t="shared" si="55"/>
        <v>38</v>
      </c>
    </row>
    <row r="425" spans="1:27" x14ac:dyDescent="0.25">
      <c r="A425" s="54">
        <f t="shared" si="56"/>
        <v>424</v>
      </c>
      <c r="B425" s="43">
        <v>7</v>
      </c>
      <c r="E425" s="54" t="str">
        <f t="shared" si="52"/>
        <v xml:space="preserve">Tema 7 - DERECHO PENAL </v>
      </c>
      <c r="F425" s="54" t="str">
        <f t="shared" si="53"/>
        <v xml:space="preserve">Tema 7 - DERECHO PENAL </v>
      </c>
      <c r="G425" s="54">
        <f t="shared" ca="1" si="54"/>
        <v>0</v>
      </c>
      <c r="H425" s="54" t="str">
        <f ca="1">IF(O425=0,CONCATENATE(F425,". ",G425," (Ref: ",A425,")"),CONCATENATE(O425," - ",F425,". ",G425," (Ref: ",CONTROL!$D$4,"-",A425,")"))</f>
        <v>LEGISLACIÓN  - Tema 7 - DERECHO PENAL . 0 (Ref: 7-424)</v>
      </c>
      <c r="I425" s="54">
        <f ca="1">IF(CONTROL!$I$4="A",IF(X425&gt;0,CONCATENATE(R425," ",X425),R425),CONTROL!$I$5)</f>
        <v>0</v>
      </c>
      <c r="J425" s="54">
        <f ca="1">IF(CONTROL!$I$4="A",DATOS!S425,CONTROL!$I$5)</f>
        <v>0</v>
      </c>
      <c r="K425" s="54">
        <f ca="1">IF(CONTROL!$I$4="A",DATOS!T425,CONTROL!$I$5)</f>
        <v>0</v>
      </c>
      <c r="L425" s="54">
        <f ca="1">IF(CONTROL!$I$4="A",DATOS!U425,CONTROL!$I$5)</f>
        <v>0</v>
      </c>
      <c r="M425" s="54">
        <f ca="1">IF(CONTROL!$I$4="A",DATOS!V425,CONTROL!$I$5)</f>
        <v>0</v>
      </c>
      <c r="N425" s="54">
        <f ca="1">IF(CONTROL!$I$4="A",DATOS!W425,CONTROL!$I$5)</f>
        <v>0</v>
      </c>
      <c r="O425" s="38" t="s">
        <v>211</v>
      </c>
      <c r="P425" s="38" t="s">
        <v>212</v>
      </c>
      <c r="Y425" s="45"/>
      <c r="Z425" s="125">
        <v>43866</v>
      </c>
      <c r="AA425" s="76">
        <f t="shared" si="55"/>
        <v>39</v>
      </c>
    </row>
    <row r="426" spans="1:27" x14ac:dyDescent="0.25">
      <c r="A426" s="54">
        <f t="shared" si="56"/>
        <v>425</v>
      </c>
      <c r="B426" s="43">
        <v>7</v>
      </c>
      <c r="E426" s="54" t="str">
        <f t="shared" si="52"/>
        <v xml:space="preserve">Tema 7 - DERECHO PENAL </v>
      </c>
      <c r="F426" s="54" t="str">
        <f t="shared" si="53"/>
        <v xml:space="preserve">Tema 7 - DERECHO PENAL </v>
      </c>
      <c r="G426" s="54">
        <f t="shared" ca="1" si="54"/>
        <v>0</v>
      </c>
      <c r="H426" s="54" t="str">
        <f ca="1">IF(O426=0,CONCATENATE(F426,". ",G426," (Ref: ",A426,")"),CONCATENATE(O426," - ",F426,". ",G426," (Ref: ",CONTROL!$D$4,"-",A426,")"))</f>
        <v>LEGISLACIÓN  - Tema 7 - DERECHO PENAL . 0 (Ref: 7-425)</v>
      </c>
      <c r="I426" s="54">
        <f ca="1">IF(CONTROL!$I$4="A",IF(X426&gt;0,CONCATENATE(R426," ",X426),R426),CONTROL!$I$5)</f>
        <v>0</v>
      </c>
      <c r="J426" s="54">
        <f ca="1">IF(CONTROL!$I$4="A",DATOS!S426,CONTROL!$I$5)</f>
        <v>0</v>
      </c>
      <c r="K426" s="54">
        <f ca="1">IF(CONTROL!$I$4="A",DATOS!T426,CONTROL!$I$5)</f>
        <v>0</v>
      </c>
      <c r="L426" s="54">
        <f ca="1">IF(CONTROL!$I$4="A",DATOS!U426,CONTROL!$I$5)</f>
        <v>0</v>
      </c>
      <c r="M426" s="54">
        <f ca="1">IF(CONTROL!$I$4="A",DATOS!V426,CONTROL!$I$5)</f>
        <v>0</v>
      </c>
      <c r="N426" s="54">
        <f ca="1">IF(CONTROL!$I$4="A",DATOS!W426,CONTROL!$I$5)</f>
        <v>0</v>
      </c>
      <c r="O426" s="38" t="s">
        <v>211</v>
      </c>
      <c r="P426" s="38" t="s">
        <v>212</v>
      </c>
      <c r="Y426" s="45"/>
      <c r="Z426" s="125">
        <v>43866</v>
      </c>
      <c r="AA426" s="76">
        <f t="shared" si="55"/>
        <v>40</v>
      </c>
    </row>
    <row r="427" spans="1:27" x14ac:dyDescent="0.25">
      <c r="A427" s="54">
        <f t="shared" si="56"/>
        <v>426</v>
      </c>
      <c r="B427" s="43">
        <v>7</v>
      </c>
      <c r="E427" s="54" t="str">
        <f t="shared" si="52"/>
        <v xml:space="preserve">Tema 7 - DERECHO PENAL </v>
      </c>
      <c r="F427" s="54" t="str">
        <f t="shared" si="53"/>
        <v xml:space="preserve">Tema 7 - DERECHO PENAL </v>
      </c>
      <c r="G427" s="54">
        <f t="shared" ca="1" si="54"/>
        <v>0</v>
      </c>
      <c r="H427" s="54" t="str">
        <f ca="1">IF(O427=0,CONCATENATE(F427,". ",G427," (Ref: ",A427,")"),CONCATENATE(O427," - ",F427,". ",G427," (Ref: ",CONTROL!$D$4,"-",A427,")"))</f>
        <v>LEGISLACIÓN  - Tema 7 - DERECHO PENAL . 0 (Ref: 7-426)</v>
      </c>
      <c r="I427" s="54">
        <f ca="1">IF(CONTROL!$I$4="A",IF(X427&gt;0,CONCATENATE(R427," ",X427),R427),CONTROL!$I$5)</f>
        <v>0</v>
      </c>
      <c r="J427" s="54">
        <f ca="1">IF(CONTROL!$I$4="A",DATOS!S427,CONTROL!$I$5)</f>
        <v>0</v>
      </c>
      <c r="K427" s="54">
        <f ca="1">IF(CONTROL!$I$4="A",DATOS!T427,CONTROL!$I$5)</f>
        <v>0</v>
      </c>
      <c r="L427" s="54">
        <f ca="1">IF(CONTROL!$I$4="A",DATOS!U427,CONTROL!$I$5)</f>
        <v>0</v>
      </c>
      <c r="M427" s="54">
        <f ca="1">IF(CONTROL!$I$4="A",DATOS!V427,CONTROL!$I$5)</f>
        <v>0</v>
      </c>
      <c r="N427" s="54">
        <f ca="1">IF(CONTROL!$I$4="A",DATOS!W427,CONTROL!$I$5)</f>
        <v>0</v>
      </c>
      <c r="O427" s="38" t="s">
        <v>211</v>
      </c>
      <c r="P427" s="38" t="s">
        <v>212</v>
      </c>
      <c r="Y427" s="45"/>
      <c r="Z427" s="125">
        <v>43866</v>
      </c>
      <c r="AA427" s="76">
        <f t="shared" si="55"/>
        <v>41</v>
      </c>
    </row>
    <row r="428" spans="1:27" x14ac:dyDescent="0.25">
      <c r="A428" s="54">
        <f t="shared" si="56"/>
        <v>427</v>
      </c>
      <c r="B428" s="43">
        <v>7</v>
      </c>
      <c r="E428" s="54" t="str">
        <f t="shared" si="52"/>
        <v xml:space="preserve">Tema 7 - DERECHO PENAL </v>
      </c>
      <c r="F428" s="54" t="str">
        <f t="shared" si="53"/>
        <v xml:space="preserve">Tema 7 - DERECHO PENAL </v>
      </c>
      <c r="G428" s="54">
        <f t="shared" ca="1" si="54"/>
        <v>0</v>
      </c>
      <c r="H428" s="54" t="str">
        <f ca="1">IF(O428=0,CONCATENATE(F428,". ",G428," (Ref: ",A428,")"),CONCATENATE(O428," - ",F428,". ",G428," (Ref: ",CONTROL!$D$4,"-",A428,")"))</f>
        <v>LEGISLACIÓN  - Tema 7 - DERECHO PENAL . 0 (Ref: 7-427)</v>
      </c>
      <c r="I428" s="54">
        <f ca="1">IF(CONTROL!$I$4="A",IF(X428&gt;0,CONCATENATE(R428," ",X428),R428),CONTROL!$I$5)</f>
        <v>0</v>
      </c>
      <c r="J428" s="54">
        <f ca="1">IF(CONTROL!$I$4="A",DATOS!S428,CONTROL!$I$5)</f>
        <v>0</v>
      </c>
      <c r="K428" s="54">
        <f ca="1">IF(CONTROL!$I$4="A",DATOS!T428,CONTROL!$I$5)</f>
        <v>0</v>
      </c>
      <c r="L428" s="54">
        <f ca="1">IF(CONTROL!$I$4="A",DATOS!U428,CONTROL!$I$5)</f>
        <v>0</v>
      </c>
      <c r="M428" s="54">
        <f ca="1">IF(CONTROL!$I$4="A",DATOS!V428,CONTROL!$I$5)</f>
        <v>0</v>
      </c>
      <c r="N428" s="54">
        <f ca="1">IF(CONTROL!$I$4="A",DATOS!W428,CONTROL!$I$5)</f>
        <v>0</v>
      </c>
      <c r="O428" s="38" t="s">
        <v>211</v>
      </c>
      <c r="P428" s="38" t="s">
        <v>212</v>
      </c>
      <c r="Y428" s="45"/>
      <c r="Z428" s="125">
        <v>43866</v>
      </c>
      <c r="AA428" s="76">
        <f t="shared" si="55"/>
        <v>42</v>
      </c>
    </row>
    <row r="429" spans="1:27" x14ac:dyDescent="0.25">
      <c r="A429" s="54">
        <f t="shared" si="56"/>
        <v>428</v>
      </c>
      <c r="B429" s="43">
        <v>7</v>
      </c>
      <c r="E429" s="54" t="str">
        <f t="shared" si="52"/>
        <v xml:space="preserve">Tema 7 - DERECHO PENAL </v>
      </c>
      <c r="F429" s="54" t="str">
        <f t="shared" si="53"/>
        <v xml:space="preserve">Tema 7 - DERECHO PENAL </v>
      </c>
      <c r="G429" s="54">
        <f t="shared" ca="1" si="54"/>
        <v>0</v>
      </c>
      <c r="H429" s="54" t="str">
        <f ca="1">IF(O429=0,CONCATENATE(F429,". ",G429," (Ref: ",A429,")"),CONCATENATE(O429," - ",F429,". ",G429," (Ref: ",CONTROL!$D$4,"-",A429,")"))</f>
        <v>LEGISLACIÓN  - Tema 7 - DERECHO PENAL . 0 (Ref: 7-428)</v>
      </c>
      <c r="I429" s="54">
        <f ca="1">IF(CONTROL!$I$4="A",IF(X429&gt;0,CONCATENATE(R429," ",X429),R429),CONTROL!$I$5)</f>
        <v>0</v>
      </c>
      <c r="J429" s="54">
        <f ca="1">IF(CONTROL!$I$4="A",DATOS!S429,CONTROL!$I$5)</f>
        <v>0</v>
      </c>
      <c r="K429" s="54">
        <f ca="1">IF(CONTROL!$I$4="A",DATOS!T429,CONTROL!$I$5)</f>
        <v>0</v>
      </c>
      <c r="L429" s="54">
        <f ca="1">IF(CONTROL!$I$4="A",DATOS!U429,CONTROL!$I$5)</f>
        <v>0</v>
      </c>
      <c r="M429" s="54">
        <f ca="1">IF(CONTROL!$I$4="A",DATOS!V429,CONTROL!$I$5)</f>
        <v>0</v>
      </c>
      <c r="N429" s="54">
        <f ca="1">IF(CONTROL!$I$4="A",DATOS!W429,CONTROL!$I$5)</f>
        <v>0</v>
      </c>
      <c r="O429" s="38" t="s">
        <v>211</v>
      </c>
      <c r="P429" s="38" t="s">
        <v>212</v>
      </c>
      <c r="Y429" s="45"/>
      <c r="Z429" s="125">
        <v>43866</v>
      </c>
      <c r="AA429" s="76">
        <f t="shared" si="55"/>
        <v>43</v>
      </c>
    </row>
    <row r="430" spans="1:27" x14ac:dyDescent="0.25">
      <c r="A430" s="54">
        <f t="shared" si="56"/>
        <v>429</v>
      </c>
      <c r="B430" s="43">
        <v>7</v>
      </c>
      <c r="E430" s="54" t="str">
        <f t="shared" si="52"/>
        <v xml:space="preserve">Tema 7 - DERECHO PENAL </v>
      </c>
      <c r="F430" s="54" t="str">
        <f t="shared" si="53"/>
        <v xml:space="preserve">Tema 7 - DERECHO PENAL </v>
      </c>
      <c r="G430" s="54">
        <f t="shared" ca="1" si="54"/>
        <v>0</v>
      </c>
      <c r="H430" s="54" t="str">
        <f ca="1">IF(O430=0,CONCATENATE(F430,". ",G430," (Ref: ",A430,")"),CONCATENATE(O430," - ",F430,". ",G430," (Ref: ",CONTROL!$D$4,"-",A430,")"))</f>
        <v>LEGISLACIÓN  - Tema 7 - DERECHO PENAL . 0 (Ref: 7-429)</v>
      </c>
      <c r="I430" s="54">
        <f ca="1">IF(CONTROL!$I$4="A",IF(X430&gt;0,CONCATENATE(R430," ",X430),R430),CONTROL!$I$5)</f>
        <v>0</v>
      </c>
      <c r="J430" s="54">
        <f ca="1">IF(CONTROL!$I$4="A",DATOS!S430,CONTROL!$I$5)</f>
        <v>0</v>
      </c>
      <c r="K430" s="54">
        <f ca="1">IF(CONTROL!$I$4="A",DATOS!T430,CONTROL!$I$5)</f>
        <v>0</v>
      </c>
      <c r="L430" s="54">
        <f ca="1">IF(CONTROL!$I$4="A",DATOS!U430,CONTROL!$I$5)</f>
        <v>0</v>
      </c>
      <c r="M430" s="54">
        <f ca="1">IF(CONTROL!$I$4="A",DATOS!V430,CONTROL!$I$5)</f>
        <v>0</v>
      </c>
      <c r="N430" s="54">
        <f ca="1">IF(CONTROL!$I$4="A",DATOS!W430,CONTROL!$I$5)</f>
        <v>0</v>
      </c>
      <c r="O430" s="38" t="s">
        <v>211</v>
      </c>
      <c r="P430" s="38" t="s">
        <v>212</v>
      </c>
      <c r="Y430" s="45"/>
      <c r="Z430" s="125">
        <v>43866</v>
      </c>
      <c r="AA430" s="76">
        <f t="shared" si="55"/>
        <v>44</v>
      </c>
    </row>
    <row r="431" spans="1:27" x14ac:dyDescent="0.25">
      <c r="A431" s="54">
        <f t="shared" si="56"/>
        <v>430</v>
      </c>
      <c r="B431" s="43">
        <v>7</v>
      </c>
      <c r="E431" s="54" t="str">
        <f t="shared" si="52"/>
        <v xml:space="preserve">Tema 7 - DERECHO PENAL </v>
      </c>
      <c r="F431" s="54" t="str">
        <f t="shared" si="53"/>
        <v xml:space="preserve">Tema 7 - DERECHO PENAL </v>
      </c>
      <c r="G431" s="54">
        <f t="shared" ca="1" si="54"/>
        <v>0</v>
      </c>
      <c r="H431" s="54" t="str">
        <f ca="1">IF(O431=0,CONCATENATE(F431,". ",G431," (Ref: ",A431,")"),CONCATENATE(O431," - ",F431,". ",G431," (Ref: ",CONTROL!$D$4,"-",A431,")"))</f>
        <v>LEGISLACIÓN  - Tema 7 - DERECHO PENAL . 0 (Ref: 7-430)</v>
      </c>
      <c r="I431" s="54">
        <f ca="1">IF(CONTROL!$I$4="A",IF(X431&gt;0,CONCATENATE(R431," ",X431),R431),CONTROL!$I$5)</f>
        <v>0</v>
      </c>
      <c r="J431" s="54">
        <f ca="1">IF(CONTROL!$I$4="A",DATOS!S431,CONTROL!$I$5)</f>
        <v>0</v>
      </c>
      <c r="K431" s="54">
        <f ca="1">IF(CONTROL!$I$4="A",DATOS!T431,CONTROL!$I$5)</f>
        <v>0</v>
      </c>
      <c r="L431" s="54">
        <f ca="1">IF(CONTROL!$I$4="A",DATOS!U431,CONTROL!$I$5)</f>
        <v>0</v>
      </c>
      <c r="M431" s="54">
        <f ca="1">IF(CONTROL!$I$4="A",DATOS!V431,CONTROL!$I$5)</f>
        <v>0</v>
      </c>
      <c r="N431" s="54">
        <f ca="1">IF(CONTROL!$I$4="A",DATOS!W431,CONTROL!$I$5)</f>
        <v>0</v>
      </c>
      <c r="O431" s="38" t="s">
        <v>211</v>
      </c>
      <c r="P431" s="38" t="s">
        <v>212</v>
      </c>
      <c r="Y431" s="45"/>
      <c r="Z431" s="125">
        <v>43866</v>
      </c>
      <c r="AA431" s="76">
        <f t="shared" si="55"/>
        <v>45</v>
      </c>
    </row>
    <row r="432" spans="1:27" x14ac:dyDescent="0.25">
      <c r="A432" s="54">
        <f t="shared" si="56"/>
        <v>431</v>
      </c>
      <c r="B432" s="43">
        <v>7</v>
      </c>
      <c r="E432" s="54" t="str">
        <f t="shared" si="52"/>
        <v xml:space="preserve">Tema 7 - DERECHO PENAL </v>
      </c>
      <c r="F432" s="54" t="str">
        <f t="shared" si="53"/>
        <v xml:space="preserve">Tema 7 - DERECHO PENAL </v>
      </c>
      <c r="G432" s="54">
        <f t="shared" ca="1" si="54"/>
        <v>0</v>
      </c>
      <c r="H432" s="54" t="str">
        <f ca="1">IF(O432=0,CONCATENATE(F432,". ",G432," (Ref: ",A432,")"),CONCATENATE(O432," - ",F432,". ",G432," (Ref: ",CONTROL!$D$4,"-",A432,")"))</f>
        <v>LEGISLACIÓN  - Tema 7 - DERECHO PENAL . 0 (Ref: 7-431)</v>
      </c>
      <c r="I432" s="54">
        <f ca="1">IF(CONTROL!$I$4="A",IF(X432&gt;0,CONCATENATE(R432," ",X432),R432),CONTROL!$I$5)</f>
        <v>0</v>
      </c>
      <c r="J432" s="54">
        <f ca="1">IF(CONTROL!$I$4="A",DATOS!S432,CONTROL!$I$5)</f>
        <v>0</v>
      </c>
      <c r="K432" s="54">
        <f ca="1">IF(CONTROL!$I$4="A",DATOS!T432,CONTROL!$I$5)</f>
        <v>0</v>
      </c>
      <c r="L432" s="54">
        <f ca="1">IF(CONTROL!$I$4="A",DATOS!U432,CONTROL!$I$5)</f>
        <v>0</v>
      </c>
      <c r="M432" s="54">
        <f ca="1">IF(CONTROL!$I$4="A",DATOS!V432,CONTROL!$I$5)</f>
        <v>0</v>
      </c>
      <c r="N432" s="54">
        <f ca="1">IF(CONTROL!$I$4="A",DATOS!W432,CONTROL!$I$5)</f>
        <v>0</v>
      </c>
      <c r="O432" s="38" t="s">
        <v>211</v>
      </c>
      <c r="P432" s="38" t="s">
        <v>212</v>
      </c>
      <c r="Y432" s="45"/>
      <c r="Z432" s="125">
        <v>43866</v>
      </c>
      <c r="AA432" s="76">
        <f t="shared" si="55"/>
        <v>46</v>
      </c>
    </row>
    <row r="433" spans="1:27" x14ac:dyDescent="0.25">
      <c r="A433" s="54">
        <f t="shared" si="56"/>
        <v>432</v>
      </c>
      <c r="B433" s="43">
        <v>7</v>
      </c>
      <c r="E433" s="54" t="str">
        <f t="shared" si="52"/>
        <v xml:space="preserve">Tema 7 - DERECHO PENAL </v>
      </c>
      <c r="F433" s="54" t="str">
        <f t="shared" si="53"/>
        <v xml:space="preserve">Tema 7 - DERECHO PENAL </v>
      </c>
      <c r="G433" s="54">
        <f t="shared" ca="1" si="54"/>
        <v>0</v>
      </c>
      <c r="H433" s="54" t="str">
        <f ca="1">IF(O433=0,CONCATENATE(F433,". ",G433," (Ref: ",A433,")"),CONCATENATE(O433," - ",F433,". ",G433," (Ref: ",CONTROL!$D$4,"-",A433,")"))</f>
        <v>LEGISLACIÓN  - Tema 7 - DERECHO PENAL . 0 (Ref: 7-432)</v>
      </c>
      <c r="I433" s="54">
        <f ca="1">IF(CONTROL!$I$4="A",IF(X433&gt;0,CONCATENATE(R433," ",X433),R433),CONTROL!$I$5)</f>
        <v>0</v>
      </c>
      <c r="J433" s="54">
        <f ca="1">IF(CONTROL!$I$4="A",DATOS!S433,CONTROL!$I$5)</f>
        <v>0</v>
      </c>
      <c r="K433" s="54">
        <f ca="1">IF(CONTROL!$I$4="A",DATOS!T433,CONTROL!$I$5)</f>
        <v>0</v>
      </c>
      <c r="L433" s="54">
        <f ca="1">IF(CONTROL!$I$4="A",DATOS!U433,CONTROL!$I$5)</f>
        <v>0</v>
      </c>
      <c r="M433" s="54">
        <f ca="1">IF(CONTROL!$I$4="A",DATOS!V433,CONTROL!$I$5)</f>
        <v>0</v>
      </c>
      <c r="N433" s="54">
        <f ca="1">IF(CONTROL!$I$4="A",DATOS!W433,CONTROL!$I$5)</f>
        <v>0</v>
      </c>
      <c r="O433" s="38" t="s">
        <v>211</v>
      </c>
      <c r="P433" s="38" t="s">
        <v>212</v>
      </c>
      <c r="Y433" s="45"/>
      <c r="Z433" s="125">
        <v>43866</v>
      </c>
      <c r="AA433" s="76">
        <f t="shared" si="55"/>
        <v>47</v>
      </c>
    </row>
    <row r="434" spans="1:27" x14ac:dyDescent="0.25">
      <c r="A434" s="54">
        <f t="shared" si="56"/>
        <v>433</v>
      </c>
      <c r="B434" s="43">
        <v>7</v>
      </c>
      <c r="E434" s="54" t="str">
        <f t="shared" si="52"/>
        <v xml:space="preserve">Tema 7 - DERECHO PENAL </v>
      </c>
      <c r="F434" s="54" t="str">
        <f t="shared" si="53"/>
        <v xml:space="preserve">Tema 7 - DERECHO PENAL </v>
      </c>
      <c r="G434" s="54">
        <f t="shared" ca="1" si="54"/>
        <v>0</v>
      </c>
      <c r="H434" s="54" t="str">
        <f ca="1">IF(O434=0,CONCATENATE(F434,". ",G434," (Ref: ",A434,")"),CONCATENATE(O434," - ",F434,". ",G434," (Ref: ",CONTROL!$D$4,"-",A434,")"))</f>
        <v>LEGISLACIÓN  - Tema 7 - DERECHO PENAL . 0 (Ref: 7-433)</v>
      </c>
      <c r="I434" s="54">
        <f ca="1">IF(CONTROL!$I$4="A",IF(X434&gt;0,CONCATENATE(R434," ",X434),R434),CONTROL!$I$5)</f>
        <v>0</v>
      </c>
      <c r="J434" s="54">
        <f ca="1">IF(CONTROL!$I$4="A",DATOS!S434,CONTROL!$I$5)</f>
        <v>0</v>
      </c>
      <c r="K434" s="54">
        <f ca="1">IF(CONTROL!$I$4="A",DATOS!T434,CONTROL!$I$5)</f>
        <v>0</v>
      </c>
      <c r="L434" s="54">
        <f ca="1">IF(CONTROL!$I$4="A",DATOS!U434,CONTROL!$I$5)</f>
        <v>0</v>
      </c>
      <c r="M434" s="54">
        <f ca="1">IF(CONTROL!$I$4="A",DATOS!V434,CONTROL!$I$5)</f>
        <v>0</v>
      </c>
      <c r="N434" s="54">
        <f ca="1">IF(CONTROL!$I$4="A",DATOS!W434,CONTROL!$I$5)</f>
        <v>0</v>
      </c>
      <c r="O434" s="38" t="s">
        <v>211</v>
      </c>
      <c r="P434" s="38" t="s">
        <v>212</v>
      </c>
      <c r="Y434" s="45"/>
      <c r="Z434" s="125">
        <v>43866</v>
      </c>
      <c r="AA434" s="76">
        <f t="shared" si="55"/>
        <v>48</v>
      </c>
    </row>
    <row r="435" spans="1:27" x14ac:dyDescent="0.25">
      <c r="A435" s="54">
        <f t="shared" si="56"/>
        <v>434</v>
      </c>
      <c r="B435" s="43">
        <v>7</v>
      </c>
      <c r="E435" s="54" t="str">
        <f t="shared" si="52"/>
        <v xml:space="preserve">Tema 7 - DERECHO PENAL </v>
      </c>
      <c r="F435" s="54" t="str">
        <f t="shared" si="53"/>
        <v xml:space="preserve">Tema 7 - DERECHO PENAL </v>
      </c>
      <c r="G435" s="54">
        <f t="shared" ca="1" si="54"/>
        <v>0</v>
      </c>
      <c r="H435" s="54" t="str">
        <f ca="1">IF(O435=0,CONCATENATE(F435,". ",G435," (Ref: ",A435,")"),CONCATENATE(O435," - ",F435,". ",G435," (Ref: ",CONTROL!$D$4,"-",A435,")"))</f>
        <v>LEGISLACIÓN  - Tema 7 - DERECHO PENAL . 0 (Ref: 7-434)</v>
      </c>
      <c r="I435" s="54">
        <f ca="1">IF(CONTROL!$I$4="A",IF(X435&gt;0,CONCATENATE(R435," ",X435),R435),CONTROL!$I$5)</f>
        <v>0</v>
      </c>
      <c r="J435" s="54">
        <f ca="1">IF(CONTROL!$I$4="A",DATOS!S435,CONTROL!$I$5)</f>
        <v>0</v>
      </c>
      <c r="K435" s="54">
        <f ca="1">IF(CONTROL!$I$4="A",DATOS!T435,CONTROL!$I$5)</f>
        <v>0</v>
      </c>
      <c r="L435" s="54">
        <f ca="1">IF(CONTROL!$I$4="A",DATOS!U435,CONTROL!$I$5)</f>
        <v>0</v>
      </c>
      <c r="M435" s="54">
        <f ca="1">IF(CONTROL!$I$4="A",DATOS!V435,CONTROL!$I$5)</f>
        <v>0</v>
      </c>
      <c r="N435" s="54">
        <f ca="1">IF(CONTROL!$I$4="A",DATOS!W435,CONTROL!$I$5)</f>
        <v>0</v>
      </c>
      <c r="O435" s="38" t="s">
        <v>211</v>
      </c>
      <c r="P435" s="38" t="s">
        <v>212</v>
      </c>
      <c r="Y435" s="45"/>
      <c r="Z435" s="125">
        <v>43866</v>
      </c>
      <c r="AA435" s="76">
        <f t="shared" si="55"/>
        <v>49</v>
      </c>
    </row>
    <row r="436" spans="1:27" x14ac:dyDescent="0.25">
      <c r="A436" s="54">
        <f t="shared" si="56"/>
        <v>435</v>
      </c>
      <c r="B436" s="43">
        <v>7</v>
      </c>
      <c r="E436" s="54" t="str">
        <f t="shared" si="52"/>
        <v xml:space="preserve">Tema 7 - DERECHO PENAL </v>
      </c>
      <c r="F436" s="54" t="str">
        <f t="shared" si="53"/>
        <v xml:space="preserve">Tema 7 - DERECHO PENAL </v>
      </c>
      <c r="G436" s="54">
        <f t="shared" ca="1" si="54"/>
        <v>0</v>
      </c>
      <c r="H436" s="54" t="str">
        <f ca="1">IF(O436=0,CONCATENATE(F436,". ",G436," (Ref: ",A436,")"),CONCATENATE(O436," - ",F436,". ",G436," (Ref: ",CONTROL!$D$4,"-",A436,")"))</f>
        <v>LEGISLACIÓN  - Tema 7 - DERECHO PENAL . 0 (Ref: 7-435)</v>
      </c>
      <c r="I436" s="54">
        <f ca="1">IF(CONTROL!$I$4="A",IF(X436&gt;0,CONCATENATE(R436," ",X436),R436),CONTROL!$I$5)</f>
        <v>0</v>
      </c>
      <c r="J436" s="54">
        <f ca="1">IF(CONTROL!$I$4="A",DATOS!S436,CONTROL!$I$5)</f>
        <v>0</v>
      </c>
      <c r="K436" s="54">
        <f ca="1">IF(CONTROL!$I$4="A",DATOS!T436,CONTROL!$I$5)</f>
        <v>0</v>
      </c>
      <c r="L436" s="54">
        <f ca="1">IF(CONTROL!$I$4="A",DATOS!U436,CONTROL!$I$5)</f>
        <v>0</v>
      </c>
      <c r="M436" s="54">
        <f ca="1">IF(CONTROL!$I$4="A",DATOS!V436,CONTROL!$I$5)</f>
        <v>0</v>
      </c>
      <c r="N436" s="54">
        <f ca="1">IF(CONTROL!$I$4="A",DATOS!W436,CONTROL!$I$5)</f>
        <v>0</v>
      </c>
      <c r="O436" s="38" t="s">
        <v>211</v>
      </c>
      <c r="P436" s="38" t="s">
        <v>212</v>
      </c>
      <c r="Y436" s="45"/>
      <c r="Z436" s="125">
        <v>43866</v>
      </c>
      <c r="AA436" s="76">
        <f t="shared" si="55"/>
        <v>50</v>
      </c>
    </row>
    <row r="437" spans="1:27" x14ac:dyDescent="0.25">
      <c r="A437" s="54">
        <f t="shared" si="56"/>
        <v>436</v>
      </c>
      <c r="B437" s="43">
        <v>7</v>
      </c>
      <c r="E437" s="54" t="str">
        <f t="shared" si="52"/>
        <v xml:space="preserve">Tema 7 - DERECHO PENAL </v>
      </c>
      <c r="F437" s="54" t="str">
        <f t="shared" si="53"/>
        <v xml:space="preserve">Tema 7 - DERECHO PENAL </v>
      </c>
      <c r="G437" s="54">
        <f t="shared" ca="1" si="54"/>
        <v>0</v>
      </c>
      <c r="H437" s="54" t="str">
        <f ca="1">IF(O437=0,CONCATENATE(F437,". ",G437," (Ref: ",A437,")"),CONCATENATE(O437," - ",F437,". ",G437," (Ref: ",CONTROL!$D$4,"-",A437,")"))</f>
        <v>LEGISLACIÓN  - Tema 7 - DERECHO PENAL . 0 (Ref: 7-436)</v>
      </c>
      <c r="I437" s="54">
        <f ca="1">IF(CONTROL!$I$4="A",IF(X437&gt;0,CONCATENATE(R437," ",X437),R437),CONTROL!$I$5)</f>
        <v>0</v>
      </c>
      <c r="J437" s="54">
        <f ca="1">IF(CONTROL!$I$4="A",DATOS!S437,CONTROL!$I$5)</f>
        <v>0</v>
      </c>
      <c r="K437" s="54">
        <f ca="1">IF(CONTROL!$I$4="A",DATOS!T437,CONTROL!$I$5)</f>
        <v>0</v>
      </c>
      <c r="L437" s="54">
        <f ca="1">IF(CONTROL!$I$4="A",DATOS!U437,CONTROL!$I$5)</f>
        <v>0</v>
      </c>
      <c r="M437" s="54">
        <f ca="1">IF(CONTROL!$I$4="A",DATOS!V437,CONTROL!$I$5)</f>
        <v>0</v>
      </c>
      <c r="N437" s="54">
        <f ca="1">IF(CONTROL!$I$4="A",DATOS!W437,CONTROL!$I$5)</f>
        <v>0</v>
      </c>
      <c r="O437" s="38" t="s">
        <v>211</v>
      </c>
      <c r="P437" s="38" t="s">
        <v>212</v>
      </c>
      <c r="Y437" s="45"/>
      <c r="Z437" s="125">
        <v>43866</v>
      </c>
      <c r="AA437" s="76">
        <f t="shared" si="55"/>
        <v>51</v>
      </c>
    </row>
    <row r="438" spans="1:27" x14ac:dyDescent="0.25">
      <c r="A438" s="54">
        <f t="shared" si="56"/>
        <v>437</v>
      </c>
      <c r="B438" s="43">
        <v>7</v>
      </c>
      <c r="E438" s="54" t="str">
        <f t="shared" si="52"/>
        <v xml:space="preserve">Tema 7 - DERECHO PENAL </v>
      </c>
      <c r="F438" s="54" t="str">
        <f t="shared" si="53"/>
        <v xml:space="preserve">Tema 7 - DERECHO PENAL </v>
      </c>
      <c r="G438" s="54">
        <f t="shared" ca="1" si="54"/>
        <v>0</v>
      </c>
      <c r="H438" s="54" t="str">
        <f ca="1">IF(O438=0,CONCATENATE(F438,". ",G438," (Ref: ",A438,")"),CONCATENATE(O438," - ",F438,". ",G438," (Ref: ",CONTROL!$D$4,"-",A438,")"))</f>
        <v>LEGISLACIÓN  - Tema 7 - DERECHO PENAL . 0 (Ref: 7-437)</v>
      </c>
      <c r="I438" s="54">
        <f ca="1">IF(CONTROL!$I$4="A",IF(X438&gt;0,CONCATENATE(R438," ",X438),R438),CONTROL!$I$5)</f>
        <v>0</v>
      </c>
      <c r="J438" s="54">
        <f ca="1">IF(CONTROL!$I$4="A",DATOS!S438,CONTROL!$I$5)</f>
        <v>0</v>
      </c>
      <c r="K438" s="54">
        <f ca="1">IF(CONTROL!$I$4="A",DATOS!T438,CONTROL!$I$5)</f>
        <v>0</v>
      </c>
      <c r="L438" s="54">
        <f ca="1">IF(CONTROL!$I$4="A",DATOS!U438,CONTROL!$I$5)</f>
        <v>0</v>
      </c>
      <c r="M438" s="54">
        <f ca="1">IF(CONTROL!$I$4="A",DATOS!V438,CONTROL!$I$5)</f>
        <v>0</v>
      </c>
      <c r="N438" s="54">
        <f ca="1">IF(CONTROL!$I$4="A",DATOS!W438,CONTROL!$I$5)</f>
        <v>0</v>
      </c>
      <c r="O438" s="38" t="s">
        <v>211</v>
      </c>
      <c r="P438" s="38" t="s">
        <v>212</v>
      </c>
      <c r="Y438" s="45"/>
      <c r="Z438" s="125">
        <v>43866</v>
      </c>
      <c r="AA438" s="76">
        <f t="shared" si="55"/>
        <v>52</v>
      </c>
    </row>
    <row r="439" spans="1:27" x14ac:dyDescent="0.25">
      <c r="A439" s="54">
        <f t="shared" si="56"/>
        <v>438</v>
      </c>
      <c r="B439" s="43">
        <v>7</v>
      </c>
      <c r="E439" s="54" t="str">
        <f t="shared" si="52"/>
        <v xml:space="preserve">Tema 7 - DERECHO PENAL </v>
      </c>
      <c r="F439" s="54" t="str">
        <f t="shared" si="53"/>
        <v xml:space="preserve">Tema 7 - DERECHO PENAL </v>
      </c>
      <c r="G439" s="54">
        <f t="shared" ca="1" si="54"/>
        <v>0</v>
      </c>
      <c r="H439" s="54" t="str">
        <f ca="1">IF(O439=0,CONCATENATE(F439,". ",G439," (Ref: ",A439,")"),CONCATENATE(O439," - ",F439,". ",G439," (Ref: ",CONTROL!$D$4,"-",A439,")"))</f>
        <v>LEGISLACIÓN  - Tema 7 - DERECHO PENAL . 0 (Ref: 7-438)</v>
      </c>
      <c r="I439" s="54">
        <f ca="1">IF(CONTROL!$I$4="A",IF(X439&gt;0,CONCATENATE(R439," ",X439),R439),CONTROL!$I$5)</f>
        <v>0</v>
      </c>
      <c r="J439" s="54">
        <f ca="1">IF(CONTROL!$I$4="A",DATOS!S439,CONTROL!$I$5)</f>
        <v>0</v>
      </c>
      <c r="K439" s="54">
        <f ca="1">IF(CONTROL!$I$4="A",DATOS!T439,CONTROL!$I$5)</f>
        <v>0</v>
      </c>
      <c r="L439" s="54">
        <f ca="1">IF(CONTROL!$I$4="A",DATOS!U439,CONTROL!$I$5)</f>
        <v>0</v>
      </c>
      <c r="M439" s="54">
        <f ca="1">IF(CONTROL!$I$4="A",DATOS!V439,CONTROL!$I$5)</f>
        <v>0</v>
      </c>
      <c r="N439" s="54">
        <f ca="1">IF(CONTROL!$I$4="A",DATOS!W439,CONTROL!$I$5)</f>
        <v>0</v>
      </c>
      <c r="O439" s="38" t="s">
        <v>211</v>
      </c>
      <c r="P439" s="38" t="s">
        <v>212</v>
      </c>
      <c r="Y439" s="45"/>
      <c r="Z439" s="125">
        <v>43866</v>
      </c>
      <c r="AA439" s="76">
        <f t="shared" si="55"/>
        <v>53</v>
      </c>
    </row>
    <row r="440" spans="1:27" x14ac:dyDescent="0.25">
      <c r="A440" s="54">
        <f t="shared" si="56"/>
        <v>439</v>
      </c>
      <c r="B440" s="43">
        <v>7</v>
      </c>
      <c r="E440" s="54" t="str">
        <f t="shared" si="52"/>
        <v xml:space="preserve">Tema 7 - DERECHO PENAL </v>
      </c>
      <c r="F440" s="54" t="str">
        <f t="shared" si="53"/>
        <v xml:space="preserve">Tema 7 - DERECHO PENAL </v>
      </c>
      <c r="G440" s="54">
        <f t="shared" ca="1" si="54"/>
        <v>0</v>
      </c>
      <c r="H440" s="54" t="str">
        <f ca="1">IF(O440=0,CONCATENATE(F440,". ",G440," (Ref: ",A440,")"),CONCATENATE(O440," - ",F440,". ",G440," (Ref: ",CONTROL!$D$4,"-",A440,")"))</f>
        <v>LEGISLACIÓN  - Tema 7 - DERECHO PENAL . 0 (Ref: 7-439)</v>
      </c>
      <c r="I440" s="54">
        <f ca="1">IF(CONTROL!$I$4="A",IF(X440&gt;0,CONCATENATE(R440," ",X440),R440),CONTROL!$I$5)</f>
        <v>0</v>
      </c>
      <c r="J440" s="54">
        <f ca="1">IF(CONTROL!$I$4="A",DATOS!S440,CONTROL!$I$5)</f>
        <v>0</v>
      </c>
      <c r="K440" s="54">
        <f ca="1">IF(CONTROL!$I$4="A",DATOS!T440,CONTROL!$I$5)</f>
        <v>0</v>
      </c>
      <c r="L440" s="54">
        <f ca="1">IF(CONTROL!$I$4="A",DATOS!U440,CONTROL!$I$5)</f>
        <v>0</v>
      </c>
      <c r="M440" s="54">
        <f ca="1">IF(CONTROL!$I$4="A",DATOS!V440,CONTROL!$I$5)</f>
        <v>0</v>
      </c>
      <c r="N440" s="54">
        <f ca="1">IF(CONTROL!$I$4="A",DATOS!W440,CONTROL!$I$5)</f>
        <v>0</v>
      </c>
      <c r="O440" s="38" t="s">
        <v>211</v>
      </c>
      <c r="P440" s="38" t="s">
        <v>212</v>
      </c>
      <c r="Y440" s="45"/>
      <c r="Z440" s="125">
        <v>43866</v>
      </c>
      <c r="AA440" s="76">
        <f t="shared" si="55"/>
        <v>54</v>
      </c>
    </row>
    <row r="441" spans="1:27" x14ac:dyDescent="0.25">
      <c r="A441" s="54">
        <f t="shared" si="56"/>
        <v>440</v>
      </c>
      <c r="B441" s="43">
        <v>7</v>
      </c>
      <c r="E441" s="54" t="str">
        <f t="shared" si="52"/>
        <v xml:space="preserve">Tema 7 - DERECHO PENAL </v>
      </c>
      <c r="F441" s="54" t="str">
        <f t="shared" si="53"/>
        <v xml:space="preserve">Tema 7 - DERECHO PENAL </v>
      </c>
      <c r="G441" s="54">
        <f t="shared" ca="1" si="54"/>
        <v>0</v>
      </c>
      <c r="H441" s="54" t="str">
        <f ca="1">IF(O441=0,CONCATENATE(F441,". ",G441," (Ref: ",A441,")"),CONCATENATE(O441," - ",F441,". ",G441," (Ref: ",CONTROL!$D$4,"-",A441,")"))</f>
        <v>LEGISLACIÓN  - Tema 7 - DERECHO PENAL . 0 (Ref: 7-440)</v>
      </c>
      <c r="I441" s="54">
        <f ca="1">IF(CONTROL!$I$4="A",IF(X441&gt;0,CONCATENATE(R441," ",X441),R441),CONTROL!$I$5)</f>
        <v>0</v>
      </c>
      <c r="J441" s="54">
        <f ca="1">IF(CONTROL!$I$4="A",DATOS!S441,CONTROL!$I$5)</f>
        <v>0</v>
      </c>
      <c r="K441" s="54">
        <f ca="1">IF(CONTROL!$I$4="A",DATOS!T441,CONTROL!$I$5)</f>
        <v>0</v>
      </c>
      <c r="L441" s="54">
        <f ca="1">IF(CONTROL!$I$4="A",DATOS!U441,CONTROL!$I$5)</f>
        <v>0</v>
      </c>
      <c r="M441" s="54">
        <f ca="1">IF(CONTROL!$I$4="A",DATOS!V441,CONTROL!$I$5)</f>
        <v>0</v>
      </c>
      <c r="N441" s="54">
        <f ca="1">IF(CONTROL!$I$4="A",DATOS!W441,CONTROL!$I$5)</f>
        <v>0</v>
      </c>
      <c r="O441" s="38" t="s">
        <v>211</v>
      </c>
      <c r="P441" s="38" t="s">
        <v>212</v>
      </c>
      <c r="Y441" s="45"/>
      <c r="Z441" s="125">
        <v>43866</v>
      </c>
      <c r="AA441" s="76">
        <f t="shared" si="55"/>
        <v>55</v>
      </c>
    </row>
    <row r="442" spans="1:27" x14ac:dyDescent="0.25">
      <c r="A442" s="54">
        <f t="shared" si="56"/>
        <v>441</v>
      </c>
      <c r="B442" s="43">
        <v>7</v>
      </c>
      <c r="E442" s="54" t="str">
        <f t="shared" si="52"/>
        <v xml:space="preserve">Tema 7 - DERECHO PENAL </v>
      </c>
      <c r="F442" s="54" t="str">
        <f t="shared" si="53"/>
        <v xml:space="preserve">Tema 7 - DERECHO PENAL </v>
      </c>
      <c r="G442" s="54">
        <f t="shared" ca="1" si="54"/>
        <v>0</v>
      </c>
      <c r="H442" s="54" t="str">
        <f ca="1">IF(O442=0,CONCATENATE(F442,". ",G442," (Ref: ",A442,")"),CONCATENATE(O442," - ",F442,". ",G442," (Ref: ",CONTROL!$D$4,"-",A442,")"))</f>
        <v>LEGISLACIÓN  - Tema 7 - DERECHO PENAL . 0 (Ref: 7-441)</v>
      </c>
      <c r="I442" s="54">
        <f ca="1">IF(CONTROL!$I$4="A",IF(X442&gt;0,CONCATENATE(R442," ",X442),R442),CONTROL!$I$5)</f>
        <v>0</v>
      </c>
      <c r="J442" s="54">
        <f ca="1">IF(CONTROL!$I$4="A",DATOS!S442,CONTROL!$I$5)</f>
        <v>0</v>
      </c>
      <c r="K442" s="54">
        <f ca="1">IF(CONTROL!$I$4="A",DATOS!T442,CONTROL!$I$5)</f>
        <v>0</v>
      </c>
      <c r="L442" s="54">
        <f ca="1">IF(CONTROL!$I$4="A",DATOS!U442,CONTROL!$I$5)</f>
        <v>0</v>
      </c>
      <c r="M442" s="54">
        <f ca="1">IF(CONTROL!$I$4="A",DATOS!V442,CONTROL!$I$5)</f>
        <v>0</v>
      </c>
      <c r="N442" s="54">
        <f ca="1">IF(CONTROL!$I$4="A",DATOS!W442,CONTROL!$I$5)</f>
        <v>0</v>
      </c>
      <c r="O442" s="38" t="s">
        <v>211</v>
      </c>
      <c r="P442" s="38" t="s">
        <v>212</v>
      </c>
      <c r="Y442" s="45"/>
      <c r="Z442" s="125">
        <v>43866</v>
      </c>
      <c r="AA442" s="76">
        <f t="shared" si="55"/>
        <v>56</v>
      </c>
    </row>
    <row r="443" spans="1:27" x14ac:dyDescent="0.25">
      <c r="A443" s="54">
        <f t="shared" si="56"/>
        <v>442</v>
      </c>
      <c r="B443" s="43">
        <v>7</v>
      </c>
      <c r="E443" s="54" t="str">
        <f t="shared" si="52"/>
        <v xml:space="preserve">Tema 7 - DERECHO PENAL </v>
      </c>
      <c r="F443" s="54" t="str">
        <f t="shared" si="53"/>
        <v xml:space="preserve">Tema 7 - DERECHO PENAL </v>
      </c>
      <c r="G443" s="54">
        <f t="shared" ca="1" si="54"/>
        <v>0</v>
      </c>
      <c r="H443" s="54" t="str">
        <f ca="1">IF(O443=0,CONCATENATE(F443,". ",G443," (Ref: ",A443,")"),CONCATENATE(O443," - ",F443,". ",G443," (Ref: ",CONTROL!$D$4,"-",A443,")"))</f>
        <v>LEGISLACIÓN  - Tema 7 - DERECHO PENAL . 0 (Ref: 7-442)</v>
      </c>
      <c r="I443" s="54">
        <f ca="1">IF(CONTROL!$I$4="A",IF(X443&gt;0,CONCATENATE(R443," ",X443),R443),CONTROL!$I$5)</f>
        <v>0</v>
      </c>
      <c r="J443" s="54">
        <f ca="1">IF(CONTROL!$I$4="A",DATOS!S443,CONTROL!$I$5)</f>
        <v>0</v>
      </c>
      <c r="K443" s="54">
        <f ca="1">IF(CONTROL!$I$4="A",DATOS!T443,CONTROL!$I$5)</f>
        <v>0</v>
      </c>
      <c r="L443" s="54">
        <f ca="1">IF(CONTROL!$I$4="A",DATOS!U443,CONTROL!$I$5)</f>
        <v>0</v>
      </c>
      <c r="M443" s="54">
        <f ca="1">IF(CONTROL!$I$4="A",DATOS!V443,CONTROL!$I$5)</f>
        <v>0</v>
      </c>
      <c r="N443" s="54">
        <f ca="1">IF(CONTROL!$I$4="A",DATOS!W443,CONTROL!$I$5)</f>
        <v>0</v>
      </c>
      <c r="O443" s="38" t="s">
        <v>211</v>
      </c>
      <c r="P443" s="38" t="s">
        <v>212</v>
      </c>
      <c r="Y443" s="45"/>
      <c r="Z443" s="125">
        <v>43866</v>
      </c>
      <c r="AA443" s="76">
        <f t="shared" si="55"/>
        <v>57</v>
      </c>
    </row>
    <row r="444" spans="1:27" x14ac:dyDescent="0.25">
      <c r="A444" s="54">
        <f t="shared" si="56"/>
        <v>443</v>
      </c>
      <c r="B444" s="43">
        <v>7</v>
      </c>
      <c r="E444" s="54" t="str">
        <f t="shared" si="52"/>
        <v xml:space="preserve">Tema 7 - DERECHO PENAL </v>
      </c>
      <c r="F444" s="54" t="str">
        <f t="shared" si="53"/>
        <v xml:space="preserve">Tema 7 - DERECHO PENAL </v>
      </c>
      <c r="G444" s="54">
        <f t="shared" ca="1" si="54"/>
        <v>0</v>
      </c>
      <c r="H444" s="54" t="str">
        <f ca="1">IF(O444=0,CONCATENATE(F444,". ",G444," (Ref: ",A444,")"),CONCATENATE(O444," - ",F444,". ",G444," (Ref: ",CONTROL!$D$4,"-",A444,")"))</f>
        <v>LEGISLACIÓN  - Tema 7 - DERECHO PENAL . 0 (Ref: 7-443)</v>
      </c>
      <c r="I444" s="54">
        <f ca="1">IF(CONTROL!$I$4="A",IF(X444&gt;0,CONCATENATE(R444," ",X444),R444),CONTROL!$I$5)</f>
        <v>0</v>
      </c>
      <c r="J444" s="54">
        <f ca="1">IF(CONTROL!$I$4="A",DATOS!S444,CONTROL!$I$5)</f>
        <v>0</v>
      </c>
      <c r="K444" s="54">
        <f ca="1">IF(CONTROL!$I$4="A",DATOS!T444,CONTROL!$I$5)</f>
        <v>0</v>
      </c>
      <c r="L444" s="54">
        <f ca="1">IF(CONTROL!$I$4="A",DATOS!U444,CONTROL!$I$5)</f>
        <v>0</v>
      </c>
      <c r="M444" s="54">
        <f ca="1">IF(CONTROL!$I$4="A",DATOS!V444,CONTROL!$I$5)</f>
        <v>0</v>
      </c>
      <c r="N444" s="54">
        <f ca="1">IF(CONTROL!$I$4="A",DATOS!W444,CONTROL!$I$5)</f>
        <v>0</v>
      </c>
      <c r="O444" s="38" t="s">
        <v>211</v>
      </c>
      <c r="P444" s="38" t="s">
        <v>212</v>
      </c>
      <c r="Y444" s="45"/>
      <c r="Z444" s="125">
        <v>43866</v>
      </c>
      <c r="AA444" s="76">
        <f t="shared" si="55"/>
        <v>58</v>
      </c>
    </row>
    <row r="445" spans="1:27" x14ac:dyDescent="0.25">
      <c r="A445" s="54">
        <f t="shared" si="56"/>
        <v>444</v>
      </c>
      <c r="B445" s="43">
        <v>7</v>
      </c>
      <c r="E445" s="54" t="str">
        <f t="shared" si="52"/>
        <v xml:space="preserve">Tema 7 - DERECHO PENAL </v>
      </c>
      <c r="F445" s="54" t="str">
        <f t="shared" si="53"/>
        <v xml:space="preserve">Tema 7 - DERECHO PENAL </v>
      </c>
      <c r="G445" s="54">
        <f t="shared" ca="1" si="54"/>
        <v>0</v>
      </c>
      <c r="H445" s="54" t="str">
        <f ca="1">IF(O445=0,CONCATENATE(F445,". ",G445," (Ref: ",A445,")"),CONCATENATE(O445," - ",F445,". ",G445," (Ref: ",CONTROL!$D$4,"-",A445,")"))</f>
        <v>LEGISLACIÓN  - Tema 7 - DERECHO PENAL . 0 (Ref: 7-444)</v>
      </c>
      <c r="I445" s="54">
        <f ca="1">IF(CONTROL!$I$4="A",IF(X445&gt;0,CONCATENATE(R445," ",X445),R445),CONTROL!$I$5)</f>
        <v>0</v>
      </c>
      <c r="J445" s="54">
        <f ca="1">IF(CONTROL!$I$4="A",DATOS!S445,CONTROL!$I$5)</f>
        <v>0</v>
      </c>
      <c r="K445" s="54">
        <f ca="1">IF(CONTROL!$I$4="A",DATOS!T445,CONTROL!$I$5)</f>
        <v>0</v>
      </c>
      <c r="L445" s="54">
        <f ca="1">IF(CONTROL!$I$4="A",DATOS!U445,CONTROL!$I$5)</f>
        <v>0</v>
      </c>
      <c r="M445" s="54">
        <f ca="1">IF(CONTROL!$I$4="A",DATOS!V445,CONTROL!$I$5)</f>
        <v>0</v>
      </c>
      <c r="N445" s="54">
        <f ca="1">IF(CONTROL!$I$4="A",DATOS!W445,CONTROL!$I$5)</f>
        <v>0</v>
      </c>
      <c r="O445" s="38" t="s">
        <v>211</v>
      </c>
      <c r="P445" s="38" t="s">
        <v>212</v>
      </c>
      <c r="Y445" s="45"/>
      <c r="Z445" s="125">
        <v>43866</v>
      </c>
      <c r="AA445" s="76">
        <f t="shared" si="55"/>
        <v>59</v>
      </c>
    </row>
    <row r="446" spans="1:27" x14ac:dyDescent="0.25">
      <c r="A446" s="54">
        <f t="shared" si="56"/>
        <v>445</v>
      </c>
      <c r="B446" s="43">
        <v>7</v>
      </c>
      <c r="E446" s="54" t="str">
        <f t="shared" si="52"/>
        <v xml:space="preserve">Tema 7 - DERECHO PENAL </v>
      </c>
      <c r="F446" s="54" t="str">
        <f t="shared" si="53"/>
        <v xml:space="preserve">Tema 7 - DERECHO PENAL </v>
      </c>
      <c r="G446" s="54">
        <f t="shared" ca="1" si="54"/>
        <v>0</v>
      </c>
      <c r="H446" s="54" t="str">
        <f ca="1">IF(O446=0,CONCATENATE(F446,". ",G446," (Ref: ",A446,")"),CONCATENATE(O446," - ",F446,". ",G446," (Ref: ",CONTROL!$D$4,"-",A446,")"))</f>
        <v>LEGISLACIÓN  - Tema 7 - DERECHO PENAL . 0 (Ref: 7-445)</v>
      </c>
      <c r="I446" s="54">
        <f ca="1">IF(CONTROL!$I$4="A",IF(X446&gt;0,CONCATENATE(R446," ",X446),R446),CONTROL!$I$5)</f>
        <v>0</v>
      </c>
      <c r="J446" s="54">
        <f ca="1">IF(CONTROL!$I$4="A",DATOS!S446,CONTROL!$I$5)</f>
        <v>0</v>
      </c>
      <c r="K446" s="54">
        <f ca="1">IF(CONTROL!$I$4="A",DATOS!T446,CONTROL!$I$5)</f>
        <v>0</v>
      </c>
      <c r="L446" s="54">
        <f ca="1">IF(CONTROL!$I$4="A",DATOS!U446,CONTROL!$I$5)</f>
        <v>0</v>
      </c>
      <c r="M446" s="54">
        <f ca="1">IF(CONTROL!$I$4="A",DATOS!V446,CONTROL!$I$5)</f>
        <v>0</v>
      </c>
      <c r="N446" s="54">
        <f ca="1">IF(CONTROL!$I$4="A",DATOS!W446,CONTROL!$I$5)</f>
        <v>0</v>
      </c>
      <c r="O446" s="38" t="s">
        <v>211</v>
      </c>
      <c r="P446" s="38" t="s">
        <v>212</v>
      </c>
      <c r="Y446" s="45"/>
      <c r="Z446" s="125">
        <v>43866</v>
      </c>
      <c r="AA446" s="76">
        <f t="shared" si="55"/>
        <v>60</v>
      </c>
    </row>
    <row r="447" spans="1:27" x14ac:dyDescent="0.25">
      <c r="A447" s="54">
        <f t="shared" si="56"/>
        <v>446</v>
      </c>
      <c r="B447" s="43">
        <v>7</v>
      </c>
      <c r="E447" s="54" t="str">
        <f t="shared" si="52"/>
        <v xml:space="preserve">Tema 7 - DERECHO PENAL </v>
      </c>
      <c r="F447" s="54" t="str">
        <f t="shared" si="53"/>
        <v xml:space="preserve">Tema 7 - DERECHO PENAL </v>
      </c>
      <c r="G447" s="54">
        <f t="shared" ca="1" si="54"/>
        <v>0</v>
      </c>
      <c r="H447" s="54" t="str">
        <f ca="1">IF(O447=0,CONCATENATE(F447,". ",G447," (Ref: ",A447,")"),CONCATENATE(O447," - ",F447,". ",G447," (Ref: ",CONTROL!$D$4,"-",A447,")"))</f>
        <v>LEGISLACIÓN  - Tema 7 - DERECHO PENAL . 0 (Ref: 7-446)</v>
      </c>
      <c r="I447" s="54">
        <f ca="1">IF(CONTROL!$I$4="A",IF(X447&gt;0,CONCATENATE(R447," ",X447),R447),CONTROL!$I$5)</f>
        <v>0</v>
      </c>
      <c r="J447" s="54">
        <f ca="1">IF(CONTROL!$I$4="A",DATOS!S447,CONTROL!$I$5)</f>
        <v>0</v>
      </c>
      <c r="K447" s="54">
        <f ca="1">IF(CONTROL!$I$4="A",DATOS!T447,CONTROL!$I$5)</f>
        <v>0</v>
      </c>
      <c r="L447" s="54">
        <f ca="1">IF(CONTROL!$I$4="A",DATOS!U447,CONTROL!$I$5)</f>
        <v>0</v>
      </c>
      <c r="M447" s="54">
        <f ca="1">IF(CONTROL!$I$4="A",DATOS!V447,CONTROL!$I$5)</f>
        <v>0</v>
      </c>
      <c r="N447" s="54">
        <f ca="1">IF(CONTROL!$I$4="A",DATOS!W447,CONTROL!$I$5)</f>
        <v>0</v>
      </c>
      <c r="O447" s="38" t="s">
        <v>211</v>
      </c>
      <c r="P447" s="38" t="s">
        <v>212</v>
      </c>
      <c r="Y447" s="45"/>
      <c r="Z447" s="125">
        <v>43866</v>
      </c>
      <c r="AA447" s="76">
        <f t="shared" si="55"/>
        <v>61</v>
      </c>
    </row>
    <row r="448" spans="1:27" x14ac:dyDescent="0.25">
      <c r="A448" s="54">
        <f t="shared" si="56"/>
        <v>447</v>
      </c>
      <c r="B448" s="43">
        <v>7</v>
      </c>
      <c r="E448" s="54" t="str">
        <f t="shared" si="52"/>
        <v xml:space="preserve">Tema 7 - DERECHO PENAL </v>
      </c>
      <c r="F448" s="54" t="str">
        <f t="shared" si="53"/>
        <v xml:space="preserve">Tema 7 - DERECHO PENAL </v>
      </c>
      <c r="G448" s="54">
        <f t="shared" ca="1" si="54"/>
        <v>0</v>
      </c>
      <c r="H448" s="54" t="str">
        <f ca="1">IF(O448=0,CONCATENATE(F448,". ",G448," (Ref: ",A448,")"),CONCATENATE(O448," - ",F448,". ",G448," (Ref: ",CONTROL!$D$4,"-",A448,")"))</f>
        <v>LEGISLACIÓN  - Tema 7 - DERECHO PENAL . 0 (Ref: 7-447)</v>
      </c>
      <c r="I448" s="54">
        <f ca="1">IF(CONTROL!$I$4="A",IF(X448&gt;0,CONCATENATE(R448," ",X448),R448),CONTROL!$I$5)</f>
        <v>0</v>
      </c>
      <c r="J448" s="54">
        <f ca="1">IF(CONTROL!$I$4="A",DATOS!S448,CONTROL!$I$5)</f>
        <v>0</v>
      </c>
      <c r="K448" s="54">
        <f ca="1">IF(CONTROL!$I$4="A",DATOS!T448,CONTROL!$I$5)</f>
        <v>0</v>
      </c>
      <c r="L448" s="54">
        <f ca="1">IF(CONTROL!$I$4="A",DATOS!U448,CONTROL!$I$5)</f>
        <v>0</v>
      </c>
      <c r="M448" s="54">
        <f ca="1">IF(CONTROL!$I$4="A",DATOS!V448,CONTROL!$I$5)</f>
        <v>0</v>
      </c>
      <c r="N448" s="54">
        <f ca="1">IF(CONTROL!$I$4="A",DATOS!W448,CONTROL!$I$5)</f>
        <v>0</v>
      </c>
      <c r="O448" s="38" t="s">
        <v>211</v>
      </c>
      <c r="P448" s="38" t="s">
        <v>212</v>
      </c>
      <c r="Y448" s="45"/>
      <c r="Z448" s="125">
        <v>43866</v>
      </c>
      <c r="AA448" s="76">
        <f t="shared" si="55"/>
        <v>62</v>
      </c>
    </row>
    <row r="449" spans="1:27" x14ac:dyDescent="0.25">
      <c r="A449" s="54">
        <f t="shared" si="56"/>
        <v>448</v>
      </c>
      <c r="B449" s="43">
        <v>7</v>
      </c>
      <c r="E449" s="54" t="str">
        <f t="shared" si="52"/>
        <v xml:space="preserve">Tema 7 - DERECHO PENAL </v>
      </c>
      <c r="F449" s="54" t="str">
        <f t="shared" si="53"/>
        <v xml:space="preserve">Tema 7 - DERECHO PENAL </v>
      </c>
      <c r="G449" s="54">
        <f t="shared" ca="1" si="54"/>
        <v>0</v>
      </c>
      <c r="H449" s="54" t="str">
        <f ca="1">IF(O449=0,CONCATENATE(F449,". ",G449," (Ref: ",A449,")"),CONCATENATE(O449," - ",F449,". ",G449," (Ref: ",CONTROL!$D$4,"-",A449,")"))</f>
        <v>LEGISLACIÓN  - Tema 7 - DERECHO PENAL . 0 (Ref: 7-448)</v>
      </c>
      <c r="I449" s="54">
        <f ca="1">IF(CONTROL!$I$4="A",IF(X449&gt;0,CONCATENATE(R449," ",X449),R449),CONTROL!$I$5)</f>
        <v>0</v>
      </c>
      <c r="J449" s="54">
        <f ca="1">IF(CONTROL!$I$4="A",DATOS!S449,CONTROL!$I$5)</f>
        <v>0</v>
      </c>
      <c r="K449" s="54">
        <f ca="1">IF(CONTROL!$I$4="A",DATOS!T449,CONTROL!$I$5)</f>
        <v>0</v>
      </c>
      <c r="L449" s="54">
        <f ca="1">IF(CONTROL!$I$4="A",DATOS!U449,CONTROL!$I$5)</f>
        <v>0</v>
      </c>
      <c r="M449" s="54">
        <f ca="1">IF(CONTROL!$I$4="A",DATOS!V449,CONTROL!$I$5)</f>
        <v>0</v>
      </c>
      <c r="N449" s="54">
        <f ca="1">IF(CONTROL!$I$4="A",DATOS!W449,CONTROL!$I$5)</f>
        <v>0</v>
      </c>
      <c r="O449" s="38" t="s">
        <v>211</v>
      </c>
      <c r="P449" s="38" t="s">
        <v>212</v>
      </c>
      <c r="Y449" s="45"/>
      <c r="Z449" s="125">
        <v>43866</v>
      </c>
      <c r="AA449" s="76">
        <f t="shared" si="55"/>
        <v>63</v>
      </c>
    </row>
    <row r="450" spans="1:27" x14ac:dyDescent="0.25">
      <c r="A450" s="54">
        <f t="shared" si="56"/>
        <v>449</v>
      </c>
      <c r="B450" s="43">
        <v>7</v>
      </c>
      <c r="E450" s="54" t="str">
        <f t="shared" si="52"/>
        <v xml:space="preserve">Tema 7 - DERECHO PENAL </v>
      </c>
      <c r="F450" s="54" t="str">
        <f t="shared" si="53"/>
        <v xml:space="preserve">Tema 7 - DERECHO PENAL </v>
      </c>
      <c r="G450" s="54">
        <f t="shared" ca="1" si="54"/>
        <v>0</v>
      </c>
      <c r="H450" s="54" t="str">
        <f ca="1">IF(O450=0,CONCATENATE(F450,". ",G450," (Ref: ",A450,")"),CONCATENATE(O450," - ",F450,". ",G450," (Ref: ",CONTROL!$D$4,"-",A450,")"))</f>
        <v>LEGISLACIÓN  - Tema 7 - DERECHO PENAL . 0 (Ref: 7-449)</v>
      </c>
      <c r="I450" s="54">
        <f ca="1">IF(CONTROL!$I$4="A",IF(X450&gt;0,CONCATENATE(R450," ",X450),R450),CONTROL!$I$5)</f>
        <v>0</v>
      </c>
      <c r="J450" s="54">
        <f ca="1">IF(CONTROL!$I$4="A",DATOS!S450,CONTROL!$I$5)</f>
        <v>0</v>
      </c>
      <c r="K450" s="54">
        <f ca="1">IF(CONTROL!$I$4="A",DATOS!T450,CONTROL!$I$5)</f>
        <v>0</v>
      </c>
      <c r="L450" s="54">
        <f ca="1">IF(CONTROL!$I$4="A",DATOS!U450,CONTROL!$I$5)</f>
        <v>0</v>
      </c>
      <c r="M450" s="54">
        <f ca="1">IF(CONTROL!$I$4="A",DATOS!V450,CONTROL!$I$5)</f>
        <v>0</v>
      </c>
      <c r="N450" s="54">
        <f ca="1">IF(CONTROL!$I$4="A",DATOS!W450,CONTROL!$I$5)</f>
        <v>0</v>
      </c>
      <c r="O450" s="38" t="s">
        <v>211</v>
      </c>
      <c r="P450" s="38" t="s">
        <v>212</v>
      </c>
      <c r="Y450" s="45"/>
      <c r="Z450" s="125">
        <v>43866</v>
      </c>
      <c r="AA450" s="76">
        <f t="shared" si="55"/>
        <v>64</v>
      </c>
    </row>
    <row r="451" spans="1:27" x14ac:dyDescent="0.25">
      <c r="A451" s="54">
        <f t="shared" si="56"/>
        <v>450</v>
      </c>
      <c r="B451" s="43">
        <v>7</v>
      </c>
      <c r="E451" s="54" t="str">
        <f t="shared" si="52"/>
        <v xml:space="preserve">Tema 7 - DERECHO PENAL </v>
      </c>
      <c r="F451" s="54" t="str">
        <f t="shared" si="53"/>
        <v xml:space="preserve">Tema 7 - DERECHO PENAL </v>
      </c>
      <c r="G451" s="54">
        <f t="shared" ca="1" si="54"/>
        <v>0</v>
      </c>
      <c r="H451" s="54" t="str">
        <f ca="1">IF(O451=0,CONCATENATE(F451,". ",G451," (Ref: ",A451,")"),CONCATENATE(O451," - ",F451,". ",G451," (Ref: ",CONTROL!$D$4,"-",A451,")"))</f>
        <v>LEGISLACIÓN  - Tema 7 - DERECHO PENAL . 0 (Ref: 7-450)</v>
      </c>
      <c r="I451" s="54">
        <f ca="1">IF(CONTROL!$I$4="A",IF(X451&gt;0,CONCATENATE(R451," ",X451),R451),CONTROL!$I$5)</f>
        <v>0</v>
      </c>
      <c r="J451" s="54">
        <f ca="1">IF(CONTROL!$I$4="A",DATOS!S451,CONTROL!$I$5)</f>
        <v>0</v>
      </c>
      <c r="K451" s="54">
        <f ca="1">IF(CONTROL!$I$4="A",DATOS!T451,CONTROL!$I$5)</f>
        <v>0</v>
      </c>
      <c r="L451" s="54">
        <f ca="1">IF(CONTROL!$I$4="A",DATOS!U451,CONTROL!$I$5)</f>
        <v>0</v>
      </c>
      <c r="M451" s="54">
        <f ca="1">IF(CONTROL!$I$4="A",DATOS!V451,CONTROL!$I$5)</f>
        <v>0</v>
      </c>
      <c r="N451" s="54">
        <f ca="1">IF(CONTROL!$I$4="A",DATOS!W451,CONTROL!$I$5)</f>
        <v>0</v>
      </c>
      <c r="O451" s="38" t="s">
        <v>211</v>
      </c>
      <c r="P451" s="38" t="s">
        <v>212</v>
      </c>
      <c r="Y451" s="45"/>
      <c r="Z451" s="125">
        <v>43866</v>
      </c>
      <c r="AA451" s="76">
        <f t="shared" si="55"/>
        <v>65</v>
      </c>
    </row>
    <row r="452" spans="1:27" x14ac:dyDescent="0.25">
      <c r="A452" s="54">
        <f t="shared" si="56"/>
        <v>451</v>
      </c>
      <c r="B452" s="43">
        <v>7</v>
      </c>
      <c r="E452" s="54" t="str">
        <f t="shared" ref="E452:E456" si="57">IF(D452=0,CONCATENATE("Tema ",B452," - ",P452," ",D452),IF(D452="I",CONCATENATE("Tema ",B452," - ",P452),CONCATENATE("                ",P452," (",D452,"). ")))</f>
        <v xml:space="preserve">Tema 7 - DERECHO PENAL </v>
      </c>
      <c r="F452" s="54" t="str">
        <f t="shared" ref="F452:F456" si="58">CONCATENATE("Tema ",B452," - ",P452," ",D452)</f>
        <v xml:space="preserve">Tema 7 - DERECHO PENAL </v>
      </c>
      <c r="G452" s="54">
        <f t="shared" ref="G452:G456" ca="1" si="59">IF(Q452&gt;0,CONCATENATE(Q452,". ",I452),I452)</f>
        <v>0</v>
      </c>
      <c r="H452" s="54" t="str">
        <f ca="1">IF(O452=0,CONCATENATE(F452,". ",G452," (Ref: ",A452,")"),CONCATENATE(O452," - ",F452,". ",G452," (Ref: ",CONTROL!$D$4,"-",A452,")"))</f>
        <v>LEGISLACIÓN  - Tema 7 - DERECHO PENAL . 0 (Ref: 7-451)</v>
      </c>
      <c r="I452" s="54">
        <f ca="1">IF(CONTROL!$I$4="A",IF(X452&gt;0,CONCATENATE(R452," ",X452),R452),CONTROL!$I$5)</f>
        <v>0</v>
      </c>
      <c r="J452" s="54">
        <f ca="1">IF(CONTROL!$I$4="A",DATOS!S452,CONTROL!$I$5)</f>
        <v>0</v>
      </c>
      <c r="K452" s="54">
        <f ca="1">IF(CONTROL!$I$4="A",DATOS!T452,CONTROL!$I$5)</f>
        <v>0</v>
      </c>
      <c r="L452" s="54">
        <f ca="1">IF(CONTROL!$I$4="A",DATOS!U452,CONTROL!$I$5)</f>
        <v>0</v>
      </c>
      <c r="M452" s="54">
        <f ca="1">IF(CONTROL!$I$4="A",DATOS!V452,CONTROL!$I$5)</f>
        <v>0</v>
      </c>
      <c r="N452" s="54">
        <f ca="1">IF(CONTROL!$I$4="A",DATOS!W452,CONTROL!$I$5)</f>
        <v>0</v>
      </c>
      <c r="O452" s="38" t="s">
        <v>211</v>
      </c>
      <c r="P452" s="38" t="s">
        <v>212</v>
      </c>
      <c r="Y452" s="45"/>
      <c r="Z452" s="125">
        <v>43866</v>
      </c>
      <c r="AA452" s="76">
        <f t="shared" ref="AA452:AA515" si="60">IF(C452=0,AA451+1,1)</f>
        <v>66</v>
      </c>
    </row>
    <row r="453" spans="1:27" x14ac:dyDescent="0.25">
      <c r="A453" s="54">
        <f t="shared" si="56"/>
        <v>452</v>
      </c>
      <c r="B453" s="43">
        <v>7</v>
      </c>
      <c r="E453" s="54" t="str">
        <f t="shared" si="57"/>
        <v xml:space="preserve">Tema 7 - DERECHO PENAL </v>
      </c>
      <c r="F453" s="54" t="str">
        <f t="shared" si="58"/>
        <v xml:space="preserve">Tema 7 - DERECHO PENAL </v>
      </c>
      <c r="G453" s="54">
        <f t="shared" ca="1" si="59"/>
        <v>0</v>
      </c>
      <c r="H453" s="54" t="str">
        <f ca="1">IF(O453=0,CONCATENATE(F453,". ",G453," (Ref: ",A453,")"),CONCATENATE(O453," - ",F453,". ",G453," (Ref: ",CONTROL!$D$4,"-",A453,")"))</f>
        <v>LEGISLACIÓN  - Tema 7 - DERECHO PENAL . 0 (Ref: 7-452)</v>
      </c>
      <c r="I453" s="54">
        <f ca="1">IF(CONTROL!$I$4="A",IF(X453&gt;0,CONCATENATE(R453," ",X453),R453),CONTROL!$I$5)</f>
        <v>0</v>
      </c>
      <c r="J453" s="54">
        <f ca="1">IF(CONTROL!$I$4="A",DATOS!S453,CONTROL!$I$5)</f>
        <v>0</v>
      </c>
      <c r="K453" s="54">
        <f ca="1">IF(CONTROL!$I$4="A",DATOS!T453,CONTROL!$I$5)</f>
        <v>0</v>
      </c>
      <c r="L453" s="54">
        <f ca="1">IF(CONTROL!$I$4="A",DATOS!U453,CONTROL!$I$5)</f>
        <v>0</v>
      </c>
      <c r="M453" s="54">
        <f ca="1">IF(CONTROL!$I$4="A",DATOS!V453,CONTROL!$I$5)</f>
        <v>0</v>
      </c>
      <c r="N453" s="54">
        <f ca="1">IF(CONTROL!$I$4="A",DATOS!W453,CONTROL!$I$5)</f>
        <v>0</v>
      </c>
      <c r="O453" s="38" t="s">
        <v>211</v>
      </c>
      <c r="P453" s="38" t="s">
        <v>212</v>
      </c>
      <c r="Y453" s="45"/>
      <c r="Z453" s="125">
        <v>43866</v>
      </c>
      <c r="AA453" s="76">
        <f t="shared" si="60"/>
        <v>67</v>
      </c>
    </row>
    <row r="454" spans="1:27" x14ac:dyDescent="0.25">
      <c r="A454" s="54">
        <f t="shared" si="56"/>
        <v>453</v>
      </c>
      <c r="B454" s="43">
        <v>7</v>
      </c>
      <c r="E454" s="54" t="str">
        <f t="shared" si="57"/>
        <v xml:space="preserve">Tema 7 - DERECHO PENAL </v>
      </c>
      <c r="F454" s="54" t="str">
        <f t="shared" si="58"/>
        <v xml:space="preserve">Tema 7 - DERECHO PENAL </v>
      </c>
      <c r="G454" s="54">
        <f t="shared" ca="1" si="59"/>
        <v>0</v>
      </c>
      <c r="H454" s="54" t="str">
        <f ca="1">IF(O454=0,CONCATENATE(F454,". ",G454," (Ref: ",A454,")"),CONCATENATE(O454," - ",F454,". ",G454," (Ref: ",CONTROL!$D$4,"-",A454,")"))</f>
        <v>LEGISLACIÓN  - Tema 7 - DERECHO PENAL . 0 (Ref: 7-453)</v>
      </c>
      <c r="I454" s="54">
        <f ca="1">IF(CONTROL!$I$4="A",IF(X454&gt;0,CONCATENATE(R454," ",X454),R454),CONTROL!$I$5)</f>
        <v>0</v>
      </c>
      <c r="J454" s="54">
        <f ca="1">IF(CONTROL!$I$4="A",DATOS!S454,CONTROL!$I$5)</f>
        <v>0</v>
      </c>
      <c r="K454" s="54">
        <f ca="1">IF(CONTROL!$I$4="A",DATOS!T454,CONTROL!$I$5)</f>
        <v>0</v>
      </c>
      <c r="L454" s="54">
        <f ca="1">IF(CONTROL!$I$4="A",DATOS!U454,CONTROL!$I$5)</f>
        <v>0</v>
      </c>
      <c r="M454" s="54">
        <f ca="1">IF(CONTROL!$I$4="A",DATOS!V454,CONTROL!$I$5)</f>
        <v>0</v>
      </c>
      <c r="N454" s="54">
        <f ca="1">IF(CONTROL!$I$4="A",DATOS!W454,CONTROL!$I$5)</f>
        <v>0</v>
      </c>
      <c r="O454" s="38" t="s">
        <v>211</v>
      </c>
      <c r="P454" s="38" t="s">
        <v>212</v>
      </c>
      <c r="Y454" s="45"/>
      <c r="Z454" s="125">
        <v>43866</v>
      </c>
      <c r="AA454" s="76">
        <f t="shared" si="60"/>
        <v>68</v>
      </c>
    </row>
    <row r="455" spans="1:27" x14ac:dyDescent="0.25">
      <c r="A455" s="54">
        <f t="shared" si="56"/>
        <v>454</v>
      </c>
      <c r="B455" s="43">
        <v>7</v>
      </c>
      <c r="E455" s="54" t="str">
        <f t="shared" si="57"/>
        <v xml:space="preserve">Tema 7 - DERECHO PENAL </v>
      </c>
      <c r="F455" s="54" t="str">
        <f t="shared" si="58"/>
        <v xml:space="preserve">Tema 7 - DERECHO PENAL </v>
      </c>
      <c r="G455" s="54">
        <f t="shared" ca="1" si="59"/>
        <v>0</v>
      </c>
      <c r="H455" s="54" t="str">
        <f ca="1">IF(O455=0,CONCATENATE(F455,". ",G455," (Ref: ",A455,")"),CONCATENATE(O455," - ",F455,". ",G455," (Ref: ",CONTROL!$D$4,"-",A455,")"))</f>
        <v>LEGISLACIÓN  - Tema 7 - DERECHO PENAL . 0 (Ref: 7-454)</v>
      </c>
      <c r="I455" s="54">
        <f ca="1">IF(CONTROL!$I$4="A",IF(X455&gt;0,CONCATENATE(R455," ",X455),R455),CONTROL!$I$5)</f>
        <v>0</v>
      </c>
      <c r="J455" s="54">
        <f ca="1">IF(CONTROL!$I$4="A",DATOS!S455,CONTROL!$I$5)</f>
        <v>0</v>
      </c>
      <c r="K455" s="54">
        <f ca="1">IF(CONTROL!$I$4="A",DATOS!T455,CONTROL!$I$5)</f>
        <v>0</v>
      </c>
      <c r="L455" s="54">
        <f ca="1">IF(CONTROL!$I$4="A",DATOS!U455,CONTROL!$I$5)</f>
        <v>0</v>
      </c>
      <c r="M455" s="54">
        <f ca="1">IF(CONTROL!$I$4="A",DATOS!V455,CONTROL!$I$5)</f>
        <v>0</v>
      </c>
      <c r="N455" s="54">
        <f ca="1">IF(CONTROL!$I$4="A",DATOS!W455,CONTROL!$I$5)</f>
        <v>0</v>
      </c>
      <c r="O455" s="38" t="s">
        <v>211</v>
      </c>
      <c r="P455" s="38" t="s">
        <v>212</v>
      </c>
      <c r="Y455" s="45"/>
      <c r="Z455" s="125">
        <v>43866</v>
      </c>
      <c r="AA455" s="76">
        <f t="shared" si="60"/>
        <v>69</v>
      </c>
    </row>
    <row r="456" spans="1:27" x14ac:dyDescent="0.25">
      <c r="A456" s="54">
        <f t="shared" si="56"/>
        <v>455</v>
      </c>
      <c r="B456" s="43">
        <v>7</v>
      </c>
      <c r="E456" s="54" t="str">
        <f t="shared" si="57"/>
        <v xml:space="preserve">Tema 7 - DERECHO PENAL </v>
      </c>
      <c r="F456" s="54" t="str">
        <f t="shared" si="58"/>
        <v xml:space="preserve">Tema 7 - DERECHO PENAL </v>
      </c>
      <c r="G456" s="54">
        <f t="shared" ca="1" si="59"/>
        <v>0</v>
      </c>
      <c r="H456" s="54" t="str">
        <f ca="1">IF(O456=0,CONCATENATE(F456,". ",G456," (Ref: ",A456,")"),CONCATENATE(O456," - ",F456,". ",G456," (Ref: ",CONTROL!$D$4,"-",A456,")"))</f>
        <v>LEGISLACIÓN  - Tema 7 - DERECHO PENAL . 0 (Ref: 7-455)</v>
      </c>
      <c r="I456" s="54">
        <f ca="1">IF(CONTROL!$I$4="A",IF(X456&gt;0,CONCATENATE(R456," ",X456),R456),CONTROL!$I$5)</f>
        <v>0</v>
      </c>
      <c r="J456" s="54">
        <f ca="1">IF(CONTROL!$I$4="A",DATOS!S456,CONTROL!$I$5)</f>
        <v>0</v>
      </c>
      <c r="K456" s="54">
        <f ca="1">IF(CONTROL!$I$4="A",DATOS!T456,CONTROL!$I$5)</f>
        <v>0</v>
      </c>
      <c r="L456" s="54">
        <f ca="1">IF(CONTROL!$I$4="A",DATOS!U456,CONTROL!$I$5)</f>
        <v>0</v>
      </c>
      <c r="M456" s="54">
        <f ca="1">IF(CONTROL!$I$4="A",DATOS!V456,CONTROL!$I$5)</f>
        <v>0</v>
      </c>
      <c r="N456" s="54">
        <f ca="1">IF(CONTROL!$I$4="A",DATOS!W456,CONTROL!$I$5)</f>
        <v>0</v>
      </c>
      <c r="O456" s="38" t="s">
        <v>211</v>
      </c>
      <c r="P456" s="38" t="s">
        <v>212</v>
      </c>
      <c r="Y456" s="45"/>
      <c r="Z456" s="125">
        <v>43866</v>
      </c>
      <c r="AA456" s="76">
        <f t="shared" si="60"/>
        <v>70</v>
      </c>
    </row>
    <row r="457" spans="1:27" x14ac:dyDescent="0.25">
      <c r="A457" s="54">
        <f t="shared" ref="A457:A520" si="61">+A456+1</f>
        <v>456</v>
      </c>
      <c r="B457" s="43">
        <v>8</v>
      </c>
      <c r="C457" s="42">
        <f>+C387+1</f>
        <v>8</v>
      </c>
      <c r="E457" s="54" t="str">
        <f t="shared" si="16"/>
        <v xml:space="preserve">Tema 8 - DERECHO PROCESAL </v>
      </c>
      <c r="F457" s="54" t="str">
        <f t="shared" si="17"/>
        <v xml:space="preserve">Tema 8 - DERECHO PROCESAL </v>
      </c>
      <c r="G457" s="54">
        <f t="shared" ca="1" si="14"/>
        <v>0</v>
      </c>
      <c r="H457" s="54" t="str">
        <f ca="1">IF(O457=0,CONCATENATE(F457,". ",G457," (Ref: ",A457,")"),CONCATENATE(O457," - ",F457,". ",G457," (Ref: ",CONTROL!$D$4,"-",A457,")"))</f>
        <v>LEGISLACIÓN  - Tema 8 - DERECHO PROCESAL . 0 (Ref: 7-456)</v>
      </c>
      <c r="I457" s="54">
        <f ca="1">IF(CONTROL!$I$4="A",IF(X457&gt;0,CONCATENATE(R457," ",X457),R457),CONTROL!$I$5)</f>
        <v>0</v>
      </c>
      <c r="J457" s="54">
        <f ca="1">IF(CONTROL!$I$4="A",DATOS!S457,CONTROL!$I$5)</f>
        <v>0</v>
      </c>
      <c r="K457" s="54">
        <f ca="1">IF(CONTROL!$I$4="A",DATOS!T457,CONTROL!$I$5)</f>
        <v>0</v>
      </c>
      <c r="L457" s="54">
        <f ca="1">IF(CONTROL!$I$4="A",DATOS!U457,CONTROL!$I$5)</f>
        <v>0</v>
      </c>
      <c r="M457" s="54">
        <f ca="1">IF(CONTROL!$I$4="A",DATOS!V457,CONTROL!$I$5)</f>
        <v>0</v>
      </c>
      <c r="N457" s="54">
        <f ca="1">IF(CONTROL!$I$4="A",DATOS!W457,CONTROL!$I$5)</f>
        <v>0</v>
      </c>
      <c r="O457" s="38" t="s">
        <v>211</v>
      </c>
      <c r="P457" s="38" t="s">
        <v>213</v>
      </c>
      <c r="Y457" s="45"/>
      <c r="Z457" s="125">
        <v>43866</v>
      </c>
      <c r="AA457" s="76">
        <f t="shared" si="60"/>
        <v>1</v>
      </c>
    </row>
    <row r="458" spans="1:27" x14ac:dyDescent="0.25">
      <c r="A458" s="54">
        <f t="shared" si="61"/>
        <v>457</v>
      </c>
      <c r="B458" s="43">
        <v>8</v>
      </c>
      <c r="E458" s="54" t="str">
        <f t="shared" ref="E458" si="62">IF(D458=0,CONCATENATE("Tema ",B458," - ",P458," ",D458),IF(D458="I",CONCATENATE("Tema ",B458," - ",P458),CONCATENATE("                ",P458," (",D458,"). ")))</f>
        <v xml:space="preserve">Tema 8 - DERECHO PROCESAL </v>
      </c>
      <c r="F458" s="54" t="str">
        <f t="shared" ref="F458" si="63">CONCATENATE("Tema ",B458," - ",P458," ",D458)</f>
        <v xml:space="preserve">Tema 8 - DERECHO PROCESAL </v>
      </c>
      <c r="G458" s="54">
        <f t="shared" ref="G458" ca="1" si="64">IF(Q458&gt;0,CONCATENATE(Q458,". ",I458),I458)</f>
        <v>0</v>
      </c>
      <c r="H458" s="54" t="str">
        <f ca="1">IF(O458=0,CONCATENATE(F458,". ",G458," (Ref: ",A458,")"),CONCATENATE(O458," - ",F458,". ",G458," (Ref: ",CONTROL!$D$4,"-",A458,")"))</f>
        <v>LEGISLACIÓN  - Tema 8 - DERECHO PROCESAL . 0 (Ref: 7-457)</v>
      </c>
      <c r="I458" s="54">
        <f ca="1">IF(CONTROL!$I$4="A",IF(X458&gt;0,CONCATENATE(R458," ",X458),R458),CONTROL!$I$5)</f>
        <v>0</v>
      </c>
      <c r="J458" s="54">
        <f ca="1">IF(CONTROL!$I$4="A",DATOS!S458,CONTROL!$I$5)</f>
        <v>0</v>
      </c>
      <c r="K458" s="54">
        <f ca="1">IF(CONTROL!$I$4="A",DATOS!T458,CONTROL!$I$5)</f>
        <v>0</v>
      </c>
      <c r="L458" s="54">
        <f ca="1">IF(CONTROL!$I$4="A",DATOS!U458,CONTROL!$I$5)</f>
        <v>0</v>
      </c>
      <c r="M458" s="54">
        <f ca="1">IF(CONTROL!$I$4="A",DATOS!V458,CONTROL!$I$5)</f>
        <v>0</v>
      </c>
      <c r="N458" s="54">
        <f ca="1">IF(CONTROL!$I$4="A",DATOS!W458,CONTROL!$I$5)</f>
        <v>0</v>
      </c>
      <c r="O458" s="38" t="s">
        <v>211</v>
      </c>
      <c r="P458" s="38" t="s">
        <v>213</v>
      </c>
      <c r="Y458" s="45"/>
      <c r="Z458" s="125">
        <v>43866</v>
      </c>
      <c r="AA458" s="76">
        <f t="shared" si="60"/>
        <v>2</v>
      </c>
    </row>
    <row r="459" spans="1:27" x14ac:dyDescent="0.25">
      <c r="A459" s="54">
        <f t="shared" si="61"/>
        <v>458</v>
      </c>
      <c r="B459" s="43">
        <v>8</v>
      </c>
      <c r="E459" s="54" t="str">
        <f t="shared" ref="E459:E496" si="65">IF(D459=0,CONCATENATE("Tema ",B459," - ",P459," ",D459),IF(D459="I",CONCATENATE("Tema ",B459," - ",P459),CONCATENATE("                ",P459," (",D459,"). ")))</f>
        <v xml:space="preserve">Tema 8 - DERECHO PROCESAL </v>
      </c>
      <c r="F459" s="54" t="str">
        <f t="shared" ref="F459:F496" si="66">CONCATENATE("Tema ",B459," - ",P459," ",D459)</f>
        <v xml:space="preserve">Tema 8 - DERECHO PROCESAL </v>
      </c>
      <c r="G459" s="54">
        <f t="shared" ref="G459:G496" ca="1" si="67">IF(Q459&gt;0,CONCATENATE(Q459,". ",I459),I459)</f>
        <v>0</v>
      </c>
      <c r="H459" s="54" t="str">
        <f ca="1">IF(O459=0,CONCATENATE(F459,". ",G459," (Ref: ",A459,")"),CONCATENATE(O459," - ",F459,". ",G459," (Ref: ",CONTROL!$D$4,"-",A459,")"))</f>
        <v>LEGISLACIÓN  - Tema 8 - DERECHO PROCESAL . 0 (Ref: 7-458)</v>
      </c>
      <c r="I459" s="54">
        <f ca="1">IF(CONTROL!$I$4="A",IF(X459&gt;0,CONCATENATE(R459," ",X459),R459),CONTROL!$I$5)</f>
        <v>0</v>
      </c>
      <c r="J459" s="54">
        <f ca="1">IF(CONTROL!$I$4="A",DATOS!S459,CONTROL!$I$5)</f>
        <v>0</v>
      </c>
      <c r="K459" s="54">
        <f ca="1">IF(CONTROL!$I$4="A",DATOS!T459,CONTROL!$I$5)</f>
        <v>0</v>
      </c>
      <c r="L459" s="54">
        <f ca="1">IF(CONTROL!$I$4="A",DATOS!U459,CONTROL!$I$5)</f>
        <v>0</v>
      </c>
      <c r="M459" s="54">
        <f ca="1">IF(CONTROL!$I$4="A",DATOS!V459,CONTROL!$I$5)</f>
        <v>0</v>
      </c>
      <c r="N459" s="54">
        <f ca="1">IF(CONTROL!$I$4="A",DATOS!W459,CONTROL!$I$5)</f>
        <v>0</v>
      </c>
      <c r="O459" s="38" t="s">
        <v>211</v>
      </c>
      <c r="P459" s="38" t="s">
        <v>213</v>
      </c>
      <c r="Y459" s="45"/>
      <c r="Z459" s="125">
        <v>43866</v>
      </c>
      <c r="AA459" s="76">
        <f t="shared" si="60"/>
        <v>3</v>
      </c>
    </row>
    <row r="460" spans="1:27" x14ac:dyDescent="0.25">
      <c r="A460" s="54">
        <f t="shared" si="61"/>
        <v>459</v>
      </c>
      <c r="B460" s="43">
        <v>8</v>
      </c>
      <c r="E460" s="54" t="str">
        <f t="shared" si="65"/>
        <v xml:space="preserve">Tema 8 - DERECHO PROCESAL </v>
      </c>
      <c r="F460" s="54" t="str">
        <f t="shared" si="66"/>
        <v xml:space="preserve">Tema 8 - DERECHO PROCESAL </v>
      </c>
      <c r="G460" s="54">
        <f t="shared" ca="1" si="67"/>
        <v>0</v>
      </c>
      <c r="H460" s="54" t="str">
        <f ca="1">IF(O460=0,CONCATENATE(F460,". ",G460," (Ref: ",A460,")"),CONCATENATE(O460," - ",F460,". ",G460," (Ref: ",CONTROL!$D$4,"-",A460,")"))</f>
        <v>LEGISLACIÓN  - Tema 8 - DERECHO PROCESAL . 0 (Ref: 7-459)</v>
      </c>
      <c r="I460" s="54">
        <f ca="1">IF(CONTROL!$I$4="A",IF(X460&gt;0,CONCATENATE(R460," ",X460),R460),CONTROL!$I$5)</f>
        <v>0</v>
      </c>
      <c r="J460" s="54">
        <f ca="1">IF(CONTROL!$I$4="A",DATOS!S460,CONTROL!$I$5)</f>
        <v>0</v>
      </c>
      <c r="K460" s="54">
        <f ca="1">IF(CONTROL!$I$4="A",DATOS!T460,CONTROL!$I$5)</f>
        <v>0</v>
      </c>
      <c r="L460" s="54">
        <f ca="1">IF(CONTROL!$I$4="A",DATOS!U460,CONTROL!$I$5)</f>
        <v>0</v>
      </c>
      <c r="M460" s="54">
        <f ca="1">IF(CONTROL!$I$4="A",DATOS!V460,CONTROL!$I$5)</f>
        <v>0</v>
      </c>
      <c r="N460" s="54">
        <f ca="1">IF(CONTROL!$I$4="A",DATOS!W460,CONTROL!$I$5)</f>
        <v>0</v>
      </c>
      <c r="O460" s="38" t="s">
        <v>211</v>
      </c>
      <c r="P460" s="38" t="s">
        <v>213</v>
      </c>
      <c r="Y460" s="45"/>
      <c r="Z460" s="125">
        <v>43866</v>
      </c>
      <c r="AA460" s="76">
        <f t="shared" si="60"/>
        <v>4</v>
      </c>
    </row>
    <row r="461" spans="1:27" x14ac:dyDescent="0.25">
      <c r="A461" s="54">
        <f t="shared" si="61"/>
        <v>460</v>
      </c>
      <c r="B461" s="43">
        <v>8</v>
      </c>
      <c r="E461" s="54" t="str">
        <f t="shared" si="65"/>
        <v xml:space="preserve">Tema 8 - DERECHO PROCESAL </v>
      </c>
      <c r="F461" s="54" t="str">
        <f t="shared" si="66"/>
        <v xml:space="preserve">Tema 8 - DERECHO PROCESAL </v>
      </c>
      <c r="G461" s="54">
        <f t="shared" ca="1" si="67"/>
        <v>0</v>
      </c>
      <c r="H461" s="54" t="str">
        <f ca="1">IF(O461=0,CONCATENATE(F461,". ",G461," (Ref: ",A461,")"),CONCATENATE(O461," - ",F461,". ",G461," (Ref: ",CONTROL!$D$4,"-",A461,")"))</f>
        <v>LEGISLACIÓN  - Tema 8 - DERECHO PROCESAL . 0 (Ref: 7-460)</v>
      </c>
      <c r="I461" s="54">
        <f ca="1">IF(CONTROL!$I$4="A",IF(X461&gt;0,CONCATENATE(R461," ",X461),R461),CONTROL!$I$5)</f>
        <v>0</v>
      </c>
      <c r="J461" s="54">
        <f ca="1">IF(CONTROL!$I$4="A",DATOS!S461,CONTROL!$I$5)</f>
        <v>0</v>
      </c>
      <c r="K461" s="54">
        <f ca="1">IF(CONTROL!$I$4="A",DATOS!T461,CONTROL!$I$5)</f>
        <v>0</v>
      </c>
      <c r="L461" s="54">
        <f ca="1">IF(CONTROL!$I$4="A",DATOS!U461,CONTROL!$I$5)</f>
        <v>0</v>
      </c>
      <c r="M461" s="54">
        <f ca="1">IF(CONTROL!$I$4="A",DATOS!V461,CONTROL!$I$5)</f>
        <v>0</v>
      </c>
      <c r="N461" s="54">
        <f ca="1">IF(CONTROL!$I$4="A",DATOS!W461,CONTROL!$I$5)</f>
        <v>0</v>
      </c>
      <c r="O461" s="38" t="s">
        <v>211</v>
      </c>
      <c r="P461" s="38" t="s">
        <v>213</v>
      </c>
      <c r="Y461" s="45"/>
      <c r="Z461" s="125">
        <v>43866</v>
      </c>
      <c r="AA461" s="76">
        <f t="shared" si="60"/>
        <v>5</v>
      </c>
    </row>
    <row r="462" spans="1:27" x14ac:dyDescent="0.25">
      <c r="A462" s="54">
        <f t="shared" si="61"/>
        <v>461</v>
      </c>
      <c r="B462" s="43">
        <v>8</v>
      </c>
      <c r="E462" s="54" t="str">
        <f t="shared" si="65"/>
        <v xml:space="preserve">Tema 8 - DERECHO PROCESAL </v>
      </c>
      <c r="F462" s="54" t="str">
        <f t="shared" si="66"/>
        <v xml:space="preserve">Tema 8 - DERECHO PROCESAL </v>
      </c>
      <c r="G462" s="54">
        <f t="shared" ca="1" si="67"/>
        <v>0</v>
      </c>
      <c r="H462" s="54" t="str">
        <f ca="1">IF(O462=0,CONCATENATE(F462,". ",G462," (Ref: ",A462,")"),CONCATENATE(O462," - ",F462,". ",G462," (Ref: ",CONTROL!$D$4,"-",A462,")"))</f>
        <v>LEGISLACIÓN  - Tema 8 - DERECHO PROCESAL . 0 (Ref: 7-461)</v>
      </c>
      <c r="I462" s="54">
        <f ca="1">IF(CONTROL!$I$4="A",IF(X462&gt;0,CONCATENATE(R462," ",X462),R462),CONTROL!$I$5)</f>
        <v>0</v>
      </c>
      <c r="J462" s="54">
        <f ca="1">IF(CONTROL!$I$4="A",DATOS!S462,CONTROL!$I$5)</f>
        <v>0</v>
      </c>
      <c r="K462" s="54">
        <f ca="1">IF(CONTROL!$I$4="A",DATOS!T462,CONTROL!$I$5)</f>
        <v>0</v>
      </c>
      <c r="L462" s="54">
        <f ca="1">IF(CONTROL!$I$4="A",DATOS!U462,CONTROL!$I$5)</f>
        <v>0</v>
      </c>
      <c r="M462" s="54">
        <f ca="1">IF(CONTROL!$I$4="A",DATOS!V462,CONTROL!$I$5)</f>
        <v>0</v>
      </c>
      <c r="N462" s="54">
        <f ca="1">IF(CONTROL!$I$4="A",DATOS!W462,CONTROL!$I$5)</f>
        <v>0</v>
      </c>
      <c r="O462" s="38" t="s">
        <v>211</v>
      </c>
      <c r="P462" s="38" t="s">
        <v>213</v>
      </c>
      <c r="Y462" s="45"/>
      <c r="Z462" s="125">
        <v>43866</v>
      </c>
      <c r="AA462" s="76">
        <f t="shared" si="60"/>
        <v>6</v>
      </c>
    </row>
    <row r="463" spans="1:27" x14ac:dyDescent="0.25">
      <c r="A463" s="54">
        <f t="shared" si="61"/>
        <v>462</v>
      </c>
      <c r="B463" s="43">
        <v>8</v>
      </c>
      <c r="E463" s="54" t="str">
        <f t="shared" si="65"/>
        <v xml:space="preserve">Tema 8 - DERECHO PROCESAL </v>
      </c>
      <c r="F463" s="54" t="str">
        <f t="shared" si="66"/>
        <v xml:space="preserve">Tema 8 - DERECHO PROCESAL </v>
      </c>
      <c r="G463" s="54">
        <f t="shared" ca="1" si="67"/>
        <v>0</v>
      </c>
      <c r="H463" s="54" t="str">
        <f ca="1">IF(O463=0,CONCATENATE(F463,". ",G463," (Ref: ",A463,")"),CONCATENATE(O463," - ",F463,". ",G463," (Ref: ",CONTROL!$D$4,"-",A463,")"))</f>
        <v>LEGISLACIÓN  - Tema 8 - DERECHO PROCESAL . 0 (Ref: 7-462)</v>
      </c>
      <c r="I463" s="54">
        <f ca="1">IF(CONTROL!$I$4="A",IF(X463&gt;0,CONCATENATE(R463," ",X463),R463),CONTROL!$I$5)</f>
        <v>0</v>
      </c>
      <c r="J463" s="54">
        <f ca="1">IF(CONTROL!$I$4="A",DATOS!S463,CONTROL!$I$5)</f>
        <v>0</v>
      </c>
      <c r="K463" s="54">
        <f ca="1">IF(CONTROL!$I$4="A",DATOS!T463,CONTROL!$I$5)</f>
        <v>0</v>
      </c>
      <c r="L463" s="54">
        <f ca="1">IF(CONTROL!$I$4="A",DATOS!U463,CONTROL!$I$5)</f>
        <v>0</v>
      </c>
      <c r="M463" s="54">
        <f ca="1">IF(CONTROL!$I$4="A",DATOS!V463,CONTROL!$I$5)</f>
        <v>0</v>
      </c>
      <c r="N463" s="54">
        <f ca="1">IF(CONTROL!$I$4="A",DATOS!W463,CONTROL!$I$5)</f>
        <v>0</v>
      </c>
      <c r="O463" s="38" t="s">
        <v>211</v>
      </c>
      <c r="P463" s="38" t="s">
        <v>213</v>
      </c>
      <c r="Y463" s="45"/>
      <c r="Z463" s="125">
        <v>43866</v>
      </c>
      <c r="AA463" s="76">
        <f t="shared" si="60"/>
        <v>7</v>
      </c>
    </row>
    <row r="464" spans="1:27" x14ac:dyDescent="0.25">
      <c r="A464" s="54">
        <f t="shared" si="61"/>
        <v>463</v>
      </c>
      <c r="B464" s="43">
        <v>8</v>
      </c>
      <c r="E464" s="54" t="str">
        <f t="shared" si="65"/>
        <v xml:space="preserve">Tema 8 - DERECHO PROCESAL </v>
      </c>
      <c r="F464" s="54" t="str">
        <f t="shared" si="66"/>
        <v xml:space="preserve">Tema 8 - DERECHO PROCESAL </v>
      </c>
      <c r="G464" s="54">
        <f t="shared" ca="1" si="67"/>
        <v>0</v>
      </c>
      <c r="H464" s="54" t="str">
        <f ca="1">IF(O464=0,CONCATENATE(F464,". ",G464," (Ref: ",A464,")"),CONCATENATE(O464," - ",F464,". ",G464," (Ref: ",CONTROL!$D$4,"-",A464,")"))</f>
        <v>LEGISLACIÓN  - Tema 8 - DERECHO PROCESAL . 0 (Ref: 7-463)</v>
      </c>
      <c r="I464" s="54">
        <f ca="1">IF(CONTROL!$I$4="A",IF(X464&gt;0,CONCATENATE(R464," ",X464),R464),CONTROL!$I$5)</f>
        <v>0</v>
      </c>
      <c r="J464" s="54">
        <f ca="1">IF(CONTROL!$I$4="A",DATOS!S464,CONTROL!$I$5)</f>
        <v>0</v>
      </c>
      <c r="K464" s="54">
        <f ca="1">IF(CONTROL!$I$4="A",DATOS!T464,CONTROL!$I$5)</f>
        <v>0</v>
      </c>
      <c r="L464" s="54">
        <f ca="1">IF(CONTROL!$I$4="A",DATOS!U464,CONTROL!$I$5)</f>
        <v>0</v>
      </c>
      <c r="M464" s="54">
        <f ca="1">IF(CONTROL!$I$4="A",DATOS!V464,CONTROL!$I$5)</f>
        <v>0</v>
      </c>
      <c r="N464" s="54">
        <f ca="1">IF(CONTROL!$I$4="A",DATOS!W464,CONTROL!$I$5)</f>
        <v>0</v>
      </c>
      <c r="O464" s="38" t="s">
        <v>211</v>
      </c>
      <c r="P464" s="38" t="s">
        <v>213</v>
      </c>
      <c r="Y464" s="45"/>
      <c r="Z464" s="125">
        <v>43866</v>
      </c>
      <c r="AA464" s="76">
        <f t="shared" si="60"/>
        <v>8</v>
      </c>
    </row>
    <row r="465" spans="1:27" x14ac:dyDescent="0.25">
      <c r="A465" s="54">
        <f t="shared" si="61"/>
        <v>464</v>
      </c>
      <c r="B465" s="43">
        <v>8</v>
      </c>
      <c r="E465" s="54" t="str">
        <f t="shared" si="65"/>
        <v xml:space="preserve">Tema 8 - DERECHO PROCESAL </v>
      </c>
      <c r="F465" s="54" t="str">
        <f t="shared" si="66"/>
        <v xml:space="preserve">Tema 8 - DERECHO PROCESAL </v>
      </c>
      <c r="G465" s="54">
        <f t="shared" ca="1" si="67"/>
        <v>0</v>
      </c>
      <c r="H465" s="54" t="str">
        <f ca="1">IF(O465=0,CONCATENATE(F465,". ",G465," (Ref: ",A465,")"),CONCATENATE(O465," - ",F465,". ",G465," (Ref: ",CONTROL!$D$4,"-",A465,")"))</f>
        <v>LEGISLACIÓN  - Tema 8 - DERECHO PROCESAL . 0 (Ref: 7-464)</v>
      </c>
      <c r="I465" s="54">
        <f ca="1">IF(CONTROL!$I$4="A",IF(X465&gt;0,CONCATENATE(R465," ",X465),R465),CONTROL!$I$5)</f>
        <v>0</v>
      </c>
      <c r="J465" s="54">
        <f ca="1">IF(CONTROL!$I$4="A",DATOS!S465,CONTROL!$I$5)</f>
        <v>0</v>
      </c>
      <c r="K465" s="54">
        <f ca="1">IF(CONTROL!$I$4="A",DATOS!T465,CONTROL!$I$5)</f>
        <v>0</v>
      </c>
      <c r="L465" s="54">
        <f ca="1">IF(CONTROL!$I$4="A",DATOS!U465,CONTROL!$I$5)</f>
        <v>0</v>
      </c>
      <c r="M465" s="54">
        <f ca="1">IF(CONTROL!$I$4="A",DATOS!V465,CONTROL!$I$5)</f>
        <v>0</v>
      </c>
      <c r="N465" s="54">
        <f ca="1">IF(CONTROL!$I$4="A",DATOS!W465,CONTROL!$I$5)</f>
        <v>0</v>
      </c>
      <c r="O465" s="38" t="s">
        <v>211</v>
      </c>
      <c r="P465" s="38" t="s">
        <v>213</v>
      </c>
      <c r="Y465" s="45"/>
      <c r="Z465" s="125">
        <v>43866</v>
      </c>
      <c r="AA465" s="76">
        <f t="shared" si="60"/>
        <v>9</v>
      </c>
    </row>
    <row r="466" spans="1:27" x14ac:dyDescent="0.25">
      <c r="A466" s="54">
        <f t="shared" si="61"/>
        <v>465</v>
      </c>
      <c r="B466" s="43">
        <v>8</v>
      </c>
      <c r="E466" s="54" t="str">
        <f t="shared" si="65"/>
        <v xml:space="preserve">Tema 8 - DERECHO PROCESAL </v>
      </c>
      <c r="F466" s="54" t="str">
        <f t="shared" si="66"/>
        <v xml:space="preserve">Tema 8 - DERECHO PROCESAL </v>
      </c>
      <c r="G466" s="54">
        <f t="shared" ca="1" si="67"/>
        <v>0</v>
      </c>
      <c r="H466" s="54" t="str">
        <f ca="1">IF(O466=0,CONCATENATE(F466,". ",G466," (Ref: ",A466,")"),CONCATENATE(O466," - ",F466,". ",G466," (Ref: ",CONTROL!$D$4,"-",A466,")"))</f>
        <v>LEGISLACIÓN  - Tema 8 - DERECHO PROCESAL . 0 (Ref: 7-465)</v>
      </c>
      <c r="I466" s="54">
        <f ca="1">IF(CONTROL!$I$4="A",IF(X466&gt;0,CONCATENATE(R466," ",X466),R466),CONTROL!$I$5)</f>
        <v>0</v>
      </c>
      <c r="J466" s="54">
        <f ca="1">IF(CONTROL!$I$4="A",DATOS!S466,CONTROL!$I$5)</f>
        <v>0</v>
      </c>
      <c r="K466" s="54">
        <f ca="1">IF(CONTROL!$I$4="A",DATOS!T466,CONTROL!$I$5)</f>
        <v>0</v>
      </c>
      <c r="L466" s="54">
        <f ca="1">IF(CONTROL!$I$4="A",DATOS!U466,CONTROL!$I$5)</f>
        <v>0</v>
      </c>
      <c r="M466" s="54">
        <f ca="1">IF(CONTROL!$I$4="A",DATOS!V466,CONTROL!$I$5)</f>
        <v>0</v>
      </c>
      <c r="N466" s="54">
        <f ca="1">IF(CONTROL!$I$4="A",DATOS!W466,CONTROL!$I$5)</f>
        <v>0</v>
      </c>
      <c r="O466" s="38" t="s">
        <v>211</v>
      </c>
      <c r="P466" s="38" t="s">
        <v>213</v>
      </c>
      <c r="Y466" s="45"/>
      <c r="Z466" s="125">
        <v>43866</v>
      </c>
      <c r="AA466" s="76">
        <f t="shared" si="60"/>
        <v>10</v>
      </c>
    </row>
    <row r="467" spans="1:27" x14ac:dyDescent="0.25">
      <c r="A467" s="54">
        <f t="shared" si="61"/>
        <v>466</v>
      </c>
      <c r="B467" s="43">
        <v>8</v>
      </c>
      <c r="E467" s="54" t="str">
        <f t="shared" si="65"/>
        <v xml:space="preserve">Tema 8 - DERECHO PROCESAL </v>
      </c>
      <c r="F467" s="54" t="str">
        <f t="shared" si="66"/>
        <v xml:space="preserve">Tema 8 - DERECHO PROCESAL </v>
      </c>
      <c r="G467" s="54">
        <f t="shared" ca="1" si="67"/>
        <v>0</v>
      </c>
      <c r="H467" s="54" t="str">
        <f ca="1">IF(O467=0,CONCATENATE(F467,". ",G467," (Ref: ",A467,")"),CONCATENATE(O467," - ",F467,". ",G467," (Ref: ",CONTROL!$D$4,"-",A467,")"))</f>
        <v>LEGISLACIÓN  - Tema 8 - DERECHO PROCESAL . 0 (Ref: 7-466)</v>
      </c>
      <c r="I467" s="54">
        <f ca="1">IF(CONTROL!$I$4="A",IF(X467&gt;0,CONCATENATE(R467," ",X467),R467),CONTROL!$I$5)</f>
        <v>0</v>
      </c>
      <c r="J467" s="54">
        <f ca="1">IF(CONTROL!$I$4="A",DATOS!S467,CONTROL!$I$5)</f>
        <v>0</v>
      </c>
      <c r="K467" s="54">
        <f ca="1">IF(CONTROL!$I$4="A",DATOS!T467,CONTROL!$I$5)</f>
        <v>0</v>
      </c>
      <c r="L467" s="54">
        <f ca="1">IF(CONTROL!$I$4="A",DATOS!U467,CONTROL!$I$5)</f>
        <v>0</v>
      </c>
      <c r="M467" s="54">
        <f ca="1">IF(CONTROL!$I$4="A",DATOS!V467,CONTROL!$I$5)</f>
        <v>0</v>
      </c>
      <c r="N467" s="54">
        <f ca="1">IF(CONTROL!$I$4="A",DATOS!W467,CONTROL!$I$5)</f>
        <v>0</v>
      </c>
      <c r="O467" s="38" t="s">
        <v>211</v>
      </c>
      <c r="P467" s="38" t="s">
        <v>213</v>
      </c>
      <c r="Y467" s="45"/>
      <c r="Z467" s="125">
        <v>43866</v>
      </c>
      <c r="AA467" s="76">
        <f t="shared" si="60"/>
        <v>11</v>
      </c>
    </row>
    <row r="468" spans="1:27" x14ac:dyDescent="0.25">
      <c r="A468" s="54">
        <f t="shared" si="61"/>
        <v>467</v>
      </c>
      <c r="B468" s="43">
        <v>8</v>
      </c>
      <c r="E468" s="54" t="str">
        <f t="shared" si="65"/>
        <v xml:space="preserve">Tema 8 - DERECHO PROCESAL </v>
      </c>
      <c r="F468" s="54" t="str">
        <f t="shared" si="66"/>
        <v xml:space="preserve">Tema 8 - DERECHO PROCESAL </v>
      </c>
      <c r="G468" s="54">
        <f t="shared" ca="1" si="67"/>
        <v>0</v>
      </c>
      <c r="H468" s="54" t="str">
        <f ca="1">IF(O468=0,CONCATENATE(F468,". ",G468," (Ref: ",A468,")"),CONCATENATE(O468," - ",F468,". ",G468," (Ref: ",CONTROL!$D$4,"-",A468,")"))</f>
        <v>LEGISLACIÓN  - Tema 8 - DERECHO PROCESAL . 0 (Ref: 7-467)</v>
      </c>
      <c r="I468" s="54">
        <f ca="1">IF(CONTROL!$I$4="A",IF(X468&gt;0,CONCATENATE(R468," ",X468),R468),CONTROL!$I$5)</f>
        <v>0</v>
      </c>
      <c r="J468" s="54">
        <f ca="1">IF(CONTROL!$I$4="A",DATOS!S468,CONTROL!$I$5)</f>
        <v>0</v>
      </c>
      <c r="K468" s="54">
        <f ca="1">IF(CONTROL!$I$4="A",DATOS!T468,CONTROL!$I$5)</f>
        <v>0</v>
      </c>
      <c r="L468" s="54">
        <f ca="1">IF(CONTROL!$I$4="A",DATOS!U468,CONTROL!$I$5)</f>
        <v>0</v>
      </c>
      <c r="M468" s="54">
        <f ca="1">IF(CONTROL!$I$4="A",DATOS!V468,CONTROL!$I$5)</f>
        <v>0</v>
      </c>
      <c r="N468" s="54">
        <f ca="1">IF(CONTROL!$I$4="A",DATOS!W468,CONTROL!$I$5)</f>
        <v>0</v>
      </c>
      <c r="O468" s="38" t="s">
        <v>211</v>
      </c>
      <c r="P468" s="38" t="s">
        <v>213</v>
      </c>
      <c r="Y468" s="45"/>
      <c r="Z468" s="125">
        <v>43866</v>
      </c>
      <c r="AA468" s="76">
        <f t="shared" si="60"/>
        <v>12</v>
      </c>
    </row>
    <row r="469" spans="1:27" x14ac:dyDescent="0.25">
      <c r="A469" s="54">
        <f t="shared" si="61"/>
        <v>468</v>
      </c>
      <c r="B469" s="43">
        <v>8</v>
      </c>
      <c r="E469" s="54" t="str">
        <f t="shared" si="65"/>
        <v xml:space="preserve">Tema 8 - DERECHO PROCESAL </v>
      </c>
      <c r="F469" s="54" t="str">
        <f t="shared" si="66"/>
        <v xml:space="preserve">Tema 8 - DERECHO PROCESAL </v>
      </c>
      <c r="G469" s="54">
        <f t="shared" ca="1" si="67"/>
        <v>0</v>
      </c>
      <c r="H469" s="54" t="str">
        <f ca="1">IF(O469=0,CONCATENATE(F469,". ",G469," (Ref: ",A469,")"),CONCATENATE(O469," - ",F469,". ",G469," (Ref: ",CONTROL!$D$4,"-",A469,")"))</f>
        <v>LEGISLACIÓN  - Tema 8 - DERECHO PROCESAL . 0 (Ref: 7-468)</v>
      </c>
      <c r="I469" s="54">
        <f ca="1">IF(CONTROL!$I$4="A",IF(X469&gt;0,CONCATENATE(R469," ",X469),R469),CONTROL!$I$5)</f>
        <v>0</v>
      </c>
      <c r="J469" s="54">
        <f ca="1">IF(CONTROL!$I$4="A",DATOS!S469,CONTROL!$I$5)</f>
        <v>0</v>
      </c>
      <c r="K469" s="54">
        <f ca="1">IF(CONTROL!$I$4="A",DATOS!T469,CONTROL!$I$5)</f>
        <v>0</v>
      </c>
      <c r="L469" s="54">
        <f ca="1">IF(CONTROL!$I$4="A",DATOS!U469,CONTROL!$I$5)</f>
        <v>0</v>
      </c>
      <c r="M469" s="54">
        <f ca="1">IF(CONTROL!$I$4="A",DATOS!V469,CONTROL!$I$5)</f>
        <v>0</v>
      </c>
      <c r="N469" s="54">
        <f ca="1">IF(CONTROL!$I$4="A",DATOS!W469,CONTROL!$I$5)</f>
        <v>0</v>
      </c>
      <c r="O469" s="38" t="s">
        <v>211</v>
      </c>
      <c r="P469" s="38" t="s">
        <v>213</v>
      </c>
      <c r="Y469" s="45"/>
      <c r="Z469" s="125">
        <v>43866</v>
      </c>
      <c r="AA469" s="76">
        <f t="shared" si="60"/>
        <v>13</v>
      </c>
    </row>
    <row r="470" spans="1:27" x14ac:dyDescent="0.25">
      <c r="A470" s="54">
        <f t="shared" si="61"/>
        <v>469</v>
      </c>
      <c r="B470" s="43">
        <v>8</v>
      </c>
      <c r="E470" s="54" t="str">
        <f t="shared" si="65"/>
        <v xml:space="preserve">Tema 8 - DERECHO PROCESAL </v>
      </c>
      <c r="F470" s="54" t="str">
        <f t="shared" si="66"/>
        <v xml:space="preserve">Tema 8 - DERECHO PROCESAL </v>
      </c>
      <c r="G470" s="54">
        <f t="shared" ca="1" si="67"/>
        <v>0</v>
      </c>
      <c r="H470" s="54" t="str">
        <f ca="1">IF(O470=0,CONCATENATE(F470,". ",G470," (Ref: ",A470,")"),CONCATENATE(O470," - ",F470,". ",G470," (Ref: ",CONTROL!$D$4,"-",A470,")"))</f>
        <v>LEGISLACIÓN  - Tema 8 - DERECHO PROCESAL . 0 (Ref: 7-469)</v>
      </c>
      <c r="I470" s="54">
        <f ca="1">IF(CONTROL!$I$4="A",IF(X470&gt;0,CONCATENATE(R470," ",X470),R470),CONTROL!$I$5)</f>
        <v>0</v>
      </c>
      <c r="J470" s="54">
        <f ca="1">IF(CONTROL!$I$4="A",DATOS!S470,CONTROL!$I$5)</f>
        <v>0</v>
      </c>
      <c r="K470" s="54">
        <f ca="1">IF(CONTROL!$I$4="A",DATOS!T470,CONTROL!$I$5)</f>
        <v>0</v>
      </c>
      <c r="L470" s="54">
        <f ca="1">IF(CONTROL!$I$4="A",DATOS!U470,CONTROL!$I$5)</f>
        <v>0</v>
      </c>
      <c r="M470" s="54">
        <f ca="1">IF(CONTROL!$I$4="A",DATOS!V470,CONTROL!$I$5)</f>
        <v>0</v>
      </c>
      <c r="N470" s="54">
        <f ca="1">IF(CONTROL!$I$4="A",DATOS!W470,CONTROL!$I$5)</f>
        <v>0</v>
      </c>
      <c r="O470" s="38" t="s">
        <v>211</v>
      </c>
      <c r="P470" s="38" t="s">
        <v>213</v>
      </c>
      <c r="Y470" s="45"/>
      <c r="Z470" s="125">
        <v>43866</v>
      </c>
      <c r="AA470" s="76">
        <f t="shared" si="60"/>
        <v>14</v>
      </c>
    </row>
    <row r="471" spans="1:27" x14ac:dyDescent="0.25">
      <c r="A471" s="54">
        <f t="shared" si="61"/>
        <v>470</v>
      </c>
      <c r="B471" s="43">
        <v>8</v>
      </c>
      <c r="E471" s="54" t="str">
        <f t="shared" si="65"/>
        <v xml:space="preserve">Tema 8 - DERECHO PROCESAL </v>
      </c>
      <c r="F471" s="54" t="str">
        <f t="shared" si="66"/>
        <v xml:space="preserve">Tema 8 - DERECHO PROCESAL </v>
      </c>
      <c r="G471" s="54">
        <f t="shared" ca="1" si="67"/>
        <v>0</v>
      </c>
      <c r="H471" s="54" t="str">
        <f ca="1">IF(O471=0,CONCATENATE(F471,". ",G471," (Ref: ",A471,")"),CONCATENATE(O471," - ",F471,". ",G471," (Ref: ",CONTROL!$D$4,"-",A471,")"))</f>
        <v>LEGISLACIÓN  - Tema 8 - DERECHO PROCESAL . 0 (Ref: 7-470)</v>
      </c>
      <c r="I471" s="54">
        <f ca="1">IF(CONTROL!$I$4="A",IF(X471&gt;0,CONCATENATE(R471," ",X471),R471),CONTROL!$I$5)</f>
        <v>0</v>
      </c>
      <c r="J471" s="54">
        <f ca="1">IF(CONTROL!$I$4="A",DATOS!S471,CONTROL!$I$5)</f>
        <v>0</v>
      </c>
      <c r="K471" s="54">
        <f ca="1">IF(CONTROL!$I$4="A",DATOS!T471,CONTROL!$I$5)</f>
        <v>0</v>
      </c>
      <c r="L471" s="54">
        <f ca="1">IF(CONTROL!$I$4="A",DATOS!U471,CONTROL!$I$5)</f>
        <v>0</v>
      </c>
      <c r="M471" s="54">
        <f ca="1">IF(CONTROL!$I$4="A",DATOS!V471,CONTROL!$I$5)</f>
        <v>0</v>
      </c>
      <c r="N471" s="54">
        <f ca="1">IF(CONTROL!$I$4="A",DATOS!W471,CONTROL!$I$5)</f>
        <v>0</v>
      </c>
      <c r="O471" s="38" t="s">
        <v>211</v>
      </c>
      <c r="P471" s="38" t="s">
        <v>213</v>
      </c>
      <c r="Y471" s="45"/>
      <c r="Z471" s="125">
        <v>43866</v>
      </c>
      <c r="AA471" s="76">
        <f t="shared" si="60"/>
        <v>15</v>
      </c>
    </row>
    <row r="472" spans="1:27" x14ac:dyDescent="0.25">
      <c r="A472" s="54">
        <f t="shared" si="61"/>
        <v>471</v>
      </c>
      <c r="B472" s="43">
        <v>8</v>
      </c>
      <c r="E472" s="54" t="str">
        <f t="shared" si="65"/>
        <v xml:space="preserve">Tema 8 - DERECHO PROCESAL </v>
      </c>
      <c r="F472" s="54" t="str">
        <f t="shared" si="66"/>
        <v xml:space="preserve">Tema 8 - DERECHO PROCESAL </v>
      </c>
      <c r="G472" s="54">
        <f t="shared" ca="1" si="67"/>
        <v>0</v>
      </c>
      <c r="H472" s="54" t="str">
        <f ca="1">IF(O472=0,CONCATENATE(F472,". ",G472," (Ref: ",A472,")"),CONCATENATE(O472," - ",F472,". ",G472," (Ref: ",CONTROL!$D$4,"-",A472,")"))</f>
        <v>LEGISLACIÓN  - Tema 8 - DERECHO PROCESAL . 0 (Ref: 7-471)</v>
      </c>
      <c r="I472" s="54">
        <f ca="1">IF(CONTROL!$I$4="A",IF(X472&gt;0,CONCATENATE(R472," ",X472),R472),CONTROL!$I$5)</f>
        <v>0</v>
      </c>
      <c r="J472" s="54">
        <f ca="1">IF(CONTROL!$I$4="A",DATOS!S472,CONTROL!$I$5)</f>
        <v>0</v>
      </c>
      <c r="K472" s="54">
        <f ca="1">IF(CONTROL!$I$4="A",DATOS!T472,CONTROL!$I$5)</f>
        <v>0</v>
      </c>
      <c r="L472" s="54">
        <f ca="1">IF(CONTROL!$I$4="A",DATOS!U472,CONTROL!$I$5)</f>
        <v>0</v>
      </c>
      <c r="M472" s="54">
        <f ca="1">IF(CONTROL!$I$4="A",DATOS!V472,CONTROL!$I$5)</f>
        <v>0</v>
      </c>
      <c r="N472" s="54">
        <f ca="1">IF(CONTROL!$I$4="A",DATOS!W472,CONTROL!$I$5)</f>
        <v>0</v>
      </c>
      <c r="O472" s="38" t="s">
        <v>211</v>
      </c>
      <c r="P472" s="38" t="s">
        <v>213</v>
      </c>
      <c r="Y472" s="45"/>
      <c r="Z472" s="125">
        <v>43866</v>
      </c>
      <c r="AA472" s="76">
        <f t="shared" si="60"/>
        <v>16</v>
      </c>
    </row>
    <row r="473" spans="1:27" x14ac:dyDescent="0.25">
      <c r="A473" s="54">
        <f t="shared" si="61"/>
        <v>472</v>
      </c>
      <c r="B473" s="43">
        <v>8</v>
      </c>
      <c r="E473" s="54" t="str">
        <f t="shared" si="65"/>
        <v xml:space="preserve">Tema 8 - DERECHO PROCESAL </v>
      </c>
      <c r="F473" s="54" t="str">
        <f t="shared" si="66"/>
        <v xml:space="preserve">Tema 8 - DERECHO PROCESAL </v>
      </c>
      <c r="G473" s="54">
        <f t="shared" ca="1" si="67"/>
        <v>0</v>
      </c>
      <c r="H473" s="54" t="str">
        <f ca="1">IF(O473=0,CONCATENATE(F473,". ",G473," (Ref: ",A473,")"),CONCATENATE(O473," - ",F473,". ",G473," (Ref: ",CONTROL!$D$4,"-",A473,")"))</f>
        <v>LEGISLACIÓN  - Tema 8 - DERECHO PROCESAL . 0 (Ref: 7-472)</v>
      </c>
      <c r="I473" s="54">
        <f ca="1">IF(CONTROL!$I$4="A",IF(X473&gt;0,CONCATENATE(R473," ",X473),R473),CONTROL!$I$5)</f>
        <v>0</v>
      </c>
      <c r="J473" s="54">
        <f ca="1">IF(CONTROL!$I$4="A",DATOS!S473,CONTROL!$I$5)</f>
        <v>0</v>
      </c>
      <c r="K473" s="54">
        <f ca="1">IF(CONTROL!$I$4="A",DATOS!T473,CONTROL!$I$5)</f>
        <v>0</v>
      </c>
      <c r="L473" s="54">
        <f ca="1">IF(CONTROL!$I$4="A",DATOS!U473,CONTROL!$I$5)</f>
        <v>0</v>
      </c>
      <c r="M473" s="54">
        <f ca="1">IF(CONTROL!$I$4="A",DATOS!V473,CONTROL!$I$5)</f>
        <v>0</v>
      </c>
      <c r="N473" s="54">
        <f ca="1">IF(CONTROL!$I$4="A",DATOS!W473,CONTROL!$I$5)</f>
        <v>0</v>
      </c>
      <c r="O473" s="38" t="s">
        <v>211</v>
      </c>
      <c r="P473" s="38" t="s">
        <v>213</v>
      </c>
      <c r="Y473" s="45"/>
      <c r="Z473" s="125">
        <v>43866</v>
      </c>
      <c r="AA473" s="76">
        <f t="shared" si="60"/>
        <v>17</v>
      </c>
    </row>
    <row r="474" spans="1:27" x14ac:dyDescent="0.25">
      <c r="A474" s="54">
        <f t="shared" si="61"/>
        <v>473</v>
      </c>
      <c r="B474" s="43">
        <v>8</v>
      </c>
      <c r="E474" s="54" t="str">
        <f t="shared" si="65"/>
        <v xml:space="preserve">Tema 8 - DERECHO PROCESAL </v>
      </c>
      <c r="F474" s="54" t="str">
        <f t="shared" si="66"/>
        <v xml:space="preserve">Tema 8 - DERECHO PROCESAL </v>
      </c>
      <c r="G474" s="54">
        <f t="shared" ca="1" si="67"/>
        <v>0</v>
      </c>
      <c r="H474" s="54" t="str">
        <f ca="1">IF(O474=0,CONCATENATE(F474,". ",G474," (Ref: ",A474,")"),CONCATENATE(O474," - ",F474,". ",G474," (Ref: ",CONTROL!$D$4,"-",A474,")"))</f>
        <v>LEGISLACIÓN  - Tema 8 - DERECHO PROCESAL . 0 (Ref: 7-473)</v>
      </c>
      <c r="I474" s="54">
        <f ca="1">IF(CONTROL!$I$4="A",IF(X474&gt;0,CONCATENATE(R474," ",X474),R474),CONTROL!$I$5)</f>
        <v>0</v>
      </c>
      <c r="J474" s="54">
        <f ca="1">IF(CONTROL!$I$4="A",DATOS!S474,CONTROL!$I$5)</f>
        <v>0</v>
      </c>
      <c r="K474" s="54">
        <f ca="1">IF(CONTROL!$I$4="A",DATOS!T474,CONTROL!$I$5)</f>
        <v>0</v>
      </c>
      <c r="L474" s="54">
        <f ca="1">IF(CONTROL!$I$4="A",DATOS!U474,CONTROL!$I$5)</f>
        <v>0</v>
      </c>
      <c r="M474" s="54">
        <f ca="1">IF(CONTROL!$I$4="A",DATOS!V474,CONTROL!$I$5)</f>
        <v>0</v>
      </c>
      <c r="N474" s="54">
        <f ca="1">IF(CONTROL!$I$4="A",DATOS!W474,CONTROL!$I$5)</f>
        <v>0</v>
      </c>
      <c r="O474" s="38" t="s">
        <v>211</v>
      </c>
      <c r="P474" s="38" t="s">
        <v>213</v>
      </c>
      <c r="Y474" s="45"/>
      <c r="Z474" s="125">
        <v>43866</v>
      </c>
      <c r="AA474" s="76">
        <f t="shared" si="60"/>
        <v>18</v>
      </c>
    </row>
    <row r="475" spans="1:27" x14ac:dyDescent="0.25">
      <c r="A475" s="54">
        <f t="shared" si="61"/>
        <v>474</v>
      </c>
      <c r="B475" s="43">
        <v>8</v>
      </c>
      <c r="E475" s="54" t="str">
        <f t="shared" si="65"/>
        <v xml:space="preserve">Tema 8 - DERECHO PROCESAL </v>
      </c>
      <c r="F475" s="54" t="str">
        <f t="shared" si="66"/>
        <v xml:space="preserve">Tema 8 - DERECHO PROCESAL </v>
      </c>
      <c r="G475" s="54">
        <f t="shared" ca="1" si="67"/>
        <v>0</v>
      </c>
      <c r="H475" s="54" t="str">
        <f ca="1">IF(O475=0,CONCATENATE(F475,". ",G475," (Ref: ",A475,")"),CONCATENATE(O475," - ",F475,". ",G475," (Ref: ",CONTROL!$D$4,"-",A475,")"))</f>
        <v>LEGISLACIÓN  - Tema 8 - DERECHO PROCESAL . 0 (Ref: 7-474)</v>
      </c>
      <c r="I475" s="54">
        <f ca="1">IF(CONTROL!$I$4="A",IF(X475&gt;0,CONCATENATE(R475," ",X475),R475),CONTROL!$I$5)</f>
        <v>0</v>
      </c>
      <c r="J475" s="54">
        <f ca="1">IF(CONTROL!$I$4="A",DATOS!S475,CONTROL!$I$5)</f>
        <v>0</v>
      </c>
      <c r="K475" s="54">
        <f ca="1">IF(CONTROL!$I$4="A",DATOS!T475,CONTROL!$I$5)</f>
        <v>0</v>
      </c>
      <c r="L475" s="54">
        <f ca="1">IF(CONTROL!$I$4="A",DATOS!U475,CONTROL!$I$5)</f>
        <v>0</v>
      </c>
      <c r="M475" s="54">
        <f ca="1">IF(CONTROL!$I$4="A",DATOS!V475,CONTROL!$I$5)</f>
        <v>0</v>
      </c>
      <c r="N475" s="54">
        <f ca="1">IF(CONTROL!$I$4="A",DATOS!W475,CONTROL!$I$5)</f>
        <v>0</v>
      </c>
      <c r="O475" s="38" t="s">
        <v>211</v>
      </c>
      <c r="P475" s="38" t="s">
        <v>213</v>
      </c>
      <c r="Y475" s="45"/>
      <c r="Z475" s="125">
        <v>43866</v>
      </c>
      <c r="AA475" s="76">
        <f t="shared" si="60"/>
        <v>19</v>
      </c>
    </row>
    <row r="476" spans="1:27" x14ac:dyDescent="0.25">
      <c r="A476" s="54">
        <f t="shared" si="61"/>
        <v>475</v>
      </c>
      <c r="B476" s="43">
        <v>8</v>
      </c>
      <c r="E476" s="54" t="str">
        <f t="shared" si="65"/>
        <v xml:space="preserve">Tema 8 - DERECHO PROCESAL </v>
      </c>
      <c r="F476" s="54" t="str">
        <f t="shared" si="66"/>
        <v xml:space="preserve">Tema 8 - DERECHO PROCESAL </v>
      </c>
      <c r="G476" s="54">
        <f t="shared" ca="1" si="67"/>
        <v>0</v>
      </c>
      <c r="H476" s="54" t="str">
        <f ca="1">IF(O476=0,CONCATENATE(F476,". ",G476," (Ref: ",A476,")"),CONCATENATE(O476," - ",F476,". ",G476," (Ref: ",CONTROL!$D$4,"-",A476,")"))</f>
        <v>LEGISLACIÓN  - Tema 8 - DERECHO PROCESAL . 0 (Ref: 7-475)</v>
      </c>
      <c r="I476" s="54">
        <f ca="1">IF(CONTROL!$I$4="A",IF(X476&gt;0,CONCATENATE(R476," ",X476),R476),CONTROL!$I$5)</f>
        <v>0</v>
      </c>
      <c r="J476" s="54">
        <f ca="1">IF(CONTROL!$I$4="A",DATOS!S476,CONTROL!$I$5)</f>
        <v>0</v>
      </c>
      <c r="K476" s="54">
        <f ca="1">IF(CONTROL!$I$4="A",DATOS!T476,CONTROL!$I$5)</f>
        <v>0</v>
      </c>
      <c r="L476" s="54">
        <f ca="1">IF(CONTROL!$I$4="A",DATOS!U476,CONTROL!$I$5)</f>
        <v>0</v>
      </c>
      <c r="M476" s="54">
        <f ca="1">IF(CONTROL!$I$4="A",DATOS!V476,CONTROL!$I$5)</f>
        <v>0</v>
      </c>
      <c r="N476" s="54">
        <f ca="1">IF(CONTROL!$I$4="A",DATOS!W476,CONTROL!$I$5)</f>
        <v>0</v>
      </c>
      <c r="O476" s="38" t="s">
        <v>211</v>
      </c>
      <c r="P476" s="38" t="s">
        <v>213</v>
      </c>
      <c r="Y476" s="45"/>
      <c r="Z476" s="125">
        <v>43866</v>
      </c>
      <c r="AA476" s="76">
        <f t="shared" si="60"/>
        <v>20</v>
      </c>
    </row>
    <row r="477" spans="1:27" x14ac:dyDescent="0.25">
      <c r="A477" s="54">
        <f t="shared" si="61"/>
        <v>476</v>
      </c>
      <c r="B477" s="43">
        <v>8</v>
      </c>
      <c r="E477" s="54" t="str">
        <f t="shared" si="65"/>
        <v xml:space="preserve">Tema 8 - DERECHO PROCESAL </v>
      </c>
      <c r="F477" s="54" t="str">
        <f t="shared" si="66"/>
        <v xml:space="preserve">Tema 8 - DERECHO PROCESAL </v>
      </c>
      <c r="G477" s="54">
        <f t="shared" ca="1" si="67"/>
        <v>0</v>
      </c>
      <c r="H477" s="54" t="str">
        <f ca="1">IF(O477=0,CONCATENATE(F477,". ",G477," (Ref: ",A477,")"),CONCATENATE(O477," - ",F477,". ",G477," (Ref: ",CONTROL!$D$4,"-",A477,")"))</f>
        <v>LEGISLACIÓN  - Tema 8 - DERECHO PROCESAL . 0 (Ref: 7-476)</v>
      </c>
      <c r="I477" s="54">
        <f ca="1">IF(CONTROL!$I$4="A",IF(X477&gt;0,CONCATENATE(R477," ",X477),R477),CONTROL!$I$5)</f>
        <v>0</v>
      </c>
      <c r="J477" s="54">
        <f ca="1">IF(CONTROL!$I$4="A",DATOS!S477,CONTROL!$I$5)</f>
        <v>0</v>
      </c>
      <c r="K477" s="54">
        <f ca="1">IF(CONTROL!$I$4="A",DATOS!T477,CONTROL!$I$5)</f>
        <v>0</v>
      </c>
      <c r="L477" s="54">
        <f ca="1">IF(CONTROL!$I$4="A",DATOS!U477,CONTROL!$I$5)</f>
        <v>0</v>
      </c>
      <c r="M477" s="54">
        <f ca="1">IF(CONTROL!$I$4="A",DATOS!V477,CONTROL!$I$5)</f>
        <v>0</v>
      </c>
      <c r="N477" s="54">
        <f ca="1">IF(CONTROL!$I$4="A",DATOS!W477,CONTROL!$I$5)</f>
        <v>0</v>
      </c>
      <c r="O477" s="38" t="s">
        <v>211</v>
      </c>
      <c r="P477" s="38" t="s">
        <v>213</v>
      </c>
      <c r="Y477" s="45"/>
      <c r="Z477" s="125">
        <v>43866</v>
      </c>
      <c r="AA477" s="76">
        <f t="shared" si="60"/>
        <v>21</v>
      </c>
    </row>
    <row r="478" spans="1:27" x14ac:dyDescent="0.25">
      <c r="A478" s="54">
        <f t="shared" si="61"/>
        <v>477</v>
      </c>
      <c r="B478" s="43">
        <v>8</v>
      </c>
      <c r="E478" s="54" t="str">
        <f t="shared" si="65"/>
        <v xml:space="preserve">Tema 8 - DERECHO PROCESAL </v>
      </c>
      <c r="F478" s="54" t="str">
        <f t="shared" si="66"/>
        <v xml:space="preserve">Tema 8 - DERECHO PROCESAL </v>
      </c>
      <c r="G478" s="54">
        <f t="shared" ca="1" si="67"/>
        <v>0</v>
      </c>
      <c r="H478" s="54" t="str">
        <f ca="1">IF(O478=0,CONCATENATE(F478,". ",G478," (Ref: ",A478,")"),CONCATENATE(O478," - ",F478,". ",G478," (Ref: ",CONTROL!$D$4,"-",A478,")"))</f>
        <v>LEGISLACIÓN  - Tema 8 - DERECHO PROCESAL . 0 (Ref: 7-477)</v>
      </c>
      <c r="I478" s="54">
        <f ca="1">IF(CONTROL!$I$4="A",IF(X478&gt;0,CONCATENATE(R478," ",X478),R478),CONTROL!$I$5)</f>
        <v>0</v>
      </c>
      <c r="J478" s="54">
        <f ca="1">IF(CONTROL!$I$4="A",DATOS!S478,CONTROL!$I$5)</f>
        <v>0</v>
      </c>
      <c r="K478" s="54">
        <f ca="1">IF(CONTROL!$I$4="A",DATOS!T478,CONTROL!$I$5)</f>
        <v>0</v>
      </c>
      <c r="L478" s="54">
        <f ca="1">IF(CONTROL!$I$4="A",DATOS!U478,CONTROL!$I$5)</f>
        <v>0</v>
      </c>
      <c r="M478" s="54">
        <f ca="1">IF(CONTROL!$I$4="A",DATOS!V478,CONTROL!$I$5)</f>
        <v>0</v>
      </c>
      <c r="N478" s="54">
        <f ca="1">IF(CONTROL!$I$4="A",DATOS!W478,CONTROL!$I$5)</f>
        <v>0</v>
      </c>
      <c r="O478" s="38" t="s">
        <v>211</v>
      </c>
      <c r="P478" s="38" t="s">
        <v>213</v>
      </c>
      <c r="Y478" s="45"/>
      <c r="Z478" s="125">
        <v>43866</v>
      </c>
      <c r="AA478" s="76">
        <f t="shared" si="60"/>
        <v>22</v>
      </c>
    </row>
    <row r="479" spans="1:27" x14ac:dyDescent="0.25">
      <c r="A479" s="54">
        <f t="shared" si="61"/>
        <v>478</v>
      </c>
      <c r="B479" s="43">
        <v>8</v>
      </c>
      <c r="E479" s="54" t="str">
        <f t="shared" si="65"/>
        <v xml:space="preserve">Tema 8 - DERECHO PROCESAL </v>
      </c>
      <c r="F479" s="54" t="str">
        <f t="shared" si="66"/>
        <v xml:space="preserve">Tema 8 - DERECHO PROCESAL </v>
      </c>
      <c r="G479" s="54">
        <f t="shared" ca="1" si="67"/>
        <v>0</v>
      </c>
      <c r="H479" s="54" t="str">
        <f ca="1">IF(O479=0,CONCATENATE(F479,". ",G479," (Ref: ",A479,")"),CONCATENATE(O479," - ",F479,". ",G479," (Ref: ",CONTROL!$D$4,"-",A479,")"))</f>
        <v>LEGISLACIÓN  - Tema 8 - DERECHO PROCESAL . 0 (Ref: 7-478)</v>
      </c>
      <c r="I479" s="54">
        <f ca="1">IF(CONTROL!$I$4="A",IF(X479&gt;0,CONCATENATE(R479," ",X479),R479),CONTROL!$I$5)</f>
        <v>0</v>
      </c>
      <c r="J479" s="54">
        <f ca="1">IF(CONTROL!$I$4="A",DATOS!S479,CONTROL!$I$5)</f>
        <v>0</v>
      </c>
      <c r="K479" s="54">
        <f ca="1">IF(CONTROL!$I$4="A",DATOS!T479,CONTROL!$I$5)</f>
        <v>0</v>
      </c>
      <c r="L479" s="54">
        <f ca="1">IF(CONTROL!$I$4="A",DATOS!U479,CONTROL!$I$5)</f>
        <v>0</v>
      </c>
      <c r="M479" s="54">
        <f ca="1">IF(CONTROL!$I$4="A",DATOS!V479,CONTROL!$I$5)</f>
        <v>0</v>
      </c>
      <c r="N479" s="54">
        <f ca="1">IF(CONTROL!$I$4="A",DATOS!W479,CONTROL!$I$5)</f>
        <v>0</v>
      </c>
      <c r="O479" s="38" t="s">
        <v>211</v>
      </c>
      <c r="P479" s="38" t="s">
        <v>213</v>
      </c>
      <c r="Y479" s="45"/>
      <c r="Z479" s="125">
        <v>43866</v>
      </c>
      <c r="AA479" s="76">
        <f t="shared" si="60"/>
        <v>23</v>
      </c>
    </row>
    <row r="480" spans="1:27" x14ac:dyDescent="0.25">
      <c r="A480" s="54">
        <f t="shared" si="61"/>
        <v>479</v>
      </c>
      <c r="B480" s="43">
        <v>8</v>
      </c>
      <c r="E480" s="54" t="str">
        <f t="shared" si="65"/>
        <v xml:space="preserve">Tema 8 - DERECHO PROCESAL </v>
      </c>
      <c r="F480" s="54" t="str">
        <f t="shared" si="66"/>
        <v xml:space="preserve">Tema 8 - DERECHO PROCESAL </v>
      </c>
      <c r="G480" s="54">
        <f t="shared" ca="1" si="67"/>
        <v>0</v>
      </c>
      <c r="H480" s="54" t="str">
        <f ca="1">IF(O480=0,CONCATENATE(F480,". ",G480," (Ref: ",A480,")"),CONCATENATE(O480," - ",F480,". ",G480," (Ref: ",CONTROL!$D$4,"-",A480,")"))</f>
        <v>LEGISLACIÓN  - Tema 8 - DERECHO PROCESAL . 0 (Ref: 7-479)</v>
      </c>
      <c r="I480" s="54">
        <f ca="1">IF(CONTROL!$I$4="A",IF(X480&gt;0,CONCATENATE(R480," ",X480),R480),CONTROL!$I$5)</f>
        <v>0</v>
      </c>
      <c r="J480" s="54">
        <f ca="1">IF(CONTROL!$I$4="A",DATOS!S480,CONTROL!$I$5)</f>
        <v>0</v>
      </c>
      <c r="K480" s="54">
        <f ca="1">IF(CONTROL!$I$4="A",DATOS!T480,CONTROL!$I$5)</f>
        <v>0</v>
      </c>
      <c r="L480" s="54">
        <f ca="1">IF(CONTROL!$I$4="A",DATOS!U480,CONTROL!$I$5)</f>
        <v>0</v>
      </c>
      <c r="M480" s="54">
        <f ca="1">IF(CONTROL!$I$4="A",DATOS!V480,CONTROL!$I$5)</f>
        <v>0</v>
      </c>
      <c r="N480" s="54">
        <f ca="1">IF(CONTROL!$I$4="A",DATOS!W480,CONTROL!$I$5)</f>
        <v>0</v>
      </c>
      <c r="O480" s="38" t="s">
        <v>211</v>
      </c>
      <c r="P480" s="38" t="s">
        <v>213</v>
      </c>
      <c r="Y480" s="45"/>
      <c r="Z480" s="125">
        <v>43866</v>
      </c>
      <c r="AA480" s="76">
        <f t="shared" si="60"/>
        <v>24</v>
      </c>
    </row>
    <row r="481" spans="1:27" x14ac:dyDescent="0.25">
      <c r="A481" s="54">
        <f t="shared" si="61"/>
        <v>480</v>
      </c>
      <c r="B481" s="43">
        <v>8</v>
      </c>
      <c r="E481" s="54" t="str">
        <f t="shared" si="65"/>
        <v xml:space="preserve">Tema 8 - DERECHO PROCESAL </v>
      </c>
      <c r="F481" s="54" t="str">
        <f t="shared" si="66"/>
        <v xml:space="preserve">Tema 8 - DERECHO PROCESAL </v>
      </c>
      <c r="G481" s="54">
        <f t="shared" ca="1" si="67"/>
        <v>0</v>
      </c>
      <c r="H481" s="54" t="str">
        <f ca="1">IF(O481=0,CONCATENATE(F481,". ",G481," (Ref: ",A481,")"),CONCATENATE(O481," - ",F481,". ",G481," (Ref: ",CONTROL!$D$4,"-",A481,")"))</f>
        <v>LEGISLACIÓN  - Tema 8 - DERECHO PROCESAL . 0 (Ref: 7-480)</v>
      </c>
      <c r="I481" s="54">
        <f ca="1">IF(CONTROL!$I$4="A",IF(X481&gt;0,CONCATENATE(R481," ",X481),R481),CONTROL!$I$5)</f>
        <v>0</v>
      </c>
      <c r="J481" s="54">
        <f ca="1">IF(CONTROL!$I$4="A",DATOS!S481,CONTROL!$I$5)</f>
        <v>0</v>
      </c>
      <c r="K481" s="54">
        <f ca="1">IF(CONTROL!$I$4="A",DATOS!T481,CONTROL!$I$5)</f>
        <v>0</v>
      </c>
      <c r="L481" s="54">
        <f ca="1">IF(CONTROL!$I$4="A",DATOS!U481,CONTROL!$I$5)</f>
        <v>0</v>
      </c>
      <c r="M481" s="54">
        <f ca="1">IF(CONTROL!$I$4="A",DATOS!V481,CONTROL!$I$5)</f>
        <v>0</v>
      </c>
      <c r="N481" s="54">
        <f ca="1">IF(CONTROL!$I$4="A",DATOS!W481,CONTROL!$I$5)</f>
        <v>0</v>
      </c>
      <c r="O481" s="38" t="s">
        <v>211</v>
      </c>
      <c r="P481" s="38" t="s">
        <v>213</v>
      </c>
      <c r="Y481" s="45"/>
      <c r="Z481" s="125">
        <v>43866</v>
      </c>
      <c r="AA481" s="76">
        <f t="shared" si="60"/>
        <v>25</v>
      </c>
    </row>
    <row r="482" spans="1:27" x14ac:dyDescent="0.25">
      <c r="A482" s="54">
        <f t="shared" si="61"/>
        <v>481</v>
      </c>
      <c r="B482" s="43">
        <v>8</v>
      </c>
      <c r="E482" s="54" t="str">
        <f t="shared" si="65"/>
        <v xml:space="preserve">Tema 8 - DERECHO PROCESAL </v>
      </c>
      <c r="F482" s="54" t="str">
        <f t="shared" si="66"/>
        <v xml:space="preserve">Tema 8 - DERECHO PROCESAL </v>
      </c>
      <c r="G482" s="54">
        <f t="shared" ca="1" si="67"/>
        <v>0</v>
      </c>
      <c r="H482" s="54" t="str">
        <f ca="1">IF(O482=0,CONCATENATE(F482,". ",G482," (Ref: ",A482,")"),CONCATENATE(O482," - ",F482,". ",G482," (Ref: ",CONTROL!$D$4,"-",A482,")"))</f>
        <v>LEGISLACIÓN  - Tema 8 - DERECHO PROCESAL . 0 (Ref: 7-481)</v>
      </c>
      <c r="I482" s="54">
        <f ca="1">IF(CONTROL!$I$4="A",IF(X482&gt;0,CONCATENATE(R482," ",X482),R482),CONTROL!$I$5)</f>
        <v>0</v>
      </c>
      <c r="J482" s="54">
        <f ca="1">IF(CONTROL!$I$4="A",DATOS!S482,CONTROL!$I$5)</f>
        <v>0</v>
      </c>
      <c r="K482" s="54">
        <f ca="1">IF(CONTROL!$I$4="A",DATOS!T482,CONTROL!$I$5)</f>
        <v>0</v>
      </c>
      <c r="L482" s="54">
        <f ca="1">IF(CONTROL!$I$4="A",DATOS!U482,CONTROL!$I$5)</f>
        <v>0</v>
      </c>
      <c r="M482" s="54">
        <f ca="1">IF(CONTROL!$I$4="A",DATOS!V482,CONTROL!$I$5)</f>
        <v>0</v>
      </c>
      <c r="N482" s="54">
        <f ca="1">IF(CONTROL!$I$4="A",DATOS!W482,CONTROL!$I$5)</f>
        <v>0</v>
      </c>
      <c r="O482" s="38" t="s">
        <v>211</v>
      </c>
      <c r="P482" s="38" t="s">
        <v>213</v>
      </c>
      <c r="Y482" s="45"/>
      <c r="Z482" s="125">
        <v>43866</v>
      </c>
      <c r="AA482" s="76">
        <f t="shared" si="60"/>
        <v>26</v>
      </c>
    </row>
    <row r="483" spans="1:27" x14ac:dyDescent="0.25">
      <c r="A483" s="54">
        <f t="shared" si="61"/>
        <v>482</v>
      </c>
      <c r="B483" s="43">
        <v>8</v>
      </c>
      <c r="E483" s="54" t="str">
        <f t="shared" si="65"/>
        <v xml:space="preserve">Tema 8 - DERECHO PROCESAL </v>
      </c>
      <c r="F483" s="54" t="str">
        <f t="shared" si="66"/>
        <v xml:space="preserve">Tema 8 - DERECHO PROCESAL </v>
      </c>
      <c r="G483" s="54">
        <f t="shared" ca="1" si="67"/>
        <v>0</v>
      </c>
      <c r="H483" s="54" t="str">
        <f ca="1">IF(O483=0,CONCATENATE(F483,". ",G483," (Ref: ",A483,")"),CONCATENATE(O483," - ",F483,". ",G483," (Ref: ",CONTROL!$D$4,"-",A483,")"))</f>
        <v>LEGISLACIÓN  - Tema 8 - DERECHO PROCESAL . 0 (Ref: 7-482)</v>
      </c>
      <c r="I483" s="54">
        <f ca="1">IF(CONTROL!$I$4="A",IF(X483&gt;0,CONCATENATE(R483," ",X483),R483),CONTROL!$I$5)</f>
        <v>0</v>
      </c>
      <c r="J483" s="54">
        <f ca="1">IF(CONTROL!$I$4="A",DATOS!S483,CONTROL!$I$5)</f>
        <v>0</v>
      </c>
      <c r="K483" s="54">
        <f ca="1">IF(CONTROL!$I$4="A",DATOS!T483,CONTROL!$I$5)</f>
        <v>0</v>
      </c>
      <c r="L483" s="54">
        <f ca="1">IF(CONTROL!$I$4="A",DATOS!U483,CONTROL!$I$5)</f>
        <v>0</v>
      </c>
      <c r="M483" s="54">
        <f ca="1">IF(CONTROL!$I$4="A",DATOS!V483,CONTROL!$I$5)</f>
        <v>0</v>
      </c>
      <c r="N483" s="54">
        <f ca="1">IF(CONTROL!$I$4="A",DATOS!W483,CONTROL!$I$5)</f>
        <v>0</v>
      </c>
      <c r="O483" s="38" t="s">
        <v>211</v>
      </c>
      <c r="P483" s="38" t="s">
        <v>213</v>
      </c>
      <c r="Y483" s="45"/>
      <c r="Z483" s="125">
        <v>43866</v>
      </c>
      <c r="AA483" s="76">
        <f t="shared" si="60"/>
        <v>27</v>
      </c>
    </row>
    <row r="484" spans="1:27" x14ac:dyDescent="0.25">
      <c r="A484" s="54">
        <f t="shared" si="61"/>
        <v>483</v>
      </c>
      <c r="B484" s="43">
        <v>8</v>
      </c>
      <c r="E484" s="54" t="str">
        <f t="shared" si="65"/>
        <v xml:space="preserve">Tema 8 - DERECHO PROCESAL </v>
      </c>
      <c r="F484" s="54" t="str">
        <f t="shared" si="66"/>
        <v xml:space="preserve">Tema 8 - DERECHO PROCESAL </v>
      </c>
      <c r="G484" s="54">
        <f t="shared" ca="1" si="67"/>
        <v>0</v>
      </c>
      <c r="H484" s="54" t="str">
        <f ca="1">IF(O484=0,CONCATENATE(F484,". ",G484," (Ref: ",A484,")"),CONCATENATE(O484," - ",F484,". ",G484," (Ref: ",CONTROL!$D$4,"-",A484,")"))</f>
        <v>LEGISLACIÓN  - Tema 8 - DERECHO PROCESAL . 0 (Ref: 7-483)</v>
      </c>
      <c r="I484" s="54">
        <f ca="1">IF(CONTROL!$I$4="A",IF(X484&gt;0,CONCATENATE(R484," ",X484),R484),CONTROL!$I$5)</f>
        <v>0</v>
      </c>
      <c r="J484" s="54">
        <f ca="1">IF(CONTROL!$I$4="A",DATOS!S484,CONTROL!$I$5)</f>
        <v>0</v>
      </c>
      <c r="K484" s="54">
        <f ca="1">IF(CONTROL!$I$4="A",DATOS!T484,CONTROL!$I$5)</f>
        <v>0</v>
      </c>
      <c r="L484" s="54">
        <f ca="1">IF(CONTROL!$I$4="A",DATOS!U484,CONTROL!$I$5)</f>
        <v>0</v>
      </c>
      <c r="M484" s="54">
        <f ca="1">IF(CONTROL!$I$4="A",DATOS!V484,CONTROL!$I$5)</f>
        <v>0</v>
      </c>
      <c r="N484" s="54">
        <f ca="1">IF(CONTROL!$I$4="A",DATOS!W484,CONTROL!$I$5)</f>
        <v>0</v>
      </c>
      <c r="O484" s="38" t="s">
        <v>211</v>
      </c>
      <c r="P484" s="38" t="s">
        <v>213</v>
      </c>
      <c r="Y484" s="45"/>
      <c r="Z484" s="125">
        <v>43866</v>
      </c>
      <c r="AA484" s="76">
        <f t="shared" si="60"/>
        <v>28</v>
      </c>
    </row>
    <row r="485" spans="1:27" x14ac:dyDescent="0.25">
      <c r="A485" s="54">
        <f t="shared" si="61"/>
        <v>484</v>
      </c>
      <c r="B485" s="43">
        <v>8</v>
      </c>
      <c r="E485" s="54" t="str">
        <f t="shared" si="65"/>
        <v xml:space="preserve">Tema 8 - DERECHO PROCESAL </v>
      </c>
      <c r="F485" s="54" t="str">
        <f t="shared" si="66"/>
        <v xml:space="preserve">Tema 8 - DERECHO PROCESAL </v>
      </c>
      <c r="G485" s="54">
        <f t="shared" ca="1" si="67"/>
        <v>0</v>
      </c>
      <c r="H485" s="54" t="str">
        <f ca="1">IF(O485=0,CONCATENATE(F485,". ",G485," (Ref: ",A485,")"),CONCATENATE(O485," - ",F485,". ",G485," (Ref: ",CONTROL!$D$4,"-",A485,")"))</f>
        <v>LEGISLACIÓN  - Tema 8 - DERECHO PROCESAL . 0 (Ref: 7-484)</v>
      </c>
      <c r="I485" s="54">
        <f ca="1">IF(CONTROL!$I$4="A",IF(X485&gt;0,CONCATENATE(R485," ",X485),R485),CONTROL!$I$5)</f>
        <v>0</v>
      </c>
      <c r="J485" s="54">
        <f ca="1">IF(CONTROL!$I$4="A",DATOS!S485,CONTROL!$I$5)</f>
        <v>0</v>
      </c>
      <c r="K485" s="54">
        <f ca="1">IF(CONTROL!$I$4="A",DATOS!T485,CONTROL!$I$5)</f>
        <v>0</v>
      </c>
      <c r="L485" s="54">
        <f ca="1">IF(CONTROL!$I$4="A",DATOS!U485,CONTROL!$I$5)</f>
        <v>0</v>
      </c>
      <c r="M485" s="54">
        <f ca="1">IF(CONTROL!$I$4="A",DATOS!V485,CONTROL!$I$5)</f>
        <v>0</v>
      </c>
      <c r="N485" s="54">
        <f ca="1">IF(CONTROL!$I$4="A",DATOS!W485,CONTROL!$I$5)</f>
        <v>0</v>
      </c>
      <c r="O485" s="38" t="s">
        <v>211</v>
      </c>
      <c r="P485" s="38" t="s">
        <v>213</v>
      </c>
      <c r="Y485" s="45"/>
      <c r="Z485" s="125">
        <v>43866</v>
      </c>
      <c r="AA485" s="76">
        <f t="shared" si="60"/>
        <v>29</v>
      </c>
    </row>
    <row r="486" spans="1:27" x14ac:dyDescent="0.25">
      <c r="A486" s="54">
        <f t="shared" si="61"/>
        <v>485</v>
      </c>
      <c r="B486" s="43">
        <v>8</v>
      </c>
      <c r="E486" s="54" t="str">
        <f t="shared" si="65"/>
        <v xml:space="preserve">Tema 8 - DERECHO PROCESAL </v>
      </c>
      <c r="F486" s="54" t="str">
        <f t="shared" si="66"/>
        <v xml:space="preserve">Tema 8 - DERECHO PROCESAL </v>
      </c>
      <c r="G486" s="54">
        <f t="shared" ca="1" si="67"/>
        <v>0</v>
      </c>
      <c r="H486" s="54" t="str">
        <f ca="1">IF(O486=0,CONCATENATE(F486,". ",G486," (Ref: ",A486,")"),CONCATENATE(O486," - ",F486,". ",G486," (Ref: ",CONTROL!$D$4,"-",A486,")"))</f>
        <v>LEGISLACIÓN  - Tema 8 - DERECHO PROCESAL . 0 (Ref: 7-485)</v>
      </c>
      <c r="I486" s="54">
        <f ca="1">IF(CONTROL!$I$4="A",IF(X486&gt;0,CONCATENATE(R486," ",X486),R486),CONTROL!$I$5)</f>
        <v>0</v>
      </c>
      <c r="J486" s="54">
        <f ca="1">IF(CONTROL!$I$4="A",DATOS!S486,CONTROL!$I$5)</f>
        <v>0</v>
      </c>
      <c r="K486" s="54">
        <f ca="1">IF(CONTROL!$I$4="A",DATOS!T486,CONTROL!$I$5)</f>
        <v>0</v>
      </c>
      <c r="L486" s="54">
        <f ca="1">IF(CONTROL!$I$4="A",DATOS!U486,CONTROL!$I$5)</f>
        <v>0</v>
      </c>
      <c r="M486" s="54">
        <f ca="1">IF(CONTROL!$I$4="A",DATOS!V486,CONTROL!$I$5)</f>
        <v>0</v>
      </c>
      <c r="N486" s="54">
        <f ca="1">IF(CONTROL!$I$4="A",DATOS!W486,CONTROL!$I$5)</f>
        <v>0</v>
      </c>
      <c r="O486" s="38" t="s">
        <v>211</v>
      </c>
      <c r="P486" s="38" t="s">
        <v>213</v>
      </c>
      <c r="Y486" s="45"/>
      <c r="Z486" s="125">
        <v>43866</v>
      </c>
      <c r="AA486" s="76">
        <f t="shared" si="60"/>
        <v>30</v>
      </c>
    </row>
    <row r="487" spans="1:27" x14ac:dyDescent="0.25">
      <c r="A487" s="54">
        <f t="shared" si="61"/>
        <v>486</v>
      </c>
      <c r="B487" s="43">
        <v>8</v>
      </c>
      <c r="E487" s="54" t="str">
        <f t="shared" si="65"/>
        <v xml:space="preserve">Tema 8 - DERECHO PROCESAL </v>
      </c>
      <c r="F487" s="54" t="str">
        <f t="shared" si="66"/>
        <v xml:space="preserve">Tema 8 - DERECHO PROCESAL </v>
      </c>
      <c r="G487" s="54">
        <f t="shared" ca="1" si="67"/>
        <v>0</v>
      </c>
      <c r="H487" s="54" t="str">
        <f ca="1">IF(O487=0,CONCATENATE(F487,". ",G487," (Ref: ",A487,")"),CONCATENATE(O487," - ",F487,". ",G487," (Ref: ",CONTROL!$D$4,"-",A487,")"))</f>
        <v>LEGISLACIÓN  - Tema 8 - DERECHO PROCESAL . 0 (Ref: 7-486)</v>
      </c>
      <c r="I487" s="54">
        <f ca="1">IF(CONTROL!$I$4="A",IF(X487&gt;0,CONCATENATE(R487," ",X487),R487),CONTROL!$I$5)</f>
        <v>0</v>
      </c>
      <c r="J487" s="54">
        <f ca="1">IF(CONTROL!$I$4="A",DATOS!S487,CONTROL!$I$5)</f>
        <v>0</v>
      </c>
      <c r="K487" s="54">
        <f ca="1">IF(CONTROL!$I$4="A",DATOS!T487,CONTROL!$I$5)</f>
        <v>0</v>
      </c>
      <c r="L487" s="54">
        <f ca="1">IF(CONTROL!$I$4="A",DATOS!U487,CONTROL!$I$5)</f>
        <v>0</v>
      </c>
      <c r="M487" s="54">
        <f ca="1">IF(CONTROL!$I$4="A",DATOS!V487,CONTROL!$I$5)</f>
        <v>0</v>
      </c>
      <c r="N487" s="54">
        <f ca="1">IF(CONTROL!$I$4="A",DATOS!W487,CONTROL!$I$5)</f>
        <v>0</v>
      </c>
      <c r="O487" s="38" t="s">
        <v>211</v>
      </c>
      <c r="P487" s="38" t="s">
        <v>213</v>
      </c>
      <c r="Y487" s="45"/>
      <c r="Z487" s="125">
        <v>43866</v>
      </c>
      <c r="AA487" s="76">
        <f t="shared" si="60"/>
        <v>31</v>
      </c>
    </row>
    <row r="488" spans="1:27" x14ac:dyDescent="0.25">
      <c r="A488" s="54">
        <f t="shared" si="61"/>
        <v>487</v>
      </c>
      <c r="B488" s="43">
        <v>8</v>
      </c>
      <c r="E488" s="54" t="str">
        <f t="shared" si="65"/>
        <v xml:space="preserve">Tema 8 - DERECHO PROCESAL </v>
      </c>
      <c r="F488" s="54" t="str">
        <f t="shared" si="66"/>
        <v xml:space="preserve">Tema 8 - DERECHO PROCESAL </v>
      </c>
      <c r="G488" s="54">
        <f t="shared" ca="1" si="67"/>
        <v>0</v>
      </c>
      <c r="H488" s="54" t="str">
        <f ca="1">IF(O488=0,CONCATENATE(F488,". ",G488," (Ref: ",A488,")"),CONCATENATE(O488," - ",F488,". ",G488," (Ref: ",CONTROL!$D$4,"-",A488,")"))</f>
        <v>LEGISLACIÓN  - Tema 8 - DERECHO PROCESAL . 0 (Ref: 7-487)</v>
      </c>
      <c r="I488" s="54">
        <f ca="1">IF(CONTROL!$I$4="A",IF(X488&gt;0,CONCATENATE(R488," ",X488),R488),CONTROL!$I$5)</f>
        <v>0</v>
      </c>
      <c r="J488" s="54">
        <f ca="1">IF(CONTROL!$I$4="A",DATOS!S488,CONTROL!$I$5)</f>
        <v>0</v>
      </c>
      <c r="K488" s="54">
        <f ca="1">IF(CONTROL!$I$4="A",DATOS!T488,CONTROL!$I$5)</f>
        <v>0</v>
      </c>
      <c r="L488" s="54">
        <f ca="1">IF(CONTROL!$I$4="A",DATOS!U488,CONTROL!$I$5)</f>
        <v>0</v>
      </c>
      <c r="M488" s="54">
        <f ca="1">IF(CONTROL!$I$4="A",DATOS!V488,CONTROL!$I$5)</f>
        <v>0</v>
      </c>
      <c r="N488" s="54">
        <f ca="1">IF(CONTROL!$I$4="A",DATOS!W488,CONTROL!$I$5)</f>
        <v>0</v>
      </c>
      <c r="O488" s="38" t="s">
        <v>211</v>
      </c>
      <c r="P488" s="38" t="s">
        <v>213</v>
      </c>
      <c r="Y488" s="45"/>
      <c r="Z488" s="125">
        <v>43866</v>
      </c>
      <c r="AA488" s="76">
        <f t="shared" si="60"/>
        <v>32</v>
      </c>
    </row>
    <row r="489" spans="1:27" x14ac:dyDescent="0.25">
      <c r="A489" s="54">
        <f t="shared" si="61"/>
        <v>488</v>
      </c>
      <c r="B489" s="43">
        <v>8</v>
      </c>
      <c r="E489" s="54" t="str">
        <f t="shared" si="65"/>
        <v xml:space="preserve">Tema 8 - DERECHO PROCESAL </v>
      </c>
      <c r="F489" s="54" t="str">
        <f t="shared" si="66"/>
        <v xml:space="preserve">Tema 8 - DERECHO PROCESAL </v>
      </c>
      <c r="G489" s="54">
        <f t="shared" ca="1" si="67"/>
        <v>0</v>
      </c>
      <c r="H489" s="54" t="str">
        <f ca="1">IF(O489=0,CONCATENATE(F489,". ",G489," (Ref: ",A489,")"),CONCATENATE(O489," - ",F489,". ",G489," (Ref: ",CONTROL!$D$4,"-",A489,")"))</f>
        <v>LEGISLACIÓN  - Tema 8 - DERECHO PROCESAL . 0 (Ref: 7-488)</v>
      </c>
      <c r="I489" s="54">
        <f ca="1">IF(CONTROL!$I$4="A",IF(X489&gt;0,CONCATENATE(R489," ",X489),R489),CONTROL!$I$5)</f>
        <v>0</v>
      </c>
      <c r="J489" s="54">
        <f ca="1">IF(CONTROL!$I$4="A",DATOS!S489,CONTROL!$I$5)</f>
        <v>0</v>
      </c>
      <c r="K489" s="54">
        <f ca="1">IF(CONTROL!$I$4="A",DATOS!T489,CONTROL!$I$5)</f>
        <v>0</v>
      </c>
      <c r="L489" s="54">
        <f ca="1">IF(CONTROL!$I$4="A",DATOS!U489,CONTROL!$I$5)</f>
        <v>0</v>
      </c>
      <c r="M489" s="54">
        <f ca="1">IF(CONTROL!$I$4="A",DATOS!V489,CONTROL!$I$5)</f>
        <v>0</v>
      </c>
      <c r="N489" s="54">
        <f ca="1">IF(CONTROL!$I$4="A",DATOS!W489,CONTROL!$I$5)</f>
        <v>0</v>
      </c>
      <c r="O489" s="38" t="s">
        <v>211</v>
      </c>
      <c r="P489" s="38" t="s">
        <v>213</v>
      </c>
      <c r="Y489" s="45"/>
      <c r="Z489" s="125">
        <v>43866</v>
      </c>
      <c r="AA489" s="76">
        <f t="shared" si="60"/>
        <v>33</v>
      </c>
    </row>
    <row r="490" spans="1:27" x14ac:dyDescent="0.25">
      <c r="A490" s="54">
        <f t="shared" si="61"/>
        <v>489</v>
      </c>
      <c r="B490" s="43">
        <v>8</v>
      </c>
      <c r="E490" s="54" t="str">
        <f t="shared" si="65"/>
        <v xml:space="preserve">Tema 8 - DERECHO PROCESAL </v>
      </c>
      <c r="F490" s="54" t="str">
        <f t="shared" si="66"/>
        <v xml:space="preserve">Tema 8 - DERECHO PROCESAL </v>
      </c>
      <c r="G490" s="54">
        <f t="shared" ca="1" si="67"/>
        <v>0</v>
      </c>
      <c r="H490" s="54" t="str">
        <f ca="1">IF(O490=0,CONCATENATE(F490,". ",G490," (Ref: ",A490,")"),CONCATENATE(O490," - ",F490,". ",G490," (Ref: ",CONTROL!$D$4,"-",A490,")"))</f>
        <v>LEGISLACIÓN  - Tema 8 - DERECHO PROCESAL . 0 (Ref: 7-489)</v>
      </c>
      <c r="I490" s="54">
        <f ca="1">IF(CONTROL!$I$4="A",IF(X490&gt;0,CONCATENATE(R490," ",X490),R490),CONTROL!$I$5)</f>
        <v>0</v>
      </c>
      <c r="J490" s="54">
        <f ca="1">IF(CONTROL!$I$4="A",DATOS!S490,CONTROL!$I$5)</f>
        <v>0</v>
      </c>
      <c r="K490" s="54">
        <f ca="1">IF(CONTROL!$I$4="A",DATOS!T490,CONTROL!$I$5)</f>
        <v>0</v>
      </c>
      <c r="L490" s="54">
        <f ca="1">IF(CONTROL!$I$4="A",DATOS!U490,CONTROL!$I$5)</f>
        <v>0</v>
      </c>
      <c r="M490" s="54">
        <f ca="1">IF(CONTROL!$I$4="A",DATOS!V490,CONTROL!$I$5)</f>
        <v>0</v>
      </c>
      <c r="N490" s="54">
        <f ca="1">IF(CONTROL!$I$4="A",DATOS!W490,CONTROL!$I$5)</f>
        <v>0</v>
      </c>
      <c r="O490" s="38" t="s">
        <v>211</v>
      </c>
      <c r="P490" s="38" t="s">
        <v>213</v>
      </c>
      <c r="Y490" s="45"/>
      <c r="Z490" s="125">
        <v>43866</v>
      </c>
      <c r="AA490" s="76">
        <f t="shared" si="60"/>
        <v>34</v>
      </c>
    </row>
    <row r="491" spans="1:27" x14ac:dyDescent="0.25">
      <c r="A491" s="54">
        <f t="shared" si="61"/>
        <v>490</v>
      </c>
      <c r="B491" s="43">
        <v>8</v>
      </c>
      <c r="E491" s="54" t="str">
        <f t="shared" si="65"/>
        <v xml:space="preserve">Tema 8 - DERECHO PROCESAL </v>
      </c>
      <c r="F491" s="54" t="str">
        <f t="shared" si="66"/>
        <v xml:space="preserve">Tema 8 - DERECHO PROCESAL </v>
      </c>
      <c r="G491" s="54">
        <f t="shared" ca="1" si="67"/>
        <v>0</v>
      </c>
      <c r="H491" s="54" t="str">
        <f ca="1">IF(O491=0,CONCATENATE(F491,". ",G491," (Ref: ",A491,")"),CONCATENATE(O491," - ",F491,". ",G491," (Ref: ",CONTROL!$D$4,"-",A491,")"))</f>
        <v>LEGISLACIÓN  - Tema 8 - DERECHO PROCESAL . 0 (Ref: 7-490)</v>
      </c>
      <c r="I491" s="54">
        <f ca="1">IF(CONTROL!$I$4="A",IF(X491&gt;0,CONCATENATE(R491," ",X491),R491),CONTROL!$I$5)</f>
        <v>0</v>
      </c>
      <c r="J491" s="54">
        <f ca="1">IF(CONTROL!$I$4="A",DATOS!S491,CONTROL!$I$5)</f>
        <v>0</v>
      </c>
      <c r="K491" s="54">
        <f ca="1">IF(CONTROL!$I$4="A",DATOS!T491,CONTROL!$I$5)</f>
        <v>0</v>
      </c>
      <c r="L491" s="54">
        <f ca="1">IF(CONTROL!$I$4="A",DATOS!U491,CONTROL!$I$5)</f>
        <v>0</v>
      </c>
      <c r="M491" s="54">
        <f ca="1">IF(CONTROL!$I$4="A",DATOS!V491,CONTROL!$I$5)</f>
        <v>0</v>
      </c>
      <c r="N491" s="54">
        <f ca="1">IF(CONTROL!$I$4="A",DATOS!W491,CONTROL!$I$5)</f>
        <v>0</v>
      </c>
      <c r="O491" s="38" t="s">
        <v>211</v>
      </c>
      <c r="P491" s="38" t="s">
        <v>213</v>
      </c>
      <c r="Y491" s="45"/>
      <c r="Z491" s="125">
        <v>43866</v>
      </c>
      <c r="AA491" s="76">
        <f t="shared" si="60"/>
        <v>35</v>
      </c>
    </row>
    <row r="492" spans="1:27" x14ac:dyDescent="0.25">
      <c r="A492" s="54">
        <f t="shared" si="61"/>
        <v>491</v>
      </c>
      <c r="B492" s="43">
        <v>8</v>
      </c>
      <c r="E492" s="54" t="str">
        <f t="shared" si="65"/>
        <v xml:space="preserve">Tema 8 - DERECHO PROCESAL </v>
      </c>
      <c r="F492" s="54" t="str">
        <f t="shared" si="66"/>
        <v xml:space="preserve">Tema 8 - DERECHO PROCESAL </v>
      </c>
      <c r="G492" s="54">
        <f t="shared" ca="1" si="67"/>
        <v>0</v>
      </c>
      <c r="H492" s="54" t="str">
        <f ca="1">IF(O492=0,CONCATENATE(F492,". ",G492," (Ref: ",A492,")"),CONCATENATE(O492," - ",F492,". ",G492," (Ref: ",CONTROL!$D$4,"-",A492,")"))</f>
        <v>LEGISLACIÓN  - Tema 8 - DERECHO PROCESAL . 0 (Ref: 7-491)</v>
      </c>
      <c r="I492" s="54">
        <f ca="1">IF(CONTROL!$I$4="A",IF(X492&gt;0,CONCATENATE(R492," ",X492),R492),CONTROL!$I$5)</f>
        <v>0</v>
      </c>
      <c r="J492" s="54">
        <f ca="1">IF(CONTROL!$I$4="A",DATOS!S492,CONTROL!$I$5)</f>
        <v>0</v>
      </c>
      <c r="K492" s="54">
        <f ca="1">IF(CONTROL!$I$4="A",DATOS!T492,CONTROL!$I$5)</f>
        <v>0</v>
      </c>
      <c r="L492" s="54">
        <f ca="1">IF(CONTROL!$I$4="A",DATOS!U492,CONTROL!$I$5)</f>
        <v>0</v>
      </c>
      <c r="M492" s="54">
        <f ca="1">IF(CONTROL!$I$4="A",DATOS!V492,CONTROL!$I$5)</f>
        <v>0</v>
      </c>
      <c r="N492" s="54">
        <f ca="1">IF(CONTROL!$I$4="A",DATOS!W492,CONTROL!$I$5)</f>
        <v>0</v>
      </c>
      <c r="O492" s="38" t="s">
        <v>211</v>
      </c>
      <c r="P492" s="38" t="s">
        <v>213</v>
      </c>
      <c r="Y492" s="45"/>
      <c r="Z492" s="125">
        <v>43866</v>
      </c>
      <c r="AA492" s="76">
        <f t="shared" si="60"/>
        <v>36</v>
      </c>
    </row>
    <row r="493" spans="1:27" x14ac:dyDescent="0.25">
      <c r="A493" s="54">
        <f t="shared" si="61"/>
        <v>492</v>
      </c>
      <c r="B493" s="43">
        <v>8</v>
      </c>
      <c r="E493" s="54" t="str">
        <f t="shared" si="65"/>
        <v xml:space="preserve">Tema 8 - DERECHO PROCESAL </v>
      </c>
      <c r="F493" s="54" t="str">
        <f t="shared" si="66"/>
        <v xml:space="preserve">Tema 8 - DERECHO PROCESAL </v>
      </c>
      <c r="G493" s="54">
        <f t="shared" ca="1" si="67"/>
        <v>0</v>
      </c>
      <c r="H493" s="54" t="str">
        <f ca="1">IF(O493=0,CONCATENATE(F493,". ",G493," (Ref: ",A493,")"),CONCATENATE(O493," - ",F493,". ",G493," (Ref: ",CONTROL!$D$4,"-",A493,")"))</f>
        <v>LEGISLACIÓN  - Tema 8 - DERECHO PROCESAL . 0 (Ref: 7-492)</v>
      </c>
      <c r="I493" s="54">
        <f ca="1">IF(CONTROL!$I$4="A",IF(X493&gt;0,CONCATENATE(R493," ",X493),R493),CONTROL!$I$5)</f>
        <v>0</v>
      </c>
      <c r="J493" s="54">
        <f ca="1">IF(CONTROL!$I$4="A",DATOS!S493,CONTROL!$I$5)</f>
        <v>0</v>
      </c>
      <c r="K493" s="54">
        <f ca="1">IF(CONTROL!$I$4="A",DATOS!T493,CONTROL!$I$5)</f>
        <v>0</v>
      </c>
      <c r="L493" s="54">
        <f ca="1">IF(CONTROL!$I$4="A",DATOS!U493,CONTROL!$I$5)</f>
        <v>0</v>
      </c>
      <c r="M493" s="54">
        <f ca="1">IF(CONTROL!$I$4="A",DATOS!V493,CONTROL!$I$5)</f>
        <v>0</v>
      </c>
      <c r="N493" s="54">
        <f ca="1">IF(CONTROL!$I$4="A",DATOS!W493,CONTROL!$I$5)</f>
        <v>0</v>
      </c>
      <c r="O493" s="38" t="s">
        <v>211</v>
      </c>
      <c r="P493" s="38" t="s">
        <v>213</v>
      </c>
      <c r="Y493" s="45"/>
      <c r="Z493" s="125">
        <v>43866</v>
      </c>
      <c r="AA493" s="76">
        <f t="shared" si="60"/>
        <v>37</v>
      </c>
    </row>
    <row r="494" spans="1:27" x14ac:dyDescent="0.25">
      <c r="A494" s="54">
        <f t="shared" si="61"/>
        <v>493</v>
      </c>
      <c r="B494" s="43">
        <v>8</v>
      </c>
      <c r="E494" s="54" t="str">
        <f t="shared" si="65"/>
        <v xml:space="preserve">Tema 8 - DERECHO PROCESAL </v>
      </c>
      <c r="F494" s="54" t="str">
        <f t="shared" si="66"/>
        <v xml:space="preserve">Tema 8 - DERECHO PROCESAL </v>
      </c>
      <c r="G494" s="54">
        <f t="shared" ca="1" si="67"/>
        <v>0</v>
      </c>
      <c r="H494" s="54" t="str">
        <f ca="1">IF(O494=0,CONCATENATE(F494,". ",G494," (Ref: ",A494,")"),CONCATENATE(O494," - ",F494,". ",G494," (Ref: ",CONTROL!$D$4,"-",A494,")"))</f>
        <v>LEGISLACIÓN  - Tema 8 - DERECHO PROCESAL . 0 (Ref: 7-493)</v>
      </c>
      <c r="I494" s="54">
        <f ca="1">IF(CONTROL!$I$4="A",IF(X494&gt;0,CONCATENATE(R494," ",X494),R494),CONTROL!$I$5)</f>
        <v>0</v>
      </c>
      <c r="J494" s="54">
        <f ca="1">IF(CONTROL!$I$4="A",DATOS!S494,CONTROL!$I$5)</f>
        <v>0</v>
      </c>
      <c r="K494" s="54">
        <f ca="1">IF(CONTROL!$I$4="A",DATOS!T494,CONTROL!$I$5)</f>
        <v>0</v>
      </c>
      <c r="L494" s="54">
        <f ca="1">IF(CONTROL!$I$4="A",DATOS!U494,CONTROL!$I$5)</f>
        <v>0</v>
      </c>
      <c r="M494" s="54">
        <f ca="1">IF(CONTROL!$I$4="A",DATOS!V494,CONTROL!$I$5)</f>
        <v>0</v>
      </c>
      <c r="N494" s="54">
        <f ca="1">IF(CONTROL!$I$4="A",DATOS!W494,CONTROL!$I$5)</f>
        <v>0</v>
      </c>
      <c r="O494" s="38" t="s">
        <v>211</v>
      </c>
      <c r="P494" s="38" t="s">
        <v>213</v>
      </c>
      <c r="Y494" s="45"/>
      <c r="Z494" s="125">
        <v>43866</v>
      </c>
      <c r="AA494" s="76">
        <f t="shared" si="60"/>
        <v>38</v>
      </c>
    </row>
    <row r="495" spans="1:27" x14ac:dyDescent="0.25">
      <c r="A495" s="54">
        <f t="shared" si="61"/>
        <v>494</v>
      </c>
      <c r="B495" s="43">
        <v>8</v>
      </c>
      <c r="E495" s="54" t="str">
        <f t="shared" si="65"/>
        <v xml:space="preserve">Tema 8 - DERECHO PROCESAL </v>
      </c>
      <c r="F495" s="54" t="str">
        <f t="shared" si="66"/>
        <v xml:space="preserve">Tema 8 - DERECHO PROCESAL </v>
      </c>
      <c r="G495" s="54">
        <f t="shared" ca="1" si="67"/>
        <v>0</v>
      </c>
      <c r="H495" s="54" t="str">
        <f ca="1">IF(O495=0,CONCATENATE(F495,". ",G495," (Ref: ",A495,")"),CONCATENATE(O495," - ",F495,". ",G495," (Ref: ",CONTROL!$D$4,"-",A495,")"))</f>
        <v>LEGISLACIÓN  - Tema 8 - DERECHO PROCESAL . 0 (Ref: 7-494)</v>
      </c>
      <c r="I495" s="54">
        <f ca="1">IF(CONTROL!$I$4="A",IF(X495&gt;0,CONCATENATE(R495," ",X495),R495),CONTROL!$I$5)</f>
        <v>0</v>
      </c>
      <c r="J495" s="54">
        <f ca="1">IF(CONTROL!$I$4="A",DATOS!S495,CONTROL!$I$5)</f>
        <v>0</v>
      </c>
      <c r="K495" s="54">
        <f ca="1">IF(CONTROL!$I$4="A",DATOS!T495,CONTROL!$I$5)</f>
        <v>0</v>
      </c>
      <c r="L495" s="54">
        <f ca="1">IF(CONTROL!$I$4="A",DATOS!U495,CONTROL!$I$5)</f>
        <v>0</v>
      </c>
      <c r="M495" s="54">
        <f ca="1">IF(CONTROL!$I$4="A",DATOS!V495,CONTROL!$I$5)</f>
        <v>0</v>
      </c>
      <c r="N495" s="54">
        <f ca="1">IF(CONTROL!$I$4="A",DATOS!W495,CONTROL!$I$5)</f>
        <v>0</v>
      </c>
      <c r="O495" s="38" t="s">
        <v>211</v>
      </c>
      <c r="P495" s="38" t="s">
        <v>213</v>
      </c>
      <c r="Y495" s="45"/>
      <c r="Z495" s="125">
        <v>43866</v>
      </c>
      <c r="AA495" s="76">
        <f t="shared" si="60"/>
        <v>39</v>
      </c>
    </row>
    <row r="496" spans="1:27" x14ac:dyDescent="0.25">
      <c r="A496" s="54">
        <f t="shared" si="61"/>
        <v>495</v>
      </c>
      <c r="B496" s="43">
        <v>8</v>
      </c>
      <c r="E496" s="54" t="str">
        <f t="shared" si="65"/>
        <v xml:space="preserve">Tema 8 - DERECHO PROCESAL </v>
      </c>
      <c r="F496" s="54" t="str">
        <f t="shared" si="66"/>
        <v xml:space="preserve">Tema 8 - DERECHO PROCESAL </v>
      </c>
      <c r="G496" s="54">
        <f t="shared" ca="1" si="67"/>
        <v>0</v>
      </c>
      <c r="H496" s="54" t="str">
        <f ca="1">IF(O496=0,CONCATENATE(F496,". ",G496," (Ref: ",A496,")"),CONCATENATE(O496," - ",F496,". ",G496," (Ref: ",CONTROL!$D$4,"-",A496,")"))</f>
        <v>LEGISLACIÓN  - Tema 8 - DERECHO PROCESAL . 0 (Ref: 7-495)</v>
      </c>
      <c r="I496" s="54">
        <f ca="1">IF(CONTROL!$I$4="A",IF(X496&gt;0,CONCATENATE(R496," ",X496),R496),CONTROL!$I$5)</f>
        <v>0</v>
      </c>
      <c r="J496" s="54">
        <f ca="1">IF(CONTROL!$I$4="A",DATOS!S496,CONTROL!$I$5)</f>
        <v>0</v>
      </c>
      <c r="K496" s="54">
        <f ca="1">IF(CONTROL!$I$4="A",DATOS!T496,CONTROL!$I$5)</f>
        <v>0</v>
      </c>
      <c r="L496" s="54">
        <f ca="1">IF(CONTROL!$I$4="A",DATOS!U496,CONTROL!$I$5)</f>
        <v>0</v>
      </c>
      <c r="M496" s="54">
        <f ca="1">IF(CONTROL!$I$4="A",DATOS!V496,CONTROL!$I$5)</f>
        <v>0</v>
      </c>
      <c r="N496" s="54">
        <f ca="1">IF(CONTROL!$I$4="A",DATOS!W496,CONTROL!$I$5)</f>
        <v>0</v>
      </c>
      <c r="O496" s="38" t="s">
        <v>211</v>
      </c>
      <c r="P496" s="38" t="s">
        <v>213</v>
      </c>
      <c r="Y496" s="45"/>
      <c r="Z496" s="125">
        <v>43866</v>
      </c>
      <c r="AA496" s="76">
        <f t="shared" si="60"/>
        <v>40</v>
      </c>
    </row>
    <row r="497" spans="1:27" x14ac:dyDescent="0.25">
      <c r="A497" s="54">
        <f t="shared" si="61"/>
        <v>496</v>
      </c>
      <c r="B497" s="43">
        <v>9</v>
      </c>
      <c r="C497" s="42">
        <f>+C457+1</f>
        <v>9</v>
      </c>
      <c r="E497" s="54" t="str">
        <f t="shared" si="16"/>
        <v xml:space="preserve">Tema 9 - DETENCIÓN PRISIONEROS DE GUERRA </v>
      </c>
      <c r="F497" s="54" t="str">
        <f t="shared" si="17"/>
        <v xml:space="preserve">Tema 9 - DETENCIÓN PRISIONEROS DE GUERRA </v>
      </c>
      <c r="G497" s="54">
        <f t="shared" ca="1" si="14"/>
        <v>0</v>
      </c>
      <c r="H497" s="54" t="str">
        <f ca="1">IF(O497=0,CONCATENATE(F497,". ",G497," (Ref: ",A497,")"),CONCATENATE(O497," - ",F497,". ",G497," (Ref: ",CONTROL!$D$4,"-",A497,")"))</f>
        <v>LEGISLACIÓN - Tema 9 - DETENCIÓN PRISIONEROS DE GUERRA . 0 (Ref: 7-496)</v>
      </c>
      <c r="I497" s="54">
        <f ca="1">IF(CONTROL!$I$4="A",IF(X497&gt;0,CONCATENATE(R497," ",X497),R497),CONTROL!$I$5)</f>
        <v>0</v>
      </c>
      <c r="J497" s="54">
        <f ca="1">IF(CONTROL!$I$4="A",DATOS!S497,CONTROL!$I$5)</f>
        <v>0</v>
      </c>
      <c r="K497" s="54">
        <f ca="1">IF(CONTROL!$I$4="A",DATOS!T497,CONTROL!$I$5)</f>
        <v>0</v>
      </c>
      <c r="L497" s="54">
        <f ca="1">IF(CONTROL!$I$4="A",DATOS!U497,CONTROL!$I$5)</f>
        <v>0</v>
      </c>
      <c r="M497" s="54">
        <f ca="1">IF(CONTROL!$I$4="A",DATOS!V497,CONTROL!$I$5)</f>
        <v>0</v>
      </c>
      <c r="N497" s="54">
        <f ca="1">IF(CONTROL!$I$4="A",DATOS!W497,CONTROL!$I$5)</f>
        <v>0</v>
      </c>
      <c r="O497" s="38" t="s">
        <v>209</v>
      </c>
      <c r="P497" s="38" t="s">
        <v>214</v>
      </c>
      <c r="Y497" s="45"/>
      <c r="Z497" s="125">
        <v>43869</v>
      </c>
      <c r="AA497" s="76">
        <f t="shared" si="60"/>
        <v>1</v>
      </c>
    </row>
    <row r="498" spans="1:27" x14ac:dyDescent="0.25">
      <c r="A498" s="54">
        <f t="shared" si="61"/>
        <v>497</v>
      </c>
      <c r="B498" s="43">
        <v>9</v>
      </c>
      <c r="E498" s="54" t="str">
        <f t="shared" ref="E498" si="68">IF(D498=0,CONCATENATE("Tema ",B498," - ",P498," ",D498),IF(D498="I",CONCATENATE("Tema ",B498," - ",P498),CONCATENATE("                ",P498," (",D498,"). ")))</f>
        <v xml:space="preserve">Tema 9 - DETENCIÓN PRISIONEROS DE GUERRA </v>
      </c>
      <c r="F498" s="54" t="str">
        <f t="shared" ref="F498" si="69">CONCATENATE("Tema ",B498," - ",P498," ",D498)</f>
        <v xml:space="preserve">Tema 9 - DETENCIÓN PRISIONEROS DE GUERRA </v>
      </c>
      <c r="G498" s="54">
        <f t="shared" ref="G498" ca="1" si="70">IF(Q498&gt;0,CONCATENATE(Q498,". ",I498),I498)</f>
        <v>0</v>
      </c>
      <c r="H498" s="54" t="str">
        <f ca="1">IF(O498=0,CONCATENATE(F498,". ",G498," (Ref: ",A498,")"),CONCATENATE(O498," - ",F498,". ",G498," (Ref: ",CONTROL!$D$4,"-",A498,")"))</f>
        <v>LEGISLACIÓN - Tema 9 - DETENCIÓN PRISIONEROS DE GUERRA . 0 (Ref: 7-497)</v>
      </c>
      <c r="I498" s="54">
        <f ca="1">IF(CONTROL!$I$4="A",IF(X498&gt;0,CONCATENATE(R498," ",X498),R498),CONTROL!$I$5)</f>
        <v>0</v>
      </c>
      <c r="J498" s="54">
        <f ca="1">IF(CONTROL!$I$4="A",DATOS!S498,CONTROL!$I$5)</f>
        <v>0</v>
      </c>
      <c r="K498" s="54">
        <f ca="1">IF(CONTROL!$I$4="A",DATOS!T498,CONTROL!$I$5)</f>
        <v>0</v>
      </c>
      <c r="L498" s="54">
        <f ca="1">IF(CONTROL!$I$4="A",DATOS!U498,CONTROL!$I$5)</f>
        <v>0</v>
      </c>
      <c r="M498" s="54">
        <f ca="1">IF(CONTROL!$I$4="A",DATOS!V498,CONTROL!$I$5)</f>
        <v>0</v>
      </c>
      <c r="N498" s="54">
        <f ca="1">IF(CONTROL!$I$4="A",DATOS!W498,CONTROL!$I$5)</f>
        <v>0</v>
      </c>
      <c r="O498" s="38" t="s">
        <v>209</v>
      </c>
      <c r="P498" s="38" t="s">
        <v>214</v>
      </c>
      <c r="Y498" s="45"/>
      <c r="Z498" s="125">
        <v>43869</v>
      </c>
      <c r="AA498" s="76">
        <f t="shared" si="60"/>
        <v>2</v>
      </c>
    </row>
    <row r="499" spans="1:27" x14ac:dyDescent="0.25">
      <c r="A499" s="54">
        <f t="shared" si="61"/>
        <v>498</v>
      </c>
      <c r="B499" s="43">
        <v>9</v>
      </c>
      <c r="E499" s="54" t="str">
        <f t="shared" ref="E499:E556" si="71">IF(D499=0,CONCATENATE("Tema ",B499," - ",P499," ",D499),IF(D499="I",CONCATENATE("Tema ",B499," - ",P499),CONCATENATE("                ",P499," (",D499,"). ")))</f>
        <v xml:space="preserve">Tema 9 - DETENCIÓN PRISIONEROS DE GUERRA </v>
      </c>
      <c r="F499" s="54" t="str">
        <f t="shared" ref="F499:F556" si="72">CONCATENATE("Tema ",B499," - ",P499," ",D499)</f>
        <v xml:space="preserve">Tema 9 - DETENCIÓN PRISIONEROS DE GUERRA </v>
      </c>
      <c r="G499" s="54">
        <f t="shared" ref="G499:G556" ca="1" si="73">IF(Q499&gt;0,CONCATENATE(Q499,". ",I499),I499)</f>
        <v>0</v>
      </c>
      <c r="H499" s="54" t="str">
        <f ca="1">IF(O499=0,CONCATENATE(F499,". ",G499," (Ref: ",A499,")"),CONCATENATE(O499," - ",F499,". ",G499," (Ref: ",CONTROL!$D$4,"-",A499,")"))</f>
        <v>LEGISLACIÓN - Tema 9 - DETENCIÓN PRISIONEROS DE GUERRA . 0 (Ref: 7-498)</v>
      </c>
      <c r="I499" s="54">
        <f ca="1">IF(CONTROL!$I$4="A",IF(X499&gt;0,CONCATENATE(R499," ",X499),R499),CONTROL!$I$5)</f>
        <v>0</v>
      </c>
      <c r="J499" s="54">
        <f ca="1">IF(CONTROL!$I$4="A",DATOS!S499,CONTROL!$I$5)</f>
        <v>0</v>
      </c>
      <c r="K499" s="54">
        <f ca="1">IF(CONTROL!$I$4="A",DATOS!T499,CONTROL!$I$5)</f>
        <v>0</v>
      </c>
      <c r="L499" s="54">
        <f ca="1">IF(CONTROL!$I$4="A",DATOS!U499,CONTROL!$I$5)</f>
        <v>0</v>
      </c>
      <c r="M499" s="54">
        <f ca="1">IF(CONTROL!$I$4="A",DATOS!V499,CONTROL!$I$5)</f>
        <v>0</v>
      </c>
      <c r="N499" s="54">
        <f ca="1">IF(CONTROL!$I$4="A",DATOS!W499,CONTROL!$I$5)</f>
        <v>0</v>
      </c>
      <c r="O499" s="38" t="s">
        <v>209</v>
      </c>
      <c r="P499" s="38" t="s">
        <v>214</v>
      </c>
      <c r="Y499" s="45"/>
      <c r="Z499" s="125">
        <v>43869</v>
      </c>
      <c r="AA499" s="76">
        <f t="shared" si="60"/>
        <v>3</v>
      </c>
    </row>
    <row r="500" spans="1:27" x14ac:dyDescent="0.25">
      <c r="A500" s="54">
        <f t="shared" si="61"/>
        <v>499</v>
      </c>
      <c r="B500" s="43">
        <v>9</v>
      </c>
      <c r="E500" s="54" t="str">
        <f t="shared" si="71"/>
        <v xml:space="preserve">Tema 9 - DETENCIÓN PRISIONEROS DE GUERRA </v>
      </c>
      <c r="F500" s="54" t="str">
        <f t="shared" si="72"/>
        <v xml:space="preserve">Tema 9 - DETENCIÓN PRISIONEROS DE GUERRA </v>
      </c>
      <c r="G500" s="54">
        <f t="shared" ca="1" si="73"/>
        <v>0</v>
      </c>
      <c r="H500" s="54" t="str">
        <f ca="1">IF(O500=0,CONCATENATE(F500,". ",G500," (Ref: ",A500,")"),CONCATENATE(O500," - ",F500,". ",G500," (Ref: ",CONTROL!$D$4,"-",A500,")"))</f>
        <v>LEGISLACIÓN - Tema 9 - DETENCIÓN PRISIONEROS DE GUERRA . 0 (Ref: 7-499)</v>
      </c>
      <c r="I500" s="54">
        <f ca="1">IF(CONTROL!$I$4="A",IF(X500&gt;0,CONCATENATE(R500," ",X500),R500),CONTROL!$I$5)</f>
        <v>0</v>
      </c>
      <c r="J500" s="54">
        <f ca="1">IF(CONTROL!$I$4="A",DATOS!S500,CONTROL!$I$5)</f>
        <v>0</v>
      </c>
      <c r="K500" s="54">
        <f ca="1">IF(CONTROL!$I$4="A",DATOS!T500,CONTROL!$I$5)</f>
        <v>0</v>
      </c>
      <c r="L500" s="54">
        <f ca="1">IF(CONTROL!$I$4="A",DATOS!U500,CONTROL!$I$5)</f>
        <v>0</v>
      </c>
      <c r="M500" s="54">
        <f ca="1">IF(CONTROL!$I$4="A",DATOS!V500,CONTROL!$I$5)</f>
        <v>0</v>
      </c>
      <c r="N500" s="54">
        <f ca="1">IF(CONTROL!$I$4="A",DATOS!W500,CONTROL!$I$5)</f>
        <v>0</v>
      </c>
      <c r="O500" s="38" t="s">
        <v>209</v>
      </c>
      <c r="P500" s="38" t="s">
        <v>214</v>
      </c>
      <c r="Y500" s="45"/>
      <c r="Z500" s="125">
        <v>43869</v>
      </c>
      <c r="AA500" s="76">
        <f t="shared" si="60"/>
        <v>4</v>
      </c>
    </row>
    <row r="501" spans="1:27" x14ac:dyDescent="0.25">
      <c r="A501" s="54">
        <f t="shared" si="61"/>
        <v>500</v>
      </c>
      <c r="B501" s="43">
        <v>9</v>
      </c>
      <c r="E501" s="54" t="str">
        <f t="shared" si="71"/>
        <v xml:space="preserve">Tema 9 - DETENCIÓN PRISIONEROS DE GUERRA </v>
      </c>
      <c r="F501" s="54" t="str">
        <f t="shared" si="72"/>
        <v xml:space="preserve">Tema 9 - DETENCIÓN PRISIONEROS DE GUERRA </v>
      </c>
      <c r="G501" s="54">
        <f t="shared" ca="1" si="73"/>
        <v>0</v>
      </c>
      <c r="H501" s="54" t="str">
        <f ca="1">IF(O501=0,CONCATENATE(F501,". ",G501," (Ref: ",A501,")"),CONCATENATE(O501," - ",F501,". ",G501," (Ref: ",CONTROL!$D$4,"-",A501,")"))</f>
        <v>LEGISLACIÓN - Tema 9 - DETENCIÓN PRISIONEROS DE GUERRA . 0 (Ref: 7-500)</v>
      </c>
      <c r="I501" s="54">
        <f ca="1">IF(CONTROL!$I$4="A",IF(X501&gt;0,CONCATENATE(R501," ",X501),R501),CONTROL!$I$5)</f>
        <v>0</v>
      </c>
      <c r="J501" s="54">
        <f ca="1">IF(CONTROL!$I$4="A",DATOS!S501,CONTROL!$I$5)</f>
        <v>0</v>
      </c>
      <c r="K501" s="54">
        <f ca="1">IF(CONTROL!$I$4="A",DATOS!T501,CONTROL!$I$5)</f>
        <v>0</v>
      </c>
      <c r="L501" s="54">
        <f ca="1">IF(CONTROL!$I$4="A",DATOS!U501,CONTROL!$I$5)</f>
        <v>0</v>
      </c>
      <c r="M501" s="54">
        <f ca="1">IF(CONTROL!$I$4="A",DATOS!V501,CONTROL!$I$5)</f>
        <v>0</v>
      </c>
      <c r="N501" s="54">
        <f ca="1">IF(CONTROL!$I$4="A",DATOS!W501,CONTROL!$I$5)</f>
        <v>0</v>
      </c>
      <c r="O501" s="38" t="s">
        <v>209</v>
      </c>
      <c r="P501" s="38" t="s">
        <v>214</v>
      </c>
      <c r="Y501" s="45"/>
      <c r="Z501" s="125">
        <v>43869</v>
      </c>
      <c r="AA501" s="76">
        <f t="shared" si="60"/>
        <v>5</v>
      </c>
    </row>
    <row r="502" spans="1:27" x14ac:dyDescent="0.25">
      <c r="A502" s="54">
        <f t="shared" si="61"/>
        <v>501</v>
      </c>
      <c r="B502" s="43">
        <v>9</v>
      </c>
      <c r="E502" s="54" t="str">
        <f t="shared" si="71"/>
        <v xml:space="preserve">Tema 9 - DETENCIÓN PRISIONEROS DE GUERRA </v>
      </c>
      <c r="F502" s="54" t="str">
        <f t="shared" si="72"/>
        <v xml:space="preserve">Tema 9 - DETENCIÓN PRISIONEROS DE GUERRA </v>
      </c>
      <c r="G502" s="54">
        <f t="shared" ca="1" si="73"/>
        <v>0</v>
      </c>
      <c r="H502" s="54" t="str">
        <f ca="1">IF(O502=0,CONCATENATE(F502,". ",G502," (Ref: ",A502,")"),CONCATENATE(O502," - ",F502,". ",G502," (Ref: ",CONTROL!$D$4,"-",A502,")"))</f>
        <v>LEGISLACIÓN - Tema 9 - DETENCIÓN PRISIONEROS DE GUERRA . 0 (Ref: 7-501)</v>
      </c>
      <c r="I502" s="54">
        <f ca="1">IF(CONTROL!$I$4="A",IF(X502&gt;0,CONCATENATE(R502," ",X502),R502),CONTROL!$I$5)</f>
        <v>0</v>
      </c>
      <c r="J502" s="54">
        <f ca="1">IF(CONTROL!$I$4="A",DATOS!S502,CONTROL!$I$5)</f>
        <v>0</v>
      </c>
      <c r="K502" s="54">
        <f ca="1">IF(CONTROL!$I$4="A",DATOS!T502,CONTROL!$I$5)</f>
        <v>0</v>
      </c>
      <c r="L502" s="54">
        <f ca="1">IF(CONTROL!$I$4="A",DATOS!U502,CONTROL!$I$5)</f>
        <v>0</v>
      </c>
      <c r="M502" s="54">
        <f ca="1">IF(CONTROL!$I$4="A",DATOS!V502,CONTROL!$I$5)</f>
        <v>0</v>
      </c>
      <c r="N502" s="54">
        <f ca="1">IF(CONTROL!$I$4="A",DATOS!W502,CONTROL!$I$5)</f>
        <v>0</v>
      </c>
      <c r="O502" s="38" t="s">
        <v>209</v>
      </c>
      <c r="P502" s="38" t="s">
        <v>214</v>
      </c>
      <c r="Y502" s="45"/>
      <c r="Z502" s="125">
        <v>43869</v>
      </c>
      <c r="AA502" s="76">
        <f t="shared" si="60"/>
        <v>6</v>
      </c>
    </row>
    <row r="503" spans="1:27" x14ac:dyDescent="0.25">
      <c r="A503" s="54">
        <f t="shared" si="61"/>
        <v>502</v>
      </c>
      <c r="B503" s="43">
        <v>9</v>
      </c>
      <c r="E503" s="54" t="str">
        <f t="shared" si="71"/>
        <v xml:space="preserve">Tema 9 - DETENCIÓN PRISIONEROS DE GUERRA </v>
      </c>
      <c r="F503" s="54" t="str">
        <f t="shared" si="72"/>
        <v xml:space="preserve">Tema 9 - DETENCIÓN PRISIONEROS DE GUERRA </v>
      </c>
      <c r="G503" s="54">
        <f t="shared" ca="1" si="73"/>
        <v>0</v>
      </c>
      <c r="H503" s="54" t="str">
        <f ca="1">IF(O503=0,CONCATENATE(F503,". ",G503," (Ref: ",A503,")"),CONCATENATE(O503," - ",F503,". ",G503," (Ref: ",CONTROL!$D$4,"-",A503,")"))</f>
        <v>LEGISLACIÓN - Tema 9 - DETENCIÓN PRISIONEROS DE GUERRA . 0 (Ref: 7-502)</v>
      </c>
      <c r="I503" s="54">
        <f ca="1">IF(CONTROL!$I$4="A",IF(X503&gt;0,CONCATENATE(R503," ",X503),R503),CONTROL!$I$5)</f>
        <v>0</v>
      </c>
      <c r="J503" s="54">
        <f ca="1">IF(CONTROL!$I$4="A",DATOS!S503,CONTROL!$I$5)</f>
        <v>0</v>
      </c>
      <c r="K503" s="54">
        <f ca="1">IF(CONTROL!$I$4="A",DATOS!T503,CONTROL!$I$5)</f>
        <v>0</v>
      </c>
      <c r="L503" s="54">
        <f ca="1">IF(CONTROL!$I$4="A",DATOS!U503,CONTROL!$I$5)</f>
        <v>0</v>
      </c>
      <c r="M503" s="54">
        <f ca="1">IF(CONTROL!$I$4="A",DATOS!V503,CONTROL!$I$5)</f>
        <v>0</v>
      </c>
      <c r="N503" s="54">
        <f ca="1">IF(CONTROL!$I$4="A",DATOS!W503,CONTROL!$I$5)</f>
        <v>0</v>
      </c>
      <c r="O503" s="38" t="s">
        <v>209</v>
      </c>
      <c r="P503" s="38" t="s">
        <v>214</v>
      </c>
      <c r="Y503" s="45"/>
      <c r="Z503" s="125">
        <v>43869</v>
      </c>
      <c r="AA503" s="76">
        <f t="shared" si="60"/>
        <v>7</v>
      </c>
    </row>
    <row r="504" spans="1:27" x14ac:dyDescent="0.25">
      <c r="A504" s="54">
        <f t="shared" si="61"/>
        <v>503</v>
      </c>
      <c r="B504" s="43">
        <v>9</v>
      </c>
      <c r="E504" s="54" t="str">
        <f t="shared" si="71"/>
        <v xml:space="preserve">Tema 9 - DETENCIÓN PRISIONEROS DE GUERRA </v>
      </c>
      <c r="F504" s="54" t="str">
        <f t="shared" si="72"/>
        <v xml:space="preserve">Tema 9 - DETENCIÓN PRISIONEROS DE GUERRA </v>
      </c>
      <c r="G504" s="54">
        <f t="shared" ca="1" si="73"/>
        <v>0</v>
      </c>
      <c r="H504" s="54" t="str">
        <f ca="1">IF(O504=0,CONCATENATE(F504,". ",G504," (Ref: ",A504,")"),CONCATENATE(O504," - ",F504,". ",G504," (Ref: ",CONTROL!$D$4,"-",A504,")"))</f>
        <v>LEGISLACIÓN - Tema 9 - DETENCIÓN PRISIONEROS DE GUERRA . 0 (Ref: 7-503)</v>
      </c>
      <c r="I504" s="54">
        <f ca="1">IF(CONTROL!$I$4="A",IF(X504&gt;0,CONCATENATE(R504," ",X504),R504),CONTROL!$I$5)</f>
        <v>0</v>
      </c>
      <c r="J504" s="54">
        <f ca="1">IF(CONTROL!$I$4="A",DATOS!S504,CONTROL!$I$5)</f>
        <v>0</v>
      </c>
      <c r="K504" s="54">
        <f ca="1">IF(CONTROL!$I$4="A",DATOS!T504,CONTROL!$I$5)</f>
        <v>0</v>
      </c>
      <c r="L504" s="54">
        <f ca="1">IF(CONTROL!$I$4="A",DATOS!U504,CONTROL!$I$5)</f>
        <v>0</v>
      </c>
      <c r="M504" s="54">
        <f ca="1">IF(CONTROL!$I$4="A",DATOS!V504,CONTROL!$I$5)</f>
        <v>0</v>
      </c>
      <c r="N504" s="54">
        <f ca="1">IF(CONTROL!$I$4="A",DATOS!W504,CONTROL!$I$5)</f>
        <v>0</v>
      </c>
      <c r="O504" s="38" t="s">
        <v>209</v>
      </c>
      <c r="P504" s="38" t="s">
        <v>214</v>
      </c>
      <c r="Y504" s="45"/>
      <c r="Z504" s="125">
        <v>43869</v>
      </c>
      <c r="AA504" s="76">
        <f t="shared" si="60"/>
        <v>8</v>
      </c>
    </row>
    <row r="505" spans="1:27" x14ac:dyDescent="0.25">
      <c r="A505" s="54">
        <f t="shared" si="61"/>
        <v>504</v>
      </c>
      <c r="B505" s="43">
        <v>9</v>
      </c>
      <c r="E505" s="54" t="str">
        <f t="shared" si="71"/>
        <v xml:space="preserve">Tema 9 - DETENCIÓN PRISIONEROS DE GUERRA </v>
      </c>
      <c r="F505" s="54" t="str">
        <f t="shared" si="72"/>
        <v xml:space="preserve">Tema 9 - DETENCIÓN PRISIONEROS DE GUERRA </v>
      </c>
      <c r="G505" s="54">
        <f t="shared" ca="1" si="73"/>
        <v>0</v>
      </c>
      <c r="H505" s="54" t="str">
        <f ca="1">IF(O505=0,CONCATENATE(F505,". ",G505," (Ref: ",A505,")"),CONCATENATE(O505," - ",F505,". ",G505," (Ref: ",CONTROL!$D$4,"-",A505,")"))</f>
        <v>LEGISLACIÓN - Tema 9 - DETENCIÓN PRISIONEROS DE GUERRA . 0 (Ref: 7-504)</v>
      </c>
      <c r="I505" s="54">
        <f ca="1">IF(CONTROL!$I$4="A",IF(X505&gt;0,CONCATENATE(R505," ",X505),R505),CONTROL!$I$5)</f>
        <v>0</v>
      </c>
      <c r="J505" s="54">
        <f ca="1">IF(CONTROL!$I$4="A",DATOS!S505,CONTROL!$I$5)</f>
        <v>0</v>
      </c>
      <c r="K505" s="54">
        <f ca="1">IF(CONTROL!$I$4="A",DATOS!T505,CONTROL!$I$5)</f>
        <v>0</v>
      </c>
      <c r="L505" s="54">
        <f ca="1">IF(CONTROL!$I$4="A",DATOS!U505,CONTROL!$I$5)</f>
        <v>0</v>
      </c>
      <c r="M505" s="54">
        <f ca="1">IF(CONTROL!$I$4="A",DATOS!V505,CONTROL!$I$5)</f>
        <v>0</v>
      </c>
      <c r="N505" s="54">
        <f ca="1">IF(CONTROL!$I$4="A",DATOS!W505,CONTROL!$I$5)</f>
        <v>0</v>
      </c>
      <c r="O505" s="38" t="s">
        <v>209</v>
      </c>
      <c r="P505" s="38" t="s">
        <v>214</v>
      </c>
      <c r="Y505" s="45"/>
      <c r="Z505" s="125">
        <v>43869</v>
      </c>
      <c r="AA505" s="76">
        <f t="shared" si="60"/>
        <v>9</v>
      </c>
    </row>
    <row r="506" spans="1:27" x14ac:dyDescent="0.25">
      <c r="A506" s="54">
        <f t="shared" si="61"/>
        <v>505</v>
      </c>
      <c r="B506" s="43">
        <v>9</v>
      </c>
      <c r="E506" s="54" t="str">
        <f t="shared" si="71"/>
        <v xml:space="preserve">Tema 9 - DETENCIÓN PRISIONEROS DE GUERRA </v>
      </c>
      <c r="F506" s="54" t="str">
        <f t="shared" si="72"/>
        <v xml:space="preserve">Tema 9 - DETENCIÓN PRISIONEROS DE GUERRA </v>
      </c>
      <c r="G506" s="54">
        <f t="shared" ca="1" si="73"/>
        <v>0</v>
      </c>
      <c r="H506" s="54" t="str">
        <f ca="1">IF(O506=0,CONCATENATE(F506,". ",G506," (Ref: ",A506,")"),CONCATENATE(O506," - ",F506,". ",G506," (Ref: ",CONTROL!$D$4,"-",A506,")"))</f>
        <v>LEGISLACIÓN - Tema 9 - DETENCIÓN PRISIONEROS DE GUERRA . 0 (Ref: 7-505)</v>
      </c>
      <c r="I506" s="54">
        <f ca="1">IF(CONTROL!$I$4="A",IF(X506&gt;0,CONCATENATE(R506," ",X506),R506),CONTROL!$I$5)</f>
        <v>0</v>
      </c>
      <c r="J506" s="54">
        <f ca="1">IF(CONTROL!$I$4="A",DATOS!S506,CONTROL!$I$5)</f>
        <v>0</v>
      </c>
      <c r="K506" s="54">
        <f ca="1">IF(CONTROL!$I$4="A",DATOS!T506,CONTROL!$I$5)</f>
        <v>0</v>
      </c>
      <c r="L506" s="54">
        <f ca="1">IF(CONTROL!$I$4="A",DATOS!U506,CONTROL!$I$5)</f>
        <v>0</v>
      </c>
      <c r="M506" s="54">
        <f ca="1">IF(CONTROL!$I$4="A",DATOS!V506,CONTROL!$I$5)</f>
        <v>0</v>
      </c>
      <c r="N506" s="54">
        <f ca="1">IF(CONTROL!$I$4="A",DATOS!W506,CONTROL!$I$5)</f>
        <v>0</v>
      </c>
      <c r="O506" s="38" t="s">
        <v>209</v>
      </c>
      <c r="P506" s="38" t="s">
        <v>214</v>
      </c>
      <c r="Y506" s="45"/>
      <c r="Z506" s="125">
        <v>43869</v>
      </c>
      <c r="AA506" s="76">
        <f t="shared" si="60"/>
        <v>10</v>
      </c>
    </row>
    <row r="507" spans="1:27" x14ac:dyDescent="0.25">
      <c r="A507" s="54">
        <f t="shared" si="61"/>
        <v>506</v>
      </c>
      <c r="B507" s="43">
        <v>9</v>
      </c>
      <c r="E507" s="54" t="str">
        <f t="shared" si="71"/>
        <v xml:space="preserve">Tema 9 - DETENCIÓN PRISIONEROS DE GUERRA </v>
      </c>
      <c r="F507" s="54" t="str">
        <f t="shared" si="72"/>
        <v xml:space="preserve">Tema 9 - DETENCIÓN PRISIONEROS DE GUERRA </v>
      </c>
      <c r="G507" s="54">
        <f t="shared" ca="1" si="73"/>
        <v>0</v>
      </c>
      <c r="H507" s="54" t="str">
        <f ca="1">IF(O507=0,CONCATENATE(F507,". ",G507," (Ref: ",A507,")"),CONCATENATE(O507," - ",F507,". ",G507," (Ref: ",CONTROL!$D$4,"-",A507,")"))</f>
        <v>LEGISLACIÓN - Tema 9 - DETENCIÓN PRISIONEROS DE GUERRA . 0 (Ref: 7-506)</v>
      </c>
      <c r="I507" s="54">
        <f ca="1">IF(CONTROL!$I$4="A",IF(X507&gt;0,CONCATENATE(R507," ",X507),R507),CONTROL!$I$5)</f>
        <v>0</v>
      </c>
      <c r="J507" s="54">
        <f ca="1">IF(CONTROL!$I$4="A",DATOS!S507,CONTROL!$I$5)</f>
        <v>0</v>
      </c>
      <c r="K507" s="54">
        <f ca="1">IF(CONTROL!$I$4="A",DATOS!T507,CONTROL!$I$5)</f>
        <v>0</v>
      </c>
      <c r="L507" s="54">
        <f ca="1">IF(CONTROL!$I$4="A",DATOS!U507,CONTROL!$I$5)</f>
        <v>0</v>
      </c>
      <c r="M507" s="54">
        <f ca="1">IF(CONTROL!$I$4="A",DATOS!V507,CONTROL!$I$5)</f>
        <v>0</v>
      </c>
      <c r="N507" s="54">
        <f ca="1">IF(CONTROL!$I$4="A",DATOS!W507,CONTROL!$I$5)</f>
        <v>0</v>
      </c>
      <c r="O507" s="38" t="s">
        <v>209</v>
      </c>
      <c r="P507" s="38" t="s">
        <v>214</v>
      </c>
      <c r="Y507" s="45"/>
      <c r="Z507" s="125">
        <v>43869</v>
      </c>
      <c r="AA507" s="76">
        <f t="shared" si="60"/>
        <v>11</v>
      </c>
    </row>
    <row r="508" spans="1:27" x14ac:dyDescent="0.25">
      <c r="A508" s="54">
        <f t="shared" si="61"/>
        <v>507</v>
      </c>
      <c r="B508" s="43">
        <v>9</v>
      </c>
      <c r="E508" s="54" t="str">
        <f t="shared" si="71"/>
        <v xml:space="preserve">Tema 9 - DETENCIÓN PRISIONEROS DE GUERRA </v>
      </c>
      <c r="F508" s="54" t="str">
        <f t="shared" si="72"/>
        <v xml:space="preserve">Tema 9 - DETENCIÓN PRISIONEROS DE GUERRA </v>
      </c>
      <c r="G508" s="54">
        <f t="shared" ca="1" si="73"/>
        <v>0</v>
      </c>
      <c r="H508" s="54" t="str">
        <f ca="1">IF(O508=0,CONCATENATE(F508,". ",G508," (Ref: ",A508,")"),CONCATENATE(O508," - ",F508,". ",G508," (Ref: ",CONTROL!$D$4,"-",A508,")"))</f>
        <v>LEGISLACIÓN - Tema 9 - DETENCIÓN PRISIONEROS DE GUERRA . 0 (Ref: 7-507)</v>
      </c>
      <c r="I508" s="54">
        <f ca="1">IF(CONTROL!$I$4="A",IF(X508&gt;0,CONCATENATE(R508," ",X508),R508),CONTROL!$I$5)</f>
        <v>0</v>
      </c>
      <c r="J508" s="54">
        <f ca="1">IF(CONTROL!$I$4="A",DATOS!S508,CONTROL!$I$5)</f>
        <v>0</v>
      </c>
      <c r="K508" s="54">
        <f ca="1">IF(CONTROL!$I$4="A",DATOS!T508,CONTROL!$I$5)</f>
        <v>0</v>
      </c>
      <c r="L508" s="54">
        <f ca="1">IF(CONTROL!$I$4="A",DATOS!U508,CONTROL!$I$5)</f>
        <v>0</v>
      </c>
      <c r="M508" s="54">
        <f ca="1">IF(CONTROL!$I$4="A",DATOS!V508,CONTROL!$I$5)</f>
        <v>0</v>
      </c>
      <c r="N508" s="54">
        <f ca="1">IF(CONTROL!$I$4="A",DATOS!W508,CONTROL!$I$5)</f>
        <v>0</v>
      </c>
      <c r="O508" s="38" t="s">
        <v>209</v>
      </c>
      <c r="P508" s="38" t="s">
        <v>214</v>
      </c>
      <c r="Y508" s="45"/>
      <c r="Z508" s="125">
        <v>43869</v>
      </c>
      <c r="AA508" s="76">
        <f t="shared" si="60"/>
        <v>12</v>
      </c>
    </row>
    <row r="509" spans="1:27" x14ac:dyDescent="0.25">
      <c r="A509" s="54">
        <f t="shared" si="61"/>
        <v>508</v>
      </c>
      <c r="B509" s="43">
        <v>9</v>
      </c>
      <c r="E509" s="54" t="str">
        <f t="shared" si="71"/>
        <v xml:space="preserve">Tema 9 - DETENCIÓN PRISIONEROS DE GUERRA </v>
      </c>
      <c r="F509" s="54" t="str">
        <f t="shared" si="72"/>
        <v xml:space="preserve">Tema 9 - DETENCIÓN PRISIONEROS DE GUERRA </v>
      </c>
      <c r="G509" s="54">
        <f t="shared" ca="1" si="73"/>
        <v>0</v>
      </c>
      <c r="H509" s="54" t="str">
        <f ca="1">IF(O509=0,CONCATENATE(F509,". ",G509," (Ref: ",A509,")"),CONCATENATE(O509," - ",F509,". ",G509," (Ref: ",CONTROL!$D$4,"-",A509,")"))</f>
        <v>LEGISLACIÓN - Tema 9 - DETENCIÓN PRISIONEROS DE GUERRA . 0 (Ref: 7-508)</v>
      </c>
      <c r="I509" s="54">
        <f ca="1">IF(CONTROL!$I$4="A",IF(X509&gt;0,CONCATENATE(R509," ",X509),R509),CONTROL!$I$5)</f>
        <v>0</v>
      </c>
      <c r="J509" s="54">
        <f ca="1">IF(CONTROL!$I$4="A",DATOS!S509,CONTROL!$I$5)</f>
        <v>0</v>
      </c>
      <c r="K509" s="54">
        <f ca="1">IF(CONTROL!$I$4="A",DATOS!T509,CONTROL!$I$5)</f>
        <v>0</v>
      </c>
      <c r="L509" s="54">
        <f ca="1">IF(CONTROL!$I$4="A",DATOS!U509,CONTROL!$I$5)</f>
        <v>0</v>
      </c>
      <c r="M509" s="54">
        <f ca="1">IF(CONTROL!$I$4="A",DATOS!V509,CONTROL!$I$5)</f>
        <v>0</v>
      </c>
      <c r="N509" s="54">
        <f ca="1">IF(CONTROL!$I$4="A",DATOS!W509,CONTROL!$I$5)</f>
        <v>0</v>
      </c>
      <c r="O509" s="38" t="s">
        <v>209</v>
      </c>
      <c r="P509" s="38" t="s">
        <v>214</v>
      </c>
      <c r="Y509" s="45"/>
      <c r="Z509" s="125">
        <v>43869</v>
      </c>
      <c r="AA509" s="76">
        <f t="shared" si="60"/>
        <v>13</v>
      </c>
    </row>
    <row r="510" spans="1:27" x14ac:dyDescent="0.25">
      <c r="A510" s="54">
        <f t="shared" si="61"/>
        <v>509</v>
      </c>
      <c r="B510" s="43">
        <v>9</v>
      </c>
      <c r="E510" s="54" t="str">
        <f t="shared" si="71"/>
        <v xml:space="preserve">Tema 9 - DETENCIÓN PRISIONEROS DE GUERRA </v>
      </c>
      <c r="F510" s="54" t="str">
        <f t="shared" si="72"/>
        <v xml:space="preserve">Tema 9 - DETENCIÓN PRISIONEROS DE GUERRA </v>
      </c>
      <c r="G510" s="54">
        <f t="shared" ca="1" si="73"/>
        <v>0</v>
      </c>
      <c r="H510" s="54" t="str">
        <f ca="1">IF(O510=0,CONCATENATE(F510,". ",G510," (Ref: ",A510,")"),CONCATENATE(O510," - ",F510,". ",G510," (Ref: ",CONTROL!$D$4,"-",A510,")"))</f>
        <v>LEGISLACIÓN - Tema 9 - DETENCIÓN PRISIONEROS DE GUERRA . 0 (Ref: 7-509)</v>
      </c>
      <c r="I510" s="54">
        <f ca="1">IF(CONTROL!$I$4="A",IF(X510&gt;0,CONCATENATE(R510," ",X510),R510),CONTROL!$I$5)</f>
        <v>0</v>
      </c>
      <c r="J510" s="54">
        <f ca="1">IF(CONTROL!$I$4="A",DATOS!S510,CONTROL!$I$5)</f>
        <v>0</v>
      </c>
      <c r="K510" s="54">
        <f ca="1">IF(CONTROL!$I$4="A",DATOS!T510,CONTROL!$I$5)</f>
        <v>0</v>
      </c>
      <c r="L510" s="54">
        <f ca="1">IF(CONTROL!$I$4="A",DATOS!U510,CONTROL!$I$5)</f>
        <v>0</v>
      </c>
      <c r="M510" s="54">
        <f ca="1">IF(CONTROL!$I$4="A",DATOS!V510,CONTROL!$I$5)</f>
        <v>0</v>
      </c>
      <c r="N510" s="54">
        <f ca="1">IF(CONTROL!$I$4="A",DATOS!W510,CONTROL!$I$5)</f>
        <v>0</v>
      </c>
      <c r="O510" s="38" t="s">
        <v>209</v>
      </c>
      <c r="P510" s="38" t="s">
        <v>214</v>
      </c>
      <c r="Y510" s="45"/>
      <c r="Z510" s="125">
        <v>43869</v>
      </c>
      <c r="AA510" s="76">
        <f t="shared" si="60"/>
        <v>14</v>
      </c>
    </row>
    <row r="511" spans="1:27" x14ac:dyDescent="0.25">
      <c r="A511" s="54">
        <f t="shared" si="61"/>
        <v>510</v>
      </c>
      <c r="B511" s="43">
        <v>9</v>
      </c>
      <c r="E511" s="54" t="str">
        <f t="shared" si="71"/>
        <v xml:space="preserve">Tema 9 - DETENCIÓN PRISIONEROS DE GUERRA </v>
      </c>
      <c r="F511" s="54" t="str">
        <f t="shared" si="72"/>
        <v xml:space="preserve">Tema 9 - DETENCIÓN PRISIONEROS DE GUERRA </v>
      </c>
      <c r="G511" s="54">
        <f t="shared" ca="1" si="73"/>
        <v>0</v>
      </c>
      <c r="H511" s="54" t="str">
        <f ca="1">IF(O511=0,CONCATENATE(F511,". ",G511," (Ref: ",A511,")"),CONCATENATE(O511," - ",F511,". ",G511," (Ref: ",CONTROL!$D$4,"-",A511,")"))</f>
        <v>LEGISLACIÓN - Tema 9 - DETENCIÓN PRISIONEROS DE GUERRA . 0 (Ref: 7-510)</v>
      </c>
      <c r="I511" s="54">
        <f ca="1">IF(CONTROL!$I$4="A",IF(X511&gt;0,CONCATENATE(R511," ",X511),R511),CONTROL!$I$5)</f>
        <v>0</v>
      </c>
      <c r="J511" s="54">
        <f ca="1">IF(CONTROL!$I$4="A",DATOS!S511,CONTROL!$I$5)</f>
        <v>0</v>
      </c>
      <c r="K511" s="54">
        <f ca="1">IF(CONTROL!$I$4="A",DATOS!T511,CONTROL!$I$5)</f>
        <v>0</v>
      </c>
      <c r="L511" s="54">
        <f ca="1">IF(CONTROL!$I$4="A",DATOS!U511,CONTROL!$I$5)</f>
        <v>0</v>
      </c>
      <c r="M511" s="54">
        <f ca="1">IF(CONTROL!$I$4="A",DATOS!V511,CONTROL!$I$5)</f>
        <v>0</v>
      </c>
      <c r="N511" s="54">
        <f ca="1">IF(CONTROL!$I$4="A",DATOS!W511,CONTROL!$I$5)</f>
        <v>0</v>
      </c>
      <c r="O511" s="38" t="s">
        <v>209</v>
      </c>
      <c r="P511" s="38" t="s">
        <v>214</v>
      </c>
      <c r="Y511" s="45"/>
      <c r="Z511" s="125">
        <v>43869</v>
      </c>
      <c r="AA511" s="76">
        <f t="shared" si="60"/>
        <v>15</v>
      </c>
    </row>
    <row r="512" spans="1:27" x14ac:dyDescent="0.25">
      <c r="A512" s="54">
        <f t="shared" si="61"/>
        <v>511</v>
      </c>
      <c r="B512" s="43">
        <v>9</v>
      </c>
      <c r="E512" s="54" t="str">
        <f t="shared" si="71"/>
        <v xml:space="preserve">Tema 9 - DETENCIÓN PRISIONEROS DE GUERRA </v>
      </c>
      <c r="F512" s="54" t="str">
        <f t="shared" si="72"/>
        <v xml:space="preserve">Tema 9 - DETENCIÓN PRISIONEROS DE GUERRA </v>
      </c>
      <c r="G512" s="54">
        <f t="shared" ca="1" si="73"/>
        <v>0</v>
      </c>
      <c r="H512" s="54" t="str">
        <f ca="1">IF(O512=0,CONCATENATE(F512,". ",G512," (Ref: ",A512,")"),CONCATENATE(O512," - ",F512,". ",G512," (Ref: ",CONTROL!$D$4,"-",A512,")"))</f>
        <v>LEGISLACIÓN - Tema 9 - DETENCIÓN PRISIONEROS DE GUERRA . 0 (Ref: 7-511)</v>
      </c>
      <c r="I512" s="54">
        <f ca="1">IF(CONTROL!$I$4="A",IF(X512&gt;0,CONCATENATE(R512," ",X512),R512),CONTROL!$I$5)</f>
        <v>0</v>
      </c>
      <c r="J512" s="54">
        <f ca="1">IF(CONTROL!$I$4="A",DATOS!S512,CONTROL!$I$5)</f>
        <v>0</v>
      </c>
      <c r="K512" s="54">
        <f ca="1">IF(CONTROL!$I$4="A",DATOS!T512,CONTROL!$I$5)</f>
        <v>0</v>
      </c>
      <c r="L512" s="54">
        <f ca="1">IF(CONTROL!$I$4="A",DATOS!U512,CONTROL!$I$5)</f>
        <v>0</v>
      </c>
      <c r="M512" s="54">
        <f ca="1">IF(CONTROL!$I$4="A",DATOS!V512,CONTROL!$I$5)</f>
        <v>0</v>
      </c>
      <c r="N512" s="54">
        <f ca="1">IF(CONTROL!$I$4="A",DATOS!W512,CONTROL!$I$5)</f>
        <v>0</v>
      </c>
      <c r="O512" s="38" t="s">
        <v>209</v>
      </c>
      <c r="P512" s="38" t="s">
        <v>214</v>
      </c>
      <c r="Y512" s="45"/>
      <c r="Z512" s="125">
        <v>43869</v>
      </c>
      <c r="AA512" s="76">
        <f t="shared" si="60"/>
        <v>16</v>
      </c>
    </row>
    <row r="513" spans="1:27" x14ac:dyDescent="0.25">
      <c r="A513" s="54">
        <f t="shared" si="61"/>
        <v>512</v>
      </c>
      <c r="B513" s="43">
        <v>9</v>
      </c>
      <c r="E513" s="54" t="str">
        <f t="shared" si="71"/>
        <v xml:space="preserve">Tema 9 - DETENCIÓN PRISIONEROS DE GUERRA </v>
      </c>
      <c r="F513" s="54" t="str">
        <f t="shared" si="72"/>
        <v xml:space="preserve">Tema 9 - DETENCIÓN PRISIONEROS DE GUERRA </v>
      </c>
      <c r="G513" s="54">
        <f t="shared" ca="1" si="73"/>
        <v>0</v>
      </c>
      <c r="H513" s="54" t="str">
        <f ca="1">IF(O513=0,CONCATENATE(F513,". ",G513," (Ref: ",A513,")"),CONCATENATE(O513," - ",F513,". ",G513," (Ref: ",CONTROL!$D$4,"-",A513,")"))</f>
        <v>LEGISLACIÓN - Tema 9 - DETENCIÓN PRISIONEROS DE GUERRA . 0 (Ref: 7-512)</v>
      </c>
      <c r="I513" s="54">
        <f ca="1">IF(CONTROL!$I$4="A",IF(X513&gt;0,CONCATENATE(R513," ",X513),R513),CONTROL!$I$5)</f>
        <v>0</v>
      </c>
      <c r="J513" s="54">
        <f ca="1">IF(CONTROL!$I$4="A",DATOS!S513,CONTROL!$I$5)</f>
        <v>0</v>
      </c>
      <c r="K513" s="54">
        <f ca="1">IF(CONTROL!$I$4="A",DATOS!T513,CONTROL!$I$5)</f>
        <v>0</v>
      </c>
      <c r="L513" s="54">
        <f ca="1">IF(CONTROL!$I$4="A",DATOS!U513,CONTROL!$I$5)</f>
        <v>0</v>
      </c>
      <c r="M513" s="54">
        <f ca="1">IF(CONTROL!$I$4="A",DATOS!V513,CONTROL!$I$5)</f>
        <v>0</v>
      </c>
      <c r="N513" s="54">
        <f ca="1">IF(CONTROL!$I$4="A",DATOS!W513,CONTROL!$I$5)</f>
        <v>0</v>
      </c>
      <c r="O513" s="38" t="s">
        <v>209</v>
      </c>
      <c r="P513" s="38" t="s">
        <v>214</v>
      </c>
      <c r="Y513" s="45"/>
      <c r="Z513" s="125">
        <v>43869</v>
      </c>
      <c r="AA513" s="76">
        <f t="shared" si="60"/>
        <v>17</v>
      </c>
    </row>
    <row r="514" spans="1:27" x14ac:dyDescent="0.25">
      <c r="A514" s="54">
        <f t="shared" si="61"/>
        <v>513</v>
      </c>
      <c r="B514" s="43">
        <v>9</v>
      </c>
      <c r="E514" s="54" t="str">
        <f t="shared" si="71"/>
        <v xml:space="preserve">Tema 9 - DETENCIÓN PRISIONEROS DE GUERRA </v>
      </c>
      <c r="F514" s="54" t="str">
        <f t="shared" si="72"/>
        <v xml:space="preserve">Tema 9 - DETENCIÓN PRISIONEROS DE GUERRA </v>
      </c>
      <c r="G514" s="54">
        <f t="shared" ca="1" si="73"/>
        <v>0</v>
      </c>
      <c r="H514" s="54" t="str">
        <f ca="1">IF(O514=0,CONCATENATE(F514,". ",G514," (Ref: ",A514,")"),CONCATENATE(O514," - ",F514,". ",G514," (Ref: ",CONTROL!$D$4,"-",A514,")"))</f>
        <v>LEGISLACIÓN - Tema 9 - DETENCIÓN PRISIONEROS DE GUERRA . 0 (Ref: 7-513)</v>
      </c>
      <c r="I514" s="54">
        <f ca="1">IF(CONTROL!$I$4="A",IF(X514&gt;0,CONCATENATE(R514," ",X514),R514),CONTROL!$I$5)</f>
        <v>0</v>
      </c>
      <c r="J514" s="54">
        <f ca="1">IF(CONTROL!$I$4="A",DATOS!S514,CONTROL!$I$5)</f>
        <v>0</v>
      </c>
      <c r="K514" s="54">
        <f ca="1">IF(CONTROL!$I$4="A",DATOS!T514,CONTROL!$I$5)</f>
        <v>0</v>
      </c>
      <c r="L514" s="54">
        <f ca="1">IF(CONTROL!$I$4="A",DATOS!U514,CONTROL!$I$5)</f>
        <v>0</v>
      </c>
      <c r="M514" s="54">
        <f ca="1">IF(CONTROL!$I$4="A",DATOS!V514,CONTROL!$I$5)</f>
        <v>0</v>
      </c>
      <c r="N514" s="54">
        <f ca="1">IF(CONTROL!$I$4="A",DATOS!W514,CONTROL!$I$5)</f>
        <v>0</v>
      </c>
      <c r="O514" s="38" t="s">
        <v>209</v>
      </c>
      <c r="P514" s="38" t="s">
        <v>214</v>
      </c>
      <c r="Y514" s="45"/>
      <c r="Z514" s="125">
        <v>43869</v>
      </c>
      <c r="AA514" s="76">
        <f t="shared" si="60"/>
        <v>18</v>
      </c>
    </row>
    <row r="515" spans="1:27" x14ac:dyDescent="0.25">
      <c r="A515" s="54">
        <f t="shared" si="61"/>
        <v>514</v>
      </c>
      <c r="B515" s="43">
        <v>9</v>
      </c>
      <c r="E515" s="54" t="str">
        <f t="shared" si="71"/>
        <v xml:space="preserve">Tema 9 - DETENCIÓN PRISIONEROS DE GUERRA </v>
      </c>
      <c r="F515" s="54" t="str">
        <f t="shared" si="72"/>
        <v xml:space="preserve">Tema 9 - DETENCIÓN PRISIONEROS DE GUERRA </v>
      </c>
      <c r="G515" s="54">
        <f t="shared" ca="1" si="73"/>
        <v>0</v>
      </c>
      <c r="H515" s="54" t="str">
        <f ca="1">IF(O515=0,CONCATENATE(F515,". ",G515," (Ref: ",A515,")"),CONCATENATE(O515," - ",F515,". ",G515," (Ref: ",CONTROL!$D$4,"-",A515,")"))</f>
        <v>LEGISLACIÓN - Tema 9 - DETENCIÓN PRISIONEROS DE GUERRA . 0 (Ref: 7-514)</v>
      </c>
      <c r="I515" s="54">
        <f ca="1">IF(CONTROL!$I$4="A",IF(X515&gt;0,CONCATENATE(R515," ",X515),R515),CONTROL!$I$5)</f>
        <v>0</v>
      </c>
      <c r="J515" s="54">
        <f ca="1">IF(CONTROL!$I$4="A",DATOS!S515,CONTROL!$I$5)</f>
        <v>0</v>
      </c>
      <c r="K515" s="54">
        <f ca="1">IF(CONTROL!$I$4="A",DATOS!T515,CONTROL!$I$5)</f>
        <v>0</v>
      </c>
      <c r="L515" s="54">
        <f ca="1">IF(CONTROL!$I$4="A",DATOS!U515,CONTROL!$I$5)</f>
        <v>0</v>
      </c>
      <c r="M515" s="54">
        <f ca="1">IF(CONTROL!$I$4="A",DATOS!V515,CONTROL!$I$5)</f>
        <v>0</v>
      </c>
      <c r="N515" s="54">
        <f ca="1">IF(CONTROL!$I$4="A",DATOS!W515,CONTROL!$I$5)</f>
        <v>0</v>
      </c>
      <c r="O515" s="38" t="s">
        <v>209</v>
      </c>
      <c r="P515" s="38" t="s">
        <v>214</v>
      </c>
      <c r="Y515" s="45"/>
      <c r="Z515" s="125">
        <v>43869</v>
      </c>
      <c r="AA515" s="76">
        <f t="shared" si="60"/>
        <v>19</v>
      </c>
    </row>
    <row r="516" spans="1:27" x14ac:dyDescent="0.25">
      <c r="A516" s="54">
        <f t="shared" si="61"/>
        <v>515</v>
      </c>
      <c r="B516" s="43">
        <v>9</v>
      </c>
      <c r="E516" s="54" t="str">
        <f t="shared" si="71"/>
        <v xml:space="preserve">Tema 9 - DETENCIÓN PRISIONEROS DE GUERRA </v>
      </c>
      <c r="F516" s="54" t="str">
        <f t="shared" si="72"/>
        <v xml:space="preserve">Tema 9 - DETENCIÓN PRISIONEROS DE GUERRA </v>
      </c>
      <c r="G516" s="54">
        <f t="shared" ca="1" si="73"/>
        <v>0</v>
      </c>
      <c r="H516" s="54" t="str">
        <f ca="1">IF(O516=0,CONCATENATE(F516,". ",G516," (Ref: ",A516,")"),CONCATENATE(O516," - ",F516,". ",G516," (Ref: ",CONTROL!$D$4,"-",A516,")"))</f>
        <v>LEGISLACIÓN - Tema 9 - DETENCIÓN PRISIONEROS DE GUERRA . 0 (Ref: 7-515)</v>
      </c>
      <c r="I516" s="54">
        <f ca="1">IF(CONTROL!$I$4="A",IF(X516&gt;0,CONCATENATE(R516," ",X516),R516),CONTROL!$I$5)</f>
        <v>0</v>
      </c>
      <c r="J516" s="54">
        <f ca="1">IF(CONTROL!$I$4="A",DATOS!S516,CONTROL!$I$5)</f>
        <v>0</v>
      </c>
      <c r="K516" s="54">
        <f ca="1">IF(CONTROL!$I$4="A",DATOS!T516,CONTROL!$I$5)</f>
        <v>0</v>
      </c>
      <c r="L516" s="54">
        <f ca="1">IF(CONTROL!$I$4="A",DATOS!U516,CONTROL!$I$5)</f>
        <v>0</v>
      </c>
      <c r="M516" s="54">
        <f ca="1">IF(CONTROL!$I$4="A",DATOS!V516,CONTROL!$I$5)</f>
        <v>0</v>
      </c>
      <c r="N516" s="54">
        <f ca="1">IF(CONTROL!$I$4="A",DATOS!W516,CONTROL!$I$5)</f>
        <v>0</v>
      </c>
      <c r="O516" s="38" t="s">
        <v>209</v>
      </c>
      <c r="P516" s="38" t="s">
        <v>214</v>
      </c>
      <c r="Y516" s="45"/>
      <c r="Z516" s="125">
        <v>43869</v>
      </c>
      <c r="AA516" s="76">
        <f t="shared" ref="AA516:AA579" si="74">IF(C516=0,AA515+1,1)</f>
        <v>20</v>
      </c>
    </row>
    <row r="517" spans="1:27" x14ac:dyDescent="0.25">
      <c r="A517" s="54">
        <f t="shared" si="61"/>
        <v>516</v>
      </c>
      <c r="B517" s="43">
        <v>9</v>
      </c>
      <c r="E517" s="54" t="str">
        <f t="shared" si="71"/>
        <v xml:space="preserve">Tema 9 - DETENCIÓN PRISIONEROS DE GUERRA </v>
      </c>
      <c r="F517" s="54" t="str">
        <f t="shared" si="72"/>
        <v xml:space="preserve">Tema 9 - DETENCIÓN PRISIONEROS DE GUERRA </v>
      </c>
      <c r="G517" s="54">
        <f t="shared" ca="1" si="73"/>
        <v>0</v>
      </c>
      <c r="H517" s="54" t="str">
        <f ca="1">IF(O517=0,CONCATENATE(F517,". ",G517," (Ref: ",A517,")"),CONCATENATE(O517," - ",F517,". ",G517," (Ref: ",CONTROL!$D$4,"-",A517,")"))</f>
        <v>LEGISLACIÓN - Tema 9 - DETENCIÓN PRISIONEROS DE GUERRA . 0 (Ref: 7-516)</v>
      </c>
      <c r="I517" s="54">
        <f ca="1">IF(CONTROL!$I$4="A",IF(X517&gt;0,CONCATENATE(R517," ",X517),R517),CONTROL!$I$5)</f>
        <v>0</v>
      </c>
      <c r="J517" s="54">
        <f ca="1">IF(CONTROL!$I$4="A",DATOS!S517,CONTROL!$I$5)</f>
        <v>0</v>
      </c>
      <c r="K517" s="54">
        <f ca="1">IF(CONTROL!$I$4="A",DATOS!T517,CONTROL!$I$5)</f>
        <v>0</v>
      </c>
      <c r="L517" s="54">
        <f ca="1">IF(CONTROL!$I$4="A",DATOS!U517,CONTROL!$I$5)</f>
        <v>0</v>
      </c>
      <c r="M517" s="54">
        <f ca="1">IF(CONTROL!$I$4="A",DATOS!V517,CONTROL!$I$5)</f>
        <v>0</v>
      </c>
      <c r="N517" s="54">
        <f ca="1">IF(CONTROL!$I$4="A",DATOS!W517,CONTROL!$I$5)</f>
        <v>0</v>
      </c>
      <c r="O517" s="38" t="s">
        <v>209</v>
      </c>
      <c r="P517" s="38" t="s">
        <v>214</v>
      </c>
      <c r="Y517" s="45"/>
      <c r="Z517" s="125">
        <v>43869</v>
      </c>
      <c r="AA517" s="76">
        <f t="shared" si="74"/>
        <v>21</v>
      </c>
    </row>
    <row r="518" spans="1:27" x14ac:dyDescent="0.25">
      <c r="A518" s="54">
        <f t="shared" si="61"/>
        <v>517</v>
      </c>
      <c r="B518" s="43">
        <v>9</v>
      </c>
      <c r="E518" s="54" t="str">
        <f t="shared" si="71"/>
        <v xml:space="preserve">Tema 9 - DETENCIÓN PRISIONEROS DE GUERRA </v>
      </c>
      <c r="F518" s="54" t="str">
        <f t="shared" si="72"/>
        <v xml:space="preserve">Tema 9 - DETENCIÓN PRISIONEROS DE GUERRA </v>
      </c>
      <c r="G518" s="54">
        <f t="shared" ca="1" si="73"/>
        <v>0</v>
      </c>
      <c r="H518" s="54" t="str">
        <f ca="1">IF(O518=0,CONCATENATE(F518,". ",G518," (Ref: ",A518,")"),CONCATENATE(O518," - ",F518,". ",G518," (Ref: ",CONTROL!$D$4,"-",A518,")"))</f>
        <v>LEGISLACIÓN - Tema 9 - DETENCIÓN PRISIONEROS DE GUERRA . 0 (Ref: 7-517)</v>
      </c>
      <c r="I518" s="54">
        <f ca="1">IF(CONTROL!$I$4="A",IF(X518&gt;0,CONCATENATE(R518," ",X518),R518),CONTROL!$I$5)</f>
        <v>0</v>
      </c>
      <c r="J518" s="54">
        <f ca="1">IF(CONTROL!$I$4="A",DATOS!S518,CONTROL!$I$5)</f>
        <v>0</v>
      </c>
      <c r="K518" s="54">
        <f ca="1">IF(CONTROL!$I$4="A",DATOS!T518,CONTROL!$I$5)</f>
        <v>0</v>
      </c>
      <c r="L518" s="54">
        <f ca="1">IF(CONTROL!$I$4="A",DATOS!U518,CONTROL!$I$5)</f>
        <v>0</v>
      </c>
      <c r="M518" s="54">
        <f ca="1">IF(CONTROL!$I$4="A",DATOS!V518,CONTROL!$I$5)</f>
        <v>0</v>
      </c>
      <c r="N518" s="54">
        <f ca="1">IF(CONTROL!$I$4="A",DATOS!W518,CONTROL!$I$5)</f>
        <v>0</v>
      </c>
      <c r="O518" s="38" t="s">
        <v>209</v>
      </c>
      <c r="P518" s="38" t="s">
        <v>214</v>
      </c>
      <c r="Y518" s="45"/>
      <c r="Z518" s="125">
        <v>43869</v>
      </c>
      <c r="AA518" s="76">
        <f t="shared" si="74"/>
        <v>22</v>
      </c>
    </row>
    <row r="519" spans="1:27" x14ac:dyDescent="0.25">
      <c r="A519" s="54">
        <f t="shared" si="61"/>
        <v>518</v>
      </c>
      <c r="B519" s="43">
        <v>9</v>
      </c>
      <c r="E519" s="54" t="str">
        <f t="shared" si="71"/>
        <v xml:space="preserve">Tema 9 - DETENCIÓN PRISIONEROS DE GUERRA </v>
      </c>
      <c r="F519" s="54" t="str">
        <f t="shared" si="72"/>
        <v xml:space="preserve">Tema 9 - DETENCIÓN PRISIONEROS DE GUERRA </v>
      </c>
      <c r="G519" s="54">
        <f t="shared" ca="1" si="73"/>
        <v>0</v>
      </c>
      <c r="H519" s="54" t="str">
        <f ca="1">IF(O519=0,CONCATENATE(F519,". ",G519," (Ref: ",A519,")"),CONCATENATE(O519," - ",F519,". ",G519," (Ref: ",CONTROL!$D$4,"-",A519,")"))</f>
        <v>LEGISLACIÓN - Tema 9 - DETENCIÓN PRISIONEROS DE GUERRA . 0 (Ref: 7-518)</v>
      </c>
      <c r="I519" s="54">
        <f ca="1">IF(CONTROL!$I$4="A",IF(X519&gt;0,CONCATENATE(R519," ",X519),R519),CONTROL!$I$5)</f>
        <v>0</v>
      </c>
      <c r="J519" s="54">
        <f ca="1">IF(CONTROL!$I$4="A",DATOS!S519,CONTROL!$I$5)</f>
        <v>0</v>
      </c>
      <c r="K519" s="54">
        <f ca="1">IF(CONTROL!$I$4="A",DATOS!T519,CONTROL!$I$5)</f>
        <v>0</v>
      </c>
      <c r="L519" s="54">
        <f ca="1">IF(CONTROL!$I$4="A",DATOS!U519,CONTROL!$I$5)</f>
        <v>0</v>
      </c>
      <c r="M519" s="54">
        <f ca="1">IF(CONTROL!$I$4="A",DATOS!V519,CONTROL!$I$5)</f>
        <v>0</v>
      </c>
      <c r="N519" s="54">
        <f ca="1">IF(CONTROL!$I$4="A",DATOS!W519,CONTROL!$I$5)</f>
        <v>0</v>
      </c>
      <c r="O519" s="38" t="s">
        <v>209</v>
      </c>
      <c r="P519" s="38" t="s">
        <v>214</v>
      </c>
      <c r="Y519" s="45"/>
      <c r="Z519" s="125">
        <v>43869</v>
      </c>
      <c r="AA519" s="76">
        <f t="shared" si="74"/>
        <v>23</v>
      </c>
    </row>
    <row r="520" spans="1:27" x14ac:dyDescent="0.25">
      <c r="A520" s="54">
        <f t="shared" si="61"/>
        <v>519</v>
      </c>
      <c r="B520" s="43">
        <v>9</v>
      </c>
      <c r="E520" s="54" t="str">
        <f t="shared" si="71"/>
        <v xml:space="preserve">Tema 9 - DETENCIÓN PRISIONEROS DE GUERRA </v>
      </c>
      <c r="F520" s="54" t="str">
        <f t="shared" si="72"/>
        <v xml:space="preserve">Tema 9 - DETENCIÓN PRISIONEROS DE GUERRA </v>
      </c>
      <c r="G520" s="54">
        <f t="shared" ca="1" si="73"/>
        <v>0</v>
      </c>
      <c r="H520" s="54" t="str">
        <f ca="1">IF(O520=0,CONCATENATE(F520,". ",G520," (Ref: ",A520,")"),CONCATENATE(O520," - ",F520,". ",G520," (Ref: ",CONTROL!$D$4,"-",A520,")"))</f>
        <v>LEGISLACIÓN - Tema 9 - DETENCIÓN PRISIONEROS DE GUERRA . 0 (Ref: 7-519)</v>
      </c>
      <c r="I520" s="54">
        <f ca="1">IF(CONTROL!$I$4="A",IF(X520&gt;0,CONCATENATE(R520," ",X520),R520),CONTROL!$I$5)</f>
        <v>0</v>
      </c>
      <c r="J520" s="54">
        <f ca="1">IF(CONTROL!$I$4="A",DATOS!S520,CONTROL!$I$5)</f>
        <v>0</v>
      </c>
      <c r="K520" s="54">
        <f ca="1">IF(CONTROL!$I$4="A",DATOS!T520,CONTROL!$I$5)</f>
        <v>0</v>
      </c>
      <c r="L520" s="54">
        <f ca="1">IF(CONTROL!$I$4="A",DATOS!U520,CONTROL!$I$5)</f>
        <v>0</v>
      </c>
      <c r="M520" s="54">
        <f ca="1">IF(CONTROL!$I$4="A",DATOS!V520,CONTROL!$I$5)</f>
        <v>0</v>
      </c>
      <c r="N520" s="54">
        <f ca="1">IF(CONTROL!$I$4="A",DATOS!W520,CONTROL!$I$5)</f>
        <v>0</v>
      </c>
      <c r="O520" s="38" t="s">
        <v>209</v>
      </c>
      <c r="P520" s="38" t="s">
        <v>214</v>
      </c>
      <c r="Y520" s="45"/>
      <c r="Z520" s="125">
        <v>43869</v>
      </c>
      <c r="AA520" s="76">
        <f t="shared" si="74"/>
        <v>24</v>
      </c>
    </row>
    <row r="521" spans="1:27" x14ac:dyDescent="0.25">
      <c r="A521" s="54">
        <f t="shared" ref="A521:A584" si="75">+A520+1</f>
        <v>520</v>
      </c>
      <c r="B521" s="43">
        <v>9</v>
      </c>
      <c r="E521" s="54" t="str">
        <f t="shared" si="71"/>
        <v xml:space="preserve">Tema 9 - DETENCIÓN PRISIONEROS DE GUERRA </v>
      </c>
      <c r="F521" s="54" t="str">
        <f t="shared" si="72"/>
        <v xml:space="preserve">Tema 9 - DETENCIÓN PRISIONEROS DE GUERRA </v>
      </c>
      <c r="G521" s="54">
        <f t="shared" ca="1" si="73"/>
        <v>0</v>
      </c>
      <c r="H521" s="54" t="str">
        <f ca="1">IF(O521=0,CONCATENATE(F521,". ",G521," (Ref: ",A521,")"),CONCATENATE(O521," - ",F521,". ",G521," (Ref: ",CONTROL!$D$4,"-",A521,")"))</f>
        <v>LEGISLACIÓN - Tema 9 - DETENCIÓN PRISIONEROS DE GUERRA . 0 (Ref: 7-520)</v>
      </c>
      <c r="I521" s="54">
        <f ca="1">IF(CONTROL!$I$4="A",IF(X521&gt;0,CONCATENATE(R521," ",X521),R521),CONTROL!$I$5)</f>
        <v>0</v>
      </c>
      <c r="J521" s="54">
        <f ca="1">IF(CONTROL!$I$4="A",DATOS!S521,CONTROL!$I$5)</f>
        <v>0</v>
      </c>
      <c r="K521" s="54">
        <f ca="1">IF(CONTROL!$I$4="A",DATOS!T521,CONTROL!$I$5)</f>
        <v>0</v>
      </c>
      <c r="L521" s="54">
        <f ca="1">IF(CONTROL!$I$4="A",DATOS!U521,CONTROL!$I$5)</f>
        <v>0</v>
      </c>
      <c r="M521" s="54">
        <f ca="1">IF(CONTROL!$I$4="A",DATOS!V521,CONTROL!$I$5)</f>
        <v>0</v>
      </c>
      <c r="N521" s="54">
        <f ca="1">IF(CONTROL!$I$4="A",DATOS!W521,CONTROL!$I$5)</f>
        <v>0</v>
      </c>
      <c r="O521" s="38" t="s">
        <v>209</v>
      </c>
      <c r="P521" s="38" t="s">
        <v>214</v>
      </c>
      <c r="Y521" s="45"/>
      <c r="Z521" s="125">
        <v>43869</v>
      </c>
      <c r="AA521" s="76">
        <f t="shared" si="74"/>
        <v>25</v>
      </c>
    </row>
    <row r="522" spans="1:27" x14ac:dyDescent="0.25">
      <c r="A522" s="54">
        <f t="shared" si="75"/>
        <v>521</v>
      </c>
      <c r="B522" s="43">
        <v>9</v>
      </c>
      <c r="E522" s="54" t="str">
        <f t="shared" si="71"/>
        <v xml:space="preserve">Tema 9 - DETENCIÓN PRISIONEROS DE GUERRA </v>
      </c>
      <c r="F522" s="54" t="str">
        <f t="shared" si="72"/>
        <v xml:space="preserve">Tema 9 - DETENCIÓN PRISIONEROS DE GUERRA </v>
      </c>
      <c r="G522" s="54">
        <f t="shared" ca="1" si="73"/>
        <v>0</v>
      </c>
      <c r="H522" s="54" t="str">
        <f ca="1">IF(O522=0,CONCATENATE(F522,". ",G522," (Ref: ",A522,")"),CONCATENATE(O522," - ",F522,". ",G522," (Ref: ",CONTROL!$D$4,"-",A522,")"))</f>
        <v>LEGISLACIÓN - Tema 9 - DETENCIÓN PRISIONEROS DE GUERRA . 0 (Ref: 7-521)</v>
      </c>
      <c r="I522" s="54">
        <f ca="1">IF(CONTROL!$I$4="A",IF(X522&gt;0,CONCATENATE(R522," ",X522),R522),CONTROL!$I$5)</f>
        <v>0</v>
      </c>
      <c r="J522" s="54">
        <f ca="1">IF(CONTROL!$I$4="A",DATOS!S522,CONTROL!$I$5)</f>
        <v>0</v>
      </c>
      <c r="K522" s="54">
        <f ca="1">IF(CONTROL!$I$4="A",DATOS!T522,CONTROL!$I$5)</f>
        <v>0</v>
      </c>
      <c r="L522" s="54">
        <f ca="1">IF(CONTROL!$I$4="A",DATOS!U522,CONTROL!$I$5)</f>
        <v>0</v>
      </c>
      <c r="M522" s="54">
        <f ca="1">IF(CONTROL!$I$4="A",DATOS!V522,CONTROL!$I$5)</f>
        <v>0</v>
      </c>
      <c r="N522" s="54">
        <f ca="1">IF(CONTROL!$I$4="A",DATOS!W522,CONTROL!$I$5)</f>
        <v>0</v>
      </c>
      <c r="O522" s="38" t="s">
        <v>209</v>
      </c>
      <c r="P522" s="38" t="s">
        <v>214</v>
      </c>
      <c r="Y522" s="45"/>
      <c r="Z522" s="125">
        <v>43869</v>
      </c>
      <c r="AA522" s="76">
        <f t="shared" si="74"/>
        <v>26</v>
      </c>
    </row>
    <row r="523" spans="1:27" x14ac:dyDescent="0.25">
      <c r="A523" s="54">
        <f t="shared" si="75"/>
        <v>522</v>
      </c>
      <c r="B523" s="43">
        <v>9</v>
      </c>
      <c r="E523" s="54" t="str">
        <f t="shared" si="71"/>
        <v xml:space="preserve">Tema 9 - DETENCIÓN PRISIONEROS DE GUERRA </v>
      </c>
      <c r="F523" s="54" t="str">
        <f t="shared" si="72"/>
        <v xml:space="preserve">Tema 9 - DETENCIÓN PRISIONEROS DE GUERRA </v>
      </c>
      <c r="G523" s="54">
        <f t="shared" ca="1" si="73"/>
        <v>0</v>
      </c>
      <c r="H523" s="54" t="str">
        <f ca="1">IF(O523=0,CONCATENATE(F523,". ",G523," (Ref: ",A523,")"),CONCATENATE(O523," - ",F523,". ",G523," (Ref: ",CONTROL!$D$4,"-",A523,")"))</f>
        <v>LEGISLACIÓN - Tema 9 - DETENCIÓN PRISIONEROS DE GUERRA . 0 (Ref: 7-522)</v>
      </c>
      <c r="I523" s="54">
        <f ca="1">IF(CONTROL!$I$4="A",IF(X523&gt;0,CONCATENATE(R523," ",X523),R523),CONTROL!$I$5)</f>
        <v>0</v>
      </c>
      <c r="J523" s="54">
        <f ca="1">IF(CONTROL!$I$4="A",DATOS!S523,CONTROL!$I$5)</f>
        <v>0</v>
      </c>
      <c r="K523" s="54">
        <f ca="1">IF(CONTROL!$I$4="A",DATOS!T523,CONTROL!$I$5)</f>
        <v>0</v>
      </c>
      <c r="L523" s="54">
        <f ca="1">IF(CONTROL!$I$4="A",DATOS!U523,CONTROL!$I$5)</f>
        <v>0</v>
      </c>
      <c r="M523" s="54">
        <f ca="1">IF(CONTROL!$I$4="A",DATOS!V523,CONTROL!$I$5)</f>
        <v>0</v>
      </c>
      <c r="N523" s="54">
        <f ca="1">IF(CONTROL!$I$4="A",DATOS!W523,CONTROL!$I$5)</f>
        <v>0</v>
      </c>
      <c r="O523" s="38" t="s">
        <v>209</v>
      </c>
      <c r="P523" s="38" t="s">
        <v>214</v>
      </c>
      <c r="Y523" s="45"/>
      <c r="Z523" s="125">
        <v>43869</v>
      </c>
      <c r="AA523" s="76">
        <f t="shared" si="74"/>
        <v>27</v>
      </c>
    </row>
    <row r="524" spans="1:27" x14ac:dyDescent="0.25">
      <c r="A524" s="54">
        <f t="shared" si="75"/>
        <v>523</v>
      </c>
      <c r="B524" s="43">
        <v>9</v>
      </c>
      <c r="E524" s="54" t="str">
        <f t="shared" si="71"/>
        <v xml:space="preserve">Tema 9 - DETENCIÓN PRISIONEROS DE GUERRA </v>
      </c>
      <c r="F524" s="54" t="str">
        <f t="shared" si="72"/>
        <v xml:space="preserve">Tema 9 - DETENCIÓN PRISIONEROS DE GUERRA </v>
      </c>
      <c r="G524" s="54">
        <f t="shared" ca="1" si="73"/>
        <v>0</v>
      </c>
      <c r="H524" s="54" t="str">
        <f ca="1">IF(O524=0,CONCATENATE(F524,". ",G524," (Ref: ",A524,")"),CONCATENATE(O524," - ",F524,". ",G524," (Ref: ",CONTROL!$D$4,"-",A524,")"))</f>
        <v>LEGISLACIÓN - Tema 9 - DETENCIÓN PRISIONEROS DE GUERRA . 0 (Ref: 7-523)</v>
      </c>
      <c r="I524" s="54">
        <f ca="1">IF(CONTROL!$I$4="A",IF(X524&gt;0,CONCATENATE(R524," ",X524),R524),CONTROL!$I$5)</f>
        <v>0</v>
      </c>
      <c r="J524" s="54">
        <f ca="1">IF(CONTROL!$I$4="A",DATOS!S524,CONTROL!$I$5)</f>
        <v>0</v>
      </c>
      <c r="K524" s="54">
        <f ca="1">IF(CONTROL!$I$4="A",DATOS!T524,CONTROL!$I$5)</f>
        <v>0</v>
      </c>
      <c r="L524" s="54">
        <f ca="1">IF(CONTROL!$I$4="A",DATOS!U524,CONTROL!$I$5)</f>
        <v>0</v>
      </c>
      <c r="M524" s="54">
        <f ca="1">IF(CONTROL!$I$4="A",DATOS!V524,CONTROL!$I$5)</f>
        <v>0</v>
      </c>
      <c r="N524" s="54">
        <f ca="1">IF(CONTROL!$I$4="A",DATOS!W524,CONTROL!$I$5)</f>
        <v>0</v>
      </c>
      <c r="O524" s="38" t="s">
        <v>209</v>
      </c>
      <c r="P524" s="38" t="s">
        <v>214</v>
      </c>
      <c r="Y524" s="45"/>
      <c r="Z524" s="125">
        <v>43869</v>
      </c>
      <c r="AA524" s="76">
        <f t="shared" si="74"/>
        <v>28</v>
      </c>
    </row>
    <row r="525" spans="1:27" x14ac:dyDescent="0.25">
      <c r="A525" s="54">
        <f t="shared" si="75"/>
        <v>524</v>
      </c>
      <c r="B525" s="43">
        <v>9</v>
      </c>
      <c r="E525" s="54" t="str">
        <f t="shared" si="71"/>
        <v xml:space="preserve">Tema 9 - DETENCIÓN PRISIONEROS DE GUERRA </v>
      </c>
      <c r="F525" s="54" t="str">
        <f t="shared" si="72"/>
        <v xml:space="preserve">Tema 9 - DETENCIÓN PRISIONEROS DE GUERRA </v>
      </c>
      <c r="G525" s="54">
        <f t="shared" ca="1" si="73"/>
        <v>0</v>
      </c>
      <c r="H525" s="54" t="str">
        <f ca="1">IF(O525=0,CONCATENATE(F525,". ",G525," (Ref: ",A525,")"),CONCATENATE(O525," - ",F525,". ",G525," (Ref: ",CONTROL!$D$4,"-",A525,")"))</f>
        <v>LEGISLACIÓN - Tema 9 - DETENCIÓN PRISIONEROS DE GUERRA . 0 (Ref: 7-524)</v>
      </c>
      <c r="I525" s="54">
        <f ca="1">IF(CONTROL!$I$4="A",IF(X525&gt;0,CONCATENATE(R525," ",X525),R525),CONTROL!$I$5)</f>
        <v>0</v>
      </c>
      <c r="J525" s="54">
        <f ca="1">IF(CONTROL!$I$4="A",DATOS!S525,CONTROL!$I$5)</f>
        <v>0</v>
      </c>
      <c r="K525" s="54">
        <f ca="1">IF(CONTROL!$I$4="A",DATOS!T525,CONTROL!$I$5)</f>
        <v>0</v>
      </c>
      <c r="L525" s="54">
        <f ca="1">IF(CONTROL!$I$4="A",DATOS!U525,CONTROL!$I$5)</f>
        <v>0</v>
      </c>
      <c r="M525" s="54">
        <f ca="1">IF(CONTROL!$I$4="A",DATOS!V525,CONTROL!$I$5)</f>
        <v>0</v>
      </c>
      <c r="N525" s="54">
        <f ca="1">IF(CONTROL!$I$4="A",DATOS!W525,CONTROL!$I$5)</f>
        <v>0</v>
      </c>
      <c r="O525" s="38" t="s">
        <v>209</v>
      </c>
      <c r="P525" s="38" t="s">
        <v>214</v>
      </c>
      <c r="Y525" s="45"/>
      <c r="Z525" s="125">
        <v>43869</v>
      </c>
      <c r="AA525" s="76">
        <f t="shared" si="74"/>
        <v>29</v>
      </c>
    </row>
    <row r="526" spans="1:27" x14ac:dyDescent="0.25">
      <c r="A526" s="54">
        <f t="shared" si="75"/>
        <v>525</v>
      </c>
      <c r="B526" s="43">
        <v>9</v>
      </c>
      <c r="E526" s="54" t="str">
        <f t="shared" si="71"/>
        <v xml:space="preserve">Tema 9 - DETENCIÓN PRISIONEROS DE GUERRA </v>
      </c>
      <c r="F526" s="54" t="str">
        <f t="shared" si="72"/>
        <v xml:space="preserve">Tema 9 - DETENCIÓN PRISIONEROS DE GUERRA </v>
      </c>
      <c r="G526" s="54">
        <f t="shared" ca="1" si="73"/>
        <v>0</v>
      </c>
      <c r="H526" s="54" t="str">
        <f ca="1">IF(O526=0,CONCATENATE(F526,". ",G526," (Ref: ",A526,")"),CONCATENATE(O526," - ",F526,". ",G526," (Ref: ",CONTROL!$D$4,"-",A526,")"))</f>
        <v>LEGISLACIÓN - Tema 9 - DETENCIÓN PRISIONEROS DE GUERRA . 0 (Ref: 7-525)</v>
      </c>
      <c r="I526" s="54">
        <f ca="1">IF(CONTROL!$I$4="A",IF(X526&gt;0,CONCATENATE(R526," ",X526),R526),CONTROL!$I$5)</f>
        <v>0</v>
      </c>
      <c r="J526" s="54">
        <f ca="1">IF(CONTROL!$I$4="A",DATOS!S526,CONTROL!$I$5)</f>
        <v>0</v>
      </c>
      <c r="K526" s="54">
        <f ca="1">IF(CONTROL!$I$4="A",DATOS!T526,CONTROL!$I$5)</f>
        <v>0</v>
      </c>
      <c r="L526" s="54">
        <f ca="1">IF(CONTROL!$I$4="A",DATOS!U526,CONTROL!$I$5)</f>
        <v>0</v>
      </c>
      <c r="M526" s="54">
        <f ca="1">IF(CONTROL!$I$4="A",DATOS!V526,CONTROL!$I$5)</f>
        <v>0</v>
      </c>
      <c r="N526" s="54">
        <f ca="1">IF(CONTROL!$I$4="A",DATOS!W526,CONTROL!$I$5)</f>
        <v>0</v>
      </c>
      <c r="O526" s="38" t="s">
        <v>209</v>
      </c>
      <c r="P526" s="38" t="s">
        <v>214</v>
      </c>
      <c r="Y526" s="45"/>
      <c r="Z526" s="125">
        <v>43869</v>
      </c>
      <c r="AA526" s="76">
        <f t="shared" si="74"/>
        <v>30</v>
      </c>
    </row>
    <row r="527" spans="1:27" x14ac:dyDescent="0.25">
      <c r="A527" s="54">
        <f t="shared" si="75"/>
        <v>526</v>
      </c>
      <c r="B527" s="43">
        <v>9</v>
      </c>
      <c r="E527" s="54" t="str">
        <f t="shared" si="71"/>
        <v xml:space="preserve">Tema 9 - DETENCIÓN PRISIONEROS DE GUERRA </v>
      </c>
      <c r="F527" s="54" t="str">
        <f t="shared" si="72"/>
        <v xml:space="preserve">Tema 9 - DETENCIÓN PRISIONEROS DE GUERRA </v>
      </c>
      <c r="G527" s="54">
        <f t="shared" ca="1" si="73"/>
        <v>0</v>
      </c>
      <c r="H527" s="54" t="str">
        <f ca="1">IF(O527=0,CONCATENATE(F527,". ",G527," (Ref: ",A527,")"),CONCATENATE(O527," - ",F527,". ",G527," (Ref: ",CONTROL!$D$4,"-",A527,")"))</f>
        <v>LEGISLACIÓN - Tema 9 - DETENCIÓN PRISIONEROS DE GUERRA . 0 (Ref: 7-526)</v>
      </c>
      <c r="I527" s="54">
        <f ca="1">IF(CONTROL!$I$4="A",IF(X527&gt;0,CONCATENATE(R527," ",X527),R527),CONTROL!$I$5)</f>
        <v>0</v>
      </c>
      <c r="J527" s="54">
        <f ca="1">IF(CONTROL!$I$4="A",DATOS!S527,CONTROL!$I$5)</f>
        <v>0</v>
      </c>
      <c r="K527" s="54">
        <f ca="1">IF(CONTROL!$I$4="A",DATOS!T527,CONTROL!$I$5)</f>
        <v>0</v>
      </c>
      <c r="L527" s="54">
        <f ca="1">IF(CONTROL!$I$4="A",DATOS!U527,CONTROL!$I$5)</f>
        <v>0</v>
      </c>
      <c r="M527" s="54">
        <f ca="1">IF(CONTROL!$I$4="A",DATOS!V527,CONTROL!$I$5)</f>
        <v>0</v>
      </c>
      <c r="N527" s="54">
        <f ca="1">IF(CONTROL!$I$4="A",DATOS!W527,CONTROL!$I$5)</f>
        <v>0</v>
      </c>
      <c r="O527" s="38" t="s">
        <v>209</v>
      </c>
      <c r="P527" s="38" t="s">
        <v>214</v>
      </c>
      <c r="Y527" s="45"/>
      <c r="Z527" s="125">
        <v>43869</v>
      </c>
      <c r="AA527" s="76">
        <f t="shared" si="74"/>
        <v>31</v>
      </c>
    </row>
    <row r="528" spans="1:27" x14ac:dyDescent="0.25">
      <c r="A528" s="54">
        <f t="shared" si="75"/>
        <v>527</v>
      </c>
      <c r="B528" s="43">
        <v>9</v>
      </c>
      <c r="E528" s="54" t="str">
        <f t="shared" si="71"/>
        <v xml:space="preserve">Tema 9 - DETENCIÓN PRISIONEROS DE GUERRA </v>
      </c>
      <c r="F528" s="54" t="str">
        <f t="shared" si="72"/>
        <v xml:space="preserve">Tema 9 - DETENCIÓN PRISIONEROS DE GUERRA </v>
      </c>
      <c r="G528" s="54">
        <f t="shared" ca="1" si="73"/>
        <v>0</v>
      </c>
      <c r="H528" s="54" t="str">
        <f ca="1">IF(O528=0,CONCATENATE(F528,". ",G528," (Ref: ",A528,")"),CONCATENATE(O528," - ",F528,". ",G528," (Ref: ",CONTROL!$D$4,"-",A528,")"))</f>
        <v>LEGISLACIÓN - Tema 9 - DETENCIÓN PRISIONEROS DE GUERRA . 0 (Ref: 7-527)</v>
      </c>
      <c r="I528" s="54">
        <f ca="1">IF(CONTROL!$I$4="A",IF(X528&gt;0,CONCATENATE(R528," ",X528),R528),CONTROL!$I$5)</f>
        <v>0</v>
      </c>
      <c r="J528" s="54">
        <f ca="1">IF(CONTROL!$I$4="A",DATOS!S528,CONTROL!$I$5)</f>
        <v>0</v>
      </c>
      <c r="K528" s="54">
        <f ca="1">IF(CONTROL!$I$4="A",DATOS!T528,CONTROL!$I$5)</f>
        <v>0</v>
      </c>
      <c r="L528" s="54">
        <f ca="1">IF(CONTROL!$I$4="A",DATOS!U528,CONTROL!$I$5)</f>
        <v>0</v>
      </c>
      <c r="M528" s="54">
        <f ca="1">IF(CONTROL!$I$4="A",DATOS!V528,CONTROL!$I$5)</f>
        <v>0</v>
      </c>
      <c r="N528" s="54">
        <f ca="1">IF(CONTROL!$I$4="A",DATOS!W528,CONTROL!$I$5)</f>
        <v>0</v>
      </c>
      <c r="O528" s="38" t="s">
        <v>209</v>
      </c>
      <c r="P528" s="38" t="s">
        <v>214</v>
      </c>
      <c r="Y528" s="45"/>
      <c r="Z528" s="125">
        <v>43869</v>
      </c>
      <c r="AA528" s="76">
        <f t="shared" si="74"/>
        <v>32</v>
      </c>
    </row>
    <row r="529" spans="1:27" x14ac:dyDescent="0.25">
      <c r="A529" s="54">
        <f t="shared" si="75"/>
        <v>528</v>
      </c>
      <c r="B529" s="43">
        <v>9</v>
      </c>
      <c r="E529" s="54" t="str">
        <f t="shared" si="71"/>
        <v xml:space="preserve">Tema 9 - DETENCIÓN PRISIONEROS DE GUERRA </v>
      </c>
      <c r="F529" s="54" t="str">
        <f t="shared" si="72"/>
        <v xml:space="preserve">Tema 9 - DETENCIÓN PRISIONEROS DE GUERRA </v>
      </c>
      <c r="G529" s="54">
        <f t="shared" ca="1" si="73"/>
        <v>0</v>
      </c>
      <c r="H529" s="54" t="str">
        <f ca="1">IF(O529=0,CONCATENATE(F529,". ",G529," (Ref: ",A529,")"),CONCATENATE(O529," - ",F529,". ",G529," (Ref: ",CONTROL!$D$4,"-",A529,")"))</f>
        <v>LEGISLACIÓN - Tema 9 - DETENCIÓN PRISIONEROS DE GUERRA . 0 (Ref: 7-528)</v>
      </c>
      <c r="I529" s="54">
        <f ca="1">IF(CONTROL!$I$4="A",IF(X529&gt;0,CONCATENATE(R529," ",X529),R529),CONTROL!$I$5)</f>
        <v>0</v>
      </c>
      <c r="J529" s="54">
        <f ca="1">IF(CONTROL!$I$4="A",DATOS!S529,CONTROL!$I$5)</f>
        <v>0</v>
      </c>
      <c r="K529" s="54">
        <f ca="1">IF(CONTROL!$I$4="A",DATOS!T529,CONTROL!$I$5)</f>
        <v>0</v>
      </c>
      <c r="L529" s="54">
        <f ca="1">IF(CONTROL!$I$4="A",DATOS!U529,CONTROL!$I$5)</f>
        <v>0</v>
      </c>
      <c r="M529" s="54">
        <f ca="1">IF(CONTROL!$I$4="A",DATOS!V529,CONTROL!$I$5)</f>
        <v>0</v>
      </c>
      <c r="N529" s="54">
        <f ca="1">IF(CONTROL!$I$4="A",DATOS!W529,CONTROL!$I$5)</f>
        <v>0</v>
      </c>
      <c r="O529" s="38" t="s">
        <v>209</v>
      </c>
      <c r="P529" s="38" t="s">
        <v>214</v>
      </c>
      <c r="Y529" s="45"/>
      <c r="Z529" s="125">
        <v>43869</v>
      </c>
      <c r="AA529" s="76">
        <f t="shared" si="74"/>
        <v>33</v>
      </c>
    </row>
    <row r="530" spans="1:27" x14ac:dyDescent="0.25">
      <c r="A530" s="54">
        <f t="shared" si="75"/>
        <v>529</v>
      </c>
      <c r="B530" s="43">
        <v>9</v>
      </c>
      <c r="E530" s="54" t="str">
        <f t="shared" si="71"/>
        <v xml:space="preserve">Tema 9 - DETENCIÓN PRISIONEROS DE GUERRA </v>
      </c>
      <c r="F530" s="54" t="str">
        <f t="shared" si="72"/>
        <v xml:space="preserve">Tema 9 - DETENCIÓN PRISIONEROS DE GUERRA </v>
      </c>
      <c r="G530" s="54">
        <f t="shared" ca="1" si="73"/>
        <v>0</v>
      </c>
      <c r="H530" s="54" t="str">
        <f ca="1">IF(O530=0,CONCATENATE(F530,". ",G530," (Ref: ",A530,")"),CONCATENATE(O530," - ",F530,". ",G530," (Ref: ",CONTROL!$D$4,"-",A530,")"))</f>
        <v>LEGISLACIÓN - Tema 9 - DETENCIÓN PRISIONEROS DE GUERRA . 0 (Ref: 7-529)</v>
      </c>
      <c r="I530" s="54">
        <f ca="1">IF(CONTROL!$I$4="A",IF(X530&gt;0,CONCATENATE(R530," ",X530),R530),CONTROL!$I$5)</f>
        <v>0</v>
      </c>
      <c r="J530" s="54">
        <f ca="1">IF(CONTROL!$I$4="A",DATOS!S530,CONTROL!$I$5)</f>
        <v>0</v>
      </c>
      <c r="K530" s="54">
        <f ca="1">IF(CONTROL!$I$4="A",DATOS!T530,CONTROL!$I$5)</f>
        <v>0</v>
      </c>
      <c r="L530" s="54">
        <f ca="1">IF(CONTROL!$I$4="A",DATOS!U530,CONTROL!$I$5)</f>
        <v>0</v>
      </c>
      <c r="M530" s="54">
        <f ca="1">IF(CONTROL!$I$4="A",DATOS!V530,CONTROL!$I$5)</f>
        <v>0</v>
      </c>
      <c r="N530" s="54">
        <f ca="1">IF(CONTROL!$I$4="A",DATOS!W530,CONTROL!$I$5)</f>
        <v>0</v>
      </c>
      <c r="O530" s="38" t="s">
        <v>209</v>
      </c>
      <c r="P530" s="38" t="s">
        <v>214</v>
      </c>
      <c r="Y530" s="45"/>
      <c r="Z530" s="125">
        <v>43869</v>
      </c>
      <c r="AA530" s="76">
        <f t="shared" si="74"/>
        <v>34</v>
      </c>
    </row>
    <row r="531" spans="1:27" x14ac:dyDescent="0.25">
      <c r="A531" s="54">
        <f t="shared" si="75"/>
        <v>530</v>
      </c>
      <c r="B531" s="43">
        <v>9</v>
      </c>
      <c r="E531" s="54" t="str">
        <f t="shared" si="71"/>
        <v xml:space="preserve">Tema 9 - DETENCIÓN PRISIONEROS DE GUERRA </v>
      </c>
      <c r="F531" s="54" t="str">
        <f t="shared" si="72"/>
        <v xml:space="preserve">Tema 9 - DETENCIÓN PRISIONEROS DE GUERRA </v>
      </c>
      <c r="G531" s="54">
        <f t="shared" ca="1" si="73"/>
        <v>0</v>
      </c>
      <c r="H531" s="54" t="str">
        <f ca="1">IF(O531=0,CONCATENATE(F531,". ",G531," (Ref: ",A531,")"),CONCATENATE(O531," - ",F531,". ",G531," (Ref: ",CONTROL!$D$4,"-",A531,")"))</f>
        <v>LEGISLACIÓN - Tema 9 - DETENCIÓN PRISIONEROS DE GUERRA . 0 (Ref: 7-530)</v>
      </c>
      <c r="I531" s="54">
        <f ca="1">IF(CONTROL!$I$4="A",IF(X531&gt;0,CONCATENATE(R531," ",X531),R531),CONTROL!$I$5)</f>
        <v>0</v>
      </c>
      <c r="J531" s="54">
        <f ca="1">IF(CONTROL!$I$4="A",DATOS!S531,CONTROL!$I$5)</f>
        <v>0</v>
      </c>
      <c r="K531" s="54">
        <f ca="1">IF(CONTROL!$I$4="A",DATOS!T531,CONTROL!$I$5)</f>
        <v>0</v>
      </c>
      <c r="L531" s="54">
        <f ca="1">IF(CONTROL!$I$4="A",DATOS!U531,CONTROL!$I$5)</f>
        <v>0</v>
      </c>
      <c r="M531" s="54">
        <f ca="1">IF(CONTROL!$I$4="A",DATOS!V531,CONTROL!$I$5)</f>
        <v>0</v>
      </c>
      <c r="N531" s="54">
        <f ca="1">IF(CONTROL!$I$4="A",DATOS!W531,CONTROL!$I$5)</f>
        <v>0</v>
      </c>
      <c r="O531" s="38" t="s">
        <v>209</v>
      </c>
      <c r="P531" s="38" t="s">
        <v>214</v>
      </c>
      <c r="Y531" s="45"/>
      <c r="Z531" s="125">
        <v>43869</v>
      </c>
      <c r="AA531" s="76">
        <f t="shared" si="74"/>
        <v>35</v>
      </c>
    </row>
    <row r="532" spans="1:27" x14ac:dyDescent="0.25">
      <c r="A532" s="54">
        <f t="shared" si="75"/>
        <v>531</v>
      </c>
      <c r="B532" s="43">
        <v>9</v>
      </c>
      <c r="E532" s="54" t="str">
        <f t="shared" si="71"/>
        <v xml:space="preserve">Tema 9 - DETENCIÓN PRISIONEROS DE GUERRA </v>
      </c>
      <c r="F532" s="54" t="str">
        <f t="shared" si="72"/>
        <v xml:space="preserve">Tema 9 - DETENCIÓN PRISIONEROS DE GUERRA </v>
      </c>
      <c r="G532" s="54">
        <f t="shared" ca="1" si="73"/>
        <v>0</v>
      </c>
      <c r="H532" s="54" t="str">
        <f ca="1">IF(O532=0,CONCATENATE(F532,". ",G532," (Ref: ",A532,")"),CONCATENATE(O532," - ",F532,". ",G532," (Ref: ",CONTROL!$D$4,"-",A532,")"))</f>
        <v>LEGISLACIÓN - Tema 9 - DETENCIÓN PRISIONEROS DE GUERRA . 0 (Ref: 7-531)</v>
      </c>
      <c r="I532" s="54">
        <f ca="1">IF(CONTROL!$I$4="A",IF(X532&gt;0,CONCATENATE(R532," ",X532),R532),CONTROL!$I$5)</f>
        <v>0</v>
      </c>
      <c r="J532" s="54">
        <f ca="1">IF(CONTROL!$I$4="A",DATOS!S532,CONTROL!$I$5)</f>
        <v>0</v>
      </c>
      <c r="K532" s="54">
        <f ca="1">IF(CONTROL!$I$4="A",DATOS!T532,CONTROL!$I$5)</f>
        <v>0</v>
      </c>
      <c r="L532" s="54">
        <f ca="1">IF(CONTROL!$I$4="A",DATOS!U532,CONTROL!$I$5)</f>
        <v>0</v>
      </c>
      <c r="M532" s="54">
        <f ca="1">IF(CONTROL!$I$4="A",DATOS!V532,CONTROL!$I$5)</f>
        <v>0</v>
      </c>
      <c r="N532" s="54">
        <f ca="1">IF(CONTROL!$I$4="A",DATOS!W532,CONTROL!$I$5)</f>
        <v>0</v>
      </c>
      <c r="O532" s="38" t="s">
        <v>209</v>
      </c>
      <c r="P532" s="38" t="s">
        <v>214</v>
      </c>
      <c r="Y532" s="45"/>
      <c r="Z532" s="125">
        <v>43869</v>
      </c>
      <c r="AA532" s="76">
        <f t="shared" si="74"/>
        <v>36</v>
      </c>
    </row>
    <row r="533" spans="1:27" x14ac:dyDescent="0.25">
      <c r="A533" s="54">
        <f t="shared" si="75"/>
        <v>532</v>
      </c>
      <c r="B533" s="43">
        <v>9</v>
      </c>
      <c r="E533" s="54" t="str">
        <f t="shared" si="71"/>
        <v xml:space="preserve">Tema 9 - DETENCIÓN PRISIONEROS DE GUERRA </v>
      </c>
      <c r="F533" s="54" t="str">
        <f t="shared" si="72"/>
        <v xml:space="preserve">Tema 9 - DETENCIÓN PRISIONEROS DE GUERRA </v>
      </c>
      <c r="G533" s="54">
        <f t="shared" ca="1" si="73"/>
        <v>0</v>
      </c>
      <c r="H533" s="54" t="str">
        <f ca="1">IF(O533=0,CONCATENATE(F533,". ",G533," (Ref: ",A533,")"),CONCATENATE(O533," - ",F533,". ",G533," (Ref: ",CONTROL!$D$4,"-",A533,")"))</f>
        <v>LEGISLACIÓN - Tema 9 - DETENCIÓN PRISIONEROS DE GUERRA . 0 (Ref: 7-532)</v>
      </c>
      <c r="I533" s="54">
        <f ca="1">IF(CONTROL!$I$4="A",IF(X533&gt;0,CONCATENATE(R533," ",X533),R533),CONTROL!$I$5)</f>
        <v>0</v>
      </c>
      <c r="J533" s="54">
        <f ca="1">IF(CONTROL!$I$4="A",DATOS!S533,CONTROL!$I$5)</f>
        <v>0</v>
      </c>
      <c r="K533" s="54">
        <f ca="1">IF(CONTROL!$I$4="A",DATOS!T533,CONTROL!$I$5)</f>
        <v>0</v>
      </c>
      <c r="L533" s="54">
        <f ca="1">IF(CONTROL!$I$4="A",DATOS!U533,CONTROL!$I$5)</f>
        <v>0</v>
      </c>
      <c r="M533" s="54">
        <f ca="1">IF(CONTROL!$I$4="A",DATOS!V533,CONTROL!$I$5)</f>
        <v>0</v>
      </c>
      <c r="N533" s="54">
        <f ca="1">IF(CONTROL!$I$4="A",DATOS!W533,CONTROL!$I$5)</f>
        <v>0</v>
      </c>
      <c r="O533" s="38" t="s">
        <v>209</v>
      </c>
      <c r="P533" s="38" t="s">
        <v>214</v>
      </c>
      <c r="Y533" s="45"/>
      <c r="Z533" s="125">
        <v>43869</v>
      </c>
      <c r="AA533" s="76">
        <f t="shared" si="74"/>
        <v>37</v>
      </c>
    </row>
    <row r="534" spans="1:27" x14ac:dyDescent="0.25">
      <c r="A534" s="54">
        <f t="shared" si="75"/>
        <v>533</v>
      </c>
      <c r="B534" s="43">
        <v>9</v>
      </c>
      <c r="E534" s="54" t="str">
        <f t="shared" si="71"/>
        <v xml:space="preserve">Tema 9 - DETENCIÓN PRISIONEROS DE GUERRA </v>
      </c>
      <c r="F534" s="54" t="str">
        <f t="shared" si="72"/>
        <v xml:space="preserve">Tema 9 - DETENCIÓN PRISIONEROS DE GUERRA </v>
      </c>
      <c r="G534" s="54">
        <f t="shared" ca="1" si="73"/>
        <v>0</v>
      </c>
      <c r="H534" s="54" t="str">
        <f ca="1">IF(O534=0,CONCATENATE(F534,". ",G534," (Ref: ",A534,")"),CONCATENATE(O534," - ",F534,". ",G534," (Ref: ",CONTROL!$D$4,"-",A534,")"))</f>
        <v>LEGISLACIÓN - Tema 9 - DETENCIÓN PRISIONEROS DE GUERRA . 0 (Ref: 7-533)</v>
      </c>
      <c r="I534" s="54">
        <f ca="1">IF(CONTROL!$I$4="A",IF(X534&gt;0,CONCATENATE(R534," ",X534),R534),CONTROL!$I$5)</f>
        <v>0</v>
      </c>
      <c r="J534" s="54">
        <f ca="1">IF(CONTROL!$I$4="A",DATOS!S534,CONTROL!$I$5)</f>
        <v>0</v>
      </c>
      <c r="K534" s="54">
        <f ca="1">IF(CONTROL!$I$4="A",DATOS!T534,CONTROL!$I$5)</f>
        <v>0</v>
      </c>
      <c r="L534" s="54">
        <f ca="1">IF(CONTROL!$I$4="A",DATOS!U534,CONTROL!$I$5)</f>
        <v>0</v>
      </c>
      <c r="M534" s="54">
        <f ca="1">IF(CONTROL!$I$4="A",DATOS!V534,CONTROL!$I$5)</f>
        <v>0</v>
      </c>
      <c r="N534" s="54">
        <f ca="1">IF(CONTROL!$I$4="A",DATOS!W534,CONTROL!$I$5)</f>
        <v>0</v>
      </c>
      <c r="O534" s="38" t="s">
        <v>209</v>
      </c>
      <c r="P534" s="38" t="s">
        <v>214</v>
      </c>
      <c r="Y534" s="45"/>
      <c r="Z534" s="125">
        <v>43869</v>
      </c>
      <c r="AA534" s="76">
        <f t="shared" si="74"/>
        <v>38</v>
      </c>
    </row>
    <row r="535" spans="1:27" x14ac:dyDescent="0.25">
      <c r="A535" s="54">
        <f t="shared" si="75"/>
        <v>534</v>
      </c>
      <c r="B535" s="43">
        <v>9</v>
      </c>
      <c r="E535" s="54" t="str">
        <f t="shared" si="71"/>
        <v xml:space="preserve">Tema 9 - DETENCIÓN PRISIONEROS DE GUERRA </v>
      </c>
      <c r="F535" s="54" t="str">
        <f t="shared" si="72"/>
        <v xml:space="preserve">Tema 9 - DETENCIÓN PRISIONEROS DE GUERRA </v>
      </c>
      <c r="G535" s="54">
        <f t="shared" ca="1" si="73"/>
        <v>0</v>
      </c>
      <c r="H535" s="54" t="str">
        <f ca="1">IF(O535=0,CONCATENATE(F535,". ",G535," (Ref: ",A535,")"),CONCATENATE(O535," - ",F535,". ",G535," (Ref: ",CONTROL!$D$4,"-",A535,")"))</f>
        <v>LEGISLACIÓN - Tema 9 - DETENCIÓN PRISIONEROS DE GUERRA . 0 (Ref: 7-534)</v>
      </c>
      <c r="I535" s="54">
        <f ca="1">IF(CONTROL!$I$4="A",IF(X535&gt;0,CONCATENATE(R535," ",X535),R535),CONTROL!$I$5)</f>
        <v>0</v>
      </c>
      <c r="J535" s="54">
        <f ca="1">IF(CONTROL!$I$4="A",DATOS!S535,CONTROL!$I$5)</f>
        <v>0</v>
      </c>
      <c r="K535" s="54">
        <f ca="1">IF(CONTROL!$I$4="A",DATOS!T535,CONTROL!$I$5)</f>
        <v>0</v>
      </c>
      <c r="L535" s="54">
        <f ca="1">IF(CONTROL!$I$4="A",DATOS!U535,CONTROL!$I$5)</f>
        <v>0</v>
      </c>
      <c r="M535" s="54">
        <f ca="1">IF(CONTROL!$I$4="A",DATOS!V535,CONTROL!$I$5)</f>
        <v>0</v>
      </c>
      <c r="N535" s="54">
        <f ca="1">IF(CONTROL!$I$4="A",DATOS!W535,CONTROL!$I$5)</f>
        <v>0</v>
      </c>
      <c r="O535" s="38" t="s">
        <v>209</v>
      </c>
      <c r="P535" s="38" t="s">
        <v>214</v>
      </c>
      <c r="Y535" s="45"/>
      <c r="Z535" s="125">
        <v>43869</v>
      </c>
      <c r="AA535" s="76">
        <f t="shared" si="74"/>
        <v>39</v>
      </c>
    </row>
    <row r="536" spans="1:27" x14ac:dyDescent="0.25">
      <c r="A536" s="54">
        <f t="shared" si="75"/>
        <v>535</v>
      </c>
      <c r="B536" s="43">
        <v>9</v>
      </c>
      <c r="E536" s="54" t="str">
        <f t="shared" si="71"/>
        <v xml:space="preserve">Tema 9 - DETENCIÓN PRISIONEROS DE GUERRA </v>
      </c>
      <c r="F536" s="54" t="str">
        <f t="shared" si="72"/>
        <v xml:space="preserve">Tema 9 - DETENCIÓN PRISIONEROS DE GUERRA </v>
      </c>
      <c r="G536" s="54">
        <f t="shared" ca="1" si="73"/>
        <v>0</v>
      </c>
      <c r="H536" s="54" t="str">
        <f ca="1">IF(O536=0,CONCATENATE(F536,". ",G536," (Ref: ",A536,")"),CONCATENATE(O536," - ",F536,". ",G536," (Ref: ",CONTROL!$D$4,"-",A536,")"))</f>
        <v>LEGISLACIÓN - Tema 9 - DETENCIÓN PRISIONEROS DE GUERRA . 0 (Ref: 7-535)</v>
      </c>
      <c r="I536" s="54">
        <f ca="1">IF(CONTROL!$I$4="A",IF(X536&gt;0,CONCATENATE(R536," ",X536),R536),CONTROL!$I$5)</f>
        <v>0</v>
      </c>
      <c r="J536" s="54">
        <f ca="1">IF(CONTROL!$I$4="A",DATOS!S536,CONTROL!$I$5)</f>
        <v>0</v>
      </c>
      <c r="K536" s="54">
        <f ca="1">IF(CONTROL!$I$4="A",DATOS!T536,CONTROL!$I$5)</f>
        <v>0</v>
      </c>
      <c r="L536" s="54">
        <f ca="1">IF(CONTROL!$I$4="A",DATOS!U536,CONTROL!$I$5)</f>
        <v>0</v>
      </c>
      <c r="M536" s="54">
        <f ca="1">IF(CONTROL!$I$4="A",DATOS!V536,CONTROL!$I$5)</f>
        <v>0</v>
      </c>
      <c r="N536" s="54">
        <f ca="1">IF(CONTROL!$I$4="A",DATOS!W536,CONTROL!$I$5)</f>
        <v>0</v>
      </c>
      <c r="O536" s="38" t="s">
        <v>209</v>
      </c>
      <c r="P536" s="38" t="s">
        <v>214</v>
      </c>
      <c r="Y536" s="45"/>
      <c r="Z536" s="125">
        <v>43869</v>
      </c>
      <c r="AA536" s="76">
        <f t="shared" si="74"/>
        <v>40</v>
      </c>
    </row>
    <row r="537" spans="1:27" x14ac:dyDescent="0.25">
      <c r="A537" s="54">
        <f t="shared" si="75"/>
        <v>536</v>
      </c>
      <c r="B537" s="43">
        <v>9</v>
      </c>
      <c r="E537" s="54" t="str">
        <f t="shared" si="71"/>
        <v xml:space="preserve">Tema 9 - DETENCIÓN PRISIONEROS DE GUERRA </v>
      </c>
      <c r="F537" s="54" t="str">
        <f t="shared" si="72"/>
        <v xml:space="preserve">Tema 9 - DETENCIÓN PRISIONEROS DE GUERRA </v>
      </c>
      <c r="G537" s="54">
        <f t="shared" ca="1" si="73"/>
        <v>0</v>
      </c>
      <c r="H537" s="54" t="str">
        <f ca="1">IF(O537=0,CONCATENATE(F537,". ",G537," (Ref: ",A537,")"),CONCATENATE(O537," - ",F537,". ",G537," (Ref: ",CONTROL!$D$4,"-",A537,")"))</f>
        <v>LEGISLACIÓN - Tema 9 - DETENCIÓN PRISIONEROS DE GUERRA . 0 (Ref: 7-536)</v>
      </c>
      <c r="I537" s="54">
        <f ca="1">IF(CONTROL!$I$4="A",IF(X537&gt;0,CONCATENATE(R537," ",X537),R537),CONTROL!$I$5)</f>
        <v>0</v>
      </c>
      <c r="J537" s="54">
        <f ca="1">IF(CONTROL!$I$4="A",DATOS!S537,CONTROL!$I$5)</f>
        <v>0</v>
      </c>
      <c r="K537" s="54">
        <f ca="1">IF(CONTROL!$I$4="A",DATOS!T537,CONTROL!$I$5)</f>
        <v>0</v>
      </c>
      <c r="L537" s="54">
        <f ca="1">IF(CONTROL!$I$4="A",DATOS!U537,CONTROL!$I$5)</f>
        <v>0</v>
      </c>
      <c r="M537" s="54">
        <f ca="1">IF(CONTROL!$I$4="A",DATOS!V537,CONTROL!$I$5)</f>
        <v>0</v>
      </c>
      <c r="N537" s="54">
        <f ca="1">IF(CONTROL!$I$4="A",DATOS!W537,CONTROL!$I$5)</f>
        <v>0</v>
      </c>
      <c r="O537" s="38" t="s">
        <v>209</v>
      </c>
      <c r="P537" s="38" t="s">
        <v>214</v>
      </c>
      <c r="Y537" s="45"/>
      <c r="Z537" s="125">
        <v>43869</v>
      </c>
      <c r="AA537" s="76">
        <f t="shared" si="74"/>
        <v>41</v>
      </c>
    </row>
    <row r="538" spans="1:27" x14ac:dyDescent="0.25">
      <c r="A538" s="54">
        <f t="shared" si="75"/>
        <v>537</v>
      </c>
      <c r="B538" s="43">
        <v>9</v>
      </c>
      <c r="E538" s="54" t="str">
        <f t="shared" si="71"/>
        <v xml:space="preserve">Tema 9 - DETENCIÓN PRISIONEROS DE GUERRA </v>
      </c>
      <c r="F538" s="54" t="str">
        <f t="shared" si="72"/>
        <v xml:space="preserve">Tema 9 - DETENCIÓN PRISIONEROS DE GUERRA </v>
      </c>
      <c r="G538" s="54">
        <f t="shared" ca="1" si="73"/>
        <v>0</v>
      </c>
      <c r="H538" s="54" t="str">
        <f ca="1">IF(O538=0,CONCATENATE(F538,". ",G538," (Ref: ",A538,")"),CONCATENATE(O538," - ",F538,". ",G538," (Ref: ",CONTROL!$D$4,"-",A538,")"))</f>
        <v>LEGISLACIÓN - Tema 9 - DETENCIÓN PRISIONEROS DE GUERRA . 0 (Ref: 7-537)</v>
      </c>
      <c r="I538" s="54">
        <f ca="1">IF(CONTROL!$I$4="A",IF(X538&gt;0,CONCATENATE(R538," ",X538),R538),CONTROL!$I$5)</f>
        <v>0</v>
      </c>
      <c r="J538" s="54">
        <f ca="1">IF(CONTROL!$I$4="A",DATOS!S538,CONTROL!$I$5)</f>
        <v>0</v>
      </c>
      <c r="K538" s="54">
        <f ca="1">IF(CONTROL!$I$4="A",DATOS!T538,CONTROL!$I$5)</f>
        <v>0</v>
      </c>
      <c r="L538" s="54">
        <f ca="1">IF(CONTROL!$I$4="A",DATOS!U538,CONTROL!$I$5)</f>
        <v>0</v>
      </c>
      <c r="M538" s="54">
        <f ca="1">IF(CONTROL!$I$4="A",DATOS!V538,CONTROL!$I$5)</f>
        <v>0</v>
      </c>
      <c r="N538" s="54">
        <f ca="1">IF(CONTROL!$I$4="A",DATOS!W538,CONTROL!$I$5)</f>
        <v>0</v>
      </c>
      <c r="O538" s="38" t="s">
        <v>209</v>
      </c>
      <c r="P538" s="38" t="s">
        <v>214</v>
      </c>
      <c r="Y538" s="45"/>
      <c r="Z538" s="125">
        <v>43869</v>
      </c>
      <c r="AA538" s="76">
        <f t="shared" si="74"/>
        <v>42</v>
      </c>
    </row>
    <row r="539" spans="1:27" x14ac:dyDescent="0.25">
      <c r="A539" s="54">
        <f t="shared" si="75"/>
        <v>538</v>
      </c>
      <c r="B539" s="43">
        <v>9</v>
      </c>
      <c r="E539" s="54" t="str">
        <f t="shared" si="71"/>
        <v xml:space="preserve">Tema 9 - DETENCIÓN PRISIONEROS DE GUERRA </v>
      </c>
      <c r="F539" s="54" t="str">
        <f t="shared" si="72"/>
        <v xml:space="preserve">Tema 9 - DETENCIÓN PRISIONEROS DE GUERRA </v>
      </c>
      <c r="G539" s="54">
        <f t="shared" ca="1" si="73"/>
        <v>0</v>
      </c>
      <c r="H539" s="54" t="str">
        <f ca="1">IF(O539=0,CONCATENATE(F539,". ",G539," (Ref: ",A539,")"),CONCATENATE(O539," - ",F539,". ",G539," (Ref: ",CONTROL!$D$4,"-",A539,")"))</f>
        <v>LEGISLACIÓN - Tema 9 - DETENCIÓN PRISIONEROS DE GUERRA . 0 (Ref: 7-538)</v>
      </c>
      <c r="I539" s="54">
        <f ca="1">IF(CONTROL!$I$4="A",IF(X539&gt;0,CONCATENATE(R539," ",X539),R539),CONTROL!$I$5)</f>
        <v>0</v>
      </c>
      <c r="J539" s="54">
        <f ca="1">IF(CONTROL!$I$4="A",DATOS!S539,CONTROL!$I$5)</f>
        <v>0</v>
      </c>
      <c r="K539" s="54">
        <f ca="1">IF(CONTROL!$I$4="A",DATOS!T539,CONTROL!$I$5)</f>
        <v>0</v>
      </c>
      <c r="L539" s="54">
        <f ca="1">IF(CONTROL!$I$4="A",DATOS!U539,CONTROL!$I$5)</f>
        <v>0</v>
      </c>
      <c r="M539" s="54">
        <f ca="1">IF(CONTROL!$I$4="A",DATOS!V539,CONTROL!$I$5)</f>
        <v>0</v>
      </c>
      <c r="N539" s="54">
        <f ca="1">IF(CONTROL!$I$4="A",DATOS!W539,CONTROL!$I$5)</f>
        <v>0</v>
      </c>
      <c r="O539" s="38" t="s">
        <v>209</v>
      </c>
      <c r="P539" s="38" t="s">
        <v>214</v>
      </c>
      <c r="Y539" s="45"/>
      <c r="Z539" s="125">
        <v>43869</v>
      </c>
      <c r="AA539" s="76">
        <f t="shared" si="74"/>
        <v>43</v>
      </c>
    </row>
    <row r="540" spans="1:27" x14ac:dyDescent="0.25">
      <c r="A540" s="54">
        <f t="shared" si="75"/>
        <v>539</v>
      </c>
      <c r="B540" s="43">
        <v>9</v>
      </c>
      <c r="E540" s="54" t="str">
        <f t="shared" si="71"/>
        <v xml:space="preserve">Tema 9 - DETENCIÓN PRISIONEROS DE GUERRA </v>
      </c>
      <c r="F540" s="54" t="str">
        <f t="shared" si="72"/>
        <v xml:space="preserve">Tema 9 - DETENCIÓN PRISIONEROS DE GUERRA </v>
      </c>
      <c r="G540" s="54">
        <f t="shared" ca="1" si="73"/>
        <v>0</v>
      </c>
      <c r="H540" s="54" t="str">
        <f ca="1">IF(O540=0,CONCATENATE(F540,". ",G540," (Ref: ",A540,")"),CONCATENATE(O540," - ",F540,". ",G540," (Ref: ",CONTROL!$D$4,"-",A540,")"))</f>
        <v>LEGISLACIÓN - Tema 9 - DETENCIÓN PRISIONEROS DE GUERRA . 0 (Ref: 7-539)</v>
      </c>
      <c r="I540" s="54">
        <f ca="1">IF(CONTROL!$I$4="A",IF(X540&gt;0,CONCATENATE(R540," ",X540),R540),CONTROL!$I$5)</f>
        <v>0</v>
      </c>
      <c r="J540" s="54">
        <f ca="1">IF(CONTROL!$I$4="A",DATOS!S540,CONTROL!$I$5)</f>
        <v>0</v>
      </c>
      <c r="K540" s="54">
        <f ca="1">IF(CONTROL!$I$4="A",DATOS!T540,CONTROL!$I$5)</f>
        <v>0</v>
      </c>
      <c r="L540" s="54">
        <f ca="1">IF(CONTROL!$I$4="A",DATOS!U540,CONTROL!$I$5)</f>
        <v>0</v>
      </c>
      <c r="M540" s="54">
        <f ca="1">IF(CONTROL!$I$4="A",DATOS!V540,CONTROL!$I$5)</f>
        <v>0</v>
      </c>
      <c r="N540" s="54">
        <f ca="1">IF(CONTROL!$I$4="A",DATOS!W540,CONTROL!$I$5)</f>
        <v>0</v>
      </c>
      <c r="O540" s="38" t="s">
        <v>209</v>
      </c>
      <c r="P540" s="38" t="s">
        <v>214</v>
      </c>
      <c r="Y540" s="45"/>
      <c r="Z540" s="125">
        <v>43869</v>
      </c>
      <c r="AA540" s="76">
        <f t="shared" si="74"/>
        <v>44</v>
      </c>
    </row>
    <row r="541" spans="1:27" x14ac:dyDescent="0.25">
      <c r="A541" s="54">
        <f t="shared" si="75"/>
        <v>540</v>
      </c>
      <c r="B541" s="43">
        <v>9</v>
      </c>
      <c r="E541" s="54" t="str">
        <f t="shared" si="71"/>
        <v xml:space="preserve">Tema 9 - DETENCIÓN PRISIONEROS DE GUERRA </v>
      </c>
      <c r="F541" s="54" t="str">
        <f t="shared" si="72"/>
        <v xml:space="preserve">Tema 9 - DETENCIÓN PRISIONEROS DE GUERRA </v>
      </c>
      <c r="G541" s="54">
        <f t="shared" ca="1" si="73"/>
        <v>0</v>
      </c>
      <c r="H541" s="54" t="str">
        <f ca="1">IF(O541=0,CONCATENATE(F541,". ",G541," (Ref: ",A541,")"),CONCATENATE(O541," - ",F541,". ",G541," (Ref: ",CONTROL!$D$4,"-",A541,")"))</f>
        <v>LEGISLACIÓN - Tema 9 - DETENCIÓN PRISIONEROS DE GUERRA . 0 (Ref: 7-540)</v>
      </c>
      <c r="I541" s="54">
        <f ca="1">IF(CONTROL!$I$4="A",IF(X541&gt;0,CONCATENATE(R541," ",X541),R541),CONTROL!$I$5)</f>
        <v>0</v>
      </c>
      <c r="J541" s="54">
        <f ca="1">IF(CONTROL!$I$4="A",DATOS!S541,CONTROL!$I$5)</f>
        <v>0</v>
      </c>
      <c r="K541" s="54">
        <f ca="1">IF(CONTROL!$I$4="A",DATOS!T541,CONTROL!$I$5)</f>
        <v>0</v>
      </c>
      <c r="L541" s="54">
        <f ca="1">IF(CONTROL!$I$4="A",DATOS!U541,CONTROL!$I$5)</f>
        <v>0</v>
      </c>
      <c r="M541" s="54">
        <f ca="1">IF(CONTROL!$I$4="A",DATOS!V541,CONTROL!$I$5)</f>
        <v>0</v>
      </c>
      <c r="N541" s="54">
        <f ca="1">IF(CONTROL!$I$4="A",DATOS!W541,CONTROL!$I$5)</f>
        <v>0</v>
      </c>
      <c r="O541" s="38" t="s">
        <v>209</v>
      </c>
      <c r="P541" s="38" t="s">
        <v>214</v>
      </c>
      <c r="Y541" s="45"/>
      <c r="Z541" s="125">
        <v>43869</v>
      </c>
      <c r="AA541" s="76">
        <f t="shared" si="74"/>
        <v>45</v>
      </c>
    </row>
    <row r="542" spans="1:27" x14ac:dyDescent="0.25">
      <c r="A542" s="54">
        <f t="shared" si="75"/>
        <v>541</v>
      </c>
      <c r="B542" s="43">
        <v>9</v>
      </c>
      <c r="E542" s="54" t="str">
        <f t="shared" si="71"/>
        <v xml:space="preserve">Tema 9 - DETENCIÓN PRISIONEROS DE GUERRA </v>
      </c>
      <c r="F542" s="54" t="str">
        <f t="shared" si="72"/>
        <v xml:space="preserve">Tema 9 - DETENCIÓN PRISIONEROS DE GUERRA </v>
      </c>
      <c r="G542" s="54">
        <f t="shared" ca="1" si="73"/>
        <v>0</v>
      </c>
      <c r="H542" s="54" t="str">
        <f ca="1">IF(O542=0,CONCATENATE(F542,". ",G542," (Ref: ",A542,")"),CONCATENATE(O542," - ",F542,". ",G542," (Ref: ",CONTROL!$D$4,"-",A542,")"))</f>
        <v>LEGISLACIÓN - Tema 9 - DETENCIÓN PRISIONEROS DE GUERRA . 0 (Ref: 7-541)</v>
      </c>
      <c r="I542" s="54">
        <f ca="1">IF(CONTROL!$I$4="A",IF(X542&gt;0,CONCATENATE(R542," ",X542),R542),CONTROL!$I$5)</f>
        <v>0</v>
      </c>
      <c r="J542" s="54">
        <f ca="1">IF(CONTROL!$I$4="A",DATOS!S542,CONTROL!$I$5)</f>
        <v>0</v>
      </c>
      <c r="K542" s="54">
        <f ca="1">IF(CONTROL!$I$4="A",DATOS!T542,CONTROL!$I$5)</f>
        <v>0</v>
      </c>
      <c r="L542" s="54">
        <f ca="1">IF(CONTROL!$I$4="A",DATOS!U542,CONTROL!$I$5)</f>
        <v>0</v>
      </c>
      <c r="M542" s="54">
        <f ca="1">IF(CONTROL!$I$4="A",DATOS!V542,CONTROL!$I$5)</f>
        <v>0</v>
      </c>
      <c r="N542" s="54">
        <f ca="1">IF(CONTROL!$I$4="A",DATOS!W542,CONTROL!$I$5)</f>
        <v>0</v>
      </c>
      <c r="O542" s="38" t="s">
        <v>209</v>
      </c>
      <c r="P542" s="38" t="s">
        <v>214</v>
      </c>
      <c r="Y542" s="45"/>
      <c r="Z542" s="125">
        <v>43869</v>
      </c>
      <c r="AA542" s="76">
        <f t="shared" si="74"/>
        <v>46</v>
      </c>
    </row>
    <row r="543" spans="1:27" x14ac:dyDescent="0.25">
      <c r="A543" s="54">
        <f t="shared" si="75"/>
        <v>542</v>
      </c>
      <c r="B543" s="43">
        <v>9</v>
      </c>
      <c r="E543" s="54" t="str">
        <f t="shared" si="71"/>
        <v xml:space="preserve">Tema 9 - DETENCIÓN PRISIONEROS DE GUERRA </v>
      </c>
      <c r="F543" s="54" t="str">
        <f t="shared" si="72"/>
        <v xml:space="preserve">Tema 9 - DETENCIÓN PRISIONEROS DE GUERRA </v>
      </c>
      <c r="G543" s="54">
        <f t="shared" ca="1" si="73"/>
        <v>0</v>
      </c>
      <c r="H543" s="54" t="str">
        <f ca="1">IF(O543=0,CONCATENATE(F543,". ",G543," (Ref: ",A543,")"),CONCATENATE(O543," - ",F543,". ",G543," (Ref: ",CONTROL!$D$4,"-",A543,")"))</f>
        <v>LEGISLACIÓN - Tema 9 - DETENCIÓN PRISIONEROS DE GUERRA . 0 (Ref: 7-542)</v>
      </c>
      <c r="I543" s="54">
        <f ca="1">IF(CONTROL!$I$4="A",IF(X543&gt;0,CONCATENATE(R543," ",X543),R543),CONTROL!$I$5)</f>
        <v>0</v>
      </c>
      <c r="J543" s="54">
        <f ca="1">IF(CONTROL!$I$4="A",DATOS!S543,CONTROL!$I$5)</f>
        <v>0</v>
      </c>
      <c r="K543" s="54">
        <f ca="1">IF(CONTROL!$I$4="A",DATOS!T543,CONTROL!$I$5)</f>
        <v>0</v>
      </c>
      <c r="L543" s="54">
        <f ca="1">IF(CONTROL!$I$4="A",DATOS!U543,CONTROL!$I$5)</f>
        <v>0</v>
      </c>
      <c r="M543" s="54">
        <f ca="1">IF(CONTROL!$I$4="A",DATOS!V543,CONTROL!$I$5)</f>
        <v>0</v>
      </c>
      <c r="N543" s="54">
        <f ca="1">IF(CONTROL!$I$4="A",DATOS!W543,CONTROL!$I$5)</f>
        <v>0</v>
      </c>
      <c r="O543" s="38" t="s">
        <v>209</v>
      </c>
      <c r="P543" s="38" t="s">
        <v>214</v>
      </c>
      <c r="Y543" s="45"/>
      <c r="Z543" s="125">
        <v>43869</v>
      </c>
      <c r="AA543" s="76">
        <f t="shared" si="74"/>
        <v>47</v>
      </c>
    </row>
    <row r="544" spans="1:27" x14ac:dyDescent="0.25">
      <c r="A544" s="54">
        <f t="shared" si="75"/>
        <v>543</v>
      </c>
      <c r="B544" s="43">
        <v>9</v>
      </c>
      <c r="E544" s="54" t="str">
        <f t="shared" si="71"/>
        <v xml:space="preserve">Tema 9 - DETENCIÓN PRISIONEROS DE GUERRA </v>
      </c>
      <c r="F544" s="54" t="str">
        <f t="shared" si="72"/>
        <v xml:space="preserve">Tema 9 - DETENCIÓN PRISIONEROS DE GUERRA </v>
      </c>
      <c r="G544" s="54">
        <f t="shared" ca="1" si="73"/>
        <v>0</v>
      </c>
      <c r="H544" s="54" t="str">
        <f ca="1">IF(O544=0,CONCATENATE(F544,". ",G544," (Ref: ",A544,")"),CONCATENATE(O544," - ",F544,". ",G544," (Ref: ",CONTROL!$D$4,"-",A544,")"))</f>
        <v>LEGISLACIÓN - Tema 9 - DETENCIÓN PRISIONEROS DE GUERRA . 0 (Ref: 7-543)</v>
      </c>
      <c r="I544" s="54">
        <f ca="1">IF(CONTROL!$I$4="A",IF(X544&gt;0,CONCATENATE(R544," ",X544),R544),CONTROL!$I$5)</f>
        <v>0</v>
      </c>
      <c r="J544" s="54">
        <f ca="1">IF(CONTROL!$I$4="A",DATOS!S544,CONTROL!$I$5)</f>
        <v>0</v>
      </c>
      <c r="K544" s="54">
        <f ca="1">IF(CONTROL!$I$4="A",DATOS!T544,CONTROL!$I$5)</f>
        <v>0</v>
      </c>
      <c r="L544" s="54">
        <f ca="1">IF(CONTROL!$I$4="A",DATOS!U544,CONTROL!$I$5)</f>
        <v>0</v>
      </c>
      <c r="M544" s="54">
        <f ca="1">IF(CONTROL!$I$4="A",DATOS!V544,CONTROL!$I$5)</f>
        <v>0</v>
      </c>
      <c r="N544" s="54">
        <f ca="1">IF(CONTROL!$I$4="A",DATOS!W544,CONTROL!$I$5)</f>
        <v>0</v>
      </c>
      <c r="O544" s="38" t="s">
        <v>209</v>
      </c>
      <c r="P544" s="38" t="s">
        <v>214</v>
      </c>
      <c r="Y544" s="45"/>
      <c r="Z544" s="125">
        <v>43869</v>
      </c>
      <c r="AA544" s="76">
        <f t="shared" si="74"/>
        <v>48</v>
      </c>
    </row>
    <row r="545" spans="1:27" x14ac:dyDescent="0.25">
      <c r="A545" s="54">
        <f t="shared" si="75"/>
        <v>544</v>
      </c>
      <c r="B545" s="43">
        <v>9</v>
      </c>
      <c r="E545" s="54" t="str">
        <f t="shared" si="71"/>
        <v xml:space="preserve">Tema 9 - DETENCIÓN PRISIONEROS DE GUERRA </v>
      </c>
      <c r="F545" s="54" t="str">
        <f t="shared" si="72"/>
        <v xml:space="preserve">Tema 9 - DETENCIÓN PRISIONEROS DE GUERRA </v>
      </c>
      <c r="G545" s="54">
        <f t="shared" ca="1" si="73"/>
        <v>0</v>
      </c>
      <c r="H545" s="54" t="str">
        <f ca="1">IF(O545=0,CONCATENATE(F545,". ",G545," (Ref: ",A545,")"),CONCATENATE(O545," - ",F545,". ",G545," (Ref: ",CONTROL!$D$4,"-",A545,")"))</f>
        <v>LEGISLACIÓN - Tema 9 - DETENCIÓN PRISIONEROS DE GUERRA . 0 (Ref: 7-544)</v>
      </c>
      <c r="I545" s="54">
        <f ca="1">IF(CONTROL!$I$4="A",IF(X545&gt;0,CONCATENATE(R545," ",X545),R545),CONTROL!$I$5)</f>
        <v>0</v>
      </c>
      <c r="J545" s="54">
        <f ca="1">IF(CONTROL!$I$4="A",DATOS!S545,CONTROL!$I$5)</f>
        <v>0</v>
      </c>
      <c r="K545" s="54">
        <f ca="1">IF(CONTROL!$I$4="A",DATOS!T545,CONTROL!$I$5)</f>
        <v>0</v>
      </c>
      <c r="L545" s="54">
        <f ca="1">IF(CONTROL!$I$4="A",DATOS!U545,CONTROL!$I$5)</f>
        <v>0</v>
      </c>
      <c r="M545" s="54">
        <f ca="1">IF(CONTROL!$I$4="A",DATOS!V545,CONTROL!$I$5)</f>
        <v>0</v>
      </c>
      <c r="N545" s="54">
        <f ca="1">IF(CONTROL!$I$4="A",DATOS!W545,CONTROL!$I$5)</f>
        <v>0</v>
      </c>
      <c r="O545" s="38" t="s">
        <v>209</v>
      </c>
      <c r="P545" s="38" t="s">
        <v>214</v>
      </c>
      <c r="Y545" s="45"/>
      <c r="Z545" s="125">
        <v>43869</v>
      </c>
      <c r="AA545" s="76">
        <f t="shared" si="74"/>
        <v>49</v>
      </c>
    </row>
    <row r="546" spans="1:27" x14ac:dyDescent="0.25">
      <c r="A546" s="54">
        <f t="shared" si="75"/>
        <v>545</v>
      </c>
      <c r="B546" s="43">
        <v>9</v>
      </c>
      <c r="E546" s="54" t="str">
        <f t="shared" si="71"/>
        <v xml:space="preserve">Tema 9 - DETENCIÓN PRISIONEROS DE GUERRA </v>
      </c>
      <c r="F546" s="54" t="str">
        <f t="shared" si="72"/>
        <v xml:space="preserve">Tema 9 - DETENCIÓN PRISIONEROS DE GUERRA </v>
      </c>
      <c r="G546" s="54">
        <f t="shared" ca="1" si="73"/>
        <v>0</v>
      </c>
      <c r="H546" s="54" t="str">
        <f ca="1">IF(O546=0,CONCATENATE(F546,". ",G546," (Ref: ",A546,")"),CONCATENATE(O546," - ",F546,". ",G546," (Ref: ",CONTROL!$D$4,"-",A546,")"))</f>
        <v>LEGISLACIÓN - Tema 9 - DETENCIÓN PRISIONEROS DE GUERRA . 0 (Ref: 7-545)</v>
      </c>
      <c r="I546" s="54">
        <f ca="1">IF(CONTROL!$I$4="A",IF(X546&gt;0,CONCATENATE(R546," ",X546),R546),CONTROL!$I$5)</f>
        <v>0</v>
      </c>
      <c r="J546" s="54">
        <f ca="1">IF(CONTROL!$I$4="A",DATOS!S546,CONTROL!$I$5)</f>
        <v>0</v>
      </c>
      <c r="K546" s="54">
        <f ca="1">IF(CONTROL!$I$4="A",DATOS!T546,CONTROL!$I$5)</f>
        <v>0</v>
      </c>
      <c r="L546" s="54">
        <f ca="1">IF(CONTROL!$I$4="A",DATOS!U546,CONTROL!$I$5)</f>
        <v>0</v>
      </c>
      <c r="M546" s="54">
        <f ca="1">IF(CONTROL!$I$4="A",DATOS!V546,CONTROL!$I$5)</f>
        <v>0</v>
      </c>
      <c r="N546" s="54">
        <f ca="1">IF(CONTROL!$I$4="A",DATOS!W546,CONTROL!$I$5)</f>
        <v>0</v>
      </c>
      <c r="O546" s="38" t="s">
        <v>209</v>
      </c>
      <c r="P546" s="38" t="s">
        <v>214</v>
      </c>
      <c r="Y546" s="45"/>
      <c r="Z546" s="125">
        <v>43869</v>
      </c>
      <c r="AA546" s="76">
        <f t="shared" si="74"/>
        <v>50</v>
      </c>
    </row>
    <row r="547" spans="1:27" x14ac:dyDescent="0.25">
      <c r="A547" s="54">
        <f t="shared" si="75"/>
        <v>546</v>
      </c>
      <c r="B547" s="43">
        <v>9</v>
      </c>
      <c r="E547" s="54" t="str">
        <f t="shared" si="71"/>
        <v xml:space="preserve">Tema 9 - DETENCIÓN PRISIONEROS DE GUERRA </v>
      </c>
      <c r="F547" s="54" t="str">
        <f t="shared" si="72"/>
        <v xml:space="preserve">Tema 9 - DETENCIÓN PRISIONEROS DE GUERRA </v>
      </c>
      <c r="G547" s="54">
        <f t="shared" ca="1" si="73"/>
        <v>0</v>
      </c>
      <c r="H547" s="54" t="str">
        <f ca="1">IF(O547=0,CONCATENATE(F547,". ",G547," (Ref: ",A547,")"),CONCATENATE(O547," - ",F547,". ",G547," (Ref: ",CONTROL!$D$4,"-",A547,")"))</f>
        <v>LEGISLACIÓN - Tema 9 - DETENCIÓN PRISIONEROS DE GUERRA . 0 (Ref: 7-546)</v>
      </c>
      <c r="I547" s="54">
        <f ca="1">IF(CONTROL!$I$4="A",IF(X547&gt;0,CONCATENATE(R547," ",X547),R547),CONTROL!$I$5)</f>
        <v>0</v>
      </c>
      <c r="J547" s="54">
        <f ca="1">IF(CONTROL!$I$4="A",DATOS!S547,CONTROL!$I$5)</f>
        <v>0</v>
      </c>
      <c r="K547" s="54">
        <f ca="1">IF(CONTROL!$I$4="A",DATOS!T547,CONTROL!$I$5)</f>
        <v>0</v>
      </c>
      <c r="L547" s="54">
        <f ca="1">IF(CONTROL!$I$4="A",DATOS!U547,CONTROL!$I$5)</f>
        <v>0</v>
      </c>
      <c r="M547" s="54">
        <f ca="1">IF(CONTROL!$I$4="A",DATOS!V547,CONTROL!$I$5)</f>
        <v>0</v>
      </c>
      <c r="N547" s="54">
        <f ca="1">IF(CONTROL!$I$4="A",DATOS!W547,CONTROL!$I$5)</f>
        <v>0</v>
      </c>
      <c r="O547" s="38" t="s">
        <v>209</v>
      </c>
      <c r="P547" s="38" t="s">
        <v>214</v>
      </c>
      <c r="Y547" s="45"/>
      <c r="Z547" s="125">
        <v>43869</v>
      </c>
      <c r="AA547" s="76">
        <f t="shared" si="74"/>
        <v>51</v>
      </c>
    </row>
    <row r="548" spans="1:27" x14ac:dyDescent="0.25">
      <c r="A548" s="54">
        <f t="shared" si="75"/>
        <v>547</v>
      </c>
      <c r="B548" s="43">
        <v>9</v>
      </c>
      <c r="E548" s="54" t="str">
        <f t="shared" si="71"/>
        <v xml:space="preserve">Tema 9 - DETENCIÓN PRISIONEROS DE GUERRA </v>
      </c>
      <c r="F548" s="54" t="str">
        <f t="shared" si="72"/>
        <v xml:space="preserve">Tema 9 - DETENCIÓN PRISIONEROS DE GUERRA </v>
      </c>
      <c r="G548" s="54">
        <f t="shared" ca="1" si="73"/>
        <v>0</v>
      </c>
      <c r="H548" s="54" t="str">
        <f ca="1">IF(O548=0,CONCATENATE(F548,". ",G548," (Ref: ",A548,")"),CONCATENATE(O548," - ",F548,". ",G548," (Ref: ",CONTROL!$D$4,"-",A548,")"))</f>
        <v>LEGISLACIÓN - Tema 9 - DETENCIÓN PRISIONEROS DE GUERRA . 0 (Ref: 7-547)</v>
      </c>
      <c r="I548" s="54">
        <f ca="1">IF(CONTROL!$I$4="A",IF(X548&gt;0,CONCATENATE(R548," ",X548),R548),CONTROL!$I$5)</f>
        <v>0</v>
      </c>
      <c r="J548" s="54">
        <f ca="1">IF(CONTROL!$I$4="A",DATOS!S548,CONTROL!$I$5)</f>
        <v>0</v>
      </c>
      <c r="K548" s="54">
        <f ca="1">IF(CONTROL!$I$4="A",DATOS!T548,CONTROL!$I$5)</f>
        <v>0</v>
      </c>
      <c r="L548" s="54">
        <f ca="1">IF(CONTROL!$I$4="A",DATOS!U548,CONTROL!$I$5)</f>
        <v>0</v>
      </c>
      <c r="M548" s="54">
        <f ca="1">IF(CONTROL!$I$4="A",DATOS!V548,CONTROL!$I$5)</f>
        <v>0</v>
      </c>
      <c r="N548" s="54">
        <f ca="1">IF(CONTROL!$I$4="A",DATOS!W548,CONTROL!$I$5)</f>
        <v>0</v>
      </c>
      <c r="O548" s="38" t="s">
        <v>209</v>
      </c>
      <c r="P548" s="38" t="s">
        <v>214</v>
      </c>
      <c r="Y548" s="45"/>
      <c r="Z548" s="125">
        <v>43869</v>
      </c>
      <c r="AA548" s="76">
        <f t="shared" si="74"/>
        <v>52</v>
      </c>
    </row>
    <row r="549" spans="1:27" x14ac:dyDescent="0.25">
      <c r="A549" s="54">
        <f t="shared" si="75"/>
        <v>548</v>
      </c>
      <c r="B549" s="43">
        <v>9</v>
      </c>
      <c r="E549" s="54" t="str">
        <f t="shared" si="71"/>
        <v xml:space="preserve">Tema 9 - DETENCIÓN PRISIONEROS DE GUERRA </v>
      </c>
      <c r="F549" s="54" t="str">
        <f t="shared" si="72"/>
        <v xml:space="preserve">Tema 9 - DETENCIÓN PRISIONEROS DE GUERRA </v>
      </c>
      <c r="G549" s="54">
        <f t="shared" ca="1" si="73"/>
        <v>0</v>
      </c>
      <c r="H549" s="54" t="str">
        <f ca="1">IF(O549=0,CONCATENATE(F549,". ",G549," (Ref: ",A549,")"),CONCATENATE(O549," - ",F549,". ",G549," (Ref: ",CONTROL!$D$4,"-",A549,")"))</f>
        <v>LEGISLACIÓN - Tema 9 - DETENCIÓN PRISIONEROS DE GUERRA . 0 (Ref: 7-548)</v>
      </c>
      <c r="I549" s="54">
        <f ca="1">IF(CONTROL!$I$4="A",IF(X549&gt;0,CONCATENATE(R549," ",X549),R549),CONTROL!$I$5)</f>
        <v>0</v>
      </c>
      <c r="J549" s="54">
        <f ca="1">IF(CONTROL!$I$4="A",DATOS!S549,CONTROL!$I$5)</f>
        <v>0</v>
      </c>
      <c r="K549" s="54">
        <f ca="1">IF(CONTROL!$I$4="A",DATOS!T549,CONTROL!$I$5)</f>
        <v>0</v>
      </c>
      <c r="L549" s="54">
        <f ca="1">IF(CONTROL!$I$4="A",DATOS!U549,CONTROL!$I$5)</f>
        <v>0</v>
      </c>
      <c r="M549" s="54">
        <f ca="1">IF(CONTROL!$I$4="A",DATOS!V549,CONTROL!$I$5)</f>
        <v>0</v>
      </c>
      <c r="N549" s="54">
        <f ca="1">IF(CONTROL!$I$4="A",DATOS!W549,CONTROL!$I$5)</f>
        <v>0</v>
      </c>
      <c r="O549" s="38" t="s">
        <v>209</v>
      </c>
      <c r="P549" s="38" t="s">
        <v>214</v>
      </c>
      <c r="Y549" s="45"/>
      <c r="Z549" s="125">
        <v>43869</v>
      </c>
      <c r="AA549" s="76">
        <f t="shared" si="74"/>
        <v>53</v>
      </c>
    </row>
    <row r="550" spans="1:27" x14ac:dyDescent="0.25">
      <c r="A550" s="54">
        <f t="shared" si="75"/>
        <v>549</v>
      </c>
      <c r="B550" s="43">
        <v>9</v>
      </c>
      <c r="E550" s="54" t="str">
        <f t="shared" si="71"/>
        <v xml:space="preserve">Tema 9 - DETENCIÓN PRISIONEROS DE GUERRA </v>
      </c>
      <c r="F550" s="54" t="str">
        <f t="shared" si="72"/>
        <v xml:space="preserve">Tema 9 - DETENCIÓN PRISIONEROS DE GUERRA </v>
      </c>
      <c r="G550" s="54">
        <f t="shared" ca="1" si="73"/>
        <v>0</v>
      </c>
      <c r="H550" s="54" t="str">
        <f ca="1">IF(O550=0,CONCATENATE(F550,". ",G550," (Ref: ",A550,")"),CONCATENATE(O550," - ",F550,". ",G550," (Ref: ",CONTROL!$D$4,"-",A550,")"))</f>
        <v>LEGISLACIÓN - Tema 9 - DETENCIÓN PRISIONEROS DE GUERRA . 0 (Ref: 7-549)</v>
      </c>
      <c r="I550" s="54">
        <f ca="1">IF(CONTROL!$I$4="A",IF(X550&gt;0,CONCATENATE(R550," ",X550),R550),CONTROL!$I$5)</f>
        <v>0</v>
      </c>
      <c r="J550" s="54">
        <f ca="1">IF(CONTROL!$I$4="A",DATOS!S550,CONTROL!$I$5)</f>
        <v>0</v>
      </c>
      <c r="K550" s="54">
        <f ca="1">IF(CONTROL!$I$4="A",DATOS!T550,CONTROL!$I$5)</f>
        <v>0</v>
      </c>
      <c r="L550" s="54">
        <f ca="1">IF(CONTROL!$I$4="A",DATOS!U550,CONTROL!$I$5)</f>
        <v>0</v>
      </c>
      <c r="M550" s="54">
        <f ca="1">IF(CONTROL!$I$4="A",DATOS!V550,CONTROL!$I$5)</f>
        <v>0</v>
      </c>
      <c r="N550" s="54">
        <f ca="1">IF(CONTROL!$I$4="A",DATOS!W550,CONTROL!$I$5)</f>
        <v>0</v>
      </c>
      <c r="O550" s="38" t="s">
        <v>209</v>
      </c>
      <c r="P550" s="38" t="s">
        <v>214</v>
      </c>
      <c r="Y550" s="45"/>
      <c r="Z550" s="125">
        <v>43869</v>
      </c>
      <c r="AA550" s="76">
        <f t="shared" si="74"/>
        <v>54</v>
      </c>
    </row>
    <row r="551" spans="1:27" x14ac:dyDescent="0.25">
      <c r="A551" s="54">
        <f t="shared" si="75"/>
        <v>550</v>
      </c>
      <c r="B551" s="43">
        <v>9</v>
      </c>
      <c r="E551" s="54" t="str">
        <f t="shared" si="71"/>
        <v xml:space="preserve">Tema 9 - DETENCIÓN PRISIONEROS DE GUERRA </v>
      </c>
      <c r="F551" s="54" t="str">
        <f t="shared" si="72"/>
        <v xml:space="preserve">Tema 9 - DETENCIÓN PRISIONEROS DE GUERRA </v>
      </c>
      <c r="G551" s="54">
        <f t="shared" ca="1" si="73"/>
        <v>0</v>
      </c>
      <c r="H551" s="54" t="str">
        <f ca="1">IF(O551=0,CONCATENATE(F551,". ",G551," (Ref: ",A551,")"),CONCATENATE(O551," - ",F551,". ",G551," (Ref: ",CONTROL!$D$4,"-",A551,")"))</f>
        <v>LEGISLACIÓN - Tema 9 - DETENCIÓN PRISIONEROS DE GUERRA . 0 (Ref: 7-550)</v>
      </c>
      <c r="I551" s="54">
        <f ca="1">IF(CONTROL!$I$4="A",IF(X551&gt;0,CONCATENATE(R551," ",X551),R551),CONTROL!$I$5)</f>
        <v>0</v>
      </c>
      <c r="J551" s="54">
        <f ca="1">IF(CONTROL!$I$4="A",DATOS!S551,CONTROL!$I$5)</f>
        <v>0</v>
      </c>
      <c r="K551" s="54">
        <f ca="1">IF(CONTROL!$I$4="A",DATOS!T551,CONTROL!$I$5)</f>
        <v>0</v>
      </c>
      <c r="L551" s="54">
        <f ca="1">IF(CONTROL!$I$4="A",DATOS!U551,CONTROL!$I$5)</f>
        <v>0</v>
      </c>
      <c r="M551" s="54">
        <f ca="1">IF(CONTROL!$I$4="A",DATOS!V551,CONTROL!$I$5)</f>
        <v>0</v>
      </c>
      <c r="N551" s="54">
        <f ca="1">IF(CONTROL!$I$4="A",DATOS!W551,CONTROL!$I$5)</f>
        <v>0</v>
      </c>
      <c r="O551" s="38" t="s">
        <v>209</v>
      </c>
      <c r="P551" s="38" t="s">
        <v>214</v>
      </c>
      <c r="Y551" s="45"/>
      <c r="Z551" s="125">
        <v>43869</v>
      </c>
      <c r="AA551" s="76">
        <f t="shared" si="74"/>
        <v>55</v>
      </c>
    </row>
    <row r="552" spans="1:27" x14ac:dyDescent="0.25">
      <c r="A552" s="54">
        <f t="shared" si="75"/>
        <v>551</v>
      </c>
      <c r="B552" s="43">
        <v>9</v>
      </c>
      <c r="E552" s="54" t="str">
        <f t="shared" si="71"/>
        <v xml:space="preserve">Tema 9 - DETENCIÓN PRISIONEROS DE GUERRA </v>
      </c>
      <c r="F552" s="54" t="str">
        <f t="shared" si="72"/>
        <v xml:space="preserve">Tema 9 - DETENCIÓN PRISIONEROS DE GUERRA </v>
      </c>
      <c r="G552" s="54">
        <f t="shared" ca="1" si="73"/>
        <v>0</v>
      </c>
      <c r="H552" s="54" t="str">
        <f ca="1">IF(O552=0,CONCATENATE(F552,". ",G552," (Ref: ",A552,")"),CONCATENATE(O552," - ",F552,". ",G552," (Ref: ",CONTROL!$D$4,"-",A552,")"))</f>
        <v>LEGISLACIÓN - Tema 9 - DETENCIÓN PRISIONEROS DE GUERRA . 0 (Ref: 7-551)</v>
      </c>
      <c r="I552" s="54">
        <f ca="1">IF(CONTROL!$I$4="A",IF(X552&gt;0,CONCATENATE(R552," ",X552),R552),CONTROL!$I$5)</f>
        <v>0</v>
      </c>
      <c r="J552" s="54">
        <f ca="1">IF(CONTROL!$I$4="A",DATOS!S552,CONTROL!$I$5)</f>
        <v>0</v>
      </c>
      <c r="K552" s="54">
        <f ca="1">IF(CONTROL!$I$4="A",DATOS!T552,CONTROL!$I$5)</f>
        <v>0</v>
      </c>
      <c r="L552" s="54">
        <f ca="1">IF(CONTROL!$I$4="A",DATOS!U552,CONTROL!$I$5)</f>
        <v>0</v>
      </c>
      <c r="M552" s="54">
        <f ca="1">IF(CONTROL!$I$4="A",DATOS!V552,CONTROL!$I$5)</f>
        <v>0</v>
      </c>
      <c r="N552" s="54">
        <f ca="1">IF(CONTROL!$I$4="A",DATOS!W552,CONTROL!$I$5)</f>
        <v>0</v>
      </c>
      <c r="O552" s="38" t="s">
        <v>209</v>
      </c>
      <c r="P552" s="38" t="s">
        <v>214</v>
      </c>
      <c r="Y552" s="45"/>
      <c r="Z552" s="125">
        <v>43869</v>
      </c>
      <c r="AA552" s="76">
        <f t="shared" si="74"/>
        <v>56</v>
      </c>
    </row>
    <row r="553" spans="1:27" x14ac:dyDescent="0.25">
      <c r="A553" s="54">
        <f t="shared" si="75"/>
        <v>552</v>
      </c>
      <c r="B553" s="43">
        <v>9</v>
      </c>
      <c r="E553" s="54" t="str">
        <f t="shared" si="71"/>
        <v xml:space="preserve">Tema 9 - DETENCIÓN PRISIONEROS DE GUERRA </v>
      </c>
      <c r="F553" s="54" t="str">
        <f t="shared" si="72"/>
        <v xml:space="preserve">Tema 9 - DETENCIÓN PRISIONEROS DE GUERRA </v>
      </c>
      <c r="G553" s="54">
        <f t="shared" ca="1" si="73"/>
        <v>0</v>
      </c>
      <c r="H553" s="54" t="str">
        <f ca="1">IF(O553=0,CONCATENATE(F553,". ",G553," (Ref: ",A553,")"),CONCATENATE(O553," - ",F553,". ",G553," (Ref: ",CONTROL!$D$4,"-",A553,")"))</f>
        <v>LEGISLACIÓN - Tema 9 - DETENCIÓN PRISIONEROS DE GUERRA . 0 (Ref: 7-552)</v>
      </c>
      <c r="I553" s="54">
        <f ca="1">IF(CONTROL!$I$4="A",IF(X553&gt;0,CONCATENATE(R553," ",X553),R553),CONTROL!$I$5)</f>
        <v>0</v>
      </c>
      <c r="J553" s="54">
        <f ca="1">IF(CONTROL!$I$4="A",DATOS!S553,CONTROL!$I$5)</f>
        <v>0</v>
      </c>
      <c r="K553" s="54">
        <f ca="1">IF(CONTROL!$I$4="A",DATOS!T553,CONTROL!$I$5)</f>
        <v>0</v>
      </c>
      <c r="L553" s="54">
        <f ca="1">IF(CONTROL!$I$4="A",DATOS!U553,CONTROL!$I$5)</f>
        <v>0</v>
      </c>
      <c r="M553" s="54">
        <f ca="1">IF(CONTROL!$I$4="A",DATOS!V553,CONTROL!$I$5)</f>
        <v>0</v>
      </c>
      <c r="N553" s="54">
        <f ca="1">IF(CONTROL!$I$4="A",DATOS!W553,CONTROL!$I$5)</f>
        <v>0</v>
      </c>
      <c r="O553" s="38" t="s">
        <v>209</v>
      </c>
      <c r="P553" s="38" t="s">
        <v>214</v>
      </c>
      <c r="Y553" s="45"/>
      <c r="Z553" s="125">
        <v>43869</v>
      </c>
      <c r="AA553" s="76">
        <f t="shared" si="74"/>
        <v>57</v>
      </c>
    </row>
    <row r="554" spans="1:27" x14ac:dyDescent="0.25">
      <c r="A554" s="54">
        <f t="shared" si="75"/>
        <v>553</v>
      </c>
      <c r="B554" s="43">
        <v>9</v>
      </c>
      <c r="E554" s="54" t="str">
        <f t="shared" si="71"/>
        <v xml:space="preserve">Tema 9 - DETENCIÓN PRISIONEROS DE GUERRA </v>
      </c>
      <c r="F554" s="54" t="str">
        <f t="shared" si="72"/>
        <v xml:space="preserve">Tema 9 - DETENCIÓN PRISIONEROS DE GUERRA </v>
      </c>
      <c r="G554" s="54">
        <f t="shared" ca="1" si="73"/>
        <v>0</v>
      </c>
      <c r="H554" s="54" t="str">
        <f ca="1">IF(O554=0,CONCATENATE(F554,". ",G554," (Ref: ",A554,")"),CONCATENATE(O554," - ",F554,". ",G554," (Ref: ",CONTROL!$D$4,"-",A554,")"))</f>
        <v>LEGISLACIÓN - Tema 9 - DETENCIÓN PRISIONEROS DE GUERRA . 0 (Ref: 7-553)</v>
      </c>
      <c r="I554" s="54">
        <f ca="1">IF(CONTROL!$I$4="A",IF(X554&gt;0,CONCATENATE(R554," ",X554),R554),CONTROL!$I$5)</f>
        <v>0</v>
      </c>
      <c r="J554" s="54">
        <f ca="1">IF(CONTROL!$I$4="A",DATOS!S554,CONTROL!$I$5)</f>
        <v>0</v>
      </c>
      <c r="K554" s="54">
        <f ca="1">IF(CONTROL!$I$4="A",DATOS!T554,CONTROL!$I$5)</f>
        <v>0</v>
      </c>
      <c r="L554" s="54">
        <f ca="1">IF(CONTROL!$I$4="A",DATOS!U554,CONTROL!$I$5)</f>
        <v>0</v>
      </c>
      <c r="M554" s="54">
        <f ca="1">IF(CONTROL!$I$4="A",DATOS!V554,CONTROL!$I$5)</f>
        <v>0</v>
      </c>
      <c r="N554" s="54">
        <f ca="1">IF(CONTROL!$I$4="A",DATOS!W554,CONTROL!$I$5)</f>
        <v>0</v>
      </c>
      <c r="O554" s="38" t="s">
        <v>209</v>
      </c>
      <c r="P554" s="38" t="s">
        <v>214</v>
      </c>
      <c r="Y554" s="45"/>
      <c r="Z554" s="125">
        <v>43869</v>
      </c>
      <c r="AA554" s="76">
        <f t="shared" si="74"/>
        <v>58</v>
      </c>
    </row>
    <row r="555" spans="1:27" x14ac:dyDescent="0.25">
      <c r="A555" s="54">
        <f t="shared" si="75"/>
        <v>554</v>
      </c>
      <c r="B555" s="43">
        <v>9</v>
      </c>
      <c r="E555" s="54" t="str">
        <f t="shared" si="71"/>
        <v xml:space="preserve">Tema 9 - DETENCIÓN PRISIONEROS DE GUERRA </v>
      </c>
      <c r="F555" s="54" t="str">
        <f t="shared" si="72"/>
        <v xml:space="preserve">Tema 9 - DETENCIÓN PRISIONEROS DE GUERRA </v>
      </c>
      <c r="G555" s="54">
        <f t="shared" ca="1" si="73"/>
        <v>0</v>
      </c>
      <c r="H555" s="54" t="str">
        <f ca="1">IF(O555=0,CONCATENATE(F555,". ",G555," (Ref: ",A555,")"),CONCATENATE(O555," - ",F555,". ",G555," (Ref: ",CONTROL!$D$4,"-",A555,")"))</f>
        <v>LEGISLACIÓN - Tema 9 - DETENCIÓN PRISIONEROS DE GUERRA . 0 (Ref: 7-554)</v>
      </c>
      <c r="I555" s="54">
        <f ca="1">IF(CONTROL!$I$4="A",IF(X555&gt;0,CONCATENATE(R555," ",X555),R555),CONTROL!$I$5)</f>
        <v>0</v>
      </c>
      <c r="J555" s="54">
        <f ca="1">IF(CONTROL!$I$4="A",DATOS!S555,CONTROL!$I$5)</f>
        <v>0</v>
      </c>
      <c r="K555" s="54">
        <f ca="1">IF(CONTROL!$I$4="A",DATOS!T555,CONTROL!$I$5)</f>
        <v>0</v>
      </c>
      <c r="L555" s="54">
        <f ca="1">IF(CONTROL!$I$4="A",DATOS!U555,CONTROL!$I$5)</f>
        <v>0</v>
      </c>
      <c r="M555" s="54">
        <f ca="1">IF(CONTROL!$I$4="A",DATOS!V555,CONTROL!$I$5)</f>
        <v>0</v>
      </c>
      <c r="N555" s="54">
        <f ca="1">IF(CONTROL!$I$4="A",DATOS!W555,CONTROL!$I$5)</f>
        <v>0</v>
      </c>
      <c r="O555" s="38" t="s">
        <v>209</v>
      </c>
      <c r="P555" s="38" t="s">
        <v>214</v>
      </c>
      <c r="Y555" s="45"/>
      <c r="Z555" s="125">
        <v>43869</v>
      </c>
      <c r="AA555" s="76">
        <f t="shared" si="74"/>
        <v>59</v>
      </c>
    </row>
    <row r="556" spans="1:27" x14ac:dyDescent="0.25">
      <c r="A556" s="54">
        <f t="shared" si="75"/>
        <v>555</v>
      </c>
      <c r="B556" s="43">
        <v>9</v>
      </c>
      <c r="E556" s="54" t="str">
        <f t="shared" si="71"/>
        <v xml:space="preserve">Tema 9 - DETENCIÓN PRISIONEROS DE GUERRA </v>
      </c>
      <c r="F556" s="54" t="str">
        <f t="shared" si="72"/>
        <v xml:space="preserve">Tema 9 - DETENCIÓN PRISIONEROS DE GUERRA </v>
      </c>
      <c r="G556" s="54">
        <f t="shared" ca="1" si="73"/>
        <v>0</v>
      </c>
      <c r="H556" s="54" t="str">
        <f ca="1">IF(O556=0,CONCATENATE(F556,". ",G556," (Ref: ",A556,")"),CONCATENATE(O556," - ",F556,". ",G556," (Ref: ",CONTROL!$D$4,"-",A556,")"))</f>
        <v>LEGISLACIÓN - Tema 9 - DETENCIÓN PRISIONEROS DE GUERRA . 0 (Ref: 7-555)</v>
      </c>
      <c r="I556" s="54">
        <f ca="1">IF(CONTROL!$I$4="A",IF(X556&gt;0,CONCATENATE(R556," ",X556),R556),CONTROL!$I$5)</f>
        <v>0</v>
      </c>
      <c r="J556" s="54">
        <f ca="1">IF(CONTROL!$I$4="A",DATOS!S556,CONTROL!$I$5)</f>
        <v>0</v>
      </c>
      <c r="K556" s="54">
        <f ca="1">IF(CONTROL!$I$4="A",DATOS!T556,CONTROL!$I$5)</f>
        <v>0</v>
      </c>
      <c r="L556" s="54">
        <f ca="1">IF(CONTROL!$I$4="A",DATOS!U556,CONTROL!$I$5)</f>
        <v>0</v>
      </c>
      <c r="M556" s="54">
        <f ca="1">IF(CONTROL!$I$4="A",DATOS!V556,CONTROL!$I$5)</f>
        <v>0</v>
      </c>
      <c r="N556" s="54">
        <f ca="1">IF(CONTROL!$I$4="A",DATOS!W556,CONTROL!$I$5)</f>
        <v>0</v>
      </c>
      <c r="O556" s="38" t="s">
        <v>209</v>
      </c>
      <c r="P556" s="38" t="s">
        <v>214</v>
      </c>
      <c r="Y556" s="45"/>
      <c r="Z556" s="125">
        <v>43869</v>
      </c>
      <c r="AA556" s="76">
        <f t="shared" si="74"/>
        <v>60</v>
      </c>
    </row>
    <row r="557" spans="1:27" x14ac:dyDescent="0.25">
      <c r="A557" s="54">
        <f t="shared" si="75"/>
        <v>556</v>
      </c>
      <c r="B557" s="43">
        <v>10</v>
      </c>
      <c r="C557" s="42">
        <f>+C497+1</f>
        <v>10</v>
      </c>
      <c r="E557" s="54" t="str">
        <f t="shared" si="16"/>
        <v xml:space="preserve">Tema 10 - LEGISLACIÓN (DEFINICIONES) </v>
      </c>
      <c r="F557" s="54" t="str">
        <f t="shared" si="17"/>
        <v xml:space="preserve">Tema 10 - LEGISLACIÓN (DEFINICIONES) </v>
      </c>
      <c r="G557" s="54">
        <f t="shared" ca="1" si="14"/>
        <v>0</v>
      </c>
      <c r="H557" s="54" t="str">
        <f ca="1">IF(O557=0,CONCATENATE(F557,". ",G557," (Ref: ",A557,")"),CONCATENATE(O557," - ",F557,". ",G557," (Ref: ",CONTROL!$D$4,"-",A557,")"))</f>
        <v>LEGISLACIÓN - Tema 10 - LEGISLACIÓN (DEFINICIONES) . 0 (Ref: 7-556)</v>
      </c>
      <c r="I557" s="54">
        <f ca="1">IF(CONTROL!$I$4="A",IF(X557&gt;0,CONCATENATE(R557," ",X557),R557),CONTROL!$I$5)</f>
        <v>0</v>
      </c>
      <c r="J557" s="54">
        <f ca="1">IF(CONTROL!$I$4="A",DATOS!S557,CONTROL!$I$5)</f>
        <v>0</v>
      </c>
      <c r="K557" s="54">
        <f ca="1">IF(CONTROL!$I$4="A",DATOS!T557,CONTROL!$I$5)</f>
        <v>0</v>
      </c>
      <c r="L557" s="54">
        <f ca="1">IF(CONTROL!$I$4="A",DATOS!U557,CONTROL!$I$5)</f>
        <v>0</v>
      </c>
      <c r="M557" s="54">
        <f ca="1">IF(CONTROL!$I$4="A",DATOS!V557,CONTROL!$I$5)</f>
        <v>0</v>
      </c>
      <c r="N557" s="54">
        <f ca="1">IF(CONTROL!$I$4="A",DATOS!W557,CONTROL!$I$5)</f>
        <v>0</v>
      </c>
      <c r="O557" s="38" t="s">
        <v>209</v>
      </c>
      <c r="P557" s="38" t="s">
        <v>221</v>
      </c>
      <c r="Y557" s="45"/>
      <c r="Z557" s="125">
        <v>43870</v>
      </c>
      <c r="AA557" s="76">
        <f t="shared" si="74"/>
        <v>1</v>
      </c>
    </row>
    <row r="558" spans="1:27" x14ac:dyDescent="0.25">
      <c r="A558" s="54">
        <f t="shared" si="75"/>
        <v>557</v>
      </c>
      <c r="B558" s="43">
        <v>10</v>
      </c>
      <c r="E558" s="54" t="str">
        <f t="shared" ref="E558:E594" si="76">IF(D558=0,CONCATENATE("Tema ",B558," - ",P558," ",D558),IF(D558="I",CONCATENATE("Tema ",B558," - ",P558),CONCATENATE("                ",P558," (",D558,"). ")))</f>
        <v xml:space="preserve">Tema 10 - LEGISLACIÓN (DEFINICIONES) </v>
      </c>
      <c r="F558" s="54" t="str">
        <f t="shared" ref="F558:F594" si="77">CONCATENATE("Tema ",B558," - ",P558," ",D558)</f>
        <v xml:space="preserve">Tema 10 - LEGISLACIÓN (DEFINICIONES) </v>
      </c>
      <c r="G558" s="54">
        <f t="shared" ref="G558:G594" ca="1" si="78">IF(Q558&gt;0,CONCATENATE(Q558,". ",I558),I558)</f>
        <v>0</v>
      </c>
      <c r="H558" s="54" t="str">
        <f ca="1">IF(O558=0,CONCATENATE(F558,". ",G558," (Ref: ",A558,")"),CONCATENATE(O558," - ",F558,". ",G558," (Ref: ",CONTROL!$D$4,"-",A558,")"))</f>
        <v>LEGISLACIÓN - Tema 10 - LEGISLACIÓN (DEFINICIONES) . 0 (Ref: 7-557)</v>
      </c>
      <c r="I558" s="54">
        <f ca="1">IF(CONTROL!$I$4="A",IF(X558&gt;0,CONCATENATE(R558," ",X558),R558),CONTROL!$I$5)</f>
        <v>0</v>
      </c>
      <c r="J558" s="54">
        <f ca="1">IF(CONTROL!$I$4="A",DATOS!S558,CONTROL!$I$5)</f>
        <v>0</v>
      </c>
      <c r="K558" s="54">
        <f ca="1">IF(CONTROL!$I$4="A",DATOS!T558,CONTROL!$I$5)</f>
        <v>0</v>
      </c>
      <c r="L558" s="54">
        <f ca="1">IF(CONTROL!$I$4="A",DATOS!U558,CONTROL!$I$5)</f>
        <v>0</v>
      </c>
      <c r="M558" s="54">
        <f ca="1">IF(CONTROL!$I$4="A",DATOS!V558,CONTROL!$I$5)</f>
        <v>0</v>
      </c>
      <c r="N558" s="54">
        <f ca="1">IF(CONTROL!$I$4="A",DATOS!W558,CONTROL!$I$5)</f>
        <v>0</v>
      </c>
      <c r="O558" s="38" t="s">
        <v>209</v>
      </c>
      <c r="P558" s="38" t="s">
        <v>221</v>
      </c>
      <c r="Y558" s="45"/>
      <c r="Z558" s="125">
        <v>43870</v>
      </c>
      <c r="AA558" s="76">
        <f t="shared" si="74"/>
        <v>2</v>
      </c>
    </row>
    <row r="559" spans="1:27" x14ac:dyDescent="0.25">
      <c r="A559" s="54">
        <f t="shared" si="75"/>
        <v>558</v>
      </c>
      <c r="B559" s="43">
        <v>10</v>
      </c>
      <c r="E559" s="54" t="str">
        <f t="shared" si="76"/>
        <v xml:space="preserve">Tema 10 - LEGISLACIÓN (DEFINICIONES) </v>
      </c>
      <c r="F559" s="54" t="str">
        <f t="shared" si="77"/>
        <v xml:space="preserve">Tema 10 - LEGISLACIÓN (DEFINICIONES) </v>
      </c>
      <c r="G559" s="54">
        <f t="shared" ca="1" si="78"/>
        <v>0</v>
      </c>
      <c r="H559" s="54" t="str">
        <f ca="1">IF(O559=0,CONCATENATE(F559,". ",G559," (Ref: ",A559,")"),CONCATENATE(O559," - ",F559,". ",G559," (Ref: ",CONTROL!$D$4,"-",A559,")"))</f>
        <v>LEGISLACIÓN - Tema 10 - LEGISLACIÓN (DEFINICIONES) . 0 (Ref: 7-558)</v>
      </c>
      <c r="I559" s="54">
        <f ca="1">IF(CONTROL!$I$4="A",IF(X559&gt;0,CONCATENATE(R559," ",X559),R559),CONTROL!$I$5)</f>
        <v>0</v>
      </c>
      <c r="J559" s="54">
        <f ca="1">IF(CONTROL!$I$4="A",DATOS!S559,CONTROL!$I$5)</f>
        <v>0</v>
      </c>
      <c r="K559" s="54">
        <f ca="1">IF(CONTROL!$I$4="A",DATOS!T559,CONTROL!$I$5)</f>
        <v>0</v>
      </c>
      <c r="L559" s="54">
        <f ca="1">IF(CONTROL!$I$4="A",DATOS!U559,CONTROL!$I$5)</f>
        <v>0</v>
      </c>
      <c r="M559" s="54">
        <f ca="1">IF(CONTROL!$I$4="A",DATOS!V559,CONTROL!$I$5)</f>
        <v>0</v>
      </c>
      <c r="N559" s="54">
        <f ca="1">IF(CONTROL!$I$4="A",DATOS!W559,CONTROL!$I$5)</f>
        <v>0</v>
      </c>
      <c r="O559" s="38" t="s">
        <v>209</v>
      </c>
      <c r="P559" s="38" t="s">
        <v>221</v>
      </c>
      <c r="Y559" s="45"/>
      <c r="Z559" s="125">
        <v>43870</v>
      </c>
      <c r="AA559" s="76">
        <f t="shared" si="74"/>
        <v>3</v>
      </c>
    </row>
    <row r="560" spans="1:27" x14ac:dyDescent="0.25">
      <c r="A560" s="54">
        <f t="shared" si="75"/>
        <v>559</v>
      </c>
      <c r="B560" s="43">
        <v>10</v>
      </c>
      <c r="E560" s="54" t="str">
        <f t="shared" si="76"/>
        <v xml:space="preserve">Tema 10 - LEGISLACIÓN (DEFINICIONES) </v>
      </c>
      <c r="F560" s="54" t="str">
        <f t="shared" si="77"/>
        <v xml:space="preserve">Tema 10 - LEGISLACIÓN (DEFINICIONES) </v>
      </c>
      <c r="G560" s="54">
        <f t="shared" ca="1" si="78"/>
        <v>0</v>
      </c>
      <c r="H560" s="54" t="str">
        <f ca="1">IF(O560=0,CONCATENATE(F560,". ",G560," (Ref: ",A560,")"),CONCATENATE(O560," - ",F560,". ",G560," (Ref: ",CONTROL!$D$4,"-",A560,")"))</f>
        <v>LEGISLACIÓN - Tema 10 - LEGISLACIÓN (DEFINICIONES) . 0 (Ref: 7-559)</v>
      </c>
      <c r="I560" s="54">
        <f ca="1">IF(CONTROL!$I$4="A",IF(X560&gt;0,CONCATENATE(R560," ",X560),R560),CONTROL!$I$5)</f>
        <v>0</v>
      </c>
      <c r="J560" s="54">
        <f ca="1">IF(CONTROL!$I$4="A",DATOS!S560,CONTROL!$I$5)</f>
        <v>0</v>
      </c>
      <c r="K560" s="54">
        <f ca="1">IF(CONTROL!$I$4="A",DATOS!T560,CONTROL!$I$5)</f>
        <v>0</v>
      </c>
      <c r="L560" s="54">
        <f ca="1">IF(CONTROL!$I$4="A",DATOS!U560,CONTROL!$I$5)</f>
        <v>0</v>
      </c>
      <c r="M560" s="54">
        <f ca="1">IF(CONTROL!$I$4="A",DATOS!V560,CONTROL!$I$5)</f>
        <v>0</v>
      </c>
      <c r="N560" s="54">
        <f ca="1">IF(CONTROL!$I$4="A",DATOS!W560,CONTROL!$I$5)</f>
        <v>0</v>
      </c>
      <c r="O560" s="38" t="s">
        <v>209</v>
      </c>
      <c r="P560" s="38" t="s">
        <v>221</v>
      </c>
      <c r="Y560" s="45"/>
      <c r="Z560" s="125">
        <v>43870</v>
      </c>
      <c r="AA560" s="76">
        <f t="shared" si="74"/>
        <v>4</v>
      </c>
    </row>
    <row r="561" spans="1:27" x14ac:dyDescent="0.25">
      <c r="A561" s="54">
        <f t="shared" si="75"/>
        <v>560</v>
      </c>
      <c r="B561" s="43">
        <v>10</v>
      </c>
      <c r="E561" s="54" t="str">
        <f t="shared" si="76"/>
        <v xml:space="preserve">Tema 10 - LEGISLACIÓN (DEFINICIONES) </v>
      </c>
      <c r="F561" s="54" t="str">
        <f t="shared" si="77"/>
        <v xml:space="preserve">Tema 10 - LEGISLACIÓN (DEFINICIONES) </v>
      </c>
      <c r="G561" s="54">
        <f t="shared" ca="1" si="78"/>
        <v>0</v>
      </c>
      <c r="H561" s="54" t="str">
        <f ca="1">IF(O561=0,CONCATENATE(F561,". ",G561," (Ref: ",A561,")"),CONCATENATE(O561," - ",F561,". ",G561," (Ref: ",CONTROL!$D$4,"-",A561,")"))</f>
        <v>LEGISLACIÓN - Tema 10 - LEGISLACIÓN (DEFINICIONES) . 0 (Ref: 7-560)</v>
      </c>
      <c r="I561" s="54">
        <f ca="1">IF(CONTROL!$I$4="A",IF(X561&gt;0,CONCATENATE(R561," ",X561),R561),CONTROL!$I$5)</f>
        <v>0</v>
      </c>
      <c r="J561" s="54">
        <f ca="1">IF(CONTROL!$I$4="A",DATOS!S561,CONTROL!$I$5)</f>
        <v>0</v>
      </c>
      <c r="K561" s="54">
        <f ca="1">IF(CONTROL!$I$4="A",DATOS!T561,CONTROL!$I$5)</f>
        <v>0</v>
      </c>
      <c r="L561" s="54">
        <f ca="1">IF(CONTROL!$I$4="A",DATOS!U561,CONTROL!$I$5)</f>
        <v>0</v>
      </c>
      <c r="M561" s="54">
        <f ca="1">IF(CONTROL!$I$4="A",DATOS!V561,CONTROL!$I$5)</f>
        <v>0</v>
      </c>
      <c r="N561" s="54">
        <f ca="1">IF(CONTROL!$I$4="A",DATOS!W561,CONTROL!$I$5)</f>
        <v>0</v>
      </c>
      <c r="O561" s="38" t="s">
        <v>209</v>
      </c>
      <c r="P561" s="38" t="s">
        <v>221</v>
      </c>
      <c r="Y561" s="45"/>
      <c r="Z561" s="125">
        <v>43870</v>
      </c>
      <c r="AA561" s="76">
        <f t="shared" si="74"/>
        <v>5</v>
      </c>
    </row>
    <row r="562" spans="1:27" x14ac:dyDescent="0.25">
      <c r="A562" s="54">
        <f t="shared" si="75"/>
        <v>561</v>
      </c>
      <c r="B562" s="43">
        <v>10</v>
      </c>
      <c r="E562" s="54" t="str">
        <f t="shared" si="76"/>
        <v xml:space="preserve">Tema 10 - LEGISLACIÓN (DEFINICIONES) </v>
      </c>
      <c r="F562" s="54" t="str">
        <f t="shared" si="77"/>
        <v xml:space="preserve">Tema 10 - LEGISLACIÓN (DEFINICIONES) </v>
      </c>
      <c r="G562" s="54">
        <f t="shared" ca="1" si="78"/>
        <v>0</v>
      </c>
      <c r="H562" s="54" t="str">
        <f ca="1">IF(O562=0,CONCATENATE(F562,". ",G562," (Ref: ",A562,")"),CONCATENATE(O562," - ",F562,". ",G562," (Ref: ",CONTROL!$D$4,"-",A562,")"))</f>
        <v>LEGISLACIÓN - Tema 10 - LEGISLACIÓN (DEFINICIONES) . 0 (Ref: 7-561)</v>
      </c>
      <c r="I562" s="54">
        <f ca="1">IF(CONTROL!$I$4="A",IF(X562&gt;0,CONCATENATE(R562," ",X562),R562),CONTROL!$I$5)</f>
        <v>0</v>
      </c>
      <c r="J562" s="54">
        <f ca="1">IF(CONTROL!$I$4="A",DATOS!S562,CONTROL!$I$5)</f>
        <v>0</v>
      </c>
      <c r="K562" s="54">
        <f ca="1">IF(CONTROL!$I$4="A",DATOS!T562,CONTROL!$I$5)</f>
        <v>0</v>
      </c>
      <c r="L562" s="54">
        <f ca="1">IF(CONTROL!$I$4="A",DATOS!U562,CONTROL!$I$5)</f>
        <v>0</v>
      </c>
      <c r="M562" s="54">
        <f ca="1">IF(CONTROL!$I$4="A",DATOS!V562,CONTROL!$I$5)</f>
        <v>0</v>
      </c>
      <c r="N562" s="54">
        <f ca="1">IF(CONTROL!$I$4="A",DATOS!W562,CONTROL!$I$5)</f>
        <v>0</v>
      </c>
      <c r="O562" s="38" t="s">
        <v>209</v>
      </c>
      <c r="P562" s="38" t="s">
        <v>221</v>
      </c>
      <c r="Y562" s="45"/>
      <c r="Z562" s="125">
        <v>43870</v>
      </c>
      <c r="AA562" s="76">
        <f t="shared" si="74"/>
        <v>6</v>
      </c>
    </row>
    <row r="563" spans="1:27" x14ac:dyDescent="0.25">
      <c r="A563" s="54">
        <f t="shared" si="75"/>
        <v>562</v>
      </c>
      <c r="B563" s="43">
        <v>10</v>
      </c>
      <c r="E563" s="54" t="str">
        <f t="shared" si="76"/>
        <v xml:space="preserve">Tema 10 - LEGISLACIÓN (DEFINICIONES) </v>
      </c>
      <c r="F563" s="54" t="str">
        <f t="shared" si="77"/>
        <v xml:space="preserve">Tema 10 - LEGISLACIÓN (DEFINICIONES) </v>
      </c>
      <c r="G563" s="54">
        <f t="shared" ca="1" si="78"/>
        <v>0</v>
      </c>
      <c r="H563" s="54" t="str">
        <f ca="1">IF(O563=0,CONCATENATE(F563,". ",G563," (Ref: ",A563,")"),CONCATENATE(O563," - ",F563,". ",G563," (Ref: ",CONTROL!$D$4,"-",A563,")"))</f>
        <v>LEGISLACIÓN - Tema 10 - LEGISLACIÓN (DEFINICIONES) . 0 (Ref: 7-562)</v>
      </c>
      <c r="I563" s="54">
        <f ca="1">IF(CONTROL!$I$4="A",IF(X563&gt;0,CONCATENATE(R563," ",X563),R563),CONTROL!$I$5)</f>
        <v>0</v>
      </c>
      <c r="J563" s="54">
        <f ca="1">IF(CONTROL!$I$4="A",DATOS!S563,CONTROL!$I$5)</f>
        <v>0</v>
      </c>
      <c r="K563" s="54">
        <f ca="1">IF(CONTROL!$I$4="A",DATOS!T563,CONTROL!$I$5)</f>
        <v>0</v>
      </c>
      <c r="L563" s="54">
        <f ca="1">IF(CONTROL!$I$4="A",DATOS!U563,CONTROL!$I$5)</f>
        <v>0</v>
      </c>
      <c r="M563" s="54">
        <f ca="1">IF(CONTROL!$I$4="A",DATOS!V563,CONTROL!$I$5)</f>
        <v>0</v>
      </c>
      <c r="N563" s="54">
        <f ca="1">IF(CONTROL!$I$4="A",DATOS!W563,CONTROL!$I$5)</f>
        <v>0</v>
      </c>
      <c r="O563" s="38" t="s">
        <v>209</v>
      </c>
      <c r="P563" s="38" t="s">
        <v>221</v>
      </c>
      <c r="Y563" s="45"/>
      <c r="Z563" s="125">
        <v>43870</v>
      </c>
      <c r="AA563" s="76">
        <f t="shared" si="74"/>
        <v>7</v>
      </c>
    </row>
    <row r="564" spans="1:27" x14ac:dyDescent="0.25">
      <c r="A564" s="54">
        <f t="shared" si="75"/>
        <v>563</v>
      </c>
      <c r="B564" s="43">
        <v>10</v>
      </c>
      <c r="E564" s="54" t="str">
        <f t="shared" si="76"/>
        <v xml:space="preserve">Tema 10 - LEGISLACIÓN (DEFINICIONES) </v>
      </c>
      <c r="F564" s="54" t="str">
        <f t="shared" si="77"/>
        <v xml:space="preserve">Tema 10 - LEGISLACIÓN (DEFINICIONES) </v>
      </c>
      <c r="G564" s="54">
        <f t="shared" ca="1" si="78"/>
        <v>0</v>
      </c>
      <c r="H564" s="54" t="str">
        <f ca="1">IF(O564=0,CONCATENATE(F564,". ",G564," (Ref: ",A564,")"),CONCATENATE(O564," - ",F564,". ",G564," (Ref: ",CONTROL!$D$4,"-",A564,")"))</f>
        <v>LEGISLACIÓN - Tema 10 - LEGISLACIÓN (DEFINICIONES) . 0 (Ref: 7-563)</v>
      </c>
      <c r="I564" s="54">
        <f ca="1">IF(CONTROL!$I$4="A",IF(X564&gt;0,CONCATENATE(R564," ",X564),R564),CONTROL!$I$5)</f>
        <v>0</v>
      </c>
      <c r="J564" s="54">
        <f ca="1">IF(CONTROL!$I$4="A",DATOS!S564,CONTROL!$I$5)</f>
        <v>0</v>
      </c>
      <c r="K564" s="54">
        <f ca="1">IF(CONTROL!$I$4="A",DATOS!T564,CONTROL!$I$5)</f>
        <v>0</v>
      </c>
      <c r="L564" s="54">
        <f ca="1">IF(CONTROL!$I$4="A",DATOS!U564,CONTROL!$I$5)</f>
        <v>0</v>
      </c>
      <c r="M564" s="54">
        <f ca="1">IF(CONTROL!$I$4="A",DATOS!V564,CONTROL!$I$5)</f>
        <v>0</v>
      </c>
      <c r="N564" s="54">
        <f ca="1">IF(CONTROL!$I$4="A",DATOS!W564,CONTROL!$I$5)</f>
        <v>0</v>
      </c>
      <c r="O564" s="38" t="s">
        <v>209</v>
      </c>
      <c r="P564" s="38" t="s">
        <v>221</v>
      </c>
      <c r="Y564" s="45"/>
      <c r="Z564" s="125">
        <v>43870</v>
      </c>
      <c r="AA564" s="76">
        <f t="shared" si="74"/>
        <v>8</v>
      </c>
    </row>
    <row r="565" spans="1:27" x14ac:dyDescent="0.25">
      <c r="A565" s="54">
        <f t="shared" si="75"/>
        <v>564</v>
      </c>
      <c r="B565" s="43">
        <v>10</v>
      </c>
      <c r="E565" s="54" t="str">
        <f t="shared" si="76"/>
        <v xml:space="preserve">Tema 10 - LEGISLACIÓN (DEFINICIONES) </v>
      </c>
      <c r="F565" s="54" t="str">
        <f t="shared" si="77"/>
        <v xml:space="preserve">Tema 10 - LEGISLACIÓN (DEFINICIONES) </v>
      </c>
      <c r="G565" s="54">
        <f t="shared" ca="1" si="78"/>
        <v>0</v>
      </c>
      <c r="H565" s="54" t="str">
        <f ca="1">IF(O565=0,CONCATENATE(F565,". ",G565," (Ref: ",A565,")"),CONCATENATE(O565," - ",F565,". ",G565," (Ref: ",CONTROL!$D$4,"-",A565,")"))</f>
        <v>LEGISLACIÓN - Tema 10 - LEGISLACIÓN (DEFINICIONES) . 0 (Ref: 7-564)</v>
      </c>
      <c r="I565" s="54">
        <f ca="1">IF(CONTROL!$I$4="A",IF(X565&gt;0,CONCATENATE(R565," ",X565),R565),CONTROL!$I$5)</f>
        <v>0</v>
      </c>
      <c r="J565" s="54">
        <f ca="1">IF(CONTROL!$I$4="A",DATOS!S565,CONTROL!$I$5)</f>
        <v>0</v>
      </c>
      <c r="K565" s="54">
        <f ca="1">IF(CONTROL!$I$4="A",DATOS!T565,CONTROL!$I$5)</f>
        <v>0</v>
      </c>
      <c r="L565" s="54">
        <f ca="1">IF(CONTROL!$I$4="A",DATOS!U565,CONTROL!$I$5)</f>
        <v>0</v>
      </c>
      <c r="M565" s="54">
        <f ca="1">IF(CONTROL!$I$4="A",DATOS!V565,CONTROL!$I$5)</f>
        <v>0</v>
      </c>
      <c r="N565" s="54">
        <f ca="1">IF(CONTROL!$I$4="A",DATOS!W565,CONTROL!$I$5)</f>
        <v>0</v>
      </c>
      <c r="O565" s="38" t="s">
        <v>209</v>
      </c>
      <c r="P565" s="38" t="s">
        <v>221</v>
      </c>
      <c r="Y565" s="45"/>
      <c r="Z565" s="125">
        <v>43870</v>
      </c>
      <c r="AA565" s="76">
        <f t="shared" si="74"/>
        <v>9</v>
      </c>
    </row>
    <row r="566" spans="1:27" x14ac:dyDescent="0.25">
      <c r="A566" s="54">
        <f t="shared" si="75"/>
        <v>565</v>
      </c>
      <c r="B566" s="43">
        <v>10</v>
      </c>
      <c r="E566" s="54" t="str">
        <f t="shared" si="76"/>
        <v xml:space="preserve">Tema 10 - LEGISLACIÓN (DEFINICIONES) </v>
      </c>
      <c r="F566" s="54" t="str">
        <f t="shared" si="77"/>
        <v xml:space="preserve">Tema 10 - LEGISLACIÓN (DEFINICIONES) </v>
      </c>
      <c r="G566" s="54">
        <f t="shared" ca="1" si="78"/>
        <v>0</v>
      </c>
      <c r="H566" s="54" t="str">
        <f ca="1">IF(O566=0,CONCATENATE(F566,". ",G566," (Ref: ",A566,")"),CONCATENATE(O566," - ",F566,". ",G566," (Ref: ",CONTROL!$D$4,"-",A566,")"))</f>
        <v>LEGISLACIÓN - Tema 10 - LEGISLACIÓN (DEFINICIONES) . 0 (Ref: 7-565)</v>
      </c>
      <c r="I566" s="54">
        <f ca="1">IF(CONTROL!$I$4="A",IF(X566&gt;0,CONCATENATE(R566," ",X566),R566),CONTROL!$I$5)</f>
        <v>0</v>
      </c>
      <c r="J566" s="54">
        <f ca="1">IF(CONTROL!$I$4="A",DATOS!S566,CONTROL!$I$5)</f>
        <v>0</v>
      </c>
      <c r="K566" s="54">
        <f ca="1">IF(CONTROL!$I$4="A",DATOS!T566,CONTROL!$I$5)</f>
        <v>0</v>
      </c>
      <c r="L566" s="54">
        <f ca="1">IF(CONTROL!$I$4="A",DATOS!U566,CONTROL!$I$5)</f>
        <v>0</v>
      </c>
      <c r="M566" s="54">
        <f ca="1">IF(CONTROL!$I$4="A",DATOS!V566,CONTROL!$I$5)</f>
        <v>0</v>
      </c>
      <c r="N566" s="54">
        <f ca="1">IF(CONTROL!$I$4="A",DATOS!W566,CONTROL!$I$5)</f>
        <v>0</v>
      </c>
      <c r="O566" s="38" t="s">
        <v>209</v>
      </c>
      <c r="P566" s="38" t="s">
        <v>221</v>
      </c>
      <c r="Y566" s="45"/>
      <c r="Z566" s="125">
        <v>43870</v>
      </c>
      <c r="AA566" s="76">
        <f t="shared" si="74"/>
        <v>10</v>
      </c>
    </row>
    <row r="567" spans="1:27" x14ac:dyDescent="0.25">
      <c r="A567" s="54">
        <f t="shared" si="75"/>
        <v>566</v>
      </c>
      <c r="B567" s="43">
        <v>10</v>
      </c>
      <c r="E567" s="54" t="str">
        <f t="shared" si="76"/>
        <v xml:space="preserve">Tema 10 - LEGISLACIÓN (DEFINICIONES) </v>
      </c>
      <c r="F567" s="54" t="str">
        <f t="shared" si="77"/>
        <v xml:space="preserve">Tema 10 - LEGISLACIÓN (DEFINICIONES) </v>
      </c>
      <c r="G567" s="54">
        <f t="shared" ca="1" si="78"/>
        <v>0</v>
      </c>
      <c r="H567" s="54" t="str">
        <f ca="1">IF(O567=0,CONCATENATE(F567,". ",G567," (Ref: ",A567,")"),CONCATENATE(O567," - ",F567,". ",G567," (Ref: ",CONTROL!$D$4,"-",A567,")"))</f>
        <v>LEGISLACIÓN - Tema 10 - LEGISLACIÓN (DEFINICIONES) . 0 (Ref: 7-566)</v>
      </c>
      <c r="I567" s="54">
        <f ca="1">IF(CONTROL!$I$4="A",IF(X567&gt;0,CONCATENATE(R567," ",X567),R567),CONTROL!$I$5)</f>
        <v>0</v>
      </c>
      <c r="J567" s="54">
        <f ca="1">IF(CONTROL!$I$4="A",DATOS!S567,CONTROL!$I$5)</f>
        <v>0</v>
      </c>
      <c r="K567" s="54">
        <f ca="1">IF(CONTROL!$I$4="A",DATOS!T567,CONTROL!$I$5)</f>
        <v>0</v>
      </c>
      <c r="L567" s="54">
        <f ca="1">IF(CONTROL!$I$4="A",DATOS!U567,CONTROL!$I$5)</f>
        <v>0</v>
      </c>
      <c r="M567" s="54">
        <f ca="1">IF(CONTROL!$I$4="A",DATOS!V567,CONTROL!$I$5)</f>
        <v>0</v>
      </c>
      <c r="N567" s="54">
        <f ca="1">IF(CONTROL!$I$4="A",DATOS!W567,CONTROL!$I$5)</f>
        <v>0</v>
      </c>
      <c r="O567" s="38" t="s">
        <v>209</v>
      </c>
      <c r="P567" s="38" t="s">
        <v>221</v>
      </c>
      <c r="Y567" s="45"/>
      <c r="Z567" s="125">
        <v>43870</v>
      </c>
      <c r="AA567" s="76">
        <f t="shared" si="74"/>
        <v>11</v>
      </c>
    </row>
    <row r="568" spans="1:27" x14ac:dyDescent="0.25">
      <c r="A568" s="54">
        <f t="shared" si="75"/>
        <v>567</v>
      </c>
      <c r="B568" s="43">
        <v>10</v>
      </c>
      <c r="E568" s="54" t="str">
        <f t="shared" si="76"/>
        <v xml:space="preserve">Tema 10 - LEGISLACIÓN (DEFINICIONES) </v>
      </c>
      <c r="F568" s="54" t="str">
        <f t="shared" si="77"/>
        <v xml:space="preserve">Tema 10 - LEGISLACIÓN (DEFINICIONES) </v>
      </c>
      <c r="G568" s="54">
        <f t="shared" ca="1" si="78"/>
        <v>0</v>
      </c>
      <c r="H568" s="54" t="str">
        <f ca="1">IF(O568=0,CONCATENATE(F568,". ",G568," (Ref: ",A568,")"),CONCATENATE(O568," - ",F568,". ",G568," (Ref: ",CONTROL!$D$4,"-",A568,")"))</f>
        <v>LEGISLACIÓN - Tema 10 - LEGISLACIÓN (DEFINICIONES) . 0 (Ref: 7-567)</v>
      </c>
      <c r="I568" s="54">
        <f ca="1">IF(CONTROL!$I$4="A",IF(X568&gt;0,CONCATENATE(R568," ",X568),R568),CONTROL!$I$5)</f>
        <v>0</v>
      </c>
      <c r="J568" s="54">
        <f ca="1">IF(CONTROL!$I$4="A",DATOS!S568,CONTROL!$I$5)</f>
        <v>0</v>
      </c>
      <c r="K568" s="54">
        <f ca="1">IF(CONTROL!$I$4="A",DATOS!T568,CONTROL!$I$5)</f>
        <v>0</v>
      </c>
      <c r="L568" s="54">
        <f ca="1">IF(CONTROL!$I$4="A",DATOS!U568,CONTROL!$I$5)</f>
        <v>0</v>
      </c>
      <c r="M568" s="54">
        <f ca="1">IF(CONTROL!$I$4="A",DATOS!V568,CONTROL!$I$5)</f>
        <v>0</v>
      </c>
      <c r="N568" s="54">
        <f ca="1">IF(CONTROL!$I$4="A",DATOS!W568,CONTROL!$I$5)</f>
        <v>0</v>
      </c>
      <c r="O568" s="38" t="s">
        <v>209</v>
      </c>
      <c r="P568" s="38" t="s">
        <v>221</v>
      </c>
      <c r="Y568" s="45"/>
      <c r="Z568" s="125">
        <v>43870</v>
      </c>
      <c r="AA568" s="76">
        <f t="shared" si="74"/>
        <v>12</v>
      </c>
    </row>
    <row r="569" spans="1:27" x14ac:dyDescent="0.25">
      <c r="A569" s="54">
        <f t="shared" si="75"/>
        <v>568</v>
      </c>
      <c r="B569" s="43">
        <v>10</v>
      </c>
      <c r="E569" s="54" t="str">
        <f t="shared" si="76"/>
        <v xml:space="preserve">Tema 10 - LEGISLACIÓN (DEFINICIONES) </v>
      </c>
      <c r="F569" s="54" t="str">
        <f t="shared" si="77"/>
        <v xml:space="preserve">Tema 10 - LEGISLACIÓN (DEFINICIONES) </v>
      </c>
      <c r="G569" s="54">
        <f t="shared" ca="1" si="78"/>
        <v>0</v>
      </c>
      <c r="H569" s="54" t="str">
        <f ca="1">IF(O569=0,CONCATENATE(F569,". ",G569," (Ref: ",A569,")"),CONCATENATE(O569," - ",F569,". ",G569," (Ref: ",CONTROL!$D$4,"-",A569,")"))</f>
        <v>LEGISLACIÓN - Tema 10 - LEGISLACIÓN (DEFINICIONES) . 0 (Ref: 7-568)</v>
      </c>
      <c r="I569" s="54">
        <f ca="1">IF(CONTROL!$I$4="A",IF(X569&gt;0,CONCATENATE(R569," ",X569),R569),CONTROL!$I$5)</f>
        <v>0</v>
      </c>
      <c r="J569" s="54">
        <f ca="1">IF(CONTROL!$I$4="A",DATOS!S569,CONTROL!$I$5)</f>
        <v>0</v>
      </c>
      <c r="K569" s="54">
        <f ca="1">IF(CONTROL!$I$4="A",DATOS!T569,CONTROL!$I$5)</f>
        <v>0</v>
      </c>
      <c r="L569" s="54">
        <f ca="1">IF(CONTROL!$I$4="A",DATOS!U569,CONTROL!$I$5)</f>
        <v>0</v>
      </c>
      <c r="M569" s="54">
        <f ca="1">IF(CONTROL!$I$4="A",DATOS!V569,CONTROL!$I$5)</f>
        <v>0</v>
      </c>
      <c r="N569" s="54">
        <f ca="1">IF(CONTROL!$I$4="A",DATOS!W569,CONTROL!$I$5)</f>
        <v>0</v>
      </c>
      <c r="O569" s="38" t="s">
        <v>209</v>
      </c>
      <c r="P569" s="38" t="s">
        <v>221</v>
      </c>
      <c r="Y569" s="45"/>
      <c r="Z569" s="125">
        <v>43870</v>
      </c>
      <c r="AA569" s="76">
        <f t="shared" si="74"/>
        <v>13</v>
      </c>
    </row>
    <row r="570" spans="1:27" x14ac:dyDescent="0.25">
      <c r="A570" s="54">
        <f t="shared" si="75"/>
        <v>569</v>
      </c>
      <c r="B570" s="43">
        <v>10</v>
      </c>
      <c r="E570" s="54" t="str">
        <f t="shared" si="76"/>
        <v xml:space="preserve">Tema 10 - LEGISLACIÓN (DEFINICIONES) </v>
      </c>
      <c r="F570" s="54" t="str">
        <f t="shared" si="77"/>
        <v xml:space="preserve">Tema 10 - LEGISLACIÓN (DEFINICIONES) </v>
      </c>
      <c r="G570" s="54">
        <f t="shared" ca="1" si="78"/>
        <v>0</v>
      </c>
      <c r="H570" s="54" t="str">
        <f ca="1">IF(O570=0,CONCATENATE(F570,". ",G570," (Ref: ",A570,")"),CONCATENATE(O570," - ",F570,". ",G570," (Ref: ",CONTROL!$D$4,"-",A570,")"))</f>
        <v>LEGISLACIÓN - Tema 10 - LEGISLACIÓN (DEFINICIONES) . 0 (Ref: 7-569)</v>
      </c>
      <c r="I570" s="54">
        <f ca="1">IF(CONTROL!$I$4="A",IF(X570&gt;0,CONCATENATE(R570," ",X570),R570),CONTROL!$I$5)</f>
        <v>0</v>
      </c>
      <c r="J570" s="54">
        <f ca="1">IF(CONTROL!$I$4="A",DATOS!S570,CONTROL!$I$5)</f>
        <v>0</v>
      </c>
      <c r="K570" s="54">
        <f ca="1">IF(CONTROL!$I$4="A",DATOS!T570,CONTROL!$I$5)</f>
        <v>0</v>
      </c>
      <c r="L570" s="54">
        <f ca="1">IF(CONTROL!$I$4="A",DATOS!U570,CONTROL!$I$5)</f>
        <v>0</v>
      </c>
      <c r="M570" s="54">
        <f ca="1">IF(CONTROL!$I$4="A",DATOS!V570,CONTROL!$I$5)</f>
        <v>0</v>
      </c>
      <c r="N570" s="54">
        <f ca="1">IF(CONTROL!$I$4="A",DATOS!W570,CONTROL!$I$5)</f>
        <v>0</v>
      </c>
      <c r="O570" s="38" t="s">
        <v>209</v>
      </c>
      <c r="P570" s="38" t="s">
        <v>221</v>
      </c>
      <c r="Y570" s="45"/>
      <c r="Z570" s="125">
        <v>43870</v>
      </c>
      <c r="AA570" s="76">
        <f t="shared" si="74"/>
        <v>14</v>
      </c>
    </row>
    <row r="571" spans="1:27" x14ac:dyDescent="0.25">
      <c r="A571" s="54">
        <f t="shared" si="75"/>
        <v>570</v>
      </c>
      <c r="B571" s="43">
        <v>10</v>
      </c>
      <c r="E571" s="54" t="str">
        <f t="shared" si="76"/>
        <v xml:space="preserve">Tema 10 - LEGISLACIÓN (DEFINICIONES) </v>
      </c>
      <c r="F571" s="54" t="str">
        <f t="shared" si="77"/>
        <v xml:space="preserve">Tema 10 - LEGISLACIÓN (DEFINICIONES) </v>
      </c>
      <c r="G571" s="54">
        <f t="shared" ca="1" si="78"/>
        <v>0</v>
      </c>
      <c r="H571" s="54" t="str">
        <f ca="1">IF(O571=0,CONCATENATE(F571,". ",G571," (Ref: ",A571,")"),CONCATENATE(O571," - ",F571,". ",G571," (Ref: ",CONTROL!$D$4,"-",A571,")"))</f>
        <v>LEGISLACIÓN - Tema 10 - LEGISLACIÓN (DEFINICIONES) . 0 (Ref: 7-570)</v>
      </c>
      <c r="I571" s="54">
        <f ca="1">IF(CONTROL!$I$4="A",IF(X571&gt;0,CONCATENATE(R571," ",X571),R571),CONTROL!$I$5)</f>
        <v>0</v>
      </c>
      <c r="J571" s="54">
        <f ca="1">IF(CONTROL!$I$4="A",DATOS!S571,CONTROL!$I$5)</f>
        <v>0</v>
      </c>
      <c r="K571" s="54">
        <f ca="1">IF(CONTROL!$I$4="A",DATOS!T571,CONTROL!$I$5)</f>
        <v>0</v>
      </c>
      <c r="L571" s="54">
        <f ca="1">IF(CONTROL!$I$4="A",DATOS!U571,CONTROL!$I$5)</f>
        <v>0</v>
      </c>
      <c r="M571" s="54">
        <f ca="1">IF(CONTROL!$I$4="A",DATOS!V571,CONTROL!$I$5)</f>
        <v>0</v>
      </c>
      <c r="N571" s="54">
        <f ca="1">IF(CONTROL!$I$4="A",DATOS!W571,CONTROL!$I$5)</f>
        <v>0</v>
      </c>
      <c r="O571" s="38" t="s">
        <v>209</v>
      </c>
      <c r="P571" s="38" t="s">
        <v>221</v>
      </c>
      <c r="Y571" s="45"/>
      <c r="Z571" s="125">
        <v>43870</v>
      </c>
      <c r="AA571" s="76">
        <f t="shared" si="74"/>
        <v>15</v>
      </c>
    </row>
    <row r="572" spans="1:27" x14ac:dyDescent="0.25">
      <c r="A572" s="54">
        <f t="shared" si="75"/>
        <v>571</v>
      </c>
      <c r="B572" s="43">
        <v>10</v>
      </c>
      <c r="E572" s="54" t="str">
        <f t="shared" si="76"/>
        <v xml:space="preserve">Tema 10 - LEGISLACIÓN (DEFINICIONES) </v>
      </c>
      <c r="F572" s="54" t="str">
        <f t="shared" si="77"/>
        <v xml:space="preserve">Tema 10 - LEGISLACIÓN (DEFINICIONES) </v>
      </c>
      <c r="G572" s="54">
        <f t="shared" ca="1" si="78"/>
        <v>0</v>
      </c>
      <c r="H572" s="54" t="str">
        <f ca="1">IF(O572=0,CONCATENATE(F572,". ",G572," (Ref: ",A572,")"),CONCATENATE(O572," - ",F572,". ",G572," (Ref: ",CONTROL!$D$4,"-",A572,")"))</f>
        <v>LEGISLACIÓN - Tema 10 - LEGISLACIÓN (DEFINICIONES) . 0 (Ref: 7-571)</v>
      </c>
      <c r="I572" s="54">
        <f ca="1">IF(CONTROL!$I$4="A",IF(X572&gt;0,CONCATENATE(R572," ",X572),R572),CONTROL!$I$5)</f>
        <v>0</v>
      </c>
      <c r="J572" s="54">
        <f ca="1">IF(CONTROL!$I$4="A",DATOS!S572,CONTROL!$I$5)</f>
        <v>0</v>
      </c>
      <c r="K572" s="54">
        <f ca="1">IF(CONTROL!$I$4="A",DATOS!T572,CONTROL!$I$5)</f>
        <v>0</v>
      </c>
      <c r="L572" s="54">
        <f ca="1">IF(CONTROL!$I$4="A",DATOS!U572,CONTROL!$I$5)</f>
        <v>0</v>
      </c>
      <c r="M572" s="54">
        <f ca="1">IF(CONTROL!$I$4="A",DATOS!V572,CONTROL!$I$5)</f>
        <v>0</v>
      </c>
      <c r="N572" s="54">
        <f ca="1">IF(CONTROL!$I$4="A",DATOS!W572,CONTROL!$I$5)</f>
        <v>0</v>
      </c>
      <c r="O572" s="38" t="s">
        <v>209</v>
      </c>
      <c r="P572" s="38" t="s">
        <v>221</v>
      </c>
      <c r="Y572" s="45"/>
      <c r="Z572" s="125">
        <v>43870</v>
      </c>
      <c r="AA572" s="76">
        <f t="shared" si="74"/>
        <v>16</v>
      </c>
    </row>
    <row r="573" spans="1:27" x14ac:dyDescent="0.25">
      <c r="A573" s="54">
        <f t="shared" si="75"/>
        <v>572</v>
      </c>
      <c r="B573" s="43">
        <v>10</v>
      </c>
      <c r="E573" s="54" t="str">
        <f t="shared" si="76"/>
        <v xml:space="preserve">Tema 10 - LEGISLACIÓN (DEFINICIONES) </v>
      </c>
      <c r="F573" s="54" t="str">
        <f t="shared" si="77"/>
        <v xml:space="preserve">Tema 10 - LEGISLACIÓN (DEFINICIONES) </v>
      </c>
      <c r="G573" s="54">
        <f t="shared" ca="1" si="78"/>
        <v>0</v>
      </c>
      <c r="H573" s="54" t="str">
        <f ca="1">IF(O573=0,CONCATENATE(F573,". ",G573," (Ref: ",A573,")"),CONCATENATE(O573," - ",F573,". ",G573," (Ref: ",CONTROL!$D$4,"-",A573,")"))</f>
        <v>LEGISLACIÓN - Tema 10 - LEGISLACIÓN (DEFINICIONES) . 0 (Ref: 7-572)</v>
      </c>
      <c r="I573" s="54">
        <f ca="1">IF(CONTROL!$I$4="A",IF(X573&gt;0,CONCATENATE(R573," ",X573),R573),CONTROL!$I$5)</f>
        <v>0</v>
      </c>
      <c r="J573" s="54">
        <f ca="1">IF(CONTROL!$I$4="A",DATOS!S573,CONTROL!$I$5)</f>
        <v>0</v>
      </c>
      <c r="K573" s="54">
        <f ca="1">IF(CONTROL!$I$4="A",DATOS!T573,CONTROL!$I$5)</f>
        <v>0</v>
      </c>
      <c r="L573" s="54">
        <f ca="1">IF(CONTROL!$I$4="A",DATOS!U573,CONTROL!$I$5)</f>
        <v>0</v>
      </c>
      <c r="M573" s="54">
        <f ca="1">IF(CONTROL!$I$4="A",DATOS!V573,CONTROL!$I$5)</f>
        <v>0</v>
      </c>
      <c r="N573" s="54">
        <f ca="1">IF(CONTROL!$I$4="A",DATOS!W573,CONTROL!$I$5)</f>
        <v>0</v>
      </c>
      <c r="O573" s="38" t="s">
        <v>209</v>
      </c>
      <c r="P573" s="38" t="s">
        <v>221</v>
      </c>
      <c r="Y573" s="45"/>
      <c r="Z573" s="125">
        <v>43870</v>
      </c>
      <c r="AA573" s="76">
        <f t="shared" si="74"/>
        <v>17</v>
      </c>
    </row>
    <row r="574" spans="1:27" x14ac:dyDescent="0.25">
      <c r="A574" s="54">
        <f t="shared" si="75"/>
        <v>573</v>
      </c>
      <c r="B574" s="43">
        <v>10</v>
      </c>
      <c r="E574" s="54" t="str">
        <f t="shared" si="76"/>
        <v xml:space="preserve">Tema 10 - LEGISLACIÓN (DEFINICIONES) </v>
      </c>
      <c r="F574" s="54" t="str">
        <f t="shared" si="77"/>
        <v xml:space="preserve">Tema 10 - LEGISLACIÓN (DEFINICIONES) </v>
      </c>
      <c r="G574" s="54">
        <f t="shared" ca="1" si="78"/>
        <v>0</v>
      </c>
      <c r="H574" s="54" t="str">
        <f ca="1">IF(O574=0,CONCATENATE(F574,". ",G574," (Ref: ",A574,")"),CONCATENATE(O574," - ",F574,". ",G574," (Ref: ",CONTROL!$D$4,"-",A574,")"))</f>
        <v>LEGISLACIÓN - Tema 10 - LEGISLACIÓN (DEFINICIONES) . 0 (Ref: 7-573)</v>
      </c>
      <c r="I574" s="54">
        <f ca="1">IF(CONTROL!$I$4="A",IF(X574&gt;0,CONCATENATE(R574," ",X574),R574),CONTROL!$I$5)</f>
        <v>0</v>
      </c>
      <c r="J574" s="54">
        <f ca="1">IF(CONTROL!$I$4="A",DATOS!S574,CONTROL!$I$5)</f>
        <v>0</v>
      </c>
      <c r="K574" s="54">
        <f ca="1">IF(CONTROL!$I$4="A",DATOS!T574,CONTROL!$I$5)</f>
        <v>0</v>
      </c>
      <c r="L574" s="54">
        <f ca="1">IF(CONTROL!$I$4="A",DATOS!U574,CONTROL!$I$5)</f>
        <v>0</v>
      </c>
      <c r="M574" s="54">
        <f ca="1">IF(CONTROL!$I$4="A",DATOS!V574,CONTROL!$I$5)</f>
        <v>0</v>
      </c>
      <c r="N574" s="54">
        <f ca="1">IF(CONTROL!$I$4="A",DATOS!W574,CONTROL!$I$5)</f>
        <v>0</v>
      </c>
      <c r="O574" s="38" t="s">
        <v>209</v>
      </c>
      <c r="P574" s="38" t="s">
        <v>221</v>
      </c>
      <c r="Y574" s="45"/>
      <c r="Z574" s="125">
        <v>43870</v>
      </c>
      <c r="AA574" s="76">
        <f t="shared" si="74"/>
        <v>18</v>
      </c>
    </row>
    <row r="575" spans="1:27" x14ac:dyDescent="0.25">
      <c r="A575" s="54">
        <f t="shared" si="75"/>
        <v>574</v>
      </c>
      <c r="B575" s="43">
        <v>10</v>
      </c>
      <c r="E575" s="54" t="str">
        <f t="shared" si="76"/>
        <v xml:space="preserve">Tema 10 - LEGISLACIÓN (DEFINICIONES) </v>
      </c>
      <c r="F575" s="54" t="str">
        <f t="shared" si="77"/>
        <v xml:space="preserve">Tema 10 - LEGISLACIÓN (DEFINICIONES) </v>
      </c>
      <c r="G575" s="54">
        <f t="shared" ca="1" si="78"/>
        <v>0</v>
      </c>
      <c r="H575" s="54" t="str">
        <f ca="1">IF(O575=0,CONCATENATE(F575,". ",G575," (Ref: ",A575,")"),CONCATENATE(O575," - ",F575,". ",G575," (Ref: ",CONTROL!$D$4,"-",A575,")"))</f>
        <v>LEGISLACIÓN - Tema 10 - LEGISLACIÓN (DEFINICIONES) . 0 (Ref: 7-574)</v>
      </c>
      <c r="I575" s="54">
        <f ca="1">IF(CONTROL!$I$4="A",IF(X575&gt;0,CONCATENATE(R575," ",X575),R575),CONTROL!$I$5)</f>
        <v>0</v>
      </c>
      <c r="J575" s="54">
        <f ca="1">IF(CONTROL!$I$4="A",DATOS!S575,CONTROL!$I$5)</f>
        <v>0</v>
      </c>
      <c r="K575" s="54">
        <f ca="1">IF(CONTROL!$I$4="A",DATOS!T575,CONTROL!$I$5)</f>
        <v>0</v>
      </c>
      <c r="L575" s="54">
        <f ca="1">IF(CONTROL!$I$4="A",DATOS!U575,CONTROL!$I$5)</f>
        <v>0</v>
      </c>
      <c r="M575" s="54">
        <f ca="1">IF(CONTROL!$I$4="A",DATOS!V575,CONTROL!$I$5)</f>
        <v>0</v>
      </c>
      <c r="N575" s="54">
        <f ca="1">IF(CONTROL!$I$4="A",DATOS!W575,CONTROL!$I$5)</f>
        <v>0</v>
      </c>
      <c r="O575" s="38" t="s">
        <v>209</v>
      </c>
      <c r="P575" s="38" t="s">
        <v>221</v>
      </c>
      <c r="Y575" s="45"/>
      <c r="Z575" s="125">
        <v>43870</v>
      </c>
      <c r="AA575" s="76">
        <f t="shared" si="74"/>
        <v>19</v>
      </c>
    </row>
    <row r="576" spans="1:27" x14ac:dyDescent="0.25">
      <c r="A576" s="54">
        <f t="shared" si="75"/>
        <v>575</v>
      </c>
      <c r="B576" s="43">
        <v>10</v>
      </c>
      <c r="E576" s="54" t="str">
        <f t="shared" si="76"/>
        <v xml:space="preserve">Tema 10 - LEGISLACIÓN (DEFINICIONES) </v>
      </c>
      <c r="F576" s="54" t="str">
        <f t="shared" si="77"/>
        <v xml:space="preserve">Tema 10 - LEGISLACIÓN (DEFINICIONES) </v>
      </c>
      <c r="G576" s="54">
        <f t="shared" ca="1" si="78"/>
        <v>0</v>
      </c>
      <c r="H576" s="54" t="str">
        <f ca="1">IF(O576=0,CONCATENATE(F576,". ",G576," (Ref: ",A576,")"),CONCATENATE(O576," - ",F576,". ",G576," (Ref: ",CONTROL!$D$4,"-",A576,")"))</f>
        <v>LEGISLACIÓN - Tema 10 - LEGISLACIÓN (DEFINICIONES) . 0 (Ref: 7-575)</v>
      </c>
      <c r="I576" s="54">
        <f ca="1">IF(CONTROL!$I$4="A",IF(X576&gt;0,CONCATENATE(R576," ",X576),R576),CONTROL!$I$5)</f>
        <v>0</v>
      </c>
      <c r="J576" s="54">
        <f ca="1">IF(CONTROL!$I$4="A",DATOS!S576,CONTROL!$I$5)</f>
        <v>0</v>
      </c>
      <c r="K576" s="54">
        <f ca="1">IF(CONTROL!$I$4="A",DATOS!T576,CONTROL!$I$5)</f>
        <v>0</v>
      </c>
      <c r="L576" s="54">
        <f ca="1">IF(CONTROL!$I$4="A",DATOS!U576,CONTROL!$I$5)</f>
        <v>0</v>
      </c>
      <c r="M576" s="54">
        <f ca="1">IF(CONTROL!$I$4="A",DATOS!V576,CONTROL!$I$5)</f>
        <v>0</v>
      </c>
      <c r="N576" s="54">
        <f ca="1">IF(CONTROL!$I$4="A",DATOS!W576,CONTROL!$I$5)</f>
        <v>0</v>
      </c>
      <c r="O576" s="38" t="s">
        <v>209</v>
      </c>
      <c r="P576" s="38" t="s">
        <v>221</v>
      </c>
      <c r="Y576" s="45"/>
      <c r="Z576" s="125">
        <v>43870</v>
      </c>
      <c r="AA576" s="76">
        <f t="shared" si="74"/>
        <v>20</v>
      </c>
    </row>
    <row r="577" spans="1:27" x14ac:dyDescent="0.25">
      <c r="A577" s="54">
        <f t="shared" si="75"/>
        <v>576</v>
      </c>
      <c r="B577" s="43">
        <v>10</v>
      </c>
      <c r="E577" s="54" t="str">
        <f t="shared" si="76"/>
        <v xml:space="preserve">Tema 10 - LEGISLACIÓN (DEFINICIONES) </v>
      </c>
      <c r="F577" s="54" t="str">
        <f t="shared" si="77"/>
        <v xml:space="preserve">Tema 10 - LEGISLACIÓN (DEFINICIONES) </v>
      </c>
      <c r="G577" s="54">
        <f t="shared" ca="1" si="78"/>
        <v>0</v>
      </c>
      <c r="H577" s="54" t="str">
        <f ca="1">IF(O577=0,CONCATENATE(F577,". ",G577," (Ref: ",A577,")"),CONCATENATE(O577," - ",F577,". ",G577," (Ref: ",CONTROL!$D$4,"-",A577,")"))</f>
        <v>LEGISLACIÓN - Tema 10 - LEGISLACIÓN (DEFINICIONES) . 0 (Ref: 7-576)</v>
      </c>
      <c r="I577" s="54">
        <f ca="1">IF(CONTROL!$I$4="A",IF(X577&gt;0,CONCATENATE(R577," ",X577),R577),CONTROL!$I$5)</f>
        <v>0</v>
      </c>
      <c r="J577" s="54">
        <f ca="1">IF(CONTROL!$I$4="A",DATOS!S577,CONTROL!$I$5)</f>
        <v>0</v>
      </c>
      <c r="K577" s="54">
        <f ca="1">IF(CONTROL!$I$4="A",DATOS!T577,CONTROL!$I$5)</f>
        <v>0</v>
      </c>
      <c r="L577" s="54">
        <f ca="1">IF(CONTROL!$I$4="A",DATOS!U577,CONTROL!$I$5)</f>
        <v>0</v>
      </c>
      <c r="M577" s="54">
        <f ca="1">IF(CONTROL!$I$4="A",DATOS!V577,CONTROL!$I$5)</f>
        <v>0</v>
      </c>
      <c r="N577" s="54">
        <f ca="1">IF(CONTROL!$I$4="A",DATOS!W577,CONTROL!$I$5)</f>
        <v>0</v>
      </c>
      <c r="O577" s="38" t="s">
        <v>209</v>
      </c>
      <c r="P577" s="38" t="s">
        <v>221</v>
      </c>
      <c r="Y577" s="45"/>
      <c r="Z577" s="125">
        <v>43870</v>
      </c>
      <c r="AA577" s="76">
        <f t="shared" si="74"/>
        <v>21</v>
      </c>
    </row>
    <row r="578" spans="1:27" x14ac:dyDescent="0.25">
      <c r="A578" s="54">
        <f t="shared" si="75"/>
        <v>577</v>
      </c>
      <c r="B578" s="43">
        <v>10</v>
      </c>
      <c r="E578" s="54" t="str">
        <f t="shared" si="76"/>
        <v xml:space="preserve">Tema 10 - LEGISLACIÓN (DEFINICIONES) </v>
      </c>
      <c r="F578" s="54" t="str">
        <f t="shared" si="77"/>
        <v xml:space="preserve">Tema 10 - LEGISLACIÓN (DEFINICIONES) </v>
      </c>
      <c r="G578" s="54">
        <f t="shared" ca="1" si="78"/>
        <v>0</v>
      </c>
      <c r="H578" s="54" t="str">
        <f ca="1">IF(O578=0,CONCATENATE(F578,". ",G578," (Ref: ",A578,")"),CONCATENATE(O578," - ",F578,". ",G578," (Ref: ",CONTROL!$D$4,"-",A578,")"))</f>
        <v>LEGISLACIÓN - Tema 10 - LEGISLACIÓN (DEFINICIONES) . 0 (Ref: 7-577)</v>
      </c>
      <c r="I578" s="54">
        <f ca="1">IF(CONTROL!$I$4="A",IF(X578&gt;0,CONCATENATE(R578," ",X578),R578),CONTROL!$I$5)</f>
        <v>0</v>
      </c>
      <c r="J578" s="54">
        <f ca="1">IF(CONTROL!$I$4="A",DATOS!S578,CONTROL!$I$5)</f>
        <v>0</v>
      </c>
      <c r="K578" s="54">
        <f ca="1">IF(CONTROL!$I$4="A",DATOS!T578,CONTROL!$I$5)</f>
        <v>0</v>
      </c>
      <c r="L578" s="54">
        <f ca="1">IF(CONTROL!$I$4="A",DATOS!U578,CONTROL!$I$5)</f>
        <v>0</v>
      </c>
      <c r="M578" s="54">
        <f ca="1">IF(CONTROL!$I$4="A",DATOS!V578,CONTROL!$I$5)</f>
        <v>0</v>
      </c>
      <c r="N578" s="54">
        <f ca="1">IF(CONTROL!$I$4="A",DATOS!W578,CONTROL!$I$5)</f>
        <v>0</v>
      </c>
      <c r="O578" s="38" t="s">
        <v>209</v>
      </c>
      <c r="P578" s="38" t="s">
        <v>221</v>
      </c>
      <c r="Y578" s="45"/>
      <c r="Z578" s="125">
        <v>43870</v>
      </c>
      <c r="AA578" s="76">
        <f t="shared" si="74"/>
        <v>22</v>
      </c>
    </row>
    <row r="579" spans="1:27" x14ac:dyDescent="0.25">
      <c r="A579" s="54">
        <f t="shared" si="75"/>
        <v>578</v>
      </c>
      <c r="B579" s="43">
        <v>10</v>
      </c>
      <c r="E579" s="54" t="str">
        <f t="shared" si="76"/>
        <v xml:space="preserve">Tema 10 - LEGISLACIÓN (DEFINICIONES) </v>
      </c>
      <c r="F579" s="54" t="str">
        <f t="shared" si="77"/>
        <v xml:space="preserve">Tema 10 - LEGISLACIÓN (DEFINICIONES) </v>
      </c>
      <c r="G579" s="54">
        <f t="shared" ca="1" si="78"/>
        <v>0</v>
      </c>
      <c r="H579" s="54" t="str">
        <f ca="1">IF(O579=0,CONCATENATE(F579,". ",G579," (Ref: ",A579,")"),CONCATENATE(O579," - ",F579,". ",G579," (Ref: ",CONTROL!$D$4,"-",A579,")"))</f>
        <v>LEGISLACIÓN - Tema 10 - LEGISLACIÓN (DEFINICIONES) . 0 (Ref: 7-578)</v>
      </c>
      <c r="I579" s="54">
        <f ca="1">IF(CONTROL!$I$4="A",IF(X579&gt;0,CONCATENATE(R579," ",X579),R579),CONTROL!$I$5)</f>
        <v>0</v>
      </c>
      <c r="J579" s="54">
        <f ca="1">IF(CONTROL!$I$4="A",DATOS!S579,CONTROL!$I$5)</f>
        <v>0</v>
      </c>
      <c r="K579" s="54">
        <f ca="1">IF(CONTROL!$I$4="A",DATOS!T579,CONTROL!$I$5)</f>
        <v>0</v>
      </c>
      <c r="L579" s="54">
        <f ca="1">IF(CONTROL!$I$4="A",DATOS!U579,CONTROL!$I$5)</f>
        <v>0</v>
      </c>
      <c r="M579" s="54">
        <f ca="1">IF(CONTROL!$I$4="A",DATOS!V579,CONTROL!$I$5)</f>
        <v>0</v>
      </c>
      <c r="N579" s="54">
        <f ca="1">IF(CONTROL!$I$4="A",DATOS!W579,CONTROL!$I$5)</f>
        <v>0</v>
      </c>
      <c r="O579" s="38" t="s">
        <v>209</v>
      </c>
      <c r="P579" s="38" t="s">
        <v>221</v>
      </c>
      <c r="Y579" s="45"/>
      <c r="Z579" s="125">
        <v>43870</v>
      </c>
      <c r="AA579" s="76">
        <f t="shared" si="74"/>
        <v>23</v>
      </c>
    </row>
    <row r="580" spans="1:27" x14ac:dyDescent="0.25">
      <c r="A580" s="54">
        <f t="shared" si="75"/>
        <v>579</v>
      </c>
      <c r="B580" s="43">
        <v>10</v>
      </c>
      <c r="E580" s="54" t="str">
        <f t="shared" si="76"/>
        <v xml:space="preserve">Tema 10 - LEGISLACIÓN (DEFINICIONES) </v>
      </c>
      <c r="F580" s="54" t="str">
        <f t="shared" si="77"/>
        <v xml:space="preserve">Tema 10 - LEGISLACIÓN (DEFINICIONES) </v>
      </c>
      <c r="G580" s="54">
        <f t="shared" ca="1" si="78"/>
        <v>0</v>
      </c>
      <c r="H580" s="54" t="str">
        <f ca="1">IF(O580=0,CONCATENATE(F580,". ",G580," (Ref: ",A580,")"),CONCATENATE(O580," - ",F580,". ",G580," (Ref: ",CONTROL!$D$4,"-",A580,")"))</f>
        <v>LEGISLACIÓN - Tema 10 - LEGISLACIÓN (DEFINICIONES) . 0 (Ref: 7-579)</v>
      </c>
      <c r="I580" s="54">
        <f ca="1">IF(CONTROL!$I$4="A",IF(X580&gt;0,CONCATENATE(R580," ",X580),R580),CONTROL!$I$5)</f>
        <v>0</v>
      </c>
      <c r="J580" s="54">
        <f ca="1">IF(CONTROL!$I$4="A",DATOS!S580,CONTROL!$I$5)</f>
        <v>0</v>
      </c>
      <c r="K580" s="54">
        <f ca="1">IF(CONTROL!$I$4="A",DATOS!T580,CONTROL!$I$5)</f>
        <v>0</v>
      </c>
      <c r="L580" s="54">
        <f ca="1">IF(CONTROL!$I$4="A",DATOS!U580,CONTROL!$I$5)</f>
        <v>0</v>
      </c>
      <c r="M580" s="54">
        <f ca="1">IF(CONTROL!$I$4="A",DATOS!V580,CONTROL!$I$5)</f>
        <v>0</v>
      </c>
      <c r="N580" s="54">
        <f ca="1">IF(CONTROL!$I$4="A",DATOS!W580,CONTROL!$I$5)</f>
        <v>0</v>
      </c>
      <c r="O580" s="38" t="s">
        <v>209</v>
      </c>
      <c r="P580" s="38" t="s">
        <v>221</v>
      </c>
      <c r="Y580" s="45"/>
      <c r="Z580" s="125">
        <v>43870</v>
      </c>
      <c r="AA580" s="76">
        <f t="shared" ref="AA580:AA643" si="79">IF(C580=0,AA579+1,1)</f>
        <v>24</v>
      </c>
    </row>
    <row r="581" spans="1:27" x14ac:dyDescent="0.25">
      <c r="A581" s="54">
        <f t="shared" si="75"/>
        <v>580</v>
      </c>
      <c r="B581" s="43">
        <v>10</v>
      </c>
      <c r="E581" s="54" t="str">
        <f t="shared" si="76"/>
        <v xml:space="preserve">Tema 10 - LEGISLACIÓN (DEFINICIONES) </v>
      </c>
      <c r="F581" s="54" t="str">
        <f t="shared" si="77"/>
        <v xml:space="preserve">Tema 10 - LEGISLACIÓN (DEFINICIONES) </v>
      </c>
      <c r="G581" s="54">
        <f t="shared" ca="1" si="78"/>
        <v>0</v>
      </c>
      <c r="H581" s="54" t="str">
        <f ca="1">IF(O581=0,CONCATENATE(F581,". ",G581," (Ref: ",A581,")"),CONCATENATE(O581," - ",F581,". ",G581," (Ref: ",CONTROL!$D$4,"-",A581,")"))</f>
        <v>LEGISLACIÓN - Tema 10 - LEGISLACIÓN (DEFINICIONES) . 0 (Ref: 7-580)</v>
      </c>
      <c r="I581" s="54">
        <f ca="1">IF(CONTROL!$I$4="A",IF(X581&gt;0,CONCATENATE(R581," ",X581),R581),CONTROL!$I$5)</f>
        <v>0</v>
      </c>
      <c r="J581" s="54">
        <f ca="1">IF(CONTROL!$I$4="A",DATOS!S581,CONTROL!$I$5)</f>
        <v>0</v>
      </c>
      <c r="K581" s="54">
        <f ca="1">IF(CONTROL!$I$4="A",DATOS!T581,CONTROL!$I$5)</f>
        <v>0</v>
      </c>
      <c r="L581" s="54">
        <f ca="1">IF(CONTROL!$I$4="A",DATOS!U581,CONTROL!$I$5)</f>
        <v>0</v>
      </c>
      <c r="M581" s="54">
        <f ca="1">IF(CONTROL!$I$4="A",DATOS!V581,CONTROL!$I$5)</f>
        <v>0</v>
      </c>
      <c r="N581" s="54">
        <f ca="1">IF(CONTROL!$I$4="A",DATOS!W581,CONTROL!$I$5)</f>
        <v>0</v>
      </c>
      <c r="O581" s="38" t="s">
        <v>209</v>
      </c>
      <c r="P581" s="38" t="s">
        <v>221</v>
      </c>
      <c r="Y581" s="45"/>
      <c r="Z581" s="125">
        <v>43870</v>
      </c>
      <c r="AA581" s="76">
        <f t="shared" si="79"/>
        <v>25</v>
      </c>
    </row>
    <row r="582" spans="1:27" x14ac:dyDescent="0.25">
      <c r="A582" s="54">
        <f t="shared" si="75"/>
        <v>581</v>
      </c>
      <c r="B582" s="43">
        <v>10</v>
      </c>
      <c r="E582" s="54" t="str">
        <f t="shared" si="76"/>
        <v xml:space="preserve">Tema 10 - LEGISLACIÓN (DEFINICIONES) </v>
      </c>
      <c r="F582" s="54" t="str">
        <f t="shared" si="77"/>
        <v xml:space="preserve">Tema 10 - LEGISLACIÓN (DEFINICIONES) </v>
      </c>
      <c r="G582" s="54">
        <f t="shared" ca="1" si="78"/>
        <v>0</v>
      </c>
      <c r="H582" s="54" t="str">
        <f ca="1">IF(O582=0,CONCATENATE(F582,". ",G582," (Ref: ",A582,")"),CONCATENATE(O582," - ",F582,". ",G582," (Ref: ",CONTROL!$D$4,"-",A582,")"))</f>
        <v>LEGISLACIÓN - Tema 10 - LEGISLACIÓN (DEFINICIONES) . 0 (Ref: 7-581)</v>
      </c>
      <c r="I582" s="54">
        <f ca="1">IF(CONTROL!$I$4="A",IF(X582&gt;0,CONCATENATE(R582," ",X582),R582),CONTROL!$I$5)</f>
        <v>0</v>
      </c>
      <c r="J582" s="54">
        <f ca="1">IF(CONTROL!$I$4="A",DATOS!S582,CONTROL!$I$5)</f>
        <v>0</v>
      </c>
      <c r="K582" s="54">
        <f ca="1">IF(CONTROL!$I$4="A",DATOS!T582,CONTROL!$I$5)</f>
        <v>0</v>
      </c>
      <c r="L582" s="54">
        <f ca="1">IF(CONTROL!$I$4="A",DATOS!U582,CONTROL!$I$5)</f>
        <v>0</v>
      </c>
      <c r="M582" s="54">
        <f ca="1">IF(CONTROL!$I$4="A",DATOS!V582,CONTROL!$I$5)</f>
        <v>0</v>
      </c>
      <c r="N582" s="54">
        <f ca="1">IF(CONTROL!$I$4="A",DATOS!W582,CONTROL!$I$5)</f>
        <v>0</v>
      </c>
      <c r="O582" s="38" t="s">
        <v>209</v>
      </c>
      <c r="P582" s="38" t="s">
        <v>221</v>
      </c>
      <c r="Y582" s="45"/>
      <c r="Z582" s="125">
        <v>43870</v>
      </c>
      <c r="AA582" s="76">
        <f t="shared" si="79"/>
        <v>26</v>
      </c>
    </row>
    <row r="583" spans="1:27" x14ac:dyDescent="0.25">
      <c r="A583" s="54">
        <f t="shared" si="75"/>
        <v>582</v>
      </c>
      <c r="B583" s="43">
        <v>10</v>
      </c>
      <c r="E583" s="54" t="str">
        <f t="shared" si="76"/>
        <v xml:space="preserve">Tema 10 - LEGISLACIÓN (DEFINICIONES) </v>
      </c>
      <c r="F583" s="54" t="str">
        <f t="shared" si="77"/>
        <v xml:space="preserve">Tema 10 - LEGISLACIÓN (DEFINICIONES) </v>
      </c>
      <c r="G583" s="54">
        <f t="shared" ca="1" si="78"/>
        <v>0</v>
      </c>
      <c r="H583" s="54" t="str">
        <f ca="1">IF(O583=0,CONCATENATE(F583,". ",G583," (Ref: ",A583,")"),CONCATENATE(O583," - ",F583,". ",G583," (Ref: ",CONTROL!$D$4,"-",A583,")"))</f>
        <v>LEGISLACIÓN - Tema 10 - LEGISLACIÓN (DEFINICIONES) . 0 (Ref: 7-582)</v>
      </c>
      <c r="I583" s="54">
        <f ca="1">IF(CONTROL!$I$4="A",IF(X583&gt;0,CONCATENATE(R583," ",X583),R583),CONTROL!$I$5)</f>
        <v>0</v>
      </c>
      <c r="J583" s="54">
        <f ca="1">IF(CONTROL!$I$4="A",DATOS!S583,CONTROL!$I$5)</f>
        <v>0</v>
      </c>
      <c r="K583" s="54">
        <f ca="1">IF(CONTROL!$I$4="A",DATOS!T583,CONTROL!$I$5)</f>
        <v>0</v>
      </c>
      <c r="L583" s="54">
        <f ca="1">IF(CONTROL!$I$4="A",DATOS!U583,CONTROL!$I$5)</f>
        <v>0</v>
      </c>
      <c r="M583" s="54">
        <f ca="1">IF(CONTROL!$I$4="A",DATOS!V583,CONTROL!$I$5)</f>
        <v>0</v>
      </c>
      <c r="N583" s="54">
        <f ca="1">IF(CONTROL!$I$4="A",DATOS!W583,CONTROL!$I$5)</f>
        <v>0</v>
      </c>
      <c r="O583" s="38" t="s">
        <v>209</v>
      </c>
      <c r="P583" s="38" t="s">
        <v>221</v>
      </c>
      <c r="Y583" s="45"/>
      <c r="Z583" s="125">
        <v>43870</v>
      </c>
      <c r="AA583" s="76">
        <f t="shared" si="79"/>
        <v>27</v>
      </c>
    </row>
    <row r="584" spans="1:27" x14ac:dyDescent="0.25">
      <c r="A584" s="54">
        <f t="shared" si="75"/>
        <v>583</v>
      </c>
      <c r="B584" s="43">
        <v>10</v>
      </c>
      <c r="E584" s="54" t="str">
        <f t="shared" si="76"/>
        <v xml:space="preserve">Tema 10 - LEGISLACIÓN (DEFINICIONES) </v>
      </c>
      <c r="F584" s="54" t="str">
        <f t="shared" si="77"/>
        <v xml:space="preserve">Tema 10 - LEGISLACIÓN (DEFINICIONES) </v>
      </c>
      <c r="G584" s="54">
        <f t="shared" ca="1" si="78"/>
        <v>0</v>
      </c>
      <c r="H584" s="54" t="str">
        <f ca="1">IF(O584=0,CONCATENATE(F584,". ",G584," (Ref: ",A584,")"),CONCATENATE(O584," - ",F584,". ",G584," (Ref: ",CONTROL!$D$4,"-",A584,")"))</f>
        <v>LEGISLACIÓN - Tema 10 - LEGISLACIÓN (DEFINICIONES) . 0 (Ref: 7-583)</v>
      </c>
      <c r="I584" s="54">
        <f ca="1">IF(CONTROL!$I$4="A",IF(X584&gt;0,CONCATENATE(R584," ",X584),R584),CONTROL!$I$5)</f>
        <v>0</v>
      </c>
      <c r="J584" s="54">
        <f ca="1">IF(CONTROL!$I$4="A",DATOS!S584,CONTROL!$I$5)</f>
        <v>0</v>
      </c>
      <c r="K584" s="54">
        <f ca="1">IF(CONTROL!$I$4="A",DATOS!T584,CONTROL!$I$5)</f>
        <v>0</v>
      </c>
      <c r="L584" s="54">
        <f ca="1">IF(CONTROL!$I$4="A",DATOS!U584,CONTROL!$I$5)</f>
        <v>0</v>
      </c>
      <c r="M584" s="54">
        <f ca="1">IF(CONTROL!$I$4="A",DATOS!V584,CONTROL!$I$5)</f>
        <v>0</v>
      </c>
      <c r="N584" s="54">
        <f ca="1">IF(CONTROL!$I$4="A",DATOS!W584,CONTROL!$I$5)</f>
        <v>0</v>
      </c>
      <c r="O584" s="38" t="s">
        <v>209</v>
      </c>
      <c r="P584" s="38" t="s">
        <v>221</v>
      </c>
      <c r="Y584" s="45"/>
      <c r="Z584" s="125">
        <v>43870</v>
      </c>
      <c r="AA584" s="76">
        <f t="shared" si="79"/>
        <v>28</v>
      </c>
    </row>
    <row r="585" spans="1:27" x14ac:dyDescent="0.25">
      <c r="A585" s="54">
        <f t="shared" ref="A585:A648" si="80">+A584+1</f>
        <v>584</v>
      </c>
      <c r="B585" s="43">
        <v>10</v>
      </c>
      <c r="E585" s="54" t="str">
        <f t="shared" si="76"/>
        <v xml:space="preserve">Tema 10 - LEGISLACIÓN (DEFINICIONES) </v>
      </c>
      <c r="F585" s="54" t="str">
        <f t="shared" si="77"/>
        <v xml:space="preserve">Tema 10 - LEGISLACIÓN (DEFINICIONES) </v>
      </c>
      <c r="G585" s="54">
        <f t="shared" ca="1" si="78"/>
        <v>0</v>
      </c>
      <c r="H585" s="54" t="str">
        <f ca="1">IF(O585=0,CONCATENATE(F585,". ",G585," (Ref: ",A585,")"),CONCATENATE(O585," - ",F585,". ",G585," (Ref: ",CONTROL!$D$4,"-",A585,")"))</f>
        <v>LEGISLACIÓN - Tema 10 - LEGISLACIÓN (DEFINICIONES) . 0 (Ref: 7-584)</v>
      </c>
      <c r="I585" s="54">
        <f ca="1">IF(CONTROL!$I$4="A",IF(X585&gt;0,CONCATENATE(R585," ",X585),R585),CONTROL!$I$5)</f>
        <v>0</v>
      </c>
      <c r="J585" s="54">
        <f ca="1">IF(CONTROL!$I$4="A",DATOS!S585,CONTROL!$I$5)</f>
        <v>0</v>
      </c>
      <c r="K585" s="54">
        <f ca="1">IF(CONTROL!$I$4="A",DATOS!T585,CONTROL!$I$5)</f>
        <v>0</v>
      </c>
      <c r="L585" s="54">
        <f ca="1">IF(CONTROL!$I$4="A",DATOS!U585,CONTROL!$I$5)</f>
        <v>0</v>
      </c>
      <c r="M585" s="54">
        <f ca="1">IF(CONTROL!$I$4="A",DATOS!V585,CONTROL!$I$5)</f>
        <v>0</v>
      </c>
      <c r="N585" s="54">
        <f ca="1">IF(CONTROL!$I$4="A",DATOS!W585,CONTROL!$I$5)</f>
        <v>0</v>
      </c>
      <c r="O585" s="38" t="s">
        <v>209</v>
      </c>
      <c r="P585" s="38" t="s">
        <v>221</v>
      </c>
      <c r="Y585" s="45"/>
      <c r="Z585" s="125">
        <v>43870</v>
      </c>
      <c r="AA585" s="76">
        <f t="shared" si="79"/>
        <v>29</v>
      </c>
    </row>
    <row r="586" spans="1:27" x14ac:dyDescent="0.25">
      <c r="A586" s="54">
        <f t="shared" si="80"/>
        <v>585</v>
      </c>
      <c r="B586" s="43">
        <v>10</v>
      </c>
      <c r="E586" s="54" t="str">
        <f t="shared" si="76"/>
        <v xml:space="preserve">Tema 10 - LEGISLACIÓN (DEFINICIONES) </v>
      </c>
      <c r="F586" s="54" t="str">
        <f t="shared" si="77"/>
        <v xml:space="preserve">Tema 10 - LEGISLACIÓN (DEFINICIONES) </v>
      </c>
      <c r="G586" s="54">
        <f t="shared" ca="1" si="78"/>
        <v>0</v>
      </c>
      <c r="H586" s="54" t="str">
        <f ca="1">IF(O586=0,CONCATENATE(F586,". ",G586," (Ref: ",A586,")"),CONCATENATE(O586," - ",F586,". ",G586," (Ref: ",CONTROL!$D$4,"-",A586,")"))</f>
        <v>LEGISLACIÓN - Tema 10 - LEGISLACIÓN (DEFINICIONES) . 0 (Ref: 7-585)</v>
      </c>
      <c r="I586" s="54">
        <f ca="1">IF(CONTROL!$I$4="A",IF(X586&gt;0,CONCATENATE(R586," ",X586),R586),CONTROL!$I$5)</f>
        <v>0</v>
      </c>
      <c r="J586" s="54">
        <f ca="1">IF(CONTROL!$I$4="A",DATOS!S586,CONTROL!$I$5)</f>
        <v>0</v>
      </c>
      <c r="K586" s="54">
        <f ca="1">IF(CONTROL!$I$4="A",DATOS!T586,CONTROL!$I$5)</f>
        <v>0</v>
      </c>
      <c r="L586" s="54">
        <f ca="1">IF(CONTROL!$I$4="A",DATOS!U586,CONTROL!$I$5)</f>
        <v>0</v>
      </c>
      <c r="M586" s="54">
        <f ca="1">IF(CONTROL!$I$4="A",DATOS!V586,CONTROL!$I$5)</f>
        <v>0</v>
      </c>
      <c r="N586" s="54">
        <f ca="1">IF(CONTROL!$I$4="A",DATOS!W586,CONTROL!$I$5)</f>
        <v>0</v>
      </c>
      <c r="O586" s="38" t="s">
        <v>209</v>
      </c>
      <c r="P586" s="38" t="s">
        <v>221</v>
      </c>
      <c r="Y586" s="45"/>
      <c r="Z586" s="125">
        <v>43870</v>
      </c>
      <c r="AA586" s="76">
        <f t="shared" si="79"/>
        <v>30</v>
      </c>
    </row>
    <row r="587" spans="1:27" x14ac:dyDescent="0.25">
      <c r="A587" s="54">
        <f t="shared" si="80"/>
        <v>586</v>
      </c>
      <c r="B587" s="43">
        <v>10</v>
      </c>
      <c r="E587" s="54" t="str">
        <f t="shared" si="76"/>
        <v xml:space="preserve">Tema 10 - LEGISLACIÓN (DEFINICIONES) </v>
      </c>
      <c r="F587" s="54" t="str">
        <f t="shared" si="77"/>
        <v xml:space="preserve">Tema 10 - LEGISLACIÓN (DEFINICIONES) </v>
      </c>
      <c r="G587" s="54">
        <f t="shared" ca="1" si="78"/>
        <v>0</v>
      </c>
      <c r="H587" s="54" t="str">
        <f ca="1">IF(O587=0,CONCATENATE(F587,". ",G587," (Ref: ",A587,")"),CONCATENATE(O587," - ",F587,". ",G587," (Ref: ",CONTROL!$D$4,"-",A587,")"))</f>
        <v>LEGISLACIÓN - Tema 10 - LEGISLACIÓN (DEFINICIONES) . 0 (Ref: 7-586)</v>
      </c>
      <c r="I587" s="54">
        <f ca="1">IF(CONTROL!$I$4="A",IF(X587&gt;0,CONCATENATE(R587," ",X587),R587),CONTROL!$I$5)</f>
        <v>0</v>
      </c>
      <c r="J587" s="54">
        <f ca="1">IF(CONTROL!$I$4="A",DATOS!S587,CONTROL!$I$5)</f>
        <v>0</v>
      </c>
      <c r="K587" s="54">
        <f ca="1">IF(CONTROL!$I$4="A",DATOS!T587,CONTROL!$I$5)</f>
        <v>0</v>
      </c>
      <c r="L587" s="54">
        <f ca="1">IF(CONTROL!$I$4="A",DATOS!U587,CONTROL!$I$5)</f>
        <v>0</v>
      </c>
      <c r="M587" s="54">
        <f ca="1">IF(CONTROL!$I$4="A",DATOS!V587,CONTROL!$I$5)</f>
        <v>0</v>
      </c>
      <c r="N587" s="54">
        <f ca="1">IF(CONTROL!$I$4="A",DATOS!W587,CONTROL!$I$5)</f>
        <v>0</v>
      </c>
      <c r="O587" s="38" t="s">
        <v>209</v>
      </c>
      <c r="P587" s="38" t="s">
        <v>221</v>
      </c>
      <c r="Y587" s="45"/>
      <c r="Z587" s="125">
        <v>43870</v>
      </c>
      <c r="AA587" s="76">
        <f t="shared" si="79"/>
        <v>31</v>
      </c>
    </row>
    <row r="588" spans="1:27" x14ac:dyDescent="0.25">
      <c r="A588" s="54">
        <f t="shared" si="80"/>
        <v>587</v>
      </c>
      <c r="B588" s="43">
        <v>10</v>
      </c>
      <c r="E588" s="54" t="str">
        <f t="shared" si="76"/>
        <v xml:space="preserve">Tema 10 - LEGISLACIÓN (DEFINICIONES) </v>
      </c>
      <c r="F588" s="54" t="str">
        <f t="shared" si="77"/>
        <v xml:space="preserve">Tema 10 - LEGISLACIÓN (DEFINICIONES) </v>
      </c>
      <c r="G588" s="54">
        <f t="shared" ca="1" si="78"/>
        <v>0</v>
      </c>
      <c r="H588" s="54" t="str">
        <f ca="1">IF(O588=0,CONCATENATE(F588,". ",G588," (Ref: ",A588,")"),CONCATENATE(O588," - ",F588,". ",G588," (Ref: ",CONTROL!$D$4,"-",A588,")"))</f>
        <v>LEGISLACIÓN - Tema 10 - LEGISLACIÓN (DEFINICIONES) . 0 (Ref: 7-587)</v>
      </c>
      <c r="I588" s="54">
        <f ca="1">IF(CONTROL!$I$4="A",IF(X588&gt;0,CONCATENATE(R588," ",X588),R588),CONTROL!$I$5)</f>
        <v>0</v>
      </c>
      <c r="J588" s="54">
        <f ca="1">IF(CONTROL!$I$4="A",DATOS!S588,CONTROL!$I$5)</f>
        <v>0</v>
      </c>
      <c r="K588" s="54">
        <f ca="1">IF(CONTROL!$I$4="A",DATOS!T588,CONTROL!$I$5)</f>
        <v>0</v>
      </c>
      <c r="L588" s="54">
        <f ca="1">IF(CONTROL!$I$4="A",DATOS!U588,CONTROL!$I$5)</f>
        <v>0</v>
      </c>
      <c r="M588" s="54">
        <f ca="1">IF(CONTROL!$I$4="A",DATOS!V588,CONTROL!$I$5)</f>
        <v>0</v>
      </c>
      <c r="N588" s="54">
        <f ca="1">IF(CONTROL!$I$4="A",DATOS!W588,CONTROL!$I$5)</f>
        <v>0</v>
      </c>
      <c r="O588" s="38" t="s">
        <v>209</v>
      </c>
      <c r="P588" s="38" t="s">
        <v>221</v>
      </c>
      <c r="Y588" s="45"/>
      <c r="Z588" s="125">
        <v>43870</v>
      </c>
      <c r="AA588" s="76">
        <f t="shared" si="79"/>
        <v>32</v>
      </c>
    </row>
    <row r="589" spans="1:27" x14ac:dyDescent="0.25">
      <c r="A589" s="54">
        <f t="shared" si="80"/>
        <v>588</v>
      </c>
      <c r="B589" s="43">
        <v>10</v>
      </c>
      <c r="E589" s="54" t="str">
        <f t="shared" si="76"/>
        <v xml:space="preserve">Tema 10 - LEGISLACIÓN (DEFINICIONES) </v>
      </c>
      <c r="F589" s="54" t="str">
        <f t="shared" si="77"/>
        <v xml:space="preserve">Tema 10 - LEGISLACIÓN (DEFINICIONES) </v>
      </c>
      <c r="G589" s="54">
        <f t="shared" ca="1" si="78"/>
        <v>0</v>
      </c>
      <c r="H589" s="54" t="str">
        <f ca="1">IF(O589=0,CONCATENATE(F589,". ",G589," (Ref: ",A589,")"),CONCATENATE(O589," - ",F589,". ",G589," (Ref: ",CONTROL!$D$4,"-",A589,")"))</f>
        <v>LEGISLACIÓN - Tema 10 - LEGISLACIÓN (DEFINICIONES) . 0 (Ref: 7-588)</v>
      </c>
      <c r="I589" s="54">
        <f ca="1">IF(CONTROL!$I$4="A",IF(X589&gt;0,CONCATENATE(R589," ",X589),R589),CONTROL!$I$5)</f>
        <v>0</v>
      </c>
      <c r="J589" s="54">
        <f ca="1">IF(CONTROL!$I$4="A",DATOS!S589,CONTROL!$I$5)</f>
        <v>0</v>
      </c>
      <c r="K589" s="54">
        <f ca="1">IF(CONTROL!$I$4="A",DATOS!T589,CONTROL!$I$5)</f>
        <v>0</v>
      </c>
      <c r="L589" s="54">
        <f ca="1">IF(CONTROL!$I$4="A",DATOS!U589,CONTROL!$I$5)</f>
        <v>0</v>
      </c>
      <c r="M589" s="54">
        <f ca="1">IF(CONTROL!$I$4="A",DATOS!V589,CONTROL!$I$5)</f>
        <v>0</v>
      </c>
      <c r="N589" s="54">
        <f ca="1">IF(CONTROL!$I$4="A",DATOS!W589,CONTROL!$I$5)</f>
        <v>0</v>
      </c>
      <c r="O589" s="38" t="s">
        <v>209</v>
      </c>
      <c r="P589" s="38" t="s">
        <v>221</v>
      </c>
      <c r="Y589" s="45"/>
      <c r="Z589" s="125">
        <v>43870</v>
      </c>
      <c r="AA589" s="76">
        <f t="shared" si="79"/>
        <v>33</v>
      </c>
    </row>
    <row r="590" spans="1:27" x14ac:dyDescent="0.25">
      <c r="A590" s="54">
        <f t="shared" si="80"/>
        <v>589</v>
      </c>
      <c r="B590" s="43">
        <v>10</v>
      </c>
      <c r="E590" s="54" t="str">
        <f t="shared" si="76"/>
        <v xml:space="preserve">Tema 10 - LEGISLACIÓN (DEFINICIONES) </v>
      </c>
      <c r="F590" s="54" t="str">
        <f t="shared" si="77"/>
        <v xml:space="preserve">Tema 10 - LEGISLACIÓN (DEFINICIONES) </v>
      </c>
      <c r="G590" s="54">
        <f t="shared" ca="1" si="78"/>
        <v>0</v>
      </c>
      <c r="H590" s="54" t="str">
        <f ca="1">IF(O590=0,CONCATENATE(F590,". ",G590," (Ref: ",A590,")"),CONCATENATE(O590," - ",F590,". ",G590," (Ref: ",CONTROL!$D$4,"-",A590,")"))</f>
        <v>LEGISLACIÓN - Tema 10 - LEGISLACIÓN (DEFINICIONES) . 0 (Ref: 7-589)</v>
      </c>
      <c r="I590" s="54">
        <f ca="1">IF(CONTROL!$I$4="A",IF(X590&gt;0,CONCATENATE(R590," ",X590),R590),CONTROL!$I$5)</f>
        <v>0</v>
      </c>
      <c r="J590" s="54">
        <f ca="1">IF(CONTROL!$I$4="A",DATOS!S590,CONTROL!$I$5)</f>
        <v>0</v>
      </c>
      <c r="K590" s="54">
        <f ca="1">IF(CONTROL!$I$4="A",DATOS!T590,CONTROL!$I$5)</f>
        <v>0</v>
      </c>
      <c r="L590" s="54">
        <f ca="1">IF(CONTROL!$I$4="A",DATOS!U590,CONTROL!$I$5)</f>
        <v>0</v>
      </c>
      <c r="M590" s="54">
        <f ca="1">IF(CONTROL!$I$4="A",DATOS!V590,CONTROL!$I$5)</f>
        <v>0</v>
      </c>
      <c r="N590" s="54">
        <f ca="1">IF(CONTROL!$I$4="A",DATOS!W590,CONTROL!$I$5)</f>
        <v>0</v>
      </c>
      <c r="O590" s="38" t="s">
        <v>209</v>
      </c>
      <c r="P590" s="38" t="s">
        <v>221</v>
      </c>
      <c r="Y590" s="45"/>
      <c r="Z590" s="125">
        <v>43870</v>
      </c>
      <c r="AA590" s="76">
        <f t="shared" si="79"/>
        <v>34</v>
      </c>
    </row>
    <row r="591" spans="1:27" x14ac:dyDescent="0.25">
      <c r="A591" s="54">
        <f t="shared" si="80"/>
        <v>590</v>
      </c>
      <c r="B591" s="43">
        <v>10</v>
      </c>
      <c r="E591" s="54" t="str">
        <f t="shared" si="76"/>
        <v xml:space="preserve">Tema 10 - LEGISLACIÓN (DEFINICIONES) </v>
      </c>
      <c r="F591" s="54" t="str">
        <f t="shared" si="77"/>
        <v xml:space="preserve">Tema 10 - LEGISLACIÓN (DEFINICIONES) </v>
      </c>
      <c r="G591" s="54">
        <f t="shared" ca="1" si="78"/>
        <v>0</v>
      </c>
      <c r="H591" s="54" t="str">
        <f ca="1">IF(O591=0,CONCATENATE(F591,". ",G591," (Ref: ",A591,")"),CONCATENATE(O591," - ",F591,". ",G591," (Ref: ",CONTROL!$D$4,"-",A591,")"))</f>
        <v>LEGISLACIÓN - Tema 10 - LEGISLACIÓN (DEFINICIONES) . 0 (Ref: 7-590)</v>
      </c>
      <c r="I591" s="54">
        <f ca="1">IF(CONTROL!$I$4="A",IF(X591&gt;0,CONCATENATE(R591," ",X591),R591),CONTROL!$I$5)</f>
        <v>0</v>
      </c>
      <c r="J591" s="54">
        <f ca="1">IF(CONTROL!$I$4="A",DATOS!S591,CONTROL!$I$5)</f>
        <v>0</v>
      </c>
      <c r="K591" s="54">
        <f ca="1">IF(CONTROL!$I$4="A",DATOS!T591,CONTROL!$I$5)</f>
        <v>0</v>
      </c>
      <c r="L591" s="54">
        <f ca="1">IF(CONTROL!$I$4="A",DATOS!U591,CONTROL!$I$5)</f>
        <v>0</v>
      </c>
      <c r="M591" s="54">
        <f ca="1">IF(CONTROL!$I$4="A",DATOS!V591,CONTROL!$I$5)</f>
        <v>0</v>
      </c>
      <c r="N591" s="54">
        <f ca="1">IF(CONTROL!$I$4="A",DATOS!W591,CONTROL!$I$5)</f>
        <v>0</v>
      </c>
      <c r="O591" s="38" t="s">
        <v>209</v>
      </c>
      <c r="P591" s="38" t="s">
        <v>221</v>
      </c>
      <c r="Y591" s="45"/>
      <c r="Z591" s="125">
        <v>43870</v>
      </c>
      <c r="AA591" s="76">
        <f t="shared" si="79"/>
        <v>35</v>
      </c>
    </row>
    <row r="592" spans="1:27" x14ac:dyDescent="0.25">
      <c r="A592" s="54">
        <f t="shared" si="80"/>
        <v>591</v>
      </c>
      <c r="B592" s="43">
        <v>10</v>
      </c>
      <c r="E592" s="54" t="str">
        <f t="shared" si="76"/>
        <v xml:space="preserve">Tema 10 - LEGISLACIÓN (DEFINICIONES) </v>
      </c>
      <c r="F592" s="54" t="str">
        <f t="shared" si="77"/>
        <v xml:space="preserve">Tema 10 - LEGISLACIÓN (DEFINICIONES) </v>
      </c>
      <c r="G592" s="54">
        <f t="shared" ca="1" si="78"/>
        <v>0</v>
      </c>
      <c r="H592" s="54" t="str">
        <f ca="1">IF(O592=0,CONCATENATE(F592,". ",G592," (Ref: ",A592,")"),CONCATENATE(O592," - ",F592,". ",G592," (Ref: ",CONTROL!$D$4,"-",A592,")"))</f>
        <v>LEGISLACIÓN - Tema 10 - LEGISLACIÓN (DEFINICIONES) . 0 (Ref: 7-591)</v>
      </c>
      <c r="I592" s="54">
        <f ca="1">IF(CONTROL!$I$4="A",IF(X592&gt;0,CONCATENATE(R592," ",X592),R592),CONTROL!$I$5)</f>
        <v>0</v>
      </c>
      <c r="J592" s="54">
        <f ca="1">IF(CONTROL!$I$4="A",DATOS!S592,CONTROL!$I$5)</f>
        <v>0</v>
      </c>
      <c r="K592" s="54">
        <f ca="1">IF(CONTROL!$I$4="A",DATOS!T592,CONTROL!$I$5)</f>
        <v>0</v>
      </c>
      <c r="L592" s="54">
        <f ca="1">IF(CONTROL!$I$4="A",DATOS!U592,CONTROL!$I$5)</f>
        <v>0</v>
      </c>
      <c r="M592" s="54">
        <f ca="1">IF(CONTROL!$I$4="A",DATOS!V592,CONTROL!$I$5)</f>
        <v>0</v>
      </c>
      <c r="N592" s="54">
        <f ca="1">IF(CONTROL!$I$4="A",DATOS!W592,CONTROL!$I$5)</f>
        <v>0</v>
      </c>
      <c r="O592" s="38" t="s">
        <v>209</v>
      </c>
      <c r="P592" s="38" t="s">
        <v>221</v>
      </c>
      <c r="Y592" s="45"/>
      <c r="Z592" s="125">
        <v>43870</v>
      </c>
      <c r="AA592" s="76">
        <f t="shared" si="79"/>
        <v>36</v>
      </c>
    </row>
    <row r="593" spans="1:27" x14ac:dyDescent="0.25">
      <c r="A593" s="54">
        <f t="shared" si="80"/>
        <v>592</v>
      </c>
      <c r="B593" s="43">
        <v>10</v>
      </c>
      <c r="E593" s="54" t="str">
        <f t="shared" si="76"/>
        <v xml:space="preserve">Tema 10 - LEGISLACIÓN (DEFINICIONES) </v>
      </c>
      <c r="F593" s="54" t="str">
        <f t="shared" si="77"/>
        <v xml:space="preserve">Tema 10 - LEGISLACIÓN (DEFINICIONES) </v>
      </c>
      <c r="G593" s="54">
        <f t="shared" ca="1" si="78"/>
        <v>0</v>
      </c>
      <c r="H593" s="54" t="str">
        <f ca="1">IF(O593=0,CONCATENATE(F593,". ",G593," (Ref: ",A593,")"),CONCATENATE(O593," - ",F593,". ",G593," (Ref: ",CONTROL!$D$4,"-",A593,")"))</f>
        <v>LEGISLACIÓN - Tema 10 - LEGISLACIÓN (DEFINICIONES) . 0 (Ref: 7-592)</v>
      </c>
      <c r="I593" s="54">
        <f ca="1">IF(CONTROL!$I$4="A",IF(X593&gt;0,CONCATENATE(R593," ",X593),R593),CONTROL!$I$5)</f>
        <v>0</v>
      </c>
      <c r="J593" s="54">
        <f ca="1">IF(CONTROL!$I$4="A",DATOS!S593,CONTROL!$I$5)</f>
        <v>0</v>
      </c>
      <c r="K593" s="54">
        <f ca="1">IF(CONTROL!$I$4="A",DATOS!T593,CONTROL!$I$5)</f>
        <v>0</v>
      </c>
      <c r="L593" s="54">
        <f ca="1">IF(CONTROL!$I$4="A",DATOS!U593,CONTROL!$I$5)</f>
        <v>0</v>
      </c>
      <c r="M593" s="54">
        <f ca="1">IF(CONTROL!$I$4="A",DATOS!V593,CONTROL!$I$5)</f>
        <v>0</v>
      </c>
      <c r="N593" s="54">
        <f ca="1">IF(CONTROL!$I$4="A",DATOS!W593,CONTROL!$I$5)</f>
        <v>0</v>
      </c>
      <c r="O593" s="38" t="s">
        <v>209</v>
      </c>
      <c r="P593" s="38" t="s">
        <v>221</v>
      </c>
      <c r="Y593" s="45"/>
      <c r="Z593" s="125">
        <v>43870</v>
      </c>
      <c r="AA593" s="76">
        <f t="shared" si="79"/>
        <v>37</v>
      </c>
    </row>
    <row r="594" spans="1:27" x14ac:dyDescent="0.25">
      <c r="A594" s="54">
        <f t="shared" si="80"/>
        <v>593</v>
      </c>
      <c r="B594" s="43">
        <v>10</v>
      </c>
      <c r="E594" s="54" t="str">
        <f t="shared" si="76"/>
        <v xml:space="preserve">Tema 10 - LEGISLACIÓN (DEFINICIONES) </v>
      </c>
      <c r="F594" s="54" t="str">
        <f t="shared" si="77"/>
        <v xml:space="preserve">Tema 10 - LEGISLACIÓN (DEFINICIONES) </v>
      </c>
      <c r="G594" s="54">
        <f t="shared" ca="1" si="78"/>
        <v>0</v>
      </c>
      <c r="H594" s="54" t="str">
        <f ca="1">IF(O594=0,CONCATENATE(F594,". ",G594," (Ref: ",A594,")"),CONCATENATE(O594," - ",F594,". ",G594," (Ref: ",CONTROL!$D$4,"-",A594,")"))</f>
        <v>LEGISLACIÓN - Tema 10 - LEGISLACIÓN (DEFINICIONES) . 0 (Ref: 7-593)</v>
      </c>
      <c r="I594" s="54">
        <f ca="1">IF(CONTROL!$I$4="A",IF(X594&gt;0,CONCATENATE(R594," ",X594),R594),CONTROL!$I$5)</f>
        <v>0</v>
      </c>
      <c r="J594" s="54">
        <f ca="1">IF(CONTROL!$I$4="A",DATOS!S594,CONTROL!$I$5)</f>
        <v>0</v>
      </c>
      <c r="K594" s="54">
        <f ca="1">IF(CONTROL!$I$4="A",DATOS!T594,CONTROL!$I$5)</f>
        <v>0</v>
      </c>
      <c r="L594" s="54">
        <f ca="1">IF(CONTROL!$I$4="A",DATOS!U594,CONTROL!$I$5)</f>
        <v>0</v>
      </c>
      <c r="M594" s="54">
        <f ca="1">IF(CONTROL!$I$4="A",DATOS!V594,CONTROL!$I$5)</f>
        <v>0</v>
      </c>
      <c r="N594" s="54">
        <f ca="1">IF(CONTROL!$I$4="A",DATOS!W594,CONTROL!$I$5)</f>
        <v>0</v>
      </c>
      <c r="O594" s="38" t="s">
        <v>209</v>
      </c>
      <c r="P594" s="38" t="s">
        <v>221</v>
      </c>
      <c r="Y594" s="45"/>
      <c r="Z594" s="125">
        <v>43870</v>
      </c>
      <c r="AA594" s="76">
        <f t="shared" si="79"/>
        <v>38</v>
      </c>
    </row>
    <row r="595" spans="1:27" x14ac:dyDescent="0.25">
      <c r="A595" s="54">
        <f t="shared" si="80"/>
        <v>594</v>
      </c>
      <c r="B595" s="43">
        <v>11</v>
      </c>
      <c r="C595" s="42">
        <f>+C557+1</f>
        <v>11</v>
      </c>
      <c r="E595" s="54" t="str">
        <f t="shared" si="16"/>
        <v xml:space="preserve">Tema 11 - LA POLICÍA MILITAR, GENERALIDADES </v>
      </c>
      <c r="F595" s="54" t="str">
        <f t="shared" si="17"/>
        <v xml:space="preserve">Tema 11 - LA POLICÍA MILITAR, GENERALIDADES </v>
      </c>
      <c r="G595" s="54">
        <f t="shared" ca="1" si="14"/>
        <v>0</v>
      </c>
      <c r="H595" s="54" t="str">
        <f ca="1">IF(O595=0,CONCATENATE(F595,". ",G595," (Ref: ",A595,")"),CONCATENATE(O595," - ",F595,". ",G595," (Ref: ",CONTROL!$D$4,"-",A595,")"))</f>
        <v>ORGANIZACIÓN - Tema 11 - LA POLICÍA MILITAR, GENERALIDADES . 0 (Ref: 7-594)</v>
      </c>
      <c r="I595" s="54">
        <f ca="1">IF(CONTROL!$I$4="A",IF(X595&gt;0,CONCATENATE(R595," ",X595),R595),CONTROL!$I$5)</f>
        <v>0</v>
      </c>
      <c r="J595" s="54">
        <f ca="1">IF(CONTROL!$I$4="A",DATOS!S595,CONTROL!$I$5)</f>
        <v>0</v>
      </c>
      <c r="K595" s="54">
        <f ca="1">IF(CONTROL!$I$4="A",DATOS!T595,CONTROL!$I$5)</f>
        <v>0</v>
      </c>
      <c r="L595" s="54">
        <f ca="1">IF(CONTROL!$I$4="A",DATOS!U595,CONTROL!$I$5)</f>
        <v>0</v>
      </c>
      <c r="M595" s="54">
        <f ca="1">IF(CONTROL!$I$4="A",DATOS!V595,CONTROL!$I$5)</f>
        <v>0</v>
      </c>
      <c r="N595" s="54">
        <f ca="1">IF(CONTROL!$I$4="A",DATOS!W595,CONTROL!$I$5)</f>
        <v>0</v>
      </c>
      <c r="O595" s="38" t="s">
        <v>215</v>
      </c>
      <c r="P595" s="38" t="s">
        <v>216</v>
      </c>
      <c r="Y595" s="45"/>
      <c r="Z595" s="125">
        <v>43869</v>
      </c>
      <c r="AA595" s="76">
        <f t="shared" si="79"/>
        <v>1</v>
      </c>
    </row>
    <row r="596" spans="1:27" x14ac:dyDescent="0.25">
      <c r="A596" s="54">
        <f t="shared" si="80"/>
        <v>595</v>
      </c>
      <c r="B596" s="43">
        <v>11</v>
      </c>
      <c r="E596" s="54" t="str">
        <f t="shared" ref="E596:E618" si="81">IF(D596=0,CONCATENATE("Tema ",B596," - ",P596," ",D596),IF(D596="I",CONCATENATE("Tema ",B596," - ",P596),CONCATENATE("                ",P596," (",D596,"). ")))</f>
        <v xml:space="preserve">Tema 11 - LA POLICÍA MILITAR, GENERALIDADES </v>
      </c>
      <c r="F596" s="54" t="str">
        <f t="shared" ref="F596:F618" si="82">CONCATENATE("Tema ",B596," - ",P596," ",D596)</f>
        <v xml:space="preserve">Tema 11 - LA POLICÍA MILITAR, GENERALIDADES </v>
      </c>
      <c r="G596" s="54">
        <f t="shared" ref="G596:G618" ca="1" si="83">IF(Q596&gt;0,CONCATENATE(Q596,". ",I596),I596)</f>
        <v>0</v>
      </c>
      <c r="H596" s="54" t="str">
        <f ca="1">IF(O596=0,CONCATENATE(F596,". ",G596," (Ref: ",A596,")"),CONCATENATE(O596," - ",F596,". ",G596," (Ref: ",CONTROL!$D$4,"-",A596,")"))</f>
        <v>ORGANIZACIÓN - Tema 11 - LA POLICÍA MILITAR, GENERALIDADES . 0 (Ref: 7-595)</v>
      </c>
      <c r="I596" s="54">
        <f ca="1">IF(CONTROL!$I$4="A",IF(X596&gt;0,CONCATENATE(R596," ",X596),R596),CONTROL!$I$5)</f>
        <v>0</v>
      </c>
      <c r="J596" s="54">
        <f ca="1">IF(CONTROL!$I$4="A",DATOS!S596,CONTROL!$I$5)</f>
        <v>0</v>
      </c>
      <c r="K596" s="54">
        <f ca="1">IF(CONTROL!$I$4="A",DATOS!T596,CONTROL!$I$5)</f>
        <v>0</v>
      </c>
      <c r="L596" s="54">
        <f ca="1">IF(CONTROL!$I$4="A",DATOS!U596,CONTROL!$I$5)</f>
        <v>0</v>
      </c>
      <c r="M596" s="54">
        <f ca="1">IF(CONTROL!$I$4="A",DATOS!V596,CONTROL!$I$5)</f>
        <v>0</v>
      </c>
      <c r="N596" s="54">
        <f ca="1">IF(CONTROL!$I$4="A",DATOS!W596,CONTROL!$I$5)</f>
        <v>0</v>
      </c>
      <c r="O596" s="38" t="s">
        <v>215</v>
      </c>
      <c r="P596" s="38" t="s">
        <v>216</v>
      </c>
      <c r="Y596" s="45"/>
      <c r="Z596" s="125">
        <v>43869</v>
      </c>
      <c r="AA596" s="76">
        <f t="shared" si="79"/>
        <v>2</v>
      </c>
    </row>
    <row r="597" spans="1:27" x14ac:dyDescent="0.25">
      <c r="A597" s="54">
        <f t="shared" si="80"/>
        <v>596</v>
      </c>
      <c r="B597" s="43">
        <v>11</v>
      </c>
      <c r="E597" s="54" t="str">
        <f t="shared" si="81"/>
        <v xml:space="preserve">Tema 11 - LA POLICÍA MILITAR, GENERALIDADES </v>
      </c>
      <c r="F597" s="54" t="str">
        <f t="shared" si="82"/>
        <v xml:space="preserve">Tema 11 - LA POLICÍA MILITAR, GENERALIDADES </v>
      </c>
      <c r="G597" s="54">
        <f t="shared" ca="1" si="83"/>
        <v>0</v>
      </c>
      <c r="H597" s="54" t="str">
        <f ca="1">IF(O597=0,CONCATENATE(F597,". ",G597," (Ref: ",A597,")"),CONCATENATE(O597," - ",F597,". ",G597," (Ref: ",CONTROL!$D$4,"-",A597,")"))</f>
        <v>ORGANIZACIÓN - Tema 11 - LA POLICÍA MILITAR, GENERALIDADES . 0 (Ref: 7-596)</v>
      </c>
      <c r="I597" s="54">
        <f ca="1">IF(CONTROL!$I$4="A",IF(X597&gt;0,CONCATENATE(R597," ",X597),R597),CONTROL!$I$5)</f>
        <v>0</v>
      </c>
      <c r="J597" s="54">
        <f ca="1">IF(CONTROL!$I$4="A",DATOS!S597,CONTROL!$I$5)</f>
        <v>0</v>
      </c>
      <c r="K597" s="54">
        <f ca="1">IF(CONTROL!$I$4="A",DATOS!T597,CONTROL!$I$5)</f>
        <v>0</v>
      </c>
      <c r="L597" s="54">
        <f ca="1">IF(CONTROL!$I$4="A",DATOS!U597,CONTROL!$I$5)</f>
        <v>0</v>
      </c>
      <c r="M597" s="54">
        <f ca="1">IF(CONTROL!$I$4="A",DATOS!V597,CONTROL!$I$5)</f>
        <v>0</v>
      </c>
      <c r="N597" s="54">
        <f ca="1">IF(CONTROL!$I$4="A",DATOS!W597,CONTROL!$I$5)</f>
        <v>0</v>
      </c>
      <c r="O597" s="38" t="s">
        <v>215</v>
      </c>
      <c r="P597" s="38" t="s">
        <v>216</v>
      </c>
      <c r="Y597" s="45"/>
      <c r="Z597" s="125">
        <v>43869</v>
      </c>
      <c r="AA597" s="76">
        <f t="shared" si="79"/>
        <v>3</v>
      </c>
    </row>
    <row r="598" spans="1:27" x14ac:dyDescent="0.25">
      <c r="A598" s="54">
        <f t="shared" si="80"/>
        <v>597</v>
      </c>
      <c r="B598" s="43">
        <v>11</v>
      </c>
      <c r="E598" s="54" t="str">
        <f t="shared" si="81"/>
        <v xml:space="preserve">Tema 11 - LA POLICÍA MILITAR, GENERALIDADES </v>
      </c>
      <c r="F598" s="54" t="str">
        <f t="shared" si="82"/>
        <v xml:space="preserve">Tema 11 - LA POLICÍA MILITAR, GENERALIDADES </v>
      </c>
      <c r="G598" s="54">
        <f t="shared" ca="1" si="83"/>
        <v>0</v>
      </c>
      <c r="H598" s="54" t="str">
        <f ca="1">IF(O598=0,CONCATENATE(F598,". ",G598," (Ref: ",A598,")"),CONCATENATE(O598," - ",F598,". ",G598," (Ref: ",CONTROL!$D$4,"-",A598,")"))</f>
        <v>ORGANIZACIÓN - Tema 11 - LA POLICÍA MILITAR, GENERALIDADES . 0 (Ref: 7-597)</v>
      </c>
      <c r="I598" s="54">
        <f ca="1">IF(CONTROL!$I$4="A",IF(X598&gt;0,CONCATENATE(R598," ",X598),R598),CONTROL!$I$5)</f>
        <v>0</v>
      </c>
      <c r="J598" s="54">
        <f ca="1">IF(CONTROL!$I$4="A",DATOS!S598,CONTROL!$I$5)</f>
        <v>0</v>
      </c>
      <c r="K598" s="54">
        <f ca="1">IF(CONTROL!$I$4="A",DATOS!T598,CONTROL!$I$5)</f>
        <v>0</v>
      </c>
      <c r="L598" s="54">
        <f ca="1">IF(CONTROL!$I$4="A",DATOS!U598,CONTROL!$I$5)</f>
        <v>0</v>
      </c>
      <c r="M598" s="54">
        <f ca="1">IF(CONTROL!$I$4="A",DATOS!V598,CONTROL!$I$5)</f>
        <v>0</v>
      </c>
      <c r="N598" s="54">
        <f ca="1">IF(CONTROL!$I$4="A",DATOS!W598,CONTROL!$I$5)</f>
        <v>0</v>
      </c>
      <c r="O598" s="38" t="s">
        <v>215</v>
      </c>
      <c r="P598" s="38" t="s">
        <v>216</v>
      </c>
      <c r="Y598" s="45"/>
      <c r="Z598" s="125">
        <v>43869</v>
      </c>
      <c r="AA598" s="76">
        <f t="shared" si="79"/>
        <v>4</v>
      </c>
    </row>
    <row r="599" spans="1:27" x14ac:dyDescent="0.25">
      <c r="A599" s="54">
        <f t="shared" si="80"/>
        <v>598</v>
      </c>
      <c r="B599" s="43">
        <v>11</v>
      </c>
      <c r="E599" s="54" t="str">
        <f t="shared" si="81"/>
        <v xml:space="preserve">Tema 11 - LA POLICÍA MILITAR, GENERALIDADES </v>
      </c>
      <c r="F599" s="54" t="str">
        <f t="shared" si="82"/>
        <v xml:space="preserve">Tema 11 - LA POLICÍA MILITAR, GENERALIDADES </v>
      </c>
      <c r="G599" s="54">
        <f t="shared" ca="1" si="83"/>
        <v>0</v>
      </c>
      <c r="H599" s="54" t="str">
        <f ca="1">IF(O599=0,CONCATENATE(F599,". ",G599," (Ref: ",A599,")"),CONCATENATE(O599," - ",F599,". ",G599," (Ref: ",CONTROL!$D$4,"-",A599,")"))</f>
        <v>ORGANIZACIÓN - Tema 11 - LA POLICÍA MILITAR, GENERALIDADES . 0 (Ref: 7-598)</v>
      </c>
      <c r="I599" s="54">
        <f ca="1">IF(CONTROL!$I$4="A",IF(X599&gt;0,CONCATENATE(R599," ",X599),R599),CONTROL!$I$5)</f>
        <v>0</v>
      </c>
      <c r="J599" s="54">
        <f ca="1">IF(CONTROL!$I$4="A",DATOS!S599,CONTROL!$I$5)</f>
        <v>0</v>
      </c>
      <c r="K599" s="54">
        <f ca="1">IF(CONTROL!$I$4="A",DATOS!T599,CONTROL!$I$5)</f>
        <v>0</v>
      </c>
      <c r="L599" s="54">
        <f ca="1">IF(CONTROL!$I$4="A",DATOS!U599,CONTROL!$I$5)</f>
        <v>0</v>
      </c>
      <c r="M599" s="54">
        <f ca="1">IF(CONTROL!$I$4="A",DATOS!V599,CONTROL!$I$5)</f>
        <v>0</v>
      </c>
      <c r="N599" s="54">
        <f ca="1">IF(CONTROL!$I$4="A",DATOS!W599,CONTROL!$I$5)</f>
        <v>0</v>
      </c>
      <c r="O599" s="38" t="s">
        <v>215</v>
      </c>
      <c r="P599" s="38" t="s">
        <v>216</v>
      </c>
      <c r="Y599" s="45"/>
      <c r="Z599" s="125">
        <v>43869</v>
      </c>
      <c r="AA599" s="76">
        <f t="shared" si="79"/>
        <v>5</v>
      </c>
    </row>
    <row r="600" spans="1:27" x14ac:dyDescent="0.25">
      <c r="A600" s="54">
        <f t="shared" si="80"/>
        <v>599</v>
      </c>
      <c r="B600" s="43">
        <v>11</v>
      </c>
      <c r="E600" s="54" t="str">
        <f t="shared" si="81"/>
        <v xml:space="preserve">Tema 11 - LA POLICÍA MILITAR, GENERALIDADES </v>
      </c>
      <c r="F600" s="54" t="str">
        <f t="shared" si="82"/>
        <v xml:space="preserve">Tema 11 - LA POLICÍA MILITAR, GENERALIDADES </v>
      </c>
      <c r="G600" s="54">
        <f t="shared" ca="1" si="83"/>
        <v>0</v>
      </c>
      <c r="H600" s="54" t="str">
        <f ca="1">IF(O600=0,CONCATENATE(F600,". ",G600," (Ref: ",A600,")"),CONCATENATE(O600," - ",F600,". ",G600," (Ref: ",CONTROL!$D$4,"-",A600,")"))</f>
        <v>ORGANIZACIÓN - Tema 11 - LA POLICÍA MILITAR, GENERALIDADES . 0 (Ref: 7-599)</v>
      </c>
      <c r="I600" s="54">
        <f ca="1">IF(CONTROL!$I$4="A",IF(X600&gt;0,CONCATENATE(R600," ",X600),R600),CONTROL!$I$5)</f>
        <v>0</v>
      </c>
      <c r="J600" s="54">
        <f ca="1">IF(CONTROL!$I$4="A",DATOS!S600,CONTROL!$I$5)</f>
        <v>0</v>
      </c>
      <c r="K600" s="54">
        <f ca="1">IF(CONTROL!$I$4="A",DATOS!T600,CONTROL!$I$5)</f>
        <v>0</v>
      </c>
      <c r="L600" s="54">
        <f ca="1">IF(CONTROL!$I$4="A",DATOS!U600,CONTROL!$I$5)</f>
        <v>0</v>
      </c>
      <c r="M600" s="54">
        <f ca="1">IF(CONTROL!$I$4="A",DATOS!V600,CONTROL!$I$5)</f>
        <v>0</v>
      </c>
      <c r="N600" s="54">
        <f ca="1">IF(CONTROL!$I$4="A",DATOS!W600,CONTROL!$I$5)</f>
        <v>0</v>
      </c>
      <c r="O600" s="38" t="s">
        <v>215</v>
      </c>
      <c r="P600" s="38" t="s">
        <v>216</v>
      </c>
      <c r="Y600" s="45"/>
      <c r="Z600" s="125">
        <v>43869</v>
      </c>
      <c r="AA600" s="76">
        <f t="shared" si="79"/>
        <v>6</v>
      </c>
    </row>
    <row r="601" spans="1:27" x14ac:dyDescent="0.25">
      <c r="A601" s="54">
        <f t="shared" si="80"/>
        <v>600</v>
      </c>
      <c r="B601" s="43">
        <v>11</v>
      </c>
      <c r="E601" s="54" t="str">
        <f t="shared" si="81"/>
        <v xml:space="preserve">Tema 11 - LA POLICÍA MILITAR, GENERALIDADES </v>
      </c>
      <c r="F601" s="54" t="str">
        <f t="shared" si="82"/>
        <v xml:space="preserve">Tema 11 - LA POLICÍA MILITAR, GENERALIDADES </v>
      </c>
      <c r="G601" s="54">
        <f t="shared" ca="1" si="83"/>
        <v>0</v>
      </c>
      <c r="H601" s="54" t="str">
        <f ca="1">IF(O601=0,CONCATENATE(F601,". ",G601," (Ref: ",A601,")"),CONCATENATE(O601," - ",F601,". ",G601," (Ref: ",CONTROL!$D$4,"-",A601,")"))</f>
        <v>ORGANIZACIÓN - Tema 11 - LA POLICÍA MILITAR, GENERALIDADES . 0 (Ref: 7-600)</v>
      </c>
      <c r="I601" s="54">
        <f ca="1">IF(CONTROL!$I$4="A",IF(X601&gt;0,CONCATENATE(R601," ",X601),R601),CONTROL!$I$5)</f>
        <v>0</v>
      </c>
      <c r="J601" s="54">
        <f ca="1">IF(CONTROL!$I$4="A",DATOS!S601,CONTROL!$I$5)</f>
        <v>0</v>
      </c>
      <c r="K601" s="54">
        <f ca="1">IF(CONTROL!$I$4="A",DATOS!T601,CONTROL!$I$5)</f>
        <v>0</v>
      </c>
      <c r="L601" s="54">
        <f ca="1">IF(CONTROL!$I$4="A",DATOS!U601,CONTROL!$I$5)</f>
        <v>0</v>
      </c>
      <c r="M601" s="54">
        <f ca="1">IF(CONTROL!$I$4="A",DATOS!V601,CONTROL!$I$5)</f>
        <v>0</v>
      </c>
      <c r="N601" s="54">
        <f ca="1">IF(CONTROL!$I$4="A",DATOS!W601,CONTROL!$I$5)</f>
        <v>0</v>
      </c>
      <c r="O601" s="38" t="s">
        <v>215</v>
      </c>
      <c r="P601" s="38" t="s">
        <v>216</v>
      </c>
      <c r="Y601" s="45"/>
      <c r="Z601" s="125">
        <v>43869</v>
      </c>
      <c r="AA601" s="76">
        <f t="shared" si="79"/>
        <v>7</v>
      </c>
    </row>
    <row r="602" spans="1:27" x14ac:dyDescent="0.25">
      <c r="A602" s="54">
        <f t="shared" si="80"/>
        <v>601</v>
      </c>
      <c r="B602" s="43">
        <v>11</v>
      </c>
      <c r="E602" s="54" t="str">
        <f t="shared" si="81"/>
        <v xml:space="preserve">Tema 11 - LA POLICÍA MILITAR, GENERALIDADES </v>
      </c>
      <c r="F602" s="54" t="str">
        <f t="shared" si="82"/>
        <v xml:space="preserve">Tema 11 - LA POLICÍA MILITAR, GENERALIDADES </v>
      </c>
      <c r="G602" s="54">
        <f t="shared" ca="1" si="83"/>
        <v>0</v>
      </c>
      <c r="H602" s="54" t="str">
        <f ca="1">IF(O602=0,CONCATENATE(F602,". ",G602," (Ref: ",A602,")"),CONCATENATE(O602," - ",F602,". ",G602," (Ref: ",CONTROL!$D$4,"-",A602,")"))</f>
        <v>ORGANIZACIÓN - Tema 11 - LA POLICÍA MILITAR, GENERALIDADES . 0 (Ref: 7-601)</v>
      </c>
      <c r="I602" s="54">
        <f ca="1">IF(CONTROL!$I$4="A",IF(X602&gt;0,CONCATENATE(R602," ",X602),R602),CONTROL!$I$5)</f>
        <v>0</v>
      </c>
      <c r="J602" s="54">
        <f ca="1">IF(CONTROL!$I$4="A",DATOS!S602,CONTROL!$I$5)</f>
        <v>0</v>
      </c>
      <c r="K602" s="54">
        <f ca="1">IF(CONTROL!$I$4="A",DATOS!T602,CONTROL!$I$5)</f>
        <v>0</v>
      </c>
      <c r="L602" s="54">
        <f ca="1">IF(CONTROL!$I$4="A",DATOS!U602,CONTROL!$I$5)</f>
        <v>0</v>
      </c>
      <c r="M602" s="54">
        <f ca="1">IF(CONTROL!$I$4="A",DATOS!V602,CONTROL!$I$5)</f>
        <v>0</v>
      </c>
      <c r="N602" s="54">
        <f ca="1">IF(CONTROL!$I$4="A",DATOS!W602,CONTROL!$I$5)</f>
        <v>0</v>
      </c>
      <c r="O602" s="38" t="s">
        <v>215</v>
      </c>
      <c r="P602" s="38" t="s">
        <v>216</v>
      </c>
      <c r="Y602" s="45"/>
      <c r="Z602" s="125">
        <v>43869</v>
      </c>
      <c r="AA602" s="76">
        <f t="shared" si="79"/>
        <v>8</v>
      </c>
    </row>
    <row r="603" spans="1:27" x14ac:dyDescent="0.25">
      <c r="A603" s="54">
        <f t="shared" si="80"/>
        <v>602</v>
      </c>
      <c r="B603" s="43">
        <v>11</v>
      </c>
      <c r="E603" s="54" t="str">
        <f t="shared" si="81"/>
        <v xml:space="preserve">Tema 11 - LA POLICÍA MILITAR, GENERALIDADES </v>
      </c>
      <c r="F603" s="54" t="str">
        <f t="shared" si="82"/>
        <v xml:space="preserve">Tema 11 - LA POLICÍA MILITAR, GENERALIDADES </v>
      </c>
      <c r="G603" s="54">
        <f t="shared" ca="1" si="83"/>
        <v>0</v>
      </c>
      <c r="H603" s="54" t="str">
        <f ca="1">IF(O603=0,CONCATENATE(F603,". ",G603," (Ref: ",A603,")"),CONCATENATE(O603," - ",F603,". ",G603," (Ref: ",CONTROL!$D$4,"-",A603,")"))</f>
        <v>ORGANIZACIÓN - Tema 11 - LA POLICÍA MILITAR, GENERALIDADES . 0 (Ref: 7-602)</v>
      </c>
      <c r="I603" s="54">
        <f ca="1">IF(CONTROL!$I$4="A",IF(X603&gt;0,CONCATENATE(R603," ",X603),R603),CONTROL!$I$5)</f>
        <v>0</v>
      </c>
      <c r="J603" s="54">
        <f ca="1">IF(CONTROL!$I$4="A",DATOS!S603,CONTROL!$I$5)</f>
        <v>0</v>
      </c>
      <c r="K603" s="54">
        <f ca="1">IF(CONTROL!$I$4="A",DATOS!T603,CONTROL!$I$5)</f>
        <v>0</v>
      </c>
      <c r="L603" s="54">
        <f ca="1">IF(CONTROL!$I$4="A",DATOS!U603,CONTROL!$I$5)</f>
        <v>0</v>
      </c>
      <c r="M603" s="54">
        <f ca="1">IF(CONTROL!$I$4="A",DATOS!V603,CONTROL!$I$5)</f>
        <v>0</v>
      </c>
      <c r="N603" s="54">
        <f ca="1">IF(CONTROL!$I$4="A",DATOS!W603,CONTROL!$I$5)</f>
        <v>0</v>
      </c>
      <c r="O603" s="38" t="s">
        <v>215</v>
      </c>
      <c r="P603" s="38" t="s">
        <v>216</v>
      </c>
      <c r="Y603" s="45"/>
      <c r="Z603" s="125">
        <v>43869</v>
      </c>
      <c r="AA603" s="76">
        <f t="shared" si="79"/>
        <v>9</v>
      </c>
    </row>
    <row r="604" spans="1:27" x14ac:dyDescent="0.25">
      <c r="A604" s="54">
        <f t="shared" si="80"/>
        <v>603</v>
      </c>
      <c r="B604" s="43">
        <v>11</v>
      </c>
      <c r="E604" s="54" t="str">
        <f t="shared" si="81"/>
        <v xml:space="preserve">Tema 11 - LA POLICÍA MILITAR, GENERALIDADES </v>
      </c>
      <c r="F604" s="54" t="str">
        <f t="shared" si="82"/>
        <v xml:space="preserve">Tema 11 - LA POLICÍA MILITAR, GENERALIDADES </v>
      </c>
      <c r="G604" s="54">
        <f t="shared" ca="1" si="83"/>
        <v>0</v>
      </c>
      <c r="H604" s="54" t="str">
        <f ca="1">IF(O604=0,CONCATENATE(F604,". ",G604," (Ref: ",A604,")"),CONCATENATE(O604," - ",F604,". ",G604," (Ref: ",CONTROL!$D$4,"-",A604,")"))</f>
        <v>ORGANIZACIÓN - Tema 11 - LA POLICÍA MILITAR, GENERALIDADES . 0 (Ref: 7-603)</v>
      </c>
      <c r="I604" s="54">
        <f ca="1">IF(CONTROL!$I$4="A",IF(X604&gt;0,CONCATENATE(R604," ",X604),R604),CONTROL!$I$5)</f>
        <v>0</v>
      </c>
      <c r="J604" s="54">
        <f ca="1">IF(CONTROL!$I$4="A",DATOS!S604,CONTROL!$I$5)</f>
        <v>0</v>
      </c>
      <c r="K604" s="54">
        <f ca="1">IF(CONTROL!$I$4="A",DATOS!T604,CONTROL!$I$5)</f>
        <v>0</v>
      </c>
      <c r="L604" s="54">
        <f ca="1">IF(CONTROL!$I$4="A",DATOS!U604,CONTROL!$I$5)</f>
        <v>0</v>
      </c>
      <c r="M604" s="54">
        <f ca="1">IF(CONTROL!$I$4="A",DATOS!V604,CONTROL!$I$5)</f>
        <v>0</v>
      </c>
      <c r="N604" s="54">
        <f ca="1">IF(CONTROL!$I$4="A",DATOS!W604,CONTROL!$I$5)</f>
        <v>0</v>
      </c>
      <c r="O604" s="38" t="s">
        <v>215</v>
      </c>
      <c r="P604" s="38" t="s">
        <v>216</v>
      </c>
      <c r="Y604" s="45"/>
      <c r="Z604" s="125">
        <v>43869</v>
      </c>
      <c r="AA604" s="76">
        <f t="shared" si="79"/>
        <v>10</v>
      </c>
    </row>
    <row r="605" spans="1:27" x14ac:dyDescent="0.25">
      <c r="A605" s="54">
        <f t="shared" si="80"/>
        <v>604</v>
      </c>
      <c r="B605" s="43">
        <v>11</v>
      </c>
      <c r="E605" s="54" t="str">
        <f t="shared" si="81"/>
        <v xml:space="preserve">Tema 11 - LA POLICÍA MILITAR, GENERALIDADES </v>
      </c>
      <c r="F605" s="54" t="str">
        <f t="shared" si="82"/>
        <v xml:space="preserve">Tema 11 - LA POLICÍA MILITAR, GENERALIDADES </v>
      </c>
      <c r="G605" s="54">
        <f t="shared" ca="1" si="83"/>
        <v>0</v>
      </c>
      <c r="H605" s="54" t="str">
        <f ca="1">IF(O605=0,CONCATENATE(F605,". ",G605," (Ref: ",A605,")"),CONCATENATE(O605," - ",F605,". ",G605," (Ref: ",CONTROL!$D$4,"-",A605,")"))</f>
        <v>ORGANIZACIÓN - Tema 11 - LA POLICÍA MILITAR, GENERALIDADES . 0 (Ref: 7-604)</v>
      </c>
      <c r="I605" s="54">
        <f ca="1">IF(CONTROL!$I$4="A",IF(X605&gt;0,CONCATENATE(R605," ",X605),R605),CONTROL!$I$5)</f>
        <v>0</v>
      </c>
      <c r="J605" s="54">
        <f ca="1">IF(CONTROL!$I$4="A",DATOS!S605,CONTROL!$I$5)</f>
        <v>0</v>
      </c>
      <c r="K605" s="54">
        <f ca="1">IF(CONTROL!$I$4="A",DATOS!T605,CONTROL!$I$5)</f>
        <v>0</v>
      </c>
      <c r="L605" s="54">
        <f ca="1">IF(CONTROL!$I$4="A",DATOS!U605,CONTROL!$I$5)</f>
        <v>0</v>
      </c>
      <c r="M605" s="54">
        <f ca="1">IF(CONTROL!$I$4="A",DATOS!V605,CONTROL!$I$5)</f>
        <v>0</v>
      </c>
      <c r="N605" s="54">
        <f ca="1">IF(CONTROL!$I$4="A",DATOS!W605,CONTROL!$I$5)</f>
        <v>0</v>
      </c>
      <c r="O605" s="38" t="s">
        <v>215</v>
      </c>
      <c r="P605" s="38" t="s">
        <v>216</v>
      </c>
      <c r="Y605" s="45"/>
      <c r="Z605" s="125">
        <v>43869</v>
      </c>
      <c r="AA605" s="76">
        <f t="shared" si="79"/>
        <v>11</v>
      </c>
    </row>
    <row r="606" spans="1:27" x14ac:dyDescent="0.25">
      <c r="A606" s="54">
        <f t="shared" si="80"/>
        <v>605</v>
      </c>
      <c r="B606" s="43">
        <v>11</v>
      </c>
      <c r="E606" s="54" t="str">
        <f t="shared" si="81"/>
        <v xml:space="preserve">Tema 11 - LA POLICÍA MILITAR, GENERALIDADES </v>
      </c>
      <c r="F606" s="54" t="str">
        <f t="shared" si="82"/>
        <v xml:space="preserve">Tema 11 - LA POLICÍA MILITAR, GENERALIDADES </v>
      </c>
      <c r="G606" s="54">
        <f t="shared" ca="1" si="83"/>
        <v>0</v>
      </c>
      <c r="H606" s="54" t="str">
        <f ca="1">IF(O606=0,CONCATENATE(F606,". ",G606," (Ref: ",A606,")"),CONCATENATE(O606," - ",F606,". ",G606," (Ref: ",CONTROL!$D$4,"-",A606,")"))</f>
        <v>ORGANIZACIÓN - Tema 11 - LA POLICÍA MILITAR, GENERALIDADES . 0 (Ref: 7-605)</v>
      </c>
      <c r="I606" s="54">
        <f ca="1">IF(CONTROL!$I$4="A",IF(X606&gt;0,CONCATENATE(R606," ",X606),R606),CONTROL!$I$5)</f>
        <v>0</v>
      </c>
      <c r="J606" s="54">
        <f ca="1">IF(CONTROL!$I$4="A",DATOS!S606,CONTROL!$I$5)</f>
        <v>0</v>
      </c>
      <c r="K606" s="54">
        <f ca="1">IF(CONTROL!$I$4="A",DATOS!T606,CONTROL!$I$5)</f>
        <v>0</v>
      </c>
      <c r="L606" s="54">
        <f ca="1">IF(CONTROL!$I$4="A",DATOS!U606,CONTROL!$I$5)</f>
        <v>0</v>
      </c>
      <c r="M606" s="54">
        <f ca="1">IF(CONTROL!$I$4="A",DATOS!V606,CONTROL!$I$5)</f>
        <v>0</v>
      </c>
      <c r="N606" s="54">
        <f ca="1">IF(CONTROL!$I$4="A",DATOS!W606,CONTROL!$I$5)</f>
        <v>0</v>
      </c>
      <c r="O606" s="38" t="s">
        <v>215</v>
      </c>
      <c r="P606" s="38" t="s">
        <v>216</v>
      </c>
      <c r="Y606" s="45"/>
      <c r="Z606" s="125">
        <v>43869</v>
      </c>
      <c r="AA606" s="76">
        <f t="shared" si="79"/>
        <v>12</v>
      </c>
    </row>
    <row r="607" spans="1:27" x14ac:dyDescent="0.25">
      <c r="A607" s="54">
        <f t="shared" si="80"/>
        <v>606</v>
      </c>
      <c r="B607" s="43">
        <v>11</v>
      </c>
      <c r="E607" s="54" t="str">
        <f t="shared" si="81"/>
        <v xml:space="preserve">Tema 11 - LA POLICÍA MILITAR, GENERALIDADES </v>
      </c>
      <c r="F607" s="54" t="str">
        <f t="shared" si="82"/>
        <v xml:space="preserve">Tema 11 - LA POLICÍA MILITAR, GENERALIDADES </v>
      </c>
      <c r="G607" s="54">
        <f t="shared" ca="1" si="83"/>
        <v>0</v>
      </c>
      <c r="H607" s="54" t="str">
        <f ca="1">IF(O607=0,CONCATENATE(F607,". ",G607," (Ref: ",A607,")"),CONCATENATE(O607," - ",F607,". ",G607," (Ref: ",CONTROL!$D$4,"-",A607,")"))</f>
        <v>ORGANIZACIÓN - Tema 11 - LA POLICÍA MILITAR, GENERALIDADES . 0 (Ref: 7-606)</v>
      </c>
      <c r="I607" s="54">
        <f ca="1">IF(CONTROL!$I$4="A",IF(X607&gt;0,CONCATENATE(R607," ",X607),R607),CONTROL!$I$5)</f>
        <v>0</v>
      </c>
      <c r="J607" s="54">
        <f ca="1">IF(CONTROL!$I$4="A",DATOS!S607,CONTROL!$I$5)</f>
        <v>0</v>
      </c>
      <c r="K607" s="54">
        <f ca="1">IF(CONTROL!$I$4="A",DATOS!T607,CONTROL!$I$5)</f>
        <v>0</v>
      </c>
      <c r="L607" s="54">
        <f ca="1">IF(CONTROL!$I$4="A",DATOS!U607,CONTROL!$I$5)</f>
        <v>0</v>
      </c>
      <c r="M607" s="54">
        <f ca="1">IF(CONTROL!$I$4="A",DATOS!V607,CONTROL!$I$5)</f>
        <v>0</v>
      </c>
      <c r="N607" s="54">
        <f ca="1">IF(CONTROL!$I$4="A",DATOS!W607,CONTROL!$I$5)</f>
        <v>0</v>
      </c>
      <c r="O607" s="38" t="s">
        <v>215</v>
      </c>
      <c r="P607" s="38" t="s">
        <v>216</v>
      </c>
      <c r="Y607" s="45"/>
      <c r="Z607" s="125">
        <v>43869</v>
      </c>
      <c r="AA607" s="76">
        <f t="shared" si="79"/>
        <v>13</v>
      </c>
    </row>
    <row r="608" spans="1:27" x14ac:dyDescent="0.25">
      <c r="A608" s="54">
        <f t="shared" si="80"/>
        <v>607</v>
      </c>
      <c r="B608" s="43">
        <v>11</v>
      </c>
      <c r="E608" s="54" t="str">
        <f t="shared" si="81"/>
        <v xml:space="preserve">Tema 11 - LA POLICÍA MILITAR, GENERALIDADES </v>
      </c>
      <c r="F608" s="54" t="str">
        <f t="shared" si="82"/>
        <v xml:space="preserve">Tema 11 - LA POLICÍA MILITAR, GENERALIDADES </v>
      </c>
      <c r="G608" s="54">
        <f t="shared" ca="1" si="83"/>
        <v>0</v>
      </c>
      <c r="H608" s="54" t="str">
        <f ca="1">IF(O608=0,CONCATENATE(F608,". ",G608," (Ref: ",A608,")"),CONCATENATE(O608," - ",F608,". ",G608," (Ref: ",CONTROL!$D$4,"-",A608,")"))</f>
        <v>ORGANIZACIÓN - Tema 11 - LA POLICÍA MILITAR, GENERALIDADES . 0 (Ref: 7-607)</v>
      </c>
      <c r="I608" s="54">
        <f ca="1">IF(CONTROL!$I$4="A",IF(X608&gt;0,CONCATENATE(R608," ",X608),R608),CONTROL!$I$5)</f>
        <v>0</v>
      </c>
      <c r="J608" s="54">
        <f ca="1">IF(CONTROL!$I$4="A",DATOS!S608,CONTROL!$I$5)</f>
        <v>0</v>
      </c>
      <c r="K608" s="54">
        <f ca="1">IF(CONTROL!$I$4="A",DATOS!T608,CONTROL!$I$5)</f>
        <v>0</v>
      </c>
      <c r="L608" s="54">
        <f ca="1">IF(CONTROL!$I$4="A",DATOS!U608,CONTROL!$I$5)</f>
        <v>0</v>
      </c>
      <c r="M608" s="54">
        <f ca="1">IF(CONTROL!$I$4="A",DATOS!V608,CONTROL!$I$5)</f>
        <v>0</v>
      </c>
      <c r="N608" s="54">
        <f ca="1">IF(CONTROL!$I$4="A",DATOS!W608,CONTROL!$I$5)</f>
        <v>0</v>
      </c>
      <c r="O608" s="38" t="s">
        <v>215</v>
      </c>
      <c r="P608" s="38" t="s">
        <v>216</v>
      </c>
      <c r="Y608" s="45"/>
      <c r="Z608" s="125">
        <v>43869</v>
      </c>
      <c r="AA608" s="76">
        <f t="shared" si="79"/>
        <v>14</v>
      </c>
    </row>
    <row r="609" spans="1:27" x14ac:dyDescent="0.25">
      <c r="A609" s="54">
        <f t="shared" si="80"/>
        <v>608</v>
      </c>
      <c r="B609" s="43">
        <v>11</v>
      </c>
      <c r="E609" s="54" t="str">
        <f t="shared" si="81"/>
        <v xml:space="preserve">Tema 11 - LA POLICÍA MILITAR, GENERALIDADES </v>
      </c>
      <c r="F609" s="54" t="str">
        <f t="shared" si="82"/>
        <v xml:space="preserve">Tema 11 - LA POLICÍA MILITAR, GENERALIDADES </v>
      </c>
      <c r="G609" s="54">
        <f t="shared" ca="1" si="83"/>
        <v>0</v>
      </c>
      <c r="H609" s="54" t="str">
        <f ca="1">IF(O609=0,CONCATENATE(F609,". ",G609," (Ref: ",A609,")"),CONCATENATE(O609," - ",F609,". ",G609," (Ref: ",CONTROL!$D$4,"-",A609,")"))</f>
        <v>ORGANIZACIÓN - Tema 11 - LA POLICÍA MILITAR, GENERALIDADES . 0 (Ref: 7-608)</v>
      </c>
      <c r="I609" s="54">
        <f ca="1">IF(CONTROL!$I$4="A",IF(X609&gt;0,CONCATENATE(R609," ",X609),R609),CONTROL!$I$5)</f>
        <v>0</v>
      </c>
      <c r="J609" s="54">
        <f ca="1">IF(CONTROL!$I$4="A",DATOS!S609,CONTROL!$I$5)</f>
        <v>0</v>
      </c>
      <c r="K609" s="54">
        <f ca="1">IF(CONTROL!$I$4="A",DATOS!T609,CONTROL!$I$5)</f>
        <v>0</v>
      </c>
      <c r="L609" s="54">
        <f ca="1">IF(CONTROL!$I$4="A",DATOS!U609,CONTROL!$I$5)</f>
        <v>0</v>
      </c>
      <c r="M609" s="54">
        <f ca="1">IF(CONTROL!$I$4="A",DATOS!V609,CONTROL!$I$5)</f>
        <v>0</v>
      </c>
      <c r="N609" s="54">
        <f ca="1">IF(CONTROL!$I$4="A",DATOS!W609,CONTROL!$I$5)</f>
        <v>0</v>
      </c>
      <c r="O609" s="38" t="s">
        <v>215</v>
      </c>
      <c r="P609" s="38" t="s">
        <v>216</v>
      </c>
      <c r="Y609" s="45"/>
      <c r="Z609" s="125">
        <v>43869</v>
      </c>
      <c r="AA609" s="76">
        <f t="shared" si="79"/>
        <v>15</v>
      </c>
    </row>
    <row r="610" spans="1:27" x14ac:dyDescent="0.25">
      <c r="A610" s="54">
        <f t="shared" si="80"/>
        <v>609</v>
      </c>
      <c r="B610" s="43">
        <v>11</v>
      </c>
      <c r="E610" s="54" t="str">
        <f t="shared" si="81"/>
        <v xml:space="preserve">Tema 11 - LA POLICÍA MILITAR, GENERALIDADES </v>
      </c>
      <c r="F610" s="54" t="str">
        <f t="shared" si="82"/>
        <v xml:space="preserve">Tema 11 - LA POLICÍA MILITAR, GENERALIDADES </v>
      </c>
      <c r="G610" s="54">
        <f t="shared" ca="1" si="83"/>
        <v>0</v>
      </c>
      <c r="H610" s="54" t="str">
        <f ca="1">IF(O610=0,CONCATENATE(F610,". ",G610," (Ref: ",A610,")"),CONCATENATE(O610," - ",F610,". ",G610," (Ref: ",CONTROL!$D$4,"-",A610,")"))</f>
        <v>ORGANIZACIÓN - Tema 11 - LA POLICÍA MILITAR, GENERALIDADES . 0 (Ref: 7-609)</v>
      </c>
      <c r="I610" s="54">
        <f ca="1">IF(CONTROL!$I$4="A",IF(X610&gt;0,CONCATENATE(R610," ",X610),R610),CONTROL!$I$5)</f>
        <v>0</v>
      </c>
      <c r="J610" s="54">
        <f ca="1">IF(CONTROL!$I$4="A",DATOS!S610,CONTROL!$I$5)</f>
        <v>0</v>
      </c>
      <c r="K610" s="54">
        <f ca="1">IF(CONTROL!$I$4="A",DATOS!T610,CONTROL!$I$5)</f>
        <v>0</v>
      </c>
      <c r="L610" s="54">
        <f ca="1">IF(CONTROL!$I$4="A",DATOS!U610,CONTROL!$I$5)</f>
        <v>0</v>
      </c>
      <c r="M610" s="54">
        <f ca="1">IF(CONTROL!$I$4="A",DATOS!V610,CONTROL!$I$5)</f>
        <v>0</v>
      </c>
      <c r="N610" s="54">
        <f ca="1">IF(CONTROL!$I$4="A",DATOS!W610,CONTROL!$I$5)</f>
        <v>0</v>
      </c>
      <c r="O610" s="38" t="s">
        <v>215</v>
      </c>
      <c r="P610" s="38" t="s">
        <v>216</v>
      </c>
      <c r="Y610" s="45"/>
      <c r="Z610" s="125">
        <v>43869</v>
      </c>
      <c r="AA610" s="76">
        <f t="shared" si="79"/>
        <v>16</v>
      </c>
    </row>
    <row r="611" spans="1:27" x14ac:dyDescent="0.25">
      <c r="A611" s="54">
        <f t="shared" si="80"/>
        <v>610</v>
      </c>
      <c r="B611" s="43">
        <v>11</v>
      </c>
      <c r="E611" s="54" t="str">
        <f t="shared" si="81"/>
        <v xml:space="preserve">Tema 11 - LA POLICÍA MILITAR, GENERALIDADES </v>
      </c>
      <c r="F611" s="54" t="str">
        <f t="shared" si="82"/>
        <v xml:space="preserve">Tema 11 - LA POLICÍA MILITAR, GENERALIDADES </v>
      </c>
      <c r="G611" s="54">
        <f t="shared" ca="1" si="83"/>
        <v>0</v>
      </c>
      <c r="H611" s="54" t="str">
        <f ca="1">IF(O611=0,CONCATENATE(F611,". ",G611," (Ref: ",A611,")"),CONCATENATE(O611," - ",F611,". ",G611," (Ref: ",CONTROL!$D$4,"-",A611,")"))</f>
        <v>ORGANIZACIÓN - Tema 11 - LA POLICÍA MILITAR, GENERALIDADES . 0 (Ref: 7-610)</v>
      </c>
      <c r="I611" s="54">
        <f ca="1">IF(CONTROL!$I$4="A",IF(X611&gt;0,CONCATENATE(R611," ",X611),R611),CONTROL!$I$5)</f>
        <v>0</v>
      </c>
      <c r="J611" s="54">
        <f ca="1">IF(CONTROL!$I$4="A",DATOS!S611,CONTROL!$I$5)</f>
        <v>0</v>
      </c>
      <c r="K611" s="54">
        <f ca="1">IF(CONTROL!$I$4="A",DATOS!T611,CONTROL!$I$5)</f>
        <v>0</v>
      </c>
      <c r="L611" s="54">
        <f ca="1">IF(CONTROL!$I$4="A",DATOS!U611,CONTROL!$I$5)</f>
        <v>0</v>
      </c>
      <c r="M611" s="54">
        <f ca="1">IF(CONTROL!$I$4="A",DATOS!V611,CONTROL!$I$5)</f>
        <v>0</v>
      </c>
      <c r="N611" s="54">
        <f ca="1">IF(CONTROL!$I$4="A",DATOS!W611,CONTROL!$I$5)</f>
        <v>0</v>
      </c>
      <c r="O611" s="38" t="s">
        <v>215</v>
      </c>
      <c r="P611" s="38" t="s">
        <v>216</v>
      </c>
      <c r="Y611" s="45"/>
      <c r="Z611" s="125">
        <v>43869</v>
      </c>
      <c r="AA611" s="76">
        <f t="shared" si="79"/>
        <v>17</v>
      </c>
    </row>
    <row r="612" spans="1:27" x14ac:dyDescent="0.25">
      <c r="A612" s="54">
        <f t="shared" si="80"/>
        <v>611</v>
      </c>
      <c r="B612" s="43">
        <v>11</v>
      </c>
      <c r="E612" s="54" t="str">
        <f t="shared" si="81"/>
        <v xml:space="preserve">Tema 11 - LA POLICÍA MILITAR, GENERALIDADES </v>
      </c>
      <c r="F612" s="54" t="str">
        <f t="shared" si="82"/>
        <v xml:space="preserve">Tema 11 - LA POLICÍA MILITAR, GENERALIDADES </v>
      </c>
      <c r="G612" s="54">
        <f t="shared" ca="1" si="83"/>
        <v>0</v>
      </c>
      <c r="H612" s="54" t="str">
        <f ca="1">IF(O612=0,CONCATENATE(F612,". ",G612," (Ref: ",A612,")"),CONCATENATE(O612," - ",F612,". ",G612," (Ref: ",CONTROL!$D$4,"-",A612,")"))</f>
        <v>ORGANIZACIÓN - Tema 11 - LA POLICÍA MILITAR, GENERALIDADES . 0 (Ref: 7-611)</v>
      </c>
      <c r="I612" s="54">
        <f ca="1">IF(CONTROL!$I$4="A",IF(X612&gt;0,CONCATENATE(R612," ",X612),R612),CONTROL!$I$5)</f>
        <v>0</v>
      </c>
      <c r="J612" s="54">
        <f ca="1">IF(CONTROL!$I$4="A",DATOS!S612,CONTROL!$I$5)</f>
        <v>0</v>
      </c>
      <c r="K612" s="54">
        <f ca="1">IF(CONTROL!$I$4="A",DATOS!T612,CONTROL!$I$5)</f>
        <v>0</v>
      </c>
      <c r="L612" s="54">
        <f ca="1">IF(CONTROL!$I$4="A",DATOS!U612,CONTROL!$I$5)</f>
        <v>0</v>
      </c>
      <c r="M612" s="54">
        <f ca="1">IF(CONTROL!$I$4="A",DATOS!V612,CONTROL!$I$5)</f>
        <v>0</v>
      </c>
      <c r="N612" s="54">
        <f ca="1">IF(CONTROL!$I$4="A",DATOS!W612,CONTROL!$I$5)</f>
        <v>0</v>
      </c>
      <c r="O612" s="38" t="s">
        <v>215</v>
      </c>
      <c r="P612" s="38" t="s">
        <v>216</v>
      </c>
      <c r="Y612" s="45"/>
      <c r="Z612" s="125">
        <v>43869</v>
      </c>
      <c r="AA612" s="76">
        <f t="shared" si="79"/>
        <v>18</v>
      </c>
    </row>
    <row r="613" spans="1:27" x14ac:dyDescent="0.25">
      <c r="A613" s="54">
        <f t="shared" si="80"/>
        <v>612</v>
      </c>
      <c r="B613" s="43">
        <v>11</v>
      </c>
      <c r="E613" s="54" t="str">
        <f t="shared" si="81"/>
        <v xml:space="preserve">Tema 11 - LA POLICÍA MILITAR, GENERALIDADES </v>
      </c>
      <c r="F613" s="54" t="str">
        <f t="shared" si="82"/>
        <v xml:space="preserve">Tema 11 - LA POLICÍA MILITAR, GENERALIDADES </v>
      </c>
      <c r="G613" s="54">
        <f t="shared" ca="1" si="83"/>
        <v>0</v>
      </c>
      <c r="H613" s="54" t="str">
        <f ca="1">IF(O613=0,CONCATENATE(F613,". ",G613," (Ref: ",A613,")"),CONCATENATE(O613," - ",F613,". ",G613," (Ref: ",CONTROL!$D$4,"-",A613,")"))</f>
        <v>ORGANIZACIÓN - Tema 11 - LA POLICÍA MILITAR, GENERALIDADES . 0 (Ref: 7-612)</v>
      </c>
      <c r="I613" s="54">
        <f ca="1">IF(CONTROL!$I$4="A",IF(X613&gt;0,CONCATENATE(R613," ",X613),R613),CONTROL!$I$5)</f>
        <v>0</v>
      </c>
      <c r="J613" s="54">
        <f ca="1">IF(CONTROL!$I$4="A",DATOS!S613,CONTROL!$I$5)</f>
        <v>0</v>
      </c>
      <c r="K613" s="54">
        <f ca="1">IF(CONTROL!$I$4="A",DATOS!T613,CONTROL!$I$5)</f>
        <v>0</v>
      </c>
      <c r="L613" s="54">
        <f ca="1">IF(CONTROL!$I$4="A",DATOS!U613,CONTROL!$I$5)</f>
        <v>0</v>
      </c>
      <c r="M613" s="54">
        <f ca="1">IF(CONTROL!$I$4="A",DATOS!V613,CONTROL!$I$5)</f>
        <v>0</v>
      </c>
      <c r="N613" s="54">
        <f ca="1">IF(CONTROL!$I$4="A",DATOS!W613,CONTROL!$I$5)</f>
        <v>0</v>
      </c>
      <c r="O613" s="38" t="s">
        <v>215</v>
      </c>
      <c r="P613" s="38" t="s">
        <v>216</v>
      </c>
      <c r="Y613" s="45"/>
      <c r="Z613" s="125">
        <v>43869</v>
      </c>
      <c r="AA613" s="76">
        <f t="shared" si="79"/>
        <v>19</v>
      </c>
    </row>
    <row r="614" spans="1:27" x14ac:dyDescent="0.25">
      <c r="A614" s="54">
        <f t="shared" si="80"/>
        <v>613</v>
      </c>
      <c r="B614" s="43">
        <v>11</v>
      </c>
      <c r="E614" s="54" t="str">
        <f t="shared" si="81"/>
        <v xml:space="preserve">Tema 11 - LA POLICÍA MILITAR, GENERALIDADES </v>
      </c>
      <c r="F614" s="54" t="str">
        <f t="shared" si="82"/>
        <v xml:space="preserve">Tema 11 - LA POLICÍA MILITAR, GENERALIDADES </v>
      </c>
      <c r="G614" s="54">
        <f t="shared" ca="1" si="83"/>
        <v>0</v>
      </c>
      <c r="H614" s="54" t="str">
        <f ca="1">IF(O614=0,CONCATENATE(F614,". ",G614," (Ref: ",A614,")"),CONCATENATE(O614," - ",F614,". ",G614," (Ref: ",CONTROL!$D$4,"-",A614,")"))</f>
        <v>ORGANIZACIÓN - Tema 11 - LA POLICÍA MILITAR, GENERALIDADES . 0 (Ref: 7-613)</v>
      </c>
      <c r="I614" s="54">
        <f ca="1">IF(CONTROL!$I$4="A",IF(X614&gt;0,CONCATENATE(R614," ",X614),R614),CONTROL!$I$5)</f>
        <v>0</v>
      </c>
      <c r="J614" s="54">
        <f ca="1">IF(CONTROL!$I$4="A",DATOS!S614,CONTROL!$I$5)</f>
        <v>0</v>
      </c>
      <c r="K614" s="54">
        <f ca="1">IF(CONTROL!$I$4="A",DATOS!T614,CONTROL!$I$5)</f>
        <v>0</v>
      </c>
      <c r="L614" s="54">
        <f ca="1">IF(CONTROL!$I$4="A",DATOS!U614,CONTROL!$I$5)</f>
        <v>0</v>
      </c>
      <c r="M614" s="54">
        <f ca="1">IF(CONTROL!$I$4="A",DATOS!V614,CONTROL!$I$5)</f>
        <v>0</v>
      </c>
      <c r="N614" s="54">
        <f ca="1">IF(CONTROL!$I$4="A",DATOS!W614,CONTROL!$I$5)</f>
        <v>0</v>
      </c>
      <c r="O614" s="38" t="s">
        <v>215</v>
      </c>
      <c r="P614" s="38" t="s">
        <v>216</v>
      </c>
      <c r="Y614" s="45"/>
      <c r="Z614" s="125">
        <v>43869</v>
      </c>
      <c r="AA614" s="76">
        <f t="shared" si="79"/>
        <v>20</v>
      </c>
    </row>
    <row r="615" spans="1:27" x14ac:dyDescent="0.25">
      <c r="A615" s="54">
        <f t="shared" si="80"/>
        <v>614</v>
      </c>
      <c r="B615" s="43">
        <v>11</v>
      </c>
      <c r="E615" s="54" t="str">
        <f t="shared" si="81"/>
        <v xml:space="preserve">Tema 11 - LA POLICÍA MILITAR, GENERALIDADES </v>
      </c>
      <c r="F615" s="54" t="str">
        <f t="shared" si="82"/>
        <v xml:space="preserve">Tema 11 - LA POLICÍA MILITAR, GENERALIDADES </v>
      </c>
      <c r="G615" s="54">
        <f t="shared" ca="1" si="83"/>
        <v>0</v>
      </c>
      <c r="H615" s="54" t="str">
        <f ca="1">IF(O615=0,CONCATENATE(F615,". ",G615," (Ref: ",A615,")"),CONCATENATE(O615," - ",F615,". ",G615," (Ref: ",CONTROL!$D$4,"-",A615,")"))</f>
        <v>ORGANIZACIÓN - Tema 11 - LA POLICÍA MILITAR, GENERALIDADES . 0 (Ref: 7-614)</v>
      </c>
      <c r="I615" s="54">
        <f ca="1">IF(CONTROL!$I$4="A",IF(X615&gt;0,CONCATENATE(R615," ",X615),R615),CONTROL!$I$5)</f>
        <v>0</v>
      </c>
      <c r="J615" s="54">
        <f ca="1">IF(CONTROL!$I$4="A",DATOS!S615,CONTROL!$I$5)</f>
        <v>0</v>
      </c>
      <c r="K615" s="54">
        <f ca="1">IF(CONTROL!$I$4="A",DATOS!T615,CONTROL!$I$5)</f>
        <v>0</v>
      </c>
      <c r="L615" s="54">
        <f ca="1">IF(CONTROL!$I$4="A",DATOS!U615,CONTROL!$I$5)</f>
        <v>0</v>
      </c>
      <c r="M615" s="54">
        <f ca="1">IF(CONTROL!$I$4="A",DATOS!V615,CONTROL!$I$5)</f>
        <v>0</v>
      </c>
      <c r="N615" s="54">
        <f ca="1">IF(CONTROL!$I$4="A",DATOS!W615,CONTROL!$I$5)</f>
        <v>0</v>
      </c>
      <c r="O615" s="38" t="s">
        <v>215</v>
      </c>
      <c r="P615" s="38" t="s">
        <v>216</v>
      </c>
      <c r="Y615" s="45"/>
      <c r="Z615" s="125">
        <v>43869</v>
      </c>
      <c r="AA615" s="76">
        <f t="shared" si="79"/>
        <v>21</v>
      </c>
    </row>
    <row r="616" spans="1:27" x14ac:dyDescent="0.25">
      <c r="A616" s="54">
        <f t="shared" si="80"/>
        <v>615</v>
      </c>
      <c r="B616" s="43">
        <v>11</v>
      </c>
      <c r="E616" s="54" t="str">
        <f t="shared" si="81"/>
        <v xml:space="preserve">Tema 11 - LA POLICÍA MILITAR, GENERALIDADES </v>
      </c>
      <c r="F616" s="54" t="str">
        <f t="shared" si="82"/>
        <v xml:space="preserve">Tema 11 - LA POLICÍA MILITAR, GENERALIDADES </v>
      </c>
      <c r="G616" s="54">
        <f t="shared" ca="1" si="83"/>
        <v>0</v>
      </c>
      <c r="H616" s="54" t="str">
        <f ca="1">IF(O616=0,CONCATENATE(F616,". ",G616," (Ref: ",A616,")"),CONCATENATE(O616," - ",F616,". ",G616," (Ref: ",CONTROL!$D$4,"-",A616,")"))</f>
        <v>ORGANIZACIÓN - Tema 11 - LA POLICÍA MILITAR, GENERALIDADES . 0 (Ref: 7-615)</v>
      </c>
      <c r="I616" s="54">
        <f ca="1">IF(CONTROL!$I$4="A",IF(X616&gt;0,CONCATENATE(R616," ",X616),R616),CONTROL!$I$5)</f>
        <v>0</v>
      </c>
      <c r="J616" s="54">
        <f ca="1">IF(CONTROL!$I$4="A",DATOS!S616,CONTROL!$I$5)</f>
        <v>0</v>
      </c>
      <c r="K616" s="54">
        <f ca="1">IF(CONTROL!$I$4="A",DATOS!T616,CONTROL!$I$5)</f>
        <v>0</v>
      </c>
      <c r="L616" s="54">
        <f ca="1">IF(CONTROL!$I$4="A",DATOS!U616,CONTROL!$I$5)</f>
        <v>0</v>
      </c>
      <c r="M616" s="54">
        <f ca="1">IF(CONTROL!$I$4="A",DATOS!V616,CONTROL!$I$5)</f>
        <v>0</v>
      </c>
      <c r="N616" s="54">
        <f ca="1">IF(CONTROL!$I$4="A",DATOS!W616,CONTROL!$I$5)</f>
        <v>0</v>
      </c>
      <c r="O616" s="38" t="s">
        <v>215</v>
      </c>
      <c r="P616" s="38" t="s">
        <v>216</v>
      </c>
      <c r="Y616" s="45"/>
      <c r="Z616" s="125">
        <v>43869</v>
      </c>
      <c r="AA616" s="76">
        <f t="shared" si="79"/>
        <v>22</v>
      </c>
    </row>
    <row r="617" spans="1:27" x14ac:dyDescent="0.25">
      <c r="A617" s="54">
        <f t="shared" si="80"/>
        <v>616</v>
      </c>
      <c r="B617" s="43">
        <v>11</v>
      </c>
      <c r="E617" s="54" t="str">
        <f t="shared" si="81"/>
        <v xml:space="preserve">Tema 11 - LA POLICÍA MILITAR, GENERALIDADES </v>
      </c>
      <c r="F617" s="54" t="str">
        <f t="shared" si="82"/>
        <v xml:space="preserve">Tema 11 - LA POLICÍA MILITAR, GENERALIDADES </v>
      </c>
      <c r="G617" s="54">
        <f t="shared" ca="1" si="83"/>
        <v>0</v>
      </c>
      <c r="H617" s="54" t="str">
        <f ca="1">IF(O617=0,CONCATENATE(F617,". ",G617," (Ref: ",A617,")"),CONCATENATE(O617," - ",F617,". ",G617," (Ref: ",CONTROL!$D$4,"-",A617,")"))</f>
        <v>ORGANIZACIÓN - Tema 11 - LA POLICÍA MILITAR, GENERALIDADES . 0 (Ref: 7-616)</v>
      </c>
      <c r="I617" s="54">
        <f ca="1">IF(CONTROL!$I$4="A",IF(X617&gt;0,CONCATENATE(R617," ",X617),R617),CONTROL!$I$5)</f>
        <v>0</v>
      </c>
      <c r="J617" s="54">
        <f ca="1">IF(CONTROL!$I$4="A",DATOS!S617,CONTROL!$I$5)</f>
        <v>0</v>
      </c>
      <c r="K617" s="54">
        <f ca="1">IF(CONTROL!$I$4="A",DATOS!T617,CONTROL!$I$5)</f>
        <v>0</v>
      </c>
      <c r="L617" s="54">
        <f ca="1">IF(CONTROL!$I$4="A",DATOS!U617,CONTROL!$I$5)</f>
        <v>0</v>
      </c>
      <c r="M617" s="54">
        <f ca="1">IF(CONTROL!$I$4="A",DATOS!V617,CONTROL!$I$5)</f>
        <v>0</v>
      </c>
      <c r="N617" s="54">
        <f ca="1">IF(CONTROL!$I$4="A",DATOS!W617,CONTROL!$I$5)</f>
        <v>0</v>
      </c>
      <c r="O617" s="38" t="s">
        <v>215</v>
      </c>
      <c r="P617" s="38" t="s">
        <v>216</v>
      </c>
      <c r="Y617" s="45"/>
      <c r="Z617" s="125">
        <v>43869</v>
      </c>
      <c r="AA617" s="76">
        <f t="shared" si="79"/>
        <v>23</v>
      </c>
    </row>
    <row r="618" spans="1:27" x14ac:dyDescent="0.25">
      <c r="A618" s="54">
        <f t="shared" si="80"/>
        <v>617</v>
      </c>
      <c r="B618" s="43">
        <v>11</v>
      </c>
      <c r="E618" s="54" t="str">
        <f t="shared" si="81"/>
        <v xml:space="preserve">Tema 11 - LA POLICÍA MILITAR, GENERALIDADES </v>
      </c>
      <c r="F618" s="54" t="str">
        <f t="shared" si="82"/>
        <v xml:space="preserve">Tema 11 - LA POLICÍA MILITAR, GENERALIDADES </v>
      </c>
      <c r="G618" s="54">
        <f t="shared" ca="1" si="83"/>
        <v>0</v>
      </c>
      <c r="H618" s="54" t="str">
        <f ca="1">IF(O618=0,CONCATENATE(F618,". ",G618," (Ref: ",A618,")"),CONCATENATE(O618," - ",F618,". ",G618," (Ref: ",CONTROL!$D$4,"-",A618,")"))</f>
        <v>ORGANIZACIÓN - Tema 11 - LA POLICÍA MILITAR, GENERALIDADES . 0 (Ref: 7-617)</v>
      </c>
      <c r="I618" s="54">
        <f ca="1">IF(CONTROL!$I$4="A",IF(X618&gt;0,CONCATENATE(R618," ",X618),R618),CONTROL!$I$5)</f>
        <v>0</v>
      </c>
      <c r="J618" s="54">
        <f ca="1">IF(CONTROL!$I$4="A",DATOS!S618,CONTROL!$I$5)</f>
        <v>0</v>
      </c>
      <c r="K618" s="54">
        <f ca="1">IF(CONTROL!$I$4="A",DATOS!T618,CONTROL!$I$5)</f>
        <v>0</v>
      </c>
      <c r="L618" s="54">
        <f ca="1">IF(CONTROL!$I$4="A",DATOS!U618,CONTROL!$I$5)</f>
        <v>0</v>
      </c>
      <c r="M618" s="54">
        <f ca="1">IF(CONTROL!$I$4="A",DATOS!V618,CONTROL!$I$5)</f>
        <v>0</v>
      </c>
      <c r="N618" s="54">
        <f ca="1">IF(CONTROL!$I$4="A",DATOS!W618,CONTROL!$I$5)</f>
        <v>0</v>
      </c>
      <c r="O618" s="38" t="s">
        <v>215</v>
      </c>
      <c r="P618" s="38" t="s">
        <v>216</v>
      </c>
      <c r="Y618" s="45"/>
      <c r="Z618" s="125">
        <v>43869</v>
      </c>
      <c r="AA618" s="76">
        <f t="shared" si="79"/>
        <v>24</v>
      </c>
    </row>
    <row r="619" spans="1:27" x14ac:dyDescent="0.25">
      <c r="A619" s="54">
        <f t="shared" si="80"/>
        <v>618</v>
      </c>
      <c r="B619" s="43">
        <v>12</v>
      </c>
      <c r="C619" s="42">
        <f>+C595+1</f>
        <v>12</v>
      </c>
      <c r="E619" s="54" t="str">
        <f t="shared" si="16"/>
        <v xml:space="preserve">Tema 12 - LA POLICÍA MILITAR, UNIDADES </v>
      </c>
      <c r="F619" s="54" t="str">
        <f t="shared" si="17"/>
        <v xml:space="preserve">Tema 12 - LA POLICÍA MILITAR, UNIDADES </v>
      </c>
      <c r="G619" s="54">
        <f t="shared" ca="1" si="14"/>
        <v>0</v>
      </c>
      <c r="H619" s="54" t="str">
        <f ca="1">IF(O619=0,CONCATENATE(F619,". ",G619," (Ref: ",A619,")"),CONCATENATE(O619," - ",F619,". ",G619," (Ref: ",CONTROL!$D$4,"-",A619,")"))</f>
        <v>ORGANIZACIÓN - Tema 12 - LA POLICÍA MILITAR, UNIDADES . 0 (Ref: 7-618)</v>
      </c>
      <c r="I619" s="54">
        <f ca="1">IF(CONTROL!$I$4="A",IF(X619&gt;0,CONCATENATE(R619," ",X619),R619),CONTROL!$I$5)</f>
        <v>0</v>
      </c>
      <c r="J619" s="54">
        <f ca="1">IF(CONTROL!$I$4="A",DATOS!S619,CONTROL!$I$5)</f>
        <v>0</v>
      </c>
      <c r="K619" s="54">
        <f ca="1">IF(CONTROL!$I$4="A",DATOS!T619,CONTROL!$I$5)</f>
        <v>0</v>
      </c>
      <c r="L619" s="54">
        <f ca="1">IF(CONTROL!$I$4="A",DATOS!U619,CONTROL!$I$5)</f>
        <v>0</v>
      </c>
      <c r="M619" s="54">
        <f ca="1">IF(CONTROL!$I$4="A",DATOS!V619,CONTROL!$I$5)</f>
        <v>0</v>
      </c>
      <c r="N619" s="54">
        <f ca="1">IF(CONTROL!$I$4="A",DATOS!W619,CONTROL!$I$5)</f>
        <v>0</v>
      </c>
      <c r="O619" s="38" t="s">
        <v>215</v>
      </c>
      <c r="P619" s="38" t="s">
        <v>217</v>
      </c>
      <c r="Y619" s="45"/>
      <c r="Z619" s="125">
        <v>43872</v>
      </c>
      <c r="AA619" s="76">
        <f t="shared" si="79"/>
        <v>1</v>
      </c>
    </row>
    <row r="620" spans="1:27" x14ac:dyDescent="0.25">
      <c r="A620" s="54">
        <f t="shared" si="80"/>
        <v>619</v>
      </c>
      <c r="B620" s="43">
        <v>12</v>
      </c>
      <c r="E620" s="54" t="str">
        <f t="shared" ref="E620" si="84">IF(D620=0,CONCATENATE("Tema ",B620," - ",P620," ",D620),IF(D620="I",CONCATENATE("Tema ",B620," - ",P620),CONCATENATE("                ",P620," (",D620,"). ")))</f>
        <v xml:space="preserve">Tema 12 - LA POLICÍA MILITAR, UNIDADES </v>
      </c>
      <c r="F620" s="54" t="str">
        <f t="shared" ref="F620" si="85">CONCATENATE("Tema ",B620," - ",P620," ",D620)</f>
        <v xml:space="preserve">Tema 12 - LA POLICÍA MILITAR, UNIDADES </v>
      </c>
      <c r="G620" s="54">
        <f t="shared" ref="G620" ca="1" si="86">IF(Q620&gt;0,CONCATENATE(Q620,". ",I620),I620)</f>
        <v>0</v>
      </c>
      <c r="H620" s="54" t="str">
        <f ca="1">IF(O620=0,CONCATENATE(F620,". ",G620," (Ref: ",A620,")"),CONCATENATE(O620," - ",F620,". ",G620," (Ref: ",CONTROL!$D$4,"-",A620,")"))</f>
        <v>ORGANIZACIÓN - Tema 12 - LA POLICÍA MILITAR, UNIDADES . 0 (Ref: 7-619)</v>
      </c>
      <c r="I620" s="54">
        <f ca="1">IF(CONTROL!$I$4="A",IF(X620&gt;0,CONCATENATE(R620," ",X620),R620),CONTROL!$I$5)</f>
        <v>0</v>
      </c>
      <c r="J620" s="54">
        <f ca="1">IF(CONTROL!$I$4="A",DATOS!S620,CONTROL!$I$5)</f>
        <v>0</v>
      </c>
      <c r="K620" s="54">
        <f ca="1">IF(CONTROL!$I$4="A",DATOS!T620,CONTROL!$I$5)</f>
        <v>0</v>
      </c>
      <c r="L620" s="54">
        <f ca="1">IF(CONTROL!$I$4="A",DATOS!U620,CONTROL!$I$5)</f>
        <v>0</v>
      </c>
      <c r="M620" s="54">
        <f ca="1">IF(CONTROL!$I$4="A",DATOS!V620,CONTROL!$I$5)</f>
        <v>0</v>
      </c>
      <c r="N620" s="54">
        <f ca="1">IF(CONTROL!$I$4="A",DATOS!W620,CONTROL!$I$5)</f>
        <v>0</v>
      </c>
      <c r="O620" s="38" t="s">
        <v>215</v>
      </c>
      <c r="P620" s="38" t="s">
        <v>217</v>
      </c>
      <c r="Y620" s="45"/>
      <c r="Z620" s="125">
        <v>43872</v>
      </c>
      <c r="AA620" s="76">
        <f t="shared" si="79"/>
        <v>2</v>
      </c>
    </row>
    <row r="621" spans="1:27" x14ac:dyDescent="0.25">
      <c r="A621" s="54">
        <f t="shared" si="80"/>
        <v>620</v>
      </c>
      <c r="B621" s="43">
        <v>12</v>
      </c>
      <c r="E621" s="54" t="str">
        <f t="shared" ref="E621:E654" si="87">IF(D621=0,CONCATENATE("Tema ",B621," - ",P621," ",D621),IF(D621="I",CONCATENATE("Tema ",B621," - ",P621),CONCATENATE("                ",P621," (",D621,"). ")))</f>
        <v xml:space="preserve">Tema 12 - LA POLICÍA MILITAR, UNIDADES </v>
      </c>
      <c r="F621" s="54" t="str">
        <f t="shared" ref="F621:F654" si="88">CONCATENATE("Tema ",B621," - ",P621," ",D621)</f>
        <v xml:space="preserve">Tema 12 - LA POLICÍA MILITAR, UNIDADES </v>
      </c>
      <c r="G621" s="54">
        <f t="shared" ref="G621:G654" ca="1" si="89">IF(Q621&gt;0,CONCATENATE(Q621,". ",I621),I621)</f>
        <v>0</v>
      </c>
      <c r="H621" s="54" t="str">
        <f ca="1">IF(O621=0,CONCATENATE(F621,". ",G621," (Ref: ",A621,")"),CONCATENATE(O621," - ",F621,". ",G621," (Ref: ",CONTROL!$D$4,"-",A621,")"))</f>
        <v>ORGANIZACIÓN - Tema 12 - LA POLICÍA MILITAR, UNIDADES . 0 (Ref: 7-620)</v>
      </c>
      <c r="I621" s="54">
        <f ca="1">IF(CONTROL!$I$4="A",IF(X621&gt;0,CONCATENATE(R621," ",X621),R621),CONTROL!$I$5)</f>
        <v>0</v>
      </c>
      <c r="J621" s="54">
        <f ca="1">IF(CONTROL!$I$4="A",DATOS!S621,CONTROL!$I$5)</f>
        <v>0</v>
      </c>
      <c r="K621" s="54">
        <f ca="1">IF(CONTROL!$I$4="A",DATOS!T621,CONTROL!$I$5)</f>
        <v>0</v>
      </c>
      <c r="L621" s="54">
        <f ca="1">IF(CONTROL!$I$4="A",DATOS!U621,CONTROL!$I$5)</f>
        <v>0</v>
      </c>
      <c r="M621" s="54">
        <f ca="1">IF(CONTROL!$I$4="A",DATOS!V621,CONTROL!$I$5)</f>
        <v>0</v>
      </c>
      <c r="N621" s="54">
        <f ca="1">IF(CONTROL!$I$4="A",DATOS!W621,CONTROL!$I$5)</f>
        <v>0</v>
      </c>
      <c r="O621" s="38" t="s">
        <v>215</v>
      </c>
      <c r="P621" s="38" t="s">
        <v>217</v>
      </c>
      <c r="Y621" s="45"/>
      <c r="Z621" s="125">
        <v>43872</v>
      </c>
      <c r="AA621" s="76">
        <f t="shared" si="79"/>
        <v>3</v>
      </c>
    </row>
    <row r="622" spans="1:27" x14ac:dyDescent="0.25">
      <c r="A622" s="54">
        <f t="shared" si="80"/>
        <v>621</v>
      </c>
      <c r="B622" s="43">
        <v>12</v>
      </c>
      <c r="E622" s="54" t="str">
        <f t="shared" si="87"/>
        <v xml:space="preserve">Tema 12 - LA POLICÍA MILITAR, UNIDADES </v>
      </c>
      <c r="F622" s="54" t="str">
        <f t="shared" si="88"/>
        <v xml:space="preserve">Tema 12 - LA POLICÍA MILITAR, UNIDADES </v>
      </c>
      <c r="G622" s="54">
        <f t="shared" ca="1" si="89"/>
        <v>0</v>
      </c>
      <c r="H622" s="54" t="str">
        <f ca="1">IF(O622=0,CONCATENATE(F622,". ",G622," (Ref: ",A622,")"),CONCATENATE(O622," - ",F622,". ",G622," (Ref: ",CONTROL!$D$4,"-",A622,")"))</f>
        <v>ORGANIZACIÓN - Tema 12 - LA POLICÍA MILITAR, UNIDADES . 0 (Ref: 7-621)</v>
      </c>
      <c r="I622" s="54">
        <f ca="1">IF(CONTROL!$I$4="A",IF(X622&gt;0,CONCATENATE(R622," ",X622),R622),CONTROL!$I$5)</f>
        <v>0</v>
      </c>
      <c r="J622" s="54">
        <f ca="1">IF(CONTROL!$I$4="A",DATOS!S622,CONTROL!$I$5)</f>
        <v>0</v>
      </c>
      <c r="K622" s="54">
        <f ca="1">IF(CONTROL!$I$4="A",DATOS!T622,CONTROL!$I$5)</f>
        <v>0</v>
      </c>
      <c r="L622" s="54">
        <f ca="1">IF(CONTROL!$I$4="A",DATOS!U622,CONTROL!$I$5)</f>
        <v>0</v>
      </c>
      <c r="M622" s="54">
        <f ca="1">IF(CONTROL!$I$4="A",DATOS!V622,CONTROL!$I$5)</f>
        <v>0</v>
      </c>
      <c r="N622" s="54">
        <f ca="1">IF(CONTROL!$I$4="A",DATOS!W622,CONTROL!$I$5)</f>
        <v>0</v>
      </c>
      <c r="O622" s="38" t="s">
        <v>215</v>
      </c>
      <c r="P622" s="38" t="s">
        <v>217</v>
      </c>
      <c r="Y622" s="45"/>
      <c r="Z622" s="125">
        <v>43872</v>
      </c>
      <c r="AA622" s="76">
        <f t="shared" si="79"/>
        <v>4</v>
      </c>
    </row>
    <row r="623" spans="1:27" x14ac:dyDescent="0.25">
      <c r="A623" s="54">
        <f t="shared" si="80"/>
        <v>622</v>
      </c>
      <c r="B623" s="43">
        <v>12</v>
      </c>
      <c r="E623" s="54" t="str">
        <f t="shared" si="87"/>
        <v xml:space="preserve">Tema 12 - LA POLICÍA MILITAR, UNIDADES </v>
      </c>
      <c r="F623" s="54" t="str">
        <f t="shared" si="88"/>
        <v xml:space="preserve">Tema 12 - LA POLICÍA MILITAR, UNIDADES </v>
      </c>
      <c r="G623" s="54">
        <f t="shared" ca="1" si="89"/>
        <v>0</v>
      </c>
      <c r="H623" s="54" t="str">
        <f ca="1">IF(O623=0,CONCATENATE(F623,". ",G623," (Ref: ",A623,")"),CONCATENATE(O623," - ",F623,". ",G623," (Ref: ",CONTROL!$D$4,"-",A623,")"))</f>
        <v>ORGANIZACIÓN - Tema 12 - LA POLICÍA MILITAR, UNIDADES . 0 (Ref: 7-622)</v>
      </c>
      <c r="I623" s="54">
        <f ca="1">IF(CONTROL!$I$4="A",IF(X623&gt;0,CONCATENATE(R623," ",X623),R623),CONTROL!$I$5)</f>
        <v>0</v>
      </c>
      <c r="J623" s="54">
        <f ca="1">IF(CONTROL!$I$4="A",DATOS!S623,CONTROL!$I$5)</f>
        <v>0</v>
      </c>
      <c r="K623" s="54">
        <f ca="1">IF(CONTROL!$I$4="A",DATOS!T623,CONTROL!$I$5)</f>
        <v>0</v>
      </c>
      <c r="L623" s="54">
        <f ca="1">IF(CONTROL!$I$4="A",DATOS!U623,CONTROL!$I$5)</f>
        <v>0</v>
      </c>
      <c r="M623" s="54">
        <f ca="1">IF(CONTROL!$I$4="A",DATOS!V623,CONTROL!$I$5)</f>
        <v>0</v>
      </c>
      <c r="N623" s="54">
        <f ca="1">IF(CONTROL!$I$4="A",DATOS!W623,CONTROL!$I$5)</f>
        <v>0</v>
      </c>
      <c r="O623" s="38" t="s">
        <v>215</v>
      </c>
      <c r="P623" s="38" t="s">
        <v>217</v>
      </c>
      <c r="Y623" s="45"/>
      <c r="Z623" s="125">
        <v>43872</v>
      </c>
      <c r="AA623" s="76">
        <f t="shared" si="79"/>
        <v>5</v>
      </c>
    </row>
    <row r="624" spans="1:27" x14ac:dyDescent="0.25">
      <c r="A624" s="54">
        <f t="shared" si="80"/>
        <v>623</v>
      </c>
      <c r="B624" s="43">
        <v>12</v>
      </c>
      <c r="E624" s="54" t="str">
        <f t="shared" si="87"/>
        <v xml:space="preserve">Tema 12 - LA POLICÍA MILITAR, UNIDADES </v>
      </c>
      <c r="F624" s="54" t="str">
        <f t="shared" si="88"/>
        <v xml:space="preserve">Tema 12 - LA POLICÍA MILITAR, UNIDADES </v>
      </c>
      <c r="G624" s="54">
        <f t="shared" ca="1" si="89"/>
        <v>0</v>
      </c>
      <c r="H624" s="54" t="str">
        <f ca="1">IF(O624=0,CONCATENATE(F624,". ",G624," (Ref: ",A624,")"),CONCATENATE(O624," - ",F624,". ",G624," (Ref: ",CONTROL!$D$4,"-",A624,")"))</f>
        <v>ORGANIZACIÓN - Tema 12 - LA POLICÍA MILITAR, UNIDADES . 0 (Ref: 7-623)</v>
      </c>
      <c r="I624" s="54">
        <f ca="1">IF(CONTROL!$I$4="A",IF(X624&gt;0,CONCATENATE(R624," ",X624),R624),CONTROL!$I$5)</f>
        <v>0</v>
      </c>
      <c r="J624" s="54">
        <f ca="1">IF(CONTROL!$I$4="A",DATOS!S624,CONTROL!$I$5)</f>
        <v>0</v>
      </c>
      <c r="K624" s="54">
        <f ca="1">IF(CONTROL!$I$4="A",DATOS!T624,CONTROL!$I$5)</f>
        <v>0</v>
      </c>
      <c r="L624" s="54">
        <f ca="1">IF(CONTROL!$I$4="A",DATOS!U624,CONTROL!$I$5)</f>
        <v>0</v>
      </c>
      <c r="M624" s="54">
        <f ca="1">IF(CONTROL!$I$4="A",DATOS!V624,CONTROL!$I$5)</f>
        <v>0</v>
      </c>
      <c r="N624" s="54">
        <f ca="1">IF(CONTROL!$I$4="A",DATOS!W624,CONTROL!$I$5)</f>
        <v>0</v>
      </c>
      <c r="O624" s="38" t="s">
        <v>215</v>
      </c>
      <c r="P624" s="38" t="s">
        <v>217</v>
      </c>
      <c r="Y624" s="45"/>
      <c r="Z624" s="125">
        <v>43872</v>
      </c>
      <c r="AA624" s="76">
        <f t="shared" si="79"/>
        <v>6</v>
      </c>
    </row>
    <row r="625" spans="1:27" x14ac:dyDescent="0.25">
      <c r="A625" s="54">
        <f t="shared" si="80"/>
        <v>624</v>
      </c>
      <c r="B625" s="43">
        <v>12</v>
      </c>
      <c r="E625" s="54" t="str">
        <f t="shared" si="87"/>
        <v xml:space="preserve">Tema 12 - LA POLICÍA MILITAR, UNIDADES </v>
      </c>
      <c r="F625" s="54" t="str">
        <f t="shared" si="88"/>
        <v xml:space="preserve">Tema 12 - LA POLICÍA MILITAR, UNIDADES </v>
      </c>
      <c r="G625" s="54">
        <f t="shared" ca="1" si="89"/>
        <v>0</v>
      </c>
      <c r="H625" s="54" t="str">
        <f ca="1">IF(O625=0,CONCATENATE(F625,". ",G625," (Ref: ",A625,")"),CONCATENATE(O625," - ",F625,". ",G625," (Ref: ",CONTROL!$D$4,"-",A625,")"))</f>
        <v>ORGANIZACIÓN - Tema 12 - LA POLICÍA MILITAR, UNIDADES . 0 (Ref: 7-624)</v>
      </c>
      <c r="I625" s="54">
        <f ca="1">IF(CONTROL!$I$4="A",IF(X625&gt;0,CONCATENATE(R625," ",X625),R625),CONTROL!$I$5)</f>
        <v>0</v>
      </c>
      <c r="J625" s="54">
        <f ca="1">IF(CONTROL!$I$4="A",DATOS!S625,CONTROL!$I$5)</f>
        <v>0</v>
      </c>
      <c r="K625" s="54">
        <f ca="1">IF(CONTROL!$I$4="A",DATOS!T625,CONTROL!$I$5)</f>
        <v>0</v>
      </c>
      <c r="L625" s="54">
        <f ca="1">IF(CONTROL!$I$4="A",DATOS!U625,CONTROL!$I$5)</f>
        <v>0</v>
      </c>
      <c r="M625" s="54">
        <f ca="1">IF(CONTROL!$I$4="A",DATOS!V625,CONTROL!$I$5)</f>
        <v>0</v>
      </c>
      <c r="N625" s="54">
        <f ca="1">IF(CONTROL!$I$4="A",DATOS!W625,CONTROL!$I$5)</f>
        <v>0</v>
      </c>
      <c r="O625" s="38" t="s">
        <v>215</v>
      </c>
      <c r="P625" s="38" t="s">
        <v>217</v>
      </c>
      <c r="Y625" s="45"/>
      <c r="Z625" s="125">
        <v>43872</v>
      </c>
      <c r="AA625" s="76">
        <f t="shared" si="79"/>
        <v>7</v>
      </c>
    </row>
    <row r="626" spans="1:27" x14ac:dyDescent="0.25">
      <c r="A626" s="54">
        <f t="shared" si="80"/>
        <v>625</v>
      </c>
      <c r="B626" s="43">
        <v>12</v>
      </c>
      <c r="E626" s="54" t="str">
        <f t="shared" si="87"/>
        <v xml:space="preserve">Tema 12 - LA POLICÍA MILITAR, UNIDADES </v>
      </c>
      <c r="F626" s="54" t="str">
        <f t="shared" si="88"/>
        <v xml:space="preserve">Tema 12 - LA POLICÍA MILITAR, UNIDADES </v>
      </c>
      <c r="G626" s="54">
        <f t="shared" ca="1" si="89"/>
        <v>0</v>
      </c>
      <c r="H626" s="54" t="str">
        <f ca="1">IF(O626=0,CONCATENATE(F626,". ",G626," (Ref: ",A626,")"),CONCATENATE(O626," - ",F626,". ",G626," (Ref: ",CONTROL!$D$4,"-",A626,")"))</f>
        <v>ORGANIZACIÓN - Tema 12 - LA POLICÍA MILITAR, UNIDADES . 0 (Ref: 7-625)</v>
      </c>
      <c r="I626" s="54">
        <f ca="1">IF(CONTROL!$I$4="A",IF(X626&gt;0,CONCATENATE(R626," ",X626),R626),CONTROL!$I$5)</f>
        <v>0</v>
      </c>
      <c r="J626" s="54">
        <f ca="1">IF(CONTROL!$I$4="A",DATOS!S626,CONTROL!$I$5)</f>
        <v>0</v>
      </c>
      <c r="K626" s="54">
        <f ca="1">IF(CONTROL!$I$4="A",DATOS!T626,CONTROL!$I$5)</f>
        <v>0</v>
      </c>
      <c r="L626" s="54">
        <f ca="1">IF(CONTROL!$I$4="A",DATOS!U626,CONTROL!$I$5)</f>
        <v>0</v>
      </c>
      <c r="M626" s="54">
        <f ca="1">IF(CONTROL!$I$4="A",DATOS!V626,CONTROL!$I$5)</f>
        <v>0</v>
      </c>
      <c r="N626" s="54">
        <f ca="1">IF(CONTROL!$I$4="A",DATOS!W626,CONTROL!$I$5)</f>
        <v>0</v>
      </c>
      <c r="O626" s="38" t="s">
        <v>215</v>
      </c>
      <c r="P626" s="38" t="s">
        <v>217</v>
      </c>
      <c r="Y626" s="45"/>
      <c r="Z626" s="125">
        <v>43872</v>
      </c>
      <c r="AA626" s="76">
        <f t="shared" si="79"/>
        <v>8</v>
      </c>
    </row>
    <row r="627" spans="1:27" x14ac:dyDescent="0.25">
      <c r="A627" s="54">
        <f t="shared" si="80"/>
        <v>626</v>
      </c>
      <c r="B627" s="43">
        <v>12</v>
      </c>
      <c r="E627" s="54" t="str">
        <f t="shared" si="87"/>
        <v xml:space="preserve">Tema 12 - LA POLICÍA MILITAR, UNIDADES </v>
      </c>
      <c r="F627" s="54" t="str">
        <f t="shared" si="88"/>
        <v xml:space="preserve">Tema 12 - LA POLICÍA MILITAR, UNIDADES </v>
      </c>
      <c r="G627" s="54">
        <f t="shared" ca="1" si="89"/>
        <v>0</v>
      </c>
      <c r="H627" s="54" t="str">
        <f ca="1">IF(O627=0,CONCATENATE(F627,". ",G627," (Ref: ",A627,")"),CONCATENATE(O627," - ",F627,". ",G627," (Ref: ",CONTROL!$D$4,"-",A627,")"))</f>
        <v>ORGANIZACIÓN - Tema 12 - LA POLICÍA MILITAR, UNIDADES . 0 (Ref: 7-626)</v>
      </c>
      <c r="I627" s="54">
        <f ca="1">IF(CONTROL!$I$4="A",IF(X627&gt;0,CONCATENATE(R627," ",X627),R627),CONTROL!$I$5)</f>
        <v>0</v>
      </c>
      <c r="J627" s="54">
        <f ca="1">IF(CONTROL!$I$4="A",DATOS!S627,CONTROL!$I$5)</f>
        <v>0</v>
      </c>
      <c r="K627" s="54">
        <f ca="1">IF(CONTROL!$I$4="A",DATOS!T627,CONTROL!$I$5)</f>
        <v>0</v>
      </c>
      <c r="L627" s="54">
        <f ca="1">IF(CONTROL!$I$4="A",DATOS!U627,CONTROL!$I$5)</f>
        <v>0</v>
      </c>
      <c r="M627" s="54">
        <f ca="1">IF(CONTROL!$I$4="A",DATOS!V627,CONTROL!$I$5)</f>
        <v>0</v>
      </c>
      <c r="N627" s="54">
        <f ca="1">IF(CONTROL!$I$4="A",DATOS!W627,CONTROL!$I$5)</f>
        <v>0</v>
      </c>
      <c r="O627" s="38" t="s">
        <v>215</v>
      </c>
      <c r="P627" s="38" t="s">
        <v>217</v>
      </c>
      <c r="Y627" s="45"/>
      <c r="Z627" s="125">
        <v>43872</v>
      </c>
      <c r="AA627" s="76">
        <f t="shared" si="79"/>
        <v>9</v>
      </c>
    </row>
    <row r="628" spans="1:27" x14ac:dyDescent="0.25">
      <c r="A628" s="54">
        <f t="shared" si="80"/>
        <v>627</v>
      </c>
      <c r="B628" s="43">
        <v>12</v>
      </c>
      <c r="E628" s="54" t="str">
        <f t="shared" si="87"/>
        <v xml:space="preserve">Tema 12 - LA POLICÍA MILITAR, UNIDADES </v>
      </c>
      <c r="F628" s="54" t="str">
        <f t="shared" si="88"/>
        <v xml:space="preserve">Tema 12 - LA POLICÍA MILITAR, UNIDADES </v>
      </c>
      <c r="G628" s="54">
        <f t="shared" ca="1" si="89"/>
        <v>0</v>
      </c>
      <c r="H628" s="54" t="str">
        <f ca="1">IF(O628=0,CONCATENATE(F628,". ",G628," (Ref: ",A628,")"),CONCATENATE(O628," - ",F628,". ",G628," (Ref: ",CONTROL!$D$4,"-",A628,")"))</f>
        <v>ORGANIZACIÓN - Tema 12 - LA POLICÍA MILITAR, UNIDADES . 0 (Ref: 7-627)</v>
      </c>
      <c r="I628" s="54">
        <f ca="1">IF(CONTROL!$I$4="A",IF(X628&gt;0,CONCATENATE(R628," ",X628),R628),CONTROL!$I$5)</f>
        <v>0</v>
      </c>
      <c r="J628" s="54">
        <f ca="1">IF(CONTROL!$I$4="A",DATOS!S628,CONTROL!$I$5)</f>
        <v>0</v>
      </c>
      <c r="K628" s="54">
        <f ca="1">IF(CONTROL!$I$4="A",DATOS!T628,CONTROL!$I$5)</f>
        <v>0</v>
      </c>
      <c r="L628" s="54">
        <f ca="1">IF(CONTROL!$I$4="A",DATOS!U628,CONTROL!$I$5)</f>
        <v>0</v>
      </c>
      <c r="M628" s="54">
        <f ca="1">IF(CONTROL!$I$4="A",DATOS!V628,CONTROL!$I$5)</f>
        <v>0</v>
      </c>
      <c r="N628" s="54">
        <f ca="1">IF(CONTROL!$I$4="A",DATOS!W628,CONTROL!$I$5)</f>
        <v>0</v>
      </c>
      <c r="O628" s="38" t="s">
        <v>215</v>
      </c>
      <c r="P628" s="38" t="s">
        <v>217</v>
      </c>
      <c r="Y628" s="45"/>
      <c r="Z628" s="125">
        <v>43872</v>
      </c>
      <c r="AA628" s="76">
        <f t="shared" si="79"/>
        <v>10</v>
      </c>
    </row>
    <row r="629" spans="1:27" x14ac:dyDescent="0.25">
      <c r="A629" s="54">
        <f t="shared" si="80"/>
        <v>628</v>
      </c>
      <c r="B629" s="43">
        <v>12</v>
      </c>
      <c r="E629" s="54" t="str">
        <f t="shared" si="87"/>
        <v xml:space="preserve">Tema 12 - LA POLICÍA MILITAR, UNIDADES </v>
      </c>
      <c r="F629" s="54" t="str">
        <f t="shared" si="88"/>
        <v xml:space="preserve">Tema 12 - LA POLICÍA MILITAR, UNIDADES </v>
      </c>
      <c r="G629" s="54">
        <f t="shared" ca="1" si="89"/>
        <v>0</v>
      </c>
      <c r="H629" s="54" t="str">
        <f ca="1">IF(O629=0,CONCATENATE(F629,". ",G629," (Ref: ",A629,")"),CONCATENATE(O629," - ",F629,". ",G629," (Ref: ",CONTROL!$D$4,"-",A629,")"))</f>
        <v>ORGANIZACIÓN - Tema 12 - LA POLICÍA MILITAR, UNIDADES . 0 (Ref: 7-628)</v>
      </c>
      <c r="I629" s="54">
        <f ca="1">IF(CONTROL!$I$4="A",IF(X629&gt;0,CONCATENATE(R629," ",X629),R629),CONTROL!$I$5)</f>
        <v>0</v>
      </c>
      <c r="J629" s="54">
        <f ca="1">IF(CONTROL!$I$4="A",DATOS!S629,CONTROL!$I$5)</f>
        <v>0</v>
      </c>
      <c r="K629" s="54">
        <f ca="1">IF(CONTROL!$I$4="A",DATOS!T629,CONTROL!$I$5)</f>
        <v>0</v>
      </c>
      <c r="L629" s="54">
        <f ca="1">IF(CONTROL!$I$4="A",DATOS!U629,CONTROL!$I$5)</f>
        <v>0</v>
      </c>
      <c r="M629" s="54">
        <f ca="1">IF(CONTROL!$I$4="A",DATOS!V629,CONTROL!$I$5)</f>
        <v>0</v>
      </c>
      <c r="N629" s="54">
        <f ca="1">IF(CONTROL!$I$4="A",DATOS!W629,CONTROL!$I$5)</f>
        <v>0</v>
      </c>
      <c r="O629" s="38" t="s">
        <v>215</v>
      </c>
      <c r="P629" s="38" t="s">
        <v>217</v>
      </c>
      <c r="Y629" s="45"/>
      <c r="Z629" s="125">
        <v>43872</v>
      </c>
      <c r="AA629" s="76">
        <f t="shared" si="79"/>
        <v>11</v>
      </c>
    </row>
    <row r="630" spans="1:27" x14ac:dyDescent="0.25">
      <c r="A630" s="54">
        <f t="shared" si="80"/>
        <v>629</v>
      </c>
      <c r="B630" s="43">
        <v>12</v>
      </c>
      <c r="E630" s="54" t="str">
        <f t="shared" si="87"/>
        <v xml:space="preserve">Tema 12 - LA POLICÍA MILITAR, UNIDADES </v>
      </c>
      <c r="F630" s="54" t="str">
        <f t="shared" si="88"/>
        <v xml:space="preserve">Tema 12 - LA POLICÍA MILITAR, UNIDADES </v>
      </c>
      <c r="G630" s="54">
        <f t="shared" ca="1" si="89"/>
        <v>0</v>
      </c>
      <c r="H630" s="54" t="str">
        <f ca="1">IF(O630=0,CONCATENATE(F630,". ",G630," (Ref: ",A630,")"),CONCATENATE(O630," - ",F630,". ",G630," (Ref: ",CONTROL!$D$4,"-",A630,")"))</f>
        <v>ORGANIZACIÓN - Tema 12 - LA POLICÍA MILITAR, UNIDADES . 0 (Ref: 7-629)</v>
      </c>
      <c r="I630" s="54">
        <f ca="1">IF(CONTROL!$I$4="A",IF(X630&gt;0,CONCATENATE(R630," ",X630),R630),CONTROL!$I$5)</f>
        <v>0</v>
      </c>
      <c r="J630" s="54">
        <f ca="1">IF(CONTROL!$I$4="A",DATOS!S630,CONTROL!$I$5)</f>
        <v>0</v>
      </c>
      <c r="K630" s="54">
        <f ca="1">IF(CONTROL!$I$4="A",DATOS!T630,CONTROL!$I$5)</f>
        <v>0</v>
      </c>
      <c r="L630" s="54">
        <f ca="1">IF(CONTROL!$I$4="A",DATOS!U630,CONTROL!$I$5)</f>
        <v>0</v>
      </c>
      <c r="M630" s="54">
        <f ca="1">IF(CONTROL!$I$4="A",DATOS!V630,CONTROL!$I$5)</f>
        <v>0</v>
      </c>
      <c r="N630" s="54">
        <f ca="1">IF(CONTROL!$I$4="A",DATOS!W630,CONTROL!$I$5)</f>
        <v>0</v>
      </c>
      <c r="O630" s="38" t="s">
        <v>215</v>
      </c>
      <c r="P630" s="38" t="s">
        <v>217</v>
      </c>
      <c r="Y630" s="45"/>
      <c r="Z630" s="125">
        <v>43872</v>
      </c>
      <c r="AA630" s="76">
        <f t="shared" si="79"/>
        <v>12</v>
      </c>
    </row>
    <row r="631" spans="1:27" x14ac:dyDescent="0.25">
      <c r="A631" s="54">
        <f t="shared" si="80"/>
        <v>630</v>
      </c>
      <c r="B631" s="43">
        <v>12</v>
      </c>
      <c r="E631" s="54" t="str">
        <f t="shared" si="87"/>
        <v xml:space="preserve">Tema 12 - LA POLICÍA MILITAR, UNIDADES </v>
      </c>
      <c r="F631" s="54" t="str">
        <f t="shared" si="88"/>
        <v xml:space="preserve">Tema 12 - LA POLICÍA MILITAR, UNIDADES </v>
      </c>
      <c r="G631" s="54">
        <f t="shared" ca="1" si="89"/>
        <v>0</v>
      </c>
      <c r="H631" s="54" t="str">
        <f ca="1">IF(O631=0,CONCATENATE(F631,". ",G631," (Ref: ",A631,")"),CONCATENATE(O631," - ",F631,". ",G631," (Ref: ",CONTROL!$D$4,"-",A631,")"))</f>
        <v>ORGANIZACIÓN - Tema 12 - LA POLICÍA MILITAR, UNIDADES . 0 (Ref: 7-630)</v>
      </c>
      <c r="I631" s="54">
        <f ca="1">IF(CONTROL!$I$4="A",IF(X631&gt;0,CONCATENATE(R631," ",X631),R631),CONTROL!$I$5)</f>
        <v>0</v>
      </c>
      <c r="J631" s="54">
        <f ca="1">IF(CONTROL!$I$4="A",DATOS!S631,CONTROL!$I$5)</f>
        <v>0</v>
      </c>
      <c r="K631" s="54">
        <f ca="1">IF(CONTROL!$I$4="A",DATOS!T631,CONTROL!$I$5)</f>
        <v>0</v>
      </c>
      <c r="L631" s="54">
        <f ca="1">IF(CONTROL!$I$4="A",DATOS!U631,CONTROL!$I$5)</f>
        <v>0</v>
      </c>
      <c r="M631" s="54">
        <f ca="1">IF(CONTROL!$I$4="A",DATOS!V631,CONTROL!$I$5)</f>
        <v>0</v>
      </c>
      <c r="N631" s="54">
        <f ca="1">IF(CONTROL!$I$4="A",DATOS!W631,CONTROL!$I$5)</f>
        <v>0</v>
      </c>
      <c r="O631" s="38" t="s">
        <v>215</v>
      </c>
      <c r="P631" s="38" t="s">
        <v>217</v>
      </c>
      <c r="Y631" s="45"/>
      <c r="Z631" s="125">
        <v>43872</v>
      </c>
      <c r="AA631" s="76">
        <f t="shared" si="79"/>
        <v>13</v>
      </c>
    </row>
    <row r="632" spans="1:27" x14ac:dyDescent="0.25">
      <c r="A632" s="54">
        <f t="shared" si="80"/>
        <v>631</v>
      </c>
      <c r="B632" s="43">
        <v>12</v>
      </c>
      <c r="E632" s="54" t="str">
        <f t="shared" si="87"/>
        <v xml:space="preserve">Tema 12 - LA POLICÍA MILITAR, UNIDADES </v>
      </c>
      <c r="F632" s="54" t="str">
        <f t="shared" si="88"/>
        <v xml:space="preserve">Tema 12 - LA POLICÍA MILITAR, UNIDADES </v>
      </c>
      <c r="G632" s="54">
        <f t="shared" ca="1" si="89"/>
        <v>0</v>
      </c>
      <c r="H632" s="54" t="str">
        <f ca="1">IF(O632=0,CONCATENATE(F632,". ",G632," (Ref: ",A632,")"),CONCATENATE(O632," - ",F632,". ",G632," (Ref: ",CONTROL!$D$4,"-",A632,")"))</f>
        <v>ORGANIZACIÓN - Tema 12 - LA POLICÍA MILITAR, UNIDADES . 0 (Ref: 7-631)</v>
      </c>
      <c r="I632" s="54">
        <f ca="1">IF(CONTROL!$I$4="A",IF(X632&gt;0,CONCATENATE(R632," ",X632),R632),CONTROL!$I$5)</f>
        <v>0</v>
      </c>
      <c r="J632" s="54">
        <f ca="1">IF(CONTROL!$I$4="A",DATOS!S632,CONTROL!$I$5)</f>
        <v>0</v>
      </c>
      <c r="K632" s="54">
        <f ca="1">IF(CONTROL!$I$4="A",DATOS!T632,CONTROL!$I$5)</f>
        <v>0</v>
      </c>
      <c r="L632" s="54">
        <f ca="1">IF(CONTROL!$I$4="A",DATOS!U632,CONTROL!$I$5)</f>
        <v>0</v>
      </c>
      <c r="M632" s="54">
        <f ca="1">IF(CONTROL!$I$4="A",DATOS!V632,CONTROL!$I$5)</f>
        <v>0</v>
      </c>
      <c r="N632" s="54">
        <f ca="1">IF(CONTROL!$I$4="A",DATOS!W632,CONTROL!$I$5)</f>
        <v>0</v>
      </c>
      <c r="O632" s="38" t="s">
        <v>215</v>
      </c>
      <c r="P632" s="38" t="s">
        <v>217</v>
      </c>
      <c r="Y632" s="45"/>
      <c r="Z632" s="125">
        <v>43872</v>
      </c>
      <c r="AA632" s="76">
        <f t="shared" si="79"/>
        <v>14</v>
      </c>
    </row>
    <row r="633" spans="1:27" x14ac:dyDescent="0.25">
      <c r="A633" s="54">
        <f t="shared" si="80"/>
        <v>632</v>
      </c>
      <c r="B633" s="43">
        <v>12</v>
      </c>
      <c r="E633" s="54" t="str">
        <f t="shared" si="87"/>
        <v xml:space="preserve">Tema 12 - LA POLICÍA MILITAR, UNIDADES </v>
      </c>
      <c r="F633" s="54" t="str">
        <f t="shared" si="88"/>
        <v xml:space="preserve">Tema 12 - LA POLICÍA MILITAR, UNIDADES </v>
      </c>
      <c r="G633" s="54">
        <f t="shared" ca="1" si="89"/>
        <v>0</v>
      </c>
      <c r="H633" s="54" t="str">
        <f ca="1">IF(O633=0,CONCATENATE(F633,". ",G633," (Ref: ",A633,")"),CONCATENATE(O633," - ",F633,". ",G633," (Ref: ",CONTROL!$D$4,"-",A633,")"))</f>
        <v>ORGANIZACIÓN - Tema 12 - LA POLICÍA MILITAR, UNIDADES . 0 (Ref: 7-632)</v>
      </c>
      <c r="I633" s="54">
        <f ca="1">IF(CONTROL!$I$4="A",IF(X633&gt;0,CONCATENATE(R633," ",X633),R633),CONTROL!$I$5)</f>
        <v>0</v>
      </c>
      <c r="J633" s="54">
        <f ca="1">IF(CONTROL!$I$4="A",DATOS!S633,CONTROL!$I$5)</f>
        <v>0</v>
      </c>
      <c r="K633" s="54">
        <f ca="1">IF(CONTROL!$I$4="A",DATOS!T633,CONTROL!$I$5)</f>
        <v>0</v>
      </c>
      <c r="L633" s="54">
        <f ca="1">IF(CONTROL!$I$4="A",DATOS!U633,CONTROL!$I$5)</f>
        <v>0</v>
      </c>
      <c r="M633" s="54">
        <f ca="1">IF(CONTROL!$I$4="A",DATOS!V633,CONTROL!$I$5)</f>
        <v>0</v>
      </c>
      <c r="N633" s="54">
        <f ca="1">IF(CONTROL!$I$4="A",DATOS!W633,CONTROL!$I$5)</f>
        <v>0</v>
      </c>
      <c r="O633" s="38" t="s">
        <v>215</v>
      </c>
      <c r="P633" s="38" t="s">
        <v>217</v>
      </c>
      <c r="Y633" s="45"/>
      <c r="Z633" s="125">
        <v>43872</v>
      </c>
      <c r="AA633" s="76">
        <f t="shared" si="79"/>
        <v>15</v>
      </c>
    </row>
    <row r="634" spans="1:27" x14ac:dyDescent="0.25">
      <c r="A634" s="54">
        <f t="shared" si="80"/>
        <v>633</v>
      </c>
      <c r="B634" s="43">
        <v>12</v>
      </c>
      <c r="E634" s="54" t="str">
        <f t="shared" si="87"/>
        <v xml:space="preserve">Tema 12 - LA POLICÍA MILITAR, UNIDADES </v>
      </c>
      <c r="F634" s="54" t="str">
        <f t="shared" si="88"/>
        <v xml:space="preserve">Tema 12 - LA POLICÍA MILITAR, UNIDADES </v>
      </c>
      <c r="G634" s="54">
        <f t="shared" ca="1" si="89"/>
        <v>0</v>
      </c>
      <c r="H634" s="54" t="str">
        <f ca="1">IF(O634=0,CONCATENATE(F634,". ",G634," (Ref: ",A634,")"),CONCATENATE(O634," - ",F634,". ",G634," (Ref: ",CONTROL!$D$4,"-",A634,")"))</f>
        <v>ORGANIZACIÓN - Tema 12 - LA POLICÍA MILITAR, UNIDADES . 0 (Ref: 7-633)</v>
      </c>
      <c r="I634" s="54">
        <f ca="1">IF(CONTROL!$I$4="A",IF(X634&gt;0,CONCATENATE(R634," ",X634),R634),CONTROL!$I$5)</f>
        <v>0</v>
      </c>
      <c r="J634" s="54">
        <f ca="1">IF(CONTROL!$I$4="A",DATOS!S634,CONTROL!$I$5)</f>
        <v>0</v>
      </c>
      <c r="K634" s="54">
        <f ca="1">IF(CONTROL!$I$4="A",DATOS!T634,CONTROL!$I$5)</f>
        <v>0</v>
      </c>
      <c r="L634" s="54">
        <f ca="1">IF(CONTROL!$I$4="A",DATOS!U634,CONTROL!$I$5)</f>
        <v>0</v>
      </c>
      <c r="M634" s="54">
        <f ca="1">IF(CONTROL!$I$4="A",DATOS!V634,CONTROL!$I$5)</f>
        <v>0</v>
      </c>
      <c r="N634" s="54">
        <f ca="1">IF(CONTROL!$I$4="A",DATOS!W634,CONTROL!$I$5)</f>
        <v>0</v>
      </c>
      <c r="O634" s="38" t="s">
        <v>215</v>
      </c>
      <c r="P634" s="38" t="s">
        <v>217</v>
      </c>
      <c r="Y634" s="45"/>
      <c r="Z634" s="125">
        <v>43872</v>
      </c>
      <c r="AA634" s="76">
        <f t="shared" si="79"/>
        <v>16</v>
      </c>
    </row>
    <row r="635" spans="1:27" x14ac:dyDescent="0.25">
      <c r="A635" s="54">
        <f t="shared" si="80"/>
        <v>634</v>
      </c>
      <c r="B635" s="43">
        <v>12</v>
      </c>
      <c r="E635" s="54" t="str">
        <f t="shared" si="87"/>
        <v xml:space="preserve">Tema 12 - LA POLICÍA MILITAR, UNIDADES </v>
      </c>
      <c r="F635" s="54" t="str">
        <f t="shared" si="88"/>
        <v xml:space="preserve">Tema 12 - LA POLICÍA MILITAR, UNIDADES </v>
      </c>
      <c r="G635" s="54">
        <f t="shared" ca="1" si="89"/>
        <v>0</v>
      </c>
      <c r="H635" s="54" t="str">
        <f ca="1">IF(O635=0,CONCATENATE(F635,". ",G635," (Ref: ",A635,")"),CONCATENATE(O635," - ",F635,". ",G635," (Ref: ",CONTROL!$D$4,"-",A635,")"))</f>
        <v>ORGANIZACIÓN - Tema 12 - LA POLICÍA MILITAR, UNIDADES . 0 (Ref: 7-634)</v>
      </c>
      <c r="I635" s="54">
        <f ca="1">IF(CONTROL!$I$4="A",IF(X635&gt;0,CONCATENATE(R635," ",X635),R635),CONTROL!$I$5)</f>
        <v>0</v>
      </c>
      <c r="J635" s="54">
        <f ca="1">IF(CONTROL!$I$4="A",DATOS!S635,CONTROL!$I$5)</f>
        <v>0</v>
      </c>
      <c r="K635" s="54">
        <f ca="1">IF(CONTROL!$I$4="A",DATOS!T635,CONTROL!$I$5)</f>
        <v>0</v>
      </c>
      <c r="L635" s="54">
        <f ca="1">IF(CONTROL!$I$4="A",DATOS!U635,CONTROL!$I$5)</f>
        <v>0</v>
      </c>
      <c r="M635" s="54">
        <f ca="1">IF(CONTROL!$I$4="A",DATOS!V635,CONTROL!$I$5)</f>
        <v>0</v>
      </c>
      <c r="N635" s="54">
        <f ca="1">IF(CONTROL!$I$4="A",DATOS!W635,CONTROL!$I$5)</f>
        <v>0</v>
      </c>
      <c r="O635" s="38" t="s">
        <v>215</v>
      </c>
      <c r="P635" s="38" t="s">
        <v>217</v>
      </c>
      <c r="Y635" s="45"/>
      <c r="Z635" s="125">
        <v>43872</v>
      </c>
      <c r="AA635" s="76">
        <f t="shared" si="79"/>
        <v>17</v>
      </c>
    </row>
    <row r="636" spans="1:27" x14ac:dyDescent="0.25">
      <c r="A636" s="54">
        <f t="shared" si="80"/>
        <v>635</v>
      </c>
      <c r="B636" s="43">
        <v>12</v>
      </c>
      <c r="E636" s="54" t="str">
        <f t="shared" si="87"/>
        <v xml:space="preserve">Tema 12 - LA POLICÍA MILITAR, UNIDADES </v>
      </c>
      <c r="F636" s="54" t="str">
        <f t="shared" si="88"/>
        <v xml:space="preserve">Tema 12 - LA POLICÍA MILITAR, UNIDADES </v>
      </c>
      <c r="G636" s="54">
        <f t="shared" ca="1" si="89"/>
        <v>0</v>
      </c>
      <c r="H636" s="54" t="str">
        <f ca="1">IF(O636=0,CONCATENATE(F636,". ",G636," (Ref: ",A636,")"),CONCATENATE(O636," - ",F636,". ",G636," (Ref: ",CONTROL!$D$4,"-",A636,")"))</f>
        <v>ORGANIZACIÓN - Tema 12 - LA POLICÍA MILITAR, UNIDADES . 0 (Ref: 7-635)</v>
      </c>
      <c r="I636" s="54">
        <f ca="1">IF(CONTROL!$I$4="A",IF(X636&gt;0,CONCATENATE(R636," ",X636),R636),CONTROL!$I$5)</f>
        <v>0</v>
      </c>
      <c r="J636" s="54">
        <f ca="1">IF(CONTROL!$I$4="A",DATOS!S636,CONTROL!$I$5)</f>
        <v>0</v>
      </c>
      <c r="K636" s="54">
        <f ca="1">IF(CONTROL!$I$4="A",DATOS!T636,CONTROL!$I$5)</f>
        <v>0</v>
      </c>
      <c r="L636" s="54">
        <f ca="1">IF(CONTROL!$I$4="A",DATOS!U636,CONTROL!$I$5)</f>
        <v>0</v>
      </c>
      <c r="M636" s="54">
        <f ca="1">IF(CONTROL!$I$4="A",DATOS!V636,CONTROL!$I$5)</f>
        <v>0</v>
      </c>
      <c r="N636" s="54">
        <f ca="1">IF(CONTROL!$I$4="A",DATOS!W636,CONTROL!$I$5)</f>
        <v>0</v>
      </c>
      <c r="O636" s="38" t="s">
        <v>215</v>
      </c>
      <c r="P636" s="38" t="s">
        <v>217</v>
      </c>
      <c r="Y636" s="45"/>
      <c r="Z636" s="125">
        <v>43872</v>
      </c>
      <c r="AA636" s="76">
        <f t="shared" si="79"/>
        <v>18</v>
      </c>
    </row>
    <row r="637" spans="1:27" x14ac:dyDescent="0.25">
      <c r="A637" s="54">
        <f t="shared" si="80"/>
        <v>636</v>
      </c>
      <c r="B637" s="43">
        <v>12</v>
      </c>
      <c r="E637" s="54" t="str">
        <f t="shared" si="87"/>
        <v xml:space="preserve">Tema 12 - LA POLICÍA MILITAR, UNIDADES </v>
      </c>
      <c r="F637" s="54" t="str">
        <f t="shared" si="88"/>
        <v xml:space="preserve">Tema 12 - LA POLICÍA MILITAR, UNIDADES </v>
      </c>
      <c r="G637" s="54">
        <f t="shared" ca="1" si="89"/>
        <v>0</v>
      </c>
      <c r="H637" s="54" t="str">
        <f ca="1">IF(O637=0,CONCATENATE(F637,". ",G637," (Ref: ",A637,")"),CONCATENATE(O637," - ",F637,". ",G637," (Ref: ",CONTROL!$D$4,"-",A637,")"))</f>
        <v>ORGANIZACIÓN - Tema 12 - LA POLICÍA MILITAR, UNIDADES . 0 (Ref: 7-636)</v>
      </c>
      <c r="I637" s="54">
        <f ca="1">IF(CONTROL!$I$4="A",IF(X637&gt;0,CONCATENATE(R637," ",X637),R637),CONTROL!$I$5)</f>
        <v>0</v>
      </c>
      <c r="J637" s="54">
        <f ca="1">IF(CONTROL!$I$4="A",DATOS!S637,CONTROL!$I$5)</f>
        <v>0</v>
      </c>
      <c r="K637" s="54">
        <f ca="1">IF(CONTROL!$I$4="A",DATOS!T637,CONTROL!$I$5)</f>
        <v>0</v>
      </c>
      <c r="L637" s="54">
        <f ca="1">IF(CONTROL!$I$4="A",DATOS!U637,CONTROL!$I$5)</f>
        <v>0</v>
      </c>
      <c r="M637" s="54">
        <f ca="1">IF(CONTROL!$I$4="A",DATOS!V637,CONTROL!$I$5)</f>
        <v>0</v>
      </c>
      <c r="N637" s="54">
        <f ca="1">IF(CONTROL!$I$4="A",DATOS!W637,CONTROL!$I$5)</f>
        <v>0</v>
      </c>
      <c r="O637" s="38" t="s">
        <v>215</v>
      </c>
      <c r="P637" s="38" t="s">
        <v>217</v>
      </c>
      <c r="Y637" s="45"/>
      <c r="Z637" s="125">
        <v>43872</v>
      </c>
      <c r="AA637" s="76">
        <f t="shared" si="79"/>
        <v>19</v>
      </c>
    </row>
    <row r="638" spans="1:27" x14ac:dyDescent="0.25">
      <c r="A638" s="54">
        <f t="shared" si="80"/>
        <v>637</v>
      </c>
      <c r="B638" s="43">
        <v>12</v>
      </c>
      <c r="E638" s="54" t="str">
        <f t="shared" si="87"/>
        <v xml:space="preserve">Tema 12 - LA POLICÍA MILITAR, UNIDADES </v>
      </c>
      <c r="F638" s="54" t="str">
        <f t="shared" si="88"/>
        <v xml:space="preserve">Tema 12 - LA POLICÍA MILITAR, UNIDADES </v>
      </c>
      <c r="G638" s="54">
        <f t="shared" ca="1" si="89"/>
        <v>0</v>
      </c>
      <c r="H638" s="54" t="str">
        <f ca="1">IF(O638=0,CONCATENATE(F638,". ",G638," (Ref: ",A638,")"),CONCATENATE(O638," - ",F638,". ",G638," (Ref: ",CONTROL!$D$4,"-",A638,")"))</f>
        <v>ORGANIZACIÓN - Tema 12 - LA POLICÍA MILITAR, UNIDADES . 0 (Ref: 7-637)</v>
      </c>
      <c r="I638" s="54">
        <f ca="1">IF(CONTROL!$I$4="A",IF(X638&gt;0,CONCATENATE(R638," ",X638),R638),CONTROL!$I$5)</f>
        <v>0</v>
      </c>
      <c r="J638" s="54">
        <f ca="1">IF(CONTROL!$I$4="A",DATOS!S638,CONTROL!$I$5)</f>
        <v>0</v>
      </c>
      <c r="K638" s="54">
        <f ca="1">IF(CONTROL!$I$4="A",DATOS!T638,CONTROL!$I$5)</f>
        <v>0</v>
      </c>
      <c r="L638" s="54">
        <f ca="1">IF(CONTROL!$I$4="A",DATOS!U638,CONTROL!$I$5)</f>
        <v>0</v>
      </c>
      <c r="M638" s="54">
        <f ca="1">IF(CONTROL!$I$4="A",DATOS!V638,CONTROL!$I$5)</f>
        <v>0</v>
      </c>
      <c r="N638" s="54">
        <f ca="1">IF(CONTROL!$I$4="A",DATOS!W638,CONTROL!$I$5)</f>
        <v>0</v>
      </c>
      <c r="O638" s="38" t="s">
        <v>215</v>
      </c>
      <c r="P638" s="38" t="s">
        <v>217</v>
      </c>
      <c r="Y638" s="45"/>
      <c r="Z638" s="125">
        <v>43872</v>
      </c>
      <c r="AA638" s="76">
        <f t="shared" si="79"/>
        <v>20</v>
      </c>
    </row>
    <row r="639" spans="1:27" x14ac:dyDescent="0.25">
      <c r="A639" s="54">
        <f t="shared" si="80"/>
        <v>638</v>
      </c>
      <c r="B639" s="43">
        <v>12</v>
      </c>
      <c r="E639" s="54" t="str">
        <f t="shared" si="87"/>
        <v xml:space="preserve">Tema 12 - LA POLICÍA MILITAR, UNIDADES </v>
      </c>
      <c r="F639" s="54" t="str">
        <f t="shared" si="88"/>
        <v xml:space="preserve">Tema 12 - LA POLICÍA MILITAR, UNIDADES </v>
      </c>
      <c r="G639" s="54">
        <f t="shared" ca="1" si="89"/>
        <v>0</v>
      </c>
      <c r="H639" s="54" t="str">
        <f ca="1">IF(O639=0,CONCATENATE(F639,". ",G639," (Ref: ",A639,")"),CONCATENATE(O639," - ",F639,". ",G639," (Ref: ",CONTROL!$D$4,"-",A639,")"))</f>
        <v>ORGANIZACIÓN - Tema 12 - LA POLICÍA MILITAR, UNIDADES . 0 (Ref: 7-638)</v>
      </c>
      <c r="I639" s="54">
        <f ca="1">IF(CONTROL!$I$4="A",IF(X639&gt;0,CONCATENATE(R639," ",X639),R639),CONTROL!$I$5)</f>
        <v>0</v>
      </c>
      <c r="J639" s="54">
        <f ca="1">IF(CONTROL!$I$4="A",DATOS!S639,CONTROL!$I$5)</f>
        <v>0</v>
      </c>
      <c r="K639" s="54">
        <f ca="1">IF(CONTROL!$I$4="A",DATOS!T639,CONTROL!$I$5)</f>
        <v>0</v>
      </c>
      <c r="L639" s="54">
        <f ca="1">IF(CONTROL!$I$4="A",DATOS!U639,CONTROL!$I$5)</f>
        <v>0</v>
      </c>
      <c r="M639" s="54">
        <f ca="1">IF(CONTROL!$I$4="A",DATOS!V639,CONTROL!$I$5)</f>
        <v>0</v>
      </c>
      <c r="N639" s="54">
        <f ca="1">IF(CONTROL!$I$4="A",DATOS!W639,CONTROL!$I$5)</f>
        <v>0</v>
      </c>
      <c r="O639" s="38" t="s">
        <v>215</v>
      </c>
      <c r="P639" s="38" t="s">
        <v>217</v>
      </c>
      <c r="Y639" s="45"/>
      <c r="Z639" s="125">
        <v>43872</v>
      </c>
      <c r="AA639" s="76">
        <f t="shared" si="79"/>
        <v>21</v>
      </c>
    </row>
    <row r="640" spans="1:27" x14ac:dyDescent="0.25">
      <c r="A640" s="54">
        <f t="shared" si="80"/>
        <v>639</v>
      </c>
      <c r="B640" s="43">
        <v>12</v>
      </c>
      <c r="E640" s="54" t="str">
        <f t="shared" si="87"/>
        <v xml:space="preserve">Tema 12 - LA POLICÍA MILITAR, UNIDADES </v>
      </c>
      <c r="F640" s="54" t="str">
        <f t="shared" si="88"/>
        <v xml:space="preserve">Tema 12 - LA POLICÍA MILITAR, UNIDADES </v>
      </c>
      <c r="G640" s="54">
        <f t="shared" ca="1" si="89"/>
        <v>0</v>
      </c>
      <c r="H640" s="54" t="str">
        <f ca="1">IF(O640=0,CONCATENATE(F640,". ",G640," (Ref: ",A640,")"),CONCATENATE(O640," - ",F640,". ",G640," (Ref: ",CONTROL!$D$4,"-",A640,")"))</f>
        <v>ORGANIZACIÓN - Tema 12 - LA POLICÍA MILITAR, UNIDADES . 0 (Ref: 7-639)</v>
      </c>
      <c r="I640" s="54">
        <f ca="1">IF(CONTROL!$I$4="A",IF(X640&gt;0,CONCATENATE(R640," ",X640),R640),CONTROL!$I$5)</f>
        <v>0</v>
      </c>
      <c r="J640" s="54">
        <f ca="1">IF(CONTROL!$I$4="A",DATOS!S640,CONTROL!$I$5)</f>
        <v>0</v>
      </c>
      <c r="K640" s="54">
        <f ca="1">IF(CONTROL!$I$4="A",DATOS!T640,CONTROL!$I$5)</f>
        <v>0</v>
      </c>
      <c r="L640" s="54">
        <f ca="1">IF(CONTROL!$I$4="A",DATOS!U640,CONTROL!$I$5)</f>
        <v>0</v>
      </c>
      <c r="M640" s="54">
        <f ca="1">IF(CONTROL!$I$4="A",DATOS!V640,CONTROL!$I$5)</f>
        <v>0</v>
      </c>
      <c r="N640" s="54">
        <f ca="1">IF(CONTROL!$I$4="A",DATOS!W640,CONTROL!$I$5)</f>
        <v>0</v>
      </c>
      <c r="O640" s="38" t="s">
        <v>215</v>
      </c>
      <c r="P640" s="38" t="s">
        <v>217</v>
      </c>
      <c r="Y640" s="45"/>
      <c r="Z640" s="125">
        <v>43872</v>
      </c>
      <c r="AA640" s="76">
        <f t="shared" si="79"/>
        <v>22</v>
      </c>
    </row>
    <row r="641" spans="1:27" x14ac:dyDescent="0.25">
      <c r="A641" s="54">
        <f t="shared" si="80"/>
        <v>640</v>
      </c>
      <c r="B641" s="43">
        <v>12</v>
      </c>
      <c r="E641" s="54" t="str">
        <f t="shared" si="87"/>
        <v xml:space="preserve">Tema 12 - LA POLICÍA MILITAR, UNIDADES </v>
      </c>
      <c r="F641" s="54" t="str">
        <f t="shared" si="88"/>
        <v xml:space="preserve">Tema 12 - LA POLICÍA MILITAR, UNIDADES </v>
      </c>
      <c r="G641" s="54">
        <f t="shared" ca="1" si="89"/>
        <v>0</v>
      </c>
      <c r="H641" s="54" t="str">
        <f ca="1">IF(O641=0,CONCATENATE(F641,". ",G641," (Ref: ",A641,")"),CONCATENATE(O641," - ",F641,". ",G641," (Ref: ",CONTROL!$D$4,"-",A641,")"))</f>
        <v>ORGANIZACIÓN - Tema 12 - LA POLICÍA MILITAR, UNIDADES . 0 (Ref: 7-640)</v>
      </c>
      <c r="I641" s="54">
        <f ca="1">IF(CONTROL!$I$4="A",IF(X641&gt;0,CONCATENATE(R641," ",X641),R641),CONTROL!$I$5)</f>
        <v>0</v>
      </c>
      <c r="J641" s="54">
        <f ca="1">IF(CONTROL!$I$4="A",DATOS!S641,CONTROL!$I$5)</f>
        <v>0</v>
      </c>
      <c r="K641" s="54">
        <f ca="1">IF(CONTROL!$I$4="A",DATOS!T641,CONTROL!$I$5)</f>
        <v>0</v>
      </c>
      <c r="L641" s="54">
        <f ca="1">IF(CONTROL!$I$4="A",DATOS!U641,CONTROL!$I$5)</f>
        <v>0</v>
      </c>
      <c r="M641" s="54">
        <f ca="1">IF(CONTROL!$I$4="A",DATOS!V641,CONTROL!$I$5)</f>
        <v>0</v>
      </c>
      <c r="N641" s="54">
        <f ca="1">IF(CONTROL!$I$4="A",DATOS!W641,CONTROL!$I$5)</f>
        <v>0</v>
      </c>
      <c r="O641" s="38" t="s">
        <v>215</v>
      </c>
      <c r="P641" s="38" t="s">
        <v>217</v>
      </c>
      <c r="Y641" s="45"/>
      <c r="Z641" s="125">
        <v>43872</v>
      </c>
      <c r="AA641" s="76">
        <f t="shared" si="79"/>
        <v>23</v>
      </c>
    </row>
    <row r="642" spans="1:27" x14ac:dyDescent="0.25">
      <c r="A642" s="54">
        <f t="shared" si="80"/>
        <v>641</v>
      </c>
      <c r="B642" s="43">
        <v>12</v>
      </c>
      <c r="E642" s="54" t="str">
        <f t="shared" si="87"/>
        <v xml:space="preserve">Tema 12 - LA POLICÍA MILITAR, UNIDADES </v>
      </c>
      <c r="F642" s="54" t="str">
        <f t="shared" si="88"/>
        <v xml:space="preserve">Tema 12 - LA POLICÍA MILITAR, UNIDADES </v>
      </c>
      <c r="G642" s="54">
        <f t="shared" ca="1" si="89"/>
        <v>0</v>
      </c>
      <c r="H642" s="54" t="str">
        <f ca="1">IF(O642=0,CONCATENATE(F642,". ",G642," (Ref: ",A642,")"),CONCATENATE(O642," - ",F642,". ",G642," (Ref: ",CONTROL!$D$4,"-",A642,")"))</f>
        <v>ORGANIZACIÓN - Tema 12 - LA POLICÍA MILITAR, UNIDADES . 0 (Ref: 7-641)</v>
      </c>
      <c r="I642" s="54">
        <f ca="1">IF(CONTROL!$I$4="A",IF(X642&gt;0,CONCATENATE(R642," ",X642),R642),CONTROL!$I$5)</f>
        <v>0</v>
      </c>
      <c r="J642" s="54">
        <f ca="1">IF(CONTROL!$I$4="A",DATOS!S642,CONTROL!$I$5)</f>
        <v>0</v>
      </c>
      <c r="K642" s="54">
        <f ca="1">IF(CONTROL!$I$4="A",DATOS!T642,CONTROL!$I$5)</f>
        <v>0</v>
      </c>
      <c r="L642" s="54">
        <f ca="1">IF(CONTROL!$I$4="A",DATOS!U642,CONTROL!$I$5)</f>
        <v>0</v>
      </c>
      <c r="M642" s="54">
        <f ca="1">IF(CONTROL!$I$4="A",DATOS!V642,CONTROL!$I$5)</f>
        <v>0</v>
      </c>
      <c r="N642" s="54">
        <f ca="1">IF(CONTROL!$I$4="A",DATOS!W642,CONTROL!$I$5)</f>
        <v>0</v>
      </c>
      <c r="O642" s="38" t="s">
        <v>215</v>
      </c>
      <c r="P642" s="38" t="s">
        <v>217</v>
      </c>
      <c r="Y642" s="45"/>
      <c r="Z642" s="125">
        <v>43872</v>
      </c>
      <c r="AA642" s="76">
        <f t="shared" si="79"/>
        <v>24</v>
      </c>
    </row>
    <row r="643" spans="1:27" x14ac:dyDescent="0.25">
      <c r="A643" s="54">
        <f t="shared" si="80"/>
        <v>642</v>
      </c>
      <c r="B643" s="43">
        <v>12</v>
      </c>
      <c r="E643" s="54" t="str">
        <f t="shared" si="87"/>
        <v xml:space="preserve">Tema 12 - LA POLICÍA MILITAR, UNIDADES </v>
      </c>
      <c r="F643" s="54" t="str">
        <f t="shared" si="88"/>
        <v xml:space="preserve">Tema 12 - LA POLICÍA MILITAR, UNIDADES </v>
      </c>
      <c r="G643" s="54">
        <f t="shared" ca="1" si="89"/>
        <v>0</v>
      </c>
      <c r="H643" s="54" t="str">
        <f ca="1">IF(O643=0,CONCATENATE(F643,". ",G643," (Ref: ",A643,")"),CONCATENATE(O643," - ",F643,". ",G643," (Ref: ",CONTROL!$D$4,"-",A643,")"))</f>
        <v>ORGANIZACIÓN - Tema 12 - LA POLICÍA MILITAR, UNIDADES . 0 (Ref: 7-642)</v>
      </c>
      <c r="I643" s="54">
        <f ca="1">IF(CONTROL!$I$4="A",IF(X643&gt;0,CONCATENATE(R643," ",X643),R643),CONTROL!$I$5)</f>
        <v>0</v>
      </c>
      <c r="J643" s="54">
        <f ca="1">IF(CONTROL!$I$4="A",DATOS!S643,CONTROL!$I$5)</f>
        <v>0</v>
      </c>
      <c r="K643" s="54">
        <f ca="1">IF(CONTROL!$I$4="A",DATOS!T643,CONTROL!$I$5)</f>
        <v>0</v>
      </c>
      <c r="L643" s="54">
        <f ca="1">IF(CONTROL!$I$4="A",DATOS!U643,CONTROL!$I$5)</f>
        <v>0</v>
      </c>
      <c r="M643" s="54">
        <f ca="1">IF(CONTROL!$I$4="A",DATOS!V643,CONTROL!$I$5)</f>
        <v>0</v>
      </c>
      <c r="N643" s="54">
        <f ca="1">IF(CONTROL!$I$4="A",DATOS!W643,CONTROL!$I$5)</f>
        <v>0</v>
      </c>
      <c r="O643" s="38" t="s">
        <v>215</v>
      </c>
      <c r="P643" s="38" t="s">
        <v>217</v>
      </c>
      <c r="Y643" s="45"/>
      <c r="Z643" s="125">
        <v>43872</v>
      </c>
      <c r="AA643" s="76">
        <f t="shared" si="79"/>
        <v>25</v>
      </c>
    </row>
    <row r="644" spans="1:27" x14ac:dyDescent="0.25">
      <c r="A644" s="54">
        <f t="shared" si="80"/>
        <v>643</v>
      </c>
      <c r="B644" s="43">
        <v>12</v>
      </c>
      <c r="E644" s="54" t="str">
        <f t="shared" si="87"/>
        <v xml:space="preserve">Tema 12 - LA POLICÍA MILITAR, UNIDADES </v>
      </c>
      <c r="F644" s="54" t="str">
        <f t="shared" si="88"/>
        <v xml:space="preserve">Tema 12 - LA POLICÍA MILITAR, UNIDADES </v>
      </c>
      <c r="G644" s="54">
        <f t="shared" ca="1" si="89"/>
        <v>0</v>
      </c>
      <c r="H644" s="54" t="str">
        <f ca="1">IF(O644=0,CONCATENATE(F644,". ",G644," (Ref: ",A644,")"),CONCATENATE(O644," - ",F644,". ",G644," (Ref: ",CONTROL!$D$4,"-",A644,")"))</f>
        <v>ORGANIZACIÓN - Tema 12 - LA POLICÍA MILITAR, UNIDADES . 0 (Ref: 7-643)</v>
      </c>
      <c r="I644" s="54">
        <f ca="1">IF(CONTROL!$I$4="A",IF(X644&gt;0,CONCATENATE(R644," ",X644),R644),CONTROL!$I$5)</f>
        <v>0</v>
      </c>
      <c r="J644" s="54">
        <f ca="1">IF(CONTROL!$I$4="A",DATOS!S644,CONTROL!$I$5)</f>
        <v>0</v>
      </c>
      <c r="K644" s="54">
        <f ca="1">IF(CONTROL!$I$4="A",DATOS!T644,CONTROL!$I$5)</f>
        <v>0</v>
      </c>
      <c r="L644" s="54">
        <f ca="1">IF(CONTROL!$I$4="A",DATOS!U644,CONTROL!$I$5)</f>
        <v>0</v>
      </c>
      <c r="M644" s="54">
        <f ca="1">IF(CONTROL!$I$4="A",DATOS!V644,CONTROL!$I$5)</f>
        <v>0</v>
      </c>
      <c r="N644" s="54">
        <f ca="1">IF(CONTROL!$I$4="A",DATOS!W644,CONTROL!$I$5)</f>
        <v>0</v>
      </c>
      <c r="O644" s="38" t="s">
        <v>215</v>
      </c>
      <c r="P644" s="38" t="s">
        <v>217</v>
      </c>
      <c r="Y644" s="45"/>
      <c r="Z644" s="125">
        <v>43872</v>
      </c>
      <c r="AA644" s="76">
        <f t="shared" ref="AA644:AA655" si="90">IF(C644=0,AA643+1,1)</f>
        <v>26</v>
      </c>
    </row>
    <row r="645" spans="1:27" x14ac:dyDescent="0.25">
      <c r="A645" s="54">
        <f t="shared" si="80"/>
        <v>644</v>
      </c>
      <c r="B645" s="43">
        <v>12</v>
      </c>
      <c r="E645" s="54" t="str">
        <f t="shared" si="87"/>
        <v xml:space="preserve">Tema 12 - LA POLICÍA MILITAR, UNIDADES </v>
      </c>
      <c r="F645" s="54" t="str">
        <f t="shared" si="88"/>
        <v xml:space="preserve">Tema 12 - LA POLICÍA MILITAR, UNIDADES </v>
      </c>
      <c r="G645" s="54">
        <f t="shared" ca="1" si="89"/>
        <v>0</v>
      </c>
      <c r="H645" s="54" t="str">
        <f ca="1">IF(O645=0,CONCATENATE(F645,". ",G645," (Ref: ",A645,")"),CONCATENATE(O645," - ",F645,". ",G645," (Ref: ",CONTROL!$D$4,"-",A645,")"))</f>
        <v>ORGANIZACIÓN - Tema 12 - LA POLICÍA MILITAR, UNIDADES . 0 (Ref: 7-644)</v>
      </c>
      <c r="I645" s="54">
        <f ca="1">IF(CONTROL!$I$4="A",IF(X645&gt;0,CONCATENATE(R645," ",X645),R645),CONTROL!$I$5)</f>
        <v>0</v>
      </c>
      <c r="J645" s="54">
        <f ca="1">IF(CONTROL!$I$4="A",DATOS!S645,CONTROL!$I$5)</f>
        <v>0</v>
      </c>
      <c r="K645" s="54">
        <f ca="1">IF(CONTROL!$I$4="A",DATOS!T645,CONTROL!$I$5)</f>
        <v>0</v>
      </c>
      <c r="L645" s="54">
        <f ca="1">IF(CONTROL!$I$4="A",DATOS!U645,CONTROL!$I$5)</f>
        <v>0</v>
      </c>
      <c r="M645" s="54">
        <f ca="1">IF(CONTROL!$I$4="A",DATOS!V645,CONTROL!$I$5)</f>
        <v>0</v>
      </c>
      <c r="N645" s="54">
        <f ca="1">IF(CONTROL!$I$4="A",DATOS!W645,CONTROL!$I$5)</f>
        <v>0</v>
      </c>
      <c r="O645" s="38" t="s">
        <v>215</v>
      </c>
      <c r="P645" s="38" t="s">
        <v>217</v>
      </c>
      <c r="Y645" s="45"/>
      <c r="Z645" s="125">
        <v>43872</v>
      </c>
      <c r="AA645" s="76">
        <f t="shared" si="90"/>
        <v>27</v>
      </c>
    </row>
    <row r="646" spans="1:27" x14ac:dyDescent="0.25">
      <c r="A646" s="54">
        <f t="shared" si="80"/>
        <v>645</v>
      </c>
      <c r="B646" s="43">
        <v>12</v>
      </c>
      <c r="E646" s="54" t="str">
        <f t="shared" si="87"/>
        <v xml:space="preserve">Tema 12 - LA POLICÍA MILITAR, UNIDADES </v>
      </c>
      <c r="F646" s="54" t="str">
        <f t="shared" si="88"/>
        <v xml:space="preserve">Tema 12 - LA POLICÍA MILITAR, UNIDADES </v>
      </c>
      <c r="G646" s="54">
        <f t="shared" ca="1" si="89"/>
        <v>0</v>
      </c>
      <c r="H646" s="54" t="str">
        <f ca="1">IF(O646=0,CONCATENATE(F646,". ",G646," (Ref: ",A646,")"),CONCATENATE(O646," - ",F646,". ",G646," (Ref: ",CONTROL!$D$4,"-",A646,")"))</f>
        <v>ORGANIZACIÓN - Tema 12 - LA POLICÍA MILITAR, UNIDADES . 0 (Ref: 7-645)</v>
      </c>
      <c r="I646" s="54">
        <f ca="1">IF(CONTROL!$I$4="A",IF(X646&gt;0,CONCATENATE(R646," ",X646),R646),CONTROL!$I$5)</f>
        <v>0</v>
      </c>
      <c r="J646" s="54">
        <f ca="1">IF(CONTROL!$I$4="A",DATOS!S646,CONTROL!$I$5)</f>
        <v>0</v>
      </c>
      <c r="K646" s="54">
        <f ca="1">IF(CONTROL!$I$4="A",DATOS!T646,CONTROL!$I$5)</f>
        <v>0</v>
      </c>
      <c r="L646" s="54">
        <f ca="1">IF(CONTROL!$I$4="A",DATOS!U646,CONTROL!$I$5)</f>
        <v>0</v>
      </c>
      <c r="M646" s="54">
        <f ca="1">IF(CONTROL!$I$4="A",DATOS!V646,CONTROL!$I$5)</f>
        <v>0</v>
      </c>
      <c r="N646" s="54">
        <f ca="1">IF(CONTROL!$I$4="A",DATOS!W646,CONTROL!$I$5)</f>
        <v>0</v>
      </c>
      <c r="O646" s="38" t="s">
        <v>215</v>
      </c>
      <c r="P646" s="38" t="s">
        <v>217</v>
      </c>
      <c r="Y646" s="45"/>
      <c r="Z646" s="125">
        <v>43872</v>
      </c>
      <c r="AA646" s="76">
        <f t="shared" si="90"/>
        <v>28</v>
      </c>
    </row>
    <row r="647" spans="1:27" x14ac:dyDescent="0.25">
      <c r="A647" s="54">
        <f t="shared" si="80"/>
        <v>646</v>
      </c>
      <c r="B647" s="43">
        <v>12</v>
      </c>
      <c r="E647" s="54" t="str">
        <f t="shared" si="87"/>
        <v xml:space="preserve">Tema 12 - LA POLICÍA MILITAR, UNIDADES </v>
      </c>
      <c r="F647" s="54" t="str">
        <f t="shared" si="88"/>
        <v xml:space="preserve">Tema 12 - LA POLICÍA MILITAR, UNIDADES </v>
      </c>
      <c r="G647" s="54">
        <f t="shared" ca="1" si="89"/>
        <v>0</v>
      </c>
      <c r="H647" s="54" t="str">
        <f ca="1">IF(O647=0,CONCATENATE(F647,". ",G647," (Ref: ",A647,")"),CONCATENATE(O647," - ",F647,". ",G647," (Ref: ",CONTROL!$D$4,"-",A647,")"))</f>
        <v>ORGANIZACIÓN - Tema 12 - LA POLICÍA MILITAR, UNIDADES . 0 (Ref: 7-646)</v>
      </c>
      <c r="I647" s="54">
        <f ca="1">IF(CONTROL!$I$4="A",IF(X647&gt;0,CONCATENATE(R647," ",X647),R647),CONTROL!$I$5)</f>
        <v>0</v>
      </c>
      <c r="J647" s="54">
        <f ca="1">IF(CONTROL!$I$4="A",DATOS!S647,CONTROL!$I$5)</f>
        <v>0</v>
      </c>
      <c r="K647" s="54">
        <f ca="1">IF(CONTROL!$I$4="A",DATOS!T647,CONTROL!$I$5)</f>
        <v>0</v>
      </c>
      <c r="L647" s="54">
        <f ca="1">IF(CONTROL!$I$4="A",DATOS!U647,CONTROL!$I$5)</f>
        <v>0</v>
      </c>
      <c r="M647" s="54">
        <f ca="1">IF(CONTROL!$I$4="A",DATOS!V647,CONTROL!$I$5)</f>
        <v>0</v>
      </c>
      <c r="N647" s="54">
        <f ca="1">IF(CONTROL!$I$4="A",DATOS!W647,CONTROL!$I$5)</f>
        <v>0</v>
      </c>
      <c r="O647" s="38" t="s">
        <v>215</v>
      </c>
      <c r="P647" s="38" t="s">
        <v>217</v>
      </c>
      <c r="Y647" s="45"/>
      <c r="Z647" s="125">
        <v>43872</v>
      </c>
      <c r="AA647" s="76">
        <f t="shared" si="90"/>
        <v>29</v>
      </c>
    </row>
    <row r="648" spans="1:27" x14ac:dyDescent="0.25">
      <c r="A648" s="54">
        <f t="shared" si="80"/>
        <v>647</v>
      </c>
      <c r="B648" s="43">
        <v>12</v>
      </c>
      <c r="E648" s="54" t="str">
        <f t="shared" si="87"/>
        <v xml:space="preserve">Tema 12 - LA POLICÍA MILITAR, UNIDADES </v>
      </c>
      <c r="F648" s="54" t="str">
        <f t="shared" si="88"/>
        <v xml:space="preserve">Tema 12 - LA POLICÍA MILITAR, UNIDADES </v>
      </c>
      <c r="G648" s="54">
        <f t="shared" ca="1" si="89"/>
        <v>0</v>
      </c>
      <c r="H648" s="54" t="str">
        <f ca="1">IF(O648=0,CONCATENATE(F648,". ",G648," (Ref: ",A648,")"),CONCATENATE(O648," - ",F648,". ",G648," (Ref: ",CONTROL!$D$4,"-",A648,")"))</f>
        <v>ORGANIZACIÓN - Tema 12 - LA POLICÍA MILITAR, UNIDADES . 0 (Ref: 7-647)</v>
      </c>
      <c r="I648" s="54">
        <f ca="1">IF(CONTROL!$I$4="A",IF(X648&gt;0,CONCATENATE(R648," ",X648),R648),CONTROL!$I$5)</f>
        <v>0</v>
      </c>
      <c r="J648" s="54">
        <f ca="1">IF(CONTROL!$I$4="A",DATOS!S648,CONTROL!$I$5)</f>
        <v>0</v>
      </c>
      <c r="K648" s="54">
        <f ca="1">IF(CONTROL!$I$4="A",DATOS!T648,CONTROL!$I$5)</f>
        <v>0</v>
      </c>
      <c r="L648" s="54">
        <f ca="1">IF(CONTROL!$I$4="A",DATOS!U648,CONTROL!$I$5)</f>
        <v>0</v>
      </c>
      <c r="M648" s="54">
        <f ca="1">IF(CONTROL!$I$4="A",DATOS!V648,CONTROL!$I$5)</f>
        <v>0</v>
      </c>
      <c r="N648" s="54">
        <f ca="1">IF(CONTROL!$I$4="A",DATOS!W648,CONTROL!$I$5)</f>
        <v>0</v>
      </c>
      <c r="O648" s="38" t="s">
        <v>215</v>
      </c>
      <c r="P648" s="38" t="s">
        <v>217</v>
      </c>
      <c r="Y648" s="45"/>
      <c r="Z648" s="125">
        <v>43872</v>
      </c>
      <c r="AA648" s="76">
        <f t="shared" si="90"/>
        <v>30</v>
      </c>
    </row>
    <row r="649" spans="1:27" x14ac:dyDescent="0.25">
      <c r="A649" s="54">
        <f t="shared" ref="A649:A655" si="91">+A648+1</f>
        <v>648</v>
      </c>
      <c r="B649" s="43">
        <v>12</v>
      </c>
      <c r="E649" s="54" t="str">
        <f t="shared" si="87"/>
        <v xml:space="preserve">Tema 12 - LA POLICÍA MILITAR, UNIDADES </v>
      </c>
      <c r="F649" s="54" t="str">
        <f t="shared" si="88"/>
        <v xml:space="preserve">Tema 12 - LA POLICÍA MILITAR, UNIDADES </v>
      </c>
      <c r="G649" s="54">
        <f t="shared" ca="1" si="89"/>
        <v>0</v>
      </c>
      <c r="H649" s="54" t="str">
        <f ca="1">IF(O649=0,CONCATENATE(F649,". ",G649," (Ref: ",A649,")"),CONCATENATE(O649," - ",F649,". ",G649," (Ref: ",CONTROL!$D$4,"-",A649,")"))</f>
        <v>ORGANIZACIÓN - Tema 12 - LA POLICÍA MILITAR, UNIDADES . 0 (Ref: 7-648)</v>
      </c>
      <c r="I649" s="54">
        <f ca="1">IF(CONTROL!$I$4="A",IF(X649&gt;0,CONCATENATE(R649," ",X649),R649),CONTROL!$I$5)</f>
        <v>0</v>
      </c>
      <c r="J649" s="54">
        <f ca="1">IF(CONTROL!$I$4="A",DATOS!S649,CONTROL!$I$5)</f>
        <v>0</v>
      </c>
      <c r="K649" s="54">
        <f ca="1">IF(CONTROL!$I$4="A",DATOS!T649,CONTROL!$I$5)</f>
        <v>0</v>
      </c>
      <c r="L649" s="54">
        <f ca="1">IF(CONTROL!$I$4="A",DATOS!U649,CONTROL!$I$5)</f>
        <v>0</v>
      </c>
      <c r="M649" s="54">
        <f ca="1">IF(CONTROL!$I$4="A",DATOS!V649,CONTROL!$I$5)</f>
        <v>0</v>
      </c>
      <c r="N649" s="54">
        <f ca="1">IF(CONTROL!$I$4="A",DATOS!W649,CONTROL!$I$5)</f>
        <v>0</v>
      </c>
      <c r="O649" s="38" t="s">
        <v>215</v>
      </c>
      <c r="P649" s="38" t="s">
        <v>217</v>
      </c>
      <c r="Y649" s="45"/>
      <c r="Z649" s="125">
        <v>43872</v>
      </c>
      <c r="AA649" s="76">
        <f t="shared" si="90"/>
        <v>31</v>
      </c>
    </row>
    <row r="650" spans="1:27" x14ac:dyDescent="0.25">
      <c r="A650" s="54">
        <f t="shared" si="91"/>
        <v>649</v>
      </c>
      <c r="B650" s="43">
        <v>12</v>
      </c>
      <c r="E650" s="54" t="str">
        <f t="shared" si="87"/>
        <v xml:space="preserve">Tema 12 - LA POLICÍA MILITAR, UNIDADES </v>
      </c>
      <c r="F650" s="54" t="str">
        <f t="shared" si="88"/>
        <v xml:space="preserve">Tema 12 - LA POLICÍA MILITAR, UNIDADES </v>
      </c>
      <c r="G650" s="54">
        <f t="shared" ca="1" si="89"/>
        <v>0</v>
      </c>
      <c r="H650" s="54" t="str">
        <f ca="1">IF(O650=0,CONCATENATE(F650,". ",G650," (Ref: ",A650,")"),CONCATENATE(O650," - ",F650,". ",G650," (Ref: ",CONTROL!$D$4,"-",A650,")"))</f>
        <v>ORGANIZACIÓN - Tema 12 - LA POLICÍA MILITAR, UNIDADES . 0 (Ref: 7-649)</v>
      </c>
      <c r="I650" s="54">
        <f ca="1">IF(CONTROL!$I$4="A",IF(X650&gt;0,CONCATENATE(R650," ",X650),R650),CONTROL!$I$5)</f>
        <v>0</v>
      </c>
      <c r="J650" s="54">
        <f ca="1">IF(CONTROL!$I$4="A",DATOS!S650,CONTROL!$I$5)</f>
        <v>0</v>
      </c>
      <c r="K650" s="54">
        <f ca="1">IF(CONTROL!$I$4="A",DATOS!T650,CONTROL!$I$5)</f>
        <v>0</v>
      </c>
      <c r="L650" s="54">
        <f ca="1">IF(CONTROL!$I$4="A",DATOS!U650,CONTROL!$I$5)</f>
        <v>0</v>
      </c>
      <c r="M650" s="54">
        <f ca="1">IF(CONTROL!$I$4="A",DATOS!V650,CONTROL!$I$5)</f>
        <v>0</v>
      </c>
      <c r="N650" s="54">
        <f ca="1">IF(CONTROL!$I$4="A",DATOS!W650,CONTROL!$I$5)</f>
        <v>0</v>
      </c>
      <c r="O650" s="38" t="s">
        <v>215</v>
      </c>
      <c r="P650" s="38" t="s">
        <v>217</v>
      </c>
      <c r="Y650" s="45"/>
      <c r="Z650" s="125">
        <v>43872</v>
      </c>
      <c r="AA650" s="76">
        <f t="shared" si="90"/>
        <v>32</v>
      </c>
    </row>
    <row r="651" spans="1:27" x14ac:dyDescent="0.25">
      <c r="A651" s="54">
        <f t="shared" si="91"/>
        <v>650</v>
      </c>
      <c r="B651" s="43">
        <v>12</v>
      </c>
      <c r="E651" s="54" t="str">
        <f t="shared" si="87"/>
        <v xml:space="preserve">Tema 12 - LA POLICÍA MILITAR, UNIDADES </v>
      </c>
      <c r="F651" s="54" t="str">
        <f t="shared" si="88"/>
        <v xml:space="preserve">Tema 12 - LA POLICÍA MILITAR, UNIDADES </v>
      </c>
      <c r="G651" s="54">
        <f t="shared" ca="1" si="89"/>
        <v>0</v>
      </c>
      <c r="H651" s="54" t="str">
        <f ca="1">IF(O651=0,CONCATENATE(F651,". ",G651," (Ref: ",A651,")"),CONCATENATE(O651," - ",F651,". ",G651," (Ref: ",CONTROL!$D$4,"-",A651,")"))</f>
        <v>ORGANIZACIÓN - Tema 12 - LA POLICÍA MILITAR, UNIDADES . 0 (Ref: 7-650)</v>
      </c>
      <c r="I651" s="54">
        <f ca="1">IF(CONTROL!$I$4="A",IF(X651&gt;0,CONCATENATE(R651," ",X651),R651),CONTROL!$I$5)</f>
        <v>0</v>
      </c>
      <c r="J651" s="54">
        <f ca="1">IF(CONTROL!$I$4="A",DATOS!S651,CONTROL!$I$5)</f>
        <v>0</v>
      </c>
      <c r="K651" s="54">
        <f ca="1">IF(CONTROL!$I$4="A",DATOS!T651,CONTROL!$I$5)</f>
        <v>0</v>
      </c>
      <c r="L651" s="54">
        <f ca="1">IF(CONTROL!$I$4="A",DATOS!U651,CONTROL!$I$5)</f>
        <v>0</v>
      </c>
      <c r="M651" s="54">
        <f ca="1">IF(CONTROL!$I$4="A",DATOS!V651,CONTROL!$I$5)</f>
        <v>0</v>
      </c>
      <c r="N651" s="54">
        <f ca="1">IF(CONTROL!$I$4="A",DATOS!W651,CONTROL!$I$5)</f>
        <v>0</v>
      </c>
      <c r="O651" s="38" t="s">
        <v>215</v>
      </c>
      <c r="P651" s="38" t="s">
        <v>217</v>
      </c>
      <c r="Y651" s="45"/>
      <c r="Z651" s="125">
        <v>43872</v>
      </c>
      <c r="AA651" s="76">
        <f t="shared" si="90"/>
        <v>33</v>
      </c>
    </row>
    <row r="652" spans="1:27" x14ac:dyDescent="0.25">
      <c r="A652" s="54">
        <f t="shared" si="91"/>
        <v>651</v>
      </c>
      <c r="B652" s="43">
        <v>12</v>
      </c>
      <c r="E652" s="54" t="str">
        <f t="shared" si="87"/>
        <v xml:space="preserve">Tema 12 - LA POLICÍA MILITAR, UNIDADES </v>
      </c>
      <c r="F652" s="54" t="str">
        <f t="shared" si="88"/>
        <v xml:space="preserve">Tema 12 - LA POLICÍA MILITAR, UNIDADES </v>
      </c>
      <c r="G652" s="54">
        <f t="shared" ca="1" si="89"/>
        <v>0</v>
      </c>
      <c r="H652" s="54" t="str">
        <f ca="1">IF(O652=0,CONCATENATE(F652,". ",G652," (Ref: ",A652,")"),CONCATENATE(O652," - ",F652,". ",G652," (Ref: ",CONTROL!$D$4,"-",A652,")"))</f>
        <v>ORGANIZACIÓN - Tema 12 - LA POLICÍA MILITAR, UNIDADES . 0 (Ref: 7-651)</v>
      </c>
      <c r="I652" s="54">
        <f ca="1">IF(CONTROL!$I$4="A",IF(X652&gt;0,CONCATENATE(R652," ",X652),R652),CONTROL!$I$5)</f>
        <v>0</v>
      </c>
      <c r="J652" s="54">
        <f ca="1">IF(CONTROL!$I$4="A",DATOS!S652,CONTROL!$I$5)</f>
        <v>0</v>
      </c>
      <c r="K652" s="54">
        <f ca="1">IF(CONTROL!$I$4="A",DATOS!T652,CONTROL!$I$5)</f>
        <v>0</v>
      </c>
      <c r="L652" s="54">
        <f ca="1">IF(CONTROL!$I$4="A",DATOS!U652,CONTROL!$I$5)</f>
        <v>0</v>
      </c>
      <c r="M652" s="54">
        <f ca="1">IF(CONTROL!$I$4="A",DATOS!V652,CONTROL!$I$5)</f>
        <v>0</v>
      </c>
      <c r="N652" s="54">
        <f ca="1">IF(CONTROL!$I$4="A",DATOS!W652,CONTROL!$I$5)</f>
        <v>0</v>
      </c>
      <c r="O652" s="38" t="s">
        <v>215</v>
      </c>
      <c r="P652" s="38" t="s">
        <v>217</v>
      </c>
      <c r="Y652" s="45"/>
      <c r="Z652" s="125">
        <v>43872</v>
      </c>
      <c r="AA652" s="76">
        <f t="shared" si="90"/>
        <v>34</v>
      </c>
    </row>
    <row r="653" spans="1:27" x14ac:dyDescent="0.25">
      <c r="A653" s="54">
        <f t="shared" si="91"/>
        <v>652</v>
      </c>
      <c r="B653" s="43">
        <v>12</v>
      </c>
      <c r="E653" s="54" t="str">
        <f t="shared" si="87"/>
        <v xml:space="preserve">Tema 12 - LA POLICÍA MILITAR, UNIDADES </v>
      </c>
      <c r="F653" s="54" t="str">
        <f t="shared" si="88"/>
        <v xml:space="preserve">Tema 12 - LA POLICÍA MILITAR, UNIDADES </v>
      </c>
      <c r="G653" s="54">
        <f t="shared" ca="1" si="89"/>
        <v>0</v>
      </c>
      <c r="H653" s="54" t="str">
        <f ca="1">IF(O653=0,CONCATENATE(F653,". ",G653," (Ref: ",A653,")"),CONCATENATE(O653," - ",F653,". ",G653," (Ref: ",CONTROL!$D$4,"-",A653,")"))</f>
        <v>ORGANIZACIÓN - Tema 12 - LA POLICÍA MILITAR, UNIDADES . 0 (Ref: 7-652)</v>
      </c>
      <c r="I653" s="54">
        <f ca="1">IF(CONTROL!$I$4="A",IF(X653&gt;0,CONCATENATE(R653," ",X653),R653),CONTROL!$I$5)</f>
        <v>0</v>
      </c>
      <c r="J653" s="54">
        <f ca="1">IF(CONTROL!$I$4="A",DATOS!S653,CONTROL!$I$5)</f>
        <v>0</v>
      </c>
      <c r="K653" s="54">
        <f ca="1">IF(CONTROL!$I$4="A",DATOS!T653,CONTROL!$I$5)</f>
        <v>0</v>
      </c>
      <c r="L653" s="54">
        <f ca="1">IF(CONTROL!$I$4="A",DATOS!U653,CONTROL!$I$5)</f>
        <v>0</v>
      </c>
      <c r="M653" s="54">
        <f ca="1">IF(CONTROL!$I$4="A",DATOS!V653,CONTROL!$I$5)</f>
        <v>0</v>
      </c>
      <c r="N653" s="54">
        <f ca="1">IF(CONTROL!$I$4="A",DATOS!W653,CONTROL!$I$5)</f>
        <v>0</v>
      </c>
      <c r="O653" s="38" t="s">
        <v>215</v>
      </c>
      <c r="P653" s="38" t="s">
        <v>217</v>
      </c>
      <c r="Y653" s="45"/>
      <c r="Z653" s="125">
        <v>43872</v>
      </c>
      <c r="AA653" s="76">
        <f t="shared" si="90"/>
        <v>35</v>
      </c>
    </row>
    <row r="654" spans="1:27" x14ac:dyDescent="0.25">
      <c r="A654" s="54">
        <f t="shared" si="91"/>
        <v>653</v>
      </c>
      <c r="B654" s="43">
        <v>12</v>
      </c>
      <c r="E654" s="54" t="str">
        <f t="shared" si="87"/>
        <v xml:space="preserve">Tema 12 - LA POLICÍA MILITAR, UNIDADES </v>
      </c>
      <c r="F654" s="54" t="str">
        <f t="shared" si="88"/>
        <v xml:space="preserve">Tema 12 - LA POLICÍA MILITAR, UNIDADES </v>
      </c>
      <c r="G654" s="54">
        <f t="shared" ca="1" si="89"/>
        <v>0</v>
      </c>
      <c r="H654" s="54" t="str">
        <f ca="1">IF(O654=0,CONCATENATE(F654,". ",G654," (Ref: ",A654,")"),CONCATENATE(O654," - ",F654,". ",G654," (Ref: ",CONTROL!$D$4,"-",A654,")"))</f>
        <v>ORGANIZACIÓN - Tema 12 - LA POLICÍA MILITAR, UNIDADES . 0 (Ref: 7-653)</v>
      </c>
      <c r="I654" s="54">
        <f ca="1">IF(CONTROL!$I$4="A",IF(X654&gt;0,CONCATENATE(R654," ",X654),R654),CONTROL!$I$5)</f>
        <v>0</v>
      </c>
      <c r="J654" s="54">
        <f ca="1">IF(CONTROL!$I$4="A",DATOS!S654,CONTROL!$I$5)</f>
        <v>0</v>
      </c>
      <c r="K654" s="54">
        <f ca="1">IF(CONTROL!$I$4="A",DATOS!T654,CONTROL!$I$5)</f>
        <v>0</v>
      </c>
      <c r="L654" s="54">
        <f ca="1">IF(CONTROL!$I$4="A",DATOS!U654,CONTROL!$I$5)</f>
        <v>0</v>
      </c>
      <c r="M654" s="54">
        <f ca="1">IF(CONTROL!$I$4="A",DATOS!V654,CONTROL!$I$5)</f>
        <v>0</v>
      </c>
      <c r="N654" s="54">
        <f ca="1">IF(CONTROL!$I$4="A",DATOS!W654,CONTROL!$I$5)</f>
        <v>0</v>
      </c>
      <c r="O654" s="38" t="s">
        <v>215</v>
      </c>
      <c r="P654" s="38" t="s">
        <v>217</v>
      </c>
      <c r="Y654" s="45"/>
      <c r="Z654" s="125">
        <v>43872</v>
      </c>
      <c r="AA654" s="76">
        <f t="shared" si="90"/>
        <v>36</v>
      </c>
    </row>
    <row r="655" spans="1:27" x14ac:dyDescent="0.25">
      <c r="A655" s="54">
        <f t="shared" si="91"/>
        <v>654</v>
      </c>
      <c r="B655" s="43" t="s">
        <v>70</v>
      </c>
      <c r="C655" s="42" t="s">
        <v>60</v>
      </c>
      <c r="E655" s="54" t="s">
        <v>70</v>
      </c>
      <c r="F655" s="54" t="s">
        <v>81</v>
      </c>
      <c r="G655" s="54" t="s">
        <v>81</v>
      </c>
      <c r="H655" s="54" t="s">
        <v>81</v>
      </c>
      <c r="I655" s="54" t="s">
        <v>70</v>
      </c>
      <c r="J655" s="54" t="s">
        <v>70</v>
      </c>
      <c r="K655" s="54" t="s">
        <v>70</v>
      </c>
      <c r="L655" s="54" t="s">
        <v>70</v>
      </c>
      <c r="M655" s="54" t="s">
        <v>70</v>
      </c>
      <c r="N655" s="54" t="s">
        <v>70</v>
      </c>
      <c r="O655" s="38" t="s">
        <v>70</v>
      </c>
      <c r="P655" s="38" t="s">
        <v>70</v>
      </c>
      <c r="Q655" s="33" t="s">
        <v>70</v>
      </c>
      <c r="R655" s="33" t="s">
        <v>70</v>
      </c>
      <c r="S655" s="33" t="s">
        <v>70</v>
      </c>
      <c r="T655" s="33" t="s">
        <v>70</v>
      </c>
      <c r="U655" s="33" t="s">
        <v>70</v>
      </c>
      <c r="V655" s="33" t="s">
        <v>70</v>
      </c>
      <c r="W655" s="45" t="s">
        <v>70</v>
      </c>
      <c r="Y655" s="45"/>
      <c r="Z655" s="125" t="s">
        <v>81</v>
      </c>
      <c r="AA655" s="76">
        <f t="shared" si="90"/>
        <v>1</v>
      </c>
    </row>
    <row r="656" spans="1:27" x14ac:dyDescent="0.25">
      <c r="Y656" s="45"/>
    </row>
    <row r="657" spans="25:25" x14ac:dyDescent="0.25">
      <c r="Y657" s="45"/>
    </row>
    <row r="658" spans="25:25" x14ac:dyDescent="0.25">
      <c r="Y658" s="45"/>
    </row>
    <row r="659" spans="25:25" x14ac:dyDescent="0.25">
      <c r="Y659" s="45"/>
    </row>
    <row r="660" spans="25:25" x14ac:dyDescent="0.25">
      <c r="Y660" s="45"/>
    </row>
    <row r="661" spans="25:25" x14ac:dyDescent="0.25">
      <c r="Y661" s="45"/>
    </row>
    <row r="662" spans="25:25" x14ac:dyDescent="0.25">
      <c r="Y662" s="45"/>
    </row>
    <row r="663" spans="25:25" x14ac:dyDescent="0.25">
      <c r="Y663" s="45"/>
    </row>
    <row r="664" spans="25:25" x14ac:dyDescent="0.25">
      <c r="Y664" s="45"/>
    </row>
    <row r="665" spans="25:25" x14ac:dyDescent="0.25">
      <c r="Y665" s="45"/>
    </row>
    <row r="666" spans="25:25" x14ac:dyDescent="0.25">
      <c r="Y666" s="45"/>
    </row>
    <row r="667" spans="25:25" x14ac:dyDescent="0.25">
      <c r="Y667" s="45"/>
    </row>
    <row r="668" spans="25:25" x14ac:dyDescent="0.25">
      <c r="Y668" s="45"/>
    </row>
    <row r="669" spans="25:25" x14ac:dyDescent="0.25">
      <c r="Y669" s="45"/>
    </row>
    <row r="670" spans="25:25" x14ac:dyDescent="0.25">
      <c r="Y670" s="45"/>
    </row>
    <row r="671" spans="25:25" x14ac:dyDescent="0.25">
      <c r="Y671" s="45"/>
    </row>
    <row r="672" spans="25:25" x14ac:dyDescent="0.25">
      <c r="Y672" s="45"/>
    </row>
    <row r="673" spans="25:25" x14ac:dyDescent="0.25">
      <c r="Y673" s="45"/>
    </row>
    <row r="674" spans="25:25" x14ac:dyDescent="0.25">
      <c r="Y674" s="45"/>
    </row>
    <row r="675" spans="25:25" x14ac:dyDescent="0.25">
      <c r="Y675" s="45"/>
    </row>
    <row r="676" spans="25:25" x14ac:dyDescent="0.25">
      <c r="Y676" s="45"/>
    </row>
    <row r="677" spans="25:25" x14ac:dyDescent="0.25">
      <c r="Y677" s="45"/>
    </row>
    <row r="678" spans="25:25" x14ac:dyDescent="0.25">
      <c r="Y678" s="45"/>
    </row>
    <row r="679" spans="25:25" x14ac:dyDescent="0.25">
      <c r="Y679" s="45"/>
    </row>
    <row r="680" spans="25:25" x14ac:dyDescent="0.25">
      <c r="Y680" s="45"/>
    </row>
    <row r="681" spans="25:25" x14ac:dyDescent="0.25">
      <c r="Y681" s="45"/>
    </row>
    <row r="682" spans="25:25" x14ac:dyDescent="0.25">
      <c r="Y682" s="45"/>
    </row>
    <row r="683" spans="25:25" x14ac:dyDescent="0.25">
      <c r="Y683" s="45"/>
    </row>
    <row r="684" spans="25:25" x14ac:dyDescent="0.25">
      <c r="Y684" s="45"/>
    </row>
    <row r="685" spans="25:25" x14ac:dyDescent="0.25">
      <c r="Y685" s="45"/>
    </row>
    <row r="686" spans="25:25" x14ac:dyDescent="0.25">
      <c r="Y686" s="45"/>
    </row>
    <row r="687" spans="25:25" x14ac:dyDescent="0.25">
      <c r="Y687" s="45"/>
    </row>
    <row r="688" spans="25:25" x14ac:dyDescent="0.25">
      <c r="Y688" s="45"/>
    </row>
    <row r="689" spans="25:25" x14ac:dyDescent="0.25">
      <c r="Y689" s="45"/>
    </row>
    <row r="690" spans="25:25" x14ac:dyDescent="0.25">
      <c r="Y690" s="45"/>
    </row>
    <row r="691" spans="25:25" x14ac:dyDescent="0.25">
      <c r="Y691" s="45"/>
    </row>
    <row r="692" spans="25:25" x14ac:dyDescent="0.25">
      <c r="Y692" s="45"/>
    </row>
    <row r="693" spans="25:25" x14ac:dyDescent="0.25">
      <c r="Y693" s="45"/>
    </row>
    <row r="694" spans="25:25" x14ac:dyDescent="0.25">
      <c r="Y694" s="45"/>
    </row>
    <row r="695" spans="25:25" x14ac:dyDescent="0.25">
      <c r="Y695" s="45"/>
    </row>
    <row r="696" spans="25:25" x14ac:dyDescent="0.25">
      <c r="Y696" s="45"/>
    </row>
    <row r="697" spans="25:25" x14ac:dyDescent="0.25">
      <c r="Y697" s="45"/>
    </row>
    <row r="698" spans="25:25" x14ac:dyDescent="0.25">
      <c r="Y698" s="45"/>
    </row>
    <row r="699" spans="25:25" x14ac:dyDescent="0.25">
      <c r="Y699" s="45"/>
    </row>
    <row r="700" spans="25:25" x14ac:dyDescent="0.25">
      <c r="Y700" s="45"/>
    </row>
    <row r="701" spans="25:25" x14ac:dyDescent="0.25">
      <c r="Y701" s="45"/>
    </row>
    <row r="702" spans="25:25" x14ac:dyDescent="0.25">
      <c r="Y702" s="45"/>
    </row>
    <row r="703" spans="25:25" x14ac:dyDescent="0.25">
      <c r="Y703" s="45"/>
    </row>
    <row r="704" spans="25:25" x14ac:dyDescent="0.25">
      <c r="Y704" s="45"/>
    </row>
    <row r="705" spans="25:25" x14ac:dyDescent="0.25">
      <c r="Y705" s="45"/>
    </row>
    <row r="706" spans="25:25" x14ac:dyDescent="0.25">
      <c r="Y706" s="45"/>
    </row>
    <row r="707" spans="25:25" x14ac:dyDescent="0.25">
      <c r="Y707" s="45"/>
    </row>
    <row r="708" spans="25:25" x14ac:dyDescent="0.25">
      <c r="Y708" s="45"/>
    </row>
    <row r="709" spans="25:25" x14ac:dyDescent="0.25">
      <c r="Y709" s="45"/>
    </row>
    <row r="710" spans="25:25" x14ac:dyDescent="0.25">
      <c r="Y710" s="45"/>
    </row>
    <row r="711" spans="25:25" x14ac:dyDescent="0.25">
      <c r="Y711" s="45"/>
    </row>
    <row r="712" spans="25:25" x14ac:dyDescent="0.25">
      <c r="Y712" s="45"/>
    </row>
    <row r="713" spans="25:25" x14ac:dyDescent="0.25">
      <c r="Y713" s="45"/>
    </row>
    <row r="714" spans="25:25" x14ac:dyDescent="0.25">
      <c r="Y714" s="45"/>
    </row>
    <row r="715" spans="25:25" x14ac:dyDescent="0.25">
      <c r="Y715" s="45"/>
    </row>
    <row r="716" spans="25:25" x14ac:dyDescent="0.25">
      <c r="Y716" s="45"/>
    </row>
    <row r="717" spans="25:25" x14ac:dyDescent="0.25">
      <c r="Y717" s="45"/>
    </row>
    <row r="718" spans="25:25" x14ac:dyDescent="0.25">
      <c r="Y718" s="45"/>
    </row>
    <row r="719" spans="25:25" x14ac:dyDescent="0.25">
      <c r="Y719" s="45"/>
    </row>
    <row r="720" spans="25:25" x14ac:dyDescent="0.25">
      <c r="Y720" s="45"/>
    </row>
    <row r="721" spans="25:25" x14ac:dyDescent="0.25">
      <c r="Y721" s="45"/>
    </row>
    <row r="722" spans="25:25" x14ac:dyDescent="0.25">
      <c r="Y722" s="45"/>
    </row>
    <row r="723" spans="25:25" x14ac:dyDescent="0.25">
      <c r="Y723" s="45"/>
    </row>
    <row r="724" spans="25:25" x14ac:dyDescent="0.25">
      <c r="Y724" s="45"/>
    </row>
    <row r="725" spans="25:25" x14ac:dyDescent="0.25">
      <c r="Y725" s="45"/>
    </row>
    <row r="726" spans="25:25" x14ac:dyDescent="0.25">
      <c r="Y726" s="45"/>
    </row>
    <row r="727" spans="25:25" x14ac:dyDescent="0.25">
      <c r="Y727" s="45"/>
    </row>
    <row r="728" spans="25:25" x14ac:dyDescent="0.25">
      <c r="Y728" s="45"/>
    </row>
    <row r="729" spans="25:25" x14ac:dyDescent="0.25">
      <c r="Y729" s="45"/>
    </row>
    <row r="730" spans="25:25" x14ac:dyDescent="0.25">
      <c r="Y730" s="45"/>
    </row>
    <row r="731" spans="25:25" x14ac:dyDescent="0.25">
      <c r="Y731" s="45"/>
    </row>
    <row r="732" spans="25:25" x14ac:dyDescent="0.25">
      <c r="Y732" s="45"/>
    </row>
    <row r="733" spans="25:25" x14ac:dyDescent="0.25">
      <c r="Y733" s="45"/>
    </row>
    <row r="734" spans="25:25" x14ac:dyDescent="0.25">
      <c r="Y734" s="45"/>
    </row>
    <row r="735" spans="25:25" x14ac:dyDescent="0.25">
      <c r="Y735" s="45"/>
    </row>
    <row r="736" spans="25:25" x14ac:dyDescent="0.25">
      <c r="Y736" s="45"/>
    </row>
    <row r="737" spans="25:25" x14ac:dyDescent="0.25">
      <c r="Y737" s="45"/>
    </row>
    <row r="738" spans="25:25" x14ac:dyDescent="0.25">
      <c r="Y738" s="45"/>
    </row>
    <row r="739" spans="25:25" x14ac:dyDescent="0.25">
      <c r="Y739" s="45"/>
    </row>
    <row r="740" spans="25:25" x14ac:dyDescent="0.25">
      <c r="Y740" s="45"/>
    </row>
    <row r="741" spans="25:25" x14ac:dyDescent="0.25">
      <c r="Y741" s="45"/>
    </row>
    <row r="742" spans="25:25" x14ac:dyDescent="0.25">
      <c r="Y742" s="45"/>
    </row>
    <row r="743" spans="25:25" x14ac:dyDescent="0.25">
      <c r="Y743" s="45"/>
    </row>
    <row r="744" spans="25:25" x14ac:dyDescent="0.25">
      <c r="Y744" s="45"/>
    </row>
    <row r="747" spans="25:25" x14ac:dyDescent="0.25">
      <c r="Y747" s="45"/>
    </row>
    <row r="748" spans="25:25" x14ac:dyDescent="0.25">
      <c r="Y748" s="45"/>
    </row>
    <row r="749" spans="25:25" x14ac:dyDescent="0.25">
      <c r="Y749" s="45"/>
    </row>
    <row r="750" spans="25:25" x14ac:dyDescent="0.25">
      <c r="Y750" s="45"/>
    </row>
    <row r="751" spans="25:25" x14ac:dyDescent="0.25">
      <c r="Y751" s="45"/>
    </row>
    <row r="752" spans="25:25" x14ac:dyDescent="0.25">
      <c r="Y752" s="45"/>
    </row>
    <row r="753" spans="25:25" x14ac:dyDescent="0.25">
      <c r="Y753" s="45"/>
    </row>
    <row r="754" spans="25:25" x14ac:dyDescent="0.25">
      <c r="Y754" s="45"/>
    </row>
    <row r="755" spans="25:25" x14ac:dyDescent="0.25">
      <c r="Y755" s="45"/>
    </row>
    <row r="756" spans="25:25" x14ac:dyDescent="0.25">
      <c r="Y756" s="45"/>
    </row>
    <row r="757" spans="25:25" x14ac:dyDescent="0.25">
      <c r="Y757" s="45"/>
    </row>
    <row r="758" spans="25:25" x14ac:dyDescent="0.25">
      <c r="Y758" s="45"/>
    </row>
    <row r="759" spans="25:25" x14ac:dyDescent="0.25">
      <c r="Y759" s="45"/>
    </row>
    <row r="760" spans="25:25" x14ac:dyDescent="0.25">
      <c r="Y760" s="45"/>
    </row>
    <row r="761" spans="25:25" x14ac:dyDescent="0.25">
      <c r="Y761" s="45"/>
    </row>
    <row r="762" spans="25:25" x14ac:dyDescent="0.25">
      <c r="Y762" s="45"/>
    </row>
    <row r="763" spans="25:25" x14ac:dyDescent="0.25">
      <c r="Y763" s="45"/>
    </row>
    <row r="764" spans="25:25" x14ac:dyDescent="0.25">
      <c r="Y764" s="45"/>
    </row>
    <row r="765" spans="25:25" x14ac:dyDescent="0.25">
      <c r="Y765" s="45"/>
    </row>
    <row r="766" spans="25:25" x14ac:dyDescent="0.25">
      <c r="Y766" s="45"/>
    </row>
    <row r="767" spans="25:25" x14ac:dyDescent="0.25">
      <c r="Y767" s="45"/>
    </row>
    <row r="768" spans="25:25" x14ac:dyDescent="0.25">
      <c r="Y768" s="45"/>
    </row>
    <row r="769" spans="25:25" x14ac:dyDescent="0.25">
      <c r="Y769" s="45"/>
    </row>
    <row r="770" spans="25:25" x14ac:dyDescent="0.25">
      <c r="Y770" s="45"/>
    </row>
    <row r="771" spans="25:25" x14ac:dyDescent="0.25">
      <c r="Y771" s="45"/>
    </row>
    <row r="772" spans="25:25" x14ac:dyDescent="0.25">
      <c r="Y772" s="45"/>
    </row>
    <row r="773" spans="25:25" x14ac:dyDescent="0.25">
      <c r="Y773" s="45"/>
    </row>
    <row r="774" spans="25:25" x14ac:dyDescent="0.25">
      <c r="Y774" s="45"/>
    </row>
    <row r="775" spans="25:25" x14ac:dyDescent="0.25">
      <c r="Y775" s="45"/>
    </row>
    <row r="776" spans="25:25" x14ac:dyDescent="0.25">
      <c r="Y776" s="45"/>
    </row>
    <row r="777" spans="25:25" x14ac:dyDescent="0.25">
      <c r="Y777" s="45"/>
    </row>
    <row r="778" spans="25:25" x14ac:dyDescent="0.25">
      <c r="Y778" s="45"/>
    </row>
    <row r="779" spans="25:25" x14ac:dyDescent="0.25">
      <c r="Y779" s="45"/>
    </row>
    <row r="780" spans="25:25" x14ac:dyDescent="0.25">
      <c r="Y780" s="45"/>
    </row>
    <row r="781" spans="25:25" x14ac:dyDescent="0.25">
      <c r="Y781" s="45"/>
    </row>
    <row r="782" spans="25:25" x14ac:dyDescent="0.25">
      <c r="Y782" s="45"/>
    </row>
    <row r="783" spans="25:25" x14ac:dyDescent="0.25">
      <c r="Y783" s="45"/>
    </row>
    <row r="784" spans="25:25" x14ac:dyDescent="0.25">
      <c r="Y784" s="45"/>
    </row>
    <row r="785" spans="25:25" x14ac:dyDescent="0.25">
      <c r="Y785" s="45"/>
    </row>
    <row r="786" spans="25:25" x14ac:dyDescent="0.25">
      <c r="Y786" s="45"/>
    </row>
    <row r="787" spans="25:25" x14ac:dyDescent="0.25">
      <c r="Y787" s="45"/>
    </row>
    <row r="788" spans="25:25" x14ac:dyDescent="0.25">
      <c r="Y788" s="45"/>
    </row>
    <row r="789" spans="25:25" x14ac:dyDescent="0.25">
      <c r="Y789" s="45"/>
    </row>
    <row r="790" spans="25:25" x14ac:dyDescent="0.25">
      <c r="Y790" s="45"/>
    </row>
    <row r="791" spans="25:25" x14ac:dyDescent="0.25">
      <c r="Y791" s="45"/>
    </row>
    <row r="792" spans="25:25" x14ac:dyDescent="0.25">
      <c r="Y792" s="45"/>
    </row>
    <row r="793" spans="25:25" x14ac:dyDescent="0.25">
      <c r="Y793" s="45"/>
    </row>
    <row r="794" spans="25:25" x14ac:dyDescent="0.25">
      <c r="Y794" s="45"/>
    </row>
    <row r="795" spans="25:25" x14ac:dyDescent="0.25">
      <c r="Y795" s="45"/>
    </row>
    <row r="796" spans="25:25" x14ac:dyDescent="0.25">
      <c r="Y796" s="45"/>
    </row>
    <row r="797" spans="25:25" x14ac:dyDescent="0.25">
      <c r="Y797" s="45"/>
    </row>
    <row r="798" spans="25:25" x14ac:dyDescent="0.25">
      <c r="Y798" s="45"/>
    </row>
    <row r="799" spans="25:25" x14ac:dyDescent="0.25">
      <c r="Y799" s="45"/>
    </row>
    <row r="800" spans="25:25" x14ac:dyDescent="0.25">
      <c r="Y800" s="45"/>
    </row>
    <row r="801" spans="25:25" x14ac:dyDescent="0.25">
      <c r="Y801" s="45"/>
    </row>
    <row r="802" spans="25:25" x14ac:dyDescent="0.25">
      <c r="Y802" s="45"/>
    </row>
    <row r="803" spans="25:25" x14ac:dyDescent="0.25">
      <c r="Y803" s="45"/>
    </row>
    <row r="804" spans="25:25" x14ac:dyDescent="0.25">
      <c r="Y804" s="45"/>
    </row>
    <row r="805" spans="25:25" x14ac:dyDescent="0.25">
      <c r="Y805" s="45"/>
    </row>
    <row r="806" spans="25:25" x14ac:dyDescent="0.25">
      <c r="Y806" s="45"/>
    </row>
    <row r="807" spans="25:25" x14ac:dyDescent="0.25">
      <c r="Y807" s="45"/>
    </row>
    <row r="808" spans="25:25" x14ac:dyDescent="0.25">
      <c r="Y808" s="45"/>
    </row>
    <row r="809" spans="25:25" x14ac:dyDescent="0.25">
      <c r="Y809" s="45"/>
    </row>
    <row r="810" spans="25:25" x14ac:dyDescent="0.25">
      <c r="Y810" s="45"/>
    </row>
    <row r="811" spans="25:25" x14ac:dyDescent="0.25">
      <c r="Y811" s="45"/>
    </row>
    <row r="812" spans="25:25" x14ac:dyDescent="0.25">
      <c r="Y812" s="45"/>
    </row>
    <row r="813" spans="25:25" x14ac:dyDescent="0.25">
      <c r="Y813" s="45"/>
    </row>
    <row r="814" spans="25:25" x14ac:dyDescent="0.25">
      <c r="Y814" s="45"/>
    </row>
    <row r="815" spans="25:25" x14ac:dyDescent="0.25">
      <c r="Y815" s="45"/>
    </row>
    <row r="816" spans="25:25" x14ac:dyDescent="0.25">
      <c r="Y816" s="45"/>
    </row>
    <row r="817" spans="25:25" x14ac:dyDescent="0.25">
      <c r="Y817" s="45"/>
    </row>
    <row r="818" spans="25:25" x14ac:dyDescent="0.25">
      <c r="Y818" s="45"/>
    </row>
    <row r="819" spans="25:25" x14ac:dyDescent="0.25">
      <c r="Y819" s="45"/>
    </row>
    <row r="820" spans="25:25" x14ac:dyDescent="0.25">
      <c r="Y820" s="45"/>
    </row>
    <row r="821" spans="25:25" x14ac:dyDescent="0.25">
      <c r="Y821" s="45"/>
    </row>
    <row r="822" spans="25:25" x14ac:dyDescent="0.25">
      <c r="Y822" s="45"/>
    </row>
    <row r="823" spans="25:25" x14ac:dyDescent="0.25">
      <c r="Y823" s="45"/>
    </row>
    <row r="824" spans="25:25" x14ac:dyDescent="0.25">
      <c r="Y824" s="45"/>
    </row>
    <row r="825" spans="25:25" x14ac:dyDescent="0.25">
      <c r="Y825" s="45"/>
    </row>
    <row r="826" spans="25:25" x14ac:dyDescent="0.25">
      <c r="Y826" s="45"/>
    </row>
    <row r="827" spans="25:25" x14ac:dyDescent="0.25">
      <c r="Y827" s="45"/>
    </row>
    <row r="828" spans="25:25" x14ac:dyDescent="0.25">
      <c r="Y828" s="45"/>
    </row>
    <row r="832" spans="25:25" x14ac:dyDescent="0.25">
      <c r="Y832" s="45"/>
    </row>
    <row r="833" spans="25:25" x14ac:dyDescent="0.25">
      <c r="Y833" s="45"/>
    </row>
    <row r="834" spans="25:25" x14ac:dyDescent="0.25">
      <c r="Y834" s="45"/>
    </row>
    <row r="835" spans="25:25" x14ac:dyDescent="0.25">
      <c r="Y835" s="45"/>
    </row>
    <row r="836" spans="25:25" x14ac:dyDescent="0.25">
      <c r="Y836" s="45"/>
    </row>
    <row r="837" spans="25:25" x14ac:dyDescent="0.25">
      <c r="Y837" s="45"/>
    </row>
    <row r="838" spans="25:25" x14ac:dyDescent="0.25">
      <c r="Y838" s="45"/>
    </row>
    <row r="839" spans="25:25" x14ac:dyDescent="0.25">
      <c r="Y839" s="45"/>
    </row>
    <row r="840" spans="25:25" x14ac:dyDescent="0.25">
      <c r="Y840" s="45"/>
    </row>
    <row r="841" spans="25:25" x14ac:dyDescent="0.25">
      <c r="Y841" s="45"/>
    </row>
    <row r="842" spans="25:25" x14ac:dyDescent="0.25">
      <c r="Y842" s="45"/>
    </row>
    <row r="843" spans="25:25" x14ac:dyDescent="0.25">
      <c r="Y843" s="45"/>
    </row>
    <row r="844" spans="25:25" x14ac:dyDescent="0.25">
      <c r="Y844" s="45"/>
    </row>
    <row r="845" spans="25:25" x14ac:dyDescent="0.25">
      <c r="Y845" s="45"/>
    </row>
    <row r="846" spans="25:25" x14ac:dyDescent="0.25">
      <c r="Y846" s="45"/>
    </row>
    <row r="847" spans="25:25" x14ac:dyDescent="0.25">
      <c r="Y847" s="45"/>
    </row>
    <row r="848" spans="25:25" x14ac:dyDescent="0.25">
      <c r="Y848" s="45"/>
    </row>
    <row r="849" spans="25:25" x14ac:dyDescent="0.25">
      <c r="Y849" s="132"/>
    </row>
    <row r="850" spans="25:25" x14ac:dyDescent="0.25">
      <c r="Y850" s="132"/>
    </row>
    <row r="851" spans="25:25" x14ac:dyDescent="0.25">
      <c r="Y851" s="132"/>
    </row>
    <row r="852" spans="25:25" x14ac:dyDescent="0.25">
      <c r="Y852" s="132"/>
    </row>
    <row r="853" spans="25:25" x14ac:dyDescent="0.25">
      <c r="Y853" s="132"/>
    </row>
    <row r="854" spans="25:25" x14ac:dyDescent="0.25">
      <c r="Y854" s="132"/>
    </row>
    <row r="855" spans="25:25" x14ac:dyDescent="0.25">
      <c r="Y855" s="132"/>
    </row>
    <row r="856" spans="25:25" x14ac:dyDescent="0.25">
      <c r="Y856" s="132"/>
    </row>
    <row r="857" spans="25:25" x14ac:dyDescent="0.25">
      <c r="Y857" s="132"/>
    </row>
    <row r="858" spans="25:25" x14ac:dyDescent="0.25">
      <c r="Y858" s="132"/>
    </row>
    <row r="859" spans="25:25" x14ac:dyDescent="0.25">
      <c r="Y859" s="132"/>
    </row>
    <row r="860" spans="25:25" x14ac:dyDescent="0.25">
      <c r="Y860" s="132"/>
    </row>
    <row r="861" spans="25:25" x14ac:dyDescent="0.25">
      <c r="Y861" s="132"/>
    </row>
    <row r="862" spans="25:25" x14ac:dyDescent="0.25">
      <c r="Y862" s="132"/>
    </row>
    <row r="863" spans="25:25" x14ac:dyDescent="0.25">
      <c r="Y863" s="132"/>
    </row>
    <row r="864" spans="25:25" x14ac:dyDescent="0.25">
      <c r="Y864" s="132"/>
    </row>
    <row r="865" spans="25:25" x14ac:dyDescent="0.25">
      <c r="Y865" s="132"/>
    </row>
    <row r="866" spans="25:25" x14ac:dyDescent="0.25">
      <c r="Y866" s="132"/>
    </row>
    <row r="867" spans="25:25" x14ac:dyDescent="0.25">
      <c r="Y867" s="132"/>
    </row>
    <row r="868" spans="25:25" x14ac:dyDescent="0.25">
      <c r="Y868" s="132"/>
    </row>
    <row r="869" spans="25:25" x14ac:dyDescent="0.25">
      <c r="Y869" s="132"/>
    </row>
    <row r="870" spans="25:25" x14ac:dyDescent="0.25">
      <c r="Y870" s="132"/>
    </row>
    <row r="871" spans="25:25" x14ac:dyDescent="0.25">
      <c r="Y871" s="132"/>
    </row>
    <row r="872" spans="25:25" x14ac:dyDescent="0.25">
      <c r="Y872" s="132"/>
    </row>
    <row r="873" spans="25:25" x14ac:dyDescent="0.25">
      <c r="Y873" s="132"/>
    </row>
    <row r="874" spans="25:25" x14ac:dyDescent="0.25">
      <c r="Y874" s="132"/>
    </row>
    <row r="875" spans="25:25" x14ac:dyDescent="0.25">
      <c r="Y875" s="132"/>
    </row>
    <row r="876" spans="25:25" x14ac:dyDescent="0.25">
      <c r="Y876" s="132"/>
    </row>
    <row r="877" spans="25:25" x14ac:dyDescent="0.25">
      <c r="Y877" s="132"/>
    </row>
    <row r="878" spans="25:25" x14ac:dyDescent="0.25">
      <c r="Y878" s="132"/>
    </row>
    <row r="879" spans="25:25" x14ac:dyDescent="0.25">
      <c r="Y879" s="132"/>
    </row>
    <row r="880" spans="25:25" x14ac:dyDescent="0.25">
      <c r="Y880" s="132"/>
    </row>
    <row r="881" spans="25:25" x14ac:dyDescent="0.25">
      <c r="Y881" s="132"/>
    </row>
    <row r="882" spans="25:25" x14ac:dyDescent="0.25">
      <c r="Y882" s="132"/>
    </row>
    <row r="883" spans="25:25" x14ac:dyDescent="0.25">
      <c r="Y883" s="132"/>
    </row>
    <row r="884" spans="25:25" x14ac:dyDescent="0.25">
      <c r="Y884" s="132"/>
    </row>
    <row r="885" spans="25:25" x14ac:dyDescent="0.25">
      <c r="Y885" s="132"/>
    </row>
    <row r="886" spans="25:25" x14ac:dyDescent="0.25">
      <c r="Y886" s="132"/>
    </row>
    <row r="887" spans="25:25" x14ac:dyDescent="0.25">
      <c r="Y887" s="132"/>
    </row>
    <row r="888" spans="25:25" x14ac:dyDescent="0.25">
      <c r="Y888" s="132"/>
    </row>
    <row r="889" spans="25:25" x14ac:dyDescent="0.25">
      <c r="Y889" s="132"/>
    </row>
    <row r="890" spans="25:25" x14ac:dyDescent="0.25">
      <c r="Y890" s="132"/>
    </row>
    <row r="891" spans="25:25" x14ac:dyDescent="0.25">
      <c r="Y891" s="132"/>
    </row>
    <row r="892" spans="25:25" x14ac:dyDescent="0.25">
      <c r="Y892" s="132"/>
    </row>
    <row r="893" spans="25:25" x14ac:dyDescent="0.25">
      <c r="Y893" s="132"/>
    </row>
    <row r="894" spans="25:25" x14ac:dyDescent="0.25">
      <c r="Y894" s="132"/>
    </row>
    <row r="895" spans="25:25" x14ac:dyDescent="0.25">
      <c r="Y895" s="132"/>
    </row>
    <row r="896" spans="25:25" x14ac:dyDescent="0.25">
      <c r="Y896" s="132"/>
    </row>
    <row r="897" spans="25:25" x14ac:dyDescent="0.25">
      <c r="Y897" s="132"/>
    </row>
    <row r="898" spans="25:25" x14ac:dyDescent="0.25">
      <c r="Y898" s="132"/>
    </row>
    <row r="899" spans="25:25" x14ac:dyDescent="0.25">
      <c r="Y899" s="132"/>
    </row>
    <row r="900" spans="25:25" x14ac:dyDescent="0.25">
      <c r="Y900" s="132"/>
    </row>
    <row r="901" spans="25:25" x14ac:dyDescent="0.25">
      <c r="Y901" s="132"/>
    </row>
    <row r="902" spans="25:25" x14ac:dyDescent="0.25">
      <c r="Y902" s="132"/>
    </row>
    <row r="903" spans="25:25" x14ac:dyDescent="0.25">
      <c r="Y903" s="132"/>
    </row>
    <row r="904" spans="25:25" x14ac:dyDescent="0.25">
      <c r="Y904" s="132"/>
    </row>
    <row r="905" spans="25:25" x14ac:dyDescent="0.25">
      <c r="Y905" s="132"/>
    </row>
    <row r="906" spans="25:25" x14ac:dyDescent="0.25">
      <c r="Y906" s="132"/>
    </row>
    <row r="907" spans="25:25" x14ac:dyDescent="0.25">
      <c r="Y907" s="45"/>
    </row>
    <row r="908" spans="25:25" x14ac:dyDescent="0.25">
      <c r="Y908" s="45"/>
    </row>
    <row r="909" spans="25:25" x14ac:dyDescent="0.25">
      <c r="Y909" s="45"/>
    </row>
    <row r="910" spans="25:25" x14ac:dyDescent="0.25">
      <c r="Y910" s="45"/>
    </row>
    <row r="911" spans="25:25" x14ac:dyDescent="0.25">
      <c r="Y911" s="45"/>
    </row>
    <row r="912" spans="25:25" x14ac:dyDescent="0.25">
      <c r="Y912" s="45"/>
    </row>
    <row r="913" spans="25:25" x14ac:dyDescent="0.25">
      <c r="Y913" s="45"/>
    </row>
    <row r="914" spans="25:25" x14ac:dyDescent="0.25">
      <c r="Y914" s="45"/>
    </row>
    <row r="915" spans="25:25" x14ac:dyDescent="0.25">
      <c r="Y915" s="45"/>
    </row>
    <row r="916" spans="25:25" x14ac:dyDescent="0.25">
      <c r="Y916" s="45"/>
    </row>
    <row r="917" spans="25:25" x14ac:dyDescent="0.25">
      <c r="Y917" s="45"/>
    </row>
    <row r="918" spans="25:25" x14ac:dyDescent="0.25">
      <c r="Y918" s="45"/>
    </row>
    <row r="919" spans="25:25" x14ac:dyDescent="0.25">
      <c r="Y919" s="45"/>
    </row>
    <row r="920" spans="25:25" x14ac:dyDescent="0.25">
      <c r="Y920" s="45"/>
    </row>
    <row r="921" spans="25:25" x14ac:dyDescent="0.25">
      <c r="Y921" s="45"/>
    </row>
    <row r="922" spans="25:25" x14ac:dyDescent="0.25">
      <c r="Y922" s="45"/>
    </row>
    <row r="923" spans="25:25" x14ac:dyDescent="0.25">
      <c r="Y923" s="45"/>
    </row>
    <row r="924" spans="25:25" x14ac:dyDescent="0.25">
      <c r="Y924" s="45"/>
    </row>
    <row r="925" spans="25:25" x14ac:dyDescent="0.25">
      <c r="Y925" s="45"/>
    </row>
    <row r="926" spans="25:25" x14ac:dyDescent="0.25">
      <c r="Y926" s="45"/>
    </row>
    <row r="927" spans="25:25" x14ac:dyDescent="0.25">
      <c r="Y927" s="45"/>
    </row>
    <row r="928" spans="25:25" x14ac:dyDescent="0.25">
      <c r="Y928" s="45"/>
    </row>
    <row r="929" spans="24:25" x14ac:dyDescent="0.25">
      <c r="Y929" s="45"/>
    </row>
    <row r="930" spans="24:25" x14ac:dyDescent="0.25">
      <c r="Y930" s="45"/>
    </row>
    <row r="931" spans="24:25" x14ac:dyDescent="0.25">
      <c r="Y931" s="45"/>
    </row>
    <row r="932" spans="24:25" x14ac:dyDescent="0.25">
      <c r="Y932" s="45"/>
    </row>
    <row r="933" spans="24:25" x14ac:dyDescent="0.25">
      <c r="Y933" s="45"/>
    </row>
    <row r="934" spans="24:25" x14ac:dyDescent="0.25">
      <c r="Y934" s="45"/>
    </row>
    <row r="935" spans="24:25" x14ac:dyDescent="0.25">
      <c r="Y935" s="45"/>
    </row>
    <row r="936" spans="24:25" x14ac:dyDescent="0.25">
      <c r="Y936" s="45"/>
    </row>
    <row r="937" spans="24:25" x14ac:dyDescent="0.25">
      <c r="Y937" s="45"/>
    </row>
    <row r="938" spans="24:25" x14ac:dyDescent="0.25">
      <c r="Y938" s="132"/>
    </row>
    <row r="939" spans="24:25" x14ac:dyDescent="0.25">
      <c r="X939" s="43"/>
      <c r="Y939" s="132"/>
    </row>
    <row r="940" spans="24:25" x14ac:dyDescent="0.25">
      <c r="X940" s="43"/>
      <c r="Y940" s="132"/>
    </row>
    <row r="941" spans="24:25" x14ac:dyDescent="0.25">
      <c r="X941" s="43"/>
      <c r="Y941" s="132"/>
    </row>
    <row r="942" spans="24:25" x14ac:dyDescent="0.25">
      <c r="X942" s="43"/>
      <c r="Y942" s="132"/>
    </row>
    <row r="943" spans="24:25" x14ac:dyDescent="0.25">
      <c r="X943" s="43"/>
      <c r="Y943" s="132"/>
    </row>
    <row r="944" spans="24:25" x14ac:dyDescent="0.25">
      <c r="X944" s="43"/>
      <c r="Y944" s="132"/>
    </row>
    <row r="945" spans="24:25" x14ac:dyDescent="0.25">
      <c r="X945" s="43"/>
      <c r="Y945" s="132"/>
    </row>
    <row r="946" spans="24:25" x14ac:dyDescent="0.25">
      <c r="X946" s="43"/>
      <c r="Y946" s="132"/>
    </row>
    <row r="947" spans="24:25" x14ac:dyDescent="0.25">
      <c r="X947" s="43"/>
      <c r="Y947" s="132"/>
    </row>
    <row r="948" spans="24:25" x14ac:dyDescent="0.25">
      <c r="X948" s="43"/>
      <c r="Y948" s="132"/>
    </row>
    <row r="949" spans="24:25" x14ac:dyDescent="0.25">
      <c r="X949" s="43"/>
      <c r="Y949" s="132"/>
    </row>
    <row r="950" spans="24:25" x14ac:dyDescent="0.25">
      <c r="X950" s="43"/>
      <c r="Y950" s="132"/>
    </row>
    <row r="951" spans="24:25" x14ac:dyDescent="0.25">
      <c r="X951" s="43"/>
      <c r="Y951" s="132"/>
    </row>
    <row r="952" spans="24:25" x14ac:dyDescent="0.25">
      <c r="X952" s="43"/>
      <c r="Y952" s="132"/>
    </row>
    <row r="953" spans="24:25" x14ac:dyDescent="0.25">
      <c r="X953" s="43"/>
      <c r="Y953" s="132"/>
    </row>
    <row r="954" spans="24:25" x14ac:dyDescent="0.25">
      <c r="X954" s="43"/>
      <c r="Y954" s="132"/>
    </row>
    <row r="955" spans="24:25" x14ac:dyDescent="0.25">
      <c r="X955" s="43"/>
      <c r="Y955" s="132"/>
    </row>
    <row r="956" spans="24:25" x14ac:dyDescent="0.25">
      <c r="X956" s="43"/>
      <c r="Y956" s="132"/>
    </row>
    <row r="957" spans="24:25" x14ac:dyDescent="0.25">
      <c r="X957" s="43"/>
      <c r="Y957" s="132"/>
    </row>
    <row r="958" spans="24:25" x14ac:dyDescent="0.25">
      <c r="X958" s="43"/>
      <c r="Y958" s="132"/>
    </row>
    <row r="959" spans="24:25" x14ac:dyDescent="0.25">
      <c r="X959" s="43"/>
      <c r="Y959" s="132"/>
    </row>
    <row r="960" spans="24:25" x14ac:dyDescent="0.25">
      <c r="X960" s="43"/>
      <c r="Y960" s="132"/>
    </row>
    <row r="961" spans="24:25" x14ac:dyDescent="0.25">
      <c r="X961" s="43"/>
      <c r="Y961" s="132"/>
    </row>
    <row r="962" spans="24:25" x14ac:dyDescent="0.25">
      <c r="X962" s="43"/>
      <c r="Y962" s="132"/>
    </row>
    <row r="963" spans="24:25" x14ac:dyDescent="0.25">
      <c r="X963" s="43"/>
      <c r="Y963" s="132"/>
    </row>
    <row r="964" spans="24:25" x14ac:dyDescent="0.25">
      <c r="X964" s="43"/>
      <c r="Y964" s="132"/>
    </row>
    <row r="965" spans="24:25" x14ac:dyDescent="0.25">
      <c r="X965" s="43"/>
      <c r="Y965" s="132"/>
    </row>
    <row r="966" spans="24:25" x14ac:dyDescent="0.25">
      <c r="X966" s="43"/>
      <c r="Y966" s="132"/>
    </row>
    <row r="967" spans="24:25" x14ac:dyDescent="0.25">
      <c r="X967" s="43"/>
      <c r="Y967" s="132"/>
    </row>
    <row r="968" spans="24:25" x14ac:dyDescent="0.25">
      <c r="X968" s="43"/>
      <c r="Y968" s="132"/>
    </row>
    <row r="969" spans="24:25" x14ac:dyDescent="0.25">
      <c r="X969" s="43"/>
      <c r="Y969" s="132"/>
    </row>
    <row r="970" spans="24:25" x14ac:dyDescent="0.25">
      <c r="X970" s="43"/>
      <c r="Y970" s="132"/>
    </row>
    <row r="971" spans="24:25" x14ac:dyDescent="0.25">
      <c r="X971" s="43"/>
      <c r="Y971" s="132"/>
    </row>
    <row r="972" spans="24:25" x14ac:dyDescent="0.25">
      <c r="X972" s="43"/>
      <c r="Y972" s="132"/>
    </row>
    <row r="973" spans="24:25" x14ac:dyDescent="0.25">
      <c r="X973" s="43"/>
      <c r="Y973" s="132"/>
    </row>
    <row r="974" spans="24:25" x14ac:dyDescent="0.25">
      <c r="X974" s="43"/>
      <c r="Y974" s="132"/>
    </row>
    <row r="975" spans="24:25" x14ac:dyDescent="0.25">
      <c r="X975" s="43"/>
      <c r="Y975" s="132"/>
    </row>
    <row r="976" spans="24:25" x14ac:dyDescent="0.25">
      <c r="X976" s="43"/>
      <c r="Y976" s="132"/>
    </row>
    <row r="977" spans="24:25" x14ac:dyDescent="0.25">
      <c r="X977" s="43"/>
      <c r="Y977" s="132"/>
    </row>
    <row r="978" spans="24:25" x14ac:dyDescent="0.25">
      <c r="X978" s="43"/>
      <c r="Y978" s="132"/>
    </row>
    <row r="979" spans="24:25" x14ac:dyDescent="0.25">
      <c r="Y979" s="45"/>
    </row>
    <row r="980" spans="24:25" x14ac:dyDescent="0.25">
      <c r="Y980" s="45"/>
    </row>
    <row r="981" spans="24:25" x14ac:dyDescent="0.25">
      <c r="Y981" s="45"/>
    </row>
    <row r="982" spans="24:25" x14ac:dyDescent="0.25">
      <c r="Y982" s="45"/>
    </row>
    <row r="983" spans="24:25" x14ac:dyDescent="0.25">
      <c r="Y983" s="45"/>
    </row>
    <row r="984" spans="24:25" x14ac:dyDescent="0.25">
      <c r="Y984" s="45"/>
    </row>
    <row r="985" spans="24:25" x14ac:dyDescent="0.25">
      <c r="Y985" s="45"/>
    </row>
    <row r="986" spans="24:25" x14ac:dyDescent="0.25">
      <c r="Y986" s="45"/>
    </row>
    <row r="987" spans="24:25" x14ac:dyDescent="0.25">
      <c r="Y987" s="45"/>
    </row>
    <row r="988" spans="24:25" x14ac:dyDescent="0.25">
      <c r="Y988" s="45"/>
    </row>
    <row r="989" spans="24:25" x14ac:dyDescent="0.25">
      <c r="Y989" s="45"/>
    </row>
    <row r="990" spans="24:25" x14ac:dyDescent="0.25">
      <c r="Y990" s="45"/>
    </row>
    <row r="991" spans="24:25" x14ac:dyDescent="0.25">
      <c r="Y991" s="45"/>
    </row>
    <row r="992" spans="24:25" x14ac:dyDescent="0.25">
      <c r="Y992" s="45"/>
    </row>
    <row r="993" spans="25:25" x14ac:dyDescent="0.25">
      <c r="Y993" s="45"/>
    </row>
    <row r="994" spans="25:25" x14ac:dyDescent="0.25">
      <c r="Y994" s="45"/>
    </row>
    <row r="995" spans="25:25" x14ac:dyDescent="0.25">
      <c r="Y995" s="45"/>
    </row>
    <row r="996" spans="25:25" x14ac:dyDescent="0.25">
      <c r="Y996" s="45"/>
    </row>
    <row r="997" spans="25:25" x14ac:dyDescent="0.25">
      <c r="Y997" s="45"/>
    </row>
    <row r="998" spans="25:25" x14ac:dyDescent="0.25">
      <c r="Y998" s="45"/>
    </row>
    <row r="999" spans="25:25" x14ac:dyDescent="0.25">
      <c r="Y999" s="45"/>
    </row>
    <row r="1000" spans="25:25" x14ac:dyDescent="0.25">
      <c r="Y1000" s="45"/>
    </row>
    <row r="1001" spans="25:25" x14ac:dyDescent="0.25">
      <c r="Y1001" s="45"/>
    </row>
    <row r="1002" spans="25:25" x14ac:dyDescent="0.25">
      <c r="Y1002" s="45"/>
    </row>
    <row r="1003" spans="25:25" x14ac:dyDescent="0.25">
      <c r="Y1003" s="45"/>
    </row>
    <row r="1004" spans="25:25" x14ac:dyDescent="0.25">
      <c r="Y1004" s="45"/>
    </row>
    <row r="1005" spans="25:25" x14ac:dyDescent="0.25">
      <c r="Y1005" s="45"/>
    </row>
    <row r="1006" spans="25:25" x14ac:dyDescent="0.25">
      <c r="Y1006" s="45"/>
    </row>
    <row r="1007" spans="25:25" x14ac:dyDescent="0.25">
      <c r="Y1007" s="45"/>
    </row>
    <row r="1008" spans="25:25" x14ac:dyDescent="0.25">
      <c r="Y1008" s="45"/>
    </row>
    <row r="1009" spans="25:25" x14ac:dyDescent="0.25">
      <c r="Y1009" s="45"/>
    </row>
    <row r="1010" spans="25:25" x14ac:dyDescent="0.25">
      <c r="Y1010" s="45"/>
    </row>
    <row r="1011" spans="25:25" x14ac:dyDescent="0.25">
      <c r="Y1011" s="45"/>
    </row>
    <row r="1012" spans="25:25" x14ac:dyDescent="0.25">
      <c r="Y1012" s="45"/>
    </row>
    <row r="1013" spans="25:25" x14ac:dyDescent="0.25">
      <c r="Y1013" s="45"/>
    </row>
    <row r="1014" spans="25:25" x14ac:dyDescent="0.25">
      <c r="Y1014" s="45"/>
    </row>
    <row r="1015" spans="25:25" x14ac:dyDescent="0.25">
      <c r="Y1015" s="45"/>
    </row>
    <row r="1016" spans="25:25" x14ac:dyDescent="0.25">
      <c r="Y1016" s="45"/>
    </row>
    <row r="1017" spans="25:25" x14ac:dyDescent="0.25">
      <c r="Y1017" s="45"/>
    </row>
    <row r="1018" spans="25:25" x14ac:dyDescent="0.25">
      <c r="Y1018" s="45"/>
    </row>
    <row r="1019" spans="25:25" x14ac:dyDescent="0.25">
      <c r="Y1019" s="45"/>
    </row>
    <row r="1020" spans="25:25" x14ac:dyDescent="0.25">
      <c r="Y1020" s="45"/>
    </row>
    <row r="1021" spans="25:25" x14ac:dyDescent="0.25">
      <c r="Y1021" s="45"/>
    </row>
    <row r="1022" spans="25:25" x14ac:dyDescent="0.25">
      <c r="Y1022" s="45"/>
    </row>
    <row r="1023" spans="25:25" x14ac:dyDescent="0.25">
      <c r="Y1023" s="45"/>
    </row>
    <row r="1024" spans="25:25" x14ac:dyDescent="0.25">
      <c r="Y1024" s="45"/>
    </row>
    <row r="1025" spans="25:25" x14ac:dyDescent="0.25">
      <c r="Y1025" s="45"/>
    </row>
    <row r="1026" spans="25:25" x14ac:dyDescent="0.25">
      <c r="Y1026" s="45"/>
    </row>
    <row r="1027" spans="25:25" x14ac:dyDescent="0.25">
      <c r="Y1027" s="45"/>
    </row>
    <row r="1028" spans="25:25" x14ac:dyDescent="0.25">
      <c r="Y1028" s="45"/>
    </row>
    <row r="1029" spans="25:25" x14ac:dyDescent="0.25">
      <c r="Y1029" s="45"/>
    </row>
    <row r="1030" spans="25:25" x14ac:dyDescent="0.25">
      <c r="Y1030" s="45"/>
    </row>
    <row r="1031" spans="25:25" x14ac:dyDescent="0.25">
      <c r="Y1031" s="45"/>
    </row>
    <row r="1032" spans="25:25" x14ac:dyDescent="0.25">
      <c r="Y1032" s="45"/>
    </row>
    <row r="1033" spans="25:25" x14ac:dyDescent="0.25">
      <c r="Y1033" s="45"/>
    </row>
    <row r="1034" spans="25:25" x14ac:dyDescent="0.25">
      <c r="Y1034" s="45"/>
    </row>
    <row r="1035" spans="25:25" x14ac:dyDescent="0.25">
      <c r="Y1035" s="45"/>
    </row>
    <row r="1036" spans="25:25" x14ac:dyDescent="0.25">
      <c r="Y1036" s="45"/>
    </row>
    <row r="1037" spans="25:25" x14ac:dyDescent="0.25">
      <c r="Y1037" s="45"/>
    </row>
    <row r="1038" spans="25:25" x14ac:dyDescent="0.25">
      <c r="Y1038" s="45"/>
    </row>
    <row r="1039" spans="25:25" x14ac:dyDescent="0.25">
      <c r="Y1039" s="45"/>
    </row>
    <row r="1040" spans="25:25" x14ac:dyDescent="0.25">
      <c r="Y1040" s="45"/>
    </row>
    <row r="1041" spans="25:25" x14ac:dyDescent="0.25">
      <c r="Y1041" s="45"/>
    </row>
    <row r="1042" spans="25:25" x14ac:dyDescent="0.25">
      <c r="Y1042" s="45"/>
    </row>
    <row r="1043" spans="25:25" x14ac:dyDescent="0.25">
      <c r="Y1043" s="45"/>
    </row>
    <row r="1044" spans="25:25" x14ac:dyDescent="0.25">
      <c r="Y1044" s="45"/>
    </row>
    <row r="1045" spans="25:25" x14ac:dyDescent="0.25">
      <c r="Y1045" s="45"/>
    </row>
    <row r="1046" spans="25:25" x14ac:dyDescent="0.25">
      <c r="Y1046" s="45"/>
    </row>
    <row r="1047" spans="25:25" x14ac:dyDescent="0.25">
      <c r="Y1047" s="45"/>
    </row>
    <row r="1048" spans="25:25" x14ac:dyDescent="0.25">
      <c r="Y1048" s="45"/>
    </row>
    <row r="1049" spans="25:25" x14ac:dyDescent="0.25">
      <c r="Y1049" s="45"/>
    </row>
    <row r="1050" spans="25:25" x14ac:dyDescent="0.25">
      <c r="Y1050" s="45"/>
    </row>
    <row r="1051" spans="25:25" x14ac:dyDescent="0.25">
      <c r="Y1051" s="45"/>
    </row>
    <row r="1052" spans="25:25" x14ac:dyDescent="0.25">
      <c r="Y1052" s="45"/>
    </row>
    <row r="1053" spans="25:25" x14ac:dyDescent="0.25">
      <c r="Y1053" s="45"/>
    </row>
    <row r="1054" spans="25:25" x14ac:dyDescent="0.25">
      <c r="Y1054" s="45"/>
    </row>
    <row r="1055" spans="25:25" x14ac:dyDescent="0.25">
      <c r="Y1055" s="45"/>
    </row>
    <row r="1056" spans="25:25" x14ac:dyDescent="0.25">
      <c r="Y1056" s="45"/>
    </row>
    <row r="1057" spans="25:25" x14ac:dyDescent="0.25">
      <c r="Y1057" s="45"/>
    </row>
    <row r="1058" spans="25:25" x14ac:dyDescent="0.25">
      <c r="Y1058" s="45"/>
    </row>
    <row r="1059" spans="25:25" x14ac:dyDescent="0.25">
      <c r="Y1059" s="45"/>
    </row>
    <row r="1060" spans="25:25" x14ac:dyDescent="0.25">
      <c r="Y1060" s="45"/>
    </row>
    <row r="1061" spans="25:25" x14ac:dyDescent="0.25">
      <c r="Y1061" s="45"/>
    </row>
    <row r="1062" spans="25:25" x14ac:dyDescent="0.25">
      <c r="Y1062" s="45"/>
    </row>
    <row r="1063" spans="25:25" x14ac:dyDescent="0.25">
      <c r="Y1063" s="45"/>
    </row>
    <row r="1064" spans="25:25" x14ac:dyDescent="0.25">
      <c r="Y1064" s="45"/>
    </row>
    <row r="1065" spans="25:25" x14ac:dyDescent="0.25">
      <c r="Y1065" s="45"/>
    </row>
    <row r="1066" spans="25:25" x14ac:dyDescent="0.25">
      <c r="Y1066" s="45"/>
    </row>
    <row r="1067" spans="25:25" x14ac:dyDescent="0.25">
      <c r="Y1067" s="45"/>
    </row>
    <row r="1068" spans="25:25" x14ac:dyDescent="0.25">
      <c r="Y1068" s="45"/>
    </row>
    <row r="1069" spans="25:25" x14ac:dyDescent="0.25">
      <c r="Y1069" s="45"/>
    </row>
    <row r="1070" spans="25:25" x14ac:dyDescent="0.25">
      <c r="Y1070" s="45"/>
    </row>
    <row r="1071" spans="25:25" x14ac:dyDescent="0.25">
      <c r="Y1071" s="45"/>
    </row>
    <row r="1072" spans="25:25" x14ac:dyDescent="0.25">
      <c r="Y1072" s="45"/>
    </row>
    <row r="1073" spans="25:25" x14ac:dyDescent="0.25">
      <c r="Y1073" s="45"/>
    </row>
    <row r="1074" spans="25:25" x14ac:dyDescent="0.25">
      <c r="Y1074" s="45"/>
    </row>
    <row r="1075" spans="25:25" x14ac:dyDescent="0.25">
      <c r="Y1075" s="45"/>
    </row>
    <row r="1076" spans="25:25" x14ac:dyDescent="0.25">
      <c r="Y1076" s="45"/>
    </row>
    <row r="1077" spans="25:25" x14ac:dyDescent="0.25">
      <c r="Y1077" s="45"/>
    </row>
    <row r="1078" spans="25:25" x14ac:dyDescent="0.25">
      <c r="Y1078" s="45"/>
    </row>
    <row r="1079" spans="25:25" x14ac:dyDescent="0.25">
      <c r="Y1079" s="45"/>
    </row>
    <row r="1080" spans="25:25" x14ac:dyDescent="0.25">
      <c r="Y1080" s="45"/>
    </row>
    <row r="1081" spans="25:25" x14ac:dyDescent="0.25">
      <c r="Y1081" s="45"/>
    </row>
    <row r="1082" spans="25:25" x14ac:dyDescent="0.25">
      <c r="Y1082" s="45"/>
    </row>
    <row r="1083" spans="25:25" x14ac:dyDescent="0.25">
      <c r="Y1083" s="45"/>
    </row>
    <row r="1084" spans="25:25" x14ac:dyDescent="0.25">
      <c r="Y1084" s="45"/>
    </row>
    <row r="1085" spans="25:25" x14ac:dyDescent="0.25">
      <c r="Y1085" s="45"/>
    </row>
    <row r="1086" spans="25:25" x14ac:dyDescent="0.25">
      <c r="Y1086" s="45"/>
    </row>
    <row r="1087" spans="25:25" x14ac:dyDescent="0.25">
      <c r="Y1087" s="45"/>
    </row>
    <row r="1088" spans="25:25" x14ac:dyDescent="0.25">
      <c r="Y1088" s="45"/>
    </row>
    <row r="1089" spans="25:25" x14ac:dyDescent="0.25">
      <c r="Y1089" s="45"/>
    </row>
    <row r="1090" spans="25:25" x14ac:dyDescent="0.25">
      <c r="Y1090" s="45"/>
    </row>
    <row r="1091" spans="25:25" x14ac:dyDescent="0.25">
      <c r="Y1091" s="45"/>
    </row>
    <row r="1092" spans="25:25" x14ac:dyDescent="0.25">
      <c r="Y1092" s="45"/>
    </row>
    <row r="1093" spans="25:25" x14ac:dyDescent="0.25">
      <c r="Y1093" s="45"/>
    </row>
    <row r="1094" spans="25:25" x14ac:dyDescent="0.25">
      <c r="Y1094" s="45"/>
    </row>
    <row r="1095" spans="25:25" x14ac:dyDescent="0.25">
      <c r="Y1095" s="45"/>
    </row>
    <row r="1096" spans="25:25" x14ac:dyDescent="0.25">
      <c r="Y1096" s="45"/>
    </row>
    <row r="1097" spans="25:25" x14ac:dyDescent="0.25">
      <c r="Y1097" s="45"/>
    </row>
    <row r="1098" spans="25:25" x14ac:dyDescent="0.25">
      <c r="Y1098" s="45"/>
    </row>
    <row r="1099" spans="25:25" x14ac:dyDescent="0.25">
      <c r="Y1099" s="45"/>
    </row>
    <row r="1100" spans="25:25" x14ac:dyDescent="0.25">
      <c r="Y1100" s="45"/>
    </row>
    <row r="1101" spans="25:25" x14ac:dyDescent="0.25">
      <c r="Y1101" s="45"/>
    </row>
    <row r="1102" spans="25:25" x14ac:dyDescent="0.25">
      <c r="Y1102" s="45"/>
    </row>
    <row r="1103" spans="25:25" x14ac:dyDescent="0.25">
      <c r="Y1103" s="45"/>
    </row>
    <row r="1104" spans="25:25" x14ac:dyDescent="0.25">
      <c r="Y1104" s="45"/>
    </row>
    <row r="1105" spans="25:25" x14ac:dyDescent="0.25">
      <c r="Y1105" s="45"/>
    </row>
    <row r="1106" spans="25:25" x14ac:dyDescent="0.25">
      <c r="Y1106" s="45"/>
    </row>
    <row r="1107" spans="25:25" x14ac:dyDescent="0.25">
      <c r="Y1107" s="45"/>
    </row>
    <row r="1108" spans="25:25" x14ac:dyDescent="0.25">
      <c r="Y1108" s="45"/>
    </row>
    <row r="1109" spans="25:25" x14ac:dyDescent="0.25">
      <c r="Y1109" s="45"/>
    </row>
    <row r="1110" spans="25:25" x14ac:dyDescent="0.25">
      <c r="Y1110" s="45"/>
    </row>
    <row r="1111" spans="25:25" x14ac:dyDescent="0.25">
      <c r="Y1111" s="45"/>
    </row>
    <row r="1112" spans="25:25" x14ac:dyDescent="0.25">
      <c r="Y1112" s="45"/>
    </row>
    <row r="1113" spans="25:25" x14ac:dyDescent="0.25">
      <c r="Y1113" s="45"/>
    </row>
    <row r="1114" spans="25:25" x14ac:dyDescent="0.25">
      <c r="Y1114" s="45"/>
    </row>
    <row r="1115" spans="25:25" x14ac:dyDescent="0.25">
      <c r="Y1115" s="45"/>
    </row>
    <row r="1116" spans="25:25" x14ac:dyDescent="0.25">
      <c r="Y1116" s="45"/>
    </row>
    <row r="1117" spans="25:25" x14ac:dyDescent="0.25">
      <c r="Y1117" s="45"/>
    </row>
    <row r="1118" spans="25:25" x14ac:dyDescent="0.25">
      <c r="Y1118" s="45"/>
    </row>
    <row r="1119" spans="25:25" x14ac:dyDescent="0.25">
      <c r="Y1119" s="45"/>
    </row>
    <row r="1120" spans="25:25" x14ac:dyDescent="0.25">
      <c r="Y1120" s="45"/>
    </row>
    <row r="1121" spans="25:25" x14ac:dyDescent="0.25">
      <c r="Y1121" s="45"/>
    </row>
    <row r="1122" spans="25:25" x14ac:dyDescent="0.25">
      <c r="Y1122" s="45"/>
    </row>
    <row r="1123" spans="25:25" x14ac:dyDescent="0.25">
      <c r="Y1123" s="45"/>
    </row>
    <row r="1124" spans="25:25" x14ac:dyDescent="0.25">
      <c r="Y1124" s="45"/>
    </row>
    <row r="1125" spans="25:25" x14ac:dyDescent="0.25">
      <c r="Y1125" s="45"/>
    </row>
    <row r="1126" spans="25:25" x14ac:dyDescent="0.25">
      <c r="Y1126" s="45"/>
    </row>
    <row r="1127" spans="25:25" x14ac:dyDescent="0.25">
      <c r="Y1127" s="45"/>
    </row>
    <row r="1128" spans="25:25" x14ac:dyDescent="0.25">
      <c r="Y1128" s="45"/>
    </row>
    <row r="1129" spans="25:25" x14ac:dyDescent="0.25">
      <c r="Y1129" s="45"/>
    </row>
    <row r="1130" spans="25:25" x14ac:dyDescent="0.25">
      <c r="Y1130" s="45"/>
    </row>
    <row r="1131" spans="25:25" x14ac:dyDescent="0.25">
      <c r="Y1131" s="45"/>
    </row>
    <row r="1132" spans="25:25" x14ac:dyDescent="0.25">
      <c r="Y1132" s="45"/>
    </row>
    <row r="1134" spans="25:25" x14ac:dyDescent="0.25">
      <c r="Y1134" s="45"/>
    </row>
    <row r="1135" spans="25:25" x14ac:dyDescent="0.25">
      <c r="Y1135" s="45"/>
    </row>
    <row r="1136" spans="25:25" x14ac:dyDescent="0.25">
      <c r="Y1136" s="45"/>
    </row>
    <row r="1137" spans="25:25" x14ac:dyDescent="0.25">
      <c r="Y1137" s="45"/>
    </row>
    <row r="1138" spans="25:25" x14ac:dyDescent="0.25">
      <c r="Y1138" s="45"/>
    </row>
    <row r="1139" spans="25:25" x14ac:dyDescent="0.25">
      <c r="Y1139" s="45"/>
    </row>
    <row r="1140" spans="25:25" x14ac:dyDescent="0.25">
      <c r="Y1140" s="45"/>
    </row>
    <row r="1141" spans="25:25" x14ac:dyDescent="0.25">
      <c r="Y1141" s="45"/>
    </row>
    <row r="1142" spans="25:25" x14ac:dyDescent="0.25">
      <c r="Y1142" s="45"/>
    </row>
    <row r="1143" spans="25:25" x14ac:dyDescent="0.25">
      <c r="Y1143" s="45"/>
    </row>
    <row r="1144" spans="25:25" x14ac:dyDescent="0.25">
      <c r="Y1144" s="45"/>
    </row>
    <row r="1145" spans="25:25" x14ac:dyDescent="0.25">
      <c r="Y1145" s="45"/>
    </row>
  </sheetData>
  <autoFilter ref="A1:AA1145"/>
  <conditionalFormatting sqref="C1:D1048576">
    <cfRule type="cellIs" dxfId="2" priority="4" operator="greater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J5000"/>
  <sheetViews>
    <sheetView workbookViewId="0">
      <pane xSplit="10" ySplit="4" topLeftCell="K4961" activePane="bottomRight" state="frozen"/>
      <selection activeCell="C1" sqref="C1:C1048576"/>
      <selection pane="topRight" activeCell="C1" sqref="C1:C1048576"/>
      <selection pane="bottomLeft" activeCell="C1" sqref="C1:C1048576"/>
      <selection pane="bottomRight" activeCell="D1" sqref="D1:D5000"/>
    </sheetView>
  </sheetViews>
  <sheetFormatPr baseColWidth="10" defaultColWidth="0" defaultRowHeight="13.2" x14ac:dyDescent="0.25"/>
  <cols>
    <col min="1" max="5" width="7.88671875" style="114" customWidth="1"/>
    <col min="6" max="9" width="7.88671875" customWidth="1"/>
    <col min="10" max="10" width="0" hidden="1" customWidth="1"/>
    <col min="11" max="16384" width="11.44140625" hidden="1"/>
  </cols>
  <sheetData>
    <row r="1" spans="1:9" x14ac:dyDescent="0.25">
      <c r="A1" s="114">
        <v>1</v>
      </c>
      <c r="B1" s="114">
        <f>IF(AND(A1&gt;=CONTROL!$D$9,A1&lt;CONTROL!$D$10+1),A1,0)</f>
        <v>1</v>
      </c>
      <c r="C1" s="114">
        <f>IF(AND(A1&gt;=CONTROL!$F$9,A1&lt;CONTROL!$F$10+1),A1,0)</f>
        <v>0</v>
      </c>
      <c r="D1" s="114" t="str">
        <f ca="1">IF(DATOS!I2=CONTROL!$H$10,"B","A")</f>
        <v>A</v>
      </c>
      <c r="E1" s="114">
        <f ca="1">IF(D1="A",+C1+B1,0)</f>
        <v>1</v>
      </c>
      <c r="F1">
        <f t="shared" ref="F1:F65" ca="1" si="0">IF(E1&gt;0,RAND(),-1)</f>
        <v>0.79589448448600186</v>
      </c>
      <c r="G1">
        <f ca="1">RANK(F1,$F$1:$F$5000)</f>
        <v>147</v>
      </c>
      <c r="H1">
        <f ca="1">IF(F1=-1,0,G1)</f>
        <v>147</v>
      </c>
      <c r="I1" s="122">
        <f ca="1">IFERROR(MATCH(A1,H:H,0),0)</f>
        <v>81</v>
      </c>
    </row>
    <row r="2" spans="1:9" x14ac:dyDescent="0.25">
      <c r="A2" s="114">
        <f>+A1+1</f>
        <v>2</v>
      </c>
      <c r="B2" s="114">
        <f>IF(AND(A2&gt;=CONTROL!$D$9,A2&lt;CONTROL!$D$10+1),A2,0)</f>
        <v>2</v>
      </c>
      <c r="C2" s="114">
        <f>IF(AND(A2&gt;=CONTROL!$F$9,A2&lt;CONTROL!$F$10+1),A2,0)</f>
        <v>0</v>
      </c>
      <c r="D2" s="114" t="str">
        <f ca="1">IF(DATOS!I3=CONTROL!$H$10,"B","A")</f>
        <v>A</v>
      </c>
      <c r="E2" s="114">
        <f t="shared" ref="E2:E65" ca="1" si="1">IF(D2="A",+C2+B2,0)</f>
        <v>2</v>
      </c>
      <c r="F2">
        <f t="shared" ca="1" si="0"/>
        <v>0.96381270417984188</v>
      </c>
      <c r="G2">
        <f t="shared" ref="G2:G65" ca="1" si="2">RANK(F2,$F$1:$F$5000)</f>
        <v>20</v>
      </c>
      <c r="H2">
        <f t="shared" ref="H2:H65" ca="1" si="3">IF(F2=-1,0,G2)</f>
        <v>20</v>
      </c>
      <c r="I2" s="122">
        <f t="shared" ref="I2:I65" ca="1" si="4">IFERROR(MATCH(A2,H:H,0),0)</f>
        <v>506</v>
      </c>
    </row>
    <row r="3" spans="1:9" x14ac:dyDescent="0.25">
      <c r="A3" s="114">
        <f t="shared" ref="A3:A66" si="5">+A2+1</f>
        <v>3</v>
      </c>
      <c r="B3" s="114">
        <f>IF(AND(A3&gt;=CONTROL!$D$9,A3&lt;CONTROL!$D$10+1),A3,0)</f>
        <v>3</v>
      </c>
      <c r="C3" s="114">
        <f>IF(AND(A3&gt;=CONTROL!$F$9,A3&lt;CONTROL!$F$10+1),A3,0)</f>
        <v>0</v>
      </c>
      <c r="D3" s="114" t="str">
        <f ca="1">IF(DATOS!I4=CONTROL!$H$10,"B","A")</f>
        <v>A</v>
      </c>
      <c r="E3" s="114">
        <f t="shared" ca="1" si="1"/>
        <v>3</v>
      </c>
      <c r="F3">
        <f t="shared" ca="1" si="0"/>
        <v>0.27745282630086732</v>
      </c>
      <c r="G3">
        <f t="shared" ca="1" si="2"/>
        <v>475</v>
      </c>
      <c r="H3">
        <f t="shared" ca="1" si="3"/>
        <v>475</v>
      </c>
      <c r="I3" s="122">
        <f t="shared" ca="1" si="4"/>
        <v>180</v>
      </c>
    </row>
    <row r="4" spans="1:9" x14ac:dyDescent="0.25">
      <c r="A4" s="114">
        <f t="shared" si="5"/>
        <v>4</v>
      </c>
      <c r="B4" s="114">
        <f>IF(AND(A4&gt;=CONTROL!$D$9,A4&lt;CONTROL!$D$10+1),A4,0)</f>
        <v>4</v>
      </c>
      <c r="C4" s="114">
        <f>IF(AND(A4&gt;=CONTROL!$F$9,A4&lt;CONTROL!$F$10+1),A4,0)</f>
        <v>0</v>
      </c>
      <c r="D4" s="114" t="str">
        <f ca="1">IF(DATOS!I5=CONTROL!$H$10,"B","A")</f>
        <v>A</v>
      </c>
      <c r="E4" s="114">
        <f t="shared" ca="1" si="1"/>
        <v>4</v>
      </c>
      <c r="F4">
        <f t="shared" ca="1" si="0"/>
        <v>0.16636642713474559</v>
      </c>
      <c r="G4">
        <f t="shared" ca="1" si="2"/>
        <v>547</v>
      </c>
      <c r="H4">
        <f t="shared" ca="1" si="3"/>
        <v>547</v>
      </c>
      <c r="I4" s="122">
        <f t="shared" ca="1" si="4"/>
        <v>345</v>
      </c>
    </row>
    <row r="5" spans="1:9" x14ac:dyDescent="0.25">
      <c r="A5" s="114">
        <f t="shared" si="5"/>
        <v>5</v>
      </c>
      <c r="B5" s="114">
        <f>IF(AND(A5&gt;=CONTROL!$D$9,A5&lt;CONTROL!$D$10+1),A5,0)</f>
        <v>5</v>
      </c>
      <c r="C5" s="114">
        <f>IF(AND(A5&gt;=CONTROL!$F$9,A5&lt;CONTROL!$F$10+1),A5,0)</f>
        <v>0</v>
      </c>
      <c r="D5" s="114" t="str">
        <f ca="1">IF(DATOS!I6=CONTROL!$H$10,"B","A")</f>
        <v>A</v>
      </c>
      <c r="E5" s="114">
        <f t="shared" ca="1" si="1"/>
        <v>5</v>
      </c>
      <c r="F5">
        <f t="shared" ca="1" si="0"/>
        <v>0.59198549598815697</v>
      </c>
      <c r="G5">
        <f t="shared" ca="1" si="2"/>
        <v>267</v>
      </c>
      <c r="H5">
        <f t="shared" ca="1" si="3"/>
        <v>267</v>
      </c>
      <c r="I5" s="122">
        <f t="shared" ca="1" si="4"/>
        <v>505</v>
      </c>
    </row>
    <row r="6" spans="1:9" x14ac:dyDescent="0.25">
      <c r="A6" s="114">
        <f t="shared" si="5"/>
        <v>6</v>
      </c>
      <c r="B6" s="114">
        <f>IF(AND(A6&gt;=CONTROL!$D$9,A6&lt;CONTROL!$D$10+1),A6,0)</f>
        <v>6</v>
      </c>
      <c r="C6" s="114">
        <f>IF(AND(A6&gt;=CONTROL!$F$9,A6&lt;CONTROL!$F$10+1),A6,0)</f>
        <v>0</v>
      </c>
      <c r="D6" s="114" t="str">
        <f ca="1">IF(DATOS!I7=CONTROL!$H$10,"B","A")</f>
        <v>A</v>
      </c>
      <c r="E6" s="114">
        <f t="shared" ca="1" si="1"/>
        <v>6</v>
      </c>
      <c r="F6">
        <f t="shared" ca="1" si="0"/>
        <v>0.57743208751049269</v>
      </c>
      <c r="G6">
        <f t="shared" ca="1" si="2"/>
        <v>275</v>
      </c>
      <c r="H6">
        <f t="shared" ca="1" si="3"/>
        <v>275</v>
      </c>
      <c r="I6" s="122">
        <f t="shared" ca="1" si="4"/>
        <v>82</v>
      </c>
    </row>
    <row r="7" spans="1:9" x14ac:dyDescent="0.25">
      <c r="A7" s="114">
        <f t="shared" si="5"/>
        <v>7</v>
      </c>
      <c r="B7" s="114">
        <f>IF(AND(A7&gt;=CONTROL!$D$9,A7&lt;CONTROL!$D$10+1),A7,0)</f>
        <v>7</v>
      </c>
      <c r="C7" s="114">
        <f>IF(AND(A7&gt;=CONTROL!$F$9,A7&lt;CONTROL!$F$10+1),A7,0)</f>
        <v>0</v>
      </c>
      <c r="D7" s="114" t="str">
        <f ca="1">IF(DATOS!I8=CONTROL!$H$10,"B","A")</f>
        <v>A</v>
      </c>
      <c r="E7" s="114">
        <f t="shared" ca="1" si="1"/>
        <v>7</v>
      </c>
      <c r="F7">
        <f t="shared" ca="1" si="0"/>
        <v>0.62083900643011625</v>
      </c>
      <c r="G7">
        <f t="shared" ca="1" si="2"/>
        <v>248</v>
      </c>
      <c r="H7">
        <f t="shared" ca="1" si="3"/>
        <v>248</v>
      </c>
      <c r="I7" s="122">
        <f t="shared" ca="1" si="4"/>
        <v>433</v>
      </c>
    </row>
    <row r="8" spans="1:9" x14ac:dyDescent="0.25">
      <c r="A8" s="114">
        <f t="shared" si="5"/>
        <v>8</v>
      </c>
      <c r="B8" s="114">
        <f>IF(AND(A8&gt;=CONTROL!$D$9,A8&lt;CONTROL!$D$10+1),A8,0)</f>
        <v>8</v>
      </c>
      <c r="C8" s="114">
        <f>IF(AND(A8&gt;=CONTROL!$F$9,A8&lt;CONTROL!$F$10+1),A8,0)</f>
        <v>0</v>
      </c>
      <c r="D8" s="114" t="str">
        <f ca="1">IF(DATOS!I9=CONTROL!$H$10,"B","A")</f>
        <v>A</v>
      </c>
      <c r="E8" s="114">
        <f t="shared" ca="1" si="1"/>
        <v>8</v>
      </c>
      <c r="F8">
        <f t="shared" ca="1" si="0"/>
        <v>0.27718242232371493</v>
      </c>
      <c r="G8">
        <f t="shared" ca="1" si="2"/>
        <v>477</v>
      </c>
      <c r="H8">
        <f t="shared" ca="1" si="3"/>
        <v>477</v>
      </c>
      <c r="I8" s="122">
        <f t="shared" ca="1" si="4"/>
        <v>442</v>
      </c>
    </row>
    <row r="9" spans="1:9" x14ac:dyDescent="0.25">
      <c r="A9" s="114">
        <f t="shared" si="5"/>
        <v>9</v>
      </c>
      <c r="B9" s="114">
        <f>IF(AND(A9&gt;=CONTROL!$D$9,A9&lt;CONTROL!$D$10+1),A9,0)</f>
        <v>9</v>
      </c>
      <c r="C9" s="114">
        <f>IF(AND(A9&gt;=CONTROL!$F$9,A9&lt;CONTROL!$F$10+1),A9,0)</f>
        <v>0</v>
      </c>
      <c r="D9" s="114" t="str">
        <f ca="1">IF(DATOS!I10=CONTROL!$H$10,"B","A")</f>
        <v>A</v>
      </c>
      <c r="E9" s="114">
        <f t="shared" ca="1" si="1"/>
        <v>9</v>
      </c>
      <c r="F9">
        <f t="shared" ca="1" si="0"/>
        <v>0.73254777950641337</v>
      </c>
      <c r="G9">
        <f t="shared" ca="1" si="2"/>
        <v>191</v>
      </c>
      <c r="H9">
        <f t="shared" ca="1" si="3"/>
        <v>191</v>
      </c>
      <c r="I9" s="122">
        <f t="shared" ca="1" si="4"/>
        <v>606</v>
      </c>
    </row>
    <row r="10" spans="1:9" x14ac:dyDescent="0.25">
      <c r="A10" s="114">
        <f t="shared" si="5"/>
        <v>10</v>
      </c>
      <c r="B10" s="114">
        <f>IF(AND(A10&gt;=CONTROL!$D$9,A10&lt;CONTROL!$D$10+1),A10,0)</f>
        <v>10</v>
      </c>
      <c r="C10" s="114">
        <f>IF(AND(A10&gt;=CONTROL!$F$9,A10&lt;CONTROL!$F$10+1),A10,0)</f>
        <v>0</v>
      </c>
      <c r="D10" s="114" t="str">
        <f ca="1">IF(DATOS!I11=CONTROL!$H$10,"B","A")</f>
        <v>A</v>
      </c>
      <c r="E10" s="114">
        <f t="shared" ca="1" si="1"/>
        <v>10</v>
      </c>
      <c r="F10">
        <f t="shared" ca="1" si="0"/>
        <v>0.13197369091506805</v>
      </c>
      <c r="G10">
        <f t="shared" ca="1" si="2"/>
        <v>562</v>
      </c>
      <c r="H10">
        <f t="shared" ca="1" si="3"/>
        <v>562</v>
      </c>
      <c r="I10" s="122">
        <f t="shared" ca="1" si="4"/>
        <v>225</v>
      </c>
    </row>
    <row r="11" spans="1:9" x14ac:dyDescent="0.25">
      <c r="A11" s="114">
        <f t="shared" si="5"/>
        <v>11</v>
      </c>
      <c r="B11" s="114">
        <f>IF(AND(A11&gt;=CONTROL!$D$9,A11&lt;CONTROL!$D$10+1),A11,0)</f>
        <v>11</v>
      </c>
      <c r="C11" s="114">
        <f>IF(AND(A11&gt;=CONTROL!$F$9,A11&lt;CONTROL!$F$10+1),A11,0)</f>
        <v>0</v>
      </c>
      <c r="D11" s="114" t="str">
        <f ca="1">IF(DATOS!I12=CONTROL!$H$10,"B","A")</f>
        <v>A</v>
      </c>
      <c r="E11" s="114">
        <f t="shared" ca="1" si="1"/>
        <v>11</v>
      </c>
      <c r="F11">
        <f t="shared" ca="1" si="0"/>
        <v>0.40302351902863454</v>
      </c>
      <c r="G11">
        <f t="shared" ca="1" si="2"/>
        <v>401</v>
      </c>
      <c r="H11">
        <f t="shared" ca="1" si="3"/>
        <v>401</v>
      </c>
      <c r="I11" s="122">
        <f t="shared" ca="1" si="4"/>
        <v>393</v>
      </c>
    </row>
    <row r="12" spans="1:9" x14ac:dyDescent="0.25">
      <c r="A12" s="114">
        <f t="shared" si="5"/>
        <v>12</v>
      </c>
      <c r="B12" s="114">
        <f>IF(AND(A12&gt;=CONTROL!$D$9,A12&lt;CONTROL!$D$10+1),A12,0)</f>
        <v>12</v>
      </c>
      <c r="C12" s="114">
        <f>IF(AND(A12&gt;=CONTROL!$F$9,A12&lt;CONTROL!$F$10+1),A12,0)</f>
        <v>0</v>
      </c>
      <c r="D12" s="114" t="str">
        <f ca="1">IF(DATOS!I13=CONTROL!$H$10,"B","A")</f>
        <v>A</v>
      </c>
      <c r="E12" s="114">
        <f t="shared" ca="1" si="1"/>
        <v>12</v>
      </c>
      <c r="F12">
        <f t="shared" ca="1" si="0"/>
        <v>0.3674676907253962</v>
      </c>
      <c r="G12">
        <f t="shared" ca="1" si="2"/>
        <v>418</v>
      </c>
      <c r="H12">
        <f t="shared" ca="1" si="3"/>
        <v>418</v>
      </c>
      <c r="I12" s="122">
        <f t="shared" ca="1" si="4"/>
        <v>392</v>
      </c>
    </row>
    <row r="13" spans="1:9" x14ac:dyDescent="0.25">
      <c r="A13" s="114">
        <f t="shared" si="5"/>
        <v>13</v>
      </c>
      <c r="B13" s="114">
        <f>IF(AND(A13&gt;=CONTROL!$D$9,A13&lt;CONTROL!$D$10+1),A13,0)</f>
        <v>13</v>
      </c>
      <c r="C13" s="114">
        <f>IF(AND(A13&gt;=CONTROL!$F$9,A13&lt;CONTROL!$F$10+1),A13,0)</f>
        <v>0</v>
      </c>
      <c r="D13" s="114" t="str">
        <f ca="1">IF(DATOS!I14=CONTROL!$H$10,"B","A")</f>
        <v>A</v>
      </c>
      <c r="E13" s="114">
        <f t="shared" ca="1" si="1"/>
        <v>13</v>
      </c>
      <c r="F13">
        <f t="shared" ca="1" si="0"/>
        <v>0.91748353326290522</v>
      </c>
      <c r="G13">
        <f t="shared" ca="1" si="2"/>
        <v>54</v>
      </c>
      <c r="H13">
        <f t="shared" ca="1" si="3"/>
        <v>54</v>
      </c>
      <c r="I13" s="122">
        <f t="shared" ca="1" si="4"/>
        <v>641</v>
      </c>
    </row>
    <row r="14" spans="1:9" x14ac:dyDescent="0.25">
      <c r="A14" s="114">
        <f t="shared" si="5"/>
        <v>14</v>
      </c>
      <c r="B14" s="114">
        <f>IF(AND(A14&gt;=CONTROL!$D$9,A14&lt;CONTROL!$D$10+1),A14,0)</f>
        <v>14</v>
      </c>
      <c r="C14" s="114">
        <f>IF(AND(A14&gt;=CONTROL!$F$9,A14&lt;CONTROL!$F$10+1),A14,0)</f>
        <v>0</v>
      </c>
      <c r="D14" s="114" t="str">
        <f ca="1">IF(DATOS!I15=CONTROL!$H$10,"B","A")</f>
        <v>A</v>
      </c>
      <c r="E14" s="114">
        <f t="shared" ca="1" si="1"/>
        <v>14</v>
      </c>
      <c r="F14">
        <f t="shared" ca="1" si="0"/>
        <v>0.42998462995300046</v>
      </c>
      <c r="G14">
        <f t="shared" ca="1" si="2"/>
        <v>384</v>
      </c>
      <c r="H14">
        <f t="shared" ca="1" si="3"/>
        <v>384</v>
      </c>
      <c r="I14" s="122">
        <f t="shared" ca="1" si="4"/>
        <v>651</v>
      </c>
    </row>
    <row r="15" spans="1:9" x14ac:dyDescent="0.25">
      <c r="A15" s="114">
        <f t="shared" si="5"/>
        <v>15</v>
      </c>
      <c r="B15" s="114">
        <f>IF(AND(A15&gt;=CONTROL!$D$9,A15&lt;CONTROL!$D$10+1),A15,0)</f>
        <v>15</v>
      </c>
      <c r="C15" s="114">
        <f>IF(AND(A15&gt;=CONTROL!$F$9,A15&lt;CONTROL!$F$10+1),A15,0)</f>
        <v>0</v>
      </c>
      <c r="D15" s="114" t="str">
        <f ca="1">IF(DATOS!I16=CONTROL!$H$10,"B","A")</f>
        <v>A</v>
      </c>
      <c r="E15" s="114">
        <f t="shared" ca="1" si="1"/>
        <v>15</v>
      </c>
      <c r="F15">
        <f t="shared" ca="1" si="0"/>
        <v>0.29799721275465596</v>
      </c>
      <c r="G15">
        <f t="shared" ca="1" si="2"/>
        <v>462</v>
      </c>
      <c r="H15">
        <f t="shared" ca="1" si="3"/>
        <v>462</v>
      </c>
      <c r="I15" s="122">
        <f t="shared" ca="1" si="4"/>
        <v>409</v>
      </c>
    </row>
    <row r="16" spans="1:9" x14ac:dyDescent="0.25">
      <c r="A16" s="114">
        <f t="shared" si="5"/>
        <v>16</v>
      </c>
      <c r="B16" s="114">
        <f>IF(AND(A16&gt;=CONTROL!$D$9,A16&lt;CONTROL!$D$10+1),A16,0)</f>
        <v>16</v>
      </c>
      <c r="C16" s="114">
        <f>IF(AND(A16&gt;=CONTROL!$F$9,A16&lt;CONTROL!$F$10+1),A16,0)</f>
        <v>0</v>
      </c>
      <c r="D16" s="114" t="str">
        <f ca="1">IF(DATOS!I17=CONTROL!$H$10,"B","A")</f>
        <v>A</v>
      </c>
      <c r="E16" s="114">
        <f t="shared" ca="1" si="1"/>
        <v>16</v>
      </c>
      <c r="F16">
        <f t="shared" ca="1" si="0"/>
        <v>0.29680291763914224</v>
      </c>
      <c r="G16">
        <f t="shared" ca="1" si="2"/>
        <v>463</v>
      </c>
      <c r="H16">
        <f t="shared" ca="1" si="3"/>
        <v>463</v>
      </c>
      <c r="I16" s="122">
        <f t="shared" ca="1" si="4"/>
        <v>440</v>
      </c>
    </row>
    <row r="17" spans="1:9" x14ac:dyDescent="0.25">
      <c r="A17" s="114">
        <f t="shared" si="5"/>
        <v>17</v>
      </c>
      <c r="B17" s="114">
        <f>IF(AND(A17&gt;=CONTROL!$D$9,A17&lt;CONTROL!$D$10+1),A17,0)</f>
        <v>17</v>
      </c>
      <c r="C17" s="114">
        <f>IF(AND(A17&gt;=CONTROL!$F$9,A17&lt;CONTROL!$F$10+1),A17,0)</f>
        <v>0</v>
      </c>
      <c r="D17" s="114" t="str">
        <f ca="1">IF(DATOS!I18=CONTROL!$H$10,"B","A")</f>
        <v>A</v>
      </c>
      <c r="E17" s="114">
        <f t="shared" ca="1" si="1"/>
        <v>17</v>
      </c>
      <c r="F17">
        <f t="shared" ca="1" si="0"/>
        <v>0.71670218359386761</v>
      </c>
      <c r="G17">
        <f t="shared" ca="1" si="2"/>
        <v>200</v>
      </c>
      <c r="H17">
        <f t="shared" ca="1" si="3"/>
        <v>200</v>
      </c>
      <c r="I17" s="122">
        <f t="shared" ca="1" si="4"/>
        <v>583</v>
      </c>
    </row>
    <row r="18" spans="1:9" x14ac:dyDescent="0.25">
      <c r="A18" s="114">
        <f t="shared" si="5"/>
        <v>18</v>
      </c>
      <c r="B18" s="114">
        <f>IF(AND(A18&gt;=CONTROL!$D$9,A18&lt;CONTROL!$D$10+1),A18,0)</f>
        <v>18</v>
      </c>
      <c r="C18" s="114">
        <f>IF(AND(A18&gt;=CONTROL!$F$9,A18&lt;CONTROL!$F$10+1),A18,0)</f>
        <v>0</v>
      </c>
      <c r="D18" s="114" t="str">
        <f ca="1">IF(DATOS!I19=CONTROL!$H$10,"B","A")</f>
        <v>A</v>
      </c>
      <c r="E18" s="114">
        <f t="shared" ca="1" si="1"/>
        <v>18</v>
      </c>
      <c r="F18">
        <f t="shared" ca="1" si="0"/>
        <v>0.20780120444619876</v>
      </c>
      <c r="G18">
        <f t="shared" ca="1" si="2"/>
        <v>513</v>
      </c>
      <c r="H18">
        <f t="shared" ca="1" si="3"/>
        <v>513</v>
      </c>
      <c r="I18" s="122">
        <f t="shared" ca="1" si="4"/>
        <v>230</v>
      </c>
    </row>
    <row r="19" spans="1:9" x14ac:dyDescent="0.25">
      <c r="A19" s="114">
        <f t="shared" si="5"/>
        <v>19</v>
      </c>
      <c r="B19" s="114">
        <f>IF(AND(A19&gt;=CONTROL!$D$9,A19&lt;CONTROL!$D$10+1),A19,0)</f>
        <v>19</v>
      </c>
      <c r="C19" s="114">
        <f>IF(AND(A19&gt;=CONTROL!$F$9,A19&lt;CONTROL!$F$10+1),A19,0)</f>
        <v>0</v>
      </c>
      <c r="D19" s="114" t="str">
        <f ca="1">IF(DATOS!I20=CONTROL!$H$10,"B","A")</f>
        <v>A</v>
      </c>
      <c r="E19" s="114">
        <f t="shared" ca="1" si="1"/>
        <v>19</v>
      </c>
      <c r="F19">
        <f t="shared" ca="1" si="0"/>
        <v>0.89144204589956688</v>
      </c>
      <c r="G19">
        <f t="shared" ca="1" si="2"/>
        <v>84</v>
      </c>
      <c r="H19">
        <f t="shared" ca="1" si="3"/>
        <v>84</v>
      </c>
      <c r="I19" s="122">
        <f t="shared" ca="1" si="4"/>
        <v>150</v>
      </c>
    </row>
    <row r="20" spans="1:9" x14ac:dyDescent="0.25">
      <c r="A20" s="114">
        <f t="shared" si="5"/>
        <v>20</v>
      </c>
      <c r="B20" s="114">
        <f>IF(AND(A20&gt;=CONTROL!$D$9,A20&lt;CONTROL!$D$10+1),A20,0)</f>
        <v>20</v>
      </c>
      <c r="C20" s="114">
        <f>IF(AND(A20&gt;=CONTROL!$F$9,A20&lt;CONTROL!$F$10+1),A20,0)</f>
        <v>0</v>
      </c>
      <c r="D20" s="114" t="str">
        <f ca="1">IF(DATOS!I21=CONTROL!$H$10,"B","A")</f>
        <v>A</v>
      </c>
      <c r="E20" s="114">
        <f t="shared" ca="1" si="1"/>
        <v>20</v>
      </c>
      <c r="F20">
        <f t="shared" ca="1" si="0"/>
        <v>0.86530503264590186</v>
      </c>
      <c r="G20">
        <f t="shared" ca="1" si="2"/>
        <v>102</v>
      </c>
      <c r="H20">
        <f t="shared" ca="1" si="3"/>
        <v>102</v>
      </c>
      <c r="I20" s="122">
        <f t="shared" ca="1" si="4"/>
        <v>2</v>
      </c>
    </row>
    <row r="21" spans="1:9" x14ac:dyDescent="0.25">
      <c r="A21" s="114">
        <f t="shared" si="5"/>
        <v>21</v>
      </c>
      <c r="B21" s="114">
        <f>IF(AND(A21&gt;=CONTROL!$D$9,A21&lt;CONTROL!$D$10+1),A21,0)</f>
        <v>21</v>
      </c>
      <c r="C21" s="114">
        <f>IF(AND(A21&gt;=CONTROL!$F$9,A21&lt;CONTROL!$F$10+1),A21,0)</f>
        <v>0</v>
      </c>
      <c r="D21" s="114" t="str">
        <f ca="1">IF(DATOS!I22=CONTROL!$H$10,"B","A")</f>
        <v>A</v>
      </c>
      <c r="E21" s="114">
        <f t="shared" ca="1" si="1"/>
        <v>21</v>
      </c>
      <c r="F21">
        <f t="shared" ca="1" si="0"/>
        <v>0.18946572019516028</v>
      </c>
      <c r="G21">
        <f t="shared" ca="1" si="2"/>
        <v>525</v>
      </c>
      <c r="H21">
        <f t="shared" ca="1" si="3"/>
        <v>525</v>
      </c>
      <c r="I21" s="122">
        <f t="shared" ca="1" si="4"/>
        <v>156</v>
      </c>
    </row>
    <row r="22" spans="1:9" x14ac:dyDescent="0.25">
      <c r="A22" s="114">
        <f t="shared" si="5"/>
        <v>22</v>
      </c>
      <c r="B22" s="114">
        <f>IF(AND(A22&gt;=CONTROL!$D$9,A22&lt;CONTROL!$D$10+1),A22,0)</f>
        <v>22</v>
      </c>
      <c r="C22" s="114">
        <f>IF(AND(A22&gt;=CONTROL!$F$9,A22&lt;CONTROL!$F$10+1),A22,0)</f>
        <v>0</v>
      </c>
      <c r="D22" s="114" t="str">
        <f ca="1">IF(DATOS!I23=CONTROL!$H$10,"B","A")</f>
        <v>A</v>
      </c>
      <c r="E22" s="114">
        <f t="shared" ca="1" si="1"/>
        <v>22</v>
      </c>
      <c r="F22">
        <f t="shared" ca="1" si="0"/>
        <v>0.9296288699774431</v>
      </c>
      <c r="G22">
        <f t="shared" ca="1" si="2"/>
        <v>43</v>
      </c>
      <c r="H22">
        <f t="shared" ca="1" si="3"/>
        <v>43</v>
      </c>
      <c r="I22" s="122">
        <f t="shared" ca="1" si="4"/>
        <v>566</v>
      </c>
    </row>
    <row r="23" spans="1:9" x14ac:dyDescent="0.25">
      <c r="A23" s="114">
        <f t="shared" si="5"/>
        <v>23</v>
      </c>
      <c r="B23" s="114">
        <f>IF(AND(A23&gt;=CONTROL!$D$9,A23&lt;CONTROL!$D$10+1),A23,0)</f>
        <v>23</v>
      </c>
      <c r="C23" s="114">
        <f>IF(AND(A23&gt;=CONTROL!$F$9,A23&lt;CONTROL!$F$10+1),A23,0)</f>
        <v>0</v>
      </c>
      <c r="D23" s="114" t="str">
        <f ca="1">IF(DATOS!I24=CONTROL!$H$10,"B","A")</f>
        <v>A</v>
      </c>
      <c r="E23" s="114">
        <f t="shared" ca="1" si="1"/>
        <v>23</v>
      </c>
      <c r="F23">
        <f t="shared" ca="1" si="0"/>
        <v>0.35880662604600744</v>
      </c>
      <c r="G23">
        <f t="shared" ca="1" si="2"/>
        <v>424</v>
      </c>
      <c r="H23">
        <f t="shared" ca="1" si="3"/>
        <v>424</v>
      </c>
      <c r="I23" s="122">
        <f t="shared" ca="1" si="4"/>
        <v>636</v>
      </c>
    </row>
    <row r="24" spans="1:9" x14ac:dyDescent="0.25">
      <c r="A24" s="114">
        <f t="shared" si="5"/>
        <v>24</v>
      </c>
      <c r="B24" s="114">
        <f>IF(AND(A24&gt;=CONTROL!$D$9,A24&lt;CONTROL!$D$10+1),A24,0)</f>
        <v>24</v>
      </c>
      <c r="C24" s="114">
        <f>IF(AND(A24&gt;=CONTROL!$F$9,A24&lt;CONTROL!$F$10+1),A24,0)</f>
        <v>0</v>
      </c>
      <c r="D24" s="114" t="str">
        <f ca="1">IF(DATOS!I25=CONTROL!$H$10,"B","A")</f>
        <v>A</v>
      </c>
      <c r="E24" s="114">
        <f t="shared" ca="1" si="1"/>
        <v>24</v>
      </c>
      <c r="F24">
        <f t="shared" ca="1" si="0"/>
        <v>0.92869944592864784</v>
      </c>
      <c r="G24">
        <f t="shared" ca="1" si="2"/>
        <v>46</v>
      </c>
      <c r="H24">
        <f t="shared" ca="1" si="3"/>
        <v>46</v>
      </c>
      <c r="I24" s="122">
        <f t="shared" ca="1" si="4"/>
        <v>178</v>
      </c>
    </row>
    <row r="25" spans="1:9" x14ac:dyDescent="0.25">
      <c r="A25" s="114">
        <f t="shared" si="5"/>
        <v>25</v>
      </c>
      <c r="B25" s="114">
        <f>IF(AND(A25&gt;=CONTROL!$D$9,A25&lt;CONTROL!$D$10+1),A25,0)</f>
        <v>25</v>
      </c>
      <c r="C25" s="114">
        <f>IF(AND(A25&gt;=CONTROL!$F$9,A25&lt;CONTROL!$F$10+1),A25,0)</f>
        <v>0</v>
      </c>
      <c r="D25" s="114" t="str">
        <f ca="1">IF(DATOS!I26=CONTROL!$H$10,"B","A")</f>
        <v>A</v>
      </c>
      <c r="E25" s="114">
        <f t="shared" ca="1" si="1"/>
        <v>25</v>
      </c>
      <c r="F25">
        <f t="shared" ca="1" si="0"/>
        <v>0.56219103084153288</v>
      </c>
      <c r="G25">
        <f t="shared" ca="1" si="2"/>
        <v>284</v>
      </c>
      <c r="H25">
        <f t="shared" ca="1" si="3"/>
        <v>284</v>
      </c>
      <c r="I25" s="122">
        <f t="shared" ca="1" si="4"/>
        <v>141</v>
      </c>
    </row>
    <row r="26" spans="1:9" x14ac:dyDescent="0.25">
      <c r="A26" s="114">
        <f t="shared" si="5"/>
        <v>26</v>
      </c>
      <c r="B26" s="114">
        <f>IF(AND(A26&gt;=CONTROL!$D$9,A26&lt;CONTROL!$D$10+1),A26,0)</f>
        <v>26</v>
      </c>
      <c r="C26" s="114">
        <f>IF(AND(A26&gt;=CONTROL!$F$9,A26&lt;CONTROL!$F$10+1),A26,0)</f>
        <v>0</v>
      </c>
      <c r="D26" s="114" t="str">
        <f ca="1">IF(DATOS!I27=CONTROL!$H$10,"B","A")</f>
        <v>A</v>
      </c>
      <c r="E26" s="114">
        <f t="shared" ca="1" si="1"/>
        <v>26</v>
      </c>
      <c r="F26">
        <f t="shared" ca="1" si="0"/>
        <v>0.9495501420496032</v>
      </c>
      <c r="G26">
        <f t="shared" ca="1" si="2"/>
        <v>31</v>
      </c>
      <c r="H26">
        <f t="shared" ca="1" si="3"/>
        <v>31</v>
      </c>
      <c r="I26" s="122">
        <f t="shared" ca="1" si="4"/>
        <v>237</v>
      </c>
    </row>
    <row r="27" spans="1:9" x14ac:dyDescent="0.25">
      <c r="A27" s="114">
        <f t="shared" si="5"/>
        <v>27</v>
      </c>
      <c r="B27" s="114">
        <f>IF(AND(A27&gt;=CONTROL!$D$9,A27&lt;CONTROL!$D$10+1),A27,0)</f>
        <v>27</v>
      </c>
      <c r="C27" s="114">
        <f>IF(AND(A27&gt;=CONTROL!$F$9,A27&lt;CONTROL!$F$10+1),A27,0)</f>
        <v>0</v>
      </c>
      <c r="D27" s="114" t="str">
        <f ca="1">IF(DATOS!I28=CONTROL!$H$10,"B","A")</f>
        <v>A</v>
      </c>
      <c r="E27" s="114">
        <f t="shared" ca="1" si="1"/>
        <v>27</v>
      </c>
      <c r="F27">
        <f t="shared" ca="1" si="0"/>
        <v>0.86873863204900148</v>
      </c>
      <c r="G27">
        <f t="shared" ca="1" si="2"/>
        <v>99</v>
      </c>
      <c r="H27">
        <f t="shared" ca="1" si="3"/>
        <v>99</v>
      </c>
      <c r="I27" s="122">
        <f t="shared" ca="1" si="4"/>
        <v>228</v>
      </c>
    </row>
    <row r="28" spans="1:9" x14ac:dyDescent="0.25">
      <c r="A28" s="114">
        <f t="shared" si="5"/>
        <v>28</v>
      </c>
      <c r="B28" s="114">
        <f>IF(AND(A28&gt;=CONTROL!$D$9,A28&lt;CONTROL!$D$10+1),A28,0)</f>
        <v>28</v>
      </c>
      <c r="C28" s="114">
        <f>IF(AND(A28&gt;=CONTROL!$F$9,A28&lt;CONTROL!$F$10+1),A28,0)</f>
        <v>0</v>
      </c>
      <c r="D28" s="114" t="str">
        <f ca="1">IF(DATOS!I29=CONTROL!$H$10,"B","A")</f>
        <v>A</v>
      </c>
      <c r="E28" s="114">
        <f t="shared" ca="1" si="1"/>
        <v>28</v>
      </c>
      <c r="F28">
        <f t="shared" ca="1" si="0"/>
        <v>0.31494933203584485</v>
      </c>
      <c r="G28">
        <f t="shared" ca="1" si="2"/>
        <v>450</v>
      </c>
      <c r="H28">
        <f t="shared" ca="1" si="3"/>
        <v>450</v>
      </c>
      <c r="I28" s="122">
        <f t="shared" ca="1" si="4"/>
        <v>212</v>
      </c>
    </row>
    <row r="29" spans="1:9" x14ac:dyDescent="0.25">
      <c r="A29" s="114">
        <f t="shared" si="5"/>
        <v>29</v>
      </c>
      <c r="B29" s="114">
        <f>IF(AND(A29&gt;=CONTROL!$D$9,A29&lt;CONTROL!$D$10+1),A29,0)</f>
        <v>29</v>
      </c>
      <c r="C29" s="114">
        <f>IF(AND(A29&gt;=CONTROL!$F$9,A29&lt;CONTROL!$F$10+1),A29,0)</f>
        <v>0</v>
      </c>
      <c r="D29" s="114" t="str">
        <f ca="1">IF(DATOS!I30=CONTROL!$H$10,"B","A")</f>
        <v>A</v>
      </c>
      <c r="E29" s="114">
        <f t="shared" ca="1" si="1"/>
        <v>29</v>
      </c>
      <c r="F29">
        <f t="shared" ca="1" si="0"/>
        <v>0.82208757939441068</v>
      </c>
      <c r="G29">
        <f t="shared" ca="1" si="2"/>
        <v>134</v>
      </c>
      <c r="H29">
        <f t="shared" ca="1" si="3"/>
        <v>134</v>
      </c>
      <c r="I29" s="122">
        <f t="shared" ca="1" si="4"/>
        <v>382</v>
      </c>
    </row>
    <row r="30" spans="1:9" x14ac:dyDescent="0.25">
      <c r="A30" s="114">
        <f t="shared" si="5"/>
        <v>30</v>
      </c>
      <c r="B30" s="114">
        <f>IF(AND(A30&gt;=CONTROL!$D$9,A30&lt;CONTROL!$D$10+1),A30,0)</f>
        <v>30</v>
      </c>
      <c r="C30" s="114">
        <f>IF(AND(A30&gt;=CONTROL!$F$9,A30&lt;CONTROL!$F$10+1),A30,0)</f>
        <v>0</v>
      </c>
      <c r="D30" s="114" t="str">
        <f ca="1">IF(DATOS!I31=CONTROL!$H$10,"B","A")</f>
        <v>A</v>
      </c>
      <c r="E30" s="114">
        <f t="shared" ca="1" si="1"/>
        <v>30</v>
      </c>
      <c r="F30">
        <f t="shared" ca="1" si="0"/>
        <v>0.41525763421415141</v>
      </c>
      <c r="G30">
        <f t="shared" ca="1" si="2"/>
        <v>397</v>
      </c>
      <c r="H30">
        <f t="shared" ca="1" si="3"/>
        <v>397</v>
      </c>
      <c r="I30" s="122">
        <f t="shared" ca="1" si="4"/>
        <v>424</v>
      </c>
    </row>
    <row r="31" spans="1:9" x14ac:dyDescent="0.25">
      <c r="A31" s="114">
        <f t="shared" si="5"/>
        <v>31</v>
      </c>
      <c r="B31" s="114">
        <f>IF(AND(A31&gt;=CONTROL!$D$9,A31&lt;CONTROL!$D$10+1),A31,0)</f>
        <v>31</v>
      </c>
      <c r="C31" s="114">
        <f>IF(AND(A31&gt;=CONTROL!$F$9,A31&lt;CONTROL!$F$10+1),A31,0)</f>
        <v>0</v>
      </c>
      <c r="D31" s="114" t="str">
        <f ca="1">IF(DATOS!I32=CONTROL!$H$10,"B","A")</f>
        <v>A</v>
      </c>
      <c r="E31" s="114">
        <f t="shared" ca="1" si="1"/>
        <v>31</v>
      </c>
      <c r="F31">
        <f t="shared" ca="1" si="0"/>
        <v>0.17632279556848707</v>
      </c>
      <c r="G31">
        <f t="shared" ca="1" si="2"/>
        <v>535</v>
      </c>
      <c r="H31">
        <f t="shared" ca="1" si="3"/>
        <v>535</v>
      </c>
      <c r="I31" s="122">
        <f t="shared" ca="1" si="4"/>
        <v>26</v>
      </c>
    </row>
    <row r="32" spans="1:9" x14ac:dyDescent="0.25">
      <c r="A32" s="114">
        <f t="shared" si="5"/>
        <v>32</v>
      </c>
      <c r="B32" s="114">
        <f>IF(AND(A32&gt;=CONTROL!$D$9,A32&lt;CONTROL!$D$10+1),A32,0)</f>
        <v>32</v>
      </c>
      <c r="C32" s="114">
        <f>IF(AND(A32&gt;=CONTROL!$F$9,A32&lt;CONTROL!$F$10+1),A32,0)</f>
        <v>0</v>
      </c>
      <c r="D32" s="114" t="str">
        <f ca="1">IF(DATOS!I33=CONTROL!$H$10,"B","A")</f>
        <v>A</v>
      </c>
      <c r="E32" s="114">
        <f t="shared" ca="1" si="1"/>
        <v>32</v>
      </c>
      <c r="F32">
        <f t="shared" ca="1" si="0"/>
        <v>0.12462516767635812</v>
      </c>
      <c r="G32">
        <f t="shared" ca="1" si="2"/>
        <v>573</v>
      </c>
      <c r="H32">
        <f t="shared" ca="1" si="3"/>
        <v>573</v>
      </c>
      <c r="I32" s="122">
        <f t="shared" ca="1" si="4"/>
        <v>408</v>
      </c>
    </row>
    <row r="33" spans="1:9" x14ac:dyDescent="0.25">
      <c r="A33" s="114">
        <f t="shared" si="5"/>
        <v>33</v>
      </c>
      <c r="B33" s="114">
        <f>IF(AND(A33&gt;=CONTROL!$D$9,A33&lt;CONTROL!$D$10+1),A33,0)</f>
        <v>33</v>
      </c>
      <c r="C33" s="114">
        <f>IF(AND(A33&gt;=CONTROL!$F$9,A33&lt;CONTROL!$F$10+1),A33,0)</f>
        <v>0</v>
      </c>
      <c r="D33" s="114" t="str">
        <f ca="1">IF(DATOS!I34=CONTROL!$H$10,"B","A")</f>
        <v>A</v>
      </c>
      <c r="E33" s="114">
        <f t="shared" ca="1" si="1"/>
        <v>33</v>
      </c>
      <c r="F33">
        <f t="shared" ca="1" si="0"/>
        <v>0.37726308206498071</v>
      </c>
      <c r="G33">
        <f t="shared" ca="1" si="2"/>
        <v>412</v>
      </c>
      <c r="H33">
        <f t="shared" ca="1" si="3"/>
        <v>412</v>
      </c>
      <c r="I33" s="122">
        <f t="shared" ca="1" si="4"/>
        <v>360</v>
      </c>
    </row>
    <row r="34" spans="1:9" x14ac:dyDescent="0.25">
      <c r="A34" s="114">
        <f t="shared" si="5"/>
        <v>34</v>
      </c>
      <c r="B34" s="114">
        <f>IF(AND(A34&gt;=CONTROL!$D$9,A34&lt;CONTROL!$D$10+1),A34,0)</f>
        <v>34</v>
      </c>
      <c r="C34" s="114">
        <f>IF(AND(A34&gt;=CONTROL!$F$9,A34&lt;CONTROL!$F$10+1),A34,0)</f>
        <v>0</v>
      </c>
      <c r="D34" s="114" t="str">
        <f ca="1">IF(DATOS!I35=CONTROL!$H$10,"B","A")</f>
        <v>A</v>
      </c>
      <c r="E34" s="114">
        <f t="shared" ca="1" si="1"/>
        <v>34</v>
      </c>
      <c r="F34">
        <f t="shared" ca="1" si="0"/>
        <v>0.42827768315346471</v>
      </c>
      <c r="G34">
        <f t="shared" ca="1" si="2"/>
        <v>386</v>
      </c>
      <c r="H34">
        <f t="shared" ca="1" si="3"/>
        <v>386</v>
      </c>
      <c r="I34" s="122">
        <f t="shared" ca="1" si="4"/>
        <v>446</v>
      </c>
    </row>
    <row r="35" spans="1:9" x14ac:dyDescent="0.25">
      <c r="A35" s="114">
        <f t="shared" si="5"/>
        <v>35</v>
      </c>
      <c r="B35" s="114">
        <f>IF(AND(A35&gt;=CONTROL!$D$9,A35&lt;CONTROL!$D$10+1),A35,0)</f>
        <v>35</v>
      </c>
      <c r="C35" s="114">
        <f>IF(AND(A35&gt;=CONTROL!$F$9,A35&lt;CONTROL!$F$10+1),A35,0)</f>
        <v>0</v>
      </c>
      <c r="D35" s="114" t="str">
        <f ca="1">IF(DATOS!I36=CONTROL!$H$10,"B","A")</f>
        <v>A</v>
      </c>
      <c r="E35" s="114">
        <f t="shared" ca="1" si="1"/>
        <v>35</v>
      </c>
      <c r="F35">
        <f t="shared" ca="1" si="0"/>
        <v>0.7008057969886119</v>
      </c>
      <c r="G35">
        <f t="shared" ca="1" si="2"/>
        <v>206</v>
      </c>
      <c r="H35">
        <f t="shared" ca="1" si="3"/>
        <v>206</v>
      </c>
      <c r="I35" s="122">
        <f t="shared" ca="1" si="4"/>
        <v>352</v>
      </c>
    </row>
    <row r="36" spans="1:9" x14ac:dyDescent="0.25">
      <c r="A36" s="114">
        <f t="shared" si="5"/>
        <v>36</v>
      </c>
      <c r="B36" s="114">
        <f>IF(AND(A36&gt;=CONTROL!$D$9,A36&lt;CONTROL!$D$10+1),A36,0)</f>
        <v>36</v>
      </c>
      <c r="C36" s="114">
        <f>IF(AND(A36&gt;=CONTROL!$F$9,A36&lt;CONTROL!$F$10+1),A36,0)</f>
        <v>0</v>
      </c>
      <c r="D36" s="114" t="str">
        <f ca="1">IF(DATOS!I37=CONTROL!$H$10,"B","A")</f>
        <v>A</v>
      </c>
      <c r="E36" s="114">
        <f t="shared" ca="1" si="1"/>
        <v>36</v>
      </c>
      <c r="F36">
        <f t="shared" ca="1" si="0"/>
        <v>0.58105648399296195</v>
      </c>
      <c r="G36">
        <f t="shared" ca="1" si="2"/>
        <v>272</v>
      </c>
      <c r="H36">
        <f t="shared" ca="1" si="3"/>
        <v>272</v>
      </c>
      <c r="I36" s="122">
        <f t="shared" ca="1" si="4"/>
        <v>207</v>
      </c>
    </row>
    <row r="37" spans="1:9" x14ac:dyDescent="0.25">
      <c r="A37" s="114">
        <f t="shared" si="5"/>
        <v>37</v>
      </c>
      <c r="B37" s="114">
        <f>IF(AND(A37&gt;=CONTROL!$D$9,A37&lt;CONTROL!$D$10+1),A37,0)</f>
        <v>37</v>
      </c>
      <c r="C37" s="114">
        <f>IF(AND(A37&gt;=CONTROL!$F$9,A37&lt;CONTROL!$F$10+1),A37,0)</f>
        <v>0</v>
      </c>
      <c r="D37" s="114" t="str">
        <f ca="1">IF(DATOS!I38=CONTROL!$H$10,"B","A")</f>
        <v>A</v>
      </c>
      <c r="E37" s="114">
        <f t="shared" ca="1" si="1"/>
        <v>37</v>
      </c>
      <c r="F37">
        <f t="shared" ca="1" si="0"/>
        <v>0.52203140779123069</v>
      </c>
      <c r="G37">
        <f t="shared" ca="1" si="2"/>
        <v>318</v>
      </c>
      <c r="H37">
        <f t="shared" ca="1" si="3"/>
        <v>318</v>
      </c>
      <c r="I37" s="122">
        <f t="shared" ca="1" si="4"/>
        <v>477</v>
      </c>
    </row>
    <row r="38" spans="1:9" x14ac:dyDescent="0.25">
      <c r="A38" s="114">
        <f t="shared" si="5"/>
        <v>38</v>
      </c>
      <c r="B38" s="114">
        <f>IF(AND(A38&gt;=CONTROL!$D$9,A38&lt;CONTROL!$D$10+1),A38,0)</f>
        <v>38</v>
      </c>
      <c r="C38" s="114">
        <f>IF(AND(A38&gt;=CONTROL!$F$9,A38&lt;CONTROL!$F$10+1),A38,0)</f>
        <v>0</v>
      </c>
      <c r="D38" s="114" t="str">
        <f ca="1">IF(DATOS!I39=CONTROL!$H$10,"B","A")</f>
        <v>A</v>
      </c>
      <c r="E38" s="114">
        <f t="shared" ca="1" si="1"/>
        <v>38</v>
      </c>
      <c r="F38">
        <f t="shared" ca="1" si="0"/>
        <v>0.69340767799141889</v>
      </c>
      <c r="G38">
        <f t="shared" ca="1" si="2"/>
        <v>214</v>
      </c>
      <c r="H38">
        <f t="shared" ca="1" si="3"/>
        <v>214</v>
      </c>
      <c r="I38" s="122">
        <f t="shared" ca="1" si="4"/>
        <v>605</v>
      </c>
    </row>
    <row r="39" spans="1:9" x14ac:dyDescent="0.25">
      <c r="A39" s="114">
        <f t="shared" si="5"/>
        <v>39</v>
      </c>
      <c r="B39" s="114">
        <f>IF(AND(A39&gt;=CONTROL!$D$9,A39&lt;CONTROL!$D$10+1),A39,0)</f>
        <v>39</v>
      </c>
      <c r="C39" s="114">
        <f>IF(AND(A39&gt;=CONTROL!$F$9,A39&lt;CONTROL!$F$10+1),A39,0)</f>
        <v>0</v>
      </c>
      <c r="D39" s="114" t="str">
        <f ca="1">IF(DATOS!I40=CONTROL!$H$10,"B","A")</f>
        <v>A</v>
      </c>
      <c r="E39" s="114">
        <f t="shared" ca="1" si="1"/>
        <v>39</v>
      </c>
      <c r="F39">
        <f t="shared" ca="1" si="0"/>
        <v>0.83457555905070213</v>
      </c>
      <c r="G39">
        <f t="shared" ca="1" si="2"/>
        <v>120</v>
      </c>
      <c r="H39">
        <f t="shared" ca="1" si="3"/>
        <v>120</v>
      </c>
      <c r="I39" s="122">
        <f t="shared" ca="1" si="4"/>
        <v>483</v>
      </c>
    </row>
    <row r="40" spans="1:9" x14ac:dyDescent="0.25">
      <c r="A40" s="114">
        <f t="shared" si="5"/>
        <v>40</v>
      </c>
      <c r="B40" s="114">
        <f>IF(AND(A40&gt;=CONTROL!$D$9,A40&lt;CONTROL!$D$10+1),A40,0)</f>
        <v>40</v>
      </c>
      <c r="C40" s="114">
        <f>IF(AND(A40&gt;=CONTROL!$F$9,A40&lt;CONTROL!$F$10+1),A40,0)</f>
        <v>0</v>
      </c>
      <c r="D40" s="114" t="str">
        <f ca="1">IF(DATOS!I41=CONTROL!$H$10,"B","A")</f>
        <v>A</v>
      </c>
      <c r="E40" s="114">
        <f t="shared" ca="1" si="1"/>
        <v>40</v>
      </c>
      <c r="F40">
        <f t="shared" ca="1" si="0"/>
        <v>0.9182115562960157</v>
      </c>
      <c r="G40">
        <f t="shared" ca="1" si="2"/>
        <v>53</v>
      </c>
      <c r="H40">
        <f t="shared" ca="1" si="3"/>
        <v>53</v>
      </c>
      <c r="I40" s="122">
        <f t="shared" ca="1" si="4"/>
        <v>464</v>
      </c>
    </row>
    <row r="41" spans="1:9" x14ac:dyDescent="0.25">
      <c r="A41" s="114">
        <f t="shared" si="5"/>
        <v>41</v>
      </c>
      <c r="B41" s="114">
        <f>IF(AND(A41&gt;=CONTROL!$D$9,A41&lt;CONTROL!$D$10+1),A41,0)</f>
        <v>41</v>
      </c>
      <c r="C41" s="114">
        <f>IF(AND(A41&gt;=CONTROL!$F$9,A41&lt;CONTROL!$F$10+1),A41,0)</f>
        <v>0</v>
      </c>
      <c r="D41" s="114" t="str">
        <f ca="1">IF(DATOS!I42=CONTROL!$H$10,"B","A")</f>
        <v>A</v>
      </c>
      <c r="E41" s="114">
        <f t="shared" ca="1" si="1"/>
        <v>41</v>
      </c>
      <c r="F41">
        <f t="shared" ca="1" si="0"/>
        <v>0.86522869845191219</v>
      </c>
      <c r="G41">
        <f t="shared" ca="1" si="2"/>
        <v>103</v>
      </c>
      <c r="H41">
        <f t="shared" ca="1" si="3"/>
        <v>103</v>
      </c>
      <c r="I41" s="122">
        <f t="shared" ca="1" si="4"/>
        <v>201</v>
      </c>
    </row>
    <row r="42" spans="1:9" x14ac:dyDescent="0.25">
      <c r="A42" s="114">
        <f t="shared" si="5"/>
        <v>42</v>
      </c>
      <c r="B42" s="114">
        <f>IF(AND(A42&gt;=CONTROL!$D$9,A42&lt;CONTROL!$D$10+1),A42,0)</f>
        <v>42</v>
      </c>
      <c r="C42" s="114">
        <f>IF(AND(A42&gt;=CONTROL!$F$9,A42&lt;CONTROL!$F$10+1),A42,0)</f>
        <v>0</v>
      </c>
      <c r="D42" s="114" t="str">
        <f ca="1">IF(DATOS!I43=CONTROL!$H$10,"B","A")</f>
        <v>A</v>
      </c>
      <c r="E42" s="114">
        <f t="shared" ca="1" si="1"/>
        <v>42</v>
      </c>
      <c r="F42">
        <f t="shared" ca="1" si="0"/>
        <v>0.5451001620925533</v>
      </c>
      <c r="G42">
        <f t="shared" ca="1" si="2"/>
        <v>301</v>
      </c>
      <c r="H42">
        <f t="shared" ca="1" si="3"/>
        <v>301</v>
      </c>
      <c r="I42" s="122">
        <f t="shared" ca="1" si="4"/>
        <v>157</v>
      </c>
    </row>
    <row r="43" spans="1:9" x14ac:dyDescent="0.25">
      <c r="A43" s="114">
        <f t="shared" si="5"/>
        <v>43</v>
      </c>
      <c r="B43" s="114">
        <f>IF(AND(A43&gt;=CONTROL!$D$9,A43&lt;CONTROL!$D$10+1),A43,0)</f>
        <v>43</v>
      </c>
      <c r="C43" s="114">
        <f>IF(AND(A43&gt;=CONTROL!$F$9,A43&lt;CONTROL!$F$10+1),A43,0)</f>
        <v>0</v>
      </c>
      <c r="D43" s="114" t="str">
        <f ca="1">IF(DATOS!I44=CONTROL!$H$10,"B","A")</f>
        <v>A</v>
      </c>
      <c r="E43" s="114">
        <f t="shared" ca="1" si="1"/>
        <v>43</v>
      </c>
      <c r="F43">
        <f t="shared" ca="1" si="0"/>
        <v>0.91328796811448787</v>
      </c>
      <c r="G43">
        <f t="shared" ca="1" si="2"/>
        <v>57</v>
      </c>
      <c r="H43">
        <f t="shared" ca="1" si="3"/>
        <v>57</v>
      </c>
      <c r="I43" s="122">
        <f t="shared" ca="1" si="4"/>
        <v>22</v>
      </c>
    </row>
    <row r="44" spans="1:9" x14ac:dyDescent="0.25">
      <c r="A44" s="114">
        <f t="shared" si="5"/>
        <v>44</v>
      </c>
      <c r="B44" s="114">
        <f>IF(AND(A44&gt;=CONTROL!$D$9,A44&lt;CONTROL!$D$10+1),A44,0)</f>
        <v>44</v>
      </c>
      <c r="C44" s="114">
        <f>IF(AND(A44&gt;=CONTROL!$F$9,A44&lt;CONTROL!$F$10+1),A44,0)</f>
        <v>0</v>
      </c>
      <c r="D44" s="114" t="str">
        <f ca="1">IF(DATOS!I45=CONTROL!$H$10,"B","A")</f>
        <v>A</v>
      </c>
      <c r="E44" s="114">
        <f t="shared" ca="1" si="1"/>
        <v>44</v>
      </c>
      <c r="F44">
        <f t="shared" ca="1" si="0"/>
        <v>0.1389945816678696</v>
      </c>
      <c r="G44">
        <f t="shared" ca="1" si="2"/>
        <v>558</v>
      </c>
      <c r="H44">
        <f t="shared" ca="1" si="3"/>
        <v>558</v>
      </c>
      <c r="I44" s="122">
        <f t="shared" ca="1" si="4"/>
        <v>245</v>
      </c>
    </row>
    <row r="45" spans="1:9" x14ac:dyDescent="0.25">
      <c r="A45" s="114">
        <f t="shared" si="5"/>
        <v>45</v>
      </c>
      <c r="B45" s="114">
        <f>IF(AND(A45&gt;=CONTROL!$D$9,A45&lt;CONTROL!$D$10+1),A45,0)</f>
        <v>45</v>
      </c>
      <c r="C45" s="114">
        <f>IF(AND(A45&gt;=CONTROL!$F$9,A45&lt;CONTROL!$F$10+1),A45,0)</f>
        <v>0</v>
      </c>
      <c r="D45" s="114" t="str">
        <f ca="1">IF(DATOS!I46=CONTROL!$H$10,"B","A")</f>
        <v>A</v>
      </c>
      <c r="E45" s="114">
        <f t="shared" ca="1" si="1"/>
        <v>45</v>
      </c>
      <c r="F45">
        <f t="shared" ca="1" si="0"/>
        <v>9.2763398839748601E-2</v>
      </c>
      <c r="G45">
        <f t="shared" ca="1" si="2"/>
        <v>590</v>
      </c>
      <c r="H45">
        <f t="shared" ca="1" si="3"/>
        <v>590</v>
      </c>
      <c r="I45" s="122">
        <f t="shared" ca="1" si="4"/>
        <v>320</v>
      </c>
    </row>
    <row r="46" spans="1:9" x14ac:dyDescent="0.25">
      <c r="A46" s="114">
        <f t="shared" si="5"/>
        <v>46</v>
      </c>
      <c r="B46" s="114">
        <f>IF(AND(A46&gt;=CONTROL!$D$9,A46&lt;CONTROL!$D$10+1),A46,0)</f>
        <v>46</v>
      </c>
      <c r="C46" s="114">
        <f>IF(AND(A46&gt;=CONTROL!$F$9,A46&lt;CONTROL!$F$10+1),A46,0)</f>
        <v>0</v>
      </c>
      <c r="D46" s="114" t="str">
        <f ca="1">IF(DATOS!I47=CONTROL!$H$10,"B","A")</f>
        <v>A</v>
      </c>
      <c r="E46" s="114">
        <f t="shared" ca="1" si="1"/>
        <v>46</v>
      </c>
      <c r="F46">
        <f t="shared" ca="1" si="0"/>
        <v>0.83182906561556502</v>
      </c>
      <c r="G46">
        <f t="shared" ca="1" si="2"/>
        <v>124</v>
      </c>
      <c r="H46">
        <f t="shared" ca="1" si="3"/>
        <v>124</v>
      </c>
      <c r="I46" s="122">
        <f t="shared" ca="1" si="4"/>
        <v>24</v>
      </c>
    </row>
    <row r="47" spans="1:9" x14ac:dyDescent="0.25">
      <c r="A47" s="114">
        <f t="shared" si="5"/>
        <v>47</v>
      </c>
      <c r="B47" s="114">
        <f>IF(AND(A47&gt;=CONTROL!$D$9,A47&lt;CONTROL!$D$10+1),A47,0)</f>
        <v>47</v>
      </c>
      <c r="C47" s="114">
        <f>IF(AND(A47&gt;=CONTROL!$F$9,A47&lt;CONTROL!$F$10+1),A47,0)</f>
        <v>0</v>
      </c>
      <c r="D47" s="114" t="str">
        <f ca="1">IF(DATOS!I48=CONTROL!$H$10,"B","A")</f>
        <v>A</v>
      </c>
      <c r="E47" s="114">
        <f t="shared" ca="1" si="1"/>
        <v>47</v>
      </c>
      <c r="F47">
        <f t="shared" ca="1" si="0"/>
        <v>0.24016231962297496</v>
      </c>
      <c r="G47">
        <f t="shared" ca="1" si="2"/>
        <v>495</v>
      </c>
      <c r="H47">
        <f t="shared" ca="1" si="3"/>
        <v>495</v>
      </c>
      <c r="I47" s="122">
        <f t="shared" ca="1" si="4"/>
        <v>332</v>
      </c>
    </row>
    <row r="48" spans="1:9" x14ac:dyDescent="0.25">
      <c r="A48" s="114">
        <f t="shared" si="5"/>
        <v>48</v>
      </c>
      <c r="B48" s="114">
        <f>IF(AND(A48&gt;=CONTROL!$D$9,A48&lt;CONTROL!$D$10+1),A48,0)</f>
        <v>48</v>
      </c>
      <c r="C48" s="114">
        <f>IF(AND(A48&gt;=CONTROL!$F$9,A48&lt;CONTROL!$F$10+1),A48,0)</f>
        <v>0</v>
      </c>
      <c r="D48" s="114" t="str">
        <f ca="1">IF(DATOS!I49=CONTROL!$H$10,"B","A")</f>
        <v>A</v>
      </c>
      <c r="E48" s="114">
        <f t="shared" ca="1" si="1"/>
        <v>48</v>
      </c>
      <c r="F48">
        <f t="shared" ca="1" si="0"/>
        <v>0.23089830167674863</v>
      </c>
      <c r="G48">
        <f t="shared" ca="1" si="2"/>
        <v>501</v>
      </c>
      <c r="H48">
        <f t="shared" ca="1" si="3"/>
        <v>501</v>
      </c>
      <c r="I48" s="122">
        <f t="shared" ca="1" si="4"/>
        <v>279</v>
      </c>
    </row>
    <row r="49" spans="1:9" x14ac:dyDescent="0.25">
      <c r="A49" s="114">
        <f t="shared" si="5"/>
        <v>49</v>
      </c>
      <c r="B49" s="114">
        <f>IF(AND(A49&gt;=CONTROL!$D$9,A49&lt;CONTROL!$D$10+1),A49,0)</f>
        <v>49</v>
      </c>
      <c r="C49" s="114">
        <f>IF(AND(A49&gt;=CONTROL!$F$9,A49&lt;CONTROL!$F$10+1),A49,0)</f>
        <v>0</v>
      </c>
      <c r="D49" s="114" t="str">
        <f ca="1">IF(DATOS!I50=CONTROL!$H$10,"B","A")</f>
        <v>A</v>
      </c>
      <c r="E49" s="114">
        <f t="shared" ca="1" si="1"/>
        <v>49</v>
      </c>
      <c r="F49">
        <f t="shared" ca="1" si="0"/>
        <v>0.6563099314310612</v>
      </c>
      <c r="G49">
        <f t="shared" ca="1" si="2"/>
        <v>236</v>
      </c>
      <c r="H49">
        <f t="shared" ca="1" si="3"/>
        <v>236</v>
      </c>
      <c r="I49" s="122">
        <f t="shared" ca="1" si="4"/>
        <v>121</v>
      </c>
    </row>
    <row r="50" spans="1:9" x14ac:dyDescent="0.25">
      <c r="A50" s="114">
        <f t="shared" si="5"/>
        <v>50</v>
      </c>
      <c r="B50" s="114">
        <f>IF(AND(A50&gt;=CONTROL!$D$9,A50&lt;CONTROL!$D$10+1),A50,0)</f>
        <v>50</v>
      </c>
      <c r="C50" s="114">
        <f>IF(AND(A50&gt;=CONTROL!$F$9,A50&lt;CONTROL!$F$10+1),A50,0)</f>
        <v>0</v>
      </c>
      <c r="D50" s="114" t="str">
        <f ca="1">IF(DATOS!I51=CONTROL!$H$10,"B","A")</f>
        <v>A</v>
      </c>
      <c r="E50" s="114">
        <f t="shared" ca="1" si="1"/>
        <v>50</v>
      </c>
      <c r="F50">
        <f t="shared" ca="1" si="0"/>
        <v>0.50893391975587843</v>
      </c>
      <c r="G50">
        <f t="shared" ca="1" si="2"/>
        <v>326</v>
      </c>
      <c r="H50">
        <f t="shared" ca="1" si="3"/>
        <v>326</v>
      </c>
      <c r="I50" s="122">
        <f t="shared" ca="1" si="4"/>
        <v>582</v>
      </c>
    </row>
    <row r="51" spans="1:9" x14ac:dyDescent="0.25">
      <c r="A51" s="114">
        <f t="shared" si="5"/>
        <v>51</v>
      </c>
      <c r="B51" s="114">
        <f>IF(AND(A51&gt;=CONTROL!$D$9,A51&lt;CONTROL!$D$10+1),A51,0)</f>
        <v>51</v>
      </c>
      <c r="C51" s="114">
        <f>IF(AND(A51&gt;=CONTROL!$F$9,A51&lt;CONTROL!$F$10+1),A51,0)</f>
        <v>0</v>
      </c>
      <c r="D51" s="114" t="str">
        <f ca="1">IF(DATOS!I52=CONTROL!$H$10,"B","A")</f>
        <v>A</v>
      </c>
      <c r="E51" s="114">
        <f t="shared" ca="1" si="1"/>
        <v>51</v>
      </c>
      <c r="F51">
        <f t="shared" ca="1" si="0"/>
        <v>0.66841296411507145</v>
      </c>
      <c r="G51">
        <f t="shared" ca="1" si="2"/>
        <v>231</v>
      </c>
      <c r="H51">
        <f t="shared" ca="1" si="3"/>
        <v>231</v>
      </c>
      <c r="I51" s="122">
        <f t="shared" ca="1" si="4"/>
        <v>239</v>
      </c>
    </row>
    <row r="52" spans="1:9" x14ac:dyDescent="0.25">
      <c r="A52" s="114">
        <f t="shared" si="5"/>
        <v>52</v>
      </c>
      <c r="B52" s="114">
        <f>IF(AND(A52&gt;=CONTROL!$D$9,A52&lt;CONTROL!$D$10+1),A52,0)</f>
        <v>52</v>
      </c>
      <c r="C52" s="114">
        <f>IF(AND(A52&gt;=CONTROL!$F$9,A52&lt;CONTROL!$F$10+1),A52,0)</f>
        <v>0</v>
      </c>
      <c r="D52" s="114" t="str">
        <f ca="1">IF(DATOS!I53=CONTROL!$H$10,"B","A")</f>
        <v>A</v>
      </c>
      <c r="E52" s="114">
        <f t="shared" ca="1" si="1"/>
        <v>52</v>
      </c>
      <c r="F52">
        <f t="shared" ca="1" si="0"/>
        <v>0.39741135309030562</v>
      </c>
      <c r="G52">
        <f t="shared" ca="1" si="2"/>
        <v>404</v>
      </c>
      <c r="H52">
        <f t="shared" ca="1" si="3"/>
        <v>404</v>
      </c>
      <c r="I52" s="122">
        <f t="shared" ca="1" si="4"/>
        <v>98</v>
      </c>
    </row>
    <row r="53" spans="1:9" x14ac:dyDescent="0.25">
      <c r="A53" s="114">
        <f t="shared" si="5"/>
        <v>53</v>
      </c>
      <c r="B53" s="114">
        <f>IF(AND(A53&gt;=CONTROL!$D$9,A53&lt;CONTROL!$D$10+1),A53,0)</f>
        <v>53</v>
      </c>
      <c r="C53" s="114">
        <f>IF(AND(A53&gt;=CONTROL!$F$9,A53&lt;CONTROL!$F$10+1),A53,0)</f>
        <v>0</v>
      </c>
      <c r="D53" s="114" t="str">
        <f ca="1">IF(DATOS!I54=CONTROL!$H$10,"B","A")</f>
        <v>A</v>
      </c>
      <c r="E53" s="114">
        <f t="shared" ca="1" si="1"/>
        <v>53</v>
      </c>
      <c r="F53">
        <f t="shared" ca="1" si="0"/>
        <v>0.46158605548889819</v>
      </c>
      <c r="G53">
        <f t="shared" ca="1" si="2"/>
        <v>358</v>
      </c>
      <c r="H53">
        <f t="shared" ca="1" si="3"/>
        <v>358</v>
      </c>
      <c r="I53" s="122">
        <f t="shared" ca="1" si="4"/>
        <v>40</v>
      </c>
    </row>
    <row r="54" spans="1:9" x14ac:dyDescent="0.25">
      <c r="A54" s="114">
        <f t="shared" si="5"/>
        <v>54</v>
      </c>
      <c r="B54" s="114">
        <f>IF(AND(A54&gt;=CONTROL!$D$9,A54&lt;CONTROL!$D$10+1),A54,0)</f>
        <v>54</v>
      </c>
      <c r="C54" s="114">
        <f>IF(AND(A54&gt;=CONTROL!$F$9,A54&lt;CONTROL!$F$10+1),A54,0)</f>
        <v>0</v>
      </c>
      <c r="D54" s="114" t="str">
        <f ca="1">IF(DATOS!I55=CONTROL!$H$10,"B","A")</f>
        <v>A</v>
      </c>
      <c r="E54" s="114">
        <f t="shared" ca="1" si="1"/>
        <v>54</v>
      </c>
      <c r="F54">
        <f t="shared" ca="1" si="0"/>
        <v>0.61914972295993498</v>
      </c>
      <c r="G54">
        <f t="shared" ca="1" si="2"/>
        <v>252</v>
      </c>
      <c r="H54">
        <f t="shared" ca="1" si="3"/>
        <v>252</v>
      </c>
      <c r="I54" s="122">
        <f t="shared" ca="1" si="4"/>
        <v>13</v>
      </c>
    </row>
    <row r="55" spans="1:9" x14ac:dyDescent="0.25">
      <c r="A55" s="114">
        <f t="shared" si="5"/>
        <v>55</v>
      </c>
      <c r="B55" s="114">
        <f>IF(AND(A55&gt;=CONTROL!$D$9,A55&lt;CONTROL!$D$10+1),A55,0)</f>
        <v>55</v>
      </c>
      <c r="C55" s="114">
        <f>IF(AND(A55&gt;=CONTROL!$F$9,A55&lt;CONTROL!$F$10+1),A55,0)</f>
        <v>0</v>
      </c>
      <c r="D55" s="114" t="str">
        <f ca="1">IF(DATOS!I56=CONTROL!$H$10,"B","A")</f>
        <v>A</v>
      </c>
      <c r="E55" s="114">
        <f t="shared" ca="1" si="1"/>
        <v>55</v>
      </c>
      <c r="F55">
        <f t="shared" ca="1" si="0"/>
        <v>0.24082464206679255</v>
      </c>
      <c r="G55">
        <f t="shared" ca="1" si="2"/>
        <v>493</v>
      </c>
      <c r="H55">
        <f t="shared" ca="1" si="3"/>
        <v>493</v>
      </c>
      <c r="I55" s="122">
        <f t="shared" ca="1" si="4"/>
        <v>388</v>
      </c>
    </row>
    <row r="56" spans="1:9" x14ac:dyDescent="0.25">
      <c r="A56" s="114">
        <f t="shared" si="5"/>
        <v>56</v>
      </c>
      <c r="B56" s="114">
        <f>IF(AND(A56&gt;=CONTROL!$D$9,A56&lt;CONTROL!$D$10+1),A56,0)</f>
        <v>56</v>
      </c>
      <c r="C56" s="114">
        <f>IF(AND(A56&gt;=CONTROL!$F$9,A56&lt;CONTROL!$F$10+1),A56,0)</f>
        <v>0</v>
      </c>
      <c r="D56" s="114" t="str">
        <f ca="1">IF(DATOS!I57=CONTROL!$H$10,"B","A")</f>
        <v>A</v>
      </c>
      <c r="E56" s="114">
        <f t="shared" ca="1" si="1"/>
        <v>56</v>
      </c>
      <c r="F56">
        <f t="shared" ca="1" si="0"/>
        <v>0.14459975967598859</v>
      </c>
      <c r="G56">
        <f t="shared" ca="1" si="2"/>
        <v>555</v>
      </c>
      <c r="H56">
        <f t="shared" ca="1" si="3"/>
        <v>555</v>
      </c>
      <c r="I56" s="122">
        <f t="shared" ca="1" si="4"/>
        <v>468</v>
      </c>
    </row>
    <row r="57" spans="1:9" x14ac:dyDescent="0.25">
      <c r="A57" s="114">
        <f t="shared" si="5"/>
        <v>57</v>
      </c>
      <c r="B57" s="114">
        <f>IF(AND(A57&gt;=CONTROL!$D$9,A57&lt;CONTROL!$D$10+1),A57,0)</f>
        <v>57</v>
      </c>
      <c r="C57" s="114">
        <f>IF(AND(A57&gt;=CONTROL!$F$9,A57&lt;CONTROL!$F$10+1),A57,0)</f>
        <v>0</v>
      </c>
      <c r="D57" s="114" t="str">
        <f ca="1">IF(DATOS!I58=CONTROL!$H$10,"B","A")</f>
        <v>A</v>
      </c>
      <c r="E57" s="114">
        <f t="shared" ca="1" si="1"/>
        <v>57</v>
      </c>
      <c r="F57">
        <f t="shared" ca="1" si="0"/>
        <v>5.0486115312262769E-2</v>
      </c>
      <c r="G57">
        <f t="shared" ca="1" si="2"/>
        <v>610</v>
      </c>
      <c r="H57">
        <f t="shared" ca="1" si="3"/>
        <v>610</v>
      </c>
      <c r="I57" s="122">
        <f t="shared" ca="1" si="4"/>
        <v>43</v>
      </c>
    </row>
    <row r="58" spans="1:9" x14ac:dyDescent="0.25">
      <c r="A58" s="114">
        <f t="shared" si="5"/>
        <v>58</v>
      </c>
      <c r="B58" s="114">
        <f>IF(AND(A58&gt;=CONTROL!$D$9,A58&lt;CONTROL!$D$10+1),A58,0)</f>
        <v>58</v>
      </c>
      <c r="C58" s="114">
        <f>IF(AND(A58&gt;=CONTROL!$F$9,A58&lt;CONTROL!$F$10+1),A58,0)</f>
        <v>0</v>
      </c>
      <c r="D58" s="114" t="str">
        <f ca="1">IF(DATOS!I59=CONTROL!$H$10,"B","A")</f>
        <v>A</v>
      </c>
      <c r="E58" s="114">
        <f t="shared" ca="1" si="1"/>
        <v>58</v>
      </c>
      <c r="F58">
        <f t="shared" ca="1" si="0"/>
        <v>0.60330412622536034</v>
      </c>
      <c r="G58">
        <f t="shared" ca="1" si="2"/>
        <v>260</v>
      </c>
      <c r="H58">
        <f t="shared" ca="1" si="3"/>
        <v>260</v>
      </c>
      <c r="I58" s="122">
        <f t="shared" ca="1" si="4"/>
        <v>509</v>
      </c>
    </row>
    <row r="59" spans="1:9" x14ac:dyDescent="0.25">
      <c r="A59" s="114">
        <f t="shared" si="5"/>
        <v>59</v>
      </c>
      <c r="B59" s="114">
        <f>IF(AND(A59&gt;=CONTROL!$D$9,A59&lt;CONTROL!$D$10+1),A59,0)</f>
        <v>59</v>
      </c>
      <c r="C59" s="114">
        <f>IF(AND(A59&gt;=CONTROL!$F$9,A59&lt;CONTROL!$F$10+1),A59,0)</f>
        <v>0</v>
      </c>
      <c r="D59" s="114" t="str">
        <f ca="1">IF(DATOS!I60=CONTROL!$H$10,"B","A")</f>
        <v>A</v>
      </c>
      <c r="E59" s="114">
        <f t="shared" ca="1" si="1"/>
        <v>59</v>
      </c>
      <c r="F59">
        <f t="shared" ca="1" si="0"/>
        <v>0.69586581128696701</v>
      </c>
      <c r="G59">
        <f t="shared" ca="1" si="2"/>
        <v>211</v>
      </c>
      <c r="H59">
        <f t="shared" ca="1" si="3"/>
        <v>211</v>
      </c>
      <c r="I59" s="122">
        <f t="shared" ca="1" si="4"/>
        <v>124</v>
      </c>
    </row>
    <row r="60" spans="1:9" x14ac:dyDescent="0.25">
      <c r="A60" s="114">
        <f t="shared" si="5"/>
        <v>60</v>
      </c>
      <c r="B60" s="114">
        <f>IF(AND(A60&gt;=CONTROL!$D$9,A60&lt;CONTROL!$D$10+1),A60,0)</f>
        <v>60</v>
      </c>
      <c r="C60" s="114">
        <f>IF(AND(A60&gt;=CONTROL!$F$9,A60&lt;CONTROL!$F$10+1),A60,0)</f>
        <v>0</v>
      </c>
      <c r="D60" s="114" t="str">
        <f ca="1">IF(DATOS!I61=CONTROL!$H$10,"B","A")</f>
        <v>A</v>
      </c>
      <c r="E60" s="114">
        <f t="shared" ca="1" si="1"/>
        <v>60</v>
      </c>
      <c r="F60">
        <f t="shared" ca="1" si="0"/>
        <v>0.82551424257362394</v>
      </c>
      <c r="G60">
        <f t="shared" ca="1" si="2"/>
        <v>131</v>
      </c>
      <c r="H60">
        <f t="shared" ca="1" si="3"/>
        <v>131</v>
      </c>
      <c r="I60" s="122">
        <f t="shared" ca="1" si="4"/>
        <v>134</v>
      </c>
    </row>
    <row r="61" spans="1:9" x14ac:dyDescent="0.25">
      <c r="A61" s="114">
        <f t="shared" si="5"/>
        <v>61</v>
      </c>
      <c r="B61" s="114">
        <f>IF(AND(A61&gt;=CONTROL!$D$9,A61&lt;CONTROL!$D$10+1),A61,0)</f>
        <v>61</v>
      </c>
      <c r="C61" s="114">
        <f>IF(AND(A61&gt;=CONTROL!$F$9,A61&lt;CONTROL!$F$10+1),A61,0)</f>
        <v>0</v>
      </c>
      <c r="D61" s="114" t="str">
        <f ca="1">IF(DATOS!I62=CONTROL!$H$10,"B","A")</f>
        <v>A</v>
      </c>
      <c r="E61" s="114">
        <f t="shared" ca="1" si="1"/>
        <v>61</v>
      </c>
      <c r="F61">
        <f t="shared" ca="1" si="0"/>
        <v>7.3045396065137158E-2</v>
      </c>
      <c r="G61">
        <f t="shared" ca="1" si="2"/>
        <v>597</v>
      </c>
      <c r="H61">
        <f t="shared" ca="1" si="3"/>
        <v>597</v>
      </c>
      <c r="I61" s="122">
        <f t="shared" ca="1" si="4"/>
        <v>305</v>
      </c>
    </row>
    <row r="62" spans="1:9" x14ac:dyDescent="0.25">
      <c r="A62" s="114">
        <f t="shared" si="5"/>
        <v>62</v>
      </c>
      <c r="B62" s="114">
        <f>IF(AND(A62&gt;=CONTROL!$D$9,A62&lt;CONTROL!$D$10+1),A62,0)</f>
        <v>62</v>
      </c>
      <c r="C62" s="114">
        <f>IF(AND(A62&gt;=CONTROL!$F$9,A62&lt;CONTROL!$F$10+1),A62,0)</f>
        <v>0</v>
      </c>
      <c r="D62" s="114" t="str">
        <f ca="1">IF(DATOS!I63=CONTROL!$H$10,"B","A")</f>
        <v>A</v>
      </c>
      <c r="E62" s="114">
        <f t="shared" ca="1" si="1"/>
        <v>62</v>
      </c>
      <c r="F62">
        <f t="shared" ca="1" si="0"/>
        <v>5.192285017615228E-2</v>
      </c>
      <c r="G62">
        <f t="shared" ca="1" si="2"/>
        <v>609</v>
      </c>
      <c r="H62">
        <f t="shared" ca="1" si="3"/>
        <v>609</v>
      </c>
      <c r="I62" s="122">
        <f t="shared" ca="1" si="4"/>
        <v>336</v>
      </c>
    </row>
    <row r="63" spans="1:9" x14ac:dyDescent="0.25">
      <c r="A63" s="114">
        <f t="shared" si="5"/>
        <v>63</v>
      </c>
      <c r="B63" s="114">
        <f>IF(AND(A63&gt;=CONTROL!$D$9,A63&lt;CONTROL!$D$10+1),A63,0)</f>
        <v>63</v>
      </c>
      <c r="C63" s="114">
        <f>IF(AND(A63&gt;=CONTROL!$F$9,A63&lt;CONTROL!$F$10+1),A63,0)</f>
        <v>0</v>
      </c>
      <c r="D63" s="114" t="str">
        <f ca="1">IF(DATOS!I64=CONTROL!$H$10,"B","A")</f>
        <v>A</v>
      </c>
      <c r="E63" s="114">
        <f t="shared" ca="1" si="1"/>
        <v>63</v>
      </c>
      <c r="F63">
        <f t="shared" ca="1" si="0"/>
        <v>0.22385071210585883</v>
      </c>
      <c r="G63">
        <f t="shared" ca="1" si="2"/>
        <v>504</v>
      </c>
      <c r="H63">
        <f t="shared" ca="1" si="3"/>
        <v>504</v>
      </c>
      <c r="I63" s="122">
        <f t="shared" ca="1" si="4"/>
        <v>188</v>
      </c>
    </row>
    <row r="64" spans="1:9" x14ac:dyDescent="0.25">
      <c r="A64" s="114">
        <f t="shared" si="5"/>
        <v>64</v>
      </c>
      <c r="B64" s="114">
        <f>IF(AND(A64&gt;=CONTROL!$D$9,A64&lt;CONTROL!$D$10+1),A64,0)</f>
        <v>64</v>
      </c>
      <c r="C64" s="114">
        <f>IF(AND(A64&gt;=CONTROL!$F$9,A64&lt;CONTROL!$F$10+1),A64,0)</f>
        <v>0</v>
      </c>
      <c r="D64" s="114" t="str">
        <f ca="1">IF(DATOS!I65=CONTROL!$H$10,"B","A")</f>
        <v>A</v>
      </c>
      <c r="E64" s="114">
        <f t="shared" ca="1" si="1"/>
        <v>64</v>
      </c>
      <c r="F64">
        <f t="shared" ca="1" si="0"/>
        <v>0.18063692534602871</v>
      </c>
      <c r="G64">
        <f t="shared" ca="1" si="2"/>
        <v>530</v>
      </c>
      <c r="H64">
        <f t="shared" ca="1" si="3"/>
        <v>530</v>
      </c>
      <c r="I64" s="122">
        <f t="shared" ca="1" si="4"/>
        <v>481</v>
      </c>
    </row>
    <row r="65" spans="1:9" x14ac:dyDescent="0.25">
      <c r="A65" s="114">
        <f t="shared" si="5"/>
        <v>65</v>
      </c>
      <c r="B65" s="114">
        <f>IF(AND(A65&gt;=CONTROL!$D$9,A65&lt;CONTROL!$D$10+1),A65,0)</f>
        <v>65</v>
      </c>
      <c r="C65" s="114">
        <f>IF(AND(A65&gt;=CONTROL!$F$9,A65&lt;CONTROL!$F$10+1),A65,0)</f>
        <v>0</v>
      </c>
      <c r="D65" s="114" t="str">
        <f ca="1">IF(DATOS!I66=CONTROL!$H$10,"B","A")</f>
        <v>A</v>
      </c>
      <c r="E65" s="114">
        <f t="shared" ca="1" si="1"/>
        <v>65</v>
      </c>
      <c r="F65">
        <f t="shared" ca="1" si="0"/>
        <v>0.26088981346770634</v>
      </c>
      <c r="G65">
        <f t="shared" ca="1" si="2"/>
        <v>483</v>
      </c>
      <c r="H65">
        <f t="shared" ca="1" si="3"/>
        <v>483</v>
      </c>
      <c r="I65" s="122">
        <f t="shared" ca="1" si="4"/>
        <v>450</v>
      </c>
    </row>
    <row r="66" spans="1:9" x14ac:dyDescent="0.25">
      <c r="A66" s="114">
        <f t="shared" si="5"/>
        <v>66</v>
      </c>
      <c r="B66" s="114">
        <f>IF(AND(A66&gt;=CONTROL!$D$9,A66&lt;CONTROL!$D$10+1),A66,0)</f>
        <v>66</v>
      </c>
      <c r="C66" s="114">
        <f>IF(AND(A66&gt;=CONTROL!$F$9,A66&lt;CONTROL!$F$10+1),A66,0)</f>
        <v>0</v>
      </c>
      <c r="D66" s="114" t="str">
        <f ca="1">IF(DATOS!I67=CONTROL!$H$10,"B","A")</f>
        <v>A</v>
      </c>
      <c r="E66" s="114">
        <f t="shared" ref="E66:E129" ca="1" si="6">IF(D66="A",+C66+B66,0)</f>
        <v>66</v>
      </c>
      <c r="F66">
        <f t="shared" ref="F66:F129" ca="1" si="7">IF(E66&gt;0,RAND(),-1)</f>
        <v>0.35482130165743064</v>
      </c>
      <c r="G66">
        <f t="shared" ref="G66:G129" ca="1" si="8">RANK(F66,$F$1:$F$5000)</f>
        <v>427</v>
      </c>
      <c r="H66">
        <f t="shared" ref="H66:H129" ca="1" si="9">IF(F66=-1,0,G66)</f>
        <v>427</v>
      </c>
      <c r="I66" s="122">
        <f t="shared" ref="I66:I129" ca="1" si="10">IFERROR(MATCH(A66,H:H,0),0)</f>
        <v>238</v>
      </c>
    </row>
    <row r="67" spans="1:9" x14ac:dyDescent="0.25">
      <c r="A67" s="114">
        <f t="shared" ref="A67:A130" si="11">+A66+1</f>
        <v>67</v>
      </c>
      <c r="B67" s="114">
        <f>IF(AND(A67&gt;=CONTROL!$D$9,A67&lt;CONTROL!$D$10+1),A67,0)</f>
        <v>67</v>
      </c>
      <c r="C67" s="114">
        <f>IF(AND(A67&gt;=CONTROL!$F$9,A67&lt;CONTROL!$F$10+1),A67,0)</f>
        <v>0</v>
      </c>
      <c r="D67" s="114" t="str">
        <f ca="1">IF(DATOS!I68=CONTROL!$H$10,"B","A")</f>
        <v>A</v>
      </c>
      <c r="E67" s="114">
        <f t="shared" ca="1" si="6"/>
        <v>67</v>
      </c>
      <c r="F67">
        <f t="shared" ca="1" si="7"/>
        <v>0.35871332182976279</v>
      </c>
      <c r="G67">
        <f t="shared" ca="1" si="8"/>
        <v>425</v>
      </c>
      <c r="H67">
        <f t="shared" ca="1" si="9"/>
        <v>425</v>
      </c>
      <c r="I67" s="122">
        <f t="shared" ca="1" si="10"/>
        <v>96</v>
      </c>
    </row>
    <row r="68" spans="1:9" x14ac:dyDescent="0.25">
      <c r="A68" s="114">
        <f t="shared" si="11"/>
        <v>68</v>
      </c>
      <c r="B68" s="114">
        <f>IF(AND(A68&gt;=CONTROL!$D$9,A68&lt;CONTROL!$D$10+1),A68,0)</f>
        <v>68</v>
      </c>
      <c r="C68" s="114">
        <f>IF(AND(A68&gt;=CONTROL!$F$9,A68&lt;CONTROL!$F$10+1),A68,0)</f>
        <v>0</v>
      </c>
      <c r="D68" s="114" t="str">
        <f ca="1">IF(DATOS!I69=CONTROL!$H$10,"B","A")</f>
        <v>A</v>
      </c>
      <c r="E68" s="114">
        <f t="shared" ca="1" si="6"/>
        <v>68</v>
      </c>
      <c r="F68">
        <f t="shared" ca="1" si="7"/>
        <v>0.57801346462961956</v>
      </c>
      <c r="G68">
        <f t="shared" ca="1" si="8"/>
        <v>274</v>
      </c>
      <c r="H68">
        <f t="shared" ca="1" si="9"/>
        <v>274</v>
      </c>
      <c r="I68" s="122">
        <f t="shared" ca="1" si="10"/>
        <v>495</v>
      </c>
    </row>
    <row r="69" spans="1:9" x14ac:dyDescent="0.25">
      <c r="A69" s="114">
        <f t="shared" si="11"/>
        <v>69</v>
      </c>
      <c r="B69" s="114">
        <f>IF(AND(A69&gt;=CONTROL!$D$9,A69&lt;CONTROL!$D$10+1),A69,0)</f>
        <v>69</v>
      </c>
      <c r="C69" s="114">
        <f>IF(AND(A69&gt;=CONTROL!$F$9,A69&lt;CONTROL!$F$10+1),A69,0)</f>
        <v>0</v>
      </c>
      <c r="D69" s="114" t="str">
        <f ca="1">IF(DATOS!I70=CONTROL!$H$10,"B","A")</f>
        <v>A</v>
      </c>
      <c r="E69" s="114">
        <f t="shared" ca="1" si="6"/>
        <v>69</v>
      </c>
      <c r="F69">
        <f t="shared" ca="1" si="7"/>
        <v>0.43182488292802645</v>
      </c>
      <c r="G69">
        <f t="shared" ca="1" si="8"/>
        <v>382</v>
      </c>
      <c r="H69">
        <f t="shared" ca="1" si="9"/>
        <v>382</v>
      </c>
      <c r="I69" s="122">
        <f t="shared" ca="1" si="10"/>
        <v>472</v>
      </c>
    </row>
    <row r="70" spans="1:9" x14ac:dyDescent="0.25">
      <c r="A70" s="114">
        <f t="shared" si="11"/>
        <v>70</v>
      </c>
      <c r="B70" s="114">
        <f>IF(AND(A70&gt;=CONTROL!$D$9,A70&lt;CONTROL!$D$10+1),A70,0)</f>
        <v>70</v>
      </c>
      <c r="C70" s="114">
        <f>IF(AND(A70&gt;=CONTROL!$F$9,A70&lt;CONTROL!$F$10+1),A70,0)</f>
        <v>0</v>
      </c>
      <c r="D70" s="114" t="str">
        <f ca="1">IF(DATOS!I71=CONTROL!$H$10,"B","A")</f>
        <v>A</v>
      </c>
      <c r="E70" s="114">
        <f t="shared" ca="1" si="6"/>
        <v>70</v>
      </c>
      <c r="F70">
        <f t="shared" ca="1" si="7"/>
        <v>0.52359252003638601</v>
      </c>
      <c r="G70">
        <f t="shared" ca="1" si="8"/>
        <v>315</v>
      </c>
      <c r="H70">
        <f t="shared" ca="1" si="9"/>
        <v>315</v>
      </c>
      <c r="I70" s="122">
        <f t="shared" ca="1" si="10"/>
        <v>78</v>
      </c>
    </row>
    <row r="71" spans="1:9" x14ac:dyDescent="0.25">
      <c r="A71" s="114">
        <f t="shared" si="11"/>
        <v>71</v>
      </c>
      <c r="B71" s="114">
        <f>IF(AND(A71&gt;=CONTROL!$D$9,A71&lt;CONTROL!$D$10+1),A71,0)</f>
        <v>71</v>
      </c>
      <c r="C71" s="114">
        <f>IF(AND(A71&gt;=CONTROL!$F$9,A71&lt;CONTROL!$F$10+1),A71,0)</f>
        <v>0</v>
      </c>
      <c r="D71" s="114" t="str">
        <f ca="1">IF(DATOS!I72=CONTROL!$H$10,"B","A")</f>
        <v>A</v>
      </c>
      <c r="E71" s="114">
        <f t="shared" ca="1" si="6"/>
        <v>71</v>
      </c>
      <c r="F71">
        <f t="shared" ca="1" si="7"/>
        <v>6.6371091952834083E-2</v>
      </c>
      <c r="G71">
        <f t="shared" ca="1" si="8"/>
        <v>601</v>
      </c>
      <c r="H71">
        <f t="shared" ca="1" si="9"/>
        <v>601</v>
      </c>
      <c r="I71" s="122">
        <f t="shared" ca="1" si="10"/>
        <v>211</v>
      </c>
    </row>
    <row r="72" spans="1:9" x14ac:dyDescent="0.25">
      <c r="A72" s="114">
        <f t="shared" si="11"/>
        <v>72</v>
      </c>
      <c r="B72" s="114">
        <f>IF(AND(A72&gt;=CONTROL!$D$9,A72&lt;CONTROL!$D$10+1),A72,0)</f>
        <v>72</v>
      </c>
      <c r="C72" s="114">
        <f>IF(AND(A72&gt;=CONTROL!$F$9,A72&lt;CONTROL!$F$10+1),A72,0)</f>
        <v>0</v>
      </c>
      <c r="D72" s="114" t="str">
        <f ca="1">IF(DATOS!I73=CONTROL!$H$10,"B","A")</f>
        <v>A</v>
      </c>
      <c r="E72" s="114">
        <f t="shared" ca="1" si="6"/>
        <v>72</v>
      </c>
      <c r="F72">
        <f t="shared" ca="1" si="7"/>
        <v>1.8643943511533978E-2</v>
      </c>
      <c r="G72">
        <f t="shared" ca="1" si="8"/>
        <v>635</v>
      </c>
      <c r="H72">
        <f t="shared" ca="1" si="9"/>
        <v>635</v>
      </c>
      <c r="I72" s="122">
        <f t="shared" ca="1" si="10"/>
        <v>576</v>
      </c>
    </row>
    <row r="73" spans="1:9" x14ac:dyDescent="0.25">
      <c r="A73" s="114">
        <f t="shared" si="11"/>
        <v>73</v>
      </c>
      <c r="B73" s="114">
        <f>IF(AND(A73&gt;=CONTROL!$D$9,A73&lt;CONTROL!$D$10+1),A73,0)</f>
        <v>73</v>
      </c>
      <c r="C73" s="114">
        <f>IF(AND(A73&gt;=CONTROL!$F$9,A73&lt;CONTROL!$F$10+1),A73,0)</f>
        <v>0</v>
      </c>
      <c r="D73" s="114" t="str">
        <f ca="1">IF(DATOS!I74=CONTROL!$H$10,"B","A")</f>
        <v>A</v>
      </c>
      <c r="E73" s="114">
        <f t="shared" ca="1" si="6"/>
        <v>73</v>
      </c>
      <c r="F73">
        <f t="shared" ca="1" si="7"/>
        <v>0.74889117997686205</v>
      </c>
      <c r="G73">
        <f t="shared" ca="1" si="8"/>
        <v>178</v>
      </c>
      <c r="H73">
        <f t="shared" ca="1" si="9"/>
        <v>178</v>
      </c>
      <c r="I73" s="122">
        <f t="shared" ca="1" si="10"/>
        <v>502</v>
      </c>
    </row>
    <row r="74" spans="1:9" x14ac:dyDescent="0.25">
      <c r="A74" s="114">
        <f t="shared" si="11"/>
        <v>74</v>
      </c>
      <c r="B74" s="114">
        <f>IF(AND(A74&gt;=CONTROL!$D$9,A74&lt;CONTROL!$D$10+1),A74,0)</f>
        <v>74</v>
      </c>
      <c r="C74" s="114">
        <f>IF(AND(A74&gt;=CONTROL!$F$9,A74&lt;CONTROL!$F$10+1),A74,0)</f>
        <v>0</v>
      </c>
      <c r="D74" s="114" t="str">
        <f ca="1">IF(DATOS!I75=CONTROL!$H$10,"B","A")</f>
        <v>A</v>
      </c>
      <c r="E74" s="114">
        <f t="shared" ca="1" si="6"/>
        <v>74</v>
      </c>
      <c r="F74">
        <f t="shared" ca="1" si="7"/>
        <v>0.2148089356528492</v>
      </c>
      <c r="G74">
        <f t="shared" ca="1" si="8"/>
        <v>507</v>
      </c>
      <c r="H74">
        <f t="shared" ca="1" si="9"/>
        <v>507</v>
      </c>
      <c r="I74" s="122">
        <f t="shared" ca="1" si="10"/>
        <v>653</v>
      </c>
    </row>
    <row r="75" spans="1:9" x14ac:dyDescent="0.25">
      <c r="A75" s="114">
        <f t="shared" si="11"/>
        <v>75</v>
      </c>
      <c r="B75" s="114">
        <f>IF(AND(A75&gt;=CONTROL!$D$9,A75&lt;CONTROL!$D$10+1),A75,0)</f>
        <v>75</v>
      </c>
      <c r="C75" s="114">
        <f>IF(AND(A75&gt;=CONTROL!$F$9,A75&lt;CONTROL!$F$10+1),A75,0)</f>
        <v>0</v>
      </c>
      <c r="D75" s="114" t="str">
        <f ca="1">IF(DATOS!I76=CONTROL!$H$10,"B","A")</f>
        <v>A</v>
      </c>
      <c r="E75" s="114">
        <f t="shared" ca="1" si="6"/>
        <v>75</v>
      </c>
      <c r="F75">
        <f t="shared" ca="1" si="7"/>
        <v>1.471796489909416E-2</v>
      </c>
      <c r="G75">
        <f t="shared" ca="1" si="8"/>
        <v>641</v>
      </c>
      <c r="H75">
        <f t="shared" ca="1" si="9"/>
        <v>641</v>
      </c>
      <c r="I75" s="122">
        <f t="shared" ca="1" si="10"/>
        <v>85</v>
      </c>
    </row>
    <row r="76" spans="1:9" x14ac:dyDescent="0.25">
      <c r="A76" s="114">
        <f t="shared" si="11"/>
        <v>76</v>
      </c>
      <c r="B76" s="114">
        <f>IF(AND(A76&gt;=CONTROL!$D$9,A76&lt;CONTROL!$D$10+1),A76,0)</f>
        <v>76</v>
      </c>
      <c r="C76" s="114">
        <f>IF(AND(A76&gt;=CONTROL!$F$9,A76&lt;CONTROL!$F$10+1),A76,0)</f>
        <v>0</v>
      </c>
      <c r="D76" s="114" t="str">
        <f ca="1">IF(DATOS!I77=CONTROL!$H$10,"B","A")</f>
        <v>A</v>
      </c>
      <c r="E76" s="114">
        <f t="shared" ca="1" si="6"/>
        <v>76</v>
      </c>
      <c r="F76">
        <f t="shared" ca="1" si="7"/>
        <v>0.45180416322035666</v>
      </c>
      <c r="G76">
        <f t="shared" ca="1" si="8"/>
        <v>366</v>
      </c>
      <c r="H76">
        <f t="shared" ca="1" si="9"/>
        <v>366</v>
      </c>
      <c r="I76" s="122">
        <f t="shared" ca="1" si="10"/>
        <v>604</v>
      </c>
    </row>
    <row r="77" spans="1:9" x14ac:dyDescent="0.25">
      <c r="A77" s="114">
        <f t="shared" si="11"/>
        <v>77</v>
      </c>
      <c r="B77" s="114">
        <f>IF(AND(A77&gt;=CONTROL!$D$9,A77&lt;CONTROL!$D$10+1),A77,0)</f>
        <v>77</v>
      </c>
      <c r="C77" s="114">
        <f>IF(AND(A77&gt;=CONTROL!$F$9,A77&lt;CONTROL!$F$10+1),A77,0)</f>
        <v>0</v>
      </c>
      <c r="D77" s="114" t="str">
        <f ca="1">IF(DATOS!I78=CONTROL!$H$10,"B","A")</f>
        <v>A</v>
      </c>
      <c r="E77" s="114">
        <f t="shared" ca="1" si="6"/>
        <v>77</v>
      </c>
      <c r="F77">
        <f t="shared" ca="1" si="7"/>
        <v>0.28015516630115922</v>
      </c>
      <c r="G77">
        <f t="shared" ca="1" si="8"/>
        <v>472</v>
      </c>
      <c r="H77">
        <f t="shared" ca="1" si="9"/>
        <v>472</v>
      </c>
      <c r="I77" s="122">
        <f t="shared" ca="1" si="10"/>
        <v>377</v>
      </c>
    </row>
    <row r="78" spans="1:9" x14ac:dyDescent="0.25">
      <c r="A78" s="114">
        <f t="shared" si="11"/>
        <v>78</v>
      </c>
      <c r="B78" s="114">
        <f>IF(AND(A78&gt;=CONTROL!$D$9,A78&lt;CONTROL!$D$10+1),A78,0)</f>
        <v>78</v>
      </c>
      <c r="C78" s="114">
        <f>IF(AND(A78&gt;=CONTROL!$F$9,A78&lt;CONTROL!$F$10+1),A78,0)</f>
        <v>0</v>
      </c>
      <c r="D78" s="114" t="str">
        <f ca="1">IF(DATOS!I79=CONTROL!$H$10,"B","A")</f>
        <v>A</v>
      </c>
      <c r="E78" s="114">
        <f t="shared" ca="1" si="6"/>
        <v>78</v>
      </c>
      <c r="F78">
        <f t="shared" ca="1" si="7"/>
        <v>0.9059195990087231</v>
      </c>
      <c r="G78">
        <f t="shared" ca="1" si="8"/>
        <v>70</v>
      </c>
      <c r="H78">
        <f t="shared" ca="1" si="9"/>
        <v>70</v>
      </c>
      <c r="I78" s="122">
        <f t="shared" ca="1" si="10"/>
        <v>231</v>
      </c>
    </row>
    <row r="79" spans="1:9" x14ac:dyDescent="0.25">
      <c r="A79" s="114">
        <f t="shared" si="11"/>
        <v>79</v>
      </c>
      <c r="B79" s="114">
        <f>IF(AND(A79&gt;=CONTROL!$D$9,A79&lt;CONTROL!$D$10+1),A79,0)</f>
        <v>79</v>
      </c>
      <c r="C79" s="114">
        <f>IF(AND(A79&gt;=CONTROL!$F$9,A79&lt;CONTROL!$F$10+1),A79,0)</f>
        <v>0</v>
      </c>
      <c r="D79" s="114" t="str">
        <f ca="1">IF(DATOS!I80=CONTROL!$H$10,"B","A")</f>
        <v>A</v>
      </c>
      <c r="E79" s="114">
        <f t="shared" ca="1" si="6"/>
        <v>79</v>
      </c>
      <c r="F79">
        <f t="shared" ca="1" si="7"/>
        <v>0.19786362896945109</v>
      </c>
      <c r="G79">
        <f t="shared" ca="1" si="8"/>
        <v>520</v>
      </c>
      <c r="H79">
        <f t="shared" ca="1" si="9"/>
        <v>520</v>
      </c>
      <c r="I79" s="122">
        <f t="shared" ca="1" si="10"/>
        <v>613</v>
      </c>
    </row>
    <row r="80" spans="1:9" x14ac:dyDescent="0.25">
      <c r="A80" s="114">
        <f t="shared" si="11"/>
        <v>80</v>
      </c>
      <c r="B80" s="114">
        <f>IF(AND(A80&gt;=CONTROL!$D$9,A80&lt;CONTROL!$D$10+1),A80,0)</f>
        <v>80</v>
      </c>
      <c r="C80" s="114">
        <f>IF(AND(A80&gt;=CONTROL!$F$9,A80&lt;CONTROL!$F$10+1),A80,0)</f>
        <v>0</v>
      </c>
      <c r="D80" s="114" t="str">
        <f ca="1">IF(DATOS!I81=CONTROL!$H$10,"B","A")</f>
        <v>A</v>
      </c>
      <c r="E80" s="114">
        <f t="shared" ca="1" si="6"/>
        <v>80</v>
      </c>
      <c r="F80">
        <f t="shared" ca="1" si="7"/>
        <v>0.53498498775029868</v>
      </c>
      <c r="G80">
        <f t="shared" ca="1" si="8"/>
        <v>309</v>
      </c>
      <c r="H80">
        <f t="shared" ca="1" si="9"/>
        <v>309</v>
      </c>
      <c r="I80" s="122">
        <f t="shared" ca="1" si="10"/>
        <v>177</v>
      </c>
    </row>
    <row r="81" spans="1:9" x14ac:dyDescent="0.25">
      <c r="A81" s="114">
        <f t="shared" si="11"/>
        <v>81</v>
      </c>
      <c r="B81" s="114">
        <f>IF(AND(A81&gt;=CONTROL!$D$9,A81&lt;CONTROL!$D$10+1),A81,0)</f>
        <v>81</v>
      </c>
      <c r="C81" s="114">
        <f>IF(AND(A81&gt;=CONTROL!$F$9,A81&lt;CONTROL!$F$10+1),A81,0)</f>
        <v>0</v>
      </c>
      <c r="D81" s="114" t="str">
        <f ca="1">IF(DATOS!I82=CONTROL!$H$10,"B","A")</f>
        <v>A</v>
      </c>
      <c r="E81" s="114">
        <f t="shared" ca="1" si="6"/>
        <v>81</v>
      </c>
      <c r="F81">
        <f t="shared" ca="1" si="7"/>
        <v>0.99958873375278212</v>
      </c>
      <c r="G81">
        <f t="shared" ca="1" si="8"/>
        <v>1</v>
      </c>
      <c r="H81">
        <f t="shared" ca="1" si="9"/>
        <v>1</v>
      </c>
      <c r="I81" s="122">
        <f t="shared" ca="1" si="10"/>
        <v>218</v>
      </c>
    </row>
    <row r="82" spans="1:9" x14ac:dyDescent="0.25">
      <c r="A82" s="114">
        <f t="shared" si="11"/>
        <v>82</v>
      </c>
      <c r="B82" s="114">
        <f>IF(AND(A82&gt;=CONTROL!$D$9,A82&lt;CONTROL!$D$10+1),A82,0)</f>
        <v>82</v>
      </c>
      <c r="C82" s="114">
        <f>IF(AND(A82&gt;=CONTROL!$F$9,A82&lt;CONTROL!$F$10+1),A82,0)</f>
        <v>0</v>
      </c>
      <c r="D82" s="114" t="str">
        <f ca="1">IF(DATOS!I83=CONTROL!$H$10,"B","A")</f>
        <v>A</v>
      </c>
      <c r="E82" s="114">
        <f t="shared" ca="1" si="6"/>
        <v>82</v>
      </c>
      <c r="F82">
        <f t="shared" ca="1" si="7"/>
        <v>0.99442053138839048</v>
      </c>
      <c r="G82">
        <f t="shared" ca="1" si="8"/>
        <v>6</v>
      </c>
      <c r="H82">
        <f t="shared" ca="1" si="9"/>
        <v>6</v>
      </c>
      <c r="I82" s="122">
        <f t="shared" ca="1" si="10"/>
        <v>95</v>
      </c>
    </row>
    <row r="83" spans="1:9" x14ac:dyDescent="0.25">
      <c r="A83" s="114">
        <f t="shared" si="11"/>
        <v>83</v>
      </c>
      <c r="B83" s="114">
        <f>IF(AND(A83&gt;=CONTROL!$D$9,A83&lt;CONTROL!$D$10+1),A83,0)</f>
        <v>83</v>
      </c>
      <c r="C83" s="114">
        <f>IF(AND(A83&gt;=CONTROL!$F$9,A83&lt;CONTROL!$F$10+1),A83,0)</f>
        <v>0</v>
      </c>
      <c r="D83" s="114" t="str">
        <f ca="1">IF(DATOS!I84=CONTROL!$H$10,"B","A")</f>
        <v>A</v>
      </c>
      <c r="E83" s="114">
        <f t="shared" ca="1" si="6"/>
        <v>83</v>
      </c>
      <c r="F83">
        <f t="shared" ca="1" si="7"/>
        <v>0.60855265453536</v>
      </c>
      <c r="G83">
        <f t="shared" ca="1" si="8"/>
        <v>258</v>
      </c>
      <c r="H83">
        <f t="shared" ca="1" si="9"/>
        <v>258</v>
      </c>
      <c r="I83" s="122">
        <f t="shared" ca="1" si="10"/>
        <v>398</v>
      </c>
    </row>
    <row r="84" spans="1:9" x14ac:dyDescent="0.25">
      <c r="A84" s="114">
        <f t="shared" si="11"/>
        <v>84</v>
      </c>
      <c r="B84" s="114">
        <f>IF(AND(A84&gt;=CONTROL!$D$9,A84&lt;CONTROL!$D$10+1),A84,0)</f>
        <v>84</v>
      </c>
      <c r="C84" s="114">
        <f>IF(AND(A84&gt;=CONTROL!$F$9,A84&lt;CONTROL!$F$10+1),A84,0)</f>
        <v>0</v>
      </c>
      <c r="D84" s="114" t="str">
        <f ca="1">IF(DATOS!I85=CONTROL!$H$10,"B","A")</f>
        <v>A</v>
      </c>
      <c r="E84" s="114">
        <f t="shared" ca="1" si="6"/>
        <v>84</v>
      </c>
      <c r="F84">
        <f t="shared" ca="1" si="7"/>
        <v>0.73789832922662901</v>
      </c>
      <c r="G84">
        <f t="shared" ca="1" si="8"/>
        <v>185</v>
      </c>
      <c r="H84">
        <f t="shared" ca="1" si="9"/>
        <v>185</v>
      </c>
      <c r="I84" s="122">
        <f t="shared" ca="1" si="10"/>
        <v>19</v>
      </c>
    </row>
    <row r="85" spans="1:9" x14ac:dyDescent="0.25">
      <c r="A85" s="114">
        <f t="shared" si="11"/>
        <v>85</v>
      </c>
      <c r="B85" s="114">
        <f>IF(AND(A85&gt;=CONTROL!$D$9,A85&lt;CONTROL!$D$10+1),A85,0)</f>
        <v>85</v>
      </c>
      <c r="C85" s="114">
        <f>IF(AND(A85&gt;=CONTROL!$F$9,A85&lt;CONTROL!$F$10+1),A85,0)</f>
        <v>0</v>
      </c>
      <c r="D85" s="114" t="str">
        <f ca="1">IF(DATOS!I86=CONTROL!$H$10,"B","A")</f>
        <v>A</v>
      </c>
      <c r="E85" s="114">
        <f t="shared" ca="1" si="6"/>
        <v>85</v>
      </c>
      <c r="F85">
        <f t="shared" ca="1" si="7"/>
        <v>0.89597163191551754</v>
      </c>
      <c r="G85">
        <f t="shared" ca="1" si="8"/>
        <v>75</v>
      </c>
      <c r="H85">
        <f t="shared" ca="1" si="9"/>
        <v>75</v>
      </c>
      <c r="I85" s="122">
        <f t="shared" ca="1" si="10"/>
        <v>171</v>
      </c>
    </row>
    <row r="86" spans="1:9" x14ac:dyDescent="0.25">
      <c r="A86" s="114">
        <f t="shared" si="11"/>
        <v>86</v>
      </c>
      <c r="B86" s="114">
        <f>IF(AND(A86&gt;=CONTROL!$D$9,A86&lt;CONTROL!$D$10+1),A86,0)</f>
        <v>86</v>
      </c>
      <c r="C86" s="114">
        <f>IF(AND(A86&gt;=CONTROL!$F$9,A86&lt;CONTROL!$F$10+1),A86,0)</f>
        <v>0</v>
      </c>
      <c r="D86" s="114" t="str">
        <f ca="1">IF(DATOS!I87=CONTROL!$H$10,"B","A")</f>
        <v>A</v>
      </c>
      <c r="E86" s="114">
        <f t="shared" ca="1" si="6"/>
        <v>86</v>
      </c>
      <c r="F86">
        <f t="shared" ca="1" si="7"/>
        <v>0.61979787732310099</v>
      </c>
      <c r="G86">
        <f t="shared" ca="1" si="8"/>
        <v>251</v>
      </c>
      <c r="H86">
        <f t="shared" ca="1" si="9"/>
        <v>251</v>
      </c>
      <c r="I86" s="122">
        <f t="shared" ca="1" si="10"/>
        <v>197</v>
      </c>
    </row>
    <row r="87" spans="1:9" x14ac:dyDescent="0.25">
      <c r="A87" s="114">
        <f t="shared" si="11"/>
        <v>87</v>
      </c>
      <c r="B87" s="114">
        <f>IF(AND(A87&gt;=CONTROL!$D$9,A87&lt;CONTROL!$D$10+1),A87,0)</f>
        <v>87</v>
      </c>
      <c r="C87" s="114">
        <f>IF(AND(A87&gt;=CONTROL!$F$9,A87&lt;CONTROL!$F$10+1),A87,0)</f>
        <v>0</v>
      </c>
      <c r="D87" s="114" t="str">
        <f ca="1">IF(DATOS!I88=CONTROL!$H$10,"B","A")</f>
        <v>A</v>
      </c>
      <c r="E87" s="114">
        <f t="shared" ca="1" si="6"/>
        <v>87</v>
      </c>
      <c r="F87">
        <f t="shared" ca="1" si="7"/>
        <v>7.0482717051802979E-3</v>
      </c>
      <c r="G87">
        <f t="shared" ca="1" si="8"/>
        <v>648</v>
      </c>
      <c r="H87">
        <f t="shared" ca="1" si="9"/>
        <v>648</v>
      </c>
      <c r="I87" s="122">
        <f t="shared" ca="1" si="10"/>
        <v>129</v>
      </c>
    </row>
    <row r="88" spans="1:9" x14ac:dyDescent="0.25">
      <c r="A88" s="114">
        <f t="shared" si="11"/>
        <v>88</v>
      </c>
      <c r="B88" s="114">
        <f>IF(AND(A88&gt;=CONTROL!$D$9,A88&lt;CONTROL!$D$10+1),A88,0)</f>
        <v>88</v>
      </c>
      <c r="C88" s="114">
        <f>IF(AND(A88&gt;=CONTROL!$F$9,A88&lt;CONTROL!$F$10+1),A88,0)</f>
        <v>0</v>
      </c>
      <c r="D88" s="114" t="str">
        <f ca="1">IF(DATOS!I89=CONTROL!$H$10,"B","A")</f>
        <v>A</v>
      </c>
      <c r="E88" s="114">
        <f t="shared" ca="1" si="6"/>
        <v>88</v>
      </c>
      <c r="F88">
        <f t="shared" ca="1" si="7"/>
        <v>0.65505743277108786</v>
      </c>
      <c r="G88">
        <f t="shared" ca="1" si="8"/>
        <v>237</v>
      </c>
      <c r="H88">
        <f t="shared" ca="1" si="9"/>
        <v>237</v>
      </c>
      <c r="I88" s="122">
        <f t="shared" ca="1" si="10"/>
        <v>204</v>
      </c>
    </row>
    <row r="89" spans="1:9" x14ac:dyDescent="0.25">
      <c r="A89" s="114">
        <f t="shared" si="11"/>
        <v>89</v>
      </c>
      <c r="B89" s="114">
        <f>IF(AND(A89&gt;=CONTROL!$D$9,A89&lt;CONTROL!$D$10+1),A89,0)</f>
        <v>89</v>
      </c>
      <c r="C89" s="114">
        <f>IF(AND(A89&gt;=CONTROL!$F$9,A89&lt;CONTROL!$F$10+1),A89,0)</f>
        <v>0</v>
      </c>
      <c r="D89" s="114" t="str">
        <f ca="1">IF(DATOS!I90=CONTROL!$H$10,"B","A")</f>
        <v>A</v>
      </c>
      <c r="E89" s="114">
        <f t="shared" ca="1" si="6"/>
        <v>89</v>
      </c>
      <c r="F89">
        <f t="shared" ca="1" si="7"/>
        <v>0.47267911859271239</v>
      </c>
      <c r="G89">
        <f t="shared" ca="1" si="8"/>
        <v>348</v>
      </c>
      <c r="H89">
        <f t="shared" ca="1" si="9"/>
        <v>348</v>
      </c>
      <c r="I89" s="122">
        <f t="shared" ca="1" si="10"/>
        <v>199</v>
      </c>
    </row>
    <row r="90" spans="1:9" x14ac:dyDescent="0.25">
      <c r="A90" s="114">
        <f t="shared" si="11"/>
        <v>90</v>
      </c>
      <c r="B90" s="114">
        <f>IF(AND(A90&gt;=CONTROL!$D$9,A90&lt;CONTROL!$D$10+1),A90,0)</f>
        <v>90</v>
      </c>
      <c r="C90" s="114">
        <f>IF(AND(A90&gt;=CONTROL!$F$9,A90&lt;CONTROL!$F$10+1),A90,0)</f>
        <v>0</v>
      </c>
      <c r="D90" s="114" t="str">
        <f ca="1">IF(DATOS!I91=CONTROL!$H$10,"B","A")</f>
        <v>A</v>
      </c>
      <c r="E90" s="114">
        <f t="shared" ca="1" si="6"/>
        <v>90</v>
      </c>
      <c r="F90">
        <f t="shared" ca="1" si="7"/>
        <v>0.53880045670030596</v>
      </c>
      <c r="G90">
        <f t="shared" ca="1" si="8"/>
        <v>307</v>
      </c>
      <c r="H90">
        <f t="shared" ca="1" si="9"/>
        <v>307</v>
      </c>
      <c r="I90" s="122">
        <f t="shared" ca="1" si="10"/>
        <v>417</v>
      </c>
    </row>
    <row r="91" spans="1:9" x14ac:dyDescent="0.25">
      <c r="A91" s="114">
        <f t="shared" si="11"/>
        <v>91</v>
      </c>
      <c r="B91" s="114">
        <f>IF(AND(A91&gt;=CONTROL!$D$9,A91&lt;CONTROL!$D$10+1),A91,0)</f>
        <v>91</v>
      </c>
      <c r="C91" s="114">
        <f>IF(AND(A91&gt;=CONTROL!$F$9,A91&lt;CONTROL!$F$10+1),A91,0)</f>
        <v>0</v>
      </c>
      <c r="D91" s="114" t="str">
        <f ca="1">IF(DATOS!I92=CONTROL!$H$10,"B","A")</f>
        <v>A</v>
      </c>
      <c r="E91" s="114">
        <f t="shared" ca="1" si="6"/>
        <v>91</v>
      </c>
      <c r="F91">
        <f t="shared" ca="1" si="7"/>
        <v>0.76411585361017598</v>
      </c>
      <c r="G91">
        <f t="shared" ca="1" si="8"/>
        <v>166</v>
      </c>
      <c r="H91">
        <f t="shared" ca="1" si="9"/>
        <v>166</v>
      </c>
      <c r="I91" s="122">
        <f t="shared" ca="1" si="10"/>
        <v>391</v>
      </c>
    </row>
    <row r="92" spans="1:9" x14ac:dyDescent="0.25">
      <c r="A92" s="114">
        <f t="shared" si="11"/>
        <v>92</v>
      </c>
      <c r="B92" s="114">
        <f>IF(AND(A92&gt;=CONTROL!$D$9,A92&lt;CONTROL!$D$10+1),A92,0)</f>
        <v>92</v>
      </c>
      <c r="C92" s="114">
        <f>IF(AND(A92&gt;=CONTROL!$F$9,A92&lt;CONTROL!$F$10+1),A92,0)</f>
        <v>0</v>
      </c>
      <c r="D92" s="114" t="str">
        <f ca="1">IF(DATOS!I93=CONTROL!$H$10,"B","A")</f>
        <v>A</v>
      </c>
      <c r="E92" s="114">
        <f t="shared" ca="1" si="6"/>
        <v>92</v>
      </c>
      <c r="F92">
        <f t="shared" ca="1" si="7"/>
        <v>0.8003898013356866</v>
      </c>
      <c r="G92">
        <f t="shared" ca="1" si="8"/>
        <v>144</v>
      </c>
      <c r="H92">
        <f t="shared" ca="1" si="9"/>
        <v>144</v>
      </c>
      <c r="I92" s="122">
        <f t="shared" ca="1" si="10"/>
        <v>348</v>
      </c>
    </row>
    <row r="93" spans="1:9" x14ac:dyDescent="0.25">
      <c r="A93" s="114">
        <f t="shared" si="11"/>
        <v>93</v>
      </c>
      <c r="B93" s="114">
        <f>IF(AND(A93&gt;=CONTROL!$D$9,A93&lt;CONTROL!$D$10+1),A93,0)</f>
        <v>93</v>
      </c>
      <c r="C93" s="114">
        <f>IF(AND(A93&gt;=CONTROL!$F$9,A93&lt;CONTROL!$F$10+1),A93,0)</f>
        <v>0</v>
      </c>
      <c r="D93" s="114" t="str">
        <f ca="1">IF(DATOS!I94=CONTROL!$H$10,"B","A")</f>
        <v>A</v>
      </c>
      <c r="E93" s="114">
        <f t="shared" ca="1" si="6"/>
        <v>93</v>
      </c>
      <c r="F93">
        <f t="shared" ca="1" si="7"/>
        <v>0.50680481119152021</v>
      </c>
      <c r="G93">
        <f t="shared" ca="1" si="8"/>
        <v>329</v>
      </c>
      <c r="H93">
        <f t="shared" ca="1" si="9"/>
        <v>329</v>
      </c>
      <c r="I93" s="122">
        <f t="shared" ca="1" si="10"/>
        <v>249</v>
      </c>
    </row>
    <row r="94" spans="1:9" x14ac:dyDescent="0.25">
      <c r="A94" s="114">
        <f t="shared" si="11"/>
        <v>94</v>
      </c>
      <c r="B94" s="114">
        <f>IF(AND(A94&gt;=CONTROL!$D$9,A94&lt;CONTROL!$D$10+1),A94,0)</f>
        <v>94</v>
      </c>
      <c r="C94" s="114">
        <f>IF(AND(A94&gt;=CONTROL!$F$9,A94&lt;CONTROL!$F$10+1),A94,0)</f>
        <v>0</v>
      </c>
      <c r="D94" s="114" t="str">
        <f ca="1">IF(DATOS!I95=CONTROL!$H$10,"B","A")</f>
        <v>A</v>
      </c>
      <c r="E94" s="114">
        <f t="shared" ca="1" si="6"/>
        <v>94</v>
      </c>
      <c r="F94">
        <f t="shared" ca="1" si="7"/>
        <v>5.9157372115437257E-2</v>
      </c>
      <c r="G94">
        <f t="shared" ca="1" si="8"/>
        <v>606</v>
      </c>
      <c r="H94">
        <f t="shared" ca="1" si="9"/>
        <v>606</v>
      </c>
      <c r="I94" s="122">
        <f t="shared" ca="1" si="10"/>
        <v>460</v>
      </c>
    </row>
    <row r="95" spans="1:9" x14ac:dyDescent="0.25">
      <c r="A95" s="114">
        <f t="shared" si="11"/>
        <v>95</v>
      </c>
      <c r="B95" s="114">
        <f>IF(AND(A95&gt;=CONTROL!$D$9,A95&lt;CONTROL!$D$10+1),A95,0)</f>
        <v>95</v>
      </c>
      <c r="C95" s="114">
        <f>IF(AND(A95&gt;=CONTROL!$F$9,A95&lt;CONTROL!$F$10+1),A95,0)</f>
        <v>0</v>
      </c>
      <c r="D95" s="114" t="str">
        <f ca="1">IF(DATOS!I96=CONTROL!$H$10,"B","A")</f>
        <v>A</v>
      </c>
      <c r="E95" s="114">
        <f t="shared" ca="1" si="6"/>
        <v>95</v>
      </c>
      <c r="F95">
        <f t="shared" ca="1" si="7"/>
        <v>0.89296995635006426</v>
      </c>
      <c r="G95">
        <f t="shared" ca="1" si="8"/>
        <v>82</v>
      </c>
      <c r="H95">
        <f t="shared" ca="1" si="9"/>
        <v>82</v>
      </c>
      <c r="I95" s="122">
        <f t="shared" ca="1" si="10"/>
        <v>418</v>
      </c>
    </row>
    <row r="96" spans="1:9" x14ac:dyDescent="0.25">
      <c r="A96" s="114">
        <f t="shared" si="11"/>
        <v>96</v>
      </c>
      <c r="B96" s="114">
        <f>IF(AND(A96&gt;=CONTROL!$D$9,A96&lt;CONTROL!$D$10+1),A96,0)</f>
        <v>96</v>
      </c>
      <c r="C96" s="114">
        <f>IF(AND(A96&gt;=CONTROL!$F$9,A96&lt;CONTROL!$F$10+1),A96,0)</f>
        <v>0</v>
      </c>
      <c r="D96" s="114" t="str">
        <f ca="1">IF(DATOS!I97=CONTROL!$H$10,"B","A")</f>
        <v>A</v>
      </c>
      <c r="E96" s="114">
        <f t="shared" ca="1" si="6"/>
        <v>96</v>
      </c>
      <c r="F96">
        <f t="shared" ca="1" si="7"/>
        <v>0.90684242694430806</v>
      </c>
      <c r="G96">
        <f t="shared" ca="1" si="8"/>
        <v>67</v>
      </c>
      <c r="H96">
        <f t="shared" ca="1" si="9"/>
        <v>67</v>
      </c>
      <c r="I96" s="122">
        <f t="shared" ca="1" si="10"/>
        <v>548</v>
      </c>
    </row>
    <row r="97" spans="1:9" x14ac:dyDescent="0.25">
      <c r="A97" s="114">
        <f t="shared" si="11"/>
        <v>97</v>
      </c>
      <c r="B97" s="114">
        <f>IF(AND(A97&gt;=CONTROL!$D$9,A97&lt;CONTROL!$D$10+1),A97,0)</f>
        <v>97</v>
      </c>
      <c r="C97" s="114">
        <f>IF(AND(A97&gt;=CONTROL!$F$9,A97&lt;CONTROL!$F$10+1),A97,0)</f>
        <v>0</v>
      </c>
      <c r="D97" s="114" t="str">
        <f ca="1">IF(DATOS!I98=CONTROL!$H$10,"B","A")</f>
        <v>A</v>
      </c>
      <c r="E97" s="114">
        <f t="shared" ca="1" si="6"/>
        <v>97</v>
      </c>
      <c r="F97">
        <f t="shared" ca="1" si="7"/>
        <v>0.47456157146467048</v>
      </c>
      <c r="G97">
        <f t="shared" ca="1" si="8"/>
        <v>345</v>
      </c>
      <c r="H97">
        <f t="shared" ca="1" si="9"/>
        <v>345</v>
      </c>
      <c r="I97" s="122">
        <f t="shared" ca="1" si="10"/>
        <v>184</v>
      </c>
    </row>
    <row r="98" spans="1:9" x14ac:dyDescent="0.25">
      <c r="A98" s="114">
        <f t="shared" si="11"/>
        <v>98</v>
      </c>
      <c r="B98" s="114">
        <f>IF(AND(A98&gt;=CONTROL!$D$9,A98&lt;CONTROL!$D$10+1),A98,0)</f>
        <v>98</v>
      </c>
      <c r="C98" s="114">
        <f>IF(AND(A98&gt;=CONTROL!$F$9,A98&lt;CONTROL!$F$10+1),A98,0)</f>
        <v>0</v>
      </c>
      <c r="D98" s="114" t="str">
        <f ca="1">IF(DATOS!I99=CONTROL!$H$10,"B","A")</f>
        <v>A</v>
      </c>
      <c r="E98" s="114">
        <f t="shared" ca="1" si="6"/>
        <v>98</v>
      </c>
      <c r="F98">
        <f t="shared" ca="1" si="7"/>
        <v>0.9198050532434987</v>
      </c>
      <c r="G98">
        <f t="shared" ca="1" si="8"/>
        <v>52</v>
      </c>
      <c r="H98">
        <f t="shared" ca="1" si="9"/>
        <v>52</v>
      </c>
      <c r="I98" s="122">
        <f t="shared" ca="1" si="10"/>
        <v>143</v>
      </c>
    </row>
    <row r="99" spans="1:9" x14ac:dyDescent="0.25">
      <c r="A99" s="114">
        <f t="shared" si="11"/>
        <v>99</v>
      </c>
      <c r="B99" s="114">
        <f>IF(AND(A99&gt;=CONTROL!$D$9,A99&lt;CONTROL!$D$10+1),A99,0)</f>
        <v>99</v>
      </c>
      <c r="C99" s="114">
        <f>IF(AND(A99&gt;=CONTROL!$F$9,A99&lt;CONTROL!$F$10+1),A99,0)</f>
        <v>0</v>
      </c>
      <c r="D99" s="114" t="str">
        <f ca="1">IF(DATOS!I100=CONTROL!$H$10,"B","A")</f>
        <v>A</v>
      </c>
      <c r="E99" s="114">
        <f t="shared" ca="1" si="6"/>
        <v>99</v>
      </c>
      <c r="F99">
        <f t="shared" ca="1" si="7"/>
        <v>0.68663464841110888</v>
      </c>
      <c r="G99">
        <f t="shared" ca="1" si="8"/>
        <v>221</v>
      </c>
      <c r="H99">
        <f t="shared" ca="1" si="9"/>
        <v>221</v>
      </c>
      <c r="I99" s="122">
        <f t="shared" ca="1" si="10"/>
        <v>27</v>
      </c>
    </row>
    <row r="100" spans="1:9" x14ac:dyDescent="0.25">
      <c r="A100" s="114">
        <f t="shared" si="11"/>
        <v>100</v>
      </c>
      <c r="B100" s="114">
        <f>IF(AND(A100&gt;=CONTROL!$D$9,A100&lt;CONTROL!$D$10+1),A100,0)</f>
        <v>100</v>
      </c>
      <c r="C100" s="114">
        <f>IF(AND(A100&gt;=CONTROL!$F$9,A100&lt;CONTROL!$F$10+1),A100,0)</f>
        <v>0</v>
      </c>
      <c r="D100" s="114" t="str">
        <f ca="1">IF(DATOS!I101=CONTROL!$H$10,"B","A")</f>
        <v>A</v>
      </c>
      <c r="E100" s="114">
        <f t="shared" ca="1" si="6"/>
        <v>100</v>
      </c>
      <c r="F100">
        <f t="shared" ca="1" si="7"/>
        <v>0.13890316204310038</v>
      </c>
      <c r="G100">
        <f t="shared" ca="1" si="8"/>
        <v>559</v>
      </c>
      <c r="H100">
        <f t="shared" ca="1" si="9"/>
        <v>559</v>
      </c>
      <c r="I100" s="122">
        <f t="shared" ca="1" si="10"/>
        <v>373</v>
      </c>
    </row>
    <row r="101" spans="1:9" x14ac:dyDescent="0.25">
      <c r="A101" s="114">
        <f t="shared" si="11"/>
        <v>101</v>
      </c>
      <c r="B101" s="114">
        <f>IF(AND(A101&gt;=CONTROL!$D$9,A101&lt;CONTROL!$D$10+1),A101,0)</f>
        <v>101</v>
      </c>
      <c r="C101" s="114">
        <f>IF(AND(A101&gt;=CONTROL!$F$9,A101&lt;CONTROL!$F$10+1),A101,0)</f>
        <v>0</v>
      </c>
      <c r="D101" s="114" t="str">
        <f ca="1">IF(DATOS!I102=CONTROL!$H$10,"B","A")</f>
        <v>A</v>
      </c>
      <c r="E101" s="114">
        <f t="shared" ca="1" si="6"/>
        <v>101</v>
      </c>
      <c r="F101">
        <f t="shared" ca="1" si="7"/>
        <v>0.86030796576844204</v>
      </c>
      <c r="G101">
        <f t="shared" ca="1" si="8"/>
        <v>107</v>
      </c>
      <c r="H101">
        <f t="shared" ca="1" si="9"/>
        <v>107</v>
      </c>
      <c r="I101" s="122">
        <f t="shared" ca="1" si="10"/>
        <v>573</v>
      </c>
    </row>
    <row r="102" spans="1:9" x14ac:dyDescent="0.25">
      <c r="A102" s="114">
        <f t="shared" si="11"/>
        <v>102</v>
      </c>
      <c r="B102" s="114">
        <f>IF(AND(A102&gt;=CONTROL!$D$9,A102&lt;CONTROL!$D$10+1),A102,0)</f>
        <v>102</v>
      </c>
      <c r="C102" s="114">
        <f>IF(AND(A102&gt;=CONTROL!$F$9,A102&lt;CONTROL!$F$10+1),A102,0)</f>
        <v>0</v>
      </c>
      <c r="D102" s="114" t="str">
        <f ca="1">IF(DATOS!I103=CONTROL!$H$10,"B","A")</f>
        <v>A</v>
      </c>
      <c r="E102" s="114">
        <f t="shared" ca="1" si="6"/>
        <v>102</v>
      </c>
      <c r="F102">
        <f t="shared" ca="1" si="7"/>
        <v>0.73671593440480776</v>
      </c>
      <c r="G102">
        <f t="shared" ca="1" si="8"/>
        <v>186</v>
      </c>
      <c r="H102">
        <f t="shared" ca="1" si="9"/>
        <v>186</v>
      </c>
      <c r="I102" s="122">
        <f t="shared" ca="1" si="10"/>
        <v>20</v>
      </c>
    </row>
    <row r="103" spans="1:9" x14ac:dyDescent="0.25">
      <c r="A103" s="114">
        <f t="shared" si="11"/>
        <v>103</v>
      </c>
      <c r="B103" s="114">
        <f>IF(AND(A103&gt;=CONTROL!$D$9,A103&lt;CONTROL!$D$10+1),A103,0)</f>
        <v>103</v>
      </c>
      <c r="C103" s="114">
        <f>IF(AND(A103&gt;=CONTROL!$F$9,A103&lt;CONTROL!$F$10+1),A103,0)</f>
        <v>0</v>
      </c>
      <c r="D103" s="114" t="str">
        <f ca="1">IF(DATOS!I104=CONTROL!$H$10,"B","A")</f>
        <v>A</v>
      </c>
      <c r="E103" s="114">
        <f t="shared" ca="1" si="6"/>
        <v>103</v>
      </c>
      <c r="F103">
        <f t="shared" ca="1" si="7"/>
        <v>7.9786303606360964E-2</v>
      </c>
      <c r="G103">
        <f t="shared" ca="1" si="8"/>
        <v>594</v>
      </c>
      <c r="H103">
        <f t="shared" ca="1" si="9"/>
        <v>594</v>
      </c>
      <c r="I103" s="122">
        <f t="shared" ca="1" si="10"/>
        <v>41</v>
      </c>
    </row>
    <row r="104" spans="1:9" x14ac:dyDescent="0.25">
      <c r="A104" s="114">
        <f t="shared" si="11"/>
        <v>104</v>
      </c>
      <c r="B104" s="114">
        <f>IF(AND(A104&gt;=CONTROL!$D$9,A104&lt;CONTROL!$D$10+1),A104,0)</f>
        <v>104</v>
      </c>
      <c r="C104" s="114">
        <f>IF(AND(A104&gt;=CONTROL!$F$9,A104&lt;CONTROL!$F$10+1),A104,0)</f>
        <v>0</v>
      </c>
      <c r="D104" s="114" t="str">
        <f ca="1">IF(DATOS!I105=CONTROL!$H$10,"B","A")</f>
        <v>A</v>
      </c>
      <c r="E104" s="114">
        <f t="shared" ca="1" si="6"/>
        <v>104</v>
      </c>
      <c r="F104">
        <f t="shared" ca="1" si="7"/>
        <v>0.1644997560935284</v>
      </c>
      <c r="G104">
        <f t="shared" ca="1" si="8"/>
        <v>548</v>
      </c>
      <c r="H104">
        <f t="shared" ca="1" si="9"/>
        <v>548</v>
      </c>
      <c r="I104" s="122">
        <f t="shared" ca="1" si="10"/>
        <v>572</v>
      </c>
    </row>
    <row r="105" spans="1:9" x14ac:dyDescent="0.25">
      <c r="A105" s="114">
        <f t="shared" si="11"/>
        <v>105</v>
      </c>
      <c r="B105" s="114">
        <f>IF(AND(A105&gt;=CONTROL!$D$9,A105&lt;CONTROL!$D$10+1),A105,0)</f>
        <v>105</v>
      </c>
      <c r="C105" s="114">
        <f>IF(AND(A105&gt;=CONTROL!$F$9,A105&lt;CONTROL!$F$10+1),A105,0)</f>
        <v>0</v>
      </c>
      <c r="D105" s="114" t="str">
        <f ca="1">IF(DATOS!I106=CONTROL!$H$10,"B","A")</f>
        <v>A</v>
      </c>
      <c r="E105" s="114">
        <f t="shared" ca="1" si="6"/>
        <v>105</v>
      </c>
      <c r="F105">
        <f t="shared" ca="1" si="7"/>
        <v>1.218846541677121E-2</v>
      </c>
      <c r="G105">
        <f t="shared" ca="1" si="8"/>
        <v>644</v>
      </c>
      <c r="H105">
        <f t="shared" ca="1" si="9"/>
        <v>644</v>
      </c>
      <c r="I105" s="122">
        <f t="shared" ca="1" si="10"/>
        <v>281</v>
      </c>
    </row>
    <row r="106" spans="1:9" x14ac:dyDescent="0.25">
      <c r="A106" s="114">
        <f t="shared" si="11"/>
        <v>106</v>
      </c>
      <c r="B106" s="114">
        <f>IF(AND(A106&gt;=CONTROL!$D$9,A106&lt;CONTROL!$D$10+1),A106,0)</f>
        <v>106</v>
      </c>
      <c r="C106" s="114">
        <f>IF(AND(A106&gt;=CONTROL!$F$9,A106&lt;CONTROL!$F$10+1),A106,0)</f>
        <v>0</v>
      </c>
      <c r="D106" s="114" t="str">
        <f ca="1">IF(DATOS!I107=CONTROL!$H$10,"B","A")</f>
        <v>A</v>
      </c>
      <c r="E106" s="114">
        <f t="shared" ca="1" si="6"/>
        <v>106</v>
      </c>
      <c r="F106">
        <f t="shared" ca="1" si="7"/>
        <v>0.42818625122830922</v>
      </c>
      <c r="G106">
        <f t="shared" ca="1" si="8"/>
        <v>387</v>
      </c>
      <c r="H106">
        <f t="shared" ca="1" si="9"/>
        <v>387</v>
      </c>
      <c r="I106" s="122">
        <f t="shared" ca="1" si="10"/>
        <v>456</v>
      </c>
    </row>
    <row r="107" spans="1:9" x14ac:dyDescent="0.25">
      <c r="A107" s="114">
        <f t="shared" si="11"/>
        <v>107</v>
      </c>
      <c r="B107" s="114">
        <f>IF(AND(A107&gt;=CONTROL!$D$9,A107&lt;CONTROL!$D$10+1),A107,0)</f>
        <v>107</v>
      </c>
      <c r="C107" s="114">
        <f>IF(AND(A107&gt;=CONTROL!$F$9,A107&lt;CONTROL!$F$10+1),A107,0)</f>
        <v>0</v>
      </c>
      <c r="D107" s="114" t="str">
        <f ca="1">IF(DATOS!I108=CONTROL!$H$10,"B","A")</f>
        <v>A</v>
      </c>
      <c r="E107" s="114">
        <f t="shared" ca="1" si="6"/>
        <v>107</v>
      </c>
      <c r="F107">
        <f t="shared" ca="1" si="7"/>
        <v>0.43719052704605976</v>
      </c>
      <c r="G107">
        <f t="shared" ca="1" si="8"/>
        <v>378</v>
      </c>
      <c r="H107">
        <f t="shared" ca="1" si="9"/>
        <v>378</v>
      </c>
      <c r="I107" s="122">
        <f t="shared" ca="1" si="10"/>
        <v>101</v>
      </c>
    </row>
    <row r="108" spans="1:9" x14ac:dyDescent="0.25">
      <c r="A108" s="114">
        <f t="shared" si="11"/>
        <v>108</v>
      </c>
      <c r="B108" s="114">
        <f>IF(AND(A108&gt;=CONTROL!$D$9,A108&lt;CONTROL!$D$10+1),A108,0)</f>
        <v>108</v>
      </c>
      <c r="C108" s="114">
        <f>IF(AND(A108&gt;=CONTROL!$F$9,A108&lt;CONTROL!$F$10+1),A108,0)</f>
        <v>0</v>
      </c>
      <c r="D108" s="114" t="str">
        <f ca="1">IF(DATOS!I109=CONTROL!$H$10,"B","A")</f>
        <v>A</v>
      </c>
      <c r="E108" s="114">
        <f t="shared" ca="1" si="6"/>
        <v>108</v>
      </c>
      <c r="F108">
        <f t="shared" ca="1" si="7"/>
        <v>0.19060358648508235</v>
      </c>
      <c r="G108">
        <f t="shared" ca="1" si="8"/>
        <v>524</v>
      </c>
      <c r="H108">
        <f t="shared" ca="1" si="9"/>
        <v>524</v>
      </c>
      <c r="I108" s="122">
        <f t="shared" ca="1" si="10"/>
        <v>527</v>
      </c>
    </row>
    <row r="109" spans="1:9" x14ac:dyDescent="0.25">
      <c r="A109" s="114">
        <f t="shared" si="11"/>
        <v>109</v>
      </c>
      <c r="B109" s="114">
        <f>IF(AND(A109&gt;=CONTROL!$D$9,A109&lt;CONTROL!$D$10+1),A109,0)</f>
        <v>109</v>
      </c>
      <c r="C109" s="114">
        <f>IF(AND(A109&gt;=CONTROL!$F$9,A109&lt;CONTROL!$F$10+1),A109,0)</f>
        <v>0</v>
      </c>
      <c r="D109" s="114" t="str">
        <f ca="1">IF(DATOS!I110=CONTROL!$H$10,"B","A")</f>
        <v>A</v>
      </c>
      <c r="E109" s="114">
        <f t="shared" ca="1" si="6"/>
        <v>109</v>
      </c>
      <c r="F109">
        <f t="shared" ca="1" si="7"/>
        <v>0.6904637809506885</v>
      </c>
      <c r="G109">
        <f t="shared" ca="1" si="8"/>
        <v>216</v>
      </c>
      <c r="H109">
        <f t="shared" ca="1" si="9"/>
        <v>216</v>
      </c>
      <c r="I109" s="122">
        <f t="shared" ca="1" si="10"/>
        <v>558</v>
      </c>
    </row>
    <row r="110" spans="1:9" x14ac:dyDescent="0.25">
      <c r="A110" s="114">
        <f t="shared" si="11"/>
        <v>110</v>
      </c>
      <c r="B110" s="114">
        <f>IF(AND(A110&gt;=CONTROL!$D$9,A110&lt;CONTROL!$D$10+1),A110,0)</f>
        <v>110</v>
      </c>
      <c r="C110" s="114">
        <f>IF(AND(A110&gt;=CONTROL!$F$9,A110&lt;CONTROL!$F$10+1),A110,0)</f>
        <v>0</v>
      </c>
      <c r="D110" s="114" t="str">
        <f ca="1">IF(DATOS!I111=CONTROL!$H$10,"B","A")</f>
        <v>A</v>
      </c>
      <c r="E110" s="114">
        <f t="shared" ca="1" si="6"/>
        <v>110</v>
      </c>
      <c r="F110">
        <f t="shared" ca="1" si="7"/>
        <v>0.28867865507415502</v>
      </c>
      <c r="G110">
        <f t="shared" ca="1" si="8"/>
        <v>468</v>
      </c>
      <c r="H110">
        <f t="shared" ca="1" si="9"/>
        <v>468</v>
      </c>
      <c r="I110" s="122">
        <f t="shared" ca="1" si="10"/>
        <v>358</v>
      </c>
    </row>
    <row r="111" spans="1:9" x14ac:dyDescent="0.25">
      <c r="A111" s="114">
        <f t="shared" si="11"/>
        <v>111</v>
      </c>
      <c r="B111" s="114">
        <f>IF(AND(A111&gt;=CONTROL!$D$9,A111&lt;CONTROL!$D$10+1),A111,0)</f>
        <v>111</v>
      </c>
      <c r="C111" s="114">
        <f>IF(AND(A111&gt;=CONTROL!$F$9,A111&lt;CONTROL!$F$10+1),A111,0)</f>
        <v>0</v>
      </c>
      <c r="D111" s="114" t="str">
        <f ca="1">IF(DATOS!I112=CONTROL!$H$10,"B","A")</f>
        <v>A</v>
      </c>
      <c r="E111" s="114">
        <f t="shared" ca="1" si="6"/>
        <v>111</v>
      </c>
      <c r="F111">
        <f t="shared" ca="1" si="7"/>
        <v>0.25816274672065997</v>
      </c>
      <c r="G111">
        <f t="shared" ca="1" si="8"/>
        <v>485</v>
      </c>
      <c r="H111">
        <f t="shared" ca="1" si="9"/>
        <v>485</v>
      </c>
      <c r="I111" s="122">
        <f t="shared" ca="1" si="10"/>
        <v>361</v>
      </c>
    </row>
    <row r="112" spans="1:9" x14ac:dyDescent="0.25">
      <c r="A112" s="114">
        <f t="shared" si="11"/>
        <v>112</v>
      </c>
      <c r="B112" s="114">
        <f>IF(AND(A112&gt;=CONTROL!$D$9,A112&lt;CONTROL!$D$10+1),A112,0)</f>
        <v>112</v>
      </c>
      <c r="C112" s="114">
        <f>IF(AND(A112&gt;=CONTROL!$F$9,A112&lt;CONTROL!$F$10+1),A112,0)</f>
        <v>0</v>
      </c>
      <c r="D112" s="114" t="str">
        <f ca="1">IF(DATOS!I113=CONTROL!$H$10,"B","A")</f>
        <v>A</v>
      </c>
      <c r="E112" s="114">
        <f t="shared" ca="1" si="6"/>
        <v>112</v>
      </c>
      <c r="F112">
        <f t="shared" ca="1" si="7"/>
        <v>0.54975176344582111</v>
      </c>
      <c r="G112">
        <f t="shared" ca="1" si="8"/>
        <v>294</v>
      </c>
      <c r="H112">
        <f t="shared" ca="1" si="9"/>
        <v>294</v>
      </c>
      <c r="I112" s="122">
        <f t="shared" ca="1" si="10"/>
        <v>146</v>
      </c>
    </row>
    <row r="113" spans="1:9" x14ac:dyDescent="0.25">
      <c r="A113" s="114">
        <f t="shared" si="11"/>
        <v>113</v>
      </c>
      <c r="B113" s="114">
        <f>IF(AND(A113&gt;=CONTROL!$D$9,A113&lt;CONTROL!$D$10+1),A113,0)</f>
        <v>113</v>
      </c>
      <c r="C113" s="114">
        <f>IF(AND(A113&gt;=CONTROL!$F$9,A113&lt;CONTROL!$F$10+1),A113,0)</f>
        <v>0</v>
      </c>
      <c r="D113" s="114" t="str">
        <f ca="1">IF(DATOS!I114=CONTROL!$H$10,"B","A")</f>
        <v>A</v>
      </c>
      <c r="E113" s="114">
        <f t="shared" ca="1" si="6"/>
        <v>113</v>
      </c>
      <c r="F113">
        <f t="shared" ca="1" si="7"/>
        <v>0.43987966342075446</v>
      </c>
      <c r="G113">
        <f t="shared" ca="1" si="8"/>
        <v>375</v>
      </c>
      <c r="H113">
        <f t="shared" ca="1" si="9"/>
        <v>375</v>
      </c>
      <c r="I113" s="122">
        <f t="shared" ca="1" si="10"/>
        <v>444</v>
      </c>
    </row>
    <row r="114" spans="1:9" x14ac:dyDescent="0.25">
      <c r="A114" s="114">
        <f t="shared" si="11"/>
        <v>114</v>
      </c>
      <c r="B114" s="114">
        <f>IF(AND(A114&gt;=CONTROL!$D$9,A114&lt;CONTROL!$D$10+1),A114,0)</f>
        <v>114</v>
      </c>
      <c r="C114" s="114">
        <f>IF(AND(A114&gt;=CONTROL!$F$9,A114&lt;CONTROL!$F$10+1),A114,0)</f>
        <v>0</v>
      </c>
      <c r="D114" s="114" t="str">
        <f ca="1">IF(DATOS!I115=CONTROL!$H$10,"B","A")</f>
        <v>A</v>
      </c>
      <c r="E114" s="114">
        <f t="shared" ca="1" si="6"/>
        <v>114</v>
      </c>
      <c r="F114">
        <f t="shared" ca="1" si="7"/>
        <v>0.11409305929369251</v>
      </c>
      <c r="G114">
        <f t="shared" ca="1" si="8"/>
        <v>580</v>
      </c>
      <c r="H114">
        <f t="shared" ca="1" si="9"/>
        <v>580</v>
      </c>
      <c r="I114" s="122">
        <f t="shared" ca="1" si="10"/>
        <v>401</v>
      </c>
    </row>
    <row r="115" spans="1:9" x14ac:dyDescent="0.25">
      <c r="A115" s="114">
        <f t="shared" si="11"/>
        <v>115</v>
      </c>
      <c r="B115" s="114">
        <f>IF(AND(A115&gt;=CONTROL!$D$9,A115&lt;CONTROL!$D$10+1),A115,0)</f>
        <v>115</v>
      </c>
      <c r="C115" s="114">
        <f>IF(AND(A115&gt;=CONTROL!$F$9,A115&lt;CONTROL!$F$10+1),A115,0)</f>
        <v>0</v>
      </c>
      <c r="D115" s="114" t="str">
        <f ca="1">IF(DATOS!I116=CONTROL!$H$10,"B","A")</f>
        <v>A</v>
      </c>
      <c r="E115" s="114">
        <f t="shared" ca="1" si="6"/>
        <v>115</v>
      </c>
      <c r="F115">
        <f t="shared" ca="1" si="7"/>
        <v>0.52753836700179824</v>
      </c>
      <c r="G115">
        <f t="shared" ca="1" si="8"/>
        <v>314</v>
      </c>
      <c r="H115">
        <f t="shared" ca="1" si="9"/>
        <v>314</v>
      </c>
      <c r="I115" s="122">
        <f t="shared" ca="1" si="10"/>
        <v>317</v>
      </c>
    </row>
    <row r="116" spans="1:9" x14ac:dyDescent="0.25">
      <c r="A116" s="114">
        <f t="shared" si="11"/>
        <v>116</v>
      </c>
      <c r="B116" s="114">
        <f>IF(AND(A116&gt;=CONTROL!$D$9,A116&lt;CONTROL!$D$10+1),A116,0)</f>
        <v>116</v>
      </c>
      <c r="C116" s="114">
        <f>IF(AND(A116&gt;=CONTROL!$F$9,A116&lt;CONTROL!$F$10+1),A116,0)</f>
        <v>0</v>
      </c>
      <c r="D116" s="114" t="str">
        <f ca="1">IF(DATOS!I117=CONTROL!$H$10,"B","A")</f>
        <v>A</v>
      </c>
      <c r="E116" s="114">
        <f t="shared" ca="1" si="6"/>
        <v>116</v>
      </c>
      <c r="F116">
        <f t="shared" ca="1" si="7"/>
        <v>0.67944521221739784</v>
      </c>
      <c r="G116">
        <f t="shared" ca="1" si="8"/>
        <v>225</v>
      </c>
      <c r="H116">
        <f t="shared" ca="1" si="9"/>
        <v>225</v>
      </c>
      <c r="I116" s="122">
        <f t="shared" ca="1" si="10"/>
        <v>168</v>
      </c>
    </row>
    <row r="117" spans="1:9" x14ac:dyDescent="0.25">
      <c r="A117" s="114">
        <f t="shared" si="11"/>
        <v>117</v>
      </c>
      <c r="B117" s="114">
        <f>IF(AND(A117&gt;=CONTROL!$D$9,A117&lt;CONTROL!$D$10+1),A117,0)</f>
        <v>117</v>
      </c>
      <c r="C117" s="114">
        <f>IF(AND(A117&gt;=CONTROL!$F$9,A117&lt;CONTROL!$F$10+1),A117,0)</f>
        <v>0</v>
      </c>
      <c r="D117" s="114" t="str">
        <f ca="1">IF(DATOS!I118=CONTROL!$H$10,"B","A")</f>
        <v>A</v>
      </c>
      <c r="E117" s="114">
        <f t="shared" ca="1" si="6"/>
        <v>117</v>
      </c>
      <c r="F117">
        <f t="shared" ca="1" si="7"/>
        <v>0.72457097142884541</v>
      </c>
      <c r="G117">
        <f t="shared" ca="1" si="8"/>
        <v>197</v>
      </c>
      <c r="H117">
        <f t="shared" ca="1" si="9"/>
        <v>197</v>
      </c>
      <c r="I117" s="122">
        <f t="shared" ca="1" si="10"/>
        <v>232</v>
      </c>
    </row>
    <row r="118" spans="1:9" x14ac:dyDescent="0.25">
      <c r="A118" s="114">
        <f t="shared" si="11"/>
        <v>118</v>
      </c>
      <c r="B118" s="114">
        <f>IF(AND(A118&gt;=CONTROL!$D$9,A118&lt;CONTROL!$D$10+1),A118,0)</f>
        <v>118</v>
      </c>
      <c r="C118" s="114">
        <f>IF(AND(A118&gt;=CONTROL!$F$9,A118&lt;CONTROL!$F$10+1),A118,0)</f>
        <v>0</v>
      </c>
      <c r="D118" s="114" t="str">
        <f ca="1">IF(DATOS!I119=CONTROL!$H$10,"B","A")</f>
        <v>A</v>
      </c>
      <c r="E118" s="114">
        <f t="shared" ca="1" si="6"/>
        <v>118</v>
      </c>
      <c r="F118">
        <f t="shared" ca="1" si="7"/>
        <v>1.6594585123486882E-2</v>
      </c>
      <c r="G118">
        <f t="shared" ca="1" si="8"/>
        <v>639</v>
      </c>
      <c r="H118">
        <f t="shared" ca="1" si="9"/>
        <v>639</v>
      </c>
      <c r="I118" s="122">
        <f t="shared" ca="1" si="10"/>
        <v>148</v>
      </c>
    </row>
    <row r="119" spans="1:9" x14ac:dyDescent="0.25">
      <c r="A119" s="114">
        <f t="shared" si="11"/>
        <v>119</v>
      </c>
      <c r="B119" s="114">
        <f>IF(AND(A119&gt;=CONTROL!$D$9,A119&lt;CONTROL!$D$10+1),A119,0)</f>
        <v>119</v>
      </c>
      <c r="C119" s="114">
        <f>IF(AND(A119&gt;=CONTROL!$F$9,A119&lt;CONTROL!$F$10+1),A119,0)</f>
        <v>0</v>
      </c>
      <c r="D119" s="114" t="str">
        <f ca="1">IF(DATOS!I120=CONTROL!$H$10,"B","A")</f>
        <v>A</v>
      </c>
      <c r="E119" s="114">
        <f t="shared" ca="1" si="6"/>
        <v>119</v>
      </c>
      <c r="F119">
        <f t="shared" ca="1" si="7"/>
        <v>0.2074250553949597</v>
      </c>
      <c r="G119">
        <f t="shared" ca="1" si="8"/>
        <v>514</v>
      </c>
      <c r="H119">
        <f t="shared" ca="1" si="9"/>
        <v>514</v>
      </c>
      <c r="I119" s="122">
        <f t="shared" ca="1" si="10"/>
        <v>312</v>
      </c>
    </row>
    <row r="120" spans="1:9" x14ac:dyDescent="0.25">
      <c r="A120" s="114">
        <f t="shared" si="11"/>
        <v>120</v>
      </c>
      <c r="B120" s="114">
        <f>IF(AND(A120&gt;=CONTROL!$D$9,A120&lt;CONTROL!$D$10+1),A120,0)</f>
        <v>120</v>
      </c>
      <c r="C120" s="114">
        <f>IF(AND(A120&gt;=CONTROL!$F$9,A120&lt;CONTROL!$F$10+1),A120,0)</f>
        <v>0</v>
      </c>
      <c r="D120" s="114" t="str">
        <f ca="1">IF(DATOS!I121=CONTROL!$H$10,"B","A")</f>
        <v>A</v>
      </c>
      <c r="E120" s="114">
        <f t="shared" ca="1" si="6"/>
        <v>120</v>
      </c>
      <c r="F120">
        <f t="shared" ca="1" si="7"/>
        <v>9.2839902277588982E-2</v>
      </c>
      <c r="G120">
        <f t="shared" ca="1" si="8"/>
        <v>589</v>
      </c>
      <c r="H120">
        <f t="shared" ca="1" si="9"/>
        <v>589</v>
      </c>
      <c r="I120" s="122">
        <f t="shared" ca="1" si="10"/>
        <v>39</v>
      </c>
    </row>
    <row r="121" spans="1:9" x14ac:dyDescent="0.25">
      <c r="A121" s="114">
        <f t="shared" si="11"/>
        <v>121</v>
      </c>
      <c r="B121" s="114">
        <f>IF(AND(A121&gt;=CONTROL!$D$9,A121&lt;CONTROL!$D$10+1),A121,0)</f>
        <v>121</v>
      </c>
      <c r="C121" s="114">
        <f>IF(AND(A121&gt;=CONTROL!$F$9,A121&lt;CONTROL!$F$10+1),A121,0)</f>
        <v>0</v>
      </c>
      <c r="D121" s="114" t="str">
        <f ca="1">IF(DATOS!I122=CONTROL!$H$10,"B","A")</f>
        <v>A</v>
      </c>
      <c r="E121" s="114">
        <f t="shared" ca="1" si="6"/>
        <v>121</v>
      </c>
      <c r="F121">
        <f t="shared" ca="1" si="7"/>
        <v>0.92224412382335108</v>
      </c>
      <c r="G121">
        <f t="shared" ca="1" si="8"/>
        <v>49</v>
      </c>
      <c r="H121">
        <f t="shared" ca="1" si="9"/>
        <v>49</v>
      </c>
      <c r="I121" s="122">
        <f t="shared" ca="1" si="10"/>
        <v>132</v>
      </c>
    </row>
    <row r="122" spans="1:9" x14ac:dyDescent="0.25">
      <c r="A122" s="114">
        <f t="shared" si="11"/>
        <v>122</v>
      </c>
      <c r="B122" s="114">
        <f>IF(AND(A122&gt;=CONTROL!$D$9,A122&lt;CONTROL!$D$10+1),A122,0)</f>
        <v>122</v>
      </c>
      <c r="C122" s="114">
        <f>IF(AND(A122&gt;=CONTROL!$F$9,A122&lt;CONTROL!$F$10+1),A122,0)</f>
        <v>0</v>
      </c>
      <c r="D122" s="114" t="str">
        <f ca="1">IF(DATOS!I123=CONTROL!$H$10,"B","A")</f>
        <v>A</v>
      </c>
      <c r="E122" s="114">
        <f t="shared" ca="1" si="6"/>
        <v>122</v>
      </c>
      <c r="F122">
        <f t="shared" ca="1" si="7"/>
        <v>0.42200099825012483</v>
      </c>
      <c r="G122">
        <f t="shared" ca="1" si="8"/>
        <v>394</v>
      </c>
      <c r="H122">
        <f t="shared" ca="1" si="9"/>
        <v>394</v>
      </c>
      <c r="I122" s="122">
        <f t="shared" ca="1" si="10"/>
        <v>628</v>
      </c>
    </row>
    <row r="123" spans="1:9" x14ac:dyDescent="0.25">
      <c r="A123" s="114">
        <f t="shared" si="11"/>
        <v>123</v>
      </c>
      <c r="B123" s="114">
        <f>IF(AND(A123&gt;=CONTROL!$D$9,A123&lt;CONTROL!$D$10+1),A123,0)</f>
        <v>123</v>
      </c>
      <c r="C123" s="114">
        <f>IF(AND(A123&gt;=CONTROL!$F$9,A123&lt;CONTROL!$F$10+1),A123,0)</f>
        <v>0</v>
      </c>
      <c r="D123" s="114" t="str">
        <f ca="1">IF(DATOS!I124=CONTROL!$H$10,"B","A")</f>
        <v>A</v>
      </c>
      <c r="E123" s="114">
        <f t="shared" ca="1" si="6"/>
        <v>123</v>
      </c>
      <c r="F123">
        <f t="shared" ca="1" si="7"/>
        <v>0.62001639534723962</v>
      </c>
      <c r="G123">
        <f t="shared" ca="1" si="8"/>
        <v>250</v>
      </c>
      <c r="H123">
        <f t="shared" ca="1" si="9"/>
        <v>250</v>
      </c>
      <c r="I123" s="122">
        <f t="shared" ca="1" si="10"/>
        <v>649</v>
      </c>
    </row>
    <row r="124" spans="1:9" x14ac:dyDescent="0.25">
      <c r="A124" s="114">
        <f t="shared" si="11"/>
        <v>124</v>
      </c>
      <c r="B124" s="114">
        <f>IF(AND(A124&gt;=CONTROL!$D$9,A124&lt;CONTROL!$D$10+1),A124,0)</f>
        <v>124</v>
      </c>
      <c r="C124" s="114">
        <f>IF(AND(A124&gt;=CONTROL!$F$9,A124&lt;CONTROL!$F$10+1),A124,0)</f>
        <v>0</v>
      </c>
      <c r="D124" s="114" t="str">
        <f ca="1">IF(DATOS!I125=CONTROL!$H$10,"B","A")</f>
        <v>A</v>
      </c>
      <c r="E124" s="114">
        <f t="shared" ca="1" si="6"/>
        <v>124</v>
      </c>
      <c r="F124">
        <f t="shared" ca="1" si="7"/>
        <v>0.9132306920921166</v>
      </c>
      <c r="G124">
        <f t="shared" ca="1" si="8"/>
        <v>59</v>
      </c>
      <c r="H124">
        <f t="shared" ca="1" si="9"/>
        <v>59</v>
      </c>
      <c r="I124" s="122">
        <f t="shared" ca="1" si="10"/>
        <v>46</v>
      </c>
    </row>
    <row r="125" spans="1:9" x14ac:dyDescent="0.25">
      <c r="A125" s="114">
        <f t="shared" si="11"/>
        <v>125</v>
      </c>
      <c r="B125" s="114">
        <f>IF(AND(A125&gt;=CONTROL!$D$9,A125&lt;CONTROL!$D$10+1),A125,0)</f>
        <v>125</v>
      </c>
      <c r="C125" s="114">
        <f>IF(AND(A125&gt;=CONTROL!$F$9,A125&lt;CONTROL!$F$10+1),A125,0)</f>
        <v>0</v>
      </c>
      <c r="D125" s="114" t="str">
        <f ca="1">IF(DATOS!I126=CONTROL!$H$10,"B","A")</f>
        <v>A</v>
      </c>
      <c r="E125" s="114">
        <f t="shared" ca="1" si="6"/>
        <v>125</v>
      </c>
      <c r="F125">
        <f t="shared" ca="1" si="7"/>
        <v>0.24048629036853597</v>
      </c>
      <c r="G125">
        <f t="shared" ca="1" si="8"/>
        <v>494</v>
      </c>
      <c r="H125">
        <f t="shared" ca="1" si="9"/>
        <v>494</v>
      </c>
      <c r="I125" s="122">
        <f t="shared" ca="1" si="10"/>
        <v>647</v>
      </c>
    </row>
    <row r="126" spans="1:9" x14ac:dyDescent="0.25">
      <c r="A126" s="114">
        <f t="shared" si="11"/>
        <v>126</v>
      </c>
      <c r="B126" s="114">
        <f>IF(AND(A126&gt;=CONTROL!$D$9,A126&lt;CONTROL!$D$10+1),A126,0)</f>
        <v>126</v>
      </c>
      <c r="C126" s="114">
        <f>IF(AND(A126&gt;=CONTROL!$F$9,A126&lt;CONTROL!$F$10+1),A126,0)</f>
        <v>0</v>
      </c>
      <c r="D126" s="114" t="str">
        <f ca="1">IF(DATOS!I127=CONTROL!$H$10,"B","A")</f>
        <v>A</v>
      </c>
      <c r="E126" s="114">
        <f t="shared" ca="1" si="6"/>
        <v>126</v>
      </c>
      <c r="F126">
        <f t="shared" ca="1" si="7"/>
        <v>0.53379828048861744</v>
      </c>
      <c r="G126">
        <f t="shared" ca="1" si="8"/>
        <v>310</v>
      </c>
      <c r="H126">
        <f t="shared" ca="1" si="9"/>
        <v>310</v>
      </c>
      <c r="I126" s="122">
        <f t="shared" ca="1" si="10"/>
        <v>448</v>
      </c>
    </row>
    <row r="127" spans="1:9" x14ac:dyDescent="0.25">
      <c r="A127" s="114">
        <f t="shared" si="11"/>
        <v>127</v>
      </c>
      <c r="B127" s="114">
        <f>IF(AND(A127&gt;=CONTROL!$D$9,A127&lt;CONTROL!$D$10+1),A127,0)</f>
        <v>127</v>
      </c>
      <c r="C127" s="114">
        <f>IF(AND(A127&gt;=CONTROL!$F$9,A127&lt;CONTROL!$F$10+1),A127,0)</f>
        <v>0</v>
      </c>
      <c r="D127" s="114" t="str">
        <f ca="1">IF(DATOS!I128=CONTROL!$H$10,"B","A")</f>
        <v>A</v>
      </c>
      <c r="E127" s="114">
        <f t="shared" ca="1" si="6"/>
        <v>127</v>
      </c>
      <c r="F127">
        <f t="shared" ca="1" si="7"/>
        <v>0.51450050617830634</v>
      </c>
      <c r="G127">
        <f t="shared" ca="1" si="8"/>
        <v>323</v>
      </c>
      <c r="H127">
        <f t="shared" ca="1" si="9"/>
        <v>323</v>
      </c>
      <c r="I127" s="122">
        <f t="shared" ca="1" si="10"/>
        <v>504</v>
      </c>
    </row>
    <row r="128" spans="1:9" x14ac:dyDescent="0.25">
      <c r="A128" s="114">
        <f t="shared" si="11"/>
        <v>128</v>
      </c>
      <c r="B128" s="114">
        <f>IF(AND(A128&gt;=CONTROL!$D$9,A128&lt;CONTROL!$D$10+1),A128,0)</f>
        <v>128</v>
      </c>
      <c r="C128" s="114">
        <f>IF(AND(A128&gt;=CONTROL!$F$9,A128&lt;CONTROL!$F$10+1),A128,0)</f>
        <v>0</v>
      </c>
      <c r="D128" s="114" t="str">
        <f ca="1">IF(DATOS!I129=CONTROL!$H$10,"B","A")</f>
        <v>A</v>
      </c>
      <c r="E128" s="114">
        <f t="shared" ca="1" si="6"/>
        <v>128</v>
      </c>
      <c r="F128">
        <f t="shared" ca="1" si="7"/>
        <v>0.80270194025267405</v>
      </c>
      <c r="G128">
        <f t="shared" ca="1" si="8"/>
        <v>141</v>
      </c>
      <c r="H128">
        <f t="shared" ca="1" si="9"/>
        <v>141</v>
      </c>
      <c r="I128" s="122">
        <f t="shared" ca="1" si="10"/>
        <v>501</v>
      </c>
    </row>
    <row r="129" spans="1:9" x14ac:dyDescent="0.25">
      <c r="A129" s="114">
        <f t="shared" si="11"/>
        <v>129</v>
      </c>
      <c r="B129" s="114">
        <f>IF(AND(A129&gt;=CONTROL!$D$9,A129&lt;CONTROL!$D$10+1),A129,0)</f>
        <v>129</v>
      </c>
      <c r="C129" s="114">
        <f>IF(AND(A129&gt;=CONTROL!$F$9,A129&lt;CONTROL!$F$10+1),A129,0)</f>
        <v>0</v>
      </c>
      <c r="D129" s="114" t="str">
        <f ca="1">IF(DATOS!I130=CONTROL!$H$10,"B","A")</f>
        <v>A</v>
      </c>
      <c r="E129" s="114">
        <f t="shared" ca="1" si="6"/>
        <v>129</v>
      </c>
      <c r="F129">
        <f t="shared" ca="1" si="7"/>
        <v>0.8893985541904097</v>
      </c>
      <c r="G129">
        <f t="shared" ca="1" si="8"/>
        <v>87</v>
      </c>
      <c r="H129">
        <f t="shared" ca="1" si="9"/>
        <v>87</v>
      </c>
      <c r="I129" s="122">
        <f t="shared" ca="1" si="10"/>
        <v>344</v>
      </c>
    </row>
    <row r="130" spans="1:9" x14ac:dyDescent="0.25">
      <c r="A130" s="114">
        <f t="shared" si="11"/>
        <v>130</v>
      </c>
      <c r="B130" s="114">
        <f>IF(AND(A130&gt;=CONTROL!$D$9,A130&lt;CONTROL!$D$10+1),A130,0)</f>
        <v>130</v>
      </c>
      <c r="C130" s="114">
        <f>IF(AND(A130&gt;=CONTROL!$F$9,A130&lt;CONTROL!$F$10+1),A130,0)</f>
        <v>0</v>
      </c>
      <c r="D130" s="114" t="str">
        <f ca="1">IF(DATOS!I131=CONTROL!$H$10,"B","A")</f>
        <v>A</v>
      </c>
      <c r="E130" s="114">
        <f t="shared" ref="E130:E193" ca="1" si="12">IF(D130="A",+C130+B130,0)</f>
        <v>130</v>
      </c>
      <c r="F130">
        <f t="shared" ref="F130:F193" ca="1" si="13">IF(E130&gt;0,RAND(),-1)</f>
        <v>0.72954525515617308</v>
      </c>
      <c r="G130">
        <f t="shared" ref="G130:G193" ca="1" si="14">RANK(F130,$F$1:$F$5000)</f>
        <v>193</v>
      </c>
      <c r="H130">
        <f t="shared" ref="H130:H193" ca="1" si="15">IF(F130=-1,0,G130)</f>
        <v>193</v>
      </c>
      <c r="I130" s="122">
        <f t="shared" ref="I130:I193" ca="1" si="16">IFERROR(MATCH(A130,H:H,0),0)</f>
        <v>187</v>
      </c>
    </row>
    <row r="131" spans="1:9" x14ac:dyDescent="0.25">
      <c r="A131" s="114">
        <f t="shared" ref="A131:A194" si="17">+A130+1</f>
        <v>131</v>
      </c>
      <c r="B131" s="114">
        <f>IF(AND(A131&gt;=CONTROL!$D$9,A131&lt;CONTROL!$D$10+1),A131,0)</f>
        <v>131</v>
      </c>
      <c r="C131" s="114">
        <f>IF(AND(A131&gt;=CONTROL!$F$9,A131&lt;CONTROL!$F$10+1),A131,0)</f>
        <v>0</v>
      </c>
      <c r="D131" s="114" t="str">
        <f ca="1">IF(DATOS!I132=CONTROL!$H$10,"B","A")</f>
        <v>A</v>
      </c>
      <c r="E131" s="114">
        <f t="shared" ca="1" si="12"/>
        <v>131</v>
      </c>
      <c r="F131">
        <f t="shared" ca="1" si="13"/>
        <v>0.33560123449341495</v>
      </c>
      <c r="G131">
        <f t="shared" ca="1" si="14"/>
        <v>441</v>
      </c>
      <c r="H131">
        <f t="shared" ca="1" si="15"/>
        <v>441</v>
      </c>
      <c r="I131" s="122">
        <f t="shared" ca="1" si="16"/>
        <v>60</v>
      </c>
    </row>
    <row r="132" spans="1:9" x14ac:dyDescent="0.25">
      <c r="A132" s="114">
        <f t="shared" si="17"/>
        <v>132</v>
      </c>
      <c r="B132" s="114">
        <f>IF(AND(A132&gt;=CONTROL!$D$9,A132&lt;CONTROL!$D$10+1),A132,0)</f>
        <v>132</v>
      </c>
      <c r="C132" s="114">
        <f>IF(AND(A132&gt;=CONTROL!$F$9,A132&lt;CONTROL!$F$10+1),A132,0)</f>
        <v>0</v>
      </c>
      <c r="D132" s="114" t="str">
        <f ca="1">IF(DATOS!I133=CONTROL!$H$10,"B","A")</f>
        <v>A</v>
      </c>
      <c r="E132" s="114">
        <f t="shared" ca="1" si="12"/>
        <v>132</v>
      </c>
      <c r="F132">
        <f t="shared" ca="1" si="13"/>
        <v>0.83394068487388306</v>
      </c>
      <c r="G132">
        <f t="shared" ca="1" si="14"/>
        <v>121</v>
      </c>
      <c r="H132">
        <f t="shared" ca="1" si="15"/>
        <v>121</v>
      </c>
      <c r="I132" s="122">
        <f t="shared" ca="1" si="16"/>
        <v>310</v>
      </c>
    </row>
    <row r="133" spans="1:9" x14ac:dyDescent="0.25">
      <c r="A133" s="114">
        <f t="shared" si="17"/>
        <v>133</v>
      </c>
      <c r="B133" s="114">
        <f>IF(AND(A133&gt;=CONTROL!$D$9,A133&lt;CONTROL!$D$10+1),A133,0)</f>
        <v>133</v>
      </c>
      <c r="C133" s="114">
        <f>IF(AND(A133&gt;=CONTROL!$F$9,A133&lt;CONTROL!$F$10+1),A133,0)</f>
        <v>0</v>
      </c>
      <c r="D133" s="114" t="str">
        <f ca="1">IF(DATOS!I134=CONTROL!$H$10,"B","A")</f>
        <v>A</v>
      </c>
      <c r="E133" s="114">
        <f t="shared" ca="1" si="12"/>
        <v>133</v>
      </c>
      <c r="F133">
        <f t="shared" ca="1" si="13"/>
        <v>0.44650648835573503</v>
      </c>
      <c r="G133">
        <f t="shared" ca="1" si="14"/>
        <v>369</v>
      </c>
      <c r="H133">
        <f t="shared" ca="1" si="15"/>
        <v>369</v>
      </c>
      <c r="I133" s="122">
        <f t="shared" ca="1" si="16"/>
        <v>206</v>
      </c>
    </row>
    <row r="134" spans="1:9" x14ac:dyDescent="0.25">
      <c r="A134" s="114">
        <f t="shared" si="17"/>
        <v>134</v>
      </c>
      <c r="B134" s="114">
        <f>IF(AND(A134&gt;=CONTROL!$D$9,A134&lt;CONTROL!$D$10+1),A134,0)</f>
        <v>134</v>
      </c>
      <c r="C134" s="114">
        <f>IF(AND(A134&gt;=CONTROL!$F$9,A134&lt;CONTROL!$F$10+1),A134,0)</f>
        <v>0</v>
      </c>
      <c r="D134" s="114" t="str">
        <f ca="1">IF(DATOS!I135=CONTROL!$H$10,"B","A")</f>
        <v>A</v>
      </c>
      <c r="E134" s="114">
        <f t="shared" ca="1" si="12"/>
        <v>134</v>
      </c>
      <c r="F134">
        <f t="shared" ca="1" si="13"/>
        <v>0.91242170740285744</v>
      </c>
      <c r="G134">
        <f t="shared" ca="1" si="14"/>
        <v>60</v>
      </c>
      <c r="H134">
        <f t="shared" ca="1" si="15"/>
        <v>60</v>
      </c>
      <c r="I134" s="122">
        <f t="shared" ca="1" si="16"/>
        <v>29</v>
      </c>
    </row>
    <row r="135" spans="1:9" x14ac:dyDescent="0.25">
      <c r="A135" s="114">
        <f t="shared" si="17"/>
        <v>135</v>
      </c>
      <c r="B135" s="114">
        <f>IF(AND(A135&gt;=CONTROL!$D$9,A135&lt;CONTROL!$D$10+1),A135,0)</f>
        <v>135</v>
      </c>
      <c r="C135" s="114">
        <f>IF(AND(A135&gt;=CONTROL!$F$9,A135&lt;CONTROL!$F$10+1),A135,0)</f>
        <v>0</v>
      </c>
      <c r="D135" s="114" t="str">
        <f ca="1">IF(DATOS!I136=CONTROL!$H$10,"B","A")</f>
        <v>A</v>
      </c>
      <c r="E135" s="114">
        <f t="shared" ca="1" si="12"/>
        <v>135</v>
      </c>
      <c r="F135">
        <f t="shared" ca="1" si="13"/>
        <v>0.62814405648333682</v>
      </c>
      <c r="G135">
        <f t="shared" ca="1" si="14"/>
        <v>243</v>
      </c>
      <c r="H135">
        <f t="shared" ca="1" si="15"/>
        <v>243</v>
      </c>
      <c r="I135" s="122">
        <f t="shared" ca="1" si="16"/>
        <v>233</v>
      </c>
    </row>
    <row r="136" spans="1:9" x14ac:dyDescent="0.25">
      <c r="A136" s="114">
        <f t="shared" si="17"/>
        <v>136</v>
      </c>
      <c r="B136" s="114">
        <f>IF(AND(A136&gt;=CONTROL!$D$9,A136&lt;CONTROL!$D$10+1),A136,0)</f>
        <v>136</v>
      </c>
      <c r="C136" s="114">
        <f>IF(AND(A136&gt;=CONTROL!$F$9,A136&lt;CONTROL!$F$10+1),A136,0)</f>
        <v>0</v>
      </c>
      <c r="D136" s="114" t="str">
        <f ca="1">IF(DATOS!I137=CONTROL!$H$10,"B","A")</f>
        <v>A</v>
      </c>
      <c r="E136" s="114">
        <f t="shared" ca="1" si="12"/>
        <v>136</v>
      </c>
      <c r="F136">
        <f t="shared" ca="1" si="13"/>
        <v>0.66670439851185526</v>
      </c>
      <c r="G136">
        <f t="shared" ca="1" si="14"/>
        <v>232</v>
      </c>
      <c r="H136">
        <f t="shared" ca="1" si="15"/>
        <v>232</v>
      </c>
      <c r="I136" s="122">
        <f t="shared" ca="1" si="16"/>
        <v>516</v>
      </c>
    </row>
    <row r="137" spans="1:9" x14ac:dyDescent="0.25">
      <c r="A137" s="114">
        <f t="shared" si="17"/>
        <v>137</v>
      </c>
      <c r="B137" s="114">
        <f>IF(AND(A137&gt;=CONTROL!$D$9,A137&lt;CONTROL!$D$10+1),A137,0)</f>
        <v>137</v>
      </c>
      <c r="C137" s="114">
        <f>IF(AND(A137&gt;=CONTROL!$F$9,A137&lt;CONTROL!$F$10+1),A137,0)</f>
        <v>0</v>
      </c>
      <c r="D137" s="114" t="str">
        <f ca="1">IF(DATOS!I138=CONTROL!$H$10,"B","A")</f>
        <v>A</v>
      </c>
      <c r="E137" s="114">
        <f t="shared" ca="1" si="12"/>
        <v>137</v>
      </c>
      <c r="F137">
        <f t="shared" ca="1" si="13"/>
        <v>0.48400674123341947</v>
      </c>
      <c r="G137">
        <f t="shared" ca="1" si="14"/>
        <v>341</v>
      </c>
      <c r="H137">
        <f t="shared" ca="1" si="15"/>
        <v>341</v>
      </c>
      <c r="I137" s="122">
        <f t="shared" ca="1" si="16"/>
        <v>542</v>
      </c>
    </row>
    <row r="138" spans="1:9" x14ac:dyDescent="0.25">
      <c r="A138" s="114">
        <f t="shared" si="17"/>
        <v>138</v>
      </c>
      <c r="B138" s="114">
        <f>IF(AND(A138&gt;=CONTROL!$D$9,A138&lt;CONTROL!$D$10+1),A138,0)</f>
        <v>138</v>
      </c>
      <c r="C138" s="114">
        <f>IF(AND(A138&gt;=CONTROL!$F$9,A138&lt;CONTROL!$F$10+1),A138,0)</f>
        <v>0</v>
      </c>
      <c r="D138" s="114" t="str">
        <f ca="1">IF(DATOS!I139=CONTROL!$H$10,"B","A")</f>
        <v>A</v>
      </c>
      <c r="E138" s="114">
        <f t="shared" ca="1" si="12"/>
        <v>138</v>
      </c>
      <c r="F138">
        <f t="shared" ca="1" si="13"/>
        <v>0.67036618538906401</v>
      </c>
      <c r="G138">
        <f t="shared" ca="1" si="14"/>
        <v>228</v>
      </c>
      <c r="H138">
        <f t="shared" ca="1" si="15"/>
        <v>228</v>
      </c>
      <c r="I138" s="122">
        <f t="shared" ca="1" si="16"/>
        <v>309</v>
      </c>
    </row>
    <row r="139" spans="1:9" x14ac:dyDescent="0.25">
      <c r="A139" s="114">
        <f t="shared" si="17"/>
        <v>139</v>
      </c>
      <c r="B139" s="114">
        <f>IF(AND(A139&gt;=CONTROL!$D$9,A139&lt;CONTROL!$D$10+1),A139,0)</f>
        <v>139</v>
      </c>
      <c r="C139" s="114">
        <f>IF(AND(A139&gt;=CONTROL!$F$9,A139&lt;CONTROL!$F$10+1),A139,0)</f>
        <v>0</v>
      </c>
      <c r="D139" s="114" t="str">
        <f ca="1">IF(DATOS!I140=CONTROL!$H$10,"B","A")</f>
        <v>A</v>
      </c>
      <c r="E139" s="114">
        <f t="shared" ca="1" si="12"/>
        <v>139</v>
      </c>
      <c r="F139">
        <f t="shared" ca="1" si="13"/>
        <v>0.10059503155978844</v>
      </c>
      <c r="G139">
        <f t="shared" ca="1" si="14"/>
        <v>587</v>
      </c>
      <c r="H139">
        <f t="shared" ca="1" si="15"/>
        <v>587</v>
      </c>
      <c r="I139" s="122">
        <f t="shared" ca="1" si="16"/>
        <v>213</v>
      </c>
    </row>
    <row r="140" spans="1:9" x14ac:dyDescent="0.25">
      <c r="A140" s="114">
        <f t="shared" si="17"/>
        <v>140</v>
      </c>
      <c r="B140" s="114">
        <f>IF(AND(A140&gt;=CONTROL!$D$9,A140&lt;CONTROL!$D$10+1),A140,0)</f>
        <v>140</v>
      </c>
      <c r="C140" s="114">
        <f>IF(AND(A140&gt;=CONTROL!$F$9,A140&lt;CONTROL!$F$10+1),A140,0)</f>
        <v>0</v>
      </c>
      <c r="D140" s="114" t="str">
        <f ca="1">IF(DATOS!I141=CONTROL!$H$10,"B","A")</f>
        <v>A</v>
      </c>
      <c r="E140" s="114">
        <f t="shared" ca="1" si="12"/>
        <v>140</v>
      </c>
      <c r="F140">
        <f t="shared" ca="1" si="13"/>
        <v>0.60919052440455224</v>
      </c>
      <c r="G140">
        <f t="shared" ca="1" si="14"/>
        <v>257</v>
      </c>
      <c r="H140">
        <f t="shared" ca="1" si="15"/>
        <v>257</v>
      </c>
      <c r="I140" s="122">
        <f t="shared" ca="1" si="16"/>
        <v>298</v>
      </c>
    </row>
    <row r="141" spans="1:9" x14ac:dyDescent="0.25">
      <c r="A141" s="114">
        <f t="shared" si="17"/>
        <v>141</v>
      </c>
      <c r="B141" s="114">
        <f>IF(AND(A141&gt;=CONTROL!$D$9,A141&lt;CONTROL!$D$10+1),A141,0)</f>
        <v>141</v>
      </c>
      <c r="C141" s="114">
        <f>IF(AND(A141&gt;=CONTROL!$F$9,A141&lt;CONTROL!$F$10+1),A141,0)</f>
        <v>0</v>
      </c>
      <c r="D141" s="114" t="str">
        <f ca="1">IF(DATOS!I142=CONTROL!$H$10,"B","A")</f>
        <v>A</v>
      </c>
      <c r="E141" s="114">
        <f t="shared" ca="1" si="12"/>
        <v>141</v>
      </c>
      <c r="F141">
        <f t="shared" ca="1" si="13"/>
        <v>0.95825204127238184</v>
      </c>
      <c r="G141">
        <f t="shared" ca="1" si="14"/>
        <v>25</v>
      </c>
      <c r="H141">
        <f t="shared" ca="1" si="15"/>
        <v>25</v>
      </c>
      <c r="I141" s="122">
        <f t="shared" ca="1" si="16"/>
        <v>128</v>
      </c>
    </row>
    <row r="142" spans="1:9" x14ac:dyDescent="0.25">
      <c r="A142" s="114">
        <f t="shared" si="17"/>
        <v>142</v>
      </c>
      <c r="B142" s="114">
        <f>IF(AND(A142&gt;=CONTROL!$D$9,A142&lt;CONTROL!$D$10+1),A142,0)</f>
        <v>142</v>
      </c>
      <c r="C142" s="114">
        <f>IF(AND(A142&gt;=CONTROL!$F$9,A142&lt;CONTROL!$F$10+1),A142,0)</f>
        <v>0</v>
      </c>
      <c r="D142" s="114" t="str">
        <f ca="1">IF(DATOS!I143=CONTROL!$H$10,"B","A")</f>
        <v>A</v>
      </c>
      <c r="E142" s="114">
        <f t="shared" ca="1" si="12"/>
        <v>142</v>
      </c>
      <c r="F142">
        <f t="shared" ca="1" si="13"/>
        <v>0.17447193711435727</v>
      </c>
      <c r="G142">
        <f t="shared" ca="1" si="14"/>
        <v>536</v>
      </c>
      <c r="H142">
        <f t="shared" ca="1" si="15"/>
        <v>536</v>
      </c>
      <c r="I142" s="122">
        <f t="shared" ca="1" si="16"/>
        <v>359</v>
      </c>
    </row>
    <row r="143" spans="1:9" x14ac:dyDescent="0.25">
      <c r="A143" s="114">
        <f t="shared" si="17"/>
        <v>143</v>
      </c>
      <c r="B143" s="114">
        <f>IF(AND(A143&gt;=CONTROL!$D$9,A143&lt;CONTROL!$D$10+1),A143,0)</f>
        <v>143</v>
      </c>
      <c r="C143" s="114">
        <f>IF(AND(A143&gt;=CONTROL!$F$9,A143&lt;CONTROL!$F$10+1),A143,0)</f>
        <v>0</v>
      </c>
      <c r="D143" s="114" t="str">
        <f ca="1">IF(DATOS!I144=CONTROL!$H$10,"B","A")</f>
        <v>A</v>
      </c>
      <c r="E143" s="114">
        <f t="shared" ca="1" si="12"/>
        <v>143</v>
      </c>
      <c r="F143">
        <f t="shared" ca="1" si="13"/>
        <v>0.86971945077692336</v>
      </c>
      <c r="G143">
        <f t="shared" ca="1" si="14"/>
        <v>98</v>
      </c>
      <c r="H143">
        <f t="shared" ca="1" si="15"/>
        <v>98</v>
      </c>
      <c r="I143" s="122">
        <f t="shared" ca="1" si="16"/>
        <v>563</v>
      </c>
    </row>
    <row r="144" spans="1:9" x14ac:dyDescent="0.25">
      <c r="A144" s="114">
        <f t="shared" si="17"/>
        <v>144</v>
      </c>
      <c r="B144" s="114">
        <f>IF(AND(A144&gt;=CONTROL!$D$9,A144&lt;CONTROL!$D$10+1),A144,0)</f>
        <v>144</v>
      </c>
      <c r="C144" s="114">
        <f>IF(AND(A144&gt;=CONTROL!$F$9,A144&lt;CONTROL!$F$10+1),A144,0)</f>
        <v>0</v>
      </c>
      <c r="D144" s="114" t="str">
        <f ca="1">IF(DATOS!I145=CONTROL!$H$10,"B","A")</f>
        <v>A</v>
      </c>
      <c r="E144" s="114">
        <f t="shared" ca="1" si="12"/>
        <v>144</v>
      </c>
      <c r="F144">
        <f t="shared" ca="1" si="13"/>
        <v>0.35229617185594875</v>
      </c>
      <c r="G144">
        <f t="shared" ca="1" si="14"/>
        <v>428</v>
      </c>
      <c r="H144">
        <f t="shared" ca="1" si="15"/>
        <v>428</v>
      </c>
      <c r="I144" s="122">
        <f t="shared" ca="1" si="16"/>
        <v>92</v>
      </c>
    </row>
    <row r="145" spans="1:9" x14ac:dyDescent="0.25">
      <c r="A145" s="114">
        <f t="shared" si="17"/>
        <v>145</v>
      </c>
      <c r="B145" s="114">
        <f>IF(AND(A145&gt;=CONTROL!$D$9,A145&lt;CONTROL!$D$10+1),A145,0)</f>
        <v>145</v>
      </c>
      <c r="C145" s="114">
        <f>IF(AND(A145&gt;=CONTROL!$F$9,A145&lt;CONTROL!$F$10+1),A145,0)</f>
        <v>0</v>
      </c>
      <c r="D145" s="114" t="str">
        <f ca="1">IF(DATOS!I146=CONTROL!$H$10,"B","A")</f>
        <v>A</v>
      </c>
      <c r="E145" s="114">
        <f t="shared" ca="1" si="12"/>
        <v>145</v>
      </c>
      <c r="F145">
        <f t="shared" ca="1" si="13"/>
        <v>0.64649195017293315</v>
      </c>
      <c r="G145">
        <f t="shared" ca="1" si="14"/>
        <v>240</v>
      </c>
      <c r="H145">
        <f t="shared" ca="1" si="15"/>
        <v>240</v>
      </c>
      <c r="I145" s="122">
        <f t="shared" ca="1" si="16"/>
        <v>227</v>
      </c>
    </row>
    <row r="146" spans="1:9" x14ac:dyDescent="0.25">
      <c r="A146" s="114">
        <f t="shared" si="17"/>
        <v>146</v>
      </c>
      <c r="B146" s="114">
        <f>IF(AND(A146&gt;=CONTROL!$D$9,A146&lt;CONTROL!$D$10+1),A146,0)</f>
        <v>146</v>
      </c>
      <c r="C146" s="114">
        <f>IF(AND(A146&gt;=CONTROL!$F$9,A146&lt;CONTROL!$F$10+1),A146,0)</f>
        <v>0</v>
      </c>
      <c r="D146" s="114" t="str">
        <f ca="1">IF(DATOS!I147=CONTROL!$H$10,"B","A")</f>
        <v>A</v>
      </c>
      <c r="E146" s="114">
        <f t="shared" ca="1" si="12"/>
        <v>146</v>
      </c>
      <c r="F146">
        <f t="shared" ca="1" si="13"/>
        <v>0.85470559547623393</v>
      </c>
      <c r="G146">
        <f t="shared" ca="1" si="14"/>
        <v>112</v>
      </c>
      <c r="H146">
        <f t="shared" ca="1" si="15"/>
        <v>112</v>
      </c>
      <c r="I146" s="122">
        <f t="shared" ca="1" si="16"/>
        <v>559</v>
      </c>
    </row>
    <row r="147" spans="1:9" x14ac:dyDescent="0.25">
      <c r="A147" s="114">
        <f t="shared" si="17"/>
        <v>147</v>
      </c>
      <c r="B147" s="114">
        <f>IF(AND(A147&gt;=CONTROL!$D$9,A147&lt;CONTROL!$D$10+1),A147,0)</f>
        <v>147</v>
      </c>
      <c r="C147" s="114">
        <f>IF(AND(A147&gt;=CONTROL!$F$9,A147&lt;CONTROL!$F$10+1),A147,0)</f>
        <v>0</v>
      </c>
      <c r="D147" s="114" t="str">
        <f ca="1">IF(DATOS!I148=CONTROL!$H$10,"B","A")</f>
        <v>A</v>
      </c>
      <c r="E147" s="114">
        <f t="shared" ca="1" si="12"/>
        <v>147</v>
      </c>
      <c r="F147">
        <f t="shared" ca="1" si="13"/>
        <v>0.14129624210578762</v>
      </c>
      <c r="G147">
        <f t="shared" ca="1" si="14"/>
        <v>557</v>
      </c>
      <c r="H147">
        <f t="shared" ca="1" si="15"/>
        <v>557</v>
      </c>
      <c r="I147" s="122">
        <f t="shared" ca="1" si="16"/>
        <v>1</v>
      </c>
    </row>
    <row r="148" spans="1:9" x14ac:dyDescent="0.25">
      <c r="A148" s="114">
        <f t="shared" si="17"/>
        <v>148</v>
      </c>
      <c r="B148" s="114">
        <f>IF(AND(A148&gt;=CONTROL!$D$9,A148&lt;CONTROL!$D$10+1),A148,0)</f>
        <v>148</v>
      </c>
      <c r="C148" s="114">
        <f>IF(AND(A148&gt;=CONTROL!$F$9,A148&lt;CONTROL!$F$10+1),A148,0)</f>
        <v>0</v>
      </c>
      <c r="D148" s="114" t="str">
        <f ca="1">IF(DATOS!I149=CONTROL!$H$10,"B","A")</f>
        <v>A</v>
      </c>
      <c r="E148" s="114">
        <f t="shared" ca="1" si="12"/>
        <v>148</v>
      </c>
      <c r="F148">
        <f t="shared" ca="1" si="13"/>
        <v>0.84565789574567185</v>
      </c>
      <c r="G148">
        <f t="shared" ca="1" si="14"/>
        <v>118</v>
      </c>
      <c r="H148">
        <f t="shared" ca="1" si="15"/>
        <v>118</v>
      </c>
      <c r="I148" s="122">
        <f t="shared" ca="1" si="16"/>
        <v>365</v>
      </c>
    </row>
    <row r="149" spans="1:9" x14ac:dyDescent="0.25">
      <c r="A149" s="114">
        <f t="shared" si="17"/>
        <v>149</v>
      </c>
      <c r="B149" s="114">
        <f>IF(AND(A149&gt;=CONTROL!$D$9,A149&lt;CONTROL!$D$10+1),A149,0)</f>
        <v>149</v>
      </c>
      <c r="C149" s="114">
        <f>IF(AND(A149&gt;=CONTROL!$F$9,A149&lt;CONTROL!$F$10+1),A149,0)</f>
        <v>0</v>
      </c>
      <c r="D149" s="114" t="str">
        <f ca="1">IF(DATOS!I150=CONTROL!$H$10,"B","A")</f>
        <v>A</v>
      </c>
      <c r="E149" s="114">
        <f t="shared" ca="1" si="12"/>
        <v>149</v>
      </c>
      <c r="F149">
        <f t="shared" ca="1" si="13"/>
        <v>0.35991041792515788</v>
      </c>
      <c r="G149">
        <f t="shared" ca="1" si="14"/>
        <v>422</v>
      </c>
      <c r="H149">
        <f t="shared" ca="1" si="15"/>
        <v>422</v>
      </c>
      <c r="I149" s="122">
        <f t="shared" ca="1" si="16"/>
        <v>251</v>
      </c>
    </row>
    <row r="150" spans="1:9" x14ac:dyDescent="0.25">
      <c r="A150" s="114">
        <f t="shared" si="17"/>
        <v>150</v>
      </c>
      <c r="B150" s="114">
        <f>IF(AND(A150&gt;=CONTROL!$D$9,A150&lt;CONTROL!$D$10+1),A150,0)</f>
        <v>150</v>
      </c>
      <c r="C150" s="114">
        <f>IF(AND(A150&gt;=CONTROL!$F$9,A150&lt;CONTROL!$F$10+1),A150,0)</f>
        <v>0</v>
      </c>
      <c r="D150" s="114" t="str">
        <f ca="1">IF(DATOS!I151=CONTROL!$H$10,"B","A")</f>
        <v>A</v>
      </c>
      <c r="E150" s="114">
        <f t="shared" ca="1" si="12"/>
        <v>150</v>
      </c>
      <c r="F150">
        <f t="shared" ca="1" si="13"/>
        <v>0.96819205798143548</v>
      </c>
      <c r="G150">
        <f t="shared" ca="1" si="14"/>
        <v>19</v>
      </c>
      <c r="H150">
        <f t="shared" ca="1" si="15"/>
        <v>19</v>
      </c>
      <c r="I150" s="122">
        <f t="shared" ca="1" si="16"/>
        <v>518</v>
      </c>
    </row>
    <row r="151" spans="1:9" x14ac:dyDescent="0.25">
      <c r="A151" s="114">
        <f t="shared" si="17"/>
        <v>151</v>
      </c>
      <c r="B151" s="114">
        <f>IF(AND(A151&gt;=CONTROL!$D$9,A151&lt;CONTROL!$D$10+1),A151,0)</f>
        <v>151</v>
      </c>
      <c r="C151" s="114">
        <f>IF(AND(A151&gt;=CONTROL!$F$9,A151&lt;CONTROL!$F$10+1),A151,0)</f>
        <v>0</v>
      </c>
      <c r="D151" s="114" t="str">
        <f ca="1">IF(DATOS!I152=CONTROL!$H$10,"B","A")</f>
        <v>A</v>
      </c>
      <c r="E151" s="114">
        <f t="shared" ca="1" si="12"/>
        <v>151</v>
      </c>
      <c r="F151">
        <f t="shared" ca="1" si="13"/>
        <v>9.2686796060605925E-3</v>
      </c>
      <c r="G151">
        <f t="shared" ca="1" si="14"/>
        <v>646</v>
      </c>
      <c r="H151">
        <f t="shared" ca="1" si="15"/>
        <v>646</v>
      </c>
      <c r="I151" s="122">
        <f t="shared" ca="1" si="16"/>
        <v>644</v>
      </c>
    </row>
    <row r="152" spans="1:9" x14ac:dyDescent="0.25">
      <c r="A152" s="114">
        <f t="shared" si="17"/>
        <v>152</v>
      </c>
      <c r="B152" s="114">
        <f>IF(AND(A152&gt;=CONTROL!$D$9,A152&lt;CONTROL!$D$10+1),A152,0)</f>
        <v>152</v>
      </c>
      <c r="C152" s="114">
        <f>IF(AND(A152&gt;=CONTROL!$F$9,A152&lt;CONTROL!$F$10+1),A152,0)</f>
        <v>0</v>
      </c>
      <c r="D152" s="114" t="str">
        <f ca="1">IF(DATOS!I153=CONTROL!$H$10,"B","A")</f>
        <v>A</v>
      </c>
      <c r="E152" s="114">
        <f t="shared" ca="1" si="12"/>
        <v>152</v>
      </c>
      <c r="F152">
        <f t="shared" ca="1" si="13"/>
        <v>4.4910548220227442E-2</v>
      </c>
      <c r="G152">
        <f t="shared" ca="1" si="14"/>
        <v>617</v>
      </c>
      <c r="H152">
        <f t="shared" ca="1" si="15"/>
        <v>617</v>
      </c>
      <c r="I152" s="122">
        <f t="shared" ca="1" si="16"/>
        <v>375</v>
      </c>
    </row>
    <row r="153" spans="1:9" x14ac:dyDescent="0.25">
      <c r="A153" s="114">
        <f t="shared" si="17"/>
        <v>153</v>
      </c>
      <c r="B153" s="114">
        <f>IF(AND(A153&gt;=CONTROL!$D$9,A153&lt;CONTROL!$D$10+1),A153,0)</f>
        <v>153</v>
      </c>
      <c r="C153" s="114">
        <f>IF(AND(A153&gt;=CONTROL!$F$9,A153&lt;CONTROL!$F$10+1),A153,0)</f>
        <v>0</v>
      </c>
      <c r="D153" s="114" t="str">
        <f ca="1">IF(DATOS!I154=CONTROL!$H$10,"B","A")</f>
        <v>A</v>
      </c>
      <c r="E153" s="114">
        <f t="shared" ca="1" si="12"/>
        <v>153</v>
      </c>
      <c r="F153">
        <f t="shared" ca="1" si="13"/>
        <v>0.21648104129273016</v>
      </c>
      <c r="G153">
        <f t="shared" ca="1" si="14"/>
        <v>506</v>
      </c>
      <c r="H153">
        <f t="shared" ca="1" si="15"/>
        <v>506</v>
      </c>
      <c r="I153" s="122">
        <f t="shared" ca="1" si="16"/>
        <v>264</v>
      </c>
    </row>
    <row r="154" spans="1:9" x14ac:dyDescent="0.25">
      <c r="A154" s="114">
        <f t="shared" si="17"/>
        <v>154</v>
      </c>
      <c r="B154" s="114">
        <f>IF(AND(A154&gt;=CONTROL!$D$9,A154&lt;CONTROL!$D$10+1),A154,0)</f>
        <v>154</v>
      </c>
      <c r="C154" s="114">
        <f>IF(AND(A154&gt;=CONTROL!$F$9,A154&lt;CONTROL!$F$10+1),A154,0)</f>
        <v>0</v>
      </c>
      <c r="D154" s="114" t="str">
        <f ca="1">IF(DATOS!I155=CONTROL!$H$10,"B","A")</f>
        <v>A</v>
      </c>
      <c r="E154" s="114">
        <f t="shared" ca="1" si="12"/>
        <v>154</v>
      </c>
      <c r="F154">
        <f t="shared" ca="1" si="13"/>
        <v>0.48652154311360396</v>
      </c>
      <c r="G154">
        <f t="shared" ca="1" si="14"/>
        <v>340</v>
      </c>
      <c r="H154">
        <f t="shared" ca="1" si="15"/>
        <v>340</v>
      </c>
      <c r="I154" s="122">
        <f t="shared" ca="1" si="16"/>
        <v>470</v>
      </c>
    </row>
    <row r="155" spans="1:9" x14ac:dyDescent="0.25">
      <c r="A155" s="114">
        <f t="shared" si="17"/>
        <v>155</v>
      </c>
      <c r="B155" s="114">
        <f>IF(AND(A155&gt;=CONTROL!$D$9,A155&lt;CONTROL!$D$10+1),A155,0)</f>
        <v>155</v>
      </c>
      <c r="C155" s="114">
        <f>IF(AND(A155&gt;=CONTROL!$F$9,A155&lt;CONTROL!$F$10+1),A155,0)</f>
        <v>0</v>
      </c>
      <c r="D155" s="114" t="str">
        <f ca="1">IF(DATOS!I156=CONTROL!$H$10,"B","A")</f>
        <v>A</v>
      </c>
      <c r="E155" s="114">
        <f t="shared" ca="1" si="12"/>
        <v>155</v>
      </c>
      <c r="F155">
        <f t="shared" ca="1" si="13"/>
        <v>0.31726565431537623</v>
      </c>
      <c r="G155">
        <f t="shared" ca="1" si="14"/>
        <v>447</v>
      </c>
      <c r="H155">
        <f t="shared" ca="1" si="15"/>
        <v>447</v>
      </c>
      <c r="I155" s="122">
        <f t="shared" ca="1" si="16"/>
        <v>222</v>
      </c>
    </row>
    <row r="156" spans="1:9" x14ac:dyDescent="0.25">
      <c r="A156" s="114">
        <f t="shared" si="17"/>
        <v>156</v>
      </c>
      <c r="B156" s="114">
        <f>IF(AND(A156&gt;=CONTROL!$D$9,A156&lt;CONTROL!$D$10+1),A156,0)</f>
        <v>156</v>
      </c>
      <c r="C156" s="114">
        <f>IF(AND(A156&gt;=CONTROL!$F$9,A156&lt;CONTROL!$F$10+1),A156,0)</f>
        <v>0</v>
      </c>
      <c r="D156" s="114" t="str">
        <f ca="1">IF(DATOS!I157=CONTROL!$H$10,"B","A")</f>
        <v>A</v>
      </c>
      <c r="E156" s="114">
        <f t="shared" ca="1" si="12"/>
        <v>156</v>
      </c>
      <c r="F156">
        <f t="shared" ca="1" si="13"/>
        <v>0.96314429994140593</v>
      </c>
      <c r="G156">
        <f t="shared" ca="1" si="14"/>
        <v>21</v>
      </c>
      <c r="H156">
        <f t="shared" ca="1" si="15"/>
        <v>21</v>
      </c>
      <c r="I156" s="122">
        <f t="shared" ca="1" si="16"/>
        <v>569</v>
      </c>
    </row>
    <row r="157" spans="1:9" x14ac:dyDescent="0.25">
      <c r="A157" s="114">
        <f t="shared" si="17"/>
        <v>157</v>
      </c>
      <c r="B157" s="114">
        <f>IF(AND(A157&gt;=CONTROL!$D$9,A157&lt;CONTROL!$D$10+1),A157,0)</f>
        <v>157</v>
      </c>
      <c r="C157" s="114">
        <f>IF(AND(A157&gt;=CONTROL!$F$9,A157&lt;CONTROL!$F$10+1),A157,0)</f>
        <v>0</v>
      </c>
      <c r="D157" s="114" t="str">
        <f ca="1">IF(DATOS!I158=CONTROL!$H$10,"B","A")</f>
        <v>A</v>
      </c>
      <c r="E157" s="114">
        <f t="shared" ca="1" si="12"/>
        <v>157</v>
      </c>
      <c r="F157">
        <f t="shared" ca="1" si="13"/>
        <v>0.93137660791183063</v>
      </c>
      <c r="G157">
        <f t="shared" ca="1" si="14"/>
        <v>42</v>
      </c>
      <c r="H157">
        <f t="shared" ca="1" si="15"/>
        <v>42</v>
      </c>
      <c r="I157" s="122">
        <f t="shared" ca="1" si="16"/>
        <v>289</v>
      </c>
    </row>
    <row r="158" spans="1:9" x14ac:dyDescent="0.25">
      <c r="A158" s="114">
        <f t="shared" si="17"/>
        <v>158</v>
      </c>
      <c r="B158" s="114">
        <f>IF(AND(A158&gt;=CONTROL!$D$9,A158&lt;CONTROL!$D$10+1),A158,0)</f>
        <v>158</v>
      </c>
      <c r="C158" s="114">
        <f>IF(AND(A158&gt;=CONTROL!$F$9,A158&lt;CONTROL!$F$10+1),A158,0)</f>
        <v>0</v>
      </c>
      <c r="D158" s="114" t="str">
        <f ca="1">IF(DATOS!I159=CONTROL!$H$10,"B","A")</f>
        <v>A</v>
      </c>
      <c r="E158" s="114">
        <f t="shared" ca="1" si="12"/>
        <v>158</v>
      </c>
      <c r="F158">
        <f t="shared" ca="1" si="13"/>
        <v>3.2252728531520281E-2</v>
      </c>
      <c r="G158">
        <f t="shared" ca="1" si="14"/>
        <v>629</v>
      </c>
      <c r="H158">
        <f t="shared" ca="1" si="15"/>
        <v>629</v>
      </c>
      <c r="I158" s="122">
        <f t="shared" ca="1" si="16"/>
        <v>195</v>
      </c>
    </row>
    <row r="159" spans="1:9" x14ac:dyDescent="0.25">
      <c r="A159" s="114">
        <f t="shared" si="17"/>
        <v>159</v>
      </c>
      <c r="B159" s="114">
        <f>IF(AND(A159&gt;=CONTROL!$D$9,A159&lt;CONTROL!$D$10+1),A159,0)</f>
        <v>159</v>
      </c>
      <c r="C159" s="114">
        <f>IF(AND(A159&gt;=CONTROL!$F$9,A159&lt;CONTROL!$F$10+1),A159,0)</f>
        <v>0</v>
      </c>
      <c r="D159" s="114" t="str">
        <f ca="1">IF(DATOS!I160=CONTROL!$H$10,"B","A")</f>
        <v>A</v>
      </c>
      <c r="E159" s="114">
        <f t="shared" ca="1" si="12"/>
        <v>159</v>
      </c>
      <c r="F159">
        <f t="shared" ca="1" si="13"/>
        <v>0.59882195533707794</v>
      </c>
      <c r="G159">
        <f t="shared" ca="1" si="14"/>
        <v>263</v>
      </c>
      <c r="H159">
        <f t="shared" ca="1" si="15"/>
        <v>263</v>
      </c>
      <c r="I159" s="122">
        <f t="shared" ca="1" si="16"/>
        <v>240</v>
      </c>
    </row>
    <row r="160" spans="1:9" x14ac:dyDescent="0.25">
      <c r="A160" s="114">
        <f t="shared" si="17"/>
        <v>160</v>
      </c>
      <c r="B160" s="114">
        <f>IF(AND(A160&gt;=CONTROL!$D$9,A160&lt;CONTROL!$D$10+1),A160,0)</f>
        <v>160</v>
      </c>
      <c r="C160" s="114">
        <f>IF(AND(A160&gt;=CONTROL!$F$9,A160&lt;CONTROL!$F$10+1),A160,0)</f>
        <v>0</v>
      </c>
      <c r="D160" s="114" t="str">
        <f ca="1">IF(DATOS!I161=CONTROL!$H$10,"B","A")</f>
        <v>A</v>
      </c>
      <c r="E160" s="114">
        <f t="shared" ca="1" si="12"/>
        <v>160</v>
      </c>
      <c r="F160">
        <f t="shared" ca="1" si="13"/>
        <v>0.69703990306484143</v>
      </c>
      <c r="G160">
        <f t="shared" ca="1" si="14"/>
        <v>210</v>
      </c>
      <c r="H160">
        <f t="shared" ca="1" si="15"/>
        <v>210</v>
      </c>
      <c r="I160" s="122">
        <f t="shared" ca="1" si="16"/>
        <v>587</v>
      </c>
    </row>
    <row r="161" spans="1:9" x14ac:dyDescent="0.25">
      <c r="A161" s="114">
        <f t="shared" si="17"/>
        <v>161</v>
      </c>
      <c r="B161" s="114">
        <f>IF(AND(A161&gt;=CONTROL!$D$9,A161&lt;CONTROL!$D$10+1),A161,0)</f>
        <v>161</v>
      </c>
      <c r="C161" s="114">
        <f>IF(AND(A161&gt;=CONTROL!$F$9,A161&lt;CONTROL!$F$10+1),A161,0)</f>
        <v>0</v>
      </c>
      <c r="D161" s="114" t="str">
        <f ca="1">IF(DATOS!I162=CONTROL!$H$10,"B","A")</f>
        <v>A</v>
      </c>
      <c r="E161" s="114">
        <f t="shared" ca="1" si="12"/>
        <v>161</v>
      </c>
      <c r="F161">
        <f t="shared" ca="1" si="13"/>
        <v>8.0407088255326276E-2</v>
      </c>
      <c r="G161">
        <f t="shared" ca="1" si="14"/>
        <v>593</v>
      </c>
      <c r="H161">
        <f t="shared" ca="1" si="15"/>
        <v>593</v>
      </c>
      <c r="I161" s="122">
        <f t="shared" ca="1" si="16"/>
        <v>632</v>
      </c>
    </row>
    <row r="162" spans="1:9" x14ac:dyDescent="0.25">
      <c r="A162" s="114">
        <f t="shared" si="17"/>
        <v>162</v>
      </c>
      <c r="B162" s="114">
        <f>IF(AND(A162&gt;=CONTROL!$D$9,A162&lt;CONTROL!$D$10+1),A162,0)</f>
        <v>162</v>
      </c>
      <c r="C162" s="114">
        <f>IF(AND(A162&gt;=CONTROL!$F$9,A162&lt;CONTROL!$F$10+1),A162,0)</f>
        <v>0</v>
      </c>
      <c r="D162" s="114" t="str">
        <f ca="1">IF(DATOS!I163=CONTROL!$H$10,"B","A")</f>
        <v>A</v>
      </c>
      <c r="E162" s="114">
        <f t="shared" ca="1" si="12"/>
        <v>162</v>
      </c>
      <c r="F162">
        <f t="shared" ca="1" si="13"/>
        <v>0.30871494971956104</v>
      </c>
      <c r="G162">
        <f t="shared" ca="1" si="14"/>
        <v>453</v>
      </c>
      <c r="H162">
        <f t="shared" ca="1" si="15"/>
        <v>453</v>
      </c>
      <c r="I162" s="122">
        <f t="shared" ca="1" si="16"/>
        <v>235</v>
      </c>
    </row>
    <row r="163" spans="1:9" x14ac:dyDescent="0.25">
      <c r="A163" s="114">
        <f t="shared" si="17"/>
        <v>163</v>
      </c>
      <c r="B163" s="114">
        <f>IF(AND(A163&gt;=CONTROL!$D$9,A163&lt;CONTROL!$D$10+1),A163,0)</f>
        <v>163</v>
      </c>
      <c r="C163" s="114">
        <f>IF(AND(A163&gt;=CONTROL!$F$9,A163&lt;CONTROL!$F$10+1),A163,0)</f>
        <v>0</v>
      </c>
      <c r="D163" s="114" t="str">
        <f ca="1">IF(DATOS!I164=CONTROL!$H$10,"B","A")</f>
        <v>A</v>
      </c>
      <c r="E163" s="114">
        <f t="shared" ca="1" si="12"/>
        <v>163</v>
      </c>
      <c r="F163">
        <f t="shared" ca="1" si="13"/>
        <v>0.23979855271406136</v>
      </c>
      <c r="G163">
        <f t="shared" ca="1" si="14"/>
        <v>496</v>
      </c>
      <c r="H163">
        <f t="shared" ca="1" si="15"/>
        <v>496</v>
      </c>
      <c r="I163" s="122">
        <f t="shared" ca="1" si="16"/>
        <v>590</v>
      </c>
    </row>
    <row r="164" spans="1:9" x14ac:dyDescent="0.25">
      <c r="A164" s="114">
        <f t="shared" si="17"/>
        <v>164</v>
      </c>
      <c r="B164" s="114">
        <f>IF(AND(A164&gt;=CONTROL!$D$9,A164&lt;CONTROL!$D$10+1),A164,0)</f>
        <v>164</v>
      </c>
      <c r="C164" s="114">
        <f>IF(AND(A164&gt;=CONTROL!$F$9,A164&lt;CONTROL!$F$10+1),A164,0)</f>
        <v>0</v>
      </c>
      <c r="D164" s="114" t="str">
        <f ca="1">IF(DATOS!I165=CONTROL!$H$10,"B","A")</f>
        <v>A</v>
      </c>
      <c r="E164" s="114">
        <f t="shared" ca="1" si="12"/>
        <v>164</v>
      </c>
      <c r="F164">
        <f t="shared" ca="1" si="13"/>
        <v>0.45405538015564972</v>
      </c>
      <c r="G164">
        <f t="shared" ca="1" si="14"/>
        <v>364</v>
      </c>
      <c r="H164">
        <f t="shared" ca="1" si="15"/>
        <v>364</v>
      </c>
      <c r="I164" s="122">
        <f t="shared" ca="1" si="16"/>
        <v>552</v>
      </c>
    </row>
    <row r="165" spans="1:9" x14ac:dyDescent="0.25">
      <c r="A165" s="114">
        <f t="shared" si="17"/>
        <v>165</v>
      </c>
      <c r="B165" s="114">
        <f>IF(AND(A165&gt;=CONTROL!$D$9,A165&lt;CONTROL!$D$10+1),A165,0)</f>
        <v>165</v>
      </c>
      <c r="C165" s="114">
        <f>IF(AND(A165&gt;=CONTROL!$F$9,A165&lt;CONTROL!$F$10+1),A165,0)</f>
        <v>0</v>
      </c>
      <c r="D165" s="114" t="str">
        <f ca="1">IF(DATOS!I166=CONTROL!$H$10,"B","A")</f>
        <v>A</v>
      </c>
      <c r="E165" s="114">
        <f t="shared" ca="1" si="12"/>
        <v>165</v>
      </c>
      <c r="F165">
        <f t="shared" ca="1" si="13"/>
        <v>0.36249367446571512</v>
      </c>
      <c r="G165">
        <f t="shared" ca="1" si="14"/>
        <v>421</v>
      </c>
      <c r="H165">
        <f t="shared" ca="1" si="15"/>
        <v>421</v>
      </c>
      <c r="I165" s="122">
        <f t="shared" ca="1" si="16"/>
        <v>390</v>
      </c>
    </row>
    <row r="166" spans="1:9" x14ac:dyDescent="0.25">
      <c r="A166" s="114">
        <f t="shared" si="17"/>
        <v>166</v>
      </c>
      <c r="B166" s="114">
        <f>IF(AND(A166&gt;=CONTROL!$D$9,A166&lt;CONTROL!$D$10+1),A166,0)</f>
        <v>166</v>
      </c>
      <c r="C166" s="114">
        <f>IF(AND(A166&gt;=CONTROL!$F$9,A166&lt;CONTROL!$F$10+1),A166,0)</f>
        <v>0</v>
      </c>
      <c r="D166" s="114" t="str">
        <f ca="1">IF(DATOS!I167=CONTROL!$H$10,"B","A")</f>
        <v>A</v>
      </c>
      <c r="E166" s="114">
        <f t="shared" ca="1" si="12"/>
        <v>166</v>
      </c>
      <c r="F166">
        <f t="shared" ca="1" si="13"/>
        <v>0.51953810697421943</v>
      </c>
      <c r="G166">
        <f t="shared" ca="1" si="14"/>
        <v>319</v>
      </c>
      <c r="H166">
        <f t="shared" ca="1" si="15"/>
        <v>319</v>
      </c>
      <c r="I166" s="122">
        <f t="shared" ca="1" si="16"/>
        <v>91</v>
      </c>
    </row>
    <row r="167" spans="1:9" x14ac:dyDescent="0.25">
      <c r="A167" s="114">
        <f t="shared" si="17"/>
        <v>167</v>
      </c>
      <c r="B167" s="114">
        <f>IF(AND(A167&gt;=CONTROL!$D$9,A167&lt;CONTROL!$D$10+1),A167,0)</f>
        <v>167</v>
      </c>
      <c r="C167" s="114">
        <f>IF(AND(A167&gt;=CONTROL!$F$9,A167&lt;CONTROL!$F$10+1),A167,0)</f>
        <v>0</v>
      </c>
      <c r="D167" s="114" t="str">
        <f ca="1">IF(DATOS!I168=CONTROL!$H$10,"B","A")</f>
        <v>A</v>
      </c>
      <c r="E167" s="114">
        <f t="shared" ca="1" si="12"/>
        <v>167</v>
      </c>
      <c r="F167">
        <f t="shared" ca="1" si="13"/>
        <v>0.54648215211872042</v>
      </c>
      <c r="G167">
        <f t="shared" ca="1" si="14"/>
        <v>299</v>
      </c>
      <c r="H167">
        <f t="shared" ca="1" si="15"/>
        <v>299</v>
      </c>
      <c r="I167" s="122">
        <f t="shared" ca="1" si="16"/>
        <v>588</v>
      </c>
    </row>
    <row r="168" spans="1:9" x14ac:dyDescent="0.25">
      <c r="A168" s="114">
        <f t="shared" si="17"/>
        <v>168</v>
      </c>
      <c r="B168" s="114">
        <f>IF(AND(A168&gt;=CONTROL!$D$9,A168&lt;CONTROL!$D$10+1),A168,0)</f>
        <v>168</v>
      </c>
      <c r="C168" s="114">
        <f>IF(AND(A168&gt;=CONTROL!$F$9,A168&lt;CONTROL!$F$10+1),A168,0)</f>
        <v>0</v>
      </c>
      <c r="D168" s="114" t="str">
        <f ca="1">IF(DATOS!I169=CONTROL!$H$10,"B","A")</f>
        <v>A</v>
      </c>
      <c r="E168" s="114">
        <f t="shared" ca="1" si="12"/>
        <v>168</v>
      </c>
      <c r="F168">
        <f t="shared" ca="1" si="13"/>
        <v>0.84869855545762907</v>
      </c>
      <c r="G168">
        <f t="shared" ca="1" si="14"/>
        <v>116</v>
      </c>
      <c r="H168">
        <f t="shared" ca="1" si="15"/>
        <v>116</v>
      </c>
      <c r="I168" s="122">
        <f t="shared" ca="1" si="16"/>
        <v>426</v>
      </c>
    </row>
    <row r="169" spans="1:9" x14ac:dyDescent="0.25">
      <c r="A169" s="114">
        <f t="shared" si="17"/>
        <v>169</v>
      </c>
      <c r="B169" s="114">
        <f>IF(AND(A169&gt;=CONTROL!$D$9,A169&lt;CONTROL!$D$10+1),A169,0)</f>
        <v>169</v>
      </c>
      <c r="C169" s="114">
        <f>IF(AND(A169&gt;=CONTROL!$F$9,A169&lt;CONTROL!$F$10+1),A169,0)</f>
        <v>0</v>
      </c>
      <c r="D169" s="114" t="str">
        <f ca="1">IF(DATOS!I170=CONTROL!$H$10,"B","A")</f>
        <v>A</v>
      </c>
      <c r="E169" s="114">
        <f t="shared" ca="1" si="12"/>
        <v>169</v>
      </c>
      <c r="F169">
        <f t="shared" ca="1" si="13"/>
        <v>0.65219173758771354</v>
      </c>
      <c r="G169">
        <f t="shared" ca="1" si="14"/>
        <v>239</v>
      </c>
      <c r="H169">
        <f t="shared" ca="1" si="15"/>
        <v>239</v>
      </c>
      <c r="I169" s="122">
        <f t="shared" ca="1" si="16"/>
        <v>485</v>
      </c>
    </row>
    <row r="170" spans="1:9" x14ac:dyDescent="0.25">
      <c r="A170" s="114">
        <f t="shared" si="17"/>
        <v>170</v>
      </c>
      <c r="B170" s="114">
        <f>IF(AND(A170&gt;=CONTROL!$D$9,A170&lt;CONTROL!$D$10+1),A170,0)</f>
        <v>170</v>
      </c>
      <c r="C170" s="114">
        <f>IF(AND(A170&gt;=CONTROL!$F$9,A170&lt;CONTROL!$F$10+1),A170,0)</f>
        <v>0</v>
      </c>
      <c r="D170" s="114" t="str">
        <f ca="1">IF(DATOS!I171=CONTROL!$H$10,"B","A")</f>
        <v>A</v>
      </c>
      <c r="E170" s="114">
        <f t="shared" ca="1" si="12"/>
        <v>170</v>
      </c>
      <c r="F170">
        <f t="shared" ca="1" si="13"/>
        <v>0.46131359554618101</v>
      </c>
      <c r="G170">
        <f t="shared" ca="1" si="14"/>
        <v>359</v>
      </c>
      <c r="H170">
        <f t="shared" ca="1" si="15"/>
        <v>359</v>
      </c>
      <c r="I170" s="122">
        <f t="shared" ca="1" si="16"/>
        <v>173</v>
      </c>
    </row>
    <row r="171" spans="1:9" x14ac:dyDescent="0.25">
      <c r="A171" s="114">
        <f t="shared" si="17"/>
        <v>171</v>
      </c>
      <c r="B171" s="114">
        <f>IF(AND(A171&gt;=CONTROL!$D$9,A171&lt;CONTROL!$D$10+1),A171,0)</f>
        <v>171</v>
      </c>
      <c r="C171" s="114">
        <f>IF(AND(A171&gt;=CONTROL!$F$9,A171&lt;CONTROL!$F$10+1),A171,0)</f>
        <v>0</v>
      </c>
      <c r="D171" s="114" t="str">
        <f ca="1">IF(DATOS!I172=CONTROL!$H$10,"B","A")</f>
        <v>A</v>
      </c>
      <c r="E171" s="114">
        <f t="shared" ca="1" si="12"/>
        <v>171</v>
      </c>
      <c r="F171">
        <f t="shared" ca="1" si="13"/>
        <v>0.89112104682860982</v>
      </c>
      <c r="G171">
        <f t="shared" ca="1" si="14"/>
        <v>85</v>
      </c>
      <c r="H171">
        <f t="shared" ca="1" si="15"/>
        <v>85</v>
      </c>
      <c r="I171" s="122">
        <f t="shared" ca="1" si="16"/>
        <v>242</v>
      </c>
    </row>
    <row r="172" spans="1:9" x14ac:dyDescent="0.25">
      <c r="A172" s="114">
        <f t="shared" si="17"/>
        <v>172</v>
      </c>
      <c r="B172" s="114">
        <f>IF(AND(A172&gt;=CONTROL!$D$9,A172&lt;CONTROL!$D$10+1),A172,0)</f>
        <v>172</v>
      </c>
      <c r="C172" s="114">
        <f>IF(AND(A172&gt;=CONTROL!$F$9,A172&lt;CONTROL!$F$10+1),A172,0)</f>
        <v>0</v>
      </c>
      <c r="D172" s="114" t="str">
        <f ca="1">IF(DATOS!I173=CONTROL!$H$10,"B","A")</f>
        <v>A</v>
      </c>
      <c r="E172" s="114">
        <f t="shared" ca="1" si="12"/>
        <v>172</v>
      </c>
      <c r="F172">
        <f t="shared" ca="1" si="13"/>
        <v>0.29091062145177671</v>
      </c>
      <c r="G172">
        <f t="shared" ca="1" si="14"/>
        <v>466</v>
      </c>
      <c r="H172">
        <f t="shared" ca="1" si="15"/>
        <v>466</v>
      </c>
      <c r="I172" s="122">
        <f t="shared" ca="1" si="16"/>
        <v>356</v>
      </c>
    </row>
    <row r="173" spans="1:9" x14ac:dyDescent="0.25">
      <c r="A173" s="114">
        <f t="shared" si="17"/>
        <v>173</v>
      </c>
      <c r="B173" s="114">
        <f>IF(AND(A173&gt;=CONTROL!$D$9,A173&lt;CONTROL!$D$10+1),A173,0)</f>
        <v>173</v>
      </c>
      <c r="C173" s="114">
        <f>IF(AND(A173&gt;=CONTROL!$F$9,A173&lt;CONTROL!$F$10+1),A173,0)</f>
        <v>0</v>
      </c>
      <c r="D173" s="114" t="str">
        <f ca="1">IF(DATOS!I174=CONTROL!$H$10,"B","A")</f>
        <v>A</v>
      </c>
      <c r="E173" s="114">
        <f t="shared" ca="1" si="12"/>
        <v>173</v>
      </c>
      <c r="F173">
        <f t="shared" ca="1" si="13"/>
        <v>0.75937430064713707</v>
      </c>
      <c r="G173">
        <f t="shared" ca="1" si="14"/>
        <v>170</v>
      </c>
      <c r="H173">
        <f t="shared" ca="1" si="15"/>
        <v>170</v>
      </c>
      <c r="I173" s="122">
        <f t="shared" ca="1" si="16"/>
        <v>255</v>
      </c>
    </row>
    <row r="174" spans="1:9" x14ac:dyDescent="0.25">
      <c r="A174" s="114">
        <f t="shared" si="17"/>
        <v>174</v>
      </c>
      <c r="B174" s="114">
        <f>IF(AND(A174&gt;=CONTROL!$D$9,A174&lt;CONTROL!$D$10+1),A174,0)</f>
        <v>174</v>
      </c>
      <c r="C174" s="114">
        <f>IF(AND(A174&gt;=CONTROL!$F$9,A174&lt;CONTROL!$F$10+1),A174,0)</f>
        <v>0</v>
      </c>
      <c r="D174" s="114" t="str">
        <f ca="1">IF(DATOS!I175=CONTROL!$H$10,"B","A")</f>
        <v>A</v>
      </c>
      <c r="E174" s="114">
        <f t="shared" ca="1" si="12"/>
        <v>174</v>
      </c>
      <c r="F174">
        <f t="shared" ca="1" si="13"/>
        <v>0.52900703468023424</v>
      </c>
      <c r="G174">
        <f t="shared" ca="1" si="14"/>
        <v>313</v>
      </c>
      <c r="H174">
        <f t="shared" ca="1" si="15"/>
        <v>313</v>
      </c>
      <c r="I174" s="122">
        <f t="shared" ca="1" si="16"/>
        <v>507</v>
      </c>
    </row>
    <row r="175" spans="1:9" x14ac:dyDescent="0.25">
      <c r="A175" s="114">
        <f t="shared" si="17"/>
        <v>175</v>
      </c>
      <c r="B175" s="114">
        <f>IF(AND(A175&gt;=CONTROL!$D$9,A175&lt;CONTROL!$D$10+1),A175,0)</f>
        <v>175</v>
      </c>
      <c r="C175" s="114">
        <f>IF(AND(A175&gt;=CONTROL!$F$9,A175&lt;CONTROL!$F$10+1),A175,0)</f>
        <v>0</v>
      </c>
      <c r="D175" s="114" t="str">
        <f ca="1">IF(DATOS!I176=CONTROL!$H$10,"B","A")</f>
        <v>A</v>
      </c>
      <c r="E175" s="114">
        <f t="shared" ca="1" si="12"/>
        <v>175</v>
      </c>
      <c r="F175">
        <f t="shared" ca="1" si="13"/>
        <v>0.42047010244073701</v>
      </c>
      <c r="G175">
        <f t="shared" ca="1" si="14"/>
        <v>396</v>
      </c>
      <c r="H175">
        <f t="shared" ca="1" si="15"/>
        <v>396</v>
      </c>
      <c r="I175" s="122">
        <f t="shared" ca="1" si="16"/>
        <v>596</v>
      </c>
    </row>
    <row r="176" spans="1:9" x14ac:dyDescent="0.25">
      <c r="A176" s="114">
        <f t="shared" si="17"/>
        <v>176</v>
      </c>
      <c r="B176" s="114">
        <f>IF(AND(A176&gt;=CONTROL!$D$9,A176&lt;CONTROL!$D$10+1),A176,0)</f>
        <v>176</v>
      </c>
      <c r="C176" s="114">
        <f>IF(AND(A176&gt;=CONTROL!$F$9,A176&lt;CONTROL!$F$10+1),A176,0)</f>
        <v>0</v>
      </c>
      <c r="D176" s="114" t="str">
        <f ca="1">IF(DATOS!I177=CONTROL!$H$10,"B","A")</f>
        <v>A</v>
      </c>
      <c r="E176" s="114">
        <f t="shared" ca="1" si="12"/>
        <v>176</v>
      </c>
      <c r="F176">
        <f t="shared" ca="1" si="13"/>
        <v>4.3994519994562054E-2</v>
      </c>
      <c r="G176">
        <f t="shared" ca="1" si="14"/>
        <v>619</v>
      </c>
      <c r="H176">
        <f t="shared" ca="1" si="15"/>
        <v>619</v>
      </c>
      <c r="I176" s="122">
        <f t="shared" ca="1" si="16"/>
        <v>441</v>
      </c>
    </row>
    <row r="177" spans="1:9" x14ac:dyDescent="0.25">
      <c r="A177" s="114">
        <f t="shared" si="17"/>
        <v>177</v>
      </c>
      <c r="B177" s="114">
        <f>IF(AND(A177&gt;=CONTROL!$D$9,A177&lt;CONTROL!$D$10+1),A177,0)</f>
        <v>177</v>
      </c>
      <c r="C177" s="114">
        <f>IF(AND(A177&gt;=CONTROL!$F$9,A177&lt;CONTROL!$F$10+1),A177,0)</f>
        <v>0</v>
      </c>
      <c r="D177" s="114" t="str">
        <f ca="1">IF(DATOS!I178=CONTROL!$H$10,"B","A")</f>
        <v>A</v>
      </c>
      <c r="E177" s="114">
        <f t="shared" ca="1" si="12"/>
        <v>177</v>
      </c>
      <c r="F177">
        <f t="shared" ca="1" si="13"/>
        <v>0.89358516480245831</v>
      </c>
      <c r="G177">
        <f t="shared" ca="1" si="14"/>
        <v>80</v>
      </c>
      <c r="H177">
        <f t="shared" ca="1" si="15"/>
        <v>80</v>
      </c>
      <c r="I177" s="122">
        <f t="shared" ca="1" si="16"/>
        <v>499</v>
      </c>
    </row>
    <row r="178" spans="1:9" x14ac:dyDescent="0.25">
      <c r="A178" s="114">
        <f t="shared" si="17"/>
        <v>178</v>
      </c>
      <c r="B178" s="114">
        <f>IF(AND(A178&gt;=CONTROL!$D$9,A178&lt;CONTROL!$D$10+1),A178,0)</f>
        <v>178</v>
      </c>
      <c r="C178" s="114">
        <f>IF(AND(A178&gt;=CONTROL!$F$9,A178&lt;CONTROL!$F$10+1),A178,0)</f>
        <v>0</v>
      </c>
      <c r="D178" s="114" t="str">
        <f ca="1">IF(DATOS!I179=CONTROL!$H$10,"B","A")</f>
        <v>A</v>
      </c>
      <c r="E178" s="114">
        <f t="shared" ca="1" si="12"/>
        <v>178</v>
      </c>
      <c r="F178">
        <f t="shared" ca="1" si="13"/>
        <v>0.96079862855147713</v>
      </c>
      <c r="G178">
        <f t="shared" ca="1" si="14"/>
        <v>24</v>
      </c>
      <c r="H178">
        <f t="shared" ca="1" si="15"/>
        <v>24</v>
      </c>
      <c r="I178" s="122">
        <f t="shared" ca="1" si="16"/>
        <v>73</v>
      </c>
    </row>
    <row r="179" spans="1:9" x14ac:dyDescent="0.25">
      <c r="A179" s="114">
        <f t="shared" si="17"/>
        <v>179</v>
      </c>
      <c r="B179" s="114">
        <f>IF(AND(A179&gt;=CONTROL!$D$9,A179&lt;CONTROL!$D$10+1),A179,0)</f>
        <v>179</v>
      </c>
      <c r="C179" s="114">
        <f>IF(AND(A179&gt;=CONTROL!$F$9,A179&lt;CONTROL!$F$10+1),A179,0)</f>
        <v>0</v>
      </c>
      <c r="D179" s="114" t="str">
        <f ca="1">IF(DATOS!I180=CONTROL!$H$10,"B","A")</f>
        <v>A</v>
      </c>
      <c r="E179" s="114">
        <f t="shared" ca="1" si="12"/>
        <v>179</v>
      </c>
      <c r="F179">
        <f t="shared" ca="1" si="13"/>
        <v>0.12732043513104696</v>
      </c>
      <c r="G179">
        <f t="shared" ca="1" si="14"/>
        <v>567</v>
      </c>
      <c r="H179">
        <f t="shared" ca="1" si="15"/>
        <v>567</v>
      </c>
      <c r="I179" s="122">
        <f t="shared" ca="1" si="16"/>
        <v>617</v>
      </c>
    </row>
    <row r="180" spans="1:9" x14ac:dyDescent="0.25">
      <c r="A180" s="114">
        <f t="shared" si="17"/>
        <v>180</v>
      </c>
      <c r="B180" s="114">
        <f>IF(AND(A180&gt;=CONTROL!$D$9,A180&lt;CONTROL!$D$10+1),A180,0)</f>
        <v>180</v>
      </c>
      <c r="C180" s="114">
        <f>IF(AND(A180&gt;=CONTROL!$F$9,A180&lt;CONTROL!$F$10+1),A180,0)</f>
        <v>0</v>
      </c>
      <c r="D180" s="114" t="str">
        <f ca="1">IF(DATOS!I181=CONTROL!$H$10,"B","A")</f>
        <v>A</v>
      </c>
      <c r="E180" s="114">
        <f t="shared" ca="1" si="12"/>
        <v>180</v>
      </c>
      <c r="F180">
        <f t="shared" ca="1" si="13"/>
        <v>0.99743029615315759</v>
      </c>
      <c r="G180">
        <f t="shared" ca="1" si="14"/>
        <v>3</v>
      </c>
      <c r="H180">
        <f t="shared" ca="1" si="15"/>
        <v>3</v>
      </c>
      <c r="I180" s="122">
        <f t="shared" ca="1" si="16"/>
        <v>508</v>
      </c>
    </row>
    <row r="181" spans="1:9" x14ac:dyDescent="0.25">
      <c r="A181" s="114">
        <f t="shared" si="17"/>
        <v>181</v>
      </c>
      <c r="B181" s="114">
        <f>IF(AND(A181&gt;=CONTROL!$D$9,A181&lt;CONTROL!$D$10+1),A181,0)</f>
        <v>181</v>
      </c>
      <c r="C181" s="114">
        <f>IF(AND(A181&gt;=CONTROL!$F$9,A181&lt;CONTROL!$F$10+1),A181,0)</f>
        <v>0</v>
      </c>
      <c r="D181" s="114" t="str">
        <f ca="1">IF(DATOS!I182=CONTROL!$H$10,"B","A")</f>
        <v>A</v>
      </c>
      <c r="E181" s="114">
        <f t="shared" ca="1" si="12"/>
        <v>181</v>
      </c>
      <c r="F181">
        <f t="shared" ca="1" si="13"/>
        <v>0.17322900488377624</v>
      </c>
      <c r="G181">
        <f t="shared" ca="1" si="14"/>
        <v>537</v>
      </c>
      <c r="H181">
        <f t="shared" ca="1" si="15"/>
        <v>537</v>
      </c>
      <c r="I181" s="122">
        <f t="shared" ca="1" si="16"/>
        <v>594</v>
      </c>
    </row>
    <row r="182" spans="1:9" x14ac:dyDescent="0.25">
      <c r="A182" s="114">
        <f t="shared" si="17"/>
        <v>182</v>
      </c>
      <c r="B182" s="114">
        <f>IF(AND(A182&gt;=CONTROL!$D$9,A182&lt;CONTROL!$D$10+1),A182,0)</f>
        <v>182</v>
      </c>
      <c r="C182" s="114">
        <f>IF(AND(A182&gt;=CONTROL!$F$9,A182&lt;CONTROL!$F$10+1),A182,0)</f>
        <v>0</v>
      </c>
      <c r="D182" s="114" t="str">
        <f ca="1">IF(DATOS!I183=CONTROL!$H$10,"B","A")</f>
        <v>A</v>
      </c>
      <c r="E182" s="114">
        <f t="shared" ca="1" si="12"/>
        <v>182</v>
      </c>
      <c r="F182">
        <f t="shared" ca="1" si="13"/>
        <v>0.38143702729141715</v>
      </c>
      <c r="G182">
        <f t="shared" ca="1" si="14"/>
        <v>410</v>
      </c>
      <c r="H182">
        <f t="shared" ca="1" si="15"/>
        <v>410</v>
      </c>
      <c r="I182" s="122">
        <f t="shared" ca="1" si="16"/>
        <v>252</v>
      </c>
    </row>
    <row r="183" spans="1:9" x14ac:dyDescent="0.25">
      <c r="A183" s="114">
        <f t="shared" si="17"/>
        <v>183</v>
      </c>
      <c r="B183" s="114">
        <f>IF(AND(A183&gt;=CONTROL!$D$9,A183&lt;CONTROL!$D$10+1),A183,0)</f>
        <v>183</v>
      </c>
      <c r="C183" s="114">
        <f>IF(AND(A183&gt;=CONTROL!$F$9,A183&lt;CONTROL!$F$10+1),A183,0)</f>
        <v>0</v>
      </c>
      <c r="D183" s="114" t="str">
        <f ca="1">IF(DATOS!I184=CONTROL!$H$10,"B","A")</f>
        <v>A</v>
      </c>
      <c r="E183" s="114">
        <f t="shared" ca="1" si="12"/>
        <v>183</v>
      </c>
      <c r="F183">
        <f t="shared" ca="1" si="13"/>
        <v>0.66874837765849027</v>
      </c>
      <c r="G183">
        <f t="shared" ca="1" si="14"/>
        <v>230</v>
      </c>
      <c r="H183">
        <f t="shared" ca="1" si="15"/>
        <v>230</v>
      </c>
      <c r="I183" s="122">
        <f t="shared" ca="1" si="16"/>
        <v>621</v>
      </c>
    </row>
    <row r="184" spans="1:9" x14ac:dyDescent="0.25">
      <c r="A184" s="114">
        <f t="shared" si="17"/>
        <v>184</v>
      </c>
      <c r="B184" s="114">
        <f>IF(AND(A184&gt;=CONTROL!$D$9,A184&lt;CONTROL!$D$10+1),A184,0)</f>
        <v>184</v>
      </c>
      <c r="C184" s="114">
        <f>IF(AND(A184&gt;=CONTROL!$F$9,A184&lt;CONTROL!$F$10+1),A184,0)</f>
        <v>0</v>
      </c>
      <c r="D184" s="114" t="str">
        <f ca="1">IF(DATOS!I185=CONTROL!$H$10,"B","A")</f>
        <v>A</v>
      </c>
      <c r="E184" s="114">
        <f t="shared" ca="1" si="12"/>
        <v>184</v>
      </c>
      <c r="F184">
        <f t="shared" ca="1" si="13"/>
        <v>0.87162876266272349</v>
      </c>
      <c r="G184">
        <f t="shared" ca="1" si="14"/>
        <v>97</v>
      </c>
      <c r="H184">
        <f t="shared" ca="1" si="15"/>
        <v>97</v>
      </c>
      <c r="I184" s="122">
        <f t="shared" ca="1" si="16"/>
        <v>454</v>
      </c>
    </row>
    <row r="185" spans="1:9" x14ac:dyDescent="0.25">
      <c r="A185" s="114">
        <f t="shared" si="17"/>
        <v>185</v>
      </c>
      <c r="B185" s="114">
        <f>IF(AND(A185&gt;=CONTROL!$D$9,A185&lt;CONTROL!$D$10+1),A185,0)</f>
        <v>185</v>
      </c>
      <c r="C185" s="114">
        <f>IF(AND(A185&gt;=CONTROL!$F$9,A185&lt;CONTROL!$F$10+1),A185,0)</f>
        <v>0</v>
      </c>
      <c r="D185" s="114" t="str">
        <f ca="1">IF(DATOS!I186=CONTROL!$H$10,"B","A")</f>
        <v>A</v>
      </c>
      <c r="E185" s="114">
        <f t="shared" ca="1" si="12"/>
        <v>185</v>
      </c>
      <c r="F185">
        <f t="shared" ca="1" si="13"/>
        <v>0.36835449237198659</v>
      </c>
      <c r="G185">
        <f t="shared" ca="1" si="14"/>
        <v>417</v>
      </c>
      <c r="H185">
        <f t="shared" ca="1" si="15"/>
        <v>417</v>
      </c>
      <c r="I185" s="122">
        <f t="shared" ca="1" si="16"/>
        <v>84</v>
      </c>
    </row>
    <row r="186" spans="1:9" x14ac:dyDescent="0.25">
      <c r="A186" s="114">
        <f t="shared" si="17"/>
        <v>186</v>
      </c>
      <c r="B186" s="114">
        <f>IF(AND(A186&gt;=CONTROL!$D$9,A186&lt;CONTROL!$D$10+1),A186,0)</f>
        <v>186</v>
      </c>
      <c r="C186" s="114">
        <f>IF(AND(A186&gt;=CONTROL!$F$9,A186&lt;CONTROL!$F$10+1),A186,0)</f>
        <v>0</v>
      </c>
      <c r="D186" s="114" t="str">
        <f ca="1">IF(DATOS!I187=CONTROL!$H$10,"B","A")</f>
        <v>A</v>
      </c>
      <c r="E186" s="114">
        <f t="shared" ca="1" si="12"/>
        <v>186</v>
      </c>
      <c r="F186">
        <f t="shared" ca="1" si="13"/>
        <v>0.64542399208550305</v>
      </c>
      <c r="G186">
        <f t="shared" ca="1" si="14"/>
        <v>241</v>
      </c>
      <c r="H186">
        <f t="shared" ca="1" si="15"/>
        <v>241</v>
      </c>
      <c r="I186" s="122">
        <f t="shared" ca="1" si="16"/>
        <v>102</v>
      </c>
    </row>
    <row r="187" spans="1:9" x14ac:dyDescent="0.25">
      <c r="A187" s="114">
        <f t="shared" si="17"/>
        <v>187</v>
      </c>
      <c r="B187" s="114">
        <f>IF(AND(A187&gt;=CONTROL!$D$9,A187&lt;CONTROL!$D$10+1),A187,0)</f>
        <v>187</v>
      </c>
      <c r="C187" s="114">
        <f>IF(AND(A187&gt;=CONTROL!$F$9,A187&lt;CONTROL!$F$10+1),A187,0)</f>
        <v>0</v>
      </c>
      <c r="D187" s="114" t="str">
        <f ca="1">IF(DATOS!I188=CONTROL!$H$10,"B","A")</f>
        <v>A</v>
      </c>
      <c r="E187" s="114">
        <f t="shared" ca="1" si="12"/>
        <v>187</v>
      </c>
      <c r="F187">
        <f t="shared" ca="1" si="13"/>
        <v>0.82559691507451893</v>
      </c>
      <c r="G187">
        <f t="shared" ca="1" si="14"/>
        <v>130</v>
      </c>
      <c r="H187">
        <f t="shared" ca="1" si="15"/>
        <v>130</v>
      </c>
      <c r="I187" s="122">
        <f t="shared" ca="1" si="16"/>
        <v>479</v>
      </c>
    </row>
    <row r="188" spans="1:9" x14ac:dyDescent="0.25">
      <c r="A188" s="114">
        <f t="shared" si="17"/>
        <v>188</v>
      </c>
      <c r="B188" s="114">
        <f>IF(AND(A188&gt;=CONTROL!$D$9,A188&lt;CONTROL!$D$10+1),A188,0)</f>
        <v>188</v>
      </c>
      <c r="C188" s="114">
        <f>IF(AND(A188&gt;=CONTROL!$F$9,A188&lt;CONTROL!$F$10+1),A188,0)</f>
        <v>0</v>
      </c>
      <c r="D188" s="114" t="str">
        <f ca="1">IF(DATOS!I189=CONTROL!$H$10,"B","A")</f>
        <v>A</v>
      </c>
      <c r="E188" s="114">
        <f t="shared" ca="1" si="12"/>
        <v>188</v>
      </c>
      <c r="F188">
        <f t="shared" ca="1" si="13"/>
        <v>0.91050229000083593</v>
      </c>
      <c r="G188">
        <f t="shared" ca="1" si="14"/>
        <v>63</v>
      </c>
      <c r="H188">
        <f t="shared" ca="1" si="15"/>
        <v>63</v>
      </c>
      <c r="I188" s="122">
        <f t="shared" ca="1" si="16"/>
        <v>198</v>
      </c>
    </row>
    <row r="189" spans="1:9" x14ac:dyDescent="0.25">
      <c r="A189" s="114">
        <f t="shared" si="17"/>
        <v>189</v>
      </c>
      <c r="B189" s="114">
        <f>IF(AND(A189&gt;=CONTROL!$D$9,A189&lt;CONTROL!$D$10+1),A189,0)</f>
        <v>189</v>
      </c>
      <c r="C189" s="114">
        <f>IF(AND(A189&gt;=CONTROL!$F$9,A189&lt;CONTROL!$F$10+1),A189,0)</f>
        <v>0</v>
      </c>
      <c r="D189" s="114" t="str">
        <f ca="1">IF(DATOS!I190=CONTROL!$H$10,"B","A")</f>
        <v>A</v>
      </c>
      <c r="E189" s="114">
        <f t="shared" ca="1" si="12"/>
        <v>189</v>
      </c>
      <c r="F189">
        <f t="shared" ca="1" si="13"/>
        <v>5.4554352447225396E-2</v>
      </c>
      <c r="G189">
        <f t="shared" ca="1" si="14"/>
        <v>608</v>
      </c>
      <c r="H189">
        <f t="shared" ca="1" si="15"/>
        <v>608</v>
      </c>
      <c r="I189" s="122">
        <f t="shared" ca="1" si="16"/>
        <v>601</v>
      </c>
    </row>
    <row r="190" spans="1:9" x14ac:dyDescent="0.25">
      <c r="A190" s="114">
        <f t="shared" si="17"/>
        <v>190</v>
      </c>
      <c r="B190" s="114">
        <f>IF(AND(A190&gt;=CONTROL!$D$9,A190&lt;CONTROL!$D$10+1),A190,0)</f>
        <v>190</v>
      </c>
      <c r="C190" s="114">
        <f>IF(AND(A190&gt;=CONTROL!$F$9,A190&lt;CONTROL!$F$10+1),A190,0)</f>
        <v>0</v>
      </c>
      <c r="D190" s="114" t="str">
        <f ca="1">IF(DATOS!I191=CONTROL!$H$10,"B","A")</f>
        <v>A</v>
      </c>
      <c r="E190" s="114">
        <f t="shared" ca="1" si="12"/>
        <v>190</v>
      </c>
      <c r="F190">
        <f t="shared" ca="1" si="13"/>
        <v>8.964609741522056E-2</v>
      </c>
      <c r="G190">
        <f t="shared" ca="1" si="14"/>
        <v>591</v>
      </c>
      <c r="H190">
        <f t="shared" ca="1" si="15"/>
        <v>591</v>
      </c>
      <c r="I190" s="122">
        <f t="shared" ca="1" si="16"/>
        <v>553</v>
      </c>
    </row>
    <row r="191" spans="1:9" x14ac:dyDescent="0.25">
      <c r="A191" s="114">
        <f t="shared" si="17"/>
        <v>191</v>
      </c>
      <c r="B191" s="114">
        <f>IF(AND(A191&gt;=CONTROL!$D$9,A191&lt;CONTROL!$D$10+1),A191,0)</f>
        <v>191</v>
      </c>
      <c r="C191" s="114">
        <f>IF(AND(A191&gt;=CONTROL!$F$9,A191&lt;CONTROL!$F$10+1),A191,0)</f>
        <v>0</v>
      </c>
      <c r="D191" s="114" t="str">
        <f ca="1">IF(DATOS!I192=CONTROL!$H$10,"B","A")</f>
        <v>A</v>
      </c>
      <c r="E191" s="114">
        <f t="shared" ca="1" si="12"/>
        <v>191</v>
      </c>
      <c r="F191">
        <f t="shared" ca="1" si="13"/>
        <v>0.35975026410848143</v>
      </c>
      <c r="G191">
        <f t="shared" ca="1" si="14"/>
        <v>423</v>
      </c>
      <c r="H191">
        <f t="shared" ca="1" si="15"/>
        <v>423</v>
      </c>
      <c r="I191" s="122">
        <f t="shared" ca="1" si="16"/>
        <v>9</v>
      </c>
    </row>
    <row r="192" spans="1:9" x14ac:dyDescent="0.25">
      <c r="A192" s="114">
        <f t="shared" si="17"/>
        <v>192</v>
      </c>
      <c r="B192" s="114">
        <f>IF(AND(A192&gt;=CONTROL!$D$9,A192&lt;CONTROL!$D$10+1),A192,0)</f>
        <v>192</v>
      </c>
      <c r="C192" s="114">
        <f>IF(AND(A192&gt;=CONTROL!$F$9,A192&lt;CONTROL!$F$10+1),A192,0)</f>
        <v>0</v>
      </c>
      <c r="D192" s="114" t="str">
        <f ca="1">IF(DATOS!I193=CONTROL!$H$10,"B","A")</f>
        <v>A</v>
      </c>
      <c r="E192" s="114">
        <f t="shared" ca="1" si="12"/>
        <v>192</v>
      </c>
      <c r="F192">
        <f t="shared" ca="1" si="13"/>
        <v>0.28229570010330662</v>
      </c>
      <c r="G192">
        <f t="shared" ca="1" si="14"/>
        <v>471</v>
      </c>
      <c r="H192">
        <f t="shared" ca="1" si="15"/>
        <v>471</v>
      </c>
      <c r="I192" s="122">
        <f t="shared" ca="1" si="16"/>
        <v>524</v>
      </c>
    </row>
    <row r="193" spans="1:9" x14ac:dyDescent="0.25">
      <c r="A193" s="114">
        <f t="shared" si="17"/>
        <v>193</v>
      </c>
      <c r="B193" s="114">
        <f>IF(AND(A193&gt;=CONTROL!$D$9,A193&lt;CONTROL!$D$10+1),A193,0)</f>
        <v>193</v>
      </c>
      <c r="C193" s="114">
        <f>IF(AND(A193&gt;=CONTROL!$F$9,A193&lt;CONTROL!$F$10+1),A193,0)</f>
        <v>0</v>
      </c>
      <c r="D193" s="114" t="str">
        <f ca="1">IF(DATOS!I194=CONTROL!$H$10,"B","A")</f>
        <v>A</v>
      </c>
      <c r="E193" s="114">
        <f t="shared" ca="1" si="12"/>
        <v>193</v>
      </c>
      <c r="F193">
        <f t="shared" ca="1" si="13"/>
        <v>0.13081312457900085</v>
      </c>
      <c r="G193">
        <f t="shared" ca="1" si="14"/>
        <v>563</v>
      </c>
      <c r="H193">
        <f t="shared" ca="1" si="15"/>
        <v>563</v>
      </c>
      <c r="I193" s="122">
        <f t="shared" ca="1" si="16"/>
        <v>130</v>
      </c>
    </row>
    <row r="194" spans="1:9" x14ac:dyDescent="0.25">
      <c r="A194" s="114">
        <f t="shared" si="17"/>
        <v>194</v>
      </c>
      <c r="B194" s="114">
        <f>IF(AND(A194&gt;=CONTROL!$D$9,A194&lt;CONTROL!$D$10+1),A194,0)</f>
        <v>194</v>
      </c>
      <c r="C194" s="114">
        <f>IF(AND(A194&gt;=CONTROL!$F$9,A194&lt;CONTROL!$F$10+1),A194,0)</f>
        <v>0</v>
      </c>
      <c r="D194" s="114" t="str">
        <f ca="1">IF(DATOS!I195=CONTROL!$H$10,"B","A")</f>
        <v>A</v>
      </c>
      <c r="E194" s="114">
        <f t="shared" ref="E194:E257" ca="1" si="18">IF(D194="A",+C194+B194,0)</f>
        <v>194</v>
      </c>
      <c r="F194">
        <f t="shared" ref="F194:F257" ca="1" si="19">IF(E194&gt;0,RAND(),-1)</f>
        <v>0.26357890533193062</v>
      </c>
      <c r="G194">
        <f t="shared" ref="G194:G257" ca="1" si="20">RANK(F194,$F$1:$F$5000)</f>
        <v>482</v>
      </c>
      <c r="H194">
        <f t="shared" ref="H194:H257" ca="1" si="21">IF(F194=-1,0,G194)</f>
        <v>482</v>
      </c>
      <c r="I194" s="122">
        <f t="shared" ref="I194:I257" ca="1" si="22">IFERROR(MATCH(A194,H:H,0),0)</f>
        <v>414</v>
      </c>
    </row>
    <row r="195" spans="1:9" x14ac:dyDescent="0.25">
      <c r="A195" s="114">
        <f t="shared" ref="A195:A258" si="23">+A194+1</f>
        <v>195</v>
      </c>
      <c r="B195" s="114">
        <f>IF(AND(A195&gt;=CONTROL!$D$9,A195&lt;CONTROL!$D$10+1),A195,0)</f>
        <v>195</v>
      </c>
      <c r="C195" s="114">
        <f>IF(AND(A195&gt;=CONTROL!$F$9,A195&lt;CONTROL!$F$10+1),A195,0)</f>
        <v>0</v>
      </c>
      <c r="D195" s="114" t="str">
        <f ca="1">IF(DATOS!I196=CONTROL!$H$10,"B","A")</f>
        <v>A</v>
      </c>
      <c r="E195" s="114">
        <f t="shared" ca="1" si="18"/>
        <v>195</v>
      </c>
      <c r="F195">
        <f t="shared" ca="1" si="19"/>
        <v>0.77492885923850774</v>
      </c>
      <c r="G195">
        <f t="shared" ca="1" si="20"/>
        <v>158</v>
      </c>
      <c r="H195">
        <f t="shared" ca="1" si="21"/>
        <v>158</v>
      </c>
      <c r="I195" s="122">
        <f t="shared" ca="1" si="22"/>
        <v>473</v>
      </c>
    </row>
    <row r="196" spans="1:9" x14ac:dyDescent="0.25">
      <c r="A196" s="114">
        <f t="shared" si="23"/>
        <v>196</v>
      </c>
      <c r="B196" s="114">
        <f>IF(AND(A196&gt;=CONTROL!$D$9,A196&lt;CONTROL!$D$10+1),A196,0)</f>
        <v>196</v>
      </c>
      <c r="C196" s="114">
        <f>IF(AND(A196&gt;=CONTROL!$F$9,A196&lt;CONTROL!$F$10+1),A196,0)</f>
        <v>0</v>
      </c>
      <c r="D196" s="114" t="str">
        <f ca="1">IF(DATOS!I197=CONTROL!$H$10,"B","A")</f>
        <v>A</v>
      </c>
      <c r="E196" s="114">
        <f t="shared" ca="1" si="18"/>
        <v>196</v>
      </c>
      <c r="F196">
        <f t="shared" ca="1" si="19"/>
        <v>0.46167044581500649</v>
      </c>
      <c r="G196">
        <f t="shared" ca="1" si="20"/>
        <v>357</v>
      </c>
      <c r="H196">
        <f t="shared" ca="1" si="21"/>
        <v>357</v>
      </c>
      <c r="I196" s="122">
        <f t="shared" ca="1" si="22"/>
        <v>462</v>
      </c>
    </row>
    <row r="197" spans="1:9" x14ac:dyDescent="0.25">
      <c r="A197" s="114">
        <f t="shared" si="23"/>
        <v>197</v>
      </c>
      <c r="B197" s="114">
        <f>IF(AND(A197&gt;=CONTROL!$D$9,A197&lt;CONTROL!$D$10+1),A197,0)</f>
        <v>197</v>
      </c>
      <c r="C197" s="114">
        <f>IF(AND(A197&gt;=CONTROL!$F$9,A197&lt;CONTROL!$F$10+1),A197,0)</f>
        <v>0</v>
      </c>
      <c r="D197" s="114" t="str">
        <f ca="1">IF(DATOS!I198=CONTROL!$H$10,"B","A")</f>
        <v>A</v>
      </c>
      <c r="E197" s="114">
        <f t="shared" ca="1" si="18"/>
        <v>197</v>
      </c>
      <c r="F197">
        <f t="shared" ca="1" si="19"/>
        <v>0.88942148907170382</v>
      </c>
      <c r="G197">
        <f t="shared" ca="1" si="20"/>
        <v>86</v>
      </c>
      <c r="H197">
        <f t="shared" ca="1" si="21"/>
        <v>86</v>
      </c>
      <c r="I197" s="122">
        <f t="shared" ca="1" si="22"/>
        <v>117</v>
      </c>
    </row>
    <row r="198" spans="1:9" x14ac:dyDescent="0.25">
      <c r="A198" s="114">
        <f t="shared" si="23"/>
        <v>198</v>
      </c>
      <c r="B198" s="114">
        <f>IF(AND(A198&gt;=CONTROL!$D$9,A198&lt;CONTROL!$D$10+1),A198,0)</f>
        <v>198</v>
      </c>
      <c r="C198" s="114">
        <f>IF(AND(A198&gt;=CONTROL!$F$9,A198&lt;CONTROL!$F$10+1),A198,0)</f>
        <v>0</v>
      </c>
      <c r="D198" s="114" t="str">
        <f ca="1">IF(DATOS!I199=CONTROL!$H$10,"B","A")</f>
        <v>A</v>
      </c>
      <c r="E198" s="114">
        <f t="shared" ca="1" si="18"/>
        <v>198</v>
      </c>
      <c r="F198">
        <f t="shared" ca="1" si="19"/>
        <v>0.73612363127906355</v>
      </c>
      <c r="G198">
        <f t="shared" ca="1" si="20"/>
        <v>188</v>
      </c>
      <c r="H198">
        <f t="shared" ca="1" si="21"/>
        <v>188</v>
      </c>
      <c r="I198" s="122">
        <f t="shared" ca="1" si="22"/>
        <v>234</v>
      </c>
    </row>
    <row r="199" spans="1:9" x14ac:dyDescent="0.25">
      <c r="A199" s="114">
        <f t="shared" si="23"/>
        <v>199</v>
      </c>
      <c r="B199" s="114">
        <f>IF(AND(A199&gt;=CONTROL!$D$9,A199&lt;CONTROL!$D$10+1),A199,0)</f>
        <v>199</v>
      </c>
      <c r="C199" s="114">
        <f>IF(AND(A199&gt;=CONTROL!$F$9,A199&lt;CONTROL!$F$10+1),A199,0)</f>
        <v>0</v>
      </c>
      <c r="D199" s="114" t="str">
        <f ca="1">IF(DATOS!I200=CONTROL!$H$10,"B","A")</f>
        <v>A</v>
      </c>
      <c r="E199" s="114">
        <f t="shared" ca="1" si="18"/>
        <v>199</v>
      </c>
      <c r="F199">
        <f t="shared" ca="1" si="19"/>
        <v>0.88414363207588942</v>
      </c>
      <c r="G199">
        <f t="shared" ca="1" si="20"/>
        <v>89</v>
      </c>
      <c r="H199">
        <f t="shared" ca="1" si="21"/>
        <v>89</v>
      </c>
      <c r="I199" s="122">
        <f t="shared" ca="1" si="22"/>
        <v>633</v>
      </c>
    </row>
    <row r="200" spans="1:9" x14ac:dyDescent="0.25">
      <c r="A200" s="114">
        <f t="shared" si="23"/>
        <v>200</v>
      </c>
      <c r="B200" s="114">
        <f>IF(AND(A200&gt;=CONTROL!$D$9,A200&lt;CONTROL!$D$10+1),A200,0)</f>
        <v>200</v>
      </c>
      <c r="C200" s="114">
        <f>IF(AND(A200&gt;=CONTROL!$F$9,A200&lt;CONTROL!$F$10+1),A200,0)</f>
        <v>0</v>
      </c>
      <c r="D200" s="114" t="str">
        <f ca="1">IF(DATOS!I201=CONTROL!$H$10,"B","A")</f>
        <v>A</v>
      </c>
      <c r="E200" s="114">
        <f t="shared" ca="1" si="18"/>
        <v>200</v>
      </c>
      <c r="F200">
        <f t="shared" ca="1" si="19"/>
        <v>0.57566884435358168</v>
      </c>
      <c r="G200">
        <f t="shared" ca="1" si="20"/>
        <v>277</v>
      </c>
      <c r="H200">
        <f t="shared" ca="1" si="21"/>
        <v>277</v>
      </c>
      <c r="I200" s="122">
        <f t="shared" ca="1" si="22"/>
        <v>17</v>
      </c>
    </row>
    <row r="201" spans="1:9" x14ac:dyDescent="0.25">
      <c r="A201" s="114">
        <f t="shared" si="23"/>
        <v>201</v>
      </c>
      <c r="B201" s="114">
        <f>IF(AND(A201&gt;=CONTROL!$D$9,A201&lt;CONTROL!$D$10+1),A201,0)</f>
        <v>201</v>
      </c>
      <c r="C201" s="114">
        <f>IF(AND(A201&gt;=CONTROL!$F$9,A201&lt;CONTROL!$F$10+1),A201,0)</f>
        <v>0</v>
      </c>
      <c r="D201" s="114" t="str">
        <f ca="1">IF(DATOS!I202=CONTROL!$H$10,"B","A")</f>
        <v>A</v>
      </c>
      <c r="E201" s="114">
        <f t="shared" ca="1" si="18"/>
        <v>201</v>
      </c>
      <c r="F201">
        <f t="shared" ca="1" si="19"/>
        <v>0.93400543183005735</v>
      </c>
      <c r="G201">
        <f t="shared" ca="1" si="20"/>
        <v>41</v>
      </c>
      <c r="H201">
        <f t="shared" ca="1" si="21"/>
        <v>41</v>
      </c>
      <c r="I201" s="122">
        <f t="shared" ca="1" si="22"/>
        <v>387</v>
      </c>
    </row>
    <row r="202" spans="1:9" x14ac:dyDescent="0.25">
      <c r="A202" s="114">
        <f t="shared" si="23"/>
        <v>202</v>
      </c>
      <c r="B202" s="114">
        <f>IF(AND(A202&gt;=CONTROL!$D$9,A202&lt;CONTROL!$D$10+1),A202,0)</f>
        <v>202</v>
      </c>
      <c r="C202" s="114">
        <f>IF(AND(A202&gt;=CONTROL!$F$9,A202&lt;CONTROL!$F$10+1),A202,0)</f>
        <v>0</v>
      </c>
      <c r="D202" s="114" t="str">
        <f ca="1">IF(DATOS!I203=CONTROL!$H$10,"B","A")</f>
        <v>A</v>
      </c>
      <c r="E202" s="114">
        <f t="shared" ca="1" si="18"/>
        <v>202</v>
      </c>
      <c r="F202">
        <f t="shared" ca="1" si="19"/>
        <v>0.12928110788566771</v>
      </c>
      <c r="G202">
        <f t="shared" ca="1" si="20"/>
        <v>564</v>
      </c>
      <c r="H202">
        <f t="shared" ca="1" si="21"/>
        <v>564</v>
      </c>
      <c r="I202" s="122">
        <f t="shared" ca="1" si="22"/>
        <v>568</v>
      </c>
    </row>
    <row r="203" spans="1:9" x14ac:dyDescent="0.25">
      <c r="A203" s="114">
        <f t="shared" si="23"/>
        <v>203</v>
      </c>
      <c r="B203" s="114">
        <f>IF(AND(A203&gt;=CONTROL!$D$9,A203&lt;CONTROL!$D$10+1),A203,0)</f>
        <v>203</v>
      </c>
      <c r="C203" s="114">
        <f>IF(AND(A203&gt;=CONTROL!$F$9,A203&lt;CONTROL!$F$10+1),A203,0)</f>
        <v>0</v>
      </c>
      <c r="D203" s="114" t="str">
        <f ca="1">IF(DATOS!I204=CONTROL!$H$10,"B","A")</f>
        <v>A</v>
      </c>
      <c r="E203" s="114">
        <f t="shared" ca="1" si="18"/>
        <v>203</v>
      </c>
      <c r="F203">
        <f t="shared" ca="1" si="19"/>
        <v>0.12705574811069431</v>
      </c>
      <c r="G203">
        <f t="shared" ca="1" si="20"/>
        <v>568</v>
      </c>
      <c r="H203">
        <f t="shared" ca="1" si="21"/>
        <v>568</v>
      </c>
      <c r="I203" s="122">
        <f t="shared" ca="1" si="22"/>
        <v>380</v>
      </c>
    </row>
    <row r="204" spans="1:9" x14ac:dyDescent="0.25">
      <c r="A204" s="114">
        <f t="shared" si="23"/>
        <v>204</v>
      </c>
      <c r="B204" s="114">
        <f>IF(AND(A204&gt;=CONTROL!$D$9,A204&lt;CONTROL!$D$10+1),A204,0)</f>
        <v>204</v>
      </c>
      <c r="C204" s="114">
        <f>IF(AND(A204&gt;=CONTROL!$F$9,A204&lt;CONTROL!$F$10+1),A204,0)</f>
        <v>0</v>
      </c>
      <c r="D204" s="114" t="str">
        <f ca="1">IF(DATOS!I205=CONTROL!$H$10,"B","A")</f>
        <v>A</v>
      </c>
      <c r="E204" s="114">
        <f t="shared" ca="1" si="18"/>
        <v>204</v>
      </c>
      <c r="F204">
        <f t="shared" ca="1" si="19"/>
        <v>0.88753069944560958</v>
      </c>
      <c r="G204">
        <f t="shared" ca="1" si="20"/>
        <v>88</v>
      </c>
      <c r="H204">
        <f t="shared" ca="1" si="21"/>
        <v>88</v>
      </c>
      <c r="I204" s="122">
        <f t="shared" ca="1" si="22"/>
        <v>497</v>
      </c>
    </row>
    <row r="205" spans="1:9" x14ac:dyDescent="0.25">
      <c r="A205" s="114">
        <f t="shared" si="23"/>
        <v>205</v>
      </c>
      <c r="B205" s="114">
        <f>IF(AND(A205&gt;=CONTROL!$D$9,A205&lt;CONTROL!$D$10+1),A205,0)</f>
        <v>205</v>
      </c>
      <c r="C205" s="114">
        <f>IF(AND(A205&gt;=CONTROL!$F$9,A205&lt;CONTROL!$F$10+1),A205,0)</f>
        <v>0</v>
      </c>
      <c r="D205" s="114" t="str">
        <f ca="1">IF(DATOS!I206=CONTROL!$H$10,"B","A")</f>
        <v>A</v>
      </c>
      <c r="E205" s="114">
        <f t="shared" ca="1" si="18"/>
        <v>205</v>
      </c>
      <c r="F205">
        <f t="shared" ca="1" si="19"/>
        <v>0.61511419053271532</v>
      </c>
      <c r="G205">
        <f t="shared" ca="1" si="20"/>
        <v>254</v>
      </c>
      <c r="H205">
        <f t="shared" ca="1" si="21"/>
        <v>254</v>
      </c>
      <c r="I205" s="122">
        <f t="shared" ca="1" si="22"/>
        <v>579</v>
      </c>
    </row>
    <row r="206" spans="1:9" x14ac:dyDescent="0.25">
      <c r="A206" s="114">
        <f t="shared" si="23"/>
        <v>206</v>
      </c>
      <c r="B206" s="114">
        <f>IF(AND(A206&gt;=CONTROL!$D$9,A206&lt;CONTROL!$D$10+1),A206,0)</f>
        <v>206</v>
      </c>
      <c r="C206" s="114">
        <f>IF(AND(A206&gt;=CONTROL!$F$9,A206&lt;CONTROL!$F$10+1),A206,0)</f>
        <v>0</v>
      </c>
      <c r="D206" s="114" t="str">
        <f ca="1">IF(DATOS!I207=CONTROL!$H$10,"B","A")</f>
        <v>A</v>
      </c>
      <c r="E206" s="114">
        <f t="shared" ca="1" si="18"/>
        <v>206</v>
      </c>
      <c r="F206">
        <f t="shared" ca="1" si="19"/>
        <v>0.82307301595658899</v>
      </c>
      <c r="G206">
        <f t="shared" ca="1" si="20"/>
        <v>133</v>
      </c>
      <c r="H206">
        <f t="shared" ca="1" si="21"/>
        <v>133</v>
      </c>
      <c r="I206" s="122">
        <f t="shared" ca="1" si="22"/>
        <v>35</v>
      </c>
    </row>
    <row r="207" spans="1:9" x14ac:dyDescent="0.25">
      <c r="A207" s="114">
        <f t="shared" si="23"/>
        <v>207</v>
      </c>
      <c r="B207" s="114">
        <f>IF(AND(A207&gt;=CONTROL!$D$9,A207&lt;CONTROL!$D$10+1),A207,0)</f>
        <v>207</v>
      </c>
      <c r="C207" s="114">
        <f>IF(AND(A207&gt;=CONTROL!$F$9,A207&lt;CONTROL!$F$10+1),A207,0)</f>
        <v>0</v>
      </c>
      <c r="D207" s="114" t="str">
        <f ca="1">IF(DATOS!I208=CONTROL!$H$10,"B","A")</f>
        <v>A</v>
      </c>
      <c r="E207" s="114">
        <f t="shared" ca="1" si="18"/>
        <v>207</v>
      </c>
      <c r="F207">
        <f t="shared" ca="1" si="19"/>
        <v>0.94009407810875834</v>
      </c>
      <c r="G207">
        <f t="shared" ca="1" si="20"/>
        <v>36</v>
      </c>
      <c r="H207">
        <f t="shared" ca="1" si="21"/>
        <v>36</v>
      </c>
      <c r="I207" s="122">
        <f t="shared" ca="1" si="22"/>
        <v>545</v>
      </c>
    </row>
    <row r="208" spans="1:9" x14ac:dyDescent="0.25">
      <c r="A208" s="114">
        <f t="shared" si="23"/>
        <v>208</v>
      </c>
      <c r="B208" s="114">
        <f>IF(AND(A208&gt;=CONTROL!$D$9,A208&lt;CONTROL!$D$10+1),A208,0)</f>
        <v>208</v>
      </c>
      <c r="C208" s="114">
        <f>IF(AND(A208&gt;=CONTROL!$F$9,A208&lt;CONTROL!$F$10+1),A208,0)</f>
        <v>0</v>
      </c>
      <c r="D208" s="114" t="str">
        <f ca="1">IF(DATOS!I209=CONTROL!$H$10,"B","A")</f>
        <v>A</v>
      </c>
      <c r="E208" s="114">
        <f t="shared" ca="1" si="18"/>
        <v>208</v>
      </c>
      <c r="F208">
        <f t="shared" ca="1" si="19"/>
        <v>0.26423385073571359</v>
      </c>
      <c r="G208">
        <f t="shared" ca="1" si="20"/>
        <v>481</v>
      </c>
      <c r="H208">
        <f t="shared" ca="1" si="21"/>
        <v>481</v>
      </c>
      <c r="I208" s="122">
        <f t="shared" ca="1" si="22"/>
        <v>560</v>
      </c>
    </row>
    <row r="209" spans="1:9" x14ac:dyDescent="0.25">
      <c r="A209" s="114">
        <f t="shared" si="23"/>
        <v>209</v>
      </c>
      <c r="B209" s="114">
        <f>IF(AND(A209&gt;=CONTROL!$D$9,A209&lt;CONTROL!$D$10+1),A209,0)</f>
        <v>209</v>
      </c>
      <c r="C209" s="114">
        <f>IF(AND(A209&gt;=CONTROL!$F$9,A209&lt;CONTROL!$F$10+1),A209,0)</f>
        <v>0</v>
      </c>
      <c r="D209" s="114" t="str">
        <f ca="1">IF(DATOS!I210=CONTROL!$H$10,"B","A")</f>
        <v>A</v>
      </c>
      <c r="E209" s="114">
        <f t="shared" ca="1" si="18"/>
        <v>209</v>
      </c>
      <c r="F209">
        <f t="shared" ca="1" si="19"/>
        <v>0.49407638436349599</v>
      </c>
      <c r="G209">
        <f t="shared" ca="1" si="20"/>
        <v>335</v>
      </c>
      <c r="H209">
        <f t="shared" ca="1" si="21"/>
        <v>335</v>
      </c>
      <c r="I209" s="122">
        <f t="shared" ca="1" si="22"/>
        <v>546</v>
      </c>
    </row>
    <row r="210" spans="1:9" x14ac:dyDescent="0.25">
      <c r="A210" s="114">
        <f t="shared" si="23"/>
        <v>210</v>
      </c>
      <c r="B210" s="114">
        <f>IF(AND(A210&gt;=CONTROL!$D$9,A210&lt;CONTROL!$D$10+1),A210,0)</f>
        <v>210</v>
      </c>
      <c r="C210" s="114">
        <f>IF(AND(A210&gt;=CONTROL!$F$9,A210&lt;CONTROL!$F$10+1),A210,0)</f>
        <v>0</v>
      </c>
      <c r="D210" s="114" t="str">
        <f ca="1">IF(DATOS!I211=CONTROL!$H$10,"B","A")</f>
        <v>A</v>
      </c>
      <c r="E210" s="114">
        <f t="shared" ca="1" si="18"/>
        <v>210</v>
      </c>
      <c r="F210">
        <f t="shared" ca="1" si="19"/>
        <v>0.67884078326565256</v>
      </c>
      <c r="G210">
        <f t="shared" ca="1" si="20"/>
        <v>227</v>
      </c>
      <c r="H210">
        <f t="shared" ca="1" si="21"/>
        <v>227</v>
      </c>
      <c r="I210" s="122">
        <f t="shared" ca="1" si="22"/>
        <v>160</v>
      </c>
    </row>
    <row r="211" spans="1:9" x14ac:dyDescent="0.25">
      <c r="A211" s="114">
        <f t="shared" si="23"/>
        <v>211</v>
      </c>
      <c r="B211" s="114">
        <f>IF(AND(A211&gt;=CONTROL!$D$9,A211&lt;CONTROL!$D$10+1),A211,0)</f>
        <v>211</v>
      </c>
      <c r="C211" s="114">
        <f>IF(AND(A211&gt;=CONTROL!$F$9,A211&lt;CONTROL!$F$10+1),A211,0)</f>
        <v>0</v>
      </c>
      <c r="D211" s="114" t="str">
        <f ca="1">IF(DATOS!I212=CONTROL!$H$10,"B","A")</f>
        <v>A</v>
      </c>
      <c r="E211" s="114">
        <f t="shared" ca="1" si="18"/>
        <v>211</v>
      </c>
      <c r="F211">
        <f t="shared" ca="1" si="19"/>
        <v>0.90510982893034075</v>
      </c>
      <c r="G211">
        <f t="shared" ca="1" si="20"/>
        <v>71</v>
      </c>
      <c r="H211">
        <f t="shared" ca="1" si="21"/>
        <v>71</v>
      </c>
      <c r="I211" s="122">
        <f t="shared" ca="1" si="22"/>
        <v>59</v>
      </c>
    </row>
    <row r="212" spans="1:9" x14ac:dyDescent="0.25">
      <c r="A212" s="114">
        <f t="shared" si="23"/>
        <v>212</v>
      </c>
      <c r="B212" s="114">
        <f>IF(AND(A212&gt;=CONTROL!$D$9,A212&lt;CONTROL!$D$10+1),A212,0)</f>
        <v>212</v>
      </c>
      <c r="C212" s="114">
        <f>IF(AND(A212&gt;=CONTROL!$F$9,A212&lt;CONTROL!$F$10+1),A212,0)</f>
        <v>0</v>
      </c>
      <c r="D212" s="114" t="str">
        <f ca="1">IF(DATOS!I213=CONTROL!$H$10,"B","A")</f>
        <v>A</v>
      </c>
      <c r="E212" s="114">
        <f t="shared" ca="1" si="18"/>
        <v>212</v>
      </c>
      <c r="F212">
        <f t="shared" ca="1" si="19"/>
        <v>0.95125627084882014</v>
      </c>
      <c r="G212">
        <f t="shared" ca="1" si="20"/>
        <v>28</v>
      </c>
      <c r="H212">
        <f t="shared" ca="1" si="21"/>
        <v>28</v>
      </c>
      <c r="I212" s="122">
        <f t="shared" ca="1" si="22"/>
        <v>429</v>
      </c>
    </row>
    <row r="213" spans="1:9" x14ac:dyDescent="0.25">
      <c r="A213" s="114">
        <f t="shared" si="23"/>
        <v>213</v>
      </c>
      <c r="B213" s="114">
        <f>IF(AND(A213&gt;=CONTROL!$D$9,A213&lt;CONTROL!$D$10+1),A213,0)</f>
        <v>213</v>
      </c>
      <c r="C213" s="114">
        <f>IF(AND(A213&gt;=CONTROL!$F$9,A213&lt;CONTROL!$F$10+1),A213,0)</f>
        <v>0</v>
      </c>
      <c r="D213" s="114" t="str">
        <f ca="1">IF(DATOS!I214=CONTROL!$H$10,"B","A")</f>
        <v>A</v>
      </c>
      <c r="E213" s="114">
        <f t="shared" ca="1" si="18"/>
        <v>213</v>
      </c>
      <c r="F213">
        <f t="shared" ca="1" si="19"/>
        <v>0.80400686044349035</v>
      </c>
      <c r="G213">
        <f t="shared" ca="1" si="20"/>
        <v>139</v>
      </c>
      <c r="H213">
        <f t="shared" ca="1" si="21"/>
        <v>139</v>
      </c>
      <c r="I213" s="122">
        <f t="shared" ca="1" si="22"/>
        <v>480</v>
      </c>
    </row>
    <row r="214" spans="1:9" x14ac:dyDescent="0.25">
      <c r="A214" s="114">
        <f t="shared" si="23"/>
        <v>214</v>
      </c>
      <c r="B214" s="114">
        <f>IF(AND(A214&gt;=CONTROL!$D$9,A214&lt;CONTROL!$D$10+1),A214,0)</f>
        <v>214</v>
      </c>
      <c r="C214" s="114">
        <f>IF(AND(A214&gt;=CONTROL!$F$9,A214&lt;CONTROL!$F$10+1),A214,0)</f>
        <v>0</v>
      </c>
      <c r="D214" s="114" t="str">
        <f ca="1">IF(DATOS!I215=CONTROL!$H$10,"B","A")</f>
        <v>A</v>
      </c>
      <c r="E214" s="114">
        <f t="shared" ca="1" si="18"/>
        <v>214</v>
      </c>
      <c r="F214">
        <f t="shared" ca="1" si="19"/>
        <v>0.33630536522713617</v>
      </c>
      <c r="G214">
        <f t="shared" ca="1" si="20"/>
        <v>440</v>
      </c>
      <c r="H214">
        <f t="shared" ca="1" si="21"/>
        <v>440</v>
      </c>
      <c r="I214" s="122">
        <f t="shared" ca="1" si="22"/>
        <v>38</v>
      </c>
    </row>
    <row r="215" spans="1:9" x14ac:dyDescent="0.25">
      <c r="A215" s="114">
        <f t="shared" si="23"/>
        <v>215</v>
      </c>
      <c r="B215" s="114">
        <f>IF(AND(A215&gt;=CONTROL!$D$9,A215&lt;CONTROL!$D$10+1),A215,0)</f>
        <v>215</v>
      </c>
      <c r="C215" s="114">
        <f>IF(AND(A215&gt;=CONTROL!$F$9,A215&lt;CONTROL!$F$10+1),A215,0)</f>
        <v>0</v>
      </c>
      <c r="D215" s="114" t="str">
        <f ca="1">IF(DATOS!I216=CONTROL!$H$10,"B","A")</f>
        <v>A</v>
      </c>
      <c r="E215" s="114">
        <f t="shared" ca="1" si="18"/>
        <v>215</v>
      </c>
      <c r="F215">
        <f t="shared" ca="1" si="19"/>
        <v>0.62064531649620813</v>
      </c>
      <c r="G215">
        <f t="shared" ca="1" si="20"/>
        <v>249</v>
      </c>
      <c r="H215">
        <f t="shared" ca="1" si="21"/>
        <v>249</v>
      </c>
      <c r="I215" s="122">
        <f t="shared" ca="1" si="22"/>
        <v>640</v>
      </c>
    </row>
    <row r="216" spans="1:9" x14ac:dyDescent="0.25">
      <c r="A216" s="114">
        <f t="shared" si="23"/>
        <v>216</v>
      </c>
      <c r="B216" s="114">
        <f>IF(AND(A216&gt;=CONTROL!$D$9,A216&lt;CONTROL!$D$10+1),A216,0)</f>
        <v>216</v>
      </c>
      <c r="C216" s="114">
        <f>IF(AND(A216&gt;=CONTROL!$F$9,A216&lt;CONTROL!$F$10+1),A216,0)</f>
        <v>0</v>
      </c>
      <c r="D216" s="114" t="str">
        <f ca="1">IF(DATOS!I217=CONTROL!$H$10,"B","A")</f>
        <v>A</v>
      </c>
      <c r="E216" s="114">
        <f t="shared" ca="1" si="18"/>
        <v>216</v>
      </c>
      <c r="F216">
        <f t="shared" ca="1" si="19"/>
        <v>0.61316113330298649</v>
      </c>
      <c r="G216">
        <f t="shared" ca="1" si="20"/>
        <v>256</v>
      </c>
      <c r="H216">
        <f t="shared" ca="1" si="21"/>
        <v>256</v>
      </c>
      <c r="I216" s="122">
        <f t="shared" ca="1" si="22"/>
        <v>109</v>
      </c>
    </row>
    <row r="217" spans="1:9" x14ac:dyDescent="0.25">
      <c r="A217" s="114">
        <f t="shared" si="23"/>
        <v>217</v>
      </c>
      <c r="B217" s="114">
        <f>IF(AND(A217&gt;=CONTROL!$D$9,A217&lt;CONTROL!$D$10+1),A217,0)</f>
        <v>217</v>
      </c>
      <c r="C217" s="114">
        <f>IF(AND(A217&gt;=CONTROL!$F$9,A217&lt;CONTROL!$F$10+1),A217,0)</f>
        <v>0</v>
      </c>
      <c r="D217" s="114" t="str">
        <f ca="1">IF(DATOS!I218=CONTROL!$H$10,"B","A")</f>
        <v>A</v>
      </c>
      <c r="E217" s="114">
        <f t="shared" ca="1" si="18"/>
        <v>217</v>
      </c>
      <c r="F217">
        <f t="shared" ca="1" si="19"/>
        <v>3.5569479914301372E-3</v>
      </c>
      <c r="G217">
        <f t="shared" ca="1" si="20"/>
        <v>651</v>
      </c>
      <c r="H217">
        <f t="shared" ca="1" si="21"/>
        <v>651</v>
      </c>
      <c r="I217" s="122">
        <f t="shared" ca="1" si="22"/>
        <v>221</v>
      </c>
    </row>
    <row r="218" spans="1:9" x14ac:dyDescent="0.25">
      <c r="A218" s="114">
        <f t="shared" si="23"/>
        <v>218</v>
      </c>
      <c r="B218" s="114">
        <f>IF(AND(A218&gt;=CONTROL!$D$9,A218&lt;CONTROL!$D$10+1),A218,0)</f>
        <v>218</v>
      </c>
      <c r="C218" s="114">
        <f>IF(AND(A218&gt;=CONTROL!$F$9,A218&lt;CONTROL!$F$10+1),A218,0)</f>
        <v>0</v>
      </c>
      <c r="D218" s="114" t="str">
        <f ca="1">IF(DATOS!I219=CONTROL!$H$10,"B","A")</f>
        <v>A</v>
      </c>
      <c r="E218" s="114">
        <f t="shared" ca="1" si="18"/>
        <v>218</v>
      </c>
      <c r="F218">
        <f t="shared" ca="1" si="19"/>
        <v>0.89324969734584381</v>
      </c>
      <c r="G218">
        <f t="shared" ca="1" si="20"/>
        <v>81</v>
      </c>
      <c r="H218">
        <f t="shared" ca="1" si="21"/>
        <v>81</v>
      </c>
      <c r="I218" s="122">
        <f t="shared" ca="1" si="22"/>
        <v>465</v>
      </c>
    </row>
    <row r="219" spans="1:9" x14ac:dyDescent="0.25">
      <c r="A219" s="114">
        <f t="shared" si="23"/>
        <v>219</v>
      </c>
      <c r="B219" s="114">
        <f>IF(AND(A219&gt;=CONTROL!$D$9,A219&lt;CONTROL!$D$10+1),A219,0)</f>
        <v>219</v>
      </c>
      <c r="C219" s="114">
        <f>IF(AND(A219&gt;=CONTROL!$F$9,A219&lt;CONTROL!$F$10+1),A219,0)</f>
        <v>0</v>
      </c>
      <c r="D219" s="114" t="str">
        <f ca="1">IF(DATOS!I220=CONTROL!$H$10,"B","A")</f>
        <v>A</v>
      </c>
      <c r="E219" s="114">
        <f t="shared" ca="1" si="18"/>
        <v>219</v>
      </c>
      <c r="F219">
        <f t="shared" ca="1" si="19"/>
        <v>0.61429864497633446</v>
      </c>
      <c r="G219">
        <f t="shared" ca="1" si="20"/>
        <v>255</v>
      </c>
      <c r="H219">
        <f t="shared" ca="1" si="21"/>
        <v>255</v>
      </c>
      <c r="I219" s="122">
        <f t="shared" ca="1" si="22"/>
        <v>278</v>
      </c>
    </row>
    <row r="220" spans="1:9" x14ac:dyDescent="0.25">
      <c r="A220" s="114">
        <f t="shared" si="23"/>
        <v>220</v>
      </c>
      <c r="B220" s="114">
        <f>IF(AND(A220&gt;=CONTROL!$D$9,A220&lt;CONTROL!$D$10+1),A220,0)</f>
        <v>220</v>
      </c>
      <c r="C220" s="114">
        <f>IF(AND(A220&gt;=CONTROL!$F$9,A220&lt;CONTROL!$F$10+1),A220,0)</f>
        <v>0</v>
      </c>
      <c r="D220" s="114" t="str">
        <f ca="1">IF(DATOS!I221=CONTROL!$H$10,"B","A")</f>
        <v>A</v>
      </c>
      <c r="E220" s="114">
        <f t="shared" ca="1" si="18"/>
        <v>220</v>
      </c>
      <c r="F220">
        <f t="shared" ca="1" si="19"/>
        <v>0.61839796252969903</v>
      </c>
      <c r="G220">
        <f t="shared" ca="1" si="20"/>
        <v>253</v>
      </c>
      <c r="H220">
        <f t="shared" ca="1" si="21"/>
        <v>253</v>
      </c>
      <c r="I220" s="122">
        <f t="shared" ca="1" si="22"/>
        <v>301</v>
      </c>
    </row>
    <row r="221" spans="1:9" x14ac:dyDescent="0.25">
      <c r="A221" s="114">
        <f t="shared" si="23"/>
        <v>221</v>
      </c>
      <c r="B221" s="114">
        <f>IF(AND(A221&gt;=CONTROL!$D$9,A221&lt;CONTROL!$D$10+1),A221,0)</f>
        <v>221</v>
      </c>
      <c r="C221" s="114">
        <f>IF(AND(A221&gt;=CONTROL!$F$9,A221&lt;CONTROL!$F$10+1),A221,0)</f>
        <v>0</v>
      </c>
      <c r="D221" s="114" t="str">
        <f ca="1">IF(DATOS!I222=CONTROL!$H$10,"B","A")</f>
        <v>A</v>
      </c>
      <c r="E221" s="114">
        <f t="shared" ca="1" si="18"/>
        <v>221</v>
      </c>
      <c r="F221">
        <f t="shared" ca="1" si="19"/>
        <v>0.69007159628963533</v>
      </c>
      <c r="G221">
        <f t="shared" ca="1" si="20"/>
        <v>217</v>
      </c>
      <c r="H221">
        <f t="shared" ca="1" si="21"/>
        <v>217</v>
      </c>
      <c r="I221" s="122">
        <f t="shared" ca="1" si="22"/>
        <v>99</v>
      </c>
    </row>
    <row r="222" spans="1:9" x14ac:dyDescent="0.25">
      <c r="A222" s="114">
        <f t="shared" si="23"/>
        <v>222</v>
      </c>
      <c r="B222" s="114">
        <f>IF(AND(A222&gt;=CONTROL!$D$9,A222&lt;CONTROL!$D$10+1),A222,0)</f>
        <v>222</v>
      </c>
      <c r="C222" s="114">
        <f>IF(AND(A222&gt;=CONTROL!$F$9,A222&lt;CONTROL!$F$10+1),A222,0)</f>
        <v>0</v>
      </c>
      <c r="D222" s="114" t="str">
        <f ca="1">IF(DATOS!I223=CONTROL!$H$10,"B","A")</f>
        <v>A</v>
      </c>
      <c r="E222" s="114">
        <f t="shared" ca="1" si="18"/>
        <v>222</v>
      </c>
      <c r="F222">
        <f t="shared" ca="1" si="19"/>
        <v>0.7796540136440312</v>
      </c>
      <c r="G222">
        <f t="shared" ca="1" si="20"/>
        <v>155</v>
      </c>
      <c r="H222">
        <f t="shared" ca="1" si="21"/>
        <v>155</v>
      </c>
      <c r="I222" s="122">
        <f t="shared" ca="1" si="22"/>
        <v>293</v>
      </c>
    </row>
    <row r="223" spans="1:9" x14ac:dyDescent="0.25">
      <c r="A223" s="114">
        <f t="shared" si="23"/>
        <v>223</v>
      </c>
      <c r="B223" s="114">
        <f>IF(AND(A223&gt;=CONTROL!$D$9,A223&lt;CONTROL!$D$10+1),A223,0)</f>
        <v>223</v>
      </c>
      <c r="C223" s="114">
        <f>IF(AND(A223&gt;=CONTROL!$F$9,A223&lt;CONTROL!$F$10+1),A223,0)</f>
        <v>0</v>
      </c>
      <c r="D223" s="114" t="str">
        <f ca="1">IF(DATOS!I224=CONTROL!$H$10,"B","A")</f>
        <v>A</v>
      </c>
      <c r="E223" s="114">
        <f t="shared" ca="1" si="18"/>
        <v>223</v>
      </c>
      <c r="F223">
        <f t="shared" ca="1" si="19"/>
        <v>0.42878732079286985</v>
      </c>
      <c r="G223">
        <f t="shared" ca="1" si="20"/>
        <v>385</v>
      </c>
      <c r="H223">
        <f t="shared" ca="1" si="21"/>
        <v>385</v>
      </c>
      <c r="I223" s="122">
        <f t="shared" ca="1" si="22"/>
        <v>290</v>
      </c>
    </row>
    <row r="224" spans="1:9" x14ac:dyDescent="0.25">
      <c r="A224" s="114">
        <f t="shared" si="23"/>
        <v>224</v>
      </c>
      <c r="B224" s="114">
        <f>IF(AND(A224&gt;=CONTROL!$D$9,A224&lt;CONTROL!$D$10+1),A224,0)</f>
        <v>224</v>
      </c>
      <c r="C224" s="114">
        <f>IF(AND(A224&gt;=CONTROL!$F$9,A224&lt;CONTROL!$F$10+1),A224,0)</f>
        <v>0</v>
      </c>
      <c r="D224" s="114" t="str">
        <f ca="1">IF(DATOS!I225=CONTROL!$H$10,"B","A")</f>
        <v>A</v>
      </c>
      <c r="E224" s="114">
        <f t="shared" ca="1" si="18"/>
        <v>224</v>
      </c>
      <c r="F224">
        <f t="shared" ca="1" si="19"/>
        <v>0.3428693687583837</v>
      </c>
      <c r="G224">
        <f t="shared" ca="1" si="20"/>
        <v>432</v>
      </c>
      <c r="H224">
        <f t="shared" ca="1" si="21"/>
        <v>432</v>
      </c>
      <c r="I224" s="122">
        <f t="shared" ca="1" si="22"/>
        <v>257</v>
      </c>
    </row>
    <row r="225" spans="1:9" x14ac:dyDescent="0.25">
      <c r="A225" s="114">
        <f t="shared" si="23"/>
        <v>225</v>
      </c>
      <c r="B225" s="114">
        <f>IF(AND(A225&gt;=CONTROL!$D$9,A225&lt;CONTROL!$D$10+1),A225,0)</f>
        <v>225</v>
      </c>
      <c r="C225" s="114">
        <f>IF(AND(A225&gt;=CONTROL!$F$9,A225&lt;CONTROL!$F$10+1),A225,0)</f>
        <v>0</v>
      </c>
      <c r="D225" s="114" t="str">
        <f ca="1">IF(DATOS!I226=CONTROL!$H$10,"B","A")</f>
        <v>A</v>
      </c>
      <c r="E225" s="114">
        <f t="shared" ca="1" si="18"/>
        <v>225</v>
      </c>
      <c r="F225">
        <f t="shared" ca="1" si="19"/>
        <v>0.98618478919073038</v>
      </c>
      <c r="G225">
        <f t="shared" ca="1" si="20"/>
        <v>10</v>
      </c>
      <c r="H225">
        <f t="shared" ca="1" si="21"/>
        <v>10</v>
      </c>
      <c r="I225" s="122">
        <f t="shared" ca="1" si="22"/>
        <v>116</v>
      </c>
    </row>
    <row r="226" spans="1:9" x14ac:dyDescent="0.25">
      <c r="A226" s="114">
        <f t="shared" si="23"/>
        <v>226</v>
      </c>
      <c r="B226" s="114">
        <f>IF(AND(A226&gt;=CONTROL!$D$9,A226&lt;CONTROL!$D$10+1),A226,0)</f>
        <v>226</v>
      </c>
      <c r="C226" s="114">
        <f>IF(AND(A226&gt;=CONTROL!$F$9,A226&lt;CONTROL!$F$10+1),A226,0)</f>
        <v>0</v>
      </c>
      <c r="D226" s="114" t="str">
        <f ca="1">IF(DATOS!I227=CONTROL!$H$10,"B","A")</f>
        <v>A</v>
      </c>
      <c r="E226" s="114">
        <f t="shared" ca="1" si="18"/>
        <v>226</v>
      </c>
      <c r="F226">
        <f t="shared" ca="1" si="19"/>
        <v>0.51816096767217168</v>
      </c>
      <c r="G226">
        <f t="shared" ca="1" si="20"/>
        <v>320</v>
      </c>
      <c r="H226">
        <f t="shared" ca="1" si="21"/>
        <v>320</v>
      </c>
      <c r="I226" s="122">
        <f t="shared" ca="1" si="22"/>
        <v>304</v>
      </c>
    </row>
    <row r="227" spans="1:9" x14ac:dyDescent="0.25">
      <c r="A227" s="114">
        <f t="shared" si="23"/>
        <v>227</v>
      </c>
      <c r="B227" s="114">
        <f>IF(AND(A227&gt;=CONTROL!$D$9,A227&lt;CONTROL!$D$10+1),A227,0)</f>
        <v>227</v>
      </c>
      <c r="C227" s="114">
        <f>IF(AND(A227&gt;=CONTROL!$F$9,A227&lt;CONTROL!$F$10+1),A227,0)</f>
        <v>0</v>
      </c>
      <c r="D227" s="114" t="str">
        <f ca="1">IF(DATOS!I228=CONTROL!$H$10,"B","A")</f>
        <v>A</v>
      </c>
      <c r="E227" s="114">
        <f t="shared" ca="1" si="18"/>
        <v>227</v>
      </c>
      <c r="F227">
        <f t="shared" ca="1" si="19"/>
        <v>0.79743763605669604</v>
      </c>
      <c r="G227">
        <f t="shared" ca="1" si="20"/>
        <v>145</v>
      </c>
      <c r="H227">
        <f t="shared" ca="1" si="21"/>
        <v>145</v>
      </c>
      <c r="I227" s="122">
        <f t="shared" ca="1" si="22"/>
        <v>210</v>
      </c>
    </row>
    <row r="228" spans="1:9" x14ac:dyDescent="0.25">
      <c r="A228" s="114">
        <f t="shared" si="23"/>
        <v>228</v>
      </c>
      <c r="B228" s="114">
        <f>IF(AND(A228&gt;=CONTROL!$D$9,A228&lt;CONTROL!$D$10+1),A228,0)</f>
        <v>228</v>
      </c>
      <c r="C228" s="114">
        <f>IF(AND(A228&gt;=CONTROL!$F$9,A228&lt;CONTROL!$F$10+1),A228,0)</f>
        <v>0</v>
      </c>
      <c r="D228" s="114" t="str">
        <f ca="1">IF(DATOS!I229=CONTROL!$H$10,"B","A")</f>
        <v>A</v>
      </c>
      <c r="E228" s="114">
        <f t="shared" ca="1" si="18"/>
        <v>228</v>
      </c>
      <c r="F228">
        <f t="shared" ca="1" si="19"/>
        <v>0.95138251590956202</v>
      </c>
      <c r="G228">
        <f t="shared" ca="1" si="20"/>
        <v>27</v>
      </c>
      <c r="H228">
        <f t="shared" ca="1" si="21"/>
        <v>27</v>
      </c>
      <c r="I228" s="122">
        <f t="shared" ca="1" si="22"/>
        <v>138</v>
      </c>
    </row>
    <row r="229" spans="1:9" x14ac:dyDescent="0.25">
      <c r="A229" s="114">
        <f t="shared" si="23"/>
        <v>229</v>
      </c>
      <c r="B229" s="114">
        <f>IF(AND(A229&gt;=CONTROL!$D$9,A229&lt;CONTROL!$D$10+1),A229,0)</f>
        <v>229</v>
      </c>
      <c r="C229" s="114">
        <f>IF(AND(A229&gt;=CONTROL!$F$9,A229&lt;CONTROL!$F$10+1),A229,0)</f>
        <v>0</v>
      </c>
      <c r="D229" s="114" t="str">
        <f ca="1">IF(DATOS!I230=CONTROL!$H$10,"B","A")</f>
        <v>A</v>
      </c>
      <c r="E229" s="114">
        <f t="shared" ca="1" si="18"/>
        <v>229</v>
      </c>
      <c r="F229">
        <f t="shared" ca="1" si="19"/>
        <v>0.12737457993974566</v>
      </c>
      <c r="G229">
        <f t="shared" ca="1" si="20"/>
        <v>566</v>
      </c>
      <c r="H229">
        <f t="shared" ca="1" si="21"/>
        <v>566</v>
      </c>
      <c r="I229" s="122">
        <f t="shared" ca="1" si="22"/>
        <v>307</v>
      </c>
    </row>
    <row r="230" spans="1:9" x14ac:dyDescent="0.25">
      <c r="A230" s="114">
        <f t="shared" si="23"/>
        <v>230</v>
      </c>
      <c r="B230" s="114">
        <f>IF(AND(A230&gt;=CONTROL!$D$9,A230&lt;CONTROL!$D$10+1),A230,0)</f>
        <v>230</v>
      </c>
      <c r="C230" s="114">
        <f>IF(AND(A230&gt;=CONTROL!$F$9,A230&lt;CONTROL!$F$10+1),A230,0)</f>
        <v>0</v>
      </c>
      <c r="D230" s="114" t="str">
        <f ca="1">IF(DATOS!I231=CONTROL!$H$10,"B","A")</f>
        <v>A</v>
      </c>
      <c r="E230" s="114">
        <f t="shared" ca="1" si="18"/>
        <v>230</v>
      </c>
      <c r="F230">
        <f t="shared" ca="1" si="19"/>
        <v>0.96890580475781574</v>
      </c>
      <c r="G230">
        <f t="shared" ca="1" si="20"/>
        <v>18</v>
      </c>
      <c r="H230">
        <f t="shared" ca="1" si="21"/>
        <v>18</v>
      </c>
      <c r="I230" s="122">
        <f t="shared" ca="1" si="22"/>
        <v>183</v>
      </c>
    </row>
    <row r="231" spans="1:9" x14ac:dyDescent="0.25">
      <c r="A231" s="114">
        <f t="shared" si="23"/>
        <v>231</v>
      </c>
      <c r="B231" s="114">
        <f>IF(AND(A231&gt;=CONTROL!$D$9,A231&lt;CONTROL!$D$10+1),A231,0)</f>
        <v>231</v>
      </c>
      <c r="C231" s="114">
        <f>IF(AND(A231&gt;=CONTROL!$F$9,A231&lt;CONTROL!$F$10+1),A231,0)</f>
        <v>0</v>
      </c>
      <c r="D231" s="114" t="str">
        <f ca="1">IF(DATOS!I232=CONTROL!$H$10,"B","A")</f>
        <v>A</v>
      </c>
      <c r="E231" s="114">
        <f t="shared" ca="1" si="18"/>
        <v>231</v>
      </c>
      <c r="F231">
        <f t="shared" ca="1" si="19"/>
        <v>0.89426905677073865</v>
      </c>
      <c r="G231">
        <f t="shared" ca="1" si="20"/>
        <v>78</v>
      </c>
      <c r="H231">
        <f t="shared" ca="1" si="21"/>
        <v>78</v>
      </c>
      <c r="I231" s="122">
        <f t="shared" ca="1" si="22"/>
        <v>51</v>
      </c>
    </row>
    <row r="232" spans="1:9" x14ac:dyDescent="0.25">
      <c r="A232" s="114">
        <f t="shared" si="23"/>
        <v>232</v>
      </c>
      <c r="B232" s="114">
        <f>IF(AND(A232&gt;=CONTROL!$D$9,A232&lt;CONTROL!$D$10+1),A232,0)</f>
        <v>232</v>
      </c>
      <c r="C232" s="114">
        <f>IF(AND(A232&gt;=CONTROL!$F$9,A232&lt;CONTROL!$F$10+1),A232,0)</f>
        <v>0</v>
      </c>
      <c r="D232" s="114" t="str">
        <f ca="1">IF(DATOS!I233=CONTROL!$H$10,"B","A")</f>
        <v>A</v>
      </c>
      <c r="E232" s="114">
        <f t="shared" ca="1" si="18"/>
        <v>232</v>
      </c>
      <c r="F232">
        <f t="shared" ca="1" si="19"/>
        <v>0.84572319514023409</v>
      </c>
      <c r="G232">
        <f t="shared" ca="1" si="20"/>
        <v>117</v>
      </c>
      <c r="H232">
        <f t="shared" ca="1" si="21"/>
        <v>117</v>
      </c>
      <c r="I232" s="122">
        <f t="shared" ca="1" si="22"/>
        <v>136</v>
      </c>
    </row>
    <row r="233" spans="1:9" x14ac:dyDescent="0.25">
      <c r="A233" s="114">
        <f t="shared" si="23"/>
        <v>233</v>
      </c>
      <c r="B233" s="114">
        <f>IF(AND(A233&gt;=CONTROL!$D$9,A233&lt;CONTROL!$D$10+1),A233,0)</f>
        <v>233</v>
      </c>
      <c r="C233" s="114">
        <f>IF(AND(A233&gt;=CONTROL!$F$9,A233&lt;CONTROL!$F$10+1),A233,0)</f>
        <v>0</v>
      </c>
      <c r="D233" s="114" t="str">
        <f ca="1">IF(DATOS!I234=CONTROL!$H$10,"B","A")</f>
        <v>A</v>
      </c>
      <c r="E233" s="114">
        <f t="shared" ca="1" si="18"/>
        <v>233</v>
      </c>
      <c r="F233">
        <f t="shared" ca="1" si="19"/>
        <v>0.82128898012307161</v>
      </c>
      <c r="G233">
        <f t="shared" ca="1" si="20"/>
        <v>135</v>
      </c>
      <c r="H233">
        <f t="shared" ca="1" si="21"/>
        <v>135</v>
      </c>
      <c r="I233" s="122">
        <f t="shared" ca="1" si="22"/>
        <v>385</v>
      </c>
    </row>
    <row r="234" spans="1:9" x14ac:dyDescent="0.25">
      <c r="A234" s="114">
        <f t="shared" si="23"/>
        <v>234</v>
      </c>
      <c r="B234" s="114">
        <f>IF(AND(A234&gt;=CONTROL!$D$9,A234&lt;CONTROL!$D$10+1),A234,0)</f>
        <v>234</v>
      </c>
      <c r="C234" s="114">
        <f>IF(AND(A234&gt;=CONTROL!$F$9,A234&lt;CONTROL!$F$10+1),A234,0)</f>
        <v>0</v>
      </c>
      <c r="D234" s="114" t="str">
        <f ca="1">IF(DATOS!I235=CONTROL!$H$10,"B","A")</f>
        <v>A</v>
      </c>
      <c r="E234" s="114">
        <f t="shared" ca="1" si="18"/>
        <v>234</v>
      </c>
      <c r="F234">
        <f t="shared" ca="1" si="19"/>
        <v>0.72355980040860235</v>
      </c>
      <c r="G234">
        <f t="shared" ca="1" si="20"/>
        <v>198</v>
      </c>
      <c r="H234">
        <f t="shared" ca="1" si="21"/>
        <v>198</v>
      </c>
      <c r="I234" s="122">
        <f t="shared" ca="1" si="22"/>
        <v>266</v>
      </c>
    </row>
    <row r="235" spans="1:9" x14ac:dyDescent="0.25">
      <c r="A235" s="114">
        <f t="shared" si="23"/>
        <v>235</v>
      </c>
      <c r="B235" s="114">
        <f>IF(AND(A235&gt;=CONTROL!$D$9,A235&lt;CONTROL!$D$10+1),A235,0)</f>
        <v>235</v>
      </c>
      <c r="C235" s="114">
        <f>IF(AND(A235&gt;=CONTROL!$F$9,A235&lt;CONTROL!$F$10+1),A235,0)</f>
        <v>0</v>
      </c>
      <c r="D235" s="114" t="str">
        <f ca="1">IF(DATOS!I236=CONTROL!$H$10,"B","A")</f>
        <v>A</v>
      </c>
      <c r="E235" s="114">
        <f t="shared" ca="1" si="18"/>
        <v>235</v>
      </c>
      <c r="F235">
        <f t="shared" ca="1" si="19"/>
        <v>0.77201620683539152</v>
      </c>
      <c r="G235">
        <f t="shared" ca="1" si="20"/>
        <v>162</v>
      </c>
      <c r="H235">
        <f t="shared" ca="1" si="21"/>
        <v>162</v>
      </c>
      <c r="I235" s="122">
        <f t="shared" ca="1" si="22"/>
        <v>369</v>
      </c>
    </row>
    <row r="236" spans="1:9" x14ac:dyDescent="0.25">
      <c r="A236" s="114">
        <f t="shared" si="23"/>
        <v>236</v>
      </c>
      <c r="B236" s="114">
        <f>IF(AND(A236&gt;=CONTROL!$D$9,A236&lt;CONTROL!$D$10+1),A236,0)</f>
        <v>236</v>
      </c>
      <c r="C236" s="114">
        <f>IF(AND(A236&gt;=CONTROL!$F$9,A236&lt;CONTROL!$F$10+1),A236,0)</f>
        <v>0</v>
      </c>
      <c r="D236" s="114" t="str">
        <f ca="1">IF(DATOS!I237=CONTROL!$H$10,"B","A")</f>
        <v>A</v>
      </c>
      <c r="E236" s="114">
        <f t="shared" ca="1" si="18"/>
        <v>236</v>
      </c>
      <c r="F236">
        <f t="shared" ca="1" si="19"/>
        <v>0.55184460797140011</v>
      </c>
      <c r="G236">
        <f t="shared" ca="1" si="20"/>
        <v>292</v>
      </c>
      <c r="H236">
        <f t="shared" ca="1" si="21"/>
        <v>292</v>
      </c>
      <c r="I236" s="122">
        <f t="shared" ca="1" si="22"/>
        <v>49</v>
      </c>
    </row>
    <row r="237" spans="1:9" x14ac:dyDescent="0.25">
      <c r="A237" s="114">
        <f t="shared" si="23"/>
        <v>237</v>
      </c>
      <c r="B237" s="114">
        <f>IF(AND(A237&gt;=CONTROL!$D$9,A237&lt;CONTROL!$D$10+1),A237,0)</f>
        <v>237</v>
      </c>
      <c r="C237" s="114">
        <f>IF(AND(A237&gt;=CONTROL!$F$9,A237&lt;CONTROL!$F$10+1),A237,0)</f>
        <v>0</v>
      </c>
      <c r="D237" s="114" t="str">
        <f ca="1">IF(DATOS!I238=CONTROL!$H$10,"B","A")</f>
        <v>A</v>
      </c>
      <c r="E237" s="114">
        <f t="shared" ca="1" si="18"/>
        <v>237</v>
      </c>
      <c r="F237">
        <f t="shared" ca="1" si="19"/>
        <v>0.95783275294806236</v>
      </c>
      <c r="G237">
        <f t="shared" ca="1" si="20"/>
        <v>26</v>
      </c>
      <c r="H237">
        <f t="shared" ca="1" si="21"/>
        <v>26</v>
      </c>
      <c r="I237" s="122">
        <f t="shared" ca="1" si="22"/>
        <v>88</v>
      </c>
    </row>
    <row r="238" spans="1:9" x14ac:dyDescent="0.25">
      <c r="A238" s="114">
        <f t="shared" si="23"/>
        <v>238</v>
      </c>
      <c r="B238" s="114">
        <f>IF(AND(A238&gt;=CONTROL!$D$9,A238&lt;CONTROL!$D$10+1),A238,0)</f>
        <v>238</v>
      </c>
      <c r="C238" s="114">
        <f>IF(AND(A238&gt;=CONTROL!$F$9,A238&lt;CONTROL!$F$10+1),A238,0)</f>
        <v>0</v>
      </c>
      <c r="D238" s="114" t="str">
        <f ca="1">IF(DATOS!I239=CONTROL!$H$10,"B","A")</f>
        <v>A</v>
      </c>
      <c r="E238" s="114">
        <f t="shared" ca="1" si="18"/>
        <v>238</v>
      </c>
      <c r="F238">
        <f t="shared" ca="1" si="19"/>
        <v>0.90712546645513226</v>
      </c>
      <c r="G238">
        <f t="shared" ca="1" si="20"/>
        <v>66</v>
      </c>
      <c r="H238">
        <f t="shared" ca="1" si="21"/>
        <v>66</v>
      </c>
      <c r="I238" s="122">
        <f t="shared" ca="1" si="22"/>
        <v>476</v>
      </c>
    </row>
    <row r="239" spans="1:9" x14ac:dyDescent="0.25">
      <c r="A239" s="114">
        <f t="shared" si="23"/>
        <v>239</v>
      </c>
      <c r="B239" s="114">
        <f>IF(AND(A239&gt;=CONTROL!$D$9,A239&lt;CONTROL!$D$10+1),A239,0)</f>
        <v>239</v>
      </c>
      <c r="C239" s="114">
        <f>IF(AND(A239&gt;=CONTROL!$F$9,A239&lt;CONTROL!$F$10+1),A239,0)</f>
        <v>0</v>
      </c>
      <c r="D239" s="114" t="str">
        <f ca="1">IF(DATOS!I240=CONTROL!$H$10,"B","A")</f>
        <v>A</v>
      </c>
      <c r="E239" s="114">
        <f t="shared" ca="1" si="18"/>
        <v>239</v>
      </c>
      <c r="F239">
        <f t="shared" ca="1" si="19"/>
        <v>0.92055729621683335</v>
      </c>
      <c r="G239">
        <f t="shared" ca="1" si="20"/>
        <v>51</v>
      </c>
      <c r="H239">
        <f t="shared" ca="1" si="21"/>
        <v>51</v>
      </c>
      <c r="I239" s="122">
        <f t="shared" ca="1" si="22"/>
        <v>169</v>
      </c>
    </row>
    <row r="240" spans="1:9" x14ac:dyDescent="0.25">
      <c r="A240" s="114">
        <f t="shared" si="23"/>
        <v>240</v>
      </c>
      <c r="B240" s="114">
        <f>IF(AND(A240&gt;=CONTROL!$D$9,A240&lt;CONTROL!$D$10+1),A240,0)</f>
        <v>240</v>
      </c>
      <c r="C240" s="114">
        <f>IF(AND(A240&gt;=CONTROL!$F$9,A240&lt;CONTROL!$F$10+1),A240,0)</f>
        <v>0</v>
      </c>
      <c r="D240" s="114" t="str">
        <f ca="1">IF(DATOS!I241=CONTROL!$H$10,"B","A")</f>
        <v>A</v>
      </c>
      <c r="E240" s="114">
        <f t="shared" ca="1" si="18"/>
        <v>240</v>
      </c>
      <c r="F240">
        <f t="shared" ca="1" si="19"/>
        <v>0.77396914714387977</v>
      </c>
      <c r="G240">
        <f t="shared" ca="1" si="20"/>
        <v>159</v>
      </c>
      <c r="H240">
        <f t="shared" ca="1" si="21"/>
        <v>159</v>
      </c>
      <c r="I240" s="122">
        <f t="shared" ca="1" si="22"/>
        <v>145</v>
      </c>
    </row>
    <row r="241" spans="1:9" x14ac:dyDescent="0.25">
      <c r="A241" s="114">
        <f t="shared" si="23"/>
        <v>241</v>
      </c>
      <c r="B241" s="114">
        <f>IF(AND(A241&gt;=CONTROL!$D$9,A241&lt;CONTROL!$D$10+1),A241,0)</f>
        <v>241</v>
      </c>
      <c r="C241" s="114">
        <f>IF(AND(A241&gt;=CONTROL!$F$9,A241&lt;CONTROL!$F$10+1),A241,0)</f>
        <v>0</v>
      </c>
      <c r="D241" s="114" t="str">
        <f ca="1">IF(DATOS!I242=CONTROL!$H$10,"B","A")</f>
        <v>A</v>
      </c>
      <c r="E241" s="114">
        <f t="shared" ca="1" si="18"/>
        <v>241</v>
      </c>
      <c r="F241">
        <f t="shared" ca="1" si="19"/>
        <v>0.55712804183237374</v>
      </c>
      <c r="G241">
        <f t="shared" ca="1" si="20"/>
        <v>288</v>
      </c>
      <c r="H241">
        <f t="shared" ca="1" si="21"/>
        <v>288</v>
      </c>
      <c r="I241" s="122">
        <f t="shared" ca="1" si="22"/>
        <v>186</v>
      </c>
    </row>
    <row r="242" spans="1:9" x14ac:dyDescent="0.25">
      <c r="A242" s="114">
        <f t="shared" si="23"/>
        <v>242</v>
      </c>
      <c r="B242" s="114">
        <f>IF(AND(A242&gt;=CONTROL!$D$9,A242&lt;CONTROL!$D$10+1),A242,0)</f>
        <v>242</v>
      </c>
      <c r="C242" s="114">
        <f>IF(AND(A242&gt;=CONTROL!$F$9,A242&lt;CONTROL!$F$10+1),A242,0)</f>
        <v>0</v>
      </c>
      <c r="D242" s="114" t="str">
        <f ca="1">IF(DATOS!I243=CONTROL!$H$10,"B","A")</f>
        <v>A</v>
      </c>
      <c r="E242" s="114">
        <f t="shared" ca="1" si="18"/>
        <v>242</v>
      </c>
      <c r="F242">
        <f t="shared" ca="1" si="19"/>
        <v>0.75416484268921979</v>
      </c>
      <c r="G242">
        <f t="shared" ca="1" si="20"/>
        <v>171</v>
      </c>
      <c r="H242">
        <f t="shared" ca="1" si="21"/>
        <v>171</v>
      </c>
      <c r="I242" s="122">
        <f t="shared" ca="1" si="22"/>
        <v>528</v>
      </c>
    </row>
    <row r="243" spans="1:9" x14ac:dyDescent="0.25">
      <c r="A243" s="114">
        <f t="shared" si="23"/>
        <v>243</v>
      </c>
      <c r="B243" s="114">
        <f>IF(AND(A243&gt;=CONTROL!$D$9,A243&lt;CONTROL!$D$10+1),A243,0)</f>
        <v>243</v>
      </c>
      <c r="C243" s="114">
        <f>IF(AND(A243&gt;=CONTROL!$F$9,A243&lt;CONTROL!$F$10+1),A243,0)</f>
        <v>0</v>
      </c>
      <c r="D243" s="114" t="str">
        <f ca="1">IF(DATOS!I244=CONTROL!$H$10,"B","A")</f>
        <v>A</v>
      </c>
      <c r="E243" s="114">
        <f t="shared" ca="1" si="18"/>
        <v>243</v>
      </c>
      <c r="F243">
        <f t="shared" ca="1" si="19"/>
        <v>0.53904105662640467</v>
      </c>
      <c r="G243">
        <f t="shared" ca="1" si="20"/>
        <v>306</v>
      </c>
      <c r="H243">
        <f t="shared" ca="1" si="21"/>
        <v>306</v>
      </c>
      <c r="I243" s="122">
        <f t="shared" ca="1" si="22"/>
        <v>135</v>
      </c>
    </row>
    <row r="244" spans="1:9" x14ac:dyDescent="0.25">
      <c r="A244" s="114">
        <f t="shared" si="23"/>
        <v>244</v>
      </c>
      <c r="B244" s="114">
        <f>IF(AND(A244&gt;=CONTROL!$D$9,A244&lt;CONTROL!$D$10+1),A244,0)</f>
        <v>244</v>
      </c>
      <c r="C244" s="114">
        <f>IF(AND(A244&gt;=CONTROL!$F$9,A244&lt;CONTROL!$F$10+1),A244,0)</f>
        <v>0</v>
      </c>
      <c r="D244" s="114" t="str">
        <f ca="1">IF(DATOS!I245=CONTROL!$H$10,"B","A")</f>
        <v>A</v>
      </c>
      <c r="E244" s="114">
        <f t="shared" ca="1" si="18"/>
        <v>244</v>
      </c>
      <c r="F244">
        <f t="shared" ca="1" si="19"/>
        <v>6.5487396478247528E-2</v>
      </c>
      <c r="G244">
        <f t="shared" ca="1" si="20"/>
        <v>602</v>
      </c>
      <c r="H244">
        <f t="shared" ca="1" si="21"/>
        <v>602</v>
      </c>
      <c r="I244" s="122">
        <f t="shared" ca="1" si="22"/>
        <v>427</v>
      </c>
    </row>
    <row r="245" spans="1:9" x14ac:dyDescent="0.25">
      <c r="A245" s="114">
        <f t="shared" si="23"/>
        <v>245</v>
      </c>
      <c r="B245" s="114">
        <f>IF(AND(A245&gt;=CONTROL!$D$9,A245&lt;CONTROL!$D$10+1),A245,0)</f>
        <v>245</v>
      </c>
      <c r="C245" s="114">
        <f>IF(AND(A245&gt;=CONTROL!$F$9,A245&lt;CONTROL!$F$10+1),A245,0)</f>
        <v>0</v>
      </c>
      <c r="D245" s="114" t="str">
        <f ca="1">IF(DATOS!I246=CONTROL!$H$10,"B","A")</f>
        <v>A</v>
      </c>
      <c r="E245" s="114">
        <f t="shared" ca="1" si="18"/>
        <v>245</v>
      </c>
      <c r="F245">
        <f t="shared" ca="1" si="19"/>
        <v>0.92900227825231008</v>
      </c>
      <c r="G245">
        <f t="shared" ca="1" si="20"/>
        <v>44</v>
      </c>
      <c r="H245">
        <f t="shared" ca="1" si="21"/>
        <v>44</v>
      </c>
      <c r="I245" s="122">
        <f t="shared" ca="1" si="22"/>
        <v>357</v>
      </c>
    </row>
    <row r="246" spans="1:9" x14ac:dyDescent="0.25">
      <c r="A246" s="114">
        <f t="shared" si="23"/>
        <v>246</v>
      </c>
      <c r="B246" s="114">
        <f>IF(AND(A246&gt;=CONTROL!$D$9,A246&lt;CONTROL!$D$10+1),A246,0)</f>
        <v>246</v>
      </c>
      <c r="C246" s="114">
        <f>IF(AND(A246&gt;=CONTROL!$F$9,A246&lt;CONTROL!$F$10+1),A246,0)</f>
        <v>0</v>
      </c>
      <c r="D246" s="114" t="str">
        <f ca="1">IF(DATOS!I247=CONTROL!$H$10,"B","A")</f>
        <v>A</v>
      </c>
      <c r="E246" s="114">
        <f t="shared" ca="1" si="18"/>
        <v>246</v>
      </c>
      <c r="F246">
        <f t="shared" ca="1" si="19"/>
        <v>0.5590258727169708</v>
      </c>
      <c r="G246">
        <f t="shared" ca="1" si="20"/>
        <v>287</v>
      </c>
      <c r="H246">
        <f t="shared" ca="1" si="21"/>
        <v>287</v>
      </c>
      <c r="I246" s="122">
        <f t="shared" ca="1" si="22"/>
        <v>491</v>
      </c>
    </row>
    <row r="247" spans="1:9" x14ac:dyDescent="0.25">
      <c r="A247" s="114">
        <f t="shared" si="23"/>
        <v>247</v>
      </c>
      <c r="B247" s="114">
        <f>IF(AND(A247&gt;=CONTROL!$D$9,A247&lt;CONTROL!$D$10+1),A247,0)</f>
        <v>247</v>
      </c>
      <c r="C247" s="114">
        <f>IF(AND(A247&gt;=CONTROL!$F$9,A247&lt;CONTROL!$F$10+1),A247,0)</f>
        <v>0</v>
      </c>
      <c r="D247" s="114" t="str">
        <f ca="1">IF(DATOS!I248=CONTROL!$H$10,"B","A")</f>
        <v>A</v>
      </c>
      <c r="E247" s="114">
        <f t="shared" ca="1" si="18"/>
        <v>247</v>
      </c>
      <c r="F247">
        <f t="shared" ca="1" si="19"/>
        <v>0.18016169361775292</v>
      </c>
      <c r="G247">
        <f t="shared" ca="1" si="20"/>
        <v>531</v>
      </c>
      <c r="H247">
        <f t="shared" ca="1" si="21"/>
        <v>531</v>
      </c>
      <c r="I247" s="122">
        <f t="shared" ca="1" si="22"/>
        <v>571</v>
      </c>
    </row>
    <row r="248" spans="1:9" x14ac:dyDescent="0.25">
      <c r="A248" s="114">
        <f t="shared" si="23"/>
        <v>248</v>
      </c>
      <c r="B248" s="114">
        <f>IF(AND(A248&gt;=CONTROL!$D$9,A248&lt;CONTROL!$D$10+1),A248,0)</f>
        <v>248</v>
      </c>
      <c r="C248" s="114">
        <f>IF(AND(A248&gt;=CONTROL!$F$9,A248&lt;CONTROL!$F$10+1),A248,0)</f>
        <v>0</v>
      </c>
      <c r="D248" s="114" t="str">
        <f ca="1">IF(DATOS!I249=CONTROL!$H$10,"B","A")</f>
        <v>A</v>
      </c>
      <c r="E248" s="114">
        <f t="shared" ca="1" si="18"/>
        <v>248</v>
      </c>
      <c r="F248">
        <f t="shared" ca="1" si="19"/>
        <v>0.52247444817659283</v>
      </c>
      <c r="G248">
        <f t="shared" ca="1" si="20"/>
        <v>317</v>
      </c>
      <c r="H248">
        <f t="shared" ca="1" si="21"/>
        <v>317</v>
      </c>
      <c r="I248" s="122">
        <f t="shared" ca="1" si="22"/>
        <v>7</v>
      </c>
    </row>
    <row r="249" spans="1:9" x14ac:dyDescent="0.25">
      <c r="A249" s="114">
        <f t="shared" si="23"/>
        <v>249</v>
      </c>
      <c r="B249" s="114">
        <f>IF(AND(A249&gt;=CONTROL!$D$9,A249&lt;CONTROL!$D$10+1),A249,0)</f>
        <v>249</v>
      </c>
      <c r="C249" s="114">
        <f>IF(AND(A249&gt;=CONTROL!$F$9,A249&lt;CONTROL!$F$10+1),A249,0)</f>
        <v>0</v>
      </c>
      <c r="D249" s="114" t="str">
        <f ca="1">IF(DATOS!I250=CONTROL!$H$10,"B","A")</f>
        <v>A</v>
      </c>
      <c r="E249" s="114">
        <f t="shared" ca="1" si="18"/>
        <v>249</v>
      </c>
      <c r="F249">
        <f t="shared" ca="1" si="19"/>
        <v>0.87514760606528474</v>
      </c>
      <c r="G249">
        <f t="shared" ca="1" si="20"/>
        <v>93</v>
      </c>
      <c r="H249">
        <f t="shared" ca="1" si="21"/>
        <v>93</v>
      </c>
      <c r="I249" s="122">
        <f t="shared" ca="1" si="22"/>
        <v>215</v>
      </c>
    </row>
    <row r="250" spans="1:9" x14ac:dyDescent="0.25">
      <c r="A250" s="114">
        <f t="shared" si="23"/>
        <v>250</v>
      </c>
      <c r="B250" s="114">
        <f>IF(AND(A250&gt;=CONTROL!$D$9,A250&lt;CONTROL!$D$10+1),A250,0)</f>
        <v>250</v>
      </c>
      <c r="C250" s="114">
        <f>IF(AND(A250&gt;=CONTROL!$F$9,A250&lt;CONTROL!$F$10+1),A250,0)</f>
        <v>0</v>
      </c>
      <c r="D250" s="114" t="str">
        <f ca="1">IF(DATOS!I251=CONTROL!$H$10,"B","A")</f>
        <v>A</v>
      </c>
      <c r="E250" s="114">
        <f t="shared" ca="1" si="18"/>
        <v>250</v>
      </c>
      <c r="F250">
        <f t="shared" ca="1" si="19"/>
        <v>4.9171935298074065E-2</v>
      </c>
      <c r="G250">
        <f t="shared" ca="1" si="20"/>
        <v>614</v>
      </c>
      <c r="H250">
        <f t="shared" ca="1" si="21"/>
        <v>614</v>
      </c>
      <c r="I250" s="122">
        <f t="shared" ca="1" si="22"/>
        <v>123</v>
      </c>
    </row>
    <row r="251" spans="1:9" x14ac:dyDescent="0.25">
      <c r="A251" s="114">
        <f t="shared" si="23"/>
        <v>251</v>
      </c>
      <c r="B251" s="114">
        <f>IF(AND(A251&gt;=CONTROL!$D$9,A251&lt;CONTROL!$D$10+1),A251,0)</f>
        <v>251</v>
      </c>
      <c r="C251" s="114">
        <f>IF(AND(A251&gt;=CONTROL!$F$9,A251&lt;CONTROL!$F$10+1),A251,0)</f>
        <v>0</v>
      </c>
      <c r="D251" s="114" t="str">
        <f ca="1">IF(DATOS!I252=CONTROL!$H$10,"B","A")</f>
        <v>A</v>
      </c>
      <c r="E251" s="114">
        <f t="shared" ca="1" si="18"/>
        <v>251</v>
      </c>
      <c r="F251">
        <f t="shared" ca="1" si="19"/>
        <v>0.79275400223475656</v>
      </c>
      <c r="G251">
        <f t="shared" ca="1" si="20"/>
        <v>149</v>
      </c>
      <c r="H251">
        <f t="shared" ca="1" si="21"/>
        <v>149</v>
      </c>
      <c r="I251" s="122">
        <f t="shared" ca="1" si="22"/>
        <v>86</v>
      </c>
    </row>
    <row r="252" spans="1:9" x14ac:dyDescent="0.25">
      <c r="A252" s="114">
        <f t="shared" si="23"/>
        <v>252</v>
      </c>
      <c r="B252" s="114">
        <f>IF(AND(A252&gt;=CONTROL!$D$9,A252&lt;CONTROL!$D$10+1),A252,0)</f>
        <v>252</v>
      </c>
      <c r="C252" s="114">
        <f>IF(AND(A252&gt;=CONTROL!$F$9,A252&lt;CONTROL!$F$10+1),A252,0)</f>
        <v>0</v>
      </c>
      <c r="D252" s="114" t="str">
        <f ca="1">IF(DATOS!I253=CONTROL!$H$10,"B","A")</f>
        <v>A</v>
      </c>
      <c r="E252" s="114">
        <f t="shared" ca="1" si="18"/>
        <v>252</v>
      </c>
      <c r="F252">
        <f t="shared" ca="1" si="19"/>
        <v>0.74141258130736243</v>
      </c>
      <c r="G252">
        <f t="shared" ca="1" si="20"/>
        <v>182</v>
      </c>
      <c r="H252">
        <f t="shared" ca="1" si="21"/>
        <v>182</v>
      </c>
      <c r="I252" s="122">
        <f t="shared" ca="1" si="22"/>
        <v>54</v>
      </c>
    </row>
    <row r="253" spans="1:9" x14ac:dyDescent="0.25">
      <c r="A253" s="114">
        <f t="shared" si="23"/>
        <v>253</v>
      </c>
      <c r="B253" s="114">
        <f>IF(AND(A253&gt;=CONTROL!$D$9,A253&lt;CONTROL!$D$10+1),A253,0)</f>
        <v>253</v>
      </c>
      <c r="C253" s="114">
        <f>IF(AND(A253&gt;=CONTROL!$F$9,A253&lt;CONTROL!$F$10+1),A253,0)</f>
        <v>0</v>
      </c>
      <c r="D253" s="114" t="str">
        <f ca="1">IF(DATOS!I254=CONTROL!$H$10,"B","A")</f>
        <v>A</v>
      </c>
      <c r="E253" s="114">
        <f t="shared" ca="1" si="18"/>
        <v>253</v>
      </c>
      <c r="F253">
        <f t="shared" ca="1" si="19"/>
        <v>0.37896831235167161</v>
      </c>
      <c r="G253">
        <f t="shared" ca="1" si="20"/>
        <v>411</v>
      </c>
      <c r="H253">
        <f t="shared" ca="1" si="21"/>
        <v>411</v>
      </c>
      <c r="I253" s="122">
        <f t="shared" ca="1" si="22"/>
        <v>220</v>
      </c>
    </row>
    <row r="254" spans="1:9" x14ac:dyDescent="0.25">
      <c r="A254" s="114">
        <f t="shared" si="23"/>
        <v>254</v>
      </c>
      <c r="B254" s="114">
        <f>IF(AND(A254&gt;=CONTROL!$D$9,A254&lt;CONTROL!$D$10+1),A254,0)</f>
        <v>254</v>
      </c>
      <c r="C254" s="114">
        <f>IF(AND(A254&gt;=CONTROL!$F$9,A254&lt;CONTROL!$F$10+1),A254,0)</f>
        <v>0</v>
      </c>
      <c r="D254" s="114" t="str">
        <f ca="1">IF(DATOS!I255=CONTROL!$H$10,"B","A")</f>
        <v>A</v>
      </c>
      <c r="E254" s="114">
        <f t="shared" ca="1" si="18"/>
        <v>254</v>
      </c>
      <c r="F254">
        <f t="shared" ca="1" si="19"/>
        <v>0.55006321364549038</v>
      </c>
      <c r="G254">
        <f t="shared" ca="1" si="20"/>
        <v>293</v>
      </c>
      <c r="H254">
        <f t="shared" ca="1" si="21"/>
        <v>293</v>
      </c>
      <c r="I254" s="122">
        <f t="shared" ca="1" si="22"/>
        <v>205</v>
      </c>
    </row>
    <row r="255" spans="1:9" x14ac:dyDescent="0.25">
      <c r="A255" s="114">
        <f t="shared" si="23"/>
        <v>255</v>
      </c>
      <c r="B255" s="114">
        <f>IF(AND(A255&gt;=CONTROL!$D$9,A255&lt;CONTROL!$D$10+1),A255,0)</f>
        <v>255</v>
      </c>
      <c r="C255" s="114">
        <f>IF(AND(A255&gt;=CONTROL!$F$9,A255&lt;CONTROL!$F$10+1),A255,0)</f>
        <v>0</v>
      </c>
      <c r="D255" s="114" t="str">
        <f ca="1">IF(DATOS!I256=CONTROL!$H$10,"B","A")</f>
        <v>A</v>
      </c>
      <c r="E255" s="114">
        <f t="shared" ca="1" si="18"/>
        <v>255</v>
      </c>
      <c r="F255">
        <f t="shared" ca="1" si="19"/>
        <v>0.75192247467983941</v>
      </c>
      <c r="G255">
        <f t="shared" ca="1" si="20"/>
        <v>173</v>
      </c>
      <c r="H255">
        <f t="shared" ca="1" si="21"/>
        <v>173</v>
      </c>
      <c r="I255" s="122">
        <f t="shared" ca="1" si="22"/>
        <v>219</v>
      </c>
    </row>
    <row r="256" spans="1:9" x14ac:dyDescent="0.25">
      <c r="A256" s="114">
        <f t="shared" si="23"/>
        <v>256</v>
      </c>
      <c r="B256" s="114">
        <f>IF(AND(A256&gt;=CONTROL!$D$9,A256&lt;CONTROL!$D$10+1),A256,0)</f>
        <v>256</v>
      </c>
      <c r="C256" s="114">
        <f>IF(AND(A256&gt;=CONTROL!$F$9,A256&lt;CONTROL!$F$10+1),A256,0)</f>
        <v>0</v>
      </c>
      <c r="D256" s="114" t="str">
        <f ca="1">IF(DATOS!I257=CONTROL!$H$10,"B","A")</f>
        <v>A</v>
      </c>
      <c r="E256" s="114">
        <f t="shared" ca="1" si="18"/>
        <v>256</v>
      </c>
      <c r="F256">
        <f t="shared" ca="1" si="19"/>
        <v>0.56869167659945186</v>
      </c>
      <c r="G256">
        <f t="shared" ca="1" si="20"/>
        <v>281</v>
      </c>
      <c r="H256">
        <f t="shared" ca="1" si="21"/>
        <v>281</v>
      </c>
      <c r="I256" s="122">
        <f t="shared" ca="1" si="22"/>
        <v>216</v>
      </c>
    </row>
    <row r="257" spans="1:9" x14ac:dyDescent="0.25">
      <c r="A257" s="114">
        <f t="shared" si="23"/>
        <v>257</v>
      </c>
      <c r="B257" s="114">
        <f>IF(AND(A257&gt;=CONTROL!$D$9,A257&lt;CONTROL!$D$10+1),A257,0)</f>
        <v>257</v>
      </c>
      <c r="C257" s="114">
        <f>IF(AND(A257&gt;=CONTROL!$F$9,A257&lt;CONTROL!$F$10+1),A257,0)</f>
        <v>0</v>
      </c>
      <c r="D257" s="114" t="str">
        <f ca="1">IF(DATOS!I258=CONTROL!$H$10,"B","A")</f>
        <v>A</v>
      </c>
      <c r="E257" s="114">
        <f t="shared" ca="1" si="18"/>
        <v>257</v>
      </c>
      <c r="F257">
        <f t="shared" ca="1" si="19"/>
        <v>0.68082497281743726</v>
      </c>
      <c r="G257">
        <f t="shared" ca="1" si="20"/>
        <v>224</v>
      </c>
      <c r="H257">
        <f t="shared" ca="1" si="21"/>
        <v>224</v>
      </c>
      <c r="I257" s="122">
        <f t="shared" ca="1" si="22"/>
        <v>140</v>
      </c>
    </row>
    <row r="258" spans="1:9" x14ac:dyDescent="0.25">
      <c r="A258" s="114">
        <f t="shared" si="23"/>
        <v>258</v>
      </c>
      <c r="B258" s="114">
        <f>IF(AND(A258&gt;=CONTROL!$D$9,A258&lt;CONTROL!$D$10+1),A258,0)</f>
        <v>258</v>
      </c>
      <c r="C258" s="114">
        <f>IF(AND(A258&gt;=CONTROL!$F$9,A258&lt;CONTROL!$F$10+1),A258,0)</f>
        <v>0</v>
      </c>
      <c r="D258" s="114" t="str">
        <f ca="1">IF(DATOS!I259=CONTROL!$H$10,"B","A")</f>
        <v>A</v>
      </c>
      <c r="E258" s="114">
        <f t="shared" ref="E258:E321" ca="1" si="24">IF(D258="A",+C258+B258,0)</f>
        <v>258</v>
      </c>
      <c r="F258">
        <f t="shared" ref="F258:F321" ca="1" si="25">IF(E258&gt;0,RAND(),-1)</f>
        <v>0.34611289835229797</v>
      </c>
      <c r="G258">
        <f t="shared" ref="G258:G321" ca="1" si="26">RANK(F258,$F$1:$F$5000)</f>
        <v>431</v>
      </c>
      <c r="H258">
        <f t="shared" ref="H258:H321" ca="1" si="27">IF(F258=-1,0,G258)</f>
        <v>431</v>
      </c>
      <c r="I258" s="122">
        <f t="shared" ref="I258:I321" ca="1" si="28">IFERROR(MATCH(A258,H:H,0),0)</f>
        <v>83</v>
      </c>
    </row>
    <row r="259" spans="1:9" x14ac:dyDescent="0.25">
      <c r="A259" s="114">
        <f t="shared" ref="A259:A322" si="29">+A258+1</f>
        <v>259</v>
      </c>
      <c r="B259" s="114">
        <f>IF(AND(A259&gt;=CONTROL!$D$9,A259&lt;CONTROL!$D$10+1),A259,0)</f>
        <v>259</v>
      </c>
      <c r="C259" s="114">
        <f>IF(AND(A259&gt;=CONTROL!$F$9,A259&lt;CONTROL!$F$10+1),A259,0)</f>
        <v>0</v>
      </c>
      <c r="D259" s="114" t="str">
        <f ca="1">IF(DATOS!I260=CONTROL!$H$10,"B","A")</f>
        <v>A</v>
      </c>
      <c r="E259" s="114">
        <f t="shared" ca="1" si="24"/>
        <v>259</v>
      </c>
      <c r="F259">
        <f t="shared" ca="1" si="25"/>
        <v>0.48919830434037481</v>
      </c>
      <c r="G259">
        <f t="shared" ca="1" si="26"/>
        <v>338</v>
      </c>
      <c r="H259">
        <f t="shared" ca="1" si="27"/>
        <v>338</v>
      </c>
      <c r="I259" s="122">
        <f t="shared" ca="1" si="28"/>
        <v>445</v>
      </c>
    </row>
    <row r="260" spans="1:9" x14ac:dyDescent="0.25">
      <c r="A260" s="114">
        <f t="shared" si="29"/>
        <v>260</v>
      </c>
      <c r="B260" s="114">
        <f>IF(AND(A260&gt;=CONTROL!$D$9,A260&lt;CONTROL!$D$10+1),A260,0)</f>
        <v>260</v>
      </c>
      <c r="C260" s="114">
        <f>IF(AND(A260&gt;=CONTROL!$F$9,A260&lt;CONTROL!$F$10+1),A260,0)</f>
        <v>0</v>
      </c>
      <c r="D260" s="114" t="str">
        <f ca="1">IF(DATOS!I261=CONTROL!$H$10,"B","A")</f>
        <v>A</v>
      </c>
      <c r="E260" s="114">
        <f t="shared" ca="1" si="24"/>
        <v>260</v>
      </c>
      <c r="F260">
        <f t="shared" ca="1" si="25"/>
        <v>7.1163441761046609E-2</v>
      </c>
      <c r="G260">
        <f t="shared" ca="1" si="26"/>
        <v>600</v>
      </c>
      <c r="H260">
        <f t="shared" ca="1" si="27"/>
        <v>600</v>
      </c>
      <c r="I260" s="122">
        <f t="shared" ca="1" si="28"/>
        <v>58</v>
      </c>
    </row>
    <row r="261" spans="1:9" x14ac:dyDescent="0.25">
      <c r="A261" s="114">
        <f t="shared" si="29"/>
        <v>261</v>
      </c>
      <c r="B261" s="114">
        <f>IF(AND(A261&gt;=CONTROL!$D$9,A261&lt;CONTROL!$D$10+1),A261,0)</f>
        <v>261</v>
      </c>
      <c r="C261" s="114">
        <f>IF(AND(A261&gt;=CONTROL!$F$9,A261&lt;CONTROL!$F$10+1),A261,0)</f>
        <v>0</v>
      </c>
      <c r="D261" s="114" t="str">
        <f ca="1">IF(DATOS!I262=CONTROL!$H$10,"B","A")</f>
        <v>A</v>
      </c>
      <c r="E261" s="114">
        <f t="shared" ca="1" si="24"/>
        <v>261</v>
      </c>
      <c r="F261">
        <f t="shared" ca="1" si="25"/>
        <v>0.18218063650521554</v>
      </c>
      <c r="G261">
        <f t="shared" ca="1" si="26"/>
        <v>529</v>
      </c>
      <c r="H261">
        <f t="shared" ca="1" si="27"/>
        <v>529</v>
      </c>
      <c r="I261" s="122">
        <f t="shared" ca="1" si="28"/>
        <v>407</v>
      </c>
    </row>
    <row r="262" spans="1:9" x14ac:dyDescent="0.25">
      <c r="A262" s="114">
        <f t="shared" si="29"/>
        <v>262</v>
      </c>
      <c r="B262" s="114">
        <f>IF(AND(A262&gt;=CONTROL!$D$9,A262&lt;CONTROL!$D$10+1),A262,0)</f>
        <v>262</v>
      </c>
      <c r="C262" s="114">
        <f>IF(AND(A262&gt;=CONTROL!$F$9,A262&lt;CONTROL!$F$10+1),A262,0)</f>
        <v>0</v>
      </c>
      <c r="D262" s="114" t="str">
        <f ca="1">IF(DATOS!I263=CONTROL!$H$10,"B","A")</f>
        <v>A</v>
      </c>
      <c r="E262" s="114">
        <f t="shared" ca="1" si="24"/>
        <v>262</v>
      </c>
      <c r="F262">
        <f t="shared" ca="1" si="25"/>
        <v>0.17259655433334598</v>
      </c>
      <c r="G262">
        <f t="shared" ca="1" si="26"/>
        <v>538</v>
      </c>
      <c r="H262">
        <f t="shared" ca="1" si="27"/>
        <v>538</v>
      </c>
      <c r="I262" s="122">
        <f t="shared" ca="1" si="28"/>
        <v>263</v>
      </c>
    </row>
    <row r="263" spans="1:9" x14ac:dyDescent="0.25">
      <c r="A263" s="114">
        <f t="shared" si="29"/>
        <v>263</v>
      </c>
      <c r="B263" s="114">
        <f>IF(AND(A263&gt;=CONTROL!$D$9,A263&lt;CONTROL!$D$10+1),A263,0)</f>
        <v>263</v>
      </c>
      <c r="C263" s="114">
        <f>IF(AND(A263&gt;=CONTROL!$F$9,A263&lt;CONTROL!$F$10+1),A263,0)</f>
        <v>0</v>
      </c>
      <c r="D263" s="114" t="str">
        <f ca="1">IF(DATOS!I264=CONTROL!$H$10,"B","A")</f>
        <v>A</v>
      </c>
      <c r="E263" s="114">
        <f t="shared" ca="1" si="24"/>
        <v>263</v>
      </c>
      <c r="F263">
        <f t="shared" ca="1" si="25"/>
        <v>0.59988196565070229</v>
      </c>
      <c r="G263">
        <f t="shared" ca="1" si="26"/>
        <v>262</v>
      </c>
      <c r="H263">
        <f t="shared" ca="1" si="27"/>
        <v>262</v>
      </c>
      <c r="I263" s="122">
        <f t="shared" ca="1" si="28"/>
        <v>159</v>
      </c>
    </row>
    <row r="264" spans="1:9" x14ac:dyDescent="0.25">
      <c r="A264" s="114">
        <f t="shared" si="29"/>
        <v>264</v>
      </c>
      <c r="B264" s="114">
        <f>IF(AND(A264&gt;=CONTROL!$D$9,A264&lt;CONTROL!$D$10+1),A264,0)</f>
        <v>264</v>
      </c>
      <c r="C264" s="114">
        <f>IF(AND(A264&gt;=CONTROL!$F$9,A264&lt;CONTROL!$F$10+1),A264,0)</f>
        <v>0</v>
      </c>
      <c r="D264" s="114" t="str">
        <f ca="1">IF(DATOS!I265=CONTROL!$H$10,"B","A")</f>
        <v>A</v>
      </c>
      <c r="E264" s="114">
        <f t="shared" ca="1" si="24"/>
        <v>264</v>
      </c>
      <c r="F264">
        <f t="shared" ca="1" si="25"/>
        <v>0.78206461781663028</v>
      </c>
      <c r="G264">
        <f t="shared" ca="1" si="26"/>
        <v>153</v>
      </c>
      <c r="H264">
        <f t="shared" ca="1" si="27"/>
        <v>153</v>
      </c>
      <c r="I264" s="122">
        <f t="shared" ca="1" si="28"/>
        <v>492</v>
      </c>
    </row>
    <row r="265" spans="1:9" x14ac:dyDescent="0.25">
      <c r="A265" s="114">
        <f t="shared" si="29"/>
        <v>265</v>
      </c>
      <c r="B265" s="114">
        <f>IF(AND(A265&gt;=CONTROL!$D$9,A265&lt;CONTROL!$D$10+1),A265,0)</f>
        <v>265</v>
      </c>
      <c r="C265" s="114">
        <f>IF(AND(A265&gt;=CONTROL!$F$9,A265&lt;CONTROL!$F$10+1),A265,0)</f>
        <v>0</v>
      </c>
      <c r="D265" s="114" t="str">
        <f ca="1">IF(DATOS!I266=CONTROL!$H$10,"B","A")</f>
        <v>A</v>
      </c>
      <c r="E265" s="114">
        <f t="shared" ca="1" si="24"/>
        <v>265</v>
      </c>
      <c r="F265">
        <f t="shared" ca="1" si="25"/>
        <v>0.2116082469191457</v>
      </c>
      <c r="G265">
        <f t="shared" ca="1" si="26"/>
        <v>511</v>
      </c>
      <c r="H265">
        <f t="shared" ca="1" si="27"/>
        <v>511</v>
      </c>
      <c r="I265" s="122">
        <f t="shared" ca="1" si="28"/>
        <v>334</v>
      </c>
    </row>
    <row r="266" spans="1:9" x14ac:dyDescent="0.25">
      <c r="A266" s="114">
        <f t="shared" si="29"/>
        <v>266</v>
      </c>
      <c r="B266" s="114">
        <f>IF(AND(A266&gt;=CONTROL!$D$9,A266&lt;CONTROL!$D$10+1),A266,0)</f>
        <v>266</v>
      </c>
      <c r="C266" s="114">
        <f>IF(AND(A266&gt;=CONTROL!$F$9,A266&lt;CONTROL!$F$10+1),A266,0)</f>
        <v>0</v>
      </c>
      <c r="D266" s="114" t="str">
        <f ca="1">IF(DATOS!I267=CONTROL!$H$10,"B","A")</f>
        <v>A</v>
      </c>
      <c r="E266" s="114">
        <f t="shared" ca="1" si="24"/>
        <v>266</v>
      </c>
      <c r="F266">
        <f t="shared" ca="1" si="25"/>
        <v>0.66057690538290526</v>
      </c>
      <c r="G266">
        <f t="shared" ca="1" si="26"/>
        <v>234</v>
      </c>
      <c r="H266">
        <f t="shared" ca="1" si="27"/>
        <v>234</v>
      </c>
      <c r="I266" s="122">
        <f t="shared" ca="1" si="28"/>
        <v>269</v>
      </c>
    </row>
    <row r="267" spans="1:9" x14ac:dyDescent="0.25">
      <c r="A267" s="114">
        <f t="shared" si="29"/>
        <v>267</v>
      </c>
      <c r="B267" s="114">
        <f>IF(AND(A267&gt;=CONTROL!$D$9,A267&lt;CONTROL!$D$10+1),A267,0)</f>
        <v>267</v>
      </c>
      <c r="C267" s="114">
        <f>IF(AND(A267&gt;=CONTROL!$F$9,A267&lt;CONTROL!$F$10+1),A267,0)</f>
        <v>0</v>
      </c>
      <c r="D267" s="114" t="str">
        <f ca="1">IF(DATOS!I268=CONTROL!$H$10,"B","A")</f>
        <v>A</v>
      </c>
      <c r="E267" s="114">
        <f t="shared" ca="1" si="24"/>
        <v>267</v>
      </c>
      <c r="F267">
        <f t="shared" ca="1" si="25"/>
        <v>0.12913117239336636</v>
      </c>
      <c r="G267">
        <f t="shared" ca="1" si="26"/>
        <v>565</v>
      </c>
      <c r="H267">
        <f t="shared" ca="1" si="27"/>
        <v>565</v>
      </c>
      <c r="I267" s="122">
        <f t="shared" ca="1" si="28"/>
        <v>5</v>
      </c>
    </row>
    <row r="268" spans="1:9" x14ac:dyDescent="0.25">
      <c r="A268" s="114">
        <f t="shared" si="29"/>
        <v>268</v>
      </c>
      <c r="B268" s="114">
        <f>IF(AND(A268&gt;=CONTROL!$D$9,A268&lt;CONTROL!$D$10+1),A268,0)</f>
        <v>268</v>
      </c>
      <c r="C268" s="114">
        <f>IF(AND(A268&gt;=CONTROL!$F$9,A268&lt;CONTROL!$F$10+1),A268,0)</f>
        <v>0</v>
      </c>
      <c r="D268" s="114" t="str">
        <f ca="1">IF(DATOS!I269=CONTROL!$H$10,"B","A")</f>
        <v>A</v>
      </c>
      <c r="E268" s="114">
        <f t="shared" ca="1" si="24"/>
        <v>268</v>
      </c>
      <c r="F268">
        <f t="shared" ca="1" si="25"/>
        <v>0.12531795751469066</v>
      </c>
      <c r="G268">
        <f t="shared" ca="1" si="26"/>
        <v>570</v>
      </c>
      <c r="H268">
        <f t="shared" ca="1" si="27"/>
        <v>570</v>
      </c>
      <c r="I268" s="122">
        <f t="shared" ca="1" si="28"/>
        <v>624</v>
      </c>
    </row>
    <row r="269" spans="1:9" x14ac:dyDescent="0.25">
      <c r="A269" s="114">
        <f t="shared" si="29"/>
        <v>269</v>
      </c>
      <c r="B269" s="114">
        <f>IF(AND(A269&gt;=CONTROL!$D$9,A269&lt;CONTROL!$D$10+1),A269,0)</f>
        <v>269</v>
      </c>
      <c r="C269" s="114">
        <f>IF(AND(A269&gt;=CONTROL!$F$9,A269&lt;CONTROL!$F$10+1),A269,0)</f>
        <v>0</v>
      </c>
      <c r="D269" s="114" t="str">
        <f ca="1">IF(DATOS!I270=CONTROL!$H$10,"B","A")</f>
        <v>A</v>
      </c>
      <c r="E269" s="114">
        <f t="shared" ca="1" si="24"/>
        <v>269</v>
      </c>
      <c r="F269">
        <f t="shared" ca="1" si="25"/>
        <v>0.59220788452164486</v>
      </c>
      <c r="G269">
        <f t="shared" ca="1" si="26"/>
        <v>266</v>
      </c>
      <c r="H269">
        <f t="shared" ca="1" si="27"/>
        <v>266</v>
      </c>
      <c r="I269" s="122">
        <f t="shared" ca="1" si="28"/>
        <v>389</v>
      </c>
    </row>
    <row r="270" spans="1:9" x14ac:dyDescent="0.25">
      <c r="A270" s="114">
        <f t="shared" si="29"/>
        <v>270</v>
      </c>
      <c r="B270" s="114">
        <f>IF(AND(A270&gt;=CONTROL!$D$9,A270&lt;CONTROL!$D$10+1),A270,0)</f>
        <v>270</v>
      </c>
      <c r="C270" s="114">
        <f>IF(AND(A270&gt;=CONTROL!$F$9,A270&lt;CONTROL!$F$10+1),A270,0)</f>
        <v>0</v>
      </c>
      <c r="D270" s="114" t="str">
        <f ca="1">IF(DATOS!I271=CONTROL!$H$10,"B","A")</f>
        <v>A</v>
      </c>
      <c r="E270" s="114">
        <f t="shared" ca="1" si="24"/>
        <v>270</v>
      </c>
      <c r="F270">
        <f t="shared" ca="1" si="25"/>
        <v>0.49928618447608553</v>
      </c>
      <c r="G270">
        <f t="shared" ca="1" si="26"/>
        <v>332</v>
      </c>
      <c r="H270">
        <f t="shared" ca="1" si="27"/>
        <v>332</v>
      </c>
      <c r="I270" s="122">
        <f t="shared" ca="1" si="28"/>
        <v>314</v>
      </c>
    </row>
    <row r="271" spans="1:9" x14ac:dyDescent="0.25">
      <c r="A271" s="114">
        <f t="shared" si="29"/>
        <v>271</v>
      </c>
      <c r="B271" s="114">
        <f>IF(AND(A271&gt;=CONTROL!$D$9,A271&lt;CONTROL!$D$10+1),A271,0)</f>
        <v>271</v>
      </c>
      <c r="C271" s="114">
        <f>IF(AND(A271&gt;=CONTROL!$F$9,A271&lt;CONTROL!$F$10+1),A271,0)</f>
        <v>0</v>
      </c>
      <c r="D271" s="114" t="str">
        <f ca="1">IF(DATOS!I272=CONTROL!$H$10,"B","A")</f>
        <v>A</v>
      </c>
      <c r="E271" s="114">
        <f t="shared" ca="1" si="24"/>
        <v>271</v>
      </c>
      <c r="F271">
        <f t="shared" ca="1" si="25"/>
        <v>0.20534908547580921</v>
      </c>
      <c r="G271">
        <f t="shared" ca="1" si="26"/>
        <v>517</v>
      </c>
      <c r="H271">
        <f t="shared" ca="1" si="27"/>
        <v>517</v>
      </c>
      <c r="I271" s="122">
        <f t="shared" ca="1" si="28"/>
        <v>283</v>
      </c>
    </row>
    <row r="272" spans="1:9" x14ac:dyDescent="0.25">
      <c r="A272" s="114">
        <f t="shared" si="29"/>
        <v>272</v>
      </c>
      <c r="B272" s="114">
        <f>IF(AND(A272&gt;=CONTROL!$D$9,A272&lt;CONTROL!$D$10+1),A272,0)</f>
        <v>272</v>
      </c>
      <c r="C272" s="114">
        <f>IF(AND(A272&gt;=CONTROL!$F$9,A272&lt;CONTROL!$F$10+1),A272,0)</f>
        <v>0</v>
      </c>
      <c r="D272" s="114" t="str">
        <f ca="1">IF(DATOS!I273=CONTROL!$H$10,"B","A")</f>
        <v>A</v>
      </c>
      <c r="E272" s="114">
        <f t="shared" ca="1" si="24"/>
        <v>272</v>
      </c>
      <c r="F272">
        <f t="shared" ca="1" si="25"/>
        <v>0.3945646290339635</v>
      </c>
      <c r="G272">
        <f t="shared" ca="1" si="26"/>
        <v>407</v>
      </c>
      <c r="H272">
        <f t="shared" ca="1" si="27"/>
        <v>407</v>
      </c>
      <c r="I272" s="122">
        <f t="shared" ca="1" si="28"/>
        <v>36</v>
      </c>
    </row>
    <row r="273" spans="1:9" x14ac:dyDescent="0.25">
      <c r="A273" s="114">
        <f t="shared" si="29"/>
        <v>273</v>
      </c>
      <c r="B273" s="114">
        <f>IF(AND(A273&gt;=CONTROL!$D$9,A273&lt;CONTROL!$D$10+1),A273,0)</f>
        <v>273</v>
      </c>
      <c r="C273" s="114">
        <f>IF(AND(A273&gt;=CONTROL!$F$9,A273&lt;CONTROL!$F$10+1),A273,0)</f>
        <v>0</v>
      </c>
      <c r="D273" s="114" t="str">
        <f ca="1">IF(DATOS!I274=CONTROL!$H$10,"B","A")</f>
        <v>A</v>
      </c>
      <c r="E273" s="114">
        <f t="shared" ca="1" si="24"/>
        <v>273</v>
      </c>
      <c r="F273">
        <f t="shared" ca="1" si="25"/>
        <v>0.12675474212341187</v>
      </c>
      <c r="G273">
        <f t="shared" ca="1" si="26"/>
        <v>569</v>
      </c>
      <c r="H273">
        <f t="shared" ca="1" si="27"/>
        <v>569</v>
      </c>
      <c r="I273" s="122">
        <f t="shared" ca="1" si="28"/>
        <v>581</v>
      </c>
    </row>
    <row r="274" spans="1:9" x14ac:dyDescent="0.25">
      <c r="A274" s="114">
        <f t="shared" si="29"/>
        <v>274</v>
      </c>
      <c r="B274" s="114">
        <f>IF(AND(A274&gt;=CONTROL!$D$9,A274&lt;CONTROL!$D$10+1),A274,0)</f>
        <v>274</v>
      </c>
      <c r="C274" s="114">
        <f>IF(AND(A274&gt;=CONTROL!$F$9,A274&lt;CONTROL!$F$10+1),A274,0)</f>
        <v>0</v>
      </c>
      <c r="D274" s="114" t="str">
        <f ca="1">IF(DATOS!I275=CONTROL!$H$10,"B","A")</f>
        <v>A</v>
      </c>
      <c r="E274" s="114">
        <f t="shared" ca="1" si="24"/>
        <v>274</v>
      </c>
      <c r="F274">
        <f t="shared" ca="1" si="25"/>
        <v>0.17725984411254392</v>
      </c>
      <c r="G274">
        <f t="shared" ca="1" si="26"/>
        <v>534</v>
      </c>
      <c r="H274">
        <f t="shared" ca="1" si="27"/>
        <v>534</v>
      </c>
      <c r="I274" s="122">
        <f t="shared" ca="1" si="28"/>
        <v>68</v>
      </c>
    </row>
    <row r="275" spans="1:9" x14ac:dyDescent="0.25">
      <c r="A275" s="114">
        <f t="shared" si="29"/>
        <v>275</v>
      </c>
      <c r="B275" s="114">
        <f>IF(AND(A275&gt;=CONTROL!$D$9,A275&lt;CONTROL!$D$10+1),A275,0)</f>
        <v>275</v>
      </c>
      <c r="C275" s="114">
        <f>IF(AND(A275&gt;=CONTROL!$F$9,A275&lt;CONTROL!$F$10+1),A275,0)</f>
        <v>0</v>
      </c>
      <c r="D275" s="114" t="str">
        <f ca="1">IF(DATOS!I276=CONTROL!$H$10,"B","A")</f>
        <v>A</v>
      </c>
      <c r="E275" s="114">
        <f t="shared" ca="1" si="24"/>
        <v>275</v>
      </c>
      <c r="F275">
        <f t="shared" ca="1" si="25"/>
        <v>0.39617651400657716</v>
      </c>
      <c r="G275">
        <f t="shared" ca="1" si="26"/>
        <v>405</v>
      </c>
      <c r="H275">
        <f t="shared" ca="1" si="27"/>
        <v>405</v>
      </c>
      <c r="I275" s="122">
        <f t="shared" ca="1" si="28"/>
        <v>6</v>
      </c>
    </row>
    <row r="276" spans="1:9" x14ac:dyDescent="0.25">
      <c r="A276" s="114">
        <f t="shared" si="29"/>
        <v>276</v>
      </c>
      <c r="B276" s="114">
        <f>IF(AND(A276&gt;=CONTROL!$D$9,A276&lt;CONTROL!$D$10+1),A276,0)</f>
        <v>276</v>
      </c>
      <c r="C276" s="114">
        <f>IF(AND(A276&gt;=CONTROL!$F$9,A276&lt;CONTROL!$F$10+1),A276,0)</f>
        <v>0</v>
      </c>
      <c r="D276" s="114" t="str">
        <f ca="1">IF(DATOS!I277=CONTROL!$H$10,"B","A")</f>
        <v>A</v>
      </c>
      <c r="E276" s="114">
        <f t="shared" ca="1" si="24"/>
        <v>276</v>
      </c>
      <c r="F276">
        <f t="shared" ca="1" si="25"/>
        <v>0.42639959690625318</v>
      </c>
      <c r="G276">
        <f t="shared" ca="1" si="26"/>
        <v>390</v>
      </c>
      <c r="H276">
        <f t="shared" ca="1" si="27"/>
        <v>390</v>
      </c>
      <c r="I276" s="122">
        <f t="shared" ca="1" si="28"/>
        <v>386</v>
      </c>
    </row>
    <row r="277" spans="1:9" x14ac:dyDescent="0.25">
      <c r="A277" s="114">
        <f t="shared" si="29"/>
        <v>277</v>
      </c>
      <c r="B277" s="114">
        <f>IF(AND(A277&gt;=CONTROL!$D$9,A277&lt;CONTROL!$D$10+1),A277,0)</f>
        <v>277</v>
      </c>
      <c r="C277" s="114">
        <f>IF(AND(A277&gt;=CONTROL!$F$9,A277&lt;CONTROL!$F$10+1),A277,0)</f>
        <v>0</v>
      </c>
      <c r="D277" s="114" t="str">
        <f ca="1">IF(DATOS!I278=CONTROL!$H$10,"B","A")</f>
        <v>A</v>
      </c>
      <c r="E277" s="114">
        <f t="shared" ca="1" si="24"/>
        <v>277</v>
      </c>
      <c r="F277">
        <f t="shared" ca="1" si="25"/>
        <v>0.13422516865028933</v>
      </c>
      <c r="G277">
        <f t="shared" ca="1" si="26"/>
        <v>561</v>
      </c>
      <c r="H277">
        <f t="shared" ca="1" si="27"/>
        <v>561</v>
      </c>
      <c r="I277" s="122">
        <f t="shared" ca="1" si="28"/>
        <v>200</v>
      </c>
    </row>
    <row r="278" spans="1:9" x14ac:dyDescent="0.25">
      <c r="A278" s="114">
        <f t="shared" si="29"/>
        <v>278</v>
      </c>
      <c r="B278" s="114">
        <f>IF(AND(A278&gt;=CONTROL!$D$9,A278&lt;CONTROL!$D$10+1),A278,0)</f>
        <v>278</v>
      </c>
      <c r="C278" s="114">
        <f>IF(AND(A278&gt;=CONTROL!$F$9,A278&lt;CONTROL!$F$10+1),A278,0)</f>
        <v>0</v>
      </c>
      <c r="D278" s="114" t="str">
        <f ca="1">IF(DATOS!I279=CONTROL!$H$10,"B","A")</f>
        <v>A</v>
      </c>
      <c r="E278" s="114">
        <f t="shared" ca="1" si="24"/>
        <v>278</v>
      </c>
      <c r="F278">
        <f t="shared" ca="1" si="25"/>
        <v>0.68880012486976538</v>
      </c>
      <c r="G278">
        <f t="shared" ca="1" si="26"/>
        <v>219</v>
      </c>
      <c r="H278">
        <f t="shared" ca="1" si="27"/>
        <v>219</v>
      </c>
      <c r="I278" s="122">
        <f t="shared" ca="1" si="28"/>
        <v>416</v>
      </c>
    </row>
    <row r="279" spans="1:9" x14ac:dyDescent="0.25">
      <c r="A279" s="114">
        <f t="shared" si="29"/>
        <v>279</v>
      </c>
      <c r="B279" s="114">
        <f>IF(AND(A279&gt;=CONTROL!$D$9,A279&lt;CONTROL!$D$10+1),A279,0)</f>
        <v>279</v>
      </c>
      <c r="C279" s="114">
        <f>IF(AND(A279&gt;=CONTROL!$F$9,A279&lt;CONTROL!$F$10+1),A279,0)</f>
        <v>0</v>
      </c>
      <c r="D279" s="114" t="str">
        <f ca="1">IF(DATOS!I280=CONTROL!$H$10,"B","A")</f>
        <v>A</v>
      </c>
      <c r="E279" s="114">
        <f t="shared" ca="1" si="24"/>
        <v>279</v>
      </c>
      <c r="F279">
        <f t="shared" ca="1" si="25"/>
        <v>0.92450883787251292</v>
      </c>
      <c r="G279">
        <f t="shared" ca="1" si="26"/>
        <v>48</v>
      </c>
      <c r="H279">
        <f t="shared" ca="1" si="27"/>
        <v>48</v>
      </c>
      <c r="I279" s="122">
        <f t="shared" ca="1" si="28"/>
        <v>619</v>
      </c>
    </row>
    <row r="280" spans="1:9" x14ac:dyDescent="0.25">
      <c r="A280" s="114">
        <f t="shared" si="29"/>
        <v>280</v>
      </c>
      <c r="B280" s="114">
        <f>IF(AND(A280&gt;=CONTROL!$D$9,A280&lt;CONTROL!$D$10+1),A280,0)</f>
        <v>280</v>
      </c>
      <c r="C280" s="114">
        <f>IF(AND(A280&gt;=CONTROL!$F$9,A280&lt;CONTROL!$F$10+1),A280,0)</f>
        <v>0</v>
      </c>
      <c r="D280" s="114" t="str">
        <f ca="1">IF(DATOS!I281=CONTROL!$H$10,"B","A")</f>
        <v>A</v>
      </c>
      <c r="E280" s="114">
        <f t="shared" ca="1" si="24"/>
        <v>280</v>
      </c>
      <c r="F280">
        <f t="shared" ca="1" si="25"/>
        <v>0.57181486331199616</v>
      </c>
      <c r="G280">
        <f t="shared" ca="1" si="26"/>
        <v>280</v>
      </c>
      <c r="H280">
        <f t="shared" ca="1" si="27"/>
        <v>280</v>
      </c>
      <c r="I280" s="122">
        <f t="shared" ca="1" si="28"/>
        <v>280</v>
      </c>
    </row>
    <row r="281" spans="1:9" x14ac:dyDescent="0.25">
      <c r="A281" s="114">
        <f t="shared" si="29"/>
        <v>281</v>
      </c>
      <c r="B281" s="114">
        <f>IF(AND(A281&gt;=CONTROL!$D$9,A281&lt;CONTROL!$D$10+1),A281,0)</f>
        <v>281</v>
      </c>
      <c r="C281" s="114">
        <f>IF(AND(A281&gt;=CONTROL!$F$9,A281&lt;CONTROL!$F$10+1),A281,0)</f>
        <v>0</v>
      </c>
      <c r="D281" s="114" t="str">
        <f ca="1">IF(DATOS!I282=CONTROL!$H$10,"B","A")</f>
        <v>A</v>
      </c>
      <c r="E281" s="114">
        <f t="shared" ca="1" si="24"/>
        <v>281</v>
      </c>
      <c r="F281">
        <f t="shared" ca="1" si="25"/>
        <v>0.86065767361331902</v>
      </c>
      <c r="G281">
        <f t="shared" ca="1" si="26"/>
        <v>105</v>
      </c>
      <c r="H281">
        <f t="shared" ca="1" si="27"/>
        <v>105</v>
      </c>
      <c r="I281" s="122">
        <f t="shared" ca="1" si="28"/>
        <v>256</v>
      </c>
    </row>
    <row r="282" spans="1:9" x14ac:dyDescent="0.25">
      <c r="A282" s="114">
        <f t="shared" si="29"/>
        <v>282</v>
      </c>
      <c r="B282" s="114">
        <f>IF(AND(A282&gt;=CONTROL!$D$9,A282&lt;CONTROL!$D$10+1),A282,0)</f>
        <v>282</v>
      </c>
      <c r="C282" s="114">
        <f>IF(AND(A282&gt;=CONTROL!$F$9,A282&lt;CONTROL!$F$10+1),A282,0)</f>
        <v>0</v>
      </c>
      <c r="D282" s="114" t="str">
        <f ca="1">IF(DATOS!I283=CONTROL!$H$10,"B","A")</f>
        <v>A</v>
      </c>
      <c r="E282" s="114">
        <f t="shared" ca="1" si="24"/>
        <v>282</v>
      </c>
      <c r="F282">
        <f t="shared" ca="1" si="25"/>
        <v>0.46342721900373518</v>
      </c>
      <c r="G282">
        <f t="shared" ca="1" si="26"/>
        <v>355</v>
      </c>
      <c r="H282">
        <f t="shared" ca="1" si="27"/>
        <v>355</v>
      </c>
      <c r="I282" s="122">
        <f t="shared" ca="1" si="28"/>
        <v>341</v>
      </c>
    </row>
    <row r="283" spans="1:9" x14ac:dyDescent="0.25">
      <c r="A283" s="114">
        <f t="shared" si="29"/>
        <v>283</v>
      </c>
      <c r="B283" s="114">
        <f>IF(AND(A283&gt;=CONTROL!$D$9,A283&lt;CONTROL!$D$10+1),A283,0)</f>
        <v>283</v>
      </c>
      <c r="C283" s="114">
        <f>IF(AND(A283&gt;=CONTROL!$F$9,A283&lt;CONTROL!$F$10+1),A283,0)</f>
        <v>0</v>
      </c>
      <c r="D283" s="114" t="str">
        <f ca="1">IF(DATOS!I284=CONTROL!$H$10,"B","A")</f>
        <v>A</v>
      </c>
      <c r="E283" s="114">
        <f t="shared" ca="1" si="24"/>
        <v>283</v>
      </c>
      <c r="F283">
        <f t="shared" ca="1" si="25"/>
        <v>0.58562882892470258</v>
      </c>
      <c r="G283">
        <f t="shared" ca="1" si="26"/>
        <v>271</v>
      </c>
      <c r="H283">
        <f t="shared" ca="1" si="27"/>
        <v>271</v>
      </c>
      <c r="I283" s="122">
        <f t="shared" ca="1" si="28"/>
        <v>533</v>
      </c>
    </row>
    <row r="284" spans="1:9" x14ac:dyDescent="0.25">
      <c r="A284" s="114">
        <f t="shared" si="29"/>
        <v>284</v>
      </c>
      <c r="B284" s="114">
        <f>IF(AND(A284&gt;=CONTROL!$D$9,A284&lt;CONTROL!$D$10+1),A284,0)</f>
        <v>284</v>
      </c>
      <c r="C284" s="114">
        <f>IF(AND(A284&gt;=CONTROL!$F$9,A284&lt;CONTROL!$F$10+1),A284,0)</f>
        <v>0</v>
      </c>
      <c r="D284" s="114" t="str">
        <f ca="1">IF(DATOS!I285=CONTROL!$H$10,"B","A")</f>
        <v>A</v>
      </c>
      <c r="E284" s="114">
        <f t="shared" ca="1" si="24"/>
        <v>284</v>
      </c>
      <c r="F284">
        <f t="shared" ca="1" si="25"/>
        <v>5.0081555968144009E-2</v>
      </c>
      <c r="G284">
        <f t="shared" ca="1" si="26"/>
        <v>612</v>
      </c>
      <c r="H284">
        <f t="shared" ca="1" si="27"/>
        <v>612</v>
      </c>
      <c r="I284" s="122">
        <f t="shared" ca="1" si="28"/>
        <v>25</v>
      </c>
    </row>
    <row r="285" spans="1:9" x14ac:dyDescent="0.25">
      <c r="A285" s="114">
        <f t="shared" si="29"/>
        <v>285</v>
      </c>
      <c r="B285" s="114">
        <f>IF(AND(A285&gt;=CONTROL!$D$9,A285&lt;CONTROL!$D$10+1),A285,0)</f>
        <v>285</v>
      </c>
      <c r="C285" s="114">
        <f>IF(AND(A285&gt;=CONTROL!$F$9,A285&lt;CONTROL!$F$10+1),A285,0)</f>
        <v>0</v>
      </c>
      <c r="D285" s="114" t="str">
        <f ca="1">IF(DATOS!I286=CONTROL!$H$10,"B","A")</f>
        <v>A</v>
      </c>
      <c r="E285" s="114">
        <f t="shared" ca="1" si="24"/>
        <v>285</v>
      </c>
      <c r="F285">
        <f t="shared" ca="1" si="25"/>
        <v>0.37157222953993929</v>
      </c>
      <c r="G285">
        <f t="shared" ca="1" si="26"/>
        <v>414</v>
      </c>
      <c r="H285">
        <f t="shared" ca="1" si="27"/>
        <v>414</v>
      </c>
      <c r="I285" s="122">
        <f t="shared" ca="1" si="28"/>
        <v>367</v>
      </c>
    </row>
    <row r="286" spans="1:9" x14ac:dyDescent="0.25">
      <c r="A286" s="114">
        <f t="shared" si="29"/>
        <v>286</v>
      </c>
      <c r="B286" s="114">
        <f>IF(AND(A286&gt;=CONTROL!$D$9,A286&lt;CONTROL!$D$10+1),A286,0)</f>
        <v>286</v>
      </c>
      <c r="C286" s="114">
        <f>IF(AND(A286&gt;=CONTROL!$F$9,A286&lt;CONTROL!$F$10+1),A286,0)</f>
        <v>0</v>
      </c>
      <c r="D286" s="114" t="str">
        <f ca="1">IF(DATOS!I287=CONTROL!$H$10,"B","A")</f>
        <v>A</v>
      </c>
      <c r="E286" s="114">
        <f t="shared" ca="1" si="24"/>
        <v>286</v>
      </c>
      <c r="F286">
        <f t="shared" ca="1" si="25"/>
        <v>0.50197108581991223</v>
      </c>
      <c r="G286">
        <f t="shared" ca="1" si="26"/>
        <v>331</v>
      </c>
      <c r="H286">
        <f t="shared" ca="1" si="27"/>
        <v>331</v>
      </c>
      <c r="I286" s="122">
        <f t="shared" ca="1" si="28"/>
        <v>650</v>
      </c>
    </row>
    <row r="287" spans="1:9" x14ac:dyDescent="0.25">
      <c r="A287" s="114">
        <f t="shared" si="29"/>
        <v>287</v>
      </c>
      <c r="B287" s="114">
        <f>IF(AND(A287&gt;=CONTROL!$D$9,A287&lt;CONTROL!$D$10+1),A287,0)</f>
        <v>287</v>
      </c>
      <c r="C287" s="114">
        <f>IF(AND(A287&gt;=CONTROL!$F$9,A287&lt;CONTROL!$F$10+1),A287,0)</f>
        <v>0</v>
      </c>
      <c r="D287" s="114" t="str">
        <f ca="1">IF(DATOS!I288=CONTROL!$H$10,"B","A")</f>
        <v>A</v>
      </c>
      <c r="E287" s="114">
        <f t="shared" ca="1" si="24"/>
        <v>287</v>
      </c>
      <c r="F287">
        <f t="shared" ca="1" si="25"/>
        <v>0.15172800078027926</v>
      </c>
      <c r="G287">
        <f t="shared" ca="1" si="26"/>
        <v>552</v>
      </c>
      <c r="H287">
        <f t="shared" ca="1" si="27"/>
        <v>552</v>
      </c>
      <c r="I287" s="122">
        <f t="shared" ca="1" si="28"/>
        <v>246</v>
      </c>
    </row>
    <row r="288" spans="1:9" x14ac:dyDescent="0.25">
      <c r="A288" s="114">
        <f t="shared" si="29"/>
        <v>288</v>
      </c>
      <c r="B288" s="114">
        <f>IF(AND(A288&gt;=CONTROL!$D$9,A288&lt;CONTROL!$D$10+1),A288,0)</f>
        <v>288</v>
      </c>
      <c r="C288" s="114">
        <f>IF(AND(A288&gt;=CONTROL!$F$9,A288&lt;CONTROL!$F$10+1),A288,0)</f>
        <v>0</v>
      </c>
      <c r="D288" s="114" t="str">
        <f ca="1">IF(DATOS!I289=CONTROL!$H$10,"B","A")</f>
        <v>A</v>
      </c>
      <c r="E288" s="114">
        <f t="shared" ca="1" si="24"/>
        <v>288</v>
      </c>
      <c r="F288">
        <f t="shared" ca="1" si="25"/>
        <v>4.9638013587401164E-2</v>
      </c>
      <c r="G288">
        <f t="shared" ca="1" si="26"/>
        <v>613</v>
      </c>
      <c r="H288">
        <f t="shared" ca="1" si="27"/>
        <v>613</v>
      </c>
      <c r="I288" s="122">
        <f t="shared" ca="1" si="28"/>
        <v>241</v>
      </c>
    </row>
    <row r="289" spans="1:9" x14ac:dyDescent="0.25">
      <c r="A289" s="114">
        <f t="shared" si="29"/>
        <v>289</v>
      </c>
      <c r="B289" s="114">
        <f>IF(AND(A289&gt;=CONTROL!$D$9,A289&lt;CONTROL!$D$10+1),A289,0)</f>
        <v>289</v>
      </c>
      <c r="C289" s="114">
        <f>IF(AND(A289&gt;=CONTROL!$F$9,A289&lt;CONTROL!$F$10+1),A289,0)</f>
        <v>0</v>
      </c>
      <c r="D289" s="114" t="str">
        <f ca="1">IF(DATOS!I290=CONTROL!$H$10,"B","A")</f>
        <v>A</v>
      </c>
      <c r="E289" s="114">
        <f t="shared" ca="1" si="24"/>
        <v>289</v>
      </c>
      <c r="F289">
        <f t="shared" ca="1" si="25"/>
        <v>0.77583432577077072</v>
      </c>
      <c r="G289">
        <f t="shared" ca="1" si="26"/>
        <v>157</v>
      </c>
      <c r="H289">
        <f t="shared" ca="1" si="27"/>
        <v>157</v>
      </c>
      <c r="I289" s="122">
        <f t="shared" ca="1" si="28"/>
        <v>471</v>
      </c>
    </row>
    <row r="290" spans="1:9" x14ac:dyDescent="0.25">
      <c r="A290" s="114">
        <f t="shared" si="29"/>
        <v>290</v>
      </c>
      <c r="B290" s="114">
        <f>IF(AND(A290&gt;=CONTROL!$D$9,A290&lt;CONTROL!$D$10+1),A290,0)</f>
        <v>290</v>
      </c>
      <c r="C290" s="114">
        <f>IF(AND(A290&gt;=CONTROL!$F$9,A290&lt;CONTROL!$F$10+1),A290,0)</f>
        <v>0</v>
      </c>
      <c r="D290" s="114" t="str">
        <f ca="1">IF(DATOS!I291=CONTROL!$H$10,"B","A")</f>
        <v>A</v>
      </c>
      <c r="E290" s="114">
        <f t="shared" ca="1" si="24"/>
        <v>290</v>
      </c>
      <c r="F290">
        <f t="shared" ca="1" si="25"/>
        <v>0.68397526573966372</v>
      </c>
      <c r="G290">
        <f t="shared" ca="1" si="26"/>
        <v>223</v>
      </c>
      <c r="H290">
        <f t="shared" ca="1" si="27"/>
        <v>223</v>
      </c>
      <c r="I290" s="122">
        <f t="shared" ca="1" si="28"/>
        <v>593</v>
      </c>
    </row>
    <row r="291" spans="1:9" x14ac:dyDescent="0.25">
      <c r="A291" s="114">
        <f t="shared" si="29"/>
        <v>291</v>
      </c>
      <c r="B291" s="114">
        <f>IF(AND(A291&gt;=CONTROL!$D$9,A291&lt;CONTROL!$D$10+1),A291,0)</f>
        <v>291</v>
      </c>
      <c r="C291" s="114">
        <f>IF(AND(A291&gt;=CONTROL!$F$9,A291&lt;CONTROL!$F$10+1),A291,0)</f>
        <v>0</v>
      </c>
      <c r="D291" s="114" t="str">
        <f ca="1">IF(DATOS!I292=CONTROL!$H$10,"B","A")</f>
        <v>A</v>
      </c>
      <c r="E291" s="114">
        <f t="shared" ca="1" si="24"/>
        <v>291</v>
      </c>
      <c r="F291">
        <f t="shared" ca="1" si="25"/>
        <v>0.15894329312827626</v>
      </c>
      <c r="G291">
        <f t="shared" ca="1" si="26"/>
        <v>550</v>
      </c>
      <c r="H291">
        <f t="shared" ca="1" si="27"/>
        <v>550</v>
      </c>
      <c r="I291" s="122">
        <f t="shared" ca="1" si="28"/>
        <v>498</v>
      </c>
    </row>
    <row r="292" spans="1:9" x14ac:dyDescent="0.25">
      <c r="A292" s="114">
        <f t="shared" si="29"/>
        <v>292</v>
      </c>
      <c r="B292" s="114">
        <f>IF(AND(A292&gt;=CONTROL!$D$9,A292&lt;CONTROL!$D$10+1),A292,0)</f>
        <v>292</v>
      </c>
      <c r="C292" s="114">
        <f>IF(AND(A292&gt;=CONTROL!$F$9,A292&lt;CONTROL!$F$10+1),A292,0)</f>
        <v>0</v>
      </c>
      <c r="D292" s="114" t="str">
        <f ca="1">IF(DATOS!I293=CONTROL!$H$10,"B","A")</f>
        <v>A</v>
      </c>
      <c r="E292" s="114">
        <f t="shared" ca="1" si="24"/>
        <v>292</v>
      </c>
      <c r="F292">
        <f t="shared" ca="1" si="25"/>
        <v>0.49100656302345425</v>
      </c>
      <c r="G292">
        <f t="shared" ca="1" si="26"/>
        <v>337</v>
      </c>
      <c r="H292">
        <f t="shared" ca="1" si="27"/>
        <v>337</v>
      </c>
      <c r="I292" s="122">
        <f t="shared" ca="1" si="28"/>
        <v>236</v>
      </c>
    </row>
    <row r="293" spans="1:9" x14ac:dyDescent="0.25">
      <c r="A293" s="114">
        <f t="shared" si="29"/>
        <v>293</v>
      </c>
      <c r="B293" s="114">
        <f>IF(AND(A293&gt;=CONTROL!$D$9,A293&lt;CONTROL!$D$10+1),A293,0)</f>
        <v>293</v>
      </c>
      <c r="C293" s="114">
        <f>IF(AND(A293&gt;=CONTROL!$F$9,A293&lt;CONTROL!$F$10+1),A293,0)</f>
        <v>0</v>
      </c>
      <c r="D293" s="114" t="str">
        <f ca="1">IF(DATOS!I294=CONTROL!$H$10,"B","A")</f>
        <v>A</v>
      </c>
      <c r="E293" s="114">
        <f t="shared" ca="1" si="24"/>
        <v>293</v>
      </c>
      <c r="F293">
        <f t="shared" ca="1" si="25"/>
        <v>0.68590769182476752</v>
      </c>
      <c r="G293">
        <f t="shared" ca="1" si="26"/>
        <v>222</v>
      </c>
      <c r="H293">
        <f t="shared" ca="1" si="27"/>
        <v>222</v>
      </c>
      <c r="I293" s="122">
        <f t="shared" ca="1" si="28"/>
        <v>254</v>
      </c>
    </row>
    <row r="294" spans="1:9" x14ac:dyDescent="0.25">
      <c r="A294" s="114">
        <f t="shared" si="29"/>
        <v>294</v>
      </c>
      <c r="B294" s="114">
        <f>IF(AND(A294&gt;=CONTROL!$D$9,A294&lt;CONTROL!$D$10+1),A294,0)</f>
        <v>294</v>
      </c>
      <c r="C294" s="114">
        <f>IF(AND(A294&gt;=CONTROL!$F$9,A294&lt;CONTROL!$F$10+1),A294,0)</f>
        <v>0</v>
      </c>
      <c r="D294" s="114" t="str">
        <f ca="1">IF(DATOS!I295=CONTROL!$H$10,"B","A")</f>
        <v>A</v>
      </c>
      <c r="E294" s="114">
        <f t="shared" ca="1" si="24"/>
        <v>294</v>
      </c>
      <c r="F294">
        <f t="shared" ca="1" si="25"/>
        <v>0.46660563975192915</v>
      </c>
      <c r="G294">
        <f t="shared" ca="1" si="26"/>
        <v>352</v>
      </c>
      <c r="H294">
        <f t="shared" ca="1" si="27"/>
        <v>352</v>
      </c>
      <c r="I294" s="122">
        <f t="shared" ca="1" si="28"/>
        <v>112</v>
      </c>
    </row>
    <row r="295" spans="1:9" x14ac:dyDescent="0.25">
      <c r="A295" s="114">
        <f t="shared" si="29"/>
        <v>295</v>
      </c>
      <c r="B295" s="114">
        <f>IF(AND(A295&gt;=CONTROL!$D$9,A295&lt;CONTROL!$D$10+1),A295,0)</f>
        <v>295</v>
      </c>
      <c r="C295" s="114">
        <f>IF(AND(A295&gt;=CONTROL!$F$9,A295&lt;CONTROL!$F$10+1),A295,0)</f>
        <v>0</v>
      </c>
      <c r="D295" s="114" t="str">
        <f ca="1">IF(DATOS!I296=CONTROL!$H$10,"B","A")</f>
        <v>A</v>
      </c>
      <c r="E295" s="114">
        <f t="shared" ca="1" si="24"/>
        <v>295</v>
      </c>
      <c r="F295">
        <f t="shared" ca="1" si="25"/>
        <v>0.19232583089725741</v>
      </c>
      <c r="G295">
        <f t="shared" ca="1" si="26"/>
        <v>522</v>
      </c>
      <c r="H295">
        <f t="shared" ca="1" si="27"/>
        <v>522</v>
      </c>
      <c r="I295" s="122">
        <f t="shared" ca="1" si="28"/>
        <v>461</v>
      </c>
    </row>
    <row r="296" spans="1:9" x14ac:dyDescent="0.25">
      <c r="A296" s="114">
        <f t="shared" si="29"/>
        <v>296</v>
      </c>
      <c r="B296" s="114">
        <f>IF(AND(A296&gt;=CONTROL!$D$9,A296&lt;CONTROL!$D$10+1),A296,0)</f>
        <v>296</v>
      </c>
      <c r="C296" s="114">
        <f>IF(AND(A296&gt;=CONTROL!$F$9,A296&lt;CONTROL!$F$10+1),A296,0)</f>
        <v>0</v>
      </c>
      <c r="D296" s="114" t="str">
        <f ca="1">IF(DATOS!I297=CONTROL!$H$10,"B","A")</f>
        <v>A</v>
      </c>
      <c r="E296" s="114">
        <f t="shared" ca="1" si="24"/>
        <v>296</v>
      </c>
      <c r="F296">
        <f t="shared" ca="1" si="25"/>
        <v>0.1718764221143978</v>
      </c>
      <c r="G296">
        <f t="shared" ca="1" si="26"/>
        <v>539</v>
      </c>
      <c r="H296">
        <f t="shared" ca="1" si="27"/>
        <v>539</v>
      </c>
      <c r="I296" s="122">
        <f t="shared" ca="1" si="28"/>
        <v>452</v>
      </c>
    </row>
    <row r="297" spans="1:9" x14ac:dyDescent="0.25">
      <c r="A297" s="114">
        <f t="shared" si="29"/>
        <v>297</v>
      </c>
      <c r="B297" s="114">
        <f>IF(AND(A297&gt;=CONTROL!$D$9,A297&lt;CONTROL!$D$10+1),A297,0)</f>
        <v>297</v>
      </c>
      <c r="C297" s="114">
        <f>IF(AND(A297&gt;=CONTROL!$F$9,A297&lt;CONTROL!$F$10+1),A297,0)</f>
        <v>0</v>
      </c>
      <c r="D297" s="114" t="str">
        <f ca="1">IF(DATOS!I298=CONTROL!$H$10,"B","A")</f>
        <v>A</v>
      </c>
      <c r="E297" s="114">
        <f t="shared" ca="1" si="24"/>
        <v>297</v>
      </c>
      <c r="F297">
        <f t="shared" ca="1" si="25"/>
        <v>0.10696983217221867</v>
      </c>
      <c r="G297">
        <f t="shared" ca="1" si="26"/>
        <v>584</v>
      </c>
      <c r="H297">
        <f t="shared" ca="1" si="27"/>
        <v>584</v>
      </c>
      <c r="I297" s="122">
        <f t="shared" ca="1" si="28"/>
        <v>328</v>
      </c>
    </row>
    <row r="298" spans="1:9" x14ac:dyDescent="0.25">
      <c r="A298" s="114">
        <f t="shared" si="29"/>
        <v>298</v>
      </c>
      <c r="B298" s="114">
        <f>IF(AND(A298&gt;=CONTROL!$D$9,A298&lt;CONTROL!$D$10+1),A298,0)</f>
        <v>298</v>
      </c>
      <c r="C298" s="114">
        <f>IF(AND(A298&gt;=CONTROL!$F$9,A298&lt;CONTROL!$F$10+1),A298,0)</f>
        <v>0</v>
      </c>
      <c r="D298" s="114" t="str">
        <f ca="1">IF(DATOS!I299=CONTROL!$H$10,"B","A")</f>
        <v>A</v>
      </c>
      <c r="E298" s="114">
        <f t="shared" ca="1" si="24"/>
        <v>298</v>
      </c>
      <c r="F298">
        <f t="shared" ca="1" si="25"/>
        <v>0.80294036078257458</v>
      </c>
      <c r="G298">
        <f t="shared" ca="1" si="26"/>
        <v>140</v>
      </c>
      <c r="H298">
        <f t="shared" ca="1" si="27"/>
        <v>140</v>
      </c>
      <c r="I298" s="122">
        <f t="shared" ca="1" si="28"/>
        <v>607</v>
      </c>
    </row>
    <row r="299" spans="1:9" x14ac:dyDescent="0.25">
      <c r="A299" s="114">
        <f t="shared" si="29"/>
        <v>299</v>
      </c>
      <c r="B299" s="114">
        <f>IF(AND(A299&gt;=CONTROL!$D$9,A299&lt;CONTROL!$D$10+1),A299,0)</f>
        <v>299</v>
      </c>
      <c r="C299" s="114">
        <f>IF(AND(A299&gt;=CONTROL!$F$9,A299&lt;CONTROL!$F$10+1),A299,0)</f>
        <v>0</v>
      </c>
      <c r="D299" s="114" t="str">
        <f ca="1">IF(DATOS!I300=CONTROL!$H$10,"B","A")</f>
        <v>A</v>
      </c>
      <c r="E299" s="114">
        <f t="shared" ca="1" si="24"/>
        <v>299</v>
      </c>
      <c r="F299">
        <f t="shared" ca="1" si="25"/>
        <v>0.30215917150043226</v>
      </c>
      <c r="G299">
        <f t="shared" ca="1" si="26"/>
        <v>458</v>
      </c>
      <c r="H299">
        <f t="shared" ca="1" si="27"/>
        <v>458</v>
      </c>
      <c r="I299" s="122">
        <f t="shared" ca="1" si="28"/>
        <v>167</v>
      </c>
    </row>
    <row r="300" spans="1:9" x14ac:dyDescent="0.25">
      <c r="A300" s="114">
        <f t="shared" si="29"/>
        <v>300</v>
      </c>
      <c r="B300" s="114">
        <f>IF(AND(A300&gt;=CONTROL!$D$9,A300&lt;CONTROL!$D$10+1),A300,0)</f>
        <v>300</v>
      </c>
      <c r="C300" s="114">
        <f>IF(AND(A300&gt;=CONTROL!$F$9,A300&lt;CONTROL!$F$10+1),A300,0)</f>
        <v>0</v>
      </c>
      <c r="D300" s="114" t="str">
        <f ca="1">IF(DATOS!I301=CONTROL!$H$10,"B","A")</f>
        <v>A</v>
      </c>
      <c r="E300" s="114">
        <f t="shared" ca="1" si="24"/>
        <v>300</v>
      </c>
      <c r="F300">
        <f t="shared" ca="1" si="25"/>
        <v>0.36877184150382614</v>
      </c>
      <c r="G300">
        <f t="shared" ca="1" si="26"/>
        <v>416</v>
      </c>
      <c r="H300">
        <f t="shared" ca="1" si="27"/>
        <v>416</v>
      </c>
      <c r="I300" s="122">
        <f t="shared" ca="1" si="28"/>
        <v>475</v>
      </c>
    </row>
    <row r="301" spans="1:9" x14ac:dyDescent="0.25">
      <c r="A301" s="114">
        <f t="shared" si="29"/>
        <v>301</v>
      </c>
      <c r="B301" s="114">
        <f>IF(AND(A301&gt;=CONTROL!$D$9,A301&lt;CONTROL!$D$10+1),A301,0)</f>
        <v>301</v>
      </c>
      <c r="C301" s="114">
        <f>IF(AND(A301&gt;=CONTROL!$F$9,A301&lt;CONTROL!$F$10+1),A301,0)</f>
        <v>0</v>
      </c>
      <c r="D301" s="114" t="str">
        <f ca="1">IF(DATOS!I302=CONTROL!$H$10,"B","A")</f>
        <v>A</v>
      </c>
      <c r="E301" s="114">
        <f t="shared" ca="1" si="24"/>
        <v>301</v>
      </c>
      <c r="F301">
        <f t="shared" ca="1" si="25"/>
        <v>0.68774468351986751</v>
      </c>
      <c r="G301">
        <f t="shared" ca="1" si="26"/>
        <v>220</v>
      </c>
      <c r="H301">
        <f t="shared" ca="1" si="27"/>
        <v>220</v>
      </c>
      <c r="I301" s="122">
        <f t="shared" ca="1" si="28"/>
        <v>42</v>
      </c>
    </row>
    <row r="302" spans="1:9" x14ac:dyDescent="0.25">
      <c r="A302" s="114">
        <f t="shared" si="29"/>
        <v>302</v>
      </c>
      <c r="B302" s="114">
        <f>IF(AND(A302&gt;=CONTROL!$D$9,A302&lt;CONTROL!$D$10+1),A302,0)</f>
        <v>302</v>
      </c>
      <c r="C302" s="114">
        <f>IF(AND(A302&gt;=CONTROL!$F$9,A302&lt;CONTROL!$F$10+1),A302,0)</f>
        <v>0</v>
      </c>
      <c r="D302" s="114" t="str">
        <f ca="1">IF(DATOS!I303=CONTROL!$H$10,"B","A")</f>
        <v>A</v>
      </c>
      <c r="E302" s="114">
        <f t="shared" ca="1" si="24"/>
        <v>302</v>
      </c>
      <c r="F302">
        <f t="shared" ca="1" si="25"/>
        <v>6.3619812078800408E-2</v>
      </c>
      <c r="G302">
        <f t="shared" ca="1" si="26"/>
        <v>604</v>
      </c>
      <c r="H302">
        <f t="shared" ca="1" si="27"/>
        <v>604</v>
      </c>
      <c r="I302" s="122">
        <f t="shared" ca="1" si="28"/>
        <v>541</v>
      </c>
    </row>
    <row r="303" spans="1:9" x14ac:dyDescent="0.25">
      <c r="A303" s="114">
        <f t="shared" si="29"/>
        <v>303</v>
      </c>
      <c r="B303" s="114">
        <f>IF(AND(A303&gt;=CONTROL!$D$9,A303&lt;CONTROL!$D$10+1),A303,0)</f>
        <v>303</v>
      </c>
      <c r="C303" s="114">
        <f>IF(AND(A303&gt;=CONTROL!$F$9,A303&lt;CONTROL!$F$10+1),A303,0)</f>
        <v>0</v>
      </c>
      <c r="D303" s="114" t="str">
        <f ca="1">IF(DATOS!I304=CONTROL!$H$10,"B","A")</f>
        <v>A</v>
      </c>
      <c r="E303" s="114">
        <f t="shared" ca="1" si="24"/>
        <v>303</v>
      </c>
      <c r="F303">
        <f t="shared" ca="1" si="25"/>
        <v>0.35027504829266876</v>
      </c>
      <c r="G303">
        <f t="shared" ca="1" si="26"/>
        <v>430</v>
      </c>
      <c r="H303">
        <f t="shared" ca="1" si="27"/>
        <v>430</v>
      </c>
      <c r="I303" s="122">
        <f t="shared" ca="1" si="28"/>
        <v>458</v>
      </c>
    </row>
    <row r="304" spans="1:9" x14ac:dyDescent="0.25">
      <c r="A304" s="114">
        <f t="shared" si="29"/>
        <v>304</v>
      </c>
      <c r="B304" s="114">
        <f>IF(AND(A304&gt;=CONTROL!$D$9,A304&lt;CONTROL!$D$10+1),A304,0)</f>
        <v>304</v>
      </c>
      <c r="C304" s="114">
        <f>IF(AND(A304&gt;=CONTROL!$F$9,A304&lt;CONTROL!$F$10+1),A304,0)</f>
        <v>0</v>
      </c>
      <c r="D304" s="114" t="str">
        <f ca="1">IF(DATOS!I305=CONTROL!$H$10,"B","A")</f>
        <v>A</v>
      </c>
      <c r="E304" s="114">
        <f t="shared" ca="1" si="24"/>
        <v>304</v>
      </c>
      <c r="F304">
        <f t="shared" ca="1" si="25"/>
        <v>0.67915590261631831</v>
      </c>
      <c r="G304">
        <f t="shared" ca="1" si="26"/>
        <v>226</v>
      </c>
      <c r="H304">
        <f t="shared" ca="1" si="27"/>
        <v>226</v>
      </c>
      <c r="I304" s="122">
        <f t="shared" ca="1" si="28"/>
        <v>438</v>
      </c>
    </row>
    <row r="305" spans="1:9" x14ac:dyDescent="0.25">
      <c r="A305" s="114">
        <f t="shared" si="29"/>
        <v>305</v>
      </c>
      <c r="B305" s="114">
        <f>IF(AND(A305&gt;=CONTROL!$D$9,A305&lt;CONTROL!$D$10+1),A305,0)</f>
        <v>305</v>
      </c>
      <c r="C305" s="114">
        <f>IF(AND(A305&gt;=CONTROL!$F$9,A305&lt;CONTROL!$F$10+1),A305,0)</f>
        <v>0</v>
      </c>
      <c r="D305" s="114" t="str">
        <f ca="1">IF(DATOS!I306=CONTROL!$H$10,"B","A")</f>
        <v>A</v>
      </c>
      <c r="E305" s="114">
        <f t="shared" ca="1" si="24"/>
        <v>305</v>
      </c>
      <c r="F305">
        <f t="shared" ca="1" si="25"/>
        <v>0.91179901515762485</v>
      </c>
      <c r="G305">
        <f t="shared" ca="1" si="26"/>
        <v>61</v>
      </c>
      <c r="H305">
        <f t="shared" ca="1" si="27"/>
        <v>61</v>
      </c>
      <c r="I305" s="122">
        <f t="shared" ca="1" si="28"/>
        <v>343</v>
      </c>
    </row>
    <row r="306" spans="1:9" x14ac:dyDescent="0.25">
      <c r="A306" s="114">
        <f t="shared" si="29"/>
        <v>306</v>
      </c>
      <c r="B306" s="114">
        <f>IF(AND(A306&gt;=CONTROL!$D$9,A306&lt;CONTROL!$D$10+1),A306,0)</f>
        <v>306</v>
      </c>
      <c r="C306" s="114">
        <f>IF(AND(A306&gt;=CONTROL!$F$9,A306&lt;CONTROL!$F$10+1),A306,0)</f>
        <v>0</v>
      </c>
      <c r="D306" s="114" t="str">
        <f ca="1">IF(DATOS!I307=CONTROL!$H$10,"B","A")</f>
        <v>A</v>
      </c>
      <c r="E306" s="114">
        <f t="shared" ca="1" si="24"/>
        <v>306</v>
      </c>
      <c r="F306">
        <f t="shared" ca="1" si="25"/>
        <v>0.21348536878395641</v>
      </c>
      <c r="G306">
        <f t="shared" ca="1" si="26"/>
        <v>509</v>
      </c>
      <c r="H306">
        <f t="shared" ca="1" si="27"/>
        <v>509</v>
      </c>
      <c r="I306" s="122">
        <f t="shared" ca="1" si="28"/>
        <v>243</v>
      </c>
    </row>
    <row r="307" spans="1:9" x14ac:dyDescent="0.25">
      <c r="A307" s="114">
        <f t="shared" si="29"/>
        <v>307</v>
      </c>
      <c r="B307" s="114">
        <f>IF(AND(A307&gt;=CONTROL!$D$9,A307&lt;CONTROL!$D$10+1),A307,0)</f>
        <v>307</v>
      </c>
      <c r="C307" s="114">
        <f>IF(AND(A307&gt;=CONTROL!$F$9,A307&lt;CONTROL!$F$10+1),A307,0)</f>
        <v>0</v>
      </c>
      <c r="D307" s="114" t="str">
        <f ca="1">IF(DATOS!I308=CONTROL!$H$10,"B","A")</f>
        <v>A</v>
      </c>
      <c r="E307" s="114">
        <f t="shared" ca="1" si="24"/>
        <v>307</v>
      </c>
      <c r="F307">
        <f t="shared" ca="1" si="25"/>
        <v>0.66937100819980089</v>
      </c>
      <c r="G307">
        <f t="shared" ca="1" si="26"/>
        <v>229</v>
      </c>
      <c r="H307">
        <f t="shared" ca="1" si="27"/>
        <v>229</v>
      </c>
      <c r="I307" s="122">
        <f t="shared" ca="1" si="28"/>
        <v>90</v>
      </c>
    </row>
    <row r="308" spans="1:9" x14ac:dyDescent="0.25">
      <c r="A308" s="114">
        <f t="shared" si="29"/>
        <v>308</v>
      </c>
      <c r="B308" s="114">
        <f>IF(AND(A308&gt;=CONTROL!$D$9,A308&lt;CONTROL!$D$10+1),A308,0)</f>
        <v>308</v>
      </c>
      <c r="C308" s="114">
        <f>IF(AND(A308&gt;=CONTROL!$F$9,A308&lt;CONTROL!$F$10+1),A308,0)</f>
        <v>0</v>
      </c>
      <c r="D308" s="114" t="str">
        <f ca="1">IF(DATOS!I309=CONTROL!$H$10,"B","A")</f>
        <v>A</v>
      </c>
      <c r="E308" s="114">
        <f t="shared" ca="1" si="24"/>
        <v>308</v>
      </c>
      <c r="F308">
        <f t="shared" ca="1" si="25"/>
        <v>0.49206807139437148</v>
      </c>
      <c r="G308">
        <f t="shared" ca="1" si="26"/>
        <v>336</v>
      </c>
      <c r="H308">
        <f t="shared" ca="1" si="27"/>
        <v>336</v>
      </c>
      <c r="I308" s="122">
        <f t="shared" ca="1" si="28"/>
        <v>519</v>
      </c>
    </row>
    <row r="309" spans="1:9" x14ac:dyDescent="0.25">
      <c r="A309" s="114">
        <f t="shared" si="29"/>
        <v>309</v>
      </c>
      <c r="B309" s="114">
        <f>IF(AND(A309&gt;=CONTROL!$D$9,A309&lt;CONTROL!$D$10+1),A309,0)</f>
        <v>309</v>
      </c>
      <c r="C309" s="114">
        <f>IF(AND(A309&gt;=CONTROL!$F$9,A309&lt;CONTROL!$F$10+1),A309,0)</f>
        <v>0</v>
      </c>
      <c r="D309" s="114" t="str">
        <f ca="1">IF(DATOS!I310=CONTROL!$H$10,"B","A")</f>
        <v>A</v>
      </c>
      <c r="E309" s="114">
        <f t="shared" ca="1" si="24"/>
        <v>309</v>
      </c>
      <c r="F309">
        <f t="shared" ca="1" si="25"/>
        <v>0.81179143168784795</v>
      </c>
      <c r="G309">
        <f t="shared" ca="1" si="26"/>
        <v>138</v>
      </c>
      <c r="H309">
        <f t="shared" ca="1" si="27"/>
        <v>138</v>
      </c>
      <c r="I309" s="122">
        <f t="shared" ca="1" si="28"/>
        <v>80</v>
      </c>
    </row>
    <row r="310" spans="1:9" x14ac:dyDescent="0.25">
      <c r="A310" s="114">
        <f t="shared" si="29"/>
        <v>310</v>
      </c>
      <c r="B310" s="114">
        <f>IF(AND(A310&gt;=CONTROL!$D$9,A310&lt;CONTROL!$D$10+1),A310,0)</f>
        <v>310</v>
      </c>
      <c r="C310" s="114">
        <f>IF(AND(A310&gt;=CONTROL!$F$9,A310&lt;CONTROL!$F$10+1),A310,0)</f>
        <v>0</v>
      </c>
      <c r="D310" s="114" t="str">
        <f ca="1">IF(DATOS!I311=CONTROL!$H$10,"B","A")</f>
        <v>A</v>
      </c>
      <c r="E310" s="114">
        <f t="shared" ca="1" si="24"/>
        <v>310</v>
      </c>
      <c r="F310">
        <f t="shared" ca="1" si="25"/>
        <v>0.8234505556361813</v>
      </c>
      <c r="G310">
        <f t="shared" ca="1" si="26"/>
        <v>132</v>
      </c>
      <c r="H310">
        <f t="shared" ca="1" si="27"/>
        <v>132</v>
      </c>
      <c r="I310" s="122">
        <f t="shared" ca="1" si="28"/>
        <v>126</v>
      </c>
    </row>
    <row r="311" spans="1:9" x14ac:dyDescent="0.25">
      <c r="A311" s="114">
        <f t="shared" si="29"/>
        <v>311</v>
      </c>
      <c r="B311" s="114">
        <f>IF(AND(A311&gt;=CONTROL!$D$9,A311&lt;CONTROL!$D$10+1),A311,0)</f>
        <v>311</v>
      </c>
      <c r="C311" s="114">
        <f>IF(AND(A311&gt;=CONTROL!$F$9,A311&lt;CONTROL!$F$10+1),A311,0)</f>
        <v>0</v>
      </c>
      <c r="D311" s="114" t="str">
        <f ca="1">IF(DATOS!I312=CONTROL!$H$10,"B","A")</f>
        <v>A</v>
      </c>
      <c r="E311" s="114">
        <f t="shared" ca="1" si="24"/>
        <v>311</v>
      </c>
      <c r="F311">
        <f t="shared" ca="1" si="25"/>
        <v>5.9377049913550417E-3</v>
      </c>
      <c r="G311">
        <f t="shared" ca="1" si="26"/>
        <v>649</v>
      </c>
      <c r="H311">
        <f t="shared" ca="1" si="27"/>
        <v>649</v>
      </c>
      <c r="I311" s="122">
        <f t="shared" ca="1" si="28"/>
        <v>580</v>
      </c>
    </row>
    <row r="312" spans="1:9" x14ac:dyDescent="0.25">
      <c r="A312" s="114">
        <f t="shared" si="29"/>
        <v>312</v>
      </c>
      <c r="B312" s="114">
        <f>IF(AND(A312&gt;=CONTROL!$D$9,A312&lt;CONTROL!$D$10+1),A312,0)</f>
        <v>312</v>
      </c>
      <c r="C312" s="114">
        <f>IF(AND(A312&gt;=CONTROL!$F$9,A312&lt;CONTROL!$F$10+1),A312,0)</f>
        <v>0</v>
      </c>
      <c r="D312" s="114" t="str">
        <f ca="1">IF(DATOS!I313=CONTROL!$H$10,"B","A")</f>
        <v>A</v>
      </c>
      <c r="E312" s="114">
        <f t="shared" ca="1" si="24"/>
        <v>312</v>
      </c>
      <c r="F312">
        <f t="shared" ca="1" si="25"/>
        <v>0.84176219299054156</v>
      </c>
      <c r="G312">
        <f t="shared" ca="1" si="26"/>
        <v>119</v>
      </c>
      <c r="H312">
        <f t="shared" ca="1" si="27"/>
        <v>119</v>
      </c>
      <c r="I312" s="122">
        <f t="shared" ca="1" si="28"/>
        <v>529</v>
      </c>
    </row>
    <row r="313" spans="1:9" x14ac:dyDescent="0.25">
      <c r="A313" s="114">
        <f t="shared" si="29"/>
        <v>313</v>
      </c>
      <c r="B313" s="114">
        <f>IF(AND(A313&gt;=CONTROL!$D$9,A313&lt;CONTROL!$D$10+1),A313,0)</f>
        <v>313</v>
      </c>
      <c r="C313" s="114">
        <f>IF(AND(A313&gt;=CONTROL!$F$9,A313&lt;CONTROL!$F$10+1),A313,0)</f>
        <v>0</v>
      </c>
      <c r="D313" s="114" t="str">
        <f ca="1">IF(DATOS!I314=CONTROL!$H$10,"B","A")</f>
        <v>A</v>
      </c>
      <c r="E313" s="114">
        <f t="shared" ca="1" si="24"/>
        <v>313</v>
      </c>
      <c r="F313">
        <f t="shared" ca="1" si="25"/>
        <v>0.27855657821555835</v>
      </c>
      <c r="G313">
        <f t="shared" ca="1" si="26"/>
        <v>474</v>
      </c>
      <c r="H313">
        <f t="shared" ca="1" si="27"/>
        <v>474</v>
      </c>
      <c r="I313" s="122">
        <f t="shared" ca="1" si="28"/>
        <v>174</v>
      </c>
    </row>
    <row r="314" spans="1:9" x14ac:dyDescent="0.25">
      <c r="A314" s="114">
        <f t="shared" si="29"/>
        <v>314</v>
      </c>
      <c r="B314" s="114">
        <f>IF(AND(A314&gt;=CONTROL!$D$9,A314&lt;CONTROL!$D$10+1),A314,0)</f>
        <v>314</v>
      </c>
      <c r="C314" s="114">
        <f>IF(AND(A314&gt;=CONTROL!$F$9,A314&lt;CONTROL!$F$10+1),A314,0)</f>
        <v>0</v>
      </c>
      <c r="D314" s="114" t="str">
        <f ca="1">IF(DATOS!I315=CONTROL!$H$10,"B","A")</f>
        <v>A</v>
      </c>
      <c r="E314" s="114">
        <f t="shared" ca="1" si="24"/>
        <v>314</v>
      </c>
      <c r="F314">
        <f t="shared" ca="1" si="25"/>
        <v>0.58568459945445306</v>
      </c>
      <c r="G314">
        <f t="shared" ca="1" si="26"/>
        <v>270</v>
      </c>
      <c r="H314">
        <f t="shared" ca="1" si="27"/>
        <v>270</v>
      </c>
      <c r="I314" s="122">
        <f t="shared" ca="1" si="28"/>
        <v>115</v>
      </c>
    </row>
    <row r="315" spans="1:9" x14ac:dyDescent="0.25">
      <c r="A315" s="114">
        <f t="shared" si="29"/>
        <v>315</v>
      </c>
      <c r="B315" s="114">
        <f>IF(AND(A315&gt;=CONTROL!$D$9,A315&lt;CONTROL!$D$10+1),A315,0)</f>
        <v>315</v>
      </c>
      <c r="C315" s="114">
        <f>IF(AND(A315&gt;=CONTROL!$F$9,A315&lt;CONTROL!$F$10+1),A315,0)</f>
        <v>0</v>
      </c>
      <c r="D315" s="114" t="str">
        <f ca="1">IF(DATOS!I316=CONTROL!$H$10,"B","A")</f>
        <v>A</v>
      </c>
      <c r="E315" s="114">
        <f t="shared" ca="1" si="24"/>
        <v>315</v>
      </c>
      <c r="F315">
        <f t="shared" ca="1" si="25"/>
        <v>0.47614392112339987</v>
      </c>
      <c r="G315">
        <f t="shared" ca="1" si="26"/>
        <v>344</v>
      </c>
      <c r="H315">
        <f t="shared" ca="1" si="27"/>
        <v>344</v>
      </c>
      <c r="I315" s="122">
        <f t="shared" ca="1" si="28"/>
        <v>70</v>
      </c>
    </row>
    <row r="316" spans="1:9" x14ac:dyDescent="0.25">
      <c r="A316" s="114">
        <f t="shared" si="29"/>
        <v>316</v>
      </c>
      <c r="B316" s="114">
        <f>IF(AND(A316&gt;=CONTROL!$D$9,A316&lt;CONTROL!$D$10+1),A316,0)</f>
        <v>316</v>
      </c>
      <c r="C316" s="114">
        <f>IF(AND(A316&gt;=CONTROL!$F$9,A316&lt;CONTROL!$F$10+1),A316,0)</f>
        <v>0</v>
      </c>
      <c r="D316" s="114" t="str">
        <f ca="1">IF(DATOS!I317=CONTROL!$H$10,"B","A")</f>
        <v>A</v>
      </c>
      <c r="E316" s="114">
        <f t="shared" ca="1" si="24"/>
        <v>316</v>
      </c>
      <c r="F316">
        <f t="shared" ca="1" si="25"/>
        <v>0.16850158783878677</v>
      </c>
      <c r="G316">
        <f t="shared" ca="1" si="26"/>
        <v>542</v>
      </c>
      <c r="H316">
        <f t="shared" ca="1" si="27"/>
        <v>542</v>
      </c>
      <c r="I316" s="122">
        <f t="shared" ca="1" si="28"/>
        <v>618</v>
      </c>
    </row>
    <row r="317" spans="1:9" x14ac:dyDescent="0.25">
      <c r="A317" s="114">
        <f t="shared" si="29"/>
        <v>317</v>
      </c>
      <c r="B317" s="114">
        <f>IF(AND(A317&gt;=CONTROL!$D$9,A317&lt;CONTROL!$D$10+1),A317,0)</f>
        <v>317</v>
      </c>
      <c r="C317" s="114">
        <f>IF(AND(A317&gt;=CONTROL!$F$9,A317&lt;CONTROL!$F$10+1),A317,0)</f>
        <v>0</v>
      </c>
      <c r="D317" s="114" t="str">
        <f ca="1">IF(DATOS!I318=CONTROL!$H$10,"B","A")</f>
        <v>A</v>
      </c>
      <c r="E317" s="114">
        <f t="shared" ca="1" si="24"/>
        <v>317</v>
      </c>
      <c r="F317">
        <f t="shared" ca="1" si="25"/>
        <v>0.84943271138010534</v>
      </c>
      <c r="G317">
        <f t="shared" ca="1" si="26"/>
        <v>115</v>
      </c>
      <c r="H317">
        <f t="shared" ca="1" si="27"/>
        <v>115</v>
      </c>
      <c r="I317" s="122">
        <f t="shared" ca="1" si="28"/>
        <v>248</v>
      </c>
    </row>
    <row r="318" spans="1:9" x14ac:dyDescent="0.25">
      <c r="A318" s="114">
        <f t="shared" si="29"/>
        <v>318</v>
      </c>
      <c r="B318" s="114">
        <f>IF(AND(A318&gt;=CONTROL!$D$9,A318&lt;CONTROL!$D$10+1),A318,0)</f>
        <v>318</v>
      </c>
      <c r="C318" s="114">
        <f>IF(AND(A318&gt;=CONTROL!$F$9,A318&lt;CONTROL!$F$10+1),A318,0)</f>
        <v>0</v>
      </c>
      <c r="D318" s="114" t="str">
        <f ca="1">IF(DATOS!I319=CONTROL!$H$10,"B","A")</f>
        <v>A</v>
      </c>
      <c r="E318" s="114">
        <f t="shared" ca="1" si="24"/>
        <v>318</v>
      </c>
      <c r="F318">
        <f t="shared" ca="1" si="25"/>
        <v>0.33630840025047992</v>
      </c>
      <c r="G318">
        <f t="shared" ca="1" si="26"/>
        <v>439</v>
      </c>
      <c r="H318">
        <f t="shared" ca="1" si="27"/>
        <v>439</v>
      </c>
      <c r="I318" s="122">
        <f t="shared" ca="1" si="28"/>
        <v>37</v>
      </c>
    </row>
    <row r="319" spans="1:9" x14ac:dyDescent="0.25">
      <c r="A319" s="114">
        <f t="shared" si="29"/>
        <v>319</v>
      </c>
      <c r="B319" s="114">
        <f>IF(AND(A319&gt;=CONTROL!$D$9,A319&lt;CONTROL!$D$10+1),A319,0)</f>
        <v>319</v>
      </c>
      <c r="C319" s="114">
        <f>IF(AND(A319&gt;=CONTROL!$F$9,A319&lt;CONTROL!$F$10+1),A319,0)</f>
        <v>0</v>
      </c>
      <c r="D319" s="114" t="str">
        <f ca="1">IF(DATOS!I320=CONTROL!$H$10,"B","A")</f>
        <v>A</v>
      </c>
      <c r="E319" s="114">
        <f t="shared" ca="1" si="24"/>
        <v>319</v>
      </c>
      <c r="F319">
        <f t="shared" ca="1" si="25"/>
        <v>0.36587605707714665</v>
      </c>
      <c r="G319">
        <f t="shared" ca="1" si="26"/>
        <v>419</v>
      </c>
      <c r="H319">
        <f t="shared" ca="1" si="27"/>
        <v>419</v>
      </c>
      <c r="I319" s="122">
        <f t="shared" ca="1" si="28"/>
        <v>166</v>
      </c>
    </row>
    <row r="320" spans="1:9" x14ac:dyDescent="0.25">
      <c r="A320" s="114">
        <f t="shared" si="29"/>
        <v>320</v>
      </c>
      <c r="B320" s="114">
        <f>IF(AND(A320&gt;=CONTROL!$D$9,A320&lt;CONTROL!$D$10+1),A320,0)</f>
        <v>320</v>
      </c>
      <c r="C320" s="114">
        <f>IF(AND(A320&gt;=CONTROL!$F$9,A320&lt;CONTROL!$F$10+1),A320,0)</f>
        <v>0</v>
      </c>
      <c r="D320" s="114" t="str">
        <f ca="1">IF(DATOS!I321=CONTROL!$H$10,"B","A")</f>
        <v>A</v>
      </c>
      <c r="E320" s="114">
        <f t="shared" ca="1" si="24"/>
        <v>320</v>
      </c>
      <c r="F320">
        <f t="shared" ca="1" si="25"/>
        <v>0.92890138216785467</v>
      </c>
      <c r="G320">
        <f t="shared" ca="1" si="26"/>
        <v>45</v>
      </c>
      <c r="H320">
        <f t="shared" ca="1" si="27"/>
        <v>45</v>
      </c>
      <c r="I320" s="122">
        <f t="shared" ca="1" si="28"/>
        <v>226</v>
      </c>
    </row>
    <row r="321" spans="1:9" x14ac:dyDescent="0.25">
      <c r="A321" s="114">
        <f t="shared" si="29"/>
        <v>321</v>
      </c>
      <c r="B321" s="114">
        <f>IF(AND(A321&gt;=CONTROL!$D$9,A321&lt;CONTROL!$D$10+1),A321,0)</f>
        <v>321</v>
      </c>
      <c r="C321" s="114">
        <f>IF(AND(A321&gt;=CONTROL!$F$9,A321&lt;CONTROL!$F$10+1),A321,0)</f>
        <v>0</v>
      </c>
      <c r="D321" s="114" t="str">
        <f ca="1">IF(DATOS!I322=CONTROL!$H$10,"B","A")</f>
        <v>A</v>
      </c>
      <c r="E321" s="114">
        <f t="shared" ca="1" si="24"/>
        <v>321</v>
      </c>
      <c r="F321">
        <f t="shared" ca="1" si="25"/>
        <v>7.2574284603853845E-2</v>
      </c>
      <c r="G321">
        <f t="shared" ca="1" si="26"/>
        <v>598</v>
      </c>
      <c r="H321">
        <f t="shared" ca="1" si="27"/>
        <v>598</v>
      </c>
      <c r="I321" s="122">
        <f t="shared" ca="1" si="28"/>
        <v>490</v>
      </c>
    </row>
    <row r="322" spans="1:9" x14ac:dyDescent="0.25">
      <c r="A322" s="114">
        <f t="shared" si="29"/>
        <v>322</v>
      </c>
      <c r="B322" s="114">
        <f>IF(AND(A322&gt;=CONTROL!$D$9,A322&lt;CONTROL!$D$10+1),A322,0)</f>
        <v>322</v>
      </c>
      <c r="C322" s="114">
        <f>IF(AND(A322&gt;=CONTROL!$F$9,A322&lt;CONTROL!$F$10+1),A322,0)</f>
        <v>0</v>
      </c>
      <c r="D322" s="114" t="str">
        <f ca="1">IF(DATOS!I323=CONTROL!$H$10,"B","A")</f>
        <v>A</v>
      </c>
      <c r="E322" s="114">
        <f t="shared" ref="E322:E385" ca="1" si="30">IF(D322="A",+C322+B322,0)</f>
        <v>322</v>
      </c>
      <c r="F322">
        <f t="shared" ref="F322:F385" ca="1" si="31">IF(E322&gt;0,RAND(),-1)</f>
        <v>4.2468606507791051E-2</v>
      </c>
      <c r="G322">
        <f t="shared" ref="G322:G385" ca="1" si="32">RANK(F322,$F$1:$F$5000)</f>
        <v>621</v>
      </c>
      <c r="H322">
        <f t="shared" ref="H322:H385" ca="1" si="33">IF(F322=-1,0,G322)</f>
        <v>621</v>
      </c>
      <c r="I322" s="122">
        <f t="shared" ref="I322:I385" ca="1" si="34">IFERROR(MATCH(A322,H:H,0),0)</f>
        <v>370</v>
      </c>
    </row>
    <row r="323" spans="1:9" x14ac:dyDescent="0.25">
      <c r="A323" s="114">
        <f t="shared" ref="A323:A386" si="35">+A322+1</f>
        <v>323</v>
      </c>
      <c r="B323" s="114">
        <f>IF(AND(A323&gt;=CONTROL!$D$9,A323&lt;CONTROL!$D$10+1),A323,0)</f>
        <v>323</v>
      </c>
      <c r="C323" s="114">
        <f>IF(AND(A323&gt;=CONTROL!$F$9,A323&lt;CONTROL!$F$10+1),A323,0)</f>
        <v>0</v>
      </c>
      <c r="D323" s="114" t="str">
        <f ca="1">IF(DATOS!I324=CONTROL!$H$10,"B","A")</f>
        <v>A</v>
      </c>
      <c r="E323" s="114">
        <f t="shared" ca="1" si="30"/>
        <v>323</v>
      </c>
      <c r="F323">
        <f t="shared" ca="1" si="31"/>
        <v>4.380881398932257E-2</v>
      </c>
      <c r="G323">
        <f t="shared" ca="1" si="32"/>
        <v>620</v>
      </c>
      <c r="H323">
        <f t="shared" ca="1" si="33"/>
        <v>620</v>
      </c>
      <c r="I323" s="122">
        <f t="shared" ca="1" si="34"/>
        <v>127</v>
      </c>
    </row>
    <row r="324" spans="1:9" x14ac:dyDescent="0.25">
      <c r="A324" s="114">
        <f t="shared" si="35"/>
        <v>324</v>
      </c>
      <c r="B324" s="114">
        <f>IF(AND(A324&gt;=CONTROL!$D$9,A324&lt;CONTROL!$D$10+1),A324,0)</f>
        <v>324</v>
      </c>
      <c r="C324" s="114">
        <f>IF(AND(A324&gt;=CONTROL!$F$9,A324&lt;CONTROL!$F$10+1),A324,0)</f>
        <v>0</v>
      </c>
      <c r="D324" s="114" t="str">
        <f ca="1">IF(DATOS!I325=CONTROL!$H$10,"B","A")</f>
        <v>A</v>
      </c>
      <c r="E324" s="114">
        <f t="shared" ca="1" si="30"/>
        <v>324</v>
      </c>
      <c r="F324">
        <f t="shared" ca="1" si="31"/>
        <v>0.51179765037610514</v>
      </c>
      <c r="G324">
        <f t="shared" ca="1" si="32"/>
        <v>324</v>
      </c>
      <c r="H324">
        <f t="shared" ca="1" si="33"/>
        <v>324</v>
      </c>
      <c r="I324" s="122">
        <f t="shared" ca="1" si="34"/>
        <v>324</v>
      </c>
    </row>
    <row r="325" spans="1:9" x14ac:dyDescent="0.25">
      <c r="A325" s="114">
        <f t="shared" si="35"/>
        <v>325</v>
      </c>
      <c r="B325" s="114">
        <f>IF(AND(A325&gt;=CONTROL!$D$9,A325&lt;CONTROL!$D$10+1),A325,0)</f>
        <v>325</v>
      </c>
      <c r="C325" s="114">
        <f>IF(AND(A325&gt;=CONTROL!$F$9,A325&lt;CONTROL!$F$10+1),A325,0)</f>
        <v>0</v>
      </c>
      <c r="D325" s="114" t="str">
        <f ca="1">IF(DATOS!I326=CONTROL!$H$10,"B","A")</f>
        <v>A</v>
      </c>
      <c r="E325" s="114">
        <f t="shared" ca="1" si="30"/>
        <v>325</v>
      </c>
      <c r="F325">
        <f t="shared" ca="1" si="31"/>
        <v>0.23202226030248907</v>
      </c>
      <c r="G325">
        <f t="shared" ca="1" si="32"/>
        <v>500</v>
      </c>
      <c r="H325">
        <f t="shared" ca="1" si="33"/>
        <v>500</v>
      </c>
      <c r="I325" s="122">
        <f t="shared" ca="1" si="34"/>
        <v>425</v>
      </c>
    </row>
    <row r="326" spans="1:9" x14ac:dyDescent="0.25">
      <c r="A326" s="114">
        <f t="shared" si="35"/>
        <v>326</v>
      </c>
      <c r="B326" s="114">
        <f>IF(AND(A326&gt;=CONTROL!$D$9,A326&lt;CONTROL!$D$10+1),A326,0)</f>
        <v>326</v>
      </c>
      <c r="C326" s="114">
        <f>IF(AND(A326&gt;=CONTROL!$F$9,A326&lt;CONTROL!$F$10+1),A326,0)</f>
        <v>0</v>
      </c>
      <c r="D326" s="114" t="str">
        <f ca="1">IF(DATOS!I327=CONTROL!$H$10,"B","A")</f>
        <v>A</v>
      </c>
      <c r="E326" s="114">
        <f t="shared" ca="1" si="30"/>
        <v>326</v>
      </c>
      <c r="F326">
        <f t="shared" ca="1" si="31"/>
        <v>5.0468878365111269E-2</v>
      </c>
      <c r="G326">
        <f t="shared" ca="1" si="32"/>
        <v>611</v>
      </c>
      <c r="H326">
        <f t="shared" ca="1" si="33"/>
        <v>611</v>
      </c>
      <c r="I326" s="122">
        <f t="shared" ca="1" si="34"/>
        <v>50</v>
      </c>
    </row>
    <row r="327" spans="1:9" x14ac:dyDescent="0.25">
      <c r="A327" s="114">
        <f t="shared" si="35"/>
        <v>327</v>
      </c>
      <c r="B327" s="114">
        <f>IF(AND(A327&gt;=CONTROL!$D$9,A327&lt;CONTROL!$D$10+1),A327,0)</f>
        <v>327</v>
      </c>
      <c r="C327" s="114">
        <f>IF(AND(A327&gt;=CONTROL!$F$9,A327&lt;CONTROL!$F$10+1),A327,0)</f>
        <v>0</v>
      </c>
      <c r="D327" s="114" t="str">
        <f ca="1">IF(DATOS!I328=CONTROL!$H$10,"B","A")</f>
        <v>A</v>
      </c>
      <c r="E327" s="114">
        <f t="shared" ca="1" si="30"/>
        <v>327</v>
      </c>
      <c r="F327">
        <f t="shared" ca="1" si="31"/>
        <v>3.7447162254959587E-2</v>
      </c>
      <c r="G327">
        <f t="shared" ca="1" si="32"/>
        <v>626</v>
      </c>
      <c r="H327">
        <f t="shared" ca="1" si="33"/>
        <v>626</v>
      </c>
      <c r="I327" s="122">
        <f t="shared" ca="1" si="34"/>
        <v>600</v>
      </c>
    </row>
    <row r="328" spans="1:9" x14ac:dyDescent="0.25">
      <c r="A328" s="114">
        <f t="shared" si="35"/>
        <v>328</v>
      </c>
      <c r="B328" s="114">
        <f>IF(AND(A328&gt;=CONTROL!$D$9,A328&lt;CONTROL!$D$10+1),A328,0)</f>
        <v>328</v>
      </c>
      <c r="C328" s="114">
        <f>IF(AND(A328&gt;=CONTROL!$F$9,A328&lt;CONTROL!$F$10+1),A328,0)</f>
        <v>0</v>
      </c>
      <c r="D328" s="114" t="str">
        <f ca="1">IF(DATOS!I329=CONTROL!$H$10,"B","A")</f>
        <v>A</v>
      </c>
      <c r="E328" s="114">
        <f t="shared" ca="1" si="30"/>
        <v>328</v>
      </c>
      <c r="F328">
        <f t="shared" ca="1" si="31"/>
        <v>0.54712430366741271</v>
      </c>
      <c r="G328">
        <f t="shared" ca="1" si="32"/>
        <v>297</v>
      </c>
      <c r="H328">
        <f t="shared" ca="1" si="33"/>
        <v>297</v>
      </c>
      <c r="I328" s="122">
        <f t="shared" ca="1" si="34"/>
        <v>447</v>
      </c>
    </row>
    <row r="329" spans="1:9" x14ac:dyDescent="0.25">
      <c r="A329" s="114">
        <f t="shared" si="35"/>
        <v>329</v>
      </c>
      <c r="B329" s="114">
        <f>IF(AND(A329&gt;=CONTROL!$D$9,A329&lt;CONTROL!$D$10+1),A329,0)</f>
        <v>329</v>
      </c>
      <c r="C329" s="114">
        <f>IF(AND(A329&gt;=CONTROL!$F$9,A329&lt;CONTROL!$F$10+1),A329,0)</f>
        <v>0</v>
      </c>
      <c r="D329" s="114" t="str">
        <f ca="1">IF(DATOS!I330=CONTROL!$H$10,"B","A")</f>
        <v>A</v>
      </c>
      <c r="E329" s="114">
        <f t="shared" ca="1" si="30"/>
        <v>329</v>
      </c>
      <c r="F329">
        <f t="shared" ca="1" si="31"/>
        <v>0.46029641832656687</v>
      </c>
      <c r="G329">
        <f t="shared" ca="1" si="32"/>
        <v>361</v>
      </c>
      <c r="H329">
        <f t="shared" ca="1" si="33"/>
        <v>361</v>
      </c>
      <c r="I329" s="122">
        <f t="shared" ca="1" si="34"/>
        <v>93</v>
      </c>
    </row>
    <row r="330" spans="1:9" x14ac:dyDescent="0.25">
      <c r="A330" s="114">
        <f t="shared" si="35"/>
        <v>330</v>
      </c>
      <c r="B330" s="114">
        <f>IF(AND(A330&gt;=CONTROL!$D$9,A330&lt;CONTROL!$D$10+1),A330,0)</f>
        <v>330</v>
      </c>
      <c r="C330" s="114">
        <f>IF(AND(A330&gt;=CONTROL!$F$9,A330&lt;CONTROL!$F$10+1),A330,0)</f>
        <v>0</v>
      </c>
      <c r="D330" s="114" t="str">
        <f ca="1">IF(DATOS!I331=CONTROL!$H$10,"B","A")</f>
        <v>A</v>
      </c>
      <c r="E330" s="114">
        <f t="shared" ca="1" si="30"/>
        <v>330</v>
      </c>
      <c r="F330">
        <f t="shared" ca="1" si="31"/>
        <v>2.8961972948267745E-2</v>
      </c>
      <c r="G330">
        <f t="shared" ca="1" si="32"/>
        <v>630</v>
      </c>
      <c r="H330">
        <f t="shared" ca="1" si="33"/>
        <v>630</v>
      </c>
      <c r="I330" s="122">
        <f t="shared" ca="1" si="34"/>
        <v>457</v>
      </c>
    </row>
    <row r="331" spans="1:9" x14ac:dyDescent="0.25">
      <c r="A331" s="114">
        <f t="shared" si="35"/>
        <v>331</v>
      </c>
      <c r="B331" s="114">
        <f>IF(AND(A331&gt;=CONTROL!$D$9,A331&lt;CONTROL!$D$10+1),A331,0)</f>
        <v>331</v>
      </c>
      <c r="C331" s="114">
        <f>IF(AND(A331&gt;=CONTROL!$F$9,A331&lt;CONTROL!$F$10+1),A331,0)</f>
        <v>0</v>
      </c>
      <c r="D331" s="114" t="str">
        <f ca="1">IF(DATOS!I332=CONTROL!$H$10,"B","A")</f>
        <v>A</v>
      </c>
      <c r="E331" s="114">
        <f t="shared" ca="1" si="30"/>
        <v>331</v>
      </c>
      <c r="F331">
        <f t="shared" ca="1" si="31"/>
        <v>0.42233674255833986</v>
      </c>
      <c r="G331">
        <f t="shared" ca="1" si="32"/>
        <v>393</v>
      </c>
      <c r="H331">
        <f t="shared" ca="1" si="33"/>
        <v>393</v>
      </c>
      <c r="I331" s="122">
        <f t="shared" ca="1" si="34"/>
        <v>286</v>
      </c>
    </row>
    <row r="332" spans="1:9" x14ac:dyDescent="0.25">
      <c r="A332" s="114">
        <f t="shared" si="35"/>
        <v>332</v>
      </c>
      <c r="B332" s="114">
        <f>IF(AND(A332&gt;=CONTROL!$D$9,A332&lt;CONTROL!$D$10+1),A332,0)</f>
        <v>332</v>
      </c>
      <c r="C332" s="114">
        <f>IF(AND(A332&gt;=CONTROL!$F$9,A332&lt;CONTROL!$F$10+1),A332,0)</f>
        <v>0</v>
      </c>
      <c r="D332" s="114" t="str">
        <f ca="1">IF(DATOS!I333=CONTROL!$H$10,"B","A")</f>
        <v>A</v>
      </c>
      <c r="E332" s="114">
        <f t="shared" ca="1" si="30"/>
        <v>332</v>
      </c>
      <c r="F332">
        <f t="shared" ca="1" si="31"/>
        <v>0.92710040703969931</v>
      </c>
      <c r="G332">
        <f t="shared" ca="1" si="32"/>
        <v>47</v>
      </c>
      <c r="H332">
        <f t="shared" ca="1" si="33"/>
        <v>47</v>
      </c>
      <c r="I332" s="122">
        <f t="shared" ca="1" si="34"/>
        <v>270</v>
      </c>
    </row>
    <row r="333" spans="1:9" x14ac:dyDescent="0.25">
      <c r="A333" s="114">
        <f t="shared" si="35"/>
        <v>333</v>
      </c>
      <c r="B333" s="114">
        <f>IF(AND(A333&gt;=CONTROL!$D$9,A333&lt;CONTROL!$D$10+1),A333,0)</f>
        <v>333</v>
      </c>
      <c r="C333" s="114">
        <f>IF(AND(A333&gt;=CONTROL!$F$9,A333&lt;CONTROL!$F$10+1),A333,0)</f>
        <v>0</v>
      </c>
      <c r="D333" s="114" t="str">
        <f ca="1">IF(DATOS!I334=CONTROL!$H$10,"B","A")</f>
        <v>A</v>
      </c>
      <c r="E333" s="114">
        <f t="shared" ca="1" si="30"/>
        <v>333</v>
      </c>
      <c r="F333">
        <f t="shared" ca="1" si="31"/>
        <v>0.29815917089954524</v>
      </c>
      <c r="G333">
        <f t="shared" ca="1" si="32"/>
        <v>461</v>
      </c>
      <c r="H333">
        <f t="shared" ca="1" si="33"/>
        <v>461</v>
      </c>
      <c r="I333" s="122">
        <f t="shared" ca="1" si="34"/>
        <v>549</v>
      </c>
    </row>
    <row r="334" spans="1:9" x14ac:dyDescent="0.25">
      <c r="A334" s="114">
        <f t="shared" si="35"/>
        <v>334</v>
      </c>
      <c r="B334" s="114">
        <f>IF(AND(A334&gt;=CONTROL!$D$9,A334&lt;CONTROL!$D$10+1),A334,0)</f>
        <v>334</v>
      </c>
      <c r="C334" s="114">
        <f>IF(AND(A334&gt;=CONTROL!$F$9,A334&lt;CONTROL!$F$10+1),A334,0)</f>
        <v>0</v>
      </c>
      <c r="D334" s="114" t="str">
        <f ca="1">IF(DATOS!I335=CONTROL!$H$10,"B","A")</f>
        <v>A</v>
      </c>
      <c r="E334" s="114">
        <f t="shared" ca="1" si="30"/>
        <v>334</v>
      </c>
      <c r="F334">
        <f t="shared" ca="1" si="31"/>
        <v>0.5922080928945449</v>
      </c>
      <c r="G334">
        <f t="shared" ca="1" si="32"/>
        <v>265</v>
      </c>
      <c r="H334">
        <f t="shared" ca="1" si="33"/>
        <v>265</v>
      </c>
      <c r="I334" s="122">
        <f t="shared" ca="1" si="34"/>
        <v>642</v>
      </c>
    </row>
    <row r="335" spans="1:9" x14ac:dyDescent="0.25">
      <c r="A335" s="114">
        <f t="shared" si="35"/>
        <v>335</v>
      </c>
      <c r="B335" s="114">
        <f>IF(AND(A335&gt;=CONTROL!$D$9,A335&lt;CONTROL!$D$10+1),A335,0)</f>
        <v>335</v>
      </c>
      <c r="C335" s="114">
        <f>IF(AND(A335&gt;=CONTROL!$F$9,A335&lt;CONTROL!$F$10+1),A335,0)</f>
        <v>0</v>
      </c>
      <c r="D335" s="114" t="str">
        <f ca="1">IF(DATOS!I336=CONTROL!$H$10,"B","A")</f>
        <v>A</v>
      </c>
      <c r="E335" s="114">
        <f t="shared" ca="1" si="30"/>
        <v>335</v>
      </c>
      <c r="F335">
        <f t="shared" ca="1" si="31"/>
        <v>0.45040496565958221</v>
      </c>
      <c r="G335">
        <f t="shared" ca="1" si="32"/>
        <v>367</v>
      </c>
      <c r="H335">
        <f t="shared" ca="1" si="33"/>
        <v>367</v>
      </c>
      <c r="I335" s="122">
        <f t="shared" ca="1" si="34"/>
        <v>209</v>
      </c>
    </row>
    <row r="336" spans="1:9" x14ac:dyDescent="0.25">
      <c r="A336" s="114">
        <f t="shared" si="35"/>
        <v>336</v>
      </c>
      <c r="B336" s="114">
        <f>IF(AND(A336&gt;=CONTROL!$D$9,A336&lt;CONTROL!$D$10+1),A336,0)</f>
        <v>336</v>
      </c>
      <c r="C336" s="114">
        <f>IF(AND(A336&gt;=CONTROL!$F$9,A336&lt;CONTROL!$F$10+1),A336,0)</f>
        <v>0</v>
      </c>
      <c r="D336" s="114" t="str">
        <f ca="1">IF(DATOS!I337=CONTROL!$H$10,"B","A")</f>
        <v>A</v>
      </c>
      <c r="E336" s="114">
        <f t="shared" ca="1" si="30"/>
        <v>336</v>
      </c>
      <c r="F336">
        <f t="shared" ca="1" si="31"/>
        <v>0.91151782675212056</v>
      </c>
      <c r="G336">
        <f t="shared" ca="1" si="32"/>
        <v>62</v>
      </c>
      <c r="H336">
        <f t="shared" ca="1" si="33"/>
        <v>62</v>
      </c>
      <c r="I336" s="122">
        <f t="shared" ca="1" si="34"/>
        <v>308</v>
      </c>
    </row>
    <row r="337" spans="1:9" x14ac:dyDescent="0.25">
      <c r="A337" s="114">
        <f t="shared" si="35"/>
        <v>337</v>
      </c>
      <c r="B337" s="114">
        <f>IF(AND(A337&gt;=CONTROL!$D$9,A337&lt;CONTROL!$D$10+1),A337,0)</f>
        <v>337</v>
      </c>
      <c r="C337" s="114">
        <f>IF(AND(A337&gt;=CONTROL!$F$9,A337&lt;CONTROL!$F$10+1),A337,0)</f>
        <v>0</v>
      </c>
      <c r="D337" s="114" t="str">
        <f ca="1">IF(DATOS!I338=CONTROL!$H$10,"B","A")</f>
        <v>A</v>
      </c>
      <c r="E337" s="114">
        <f t="shared" ca="1" si="30"/>
        <v>337</v>
      </c>
      <c r="F337">
        <f t="shared" ca="1" si="31"/>
        <v>7.1338559776488175E-3</v>
      </c>
      <c r="G337">
        <f t="shared" ca="1" si="32"/>
        <v>647</v>
      </c>
      <c r="H337">
        <f t="shared" ca="1" si="33"/>
        <v>647</v>
      </c>
      <c r="I337" s="122">
        <f t="shared" ca="1" si="34"/>
        <v>292</v>
      </c>
    </row>
    <row r="338" spans="1:9" x14ac:dyDescent="0.25">
      <c r="A338" s="114">
        <f t="shared" si="35"/>
        <v>338</v>
      </c>
      <c r="B338" s="114">
        <f>IF(AND(A338&gt;=CONTROL!$D$9,A338&lt;CONTROL!$D$10+1),A338,0)</f>
        <v>338</v>
      </c>
      <c r="C338" s="114">
        <f>IF(AND(A338&gt;=CONTROL!$F$9,A338&lt;CONTROL!$F$10+1),A338,0)</f>
        <v>0</v>
      </c>
      <c r="D338" s="114" t="str">
        <f ca="1">IF(DATOS!I339=CONTROL!$H$10,"B","A")</f>
        <v>A</v>
      </c>
      <c r="E338" s="114">
        <f t="shared" ca="1" si="30"/>
        <v>338</v>
      </c>
      <c r="F338">
        <f t="shared" ca="1" si="31"/>
        <v>0.25328726340713315</v>
      </c>
      <c r="G338">
        <f t="shared" ca="1" si="32"/>
        <v>488</v>
      </c>
      <c r="H338">
        <f t="shared" ca="1" si="33"/>
        <v>488</v>
      </c>
      <c r="I338" s="122">
        <f t="shared" ca="1" si="34"/>
        <v>259</v>
      </c>
    </row>
    <row r="339" spans="1:9" x14ac:dyDescent="0.25">
      <c r="A339" s="114">
        <f t="shared" si="35"/>
        <v>339</v>
      </c>
      <c r="B339" s="114">
        <f>IF(AND(A339&gt;=CONTROL!$D$9,A339&lt;CONTROL!$D$10+1),A339,0)</f>
        <v>339</v>
      </c>
      <c r="C339" s="114">
        <f>IF(AND(A339&gt;=CONTROL!$F$9,A339&lt;CONTROL!$F$10+1),A339,0)</f>
        <v>0</v>
      </c>
      <c r="D339" s="114" t="str">
        <f ca="1">IF(DATOS!I340=CONTROL!$H$10,"B","A")</f>
        <v>A</v>
      </c>
      <c r="E339" s="114">
        <f t="shared" ca="1" si="30"/>
        <v>339</v>
      </c>
      <c r="F339">
        <f t="shared" ca="1" si="31"/>
        <v>0.3992599777781789</v>
      </c>
      <c r="G339">
        <f t="shared" ca="1" si="32"/>
        <v>403</v>
      </c>
      <c r="H339">
        <f t="shared" ca="1" si="33"/>
        <v>403</v>
      </c>
      <c r="I339" s="122">
        <f t="shared" ca="1" si="34"/>
        <v>599</v>
      </c>
    </row>
    <row r="340" spans="1:9" x14ac:dyDescent="0.25">
      <c r="A340" s="114">
        <f t="shared" si="35"/>
        <v>340</v>
      </c>
      <c r="B340" s="114">
        <f>IF(AND(A340&gt;=CONTROL!$D$9,A340&lt;CONTROL!$D$10+1),A340,0)</f>
        <v>340</v>
      </c>
      <c r="C340" s="114">
        <f>IF(AND(A340&gt;=CONTROL!$F$9,A340&lt;CONTROL!$F$10+1),A340,0)</f>
        <v>0</v>
      </c>
      <c r="D340" s="114" t="str">
        <f ca="1">IF(DATOS!I341=CONTROL!$H$10,"B","A")</f>
        <v>A</v>
      </c>
      <c r="E340" s="114">
        <f t="shared" ca="1" si="30"/>
        <v>340</v>
      </c>
      <c r="F340">
        <f t="shared" ca="1" si="31"/>
        <v>0.12499102020061514</v>
      </c>
      <c r="G340">
        <f t="shared" ca="1" si="32"/>
        <v>572</v>
      </c>
      <c r="H340">
        <f t="shared" ca="1" si="33"/>
        <v>572</v>
      </c>
      <c r="I340" s="122">
        <f t="shared" ca="1" si="34"/>
        <v>154</v>
      </c>
    </row>
    <row r="341" spans="1:9" x14ac:dyDescent="0.25">
      <c r="A341" s="114">
        <f t="shared" si="35"/>
        <v>341</v>
      </c>
      <c r="B341" s="114">
        <f>IF(AND(A341&gt;=CONTROL!$D$9,A341&lt;CONTROL!$D$10+1),A341,0)</f>
        <v>341</v>
      </c>
      <c r="C341" s="114">
        <f>IF(AND(A341&gt;=CONTROL!$F$9,A341&lt;CONTROL!$F$10+1),A341,0)</f>
        <v>0</v>
      </c>
      <c r="D341" s="114" t="str">
        <f ca="1">IF(DATOS!I342=CONTROL!$H$10,"B","A")</f>
        <v>A</v>
      </c>
      <c r="E341" s="114">
        <f t="shared" ca="1" si="30"/>
        <v>341</v>
      </c>
      <c r="F341">
        <f t="shared" ca="1" si="31"/>
        <v>0.56607492246830859</v>
      </c>
      <c r="G341">
        <f t="shared" ca="1" si="32"/>
        <v>282</v>
      </c>
      <c r="H341">
        <f t="shared" ca="1" si="33"/>
        <v>282</v>
      </c>
      <c r="I341" s="122">
        <f t="shared" ca="1" si="34"/>
        <v>137</v>
      </c>
    </row>
    <row r="342" spans="1:9" x14ac:dyDescent="0.25">
      <c r="A342" s="114">
        <f t="shared" si="35"/>
        <v>342</v>
      </c>
      <c r="B342" s="114">
        <f>IF(AND(A342&gt;=CONTROL!$D$9,A342&lt;CONTROL!$D$10+1),A342,0)</f>
        <v>342</v>
      </c>
      <c r="C342" s="114">
        <f>IF(AND(A342&gt;=CONTROL!$F$9,A342&lt;CONTROL!$F$10+1),A342,0)</f>
        <v>0</v>
      </c>
      <c r="D342" s="114" t="str">
        <f ca="1">IF(DATOS!I343=CONTROL!$H$10,"B","A")</f>
        <v>A</v>
      </c>
      <c r="E342" s="114">
        <f t="shared" ca="1" si="30"/>
        <v>342</v>
      </c>
      <c r="F342">
        <f t="shared" ca="1" si="31"/>
        <v>0.44669093473424348</v>
      </c>
      <c r="G342">
        <f t="shared" ca="1" si="32"/>
        <v>368</v>
      </c>
      <c r="H342">
        <f t="shared" ca="1" si="33"/>
        <v>368</v>
      </c>
      <c r="I342" s="122">
        <f t="shared" ca="1" si="34"/>
        <v>503</v>
      </c>
    </row>
    <row r="343" spans="1:9" x14ac:dyDescent="0.25">
      <c r="A343" s="114">
        <f t="shared" si="35"/>
        <v>343</v>
      </c>
      <c r="B343" s="114">
        <f>IF(AND(A343&gt;=CONTROL!$D$9,A343&lt;CONTROL!$D$10+1),A343,0)</f>
        <v>343</v>
      </c>
      <c r="C343" s="114">
        <f>IF(AND(A343&gt;=CONTROL!$F$9,A343&lt;CONTROL!$F$10+1),A343,0)</f>
        <v>0</v>
      </c>
      <c r="D343" s="114" t="str">
        <f ca="1">IF(DATOS!I344=CONTROL!$H$10,"B","A")</f>
        <v>A</v>
      </c>
      <c r="E343" s="114">
        <f t="shared" ca="1" si="30"/>
        <v>343</v>
      </c>
      <c r="F343">
        <f t="shared" ca="1" si="31"/>
        <v>0.53921605562537034</v>
      </c>
      <c r="G343">
        <f t="shared" ca="1" si="32"/>
        <v>305</v>
      </c>
      <c r="H343">
        <f t="shared" ca="1" si="33"/>
        <v>305</v>
      </c>
      <c r="I343" s="122">
        <f t="shared" ca="1" si="34"/>
        <v>550</v>
      </c>
    </row>
    <row r="344" spans="1:9" x14ac:dyDescent="0.25">
      <c r="A344" s="114">
        <f t="shared" si="35"/>
        <v>344</v>
      </c>
      <c r="B344" s="114">
        <f>IF(AND(A344&gt;=CONTROL!$D$9,A344&lt;CONTROL!$D$10+1),A344,0)</f>
        <v>344</v>
      </c>
      <c r="C344" s="114">
        <f>IF(AND(A344&gt;=CONTROL!$F$9,A344&lt;CONTROL!$F$10+1),A344,0)</f>
        <v>0</v>
      </c>
      <c r="D344" s="114" t="str">
        <f ca="1">IF(DATOS!I345=CONTROL!$H$10,"B","A")</f>
        <v>A</v>
      </c>
      <c r="E344" s="114">
        <f t="shared" ca="1" si="30"/>
        <v>344</v>
      </c>
      <c r="F344">
        <f t="shared" ca="1" si="31"/>
        <v>0.82875774557705884</v>
      </c>
      <c r="G344">
        <f t="shared" ca="1" si="32"/>
        <v>129</v>
      </c>
      <c r="H344">
        <f t="shared" ca="1" si="33"/>
        <v>129</v>
      </c>
      <c r="I344" s="122">
        <f t="shared" ca="1" si="34"/>
        <v>315</v>
      </c>
    </row>
    <row r="345" spans="1:9" x14ac:dyDescent="0.25">
      <c r="A345" s="114">
        <f t="shared" si="35"/>
        <v>345</v>
      </c>
      <c r="B345" s="114">
        <f>IF(AND(A345&gt;=CONTROL!$D$9,A345&lt;CONTROL!$D$10+1),A345,0)</f>
        <v>345</v>
      </c>
      <c r="C345" s="114">
        <f>IF(AND(A345&gt;=CONTROL!$F$9,A345&lt;CONTROL!$F$10+1),A345,0)</f>
        <v>0</v>
      </c>
      <c r="D345" s="114" t="str">
        <f ca="1">IF(DATOS!I346=CONTROL!$H$10,"B","A")</f>
        <v>A</v>
      </c>
      <c r="E345" s="114">
        <f t="shared" ca="1" si="30"/>
        <v>345</v>
      </c>
      <c r="F345">
        <f t="shared" ca="1" si="31"/>
        <v>0.99727120375568978</v>
      </c>
      <c r="G345">
        <f t="shared" ca="1" si="32"/>
        <v>4</v>
      </c>
      <c r="H345">
        <f t="shared" ca="1" si="33"/>
        <v>4</v>
      </c>
      <c r="I345" s="122">
        <f t="shared" ca="1" si="34"/>
        <v>97</v>
      </c>
    </row>
    <row r="346" spans="1:9" x14ac:dyDescent="0.25">
      <c r="A346" s="114">
        <f t="shared" si="35"/>
        <v>346</v>
      </c>
      <c r="B346" s="114">
        <f>IF(AND(A346&gt;=CONTROL!$D$9,A346&lt;CONTROL!$D$10+1),A346,0)</f>
        <v>346</v>
      </c>
      <c r="C346" s="114">
        <f>IF(AND(A346&gt;=CONTROL!$F$9,A346&lt;CONTROL!$F$10+1),A346,0)</f>
        <v>0</v>
      </c>
      <c r="D346" s="114" t="str">
        <f ca="1">IF(DATOS!I347=CONTROL!$H$10,"B","A")</f>
        <v>A</v>
      </c>
      <c r="E346" s="114">
        <f t="shared" ca="1" si="30"/>
        <v>346</v>
      </c>
      <c r="F346">
        <f t="shared" ca="1" si="31"/>
        <v>0.23827560306538587</v>
      </c>
      <c r="G346">
        <f t="shared" ca="1" si="32"/>
        <v>498</v>
      </c>
      <c r="H346">
        <f t="shared" ca="1" si="33"/>
        <v>498</v>
      </c>
      <c r="I346" s="122">
        <f t="shared" ca="1" si="34"/>
        <v>622</v>
      </c>
    </row>
    <row r="347" spans="1:9" x14ac:dyDescent="0.25">
      <c r="A347" s="114">
        <f t="shared" si="35"/>
        <v>347</v>
      </c>
      <c r="B347" s="114">
        <f>IF(AND(A347&gt;=CONTROL!$D$9,A347&lt;CONTROL!$D$10+1),A347,0)</f>
        <v>347</v>
      </c>
      <c r="C347" s="114">
        <f>IF(AND(A347&gt;=CONTROL!$F$9,A347&lt;CONTROL!$F$10+1),A347,0)</f>
        <v>0</v>
      </c>
      <c r="D347" s="114" t="str">
        <f ca="1">IF(DATOS!I348=CONTROL!$H$10,"B","A")</f>
        <v>A</v>
      </c>
      <c r="E347" s="114">
        <f t="shared" ca="1" si="30"/>
        <v>347</v>
      </c>
      <c r="F347">
        <f t="shared" ca="1" si="31"/>
        <v>0.17862404983878033</v>
      </c>
      <c r="G347">
        <f t="shared" ca="1" si="32"/>
        <v>533</v>
      </c>
      <c r="H347">
        <f t="shared" ca="1" si="33"/>
        <v>533</v>
      </c>
      <c r="I347" s="122">
        <f t="shared" ca="1" si="34"/>
        <v>532</v>
      </c>
    </row>
    <row r="348" spans="1:9" x14ac:dyDescent="0.25">
      <c r="A348" s="114">
        <f t="shared" si="35"/>
        <v>348</v>
      </c>
      <c r="B348" s="114">
        <f>IF(AND(A348&gt;=CONTROL!$D$9,A348&lt;CONTROL!$D$10+1),A348,0)</f>
        <v>348</v>
      </c>
      <c r="C348" s="114">
        <f>IF(AND(A348&gt;=CONTROL!$F$9,A348&lt;CONTROL!$F$10+1),A348,0)</f>
        <v>0</v>
      </c>
      <c r="D348" s="114" t="str">
        <f ca="1">IF(DATOS!I349=CONTROL!$H$10,"B","A")</f>
        <v>A</v>
      </c>
      <c r="E348" s="114">
        <f t="shared" ca="1" si="30"/>
        <v>348</v>
      </c>
      <c r="F348">
        <f t="shared" ca="1" si="31"/>
        <v>0.8775151402814243</v>
      </c>
      <c r="G348">
        <f t="shared" ca="1" si="32"/>
        <v>92</v>
      </c>
      <c r="H348">
        <f t="shared" ca="1" si="33"/>
        <v>92</v>
      </c>
      <c r="I348" s="122">
        <f t="shared" ca="1" si="34"/>
        <v>89</v>
      </c>
    </row>
    <row r="349" spans="1:9" x14ac:dyDescent="0.25">
      <c r="A349" s="114">
        <f t="shared" si="35"/>
        <v>349</v>
      </c>
      <c r="B349" s="114">
        <f>IF(AND(A349&gt;=CONTROL!$D$9,A349&lt;CONTROL!$D$10+1),A349,0)</f>
        <v>349</v>
      </c>
      <c r="C349" s="114">
        <f>IF(AND(A349&gt;=CONTROL!$F$9,A349&lt;CONTROL!$F$10+1),A349,0)</f>
        <v>0</v>
      </c>
      <c r="D349" s="114" t="str">
        <f ca="1">IF(DATOS!I350=CONTROL!$H$10,"B","A")</f>
        <v>A</v>
      </c>
      <c r="E349" s="114">
        <f t="shared" ca="1" si="30"/>
        <v>349</v>
      </c>
      <c r="F349">
        <f t="shared" ca="1" si="31"/>
        <v>0.43129592751001622</v>
      </c>
      <c r="G349">
        <f t="shared" ca="1" si="32"/>
        <v>383</v>
      </c>
      <c r="H349">
        <f t="shared" ca="1" si="33"/>
        <v>383</v>
      </c>
      <c r="I349" s="122">
        <f t="shared" ca="1" si="34"/>
        <v>431</v>
      </c>
    </row>
    <row r="350" spans="1:9" x14ac:dyDescent="0.25">
      <c r="A350" s="114">
        <f t="shared" si="35"/>
        <v>350</v>
      </c>
      <c r="B350" s="114">
        <f>IF(AND(A350&gt;=CONTROL!$D$9,A350&lt;CONTROL!$D$10+1),A350,0)</f>
        <v>350</v>
      </c>
      <c r="C350" s="114">
        <f>IF(AND(A350&gt;=CONTROL!$F$9,A350&lt;CONTROL!$F$10+1),A350,0)</f>
        <v>0</v>
      </c>
      <c r="D350" s="114" t="str">
        <f ca="1">IF(DATOS!I351=CONTROL!$H$10,"B","A")</f>
        <v>A</v>
      </c>
      <c r="E350" s="114">
        <f t="shared" ca="1" si="30"/>
        <v>350</v>
      </c>
      <c r="F350">
        <f t="shared" ca="1" si="31"/>
        <v>0.303876087509935</v>
      </c>
      <c r="G350">
        <f t="shared" ca="1" si="32"/>
        <v>457</v>
      </c>
      <c r="H350">
        <f t="shared" ca="1" si="33"/>
        <v>457</v>
      </c>
      <c r="I350" s="122">
        <f t="shared" ca="1" si="34"/>
        <v>538</v>
      </c>
    </row>
    <row r="351" spans="1:9" x14ac:dyDescent="0.25">
      <c r="A351" s="114">
        <f t="shared" si="35"/>
        <v>351</v>
      </c>
      <c r="B351" s="114">
        <f>IF(AND(A351&gt;=CONTROL!$D$9,A351&lt;CONTROL!$D$10+1),A351,0)</f>
        <v>351</v>
      </c>
      <c r="C351" s="114">
        <f>IF(AND(A351&gt;=CONTROL!$F$9,A351&lt;CONTROL!$F$10+1),A351,0)</f>
        <v>0</v>
      </c>
      <c r="D351" s="114" t="str">
        <f ca="1">IF(DATOS!I352=CONTROL!$H$10,"B","A")</f>
        <v>A</v>
      </c>
      <c r="E351" s="114">
        <f t="shared" ca="1" si="30"/>
        <v>351</v>
      </c>
      <c r="F351">
        <f t="shared" ca="1" si="31"/>
        <v>0.31619095856181256</v>
      </c>
      <c r="G351">
        <f t="shared" ca="1" si="32"/>
        <v>449</v>
      </c>
      <c r="H351">
        <f t="shared" ca="1" si="33"/>
        <v>449</v>
      </c>
      <c r="I351" s="122">
        <f t="shared" ca="1" si="34"/>
        <v>564</v>
      </c>
    </row>
    <row r="352" spans="1:9" x14ac:dyDescent="0.25">
      <c r="A352" s="114">
        <f t="shared" si="35"/>
        <v>352</v>
      </c>
      <c r="B352" s="114">
        <f>IF(AND(A352&gt;=CONTROL!$D$9,A352&lt;CONTROL!$D$10+1),A352,0)</f>
        <v>352</v>
      </c>
      <c r="C352" s="114">
        <f>IF(AND(A352&gt;=CONTROL!$F$9,A352&lt;CONTROL!$F$10+1),A352,0)</f>
        <v>0</v>
      </c>
      <c r="D352" s="114" t="str">
        <f ca="1">IF(DATOS!I353=CONTROL!$H$10,"B","A")</f>
        <v>A</v>
      </c>
      <c r="E352" s="114">
        <f t="shared" ca="1" si="30"/>
        <v>352</v>
      </c>
      <c r="F352">
        <f t="shared" ca="1" si="31"/>
        <v>0.9447393770766197</v>
      </c>
      <c r="G352">
        <f t="shared" ca="1" si="32"/>
        <v>35</v>
      </c>
      <c r="H352">
        <f t="shared" ca="1" si="33"/>
        <v>35</v>
      </c>
      <c r="I352" s="122">
        <f t="shared" ca="1" si="34"/>
        <v>294</v>
      </c>
    </row>
    <row r="353" spans="1:9" x14ac:dyDescent="0.25">
      <c r="A353" s="114">
        <f t="shared" si="35"/>
        <v>353</v>
      </c>
      <c r="B353" s="114">
        <f>IF(AND(A353&gt;=CONTROL!$D$9,A353&lt;CONTROL!$D$10+1),A353,0)</f>
        <v>353</v>
      </c>
      <c r="C353" s="114">
        <f>IF(AND(A353&gt;=CONTROL!$F$9,A353&lt;CONTROL!$F$10+1),A353,0)</f>
        <v>0</v>
      </c>
      <c r="D353" s="114" t="str">
        <f ca="1">IF(DATOS!I354=CONTROL!$H$10,"B","A")</f>
        <v>A</v>
      </c>
      <c r="E353" s="114">
        <f t="shared" ca="1" si="30"/>
        <v>353</v>
      </c>
      <c r="F353">
        <f t="shared" ca="1" si="31"/>
        <v>0.30387640757825496</v>
      </c>
      <c r="G353">
        <f t="shared" ca="1" si="32"/>
        <v>456</v>
      </c>
      <c r="H353">
        <f t="shared" ca="1" si="33"/>
        <v>456</v>
      </c>
      <c r="I353" s="122">
        <f t="shared" ca="1" si="34"/>
        <v>540</v>
      </c>
    </row>
    <row r="354" spans="1:9" x14ac:dyDescent="0.25">
      <c r="A354" s="114">
        <f t="shared" si="35"/>
        <v>354</v>
      </c>
      <c r="B354" s="114">
        <f>IF(AND(A354&gt;=CONTROL!$D$9,A354&lt;CONTROL!$D$10+1),A354,0)</f>
        <v>354</v>
      </c>
      <c r="C354" s="114">
        <f>IF(AND(A354&gt;=CONTROL!$F$9,A354&lt;CONTROL!$F$10+1),A354,0)</f>
        <v>0</v>
      </c>
      <c r="D354" s="114" t="str">
        <f ca="1">IF(DATOS!I355=CONTROL!$H$10,"B","A")</f>
        <v>A</v>
      </c>
      <c r="E354" s="114">
        <f t="shared" ca="1" si="30"/>
        <v>354</v>
      </c>
      <c r="F354">
        <f t="shared" ca="1" si="31"/>
        <v>2.5144235954931982E-2</v>
      </c>
      <c r="G354">
        <f t="shared" ca="1" si="32"/>
        <v>631</v>
      </c>
      <c r="H354">
        <f t="shared" ca="1" si="33"/>
        <v>631</v>
      </c>
      <c r="I354" s="122">
        <f t="shared" ca="1" si="34"/>
        <v>567</v>
      </c>
    </row>
    <row r="355" spans="1:9" x14ac:dyDescent="0.25">
      <c r="A355" s="114">
        <f t="shared" si="35"/>
        <v>355</v>
      </c>
      <c r="B355" s="114">
        <f>IF(AND(A355&gt;=CONTROL!$D$9,A355&lt;CONTROL!$D$10+1),A355,0)</f>
        <v>355</v>
      </c>
      <c r="C355" s="114">
        <f>IF(AND(A355&gt;=CONTROL!$F$9,A355&lt;CONTROL!$F$10+1),A355,0)</f>
        <v>0</v>
      </c>
      <c r="D355" s="114" t="str">
        <f ca="1">IF(DATOS!I356=CONTROL!$H$10,"B","A")</f>
        <v>A</v>
      </c>
      <c r="E355" s="114">
        <f t="shared" ca="1" si="30"/>
        <v>355</v>
      </c>
      <c r="F355">
        <f t="shared" ca="1" si="31"/>
        <v>0.24491438176732594</v>
      </c>
      <c r="G355">
        <f t="shared" ca="1" si="32"/>
        <v>490</v>
      </c>
      <c r="H355">
        <f t="shared" ca="1" si="33"/>
        <v>490</v>
      </c>
      <c r="I355" s="122">
        <f t="shared" ca="1" si="34"/>
        <v>282</v>
      </c>
    </row>
    <row r="356" spans="1:9" x14ac:dyDescent="0.25">
      <c r="A356" s="114">
        <f t="shared" si="35"/>
        <v>356</v>
      </c>
      <c r="B356" s="114">
        <f>IF(AND(A356&gt;=CONTROL!$D$9,A356&lt;CONTROL!$D$10+1),A356,0)</f>
        <v>356</v>
      </c>
      <c r="C356" s="114">
        <f>IF(AND(A356&gt;=CONTROL!$F$9,A356&lt;CONTROL!$F$10+1),A356,0)</f>
        <v>0</v>
      </c>
      <c r="D356" s="114" t="str">
        <f ca="1">IF(DATOS!I357=CONTROL!$H$10,"B","A")</f>
        <v>A</v>
      </c>
      <c r="E356" s="114">
        <f t="shared" ca="1" si="30"/>
        <v>356</v>
      </c>
      <c r="F356">
        <f t="shared" ca="1" si="31"/>
        <v>0.75303255546722603</v>
      </c>
      <c r="G356">
        <f t="shared" ca="1" si="32"/>
        <v>172</v>
      </c>
      <c r="H356">
        <f t="shared" ca="1" si="33"/>
        <v>172</v>
      </c>
      <c r="I356" s="122">
        <f t="shared" ca="1" si="34"/>
        <v>494</v>
      </c>
    </row>
    <row r="357" spans="1:9" x14ac:dyDescent="0.25">
      <c r="A357" s="114">
        <f t="shared" si="35"/>
        <v>357</v>
      </c>
      <c r="B357" s="114">
        <f>IF(AND(A357&gt;=CONTROL!$D$9,A357&lt;CONTROL!$D$10+1),A357,0)</f>
        <v>357</v>
      </c>
      <c r="C357" s="114">
        <f>IF(AND(A357&gt;=CONTROL!$F$9,A357&lt;CONTROL!$F$10+1),A357,0)</f>
        <v>0</v>
      </c>
      <c r="D357" s="114" t="str">
        <f ca="1">IF(DATOS!I358=CONTROL!$H$10,"B","A")</f>
        <v>A</v>
      </c>
      <c r="E357" s="114">
        <f t="shared" ca="1" si="30"/>
        <v>357</v>
      </c>
      <c r="F357">
        <f t="shared" ca="1" si="31"/>
        <v>0.62331735488350881</v>
      </c>
      <c r="G357">
        <f t="shared" ca="1" si="32"/>
        <v>245</v>
      </c>
      <c r="H357">
        <f t="shared" ca="1" si="33"/>
        <v>245</v>
      </c>
      <c r="I357" s="122">
        <f t="shared" ca="1" si="34"/>
        <v>196</v>
      </c>
    </row>
    <row r="358" spans="1:9" x14ac:dyDescent="0.25">
      <c r="A358" s="114">
        <f t="shared" si="35"/>
        <v>358</v>
      </c>
      <c r="B358" s="114">
        <f>IF(AND(A358&gt;=CONTROL!$D$9,A358&lt;CONTROL!$D$10+1),A358,0)</f>
        <v>358</v>
      </c>
      <c r="C358" s="114">
        <f>IF(AND(A358&gt;=CONTROL!$F$9,A358&lt;CONTROL!$F$10+1),A358,0)</f>
        <v>0</v>
      </c>
      <c r="D358" s="114" t="str">
        <f ca="1">IF(DATOS!I359=CONTROL!$H$10,"B","A")</f>
        <v>A</v>
      </c>
      <c r="E358" s="114">
        <f t="shared" ca="1" si="30"/>
        <v>358</v>
      </c>
      <c r="F358">
        <f t="shared" ca="1" si="31"/>
        <v>0.85844931659471091</v>
      </c>
      <c r="G358">
        <f t="shared" ca="1" si="32"/>
        <v>110</v>
      </c>
      <c r="H358">
        <f t="shared" ca="1" si="33"/>
        <v>110</v>
      </c>
      <c r="I358" s="122">
        <f t="shared" ca="1" si="34"/>
        <v>53</v>
      </c>
    </row>
    <row r="359" spans="1:9" x14ac:dyDescent="0.25">
      <c r="A359" s="114">
        <f t="shared" si="35"/>
        <v>359</v>
      </c>
      <c r="B359" s="114">
        <f>IF(AND(A359&gt;=CONTROL!$D$9,A359&lt;CONTROL!$D$10+1),A359,0)</f>
        <v>359</v>
      </c>
      <c r="C359" s="114">
        <f>IF(AND(A359&gt;=CONTROL!$F$9,A359&lt;CONTROL!$F$10+1),A359,0)</f>
        <v>0</v>
      </c>
      <c r="D359" s="114" t="str">
        <f ca="1">IF(DATOS!I360=CONTROL!$H$10,"B","A")</f>
        <v>A</v>
      </c>
      <c r="E359" s="114">
        <f t="shared" ca="1" si="30"/>
        <v>359</v>
      </c>
      <c r="F359">
        <f t="shared" ca="1" si="31"/>
        <v>0.80172707824095824</v>
      </c>
      <c r="G359">
        <f t="shared" ca="1" si="32"/>
        <v>142</v>
      </c>
      <c r="H359">
        <f t="shared" ca="1" si="33"/>
        <v>142</v>
      </c>
      <c r="I359" s="122">
        <f t="shared" ca="1" si="34"/>
        <v>170</v>
      </c>
    </row>
    <row r="360" spans="1:9" x14ac:dyDescent="0.25">
      <c r="A360" s="114">
        <f t="shared" si="35"/>
        <v>360</v>
      </c>
      <c r="B360" s="114">
        <f>IF(AND(A360&gt;=CONTROL!$D$9,A360&lt;CONTROL!$D$10+1),A360,0)</f>
        <v>360</v>
      </c>
      <c r="C360" s="114">
        <f>IF(AND(A360&gt;=CONTROL!$F$9,A360&lt;CONTROL!$F$10+1),A360,0)</f>
        <v>0</v>
      </c>
      <c r="D360" s="114" t="str">
        <f ca="1">IF(DATOS!I361=CONTROL!$H$10,"B","A")</f>
        <v>A</v>
      </c>
      <c r="E360" s="114">
        <f t="shared" ca="1" si="30"/>
        <v>360</v>
      </c>
      <c r="F360">
        <f t="shared" ca="1" si="31"/>
        <v>0.94725291949289847</v>
      </c>
      <c r="G360">
        <f t="shared" ca="1" si="32"/>
        <v>33</v>
      </c>
      <c r="H360">
        <f t="shared" ca="1" si="33"/>
        <v>33</v>
      </c>
      <c r="I360" s="122">
        <f t="shared" ca="1" si="34"/>
        <v>597</v>
      </c>
    </row>
    <row r="361" spans="1:9" x14ac:dyDescent="0.25">
      <c r="A361" s="114">
        <f t="shared" si="35"/>
        <v>361</v>
      </c>
      <c r="B361" s="114">
        <f>IF(AND(A361&gt;=CONTROL!$D$9,A361&lt;CONTROL!$D$10+1),A361,0)</f>
        <v>361</v>
      </c>
      <c r="C361" s="114">
        <f>IF(AND(A361&gt;=CONTROL!$F$9,A361&lt;CONTROL!$F$10+1),A361,0)</f>
        <v>0</v>
      </c>
      <c r="D361" s="114" t="str">
        <f ca="1">IF(DATOS!I362=CONTROL!$H$10,"B","A")</f>
        <v>A</v>
      </c>
      <c r="E361" s="114">
        <f t="shared" ca="1" si="30"/>
        <v>361</v>
      </c>
      <c r="F361">
        <f t="shared" ca="1" si="31"/>
        <v>0.85768987934819119</v>
      </c>
      <c r="G361">
        <f t="shared" ca="1" si="32"/>
        <v>111</v>
      </c>
      <c r="H361">
        <f t="shared" ca="1" si="33"/>
        <v>111</v>
      </c>
      <c r="I361" s="122">
        <f t="shared" ca="1" si="34"/>
        <v>329</v>
      </c>
    </row>
    <row r="362" spans="1:9" x14ac:dyDescent="0.25">
      <c r="A362" s="114">
        <f t="shared" si="35"/>
        <v>362</v>
      </c>
      <c r="B362" s="114">
        <f>IF(AND(A362&gt;=CONTROL!$D$9,A362&lt;CONTROL!$D$10+1),A362,0)</f>
        <v>362</v>
      </c>
      <c r="C362" s="114">
        <f>IF(AND(A362&gt;=CONTROL!$F$9,A362&lt;CONTROL!$F$10+1),A362,0)</f>
        <v>0</v>
      </c>
      <c r="D362" s="114" t="str">
        <f ca="1">IF(DATOS!I363=CONTROL!$H$10,"B","A")</f>
        <v>A</v>
      </c>
      <c r="E362" s="114">
        <f t="shared" ca="1" si="30"/>
        <v>362</v>
      </c>
      <c r="F362">
        <f t="shared" ca="1" si="31"/>
        <v>0.16923421126267901</v>
      </c>
      <c r="G362">
        <f t="shared" ca="1" si="32"/>
        <v>541</v>
      </c>
      <c r="H362">
        <f t="shared" ca="1" si="33"/>
        <v>541</v>
      </c>
      <c r="I362" s="122">
        <f t="shared" ca="1" si="34"/>
        <v>451</v>
      </c>
    </row>
    <row r="363" spans="1:9" x14ac:dyDescent="0.25">
      <c r="A363" s="114">
        <f t="shared" si="35"/>
        <v>363</v>
      </c>
      <c r="B363" s="114">
        <f>IF(AND(A363&gt;=CONTROL!$D$9,A363&lt;CONTROL!$D$10+1),A363,0)</f>
        <v>363</v>
      </c>
      <c r="C363" s="114">
        <f>IF(AND(A363&gt;=CONTROL!$F$9,A363&lt;CONTROL!$F$10+1),A363,0)</f>
        <v>0</v>
      </c>
      <c r="D363" s="114" t="str">
        <f ca="1">IF(DATOS!I364=CONTROL!$H$10,"B","A")</f>
        <v>A</v>
      </c>
      <c r="E363" s="114">
        <f t="shared" ca="1" si="30"/>
        <v>363</v>
      </c>
      <c r="F363">
        <f t="shared" ca="1" si="31"/>
        <v>0.1192175567600583</v>
      </c>
      <c r="G363">
        <f t="shared" ca="1" si="32"/>
        <v>579</v>
      </c>
      <c r="H363">
        <f t="shared" ca="1" si="33"/>
        <v>579</v>
      </c>
      <c r="I363" s="122">
        <f t="shared" ca="1" si="34"/>
        <v>404</v>
      </c>
    </row>
    <row r="364" spans="1:9" x14ac:dyDescent="0.25">
      <c r="A364" s="114">
        <f t="shared" si="35"/>
        <v>364</v>
      </c>
      <c r="B364" s="114">
        <f>IF(AND(A364&gt;=CONTROL!$D$9,A364&lt;CONTROL!$D$10+1),A364,0)</f>
        <v>364</v>
      </c>
      <c r="C364" s="114">
        <f>IF(AND(A364&gt;=CONTROL!$F$9,A364&lt;CONTROL!$F$10+1),A364,0)</f>
        <v>0</v>
      </c>
      <c r="D364" s="114" t="str">
        <f ca="1">IF(DATOS!I365=CONTROL!$H$10,"B","A")</f>
        <v>A</v>
      </c>
      <c r="E364" s="114">
        <f t="shared" ca="1" si="30"/>
        <v>364</v>
      </c>
      <c r="F364">
        <f t="shared" ca="1" si="31"/>
        <v>0.2891266293983541</v>
      </c>
      <c r="G364">
        <f t="shared" ca="1" si="32"/>
        <v>467</v>
      </c>
      <c r="H364">
        <f t="shared" ca="1" si="33"/>
        <v>467</v>
      </c>
      <c r="I364" s="122">
        <f t="shared" ca="1" si="34"/>
        <v>164</v>
      </c>
    </row>
    <row r="365" spans="1:9" x14ac:dyDescent="0.25">
      <c r="A365" s="114">
        <f t="shared" si="35"/>
        <v>365</v>
      </c>
      <c r="B365" s="114">
        <f>IF(AND(A365&gt;=CONTROL!$D$9,A365&lt;CONTROL!$D$10+1),A365,0)</f>
        <v>365</v>
      </c>
      <c r="C365" s="114">
        <f>IF(AND(A365&gt;=CONTROL!$F$9,A365&lt;CONTROL!$F$10+1),A365,0)</f>
        <v>0</v>
      </c>
      <c r="D365" s="114" t="str">
        <f ca="1">IF(DATOS!I366=CONTROL!$H$10,"B","A")</f>
        <v>A</v>
      </c>
      <c r="E365" s="114">
        <f t="shared" ca="1" si="30"/>
        <v>365</v>
      </c>
      <c r="F365">
        <f t="shared" ca="1" si="31"/>
        <v>0.79277834895216059</v>
      </c>
      <c r="G365">
        <f t="shared" ca="1" si="32"/>
        <v>148</v>
      </c>
      <c r="H365">
        <f t="shared" ca="1" si="33"/>
        <v>148</v>
      </c>
      <c r="I365" s="122">
        <f t="shared" ca="1" si="34"/>
        <v>439</v>
      </c>
    </row>
    <row r="366" spans="1:9" x14ac:dyDescent="0.25">
      <c r="A366" s="114">
        <f t="shared" si="35"/>
        <v>366</v>
      </c>
      <c r="B366" s="114">
        <f>IF(AND(A366&gt;=CONTROL!$D$9,A366&lt;CONTROL!$D$10+1),A366,0)</f>
        <v>366</v>
      </c>
      <c r="C366" s="114">
        <f>IF(AND(A366&gt;=CONTROL!$F$9,A366&lt;CONTROL!$F$10+1),A366,0)</f>
        <v>0</v>
      </c>
      <c r="D366" s="114" t="str">
        <f ca="1">IF(DATOS!I367=CONTROL!$H$10,"B","A")</f>
        <v>A</v>
      </c>
      <c r="E366" s="114">
        <f t="shared" ca="1" si="30"/>
        <v>366</v>
      </c>
      <c r="F366">
        <f t="shared" ca="1" si="31"/>
        <v>0.36391362917263703</v>
      </c>
      <c r="G366">
        <f t="shared" ca="1" si="32"/>
        <v>420</v>
      </c>
      <c r="H366">
        <f t="shared" ca="1" si="33"/>
        <v>420</v>
      </c>
      <c r="I366" s="122">
        <f t="shared" ca="1" si="34"/>
        <v>76</v>
      </c>
    </row>
    <row r="367" spans="1:9" x14ac:dyDescent="0.25">
      <c r="A367" s="114">
        <f t="shared" si="35"/>
        <v>367</v>
      </c>
      <c r="B367" s="114">
        <f>IF(AND(A367&gt;=CONTROL!$D$9,A367&lt;CONTROL!$D$10+1),A367,0)</f>
        <v>367</v>
      </c>
      <c r="C367" s="114">
        <f>IF(AND(A367&gt;=CONTROL!$F$9,A367&lt;CONTROL!$F$10+1),A367,0)</f>
        <v>0</v>
      </c>
      <c r="D367" s="114" t="str">
        <f ca="1">IF(DATOS!I368=CONTROL!$H$10,"B","A")</f>
        <v>A</v>
      </c>
      <c r="E367" s="114">
        <f t="shared" ca="1" si="30"/>
        <v>367</v>
      </c>
      <c r="F367">
        <f t="shared" ca="1" si="31"/>
        <v>0.56090793663019456</v>
      </c>
      <c r="G367">
        <f t="shared" ca="1" si="32"/>
        <v>285</v>
      </c>
      <c r="H367">
        <f t="shared" ca="1" si="33"/>
        <v>285</v>
      </c>
      <c r="I367" s="122">
        <f t="shared" ca="1" si="34"/>
        <v>335</v>
      </c>
    </row>
    <row r="368" spans="1:9" x14ac:dyDescent="0.25">
      <c r="A368" s="114">
        <f t="shared" si="35"/>
        <v>368</v>
      </c>
      <c r="B368" s="114">
        <f>IF(AND(A368&gt;=CONTROL!$D$9,A368&lt;CONTROL!$D$10+1),A368,0)</f>
        <v>368</v>
      </c>
      <c r="C368" s="114">
        <f>IF(AND(A368&gt;=CONTROL!$F$9,A368&lt;CONTROL!$F$10+1),A368,0)</f>
        <v>0</v>
      </c>
      <c r="D368" s="114" t="str">
        <f ca="1">IF(DATOS!I369=CONTROL!$H$10,"B","A")</f>
        <v>A</v>
      </c>
      <c r="E368" s="114">
        <f t="shared" ca="1" si="30"/>
        <v>368</v>
      </c>
      <c r="F368">
        <f t="shared" ca="1" si="31"/>
        <v>0.38462598807291004</v>
      </c>
      <c r="G368">
        <f t="shared" ca="1" si="32"/>
        <v>409</v>
      </c>
      <c r="H368">
        <f t="shared" ca="1" si="33"/>
        <v>409</v>
      </c>
      <c r="I368" s="122">
        <f t="shared" ca="1" si="34"/>
        <v>342</v>
      </c>
    </row>
    <row r="369" spans="1:9" x14ac:dyDescent="0.25">
      <c r="A369" s="114">
        <f t="shared" si="35"/>
        <v>369</v>
      </c>
      <c r="B369" s="114">
        <f>IF(AND(A369&gt;=CONTROL!$D$9,A369&lt;CONTROL!$D$10+1),A369,0)</f>
        <v>369</v>
      </c>
      <c r="C369" s="114">
        <f>IF(AND(A369&gt;=CONTROL!$F$9,A369&lt;CONTROL!$F$10+1),A369,0)</f>
        <v>0</v>
      </c>
      <c r="D369" s="114" t="str">
        <f ca="1">IF(DATOS!I370=CONTROL!$H$10,"B","A")</f>
        <v>A</v>
      </c>
      <c r="E369" s="114">
        <f t="shared" ca="1" si="30"/>
        <v>369</v>
      </c>
      <c r="F369">
        <f t="shared" ca="1" si="31"/>
        <v>0.65960615243740439</v>
      </c>
      <c r="G369">
        <f t="shared" ca="1" si="32"/>
        <v>235</v>
      </c>
      <c r="H369">
        <f t="shared" ca="1" si="33"/>
        <v>235</v>
      </c>
      <c r="I369" s="122">
        <f t="shared" ca="1" si="34"/>
        <v>133</v>
      </c>
    </row>
    <row r="370" spans="1:9" x14ac:dyDescent="0.25">
      <c r="A370" s="114">
        <f t="shared" si="35"/>
        <v>370</v>
      </c>
      <c r="B370" s="114">
        <f>IF(AND(A370&gt;=CONTROL!$D$9,A370&lt;CONTROL!$D$10+1),A370,0)</f>
        <v>370</v>
      </c>
      <c r="C370" s="114">
        <f>IF(AND(A370&gt;=CONTROL!$F$9,A370&lt;CONTROL!$F$10+1),A370,0)</f>
        <v>0</v>
      </c>
      <c r="D370" s="114" t="str">
        <f ca="1">IF(DATOS!I371=CONTROL!$H$10,"B","A")</f>
        <v>A</v>
      </c>
      <c r="E370" s="114">
        <f t="shared" ca="1" si="30"/>
        <v>370</v>
      </c>
      <c r="F370">
        <f t="shared" ca="1" si="31"/>
        <v>0.51671185175848078</v>
      </c>
      <c r="G370">
        <f t="shared" ca="1" si="32"/>
        <v>322</v>
      </c>
      <c r="H370">
        <f t="shared" ca="1" si="33"/>
        <v>322</v>
      </c>
      <c r="I370" s="122">
        <f t="shared" ca="1" si="34"/>
        <v>592</v>
      </c>
    </row>
    <row r="371" spans="1:9" x14ac:dyDescent="0.25">
      <c r="A371" s="114">
        <f t="shared" si="35"/>
        <v>371</v>
      </c>
      <c r="B371" s="114">
        <f>IF(AND(A371&gt;=CONTROL!$D$9,A371&lt;CONTROL!$D$10+1),A371,0)</f>
        <v>371</v>
      </c>
      <c r="C371" s="114">
        <f>IF(AND(A371&gt;=CONTROL!$F$9,A371&lt;CONTROL!$F$10+1),A371,0)</f>
        <v>0</v>
      </c>
      <c r="D371" s="114" t="str">
        <f ca="1">IF(DATOS!I372=CONTROL!$H$10,"B","A")</f>
        <v>A</v>
      </c>
      <c r="E371" s="114">
        <f t="shared" ca="1" si="30"/>
        <v>371</v>
      </c>
      <c r="F371">
        <f t="shared" ca="1" si="31"/>
        <v>0.18785281489704198</v>
      </c>
      <c r="G371">
        <f t="shared" ca="1" si="32"/>
        <v>526</v>
      </c>
      <c r="H371">
        <f t="shared" ca="1" si="33"/>
        <v>526</v>
      </c>
      <c r="I371" s="122">
        <f t="shared" ca="1" si="34"/>
        <v>500</v>
      </c>
    </row>
    <row r="372" spans="1:9" x14ac:dyDescent="0.25">
      <c r="A372" s="114">
        <f t="shared" si="35"/>
        <v>372</v>
      </c>
      <c r="B372" s="114">
        <f>IF(AND(A372&gt;=CONTROL!$D$9,A372&lt;CONTROL!$D$10+1),A372,0)</f>
        <v>372</v>
      </c>
      <c r="C372" s="114">
        <f>IF(AND(A372&gt;=CONTROL!$F$9,A372&lt;CONTROL!$F$10+1),A372,0)</f>
        <v>0</v>
      </c>
      <c r="D372" s="114" t="str">
        <f ca="1">IF(DATOS!I373=CONTROL!$H$10,"B","A")</f>
        <v>A</v>
      </c>
      <c r="E372" s="114">
        <f t="shared" ca="1" si="30"/>
        <v>372</v>
      </c>
      <c r="F372">
        <f t="shared" ca="1" si="31"/>
        <v>0.19283271475510033</v>
      </c>
      <c r="G372">
        <f t="shared" ca="1" si="32"/>
        <v>521</v>
      </c>
      <c r="H372">
        <f t="shared" ca="1" si="33"/>
        <v>521</v>
      </c>
      <c r="I372" s="122">
        <f t="shared" ca="1" si="34"/>
        <v>374</v>
      </c>
    </row>
    <row r="373" spans="1:9" x14ac:dyDescent="0.25">
      <c r="A373" s="114">
        <f t="shared" si="35"/>
        <v>373</v>
      </c>
      <c r="B373" s="114">
        <f>IF(AND(A373&gt;=CONTROL!$D$9,A373&lt;CONTROL!$D$10+1),A373,0)</f>
        <v>373</v>
      </c>
      <c r="C373" s="114">
        <f>IF(AND(A373&gt;=CONTROL!$F$9,A373&lt;CONTROL!$F$10+1),A373,0)</f>
        <v>0</v>
      </c>
      <c r="D373" s="114" t="str">
        <f ca="1">IF(DATOS!I374=CONTROL!$H$10,"B","A")</f>
        <v>A</v>
      </c>
      <c r="E373" s="114">
        <f t="shared" ca="1" si="30"/>
        <v>373</v>
      </c>
      <c r="F373">
        <f t="shared" ca="1" si="31"/>
        <v>0.86827783690269433</v>
      </c>
      <c r="G373">
        <f t="shared" ca="1" si="32"/>
        <v>100</v>
      </c>
      <c r="H373">
        <f t="shared" ca="1" si="33"/>
        <v>100</v>
      </c>
      <c r="I373" s="122">
        <f t="shared" ca="1" si="34"/>
        <v>410</v>
      </c>
    </row>
    <row r="374" spans="1:9" x14ac:dyDescent="0.25">
      <c r="A374" s="114">
        <f t="shared" si="35"/>
        <v>374</v>
      </c>
      <c r="B374" s="114">
        <f>IF(AND(A374&gt;=CONTROL!$D$9,A374&lt;CONTROL!$D$10+1),A374,0)</f>
        <v>374</v>
      </c>
      <c r="C374" s="114">
        <f>IF(AND(A374&gt;=CONTROL!$F$9,A374&lt;CONTROL!$F$10+1),A374,0)</f>
        <v>0</v>
      </c>
      <c r="D374" s="114" t="str">
        <f ca="1">IF(DATOS!I375=CONTROL!$H$10,"B","A")</f>
        <v>A</v>
      </c>
      <c r="E374" s="114">
        <f t="shared" ca="1" si="30"/>
        <v>374</v>
      </c>
      <c r="F374">
        <f t="shared" ca="1" si="31"/>
        <v>0.44516961788933596</v>
      </c>
      <c r="G374">
        <f t="shared" ca="1" si="32"/>
        <v>372</v>
      </c>
      <c r="H374">
        <f t="shared" ca="1" si="33"/>
        <v>372</v>
      </c>
      <c r="I374" s="122">
        <f t="shared" ca="1" si="34"/>
        <v>595</v>
      </c>
    </row>
    <row r="375" spans="1:9" x14ac:dyDescent="0.25">
      <c r="A375" s="114">
        <f t="shared" si="35"/>
        <v>375</v>
      </c>
      <c r="B375" s="114">
        <f>IF(AND(A375&gt;=CONTROL!$D$9,A375&lt;CONTROL!$D$10+1),A375,0)</f>
        <v>375</v>
      </c>
      <c r="C375" s="114">
        <f>IF(AND(A375&gt;=CONTROL!$F$9,A375&lt;CONTROL!$F$10+1),A375,0)</f>
        <v>0</v>
      </c>
      <c r="D375" s="114" t="str">
        <f ca="1">IF(DATOS!I376=CONTROL!$H$10,"B","A")</f>
        <v>A</v>
      </c>
      <c r="E375" s="114">
        <f t="shared" ca="1" si="30"/>
        <v>375</v>
      </c>
      <c r="F375">
        <f t="shared" ca="1" si="31"/>
        <v>0.78300853516175017</v>
      </c>
      <c r="G375">
        <f t="shared" ca="1" si="32"/>
        <v>152</v>
      </c>
      <c r="H375">
        <f t="shared" ca="1" si="33"/>
        <v>152</v>
      </c>
      <c r="I375" s="122">
        <f t="shared" ca="1" si="34"/>
        <v>113</v>
      </c>
    </row>
    <row r="376" spans="1:9" x14ac:dyDescent="0.25">
      <c r="A376" s="114">
        <f t="shared" si="35"/>
        <v>376</v>
      </c>
      <c r="B376" s="114">
        <f>IF(AND(A376&gt;=CONTROL!$D$9,A376&lt;CONTROL!$D$10+1),A376,0)</f>
        <v>376</v>
      </c>
      <c r="C376" s="114">
        <f>IF(AND(A376&gt;=CONTROL!$F$9,A376&lt;CONTROL!$F$10+1),A376,0)</f>
        <v>0</v>
      </c>
      <c r="D376" s="114" t="str">
        <f ca="1">IF(DATOS!I377=CONTROL!$H$10,"B","A")</f>
        <v>A</v>
      </c>
      <c r="E376" s="114">
        <f t="shared" ca="1" si="30"/>
        <v>376</v>
      </c>
      <c r="F376">
        <f t="shared" ca="1" si="31"/>
        <v>3.7523817149770156E-2</v>
      </c>
      <c r="G376">
        <f t="shared" ca="1" si="32"/>
        <v>625</v>
      </c>
      <c r="H376">
        <f t="shared" ca="1" si="33"/>
        <v>625</v>
      </c>
      <c r="I376" s="122">
        <f t="shared" ca="1" si="34"/>
        <v>403</v>
      </c>
    </row>
    <row r="377" spans="1:9" x14ac:dyDescent="0.25">
      <c r="A377" s="114">
        <f t="shared" si="35"/>
        <v>377</v>
      </c>
      <c r="B377" s="114">
        <f>IF(AND(A377&gt;=CONTROL!$D$9,A377&lt;CONTROL!$D$10+1),A377,0)</f>
        <v>377</v>
      </c>
      <c r="C377" s="114">
        <f>IF(AND(A377&gt;=CONTROL!$F$9,A377&lt;CONTROL!$F$10+1),A377,0)</f>
        <v>0</v>
      </c>
      <c r="D377" s="114" t="str">
        <f ca="1">IF(DATOS!I378=CONTROL!$H$10,"B","A")</f>
        <v>A</v>
      </c>
      <c r="E377" s="114">
        <f t="shared" ca="1" si="30"/>
        <v>377</v>
      </c>
      <c r="F377">
        <f t="shared" ca="1" si="31"/>
        <v>0.89448724973580718</v>
      </c>
      <c r="G377">
        <f t="shared" ca="1" si="32"/>
        <v>77</v>
      </c>
      <c r="H377">
        <f t="shared" ca="1" si="33"/>
        <v>77</v>
      </c>
      <c r="I377" s="122">
        <f t="shared" ca="1" si="34"/>
        <v>646</v>
      </c>
    </row>
    <row r="378" spans="1:9" x14ac:dyDescent="0.25">
      <c r="A378" s="114">
        <f t="shared" si="35"/>
        <v>378</v>
      </c>
      <c r="B378" s="114">
        <f>IF(AND(A378&gt;=CONTROL!$D$9,A378&lt;CONTROL!$D$10+1),A378,0)</f>
        <v>378</v>
      </c>
      <c r="C378" s="114">
        <f>IF(AND(A378&gt;=CONTROL!$F$9,A378&lt;CONTROL!$F$10+1),A378,0)</f>
        <v>0</v>
      </c>
      <c r="D378" s="114" t="str">
        <f ca="1">IF(DATOS!I379=CONTROL!$H$10,"B","A")</f>
        <v>A</v>
      </c>
      <c r="E378" s="114">
        <f t="shared" ca="1" si="30"/>
        <v>378</v>
      </c>
      <c r="F378">
        <f t="shared" ca="1" si="31"/>
        <v>0.31261651882036512</v>
      </c>
      <c r="G378">
        <f t="shared" ca="1" si="32"/>
        <v>451</v>
      </c>
      <c r="H378">
        <f t="shared" ca="1" si="33"/>
        <v>451</v>
      </c>
      <c r="I378" s="122">
        <f t="shared" ca="1" si="34"/>
        <v>107</v>
      </c>
    </row>
    <row r="379" spans="1:9" x14ac:dyDescent="0.25">
      <c r="A379" s="114">
        <f t="shared" si="35"/>
        <v>379</v>
      </c>
      <c r="B379" s="114">
        <f>IF(AND(A379&gt;=CONTROL!$D$9,A379&lt;CONTROL!$D$10+1),A379,0)</f>
        <v>379</v>
      </c>
      <c r="C379" s="114">
        <f>IF(AND(A379&gt;=CONTROL!$F$9,A379&lt;CONTROL!$F$10+1),A379,0)</f>
        <v>0</v>
      </c>
      <c r="D379" s="114" t="str">
        <f ca="1">IF(DATOS!I380=CONTROL!$H$10,"B","A")</f>
        <v>A</v>
      </c>
      <c r="E379" s="114">
        <f t="shared" ca="1" si="30"/>
        <v>379</v>
      </c>
      <c r="F379">
        <f t="shared" ca="1" si="31"/>
        <v>0.33876908147389839</v>
      </c>
      <c r="G379">
        <f t="shared" ca="1" si="32"/>
        <v>435</v>
      </c>
      <c r="H379">
        <f t="shared" ca="1" si="33"/>
        <v>435</v>
      </c>
      <c r="I379" s="122">
        <f t="shared" ca="1" si="34"/>
        <v>513</v>
      </c>
    </row>
    <row r="380" spans="1:9" x14ac:dyDescent="0.25">
      <c r="A380" s="114">
        <f t="shared" si="35"/>
        <v>380</v>
      </c>
      <c r="B380" s="114">
        <f>IF(AND(A380&gt;=CONTROL!$D$9,A380&lt;CONTROL!$D$10+1),A380,0)</f>
        <v>380</v>
      </c>
      <c r="C380" s="114">
        <f>IF(AND(A380&gt;=CONTROL!$F$9,A380&lt;CONTROL!$F$10+1),A380,0)</f>
        <v>0</v>
      </c>
      <c r="D380" s="114" t="str">
        <f ca="1">IF(DATOS!I381=CONTROL!$H$10,"B","A")</f>
        <v>A</v>
      </c>
      <c r="E380" s="114">
        <f t="shared" ca="1" si="30"/>
        <v>380</v>
      </c>
      <c r="F380">
        <f t="shared" ca="1" si="31"/>
        <v>0.70577235704633134</v>
      </c>
      <c r="G380">
        <f t="shared" ca="1" si="32"/>
        <v>203</v>
      </c>
      <c r="H380">
        <f t="shared" ca="1" si="33"/>
        <v>203</v>
      </c>
      <c r="I380" s="122">
        <f t="shared" ca="1" si="34"/>
        <v>612</v>
      </c>
    </row>
    <row r="381" spans="1:9" x14ac:dyDescent="0.25">
      <c r="A381" s="114">
        <f t="shared" si="35"/>
        <v>381</v>
      </c>
      <c r="B381" s="114">
        <f>IF(AND(A381&gt;=CONTROL!$D$9,A381&lt;CONTROL!$D$10+1),A381,0)</f>
        <v>381</v>
      </c>
      <c r="C381" s="114">
        <f>IF(AND(A381&gt;=CONTROL!$F$9,A381&lt;CONTROL!$F$10+1),A381,0)</f>
        <v>0</v>
      </c>
      <c r="D381" s="114" t="str">
        <f ca="1">IF(DATOS!I382=CONTROL!$H$10,"B","A")</f>
        <v>A</v>
      </c>
      <c r="E381" s="114">
        <f t="shared" ca="1" si="30"/>
        <v>381</v>
      </c>
      <c r="F381">
        <f t="shared" ca="1" si="31"/>
        <v>0.19153718211947557</v>
      </c>
      <c r="G381">
        <f t="shared" ca="1" si="32"/>
        <v>523</v>
      </c>
      <c r="H381">
        <f t="shared" ca="1" si="33"/>
        <v>523</v>
      </c>
      <c r="I381" s="122">
        <f t="shared" ca="1" si="34"/>
        <v>383</v>
      </c>
    </row>
    <row r="382" spans="1:9" x14ac:dyDescent="0.25">
      <c r="A382" s="114">
        <f t="shared" si="35"/>
        <v>382</v>
      </c>
      <c r="B382" s="114">
        <f>IF(AND(A382&gt;=CONTROL!$D$9,A382&lt;CONTROL!$D$10+1),A382,0)</f>
        <v>382</v>
      </c>
      <c r="C382" s="114">
        <f>IF(AND(A382&gt;=CONTROL!$F$9,A382&lt;CONTROL!$F$10+1),A382,0)</f>
        <v>0</v>
      </c>
      <c r="D382" s="114" t="str">
        <f ca="1">IF(DATOS!I383=CONTROL!$H$10,"B","A")</f>
        <v>A</v>
      </c>
      <c r="E382" s="114">
        <f t="shared" ca="1" si="30"/>
        <v>382</v>
      </c>
      <c r="F382">
        <f t="shared" ca="1" si="31"/>
        <v>0.95073058369817864</v>
      </c>
      <c r="G382">
        <f t="shared" ca="1" si="32"/>
        <v>29</v>
      </c>
      <c r="H382">
        <f t="shared" ca="1" si="33"/>
        <v>29</v>
      </c>
      <c r="I382" s="122">
        <f t="shared" ca="1" si="34"/>
        <v>69</v>
      </c>
    </row>
    <row r="383" spans="1:9" x14ac:dyDescent="0.25">
      <c r="A383" s="114">
        <f t="shared" si="35"/>
        <v>383</v>
      </c>
      <c r="B383" s="114">
        <f>IF(AND(A383&gt;=CONTROL!$D$9,A383&lt;CONTROL!$D$10+1),A383,0)</f>
        <v>383</v>
      </c>
      <c r="C383" s="114">
        <f>IF(AND(A383&gt;=CONTROL!$F$9,A383&lt;CONTROL!$F$10+1),A383,0)</f>
        <v>0</v>
      </c>
      <c r="D383" s="114" t="str">
        <f ca="1">IF(DATOS!I384=CONTROL!$H$10,"B","A")</f>
        <v>A</v>
      </c>
      <c r="E383" s="114">
        <f t="shared" ca="1" si="30"/>
        <v>383</v>
      </c>
      <c r="F383">
        <f t="shared" ca="1" si="31"/>
        <v>0.43239842264232442</v>
      </c>
      <c r="G383">
        <f t="shared" ca="1" si="32"/>
        <v>381</v>
      </c>
      <c r="H383">
        <f t="shared" ca="1" si="33"/>
        <v>381</v>
      </c>
      <c r="I383" s="122">
        <f t="shared" ca="1" si="34"/>
        <v>349</v>
      </c>
    </row>
    <row r="384" spans="1:9" x14ac:dyDescent="0.25">
      <c r="A384" s="114">
        <f t="shared" si="35"/>
        <v>384</v>
      </c>
      <c r="B384" s="114">
        <f>IF(AND(A384&gt;=CONTROL!$D$9,A384&lt;CONTROL!$D$10+1),A384,0)</f>
        <v>384</v>
      </c>
      <c r="C384" s="114">
        <f>IF(AND(A384&gt;=CONTROL!$F$9,A384&lt;CONTROL!$F$10+1),A384,0)</f>
        <v>0</v>
      </c>
      <c r="D384" s="114" t="str">
        <f ca="1">IF(DATOS!I385=CONTROL!$H$10,"B","A")</f>
        <v>A</v>
      </c>
      <c r="E384" s="114">
        <f t="shared" ca="1" si="30"/>
        <v>384</v>
      </c>
      <c r="F384">
        <f t="shared" ca="1" si="31"/>
        <v>3.864632036115323E-2</v>
      </c>
      <c r="G384">
        <f t="shared" ca="1" si="32"/>
        <v>624</v>
      </c>
      <c r="H384">
        <f t="shared" ca="1" si="33"/>
        <v>624</v>
      </c>
      <c r="I384" s="122">
        <f t="shared" ca="1" si="34"/>
        <v>14</v>
      </c>
    </row>
    <row r="385" spans="1:9" x14ac:dyDescent="0.25">
      <c r="A385" s="114">
        <f t="shared" si="35"/>
        <v>385</v>
      </c>
      <c r="B385" s="114">
        <f>IF(AND(A385&gt;=CONTROL!$D$9,A385&lt;CONTROL!$D$10+1),A385,0)</f>
        <v>385</v>
      </c>
      <c r="C385" s="114">
        <f>IF(AND(A385&gt;=CONTROL!$F$9,A385&lt;CONTROL!$F$10+1),A385,0)</f>
        <v>0</v>
      </c>
      <c r="D385" s="114" t="str">
        <f ca="1">IF(DATOS!I386=CONTROL!$H$10,"B","A")</f>
        <v>A</v>
      </c>
      <c r="E385" s="114">
        <f t="shared" ca="1" si="30"/>
        <v>385</v>
      </c>
      <c r="F385">
        <f t="shared" ca="1" si="31"/>
        <v>0.66161105354899064</v>
      </c>
      <c r="G385">
        <f t="shared" ca="1" si="32"/>
        <v>233</v>
      </c>
      <c r="H385">
        <f t="shared" ca="1" si="33"/>
        <v>233</v>
      </c>
      <c r="I385" s="122">
        <f t="shared" ca="1" si="34"/>
        <v>223</v>
      </c>
    </row>
    <row r="386" spans="1:9" x14ac:dyDescent="0.25">
      <c r="A386" s="114">
        <f t="shared" si="35"/>
        <v>386</v>
      </c>
      <c r="B386" s="114">
        <f>IF(AND(A386&gt;=CONTROL!$D$9,A386&lt;CONTROL!$D$10+1),A386,0)</f>
        <v>386</v>
      </c>
      <c r="C386" s="114">
        <f>IF(AND(A386&gt;=CONTROL!$F$9,A386&lt;CONTROL!$F$10+1),A386,0)</f>
        <v>0</v>
      </c>
      <c r="D386" s="114" t="str">
        <f ca="1">IF(DATOS!I387=CONTROL!$H$10,"B","A")</f>
        <v>A</v>
      </c>
      <c r="E386" s="114">
        <f t="shared" ref="E386:E449" ca="1" si="36">IF(D386="A",+C386+B386,0)</f>
        <v>386</v>
      </c>
      <c r="F386">
        <f t="shared" ref="F386:F449" ca="1" si="37">IF(E386&gt;0,RAND(),-1)</f>
        <v>0.57688162783931318</v>
      </c>
      <c r="G386">
        <f t="shared" ref="G386:G449" ca="1" si="38">RANK(F386,$F$1:$F$5000)</f>
        <v>276</v>
      </c>
      <c r="H386">
        <f t="shared" ref="H386:H449" ca="1" si="39">IF(F386=-1,0,G386)</f>
        <v>276</v>
      </c>
      <c r="I386" s="122">
        <f t="shared" ref="I386:I449" ca="1" si="40">IFERROR(MATCH(A386,H:H,0),0)</f>
        <v>34</v>
      </c>
    </row>
    <row r="387" spans="1:9" x14ac:dyDescent="0.25">
      <c r="A387" s="114">
        <f t="shared" ref="A387:A450" si="41">+A386+1</f>
        <v>387</v>
      </c>
      <c r="B387" s="114">
        <f>IF(AND(A387&gt;=CONTROL!$D$9,A387&lt;CONTROL!$D$10+1),A387,0)</f>
        <v>387</v>
      </c>
      <c r="C387" s="114">
        <f>IF(AND(A387&gt;=CONTROL!$F$9,A387&lt;CONTROL!$F$10+1),A387,0)</f>
        <v>0</v>
      </c>
      <c r="D387" s="114" t="str">
        <f ca="1">IF(DATOS!I388=CONTROL!$H$10,"B","A")</f>
        <v>A</v>
      </c>
      <c r="E387" s="114">
        <f t="shared" ca="1" si="36"/>
        <v>387</v>
      </c>
      <c r="F387">
        <f t="shared" ca="1" si="37"/>
        <v>0.71461613150038994</v>
      </c>
      <c r="G387">
        <f t="shared" ca="1" si="38"/>
        <v>201</v>
      </c>
      <c r="H387">
        <f t="shared" ca="1" si="39"/>
        <v>201</v>
      </c>
      <c r="I387" s="122">
        <f t="shared" ca="1" si="40"/>
        <v>106</v>
      </c>
    </row>
    <row r="388" spans="1:9" x14ac:dyDescent="0.25">
      <c r="A388" s="114">
        <f t="shared" si="41"/>
        <v>388</v>
      </c>
      <c r="B388" s="114">
        <f>IF(AND(A388&gt;=CONTROL!$D$9,A388&lt;CONTROL!$D$10+1),A388,0)</f>
        <v>388</v>
      </c>
      <c r="C388" s="114">
        <f>IF(AND(A388&gt;=CONTROL!$F$9,A388&lt;CONTROL!$F$10+1),A388,0)</f>
        <v>0</v>
      </c>
      <c r="D388" s="114" t="str">
        <f ca="1">IF(DATOS!I389=CONTROL!$H$10,"B","A")</f>
        <v>A</v>
      </c>
      <c r="E388" s="114">
        <f t="shared" ca="1" si="36"/>
        <v>388</v>
      </c>
      <c r="F388">
        <f t="shared" ca="1" si="37"/>
        <v>0.91454302039508562</v>
      </c>
      <c r="G388">
        <f t="shared" ca="1" si="38"/>
        <v>55</v>
      </c>
      <c r="H388">
        <f t="shared" ca="1" si="39"/>
        <v>55</v>
      </c>
      <c r="I388" s="122">
        <f t="shared" ca="1" si="40"/>
        <v>626</v>
      </c>
    </row>
    <row r="389" spans="1:9" x14ac:dyDescent="0.25">
      <c r="A389" s="114">
        <f t="shared" si="41"/>
        <v>389</v>
      </c>
      <c r="B389" s="114">
        <f>IF(AND(A389&gt;=CONTROL!$D$9,A389&lt;CONTROL!$D$10+1),A389,0)</f>
        <v>389</v>
      </c>
      <c r="C389" s="114">
        <f>IF(AND(A389&gt;=CONTROL!$F$9,A389&lt;CONTROL!$F$10+1),A389,0)</f>
        <v>0</v>
      </c>
      <c r="D389" s="114" t="str">
        <f ca="1">IF(DATOS!I390=CONTROL!$H$10,"B","A")</f>
        <v>A</v>
      </c>
      <c r="E389" s="114">
        <f t="shared" ca="1" si="36"/>
        <v>389</v>
      </c>
      <c r="F389">
        <f t="shared" ca="1" si="37"/>
        <v>0.58685734053968719</v>
      </c>
      <c r="G389">
        <f t="shared" ca="1" si="38"/>
        <v>269</v>
      </c>
      <c r="H389">
        <f t="shared" ca="1" si="39"/>
        <v>269</v>
      </c>
      <c r="I389" s="122">
        <f t="shared" ca="1" si="40"/>
        <v>400</v>
      </c>
    </row>
    <row r="390" spans="1:9" x14ac:dyDescent="0.25">
      <c r="A390" s="114">
        <f t="shared" si="41"/>
        <v>390</v>
      </c>
      <c r="B390" s="114">
        <f>IF(AND(A390&gt;=CONTROL!$D$9,A390&lt;CONTROL!$D$10+1),A390,0)</f>
        <v>390</v>
      </c>
      <c r="C390" s="114">
        <f>IF(AND(A390&gt;=CONTROL!$F$9,A390&lt;CONTROL!$F$10+1),A390,0)</f>
        <v>0</v>
      </c>
      <c r="D390" s="114" t="str">
        <f ca="1">IF(DATOS!I391=CONTROL!$H$10,"B","A")</f>
        <v>A</v>
      </c>
      <c r="E390" s="114">
        <f t="shared" ca="1" si="36"/>
        <v>390</v>
      </c>
      <c r="F390">
        <f t="shared" ca="1" si="37"/>
        <v>0.76966991705734578</v>
      </c>
      <c r="G390">
        <f t="shared" ca="1" si="38"/>
        <v>165</v>
      </c>
      <c r="H390">
        <f t="shared" ca="1" si="39"/>
        <v>165</v>
      </c>
      <c r="I390" s="122">
        <f t="shared" ca="1" si="40"/>
        <v>276</v>
      </c>
    </row>
    <row r="391" spans="1:9" x14ac:dyDescent="0.25">
      <c r="A391" s="114">
        <f t="shared" si="41"/>
        <v>391</v>
      </c>
      <c r="B391" s="114">
        <f>IF(AND(A391&gt;=CONTROL!$D$9,A391&lt;CONTROL!$D$10+1),A391,0)</f>
        <v>391</v>
      </c>
      <c r="C391" s="114">
        <f>IF(AND(A391&gt;=CONTROL!$F$9,A391&lt;CONTROL!$F$10+1),A391,0)</f>
        <v>0</v>
      </c>
      <c r="D391" s="114" t="str">
        <f ca="1">IF(DATOS!I392=CONTROL!$H$10,"B","A")</f>
        <v>A</v>
      </c>
      <c r="E391" s="114">
        <f t="shared" ca="1" si="36"/>
        <v>391</v>
      </c>
      <c r="F391">
        <f t="shared" ca="1" si="37"/>
        <v>0.87851545027214917</v>
      </c>
      <c r="G391">
        <f t="shared" ca="1" si="38"/>
        <v>91</v>
      </c>
      <c r="H391">
        <f t="shared" ca="1" si="39"/>
        <v>91</v>
      </c>
      <c r="I391" s="122">
        <f t="shared" ca="1" si="40"/>
        <v>432</v>
      </c>
    </row>
    <row r="392" spans="1:9" x14ac:dyDescent="0.25">
      <c r="A392" s="114">
        <f t="shared" si="41"/>
        <v>392</v>
      </c>
      <c r="B392" s="114">
        <f>IF(AND(A392&gt;=CONTROL!$D$9,A392&lt;CONTROL!$D$10+1),A392,0)</f>
        <v>392</v>
      </c>
      <c r="C392" s="114">
        <f>IF(AND(A392&gt;=CONTROL!$F$9,A392&lt;CONTROL!$F$10+1),A392,0)</f>
        <v>0</v>
      </c>
      <c r="D392" s="114" t="str">
        <f ca="1">IF(DATOS!I393=CONTROL!$H$10,"B","A")</f>
        <v>A</v>
      </c>
      <c r="E392" s="114">
        <f t="shared" ca="1" si="36"/>
        <v>392</v>
      </c>
      <c r="F392">
        <f t="shared" ca="1" si="37"/>
        <v>0.97782917050109075</v>
      </c>
      <c r="G392">
        <f t="shared" ca="1" si="38"/>
        <v>12</v>
      </c>
      <c r="H392">
        <f t="shared" ca="1" si="39"/>
        <v>12</v>
      </c>
      <c r="I392" s="122">
        <f t="shared" ca="1" si="40"/>
        <v>396</v>
      </c>
    </row>
    <row r="393" spans="1:9" x14ac:dyDescent="0.25">
      <c r="A393" s="114">
        <f t="shared" si="41"/>
        <v>393</v>
      </c>
      <c r="B393" s="114">
        <f>IF(AND(A393&gt;=CONTROL!$D$9,A393&lt;CONTROL!$D$10+1),A393,0)</f>
        <v>393</v>
      </c>
      <c r="C393" s="114">
        <f>IF(AND(A393&gt;=CONTROL!$F$9,A393&lt;CONTROL!$F$10+1),A393,0)</f>
        <v>0</v>
      </c>
      <c r="D393" s="114" t="str">
        <f ca="1">IF(DATOS!I394=CONTROL!$H$10,"B","A")</f>
        <v>A</v>
      </c>
      <c r="E393" s="114">
        <f t="shared" ca="1" si="36"/>
        <v>393</v>
      </c>
      <c r="F393">
        <f t="shared" ca="1" si="37"/>
        <v>0.98189216585846073</v>
      </c>
      <c r="G393">
        <f t="shared" ca="1" si="38"/>
        <v>11</v>
      </c>
      <c r="H393">
        <f t="shared" ca="1" si="39"/>
        <v>11</v>
      </c>
      <c r="I393" s="122">
        <f t="shared" ca="1" si="40"/>
        <v>331</v>
      </c>
    </row>
    <row r="394" spans="1:9" x14ac:dyDescent="0.25">
      <c r="A394" s="114">
        <f t="shared" si="41"/>
        <v>394</v>
      </c>
      <c r="B394" s="114">
        <f>IF(AND(A394&gt;=CONTROL!$D$9,A394&lt;CONTROL!$D$10+1),A394,0)</f>
        <v>394</v>
      </c>
      <c r="C394" s="114">
        <f>IF(AND(A394&gt;=CONTROL!$F$9,A394&lt;CONTROL!$F$10+1),A394,0)</f>
        <v>0</v>
      </c>
      <c r="D394" s="114" t="str">
        <f ca="1">IF(DATOS!I395=CONTROL!$H$10,"B","A")</f>
        <v>A</v>
      </c>
      <c r="E394" s="114">
        <f t="shared" ca="1" si="36"/>
        <v>394</v>
      </c>
      <c r="F394">
        <f t="shared" ca="1" si="37"/>
        <v>0.4075335584298907</v>
      </c>
      <c r="G394">
        <f t="shared" ca="1" si="38"/>
        <v>400</v>
      </c>
      <c r="H394">
        <f t="shared" ca="1" si="39"/>
        <v>400</v>
      </c>
      <c r="I394" s="122">
        <f t="shared" ca="1" si="40"/>
        <v>122</v>
      </c>
    </row>
    <row r="395" spans="1:9" x14ac:dyDescent="0.25">
      <c r="A395" s="114">
        <f t="shared" si="41"/>
        <v>395</v>
      </c>
      <c r="B395" s="114">
        <f>IF(AND(A395&gt;=CONTROL!$D$9,A395&lt;CONTROL!$D$10+1),A395,0)</f>
        <v>395</v>
      </c>
      <c r="C395" s="114">
        <f>IF(AND(A395&gt;=CONTROL!$F$9,A395&lt;CONTROL!$F$10+1),A395,0)</f>
        <v>0</v>
      </c>
      <c r="D395" s="114" t="str">
        <f ca="1">IF(DATOS!I396=CONTROL!$H$10,"B","A")</f>
        <v>A</v>
      </c>
      <c r="E395" s="114">
        <f t="shared" ca="1" si="36"/>
        <v>395</v>
      </c>
      <c r="F395">
        <f t="shared" ca="1" si="37"/>
        <v>0.30648003413347169</v>
      </c>
      <c r="G395">
        <f t="shared" ca="1" si="38"/>
        <v>455</v>
      </c>
      <c r="H395">
        <f t="shared" ca="1" si="39"/>
        <v>455</v>
      </c>
      <c r="I395" s="122">
        <f t="shared" ca="1" si="40"/>
        <v>615</v>
      </c>
    </row>
    <row r="396" spans="1:9" x14ac:dyDescent="0.25">
      <c r="A396" s="114">
        <f t="shared" si="41"/>
        <v>396</v>
      </c>
      <c r="B396" s="114">
        <f>IF(AND(A396&gt;=CONTROL!$D$9,A396&lt;CONTROL!$D$10+1),A396,0)</f>
        <v>396</v>
      </c>
      <c r="C396" s="114">
        <f>IF(AND(A396&gt;=CONTROL!$F$9,A396&lt;CONTROL!$F$10+1),A396,0)</f>
        <v>0</v>
      </c>
      <c r="D396" s="114" t="str">
        <f ca="1">IF(DATOS!I397=CONTROL!$H$10,"B","A")</f>
        <v>A</v>
      </c>
      <c r="E396" s="114">
        <f t="shared" ca="1" si="36"/>
        <v>396</v>
      </c>
      <c r="F396">
        <f t="shared" ca="1" si="37"/>
        <v>0.42303346229859318</v>
      </c>
      <c r="G396">
        <f t="shared" ca="1" si="38"/>
        <v>392</v>
      </c>
      <c r="H396">
        <f t="shared" ca="1" si="39"/>
        <v>392</v>
      </c>
      <c r="I396" s="122">
        <f t="shared" ca="1" si="40"/>
        <v>175</v>
      </c>
    </row>
    <row r="397" spans="1:9" x14ac:dyDescent="0.25">
      <c r="A397" s="114">
        <f t="shared" si="41"/>
        <v>397</v>
      </c>
      <c r="B397" s="114">
        <f>IF(AND(A397&gt;=CONTROL!$D$9,A397&lt;CONTROL!$D$10+1),A397,0)</f>
        <v>397</v>
      </c>
      <c r="C397" s="114">
        <f>IF(AND(A397&gt;=CONTROL!$F$9,A397&lt;CONTROL!$F$10+1),A397,0)</f>
        <v>0</v>
      </c>
      <c r="D397" s="114" t="str">
        <f ca="1">IF(DATOS!I398=CONTROL!$H$10,"B","A")</f>
        <v>A</v>
      </c>
      <c r="E397" s="114">
        <f t="shared" ca="1" si="36"/>
        <v>397</v>
      </c>
      <c r="F397">
        <f t="shared" ca="1" si="37"/>
        <v>0.26621306779051401</v>
      </c>
      <c r="G397">
        <f t="shared" ca="1" si="38"/>
        <v>480</v>
      </c>
      <c r="H397">
        <f t="shared" ca="1" si="39"/>
        <v>480</v>
      </c>
      <c r="I397" s="122">
        <f t="shared" ca="1" si="40"/>
        <v>30</v>
      </c>
    </row>
    <row r="398" spans="1:9" x14ac:dyDescent="0.25">
      <c r="A398" s="114">
        <f t="shared" si="41"/>
        <v>398</v>
      </c>
      <c r="B398" s="114">
        <f>IF(AND(A398&gt;=CONTROL!$D$9,A398&lt;CONTROL!$D$10+1),A398,0)</f>
        <v>398</v>
      </c>
      <c r="C398" s="114">
        <f>IF(AND(A398&gt;=CONTROL!$F$9,A398&lt;CONTROL!$F$10+1),A398,0)</f>
        <v>0</v>
      </c>
      <c r="D398" s="114" t="str">
        <f ca="1">IF(DATOS!I399=CONTROL!$H$10,"B","A")</f>
        <v>A</v>
      </c>
      <c r="E398" s="114">
        <f t="shared" ca="1" si="36"/>
        <v>398</v>
      </c>
      <c r="F398">
        <f t="shared" ca="1" si="37"/>
        <v>0.89222046461897142</v>
      </c>
      <c r="G398">
        <f t="shared" ca="1" si="38"/>
        <v>83</v>
      </c>
      <c r="H398">
        <f t="shared" ca="1" si="39"/>
        <v>83</v>
      </c>
      <c r="I398" s="122">
        <f t="shared" ca="1" si="40"/>
        <v>629</v>
      </c>
    </row>
    <row r="399" spans="1:9" x14ac:dyDescent="0.25">
      <c r="A399" s="114">
        <f t="shared" si="41"/>
        <v>399</v>
      </c>
      <c r="B399" s="114">
        <f>IF(AND(A399&gt;=CONTROL!$D$9,A399&lt;CONTROL!$D$10+1),A399,0)</f>
        <v>399</v>
      </c>
      <c r="C399" s="114">
        <f>IF(AND(A399&gt;=CONTROL!$F$9,A399&lt;CONTROL!$F$10+1),A399,0)</f>
        <v>0</v>
      </c>
      <c r="D399" s="114" t="str">
        <f ca="1">IF(DATOS!I400=CONTROL!$H$10,"B","A")</f>
        <v>A</v>
      </c>
      <c r="E399" s="114">
        <f t="shared" ca="1" si="36"/>
        <v>399</v>
      </c>
      <c r="F399">
        <f t="shared" ca="1" si="37"/>
        <v>0.22994139361431742</v>
      </c>
      <c r="G399">
        <f t="shared" ca="1" si="38"/>
        <v>502</v>
      </c>
      <c r="H399">
        <f t="shared" ca="1" si="39"/>
        <v>502</v>
      </c>
      <c r="I399" s="122">
        <f t="shared" ca="1" si="40"/>
        <v>523</v>
      </c>
    </row>
    <row r="400" spans="1:9" x14ac:dyDescent="0.25">
      <c r="A400" s="114">
        <f t="shared" si="41"/>
        <v>400</v>
      </c>
      <c r="B400" s="114">
        <f>IF(AND(A400&gt;=CONTROL!$D$9,A400&lt;CONTROL!$D$10+1),A400,0)</f>
        <v>400</v>
      </c>
      <c r="C400" s="114">
        <f>IF(AND(A400&gt;=CONTROL!$F$9,A400&lt;CONTROL!$F$10+1),A400,0)</f>
        <v>0</v>
      </c>
      <c r="D400" s="114" t="str">
        <f ca="1">IF(DATOS!I401=CONTROL!$H$10,"B","A")</f>
        <v>A</v>
      </c>
      <c r="E400" s="114">
        <f t="shared" ca="1" si="36"/>
        <v>400</v>
      </c>
      <c r="F400">
        <f t="shared" ca="1" si="37"/>
        <v>0.42646894798907076</v>
      </c>
      <c r="G400">
        <f t="shared" ca="1" si="38"/>
        <v>389</v>
      </c>
      <c r="H400">
        <f t="shared" ca="1" si="39"/>
        <v>389</v>
      </c>
      <c r="I400" s="122">
        <f t="shared" ca="1" si="40"/>
        <v>394</v>
      </c>
    </row>
    <row r="401" spans="1:9" x14ac:dyDescent="0.25">
      <c r="A401" s="114">
        <f t="shared" si="41"/>
        <v>401</v>
      </c>
      <c r="B401" s="114">
        <f>IF(AND(A401&gt;=CONTROL!$D$9,A401&lt;CONTROL!$D$10+1),A401,0)</f>
        <v>401</v>
      </c>
      <c r="C401" s="114">
        <f>IF(AND(A401&gt;=CONTROL!$F$9,A401&lt;CONTROL!$F$10+1),A401,0)</f>
        <v>0</v>
      </c>
      <c r="D401" s="114" t="str">
        <f ca="1">IF(DATOS!I402=CONTROL!$H$10,"B","A")</f>
        <v>A</v>
      </c>
      <c r="E401" s="114">
        <f t="shared" ca="1" si="36"/>
        <v>401</v>
      </c>
      <c r="F401">
        <f t="shared" ca="1" si="37"/>
        <v>0.84972894844813585</v>
      </c>
      <c r="G401">
        <f t="shared" ca="1" si="38"/>
        <v>114</v>
      </c>
      <c r="H401">
        <f t="shared" ca="1" si="39"/>
        <v>114</v>
      </c>
      <c r="I401" s="122">
        <f t="shared" ca="1" si="40"/>
        <v>11</v>
      </c>
    </row>
    <row r="402" spans="1:9" x14ac:dyDescent="0.25">
      <c r="A402" s="114">
        <f t="shared" si="41"/>
        <v>402</v>
      </c>
      <c r="B402" s="114">
        <f>IF(AND(A402&gt;=CONTROL!$D$9,A402&lt;CONTROL!$D$10+1),A402,0)</f>
        <v>402</v>
      </c>
      <c r="C402" s="114">
        <f>IF(AND(A402&gt;=CONTROL!$F$9,A402&lt;CONTROL!$F$10+1),A402,0)</f>
        <v>0</v>
      </c>
      <c r="D402" s="114" t="str">
        <f ca="1">IF(DATOS!I403=CONTROL!$H$10,"B","A")</f>
        <v>A</v>
      </c>
      <c r="E402" s="114">
        <f t="shared" ca="1" si="36"/>
        <v>402</v>
      </c>
      <c r="F402">
        <f t="shared" ca="1" si="37"/>
        <v>0.35751614492632733</v>
      </c>
      <c r="G402">
        <f t="shared" ca="1" si="38"/>
        <v>426</v>
      </c>
      <c r="H402">
        <f t="shared" ca="1" si="39"/>
        <v>426</v>
      </c>
      <c r="I402" s="122">
        <f t="shared" ca="1" si="40"/>
        <v>449</v>
      </c>
    </row>
    <row r="403" spans="1:9" x14ac:dyDescent="0.25">
      <c r="A403" s="114">
        <f t="shared" si="41"/>
        <v>403</v>
      </c>
      <c r="B403" s="114">
        <f>IF(AND(A403&gt;=CONTROL!$D$9,A403&lt;CONTROL!$D$10+1),A403,0)</f>
        <v>403</v>
      </c>
      <c r="C403" s="114">
        <f>IF(AND(A403&gt;=CONTROL!$F$9,A403&lt;CONTROL!$F$10+1),A403,0)</f>
        <v>0</v>
      </c>
      <c r="D403" s="114" t="str">
        <f ca="1">IF(DATOS!I404=CONTROL!$H$10,"B","A")</f>
        <v>A</v>
      </c>
      <c r="E403" s="114">
        <f t="shared" ca="1" si="36"/>
        <v>403</v>
      </c>
      <c r="F403">
        <f t="shared" ca="1" si="37"/>
        <v>0.439147191530883</v>
      </c>
      <c r="G403">
        <f t="shared" ca="1" si="38"/>
        <v>376</v>
      </c>
      <c r="H403">
        <f t="shared" ca="1" si="39"/>
        <v>376</v>
      </c>
      <c r="I403" s="122">
        <f t="shared" ca="1" si="40"/>
        <v>339</v>
      </c>
    </row>
    <row r="404" spans="1:9" x14ac:dyDescent="0.25">
      <c r="A404" s="114">
        <f t="shared" si="41"/>
        <v>404</v>
      </c>
      <c r="B404" s="114">
        <f>IF(AND(A404&gt;=CONTROL!$D$9,A404&lt;CONTROL!$D$10+1),A404,0)</f>
        <v>404</v>
      </c>
      <c r="C404" s="114">
        <f>IF(AND(A404&gt;=CONTROL!$F$9,A404&lt;CONTROL!$F$10+1),A404,0)</f>
        <v>0</v>
      </c>
      <c r="D404" s="114" t="str">
        <f ca="1">IF(DATOS!I405=CONTROL!$H$10,"B","A")</f>
        <v>A</v>
      </c>
      <c r="E404" s="114">
        <f t="shared" ca="1" si="36"/>
        <v>404</v>
      </c>
      <c r="F404">
        <f t="shared" ca="1" si="37"/>
        <v>0.45638052779527161</v>
      </c>
      <c r="G404">
        <f t="shared" ca="1" si="38"/>
        <v>363</v>
      </c>
      <c r="H404">
        <f t="shared" ca="1" si="39"/>
        <v>363</v>
      </c>
      <c r="I404" s="122">
        <f t="shared" ca="1" si="40"/>
        <v>52</v>
      </c>
    </row>
    <row r="405" spans="1:9" x14ac:dyDescent="0.25">
      <c r="A405" s="114">
        <f t="shared" si="41"/>
        <v>405</v>
      </c>
      <c r="B405" s="114">
        <f>IF(AND(A405&gt;=CONTROL!$D$9,A405&lt;CONTROL!$D$10+1),A405,0)</f>
        <v>405</v>
      </c>
      <c r="C405" s="114">
        <f>IF(AND(A405&gt;=CONTROL!$F$9,A405&lt;CONTROL!$F$10+1),A405,0)</f>
        <v>0</v>
      </c>
      <c r="D405" s="114" t="str">
        <f ca="1">IF(DATOS!I406=CONTROL!$H$10,"B","A")</f>
        <v>A</v>
      </c>
      <c r="E405" s="114">
        <f t="shared" ca="1" si="36"/>
        <v>405</v>
      </c>
      <c r="F405">
        <f t="shared" ca="1" si="37"/>
        <v>0.39410226826967942</v>
      </c>
      <c r="G405">
        <f t="shared" ca="1" si="38"/>
        <v>408</v>
      </c>
      <c r="H405">
        <f t="shared" ca="1" si="39"/>
        <v>408</v>
      </c>
      <c r="I405" s="122">
        <f t="shared" ca="1" si="40"/>
        <v>275</v>
      </c>
    </row>
    <row r="406" spans="1:9" x14ac:dyDescent="0.25">
      <c r="A406" s="114">
        <f t="shared" si="41"/>
        <v>406</v>
      </c>
      <c r="B406" s="114">
        <f>IF(AND(A406&gt;=CONTROL!$D$9,A406&lt;CONTROL!$D$10+1),A406,0)</f>
        <v>406</v>
      </c>
      <c r="C406" s="114">
        <f>IF(AND(A406&gt;=CONTROL!$F$9,A406&lt;CONTROL!$F$10+1),A406,0)</f>
        <v>0</v>
      </c>
      <c r="D406" s="114" t="str">
        <f ca="1">IF(DATOS!I407=CONTROL!$H$10,"B","A")</f>
        <v>A</v>
      </c>
      <c r="E406" s="114">
        <f t="shared" ca="1" si="36"/>
        <v>406</v>
      </c>
      <c r="F406">
        <f t="shared" ca="1" si="37"/>
        <v>0.12350787968125421</v>
      </c>
      <c r="G406">
        <f t="shared" ca="1" si="38"/>
        <v>574</v>
      </c>
      <c r="H406">
        <f t="shared" ca="1" si="39"/>
        <v>574</v>
      </c>
      <c r="I406" s="122">
        <f t="shared" ca="1" si="40"/>
        <v>555</v>
      </c>
    </row>
    <row r="407" spans="1:9" x14ac:dyDescent="0.25">
      <c r="A407" s="114">
        <f t="shared" si="41"/>
        <v>407</v>
      </c>
      <c r="B407" s="114">
        <f>IF(AND(A407&gt;=CONTROL!$D$9,A407&lt;CONTROL!$D$10+1),A407,0)</f>
        <v>407</v>
      </c>
      <c r="C407" s="114">
        <f>IF(AND(A407&gt;=CONTROL!$F$9,A407&lt;CONTROL!$F$10+1),A407,0)</f>
        <v>0</v>
      </c>
      <c r="D407" s="114" t="str">
        <f ca="1">IF(DATOS!I408=CONTROL!$H$10,"B","A")</f>
        <v>A</v>
      </c>
      <c r="E407" s="114">
        <f t="shared" ca="1" si="36"/>
        <v>407</v>
      </c>
      <c r="F407">
        <f t="shared" ca="1" si="37"/>
        <v>0.60072478356158987</v>
      </c>
      <c r="G407">
        <f t="shared" ca="1" si="38"/>
        <v>261</v>
      </c>
      <c r="H407">
        <f t="shared" ca="1" si="39"/>
        <v>261</v>
      </c>
      <c r="I407" s="122">
        <f t="shared" ca="1" si="40"/>
        <v>272</v>
      </c>
    </row>
    <row r="408" spans="1:9" x14ac:dyDescent="0.25">
      <c r="A408" s="114">
        <f t="shared" si="41"/>
        <v>408</v>
      </c>
      <c r="B408" s="114">
        <f>IF(AND(A408&gt;=CONTROL!$D$9,A408&lt;CONTROL!$D$10+1),A408,0)</f>
        <v>408</v>
      </c>
      <c r="C408" s="114">
        <f>IF(AND(A408&gt;=CONTROL!$F$9,A408&lt;CONTROL!$F$10+1),A408,0)</f>
        <v>0</v>
      </c>
      <c r="D408" s="114" t="str">
        <f ca="1">IF(DATOS!I409=CONTROL!$H$10,"B","A")</f>
        <v>A</v>
      </c>
      <c r="E408" s="114">
        <f t="shared" ca="1" si="36"/>
        <v>408</v>
      </c>
      <c r="F408">
        <f t="shared" ca="1" si="37"/>
        <v>0.94951383417475199</v>
      </c>
      <c r="G408">
        <f t="shared" ca="1" si="38"/>
        <v>32</v>
      </c>
      <c r="H408">
        <f t="shared" ca="1" si="39"/>
        <v>32</v>
      </c>
      <c r="I408" s="122">
        <f t="shared" ca="1" si="40"/>
        <v>405</v>
      </c>
    </row>
    <row r="409" spans="1:9" x14ac:dyDescent="0.25">
      <c r="A409" s="114">
        <f t="shared" si="41"/>
        <v>409</v>
      </c>
      <c r="B409" s="114">
        <f>IF(AND(A409&gt;=CONTROL!$D$9,A409&lt;CONTROL!$D$10+1),A409,0)</f>
        <v>409</v>
      </c>
      <c r="C409" s="114">
        <f>IF(AND(A409&gt;=CONTROL!$F$9,A409&lt;CONTROL!$F$10+1),A409,0)</f>
        <v>0</v>
      </c>
      <c r="D409" s="114" t="str">
        <f ca="1">IF(DATOS!I410=CONTROL!$H$10,"B","A")</f>
        <v>A</v>
      </c>
      <c r="E409" s="114">
        <f t="shared" ca="1" si="36"/>
        <v>409</v>
      </c>
      <c r="F409">
        <f t="shared" ca="1" si="37"/>
        <v>0.9728256639134002</v>
      </c>
      <c r="G409">
        <f t="shared" ca="1" si="38"/>
        <v>15</v>
      </c>
      <c r="H409">
        <f t="shared" ca="1" si="39"/>
        <v>15</v>
      </c>
      <c r="I409" s="122">
        <f t="shared" ca="1" si="40"/>
        <v>368</v>
      </c>
    </row>
    <row r="410" spans="1:9" x14ac:dyDescent="0.25">
      <c r="A410" s="114">
        <f t="shared" si="41"/>
        <v>410</v>
      </c>
      <c r="B410" s="114">
        <f>IF(AND(A410&gt;=CONTROL!$D$9,A410&lt;CONTROL!$D$10+1),A410,0)</f>
        <v>410</v>
      </c>
      <c r="C410" s="114">
        <f>IF(AND(A410&gt;=CONTROL!$F$9,A410&lt;CONTROL!$F$10+1),A410,0)</f>
        <v>0</v>
      </c>
      <c r="D410" s="114" t="str">
        <f ca="1">IF(DATOS!I411=CONTROL!$H$10,"B","A")</f>
        <v>A</v>
      </c>
      <c r="E410" s="114">
        <f t="shared" ca="1" si="36"/>
        <v>410</v>
      </c>
      <c r="F410">
        <f t="shared" ca="1" si="37"/>
        <v>0.44510154268446489</v>
      </c>
      <c r="G410">
        <f t="shared" ca="1" si="38"/>
        <v>373</v>
      </c>
      <c r="H410">
        <f t="shared" ca="1" si="39"/>
        <v>373</v>
      </c>
      <c r="I410" s="122">
        <f t="shared" ca="1" si="40"/>
        <v>182</v>
      </c>
    </row>
    <row r="411" spans="1:9" x14ac:dyDescent="0.25">
      <c r="A411" s="114">
        <f t="shared" si="41"/>
        <v>411</v>
      </c>
      <c r="B411" s="114">
        <f>IF(AND(A411&gt;=CONTROL!$D$9,A411&lt;CONTROL!$D$10+1),A411,0)</f>
        <v>411</v>
      </c>
      <c r="C411" s="114">
        <f>IF(AND(A411&gt;=CONTROL!$F$9,A411&lt;CONTROL!$F$10+1),A411,0)</f>
        <v>0</v>
      </c>
      <c r="D411" s="114" t="str">
        <f ca="1">IF(DATOS!I412=CONTROL!$H$10,"B","A")</f>
        <v>A</v>
      </c>
      <c r="E411" s="114">
        <f t="shared" ca="1" si="36"/>
        <v>411</v>
      </c>
      <c r="F411">
        <f t="shared" ca="1" si="37"/>
        <v>3.3028330428682029E-2</v>
      </c>
      <c r="G411">
        <f t="shared" ca="1" si="38"/>
        <v>627</v>
      </c>
      <c r="H411">
        <f t="shared" ca="1" si="39"/>
        <v>627</v>
      </c>
      <c r="I411" s="122">
        <f t="shared" ca="1" si="40"/>
        <v>253</v>
      </c>
    </row>
    <row r="412" spans="1:9" x14ac:dyDescent="0.25">
      <c r="A412" s="114">
        <f t="shared" si="41"/>
        <v>412</v>
      </c>
      <c r="B412" s="114">
        <f>IF(AND(A412&gt;=CONTROL!$D$9,A412&lt;CONTROL!$D$10+1),A412,0)</f>
        <v>412</v>
      </c>
      <c r="C412" s="114">
        <f>IF(AND(A412&gt;=CONTROL!$F$9,A412&lt;CONTROL!$F$10+1),A412,0)</f>
        <v>0</v>
      </c>
      <c r="D412" s="114" t="str">
        <f ca="1">IF(DATOS!I413=CONTROL!$H$10,"B","A")</f>
        <v>A</v>
      </c>
      <c r="E412" s="114">
        <f t="shared" ca="1" si="36"/>
        <v>412</v>
      </c>
      <c r="F412">
        <f t="shared" ca="1" si="37"/>
        <v>0.2542230100994558</v>
      </c>
      <c r="G412">
        <f t="shared" ca="1" si="38"/>
        <v>487</v>
      </c>
      <c r="H412">
        <f t="shared" ca="1" si="39"/>
        <v>487</v>
      </c>
      <c r="I412" s="122">
        <f t="shared" ca="1" si="40"/>
        <v>33</v>
      </c>
    </row>
    <row r="413" spans="1:9" x14ac:dyDescent="0.25">
      <c r="A413" s="114">
        <f t="shared" si="41"/>
        <v>413</v>
      </c>
      <c r="B413" s="114">
        <f>IF(AND(A413&gt;=CONTROL!$D$9,A413&lt;CONTROL!$D$10+1),A413,0)</f>
        <v>413</v>
      </c>
      <c r="C413" s="114">
        <f>IF(AND(A413&gt;=CONTROL!$F$9,A413&lt;CONTROL!$F$10+1),A413,0)</f>
        <v>0</v>
      </c>
      <c r="D413" s="114" t="str">
        <f ca="1">IF(DATOS!I414=CONTROL!$H$10,"B","A")</f>
        <v>A</v>
      </c>
      <c r="E413" s="114">
        <f t="shared" ca="1" si="36"/>
        <v>413</v>
      </c>
      <c r="F413">
        <f t="shared" ca="1" si="37"/>
        <v>0.20625570584258024</v>
      </c>
      <c r="G413">
        <f t="shared" ca="1" si="38"/>
        <v>516</v>
      </c>
      <c r="H413">
        <f t="shared" ca="1" si="39"/>
        <v>516</v>
      </c>
      <c r="I413" s="122">
        <f t="shared" ca="1" si="40"/>
        <v>608</v>
      </c>
    </row>
    <row r="414" spans="1:9" x14ac:dyDescent="0.25">
      <c r="A414" s="114">
        <f t="shared" si="41"/>
        <v>414</v>
      </c>
      <c r="B414" s="114">
        <f>IF(AND(A414&gt;=CONTROL!$D$9,A414&lt;CONTROL!$D$10+1),A414,0)</f>
        <v>414</v>
      </c>
      <c r="C414" s="114">
        <f>IF(AND(A414&gt;=CONTROL!$F$9,A414&lt;CONTROL!$F$10+1),A414,0)</f>
        <v>0</v>
      </c>
      <c r="D414" s="114" t="str">
        <f ca="1">IF(DATOS!I415=CONTROL!$H$10,"B","A")</f>
        <v>A</v>
      </c>
      <c r="E414" s="114">
        <f t="shared" ca="1" si="36"/>
        <v>414</v>
      </c>
      <c r="F414">
        <f t="shared" ca="1" si="37"/>
        <v>0.72797106370774434</v>
      </c>
      <c r="G414">
        <f t="shared" ca="1" si="38"/>
        <v>194</v>
      </c>
      <c r="H414">
        <f t="shared" ca="1" si="39"/>
        <v>194</v>
      </c>
      <c r="I414" s="122">
        <f t="shared" ca="1" si="40"/>
        <v>285</v>
      </c>
    </row>
    <row r="415" spans="1:9" x14ac:dyDescent="0.25">
      <c r="A415" s="114">
        <f t="shared" si="41"/>
        <v>415</v>
      </c>
      <c r="B415" s="114">
        <f>IF(AND(A415&gt;=CONTROL!$D$9,A415&lt;CONTROL!$D$10+1),A415,0)</f>
        <v>415</v>
      </c>
      <c r="C415" s="114">
        <f>IF(AND(A415&gt;=CONTROL!$F$9,A415&lt;CONTROL!$F$10+1),A415,0)</f>
        <v>0</v>
      </c>
      <c r="D415" s="114" t="str">
        <f ca="1">IF(DATOS!I416=CONTROL!$H$10,"B","A")</f>
        <v>A</v>
      </c>
      <c r="E415" s="114">
        <f t="shared" ca="1" si="36"/>
        <v>415</v>
      </c>
      <c r="F415">
        <f t="shared" ca="1" si="37"/>
        <v>0.24299131519375816</v>
      </c>
      <c r="G415">
        <f t="shared" ca="1" si="38"/>
        <v>491</v>
      </c>
      <c r="H415">
        <f t="shared" ca="1" si="39"/>
        <v>491</v>
      </c>
      <c r="I415" s="122">
        <f t="shared" ca="1" si="40"/>
        <v>543</v>
      </c>
    </row>
    <row r="416" spans="1:9" x14ac:dyDescent="0.25">
      <c r="A416" s="114">
        <f t="shared" si="41"/>
        <v>416</v>
      </c>
      <c r="B416" s="114">
        <f>IF(AND(A416&gt;=CONTROL!$D$9,A416&lt;CONTROL!$D$10+1),A416,0)</f>
        <v>416</v>
      </c>
      <c r="C416" s="114">
        <f>IF(AND(A416&gt;=CONTROL!$F$9,A416&lt;CONTROL!$F$10+1),A416,0)</f>
        <v>0</v>
      </c>
      <c r="D416" s="114" t="str">
        <f ca="1">IF(DATOS!I417=CONTROL!$H$10,"B","A")</f>
        <v>A</v>
      </c>
      <c r="E416" s="114">
        <f t="shared" ca="1" si="36"/>
        <v>416</v>
      </c>
      <c r="F416">
        <f t="shared" ca="1" si="37"/>
        <v>0.57344149177598058</v>
      </c>
      <c r="G416">
        <f t="shared" ca="1" si="38"/>
        <v>278</v>
      </c>
      <c r="H416">
        <f t="shared" ca="1" si="39"/>
        <v>278</v>
      </c>
      <c r="I416" s="122">
        <f t="shared" ca="1" si="40"/>
        <v>300</v>
      </c>
    </row>
    <row r="417" spans="1:9" x14ac:dyDescent="0.25">
      <c r="A417" s="114">
        <f t="shared" si="41"/>
        <v>417</v>
      </c>
      <c r="B417" s="114">
        <f>IF(AND(A417&gt;=CONTROL!$D$9,A417&lt;CONTROL!$D$10+1),A417,0)</f>
        <v>417</v>
      </c>
      <c r="C417" s="114">
        <f>IF(AND(A417&gt;=CONTROL!$F$9,A417&lt;CONTROL!$F$10+1),A417,0)</f>
        <v>0</v>
      </c>
      <c r="D417" s="114" t="str">
        <f ca="1">IF(DATOS!I418=CONTROL!$H$10,"B","A")</f>
        <v>A</v>
      </c>
      <c r="E417" s="114">
        <f t="shared" ca="1" si="36"/>
        <v>417</v>
      </c>
      <c r="F417">
        <f t="shared" ca="1" si="37"/>
        <v>0.88093193964704331</v>
      </c>
      <c r="G417">
        <f t="shared" ca="1" si="38"/>
        <v>90</v>
      </c>
      <c r="H417">
        <f t="shared" ca="1" si="39"/>
        <v>90</v>
      </c>
      <c r="I417" s="122">
        <f t="shared" ca="1" si="40"/>
        <v>185</v>
      </c>
    </row>
    <row r="418" spans="1:9" x14ac:dyDescent="0.25">
      <c r="A418" s="114">
        <f t="shared" si="41"/>
        <v>418</v>
      </c>
      <c r="B418" s="114">
        <f>IF(AND(A418&gt;=CONTROL!$D$9,A418&lt;CONTROL!$D$10+1),A418,0)</f>
        <v>418</v>
      </c>
      <c r="C418" s="114">
        <f>IF(AND(A418&gt;=CONTROL!$F$9,A418&lt;CONTROL!$F$10+1),A418,0)</f>
        <v>0</v>
      </c>
      <c r="D418" s="114" t="str">
        <f ca="1">IF(DATOS!I419=CONTROL!$H$10,"B","A")</f>
        <v>A</v>
      </c>
      <c r="E418" s="114">
        <f t="shared" ca="1" si="36"/>
        <v>418</v>
      </c>
      <c r="F418">
        <f t="shared" ca="1" si="37"/>
        <v>0.87397722379291809</v>
      </c>
      <c r="G418">
        <f t="shared" ca="1" si="38"/>
        <v>95</v>
      </c>
      <c r="H418">
        <f t="shared" ca="1" si="39"/>
        <v>95</v>
      </c>
      <c r="I418" s="122">
        <f t="shared" ca="1" si="40"/>
        <v>12</v>
      </c>
    </row>
    <row r="419" spans="1:9" x14ac:dyDescent="0.25">
      <c r="A419" s="114">
        <f t="shared" si="41"/>
        <v>419</v>
      </c>
      <c r="B419" s="114">
        <f>IF(AND(A419&gt;=CONTROL!$D$9,A419&lt;CONTROL!$D$10+1),A419,0)</f>
        <v>419</v>
      </c>
      <c r="C419" s="114">
        <f>IF(AND(A419&gt;=CONTROL!$F$9,A419&lt;CONTROL!$F$10+1),A419,0)</f>
        <v>0</v>
      </c>
      <c r="D419" s="114" t="str">
        <f ca="1">IF(DATOS!I420=CONTROL!$H$10,"B","A")</f>
        <v>A</v>
      </c>
      <c r="E419" s="114">
        <f t="shared" ca="1" si="36"/>
        <v>419</v>
      </c>
      <c r="F419">
        <f t="shared" ca="1" si="37"/>
        <v>0.25110721163187943</v>
      </c>
      <c r="G419">
        <f t="shared" ca="1" si="38"/>
        <v>489</v>
      </c>
      <c r="H419">
        <f t="shared" ca="1" si="39"/>
        <v>489</v>
      </c>
      <c r="I419" s="122">
        <f t="shared" ca="1" si="40"/>
        <v>319</v>
      </c>
    </row>
    <row r="420" spans="1:9" x14ac:dyDescent="0.25">
      <c r="A420" s="114">
        <f t="shared" si="41"/>
        <v>420</v>
      </c>
      <c r="B420" s="114">
        <f>IF(AND(A420&gt;=CONTROL!$D$9,A420&lt;CONTROL!$D$10+1),A420,0)</f>
        <v>420</v>
      </c>
      <c r="C420" s="114">
        <f>IF(AND(A420&gt;=CONTROL!$F$9,A420&lt;CONTROL!$F$10+1),A420,0)</f>
        <v>0</v>
      </c>
      <c r="D420" s="114" t="str">
        <f ca="1">IF(DATOS!I421=CONTROL!$H$10,"B","A")</f>
        <v>A</v>
      </c>
      <c r="E420" s="114">
        <f t="shared" ca="1" si="36"/>
        <v>420</v>
      </c>
      <c r="F420">
        <f t="shared" ca="1" si="37"/>
        <v>7.8119682980529404E-2</v>
      </c>
      <c r="G420">
        <f t="shared" ca="1" si="38"/>
        <v>596</v>
      </c>
      <c r="H420">
        <f t="shared" ca="1" si="39"/>
        <v>596</v>
      </c>
      <c r="I420" s="122">
        <f t="shared" ca="1" si="40"/>
        <v>366</v>
      </c>
    </row>
    <row r="421" spans="1:9" x14ac:dyDescent="0.25">
      <c r="A421" s="114">
        <f t="shared" si="41"/>
        <v>421</v>
      </c>
      <c r="B421" s="114">
        <f>IF(AND(A421&gt;=CONTROL!$D$9,A421&lt;CONTROL!$D$10+1),A421,0)</f>
        <v>421</v>
      </c>
      <c r="C421" s="114">
        <f>IF(AND(A421&gt;=CONTROL!$F$9,A421&lt;CONTROL!$F$10+1),A421,0)</f>
        <v>0</v>
      </c>
      <c r="D421" s="114" t="str">
        <f ca="1">IF(DATOS!I422=CONTROL!$H$10,"B","A")</f>
        <v>A</v>
      </c>
      <c r="E421" s="114">
        <f t="shared" ca="1" si="36"/>
        <v>421</v>
      </c>
      <c r="F421">
        <f t="shared" ca="1" si="37"/>
        <v>0.14580061753028128</v>
      </c>
      <c r="G421">
        <f t="shared" ca="1" si="38"/>
        <v>554</v>
      </c>
      <c r="H421">
        <f t="shared" ca="1" si="39"/>
        <v>554</v>
      </c>
      <c r="I421" s="122">
        <f t="shared" ca="1" si="40"/>
        <v>165</v>
      </c>
    </row>
    <row r="422" spans="1:9" x14ac:dyDescent="0.25">
      <c r="A422" s="114">
        <f t="shared" si="41"/>
        <v>422</v>
      </c>
      <c r="B422" s="114">
        <f>IF(AND(A422&gt;=CONTROL!$D$9,A422&lt;CONTROL!$D$10+1),A422,0)</f>
        <v>422</v>
      </c>
      <c r="C422" s="114">
        <f>IF(AND(A422&gt;=CONTROL!$F$9,A422&lt;CONTROL!$F$10+1),A422,0)</f>
        <v>0</v>
      </c>
      <c r="D422" s="114" t="str">
        <f ca="1">IF(DATOS!I423=CONTROL!$H$10,"B","A")</f>
        <v>A</v>
      </c>
      <c r="E422" s="114">
        <f t="shared" ca="1" si="36"/>
        <v>422</v>
      </c>
      <c r="F422">
        <f t="shared" ca="1" si="37"/>
        <v>0.16684156862917987</v>
      </c>
      <c r="G422">
        <f t="shared" ca="1" si="38"/>
        <v>546</v>
      </c>
      <c r="H422">
        <f t="shared" ca="1" si="39"/>
        <v>546</v>
      </c>
      <c r="I422" s="122">
        <f t="shared" ca="1" si="40"/>
        <v>149</v>
      </c>
    </row>
    <row r="423" spans="1:9" x14ac:dyDescent="0.25">
      <c r="A423" s="114">
        <f t="shared" si="41"/>
        <v>423</v>
      </c>
      <c r="B423" s="114">
        <f>IF(AND(A423&gt;=CONTROL!$D$9,A423&lt;CONTROL!$D$10+1),A423,0)</f>
        <v>423</v>
      </c>
      <c r="C423" s="114">
        <f>IF(AND(A423&gt;=CONTROL!$F$9,A423&lt;CONTROL!$F$10+1),A423,0)</f>
        <v>0</v>
      </c>
      <c r="D423" s="114" t="str">
        <f ca="1">IF(DATOS!I424=CONTROL!$H$10,"B","A")</f>
        <v>A</v>
      </c>
      <c r="E423" s="114">
        <f t="shared" ca="1" si="36"/>
        <v>423</v>
      </c>
      <c r="F423">
        <f t="shared" ca="1" si="37"/>
        <v>0.18285948377671846</v>
      </c>
      <c r="G423">
        <f t="shared" ca="1" si="38"/>
        <v>528</v>
      </c>
      <c r="H423">
        <f t="shared" ca="1" si="39"/>
        <v>528</v>
      </c>
      <c r="I423" s="122">
        <f t="shared" ca="1" si="40"/>
        <v>191</v>
      </c>
    </row>
    <row r="424" spans="1:9" x14ac:dyDescent="0.25">
      <c r="A424" s="114">
        <f t="shared" si="41"/>
        <v>424</v>
      </c>
      <c r="B424" s="114">
        <f>IF(AND(A424&gt;=CONTROL!$D$9,A424&lt;CONTROL!$D$10+1),A424,0)</f>
        <v>424</v>
      </c>
      <c r="C424" s="114">
        <f>IF(AND(A424&gt;=CONTROL!$F$9,A424&lt;CONTROL!$F$10+1),A424,0)</f>
        <v>0</v>
      </c>
      <c r="D424" s="114" t="str">
        <f ca="1">IF(DATOS!I425=CONTROL!$H$10,"B","A")</f>
        <v>A</v>
      </c>
      <c r="E424" s="114">
        <f t="shared" ca="1" si="36"/>
        <v>424</v>
      </c>
      <c r="F424">
        <f t="shared" ca="1" si="37"/>
        <v>0.94973522883180783</v>
      </c>
      <c r="G424">
        <f t="shared" ca="1" si="38"/>
        <v>30</v>
      </c>
      <c r="H424">
        <f t="shared" ca="1" si="39"/>
        <v>30</v>
      </c>
      <c r="I424" s="122">
        <f t="shared" ca="1" si="40"/>
        <v>23</v>
      </c>
    </row>
    <row r="425" spans="1:9" x14ac:dyDescent="0.25">
      <c r="A425" s="114">
        <f t="shared" si="41"/>
        <v>425</v>
      </c>
      <c r="B425" s="114">
        <f>IF(AND(A425&gt;=CONTROL!$D$9,A425&lt;CONTROL!$D$10+1),A425,0)</f>
        <v>425</v>
      </c>
      <c r="C425" s="114">
        <f>IF(AND(A425&gt;=CONTROL!$F$9,A425&lt;CONTROL!$F$10+1),A425,0)</f>
        <v>0</v>
      </c>
      <c r="D425" s="114" t="str">
        <f ca="1">IF(DATOS!I426=CONTROL!$H$10,"B","A")</f>
        <v>A</v>
      </c>
      <c r="E425" s="114">
        <f t="shared" ca="1" si="36"/>
        <v>425</v>
      </c>
      <c r="F425">
        <f t="shared" ca="1" si="37"/>
        <v>0.51088943862252445</v>
      </c>
      <c r="G425">
        <f t="shared" ca="1" si="38"/>
        <v>325</v>
      </c>
      <c r="H425">
        <f t="shared" ca="1" si="39"/>
        <v>325</v>
      </c>
      <c r="I425" s="122">
        <f t="shared" ca="1" si="40"/>
        <v>67</v>
      </c>
    </row>
    <row r="426" spans="1:9" x14ac:dyDescent="0.25">
      <c r="A426" s="114">
        <f t="shared" si="41"/>
        <v>426</v>
      </c>
      <c r="B426" s="114">
        <f>IF(AND(A426&gt;=CONTROL!$D$9,A426&lt;CONTROL!$D$10+1),A426,0)</f>
        <v>426</v>
      </c>
      <c r="C426" s="114">
        <f>IF(AND(A426&gt;=CONTROL!$F$9,A426&lt;CONTROL!$F$10+1),A426,0)</f>
        <v>0</v>
      </c>
      <c r="D426" s="114" t="str">
        <f ca="1">IF(DATOS!I427=CONTROL!$H$10,"B","A")</f>
        <v>A</v>
      </c>
      <c r="E426" s="114">
        <f t="shared" ca="1" si="36"/>
        <v>426</v>
      </c>
      <c r="F426">
        <f t="shared" ca="1" si="37"/>
        <v>0.76227742027390566</v>
      </c>
      <c r="G426">
        <f t="shared" ca="1" si="38"/>
        <v>168</v>
      </c>
      <c r="H426">
        <f t="shared" ca="1" si="39"/>
        <v>168</v>
      </c>
      <c r="I426" s="122">
        <f t="shared" ca="1" si="40"/>
        <v>402</v>
      </c>
    </row>
    <row r="427" spans="1:9" x14ac:dyDescent="0.25">
      <c r="A427" s="114">
        <f t="shared" si="41"/>
        <v>427</v>
      </c>
      <c r="B427" s="114">
        <f>IF(AND(A427&gt;=CONTROL!$D$9,A427&lt;CONTROL!$D$10+1),A427,0)</f>
        <v>427</v>
      </c>
      <c r="C427" s="114">
        <f>IF(AND(A427&gt;=CONTROL!$F$9,A427&lt;CONTROL!$F$10+1),A427,0)</f>
        <v>0</v>
      </c>
      <c r="D427" s="114" t="str">
        <f ca="1">IF(DATOS!I428=CONTROL!$H$10,"B","A")</f>
        <v>A</v>
      </c>
      <c r="E427" s="114">
        <f t="shared" ca="1" si="36"/>
        <v>427</v>
      </c>
      <c r="F427">
        <f t="shared" ca="1" si="37"/>
        <v>0.62626970652744307</v>
      </c>
      <c r="G427">
        <f t="shared" ca="1" si="38"/>
        <v>244</v>
      </c>
      <c r="H427">
        <f t="shared" ca="1" si="39"/>
        <v>244</v>
      </c>
      <c r="I427" s="122">
        <f t="shared" ca="1" si="40"/>
        <v>66</v>
      </c>
    </row>
    <row r="428" spans="1:9" x14ac:dyDescent="0.25">
      <c r="A428" s="114">
        <f t="shared" si="41"/>
        <v>428</v>
      </c>
      <c r="B428" s="114">
        <f>IF(AND(A428&gt;=CONTROL!$D$9,A428&lt;CONTROL!$D$10+1),A428,0)</f>
        <v>428</v>
      </c>
      <c r="C428" s="114">
        <f>IF(AND(A428&gt;=CONTROL!$F$9,A428&lt;CONTROL!$F$10+1),A428,0)</f>
        <v>0</v>
      </c>
      <c r="D428" s="114" t="str">
        <f ca="1">IF(DATOS!I429=CONTROL!$H$10,"B","A")</f>
        <v>A</v>
      </c>
      <c r="E428" s="114">
        <f t="shared" ca="1" si="36"/>
        <v>428</v>
      </c>
      <c r="F428">
        <f t="shared" ca="1" si="37"/>
        <v>0.2586860533337404</v>
      </c>
      <c r="G428">
        <f t="shared" ca="1" si="38"/>
        <v>484</v>
      </c>
      <c r="H428">
        <f t="shared" ca="1" si="39"/>
        <v>484</v>
      </c>
      <c r="I428" s="122">
        <f t="shared" ca="1" si="40"/>
        <v>144</v>
      </c>
    </row>
    <row r="429" spans="1:9" x14ac:dyDescent="0.25">
      <c r="A429" s="114">
        <f t="shared" si="41"/>
        <v>429</v>
      </c>
      <c r="B429" s="114">
        <f>IF(AND(A429&gt;=CONTROL!$D$9,A429&lt;CONTROL!$D$10+1),A429,0)</f>
        <v>429</v>
      </c>
      <c r="C429" s="114">
        <f>IF(AND(A429&gt;=CONTROL!$F$9,A429&lt;CONTROL!$F$10+1),A429,0)</f>
        <v>0</v>
      </c>
      <c r="D429" s="114" t="str">
        <f ca="1">IF(DATOS!I430=CONTROL!$H$10,"B","A")</f>
        <v>A</v>
      </c>
      <c r="E429" s="114">
        <f t="shared" ca="1" si="36"/>
        <v>429</v>
      </c>
      <c r="F429">
        <f t="shared" ca="1" si="37"/>
        <v>0.69507803048298744</v>
      </c>
      <c r="G429">
        <f t="shared" ca="1" si="38"/>
        <v>212</v>
      </c>
      <c r="H429">
        <f t="shared" ca="1" si="39"/>
        <v>212</v>
      </c>
      <c r="I429" s="122">
        <f t="shared" ca="1" si="40"/>
        <v>530</v>
      </c>
    </row>
    <row r="430" spans="1:9" x14ac:dyDescent="0.25">
      <c r="A430" s="114">
        <f t="shared" si="41"/>
        <v>430</v>
      </c>
      <c r="B430" s="114">
        <f>IF(AND(A430&gt;=CONTROL!$D$9,A430&lt;CONTROL!$D$10+1),A430,0)</f>
        <v>430</v>
      </c>
      <c r="C430" s="114">
        <f>IF(AND(A430&gt;=CONTROL!$F$9,A430&lt;CONTROL!$F$10+1),A430,0)</f>
        <v>0</v>
      </c>
      <c r="D430" s="114" t="str">
        <f ca="1">IF(DATOS!I431=CONTROL!$H$10,"B","A")</f>
        <v>A</v>
      </c>
      <c r="E430" s="114">
        <f t="shared" ca="1" si="36"/>
        <v>430</v>
      </c>
      <c r="F430">
        <f t="shared" ca="1" si="37"/>
        <v>0.28401960318430741</v>
      </c>
      <c r="G430">
        <f t="shared" ca="1" si="38"/>
        <v>470</v>
      </c>
      <c r="H430">
        <f t="shared" ca="1" si="39"/>
        <v>470</v>
      </c>
      <c r="I430" s="122">
        <f t="shared" ca="1" si="40"/>
        <v>303</v>
      </c>
    </row>
    <row r="431" spans="1:9" x14ac:dyDescent="0.25">
      <c r="A431" s="114">
        <f t="shared" si="41"/>
        <v>431</v>
      </c>
      <c r="B431" s="114">
        <f>IF(AND(A431&gt;=CONTROL!$D$9,A431&lt;CONTROL!$D$10+1),A431,0)</f>
        <v>431</v>
      </c>
      <c r="C431" s="114">
        <f>IF(AND(A431&gt;=CONTROL!$F$9,A431&lt;CONTROL!$F$10+1),A431,0)</f>
        <v>0</v>
      </c>
      <c r="D431" s="114" t="str">
        <f ca="1">IF(DATOS!I432=CONTROL!$H$10,"B","A")</f>
        <v>A</v>
      </c>
      <c r="E431" s="114">
        <f t="shared" ca="1" si="36"/>
        <v>431</v>
      </c>
      <c r="F431">
        <f t="shared" ca="1" si="37"/>
        <v>0.47245351573203498</v>
      </c>
      <c r="G431">
        <f t="shared" ca="1" si="38"/>
        <v>349</v>
      </c>
      <c r="H431">
        <f t="shared" ca="1" si="39"/>
        <v>349</v>
      </c>
      <c r="I431" s="122">
        <f t="shared" ca="1" si="40"/>
        <v>258</v>
      </c>
    </row>
    <row r="432" spans="1:9" x14ac:dyDescent="0.25">
      <c r="A432" s="114">
        <f t="shared" si="41"/>
        <v>432</v>
      </c>
      <c r="B432" s="114">
        <f>IF(AND(A432&gt;=CONTROL!$D$9,A432&lt;CONTROL!$D$10+1),A432,0)</f>
        <v>432</v>
      </c>
      <c r="C432" s="114">
        <f>IF(AND(A432&gt;=CONTROL!$F$9,A432&lt;CONTROL!$F$10+1),A432,0)</f>
        <v>0</v>
      </c>
      <c r="D432" s="114" t="str">
        <f ca="1">IF(DATOS!I433=CONTROL!$H$10,"B","A")</f>
        <v>A</v>
      </c>
      <c r="E432" s="114">
        <f t="shared" ca="1" si="36"/>
        <v>432</v>
      </c>
      <c r="F432">
        <f t="shared" ca="1" si="37"/>
        <v>0.42371049041406461</v>
      </c>
      <c r="G432">
        <f t="shared" ca="1" si="38"/>
        <v>391</v>
      </c>
      <c r="H432">
        <f t="shared" ca="1" si="39"/>
        <v>391</v>
      </c>
      <c r="I432" s="122">
        <f t="shared" ca="1" si="40"/>
        <v>224</v>
      </c>
    </row>
    <row r="433" spans="1:9" x14ac:dyDescent="0.25">
      <c r="A433" s="114">
        <f t="shared" si="41"/>
        <v>433</v>
      </c>
      <c r="B433" s="114">
        <f>IF(AND(A433&gt;=CONTROL!$D$9,A433&lt;CONTROL!$D$10+1),A433,0)</f>
        <v>433</v>
      </c>
      <c r="C433" s="114">
        <f>IF(AND(A433&gt;=CONTROL!$F$9,A433&lt;CONTROL!$F$10+1),A433,0)</f>
        <v>0</v>
      </c>
      <c r="D433" s="114" t="str">
        <f ca="1">IF(DATOS!I434=CONTROL!$H$10,"B","A")</f>
        <v>A</v>
      </c>
      <c r="E433" s="114">
        <f t="shared" ca="1" si="36"/>
        <v>433</v>
      </c>
      <c r="F433">
        <f t="shared" ca="1" si="37"/>
        <v>0.99344572144668053</v>
      </c>
      <c r="G433">
        <f t="shared" ca="1" si="38"/>
        <v>7</v>
      </c>
      <c r="H433">
        <f t="shared" ca="1" si="39"/>
        <v>7</v>
      </c>
      <c r="I433" s="122">
        <f t="shared" ca="1" si="40"/>
        <v>577</v>
      </c>
    </row>
    <row r="434" spans="1:9" x14ac:dyDescent="0.25">
      <c r="A434" s="114">
        <f t="shared" si="41"/>
        <v>434</v>
      </c>
      <c r="B434" s="114">
        <f>IF(AND(A434&gt;=CONTROL!$D$9,A434&lt;CONTROL!$D$10+1),A434,0)</f>
        <v>434</v>
      </c>
      <c r="C434" s="114">
        <f>IF(AND(A434&gt;=CONTROL!$F$9,A434&lt;CONTROL!$F$10+1),A434,0)</f>
        <v>0</v>
      </c>
      <c r="D434" s="114" t="str">
        <f ca="1">IF(DATOS!I435=CONTROL!$H$10,"B","A")</f>
        <v>A</v>
      </c>
      <c r="E434" s="114">
        <f t="shared" ca="1" si="36"/>
        <v>434</v>
      </c>
      <c r="F434">
        <f t="shared" ca="1" si="37"/>
        <v>9.8550446875739217E-3</v>
      </c>
      <c r="G434">
        <f t="shared" ca="1" si="38"/>
        <v>645</v>
      </c>
      <c r="H434">
        <f t="shared" ca="1" si="39"/>
        <v>645</v>
      </c>
      <c r="I434" s="122">
        <f t="shared" ca="1" si="40"/>
        <v>534</v>
      </c>
    </row>
    <row r="435" spans="1:9" x14ac:dyDescent="0.25">
      <c r="A435" s="114">
        <f t="shared" si="41"/>
        <v>435</v>
      </c>
      <c r="B435" s="114">
        <f>IF(AND(A435&gt;=CONTROL!$D$9,A435&lt;CONTROL!$D$10+1),A435,0)</f>
        <v>435</v>
      </c>
      <c r="C435" s="114">
        <f>IF(AND(A435&gt;=CONTROL!$F$9,A435&lt;CONTROL!$F$10+1),A435,0)</f>
        <v>0</v>
      </c>
      <c r="D435" s="114" t="str">
        <f ca="1">IF(DATOS!I436=CONTROL!$H$10,"B","A")</f>
        <v>A</v>
      </c>
      <c r="E435" s="114">
        <f t="shared" ca="1" si="36"/>
        <v>435</v>
      </c>
      <c r="F435">
        <f t="shared" ca="1" si="37"/>
        <v>1.436222509010876E-2</v>
      </c>
      <c r="G435">
        <f t="shared" ca="1" si="38"/>
        <v>642</v>
      </c>
      <c r="H435">
        <f t="shared" ca="1" si="39"/>
        <v>642</v>
      </c>
      <c r="I435" s="122">
        <f t="shared" ca="1" si="40"/>
        <v>379</v>
      </c>
    </row>
    <row r="436" spans="1:9" x14ac:dyDescent="0.25">
      <c r="A436" s="114">
        <f t="shared" si="41"/>
        <v>436</v>
      </c>
      <c r="B436" s="114">
        <f>IF(AND(A436&gt;=CONTROL!$D$9,A436&lt;CONTROL!$D$10+1),A436,0)</f>
        <v>436</v>
      </c>
      <c r="C436" s="114">
        <f>IF(AND(A436&gt;=CONTROL!$F$9,A436&lt;CONTROL!$F$10+1),A436,0)</f>
        <v>0</v>
      </c>
      <c r="D436" s="114" t="str">
        <f ca="1">IF(DATOS!I437=CONTROL!$H$10,"B","A")</f>
        <v>A</v>
      </c>
      <c r="E436" s="114">
        <f t="shared" ca="1" si="36"/>
        <v>436</v>
      </c>
      <c r="F436">
        <f t="shared" ca="1" si="37"/>
        <v>0.29240387765035369</v>
      </c>
      <c r="G436">
        <f t="shared" ca="1" si="38"/>
        <v>465</v>
      </c>
      <c r="H436">
        <f t="shared" ca="1" si="39"/>
        <v>465</v>
      </c>
      <c r="I436" s="122">
        <f t="shared" ca="1" si="40"/>
        <v>616</v>
      </c>
    </row>
    <row r="437" spans="1:9" x14ac:dyDescent="0.25">
      <c r="A437" s="114">
        <f t="shared" si="41"/>
        <v>437</v>
      </c>
      <c r="B437" s="114">
        <f>IF(AND(A437&gt;=CONTROL!$D$9,A437&lt;CONTROL!$D$10+1),A437,0)</f>
        <v>437</v>
      </c>
      <c r="C437" s="114">
        <f>IF(AND(A437&gt;=CONTROL!$F$9,A437&lt;CONTROL!$F$10+1),A437,0)</f>
        <v>0</v>
      </c>
      <c r="D437" s="114" t="str">
        <f ca="1">IF(DATOS!I438=CONTROL!$H$10,"B","A")</f>
        <v>A</v>
      </c>
      <c r="E437" s="114">
        <f t="shared" ca="1" si="36"/>
        <v>437</v>
      </c>
      <c r="F437">
        <f t="shared" ca="1" si="37"/>
        <v>0.16844964904788284</v>
      </c>
      <c r="G437">
        <f t="shared" ca="1" si="38"/>
        <v>543</v>
      </c>
      <c r="H437">
        <f t="shared" ca="1" si="39"/>
        <v>543</v>
      </c>
      <c r="I437" s="122">
        <f t="shared" ca="1" si="40"/>
        <v>578</v>
      </c>
    </row>
    <row r="438" spans="1:9" x14ac:dyDescent="0.25">
      <c r="A438" s="114">
        <f t="shared" si="41"/>
        <v>438</v>
      </c>
      <c r="B438" s="114">
        <f>IF(AND(A438&gt;=CONTROL!$D$9,A438&lt;CONTROL!$D$10+1),A438,0)</f>
        <v>438</v>
      </c>
      <c r="C438" s="114">
        <f>IF(AND(A438&gt;=CONTROL!$F$9,A438&lt;CONTROL!$F$10+1),A438,0)</f>
        <v>0</v>
      </c>
      <c r="D438" s="114" t="str">
        <f ca="1">IF(DATOS!I439=CONTROL!$H$10,"B","A")</f>
        <v>A</v>
      </c>
      <c r="E438" s="114">
        <f t="shared" ca="1" si="36"/>
        <v>438</v>
      </c>
      <c r="F438">
        <f t="shared" ca="1" si="37"/>
        <v>0.54004080623046524</v>
      </c>
      <c r="G438">
        <f t="shared" ca="1" si="38"/>
        <v>304</v>
      </c>
      <c r="H438">
        <f t="shared" ca="1" si="39"/>
        <v>304</v>
      </c>
      <c r="I438" s="122">
        <f t="shared" ca="1" si="40"/>
        <v>575</v>
      </c>
    </row>
    <row r="439" spans="1:9" x14ac:dyDescent="0.25">
      <c r="A439" s="114">
        <f t="shared" si="41"/>
        <v>439</v>
      </c>
      <c r="B439" s="114">
        <f>IF(AND(A439&gt;=CONTROL!$D$9,A439&lt;CONTROL!$D$10+1),A439,0)</f>
        <v>439</v>
      </c>
      <c r="C439" s="114">
        <f>IF(AND(A439&gt;=CONTROL!$F$9,A439&lt;CONTROL!$F$10+1),A439,0)</f>
        <v>0</v>
      </c>
      <c r="D439" s="114" t="str">
        <f ca="1">IF(DATOS!I440=CONTROL!$H$10,"B","A")</f>
        <v>A</v>
      </c>
      <c r="E439" s="114">
        <f t="shared" ca="1" si="36"/>
        <v>439</v>
      </c>
      <c r="F439">
        <f t="shared" ca="1" si="37"/>
        <v>0.45182081231228755</v>
      </c>
      <c r="G439">
        <f t="shared" ca="1" si="38"/>
        <v>365</v>
      </c>
      <c r="H439">
        <f t="shared" ca="1" si="39"/>
        <v>365</v>
      </c>
      <c r="I439" s="122">
        <f t="shared" ca="1" si="40"/>
        <v>318</v>
      </c>
    </row>
    <row r="440" spans="1:9" x14ac:dyDescent="0.25">
      <c r="A440" s="114">
        <f t="shared" si="41"/>
        <v>440</v>
      </c>
      <c r="B440" s="114">
        <f>IF(AND(A440&gt;=CONTROL!$D$9,A440&lt;CONTROL!$D$10+1),A440,0)</f>
        <v>440</v>
      </c>
      <c r="C440" s="114">
        <f>IF(AND(A440&gt;=CONTROL!$F$9,A440&lt;CONTROL!$F$10+1),A440,0)</f>
        <v>0</v>
      </c>
      <c r="D440" s="114" t="str">
        <f ca="1">IF(DATOS!I441=CONTROL!$H$10,"B","A")</f>
        <v>A</v>
      </c>
      <c r="E440" s="114">
        <f t="shared" ca="1" si="36"/>
        <v>440</v>
      </c>
      <c r="F440">
        <f t="shared" ca="1" si="37"/>
        <v>0.9725996607085281</v>
      </c>
      <c r="G440">
        <f t="shared" ca="1" si="38"/>
        <v>16</v>
      </c>
      <c r="H440">
        <f t="shared" ca="1" si="39"/>
        <v>16</v>
      </c>
      <c r="I440" s="122">
        <f t="shared" ca="1" si="40"/>
        <v>214</v>
      </c>
    </row>
    <row r="441" spans="1:9" x14ac:dyDescent="0.25">
      <c r="A441" s="114">
        <f t="shared" si="41"/>
        <v>441</v>
      </c>
      <c r="B441" s="114">
        <f>IF(AND(A441&gt;=CONTROL!$D$9,A441&lt;CONTROL!$D$10+1),A441,0)</f>
        <v>441</v>
      </c>
      <c r="C441" s="114">
        <f>IF(AND(A441&gt;=CONTROL!$F$9,A441&lt;CONTROL!$F$10+1),A441,0)</f>
        <v>0</v>
      </c>
      <c r="D441" s="114" t="str">
        <f ca="1">IF(DATOS!I442=CONTROL!$H$10,"B","A")</f>
        <v>A</v>
      </c>
      <c r="E441" s="114">
        <f t="shared" ca="1" si="36"/>
        <v>441</v>
      </c>
      <c r="F441">
        <f t="shared" ca="1" si="37"/>
        <v>0.75065639935084594</v>
      </c>
      <c r="G441">
        <f t="shared" ca="1" si="38"/>
        <v>176</v>
      </c>
      <c r="H441">
        <f t="shared" ca="1" si="39"/>
        <v>176</v>
      </c>
      <c r="I441" s="122">
        <f t="shared" ca="1" si="40"/>
        <v>131</v>
      </c>
    </row>
    <row r="442" spans="1:9" x14ac:dyDescent="0.25">
      <c r="A442" s="114">
        <f t="shared" si="41"/>
        <v>442</v>
      </c>
      <c r="B442" s="114">
        <f>IF(AND(A442&gt;=CONTROL!$D$9,A442&lt;CONTROL!$D$10+1),A442,0)</f>
        <v>442</v>
      </c>
      <c r="C442" s="114">
        <f>IF(AND(A442&gt;=CONTROL!$F$9,A442&lt;CONTROL!$F$10+1),A442,0)</f>
        <v>0</v>
      </c>
      <c r="D442" s="114" t="str">
        <f ca="1">IF(DATOS!I443=CONTROL!$H$10,"B","A")</f>
        <v>A</v>
      </c>
      <c r="E442" s="114">
        <f t="shared" ca="1" si="36"/>
        <v>442</v>
      </c>
      <c r="F442">
        <f t="shared" ca="1" si="37"/>
        <v>0.98840799894128606</v>
      </c>
      <c r="G442">
        <f t="shared" ca="1" si="38"/>
        <v>8</v>
      </c>
      <c r="H442">
        <f t="shared" ca="1" si="39"/>
        <v>8</v>
      </c>
      <c r="I442" s="122">
        <f t="shared" ca="1" si="40"/>
        <v>585</v>
      </c>
    </row>
    <row r="443" spans="1:9" x14ac:dyDescent="0.25">
      <c r="A443" s="114">
        <f t="shared" si="41"/>
        <v>443</v>
      </c>
      <c r="B443" s="114">
        <f>IF(AND(A443&gt;=CONTROL!$D$9,A443&lt;CONTROL!$D$10+1),A443,0)</f>
        <v>443</v>
      </c>
      <c r="C443" s="114">
        <f>IF(AND(A443&gt;=CONTROL!$F$9,A443&lt;CONTROL!$F$10+1),A443,0)</f>
        <v>0</v>
      </c>
      <c r="D443" s="114" t="str">
        <f ca="1">IF(DATOS!I444=CONTROL!$H$10,"B","A")</f>
        <v>A</v>
      </c>
      <c r="E443" s="114">
        <f t="shared" ca="1" si="36"/>
        <v>443</v>
      </c>
      <c r="F443">
        <f t="shared" ca="1" si="37"/>
        <v>0.21371137402746032</v>
      </c>
      <c r="G443">
        <f t="shared" ca="1" si="38"/>
        <v>508</v>
      </c>
      <c r="H443">
        <f t="shared" ca="1" si="39"/>
        <v>508</v>
      </c>
      <c r="I443" s="122">
        <f t="shared" ca="1" si="40"/>
        <v>561</v>
      </c>
    </row>
    <row r="444" spans="1:9" x14ac:dyDescent="0.25">
      <c r="A444" s="114">
        <f t="shared" si="41"/>
        <v>444</v>
      </c>
      <c r="B444" s="114">
        <f>IF(AND(A444&gt;=CONTROL!$D$9,A444&lt;CONTROL!$D$10+1),A444,0)</f>
        <v>444</v>
      </c>
      <c r="C444" s="114">
        <f>IF(AND(A444&gt;=CONTROL!$F$9,A444&lt;CONTROL!$F$10+1),A444,0)</f>
        <v>0</v>
      </c>
      <c r="D444" s="114" t="str">
        <f ca="1">IF(DATOS!I445=CONTROL!$H$10,"B","A")</f>
        <v>A</v>
      </c>
      <c r="E444" s="114">
        <f t="shared" ca="1" si="36"/>
        <v>444</v>
      </c>
      <c r="F444">
        <f t="shared" ca="1" si="37"/>
        <v>0.85433692936237271</v>
      </c>
      <c r="G444">
        <f t="shared" ca="1" si="38"/>
        <v>113</v>
      </c>
      <c r="H444">
        <f t="shared" ca="1" si="39"/>
        <v>113</v>
      </c>
      <c r="I444" s="122">
        <f t="shared" ca="1" si="40"/>
        <v>520</v>
      </c>
    </row>
    <row r="445" spans="1:9" x14ac:dyDescent="0.25">
      <c r="A445" s="114">
        <f t="shared" si="41"/>
        <v>445</v>
      </c>
      <c r="B445" s="114">
        <f>IF(AND(A445&gt;=CONTROL!$D$9,A445&lt;CONTROL!$D$10+1),A445,0)</f>
        <v>445</v>
      </c>
      <c r="C445" s="114">
        <f>IF(AND(A445&gt;=CONTROL!$F$9,A445&lt;CONTROL!$F$10+1),A445,0)</f>
        <v>0</v>
      </c>
      <c r="D445" s="114" t="str">
        <f ca="1">IF(DATOS!I446=CONTROL!$H$10,"B","A")</f>
        <v>A</v>
      </c>
      <c r="E445" s="114">
        <f t="shared" ca="1" si="36"/>
        <v>445</v>
      </c>
      <c r="F445">
        <f t="shared" ca="1" si="37"/>
        <v>0.60850097715251317</v>
      </c>
      <c r="G445">
        <f t="shared" ca="1" si="38"/>
        <v>259</v>
      </c>
      <c r="H445">
        <f t="shared" ca="1" si="39"/>
        <v>259</v>
      </c>
      <c r="I445" s="122">
        <f t="shared" ca="1" si="40"/>
        <v>526</v>
      </c>
    </row>
    <row r="446" spans="1:9" x14ac:dyDescent="0.25">
      <c r="A446" s="114">
        <f t="shared" si="41"/>
        <v>446</v>
      </c>
      <c r="B446" s="114">
        <f>IF(AND(A446&gt;=CONTROL!$D$9,A446&lt;CONTROL!$D$10+1),A446,0)</f>
        <v>446</v>
      </c>
      <c r="C446" s="114">
        <f>IF(AND(A446&gt;=CONTROL!$F$9,A446&lt;CONTROL!$F$10+1),A446,0)</f>
        <v>0</v>
      </c>
      <c r="D446" s="114" t="str">
        <f ca="1">IF(DATOS!I447=CONTROL!$H$10,"B","A")</f>
        <v>A</v>
      </c>
      <c r="E446" s="114">
        <f t="shared" ca="1" si="36"/>
        <v>446</v>
      </c>
      <c r="F446">
        <f t="shared" ca="1" si="37"/>
        <v>0.94545587458930169</v>
      </c>
      <c r="G446">
        <f t="shared" ca="1" si="38"/>
        <v>34</v>
      </c>
      <c r="H446">
        <f t="shared" ca="1" si="39"/>
        <v>34</v>
      </c>
      <c r="I446" s="122">
        <f t="shared" ca="1" si="40"/>
        <v>478</v>
      </c>
    </row>
    <row r="447" spans="1:9" x14ac:dyDescent="0.25">
      <c r="A447" s="114">
        <f t="shared" si="41"/>
        <v>447</v>
      </c>
      <c r="B447" s="114">
        <f>IF(AND(A447&gt;=CONTROL!$D$9,A447&lt;CONTROL!$D$10+1),A447,0)</f>
        <v>447</v>
      </c>
      <c r="C447" s="114">
        <f>IF(AND(A447&gt;=CONTROL!$F$9,A447&lt;CONTROL!$F$10+1),A447,0)</f>
        <v>0</v>
      </c>
      <c r="D447" s="114" t="str">
        <f ca="1">IF(DATOS!I448=CONTROL!$H$10,"B","A")</f>
        <v>A</v>
      </c>
      <c r="E447" s="114">
        <f t="shared" ca="1" si="36"/>
        <v>447</v>
      </c>
      <c r="F447">
        <f t="shared" ca="1" si="37"/>
        <v>0.50760992295093121</v>
      </c>
      <c r="G447">
        <f t="shared" ca="1" si="38"/>
        <v>328</v>
      </c>
      <c r="H447">
        <f t="shared" ca="1" si="39"/>
        <v>328</v>
      </c>
      <c r="I447" s="122">
        <f t="shared" ca="1" si="40"/>
        <v>155</v>
      </c>
    </row>
    <row r="448" spans="1:9" x14ac:dyDescent="0.25">
      <c r="A448" s="114">
        <f t="shared" si="41"/>
        <v>448</v>
      </c>
      <c r="B448" s="114">
        <f>IF(AND(A448&gt;=CONTROL!$D$9,A448&lt;CONTROL!$D$10+1),A448,0)</f>
        <v>448</v>
      </c>
      <c r="C448" s="114">
        <f>IF(AND(A448&gt;=CONTROL!$F$9,A448&lt;CONTROL!$F$10+1),A448,0)</f>
        <v>0</v>
      </c>
      <c r="D448" s="114" t="str">
        <f ca="1">IF(DATOS!I449=CONTROL!$H$10,"B","A")</f>
        <v>A</v>
      </c>
      <c r="E448" s="114">
        <f t="shared" ca="1" si="36"/>
        <v>448</v>
      </c>
      <c r="F448">
        <f t="shared" ca="1" si="37"/>
        <v>0.83086331150071335</v>
      </c>
      <c r="G448">
        <f t="shared" ca="1" si="38"/>
        <v>126</v>
      </c>
      <c r="H448">
        <f t="shared" ca="1" si="39"/>
        <v>126</v>
      </c>
      <c r="I448" s="122">
        <f t="shared" ca="1" si="40"/>
        <v>584</v>
      </c>
    </row>
    <row r="449" spans="1:9" x14ac:dyDescent="0.25">
      <c r="A449" s="114">
        <f t="shared" si="41"/>
        <v>449</v>
      </c>
      <c r="B449" s="114">
        <f>IF(AND(A449&gt;=CONTROL!$D$9,A449&lt;CONTROL!$D$10+1),A449,0)</f>
        <v>449</v>
      </c>
      <c r="C449" s="114">
        <f>IF(AND(A449&gt;=CONTROL!$F$9,A449&lt;CONTROL!$F$10+1),A449,0)</f>
        <v>0</v>
      </c>
      <c r="D449" s="114" t="str">
        <f ca="1">IF(DATOS!I450=CONTROL!$H$10,"B","A")</f>
        <v>A</v>
      </c>
      <c r="E449" s="114">
        <f t="shared" ca="1" si="36"/>
        <v>449</v>
      </c>
      <c r="F449">
        <f t="shared" ca="1" si="37"/>
        <v>0.40120143821093546</v>
      </c>
      <c r="G449">
        <f t="shared" ca="1" si="38"/>
        <v>402</v>
      </c>
      <c r="H449">
        <f t="shared" ca="1" si="39"/>
        <v>402</v>
      </c>
      <c r="I449" s="122">
        <f t="shared" ca="1" si="40"/>
        <v>351</v>
      </c>
    </row>
    <row r="450" spans="1:9" x14ac:dyDescent="0.25">
      <c r="A450" s="114">
        <f t="shared" si="41"/>
        <v>450</v>
      </c>
      <c r="B450" s="114">
        <f>IF(AND(A450&gt;=CONTROL!$D$9,A450&lt;CONTROL!$D$10+1),A450,0)</f>
        <v>450</v>
      </c>
      <c r="C450" s="114">
        <f>IF(AND(A450&gt;=CONTROL!$F$9,A450&lt;CONTROL!$F$10+1),A450,0)</f>
        <v>0</v>
      </c>
      <c r="D450" s="114" t="str">
        <f ca="1">IF(DATOS!I451=CONTROL!$H$10,"B","A")</f>
        <v>A</v>
      </c>
      <c r="E450" s="114">
        <f t="shared" ref="E450:E513" ca="1" si="42">IF(D450="A",+C450+B450,0)</f>
        <v>450</v>
      </c>
      <c r="F450">
        <f t="shared" ref="F450:F513" ca="1" si="43">IF(E450&gt;0,RAND(),-1)</f>
        <v>0.90977197888834749</v>
      </c>
      <c r="G450">
        <f t="shared" ref="G450:G513" ca="1" si="44">RANK(F450,$F$1:$F$5000)</f>
        <v>65</v>
      </c>
      <c r="H450">
        <f t="shared" ref="H450:H513" ca="1" si="45">IF(F450=-1,0,G450)</f>
        <v>65</v>
      </c>
      <c r="I450" s="122">
        <f t="shared" ref="I450:I513" ca="1" si="46">IFERROR(MATCH(A450,H:H,0),0)</f>
        <v>28</v>
      </c>
    </row>
    <row r="451" spans="1:9" x14ac:dyDescent="0.25">
      <c r="A451" s="114">
        <f t="shared" ref="A451:A514" si="47">+A450+1</f>
        <v>451</v>
      </c>
      <c r="B451" s="114">
        <f>IF(AND(A451&gt;=CONTROL!$D$9,A451&lt;CONTROL!$D$10+1),A451,0)</f>
        <v>451</v>
      </c>
      <c r="C451" s="114">
        <f>IF(AND(A451&gt;=CONTROL!$F$9,A451&lt;CONTROL!$F$10+1),A451,0)</f>
        <v>0</v>
      </c>
      <c r="D451" s="114" t="str">
        <f ca="1">IF(DATOS!I452=CONTROL!$H$10,"B","A")</f>
        <v>A</v>
      </c>
      <c r="E451" s="114">
        <f t="shared" ca="1" si="42"/>
        <v>451</v>
      </c>
      <c r="F451">
        <f t="shared" ca="1" si="43"/>
        <v>0.45726166103676102</v>
      </c>
      <c r="G451">
        <f t="shared" ca="1" si="44"/>
        <v>362</v>
      </c>
      <c r="H451">
        <f t="shared" ca="1" si="45"/>
        <v>362</v>
      </c>
      <c r="I451" s="122">
        <f t="shared" ca="1" si="46"/>
        <v>378</v>
      </c>
    </row>
    <row r="452" spans="1:9" x14ac:dyDescent="0.25">
      <c r="A452" s="114">
        <f t="shared" si="47"/>
        <v>452</v>
      </c>
      <c r="B452" s="114">
        <f>IF(AND(A452&gt;=CONTROL!$D$9,A452&lt;CONTROL!$D$10+1),A452,0)</f>
        <v>452</v>
      </c>
      <c r="C452" s="114">
        <f>IF(AND(A452&gt;=CONTROL!$F$9,A452&lt;CONTROL!$F$10+1),A452,0)</f>
        <v>0</v>
      </c>
      <c r="D452" s="114" t="str">
        <f ca="1">IF(DATOS!I453=CONTROL!$H$10,"B","A")</f>
        <v>A</v>
      </c>
      <c r="E452" s="114">
        <f t="shared" ca="1" si="42"/>
        <v>452</v>
      </c>
      <c r="F452">
        <f t="shared" ca="1" si="43"/>
        <v>0.54810740725990936</v>
      </c>
      <c r="G452">
        <f t="shared" ca="1" si="44"/>
        <v>296</v>
      </c>
      <c r="H452">
        <f t="shared" ca="1" si="45"/>
        <v>296</v>
      </c>
      <c r="I452" s="122">
        <f t="shared" ca="1" si="46"/>
        <v>525</v>
      </c>
    </row>
    <row r="453" spans="1:9" x14ac:dyDescent="0.25">
      <c r="A453" s="114">
        <f t="shared" si="47"/>
        <v>453</v>
      </c>
      <c r="B453" s="114">
        <f>IF(AND(A453&gt;=CONTROL!$D$9,A453&lt;CONTROL!$D$10+1),A453,0)</f>
        <v>453</v>
      </c>
      <c r="C453" s="114">
        <f>IF(AND(A453&gt;=CONTROL!$F$9,A453&lt;CONTROL!$F$10+1),A453,0)</f>
        <v>0</v>
      </c>
      <c r="D453" s="114" t="str">
        <f ca="1">IF(DATOS!I454=CONTROL!$H$10,"B","A")</f>
        <v>A</v>
      </c>
      <c r="E453" s="114">
        <f t="shared" ca="1" si="42"/>
        <v>453</v>
      </c>
      <c r="F453">
        <f t="shared" ca="1" si="43"/>
        <v>0.2702680625876096</v>
      </c>
      <c r="G453">
        <f t="shared" ca="1" si="44"/>
        <v>479</v>
      </c>
      <c r="H453">
        <f t="shared" ca="1" si="45"/>
        <v>479</v>
      </c>
      <c r="I453" s="122">
        <f t="shared" ca="1" si="46"/>
        <v>162</v>
      </c>
    </row>
    <row r="454" spans="1:9" x14ac:dyDescent="0.25">
      <c r="A454" s="114">
        <f t="shared" si="47"/>
        <v>454</v>
      </c>
      <c r="B454" s="114">
        <f>IF(AND(A454&gt;=CONTROL!$D$9,A454&lt;CONTROL!$D$10+1),A454,0)</f>
        <v>454</v>
      </c>
      <c r="C454" s="114">
        <f>IF(AND(A454&gt;=CONTROL!$F$9,A454&lt;CONTROL!$F$10+1),A454,0)</f>
        <v>0</v>
      </c>
      <c r="D454" s="114" t="str">
        <f ca="1">IF(DATOS!I455=CONTROL!$H$10,"B","A")</f>
        <v>A</v>
      </c>
      <c r="E454" s="114">
        <f t="shared" ca="1" si="42"/>
        <v>454</v>
      </c>
      <c r="F454">
        <f t="shared" ca="1" si="43"/>
        <v>0.73938533535070627</v>
      </c>
      <c r="G454">
        <f t="shared" ca="1" si="44"/>
        <v>184</v>
      </c>
      <c r="H454">
        <f t="shared" ca="1" si="45"/>
        <v>184</v>
      </c>
      <c r="I454" s="122">
        <f t="shared" ca="1" si="46"/>
        <v>537</v>
      </c>
    </row>
    <row r="455" spans="1:9" x14ac:dyDescent="0.25">
      <c r="A455" s="114">
        <f t="shared" si="47"/>
        <v>455</v>
      </c>
      <c r="B455" s="114">
        <f>IF(AND(A455&gt;=CONTROL!$D$9,A455&lt;CONTROL!$D$10+1),A455,0)</f>
        <v>455</v>
      </c>
      <c r="C455" s="114">
        <f>IF(AND(A455&gt;=CONTROL!$F$9,A455&lt;CONTROL!$F$10+1),A455,0)</f>
        <v>0</v>
      </c>
      <c r="D455" s="114" t="str">
        <f ca="1">IF(DATOS!I456=CONTROL!$H$10,"B","A")</f>
        <v>A</v>
      </c>
      <c r="E455" s="114">
        <f t="shared" ca="1" si="42"/>
        <v>455</v>
      </c>
      <c r="F455">
        <f t="shared" ca="1" si="43"/>
        <v>0.10645947959305258</v>
      </c>
      <c r="G455">
        <f t="shared" ca="1" si="44"/>
        <v>585</v>
      </c>
      <c r="H455">
        <f t="shared" ca="1" si="45"/>
        <v>585</v>
      </c>
      <c r="I455" s="122">
        <f t="shared" ca="1" si="46"/>
        <v>395</v>
      </c>
    </row>
    <row r="456" spans="1:9" x14ac:dyDescent="0.25">
      <c r="A456" s="114">
        <f t="shared" si="47"/>
        <v>456</v>
      </c>
      <c r="B456" s="114">
        <f>IF(AND(A456&gt;=CONTROL!$D$9,A456&lt;CONTROL!$D$10+1),A456,0)</f>
        <v>456</v>
      </c>
      <c r="C456" s="114">
        <f>IF(AND(A456&gt;=CONTROL!$F$9,A456&lt;CONTROL!$F$10+1),A456,0)</f>
        <v>0</v>
      </c>
      <c r="D456" s="114" t="str">
        <f ca="1">IF(DATOS!I457=CONTROL!$H$10,"B","A")</f>
        <v>A</v>
      </c>
      <c r="E456" s="114">
        <f t="shared" ca="1" si="42"/>
        <v>456</v>
      </c>
      <c r="F456">
        <f t="shared" ca="1" si="43"/>
        <v>0.86053997513956026</v>
      </c>
      <c r="G456">
        <f t="shared" ca="1" si="44"/>
        <v>106</v>
      </c>
      <c r="H456">
        <f t="shared" ca="1" si="45"/>
        <v>106</v>
      </c>
      <c r="I456" s="122">
        <f t="shared" ca="1" si="46"/>
        <v>353</v>
      </c>
    </row>
    <row r="457" spans="1:9" x14ac:dyDescent="0.25">
      <c r="A457" s="114">
        <f t="shared" si="47"/>
        <v>457</v>
      </c>
      <c r="B457" s="114">
        <f>IF(AND(A457&gt;=CONTROL!$D$9,A457&lt;CONTROL!$D$10+1),A457,0)</f>
        <v>457</v>
      </c>
      <c r="C457" s="114">
        <f>IF(AND(A457&gt;=CONTROL!$F$9,A457&lt;CONTROL!$F$10+1),A457,0)</f>
        <v>0</v>
      </c>
      <c r="D457" s="114" t="str">
        <f ca="1">IF(DATOS!I458=CONTROL!$H$10,"B","A")</f>
        <v>A</v>
      </c>
      <c r="E457" s="114">
        <f t="shared" ca="1" si="42"/>
        <v>457</v>
      </c>
      <c r="F457">
        <f t="shared" ca="1" si="43"/>
        <v>0.50426018922751015</v>
      </c>
      <c r="G457">
        <f t="shared" ca="1" si="44"/>
        <v>330</v>
      </c>
      <c r="H457">
        <f t="shared" ca="1" si="45"/>
        <v>330</v>
      </c>
      <c r="I457" s="122">
        <f t="shared" ca="1" si="46"/>
        <v>350</v>
      </c>
    </row>
    <row r="458" spans="1:9" x14ac:dyDescent="0.25">
      <c r="A458" s="114">
        <f t="shared" si="47"/>
        <v>458</v>
      </c>
      <c r="B458" s="114">
        <f>IF(AND(A458&gt;=CONTROL!$D$9,A458&lt;CONTROL!$D$10+1),A458,0)</f>
        <v>458</v>
      </c>
      <c r="C458" s="114">
        <f>IF(AND(A458&gt;=CONTROL!$F$9,A458&lt;CONTROL!$F$10+1),A458,0)</f>
        <v>0</v>
      </c>
      <c r="D458" s="114" t="str">
        <f ca="1">IF(DATOS!I459=CONTROL!$H$10,"B","A")</f>
        <v>A</v>
      </c>
      <c r="E458" s="114">
        <f t="shared" ca="1" si="42"/>
        <v>458</v>
      </c>
      <c r="F458">
        <f t="shared" ca="1" si="43"/>
        <v>0.54115128337411456</v>
      </c>
      <c r="G458">
        <f t="shared" ca="1" si="44"/>
        <v>303</v>
      </c>
      <c r="H458">
        <f t="shared" ca="1" si="45"/>
        <v>303</v>
      </c>
      <c r="I458" s="122">
        <f t="shared" ca="1" si="46"/>
        <v>299</v>
      </c>
    </row>
    <row r="459" spans="1:9" x14ac:dyDescent="0.25">
      <c r="A459" s="114">
        <f t="shared" si="47"/>
        <v>459</v>
      </c>
      <c r="B459" s="114">
        <f>IF(AND(A459&gt;=CONTROL!$D$9,A459&lt;CONTROL!$D$10+1),A459,0)</f>
        <v>459</v>
      </c>
      <c r="C459" s="114">
        <f>IF(AND(A459&gt;=CONTROL!$F$9,A459&lt;CONTROL!$F$10+1),A459,0)</f>
        <v>0</v>
      </c>
      <c r="D459" s="114" t="str">
        <f ca="1">IF(DATOS!I460=CONTROL!$H$10,"B","A")</f>
        <v>A</v>
      </c>
      <c r="E459" s="114">
        <f t="shared" ca="1" si="42"/>
        <v>459</v>
      </c>
      <c r="F459">
        <f t="shared" ca="1" si="43"/>
        <v>3.2721828122208363E-2</v>
      </c>
      <c r="G459">
        <f t="shared" ca="1" si="44"/>
        <v>628</v>
      </c>
      <c r="H459">
        <f t="shared" ca="1" si="45"/>
        <v>628</v>
      </c>
      <c r="I459" s="122">
        <f t="shared" ca="1" si="46"/>
        <v>627</v>
      </c>
    </row>
    <row r="460" spans="1:9" x14ac:dyDescent="0.25">
      <c r="A460" s="114">
        <f t="shared" si="47"/>
        <v>460</v>
      </c>
      <c r="B460" s="114">
        <f>IF(AND(A460&gt;=CONTROL!$D$9,A460&lt;CONTROL!$D$10+1),A460,0)</f>
        <v>460</v>
      </c>
      <c r="C460" s="114">
        <f>IF(AND(A460&gt;=CONTROL!$F$9,A460&lt;CONTROL!$F$10+1),A460,0)</f>
        <v>0</v>
      </c>
      <c r="D460" s="114" t="str">
        <f ca="1">IF(DATOS!I461=CONTROL!$H$10,"B","A")</f>
        <v>A</v>
      </c>
      <c r="E460" s="114">
        <f t="shared" ca="1" si="42"/>
        <v>460</v>
      </c>
      <c r="F460">
        <f t="shared" ca="1" si="43"/>
        <v>0.87509024004065572</v>
      </c>
      <c r="G460">
        <f t="shared" ca="1" si="44"/>
        <v>94</v>
      </c>
      <c r="H460">
        <f t="shared" ca="1" si="45"/>
        <v>94</v>
      </c>
      <c r="I460" s="122">
        <f t="shared" ca="1" si="46"/>
        <v>648</v>
      </c>
    </row>
    <row r="461" spans="1:9" x14ac:dyDescent="0.25">
      <c r="A461" s="114">
        <f t="shared" si="47"/>
        <v>461</v>
      </c>
      <c r="B461" s="114">
        <f>IF(AND(A461&gt;=CONTROL!$D$9,A461&lt;CONTROL!$D$10+1),A461,0)</f>
        <v>461</v>
      </c>
      <c r="C461" s="114">
        <f>IF(AND(A461&gt;=CONTROL!$F$9,A461&lt;CONTROL!$F$10+1),A461,0)</f>
        <v>0</v>
      </c>
      <c r="D461" s="114" t="str">
        <f ca="1">IF(DATOS!I462=CONTROL!$H$10,"B","A")</f>
        <v>A</v>
      </c>
      <c r="E461" s="114">
        <f t="shared" ca="1" si="42"/>
        <v>461</v>
      </c>
      <c r="F461">
        <f t="shared" ca="1" si="43"/>
        <v>0.54848586547745581</v>
      </c>
      <c r="G461">
        <f t="shared" ca="1" si="44"/>
        <v>295</v>
      </c>
      <c r="H461">
        <f t="shared" ca="1" si="45"/>
        <v>295</v>
      </c>
      <c r="I461" s="122">
        <f t="shared" ca="1" si="46"/>
        <v>333</v>
      </c>
    </row>
    <row r="462" spans="1:9" x14ac:dyDescent="0.25">
      <c r="A462" s="114">
        <f t="shared" si="47"/>
        <v>462</v>
      </c>
      <c r="B462" s="114">
        <f>IF(AND(A462&gt;=CONTROL!$D$9,A462&lt;CONTROL!$D$10+1),A462,0)</f>
        <v>462</v>
      </c>
      <c r="C462" s="114">
        <f>IF(AND(A462&gt;=CONTROL!$F$9,A462&lt;CONTROL!$F$10+1),A462,0)</f>
        <v>0</v>
      </c>
      <c r="D462" s="114" t="str">
        <f ca="1">IF(DATOS!I463=CONTROL!$H$10,"B","A")</f>
        <v>A</v>
      </c>
      <c r="E462" s="114">
        <f t="shared" ca="1" si="42"/>
        <v>462</v>
      </c>
      <c r="F462">
        <f t="shared" ca="1" si="43"/>
        <v>0.72465056467264743</v>
      </c>
      <c r="G462">
        <f t="shared" ca="1" si="44"/>
        <v>196</v>
      </c>
      <c r="H462">
        <f t="shared" ca="1" si="45"/>
        <v>196</v>
      </c>
      <c r="I462" s="122">
        <f t="shared" ca="1" si="46"/>
        <v>15</v>
      </c>
    </row>
    <row r="463" spans="1:9" x14ac:dyDescent="0.25">
      <c r="A463" s="114">
        <f t="shared" si="47"/>
        <v>463</v>
      </c>
      <c r="B463" s="114">
        <f>IF(AND(A463&gt;=CONTROL!$D$9,A463&lt;CONTROL!$D$10+1),A463,0)</f>
        <v>463</v>
      </c>
      <c r="C463" s="114">
        <f>IF(AND(A463&gt;=CONTROL!$F$9,A463&lt;CONTROL!$F$10+1),A463,0)</f>
        <v>0</v>
      </c>
      <c r="D463" s="114" t="str">
        <f ca="1">IF(DATOS!I464=CONTROL!$H$10,"B","A")</f>
        <v>A</v>
      </c>
      <c r="E463" s="114">
        <f t="shared" ca="1" si="42"/>
        <v>463</v>
      </c>
      <c r="F463">
        <f t="shared" ca="1" si="43"/>
        <v>0.21181194239780343</v>
      </c>
      <c r="G463">
        <f t="shared" ca="1" si="44"/>
        <v>510</v>
      </c>
      <c r="H463">
        <f t="shared" ca="1" si="45"/>
        <v>510</v>
      </c>
      <c r="I463" s="122">
        <f t="shared" ca="1" si="46"/>
        <v>16</v>
      </c>
    </row>
    <row r="464" spans="1:9" x14ac:dyDescent="0.25">
      <c r="A464" s="114">
        <f t="shared" si="47"/>
        <v>464</v>
      </c>
      <c r="B464" s="114">
        <f>IF(AND(A464&gt;=CONTROL!$D$9,A464&lt;CONTROL!$D$10+1),A464,0)</f>
        <v>464</v>
      </c>
      <c r="C464" s="114">
        <f>IF(AND(A464&gt;=CONTROL!$F$9,A464&lt;CONTROL!$F$10+1),A464,0)</f>
        <v>0</v>
      </c>
      <c r="D464" s="114" t="str">
        <f ca="1">IF(DATOS!I465=CONTROL!$H$10,"B","A")</f>
        <v>A</v>
      </c>
      <c r="E464" s="114">
        <f t="shared" ca="1" si="42"/>
        <v>464</v>
      </c>
      <c r="F464">
        <f t="shared" ca="1" si="43"/>
        <v>0.93616808280055153</v>
      </c>
      <c r="G464">
        <f t="shared" ca="1" si="44"/>
        <v>40</v>
      </c>
      <c r="H464">
        <f t="shared" ca="1" si="45"/>
        <v>40</v>
      </c>
      <c r="I464" s="122">
        <f t="shared" ca="1" si="46"/>
        <v>522</v>
      </c>
    </row>
    <row r="465" spans="1:9" x14ac:dyDescent="0.25">
      <c r="A465" s="114">
        <f t="shared" si="47"/>
        <v>465</v>
      </c>
      <c r="B465" s="114">
        <f>IF(AND(A465&gt;=CONTROL!$D$9,A465&lt;CONTROL!$D$10+1),A465,0)</f>
        <v>465</v>
      </c>
      <c r="C465" s="114">
        <f>IF(AND(A465&gt;=CONTROL!$F$9,A465&lt;CONTROL!$F$10+1),A465,0)</f>
        <v>0</v>
      </c>
      <c r="D465" s="114" t="str">
        <f ca="1">IF(DATOS!I466=CONTROL!$H$10,"B","A")</f>
        <v>A</v>
      </c>
      <c r="E465" s="114">
        <f t="shared" ca="1" si="42"/>
        <v>465</v>
      </c>
      <c r="F465">
        <f t="shared" ca="1" si="43"/>
        <v>0.68888020477783085</v>
      </c>
      <c r="G465">
        <f t="shared" ca="1" si="44"/>
        <v>218</v>
      </c>
      <c r="H465">
        <f t="shared" ca="1" si="45"/>
        <v>218</v>
      </c>
      <c r="I465" s="122">
        <f t="shared" ca="1" si="46"/>
        <v>436</v>
      </c>
    </row>
    <row r="466" spans="1:9" x14ac:dyDescent="0.25">
      <c r="A466" s="114">
        <f t="shared" si="47"/>
        <v>466</v>
      </c>
      <c r="B466" s="114">
        <f>IF(AND(A466&gt;=CONTROL!$D$9,A466&lt;CONTROL!$D$10+1),A466,0)</f>
        <v>466</v>
      </c>
      <c r="C466" s="114">
        <f>IF(AND(A466&gt;=CONTROL!$F$9,A466&lt;CONTROL!$F$10+1),A466,0)</f>
        <v>0</v>
      </c>
      <c r="D466" s="114" t="str">
        <f ca="1">IF(DATOS!I467=CONTROL!$H$10,"B","A")</f>
        <v>A</v>
      </c>
      <c r="E466" s="114">
        <f t="shared" ca="1" si="42"/>
        <v>466</v>
      </c>
      <c r="F466">
        <f t="shared" ca="1" si="43"/>
        <v>5.062419541479013E-3</v>
      </c>
      <c r="G466">
        <f t="shared" ca="1" si="44"/>
        <v>650</v>
      </c>
      <c r="H466">
        <f t="shared" ca="1" si="45"/>
        <v>650</v>
      </c>
      <c r="I466" s="122">
        <f t="shared" ca="1" si="46"/>
        <v>172</v>
      </c>
    </row>
    <row r="467" spans="1:9" x14ac:dyDescent="0.25">
      <c r="A467" s="114">
        <f t="shared" si="47"/>
        <v>467</v>
      </c>
      <c r="B467" s="114">
        <f>IF(AND(A467&gt;=CONTROL!$D$9,A467&lt;CONTROL!$D$10+1),A467,0)</f>
        <v>467</v>
      </c>
      <c r="C467" s="114">
        <f>IF(AND(A467&gt;=CONTROL!$F$9,A467&lt;CONTROL!$F$10+1),A467,0)</f>
        <v>0</v>
      </c>
      <c r="D467" s="114" t="str">
        <f ca="1">IF(DATOS!I468=CONTROL!$H$10,"B","A")</f>
        <v>A</v>
      </c>
      <c r="E467" s="114">
        <f t="shared" ca="1" si="42"/>
        <v>467</v>
      </c>
      <c r="F467">
        <f t="shared" ca="1" si="43"/>
        <v>0.17134613188081471</v>
      </c>
      <c r="G467">
        <f t="shared" ca="1" si="44"/>
        <v>540</v>
      </c>
      <c r="H467">
        <f t="shared" ca="1" si="45"/>
        <v>540</v>
      </c>
      <c r="I467" s="122">
        <f t="shared" ca="1" si="46"/>
        <v>364</v>
      </c>
    </row>
    <row r="468" spans="1:9" x14ac:dyDescent="0.25">
      <c r="A468" s="114">
        <f t="shared" si="47"/>
        <v>468</v>
      </c>
      <c r="B468" s="114">
        <f>IF(AND(A468&gt;=CONTROL!$D$9,A468&lt;CONTROL!$D$10+1),A468,0)</f>
        <v>468</v>
      </c>
      <c r="C468" s="114">
        <f>IF(AND(A468&gt;=CONTROL!$F$9,A468&lt;CONTROL!$F$10+1),A468,0)</f>
        <v>0</v>
      </c>
      <c r="D468" s="114" t="str">
        <f ca="1">IF(DATOS!I469=CONTROL!$H$10,"B","A")</f>
        <v>A</v>
      </c>
      <c r="E468" s="114">
        <f t="shared" ca="1" si="42"/>
        <v>468</v>
      </c>
      <c r="F468">
        <f t="shared" ca="1" si="43"/>
        <v>0.9141887793262341</v>
      </c>
      <c r="G468">
        <f t="shared" ca="1" si="44"/>
        <v>56</v>
      </c>
      <c r="H468">
        <f t="shared" ca="1" si="45"/>
        <v>56</v>
      </c>
      <c r="I468" s="122">
        <f t="shared" ca="1" si="46"/>
        <v>110</v>
      </c>
    </row>
    <row r="469" spans="1:9" x14ac:dyDescent="0.25">
      <c r="A469" s="114">
        <f t="shared" si="47"/>
        <v>469</v>
      </c>
      <c r="B469" s="114">
        <f>IF(AND(A469&gt;=CONTROL!$D$9,A469&lt;CONTROL!$D$10+1),A469,0)</f>
        <v>469</v>
      </c>
      <c r="C469" s="114">
        <f>IF(AND(A469&gt;=CONTROL!$F$9,A469&lt;CONTROL!$F$10+1),A469,0)</f>
        <v>0</v>
      </c>
      <c r="D469" s="114" t="str">
        <f ca="1">IF(DATOS!I470=CONTROL!$H$10,"B","A")</f>
        <v>A</v>
      </c>
      <c r="E469" s="114">
        <f t="shared" ca="1" si="42"/>
        <v>469</v>
      </c>
      <c r="F469">
        <f t="shared" ca="1" si="43"/>
        <v>6.1820913381869014E-2</v>
      </c>
      <c r="G469">
        <f t="shared" ca="1" si="44"/>
        <v>605</v>
      </c>
      <c r="H469">
        <f t="shared" ca="1" si="45"/>
        <v>605</v>
      </c>
      <c r="I469" s="122">
        <f t="shared" ca="1" si="46"/>
        <v>609</v>
      </c>
    </row>
    <row r="470" spans="1:9" x14ac:dyDescent="0.25">
      <c r="A470" s="114">
        <f t="shared" si="47"/>
        <v>470</v>
      </c>
      <c r="B470" s="114">
        <f>IF(AND(A470&gt;=CONTROL!$D$9,A470&lt;CONTROL!$D$10+1),A470,0)</f>
        <v>470</v>
      </c>
      <c r="C470" s="114">
        <f>IF(AND(A470&gt;=CONTROL!$F$9,A470&lt;CONTROL!$F$10+1),A470,0)</f>
        <v>0</v>
      </c>
      <c r="D470" s="114" t="str">
        <f ca="1">IF(DATOS!I471=CONTROL!$H$10,"B","A")</f>
        <v>A</v>
      </c>
      <c r="E470" s="114">
        <f t="shared" ca="1" si="42"/>
        <v>470</v>
      </c>
      <c r="F470">
        <f t="shared" ca="1" si="43"/>
        <v>0.78050255305397165</v>
      </c>
      <c r="G470">
        <f t="shared" ca="1" si="44"/>
        <v>154</v>
      </c>
      <c r="H470">
        <f t="shared" ca="1" si="45"/>
        <v>154</v>
      </c>
      <c r="I470" s="122">
        <f t="shared" ca="1" si="46"/>
        <v>430</v>
      </c>
    </row>
    <row r="471" spans="1:9" x14ac:dyDescent="0.25">
      <c r="A471" s="114">
        <f t="shared" si="47"/>
        <v>471</v>
      </c>
      <c r="B471" s="114">
        <f>IF(AND(A471&gt;=CONTROL!$D$9,A471&lt;CONTROL!$D$10+1),A471,0)</f>
        <v>471</v>
      </c>
      <c r="C471" s="114">
        <f>IF(AND(A471&gt;=CONTROL!$F$9,A471&lt;CONTROL!$F$10+1),A471,0)</f>
        <v>0</v>
      </c>
      <c r="D471" s="114" t="str">
        <f ca="1">IF(DATOS!I472=CONTROL!$H$10,"B","A")</f>
        <v>A</v>
      </c>
      <c r="E471" s="114">
        <f t="shared" ca="1" si="42"/>
        <v>471</v>
      </c>
      <c r="F471">
        <f t="shared" ca="1" si="43"/>
        <v>0.55668846368833025</v>
      </c>
      <c r="G471">
        <f t="shared" ca="1" si="44"/>
        <v>289</v>
      </c>
      <c r="H471">
        <f t="shared" ca="1" si="45"/>
        <v>289</v>
      </c>
      <c r="I471" s="122">
        <f t="shared" ca="1" si="46"/>
        <v>192</v>
      </c>
    </row>
    <row r="472" spans="1:9" x14ac:dyDescent="0.25">
      <c r="A472" s="114">
        <f t="shared" si="47"/>
        <v>472</v>
      </c>
      <c r="B472" s="114">
        <f>IF(AND(A472&gt;=CONTROL!$D$9,A472&lt;CONTROL!$D$10+1),A472,0)</f>
        <v>472</v>
      </c>
      <c r="C472" s="114">
        <f>IF(AND(A472&gt;=CONTROL!$F$9,A472&lt;CONTROL!$F$10+1),A472,0)</f>
        <v>0</v>
      </c>
      <c r="D472" s="114" t="str">
        <f ca="1">IF(DATOS!I473=CONTROL!$H$10,"B","A")</f>
        <v>A</v>
      </c>
      <c r="E472" s="114">
        <f t="shared" ca="1" si="42"/>
        <v>472</v>
      </c>
      <c r="F472">
        <f t="shared" ca="1" si="43"/>
        <v>0.90608233487152945</v>
      </c>
      <c r="G472">
        <f t="shared" ca="1" si="44"/>
        <v>69</v>
      </c>
      <c r="H472">
        <f t="shared" ca="1" si="45"/>
        <v>69</v>
      </c>
      <c r="I472" s="122">
        <f t="shared" ca="1" si="46"/>
        <v>77</v>
      </c>
    </row>
    <row r="473" spans="1:9" x14ac:dyDescent="0.25">
      <c r="A473" s="114">
        <f t="shared" si="47"/>
        <v>473</v>
      </c>
      <c r="B473" s="114">
        <f>IF(AND(A473&gt;=CONTROL!$D$9,A473&lt;CONTROL!$D$10+1),A473,0)</f>
        <v>473</v>
      </c>
      <c r="C473" s="114">
        <f>IF(AND(A473&gt;=CONTROL!$F$9,A473&lt;CONTROL!$F$10+1),A473,0)</f>
        <v>0</v>
      </c>
      <c r="D473" s="114" t="str">
        <f ca="1">IF(DATOS!I474=CONTROL!$H$10,"B","A")</f>
        <v>A</v>
      </c>
      <c r="E473" s="114">
        <f t="shared" ca="1" si="42"/>
        <v>473</v>
      </c>
      <c r="F473">
        <f t="shared" ca="1" si="43"/>
        <v>0.72717345284225499</v>
      </c>
      <c r="G473">
        <f t="shared" ca="1" si="44"/>
        <v>195</v>
      </c>
      <c r="H473">
        <f t="shared" ca="1" si="45"/>
        <v>195</v>
      </c>
      <c r="I473" s="122">
        <f t="shared" ca="1" si="46"/>
        <v>603</v>
      </c>
    </row>
    <row r="474" spans="1:9" x14ac:dyDescent="0.25">
      <c r="A474" s="114">
        <f t="shared" si="47"/>
        <v>474</v>
      </c>
      <c r="B474" s="114">
        <f>IF(AND(A474&gt;=CONTROL!$D$9,A474&lt;CONTROL!$D$10+1),A474,0)</f>
        <v>474</v>
      </c>
      <c r="C474" s="114">
        <f>IF(AND(A474&gt;=CONTROL!$F$9,A474&lt;CONTROL!$F$10+1),A474,0)</f>
        <v>0</v>
      </c>
      <c r="D474" s="114" t="str">
        <f ca="1">IF(DATOS!I475=CONTROL!$H$10,"B","A")</f>
        <v>A</v>
      </c>
      <c r="E474" s="114">
        <f t="shared" ca="1" si="42"/>
        <v>474</v>
      </c>
      <c r="F474">
        <f t="shared" ca="1" si="43"/>
        <v>0.1069935750300447</v>
      </c>
      <c r="G474">
        <f t="shared" ca="1" si="44"/>
        <v>583</v>
      </c>
      <c r="H474">
        <f t="shared" ca="1" si="45"/>
        <v>583</v>
      </c>
      <c r="I474" s="122">
        <f t="shared" ca="1" si="46"/>
        <v>313</v>
      </c>
    </row>
    <row r="475" spans="1:9" x14ac:dyDescent="0.25">
      <c r="A475" s="114">
        <f t="shared" si="47"/>
        <v>475</v>
      </c>
      <c r="B475" s="114">
        <f>IF(AND(A475&gt;=CONTROL!$D$9,A475&lt;CONTROL!$D$10+1),A475,0)</f>
        <v>475</v>
      </c>
      <c r="C475" s="114">
        <f>IF(AND(A475&gt;=CONTROL!$F$9,A475&lt;CONTROL!$F$10+1),A475,0)</f>
        <v>0</v>
      </c>
      <c r="D475" s="114" t="str">
        <f ca="1">IF(DATOS!I476=CONTROL!$H$10,"B","A")</f>
        <v>A</v>
      </c>
      <c r="E475" s="114">
        <f t="shared" ca="1" si="42"/>
        <v>475</v>
      </c>
      <c r="F475">
        <f t="shared" ca="1" si="43"/>
        <v>0.54621311578283049</v>
      </c>
      <c r="G475">
        <f t="shared" ca="1" si="44"/>
        <v>300</v>
      </c>
      <c r="H475">
        <f t="shared" ca="1" si="45"/>
        <v>300</v>
      </c>
      <c r="I475" s="122">
        <f t="shared" ca="1" si="46"/>
        <v>3</v>
      </c>
    </row>
    <row r="476" spans="1:9" x14ac:dyDescent="0.25">
      <c r="A476" s="114">
        <f t="shared" si="47"/>
        <v>476</v>
      </c>
      <c r="B476" s="114">
        <f>IF(AND(A476&gt;=CONTROL!$D$9,A476&lt;CONTROL!$D$10+1),A476,0)</f>
        <v>476</v>
      </c>
      <c r="C476" s="114">
        <f>IF(AND(A476&gt;=CONTROL!$F$9,A476&lt;CONTROL!$F$10+1),A476,0)</f>
        <v>0</v>
      </c>
      <c r="D476" s="114" t="str">
        <f ca="1">IF(DATOS!I477=CONTROL!$H$10,"B","A")</f>
        <v>A</v>
      </c>
      <c r="E476" s="114">
        <f t="shared" ca="1" si="42"/>
        <v>476</v>
      </c>
      <c r="F476">
        <f t="shared" ca="1" si="43"/>
        <v>0.6524141479574167</v>
      </c>
      <c r="G476">
        <f t="shared" ca="1" si="44"/>
        <v>238</v>
      </c>
      <c r="H476">
        <f t="shared" ca="1" si="45"/>
        <v>238</v>
      </c>
      <c r="I476" s="122">
        <f t="shared" ca="1" si="46"/>
        <v>574</v>
      </c>
    </row>
    <row r="477" spans="1:9" x14ac:dyDescent="0.25">
      <c r="A477" s="114">
        <f t="shared" si="47"/>
        <v>477</v>
      </c>
      <c r="B477" s="114">
        <f>IF(AND(A477&gt;=CONTROL!$D$9,A477&lt;CONTROL!$D$10+1),A477,0)</f>
        <v>477</v>
      </c>
      <c r="C477" s="114">
        <f>IF(AND(A477&gt;=CONTROL!$F$9,A477&lt;CONTROL!$F$10+1),A477,0)</f>
        <v>0</v>
      </c>
      <c r="D477" s="114" t="str">
        <f ca="1">IF(DATOS!I478=CONTROL!$H$10,"B","A")</f>
        <v>A</v>
      </c>
      <c r="E477" s="114">
        <f t="shared" ca="1" si="42"/>
        <v>477</v>
      </c>
      <c r="F477">
        <f t="shared" ca="1" si="43"/>
        <v>0.93976072346530637</v>
      </c>
      <c r="G477">
        <f t="shared" ca="1" si="44"/>
        <v>37</v>
      </c>
      <c r="H477">
        <f t="shared" ca="1" si="45"/>
        <v>37</v>
      </c>
      <c r="I477" s="122">
        <f t="shared" ca="1" si="46"/>
        <v>8</v>
      </c>
    </row>
    <row r="478" spans="1:9" x14ac:dyDescent="0.25">
      <c r="A478" s="114">
        <f t="shared" si="47"/>
        <v>478</v>
      </c>
      <c r="B478" s="114">
        <f>IF(AND(A478&gt;=CONTROL!$D$9,A478&lt;CONTROL!$D$10+1),A478,0)</f>
        <v>478</v>
      </c>
      <c r="C478" s="114">
        <f>IF(AND(A478&gt;=CONTROL!$F$9,A478&lt;CONTROL!$F$10+1),A478,0)</f>
        <v>0</v>
      </c>
      <c r="D478" s="114" t="str">
        <f ca="1">IF(DATOS!I479=CONTROL!$H$10,"B","A")</f>
        <v>A</v>
      </c>
      <c r="E478" s="114">
        <f t="shared" ca="1" si="42"/>
        <v>478</v>
      </c>
      <c r="F478">
        <f t="shared" ca="1" si="43"/>
        <v>0.32204385531928947</v>
      </c>
      <c r="G478">
        <f t="shared" ca="1" si="44"/>
        <v>446</v>
      </c>
      <c r="H478">
        <f t="shared" ca="1" si="45"/>
        <v>446</v>
      </c>
      <c r="I478" s="122">
        <f t="shared" ca="1" si="46"/>
        <v>620</v>
      </c>
    </row>
    <row r="479" spans="1:9" x14ac:dyDescent="0.25">
      <c r="A479" s="114">
        <f t="shared" si="47"/>
        <v>479</v>
      </c>
      <c r="B479" s="114">
        <f>IF(AND(A479&gt;=CONTROL!$D$9,A479&lt;CONTROL!$D$10+1),A479,0)</f>
        <v>479</v>
      </c>
      <c r="C479" s="114">
        <f>IF(AND(A479&gt;=CONTROL!$F$9,A479&lt;CONTROL!$F$10+1),A479,0)</f>
        <v>0</v>
      </c>
      <c r="D479" s="114" t="str">
        <f ca="1">IF(DATOS!I480=CONTROL!$H$10,"B","A")</f>
        <v>A</v>
      </c>
      <c r="E479" s="114">
        <f t="shared" ca="1" si="42"/>
        <v>479</v>
      </c>
      <c r="F479">
        <f t="shared" ca="1" si="43"/>
        <v>0.73613409472074354</v>
      </c>
      <c r="G479">
        <f t="shared" ca="1" si="44"/>
        <v>187</v>
      </c>
      <c r="H479">
        <f t="shared" ca="1" si="45"/>
        <v>187</v>
      </c>
      <c r="I479" s="122">
        <f t="shared" ca="1" si="46"/>
        <v>453</v>
      </c>
    </row>
    <row r="480" spans="1:9" x14ac:dyDescent="0.25">
      <c r="A480" s="114">
        <f t="shared" si="47"/>
        <v>480</v>
      </c>
      <c r="B480" s="114">
        <f>IF(AND(A480&gt;=CONTROL!$D$9,A480&lt;CONTROL!$D$10+1),A480,0)</f>
        <v>480</v>
      </c>
      <c r="C480" s="114">
        <f>IF(AND(A480&gt;=CONTROL!$F$9,A480&lt;CONTROL!$F$10+1),A480,0)</f>
        <v>0</v>
      </c>
      <c r="D480" s="114" t="str">
        <f ca="1">IF(DATOS!I481=CONTROL!$H$10,"B","A")</f>
        <v>A</v>
      </c>
      <c r="E480" s="114">
        <f t="shared" ca="1" si="42"/>
        <v>480</v>
      </c>
      <c r="F480">
        <f t="shared" ca="1" si="43"/>
        <v>0.69370320028117327</v>
      </c>
      <c r="G480">
        <f t="shared" ca="1" si="44"/>
        <v>213</v>
      </c>
      <c r="H480">
        <f t="shared" ca="1" si="45"/>
        <v>213</v>
      </c>
      <c r="I480" s="122">
        <f t="shared" ca="1" si="46"/>
        <v>397</v>
      </c>
    </row>
    <row r="481" spans="1:9" x14ac:dyDescent="0.25">
      <c r="A481" s="114">
        <f t="shared" si="47"/>
        <v>481</v>
      </c>
      <c r="B481" s="114">
        <f>IF(AND(A481&gt;=CONTROL!$D$9,A481&lt;CONTROL!$D$10+1),A481,0)</f>
        <v>481</v>
      </c>
      <c r="C481" s="114">
        <f>IF(AND(A481&gt;=CONTROL!$F$9,A481&lt;CONTROL!$F$10+1),A481,0)</f>
        <v>0</v>
      </c>
      <c r="D481" s="114" t="str">
        <f ca="1">IF(DATOS!I482=CONTROL!$H$10,"B","A")</f>
        <v>A</v>
      </c>
      <c r="E481" s="114">
        <f t="shared" ca="1" si="42"/>
        <v>481</v>
      </c>
      <c r="F481">
        <f t="shared" ca="1" si="43"/>
        <v>0.91000554206360129</v>
      </c>
      <c r="G481">
        <f t="shared" ca="1" si="44"/>
        <v>64</v>
      </c>
      <c r="H481">
        <f t="shared" ca="1" si="45"/>
        <v>64</v>
      </c>
      <c r="I481" s="122">
        <f t="shared" ca="1" si="46"/>
        <v>208</v>
      </c>
    </row>
    <row r="482" spans="1:9" x14ac:dyDescent="0.25">
      <c r="A482" s="114">
        <f t="shared" si="47"/>
        <v>482</v>
      </c>
      <c r="B482" s="114">
        <f>IF(AND(A482&gt;=CONTROL!$D$9,A482&lt;CONTROL!$D$10+1),A482,0)</f>
        <v>482</v>
      </c>
      <c r="C482" s="114">
        <f>IF(AND(A482&gt;=CONTROL!$F$9,A482&lt;CONTROL!$F$10+1),A482,0)</f>
        <v>0</v>
      </c>
      <c r="D482" s="114" t="str">
        <f ca="1">IF(DATOS!I483=CONTROL!$H$10,"B","A")</f>
        <v>A</v>
      </c>
      <c r="E482" s="114">
        <f t="shared" ca="1" si="42"/>
        <v>482</v>
      </c>
      <c r="F482">
        <f t="shared" ca="1" si="43"/>
        <v>5.4779773304680091E-2</v>
      </c>
      <c r="G482">
        <f t="shared" ca="1" si="44"/>
        <v>607</v>
      </c>
      <c r="H482">
        <f t="shared" ca="1" si="45"/>
        <v>607</v>
      </c>
      <c r="I482" s="122">
        <f t="shared" ca="1" si="46"/>
        <v>194</v>
      </c>
    </row>
    <row r="483" spans="1:9" x14ac:dyDescent="0.25">
      <c r="A483" s="114">
        <f t="shared" si="47"/>
        <v>483</v>
      </c>
      <c r="B483" s="114">
        <f>IF(AND(A483&gt;=CONTROL!$D$9,A483&lt;CONTROL!$D$10+1),A483,0)</f>
        <v>483</v>
      </c>
      <c r="C483" s="114">
        <f>IF(AND(A483&gt;=CONTROL!$F$9,A483&lt;CONTROL!$F$10+1),A483,0)</f>
        <v>0</v>
      </c>
      <c r="D483" s="114" t="str">
        <f ca="1">IF(DATOS!I484=CONTROL!$H$10,"B","A")</f>
        <v>A</v>
      </c>
      <c r="E483" s="114">
        <f t="shared" ca="1" si="42"/>
        <v>483</v>
      </c>
      <c r="F483">
        <f t="shared" ca="1" si="43"/>
        <v>0.93707406434586726</v>
      </c>
      <c r="G483">
        <f t="shared" ca="1" si="44"/>
        <v>39</v>
      </c>
      <c r="H483">
        <f t="shared" ca="1" si="45"/>
        <v>39</v>
      </c>
      <c r="I483" s="122">
        <f t="shared" ca="1" si="46"/>
        <v>65</v>
      </c>
    </row>
    <row r="484" spans="1:9" x14ac:dyDescent="0.25">
      <c r="A484" s="114">
        <f t="shared" si="47"/>
        <v>484</v>
      </c>
      <c r="B484" s="114">
        <f>IF(AND(A484&gt;=CONTROL!$D$9,A484&lt;CONTROL!$D$10+1),A484,0)</f>
        <v>484</v>
      </c>
      <c r="C484" s="114">
        <f>IF(AND(A484&gt;=CONTROL!$F$9,A484&lt;CONTROL!$F$10+1),A484,0)</f>
        <v>0</v>
      </c>
      <c r="D484" s="114" t="str">
        <f ca="1">IF(DATOS!I485=CONTROL!$H$10,"B","A")</f>
        <v>A</v>
      </c>
      <c r="E484" s="114">
        <f t="shared" ca="1" si="42"/>
        <v>484</v>
      </c>
      <c r="F484">
        <f t="shared" ca="1" si="43"/>
        <v>3.121858448881909E-3</v>
      </c>
      <c r="G484">
        <f t="shared" ca="1" si="44"/>
        <v>652</v>
      </c>
      <c r="H484">
        <f t="shared" ca="1" si="45"/>
        <v>652</v>
      </c>
      <c r="I484" s="122">
        <f t="shared" ca="1" si="46"/>
        <v>428</v>
      </c>
    </row>
    <row r="485" spans="1:9" x14ac:dyDescent="0.25">
      <c r="A485" s="114">
        <f t="shared" si="47"/>
        <v>485</v>
      </c>
      <c r="B485" s="114">
        <f>IF(AND(A485&gt;=CONTROL!$D$9,A485&lt;CONTROL!$D$10+1),A485,0)</f>
        <v>485</v>
      </c>
      <c r="C485" s="114">
        <f>IF(AND(A485&gt;=CONTROL!$F$9,A485&lt;CONTROL!$F$10+1),A485,0)</f>
        <v>0</v>
      </c>
      <c r="D485" s="114" t="str">
        <f ca="1">IF(DATOS!I486=CONTROL!$H$10,"B","A")</f>
        <v>A</v>
      </c>
      <c r="E485" s="114">
        <f t="shared" ca="1" si="42"/>
        <v>485</v>
      </c>
      <c r="F485">
        <f t="shared" ca="1" si="43"/>
        <v>0.76123706374961009</v>
      </c>
      <c r="G485">
        <f t="shared" ca="1" si="44"/>
        <v>169</v>
      </c>
      <c r="H485">
        <f t="shared" ca="1" si="45"/>
        <v>169</v>
      </c>
      <c r="I485" s="122">
        <f t="shared" ca="1" si="46"/>
        <v>111</v>
      </c>
    </row>
    <row r="486" spans="1:9" x14ac:dyDescent="0.25">
      <c r="A486" s="114">
        <f t="shared" si="47"/>
        <v>486</v>
      </c>
      <c r="B486" s="114">
        <f>IF(AND(A486&gt;=CONTROL!$D$9,A486&lt;CONTROL!$D$10+1),A486,0)</f>
        <v>486</v>
      </c>
      <c r="C486" s="114">
        <f>IF(AND(A486&gt;=CONTROL!$F$9,A486&lt;CONTROL!$F$10+1),A486,0)</f>
        <v>0</v>
      </c>
      <c r="D486" s="114" t="str">
        <f ca="1">IF(DATOS!I487=CONTROL!$H$10,"B","A")</f>
        <v>A</v>
      </c>
      <c r="E486" s="114">
        <f t="shared" ca="1" si="42"/>
        <v>486</v>
      </c>
      <c r="F486">
        <f t="shared" ca="1" si="43"/>
        <v>0.12309579526738201</v>
      </c>
      <c r="G486">
        <f t="shared" ca="1" si="44"/>
        <v>575</v>
      </c>
      <c r="H486">
        <f t="shared" ca="1" si="45"/>
        <v>575</v>
      </c>
      <c r="I486" s="122">
        <f t="shared" ca="1" si="46"/>
        <v>591</v>
      </c>
    </row>
    <row r="487" spans="1:9" x14ac:dyDescent="0.25">
      <c r="A487" s="114">
        <f t="shared" si="47"/>
        <v>487</v>
      </c>
      <c r="B487" s="114">
        <f>IF(AND(A487&gt;=CONTROL!$D$9,A487&lt;CONTROL!$D$10+1),A487,0)</f>
        <v>487</v>
      </c>
      <c r="C487" s="114">
        <f>IF(AND(A487&gt;=CONTROL!$F$9,A487&lt;CONTROL!$F$10+1),A487,0)</f>
        <v>0</v>
      </c>
      <c r="D487" s="114" t="str">
        <f ca="1">IF(DATOS!I488=CONTROL!$H$10,"B","A")</f>
        <v>A</v>
      </c>
      <c r="E487" s="114">
        <f t="shared" ca="1" si="42"/>
        <v>487</v>
      </c>
      <c r="F487">
        <f t="shared" ca="1" si="43"/>
        <v>0.10418465794213239</v>
      </c>
      <c r="G487">
        <f t="shared" ca="1" si="44"/>
        <v>586</v>
      </c>
      <c r="H487">
        <f t="shared" ca="1" si="45"/>
        <v>586</v>
      </c>
      <c r="I487" s="122">
        <f t="shared" ca="1" si="46"/>
        <v>412</v>
      </c>
    </row>
    <row r="488" spans="1:9" x14ac:dyDescent="0.25">
      <c r="A488" s="114">
        <f t="shared" si="47"/>
        <v>488</v>
      </c>
      <c r="B488" s="114">
        <f>IF(AND(A488&gt;=CONTROL!$D$9,A488&lt;CONTROL!$D$10+1),A488,0)</f>
        <v>488</v>
      </c>
      <c r="C488" s="114">
        <f>IF(AND(A488&gt;=CONTROL!$F$9,A488&lt;CONTROL!$F$10+1),A488,0)</f>
        <v>0</v>
      </c>
      <c r="D488" s="114" t="str">
        <f ca="1">IF(DATOS!I489=CONTROL!$H$10,"B","A")</f>
        <v>A</v>
      </c>
      <c r="E488" s="114">
        <f t="shared" ca="1" si="42"/>
        <v>488</v>
      </c>
      <c r="F488">
        <f t="shared" ca="1" si="43"/>
        <v>6.4164690626617893E-2</v>
      </c>
      <c r="G488">
        <f t="shared" ca="1" si="44"/>
        <v>603</v>
      </c>
      <c r="H488">
        <f t="shared" ca="1" si="45"/>
        <v>603</v>
      </c>
      <c r="I488" s="122">
        <f t="shared" ca="1" si="46"/>
        <v>338</v>
      </c>
    </row>
    <row r="489" spans="1:9" x14ac:dyDescent="0.25">
      <c r="A489" s="114">
        <f t="shared" si="47"/>
        <v>489</v>
      </c>
      <c r="B489" s="114">
        <f>IF(AND(A489&gt;=CONTROL!$D$9,A489&lt;CONTROL!$D$10+1),A489,0)</f>
        <v>489</v>
      </c>
      <c r="C489" s="114">
        <f>IF(AND(A489&gt;=CONTROL!$F$9,A489&lt;CONTROL!$F$10+1),A489,0)</f>
        <v>0</v>
      </c>
      <c r="D489" s="114" t="str">
        <f ca="1">IF(DATOS!I490=CONTROL!$H$10,"B","A")</f>
        <v>A</v>
      </c>
      <c r="E489" s="114">
        <f t="shared" ca="1" si="42"/>
        <v>489</v>
      </c>
      <c r="F489">
        <f t="shared" ca="1" si="43"/>
        <v>0.1371725920753436</v>
      </c>
      <c r="G489">
        <f t="shared" ca="1" si="44"/>
        <v>560</v>
      </c>
      <c r="H489">
        <f t="shared" ca="1" si="45"/>
        <v>560</v>
      </c>
      <c r="I489" s="122">
        <f t="shared" ca="1" si="46"/>
        <v>419</v>
      </c>
    </row>
    <row r="490" spans="1:9" x14ac:dyDescent="0.25">
      <c r="A490" s="114">
        <f t="shared" si="47"/>
        <v>490</v>
      </c>
      <c r="B490" s="114">
        <f>IF(AND(A490&gt;=CONTROL!$D$9,A490&lt;CONTROL!$D$10+1),A490,0)</f>
        <v>490</v>
      </c>
      <c r="C490" s="114">
        <f>IF(AND(A490&gt;=CONTROL!$F$9,A490&lt;CONTROL!$F$10+1),A490,0)</f>
        <v>0</v>
      </c>
      <c r="D490" s="114" t="str">
        <f ca="1">IF(DATOS!I491=CONTROL!$H$10,"B","A")</f>
        <v>A</v>
      </c>
      <c r="E490" s="114">
        <f t="shared" ca="1" si="42"/>
        <v>490</v>
      </c>
      <c r="F490">
        <f t="shared" ca="1" si="43"/>
        <v>0.51734040995419828</v>
      </c>
      <c r="G490">
        <f t="shared" ca="1" si="44"/>
        <v>321</v>
      </c>
      <c r="H490">
        <f t="shared" ca="1" si="45"/>
        <v>321</v>
      </c>
      <c r="I490" s="122">
        <f t="shared" ca="1" si="46"/>
        <v>355</v>
      </c>
    </row>
    <row r="491" spans="1:9" x14ac:dyDescent="0.25">
      <c r="A491" s="114">
        <f t="shared" si="47"/>
        <v>491</v>
      </c>
      <c r="B491" s="114">
        <f>IF(AND(A491&gt;=CONTROL!$D$9,A491&lt;CONTROL!$D$10+1),A491,0)</f>
        <v>491</v>
      </c>
      <c r="C491" s="114">
        <f>IF(AND(A491&gt;=CONTROL!$F$9,A491&lt;CONTROL!$F$10+1),A491,0)</f>
        <v>0</v>
      </c>
      <c r="D491" s="114" t="str">
        <f ca="1">IF(DATOS!I492=CONTROL!$H$10,"B","A")</f>
        <v>A</v>
      </c>
      <c r="E491" s="114">
        <f t="shared" ca="1" si="42"/>
        <v>491</v>
      </c>
      <c r="F491">
        <f t="shared" ca="1" si="43"/>
        <v>0.62307732965527718</v>
      </c>
      <c r="G491">
        <f t="shared" ca="1" si="44"/>
        <v>246</v>
      </c>
      <c r="H491">
        <f t="shared" ca="1" si="45"/>
        <v>246</v>
      </c>
      <c r="I491" s="122">
        <f t="shared" ca="1" si="46"/>
        <v>415</v>
      </c>
    </row>
    <row r="492" spans="1:9" x14ac:dyDescent="0.25">
      <c r="A492" s="114">
        <f t="shared" si="47"/>
        <v>492</v>
      </c>
      <c r="B492" s="114">
        <f>IF(AND(A492&gt;=CONTROL!$D$9,A492&lt;CONTROL!$D$10+1),A492,0)</f>
        <v>492</v>
      </c>
      <c r="C492" s="114">
        <f>IF(AND(A492&gt;=CONTROL!$F$9,A492&lt;CONTROL!$F$10+1),A492,0)</f>
        <v>0</v>
      </c>
      <c r="D492" s="114" t="str">
        <f ca="1">IF(DATOS!I493=CONTROL!$H$10,"B","A")</f>
        <v>A</v>
      </c>
      <c r="E492" s="114">
        <f t="shared" ca="1" si="42"/>
        <v>492</v>
      </c>
      <c r="F492">
        <f t="shared" ca="1" si="43"/>
        <v>0.59391419449713068</v>
      </c>
      <c r="G492">
        <f t="shared" ca="1" si="44"/>
        <v>264</v>
      </c>
      <c r="H492">
        <f t="shared" ca="1" si="45"/>
        <v>264</v>
      </c>
      <c r="I492" s="122">
        <f t="shared" ca="1" si="46"/>
        <v>531</v>
      </c>
    </row>
    <row r="493" spans="1:9" x14ac:dyDescent="0.25">
      <c r="A493" s="114">
        <f t="shared" si="47"/>
        <v>493</v>
      </c>
      <c r="B493" s="114">
        <f>IF(AND(A493&gt;=CONTROL!$D$9,A493&lt;CONTROL!$D$10+1),A493,0)</f>
        <v>493</v>
      </c>
      <c r="C493" s="114">
        <f>IF(AND(A493&gt;=CONTROL!$F$9,A493&lt;CONTROL!$F$10+1),A493,0)</f>
        <v>0</v>
      </c>
      <c r="D493" s="114" t="str">
        <f ca="1">IF(DATOS!I494=CONTROL!$H$10,"B","A")</f>
        <v>A</v>
      </c>
      <c r="E493" s="114">
        <f t="shared" ca="1" si="42"/>
        <v>493</v>
      </c>
      <c r="F493">
        <f t="shared" ca="1" si="43"/>
        <v>0.23834907481651868</v>
      </c>
      <c r="G493">
        <f t="shared" ca="1" si="44"/>
        <v>497</v>
      </c>
      <c r="H493">
        <f t="shared" ca="1" si="45"/>
        <v>497</v>
      </c>
      <c r="I493" s="122">
        <f t="shared" ca="1" si="46"/>
        <v>55</v>
      </c>
    </row>
    <row r="494" spans="1:9" x14ac:dyDescent="0.25">
      <c r="A494" s="114">
        <f t="shared" si="47"/>
        <v>494</v>
      </c>
      <c r="B494" s="114">
        <f>IF(AND(A494&gt;=CONTROL!$D$9,A494&lt;CONTROL!$D$10+1),A494,0)</f>
        <v>494</v>
      </c>
      <c r="C494" s="114">
        <f>IF(AND(A494&gt;=CONTROL!$F$9,A494&lt;CONTROL!$F$10+1),A494,0)</f>
        <v>0</v>
      </c>
      <c r="D494" s="114" t="str">
        <f ca="1">IF(DATOS!I495=CONTROL!$H$10,"B","A")</f>
        <v>A</v>
      </c>
      <c r="E494" s="114">
        <f t="shared" ca="1" si="42"/>
        <v>494</v>
      </c>
      <c r="F494">
        <f t="shared" ca="1" si="43"/>
        <v>0.46301960868890846</v>
      </c>
      <c r="G494">
        <f t="shared" ca="1" si="44"/>
        <v>356</v>
      </c>
      <c r="H494">
        <f t="shared" ca="1" si="45"/>
        <v>356</v>
      </c>
      <c r="I494" s="122">
        <f t="shared" ca="1" si="46"/>
        <v>125</v>
      </c>
    </row>
    <row r="495" spans="1:9" x14ac:dyDescent="0.25">
      <c r="A495" s="114">
        <f t="shared" si="47"/>
        <v>495</v>
      </c>
      <c r="B495" s="114">
        <f>IF(AND(A495&gt;=CONTROL!$D$9,A495&lt;CONTROL!$D$10+1),A495,0)</f>
        <v>495</v>
      </c>
      <c r="C495" s="114">
        <f>IF(AND(A495&gt;=CONTROL!$F$9,A495&lt;CONTROL!$F$10+1),A495,0)</f>
        <v>0</v>
      </c>
      <c r="D495" s="114" t="str">
        <f ca="1">IF(DATOS!I496=CONTROL!$H$10,"B","A")</f>
        <v>A</v>
      </c>
      <c r="E495" s="114">
        <f t="shared" ca="1" si="42"/>
        <v>495</v>
      </c>
      <c r="F495">
        <f t="shared" ca="1" si="43"/>
        <v>0.90640909779002454</v>
      </c>
      <c r="G495">
        <f t="shared" ca="1" si="44"/>
        <v>68</v>
      </c>
      <c r="H495">
        <f t="shared" ca="1" si="45"/>
        <v>68</v>
      </c>
      <c r="I495" s="122">
        <f t="shared" ca="1" si="46"/>
        <v>47</v>
      </c>
    </row>
    <row r="496" spans="1:9" x14ac:dyDescent="0.25">
      <c r="A496" s="114">
        <f t="shared" si="47"/>
        <v>496</v>
      </c>
      <c r="B496" s="114">
        <f>IF(AND(A496&gt;=CONTROL!$D$9,A496&lt;CONTROL!$D$10+1),A496,0)</f>
        <v>496</v>
      </c>
      <c r="C496" s="114">
        <f>IF(AND(A496&gt;=CONTROL!$F$9,A496&lt;CONTROL!$F$10+1),A496,0)</f>
        <v>0</v>
      </c>
      <c r="D496" s="114" t="str">
        <f ca="1">IF(DATOS!I497=CONTROL!$H$10,"B","A")</f>
        <v>A</v>
      </c>
      <c r="E496" s="114">
        <f t="shared" ca="1" si="42"/>
        <v>496</v>
      </c>
      <c r="F496">
        <f t="shared" ca="1" si="43"/>
        <v>7.8158517849935993E-2</v>
      </c>
      <c r="G496">
        <f t="shared" ca="1" si="44"/>
        <v>595</v>
      </c>
      <c r="H496">
        <f t="shared" ca="1" si="45"/>
        <v>595</v>
      </c>
      <c r="I496" s="122">
        <f t="shared" ca="1" si="46"/>
        <v>163</v>
      </c>
    </row>
    <row r="497" spans="1:9" x14ac:dyDescent="0.25">
      <c r="A497" s="114">
        <f t="shared" si="47"/>
        <v>497</v>
      </c>
      <c r="B497" s="114">
        <f>IF(AND(A497&gt;=CONTROL!$D$9,A497&lt;CONTROL!$D$10+1),A497,0)</f>
        <v>497</v>
      </c>
      <c r="C497" s="114">
        <f>IF(AND(A497&gt;=CONTROL!$F$9,A497&lt;CONTROL!$F$10+1),A497,0)</f>
        <v>0</v>
      </c>
      <c r="D497" s="114" t="str">
        <f ca="1">IF(DATOS!I498=CONTROL!$H$10,"B","A")</f>
        <v>A</v>
      </c>
      <c r="E497" s="114">
        <f t="shared" ca="1" si="42"/>
        <v>497</v>
      </c>
      <c r="F497">
        <f t="shared" ca="1" si="43"/>
        <v>0.70333007897197175</v>
      </c>
      <c r="G497">
        <f t="shared" ca="1" si="44"/>
        <v>204</v>
      </c>
      <c r="H497">
        <f t="shared" ca="1" si="45"/>
        <v>204</v>
      </c>
      <c r="I497" s="122">
        <f t="shared" ca="1" si="46"/>
        <v>493</v>
      </c>
    </row>
    <row r="498" spans="1:9" x14ac:dyDescent="0.25">
      <c r="A498" s="114">
        <f t="shared" si="47"/>
        <v>498</v>
      </c>
      <c r="B498" s="114">
        <f>IF(AND(A498&gt;=CONTROL!$D$9,A498&lt;CONTROL!$D$10+1),A498,0)</f>
        <v>498</v>
      </c>
      <c r="C498" s="114">
        <f>IF(AND(A498&gt;=CONTROL!$F$9,A498&lt;CONTROL!$F$10+1),A498,0)</f>
        <v>0</v>
      </c>
      <c r="D498" s="114" t="str">
        <f ca="1">IF(DATOS!I499=CONTROL!$H$10,"B","A")</f>
        <v>A</v>
      </c>
      <c r="E498" s="114">
        <f t="shared" ca="1" si="42"/>
        <v>498</v>
      </c>
      <c r="F498">
        <f t="shared" ca="1" si="43"/>
        <v>0.55490905312294969</v>
      </c>
      <c r="G498">
        <f t="shared" ca="1" si="44"/>
        <v>291</v>
      </c>
      <c r="H498">
        <f t="shared" ca="1" si="45"/>
        <v>291</v>
      </c>
      <c r="I498" s="122">
        <f t="shared" ca="1" si="46"/>
        <v>346</v>
      </c>
    </row>
    <row r="499" spans="1:9" x14ac:dyDescent="0.25">
      <c r="A499" s="114">
        <f t="shared" si="47"/>
        <v>499</v>
      </c>
      <c r="B499" s="114">
        <f>IF(AND(A499&gt;=CONTROL!$D$9,A499&lt;CONTROL!$D$10+1),A499,0)</f>
        <v>499</v>
      </c>
      <c r="C499" s="114">
        <f>IF(AND(A499&gt;=CONTROL!$F$9,A499&lt;CONTROL!$F$10+1),A499,0)</f>
        <v>0</v>
      </c>
      <c r="D499" s="114" t="str">
        <f ca="1">IF(DATOS!I500=CONTROL!$H$10,"B","A")</f>
        <v>A</v>
      </c>
      <c r="E499" s="114">
        <f t="shared" ca="1" si="42"/>
        <v>499</v>
      </c>
      <c r="F499">
        <f t="shared" ca="1" si="43"/>
        <v>0.74937364945110152</v>
      </c>
      <c r="G499">
        <f t="shared" ca="1" si="44"/>
        <v>177</v>
      </c>
      <c r="H499">
        <f t="shared" ca="1" si="45"/>
        <v>177</v>
      </c>
      <c r="I499" s="122">
        <f t="shared" ca="1" si="46"/>
        <v>514</v>
      </c>
    </row>
    <row r="500" spans="1:9" x14ac:dyDescent="0.25">
      <c r="A500" s="114">
        <f t="shared" si="47"/>
        <v>500</v>
      </c>
      <c r="B500" s="114">
        <f>IF(AND(A500&gt;=CONTROL!$D$9,A500&lt;CONTROL!$D$10+1),A500,0)</f>
        <v>500</v>
      </c>
      <c r="C500" s="114">
        <f>IF(AND(A500&gt;=CONTROL!$F$9,A500&lt;CONTROL!$F$10+1),A500,0)</f>
        <v>0</v>
      </c>
      <c r="D500" s="114" t="str">
        <f ca="1">IF(DATOS!I501=CONTROL!$H$10,"B","A")</f>
        <v>A</v>
      </c>
      <c r="E500" s="114">
        <f t="shared" ca="1" si="42"/>
        <v>500</v>
      </c>
      <c r="F500">
        <f t="shared" ca="1" si="43"/>
        <v>0.44580406168539555</v>
      </c>
      <c r="G500">
        <f t="shared" ca="1" si="44"/>
        <v>371</v>
      </c>
      <c r="H500">
        <f t="shared" ca="1" si="45"/>
        <v>371</v>
      </c>
      <c r="I500" s="122">
        <f t="shared" ca="1" si="46"/>
        <v>325</v>
      </c>
    </row>
    <row r="501" spans="1:9" x14ac:dyDescent="0.25">
      <c r="A501" s="114">
        <f t="shared" si="47"/>
        <v>501</v>
      </c>
      <c r="B501" s="114">
        <f>IF(AND(A501&gt;=CONTROL!$D$9,A501&lt;CONTROL!$D$10+1),A501,0)</f>
        <v>501</v>
      </c>
      <c r="C501" s="114">
        <f>IF(AND(A501&gt;=CONTROL!$F$9,A501&lt;CONTROL!$F$10+1),A501,0)</f>
        <v>0</v>
      </c>
      <c r="D501" s="114" t="str">
        <f ca="1">IF(DATOS!I502=CONTROL!$H$10,"B","A")</f>
        <v>A</v>
      </c>
      <c r="E501" s="114">
        <f t="shared" ca="1" si="42"/>
        <v>501</v>
      </c>
      <c r="F501">
        <f t="shared" ca="1" si="43"/>
        <v>0.82957973428525211</v>
      </c>
      <c r="G501">
        <f t="shared" ca="1" si="44"/>
        <v>128</v>
      </c>
      <c r="H501">
        <f t="shared" ca="1" si="45"/>
        <v>128</v>
      </c>
      <c r="I501" s="122">
        <f t="shared" ca="1" si="46"/>
        <v>48</v>
      </c>
    </row>
    <row r="502" spans="1:9" x14ac:dyDescent="0.25">
      <c r="A502" s="114">
        <f t="shared" si="47"/>
        <v>502</v>
      </c>
      <c r="B502" s="114">
        <f>IF(AND(A502&gt;=CONTROL!$D$9,A502&lt;CONTROL!$D$10+1),A502,0)</f>
        <v>502</v>
      </c>
      <c r="C502" s="114">
        <f>IF(AND(A502&gt;=CONTROL!$F$9,A502&lt;CONTROL!$F$10+1),A502,0)</f>
        <v>0</v>
      </c>
      <c r="D502" s="114" t="str">
        <f ca="1">IF(DATOS!I503=CONTROL!$H$10,"B","A")</f>
        <v>A</v>
      </c>
      <c r="E502" s="114">
        <f t="shared" ca="1" si="42"/>
        <v>502</v>
      </c>
      <c r="F502">
        <f t="shared" ca="1" si="43"/>
        <v>0.89991565859361777</v>
      </c>
      <c r="G502">
        <f t="shared" ca="1" si="44"/>
        <v>73</v>
      </c>
      <c r="H502">
        <f t="shared" ca="1" si="45"/>
        <v>73</v>
      </c>
      <c r="I502" s="122">
        <f t="shared" ca="1" si="46"/>
        <v>399</v>
      </c>
    </row>
    <row r="503" spans="1:9" x14ac:dyDescent="0.25">
      <c r="A503" s="114">
        <f t="shared" si="47"/>
        <v>503</v>
      </c>
      <c r="B503" s="114">
        <f>IF(AND(A503&gt;=CONTROL!$D$9,A503&lt;CONTROL!$D$10+1),A503,0)</f>
        <v>503</v>
      </c>
      <c r="C503" s="114">
        <f>IF(AND(A503&gt;=CONTROL!$F$9,A503&lt;CONTROL!$F$10+1),A503,0)</f>
        <v>0</v>
      </c>
      <c r="D503" s="114" t="str">
        <f ca="1">IF(DATOS!I504=CONTROL!$H$10,"B","A")</f>
        <v>A</v>
      </c>
      <c r="E503" s="114">
        <f t="shared" ca="1" si="42"/>
        <v>503</v>
      </c>
      <c r="F503">
        <f t="shared" ca="1" si="43"/>
        <v>0.48300570673066212</v>
      </c>
      <c r="G503">
        <f t="shared" ca="1" si="44"/>
        <v>342</v>
      </c>
      <c r="H503">
        <f t="shared" ca="1" si="45"/>
        <v>342</v>
      </c>
      <c r="I503" s="122">
        <f t="shared" ca="1" si="46"/>
        <v>645</v>
      </c>
    </row>
    <row r="504" spans="1:9" x14ac:dyDescent="0.25">
      <c r="A504" s="114">
        <f t="shared" si="47"/>
        <v>504</v>
      </c>
      <c r="B504" s="114">
        <f>IF(AND(A504&gt;=CONTROL!$D$9,A504&lt;CONTROL!$D$10+1),A504,0)</f>
        <v>504</v>
      </c>
      <c r="C504" s="114">
        <f>IF(AND(A504&gt;=CONTROL!$F$9,A504&lt;CONTROL!$F$10+1),A504,0)</f>
        <v>0</v>
      </c>
      <c r="D504" s="114" t="str">
        <f ca="1">IF(DATOS!I505=CONTROL!$H$10,"B","A")</f>
        <v>A</v>
      </c>
      <c r="E504" s="114">
        <f t="shared" ca="1" si="42"/>
        <v>504</v>
      </c>
      <c r="F504">
        <f t="shared" ca="1" si="43"/>
        <v>0.82974454681700316</v>
      </c>
      <c r="G504">
        <f t="shared" ca="1" si="44"/>
        <v>127</v>
      </c>
      <c r="H504">
        <f t="shared" ca="1" si="45"/>
        <v>127</v>
      </c>
      <c r="I504" s="122">
        <f t="shared" ca="1" si="46"/>
        <v>63</v>
      </c>
    </row>
    <row r="505" spans="1:9" x14ac:dyDescent="0.25">
      <c r="A505" s="114">
        <f t="shared" si="47"/>
        <v>505</v>
      </c>
      <c r="B505" s="114">
        <f>IF(AND(A505&gt;=CONTROL!$D$9,A505&lt;CONTROL!$D$10+1),A505,0)</f>
        <v>505</v>
      </c>
      <c r="C505" s="114">
        <f>IF(AND(A505&gt;=CONTROL!$F$9,A505&lt;CONTROL!$F$10+1),A505,0)</f>
        <v>0</v>
      </c>
      <c r="D505" s="114" t="str">
        <f ca="1">IF(DATOS!I506=CONTROL!$H$10,"B","A")</f>
        <v>A</v>
      </c>
      <c r="E505" s="114">
        <f t="shared" ca="1" si="42"/>
        <v>505</v>
      </c>
      <c r="F505">
        <f t="shared" ca="1" si="43"/>
        <v>0.99622179421246504</v>
      </c>
      <c r="G505">
        <f t="shared" ca="1" si="44"/>
        <v>5</v>
      </c>
      <c r="H505">
        <f t="shared" ca="1" si="45"/>
        <v>5</v>
      </c>
      <c r="I505" s="122">
        <f t="shared" ca="1" si="46"/>
        <v>611</v>
      </c>
    </row>
    <row r="506" spans="1:9" x14ac:dyDescent="0.25">
      <c r="A506" s="114">
        <f t="shared" si="47"/>
        <v>506</v>
      </c>
      <c r="B506" s="114">
        <f>IF(AND(A506&gt;=CONTROL!$D$9,A506&lt;CONTROL!$D$10+1),A506,0)</f>
        <v>506</v>
      </c>
      <c r="C506" s="114">
        <f>IF(AND(A506&gt;=CONTROL!$F$9,A506&lt;CONTROL!$F$10+1),A506,0)</f>
        <v>0</v>
      </c>
      <c r="D506" s="114" t="str">
        <f ca="1">IF(DATOS!I507=CONTROL!$H$10,"B","A")</f>
        <v>A</v>
      </c>
      <c r="E506" s="114">
        <f t="shared" ca="1" si="42"/>
        <v>506</v>
      </c>
      <c r="F506">
        <f t="shared" ca="1" si="43"/>
        <v>0.9974461049530976</v>
      </c>
      <c r="G506">
        <f t="shared" ca="1" si="44"/>
        <v>2</v>
      </c>
      <c r="H506">
        <f t="shared" ca="1" si="45"/>
        <v>2</v>
      </c>
      <c r="I506" s="122">
        <f t="shared" ca="1" si="46"/>
        <v>153</v>
      </c>
    </row>
    <row r="507" spans="1:9" x14ac:dyDescent="0.25">
      <c r="A507" s="114">
        <f t="shared" si="47"/>
        <v>507</v>
      </c>
      <c r="B507" s="114">
        <f>IF(AND(A507&gt;=CONTROL!$D$9,A507&lt;CONTROL!$D$10+1),A507,0)</f>
        <v>507</v>
      </c>
      <c r="C507" s="114">
        <f>IF(AND(A507&gt;=CONTROL!$F$9,A507&lt;CONTROL!$F$10+1),A507,0)</f>
        <v>0</v>
      </c>
      <c r="D507" s="114" t="str">
        <f ca="1">IF(DATOS!I508=CONTROL!$H$10,"B","A")</f>
        <v>A</v>
      </c>
      <c r="E507" s="114">
        <f t="shared" ca="1" si="42"/>
        <v>507</v>
      </c>
      <c r="F507">
        <f t="shared" ca="1" si="43"/>
        <v>0.75096160949346102</v>
      </c>
      <c r="G507">
        <f t="shared" ca="1" si="44"/>
        <v>174</v>
      </c>
      <c r="H507">
        <f t="shared" ca="1" si="45"/>
        <v>174</v>
      </c>
      <c r="I507" s="122">
        <f t="shared" ca="1" si="46"/>
        <v>74</v>
      </c>
    </row>
    <row r="508" spans="1:9" x14ac:dyDescent="0.25">
      <c r="A508" s="114">
        <f t="shared" si="47"/>
        <v>508</v>
      </c>
      <c r="B508" s="114">
        <f>IF(AND(A508&gt;=CONTROL!$D$9,A508&lt;CONTROL!$D$10+1),A508,0)</f>
        <v>508</v>
      </c>
      <c r="C508" s="114">
        <f>IF(AND(A508&gt;=CONTROL!$F$9,A508&lt;CONTROL!$F$10+1),A508,0)</f>
        <v>0</v>
      </c>
      <c r="D508" s="114" t="str">
        <f ca="1">IF(DATOS!I509=CONTROL!$H$10,"B","A")</f>
        <v>A</v>
      </c>
      <c r="E508" s="114">
        <f t="shared" ca="1" si="42"/>
        <v>508</v>
      </c>
      <c r="F508">
        <f t="shared" ca="1" si="43"/>
        <v>0.74389205750361764</v>
      </c>
      <c r="G508">
        <f t="shared" ca="1" si="44"/>
        <v>180</v>
      </c>
      <c r="H508">
        <f t="shared" ca="1" si="45"/>
        <v>180</v>
      </c>
      <c r="I508" s="122">
        <f t="shared" ca="1" si="46"/>
        <v>443</v>
      </c>
    </row>
    <row r="509" spans="1:9" x14ac:dyDescent="0.25">
      <c r="A509" s="114">
        <f t="shared" si="47"/>
        <v>509</v>
      </c>
      <c r="B509" s="114">
        <f>IF(AND(A509&gt;=CONTROL!$D$9,A509&lt;CONTROL!$D$10+1),A509,0)</f>
        <v>509</v>
      </c>
      <c r="C509" s="114">
        <f>IF(AND(A509&gt;=CONTROL!$F$9,A509&lt;CONTROL!$F$10+1),A509,0)</f>
        <v>0</v>
      </c>
      <c r="D509" s="114" t="str">
        <f ca="1">IF(DATOS!I510=CONTROL!$H$10,"B","A")</f>
        <v>A</v>
      </c>
      <c r="E509" s="114">
        <f t="shared" ca="1" si="42"/>
        <v>509</v>
      </c>
      <c r="F509">
        <f t="shared" ca="1" si="43"/>
        <v>0.9132809671320713</v>
      </c>
      <c r="G509">
        <f t="shared" ca="1" si="44"/>
        <v>58</v>
      </c>
      <c r="H509">
        <f t="shared" ca="1" si="45"/>
        <v>58</v>
      </c>
      <c r="I509" s="122">
        <f t="shared" ca="1" si="46"/>
        <v>306</v>
      </c>
    </row>
    <row r="510" spans="1:9" x14ac:dyDescent="0.25">
      <c r="A510" s="114">
        <f t="shared" si="47"/>
        <v>510</v>
      </c>
      <c r="B510" s="114">
        <f>IF(AND(A510&gt;=CONTROL!$D$9,A510&lt;CONTROL!$D$10+1),A510,0)</f>
        <v>510</v>
      </c>
      <c r="C510" s="114">
        <f>IF(AND(A510&gt;=CONTROL!$F$9,A510&lt;CONTROL!$F$10+1),A510,0)</f>
        <v>0</v>
      </c>
      <c r="D510" s="114" t="str">
        <f ca="1">IF(DATOS!I511=CONTROL!$H$10,"B","A")</f>
        <v>A</v>
      </c>
      <c r="E510" s="114">
        <f t="shared" ca="1" si="42"/>
        <v>510</v>
      </c>
      <c r="F510">
        <f t="shared" ca="1" si="43"/>
        <v>0.21140203343316477</v>
      </c>
      <c r="G510">
        <f t="shared" ca="1" si="44"/>
        <v>512</v>
      </c>
      <c r="H510">
        <f t="shared" ca="1" si="45"/>
        <v>512</v>
      </c>
      <c r="I510" s="122">
        <f t="shared" ca="1" si="46"/>
        <v>463</v>
      </c>
    </row>
    <row r="511" spans="1:9" x14ac:dyDescent="0.25">
      <c r="A511" s="114">
        <f t="shared" si="47"/>
        <v>511</v>
      </c>
      <c r="B511" s="114">
        <f>IF(AND(A511&gt;=CONTROL!$D$9,A511&lt;CONTROL!$D$10+1),A511,0)</f>
        <v>511</v>
      </c>
      <c r="C511" s="114">
        <f>IF(AND(A511&gt;=CONTROL!$F$9,A511&lt;CONTROL!$F$10+1),A511,0)</f>
        <v>0</v>
      </c>
      <c r="D511" s="114" t="str">
        <f ca="1">IF(DATOS!I512=CONTROL!$H$10,"B","A")</f>
        <v>A</v>
      </c>
      <c r="E511" s="114">
        <f t="shared" ca="1" si="42"/>
        <v>511</v>
      </c>
      <c r="F511">
        <f t="shared" ca="1" si="43"/>
        <v>0.12106921093823952</v>
      </c>
      <c r="G511">
        <f t="shared" ca="1" si="44"/>
        <v>578</v>
      </c>
      <c r="H511">
        <f t="shared" ca="1" si="45"/>
        <v>578</v>
      </c>
      <c r="I511" s="122">
        <f t="shared" ca="1" si="46"/>
        <v>265</v>
      </c>
    </row>
    <row r="512" spans="1:9" x14ac:dyDescent="0.25">
      <c r="A512" s="114">
        <f t="shared" si="47"/>
        <v>512</v>
      </c>
      <c r="B512" s="114">
        <f>IF(AND(A512&gt;=CONTROL!$D$9,A512&lt;CONTROL!$D$10+1),A512,0)</f>
        <v>512</v>
      </c>
      <c r="C512" s="114">
        <f>IF(AND(A512&gt;=CONTROL!$F$9,A512&lt;CONTROL!$F$10+1),A512,0)</f>
        <v>0</v>
      </c>
      <c r="D512" s="114" t="str">
        <f ca="1">IF(DATOS!I513=CONTROL!$H$10,"B","A")</f>
        <v>A</v>
      </c>
      <c r="E512" s="114">
        <f t="shared" ca="1" si="42"/>
        <v>512</v>
      </c>
      <c r="F512">
        <f t="shared" ca="1" si="43"/>
        <v>7.2414194531216669E-2</v>
      </c>
      <c r="G512">
        <f t="shared" ca="1" si="44"/>
        <v>599</v>
      </c>
      <c r="H512">
        <f t="shared" ca="1" si="45"/>
        <v>599</v>
      </c>
      <c r="I512" s="122">
        <f t="shared" ca="1" si="46"/>
        <v>510</v>
      </c>
    </row>
    <row r="513" spans="1:9" x14ac:dyDescent="0.25">
      <c r="A513" s="114">
        <f t="shared" si="47"/>
        <v>513</v>
      </c>
      <c r="B513" s="114">
        <f>IF(AND(A513&gt;=CONTROL!$D$9,A513&lt;CONTROL!$D$10+1),A513,0)</f>
        <v>513</v>
      </c>
      <c r="C513" s="114">
        <f>IF(AND(A513&gt;=CONTROL!$F$9,A513&lt;CONTROL!$F$10+1),A513,0)</f>
        <v>0</v>
      </c>
      <c r="D513" s="114" t="str">
        <f ca="1">IF(DATOS!I514=CONTROL!$H$10,"B","A")</f>
        <v>A</v>
      </c>
      <c r="E513" s="114">
        <f t="shared" ca="1" si="42"/>
        <v>513</v>
      </c>
      <c r="F513">
        <f t="shared" ca="1" si="43"/>
        <v>0.43609772071469144</v>
      </c>
      <c r="G513">
        <f t="shared" ca="1" si="44"/>
        <v>379</v>
      </c>
      <c r="H513">
        <f t="shared" ca="1" si="45"/>
        <v>379</v>
      </c>
      <c r="I513" s="122">
        <f t="shared" ca="1" si="46"/>
        <v>18</v>
      </c>
    </row>
    <row r="514" spans="1:9" x14ac:dyDescent="0.25">
      <c r="A514" s="114">
        <f t="shared" si="47"/>
        <v>514</v>
      </c>
      <c r="B514" s="114">
        <f>IF(AND(A514&gt;=CONTROL!$D$9,A514&lt;CONTROL!$D$10+1),A514,0)</f>
        <v>514</v>
      </c>
      <c r="C514" s="114">
        <f>IF(AND(A514&gt;=CONTROL!$F$9,A514&lt;CONTROL!$F$10+1),A514,0)</f>
        <v>0</v>
      </c>
      <c r="D514" s="114" t="str">
        <f ca="1">IF(DATOS!I515=CONTROL!$H$10,"B","A")</f>
        <v>A</v>
      </c>
      <c r="E514" s="114">
        <f t="shared" ref="E514:E577" ca="1" si="48">IF(D514="A",+C514+B514,0)</f>
        <v>514</v>
      </c>
      <c r="F514">
        <f t="shared" ref="F514:F577" ca="1" si="49">IF(E514&gt;0,RAND(),-1)</f>
        <v>0.23644257868522989</v>
      </c>
      <c r="G514">
        <f t="shared" ref="G514:G577" ca="1" si="50">RANK(F514,$F$1:$F$5000)</f>
        <v>499</v>
      </c>
      <c r="H514">
        <f t="shared" ref="H514:H577" ca="1" si="51">IF(F514=-1,0,G514)</f>
        <v>499</v>
      </c>
      <c r="I514" s="122">
        <f t="shared" ref="I514:I577" ca="1" si="52">IFERROR(MATCH(A514,H:H,0),0)</f>
        <v>119</v>
      </c>
    </row>
    <row r="515" spans="1:9" x14ac:dyDescent="0.25">
      <c r="A515" s="114">
        <f t="shared" ref="A515:A578" si="53">+A514+1</f>
        <v>515</v>
      </c>
      <c r="B515" s="114">
        <f>IF(AND(A515&gt;=CONTROL!$D$9,A515&lt;CONTROL!$D$10+1),A515,0)</f>
        <v>515</v>
      </c>
      <c r="C515" s="114">
        <f>IF(AND(A515&gt;=CONTROL!$F$9,A515&lt;CONTROL!$F$10+1),A515,0)</f>
        <v>0</v>
      </c>
      <c r="D515" s="114" t="str">
        <f ca="1">IF(DATOS!I516=CONTROL!$H$10,"B","A")</f>
        <v>A</v>
      </c>
      <c r="E515" s="114">
        <f t="shared" ca="1" si="48"/>
        <v>515</v>
      </c>
      <c r="F515">
        <f t="shared" ca="1" si="49"/>
        <v>3.9652310926318046E-2</v>
      </c>
      <c r="G515">
        <f t="shared" ca="1" si="50"/>
        <v>623</v>
      </c>
      <c r="H515">
        <f t="shared" ca="1" si="51"/>
        <v>623</v>
      </c>
      <c r="I515" s="122">
        <f t="shared" ca="1" si="52"/>
        <v>535</v>
      </c>
    </row>
    <row r="516" spans="1:9" x14ac:dyDescent="0.25">
      <c r="A516" s="114">
        <f t="shared" si="53"/>
        <v>516</v>
      </c>
      <c r="B516" s="114">
        <f>IF(AND(A516&gt;=CONTROL!$D$9,A516&lt;CONTROL!$D$10+1),A516,0)</f>
        <v>516</v>
      </c>
      <c r="C516" s="114">
        <f>IF(AND(A516&gt;=CONTROL!$F$9,A516&lt;CONTROL!$F$10+1),A516,0)</f>
        <v>0</v>
      </c>
      <c r="D516" s="114" t="str">
        <f ca="1">IF(DATOS!I517=CONTROL!$H$10,"B","A")</f>
        <v>A</v>
      </c>
      <c r="E516" s="114">
        <f t="shared" ca="1" si="48"/>
        <v>516</v>
      </c>
      <c r="F516">
        <f t="shared" ca="1" si="49"/>
        <v>0.81704996097343519</v>
      </c>
      <c r="G516">
        <f t="shared" ca="1" si="50"/>
        <v>136</v>
      </c>
      <c r="H516">
        <f t="shared" ca="1" si="51"/>
        <v>136</v>
      </c>
      <c r="I516" s="122">
        <f t="shared" ca="1" si="52"/>
        <v>413</v>
      </c>
    </row>
    <row r="517" spans="1:9" x14ac:dyDescent="0.25">
      <c r="A517" s="114">
        <f t="shared" si="53"/>
        <v>517</v>
      </c>
      <c r="B517" s="114">
        <f>IF(AND(A517&gt;=CONTROL!$D$9,A517&lt;CONTROL!$D$10+1),A517,0)</f>
        <v>517</v>
      </c>
      <c r="C517" s="114">
        <f>IF(AND(A517&gt;=CONTROL!$F$9,A517&lt;CONTROL!$F$10+1),A517,0)</f>
        <v>0</v>
      </c>
      <c r="D517" s="114" t="str">
        <f ca="1">IF(DATOS!I518=CONTROL!$H$10,"B","A")</f>
        <v>A</v>
      </c>
      <c r="E517" s="114">
        <f t="shared" ca="1" si="48"/>
        <v>517</v>
      </c>
      <c r="F517">
        <f t="shared" ca="1" si="49"/>
        <v>0.16688659689756202</v>
      </c>
      <c r="G517">
        <f t="shared" ca="1" si="50"/>
        <v>545</v>
      </c>
      <c r="H517">
        <f t="shared" ca="1" si="51"/>
        <v>545</v>
      </c>
      <c r="I517" s="122">
        <f t="shared" ca="1" si="52"/>
        <v>271</v>
      </c>
    </row>
    <row r="518" spans="1:9" x14ac:dyDescent="0.25">
      <c r="A518" s="114">
        <f t="shared" si="53"/>
        <v>518</v>
      </c>
      <c r="B518" s="114">
        <f>IF(AND(A518&gt;=CONTROL!$D$9,A518&lt;CONTROL!$D$10+1),A518,0)</f>
        <v>518</v>
      </c>
      <c r="C518" s="114">
        <f>IF(AND(A518&gt;=CONTROL!$F$9,A518&lt;CONTROL!$F$10+1),A518,0)</f>
        <v>0</v>
      </c>
      <c r="D518" s="114" t="str">
        <f ca="1">IF(DATOS!I519=CONTROL!$H$10,"B","A")</f>
        <v>A</v>
      </c>
      <c r="E518" s="114">
        <f t="shared" ca="1" si="48"/>
        <v>518</v>
      </c>
      <c r="F518">
        <f t="shared" ca="1" si="49"/>
        <v>0.79101315763094704</v>
      </c>
      <c r="G518">
        <f t="shared" ca="1" si="50"/>
        <v>150</v>
      </c>
      <c r="H518">
        <f t="shared" ca="1" si="51"/>
        <v>150</v>
      </c>
      <c r="I518" s="122">
        <f t="shared" ca="1" si="52"/>
        <v>637</v>
      </c>
    </row>
    <row r="519" spans="1:9" x14ac:dyDescent="0.25">
      <c r="A519" s="114">
        <f t="shared" si="53"/>
        <v>519</v>
      </c>
      <c r="B519" s="114">
        <f>IF(AND(A519&gt;=CONTROL!$D$9,A519&lt;CONTROL!$D$10+1),A519,0)</f>
        <v>519</v>
      </c>
      <c r="C519" s="114">
        <f>IF(AND(A519&gt;=CONTROL!$F$9,A519&lt;CONTROL!$F$10+1),A519,0)</f>
        <v>0</v>
      </c>
      <c r="D519" s="114" t="str">
        <f ca="1">IF(DATOS!I520=CONTROL!$H$10,"B","A")</f>
        <v>A</v>
      </c>
      <c r="E519" s="114">
        <f t="shared" ca="1" si="48"/>
        <v>519</v>
      </c>
      <c r="F519">
        <f t="shared" ca="1" si="49"/>
        <v>0.53770174031946916</v>
      </c>
      <c r="G519">
        <f t="shared" ca="1" si="50"/>
        <v>308</v>
      </c>
      <c r="H519">
        <f t="shared" ca="1" si="51"/>
        <v>308</v>
      </c>
      <c r="I519" s="122">
        <f t="shared" ca="1" si="52"/>
        <v>598</v>
      </c>
    </row>
    <row r="520" spans="1:9" x14ac:dyDescent="0.25">
      <c r="A520" s="114">
        <f t="shared" si="53"/>
        <v>520</v>
      </c>
      <c r="B520" s="114">
        <f>IF(AND(A520&gt;=CONTROL!$D$9,A520&lt;CONTROL!$D$10+1),A520,0)</f>
        <v>520</v>
      </c>
      <c r="C520" s="114">
        <f>IF(AND(A520&gt;=CONTROL!$F$9,A520&lt;CONTROL!$F$10+1),A520,0)</f>
        <v>0</v>
      </c>
      <c r="D520" s="114" t="str">
        <f ca="1">IF(DATOS!I521=CONTROL!$H$10,"B","A")</f>
        <v>A</v>
      </c>
      <c r="E520" s="114">
        <f t="shared" ca="1" si="48"/>
        <v>520</v>
      </c>
      <c r="F520">
        <f t="shared" ca="1" si="49"/>
        <v>0.32897761175782791</v>
      </c>
      <c r="G520">
        <f t="shared" ca="1" si="50"/>
        <v>444</v>
      </c>
      <c r="H520">
        <f t="shared" ca="1" si="51"/>
        <v>444</v>
      </c>
      <c r="I520" s="122">
        <f t="shared" ca="1" si="52"/>
        <v>79</v>
      </c>
    </row>
    <row r="521" spans="1:9" x14ac:dyDescent="0.25">
      <c r="A521" s="114">
        <f t="shared" si="53"/>
        <v>521</v>
      </c>
      <c r="B521" s="114">
        <f>IF(AND(A521&gt;=CONTROL!$D$9,A521&lt;CONTROL!$D$10+1),A521,0)</f>
        <v>521</v>
      </c>
      <c r="C521" s="114">
        <f>IF(AND(A521&gt;=CONTROL!$F$9,A521&lt;CONTROL!$F$10+1),A521,0)</f>
        <v>0</v>
      </c>
      <c r="D521" s="114" t="str">
        <f ca="1">IF(DATOS!I522=CONTROL!$H$10,"B","A")</f>
        <v>A</v>
      </c>
      <c r="E521" s="114">
        <f t="shared" ca="1" si="48"/>
        <v>521</v>
      </c>
      <c r="F521">
        <f t="shared" ca="1" si="49"/>
        <v>2.0603938862303717E-2</v>
      </c>
      <c r="G521">
        <f t="shared" ca="1" si="50"/>
        <v>634</v>
      </c>
      <c r="H521">
        <f t="shared" ca="1" si="51"/>
        <v>634</v>
      </c>
      <c r="I521" s="122">
        <f t="shared" ca="1" si="52"/>
        <v>372</v>
      </c>
    </row>
    <row r="522" spans="1:9" x14ac:dyDescent="0.25">
      <c r="A522" s="114">
        <f t="shared" si="53"/>
        <v>522</v>
      </c>
      <c r="B522" s="114">
        <f>IF(AND(A522&gt;=CONTROL!$D$9,A522&lt;CONTROL!$D$10+1),A522,0)</f>
        <v>522</v>
      </c>
      <c r="C522" s="114">
        <f>IF(AND(A522&gt;=CONTROL!$F$9,A522&lt;CONTROL!$F$10+1),A522,0)</f>
        <v>0</v>
      </c>
      <c r="D522" s="114" t="str">
        <f ca="1">IF(DATOS!I523=CONTROL!$H$10,"B","A")</f>
        <v>A</v>
      </c>
      <c r="E522" s="114">
        <f t="shared" ca="1" si="48"/>
        <v>522</v>
      </c>
      <c r="F522">
        <f t="shared" ca="1" si="49"/>
        <v>0.29589181647105656</v>
      </c>
      <c r="G522">
        <f t="shared" ca="1" si="50"/>
        <v>464</v>
      </c>
      <c r="H522">
        <f t="shared" ca="1" si="51"/>
        <v>464</v>
      </c>
      <c r="I522" s="122">
        <f t="shared" ca="1" si="52"/>
        <v>295</v>
      </c>
    </row>
    <row r="523" spans="1:9" x14ac:dyDescent="0.25">
      <c r="A523" s="114">
        <f t="shared" si="53"/>
        <v>523</v>
      </c>
      <c r="B523" s="114">
        <f>IF(AND(A523&gt;=CONTROL!$D$9,A523&lt;CONTROL!$D$10+1),A523,0)</f>
        <v>523</v>
      </c>
      <c r="C523" s="114">
        <f>IF(AND(A523&gt;=CONTROL!$F$9,A523&lt;CONTROL!$F$10+1),A523,0)</f>
        <v>0</v>
      </c>
      <c r="D523" s="114" t="str">
        <f ca="1">IF(DATOS!I524=CONTROL!$H$10,"B","A")</f>
        <v>A</v>
      </c>
      <c r="E523" s="114">
        <f t="shared" ca="1" si="48"/>
        <v>523</v>
      </c>
      <c r="F523">
        <f t="shared" ca="1" si="49"/>
        <v>0.41030937907130294</v>
      </c>
      <c r="G523">
        <f t="shared" ca="1" si="50"/>
        <v>399</v>
      </c>
      <c r="H523">
        <f t="shared" ca="1" si="51"/>
        <v>399</v>
      </c>
      <c r="I523" s="122">
        <f t="shared" ca="1" si="52"/>
        <v>381</v>
      </c>
    </row>
    <row r="524" spans="1:9" x14ac:dyDescent="0.25">
      <c r="A524" s="114">
        <f t="shared" si="53"/>
        <v>524</v>
      </c>
      <c r="B524" s="114">
        <f>IF(AND(A524&gt;=CONTROL!$D$9,A524&lt;CONTROL!$D$10+1),A524,0)</f>
        <v>524</v>
      </c>
      <c r="C524" s="114">
        <f>IF(AND(A524&gt;=CONTROL!$F$9,A524&lt;CONTROL!$F$10+1),A524,0)</f>
        <v>0</v>
      </c>
      <c r="D524" s="114" t="str">
        <f ca="1">IF(DATOS!I525=CONTROL!$H$10,"B","A")</f>
        <v>A</v>
      </c>
      <c r="E524" s="114">
        <f t="shared" ca="1" si="48"/>
        <v>524</v>
      </c>
      <c r="F524">
        <f t="shared" ca="1" si="49"/>
        <v>0.73051161499951445</v>
      </c>
      <c r="G524">
        <f t="shared" ca="1" si="50"/>
        <v>192</v>
      </c>
      <c r="H524">
        <f t="shared" ca="1" si="51"/>
        <v>192</v>
      </c>
      <c r="I524" s="122">
        <f t="shared" ca="1" si="52"/>
        <v>108</v>
      </c>
    </row>
    <row r="525" spans="1:9" x14ac:dyDescent="0.25">
      <c r="A525" s="114">
        <f t="shared" si="53"/>
        <v>525</v>
      </c>
      <c r="B525" s="114">
        <f>IF(AND(A525&gt;=CONTROL!$D$9,A525&lt;CONTROL!$D$10+1),A525,0)</f>
        <v>525</v>
      </c>
      <c r="C525" s="114">
        <f>IF(AND(A525&gt;=CONTROL!$F$9,A525&lt;CONTROL!$F$10+1),A525,0)</f>
        <v>0</v>
      </c>
      <c r="D525" s="114" t="str">
        <f ca="1">IF(DATOS!I526=CONTROL!$H$10,"B","A")</f>
        <v>A</v>
      </c>
      <c r="E525" s="114">
        <f t="shared" ca="1" si="48"/>
        <v>525</v>
      </c>
      <c r="F525">
        <f t="shared" ca="1" si="49"/>
        <v>0.31161484402163464</v>
      </c>
      <c r="G525">
        <f t="shared" ca="1" si="50"/>
        <v>452</v>
      </c>
      <c r="H525">
        <f t="shared" ca="1" si="51"/>
        <v>452</v>
      </c>
      <c r="I525" s="122">
        <f t="shared" ca="1" si="52"/>
        <v>21</v>
      </c>
    </row>
    <row r="526" spans="1:9" x14ac:dyDescent="0.25">
      <c r="A526" s="114">
        <f t="shared" si="53"/>
        <v>526</v>
      </c>
      <c r="B526" s="114">
        <f>IF(AND(A526&gt;=CONTROL!$D$9,A526&lt;CONTROL!$D$10+1),A526,0)</f>
        <v>526</v>
      </c>
      <c r="C526" s="114">
        <f>IF(AND(A526&gt;=CONTROL!$F$9,A526&lt;CONTROL!$F$10+1),A526,0)</f>
        <v>0</v>
      </c>
      <c r="D526" s="114" t="str">
        <f ca="1">IF(DATOS!I527=CONTROL!$H$10,"B","A")</f>
        <v>A</v>
      </c>
      <c r="E526" s="114">
        <f t="shared" ca="1" si="48"/>
        <v>526</v>
      </c>
      <c r="F526">
        <f t="shared" ca="1" si="49"/>
        <v>0.32441934635185832</v>
      </c>
      <c r="G526">
        <f t="shared" ca="1" si="50"/>
        <v>445</v>
      </c>
      <c r="H526">
        <f t="shared" ca="1" si="51"/>
        <v>445</v>
      </c>
      <c r="I526" s="122">
        <f t="shared" ca="1" si="52"/>
        <v>371</v>
      </c>
    </row>
    <row r="527" spans="1:9" x14ac:dyDescent="0.25">
      <c r="A527" s="114">
        <f t="shared" si="53"/>
        <v>527</v>
      </c>
      <c r="B527" s="114">
        <f>IF(AND(A527&gt;=CONTROL!$D$9,A527&lt;CONTROL!$D$10+1),A527,0)</f>
        <v>527</v>
      </c>
      <c r="C527" s="114">
        <f>IF(AND(A527&gt;=CONTROL!$F$9,A527&lt;CONTROL!$F$10+1),A527,0)</f>
        <v>0</v>
      </c>
      <c r="D527" s="114" t="str">
        <f ca="1">IF(DATOS!I528=CONTROL!$H$10,"B","A")</f>
        <v>A</v>
      </c>
      <c r="E527" s="114">
        <f t="shared" ca="1" si="48"/>
        <v>527</v>
      </c>
      <c r="F527">
        <f t="shared" ca="1" si="49"/>
        <v>0.85909473678791171</v>
      </c>
      <c r="G527">
        <f t="shared" ca="1" si="50"/>
        <v>108</v>
      </c>
      <c r="H527">
        <f t="shared" ca="1" si="51"/>
        <v>108</v>
      </c>
      <c r="I527" s="122">
        <f t="shared" ca="1" si="52"/>
        <v>602</v>
      </c>
    </row>
    <row r="528" spans="1:9" x14ac:dyDescent="0.25">
      <c r="A528" s="114">
        <f t="shared" si="53"/>
        <v>528</v>
      </c>
      <c r="B528" s="114">
        <f>IF(AND(A528&gt;=CONTROL!$D$9,A528&lt;CONTROL!$D$10+1),A528,0)</f>
        <v>528</v>
      </c>
      <c r="C528" s="114">
        <f>IF(AND(A528&gt;=CONTROL!$F$9,A528&lt;CONTROL!$F$10+1),A528,0)</f>
        <v>0</v>
      </c>
      <c r="D528" s="114" t="str">
        <f ca="1">IF(DATOS!I529=CONTROL!$H$10,"B","A")</f>
        <v>A</v>
      </c>
      <c r="E528" s="114">
        <f t="shared" ca="1" si="48"/>
        <v>528</v>
      </c>
      <c r="F528">
        <f t="shared" ca="1" si="49"/>
        <v>0.64296099197128997</v>
      </c>
      <c r="G528">
        <f t="shared" ca="1" si="50"/>
        <v>242</v>
      </c>
      <c r="H528">
        <f t="shared" ca="1" si="51"/>
        <v>242</v>
      </c>
      <c r="I528" s="122">
        <f t="shared" ca="1" si="52"/>
        <v>423</v>
      </c>
    </row>
    <row r="529" spans="1:9" x14ac:dyDescent="0.25">
      <c r="A529" s="114">
        <f t="shared" si="53"/>
        <v>529</v>
      </c>
      <c r="B529" s="114">
        <f>IF(AND(A529&gt;=CONTROL!$D$9,A529&lt;CONTROL!$D$10+1),A529,0)</f>
        <v>529</v>
      </c>
      <c r="C529" s="114">
        <f>IF(AND(A529&gt;=CONTROL!$F$9,A529&lt;CONTROL!$F$10+1),A529,0)</f>
        <v>0</v>
      </c>
      <c r="D529" s="114" t="str">
        <f ca="1">IF(DATOS!I530=CONTROL!$H$10,"B","A")</f>
        <v>A</v>
      </c>
      <c r="E529" s="114">
        <f t="shared" ca="1" si="48"/>
        <v>529</v>
      </c>
      <c r="F529">
        <f t="shared" ca="1" si="49"/>
        <v>0.52913025663614188</v>
      </c>
      <c r="G529">
        <f t="shared" ca="1" si="50"/>
        <v>312</v>
      </c>
      <c r="H529">
        <f t="shared" ca="1" si="51"/>
        <v>312</v>
      </c>
      <c r="I529" s="122">
        <f t="shared" ca="1" si="52"/>
        <v>261</v>
      </c>
    </row>
    <row r="530" spans="1:9" x14ac:dyDescent="0.25">
      <c r="A530" s="114">
        <f t="shared" si="53"/>
        <v>530</v>
      </c>
      <c r="B530" s="114">
        <f>IF(AND(A530&gt;=CONTROL!$D$9,A530&lt;CONTROL!$D$10+1),A530,0)</f>
        <v>530</v>
      </c>
      <c r="C530" s="114">
        <f>IF(AND(A530&gt;=CONTROL!$F$9,A530&lt;CONTROL!$F$10+1),A530,0)</f>
        <v>0</v>
      </c>
      <c r="D530" s="114" t="str">
        <f ca="1">IF(DATOS!I531=CONTROL!$H$10,"B","A")</f>
        <v>A</v>
      </c>
      <c r="E530" s="114">
        <f t="shared" ca="1" si="48"/>
        <v>530</v>
      </c>
      <c r="F530">
        <f t="shared" ca="1" si="49"/>
        <v>0.35165015390246679</v>
      </c>
      <c r="G530">
        <f t="shared" ca="1" si="50"/>
        <v>429</v>
      </c>
      <c r="H530">
        <f t="shared" ca="1" si="51"/>
        <v>429</v>
      </c>
      <c r="I530" s="122">
        <f t="shared" ca="1" si="52"/>
        <v>64</v>
      </c>
    </row>
    <row r="531" spans="1:9" x14ac:dyDescent="0.25">
      <c r="A531" s="114">
        <f t="shared" si="53"/>
        <v>531</v>
      </c>
      <c r="B531" s="114">
        <f>IF(AND(A531&gt;=CONTROL!$D$9,A531&lt;CONTROL!$D$10+1),A531,0)</f>
        <v>531</v>
      </c>
      <c r="C531" s="114">
        <f>IF(AND(A531&gt;=CONTROL!$F$9,A531&lt;CONTROL!$F$10+1),A531,0)</f>
        <v>0</v>
      </c>
      <c r="D531" s="114" t="str">
        <f ca="1">IF(DATOS!I532=CONTROL!$H$10,"B","A")</f>
        <v>A</v>
      </c>
      <c r="E531" s="114">
        <f t="shared" ca="1" si="48"/>
        <v>531</v>
      </c>
      <c r="F531">
        <f t="shared" ca="1" si="49"/>
        <v>0.24158112246007268</v>
      </c>
      <c r="G531">
        <f t="shared" ca="1" si="50"/>
        <v>492</v>
      </c>
      <c r="H531">
        <f t="shared" ca="1" si="51"/>
        <v>492</v>
      </c>
      <c r="I531" s="122">
        <f t="shared" ca="1" si="52"/>
        <v>247</v>
      </c>
    </row>
    <row r="532" spans="1:9" x14ac:dyDescent="0.25">
      <c r="A532" s="114">
        <f t="shared" si="53"/>
        <v>532</v>
      </c>
      <c r="B532" s="114">
        <f>IF(AND(A532&gt;=CONTROL!$D$9,A532&lt;CONTROL!$D$10+1),A532,0)</f>
        <v>532</v>
      </c>
      <c r="C532" s="114">
        <f>IF(AND(A532&gt;=CONTROL!$F$9,A532&lt;CONTROL!$F$10+1),A532,0)</f>
        <v>0</v>
      </c>
      <c r="D532" s="114" t="str">
        <f ca="1">IF(DATOS!I533=CONTROL!$H$10,"B","A")</f>
        <v>A</v>
      </c>
      <c r="E532" s="114">
        <f t="shared" ca="1" si="48"/>
        <v>532</v>
      </c>
      <c r="F532">
        <f t="shared" ca="1" si="49"/>
        <v>0.47293028021136418</v>
      </c>
      <c r="G532">
        <f t="shared" ca="1" si="50"/>
        <v>347</v>
      </c>
      <c r="H532">
        <f t="shared" ca="1" si="51"/>
        <v>347</v>
      </c>
      <c r="I532" s="122">
        <f t="shared" ca="1" si="52"/>
        <v>556</v>
      </c>
    </row>
    <row r="533" spans="1:9" x14ac:dyDescent="0.25">
      <c r="A533" s="114">
        <f t="shared" si="53"/>
        <v>533</v>
      </c>
      <c r="B533" s="114">
        <f>IF(AND(A533&gt;=CONTROL!$D$9,A533&lt;CONTROL!$D$10+1),A533,0)</f>
        <v>533</v>
      </c>
      <c r="C533" s="114">
        <f>IF(AND(A533&gt;=CONTROL!$F$9,A533&lt;CONTROL!$F$10+1),A533,0)</f>
        <v>0</v>
      </c>
      <c r="D533" s="114" t="str">
        <f ca="1">IF(DATOS!I534=CONTROL!$H$10,"B","A")</f>
        <v>A</v>
      </c>
      <c r="E533" s="114">
        <f t="shared" ca="1" si="48"/>
        <v>533</v>
      </c>
      <c r="F533">
        <f t="shared" ca="1" si="49"/>
        <v>0.56359678799063884</v>
      </c>
      <c r="G533">
        <f t="shared" ca="1" si="50"/>
        <v>283</v>
      </c>
      <c r="H533">
        <f t="shared" ca="1" si="51"/>
        <v>283</v>
      </c>
      <c r="I533" s="122">
        <f t="shared" ca="1" si="52"/>
        <v>347</v>
      </c>
    </row>
    <row r="534" spans="1:9" x14ac:dyDescent="0.25">
      <c r="A534" s="114">
        <f t="shared" si="53"/>
        <v>534</v>
      </c>
      <c r="B534" s="114">
        <f>IF(AND(A534&gt;=CONTROL!$D$9,A534&lt;CONTROL!$D$10+1),A534,0)</f>
        <v>534</v>
      </c>
      <c r="C534" s="114">
        <f>IF(AND(A534&gt;=CONTROL!$F$9,A534&lt;CONTROL!$F$10+1),A534,0)</f>
        <v>0</v>
      </c>
      <c r="D534" s="114" t="str">
        <f ca="1">IF(DATOS!I535=CONTROL!$H$10,"B","A")</f>
        <v>A</v>
      </c>
      <c r="E534" s="114">
        <f t="shared" ca="1" si="48"/>
        <v>534</v>
      </c>
      <c r="F534">
        <f t="shared" ca="1" si="49"/>
        <v>0.33892131523616387</v>
      </c>
      <c r="G534">
        <f t="shared" ca="1" si="50"/>
        <v>434</v>
      </c>
      <c r="H534">
        <f t="shared" ca="1" si="51"/>
        <v>434</v>
      </c>
      <c r="I534" s="122">
        <f t="shared" ca="1" si="52"/>
        <v>274</v>
      </c>
    </row>
    <row r="535" spans="1:9" x14ac:dyDescent="0.25">
      <c r="A535" s="114">
        <f t="shared" si="53"/>
        <v>535</v>
      </c>
      <c r="B535" s="114">
        <f>IF(AND(A535&gt;=CONTROL!$D$9,A535&lt;CONTROL!$D$10+1),A535,0)</f>
        <v>535</v>
      </c>
      <c r="C535" s="114">
        <f>IF(AND(A535&gt;=CONTROL!$F$9,A535&lt;CONTROL!$F$10+1),A535,0)</f>
        <v>0</v>
      </c>
      <c r="D535" s="114" t="str">
        <f ca="1">IF(DATOS!I536=CONTROL!$H$10,"B","A")</f>
        <v>A</v>
      </c>
      <c r="E535" s="114">
        <f t="shared" ca="1" si="48"/>
        <v>535</v>
      </c>
      <c r="F535">
        <f t="shared" ca="1" si="49"/>
        <v>0.20682246939506232</v>
      </c>
      <c r="G535">
        <f t="shared" ca="1" si="50"/>
        <v>515</v>
      </c>
      <c r="H535">
        <f t="shared" ca="1" si="51"/>
        <v>515</v>
      </c>
      <c r="I535" s="122">
        <f t="shared" ca="1" si="52"/>
        <v>31</v>
      </c>
    </row>
    <row r="536" spans="1:9" x14ac:dyDescent="0.25">
      <c r="A536" s="114">
        <f t="shared" si="53"/>
        <v>536</v>
      </c>
      <c r="B536" s="114">
        <f>IF(AND(A536&gt;=CONTROL!$D$9,A536&lt;CONTROL!$D$10+1),A536,0)</f>
        <v>536</v>
      </c>
      <c r="C536" s="114">
        <f>IF(AND(A536&gt;=CONTROL!$F$9,A536&lt;CONTROL!$F$10+1),A536,0)</f>
        <v>0</v>
      </c>
      <c r="D536" s="114" t="str">
        <f ca="1">IF(DATOS!I537=CONTROL!$H$10,"B","A")</f>
        <v>A</v>
      </c>
      <c r="E536" s="114">
        <f t="shared" ca="1" si="48"/>
        <v>536</v>
      </c>
      <c r="F536">
        <f t="shared" ca="1" si="49"/>
        <v>4.4893768993824579E-2</v>
      </c>
      <c r="G536">
        <f t="shared" ca="1" si="50"/>
        <v>618</v>
      </c>
      <c r="H536">
        <f t="shared" ca="1" si="51"/>
        <v>618</v>
      </c>
      <c r="I536" s="122">
        <f t="shared" ca="1" si="52"/>
        <v>142</v>
      </c>
    </row>
    <row r="537" spans="1:9" x14ac:dyDescent="0.25">
      <c r="A537" s="114">
        <f t="shared" si="53"/>
        <v>537</v>
      </c>
      <c r="B537" s="114">
        <f>IF(AND(A537&gt;=CONTROL!$D$9,A537&lt;CONTROL!$D$10+1),A537,0)</f>
        <v>537</v>
      </c>
      <c r="C537" s="114">
        <f>IF(AND(A537&gt;=CONTROL!$F$9,A537&lt;CONTROL!$F$10+1),A537,0)</f>
        <v>0</v>
      </c>
      <c r="D537" s="114" t="str">
        <f ca="1">IF(DATOS!I538=CONTROL!$H$10,"B","A")</f>
        <v>A</v>
      </c>
      <c r="E537" s="114">
        <f t="shared" ca="1" si="48"/>
        <v>537</v>
      </c>
      <c r="F537">
        <f t="shared" ca="1" si="49"/>
        <v>0.30798946516948078</v>
      </c>
      <c r="G537">
        <f t="shared" ca="1" si="50"/>
        <v>454</v>
      </c>
      <c r="H537">
        <f t="shared" ca="1" si="51"/>
        <v>454</v>
      </c>
      <c r="I537" s="122">
        <f t="shared" ca="1" si="52"/>
        <v>181</v>
      </c>
    </row>
    <row r="538" spans="1:9" x14ac:dyDescent="0.25">
      <c r="A538" s="114">
        <f t="shared" si="53"/>
        <v>538</v>
      </c>
      <c r="B538" s="114">
        <f>IF(AND(A538&gt;=CONTROL!$D$9,A538&lt;CONTROL!$D$10+1),A538,0)</f>
        <v>538</v>
      </c>
      <c r="C538" s="114">
        <f>IF(AND(A538&gt;=CONTROL!$F$9,A538&lt;CONTROL!$F$10+1),A538,0)</f>
        <v>0</v>
      </c>
      <c r="D538" s="114" t="str">
        <f ca="1">IF(DATOS!I539=CONTROL!$H$10,"B","A")</f>
        <v>A</v>
      </c>
      <c r="E538" s="114">
        <f t="shared" ca="1" si="48"/>
        <v>538</v>
      </c>
      <c r="F538">
        <f t="shared" ca="1" si="49"/>
        <v>0.4716840421252757</v>
      </c>
      <c r="G538">
        <f t="shared" ca="1" si="50"/>
        <v>350</v>
      </c>
      <c r="H538">
        <f t="shared" ca="1" si="51"/>
        <v>350</v>
      </c>
      <c r="I538" s="122">
        <f t="shared" ca="1" si="52"/>
        <v>262</v>
      </c>
    </row>
    <row r="539" spans="1:9" x14ac:dyDescent="0.25">
      <c r="A539" s="114">
        <f t="shared" si="53"/>
        <v>539</v>
      </c>
      <c r="B539" s="114">
        <f>IF(AND(A539&gt;=CONTROL!$D$9,A539&lt;CONTROL!$D$10+1),A539,0)</f>
        <v>539</v>
      </c>
      <c r="C539" s="114">
        <f>IF(AND(A539&gt;=CONTROL!$F$9,A539&lt;CONTROL!$F$10+1),A539,0)</f>
        <v>0</v>
      </c>
      <c r="D539" s="114" t="str">
        <f ca="1">IF(DATOS!I540=CONTROL!$H$10,"B","A")</f>
        <v>A</v>
      </c>
      <c r="E539" s="114">
        <f t="shared" ca="1" si="48"/>
        <v>539</v>
      </c>
      <c r="F539">
        <f t="shared" ca="1" si="49"/>
        <v>0.16799106862515822</v>
      </c>
      <c r="G539">
        <f t="shared" ca="1" si="50"/>
        <v>544</v>
      </c>
      <c r="H539">
        <f t="shared" ca="1" si="51"/>
        <v>544</v>
      </c>
      <c r="I539" s="122">
        <f t="shared" ca="1" si="52"/>
        <v>296</v>
      </c>
    </row>
    <row r="540" spans="1:9" x14ac:dyDescent="0.25">
      <c r="A540" s="114">
        <f t="shared" si="53"/>
        <v>540</v>
      </c>
      <c r="B540" s="114">
        <f>IF(AND(A540&gt;=CONTROL!$D$9,A540&lt;CONTROL!$D$10+1),A540,0)</f>
        <v>540</v>
      </c>
      <c r="C540" s="114">
        <f>IF(AND(A540&gt;=CONTROL!$F$9,A540&lt;CONTROL!$F$10+1),A540,0)</f>
        <v>0</v>
      </c>
      <c r="D540" s="114" t="str">
        <f ca="1">IF(DATOS!I541=CONTROL!$H$10,"B","A")</f>
        <v>A</v>
      </c>
      <c r="E540" s="114">
        <f t="shared" ca="1" si="48"/>
        <v>540</v>
      </c>
      <c r="F540">
        <f t="shared" ca="1" si="49"/>
        <v>0.46591577814270091</v>
      </c>
      <c r="G540">
        <f t="shared" ca="1" si="50"/>
        <v>353</v>
      </c>
      <c r="H540">
        <f t="shared" ca="1" si="51"/>
        <v>353</v>
      </c>
      <c r="I540" s="122">
        <f t="shared" ca="1" si="52"/>
        <v>467</v>
      </c>
    </row>
    <row r="541" spans="1:9" x14ac:dyDescent="0.25">
      <c r="A541" s="114">
        <f t="shared" si="53"/>
        <v>541</v>
      </c>
      <c r="B541" s="114">
        <f>IF(AND(A541&gt;=CONTROL!$D$9,A541&lt;CONTROL!$D$10+1),A541,0)</f>
        <v>541</v>
      </c>
      <c r="C541" s="114">
        <f>IF(AND(A541&gt;=CONTROL!$F$9,A541&lt;CONTROL!$F$10+1),A541,0)</f>
        <v>0</v>
      </c>
      <c r="D541" s="114" t="str">
        <f ca="1">IF(DATOS!I542=CONTROL!$H$10,"B","A")</f>
        <v>A</v>
      </c>
      <c r="E541" s="114">
        <f t="shared" ca="1" si="48"/>
        <v>541</v>
      </c>
      <c r="F541">
        <f t="shared" ca="1" si="49"/>
        <v>0.54303387279973381</v>
      </c>
      <c r="G541">
        <f t="shared" ca="1" si="50"/>
        <v>302</v>
      </c>
      <c r="H541">
        <f t="shared" ca="1" si="51"/>
        <v>302</v>
      </c>
      <c r="I541" s="122">
        <f t="shared" ca="1" si="52"/>
        <v>362</v>
      </c>
    </row>
    <row r="542" spans="1:9" x14ac:dyDescent="0.25">
      <c r="A542" s="114">
        <f t="shared" si="53"/>
        <v>542</v>
      </c>
      <c r="B542" s="114">
        <f>IF(AND(A542&gt;=CONTROL!$D$9,A542&lt;CONTROL!$D$10+1),A542,0)</f>
        <v>542</v>
      </c>
      <c r="C542" s="114">
        <f>IF(AND(A542&gt;=CONTROL!$F$9,A542&lt;CONTROL!$F$10+1),A542,0)</f>
        <v>0</v>
      </c>
      <c r="D542" s="114" t="str">
        <f ca="1">IF(DATOS!I543=CONTROL!$H$10,"B","A")</f>
        <v>A</v>
      </c>
      <c r="E542" s="114">
        <f t="shared" ca="1" si="48"/>
        <v>542</v>
      </c>
      <c r="F542">
        <f t="shared" ca="1" si="49"/>
        <v>0.81638485892309898</v>
      </c>
      <c r="G542">
        <f t="shared" ca="1" si="50"/>
        <v>137</v>
      </c>
      <c r="H542">
        <f t="shared" ca="1" si="51"/>
        <v>137</v>
      </c>
      <c r="I542" s="122">
        <f t="shared" ca="1" si="52"/>
        <v>316</v>
      </c>
    </row>
    <row r="543" spans="1:9" x14ac:dyDescent="0.25">
      <c r="A543" s="114">
        <f t="shared" si="53"/>
        <v>543</v>
      </c>
      <c r="B543" s="114">
        <f>IF(AND(A543&gt;=CONTROL!$D$9,A543&lt;CONTROL!$D$10+1),A543,0)</f>
        <v>543</v>
      </c>
      <c r="C543" s="114">
        <f>IF(AND(A543&gt;=CONTROL!$F$9,A543&lt;CONTROL!$F$10+1),A543,0)</f>
        <v>0</v>
      </c>
      <c r="D543" s="114" t="str">
        <f ca="1">IF(DATOS!I544=CONTROL!$H$10,"B","A")</f>
        <v>A</v>
      </c>
      <c r="E543" s="114">
        <f t="shared" ca="1" si="48"/>
        <v>543</v>
      </c>
      <c r="F543">
        <f t="shared" ca="1" si="49"/>
        <v>0.3689438544637994</v>
      </c>
      <c r="G543">
        <f t="shared" ca="1" si="50"/>
        <v>415</v>
      </c>
      <c r="H543">
        <f t="shared" ca="1" si="51"/>
        <v>415</v>
      </c>
      <c r="I543" s="122">
        <f t="shared" ca="1" si="52"/>
        <v>437</v>
      </c>
    </row>
    <row r="544" spans="1:9" x14ac:dyDescent="0.25">
      <c r="A544" s="114">
        <f t="shared" si="53"/>
        <v>544</v>
      </c>
      <c r="B544" s="114">
        <f>IF(AND(A544&gt;=CONTROL!$D$9,A544&lt;CONTROL!$D$10+1),A544,0)</f>
        <v>544</v>
      </c>
      <c r="C544" s="114">
        <f>IF(AND(A544&gt;=CONTROL!$F$9,A544&lt;CONTROL!$F$10+1),A544,0)</f>
        <v>0</v>
      </c>
      <c r="D544" s="114" t="str">
        <f ca="1">IF(DATOS!I545=CONTROL!$H$10,"B","A")</f>
        <v>A</v>
      </c>
      <c r="E544" s="114">
        <f t="shared" ca="1" si="48"/>
        <v>544</v>
      </c>
      <c r="F544">
        <f t="shared" ca="1" si="49"/>
        <v>0.14159858744299936</v>
      </c>
      <c r="G544">
        <f t="shared" ca="1" si="50"/>
        <v>556</v>
      </c>
      <c r="H544">
        <f t="shared" ca="1" si="51"/>
        <v>556</v>
      </c>
      <c r="I544" s="122">
        <f t="shared" ca="1" si="52"/>
        <v>539</v>
      </c>
    </row>
    <row r="545" spans="1:9" x14ac:dyDescent="0.25">
      <c r="A545" s="114">
        <f t="shared" si="53"/>
        <v>545</v>
      </c>
      <c r="B545" s="114">
        <f>IF(AND(A545&gt;=CONTROL!$D$9,A545&lt;CONTROL!$D$10+1),A545,0)</f>
        <v>545</v>
      </c>
      <c r="C545" s="114">
        <f>IF(AND(A545&gt;=CONTROL!$F$9,A545&lt;CONTROL!$F$10+1),A545,0)</f>
        <v>0</v>
      </c>
      <c r="D545" s="114" t="str">
        <f ca="1">IF(DATOS!I546=CONTROL!$H$10,"B","A")</f>
        <v>A</v>
      </c>
      <c r="E545" s="114">
        <f t="shared" ca="1" si="48"/>
        <v>545</v>
      </c>
      <c r="F545">
        <f t="shared" ca="1" si="49"/>
        <v>0.70012354029483426</v>
      </c>
      <c r="G545">
        <f t="shared" ca="1" si="50"/>
        <v>207</v>
      </c>
      <c r="H545">
        <f t="shared" ca="1" si="51"/>
        <v>207</v>
      </c>
      <c r="I545" s="122">
        <f t="shared" ca="1" si="52"/>
        <v>517</v>
      </c>
    </row>
    <row r="546" spans="1:9" x14ac:dyDescent="0.25">
      <c r="A546" s="114">
        <f t="shared" si="53"/>
        <v>546</v>
      </c>
      <c r="B546" s="114">
        <f>IF(AND(A546&gt;=CONTROL!$D$9,A546&lt;CONTROL!$D$10+1),A546,0)</f>
        <v>546</v>
      </c>
      <c r="C546" s="114">
        <f>IF(AND(A546&gt;=CONTROL!$F$9,A546&lt;CONTROL!$F$10+1),A546,0)</f>
        <v>0</v>
      </c>
      <c r="D546" s="114" t="str">
        <f ca="1">IF(DATOS!I547=CONTROL!$H$10,"B","A")</f>
        <v>A</v>
      </c>
      <c r="E546" s="114">
        <f t="shared" ca="1" si="48"/>
        <v>546</v>
      </c>
      <c r="F546">
        <f t="shared" ca="1" si="49"/>
        <v>0.69785081935678051</v>
      </c>
      <c r="G546">
        <f t="shared" ca="1" si="50"/>
        <v>209</v>
      </c>
      <c r="H546">
        <f t="shared" ca="1" si="51"/>
        <v>209</v>
      </c>
      <c r="I546" s="122">
        <f t="shared" ca="1" si="52"/>
        <v>422</v>
      </c>
    </row>
    <row r="547" spans="1:9" x14ac:dyDescent="0.25">
      <c r="A547" s="114">
        <f t="shared" si="53"/>
        <v>547</v>
      </c>
      <c r="B547" s="114">
        <f>IF(AND(A547&gt;=CONTROL!$D$9,A547&lt;CONTROL!$D$10+1),A547,0)</f>
        <v>547</v>
      </c>
      <c r="C547" s="114">
        <f>IF(AND(A547&gt;=CONTROL!$F$9,A547&lt;CONTROL!$F$10+1),A547,0)</f>
        <v>0</v>
      </c>
      <c r="D547" s="114" t="str">
        <f ca="1">IF(DATOS!I548=CONTROL!$H$10,"B","A")</f>
        <v>A</v>
      </c>
      <c r="E547" s="114">
        <f t="shared" ca="1" si="48"/>
        <v>547</v>
      </c>
      <c r="F547">
        <f t="shared" ca="1" si="49"/>
        <v>0.14881684337340739</v>
      </c>
      <c r="G547">
        <f t="shared" ca="1" si="50"/>
        <v>553</v>
      </c>
      <c r="H547">
        <f t="shared" ca="1" si="51"/>
        <v>553</v>
      </c>
      <c r="I547" s="122">
        <f t="shared" ca="1" si="52"/>
        <v>4</v>
      </c>
    </row>
    <row r="548" spans="1:9" x14ac:dyDescent="0.25">
      <c r="A548" s="114">
        <f t="shared" si="53"/>
        <v>548</v>
      </c>
      <c r="B548" s="114">
        <f>IF(AND(A548&gt;=CONTROL!$D$9,A548&lt;CONTROL!$D$10+1),A548,0)</f>
        <v>548</v>
      </c>
      <c r="C548" s="114">
        <f>IF(AND(A548&gt;=CONTROL!$F$9,A548&lt;CONTROL!$F$10+1),A548,0)</f>
        <v>0</v>
      </c>
      <c r="D548" s="114" t="str">
        <f ca="1">IF(DATOS!I549=CONTROL!$H$10,"B","A")</f>
        <v>A</v>
      </c>
      <c r="E548" s="114">
        <f t="shared" ca="1" si="48"/>
        <v>548</v>
      </c>
      <c r="F548">
        <f t="shared" ca="1" si="49"/>
        <v>0.87245479339028786</v>
      </c>
      <c r="G548">
        <f t="shared" ca="1" si="50"/>
        <v>96</v>
      </c>
      <c r="H548">
        <f t="shared" ca="1" si="51"/>
        <v>96</v>
      </c>
      <c r="I548" s="122">
        <f t="shared" ca="1" si="52"/>
        <v>104</v>
      </c>
    </row>
    <row r="549" spans="1:9" x14ac:dyDescent="0.25">
      <c r="A549" s="114">
        <f t="shared" si="53"/>
        <v>549</v>
      </c>
      <c r="B549" s="114">
        <f>IF(AND(A549&gt;=CONTROL!$D$9,A549&lt;CONTROL!$D$10+1),A549,0)</f>
        <v>549</v>
      </c>
      <c r="C549" s="114">
        <f>IF(AND(A549&gt;=CONTROL!$F$9,A549&lt;CONTROL!$F$10+1),A549,0)</f>
        <v>0</v>
      </c>
      <c r="D549" s="114" t="str">
        <f ca="1">IF(DATOS!I550=CONTROL!$H$10,"B","A")</f>
        <v>A</v>
      </c>
      <c r="E549" s="114">
        <f t="shared" ca="1" si="48"/>
        <v>549</v>
      </c>
      <c r="F549">
        <f t="shared" ca="1" si="49"/>
        <v>0.49895050379027894</v>
      </c>
      <c r="G549">
        <f t="shared" ca="1" si="50"/>
        <v>333</v>
      </c>
      <c r="H549">
        <f t="shared" ca="1" si="51"/>
        <v>333</v>
      </c>
      <c r="I549" s="122">
        <f t="shared" ca="1" si="52"/>
        <v>630</v>
      </c>
    </row>
    <row r="550" spans="1:9" x14ac:dyDescent="0.25">
      <c r="A550" s="114">
        <f t="shared" si="53"/>
        <v>550</v>
      </c>
      <c r="B550" s="114">
        <f>IF(AND(A550&gt;=CONTROL!$D$9,A550&lt;CONTROL!$D$10+1),A550,0)</f>
        <v>550</v>
      </c>
      <c r="C550" s="114">
        <f>IF(AND(A550&gt;=CONTROL!$F$9,A550&lt;CONTROL!$F$10+1),A550,0)</f>
        <v>0</v>
      </c>
      <c r="D550" s="114" t="str">
        <f ca="1">IF(DATOS!I551=CONTROL!$H$10,"B","A")</f>
        <v>A</v>
      </c>
      <c r="E550" s="114">
        <f t="shared" ca="1" si="48"/>
        <v>550</v>
      </c>
      <c r="F550">
        <f t="shared" ca="1" si="49"/>
        <v>0.4766157095100545</v>
      </c>
      <c r="G550">
        <f t="shared" ca="1" si="50"/>
        <v>343</v>
      </c>
      <c r="H550">
        <f t="shared" ca="1" si="51"/>
        <v>343</v>
      </c>
      <c r="I550" s="122">
        <f t="shared" ca="1" si="52"/>
        <v>291</v>
      </c>
    </row>
    <row r="551" spans="1:9" x14ac:dyDescent="0.25">
      <c r="A551" s="114">
        <f t="shared" si="53"/>
        <v>551</v>
      </c>
      <c r="B551" s="114">
        <f>IF(AND(A551&gt;=CONTROL!$D$9,A551&lt;CONTROL!$D$10+1),A551,0)</f>
        <v>551</v>
      </c>
      <c r="C551" s="114">
        <f>IF(AND(A551&gt;=CONTROL!$F$9,A551&lt;CONTROL!$F$10+1),A551,0)</f>
        <v>0</v>
      </c>
      <c r="D551" s="114" t="str">
        <f ca="1">IF(DATOS!I552=CONTROL!$H$10,"B","A")</f>
        <v>A</v>
      </c>
      <c r="E551" s="114">
        <f t="shared" ca="1" si="48"/>
        <v>551</v>
      </c>
      <c r="F551">
        <f t="shared" ca="1" si="49"/>
        <v>8.5568412905700386E-2</v>
      </c>
      <c r="G551">
        <f t="shared" ca="1" si="50"/>
        <v>592</v>
      </c>
      <c r="H551">
        <f t="shared" ca="1" si="51"/>
        <v>592</v>
      </c>
      <c r="I551" s="122">
        <f t="shared" ca="1" si="52"/>
        <v>638</v>
      </c>
    </row>
    <row r="552" spans="1:9" x14ac:dyDescent="0.25">
      <c r="A552" s="114">
        <f t="shared" si="53"/>
        <v>552</v>
      </c>
      <c r="B552" s="114">
        <f>IF(AND(A552&gt;=CONTROL!$D$9,A552&lt;CONTROL!$D$10+1),A552,0)</f>
        <v>552</v>
      </c>
      <c r="C552" s="114">
        <f>IF(AND(A552&gt;=CONTROL!$F$9,A552&lt;CONTROL!$F$10+1),A552,0)</f>
        <v>0</v>
      </c>
      <c r="D552" s="114" t="str">
        <f ca="1">IF(DATOS!I553=CONTROL!$H$10,"B","A")</f>
        <v>A</v>
      </c>
      <c r="E552" s="114">
        <f t="shared" ca="1" si="48"/>
        <v>552</v>
      </c>
      <c r="F552">
        <f t="shared" ca="1" si="49"/>
        <v>0.77093998630046123</v>
      </c>
      <c r="G552">
        <f t="shared" ca="1" si="50"/>
        <v>164</v>
      </c>
      <c r="H552">
        <f t="shared" ca="1" si="51"/>
        <v>164</v>
      </c>
      <c r="I552" s="122">
        <f t="shared" ca="1" si="52"/>
        <v>287</v>
      </c>
    </row>
    <row r="553" spans="1:9" x14ac:dyDescent="0.25">
      <c r="A553" s="114">
        <f t="shared" si="53"/>
        <v>553</v>
      </c>
      <c r="B553" s="114">
        <f>IF(AND(A553&gt;=CONTROL!$D$9,A553&lt;CONTROL!$D$10+1),A553,0)</f>
        <v>553</v>
      </c>
      <c r="C553" s="114">
        <f>IF(AND(A553&gt;=CONTROL!$F$9,A553&lt;CONTROL!$F$10+1),A553,0)</f>
        <v>0</v>
      </c>
      <c r="D553" s="114" t="str">
        <f ca="1">IF(DATOS!I554=CONTROL!$H$10,"B","A")</f>
        <v>A</v>
      </c>
      <c r="E553" s="114">
        <f t="shared" ca="1" si="48"/>
        <v>553</v>
      </c>
      <c r="F553">
        <f t="shared" ca="1" si="49"/>
        <v>0.73536705570572902</v>
      </c>
      <c r="G553">
        <f t="shared" ca="1" si="50"/>
        <v>190</v>
      </c>
      <c r="H553">
        <f t="shared" ca="1" si="51"/>
        <v>190</v>
      </c>
      <c r="I553" s="122">
        <f t="shared" ca="1" si="52"/>
        <v>547</v>
      </c>
    </row>
    <row r="554" spans="1:9" x14ac:dyDescent="0.25">
      <c r="A554" s="114">
        <f t="shared" si="53"/>
        <v>554</v>
      </c>
      <c r="B554" s="114">
        <f>IF(AND(A554&gt;=CONTROL!$D$9,A554&lt;CONTROL!$D$10+1),A554,0)</f>
        <v>554</v>
      </c>
      <c r="C554" s="114">
        <f>IF(AND(A554&gt;=CONTROL!$F$9,A554&lt;CONTROL!$F$10+1),A554,0)</f>
        <v>0</v>
      </c>
      <c r="D554" s="114" t="str">
        <f ca="1">IF(DATOS!I555=CONTROL!$H$10,"B","A")</f>
        <v>A</v>
      </c>
      <c r="E554" s="114">
        <f t="shared" ca="1" si="48"/>
        <v>554</v>
      </c>
      <c r="F554">
        <f t="shared" ca="1" si="49"/>
        <v>0.10998111332179528</v>
      </c>
      <c r="G554">
        <f t="shared" ca="1" si="50"/>
        <v>581</v>
      </c>
      <c r="H554">
        <f t="shared" ca="1" si="51"/>
        <v>581</v>
      </c>
      <c r="I554" s="122">
        <f t="shared" ca="1" si="52"/>
        <v>421</v>
      </c>
    </row>
    <row r="555" spans="1:9" x14ac:dyDescent="0.25">
      <c r="A555" s="114">
        <f t="shared" si="53"/>
        <v>555</v>
      </c>
      <c r="B555" s="114">
        <f>IF(AND(A555&gt;=CONTROL!$D$9,A555&lt;CONTROL!$D$10+1),A555,0)</f>
        <v>555</v>
      </c>
      <c r="C555" s="114">
        <f>IF(AND(A555&gt;=CONTROL!$F$9,A555&lt;CONTROL!$F$10+1),A555,0)</f>
        <v>0</v>
      </c>
      <c r="D555" s="114" t="str">
        <f ca="1">IF(DATOS!I556=CONTROL!$H$10,"B","A")</f>
        <v>A</v>
      </c>
      <c r="E555" s="114">
        <f t="shared" ca="1" si="48"/>
        <v>555</v>
      </c>
      <c r="F555">
        <f t="shared" ca="1" si="49"/>
        <v>0.39601944607409356</v>
      </c>
      <c r="G555">
        <f t="shared" ca="1" si="50"/>
        <v>406</v>
      </c>
      <c r="H555">
        <f t="shared" ca="1" si="51"/>
        <v>406</v>
      </c>
      <c r="I555" s="122">
        <f t="shared" ca="1" si="52"/>
        <v>56</v>
      </c>
    </row>
    <row r="556" spans="1:9" x14ac:dyDescent="0.25">
      <c r="A556" s="114">
        <f t="shared" si="53"/>
        <v>556</v>
      </c>
      <c r="B556" s="114">
        <f>IF(AND(A556&gt;=CONTROL!$D$9,A556&lt;CONTROL!$D$10+1),A556,0)</f>
        <v>556</v>
      </c>
      <c r="C556" s="114">
        <f>IF(AND(A556&gt;=CONTROL!$F$9,A556&lt;CONTROL!$F$10+1),A556,0)</f>
        <v>0</v>
      </c>
      <c r="D556" s="114" t="str">
        <f ca="1">IF(DATOS!I557=CONTROL!$H$10,"B","A")</f>
        <v>A</v>
      </c>
      <c r="E556" s="114">
        <f t="shared" ca="1" si="48"/>
        <v>556</v>
      </c>
      <c r="F556">
        <f t="shared" ca="1" si="49"/>
        <v>0.17905897208401877</v>
      </c>
      <c r="G556">
        <f t="shared" ca="1" si="50"/>
        <v>532</v>
      </c>
      <c r="H556">
        <f t="shared" ca="1" si="51"/>
        <v>532</v>
      </c>
      <c r="I556" s="122">
        <f t="shared" ca="1" si="52"/>
        <v>544</v>
      </c>
    </row>
    <row r="557" spans="1:9" x14ac:dyDescent="0.25">
      <c r="A557" s="114">
        <f t="shared" si="53"/>
        <v>557</v>
      </c>
      <c r="B557" s="114">
        <f>IF(AND(A557&gt;=CONTROL!$D$9,A557&lt;CONTROL!$D$10+1),A557,0)</f>
        <v>557</v>
      </c>
      <c r="C557" s="114">
        <f>IF(AND(A557&gt;=CONTROL!$F$9,A557&lt;CONTROL!$F$10+1),A557,0)</f>
        <v>0</v>
      </c>
      <c r="D557" s="114" t="str">
        <f ca="1">IF(DATOS!I558=CONTROL!$H$10,"B","A")</f>
        <v>A</v>
      </c>
      <c r="E557" s="114">
        <f t="shared" ca="1" si="48"/>
        <v>557</v>
      </c>
      <c r="F557">
        <f t="shared" ca="1" si="49"/>
        <v>1.0041543922090224E-3</v>
      </c>
      <c r="G557">
        <f t="shared" ca="1" si="50"/>
        <v>653</v>
      </c>
      <c r="H557">
        <f t="shared" ca="1" si="51"/>
        <v>653</v>
      </c>
      <c r="I557" s="122">
        <f t="shared" ca="1" si="52"/>
        <v>147</v>
      </c>
    </row>
    <row r="558" spans="1:9" x14ac:dyDescent="0.25">
      <c r="A558" s="114">
        <f t="shared" si="53"/>
        <v>558</v>
      </c>
      <c r="B558" s="114">
        <f>IF(AND(A558&gt;=CONTROL!$D$9,A558&lt;CONTROL!$D$10+1),A558,0)</f>
        <v>558</v>
      </c>
      <c r="C558" s="114">
        <f>IF(AND(A558&gt;=CONTROL!$F$9,A558&lt;CONTROL!$F$10+1),A558,0)</f>
        <v>0</v>
      </c>
      <c r="D558" s="114" t="str">
        <f ca="1">IF(DATOS!I559=CONTROL!$H$10,"B","A")</f>
        <v>A</v>
      </c>
      <c r="E558" s="114">
        <f t="shared" ca="1" si="48"/>
        <v>558</v>
      </c>
      <c r="F558">
        <f t="shared" ca="1" si="49"/>
        <v>0.85897150955102153</v>
      </c>
      <c r="G558">
        <f t="shared" ca="1" si="50"/>
        <v>109</v>
      </c>
      <c r="H558">
        <f t="shared" ca="1" si="51"/>
        <v>109</v>
      </c>
      <c r="I558" s="122">
        <f t="shared" ca="1" si="52"/>
        <v>44</v>
      </c>
    </row>
    <row r="559" spans="1:9" x14ac:dyDescent="0.25">
      <c r="A559" s="114">
        <f t="shared" si="53"/>
        <v>559</v>
      </c>
      <c r="B559" s="114">
        <f>IF(AND(A559&gt;=CONTROL!$D$9,A559&lt;CONTROL!$D$10+1),A559,0)</f>
        <v>559</v>
      </c>
      <c r="C559" s="114">
        <f>IF(AND(A559&gt;=CONTROL!$F$9,A559&lt;CONTROL!$F$10+1),A559,0)</f>
        <v>0</v>
      </c>
      <c r="D559" s="114" t="str">
        <f ca="1">IF(DATOS!I560=CONTROL!$H$10,"B","A")</f>
        <v>A</v>
      </c>
      <c r="E559" s="114">
        <f t="shared" ca="1" si="48"/>
        <v>559</v>
      </c>
      <c r="F559">
        <f t="shared" ca="1" si="49"/>
        <v>0.79692899389829974</v>
      </c>
      <c r="G559">
        <f t="shared" ca="1" si="50"/>
        <v>146</v>
      </c>
      <c r="H559">
        <f t="shared" ca="1" si="51"/>
        <v>146</v>
      </c>
      <c r="I559" s="122">
        <f t="shared" ca="1" si="52"/>
        <v>100</v>
      </c>
    </row>
    <row r="560" spans="1:9" x14ac:dyDescent="0.25">
      <c r="A560" s="114">
        <f t="shared" si="53"/>
        <v>560</v>
      </c>
      <c r="B560" s="114">
        <f>IF(AND(A560&gt;=CONTROL!$D$9,A560&lt;CONTROL!$D$10+1),A560,0)</f>
        <v>560</v>
      </c>
      <c r="C560" s="114">
        <f>IF(AND(A560&gt;=CONTROL!$F$9,A560&lt;CONTROL!$F$10+1),A560,0)</f>
        <v>0</v>
      </c>
      <c r="D560" s="114" t="str">
        <f ca="1">IF(DATOS!I561=CONTROL!$H$10,"B","A")</f>
        <v>A</v>
      </c>
      <c r="E560" s="114">
        <f t="shared" ca="1" si="48"/>
        <v>560</v>
      </c>
      <c r="F560">
        <f t="shared" ca="1" si="49"/>
        <v>0.69939097316186238</v>
      </c>
      <c r="G560">
        <f t="shared" ca="1" si="50"/>
        <v>208</v>
      </c>
      <c r="H560">
        <f t="shared" ca="1" si="51"/>
        <v>208</v>
      </c>
      <c r="I560" s="122">
        <f t="shared" ca="1" si="52"/>
        <v>489</v>
      </c>
    </row>
    <row r="561" spans="1:9" x14ac:dyDescent="0.25">
      <c r="A561" s="114">
        <f t="shared" si="53"/>
        <v>561</v>
      </c>
      <c r="B561" s="114">
        <f>IF(AND(A561&gt;=CONTROL!$D$9,A561&lt;CONTROL!$D$10+1),A561,0)</f>
        <v>561</v>
      </c>
      <c r="C561" s="114">
        <f>IF(AND(A561&gt;=CONTROL!$F$9,A561&lt;CONTROL!$F$10+1),A561,0)</f>
        <v>0</v>
      </c>
      <c r="D561" s="114" t="str">
        <f ca="1">IF(DATOS!I562=CONTROL!$H$10,"B","A")</f>
        <v>A</v>
      </c>
      <c r="E561" s="114">
        <f t="shared" ca="1" si="48"/>
        <v>561</v>
      </c>
      <c r="F561">
        <f t="shared" ca="1" si="49"/>
        <v>0.33004710916534963</v>
      </c>
      <c r="G561">
        <f t="shared" ca="1" si="50"/>
        <v>443</v>
      </c>
      <c r="H561">
        <f t="shared" ca="1" si="51"/>
        <v>443</v>
      </c>
      <c r="I561" s="122">
        <f t="shared" ca="1" si="52"/>
        <v>277</v>
      </c>
    </row>
    <row r="562" spans="1:9" x14ac:dyDescent="0.25">
      <c r="A562" s="114">
        <f t="shared" si="53"/>
        <v>562</v>
      </c>
      <c r="B562" s="114">
        <f>IF(AND(A562&gt;=CONTROL!$D$9,A562&lt;CONTROL!$D$10+1),A562,0)</f>
        <v>562</v>
      </c>
      <c r="C562" s="114">
        <f>IF(AND(A562&gt;=CONTROL!$F$9,A562&lt;CONTROL!$F$10+1),A562,0)</f>
        <v>0</v>
      </c>
      <c r="D562" s="114" t="str">
        <f ca="1">IF(DATOS!I563=CONTROL!$H$10,"B","A")</f>
        <v>A</v>
      </c>
      <c r="E562" s="114">
        <f t="shared" ca="1" si="48"/>
        <v>562</v>
      </c>
      <c r="F562">
        <f t="shared" ca="1" si="49"/>
        <v>4.5546601074971882E-2</v>
      </c>
      <c r="G562">
        <f t="shared" ca="1" si="50"/>
        <v>616</v>
      </c>
      <c r="H562">
        <f t="shared" ca="1" si="51"/>
        <v>616</v>
      </c>
      <c r="I562" s="122">
        <f t="shared" ca="1" si="52"/>
        <v>10</v>
      </c>
    </row>
    <row r="563" spans="1:9" x14ac:dyDescent="0.25">
      <c r="A563" s="114">
        <f t="shared" si="53"/>
        <v>563</v>
      </c>
      <c r="B563" s="114">
        <f>IF(AND(A563&gt;=CONTROL!$D$9,A563&lt;CONTROL!$D$10+1),A563,0)</f>
        <v>563</v>
      </c>
      <c r="C563" s="114">
        <f>IF(AND(A563&gt;=CONTROL!$F$9,A563&lt;CONTROL!$F$10+1),A563,0)</f>
        <v>0</v>
      </c>
      <c r="D563" s="114" t="str">
        <f ca="1">IF(DATOS!I564=CONTROL!$H$10,"B","A")</f>
        <v>A</v>
      </c>
      <c r="E563" s="114">
        <f t="shared" ca="1" si="48"/>
        <v>563</v>
      </c>
      <c r="F563">
        <f t="shared" ca="1" si="49"/>
        <v>0.80103558973676758</v>
      </c>
      <c r="G563">
        <f t="shared" ca="1" si="50"/>
        <v>143</v>
      </c>
      <c r="H563">
        <f t="shared" ca="1" si="51"/>
        <v>143</v>
      </c>
      <c r="I563" s="122">
        <f t="shared" ca="1" si="52"/>
        <v>193</v>
      </c>
    </row>
    <row r="564" spans="1:9" x14ac:dyDescent="0.25">
      <c r="A564" s="114">
        <f t="shared" si="53"/>
        <v>564</v>
      </c>
      <c r="B564" s="114">
        <f>IF(AND(A564&gt;=CONTROL!$D$9,A564&lt;CONTROL!$D$10+1),A564,0)</f>
        <v>564</v>
      </c>
      <c r="C564" s="114">
        <f>IF(AND(A564&gt;=CONTROL!$F$9,A564&lt;CONTROL!$F$10+1),A564,0)</f>
        <v>0</v>
      </c>
      <c r="D564" s="114" t="str">
        <f ca="1">IF(DATOS!I565=CONTROL!$H$10,"B","A")</f>
        <v>A</v>
      </c>
      <c r="E564" s="114">
        <f t="shared" ca="1" si="48"/>
        <v>564</v>
      </c>
      <c r="F564">
        <f t="shared" ca="1" si="49"/>
        <v>0.46902782671132004</v>
      </c>
      <c r="G564">
        <f t="shared" ca="1" si="50"/>
        <v>351</v>
      </c>
      <c r="H564">
        <f t="shared" ca="1" si="51"/>
        <v>351</v>
      </c>
      <c r="I564" s="122">
        <f t="shared" ca="1" si="52"/>
        <v>202</v>
      </c>
    </row>
    <row r="565" spans="1:9" x14ac:dyDescent="0.25">
      <c r="A565" s="114">
        <f t="shared" si="53"/>
        <v>565</v>
      </c>
      <c r="B565" s="114">
        <f>IF(AND(A565&gt;=CONTROL!$D$9,A565&lt;CONTROL!$D$10+1),A565,0)</f>
        <v>565</v>
      </c>
      <c r="C565" s="114">
        <f>IF(AND(A565&gt;=CONTROL!$F$9,A565&lt;CONTROL!$F$10+1),A565,0)</f>
        <v>0</v>
      </c>
      <c r="D565" s="114" t="str">
        <f ca="1">IF(DATOS!I566=CONTROL!$H$10,"B","A")</f>
        <v>A</v>
      </c>
      <c r="E565" s="114">
        <f t="shared" ca="1" si="48"/>
        <v>565</v>
      </c>
      <c r="F565">
        <f t="shared" ca="1" si="49"/>
        <v>1.6797436861740289E-2</v>
      </c>
      <c r="G565">
        <f t="shared" ca="1" si="50"/>
        <v>638</v>
      </c>
      <c r="H565">
        <f t="shared" ca="1" si="51"/>
        <v>638</v>
      </c>
      <c r="I565" s="122">
        <f t="shared" ca="1" si="52"/>
        <v>267</v>
      </c>
    </row>
    <row r="566" spans="1:9" x14ac:dyDescent="0.25">
      <c r="A566" s="114">
        <f t="shared" si="53"/>
        <v>566</v>
      </c>
      <c r="B566" s="114">
        <f>IF(AND(A566&gt;=CONTROL!$D$9,A566&lt;CONTROL!$D$10+1),A566,0)</f>
        <v>566</v>
      </c>
      <c r="C566" s="114">
        <f>IF(AND(A566&gt;=CONTROL!$F$9,A566&lt;CONTROL!$F$10+1),A566,0)</f>
        <v>0</v>
      </c>
      <c r="D566" s="114" t="str">
        <f ca="1">IF(DATOS!I567=CONTROL!$H$10,"B","A")</f>
        <v>A</v>
      </c>
      <c r="E566" s="114">
        <f t="shared" ca="1" si="48"/>
        <v>566</v>
      </c>
      <c r="F566">
        <f t="shared" ca="1" si="49"/>
        <v>0.96225992124430215</v>
      </c>
      <c r="G566">
        <f t="shared" ca="1" si="50"/>
        <v>22</v>
      </c>
      <c r="H566">
        <f t="shared" ca="1" si="51"/>
        <v>22</v>
      </c>
      <c r="I566" s="122">
        <f t="shared" ca="1" si="52"/>
        <v>229</v>
      </c>
    </row>
    <row r="567" spans="1:9" x14ac:dyDescent="0.25">
      <c r="A567" s="114">
        <f t="shared" si="53"/>
        <v>567</v>
      </c>
      <c r="B567" s="114">
        <f>IF(AND(A567&gt;=CONTROL!$D$9,A567&lt;CONTROL!$D$10+1),A567,0)</f>
        <v>567</v>
      </c>
      <c r="C567" s="114">
        <f>IF(AND(A567&gt;=CONTROL!$F$9,A567&lt;CONTROL!$F$10+1),A567,0)</f>
        <v>0</v>
      </c>
      <c r="D567" s="114" t="str">
        <f ca="1">IF(DATOS!I568=CONTROL!$H$10,"B","A")</f>
        <v>A</v>
      </c>
      <c r="E567" s="114">
        <f t="shared" ca="1" si="48"/>
        <v>567</v>
      </c>
      <c r="F567">
        <f t="shared" ca="1" si="49"/>
        <v>0.46475874273023587</v>
      </c>
      <c r="G567">
        <f t="shared" ca="1" si="50"/>
        <v>354</v>
      </c>
      <c r="H567">
        <f t="shared" ca="1" si="51"/>
        <v>354</v>
      </c>
      <c r="I567" s="122">
        <f t="shared" ca="1" si="52"/>
        <v>179</v>
      </c>
    </row>
    <row r="568" spans="1:9" x14ac:dyDescent="0.25">
      <c r="A568" s="114">
        <f t="shared" si="53"/>
        <v>568</v>
      </c>
      <c r="B568" s="114">
        <f>IF(AND(A568&gt;=CONTROL!$D$9,A568&lt;CONTROL!$D$10+1),A568,0)</f>
        <v>568</v>
      </c>
      <c r="C568" s="114">
        <f>IF(AND(A568&gt;=CONTROL!$F$9,A568&lt;CONTROL!$F$10+1),A568,0)</f>
        <v>0</v>
      </c>
      <c r="D568" s="114" t="str">
        <f ca="1">IF(DATOS!I569=CONTROL!$H$10,"B","A")</f>
        <v>A</v>
      </c>
      <c r="E568" s="114">
        <f t="shared" ca="1" si="48"/>
        <v>568</v>
      </c>
      <c r="F568">
        <f t="shared" ca="1" si="49"/>
        <v>0.70788482668037522</v>
      </c>
      <c r="G568">
        <f t="shared" ca="1" si="50"/>
        <v>202</v>
      </c>
      <c r="H568">
        <f t="shared" ca="1" si="51"/>
        <v>202</v>
      </c>
      <c r="I568" s="122">
        <f t="shared" ca="1" si="52"/>
        <v>203</v>
      </c>
    </row>
    <row r="569" spans="1:9" x14ac:dyDescent="0.25">
      <c r="A569" s="114">
        <f t="shared" si="53"/>
        <v>569</v>
      </c>
      <c r="B569" s="114">
        <f>IF(AND(A569&gt;=CONTROL!$D$9,A569&lt;CONTROL!$D$10+1),A569,0)</f>
        <v>569</v>
      </c>
      <c r="C569" s="114">
        <f>IF(AND(A569&gt;=CONTROL!$F$9,A569&lt;CONTROL!$F$10+1),A569,0)</f>
        <v>0</v>
      </c>
      <c r="D569" s="114" t="str">
        <f ca="1">IF(DATOS!I570=CONTROL!$H$10,"B","A")</f>
        <v>A</v>
      </c>
      <c r="E569" s="114">
        <f t="shared" ca="1" si="48"/>
        <v>569</v>
      </c>
      <c r="F569">
        <f t="shared" ca="1" si="49"/>
        <v>0.77628132824332885</v>
      </c>
      <c r="G569">
        <f t="shared" ca="1" si="50"/>
        <v>156</v>
      </c>
      <c r="H569">
        <f t="shared" ca="1" si="51"/>
        <v>156</v>
      </c>
      <c r="I569" s="122">
        <f t="shared" ca="1" si="52"/>
        <v>273</v>
      </c>
    </row>
    <row r="570" spans="1:9" x14ac:dyDescent="0.25">
      <c r="A570" s="114">
        <f t="shared" si="53"/>
        <v>570</v>
      </c>
      <c r="B570" s="114">
        <f>IF(AND(A570&gt;=CONTROL!$D$9,A570&lt;CONTROL!$D$10+1),A570,0)</f>
        <v>570</v>
      </c>
      <c r="C570" s="114">
        <f>IF(AND(A570&gt;=CONTROL!$F$9,A570&lt;CONTROL!$F$10+1),A570,0)</f>
        <v>0</v>
      </c>
      <c r="D570" s="114" t="str">
        <f ca="1">IF(DATOS!I571=CONTROL!$H$10,"B","A")</f>
        <v>A</v>
      </c>
      <c r="E570" s="114">
        <f t="shared" ca="1" si="48"/>
        <v>570</v>
      </c>
      <c r="F570">
        <f t="shared" ca="1" si="49"/>
        <v>0.10905261650538745</v>
      </c>
      <c r="G570">
        <f t="shared" ca="1" si="50"/>
        <v>582</v>
      </c>
      <c r="H570">
        <f t="shared" ca="1" si="51"/>
        <v>582</v>
      </c>
      <c r="I570" s="122">
        <f t="shared" ca="1" si="52"/>
        <v>268</v>
      </c>
    </row>
    <row r="571" spans="1:9" x14ac:dyDescent="0.25">
      <c r="A571" s="114">
        <f t="shared" si="53"/>
        <v>571</v>
      </c>
      <c r="B571" s="114">
        <f>IF(AND(A571&gt;=CONTROL!$D$9,A571&lt;CONTROL!$D$10+1),A571,0)</f>
        <v>571</v>
      </c>
      <c r="C571" s="114">
        <f>IF(AND(A571&gt;=CONTROL!$F$9,A571&lt;CONTROL!$F$10+1),A571,0)</f>
        <v>0</v>
      </c>
      <c r="D571" s="114" t="str">
        <f ca="1">IF(DATOS!I572=CONTROL!$H$10,"B","A")</f>
        <v>A</v>
      </c>
      <c r="E571" s="114">
        <f t="shared" ca="1" si="48"/>
        <v>571</v>
      </c>
      <c r="F571">
        <f t="shared" ca="1" si="49"/>
        <v>0.62281655972476702</v>
      </c>
      <c r="G571">
        <f t="shared" ca="1" si="50"/>
        <v>247</v>
      </c>
      <c r="H571">
        <f t="shared" ca="1" si="51"/>
        <v>247</v>
      </c>
      <c r="I571" s="122">
        <f t="shared" ca="1" si="52"/>
        <v>635</v>
      </c>
    </row>
    <row r="572" spans="1:9" x14ac:dyDescent="0.25">
      <c r="A572" s="114">
        <f t="shared" si="53"/>
        <v>572</v>
      </c>
      <c r="B572" s="114">
        <f>IF(AND(A572&gt;=CONTROL!$D$9,A572&lt;CONTROL!$D$10+1),A572,0)</f>
        <v>572</v>
      </c>
      <c r="C572" s="114">
        <f>IF(AND(A572&gt;=CONTROL!$F$9,A572&lt;CONTROL!$F$10+1),A572,0)</f>
        <v>0</v>
      </c>
      <c r="D572" s="114" t="str">
        <f ca="1">IF(DATOS!I573=CONTROL!$H$10,"B","A")</f>
        <v>A</v>
      </c>
      <c r="E572" s="114">
        <f t="shared" ca="1" si="48"/>
        <v>572</v>
      </c>
      <c r="F572">
        <f t="shared" ca="1" si="49"/>
        <v>0.86433583704047656</v>
      </c>
      <c r="G572">
        <f t="shared" ca="1" si="50"/>
        <v>104</v>
      </c>
      <c r="H572">
        <f t="shared" ca="1" si="51"/>
        <v>104</v>
      </c>
      <c r="I572" s="122">
        <f t="shared" ca="1" si="52"/>
        <v>340</v>
      </c>
    </row>
    <row r="573" spans="1:9" x14ac:dyDescent="0.25">
      <c r="A573" s="114">
        <f t="shared" si="53"/>
        <v>573</v>
      </c>
      <c r="B573" s="114">
        <f>IF(AND(A573&gt;=CONTROL!$D$9,A573&lt;CONTROL!$D$10+1),A573,0)</f>
        <v>573</v>
      </c>
      <c r="C573" s="114">
        <f>IF(AND(A573&gt;=CONTROL!$F$9,A573&lt;CONTROL!$F$10+1),A573,0)</f>
        <v>0</v>
      </c>
      <c r="D573" s="114" t="str">
        <f ca="1">IF(DATOS!I574=CONTROL!$H$10,"B","A")</f>
        <v>A</v>
      </c>
      <c r="E573" s="114">
        <f t="shared" ca="1" si="48"/>
        <v>573</v>
      </c>
      <c r="F573">
        <f t="shared" ca="1" si="49"/>
        <v>0.86543632672699133</v>
      </c>
      <c r="G573">
        <f t="shared" ca="1" si="50"/>
        <v>101</v>
      </c>
      <c r="H573">
        <f t="shared" ca="1" si="51"/>
        <v>101</v>
      </c>
      <c r="I573" s="122">
        <f t="shared" ca="1" si="52"/>
        <v>32</v>
      </c>
    </row>
    <row r="574" spans="1:9" x14ac:dyDescent="0.25">
      <c r="A574" s="114">
        <f t="shared" si="53"/>
        <v>574</v>
      </c>
      <c r="B574" s="114">
        <f>IF(AND(A574&gt;=CONTROL!$D$9,A574&lt;CONTROL!$D$10+1),A574,0)</f>
        <v>574</v>
      </c>
      <c r="C574" s="114">
        <f>IF(AND(A574&gt;=CONTROL!$F$9,A574&lt;CONTROL!$F$10+1),A574,0)</f>
        <v>0</v>
      </c>
      <c r="D574" s="114" t="str">
        <f ca="1">IF(DATOS!I575=CONTROL!$H$10,"B","A")</f>
        <v>A</v>
      </c>
      <c r="E574" s="114">
        <f t="shared" ca="1" si="48"/>
        <v>574</v>
      </c>
      <c r="F574">
        <f t="shared" ca="1" si="49"/>
        <v>0.27724998984904137</v>
      </c>
      <c r="G574">
        <f t="shared" ca="1" si="50"/>
        <v>476</v>
      </c>
      <c r="H574">
        <f t="shared" ca="1" si="51"/>
        <v>476</v>
      </c>
      <c r="I574" s="122">
        <f t="shared" ca="1" si="52"/>
        <v>406</v>
      </c>
    </row>
    <row r="575" spans="1:9" x14ac:dyDescent="0.25">
      <c r="A575" s="114">
        <f t="shared" si="53"/>
        <v>575</v>
      </c>
      <c r="B575" s="114">
        <f>IF(AND(A575&gt;=CONTROL!$D$9,A575&lt;CONTROL!$D$10+1),A575,0)</f>
        <v>575</v>
      </c>
      <c r="C575" s="114">
        <f>IF(AND(A575&gt;=CONTROL!$F$9,A575&lt;CONTROL!$F$10+1),A575,0)</f>
        <v>0</v>
      </c>
      <c r="D575" s="114" t="str">
        <f ca="1">IF(DATOS!I576=CONTROL!$H$10,"B","A")</f>
        <v>A</v>
      </c>
      <c r="E575" s="114">
        <f t="shared" ca="1" si="48"/>
        <v>575</v>
      </c>
      <c r="F575">
        <f t="shared" ca="1" si="49"/>
        <v>0.33765852637516058</v>
      </c>
      <c r="G575">
        <f t="shared" ca="1" si="50"/>
        <v>438</v>
      </c>
      <c r="H575">
        <f t="shared" ca="1" si="51"/>
        <v>438</v>
      </c>
      <c r="I575" s="122">
        <f t="shared" ca="1" si="52"/>
        <v>486</v>
      </c>
    </row>
    <row r="576" spans="1:9" x14ac:dyDescent="0.25">
      <c r="A576" s="114">
        <f t="shared" si="53"/>
        <v>576</v>
      </c>
      <c r="B576" s="114">
        <f>IF(AND(A576&gt;=CONTROL!$D$9,A576&lt;CONTROL!$D$10+1),A576,0)</f>
        <v>576</v>
      </c>
      <c r="C576" s="114">
        <f>IF(AND(A576&gt;=CONTROL!$F$9,A576&lt;CONTROL!$F$10+1),A576,0)</f>
        <v>0</v>
      </c>
      <c r="D576" s="114" t="str">
        <f ca="1">IF(DATOS!I577=CONTROL!$H$10,"B","A")</f>
        <v>A</v>
      </c>
      <c r="E576" s="114">
        <f t="shared" ca="1" si="48"/>
        <v>576</v>
      </c>
      <c r="F576">
        <f t="shared" ca="1" si="49"/>
        <v>0.90008119662132047</v>
      </c>
      <c r="G576">
        <f t="shared" ca="1" si="50"/>
        <v>72</v>
      </c>
      <c r="H576">
        <f t="shared" ca="1" si="51"/>
        <v>72</v>
      </c>
      <c r="I576" s="122">
        <f t="shared" ca="1" si="52"/>
        <v>610</v>
      </c>
    </row>
    <row r="577" spans="1:9" x14ac:dyDescent="0.25">
      <c r="A577" s="114">
        <f t="shared" si="53"/>
        <v>577</v>
      </c>
      <c r="B577" s="114">
        <f>IF(AND(A577&gt;=CONTROL!$D$9,A577&lt;CONTROL!$D$10+1),A577,0)</f>
        <v>577</v>
      </c>
      <c r="C577" s="114">
        <f>IF(AND(A577&gt;=CONTROL!$F$9,A577&lt;CONTROL!$F$10+1),A577,0)</f>
        <v>0</v>
      </c>
      <c r="D577" s="114" t="str">
        <f ca="1">IF(DATOS!I578=CONTROL!$H$10,"B","A")</f>
        <v>A</v>
      </c>
      <c r="E577" s="114">
        <f t="shared" ca="1" si="48"/>
        <v>577</v>
      </c>
      <c r="F577">
        <f t="shared" ca="1" si="49"/>
        <v>0.33949668991806059</v>
      </c>
      <c r="G577">
        <f t="shared" ca="1" si="50"/>
        <v>433</v>
      </c>
      <c r="H577">
        <f t="shared" ca="1" si="51"/>
        <v>433</v>
      </c>
      <c r="I577" s="122">
        <f t="shared" ca="1" si="52"/>
        <v>652</v>
      </c>
    </row>
    <row r="578" spans="1:9" x14ac:dyDescent="0.25">
      <c r="A578" s="114">
        <f t="shared" si="53"/>
        <v>578</v>
      </c>
      <c r="B578" s="114">
        <f>IF(AND(A578&gt;=CONTROL!$D$9,A578&lt;CONTROL!$D$10+1),A578,0)</f>
        <v>578</v>
      </c>
      <c r="C578" s="114">
        <f>IF(AND(A578&gt;=CONTROL!$F$9,A578&lt;CONTROL!$F$10+1),A578,0)</f>
        <v>0</v>
      </c>
      <c r="D578" s="114" t="str">
        <f ca="1">IF(DATOS!I579=CONTROL!$H$10,"B","A")</f>
        <v>A</v>
      </c>
      <c r="E578" s="114">
        <f t="shared" ref="E578:E641" ca="1" si="54">IF(D578="A",+C578+B578,0)</f>
        <v>578</v>
      </c>
      <c r="F578">
        <f t="shared" ref="F578:F641" ca="1" si="55">IF(E578&gt;0,RAND(),-1)</f>
        <v>0.33772905286260224</v>
      </c>
      <c r="G578">
        <f t="shared" ref="G578:G641" ca="1" si="56">RANK(F578,$F$1:$F$5000)</f>
        <v>437</v>
      </c>
      <c r="H578">
        <f t="shared" ref="H578:H641" ca="1" si="57">IF(F578=-1,0,G578)</f>
        <v>437</v>
      </c>
      <c r="I578" s="122">
        <f t="shared" ref="I578:I641" ca="1" si="58">IFERROR(MATCH(A578,H:H,0),0)</f>
        <v>511</v>
      </c>
    </row>
    <row r="579" spans="1:9" x14ac:dyDescent="0.25">
      <c r="A579" s="114">
        <f t="shared" ref="A579:A642" si="59">+A578+1</f>
        <v>579</v>
      </c>
      <c r="B579" s="114">
        <f>IF(AND(A579&gt;=CONTROL!$D$9,A579&lt;CONTROL!$D$10+1),A579,0)</f>
        <v>579</v>
      </c>
      <c r="C579" s="114">
        <f>IF(AND(A579&gt;=CONTROL!$F$9,A579&lt;CONTROL!$F$10+1),A579,0)</f>
        <v>0</v>
      </c>
      <c r="D579" s="114" t="str">
        <f ca="1">IF(DATOS!I580=CONTROL!$H$10,"B","A")</f>
        <v>A</v>
      </c>
      <c r="E579" s="114">
        <f t="shared" ca="1" si="54"/>
        <v>579</v>
      </c>
      <c r="F579">
        <f t="shared" ca="1" si="55"/>
        <v>0.70115155475289737</v>
      </c>
      <c r="G579">
        <f t="shared" ca="1" si="56"/>
        <v>205</v>
      </c>
      <c r="H579">
        <f t="shared" ca="1" si="57"/>
        <v>205</v>
      </c>
      <c r="I579" s="122">
        <f t="shared" ca="1" si="58"/>
        <v>363</v>
      </c>
    </row>
    <row r="580" spans="1:9" x14ac:dyDescent="0.25">
      <c r="A580" s="114">
        <f t="shared" si="59"/>
        <v>580</v>
      </c>
      <c r="B580" s="114">
        <f>IF(AND(A580&gt;=CONTROL!$D$9,A580&lt;CONTROL!$D$10+1),A580,0)</f>
        <v>580</v>
      </c>
      <c r="C580" s="114">
        <f>IF(AND(A580&gt;=CONTROL!$F$9,A580&lt;CONTROL!$F$10+1),A580,0)</f>
        <v>0</v>
      </c>
      <c r="D580" s="114" t="str">
        <f ca="1">IF(DATOS!I581=CONTROL!$H$10,"B","A")</f>
        <v>A</v>
      </c>
      <c r="E580" s="114">
        <f t="shared" ca="1" si="54"/>
        <v>580</v>
      </c>
      <c r="F580">
        <f t="shared" ca="1" si="55"/>
        <v>0.53059549346173507</v>
      </c>
      <c r="G580">
        <f t="shared" ca="1" si="56"/>
        <v>311</v>
      </c>
      <c r="H580">
        <f t="shared" ca="1" si="57"/>
        <v>311</v>
      </c>
      <c r="I580" s="122">
        <f t="shared" ca="1" si="58"/>
        <v>114</v>
      </c>
    </row>
    <row r="581" spans="1:9" x14ac:dyDescent="0.25">
      <c r="A581" s="114">
        <f t="shared" si="59"/>
        <v>581</v>
      </c>
      <c r="B581" s="114">
        <f>IF(AND(A581&gt;=CONTROL!$D$9,A581&lt;CONTROL!$D$10+1),A581,0)</f>
        <v>581</v>
      </c>
      <c r="C581" s="114">
        <f>IF(AND(A581&gt;=CONTROL!$F$9,A581&lt;CONTROL!$F$10+1),A581,0)</f>
        <v>0</v>
      </c>
      <c r="D581" s="114" t="str">
        <f ca="1">IF(DATOS!I582=CONTROL!$H$10,"B","A")</f>
        <v>A</v>
      </c>
      <c r="E581" s="114">
        <f t="shared" ca="1" si="54"/>
        <v>581</v>
      </c>
      <c r="F581">
        <f t="shared" ca="1" si="55"/>
        <v>0.58039441878978548</v>
      </c>
      <c r="G581">
        <f t="shared" ca="1" si="56"/>
        <v>273</v>
      </c>
      <c r="H581">
        <f t="shared" ca="1" si="57"/>
        <v>273</v>
      </c>
      <c r="I581" s="122">
        <f t="shared" ca="1" si="58"/>
        <v>554</v>
      </c>
    </row>
    <row r="582" spans="1:9" x14ac:dyDescent="0.25">
      <c r="A582" s="114">
        <f t="shared" si="59"/>
        <v>582</v>
      </c>
      <c r="B582" s="114">
        <f>IF(AND(A582&gt;=CONTROL!$D$9,A582&lt;CONTROL!$D$10+1),A582,0)</f>
        <v>582</v>
      </c>
      <c r="C582" s="114">
        <f>IF(AND(A582&gt;=CONTROL!$F$9,A582&lt;CONTROL!$F$10+1),A582,0)</f>
        <v>0</v>
      </c>
      <c r="D582" s="114" t="str">
        <f ca="1">IF(DATOS!I583=CONTROL!$H$10,"B","A")</f>
        <v>A</v>
      </c>
      <c r="E582" s="114">
        <f t="shared" ca="1" si="54"/>
        <v>582</v>
      </c>
      <c r="F582">
        <f t="shared" ca="1" si="55"/>
        <v>0.92132451318094111</v>
      </c>
      <c r="G582">
        <f t="shared" ca="1" si="56"/>
        <v>50</v>
      </c>
      <c r="H582">
        <f t="shared" ca="1" si="57"/>
        <v>50</v>
      </c>
      <c r="I582" s="122">
        <f t="shared" ca="1" si="58"/>
        <v>570</v>
      </c>
    </row>
    <row r="583" spans="1:9" x14ac:dyDescent="0.25">
      <c r="A583" s="114">
        <f t="shared" si="59"/>
        <v>583</v>
      </c>
      <c r="B583" s="114">
        <f>IF(AND(A583&gt;=CONTROL!$D$9,A583&lt;CONTROL!$D$10+1),A583,0)</f>
        <v>583</v>
      </c>
      <c r="C583" s="114">
        <f>IF(AND(A583&gt;=CONTROL!$F$9,A583&lt;CONTROL!$F$10+1),A583,0)</f>
        <v>0</v>
      </c>
      <c r="D583" s="114" t="str">
        <f ca="1">IF(DATOS!I584=CONTROL!$H$10,"B","A")</f>
        <v>A</v>
      </c>
      <c r="E583" s="114">
        <f t="shared" ca="1" si="54"/>
        <v>583</v>
      </c>
      <c r="F583">
        <f t="shared" ca="1" si="55"/>
        <v>0.97170163175511381</v>
      </c>
      <c r="G583">
        <f t="shared" ca="1" si="56"/>
        <v>17</v>
      </c>
      <c r="H583">
        <f t="shared" ca="1" si="57"/>
        <v>17</v>
      </c>
      <c r="I583" s="122">
        <f t="shared" ca="1" si="58"/>
        <v>474</v>
      </c>
    </row>
    <row r="584" spans="1:9" x14ac:dyDescent="0.25">
      <c r="A584" s="114">
        <f t="shared" si="59"/>
        <v>584</v>
      </c>
      <c r="B584" s="114">
        <f>IF(AND(A584&gt;=CONTROL!$D$9,A584&lt;CONTROL!$D$10+1),A584,0)</f>
        <v>584</v>
      </c>
      <c r="C584" s="114">
        <f>IF(AND(A584&gt;=CONTROL!$F$9,A584&lt;CONTROL!$F$10+1),A584,0)</f>
        <v>0</v>
      </c>
      <c r="D584" s="114" t="str">
        <f ca="1">IF(DATOS!I585=CONTROL!$H$10,"B","A")</f>
        <v>A</v>
      </c>
      <c r="E584" s="114">
        <f t="shared" ca="1" si="54"/>
        <v>584</v>
      </c>
      <c r="F584">
        <f t="shared" ca="1" si="55"/>
        <v>0.31666006765209453</v>
      </c>
      <c r="G584">
        <f t="shared" ca="1" si="56"/>
        <v>448</v>
      </c>
      <c r="H584">
        <f t="shared" ca="1" si="57"/>
        <v>448</v>
      </c>
      <c r="I584" s="122">
        <f t="shared" ca="1" si="58"/>
        <v>297</v>
      </c>
    </row>
    <row r="585" spans="1:9" x14ac:dyDescent="0.25">
      <c r="A585" s="114">
        <f t="shared" si="59"/>
        <v>585</v>
      </c>
      <c r="B585" s="114">
        <f>IF(AND(A585&gt;=CONTROL!$D$9,A585&lt;CONTROL!$D$10+1),A585,0)</f>
        <v>585</v>
      </c>
      <c r="C585" s="114">
        <f>IF(AND(A585&gt;=CONTROL!$F$9,A585&lt;CONTROL!$F$10+1),A585,0)</f>
        <v>0</v>
      </c>
      <c r="D585" s="114" t="str">
        <f ca="1">IF(DATOS!I586=CONTROL!$H$10,"B","A")</f>
        <v>A</v>
      </c>
      <c r="E585" s="114">
        <f t="shared" ca="1" si="54"/>
        <v>585</v>
      </c>
      <c r="F585">
        <f t="shared" ca="1" si="55"/>
        <v>0.33221505343082203</v>
      </c>
      <c r="G585">
        <f t="shared" ca="1" si="56"/>
        <v>442</v>
      </c>
      <c r="H585">
        <f t="shared" ca="1" si="57"/>
        <v>442</v>
      </c>
      <c r="I585" s="122">
        <f t="shared" ca="1" si="58"/>
        <v>455</v>
      </c>
    </row>
    <row r="586" spans="1:9" x14ac:dyDescent="0.25">
      <c r="A586" s="114">
        <f t="shared" si="59"/>
        <v>586</v>
      </c>
      <c r="B586" s="114">
        <f>IF(AND(A586&gt;=CONTROL!$D$9,A586&lt;CONTROL!$D$10+1),A586,0)</f>
        <v>586</v>
      </c>
      <c r="C586" s="114">
        <f>IF(AND(A586&gt;=CONTROL!$F$9,A586&lt;CONTROL!$F$10+1),A586,0)</f>
        <v>0</v>
      </c>
      <c r="D586" s="114" t="str">
        <f ca="1">IF(DATOS!I587=CONTROL!$H$10,"B","A")</f>
        <v>A</v>
      </c>
      <c r="E586" s="114">
        <f t="shared" ca="1" si="54"/>
        <v>586</v>
      </c>
      <c r="F586">
        <f t="shared" ca="1" si="55"/>
        <v>4.717446769625111E-2</v>
      </c>
      <c r="G586">
        <f t="shared" ca="1" si="56"/>
        <v>615</v>
      </c>
      <c r="H586">
        <f t="shared" ca="1" si="57"/>
        <v>615</v>
      </c>
      <c r="I586" s="122">
        <f t="shared" ca="1" si="58"/>
        <v>487</v>
      </c>
    </row>
    <row r="587" spans="1:9" x14ac:dyDescent="0.25">
      <c r="A587" s="114">
        <f t="shared" si="59"/>
        <v>587</v>
      </c>
      <c r="B587" s="114">
        <f>IF(AND(A587&gt;=CONTROL!$D$9,A587&lt;CONTROL!$D$10+1),A587,0)</f>
        <v>587</v>
      </c>
      <c r="C587" s="114">
        <f>IF(AND(A587&gt;=CONTROL!$F$9,A587&lt;CONTROL!$F$10+1),A587,0)</f>
        <v>0</v>
      </c>
      <c r="D587" s="114" t="str">
        <f ca="1">IF(DATOS!I588=CONTROL!$H$10,"B","A")</f>
        <v>A</v>
      </c>
      <c r="E587" s="114">
        <f t="shared" ca="1" si="54"/>
        <v>587</v>
      </c>
      <c r="F587">
        <f t="shared" ca="1" si="55"/>
        <v>0.77246801720155844</v>
      </c>
      <c r="G587">
        <f t="shared" ca="1" si="56"/>
        <v>160</v>
      </c>
      <c r="H587">
        <f t="shared" ca="1" si="57"/>
        <v>160</v>
      </c>
      <c r="I587" s="122">
        <f t="shared" ca="1" si="58"/>
        <v>139</v>
      </c>
    </row>
    <row r="588" spans="1:9" x14ac:dyDescent="0.25">
      <c r="A588" s="114">
        <f t="shared" si="59"/>
        <v>588</v>
      </c>
      <c r="B588" s="114">
        <f>IF(AND(A588&gt;=CONTROL!$D$9,A588&lt;CONTROL!$D$10+1),A588,0)</f>
        <v>588</v>
      </c>
      <c r="C588" s="114">
        <f>IF(AND(A588&gt;=CONTROL!$F$9,A588&lt;CONTROL!$F$10+1),A588,0)</f>
        <v>0</v>
      </c>
      <c r="D588" s="114" t="str">
        <f ca="1">IF(DATOS!I589=CONTROL!$H$10,"B","A")</f>
        <v>A</v>
      </c>
      <c r="E588" s="114">
        <f t="shared" ca="1" si="54"/>
        <v>588</v>
      </c>
      <c r="F588">
        <f t="shared" ca="1" si="55"/>
        <v>0.7639541659270066</v>
      </c>
      <c r="G588">
        <f t="shared" ca="1" si="56"/>
        <v>167</v>
      </c>
      <c r="H588">
        <f t="shared" ca="1" si="57"/>
        <v>167</v>
      </c>
      <c r="I588" s="122">
        <f t="shared" ca="1" si="58"/>
        <v>625</v>
      </c>
    </row>
    <row r="589" spans="1:9" x14ac:dyDescent="0.25">
      <c r="A589" s="114">
        <f t="shared" si="59"/>
        <v>589</v>
      </c>
      <c r="B589" s="114">
        <f>IF(AND(A589&gt;=CONTROL!$D$9,A589&lt;CONTROL!$D$10+1),A589,0)</f>
        <v>589</v>
      </c>
      <c r="C589" s="114">
        <f>IF(AND(A589&gt;=CONTROL!$F$9,A589&lt;CONTROL!$F$10+1),A589,0)</f>
        <v>0</v>
      </c>
      <c r="D589" s="114" t="str">
        <f ca="1">IF(DATOS!I590=CONTROL!$H$10,"B","A")</f>
        <v>A</v>
      </c>
      <c r="E589" s="114">
        <f t="shared" ca="1" si="54"/>
        <v>589</v>
      </c>
      <c r="F589">
        <f t="shared" ca="1" si="55"/>
        <v>1.4196689675633922E-2</v>
      </c>
      <c r="G589">
        <f t="shared" ca="1" si="56"/>
        <v>643</v>
      </c>
      <c r="H589">
        <f t="shared" ca="1" si="57"/>
        <v>643</v>
      </c>
      <c r="I589" s="122">
        <f t="shared" ca="1" si="58"/>
        <v>120</v>
      </c>
    </row>
    <row r="590" spans="1:9" x14ac:dyDescent="0.25">
      <c r="A590" s="114">
        <f t="shared" si="59"/>
        <v>590</v>
      </c>
      <c r="B590" s="114">
        <f>IF(AND(A590&gt;=CONTROL!$D$9,A590&lt;CONTROL!$D$10+1),A590,0)</f>
        <v>590</v>
      </c>
      <c r="C590" s="114">
        <f>IF(AND(A590&gt;=CONTROL!$F$9,A590&lt;CONTROL!$F$10+1),A590,0)</f>
        <v>0</v>
      </c>
      <c r="D590" s="114" t="str">
        <f ca="1">IF(DATOS!I591=CONTROL!$H$10,"B","A")</f>
        <v>A</v>
      </c>
      <c r="E590" s="114">
        <f t="shared" ca="1" si="54"/>
        <v>590</v>
      </c>
      <c r="F590">
        <f t="shared" ca="1" si="55"/>
        <v>0.77118131985181115</v>
      </c>
      <c r="G590">
        <f t="shared" ca="1" si="56"/>
        <v>163</v>
      </c>
      <c r="H590">
        <f t="shared" ca="1" si="57"/>
        <v>163</v>
      </c>
      <c r="I590" s="122">
        <f t="shared" ca="1" si="58"/>
        <v>45</v>
      </c>
    </row>
    <row r="591" spans="1:9" x14ac:dyDescent="0.25">
      <c r="A591" s="114">
        <f t="shared" si="59"/>
        <v>591</v>
      </c>
      <c r="B591" s="114">
        <f>IF(AND(A591&gt;=CONTROL!$D$9,A591&lt;CONTROL!$D$10+1),A591,0)</f>
        <v>591</v>
      </c>
      <c r="C591" s="114">
        <f>IF(AND(A591&gt;=CONTROL!$F$9,A591&lt;CONTROL!$F$10+1),A591,0)</f>
        <v>0</v>
      </c>
      <c r="D591" s="114" t="str">
        <f ca="1">IF(DATOS!I592=CONTROL!$H$10,"B","A")</f>
        <v>A</v>
      </c>
      <c r="E591" s="114">
        <f t="shared" ca="1" si="54"/>
        <v>591</v>
      </c>
      <c r="F591">
        <f t="shared" ca="1" si="55"/>
        <v>0.25584310344765504</v>
      </c>
      <c r="G591">
        <f t="shared" ca="1" si="56"/>
        <v>486</v>
      </c>
      <c r="H591">
        <f t="shared" ca="1" si="57"/>
        <v>486</v>
      </c>
      <c r="I591" s="122">
        <f t="shared" ca="1" si="58"/>
        <v>190</v>
      </c>
    </row>
    <row r="592" spans="1:9" x14ac:dyDescent="0.25">
      <c r="A592" s="114">
        <f t="shared" si="59"/>
        <v>592</v>
      </c>
      <c r="B592" s="114">
        <f>IF(AND(A592&gt;=CONTROL!$D$9,A592&lt;CONTROL!$D$10+1),A592,0)</f>
        <v>592</v>
      </c>
      <c r="C592" s="114">
        <f>IF(AND(A592&gt;=CONTROL!$F$9,A592&lt;CONTROL!$F$10+1),A592,0)</f>
        <v>0</v>
      </c>
      <c r="D592" s="114" t="str">
        <f ca="1">IF(DATOS!I593=CONTROL!$H$10,"B","A")</f>
        <v>A</v>
      </c>
      <c r="E592" s="114">
        <f t="shared" ca="1" si="54"/>
        <v>592</v>
      </c>
      <c r="F592">
        <f t="shared" ca="1" si="55"/>
        <v>0.44605124006467878</v>
      </c>
      <c r="G592">
        <f t="shared" ca="1" si="56"/>
        <v>370</v>
      </c>
      <c r="H592">
        <f t="shared" ca="1" si="57"/>
        <v>370</v>
      </c>
      <c r="I592" s="122">
        <f t="shared" ca="1" si="58"/>
        <v>551</v>
      </c>
    </row>
    <row r="593" spans="1:10" x14ac:dyDescent="0.25">
      <c r="A593" s="114">
        <f t="shared" si="59"/>
        <v>593</v>
      </c>
      <c r="B593" s="114">
        <f>IF(AND(A593&gt;=CONTROL!$D$9,A593&lt;CONTROL!$D$10+1),A593,0)</f>
        <v>593</v>
      </c>
      <c r="C593" s="114">
        <f>IF(AND(A593&gt;=CONTROL!$F$9,A593&lt;CONTROL!$F$10+1),A593,0)</f>
        <v>0</v>
      </c>
      <c r="D593" s="114" t="str">
        <f ca="1">IF(DATOS!I594=CONTROL!$H$10,"B","A")</f>
        <v>A</v>
      </c>
      <c r="E593" s="114">
        <f t="shared" ca="1" si="54"/>
        <v>593</v>
      </c>
      <c r="F593">
        <f t="shared" ca="1" si="55"/>
        <v>0.55499659929514256</v>
      </c>
      <c r="G593">
        <f t="shared" ca="1" si="56"/>
        <v>290</v>
      </c>
      <c r="H593">
        <f t="shared" ca="1" si="57"/>
        <v>290</v>
      </c>
      <c r="I593" s="122">
        <f t="shared" ca="1" si="58"/>
        <v>161</v>
      </c>
    </row>
    <row r="594" spans="1:10" x14ac:dyDescent="0.25">
      <c r="A594" s="114">
        <f t="shared" si="59"/>
        <v>594</v>
      </c>
      <c r="B594" s="114">
        <f>IF(AND(A594&gt;=CONTROL!$D$9,A594&lt;CONTROL!$D$10+1),A594,0)</f>
        <v>594</v>
      </c>
      <c r="C594" s="114">
        <f>IF(AND(A594&gt;=CONTROL!$F$9,A594&lt;CONTROL!$F$10+1),A594,0)</f>
        <v>0</v>
      </c>
      <c r="D594" s="114" t="str">
        <f ca="1">IF(DATOS!I595=CONTROL!$H$10,"B","A")</f>
        <v>A</v>
      </c>
      <c r="E594" s="114">
        <f t="shared" ca="1" si="54"/>
        <v>594</v>
      </c>
      <c r="F594">
        <f t="shared" ca="1" si="55"/>
        <v>0.74287391143902526</v>
      </c>
      <c r="G594">
        <f t="shared" ca="1" si="56"/>
        <v>181</v>
      </c>
      <c r="H594">
        <f t="shared" ca="1" si="57"/>
        <v>181</v>
      </c>
      <c r="I594" s="122">
        <f t="shared" ca="1" si="58"/>
        <v>103</v>
      </c>
    </row>
    <row r="595" spans="1:10" x14ac:dyDescent="0.25">
      <c r="A595" s="114">
        <f t="shared" si="59"/>
        <v>595</v>
      </c>
      <c r="B595" s="114">
        <f>IF(AND(A595&gt;=CONTROL!$D$9,A595&lt;CONTROL!$D$10+1),A595,0)</f>
        <v>595</v>
      </c>
      <c r="C595" s="114">
        <f>IF(AND(A595&gt;=CONTROL!$F$9,A595&lt;CONTROL!$F$10+1),A595,0)</f>
        <v>0</v>
      </c>
      <c r="D595" s="114" t="str">
        <f ca="1">IF(DATOS!I596=CONTROL!$H$10,"B","A")</f>
        <v>A</v>
      </c>
      <c r="E595" s="114">
        <f t="shared" ca="1" si="54"/>
        <v>595</v>
      </c>
      <c r="F595">
        <f t="shared" ca="1" si="55"/>
        <v>0.44069922734399669</v>
      </c>
      <c r="G595">
        <f t="shared" ca="1" si="56"/>
        <v>374</v>
      </c>
      <c r="H595">
        <f t="shared" ca="1" si="57"/>
        <v>374</v>
      </c>
      <c r="I595" s="122">
        <f t="shared" ca="1" si="58"/>
        <v>496</v>
      </c>
    </row>
    <row r="596" spans="1:10" x14ac:dyDescent="0.25">
      <c r="A596" s="114">
        <f t="shared" si="59"/>
        <v>596</v>
      </c>
      <c r="B596" s="114">
        <f>IF(AND(A596&gt;=CONTROL!$D$9,A596&lt;CONTROL!$D$10+1),A596,0)</f>
        <v>596</v>
      </c>
      <c r="C596" s="114">
        <f>IF(AND(A596&gt;=CONTROL!$F$9,A596&lt;CONTROL!$F$10+1),A596,0)</f>
        <v>0</v>
      </c>
      <c r="D596" s="114" t="str">
        <f ca="1">IF(DATOS!I597=CONTROL!$H$10,"B","A")</f>
        <v>A</v>
      </c>
      <c r="E596" s="114">
        <f t="shared" ca="1" si="54"/>
        <v>596</v>
      </c>
      <c r="F596">
        <f t="shared" ca="1" si="55"/>
        <v>0.75076166800197397</v>
      </c>
      <c r="G596">
        <f t="shared" ca="1" si="56"/>
        <v>175</v>
      </c>
      <c r="H596">
        <f t="shared" ca="1" si="57"/>
        <v>175</v>
      </c>
      <c r="I596" s="122">
        <f t="shared" ca="1" si="58"/>
        <v>420</v>
      </c>
    </row>
    <row r="597" spans="1:10" x14ac:dyDescent="0.25">
      <c r="A597" s="114">
        <f t="shared" si="59"/>
        <v>597</v>
      </c>
      <c r="B597" s="114">
        <f>IF(AND(A597&gt;=CONTROL!$D$9,A597&lt;CONTROL!$D$10+1),A597,0)</f>
        <v>597</v>
      </c>
      <c r="C597" s="114">
        <f>IF(AND(A597&gt;=CONTROL!$F$9,A597&lt;CONTROL!$F$10+1),A597,0)</f>
        <v>0</v>
      </c>
      <c r="D597" s="114" t="str">
        <f ca="1">IF(DATOS!I598=CONTROL!$H$10,"B","A")</f>
        <v>A</v>
      </c>
      <c r="E597" s="114">
        <f t="shared" ca="1" si="54"/>
        <v>597</v>
      </c>
      <c r="F597">
        <f t="shared" ca="1" si="55"/>
        <v>0.46091639544384078</v>
      </c>
      <c r="G597">
        <f t="shared" ca="1" si="56"/>
        <v>360</v>
      </c>
      <c r="H597">
        <f t="shared" ca="1" si="57"/>
        <v>360</v>
      </c>
      <c r="I597" s="122">
        <f t="shared" ca="1" si="58"/>
        <v>61</v>
      </c>
    </row>
    <row r="598" spans="1:10" x14ac:dyDescent="0.25">
      <c r="A598" s="114">
        <f t="shared" si="59"/>
        <v>598</v>
      </c>
      <c r="B598" s="114">
        <f>IF(AND(A598&gt;=CONTROL!$D$9,A598&lt;CONTROL!$D$10+1),A598,0)</f>
        <v>598</v>
      </c>
      <c r="C598" s="114">
        <f>IF(AND(A598&gt;=CONTROL!$F$9,A598&lt;CONTROL!$F$10+1),A598,0)</f>
        <v>0</v>
      </c>
      <c r="D598" s="114" t="str">
        <f ca="1">IF(DATOS!I599=CONTROL!$H$10,"B","A")</f>
        <v>A</v>
      </c>
      <c r="E598" s="114">
        <f t="shared" ca="1" si="54"/>
        <v>598</v>
      </c>
      <c r="F598">
        <f t="shared" ca="1" si="55"/>
        <v>0.19817350620225593</v>
      </c>
      <c r="G598">
        <f t="shared" ca="1" si="56"/>
        <v>519</v>
      </c>
      <c r="H598">
        <f t="shared" ca="1" si="57"/>
        <v>519</v>
      </c>
      <c r="I598" s="122">
        <f t="shared" ca="1" si="58"/>
        <v>321</v>
      </c>
    </row>
    <row r="599" spans="1:10" x14ac:dyDescent="0.25">
      <c r="A599" s="114">
        <f t="shared" si="59"/>
        <v>599</v>
      </c>
      <c r="B599" s="114">
        <f>IF(AND(A599&gt;=CONTROL!$D$9,A599&lt;CONTROL!$D$10+1),A599,0)</f>
        <v>599</v>
      </c>
      <c r="C599" s="114">
        <f>IF(AND(A599&gt;=CONTROL!$F$9,A599&lt;CONTROL!$F$10+1),A599,0)</f>
        <v>0</v>
      </c>
      <c r="D599" s="114" t="str">
        <f ca="1">IF(DATOS!I600=CONTROL!$H$10,"B","A")</f>
        <v>A</v>
      </c>
      <c r="E599" s="114">
        <f t="shared" ca="1" si="54"/>
        <v>599</v>
      </c>
      <c r="F599">
        <f t="shared" ca="1" si="55"/>
        <v>0.48908195758521633</v>
      </c>
      <c r="G599">
        <f t="shared" ca="1" si="56"/>
        <v>339</v>
      </c>
      <c r="H599">
        <f t="shared" ca="1" si="57"/>
        <v>339</v>
      </c>
      <c r="I599" s="122">
        <f t="shared" ca="1" si="58"/>
        <v>512</v>
      </c>
      <c r="J599" s="113"/>
    </row>
    <row r="600" spans="1:10" x14ac:dyDescent="0.25">
      <c r="A600" s="114">
        <f t="shared" si="59"/>
        <v>600</v>
      </c>
      <c r="B600" s="114">
        <f>IF(AND(A600&gt;=CONTROL!$D$9,A600&lt;CONTROL!$D$10+1),A600,0)</f>
        <v>600</v>
      </c>
      <c r="C600" s="114">
        <f>IF(AND(A600&gt;=CONTROL!$F$9,A600&lt;CONTROL!$F$10+1),A600,0)</f>
        <v>0</v>
      </c>
      <c r="D600" s="114" t="str">
        <f ca="1">IF(DATOS!I601=CONTROL!$H$10,"B","A")</f>
        <v>A</v>
      </c>
      <c r="E600" s="114">
        <f t="shared" ca="1" si="54"/>
        <v>600</v>
      </c>
      <c r="F600">
        <f t="shared" ca="1" si="55"/>
        <v>0.50821126020458574</v>
      </c>
      <c r="G600">
        <f t="shared" ca="1" si="56"/>
        <v>327</v>
      </c>
      <c r="H600">
        <f t="shared" ca="1" si="57"/>
        <v>327</v>
      </c>
      <c r="I600" s="122">
        <f t="shared" ca="1" si="58"/>
        <v>260</v>
      </c>
    </row>
    <row r="601" spans="1:10" x14ac:dyDescent="0.25">
      <c r="A601" s="114">
        <f t="shared" si="59"/>
        <v>601</v>
      </c>
      <c r="B601" s="114">
        <f>IF(AND(A601&gt;=CONTROL!$D$9,A601&lt;CONTROL!$D$10+1),A601,0)</f>
        <v>601</v>
      </c>
      <c r="C601" s="114">
        <f>IF(AND(A601&gt;=CONTROL!$F$9,A601&lt;CONTROL!$F$10+1),A601,0)</f>
        <v>0</v>
      </c>
      <c r="D601" s="114" t="str">
        <f ca="1">IF(DATOS!I602=CONTROL!$H$10,"B","A")</f>
        <v>A</v>
      </c>
      <c r="E601" s="114">
        <f t="shared" ca="1" si="54"/>
        <v>601</v>
      </c>
      <c r="F601">
        <f t="shared" ca="1" si="55"/>
        <v>0.73539353389686635</v>
      </c>
      <c r="G601">
        <f t="shared" ca="1" si="56"/>
        <v>189</v>
      </c>
      <c r="H601">
        <f t="shared" ca="1" si="57"/>
        <v>189</v>
      </c>
      <c r="I601" s="122">
        <f t="shared" ca="1" si="58"/>
        <v>71</v>
      </c>
    </row>
    <row r="602" spans="1:10" x14ac:dyDescent="0.25">
      <c r="A602" s="114">
        <f t="shared" si="59"/>
        <v>602</v>
      </c>
      <c r="B602" s="114">
        <f>IF(AND(A602&gt;=CONTROL!$D$9,A602&lt;CONTROL!$D$10+1),A602,0)</f>
        <v>602</v>
      </c>
      <c r="C602" s="114">
        <f>IF(AND(A602&gt;=CONTROL!$F$9,A602&lt;CONTROL!$F$10+1),A602,0)</f>
        <v>0</v>
      </c>
      <c r="D602" s="114" t="str">
        <f ca="1">IF(DATOS!I603=CONTROL!$H$10,"B","A")</f>
        <v>A</v>
      </c>
      <c r="E602" s="114">
        <f t="shared" ca="1" si="54"/>
        <v>602</v>
      </c>
      <c r="F602">
        <f t="shared" ca="1" si="55"/>
        <v>0.18597463290280103</v>
      </c>
      <c r="G602">
        <f t="shared" ca="1" si="56"/>
        <v>527</v>
      </c>
      <c r="H602">
        <f t="shared" ca="1" si="57"/>
        <v>527</v>
      </c>
      <c r="I602" s="122">
        <f t="shared" ca="1" si="58"/>
        <v>244</v>
      </c>
    </row>
    <row r="603" spans="1:10" x14ac:dyDescent="0.25">
      <c r="A603" s="114">
        <f t="shared" si="59"/>
        <v>603</v>
      </c>
      <c r="B603" s="114">
        <f>IF(AND(A603&gt;=CONTROL!$D$9,A603&lt;CONTROL!$D$10+1),A603,0)</f>
        <v>603</v>
      </c>
      <c r="C603" s="114">
        <f>IF(AND(A603&gt;=CONTROL!$F$9,A603&lt;CONTROL!$F$10+1),A603,0)</f>
        <v>0</v>
      </c>
      <c r="D603" s="114" t="str">
        <f ca="1">IF(DATOS!I604=CONTROL!$H$10,"B","A")</f>
        <v>A</v>
      </c>
      <c r="E603" s="114">
        <f t="shared" ca="1" si="54"/>
        <v>603</v>
      </c>
      <c r="F603">
        <f t="shared" ca="1" si="55"/>
        <v>0.27874960020015926</v>
      </c>
      <c r="G603">
        <f t="shared" ca="1" si="56"/>
        <v>473</v>
      </c>
      <c r="H603">
        <f t="shared" ca="1" si="57"/>
        <v>473</v>
      </c>
      <c r="I603" s="122">
        <f t="shared" ca="1" si="58"/>
        <v>488</v>
      </c>
    </row>
    <row r="604" spans="1:10" x14ac:dyDescent="0.25">
      <c r="A604" s="114">
        <f t="shared" si="59"/>
        <v>604</v>
      </c>
      <c r="B604" s="114">
        <f>IF(AND(A604&gt;=CONTROL!$D$9,A604&lt;CONTROL!$D$10+1),A604,0)</f>
        <v>604</v>
      </c>
      <c r="C604" s="114">
        <f>IF(AND(A604&gt;=CONTROL!$F$9,A604&lt;CONTROL!$F$10+1),A604,0)</f>
        <v>0</v>
      </c>
      <c r="D604" s="114" t="str">
        <f ca="1">IF(DATOS!I605=CONTROL!$H$10,"B","A")</f>
        <v>A</v>
      </c>
      <c r="E604" s="114">
        <f t="shared" ca="1" si="54"/>
        <v>604</v>
      </c>
      <c r="F604">
        <f t="shared" ca="1" si="55"/>
        <v>0.89478673219214711</v>
      </c>
      <c r="G604">
        <f t="shared" ca="1" si="56"/>
        <v>76</v>
      </c>
      <c r="H604">
        <f t="shared" ca="1" si="57"/>
        <v>76</v>
      </c>
      <c r="I604" s="122">
        <f t="shared" ca="1" si="58"/>
        <v>302</v>
      </c>
    </row>
    <row r="605" spans="1:10" x14ac:dyDescent="0.25">
      <c r="A605" s="114">
        <f t="shared" si="59"/>
        <v>605</v>
      </c>
      <c r="B605" s="114">
        <f>IF(AND(A605&gt;=CONTROL!$D$9,A605&lt;CONTROL!$D$10+1),A605,0)</f>
        <v>605</v>
      </c>
      <c r="C605" s="114">
        <f>IF(AND(A605&gt;=CONTROL!$F$9,A605&lt;CONTROL!$F$10+1),A605,0)</f>
        <v>0</v>
      </c>
      <c r="D605" s="114" t="str">
        <f ca="1">IF(DATOS!I606=CONTROL!$H$10,"B","A")</f>
        <v>A</v>
      </c>
      <c r="E605" s="114">
        <f t="shared" ca="1" si="54"/>
        <v>605</v>
      </c>
      <c r="F605">
        <f t="shared" ca="1" si="55"/>
        <v>0.93727747134993677</v>
      </c>
      <c r="G605">
        <f t="shared" ca="1" si="56"/>
        <v>38</v>
      </c>
      <c r="H605">
        <f t="shared" ca="1" si="57"/>
        <v>38</v>
      </c>
      <c r="I605" s="122">
        <f t="shared" ca="1" si="58"/>
        <v>469</v>
      </c>
    </row>
    <row r="606" spans="1:10" x14ac:dyDescent="0.25">
      <c r="A606" s="114">
        <f t="shared" si="59"/>
        <v>606</v>
      </c>
      <c r="B606" s="114">
        <f>IF(AND(A606&gt;=CONTROL!$D$9,A606&lt;CONTROL!$D$10+1),A606,0)</f>
        <v>606</v>
      </c>
      <c r="C606" s="114">
        <f>IF(AND(A606&gt;=CONTROL!$F$9,A606&lt;CONTROL!$F$10+1),A606,0)</f>
        <v>0</v>
      </c>
      <c r="D606" s="114" t="str">
        <f ca="1">IF(DATOS!I607=CONTROL!$H$10,"B","A")</f>
        <v>A</v>
      </c>
      <c r="E606" s="114">
        <f t="shared" ca="1" si="54"/>
        <v>606</v>
      </c>
      <c r="F606">
        <f t="shared" ca="1" si="55"/>
        <v>0.9876396958292063</v>
      </c>
      <c r="G606">
        <f t="shared" ca="1" si="56"/>
        <v>9</v>
      </c>
      <c r="H606">
        <f t="shared" ca="1" si="57"/>
        <v>9</v>
      </c>
      <c r="I606" s="122">
        <f t="shared" ca="1" si="58"/>
        <v>94</v>
      </c>
    </row>
    <row r="607" spans="1:10" x14ac:dyDescent="0.25">
      <c r="A607" s="114">
        <f t="shared" si="59"/>
        <v>607</v>
      </c>
      <c r="B607" s="114">
        <f>IF(AND(A607&gt;=CONTROL!$D$9,A607&lt;CONTROL!$D$10+1),A607,0)</f>
        <v>607</v>
      </c>
      <c r="C607" s="114">
        <f>IF(AND(A607&gt;=CONTROL!$F$9,A607&lt;CONTROL!$F$10+1),A607,0)</f>
        <v>0</v>
      </c>
      <c r="D607" s="114" t="str">
        <f ca="1">IF(DATOS!I608=CONTROL!$H$10,"B","A")</f>
        <v>A</v>
      </c>
      <c r="E607" s="114">
        <f t="shared" ca="1" si="54"/>
        <v>607</v>
      </c>
      <c r="F607">
        <f t="shared" ca="1" si="55"/>
        <v>0.54694385705374882</v>
      </c>
      <c r="G607">
        <f t="shared" ca="1" si="56"/>
        <v>298</v>
      </c>
      <c r="H607">
        <f t="shared" ca="1" si="57"/>
        <v>298</v>
      </c>
      <c r="I607" s="122">
        <f t="shared" ca="1" si="58"/>
        <v>482</v>
      </c>
    </row>
    <row r="608" spans="1:10" x14ac:dyDescent="0.25">
      <c r="A608" s="114">
        <f t="shared" si="59"/>
        <v>608</v>
      </c>
      <c r="B608" s="114">
        <f>IF(AND(A608&gt;=CONTROL!$D$9,A608&lt;CONTROL!$D$10+1),A608,0)</f>
        <v>608</v>
      </c>
      <c r="C608" s="114">
        <f>IF(AND(A608&gt;=CONTROL!$F$9,A608&lt;CONTROL!$F$10+1),A608,0)</f>
        <v>0</v>
      </c>
      <c r="D608" s="114" t="str">
        <f ca="1">IF(DATOS!I609=CONTROL!$H$10,"B","A")</f>
        <v>A</v>
      </c>
      <c r="E608" s="114">
        <f t="shared" ca="1" si="54"/>
        <v>608</v>
      </c>
      <c r="F608">
        <f t="shared" ca="1" si="55"/>
        <v>0.37490142017718386</v>
      </c>
      <c r="G608">
        <f t="shared" ca="1" si="56"/>
        <v>413</v>
      </c>
      <c r="H608">
        <f t="shared" ca="1" si="57"/>
        <v>413</v>
      </c>
      <c r="I608" s="122">
        <f t="shared" ca="1" si="58"/>
        <v>189</v>
      </c>
    </row>
    <row r="609" spans="1:9" x14ac:dyDescent="0.25">
      <c r="A609" s="114">
        <f t="shared" si="59"/>
        <v>609</v>
      </c>
      <c r="B609" s="114">
        <f>IF(AND(A609&gt;=CONTROL!$D$9,A609&lt;CONTROL!$D$10+1),A609,0)</f>
        <v>609</v>
      </c>
      <c r="C609" s="114">
        <f>IF(AND(A609&gt;=CONTROL!$F$9,A609&lt;CONTROL!$F$10+1),A609,0)</f>
        <v>0</v>
      </c>
      <c r="D609" s="114" t="str">
        <f ca="1">IF(DATOS!I610=CONTROL!$H$10,"B","A")</f>
        <v>A</v>
      </c>
      <c r="E609" s="114">
        <f t="shared" ca="1" si="54"/>
        <v>609</v>
      </c>
      <c r="F609">
        <f t="shared" ca="1" si="55"/>
        <v>0.28638833064553026</v>
      </c>
      <c r="G609">
        <f t="shared" ca="1" si="56"/>
        <v>469</v>
      </c>
      <c r="H609">
        <f t="shared" ca="1" si="57"/>
        <v>469</v>
      </c>
      <c r="I609" s="122">
        <f t="shared" ca="1" si="58"/>
        <v>62</v>
      </c>
    </row>
    <row r="610" spans="1:9" x14ac:dyDescent="0.25">
      <c r="A610" s="114">
        <f t="shared" si="59"/>
        <v>610</v>
      </c>
      <c r="B610" s="114">
        <f>IF(AND(A610&gt;=CONTROL!$D$9,A610&lt;CONTROL!$D$10+1),A610,0)</f>
        <v>610</v>
      </c>
      <c r="C610" s="114">
        <f>IF(AND(A610&gt;=CONTROL!$F$9,A610&lt;CONTROL!$F$10+1),A610,0)</f>
        <v>0</v>
      </c>
      <c r="D610" s="114" t="str">
        <f ca="1">IF(DATOS!I611=CONTROL!$H$10,"B","A")</f>
        <v>A</v>
      </c>
      <c r="E610" s="114">
        <f t="shared" ca="1" si="54"/>
        <v>610</v>
      </c>
      <c r="F610">
        <f t="shared" ca="1" si="55"/>
        <v>0.12162926951425745</v>
      </c>
      <c r="G610">
        <f t="shared" ca="1" si="56"/>
        <v>576</v>
      </c>
      <c r="H610">
        <f t="shared" ca="1" si="57"/>
        <v>576</v>
      </c>
      <c r="I610" s="122">
        <f t="shared" ca="1" si="58"/>
        <v>57</v>
      </c>
    </row>
    <row r="611" spans="1:9" x14ac:dyDescent="0.25">
      <c r="A611" s="114">
        <f t="shared" si="59"/>
        <v>611</v>
      </c>
      <c r="B611" s="114">
        <f>IF(AND(A611&gt;=CONTROL!$D$9,A611&lt;CONTROL!$D$10+1),A611,0)</f>
        <v>611</v>
      </c>
      <c r="C611" s="114">
        <f>IF(AND(A611&gt;=CONTROL!$F$9,A611&lt;CONTROL!$F$10+1),A611,0)</f>
        <v>0</v>
      </c>
      <c r="D611" s="114" t="str">
        <f ca="1">IF(DATOS!I612=CONTROL!$H$10,"B","A")</f>
        <v>A</v>
      </c>
      <c r="E611" s="114">
        <f t="shared" ca="1" si="54"/>
        <v>611</v>
      </c>
      <c r="F611">
        <f t="shared" ca="1" si="55"/>
        <v>0.22165258790229092</v>
      </c>
      <c r="G611">
        <f t="shared" ca="1" si="56"/>
        <v>505</v>
      </c>
      <c r="H611">
        <f t="shared" ca="1" si="57"/>
        <v>505</v>
      </c>
      <c r="I611" s="122">
        <f t="shared" ca="1" si="58"/>
        <v>326</v>
      </c>
    </row>
    <row r="612" spans="1:9" x14ac:dyDescent="0.25">
      <c r="A612" s="114">
        <f t="shared" si="59"/>
        <v>612</v>
      </c>
      <c r="B612" s="114">
        <f>IF(AND(A612&gt;=CONTROL!$D$9,A612&lt;CONTROL!$D$10+1),A612,0)</f>
        <v>612</v>
      </c>
      <c r="C612" s="114">
        <f>IF(AND(A612&gt;=CONTROL!$F$9,A612&lt;CONTROL!$F$10+1),A612,0)</f>
        <v>0</v>
      </c>
      <c r="D612" s="114" t="str">
        <f ca="1">IF(DATOS!I613=CONTROL!$H$10,"B","A")</f>
        <v>A</v>
      </c>
      <c r="E612" s="114">
        <f t="shared" ca="1" si="54"/>
        <v>612</v>
      </c>
      <c r="F612">
        <f t="shared" ca="1" si="55"/>
        <v>0.43428780495334618</v>
      </c>
      <c r="G612">
        <f t="shared" ca="1" si="56"/>
        <v>380</v>
      </c>
      <c r="H612">
        <f t="shared" ca="1" si="57"/>
        <v>380</v>
      </c>
      <c r="I612" s="122">
        <f t="shared" ca="1" si="58"/>
        <v>284</v>
      </c>
    </row>
    <row r="613" spans="1:9" x14ac:dyDescent="0.25">
      <c r="A613" s="114">
        <f t="shared" si="59"/>
        <v>613</v>
      </c>
      <c r="B613" s="114">
        <f>IF(AND(A613&gt;=CONTROL!$D$9,A613&lt;CONTROL!$D$10+1),A613,0)</f>
        <v>613</v>
      </c>
      <c r="C613" s="114">
        <f>IF(AND(A613&gt;=CONTROL!$F$9,A613&lt;CONTROL!$F$10+1),A613,0)</f>
        <v>0</v>
      </c>
      <c r="D613" s="114" t="str">
        <f ca="1">IF(DATOS!I614=CONTROL!$H$10,"B","A")</f>
        <v>A</v>
      </c>
      <c r="E613" s="114">
        <f t="shared" ca="1" si="54"/>
        <v>613</v>
      </c>
      <c r="F613">
        <f t="shared" ca="1" si="55"/>
        <v>0.89401756832805868</v>
      </c>
      <c r="G613">
        <f t="shared" ca="1" si="56"/>
        <v>79</v>
      </c>
      <c r="H613">
        <f t="shared" ca="1" si="57"/>
        <v>79</v>
      </c>
      <c r="I613" s="122">
        <f t="shared" ca="1" si="58"/>
        <v>288</v>
      </c>
    </row>
    <row r="614" spans="1:9" x14ac:dyDescent="0.25">
      <c r="A614" s="114">
        <f t="shared" si="59"/>
        <v>614</v>
      </c>
      <c r="B614" s="114">
        <f>IF(AND(A614&gt;=CONTROL!$D$9,A614&lt;CONTROL!$D$10+1),A614,0)</f>
        <v>614</v>
      </c>
      <c r="C614" s="114">
        <f>IF(AND(A614&gt;=CONTROL!$F$9,A614&lt;CONTROL!$F$10+1),A614,0)</f>
        <v>0</v>
      </c>
      <c r="D614" s="114" t="str">
        <f ca="1">IF(DATOS!I615=CONTROL!$H$10,"B","A")</f>
        <v>A</v>
      </c>
      <c r="E614" s="114">
        <f t="shared" ca="1" si="54"/>
        <v>614</v>
      </c>
      <c r="F614">
        <f t="shared" ca="1" si="55"/>
        <v>1.823910700472775E-2</v>
      </c>
      <c r="G614">
        <f t="shared" ca="1" si="56"/>
        <v>637</v>
      </c>
      <c r="H614">
        <f t="shared" ca="1" si="57"/>
        <v>637</v>
      </c>
      <c r="I614" s="122">
        <f t="shared" ca="1" si="58"/>
        <v>250</v>
      </c>
    </row>
    <row r="615" spans="1:9" x14ac:dyDescent="0.25">
      <c r="A615" s="114">
        <f t="shared" si="59"/>
        <v>615</v>
      </c>
      <c r="B615" s="114">
        <f>IF(AND(A615&gt;=CONTROL!$D$9,A615&lt;CONTROL!$D$10+1),A615,0)</f>
        <v>615</v>
      </c>
      <c r="C615" s="114">
        <f>IF(AND(A615&gt;=CONTROL!$F$9,A615&lt;CONTROL!$F$10+1),A615,0)</f>
        <v>0</v>
      </c>
      <c r="D615" s="114" t="str">
        <f ca="1">IF(DATOS!I616=CONTROL!$H$10,"B","A")</f>
        <v>A</v>
      </c>
      <c r="E615" s="114">
        <f t="shared" ca="1" si="54"/>
        <v>615</v>
      </c>
      <c r="F615">
        <f t="shared" ca="1" si="55"/>
        <v>0.42067916128385385</v>
      </c>
      <c r="G615">
        <f t="shared" ca="1" si="56"/>
        <v>395</v>
      </c>
      <c r="H615">
        <f t="shared" ca="1" si="57"/>
        <v>395</v>
      </c>
      <c r="I615" s="122">
        <f t="shared" ca="1" si="58"/>
        <v>586</v>
      </c>
    </row>
    <row r="616" spans="1:9" x14ac:dyDescent="0.25">
      <c r="A616" s="114">
        <f t="shared" si="59"/>
        <v>616</v>
      </c>
      <c r="B616" s="114">
        <f>IF(AND(A616&gt;=CONTROL!$D$9,A616&lt;CONTROL!$D$10+1),A616,0)</f>
        <v>616</v>
      </c>
      <c r="C616" s="114">
        <f>IF(AND(A616&gt;=CONTROL!$F$9,A616&lt;CONTROL!$F$10+1),A616,0)</f>
        <v>0</v>
      </c>
      <c r="D616" s="114" t="str">
        <f ca="1">IF(DATOS!I617=CONTROL!$H$10,"B","A")</f>
        <v>A</v>
      </c>
      <c r="E616" s="114">
        <f t="shared" ca="1" si="54"/>
        <v>616</v>
      </c>
      <c r="F616">
        <f t="shared" ca="1" si="55"/>
        <v>0.33783067413202472</v>
      </c>
      <c r="G616">
        <f t="shared" ca="1" si="56"/>
        <v>436</v>
      </c>
      <c r="H616">
        <f t="shared" ca="1" si="57"/>
        <v>436</v>
      </c>
      <c r="I616" s="122">
        <f t="shared" ca="1" si="58"/>
        <v>562</v>
      </c>
    </row>
    <row r="617" spans="1:9" x14ac:dyDescent="0.25">
      <c r="A617" s="114">
        <f t="shared" si="59"/>
        <v>617</v>
      </c>
      <c r="B617" s="114">
        <f>IF(AND(A617&gt;=CONTROL!$D$9,A617&lt;CONTROL!$D$10+1),A617,0)</f>
        <v>617</v>
      </c>
      <c r="C617" s="114">
        <f>IF(AND(A617&gt;=CONTROL!$F$9,A617&lt;CONTROL!$F$10+1),A617,0)</f>
        <v>0</v>
      </c>
      <c r="D617" s="114" t="str">
        <f ca="1">IF(DATOS!I618=CONTROL!$H$10,"B","A")</f>
        <v>A</v>
      </c>
      <c r="E617" s="114">
        <f t="shared" ca="1" si="54"/>
        <v>617</v>
      </c>
      <c r="F617">
        <f t="shared" ca="1" si="55"/>
        <v>0.74498346749791233</v>
      </c>
      <c r="G617">
        <f t="shared" ca="1" si="56"/>
        <v>179</v>
      </c>
      <c r="H617">
        <f t="shared" ca="1" si="57"/>
        <v>179</v>
      </c>
      <c r="I617" s="122">
        <f t="shared" ca="1" si="58"/>
        <v>152</v>
      </c>
    </row>
    <row r="618" spans="1:9" x14ac:dyDescent="0.25">
      <c r="A618" s="114">
        <f t="shared" si="59"/>
        <v>618</v>
      </c>
      <c r="B618" s="114">
        <f>IF(AND(A618&gt;=CONTROL!$D$9,A618&lt;CONTROL!$D$10+1),A618,0)</f>
        <v>618</v>
      </c>
      <c r="C618" s="114">
        <f>IF(AND(A618&gt;=CONTROL!$F$9,A618&lt;CONTROL!$F$10+1),A618,0)</f>
        <v>0</v>
      </c>
      <c r="D618" s="114" t="str">
        <f ca="1">IF(DATOS!I619=CONTROL!$H$10,"B","A")</f>
        <v>A</v>
      </c>
      <c r="E618" s="114">
        <f t="shared" ca="1" si="54"/>
        <v>618</v>
      </c>
      <c r="F618">
        <f t="shared" ca="1" si="55"/>
        <v>0.52263883126856381</v>
      </c>
      <c r="G618">
        <f t="shared" ca="1" si="56"/>
        <v>316</v>
      </c>
      <c r="H618">
        <f t="shared" ca="1" si="57"/>
        <v>316</v>
      </c>
      <c r="I618" s="122">
        <f t="shared" ca="1" si="58"/>
        <v>536</v>
      </c>
    </row>
    <row r="619" spans="1:9" x14ac:dyDescent="0.25">
      <c r="A619" s="114">
        <f t="shared" si="59"/>
        <v>619</v>
      </c>
      <c r="B619" s="114">
        <f>IF(AND(A619&gt;=CONTROL!$D$9,A619&lt;CONTROL!$D$10+1),A619,0)</f>
        <v>619</v>
      </c>
      <c r="C619" s="114">
        <f>IF(AND(A619&gt;=CONTROL!$F$9,A619&lt;CONTROL!$F$10+1),A619,0)</f>
        <v>0</v>
      </c>
      <c r="D619" s="114" t="str">
        <f ca="1">IF(DATOS!I620=CONTROL!$H$10,"B","A")</f>
        <v>A</v>
      </c>
      <c r="E619" s="114">
        <f t="shared" ca="1" si="54"/>
        <v>619</v>
      </c>
      <c r="F619">
        <f t="shared" ca="1" si="55"/>
        <v>0.57198496123195497</v>
      </c>
      <c r="G619">
        <f t="shared" ca="1" si="56"/>
        <v>279</v>
      </c>
      <c r="H619">
        <f t="shared" ca="1" si="57"/>
        <v>279</v>
      </c>
      <c r="I619" s="122">
        <f t="shared" ca="1" si="58"/>
        <v>176</v>
      </c>
    </row>
    <row r="620" spans="1:9" x14ac:dyDescent="0.25">
      <c r="A620" s="114">
        <f t="shared" si="59"/>
        <v>620</v>
      </c>
      <c r="B620" s="114">
        <f>IF(AND(A620&gt;=CONTROL!$D$9,A620&lt;CONTROL!$D$10+1),A620,0)</f>
        <v>620</v>
      </c>
      <c r="C620" s="114">
        <f>IF(AND(A620&gt;=CONTROL!$F$9,A620&lt;CONTROL!$F$10+1),A620,0)</f>
        <v>0</v>
      </c>
      <c r="D620" s="114" t="str">
        <f ca="1">IF(DATOS!I621=CONTROL!$H$10,"B","A")</f>
        <v>A</v>
      </c>
      <c r="E620" s="114">
        <f t="shared" ca="1" si="54"/>
        <v>620</v>
      </c>
      <c r="F620">
        <f t="shared" ca="1" si="55"/>
        <v>0.27444654551307335</v>
      </c>
      <c r="G620">
        <f t="shared" ca="1" si="56"/>
        <v>478</v>
      </c>
      <c r="H620">
        <f t="shared" ca="1" si="57"/>
        <v>478</v>
      </c>
      <c r="I620" s="122">
        <f t="shared" ca="1" si="58"/>
        <v>323</v>
      </c>
    </row>
    <row r="621" spans="1:9" x14ac:dyDescent="0.25">
      <c r="A621" s="114">
        <f t="shared" si="59"/>
        <v>621</v>
      </c>
      <c r="B621" s="114">
        <f>IF(AND(A621&gt;=CONTROL!$D$9,A621&lt;CONTROL!$D$10+1),A621,0)</f>
        <v>621</v>
      </c>
      <c r="C621" s="114">
        <f>IF(AND(A621&gt;=CONTROL!$F$9,A621&lt;CONTROL!$F$10+1),A621,0)</f>
        <v>0</v>
      </c>
      <c r="D621" s="114" t="str">
        <f ca="1">IF(DATOS!I622=CONTROL!$H$10,"B","A")</f>
        <v>A</v>
      </c>
      <c r="E621" s="114">
        <f t="shared" ca="1" si="54"/>
        <v>621</v>
      </c>
      <c r="F621">
        <f t="shared" ca="1" si="55"/>
        <v>0.73946605383863673</v>
      </c>
      <c r="G621">
        <f t="shared" ca="1" si="56"/>
        <v>183</v>
      </c>
      <c r="H621">
        <f t="shared" ca="1" si="57"/>
        <v>183</v>
      </c>
      <c r="I621" s="122">
        <f t="shared" ca="1" si="58"/>
        <v>322</v>
      </c>
    </row>
    <row r="622" spans="1:9" x14ac:dyDescent="0.25">
      <c r="A622" s="114">
        <f t="shared" si="59"/>
        <v>622</v>
      </c>
      <c r="B622" s="114">
        <f>IF(AND(A622&gt;=CONTROL!$D$9,A622&lt;CONTROL!$D$10+1),A622,0)</f>
        <v>622</v>
      </c>
      <c r="C622" s="114">
        <f>IF(AND(A622&gt;=CONTROL!$F$9,A622&lt;CONTROL!$F$10+1),A622,0)</f>
        <v>0</v>
      </c>
      <c r="D622" s="114" t="str">
        <f ca="1">IF(DATOS!I623=CONTROL!$H$10,"B","A")</f>
        <v>A</v>
      </c>
      <c r="E622" s="114">
        <f t="shared" ca="1" si="54"/>
        <v>622</v>
      </c>
      <c r="F622">
        <f t="shared" ca="1" si="55"/>
        <v>0.47348626891754941</v>
      </c>
      <c r="G622">
        <f t="shared" ca="1" si="56"/>
        <v>346</v>
      </c>
      <c r="H622">
        <f t="shared" ca="1" si="57"/>
        <v>346</v>
      </c>
      <c r="I622" s="122">
        <f t="shared" ca="1" si="58"/>
        <v>623</v>
      </c>
    </row>
    <row r="623" spans="1:9" x14ac:dyDescent="0.25">
      <c r="A623" s="114">
        <f t="shared" si="59"/>
        <v>623</v>
      </c>
      <c r="B623" s="114">
        <f>IF(AND(A623&gt;=CONTROL!$D$9,A623&lt;CONTROL!$D$10+1),A623,0)</f>
        <v>623</v>
      </c>
      <c r="C623" s="114">
        <f>IF(AND(A623&gt;=CONTROL!$F$9,A623&lt;CONTROL!$F$10+1),A623,0)</f>
        <v>0</v>
      </c>
      <c r="D623" s="114" t="str">
        <f ca="1">IF(DATOS!I624=CONTROL!$H$10,"B","A")</f>
        <v>A</v>
      </c>
      <c r="E623" s="114">
        <f t="shared" ca="1" si="54"/>
        <v>623</v>
      </c>
      <c r="F623">
        <f t="shared" ca="1" si="55"/>
        <v>4.116566702743607E-2</v>
      </c>
      <c r="G623">
        <f t="shared" ca="1" si="56"/>
        <v>622</v>
      </c>
      <c r="H623">
        <f t="shared" ca="1" si="57"/>
        <v>622</v>
      </c>
      <c r="I623" s="122">
        <f t="shared" ca="1" si="58"/>
        <v>515</v>
      </c>
    </row>
    <row r="624" spans="1:9" x14ac:dyDescent="0.25">
      <c r="A624" s="114">
        <f t="shared" si="59"/>
        <v>624</v>
      </c>
      <c r="B624" s="114">
        <f>IF(AND(A624&gt;=CONTROL!$D$9,A624&lt;CONTROL!$D$10+1),A624,0)</f>
        <v>624</v>
      </c>
      <c r="C624" s="114">
        <f>IF(AND(A624&gt;=CONTROL!$F$9,A624&lt;CONTROL!$F$10+1),A624,0)</f>
        <v>0</v>
      </c>
      <c r="D624" s="114" t="str">
        <f ca="1">IF(DATOS!I625=CONTROL!$H$10,"B","A")</f>
        <v>A</v>
      </c>
      <c r="E624" s="114">
        <f t="shared" ca="1" si="54"/>
        <v>624</v>
      </c>
      <c r="F624">
        <f t="shared" ca="1" si="55"/>
        <v>0.59090882236891062</v>
      </c>
      <c r="G624">
        <f t="shared" ca="1" si="56"/>
        <v>268</v>
      </c>
      <c r="H624">
        <f t="shared" ca="1" si="57"/>
        <v>268</v>
      </c>
      <c r="I624" s="122">
        <f t="shared" ca="1" si="58"/>
        <v>384</v>
      </c>
    </row>
    <row r="625" spans="1:9" x14ac:dyDescent="0.25">
      <c r="A625" s="114">
        <f t="shared" si="59"/>
        <v>625</v>
      </c>
      <c r="B625" s="114">
        <f>IF(AND(A625&gt;=CONTROL!$D$9,A625&lt;CONTROL!$D$10+1),A625,0)</f>
        <v>625</v>
      </c>
      <c r="C625" s="114">
        <f>IF(AND(A625&gt;=CONTROL!$F$9,A625&lt;CONTROL!$F$10+1),A625,0)</f>
        <v>0</v>
      </c>
      <c r="D625" s="114" t="str">
        <f ca="1">IF(DATOS!I626=CONTROL!$H$10,"B","A")</f>
        <v>A</v>
      </c>
      <c r="E625" s="114">
        <f t="shared" ca="1" si="54"/>
        <v>625</v>
      </c>
      <c r="F625">
        <f t="shared" ca="1" si="55"/>
        <v>9.923632468189636E-2</v>
      </c>
      <c r="G625">
        <f t="shared" ca="1" si="56"/>
        <v>588</v>
      </c>
      <c r="H625">
        <f t="shared" ca="1" si="57"/>
        <v>588</v>
      </c>
      <c r="I625" s="122">
        <f t="shared" ca="1" si="58"/>
        <v>376</v>
      </c>
    </row>
    <row r="626" spans="1:9" x14ac:dyDescent="0.25">
      <c r="A626" s="114">
        <f t="shared" si="59"/>
        <v>626</v>
      </c>
      <c r="B626" s="114">
        <f>IF(AND(A626&gt;=CONTROL!$D$9,A626&lt;CONTROL!$D$10+1),A626,0)</f>
        <v>626</v>
      </c>
      <c r="C626" s="114">
        <f>IF(AND(A626&gt;=CONTROL!$F$9,A626&lt;CONTROL!$F$10+1),A626,0)</f>
        <v>0</v>
      </c>
      <c r="D626" s="114" t="str">
        <f ca="1">IF(DATOS!I627=CONTROL!$H$10,"B","A")</f>
        <v>A</v>
      </c>
      <c r="E626" s="114">
        <f t="shared" ca="1" si="54"/>
        <v>626</v>
      </c>
      <c r="F626">
        <f t="shared" ca="1" si="55"/>
        <v>0.42795776886130976</v>
      </c>
      <c r="G626">
        <f t="shared" ca="1" si="56"/>
        <v>388</v>
      </c>
      <c r="H626">
        <f t="shared" ca="1" si="57"/>
        <v>388</v>
      </c>
      <c r="I626" s="122">
        <f t="shared" ca="1" si="58"/>
        <v>327</v>
      </c>
    </row>
    <row r="627" spans="1:9" x14ac:dyDescent="0.25">
      <c r="A627" s="114">
        <f t="shared" si="59"/>
        <v>627</v>
      </c>
      <c r="B627" s="114">
        <f>IF(AND(A627&gt;=CONTROL!$D$9,A627&lt;CONTROL!$D$10+1),A627,0)</f>
        <v>627</v>
      </c>
      <c r="C627" s="114">
        <f>IF(AND(A627&gt;=CONTROL!$F$9,A627&lt;CONTROL!$F$10+1),A627,0)</f>
        <v>0</v>
      </c>
      <c r="D627" s="114" t="str">
        <f ca="1">IF(DATOS!I628=CONTROL!$H$10,"B","A")</f>
        <v>A</v>
      </c>
      <c r="E627" s="114">
        <f t="shared" ca="1" si="54"/>
        <v>627</v>
      </c>
      <c r="F627">
        <f t="shared" ca="1" si="55"/>
        <v>0.30086876317244171</v>
      </c>
      <c r="G627">
        <f t="shared" ca="1" si="56"/>
        <v>459</v>
      </c>
      <c r="H627">
        <f t="shared" ca="1" si="57"/>
        <v>459</v>
      </c>
      <c r="I627" s="122">
        <f t="shared" ca="1" si="58"/>
        <v>411</v>
      </c>
    </row>
    <row r="628" spans="1:9" x14ac:dyDescent="0.25">
      <c r="A628" s="114">
        <f t="shared" si="59"/>
        <v>628</v>
      </c>
      <c r="B628" s="114">
        <f>IF(AND(A628&gt;=CONTROL!$D$9,A628&lt;CONTROL!$D$10+1),A628,0)</f>
        <v>628</v>
      </c>
      <c r="C628" s="114">
        <f>IF(AND(A628&gt;=CONTROL!$F$9,A628&lt;CONTROL!$F$10+1),A628,0)</f>
        <v>0</v>
      </c>
      <c r="D628" s="114" t="str">
        <f ca="1">IF(DATOS!I629=CONTROL!$H$10,"B","A")</f>
        <v>A</v>
      </c>
      <c r="E628" s="114">
        <f t="shared" ca="1" si="54"/>
        <v>628</v>
      </c>
      <c r="F628">
        <f t="shared" ca="1" si="55"/>
        <v>0.83373295034725592</v>
      </c>
      <c r="G628">
        <f t="shared" ca="1" si="56"/>
        <v>122</v>
      </c>
      <c r="H628">
        <f t="shared" ca="1" si="57"/>
        <v>122</v>
      </c>
      <c r="I628" s="122">
        <f t="shared" ca="1" si="58"/>
        <v>459</v>
      </c>
    </row>
    <row r="629" spans="1:9" x14ac:dyDescent="0.25">
      <c r="A629" s="114">
        <f t="shared" si="59"/>
        <v>629</v>
      </c>
      <c r="B629" s="114">
        <f>IF(AND(A629&gt;=CONTROL!$D$9,A629&lt;CONTROL!$D$10+1),A629,0)</f>
        <v>629</v>
      </c>
      <c r="C629" s="114">
        <f>IF(AND(A629&gt;=CONTROL!$F$9,A629&lt;CONTROL!$F$10+1),A629,0)</f>
        <v>0</v>
      </c>
      <c r="D629" s="114" t="str">
        <f ca="1">IF(DATOS!I630=CONTROL!$H$10,"B","A")</f>
        <v>A</v>
      </c>
      <c r="E629" s="114">
        <f t="shared" ca="1" si="54"/>
        <v>629</v>
      </c>
      <c r="F629">
        <f t="shared" ca="1" si="55"/>
        <v>0.41470610753654025</v>
      </c>
      <c r="G629">
        <f t="shared" ca="1" si="56"/>
        <v>398</v>
      </c>
      <c r="H629">
        <f t="shared" ca="1" si="57"/>
        <v>398</v>
      </c>
      <c r="I629" s="122">
        <f t="shared" ca="1" si="58"/>
        <v>158</v>
      </c>
    </row>
    <row r="630" spans="1:9" x14ac:dyDescent="0.25">
      <c r="A630" s="114">
        <f t="shared" si="59"/>
        <v>630</v>
      </c>
      <c r="B630" s="114">
        <f>IF(AND(A630&gt;=CONTROL!$D$9,A630&lt;CONTROL!$D$10+1),A630,0)</f>
        <v>630</v>
      </c>
      <c r="C630" s="114">
        <f>IF(AND(A630&gt;=CONTROL!$F$9,A630&lt;CONTROL!$F$10+1),A630,0)</f>
        <v>0</v>
      </c>
      <c r="D630" s="114" t="str">
        <f ca="1">IF(DATOS!I631=CONTROL!$H$10,"B","A")</f>
        <v>A</v>
      </c>
      <c r="E630" s="114">
        <f t="shared" ca="1" si="54"/>
        <v>630</v>
      </c>
      <c r="F630">
        <f t="shared" ca="1" si="55"/>
        <v>0.16140759610299549</v>
      </c>
      <c r="G630">
        <f t="shared" ca="1" si="56"/>
        <v>549</v>
      </c>
      <c r="H630">
        <f t="shared" ca="1" si="57"/>
        <v>549</v>
      </c>
      <c r="I630" s="122">
        <f t="shared" ca="1" si="58"/>
        <v>330</v>
      </c>
    </row>
    <row r="631" spans="1:9" x14ac:dyDescent="0.25">
      <c r="A631" s="114">
        <f t="shared" si="59"/>
        <v>631</v>
      </c>
      <c r="B631" s="114">
        <f>IF(AND(A631&gt;=CONTROL!$D$9,A631&lt;CONTROL!$D$10+1),A631,0)</f>
        <v>631</v>
      </c>
      <c r="C631" s="114">
        <f>IF(AND(A631&gt;=CONTROL!$F$9,A631&lt;CONTROL!$F$10+1),A631,0)</f>
        <v>0</v>
      </c>
      <c r="D631" s="114" t="str">
        <f ca="1">IF(DATOS!I632=CONTROL!$H$10,"B","A")</f>
        <v>A</v>
      </c>
      <c r="E631" s="114">
        <f t="shared" ca="1" si="54"/>
        <v>631</v>
      </c>
      <c r="F631">
        <f t="shared" ca="1" si="55"/>
        <v>2.1747718298473884E-2</v>
      </c>
      <c r="G631">
        <f t="shared" ca="1" si="56"/>
        <v>633</v>
      </c>
      <c r="H631">
        <f t="shared" ca="1" si="57"/>
        <v>633</v>
      </c>
      <c r="I631" s="122">
        <f t="shared" ca="1" si="58"/>
        <v>354</v>
      </c>
    </row>
    <row r="632" spans="1:9" x14ac:dyDescent="0.25">
      <c r="A632" s="114">
        <f t="shared" si="59"/>
        <v>632</v>
      </c>
      <c r="B632" s="114">
        <f>IF(AND(A632&gt;=CONTROL!$D$9,A632&lt;CONTROL!$D$10+1),A632,0)</f>
        <v>632</v>
      </c>
      <c r="C632" s="114">
        <f>IF(AND(A632&gt;=CONTROL!$F$9,A632&lt;CONTROL!$F$10+1),A632,0)</f>
        <v>0</v>
      </c>
      <c r="D632" s="114" t="str">
        <f ca="1">IF(DATOS!I633=CONTROL!$H$10,"B","A")</f>
        <v>A</v>
      </c>
      <c r="E632" s="114">
        <f t="shared" ca="1" si="54"/>
        <v>632</v>
      </c>
      <c r="F632">
        <f t="shared" ca="1" si="55"/>
        <v>0.7721562268810791</v>
      </c>
      <c r="G632">
        <f t="shared" ca="1" si="56"/>
        <v>161</v>
      </c>
      <c r="H632">
        <f t="shared" ca="1" si="57"/>
        <v>161</v>
      </c>
      <c r="I632" s="122">
        <f t="shared" ca="1" si="58"/>
        <v>643</v>
      </c>
    </row>
    <row r="633" spans="1:9" x14ac:dyDescent="0.25">
      <c r="A633" s="114">
        <f t="shared" si="59"/>
        <v>633</v>
      </c>
      <c r="B633" s="114">
        <f>IF(AND(A633&gt;=CONTROL!$D$9,A633&lt;CONTROL!$D$10+1),A633,0)</f>
        <v>633</v>
      </c>
      <c r="C633" s="114">
        <f>IF(AND(A633&gt;=CONTROL!$F$9,A633&lt;CONTROL!$F$10+1),A633,0)</f>
        <v>0</v>
      </c>
      <c r="D633" s="114" t="str">
        <f ca="1">IF(DATOS!I634=CONTROL!$H$10,"B","A")</f>
        <v>A</v>
      </c>
      <c r="E633" s="114">
        <f t="shared" ca="1" si="54"/>
        <v>633</v>
      </c>
      <c r="F633">
        <f t="shared" ca="1" si="55"/>
        <v>0.72134037809249285</v>
      </c>
      <c r="G633">
        <f t="shared" ca="1" si="56"/>
        <v>199</v>
      </c>
      <c r="H633">
        <f t="shared" ca="1" si="57"/>
        <v>199</v>
      </c>
      <c r="I633" s="122">
        <f t="shared" ca="1" si="58"/>
        <v>631</v>
      </c>
    </row>
    <row r="634" spans="1:9" x14ac:dyDescent="0.25">
      <c r="A634" s="114">
        <f t="shared" si="59"/>
        <v>634</v>
      </c>
      <c r="B634" s="114">
        <f>IF(AND(A634&gt;=CONTROL!$D$9,A634&lt;CONTROL!$D$10+1),A634,0)</f>
        <v>634</v>
      </c>
      <c r="C634" s="114">
        <f>IF(AND(A634&gt;=CONTROL!$F$9,A634&lt;CONTROL!$F$10+1),A634,0)</f>
        <v>0</v>
      </c>
      <c r="D634" s="114" t="str">
        <f ca="1">IF(DATOS!I635=CONTROL!$H$10,"B","A")</f>
        <v>A</v>
      </c>
      <c r="E634" s="114">
        <f t="shared" ca="1" si="54"/>
        <v>634</v>
      </c>
      <c r="F634">
        <f t="shared" ca="1" si="55"/>
        <v>1.5817175558833663E-2</v>
      </c>
      <c r="G634">
        <f t="shared" ca="1" si="56"/>
        <v>640</v>
      </c>
      <c r="H634">
        <f t="shared" ca="1" si="57"/>
        <v>640</v>
      </c>
      <c r="I634" s="122">
        <f t="shared" ca="1" si="58"/>
        <v>521</v>
      </c>
    </row>
    <row r="635" spans="1:9" x14ac:dyDescent="0.25">
      <c r="A635" s="114">
        <f t="shared" si="59"/>
        <v>635</v>
      </c>
      <c r="B635" s="114">
        <f>IF(AND(A635&gt;=CONTROL!$D$9,A635&lt;CONTROL!$D$10+1),A635,0)</f>
        <v>635</v>
      </c>
      <c r="C635" s="114">
        <f>IF(AND(A635&gt;=CONTROL!$F$9,A635&lt;CONTROL!$F$10+1),A635,0)</f>
        <v>0</v>
      </c>
      <c r="D635" s="114" t="str">
        <f ca="1">IF(DATOS!I636=CONTROL!$H$10,"B","A")</f>
        <v>A</v>
      </c>
      <c r="E635" s="114">
        <f t="shared" ca="1" si="54"/>
        <v>635</v>
      </c>
      <c r="F635">
        <f t="shared" ca="1" si="55"/>
        <v>0.12527891714753725</v>
      </c>
      <c r="G635">
        <f t="shared" ca="1" si="56"/>
        <v>571</v>
      </c>
      <c r="H635">
        <f t="shared" ca="1" si="57"/>
        <v>571</v>
      </c>
      <c r="I635" s="122">
        <f t="shared" ca="1" si="58"/>
        <v>72</v>
      </c>
    </row>
    <row r="636" spans="1:9" x14ac:dyDescent="0.25">
      <c r="A636" s="114">
        <f t="shared" si="59"/>
        <v>636</v>
      </c>
      <c r="B636" s="114">
        <f>IF(AND(A636&gt;=CONTROL!$D$9,A636&lt;CONTROL!$D$10+1),A636,0)</f>
        <v>636</v>
      </c>
      <c r="C636" s="114">
        <f>IF(AND(A636&gt;=CONTROL!$F$9,A636&lt;CONTROL!$F$10+1),A636,0)</f>
        <v>0</v>
      </c>
      <c r="D636" s="114" t="str">
        <f ca="1">IF(DATOS!I637=CONTROL!$H$10,"B","A")</f>
        <v>A</v>
      </c>
      <c r="E636" s="114">
        <f t="shared" ca="1" si="54"/>
        <v>636</v>
      </c>
      <c r="F636">
        <f t="shared" ca="1" si="55"/>
        <v>0.96111811465517949</v>
      </c>
      <c r="G636">
        <f t="shared" ca="1" si="56"/>
        <v>23</v>
      </c>
      <c r="H636">
        <f t="shared" ca="1" si="57"/>
        <v>23</v>
      </c>
      <c r="I636" s="122">
        <f t="shared" ca="1" si="58"/>
        <v>639</v>
      </c>
    </row>
    <row r="637" spans="1:9" x14ac:dyDescent="0.25">
      <c r="A637" s="114">
        <f t="shared" si="59"/>
        <v>637</v>
      </c>
      <c r="B637" s="114">
        <f>IF(AND(A637&gt;=CONTROL!$D$9,A637&lt;CONTROL!$D$10+1),A637,0)</f>
        <v>637</v>
      </c>
      <c r="C637" s="114">
        <f>IF(AND(A637&gt;=CONTROL!$F$9,A637&lt;CONTROL!$F$10+1),A637,0)</f>
        <v>0</v>
      </c>
      <c r="D637" s="114" t="str">
        <f ca="1">IF(DATOS!I638=CONTROL!$H$10,"B","A")</f>
        <v>A</v>
      </c>
      <c r="E637" s="114">
        <f t="shared" ca="1" si="54"/>
        <v>637</v>
      </c>
      <c r="F637">
        <f t="shared" ca="1" si="55"/>
        <v>0.20032964473923098</v>
      </c>
      <c r="G637">
        <f t="shared" ca="1" si="56"/>
        <v>518</v>
      </c>
      <c r="H637">
        <f t="shared" ca="1" si="57"/>
        <v>518</v>
      </c>
      <c r="I637" s="122">
        <f t="shared" ca="1" si="58"/>
        <v>614</v>
      </c>
    </row>
    <row r="638" spans="1:9" x14ac:dyDescent="0.25">
      <c r="A638" s="114">
        <f t="shared" si="59"/>
        <v>638</v>
      </c>
      <c r="B638" s="114">
        <f>IF(AND(A638&gt;=CONTROL!$D$9,A638&lt;CONTROL!$D$10+1),A638,0)</f>
        <v>638</v>
      </c>
      <c r="C638" s="114">
        <f>IF(AND(A638&gt;=CONTROL!$F$9,A638&lt;CONTROL!$F$10+1),A638,0)</f>
        <v>0</v>
      </c>
      <c r="D638" s="114" t="str">
        <f ca="1">IF(DATOS!I639=CONTROL!$H$10,"B","A")</f>
        <v>A</v>
      </c>
      <c r="E638" s="114">
        <f t="shared" ca="1" si="54"/>
        <v>638</v>
      </c>
      <c r="F638">
        <f t="shared" ca="1" si="55"/>
        <v>0.1562184787972376</v>
      </c>
      <c r="G638">
        <f t="shared" ca="1" si="56"/>
        <v>551</v>
      </c>
      <c r="H638">
        <f t="shared" ca="1" si="57"/>
        <v>551</v>
      </c>
      <c r="I638" s="122">
        <f t="shared" ca="1" si="58"/>
        <v>565</v>
      </c>
    </row>
    <row r="639" spans="1:9" x14ac:dyDescent="0.25">
      <c r="A639" s="114">
        <f t="shared" si="59"/>
        <v>639</v>
      </c>
      <c r="B639" s="114">
        <f>IF(AND(A639&gt;=CONTROL!$D$9,A639&lt;CONTROL!$D$10+1),A639,0)</f>
        <v>639</v>
      </c>
      <c r="C639" s="114">
        <f>IF(AND(A639&gt;=CONTROL!$F$9,A639&lt;CONTROL!$F$10+1),A639,0)</f>
        <v>0</v>
      </c>
      <c r="D639" s="114" t="str">
        <f ca="1">IF(DATOS!I640=CONTROL!$H$10,"B","A")</f>
        <v>A</v>
      </c>
      <c r="E639" s="114">
        <f t="shared" ca="1" si="54"/>
        <v>639</v>
      </c>
      <c r="F639">
        <f t="shared" ca="1" si="55"/>
        <v>1.8490374450368607E-2</v>
      </c>
      <c r="G639">
        <f t="shared" ca="1" si="56"/>
        <v>636</v>
      </c>
      <c r="H639">
        <f t="shared" ca="1" si="57"/>
        <v>636</v>
      </c>
      <c r="I639" s="122">
        <f t="shared" ca="1" si="58"/>
        <v>118</v>
      </c>
    </row>
    <row r="640" spans="1:9" x14ac:dyDescent="0.25">
      <c r="A640" s="114">
        <f t="shared" si="59"/>
        <v>640</v>
      </c>
      <c r="B640" s="114">
        <f>IF(AND(A640&gt;=CONTROL!$D$9,A640&lt;CONTROL!$D$10+1),A640,0)</f>
        <v>640</v>
      </c>
      <c r="C640" s="114">
        <f>IF(AND(A640&gt;=CONTROL!$F$9,A640&lt;CONTROL!$F$10+1),A640,0)</f>
        <v>0</v>
      </c>
      <c r="D640" s="114" t="str">
        <f ca="1">IF(DATOS!I641=CONTROL!$H$10,"B","A")</f>
        <v>A</v>
      </c>
      <c r="E640" s="114">
        <f t="shared" ca="1" si="54"/>
        <v>640</v>
      </c>
      <c r="F640">
        <f t="shared" ca="1" si="55"/>
        <v>0.69085397628199574</v>
      </c>
      <c r="G640">
        <f t="shared" ca="1" si="56"/>
        <v>215</v>
      </c>
      <c r="H640">
        <f t="shared" ca="1" si="57"/>
        <v>215</v>
      </c>
      <c r="I640" s="122">
        <f t="shared" ca="1" si="58"/>
        <v>634</v>
      </c>
    </row>
    <row r="641" spans="1:9" x14ac:dyDescent="0.25">
      <c r="A641" s="114">
        <f t="shared" si="59"/>
        <v>641</v>
      </c>
      <c r="B641" s="114">
        <f>IF(AND(A641&gt;=CONTROL!$D$9,A641&lt;CONTROL!$D$10+1),A641,0)</f>
        <v>641</v>
      </c>
      <c r="C641" s="114">
        <f>IF(AND(A641&gt;=CONTROL!$F$9,A641&lt;CONTROL!$F$10+1),A641,0)</f>
        <v>0</v>
      </c>
      <c r="D641" s="114" t="str">
        <f ca="1">IF(DATOS!I642=CONTROL!$H$10,"B","A")</f>
        <v>A</v>
      </c>
      <c r="E641" s="114">
        <f t="shared" ca="1" si="54"/>
        <v>641</v>
      </c>
      <c r="F641">
        <f t="shared" ca="1" si="55"/>
        <v>0.97561511005008883</v>
      </c>
      <c r="G641">
        <f t="shared" ca="1" si="56"/>
        <v>13</v>
      </c>
      <c r="H641">
        <f t="shared" ca="1" si="57"/>
        <v>13</v>
      </c>
      <c r="I641" s="122">
        <f t="shared" ca="1" si="58"/>
        <v>75</v>
      </c>
    </row>
    <row r="642" spans="1:9" x14ac:dyDescent="0.25">
      <c r="A642" s="114">
        <f t="shared" si="59"/>
        <v>642</v>
      </c>
      <c r="B642" s="114">
        <f>IF(AND(A642&gt;=CONTROL!$D$9,A642&lt;CONTROL!$D$10+1),A642,0)</f>
        <v>642</v>
      </c>
      <c r="C642" s="114">
        <f>IF(AND(A642&gt;=CONTROL!$F$9,A642&lt;CONTROL!$F$10+1),A642,0)</f>
        <v>0</v>
      </c>
      <c r="D642" s="114" t="str">
        <f ca="1">IF(DATOS!I643=CONTROL!$H$10,"B","A")</f>
        <v>A</v>
      </c>
      <c r="E642" s="114">
        <f t="shared" ref="E642:E705" ca="1" si="60">IF(D642="A",+C642+B642,0)</f>
        <v>642</v>
      </c>
      <c r="F642">
        <f t="shared" ref="F642:F705" ca="1" si="61">IF(E642&gt;0,RAND(),-1)</f>
        <v>0.49865651845536674</v>
      </c>
      <c r="G642">
        <f t="shared" ref="G642:G705" ca="1" si="62">RANK(F642,$F$1:$F$5000)</f>
        <v>334</v>
      </c>
      <c r="H642">
        <f t="shared" ref="H642:H705" ca="1" si="63">IF(F642=-1,0,G642)</f>
        <v>334</v>
      </c>
      <c r="I642" s="122">
        <f t="shared" ref="I642:I705" ca="1" si="64">IFERROR(MATCH(A642,H:H,0),0)</f>
        <v>435</v>
      </c>
    </row>
    <row r="643" spans="1:9" x14ac:dyDescent="0.25">
      <c r="A643" s="114">
        <f t="shared" ref="A643:A706" si="65">+A642+1</f>
        <v>643</v>
      </c>
      <c r="B643" s="114">
        <f>IF(AND(A643&gt;=CONTROL!$D$9,A643&lt;CONTROL!$D$10+1),A643,0)</f>
        <v>643</v>
      </c>
      <c r="C643" s="114">
        <f>IF(AND(A643&gt;=CONTROL!$F$9,A643&lt;CONTROL!$F$10+1),A643,0)</f>
        <v>0</v>
      </c>
      <c r="D643" s="114" t="str">
        <f ca="1">IF(DATOS!I644=CONTROL!$H$10,"B","A")</f>
        <v>A</v>
      </c>
      <c r="E643" s="114">
        <f t="shared" ca="1" si="60"/>
        <v>643</v>
      </c>
      <c r="F643">
        <f t="shared" ca="1" si="61"/>
        <v>2.4256143726087531E-2</v>
      </c>
      <c r="G643">
        <f t="shared" ca="1" si="62"/>
        <v>632</v>
      </c>
      <c r="H643">
        <f t="shared" ca="1" si="63"/>
        <v>632</v>
      </c>
      <c r="I643" s="122">
        <f t="shared" ca="1" si="64"/>
        <v>589</v>
      </c>
    </row>
    <row r="644" spans="1:9" x14ac:dyDescent="0.25">
      <c r="A644" s="114">
        <f t="shared" si="65"/>
        <v>644</v>
      </c>
      <c r="B644" s="114">
        <f>IF(AND(A644&gt;=CONTROL!$D$9,A644&lt;CONTROL!$D$10+1),A644,0)</f>
        <v>644</v>
      </c>
      <c r="C644" s="114">
        <f>IF(AND(A644&gt;=CONTROL!$F$9,A644&lt;CONTROL!$F$10+1),A644,0)</f>
        <v>0</v>
      </c>
      <c r="D644" s="114" t="str">
        <f ca="1">IF(DATOS!I645=CONTROL!$H$10,"B","A")</f>
        <v>A</v>
      </c>
      <c r="E644" s="114">
        <f t="shared" ca="1" si="60"/>
        <v>644</v>
      </c>
      <c r="F644">
        <f t="shared" ca="1" si="61"/>
        <v>0.78914274275414631</v>
      </c>
      <c r="G644">
        <f t="shared" ca="1" si="62"/>
        <v>151</v>
      </c>
      <c r="H644">
        <f t="shared" ca="1" si="63"/>
        <v>151</v>
      </c>
      <c r="I644" s="122">
        <f t="shared" ca="1" si="64"/>
        <v>105</v>
      </c>
    </row>
    <row r="645" spans="1:9" x14ac:dyDescent="0.25">
      <c r="A645" s="114">
        <f t="shared" si="65"/>
        <v>645</v>
      </c>
      <c r="B645" s="114">
        <f>IF(AND(A645&gt;=CONTROL!$D$9,A645&lt;CONTROL!$D$10+1),A645,0)</f>
        <v>645</v>
      </c>
      <c r="C645" s="114">
        <f>IF(AND(A645&gt;=CONTROL!$F$9,A645&lt;CONTROL!$F$10+1),A645,0)</f>
        <v>0</v>
      </c>
      <c r="D645" s="114" t="str">
        <f ca="1">IF(DATOS!I646=CONTROL!$H$10,"B","A")</f>
        <v>A</v>
      </c>
      <c r="E645" s="114">
        <f t="shared" ca="1" si="60"/>
        <v>645</v>
      </c>
      <c r="F645">
        <f t="shared" ca="1" si="61"/>
        <v>0.22786970702289844</v>
      </c>
      <c r="G645">
        <f t="shared" ca="1" si="62"/>
        <v>503</v>
      </c>
      <c r="H645">
        <f t="shared" ca="1" si="63"/>
        <v>503</v>
      </c>
      <c r="I645" s="122">
        <f t="shared" ca="1" si="64"/>
        <v>434</v>
      </c>
    </row>
    <row r="646" spans="1:9" x14ac:dyDescent="0.25">
      <c r="A646" s="114">
        <f t="shared" si="65"/>
        <v>646</v>
      </c>
      <c r="B646" s="114">
        <f>IF(AND(A646&gt;=CONTROL!$D$9,A646&lt;CONTROL!$D$10+1),A646,0)</f>
        <v>646</v>
      </c>
      <c r="C646" s="114">
        <f>IF(AND(A646&gt;=CONTROL!$F$9,A646&lt;CONTROL!$F$10+1),A646,0)</f>
        <v>0</v>
      </c>
      <c r="D646" s="114" t="str">
        <f ca="1">IF(DATOS!I647=CONTROL!$H$10,"B","A")</f>
        <v>A</v>
      </c>
      <c r="E646" s="114">
        <f t="shared" ca="1" si="60"/>
        <v>646</v>
      </c>
      <c r="F646">
        <f t="shared" ca="1" si="61"/>
        <v>0.4389119664964628</v>
      </c>
      <c r="G646">
        <f t="shared" ca="1" si="62"/>
        <v>377</v>
      </c>
      <c r="H646">
        <f t="shared" ca="1" si="63"/>
        <v>377</v>
      </c>
      <c r="I646" s="122">
        <f t="shared" ca="1" si="64"/>
        <v>151</v>
      </c>
    </row>
    <row r="647" spans="1:9" x14ac:dyDescent="0.25">
      <c r="A647" s="114">
        <f t="shared" si="65"/>
        <v>647</v>
      </c>
      <c r="B647" s="114">
        <f>IF(AND(A647&gt;=CONTROL!$D$9,A647&lt;CONTROL!$D$10+1),A647,0)</f>
        <v>647</v>
      </c>
      <c r="C647" s="114">
        <f>IF(AND(A647&gt;=CONTROL!$F$9,A647&lt;CONTROL!$F$10+1),A647,0)</f>
        <v>0</v>
      </c>
      <c r="D647" s="114" t="str">
        <f ca="1">IF(DATOS!I648=CONTROL!$H$10,"B","A")</f>
        <v>A</v>
      </c>
      <c r="E647" s="114">
        <f t="shared" ca="1" si="60"/>
        <v>647</v>
      </c>
      <c r="F647">
        <f t="shared" ca="1" si="61"/>
        <v>0.83098497476126487</v>
      </c>
      <c r="G647">
        <f t="shared" ca="1" si="62"/>
        <v>125</v>
      </c>
      <c r="H647">
        <f t="shared" ca="1" si="63"/>
        <v>125</v>
      </c>
      <c r="I647" s="122">
        <f t="shared" ca="1" si="64"/>
        <v>337</v>
      </c>
    </row>
    <row r="648" spans="1:9" x14ac:dyDescent="0.25">
      <c r="A648" s="114">
        <f t="shared" si="65"/>
        <v>648</v>
      </c>
      <c r="B648" s="114">
        <f>IF(AND(A648&gt;=CONTROL!$D$9,A648&lt;CONTROL!$D$10+1),A648,0)</f>
        <v>648</v>
      </c>
      <c r="C648" s="114">
        <f>IF(AND(A648&gt;=CONTROL!$F$9,A648&lt;CONTROL!$F$10+1),A648,0)</f>
        <v>0</v>
      </c>
      <c r="D648" s="114" t="str">
        <f ca="1">IF(DATOS!I649=CONTROL!$H$10,"B","A")</f>
        <v>A</v>
      </c>
      <c r="E648" s="114">
        <f t="shared" ca="1" si="60"/>
        <v>648</v>
      </c>
      <c r="F648">
        <f t="shared" ca="1" si="61"/>
        <v>0.2995855732308278</v>
      </c>
      <c r="G648">
        <f t="shared" ca="1" si="62"/>
        <v>460</v>
      </c>
      <c r="H648">
        <f t="shared" ca="1" si="63"/>
        <v>460</v>
      </c>
      <c r="I648" s="122">
        <f t="shared" ca="1" si="64"/>
        <v>87</v>
      </c>
    </row>
    <row r="649" spans="1:9" x14ac:dyDescent="0.25">
      <c r="A649" s="114">
        <f t="shared" si="65"/>
        <v>649</v>
      </c>
      <c r="B649" s="114">
        <f>IF(AND(A649&gt;=CONTROL!$D$9,A649&lt;CONTROL!$D$10+1),A649,0)</f>
        <v>649</v>
      </c>
      <c r="C649" s="114">
        <f>IF(AND(A649&gt;=CONTROL!$F$9,A649&lt;CONTROL!$F$10+1),A649,0)</f>
        <v>0</v>
      </c>
      <c r="D649" s="114" t="str">
        <f ca="1">IF(DATOS!I650=CONTROL!$H$10,"B","A")</f>
        <v>A</v>
      </c>
      <c r="E649" s="114">
        <f t="shared" ca="1" si="60"/>
        <v>649</v>
      </c>
      <c r="F649">
        <f t="shared" ca="1" si="61"/>
        <v>0.83207934952521867</v>
      </c>
      <c r="G649">
        <f t="shared" ca="1" si="62"/>
        <v>123</v>
      </c>
      <c r="H649">
        <f t="shared" ca="1" si="63"/>
        <v>123</v>
      </c>
      <c r="I649" s="122">
        <f t="shared" ca="1" si="64"/>
        <v>311</v>
      </c>
    </row>
    <row r="650" spans="1:9" x14ac:dyDescent="0.25">
      <c r="A650" s="114">
        <f t="shared" si="65"/>
        <v>650</v>
      </c>
      <c r="B650" s="114">
        <f>IF(AND(A650&gt;=CONTROL!$D$9,A650&lt;CONTROL!$D$10+1),A650,0)</f>
        <v>650</v>
      </c>
      <c r="C650" s="114">
        <f>IF(AND(A650&gt;=CONTROL!$F$9,A650&lt;CONTROL!$F$10+1),A650,0)</f>
        <v>0</v>
      </c>
      <c r="D650" s="114" t="str">
        <f ca="1">IF(DATOS!I651=CONTROL!$H$10,"B","A")</f>
        <v>A</v>
      </c>
      <c r="E650" s="114">
        <f t="shared" ca="1" si="60"/>
        <v>650</v>
      </c>
      <c r="F650">
        <f t="shared" ca="1" si="61"/>
        <v>0.55910549803563059</v>
      </c>
      <c r="G650">
        <f t="shared" ca="1" si="62"/>
        <v>286</v>
      </c>
      <c r="H650">
        <f t="shared" ca="1" si="63"/>
        <v>286</v>
      </c>
      <c r="I650" s="122">
        <f t="shared" ca="1" si="64"/>
        <v>466</v>
      </c>
    </row>
    <row r="651" spans="1:9" x14ac:dyDescent="0.25">
      <c r="A651" s="114">
        <f t="shared" si="65"/>
        <v>651</v>
      </c>
      <c r="B651" s="114">
        <f>IF(AND(A651&gt;=CONTROL!$D$9,A651&lt;CONTROL!$D$10+1),A651,0)</f>
        <v>651</v>
      </c>
      <c r="C651" s="114">
        <f>IF(AND(A651&gt;=CONTROL!$F$9,A651&lt;CONTROL!$F$10+1),A651,0)</f>
        <v>0</v>
      </c>
      <c r="D651" s="114" t="str">
        <f ca="1">IF(DATOS!I652=CONTROL!$H$10,"B","A")</f>
        <v>A</v>
      </c>
      <c r="E651" s="114">
        <f t="shared" ca="1" si="60"/>
        <v>651</v>
      </c>
      <c r="F651">
        <f t="shared" ca="1" si="61"/>
        <v>0.97284703528088012</v>
      </c>
      <c r="G651">
        <f t="shared" ca="1" si="62"/>
        <v>14</v>
      </c>
      <c r="H651">
        <f t="shared" ca="1" si="63"/>
        <v>14</v>
      </c>
      <c r="I651" s="122">
        <f t="shared" ca="1" si="64"/>
        <v>217</v>
      </c>
    </row>
    <row r="652" spans="1:9" x14ac:dyDescent="0.25">
      <c r="A652" s="114">
        <f t="shared" si="65"/>
        <v>652</v>
      </c>
      <c r="B652" s="114">
        <f>IF(AND(A652&gt;=CONTROL!$D$9,A652&lt;CONTROL!$D$10+1),A652,0)</f>
        <v>652</v>
      </c>
      <c r="C652" s="114">
        <f>IF(AND(A652&gt;=CONTROL!$F$9,A652&lt;CONTROL!$F$10+1),A652,0)</f>
        <v>0</v>
      </c>
      <c r="D652" s="114" t="str">
        <f ca="1">IF(DATOS!I653=CONTROL!$H$10,"B","A")</f>
        <v>A</v>
      </c>
      <c r="E652" s="114">
        <f t="shared" ca="1" si="60"/>
        <v>652</v>
      </c>
      <c r="F652">
        <f t="shared" ca="1" si="61"/>
        <v>0.1212857967994444</v>
      </c>
      <c r="G652">
        <f t="shared" ca="1" si="62"/>
        <v>577</v>
      </c>
      <c r="H652">
        <f t="shared" ca="1" si="63"/>
        <v>577</v>
      </c>
      <c r="I652" s="122">
        <f t="shared" ca="1" si="64"/>
        <v>484</v>
      </c>
    </row>
    <row r="653" spans="1:9" x14ac:dyDescent="0.25">
      <c r="A653" s="114">
        <f t="shared" si="65"/>
        <v>653</v>
      </c>
      <c r="B653" s="114">
        <f>IF(AND(A653&gt;=CONTROL!$D$9,A653&lt;CONTROL!$D$10+1),A653,0)</f>
        <v>653</v>
      </c>
      <c r="C653" s="114">
        <f>IF(AND(A653&gt;=CONTROL!$F$9,A653&lt;CONTROL!$F$10+1),A653,0)</f>
        <v>0</v>
      </c>
      <c r="D653" s="114" t="str">
        <f ca="1">IF(DATOS!I654=CONTROL!$H$10,"B","A")</f>
        <v>A</v>
      </c>
      <c r="E653" s="114">
        <f t="shared" ca="1" si="60"/>
        <v>653</v>
      </c>
      <c r="F653">
        <f t="shared" ca="1" si="61"/>
        <v>0.89899967005058168</v>
      </c>
      <c r="G653">
        <f t="shared" ca="1" si="62"/>
        <v>74</v>
      </c>
      <c r="H653">
        <f t="shared" ca="1" si="63"/>
        <v>74</v>
      </c>
      <c r="I653" s="122">
        <f t="shared" ca="1" si="64"/>
        <v>557</v>
      </c>
    </row>
    <row r="654" spans="1:9" x14ac:dyDescent="0.25">
      <c r="A654" s="114">
        <f t="shared" si="65"/>
        <v>654</v>
      </c>
      <c r="B654" s="114">
        <f>IF(AND(A654&gt;=CONTROL!$D$9,A654&lt;CONTROL!$D$10+1),A654,0)</f>
        <v>0</v>
      </c>
      <c r="C654" s="114">
        <f>IF(AND(A654&gt;=CONTROL!$F$9,A654&lt;CONTROL!$F$10+1),A654,0)</f>
        <v>0</v>
      </c>
      <c r="D654" s="114" t="str">
        <f>IF(DATOS!I655=CONTROL!$H$10,"B","A")</f>
        <v>A</v>
      </c>
      <c r="E654" s="114">
        <f t="shared" si="60"/>
        <v>0</v>
      </c>
      <c r="F654">
        <f t="shared" ca="1" si="61"/>
        <v>-1</v>
      </c>
      <c r="G654">
        <f t="shared" ca="1" si="62"/>
        <v>654</v>
      </c>
      <c r="H654">
        <f t="shared" ca="1" si="63"/>
        <v>0</v>
      </c>
      <c r="I654" s="122">
        <f t="shared" ca="1" si="64"/>
        <v>0</v>
      </c>
    </row>
    <row r="655" spans="1:9" x14ac:dyDescent="0.25">
      <c r="A655" s="114">
        <f t="shared" si="65"/>
        <v>655</v>
      </c>
      <c r="B655" s="114">
        <f>IF(AND(A655&gt;=CONTROL!$D$9,A655&lt;CONTROL!$D$10+1),A655,0)</f>
        <v>0</v>
      </c>
      <c r="C655" s="114">
        <f>IF(AND(A655&gt;=CONTROL!$F$9,A655&lt;CONTROL!$F$10+1),A655,0)</f>
        <v>0</v>
      </c>
      <c r="D655" s="114" t="str">
        <f>IF(DATOS!I656=CONTROL!$H$10,"B","A")</f>
        <v>A</v>
      </c>
      <c r="E655" s="114">
        <f t="shared" si="60"/>
        <v>0</v>
      </c>
      <c r="F655">
        <f t="shared" ca="1" si="61"/>
        <v>-1</v>
      </c>
      <c r="G655">
        <f t="shared" ca="1" si="62"/>
        <v>654</v>
      </c>
      <c r="H655">
        <f t="shared" ca="1" si="63"/>
        <v>0</v>
      </c>
      <c r="I655" s="122">
        <f t="shared" ca="1" si="64"/>
        <v>0</v>
      </c>
    </row>
    <row r="656" spans="1:9" x14ac:dyDescent="0.25">
      <c r="A656" s="114">
        <f t="shared" si="65"/>
        <v>656</v>
      </c>
      <c r="B656" s="114">
        <f>IF(AND(A656&gt;=CONTROL!$D$9,A656&lt;CONTROL!$D$10+1),A656,0)</f>
        <v>0</v>
      </c>
      <c r="C656" s="114">
        <f>IF(AND(A656&gt;=CONTROL!$F$9,A656&lt;CONTROL!$F$10+1),A656,0)</f>
        <v>0</v>
      </c>
      <c r="D656" s="114" t="str">
        <f>IF(DATOS!I657=CONTROL!$H$10,"B","A")</f>
        <v>A</v>
      </c>
      <c r="E656" s="114">
        <f t="shared" si="60"/>
        <v>0</v>
      </c>
      <c r="F656">
        <f t="shared" ca="1" si="61"/>
        <v>-1</v>
      </c>
      <c r="G656">
        <f t="shared" ca="1" si="62"/>
        <v>654</v>
      </c>
      <c r="H656">
        <f t="shared" ca="1" si="63"/>
        <v>0</v>
      </c>
      <c r="I656" s="122">
        <f t="shared" ca="1" si="64"/>
        <v>0</v>
      </c>
    </row>
    <row r="657" spans="1:9" x14ac:dyDescent="0.25">
      <c r="A657" s="114">
        <f t="shared" si="65"/>
        <v>657</v>
      </c>
      <c r="B657" s="114">
        <f>IF(AND(A657&gt;=CONTROL!$D$9,A657&lt;CONTROL!$D$10+1),A657,0)</f>
        <v>0</v>
      </c>
      <c r="C657" s="114">
        <f>IF(AND(A657&gt;=CONTROL!$F$9,A657&lt;CONTROL!$F$10+1),A657,0)</f>
        <v>0</v>
      </c>
      <c r="D657" s="114" t="str">
        <f>IF(DATOS!I658=CONTROL!$H$10,"B","A")</f>
        <v>A</v>
      </c>
      <c r="E657" s="114">
        <f t="shared" si="60"/>
        <v>0</v>
      </c>
      <c r="F657">
        <f t="shared" ca="1" si="61"/>
        <v>-1</v>
      </c>
      <c r="G657">
        <f t="shared" ca="1" si="62"/>
        <v>654</v>
      </c>
      <c r="H657">
        <f t="shared" ca="1" si="63"/>
        <v>0</v>
      </c>
      <c r="I657" s="122">
        <f t="shared" ca="1" si="64"/>
        <v>0</v>
      </c>
    </row>
    <row r="658" spans="1:9" x14ac:dyDescent="0.25">
      <c r="A658" s="114">
        <f t="shared" si="65"/>
        <v>658</v>
      </c>
      <c r="B658" s="114">
        <f>IF(AND(A658&gt;=CONTROL!$D$9,A658&lt;CONTROL!$D$10+1),A658,0)</f>
        <v>0</v>
      </c>
      <c r="C658" s="114">
        <f>IF(AND(A658&gt;=CONTROL!$F$9,A658&lt;CONTROL!$F$10+1),A658,0)</f>
        <v>0</v>
      </c>
      <c r="D658" s="114" t="str">
        <f>IF(DATOS!I659=CONTROL!$H$10,"B","A")</f>
        <v>A</v>
      </c>
      <c r="E658" s="114">
        <f t="shared" si="60"/>
        <v>0</v>
      </c>
      <c r="F658">
        <f t="shared" ca="1" si="61"/>
        <v>-1</v>
      </c>
      <c r="G658">
        <f t="shared" ca="1" si="62"/>
        <v>654</v>
      </c>
      <c r="H658">
        <f t="shared" ca="1" si="63"/>
        <v>0</v>
      </c>
      <c r="I658" s="122">
        <f t="shared" ca="1" si="64"/>
        <v>0</v>
      </c>
    </row>
    <row r="659" spans="1:9" x14ac:dyDescent="0.25">
      <c r="A659" s="114">
        <f t="shared" si="65"/>
        <v>659</v>
      </c>
      <c r="B659" s="114">
        <f>IF(AND(A659&gt;=CONTROL!$D$9,A659&lt;CONTROL!$D$10+1),A659,0)</f>
        <v>0</v>
      </c>
      <c r="C659" s="114">
        <f>IF(AND(A659&gt;=CONTROL!$F$9,A659&lt;CONTROL!$F$10+1),A659,0)</f>
        <v>0</v>
      </c>
      <c r="D659" s="114" t="str">
        <f>IF(DATOS!I660=CONTROL!$H$10,"B","A")</f>
        <v>A</v>
      </c>
      <c r="E659" s="114">
        <f t="shared" si="60"/>
        <v>0</v>
      </c>
      <c r="F659">
        <f t="shared" ca="1" si="61"/>
        <v>-1</v>
      </c>
      <c r="G659">
        <f t="shared" ca="1" si="62"/>
        <v>654</v>
      </c>
      <c r="H659">
        <f t="shared" ca="1" si="63"/>
        <v>0</v>
      </c>
      <c r="I659" s="122">
        <f t="shared" ca="1" si="64"/>
        <v>0</v>
      </c>
    </row>
    <row r="660" spans="1:9" x14ac:dyDescent="0.25">
      <c r="A660" s="114">
        <f t="shared" si="65"/>
        <v>660</v>
      </c>
      <c r="B660" s="114">
        <f>IF(AND(A660&gt;=CONTROL!$D$9,A660&lt;CONTROL!$D$10+1),A660,0)</f>
        <v>0</v>
      </c>
      <c r="C660" s="114">
        <f>IF(AND(A660&gt;=CONTROL!$F$9,A660&lt;CONTROL!$F$10+1),A660,0)</f>
        <v>0</v>
      </c>
      <c r="D660" s="114" t="str">
        <f>IF(DATOS!I661=CONTROL!$H$10,"B","A")</f>
        <v>A</v>
      </c>
      <c r="E660" s="114">
        <f t="shared" si="60"/>
        <v>0</v>
      </c>
      <c r="F660">
        <f t="shared" ca="1" si="61"/>
        <v>-1</v>
      </c>
      <c r="G660">
        <f t="shared" ca="1" si="62"/>
        <v>654</v>
      </c>
      <c r="H660">
        <f t="shared" ca="1" si="63"/>
        <v>0</v>
      </c>
      <c r="I660" s="122">
        <f t="shared" ca="1" si="64"/>
        <v>0</v>
      </c>
    </row>
    <row r="661" spans="1:9" x14ac:dyDescent="0.25">
      <c r="A661" s="114">
        <f t="shared" si="65"/>
        <v>661</v>
      </c>
      <c r="B661" s="114">
        <f>IF(AND(A661&gt;=CONTROL!$D$9,A661&lt;CONTROL!$D$10+1),A661,0)</f>
        <v>0</v>
      </c>
      <c r="C661" s="114">
        <f>IF(AND(A661&gt;=CONTROL!$F$9,A661&lt;CONTROL!$F$10+1),A661,0)</f>
        <v>0</v>
      </c>
      <c r="D661" s="114" t="str">
        <f>IF(DATOS!I662=CONTROL!$H$10,"B","A")</f>
        <v>A</v>
      </c>
      <c r="E661" s="114">
        <f t="shared" si="60"/>
        <v>0</v>
      </c>
      <c r="F661">
        <f t="shared" ca="1" si="61"/>
        <v>-1</v>
      </c>
      <c r="G661">
        <f t="shared" ca="1" si="62"/>
        <v>654</v>
      </c>
      <c r="H661">
        <f t="shared" ca="1" si="63"/>
        <v>0</v>
      </c>
      <c r="I661" s="122">
        <f t="shared" ca="1" si="64"/>
        <v>0</v>
      </c>
    </row>
    <row r="662" spans="1:9" x14ac:dyDescent="0.25">
      <c r="A662" s="114">
        <f t="shared" si="65"/>
        <v>662</v>
      </c>
      <c r="B662" s="114">
        <f>IF(AND(A662&gt;=CONTROL!$D$9,A662&lt;CONTROL!$D$10+1),A662,0)</f>
        <v>0</v>
      </c>
      <c r="C662" s="114">
        <f>IF(AND(A662&gt;=CONTROL!$F$9,A662&lt;CONTROL!$F$10+1),A662,0)</f>
        <v>0</v>
      </c>
      <c r="D662" s="114" t="str">
        <f>IF(DATOS!I663=CONTROL!$H$10,"B","A")</f>
        <v>A</v>
      </c>
      <c r="E662" s="114">
        <f t="shared" si="60"/>
        <v>0</v>
      </c>
      <c r="F662">
        <f t="shared" ca="1" si="61"/>
        <v>-1</v>
      </c>
      <c r="G662">
        <f t="shared" ca="1" si="62"/>
        <v>654</v>
      </c>
      <c r="H662">
        <f t="shared" ca="1" si="63"/>
        <v>0</v>
      </c>
      <c r="I662" s="122">
        <f t="shared" ca="1" si="64"/>
        <v>0</v>
      </c>
    </row>
    <row r="663" spans="1:9" x14ac:dyDescent="0.25">
      <c r="A663" s="114">
        <f t="shared" si="65"/>
        <v>663</v>
      </c>
      <c r="B663" s="114">
        <f>IF(AND(A663&gt;=CONTROL!$D$9,A663&lt;CONTROL!$D$10+1),A663,0)</f>
        <v>0</v>
      </c>
      <c r="C663" s="114">
        <f>IF(AND(A663&gt;=CONTROL!$F$9,A663&lt;CONTROL!$F$10+1),A663,0)</f>
        <v>0</v>
      </c>
      <c r="D663" s="114" t="str">
        <f>IF(DATOS!I664=CONTROL!$H$10,"B","A")</f>
        <v>A</v>
      </c>
      <c r="E663" s="114">
        <f t="shared" si="60"/>
        <v>0</v>
      </c>
      <c r="F663">
        <f t="shared" ca="1" si="61"/>
        <v>-1</v>
      </c>
      <c r="G663">
        <f t="shared" ca="1" si="62"/>
        <v>654</v>
      </c>
      <c r="H663">
        <f t="shared" ca="1" si="63"/>
        <v>0</v>
      </c>
      <c r="I663" s="122">
        <f t="shared" ca="1" si="64"/>
        <v>0</v>
      </c>
    </row>
    <row r="664" spans="1:9" x14ac:dyDescent="0.25">
      <c r="A664" s="114">
        <f t="shared" si="65"/>
        <v>664</v>
      </c>
      <c r="B664" s="114">
        <f>IF(AND(A664&gt;=CONTROL!$D$9,A664&lt;CONTROL!$D$10+1),A664,0)</f>
        <v>0</v>
      </c>
      <c r="C664" s="114">
        <f>IF(AND(A664&gt;=CONTROL!$F$9,A664&lt;CONTROL!$F$10+1),A664,0)</f>
        <v>0</v>
      </c>
      <c r="D664" s="114" t="str">
        <f>IF(DATOS!I665=CONTROL!$H$10,"B","A")</f>
        <v>A</v>
      </c>
      <c r="E664" s="114">
        <f t="shared" si="60"/>
        <v>0</v>
      </c>
      <c r="F664">
        <f t="shared" ca="1" si="61"/>
        <v>-1</v>
      </c>
      <c r="G664">
        <f t="shared" ca="1" si="62"/>
        <v>654</v>
      </c>
      <c r="H664">
        <f t="shared" ca="1" si="63"/>
        <v>0</v>
      </c>
      <c r="I664" s="122">
        <f t="shared" ca="1" si="64"/>
        <v>0</v>
      </c>
    </row>
    <row r="665" spans="1:9" x14ac:dyDescent="0.25">
      <c r="A665" s="114">
        <f t="shared" si="65"/>
        <v>665</v>
      </c>
      <c r="B665" s="114">
        <f>IF(AND(A665&gt;=CONTROL!$D$9,A665&lt;CONTROL!$D$10+1),A665,0)</f>
        <v>0</v>
      </c>
      <c r="C665" s="114">
        <f>IF(AND(A665&gt;=CONTROL!$F$9,A665&lt;CONTROL!$F$10+1),A665,0)</f>
        <v>0</v>
      </c>
      <c r="D665" s="114" t="str">
        <f>IF(DATOS!I666=CONTROL!$H$10,"B","A")</f>
        <v>A</v>
      </c>
      <c r="E665" s="114">
        <f t="shared" si="60"/>
        <v>0</v>
      </c>
      <c r="F665">
        <f t="shared" ca="1" si="61"/>
        <v>-1</v>
      </c>
      <c r="G665">
        <f t="shared" ca="1" si="62"/>
        <v>654</v>
      </c>
      <c r="H665">
        <f t="shared" ca="1" si="63"/>
        <v>0</v>
      </c>
      <c r="I665" s="122">
        <f t="shared" ca="1" si="64"/>
        <v>0</v>
      </c>
    </row>
    <row r="666" spans="1:9" x14ac:dyDescent="0.25">
      <c r="A666" s="114">
        <f t="shared" si="65"/>
        <v>666</v>
      </c>
      <c r="B666" s="114">
        <f>IF(AND(A666&gt;=CONTROL!$D$9,A666&lt;CONTROL!$D$10+1),A666,0)</f>
        <v>0</v>
      </c>
      <c r="C666" s="114">
        <f>IF(AND(A666&gt;=CONTROL!$F$9,A666&lt;CONTROL!$F$10+1),A666,0)</f>
        <v>0</v>
      </c>
      <c r="D666" s="114" t="str">
        <f>IF(DATOS!I667=CONTROL!$H$10,"B","A")</f>
        <v>A</v>
      </c>
      <c r="E666" s="114">
        <f t="shared" si="60"/>
        <v>0</v>
      </c>
      <c r="F666">
        <f t="shared" ca="1" si="61"/>
        <v>-1</v>
      </c>
      <c r="G666">
        <f t="shared" ca="1" si="62"/>
        <v>654</v>
      </c>
      <c r="H666">
        <f t="shared" ca="1" si="63"/>
        <v>0</v>
      </c>
      <c r="I666" s="122">
        <f t="shared" ca="1" si="64"/>
        <v>0</v>
      </c>
    </row>
    <row r="667" spans="1:9" x14ac:dyDescent="0.25">
      <c r="A667" s="114">
        <f t="shared" si="65"/>
        <v>667</v>
      </c>
      <c r="B667" s="114">
        <f>IF(AND(A667&gt;=CONTROL!$D$9,A667&lt;CONTROL!$D$10+1),A667,0)</f>
        <v>0</v>
      </c>
      <c r="C667" s="114">
        <f>IF(AND(A667&gt;=CONTROL!$F$9,A667&lt;CONTROL!$F$10+1),A667,0)</f>
        <v>0</v>
      </c>
      <c r="D667" s="114" t="str">
        <f>IF(DATOS!I668=CONTROL!$H$10,"B","A")</f>
        <v>A</v>
      </c>
      <c r="E667" s="114">
        <f t="shared" si="60"/>
        <v>0</v>
      </c>
      <c r="F667">
        <f t="shared" ca="1" si="61"/>
        <v>-1</v>
      </c>
      <c r="G667">
        <f t="shared" ca="1" si="62"/>
        <v>654</v>
      </c>
      <c r="H667">
        <f t="shared" ca="1" si="63"/>
        <v>0</v>
      </c>
      <c r="I667" s="122">
        <f t="shared" ca="1" si="64"/>
        <v>0</v>
      </c>
    </row>
    <row r="668" spans="1:9" x14ac:dyDescent="0.25">
      <c r="A668" s="114">
        <f t="shared" si="65"/>
        <v>668</v>
      </c>
      <c r="B668" s="114">
        <f>IF(AND(A668&gt;=CONTROL!$D$9,A668&lt;CONTROL!$D$10+1),A668,0)</f>
        <v>0</v>
      </c>
      <c r="C668" s="114">
        <f>IF(AND(A668&gt;=CONTROL!$F$9,A668&lt;CONTROL!$F$10+1),A668,0)</f>
        <v>0</v>
      </c>
      <c r="D668" s="114" t="str">
        <f>IF(DATOS!I669=CONTROL!$H$10,"B","A")</f>
        <v>A</v>
      </c>
      <c r="E668" s="114">
        <f t="shared" si="60"/>
        <v>0</v>
      </c>
      <c r="F668">
        <f t="shared" ca="1" si="61"/>
        <v>-1</v>
      </c>
      <c r="G668">
        <f t="shared" ca="1" si="62"/>
        <v>654</v>
      </c>
      <c r="H668">
        <f t="shared" ca="1" si="63"/>
        <v>0</v>
      </c>
      <c r="I668" s="122">
        <f t="shared" ca="1" si="64"/>
        <v>0</v>
      </c>
    </row>
    <row r="669" spans="1:9" x14ac:dyDescent="0.25">
      <c r="A669" s="114">
        <f t="shared" si="65"/>
        <v>669</v>
      </c>
      <c r="B669" s="114">
        <f>IF(AND(A669&gt;=CONTROL!$D$9,A669&lt;CONTROL!$D$10+1),A669,0)</f>
        <v>0</v>
      </c>
      <c r="C669" s="114">
        <f>IF(AND(A669&gt;=CONTROL!$F$9,A669&lt;CONTROL!$F$10+1),A669,0)</f>
        <v>0</v>
      </c>
      <c r="D669" s="114" t="str">
        <f>IF(DATOS!I670=CONTROL!$H$10,"B","A")</f>
        <v>A</v>
      </c>
      <c r="E669" s="114">
        <f t="shared" si="60"/>
        <v>0</v>
      </c>
      <c r="F669">
        <f t="shared" ca="1" si="61"/>
        <v>-1</v>
      </c>
      <c r="G669">
        <f t="shared" ca="1" si="62"/>
        <v>654</v>
      </c>
      <c r="H669">
        <f t="shared" ca="1" si="63"/>
        <v>0</v>
      </c>
      <c r="I669" s="122">
        <f t="shared" ca="1" si="64"/>
        <v>0</v>
      </c>
    </row>
    <row r="670" spans="1:9" x14ac:dyDescent="0.25">
      <c r="A670" s="114">
        <f t="shared" si="65"/>
        <v>670</v>
      </c>
      <c r="B670" s="114">
        <f>IF(AND(A670&gt;=CONTROL!$D$9,A670&lt;CONTROL!$D$10+1),A670,0)</f>
        <v>0</v>
      </c>
      <c r="C670" s="114">
        <f>IF(AND(A670&gt;=CONTROL!$F$9,A670&lt;CONTROL!$F$10+1),A670,0)</f>
        <v>0</v>
      </c>
      <c r="D670" s="114" t="str">
        <f>IF(DATOS!I671=CONTROL!$H$10,"B","A")</f>
        <v>A</v>
      </c>
      <c r="E670" s="114">
        <f t="shared" si="60"/>
        <v>0</v>
      </c>
      <c r="F670">
        <f t="shared" ca="1" si="61"/>
        <v>-1</v>
      </c>
      <c r="G670">
        <f t="shared" ca="1" si="62"/>
        <v>654</v>
      </c>
      <c r="H670">
        <f t="shared" ca="1" si="63"/>
        <v>0</v>
      </c>
      <c r="I670" s="122">
        <f t="shared" ca="1" si="64"/>
        <v>0</v>
      </c>
    </row>
    <row r="671" spans="1:9" x14ac:dyDescent="0.25">
      <c r="A671" s="114">
        <f t="shared" si="65"/>
        <v>671</v>
      </c>
      <c r="B671" s="114">
        <f>IF(AND(A671&gt;=CONTROL!$D$9,A671&lt;CONTROL!$D$10+1),A671,0)</f>
        <v>0</v>
      </c>
      <c r="C671" s="114">
        <f>IF(AND(A671&gt;=CONTROL!$F$9,A671&lt;CONTROL!$F$10+1),A671,0)</f>
        <v>0</v>
      </c>
      <c r="D671" s="114" t="str">
        <f>IF(DATOS!I672=CONTROL!$H$10,"B","A")</f>
        <v>A</v>
      </c>
      <c r="E671" s="114">
        <f t="shared" si="60"/>
        <v>0</v>
      </c>
      <c r="F671">
        <f t="shared" ca="1" si="61"/>
        <v>-1</v>
      </c>
      <c r="G671">
        <f t="shared" ca="1" si="62"/>
        <v>654</v>
      </c>
      <c r="H671">
        <f t="shared" ca="1" si="63"/>
        <v>0</v>
      </c>
      <c r="I671" s="122">
        <f t="shared" ca="1" si="64"/>
        <v>0</v>
      </c>
    </row>
    <row r="672" spans="1:9" x14ac:dyDescent="0.25">
      <c r="A672" s="114">
        <f t="shared" si="65"/>
        <v>672</v>
      </c>
      <c r="B672" s="114">
        <f>IF(AND(A672&gt;=CONTROL!$D$9,A672&lt;CONTROL!$D$10+1),A672,0)</f>
        <v>0</v>
      </c>
      <c r="C672" s="114">
        <f>IF(AND(A672&gt;=CONTROL!$F$9,A672&lt;CONTROL!$F$10+1),A672,0)</f>
        <v>0</v>
      </c>
      <c r="D672" s="114" t="str">
        <f>IF(DATOS!I673=CONTROL!$H$10,"B","A")</f>
        <v>A</v>
      </c>
      <c r="E672" s="114">
        <f t="shared" si="60"/>
        <v>0</v>
      </c>
      <c r="F672">
        <f t="shared" ca="1" si="61"/>
        <v>-1</v>
      </c>
      <c r="G672">
        <f t="shared" ca="1" si="62"/>
        <v>654</v>
      </c>
      <c r="H672">
        <f t="shared" ca="1" si="63"/>
        <v>0</v>
      </c>
      <c r="I672" s="122">
        <f t="shared" ca="1" si="64"/>
        <v>0</v>
      </c>
    </row>
    <row r="673" spans="1:9" x14ac:dyDescent="0.25">
      <c r="A673" s="114">
        <f t="shared" si="65"/>
        <v>673</v>
      </c>
      <c r="B673" s="114">
        <f>IF(AND(A673&gt;=CONTROL!$D$9,A673&lt;CONTROL!$D$10+1),A673,0)</f>
        <v>0</v>
      </c>
      <c r="C673" s="114">
        <f>IF(AND(A673&gt;=CONTROL!$F$9,A673&lt;CONTROL!$F$10+1),A673,0)</f>
        <v>0</v>
      </c>
      <c r="D673" s="114" t="str">
        <f>IF(DATOS!I674=CONTROL!$H$10,"B","A")</f>
        <v>A</v>
      </c>
      <c r="E673" s="114">
        <f t="shared" si="60"/>
        <v>0</v>
      </c>
      <c r="F673">
        <f t="shared" ca="1" si="61"/>
        <v>-1</v>
      </c>
      <c r="G673">
        <f t="shared" ca="1" si="62"/>
        <v>654</v>
      </c>
      <c r="H673">
        <f t="shared" ca="1" si="63"/>
        <v>0</v>
      </c>
      <c r="I673" s="122">
        <f t="shared" ca="1" si="64"/>
        <v>0</v>
      </c>
    </row>
    <row r="674" spans="1:9" x14ac:dyDescent="0.25">
      <c r="A674" s="114">
        <f t="shared" si="65"/>
        <v>674</v>
      </c>
      <c r="B674" s="114">
        <f>IF(AND(A674&gt;=CONTROL!$D$9,A674&lt;CONTROL!$D$10+1),A674,0)</f>
        <v>0</v>
      </c>
      <c r="C674" s="114">
        <f>IF(AND(A674&gt;=CONTROL!$F$9,A674&lt;CONTROL!$F$10+1),A674,0)</f>
        <v>0</v>
      </c>
      <c r="D674" s="114" t="str">
        <f>IF(DATOS!I675=CONTROL!$H$10,"B","A")</f>
        <v>A</v>
      </c>
      <c r="E674" s="114">
        <f t="shared" si="60"/>
        <v>0</v>
      </c>
      <c r="F674">
        <f t="shared" ca="1" si="61"/>
        <v>-1</v>
      </c>
      <c r="G674">
        <f t="shared" ca="1" si="62"/>
        <v>654</v>
      </c>
      <c r="H674">
        <f t="shared" ca="1" si="63"/>
        <v>0</v>
      </c>
      <c r="I674" s="122">
        <f t="shared" ca="1" si="64"/>
        <v>0</v>
      </c>
    </row>
    <row r="675" spans="1:9" x14ac:dyDescent="0.25">
      <c r="A675" s="114">
        <f t="shared" si="65"/>
        <v>675</v>
      </c>
      <c r="B675" s="114">
        <f>IF(AND(A675&gt;=CONTROL!$D$9,A675&lt;CONTROL!$D$10+1),A675,0)</f>
        <v>0</v>
      </c>
      <c r="C675" s="114">
        <f>IF(AND(A675&gt;=CONTROL!$F$9,A675&lt;CONTROL!$F$10+1),A675,0)</f>
        <v>0</v>
      </c>
      <c r="D675" s="114" t="str">
        <f>IF(DATOS!I676=CONTROL!$H$10,"B","A")</f>
        <v>A</v>
      </c>
      <c r="E675" s="114">
        <f t="shared" si="60"/>
        <v>0</v>
      </c>
      <c r="F675">
        <f t="shared" ca="1" si="61"/>
        <v>-1</v>
      </c>
      <c r="G675">
        <f t="shared" ca="1" si="62"/>
        <v>654</v>
      </c>
      <c r="H675">
        <f t="shared" ca="1" si="63"/>
        <v>0</v>
      </c>
      <c r="I675" s="122">
        <f t="shared" ca="1" si="64"/>
        <v>0</v>
      </c>
    </row>
    <row r="676" spans="1:9" x14ac:dyDescent="0.25">
      <c r="A676" s="114">
        <f t="shared" si="65"/>
        <v>676</v>
      </c>
      <c r="B676" s="114">
        <f>IF(AND(A676&gt;=CONTROL!$D$9,A676&lt;CONTROL!$D$10+1),A676,0)</f>
        <v>0</v>
      </c>
      <c r="C676" s="114">
        <f>IF(AND(A676&gt;=CONTROL!$F$9,A676&lt;CONTROL!$F$10+1),A676,0)</f>
        <v>0</v>
      </c>
      <c r="D676" s="114" t="str">
        <f>IF(DATOS!I677=CONTROL!$H$10,"B","A")</f>
        <v>A</v>
      </c>
      <c r="E676" s="114">
        <f t="shared" si="60"/>
        <v>0</v>
      </c>
      <c r="F676">
        <f t="shared" ca="1" si="61"/>
        <v>-1</v>
      </c>
      <c r="G676">
        <f t="shared" ca="1" si="62"/>
        <v>654</v>
      </c>
      <c r="H676">
        <f t="shared" ca="1" si="63"/>
        <v>0</v>
      </c>
      <c r="I676" s="122">
        <f t="shared" ca="1" si="64"/>
        <v>0</v>
      </c>
    </row>
    <row r="677" spans="1:9" x14ac:dyDescent="0.25">
      <c r="A677" s="114">
        <f t="shared" si="65"/>
        <v>677</v>
      </c>
      <c r="B677" s="114">
        <f>IF(AND(A677&gt;=CONTROL!$D$9,A677&lt;CONTROL!$D$10+1),A677,0)</f>
        <v>0</v>
      </c>
      <c r="C677" s="114">
        <f>IF(AND(A677&gt;=CONTROL!$F$9,A677&lt;CONTROL!$F$10+1),A677,0)</f>
        <v>0</v>
      </c>
      <c r="D677" s="114" t="str">
        <f>IF(DATOS!I678=CONTROL!$H$10,"B","A")</f>
        <v>A</v>
      </c>
      <c r="E677" s="114">
        <f t="shared" si="60"/>
        <v>0</v>
      </c>
      <c r="F677">
        <f t="shared" ca="1" si="61"/>
        <v>-1</v>
      </c>
      <c r="G677">
        <f t="shared" ca="1" si="62"/>
        <v>654</v>
      </c>
      <c r="H677">
        <f t="shared" ca="1" si="63"/>
        <v>0</v>
      </c>
      <c r="I677" s="122">
        <f t="shared" ca="1" si="64"/>
        <v>0</v>
      </c>
    </row>
    <row r="678" spans="1:9" x14ac:dyDescent="0.25">
      <c r="A678" s="114">
        <f t="shared" si="65"/>
        <v>678</v>
      </c>
      <c r="B678" s="114">
        <f>IF(AND(A678&gt;=CONTROL!$D$9,A678&lt;CONTROL!$D$10+1),A678,0)</f>
        <v>0</v>
      </c>
      <c r="C678" s="114">
        <f>IF(AND(A678&gt;=CONTROL!$F$9,A678&lt;CONTROL!$F$10+1),A678,0)</f>
        <v>0</v>
      </c>
      <c r="D678" s="114" t="str">
        <f>IF(DATOS!I679=CONTROL!$H$10,"B","A")</f>
        <v>A</v>
      </c>
      <c r="E678" s="114">
        <f t="shared" si="60"/>
        <v>0</v>
      </c>
      <c r="F678">
        <f t="shared" ca="1" si="61"/>
        <v>-1</v>
      </c>
      <c r="G678">
        <f t="shared" ca="1" si="62"/>
        <v>654</v>
      </c>
      <c r="H678">
        <f t="shared" ca="1" si="63"/>
        <v>0</v>
      </c>
      <c r="I678" s="122">
        <f t="shared" ca="1" si="64"/>
        <v>0</v>
      </c>
    </row>
    <row r="679" spans="1:9" x14ac:dyDescent="0.25">
      <c r="A679" s="114">
        <f t="shared" si="65"/>
        <v>679</v>
      </c>
      <c r="B679" s="114">
        <f>IF(AND(A679&gt;=CONTROL!$D$9,A679&lt;CONTROL!$D$10+1),A679,0)</f>
        <v>0</v>
      </c>
      <c r="C679" s="114">
        <f>IF(AND(A679&gt;=CONTROL!$F$9,A679&lt;CONTROL!$F$10+1),A679,0)</f>
        <v>0</v>
      </c>
      <c r="D679" s="114" t="str">
        <f>IF(DATOS!I680=CONTROL!$H$10,"B","A")</f>
        <v>A</v>
      </c>
      <c r="E679" s="114">
        <f t="shared" si="60"/>
        <v>0</v>
      </c>
      <c r="F679">
        <f t="shared" ca="1" si="61"/>
        <v>-1</v>
      </c>
      <c r="G679">
        <f t="shared" ca="1" si="62"/>
        <v>654</v>
      </c>
      <c r="H679">
        <f t="shared" ca="1" si="63"/>
        <v>0</v>
      </c>
      <c r="I679" s="122">
        <f t="shared" ca="1" si="64"/>
        <v>0</v>
      </c>
    </row>
    <row r="680" spans="1:9" x14ac:dyDescent="0.25">
      <c r="A680" s="114">
        <f t="shared" si="65"/>
        <v>680</v>
      </c>
      <c r="B680" s="114">
        <f>IF(AND(A680&gt;=CONTROL!$D$9,A680&lt;CONTROL!$D$10+1),A680,0)</f>
        <v>0</v>
      </c>
      <c r="C680" s="114">
        <f>IF(AND(A680&gt;=CONTROL!$F$9,A680&lt;CONTROL!$F$10+1),A680,0)</f>
        <v>0</v>
      </c>
      <c r="D680" s="114" t="str">
        <f>IF(DATOS!I681=CONTROL!$H$10,"B","A")</f>
        <v>A</v>
      </c>
      <c r="E680" s="114">
        <f t="shared" si="60"/>
        <v>0</v>
      </c>
      <c r="F680">
        <f t="shared" ca="1" si="61"/>
        <v>-1</v>
      </c>
      <c r="G680">
        <f t="shared" ca="1" si="62"/>
        <v>654</v>
      </c>
      <c r="H680">
        <f t="shared" ca="1" si="63"/>
        <v>0</v>
      </c>
      <c r="I680" s="122">
        <f t="shared" ca="1" si="64"/>
        <v>0</v>
      </c>
    </row>
    <row r="681" spans="1:9" x14ac:dyDescent="0.25">
      <c r="A681" s="114">
        <f t="shared" si="65"/>
        <v>681</v>
      </c>
      <c r="B681" s="114">
        <f>IF(AND(A681&gt;=CONTROL!$D$9,A681&lt;CONTROL!$D$10+1),A681,0)</f>
        <v>0</v>
      </c>
      <c r="C681" s="114">
        <f>IF(AND(A681&gt;=CONTROL!$F$9,A681&lt;CONTROL!$F$10+1),A681,0)</f>
        <v>0</v>
      </c>
      <c r="D681" s="114" t="str">
        <f>IF(DATOS!I682=CONTROL!$H$10,"B","A")</f>
        <v>A</v>
      </c>
      <c r="E681" s="114">
        <f t="shared" si="60"/>
        <v>0</v>
      </c>
      <c r="F681">
        <f t="shared" ca="1" si="61"/>
        <v>-1</v>
      </c>
      <c r="G681">
        <f t="shared" ca="1" si="62"/>
        <v>654</v>
      </c>
      <c r="H681">
        <f t="shared" ca="1" si="63"/>
        <v>0</v>
      </c>
      <c r="I681" s="122">
        <f t="shared" ca="1" si="64"/>
        <v>0</v>
      </c>
    </row>
    <row r="682" spans="1:9" x14ac:dyDescent="0.25">
      <c r="A682" s="114">
        <f t="shared" si="65"/>
        <v>682</v>
      </c>
      <c r="B682" s="114">
        <f>IF(AND(A682&gt;=CONTROL!$D$9,A682&lt;CONTROL!$D$10+1),A682,0)</f>
        <v>0</v>
      </c>
      <c r="C682" s="114">
        <f>IF(AND(A682&gt;=CONTROL!$F$9,A682&lt;CONTROL!$F$10+1),A682,0)</f>
        <v>0</v>
      </c>
      <c r="D682" s="114" t="str">
        <f>IF(DATOS!I683=CONTROL!$H$10,"B","A")</f>
        <v>A</v>
      </c>
      <c r="E682" s="114">
        <f t="shared" si="60"/>
        <v>0</v>
      </c>
      <c r="F682">
        <f t="shared" ca="1" si="61"/>
        <v>-1</v>
      </c>
      <c r="G682">
        <f t="shared" ca="1" si="62"/>
        <v>654</v>
      </c>
      <c r="H682">
        <f t="shared" ca="1" si="63"/>
        <v>0</v>
      </c>
      <c r="I682" s="122">
        <f t="shared" ca="1" si="64"/>
        <v>0</v>
      </c>
    </row>
    <row r="683" spans="1:9" x14ac:dyDescent="0.25">
      <c r="A683" s="114">
        <f t="shared" si="65"/>
        <v>683</v>
      </c>
      <c r="B683" s="114">
        <f>IF(AND(A683&gt;=CONTROL!$D$9,A683&lt;CONTROL!$D$10+1),A683,0)</f>
        <v>0</v>
      </c>
      <c r="C683" s="114">
        <f>IF(AND(A683&gt;=CONTROL!$F$9,A683&lt;CONTROL!$F$10+1),A683,0)</f>
        <v>0</v>
      </c>
      <c r="D683" s="114" t="str">
        <f>IF(DATOS!I684=CONTROL!$H$10,"B","A")</f>
        <v>A</v>
      </c>
      <c r="E683" s="114">
        <f t="shared" si="60"/>
        <v>0</v>
      </c>
      <c r="F683">
        <f t="shared" ca="1" si="61"/>
        <v>-1</v>
      </c>
      <c r="G683">
        <f t="shared" ca="1" si="62"/>
        <v>654</v>
      </c>
      <c r="H683">
        <f t="shared" ca="1" si="63"/>
        <v>0</v>
      </c>
      <c r="I683" s="122">
        <f t="shared" ca="1" si="64"/>
        <v>0</v>
      </c>
    </row>
    <row r="684" spans="1:9" x14ac:dyDescent="0.25">
      <c r="A684" s="114">
        <f t="shared" si="65"/>
        <v>684</v>
      </c>
      <c r="B684" s="114">
        <f>IF(AND(A684&gt;=CONTROL!$D$9,A684&lt;CONTROL!$D$10+1),A684,0)</f>
        <v>0</v>
      </c>
      <c r="C684" s="114">
        <f>IF(AND(A684&gt;=CONTROL!$F$9,A684&lt;CONTROL!$F$10+1),A684,0)</f>
        <v>0</v>
      </c>
      <c r="D684" s="114" t="str">
        <f>IF(DATOS!I685=CONTROL!$H$10,"B","A")</f>
        <v>A</v>
      </c>
      <c r="E684" s="114">
        <f t="shared" si="60"/>
        <v>0</v>
      </c>
      <c r="F684">
        <f t="shared" ca="1" si="61"/>
        <v>-1</v>
      </c>
      <c r="G684">
        <f t="shared" ca="1" si="62"/>
        <v>654</v>
      </c>
      <c r="H684">
        <f t="shared" ca="1" si="63"/>
        <v>0</v>
      </c>
      <c r="I684" s="122">
        <f t="shared" ca="1" si="64"/>
        <v>0</v>
      </c>
    </row>
    <row r="685" spans="1:9" x14ac:dyDescent="0.25">
      <c r="A685" s="114">
        <f t="shared" si="65"/>
        <v>685</v>
      </c>
      <c r="B685" s="114">
        <f>IF(AND(A685&gt;=CONTROL!$D$9,A685&lt;CONTROL!$D$10+1),A685,0)</f>
        <v>0</v>
      </c>
      <c r="C685" s="114">
        <f>IF(AND(A685&gt;=CONTROL!$F$9,A685&lt;CONTROL!$F$10+1),A685,0)</f>
        <v>0</v>
      </c>
      <c r="D685" s="114" t="str">
        <f>IF(DATOS!I686=CONTROL!$H$10,"B","A")</f>
        <v>A</v>
      </c>
      <c r="E685" s="114">
        <f t="shared" si="60"/>
        <v>0</v>
      </c>
      <c r="F685">
        <f t="shared" ca="1" si="61"/>
        <v>-1</v>
      </c>
      <c r="G685">
        <f t="shared" ca="1" si="62"/>
        <v>654</v>
      </c>
      <c r="H685">
        <f t="shared" ca="1" si="63"/>
        <v>0</v>
      </c>
      <c r="I685" s="122">
        <f t="shared" ca="1" si="64"/>
        <v>0</v>
      </c>
    </row>
    <row r="686" spans="1:9" x14ac:dyDescent="0.25">
      <c r="A686" s="114">
        <f t="shared" si="65"/>
        <v>686</v>
      </c>
      <c r="B686" s="114">
        <f>IF(AND(A686&gt;=CONTROL!$D$9,A686&lt;CONTROL!$D$10+1),A686,0)</f>
        <v>0</v>
      </c>
      <c r="C686" s="114">
        <f>IF(AND(A686&gt;=CONTROL!$F$9,A686&lt;CONTROL!$F$10+1),A686,0)</f>
        <v>0</v>
      </c>
      <c r="D686" s="114" t="str">
        <f>IF(DATOS!I687=CONTROL!$H$10,"B","A")</f>
        <v>A</v>
      </c>
      <c r="E686" s="114">
        <f t="shared" si="60"/>
        <v>0</v>
      </c>
      <c r="F686">
        <f t="shared" ca="1" si="61"/>
        <v>-1</v>
      </c>
      <c r="G686">
        <f t="shared" ca="1" si="62"/>
        <v>654</v>
      </c>
      <c r="H686">
        <f t="shared" ca="1" si="63"/>
        <v>0</v>
      </c>
      <c r="I686" s="122">
        <f t="shared" ca="1" si="64"/>
        <v>0</v>
      </c>
    </row>
    <row r="687" spans="1:9" x14ac:dyDescent="0.25">
      <c r="A687" s="114">
        <f t="shared" si="65"/>
        <v>687</v>
      </c>
      <c r="B687" s="114">
        <f>IF(AND(A687&gt;=CONTROL!$D$9,A687&lt;CONTROL!$D$10+1),A687,0)</f>
        <v>0</v>
      </c>
      <c r="C687" s="114">
        <f>IF(AND(A687&gt;=CONTROL!$F$9,A687&lt;CONTROL!$F$10+1),A687,0)</f>
        <v>0</v>
      </c>
      <c r="D687" s="114" t="str">
        <f>IF(DATOS!I688=CONTROL!$H$10,"B","A")</f>
        <v>A</v>
      </c>
      <c r="E687" s="114">
        <f t="shared" si="60"/>
        <v>0</v>
      </c>
      <c r="F687">
        <f t="shared" ca="1" si="61"/>
        <v>-1</v>
      </c>
      <c r="G687">
        <f t="shared" ca="1" si="62"/>
        <v>654</v>
      </c>
      <c r="H687">
        <f t="shared" ca="1" si="63"/>
        <v>0</v>
      </c>
      <c r="I687" s="122">
        <f t="shared" ca="1" si="64"/>
        <v>0</v>
      </c>
    </row>
    <row r="688" spans="1:9" x14ac:dyDescent="0.25">
      <c r="A688" s="114">
        <f t="shared" si="65"/>
        <v>688</v>
      </c>
      <c r="B688" s="114">
        <f>IF(AND(A688&gt;=CONTROL!$D$9,A688&lt;CONTROL!$D$10+1),A688,0)</f>
        <v>0</v>
      </c>
      <c r="C688" s="114">
        <f>IF(AND(A688&gt;=CONTROL!$F$9,A688&lt;CONTROL!$F$10+1),A688,0)</f>
        <v>0</v>
      </c>
      <c r="D688" s="114" t="str">
        <f>IF(DATOS!I689=CONTROL!$H$10,"B","A")</f>
        <v>A</v>
      </c>
      <c r="E688" s="114">
        <f t="shared" si="60"/>
        <v>0</v>
      </c>
      <c r="F688">
        <f t="shared" ca="1" si="61"/>
        <v>-1</v>
      </c>
      <c r="G688">
        <f t="shared" ca="1" si="62"/>
        <v>654</v>
      </c>
      <c r="H688">
        <f t="shared" ca="1" si="63"/>
        <v>0</v>
      </c>
      <c r="I688" s="122">
        <f t="shared" ca="1" si="64"/>
        <v>0</v>
      </c>
    </row>
    <row r="689" spans="1:9" x14ac:dyDescent="0.25">
      <c r="A689" s="114">
        <f t="shared" si="65"/>
        <v>689</v>
      </c>
      <c r="B689" s="114">
        <f>IF(AND(A689&gt;=CONTROL!$D$9,A689&lt;CONTROL!$D$10+1),A689,0)</f>
        <v>0</v>
      </c>
      <c r="C689" s="114">
        <f>IF(AND(A689&gt;=CONTROL!$F$9,A689&lt;CONTROL!$F$10+1),A689,0)</f>
        <v>0</v>
      </c>
      <c r="D689" s="114" t="str">
        <f>IF(DATOS!I690=CONTROL!$H$10,"B","A")</f>
        <v>A</v>
      </c>
      <c r="E689" s="114">
        <f t="shared" si="60"/>
        <v>0</v>
      </c>
      <c r="F689">
        <f t="shared" ca="1" si="61"/>
        <v>-1</v>
      </c>
      <c r="G689">
        <f t="shared" ca="1" si="62"/>
        <v>654</v>
      </c>
      <c r="H689">
        <f t="shared" ca="1" si="63"/>
        <v>0</v>
      </c>
      <c r="I689" s="122">
        <f t="shared" ca="1" si="64"/>
        <v>0</v>
      </c>
    </row>
    <row r="690" spans="1:9" x14ac:dyDescent="0.25">
      <c r="A690" s="114">
        <f t="shared" si="65"/>
        <v>690</v>
      </c>
      <c r="B690" s="114">
        <f>IF(AND(A690&gt;=CONTROL!$D$9,A690&lt;CONTROL!$D$10+1),A690,0)</f>
        <v>0</v>
      </c>
      <c r="C690" s="114">
        <f>IF(AND(A690&gt;=CONTROL!$F$9,A690&lt;CONTROL!$F$10+1),A690,0)</f>
        <v>0</v>
      </c>
      <c r="D690" s="114" t="str">
        <f>IF(DATOS!I691=CONTROL!$H$10,"B","A")</f>
        <v>A</v>
      </c>
      <c r="E690" s="114">
        <f t="shared" si="60"/>
        <v>0</v>
      </c>
      <c r="F690">
        <f t="shared" ca="1" si="61"/>
        <v>-1</v>
      </c>
      <c r="G690">
        <f t="shared" ca="1" si="62"/>
        <v>654</v>
      </c>
      <c r="H690">
        <f t="shared" ca="1" si="63"/>
        <v>0</v>
      </c>
      <c r="I690" s="122">
        <f t="shared" ca="1" si="64"/>
        <v>0</v>
      </c>
    </row>
    <row r="691" spans="1:9" x14ac:dyDescent="0.25">
      <c r="A691" s="114">
        <f t="shared" si="65"/>
        <v>691</v>
      </c>
      <c r="B691" s="114">
        <f>IF(AND(A691&gt;=CONTROL!$D$9,A691&lt;CONTROL!$D$10+1),A691,0)</f>
        <v>0</v>
      </c>
      <c r="C691" s="114">
        <f>IF(AND(A691&gt;=CONTROL!$F$9,A691&lt;CONTROL!$F$10+1),A691,0)</f>
        <v>0</v>
      </c>
      <c r="D691" s="114" t="str">
        <f>IF(DATOS!I692=CONTROL!$H$10,"B","A")</f>
        <v>A</v>
      </c>
      <c r="E691" s="114">
        <f t="shared" si="60"/>
        <v>0</v>
      </c>
      <c r="F691">
        <f t="shared" ca="1" si="61"/>
        <v>-1</v>
      </c>
      <c r="G691">
        <f t="shared" ca="1" si="62"/>
        <v>654</v>
      </c>
      <c r="H691">
        <f t="shared" ca="1" si="63"/>
        <v>0</v>
      </c>
      <c r="I691" s="122">
        <f t="shared" ca="1" si="64"/>
        <v>0</v>
      </c>
    </row>
    <row r="692" spans="1:9" x14ac:dyDescent="0.25">
      <c r="A692" s="114">
        <f t="shared" si="65"/>
        <v>692</v>
      </c>
      <c r="B692" s="114">
        <f>IF(AND(A692&gt;=CONTROL!$D$9,A692&lt;CONTROL!$D$10+1),A692,0)</f>
        <v>0</v>
      </c>
      <c r="C692" s="114">
        <f>IF(AND(A692&gt;=CONTROL!$F$9,A692&lt;CONTROL!$F$10+1),A692,0)</f>
        <v>0</v>
      </c>
      <c r="D692" s="114" t="str">
        <f>IF(DATOS!I693=CONTROL!$H$10,"B","A")</f>
        <v>A</v>
      </c>
      <c r="E692" s="114">
        <f t="shared" si="60"/>
        <v>0</v>
      </c>
      <c r="F692">
        <f t="shared" ca="1" si="61"/>
        <v>-1</v>
      </c>
      <c r="G692">
        <f t="shared" ca="1" si="62"/>
        <v>654</v>
      </c>
      <c r="H692">
        <f t="shared" ca="1" si="63"/>
        <v>0</v>
      </c>
      <c r="I692" s="122">
        <f t="shared" ca="1" si="64"/>
        <v>0</v>
      </c>
    </row>
    <row r="693" spans="1:9" x14ac:dyDescent="0.25">
      <c r="A693" s="114">
        <f t="shared" si="65"/>
        <v>693</v>
      </c>
      <c r="B693" s="114">
        <f>IF(AND(A693&gt;=CONTROL!$D$9,A693&lt;CONTROL!$D$10+1),A693,0)</f>
        <v>0</v>
      </c>
      <c r="C693" s="114">
        <f>IF(AND(A693&gt;=CONTROL!$F$9,A693&lt;CONTROL!$F$10+1),A693,0)</f>
        <v>0</v>
      </c>
      <c r="D693" s="114" t="str">
        <f>IF(DATOS!I694=CONTROL!$H$10,"B","A")</f>
        <v>A</v>
      </c>
      <c r="E693" s="114">
        <f t="shared" si="60"/>
        <v>0</v>
      </c>
      <c r="F693">
        <f t="shared" ca="1" si="61"/>
        <v>-1</v>
      </c>
      <c r="G693">
        <f t="shared" ca="1" si="62"/>
        <v>654</v>
      </c>
      <c r="H693">
        <f t="shared" ca="1" si="63"/>
        <v>0</v>
      </c>
      <c r="I693" s="122">
        <f t="shared" ca="1" si="64"/>
        <v>0</v>
      </c>
    </row>
    <row r="694" spans="1:9" x14ac:dyDescent="0.25">
      <c r="A694" s="114">
        <f t="shared" si="65"/>
        <v>694</v>
      </c>
      <c r="B694" s="114">
        <f>IF(AND(A694&gt;=CONTROL!$D$9,A694&lt;CONTROL!$D$10+1),A694,0)</f>
        <v>0</v>
      </c>
      <c r="C694" s="114">
        <f>IF(AND(A694&gt;=CONTROL!$F$9,A694&lt;CONTROL!$F$10+1),A694,0)</f>
        <v>0</v>
      </c>
      <c r="D694" s="114" t="str">
        <f>IF(DATOS!I695=CONTROL!$H$10,"B","A")</f>
        <v>A</v>
      </c>
      <c r="E694" s="114">
        <f t="shared" si="60"/>
        <v>0</v>
      </c>
      <c r="F694">
        <f t="shared" ca="1" si="61"/>
        <v>-1</v>
      </c>
      <c r="G694">
        <f t="shared" ca="1" si="62"/>
        <v>654</v>
      </c>
      <c r="H694">
        <f t="shared" ca="1" si="63"/>
        <v>0</v>
      </c>
      <c r="I694" s="122">
        <f t="shared" ca="1" si="64"/>
        <v>0</v>
      </c>
    </row>
    <row r="695" spans="1:9" x14ac:dyDescent="0.25">
      <c r="A695" s="114">
        <f t="shared" si="65"/>
        <v>695</v>
      </c>
      <c r="B695" s="114">
        <f>IF(AND(A695&gt;=CONTROL!$D$9,A695&lt;CONTROL!$D$10+1),A695,0)</f>
        <v>0</v>
      </c>
      <c r="C695" s="114">
        <f>IF(AND(A695&gt;=CONTROL!$F$9,A695&lt;CONTROL!$F$10+1),A695,0)</f>
        <v>0</v>
      </c>
      <c r="D695" s="114" t="str">
        <f>IF(DATOS!I696=CONTROL!$H$10,"B","A")</f>
        <v>A</v>
      </c>
      <c r="E695" s="114">
        <f t="shared" si="60"/>
        <v>0</v>
      </c>
      <c r="F695">
        <f t="shared" ca="1" si="61"/>
        <v>-1</v>
      </c>
      <c r="G695">
        <f t="shared" ca="1" si="62"/>
        <v>654</v>
      </c>
      <c r="H695">
        <f t="shared" ca="1" si="63"/>
        <v>0</v>
      </c>
      <c r="I695" s="122">
        <f t="shared" ca="1" si="64"/>
        <v>0</v>
      </c>
    </row>
    <row r="696" spans="1:9" x14ac:dyDescent="0.25">
      <c r="A696" s="114">
        <f t="shared" si="65"/>
        <v>696</v>
      </c>
      <c r="B696" s="114">
        <f>IF(AND(A696&gt;=CONTROL!$D$9,A696&lt;CONTROL!$D$10+1),A696,0)</f>
        <v>0</v>
      </c>
      <c r="C696" s="114">
        <f>IF(AND(A696&gt;=CONTROL!$F$9,A696&lt;CONTROL!$F$10+1),A696,0)</f>
        <v>0</v>
      </c>
      <c r="D696" s="114" t="str">
        <f>IF(DATOS!I697=CONTROL!$H$10,"B","A")</f>
        <v>A</v>
      </c>
      <c r="E696" s="114">
        <f t="shared" si="60"/>
        <v>0</v>
      </c>
      <c r="F696">
        <f t="shared" ca="1" si="61"/>
        <v>-1</v>
      </c>
      <c r="G696">
        <f t="shared" ca="1" si="62"/>
        <v>654</v>
      </c>
      <c r="H696">
        <f t="shared" ca="1" si="63"/>
        <v>0</v>
      </c>
      <c r="I696" s="122">
        <f t="shared" ca="1" si="64"/>
        <v>0</v>
      </c>
    </row>
    <row r="697" spans="1:9" x14ac:dyDescent="0.25">
      <c r="A697" s="114">
        <f t="shared" si="65"/>
        <v>697</v>
      </c>
      <c r="B697" s="114">
        <f>IF(AND(A697&gt;=CONTROL!$D$9,A697&lt;CONTROL!$D$10+1),A697,0)</f>
        <v>0</v>
      </c>
      <c r="C697" s="114">
        <f>IF(AND(A697&gt;=CONTROL!$F$9,A697&lt;CONTROL!$F$10+1),A697,0)</f>
        <v>0</v>
      </c>
      <c r="D697" s="114" t="str">
        <f>IF(DATOS!I698=CONTROL!$H$10,"B","A")</f>
        <v>A</v>
      </c>
      <c r="E697" s="114">
        <f t="shared" si="60"/>
        <v>0</v>
      </c>
      <c r="F697">
        <f t="shared" ca="1" si="61"/>
        <v>-1</v>
      </c>
      <c r="G697">
        <f t="shared" ca="1" si="62"/>
        <v>654</v>
      </c>
      <c r="H697">
        <f t="shared" ca="1" si="63"/>
        <v>0</v>
      </c>
      <c r="I697" s="122">
        <f t="shared" ca="1" si="64"/>
        <v>0</v>
      </c>
    </row>
    <row r="698" spans="1:9" x14ac:dyDescent="0.25">
      <c r="A698" s="114">
        <f t="shared" si="65"/>
        <v>698</v>
      </c>
      <c r="B698" s="114">
        <f>IF(AND(A698&gt;=CONTROL!$D$9,A698&lt;CONTROL!$D$10+1),A698,0)</f>
        <v>0</v>
      </c>
      <c r="C698" s="114">
        <f>IF(AND(A698&gt;=CONTROL!$F$9,A698&lt;CONTROL!$F$10+1),A698,0)</f>
        <v>0</v>
      </c>
      <c r="D698" s="114" t="str">
        <f>IF(DATOS!I699=CONTROL!$H$10,"B","A")</f>
        <v>A</v>
      </c>
      <c r="E698" s="114">
        <f t="shared" si="60"/>
        <v>0</v>
      </c>
      <c r="F698">
        <f t="shared" ca="1" si="61"/>
        <v>-1</v>
      </c>
      <c r="G698">
        <f t="shared" ca="1" si="62"/>
        <v>654</v>
      </c>
      <c r="H698">
        <f t="shared" ca="1" si="63"/>
        <v>0</v>
      </c>
      <c r="I698" s="122">
        <f t="shared" ca="1" si="64"/>
        <v>0</v>
      </c>
    </row>
    <row r="699" spans="1:9" x14ac:dyDescent="0.25">
      <c r="A699" s="114">
        <f t="shared" si="65"/>
        <v>699</v>
      </c>
      <c r="B699" s="114">
        <f>IF(AND(A699&gt;=CONTROL!$D$9,A699&lt;CONTROL!$D$10+1),A699,0)</f>
        <v>0</v>
      </c>
      <c r="C699" s="114">
        <f>IF(AND(A699&gt;=CONTROL!$F$9,A699&lt;CONTROL!$F$10+1),A699,0)</f>
        <v>0</v>
      </c>
      <c r="D699" s="114" t="str">
        <f>IF(DATOS!I700=CONTROL!$H$10,"B","A")</f>
        <v>A</v>
      </c>
      <c r="E699" s="114">
        <f t="shared" si="60"/>
        <v>0</v>
      </c>
      <c r="F699">
        <f t="shared" ca="1" si="61"/>
        <v>-1</v>
      </c>
      <c r="G699">
        <f t="shared" ca="1" si="62"/>
        <v>654</v>
      </c>
      <c r="H699">
        <f t="shared" ca="1" si="63"/>
        <v>0</v>
      </c>
      <c r="I699" s="122">
        <f t="shared" ca="1" si="64"/>
        <v>0</v>
      </c>
    </row>
    <row r="700" spans="1:9" x14ac:dyDescent="0.25">
      <c r="A700" s="114">
        <f t="shared" si="65"/>
        <v>700</v>
      </c>
      <c r="B700" s="114">
        <f>IF(AND(A700&gt;=CONTROL!$D$9,A700&lt;CONTROL!$D$10+1),A700,0)</f>
        <v>0</v>
      </c>
      <c r="C700" s="114">
        <f>IF(AND(A700&gt;=CONTROL!$F$9,A700&lt;CONTROL!$F$10+1),A700,0)</f>
        <v>0</v>
      </c>
      <c r="D700" s="114" t="str">
        <f>IF(DATOS!I701=CONTROL!$H$10,"B","A")</f>
        <v>A</v>
      </c>
      <c r="E700" s="114">
        <f t="shared" si="60"/>
        <v>0</v>
      </c>
      <c r="F700">
        <f t="shared" ca="1" si="61"/>
        <v>-1</v>
      </c>
      <c r="G700">
        <f t="shared" ca="1" si="62"/>
        <v>654</v>
      </c>
      <c r="H700">
        <f t="shared" ca="1" si="63"/>
        <v>0</v>
      </c>
      <c r="I700" s="122">
        <f t="shared" ca="1" si="64"/>
        <v>0</v>
      </c>
    </row>
    <row r="701" spans="1:9" x14ac:dyDescent="0.25">
      <c r="A701" s="114">
        <f t="shared" si="65"/>
        <v>701</v>
      </c>
      <c r="B701" s="114">
        <f>IF(AND(A701&gt;=CONTROL!$D$9,A701&lt;CONTROL!$D$10+1),A701,0)</f>
        <v>0</v>
      </c>
      <c r="C701" s="114">
        <f>IF(AND(A701&gt;=CONTROL!$F$9,A701&lt;CONTROL!$F$10+1),A701,0)</f>
        <v>0</v>
      </c>
      <c r="D701" s="114" t="str">
        <f>IF(DATOS!I702=CONTROL!$H$10,"B","A")</f>
        <v>A</v>
      </c>
      <c r="E701" s="114">
        <f t="shared" si="60"/>
        <v>0</v>
      </c>
      <c r="F701">
        <f t="shared" ca="1" si="61"/>
        <v>-1</v>
      </c>
      <c r="G701">
        <f t="shared" ca="1" si="62"/>
        <v>654</v>
      </c>
      <c r="H701">
        <f t="shared" ca="1" si="63"/>
        <v>0</v>
      </c>
      <c r="I701" s="122">
        <f t="shared" ca="1" si="64"/>
        <v>0</v>
      </c>
    </row>
    <row r="702" spans="1:9" x14ac:dyDescent="0.25">
      <c r="A702" s="114">
        <f t="shared" si="65"/>
        <v>702</v>
      </c>
      <c r="B702" s="114">
        <f>IF(AND(A702&gt;=CONTROL!$D$9,A702&lt;CONTROL!$D$10+1),A702,0)</f>
        <v>0</v>
      </c>
      <c r="C702" s="114">
        <f>IF(AND(A702&gt;=CONTROL!$F$9,A702&lt;CONTROL!$F$10+1),A702,0)</f>
        <v>0</v>
      </c>
      <c r="D702" s="114" t="str">
        <f>IF(DATOS!I703=CONTROL!$H$10,"B","A")</f>
        <v>A</v>
      </c>
      <c r="E702" s="114">
        <f t="shared" si="60"/>
        <v>0</v>
      </c>
      <c r="F702">
        <f t="shared" ca="1" si="61"/>
        <v>-1</v>
      </c>
      <c r="G702">
        <f t="shared" ca="1" si="62"/>
        <v>654</v>
      </c>
      <c r="H702">
        <f t="shared" ca="1" si="63"/>
        <v>0</v>
      </c>
      <c r="I702" s="122">
        <f t="shared" ca="1" si="64"/>
        <v>0</v>
      </c>
    </row>
    <row r="703" spans="1:9" x14ac:dyDescent="0.25">
      <c r="A703" s="114">
        <f t="shared" si="65"/>
        <v>703</v>
      </c>
      <c r="B703" s="114">
        <f>IF(AND(A703&gt;=CONTROL!$D$9,A703&lt;CONTROL!$D$10+1),A703,0)</f>
        <v>0</v>
      </c>
      <c r="C703" s="114">
        <f>IF(AND(A703&gt;=CONTROL!$F$9,A703&lt;CONTROL!$F$10+1),A703,0)</f>
        <v>0</v>
      </c>
      <c r="D703" s="114" t="str">
        <f>IF(DATOS!I704=CONTROL!$H$10,"B","A")</f>
        <v>A</v>
      </c>
      <c r="E703" s="114">
        <f t="shared" si="60"/>
        <v>0</v>
      </c>
      <c r="F703">
        <f t="shared" ca="1" si="61"/>
        <v>-1</v>
      </c>
      <c r="G703">
        <f t="shared" ca="1" si="62"/>
        <v>654</v>
      </c>
      <c r="H703">
        <f t="shared" ca="1" si="63"/>
        <v>0</v>
      </c>
      <c r="I703" s="122">
        <f t="shared" ca="1" si="64"/>
        <v>0</v>
      </c>
    </row>
    <row r="704" spans="1:9" x14ac:dyDescent="0.25">
      <c r="A704" s="114">
        <f t="shared" si="65"/>
        <v>704</v>
      </c>
      <c r="B704" s="114">
        <f>IF(AND(A704&gt;=CONTROL!$D$9,A704&lt;CONTROL!$D$10+1),A704,0)</f>
        <v>0</v>
      </c>
      <c r="C704" s="114">
        <f>IF(AND(A704&gt;=CONTROL!$F$9,A704&lt;CONTROL!$F$10+1),A704,0)</f>
        <v>0</v>
      </c>
      <c r="D704" s="114" t="str">
        <f>IF(DATOS!I705=CONTROL!$H$10,"B","A")</f>
        <v>A</v>
      </c>
      <c r="E704" s="114">
        <f t="shared" si="60"/>
        <v>0</v>
      </c>
      <c r="F704">
        <f t="shared" ca="1" si="61"/>
        <v>-1</v>
      </c>
      <c r="G704">
        <f t="shared" ca="1" si="62"/>
        <v>654</v>
      </c>
      <c r="H704">
        <f t="shared" ca="1" si="63"/>
        <v>0</v>
      </c>
      <c r="I704" s="122">
        <f t="shared" ca="1" si="64"/>
        <v>0</v>
      </c>
    </row>
    <row r="705" spans="1:9" x14ac:dyDescent="0.25">
      <c r="A705" s="114">
        <f t="shared" si="65"/>
        <v>705</v>
      </c>
      <c r="B705" s="114">
        <f>IF(AND(A705&gt;=CONTROL!$D$9,A705&lt;CONTROL!$D$10+1),A705,0)</f>
        <v>0</v>
      </c>
      <c r="C705" s="114">
        <f>IF(AND(A705&gt;=CONTROL!$F$9,A705&lt;CONTROL!$F$10+1),A705,0)</f>
        <v>0</v>
      </c>
      <c r="D705" s="114" t="str">
        <f>IF(DATOS!I706=CONTROL!$H$10,"B","A")</f>
        <v>A</v>
      </c>
      <c r="E705" s="114">
        <f t="shared" si="60"/>
        <v>0</v>
      </c>
      <c r="F705">
        <f t="shared" ca="1" si="61"/>
        <v>-1</v>
      </c>
      <c r="G705">
        <f t="shared" ca="1" si="62"/>
        <v>654</v>
      </c>
      <c r="H705">
        <f t="shared" ca="1" si="63"/>
        <v>0</v>
      </c>
      <c r="I705" s="122">
        <f t="shared" ca="1" si="64"/>
        <v>0</v>
      </c>
    </row>
    <row r="706" spans="1:9" x14ac:dyDescent="0.25">
      <c r="A706" s="114">
        <f t="shared" si="65"/>
        <v>706</v>
      </c>
      <c r="B706" s="114">
        <f>IF(AND(A706&gt;=CONTROL!$D$9,A706&lt;CONTROL!$D$10+1),A706,0)</f>
        <v>0</v>
      </c>
      <c r="C706" s="114">
        <f>IF(AND(A706&gt;=CONTROL!$F$9,A706&lt;CONTROL!$F$10+1),A706,0)</f>
        <v>0</v>
      </c>
      <c r="D706" s="114" t="str">
        <f>IF(DATOS!I707=CONTROL!$H$10,"B","A")</f>
        <v>A</v>
      </c>
      <c r="E706" s="114">
        <f t="shared" ref="E706:E769" si="66">IF(D706="A",+C706+B706,0)</f>
        <v>0</v>
      </c>
      <c r="F706">
        <f t="shared" ref="F706:F769" ca="1" si="67">IF(E706&gt;0,RAND(),-1)</f>
        <v>-1</v>
      </c>
      <c r="G706">
        <f t="shared" ref="G706:G769" ca="1" si="68">RANK(F706,$F$1:$F$5000)</f>
        <v>654</v>
      </c>
      <c r="H706">
        <f t="shared" ref="H706:H769" ca="1" si="69">IF(F706=-1,0,G706)</f>
        <v>0</v>
      </c>
      <c r="I706" s="122">
        <f t="shared" ref="I706:I769" ca="1" si="70">IFERROR(MATCH(A706,H:H,0),0)</f>
        <v>0</v>
      </c>
    </row>
    <row r="707" spans="1:9" x14ac:dyDescent="0.25">
      <c r="A707" s="114">
        <f t="shared" ref="A707:A770" si="71">+A706+1</f>
        <v>707</v>
      </c>
      <c r="B707" s="114">
        <f>IF(AND(A707&gt;=CONTROL!$D$9,A707&lt;CONTROL!$D$10+1),A707,0)</f>
        <v>0</v>
      </c>
      <c r="C707" s="114">
        <f>IF(AND(A707&gt;=CONTROL!$F$9,A707&lt;CONTROL!$F$10+1),A707,0)</f>
        <v>0</v>
      </c>
      <c r="D707" s="114" t="str">
        <f>IF(DATOS!I708=CONTROL!$H$10,"B","A")</f>
        <v>A</v>
      </c>
      <c r="E707" s="114">
        <f t="shared" si="66"/>
        <v>0</v>
      </c>
      <c r="F707">
        <f t="shared" ca="1" si="67"/>
        <v>-1</v>
      </c>
      <c r="G707">
        <f t="shared" ca="1" si="68"/>
        <v>654</v>
      </c>
      <c r="H707">
        <f t="shared" ca="1" si="69"/>
        <v>0</v>
      </c>
      <c r="I707" s="122">
        <f t="shared" ca="1" si="70"/>
        <v>0</v>
      </c>
    </row>
    <row r="708" spans="1:9" x14ac:dyDescent="0.25">
      <c r="A708" s="114">
        <f t="shared" si="71"/>
        <v>708</v>
      </c>
      <c r="B708" s="114">
        <f>IF(AND(A708&gt;=CONTROL!$D$9,A708&lt;CONTROL!$D$10+1),A708,0)</f>
        <v>0</v>
      </c>
      <c r="C708" s="114">
        <f>IF(AND(A708&gt;=CONTROL!$F$9,A708&lt;CONTROL!$F$10+1),A708,0)</f>
        <v>0</v>
      </c>
      <c r="D708" s="114" t="str">
        <f>IF(DATOS!I709=CONTROL!$H$10,"B","A")</f>
        <v>A</v>
      </c>
      <c r="E708" s="114">
        <f t="shared" si="66"/>
        <v>0</v>
      </c>
      <c r="F708">
        <f t="shared" ca="1" si="67"/>
        <v>-1</v>
      </c>
      <c r="G708">
        <f t="shared" ca="1" si="68"/>
        <v>654</v>
      </c>
      <c r="H708">
        <f t="shared" ca="1" si="69"/>
        <v>0</v>
      </c>
      <c r="I708" s="122">
        <f t="shared" ca="1" si="70"/>
        <v>0</v>
      </c>
    </row>
    <row r="709" spans="1:9" x14ac:dyDescent="0.25">
      <c r="A709" s="114">
        <f t="shared" si="71"/>
        <v>709</v>
      </c>
      <c r="B709" s="114">
        <f>IF(AND(A709&gt;=CONTROL!$D$9,A709&lt;CONTROL!$D$10+1),A709,0)</f>
        <v>0</v>
      </c>
      <c r="C709" s="114">
        <f>IF(AND(A709&gt;=CONTROL!$F$9,A709&lt;CONTROL!$F$10+1),A709,0)</f>
        <v>0</v>
      </c>
      <c r="D709" s="114" t="str">
        <f>IF(DATOS!I710=CONTROL!$H$10,"B","A")</f>
        <v>A</v>
      </c>
      <c r="E709" s="114">
        <f t="shared" si="66"/>
        <v>0</v>
      </c>
      <c r="F709">
        <f t="shared" ca="1" si="67"/>
        <v>-1</v>
      </c>
      <c r="G709">
        <f t="shared" ca="1" si="68"/>
        <v>654</v>
      </c>
      <c r="H709">
        <f t="shared" ca="1" si="69"/>
        <v>0</v>
      </c>
      <c r="I709" s="122">
        <f t="shared" ca="1" si="70"/>
        <v>0</v>
      </c>
    </row>
    <row r="710" spans="1:9" x14ac:dyDescent="0.25">
      <c r="A710" s="114">
        <f t="shared" si="71"/>
        <v>710</v>
      </c>
      <c r="B710" s="114">
        <f>IF(AND(A710&gt;=CONTROL!$D$9,A710&lt;CONTROL!$D$10+1),A710,0)</f>
        <v>0</v>
      </c>
      <c r="C710" s="114">
        <f>IF(AND(A710&gt;=CONTROL!$F$9,A710&lt;CONTROL!$F$10+1),A710,0)</f>
        <v>0</v>
      </c>
      <c r="D710" s="114" t="str">
        <f>IF(DATOS!I711=CONTROL!$H$10,"B","A")</f>
        <v>A</v>
      </c>
      <c r="E710" s="114">
        <f t="shared" si="66"/>
        <v>0</v>
      </c>
      <c r="F710">
        <f t="shared" ca="1" si="67"/>
        <v>-1</v>
      </c>
      <c r="G710">
        <f t="shared" ca="1" si="68"/>
        <v>654</v>
      </c>
      <c r="H710">
        <f t="shared" ca="1" si="69"/>
        <v>0</v>
      </c>
      <c r="I710" s="122">
        <f t="shared" ca="1" si="70"/>
        <v>0</v>
      </c>
    </row>
    <row r="711" spans="1:9" x14ac:dyDescent="0.25">
      <c r="A711" s="114">
        <f t="shared" si="71"/>
        <v>711</v>
      </c>
      <c r="B711" s="114">
        <f>IF(AND(A711&gt;=CONTROL!$D$9,A711&lt;CONTROL!$D$10+1),A711,0)</f>
        <v>0</v>
      </c>
      <c r="C711" s="114">
        <f>IF(AND(A711&gt;=CONTROL!$F$9,A711&lt;CONTROL!$F$10+1),A711,0)</f>
        <v>0</v>
      </c>
      <c r="D711" s="114" t="str">
        <f>IF(DATOS!I712=CONTROL!$H$10,"B","A")</f>
        <v>A</v>
      </c>
      <c r="E711" s="114">
        <f t="shared" si="66"/>
        <v>0</v>
      </c>
      <c r="F711">
        <f t="shared" ca="1" si="67"/>
        <v>-1</v>
      </c>
      <c r="G711">
        <f t="shared" ca="1" si="68"/>
        <v>654</v>
      </c>
      <c r="H711">
        <f t="shared" ca="1" si="69"/>
        <v>0</v>
      </c>
      <c r="I711" s="122">
        <f t="shared" ca="1" si="70"/>
        <v>0</v>
      </c>
    </row>
    <row r="712" spans="1:9" x14ac:dyDescent="0.25">
      <c r="A712" s="114">
        <f t="shared" si="71"/>
        <v>712</v>
      </c>
      <c r="B712" s="114">
        <f>IF(AND(A712&gt;=CONTROL!$D$9,A712&lt;CONTROL!$D$10+1),A712,0)</f>
        <v>0</v>
      </c>
      <c r="C712" s="114">
        <f>IF(AND(A712&gt;=CONTROL!$F$9,A712&lt;CONTROL!$F$10+1),A712,0)</f>
        <v>0</v>
      </c>
      <c r="D712" s="114" t="str">
        <f>IF(DATOS!I713=CONTROL!$H$10,"B","A")</f>
        <v>A</v>
      </c>
      <c r="E712" s="114">
        <f t="shared" si="66"/>
        <v>0</v>
      </c>
      <c r="F712">
        <f t="shared" ca="1" si="67"/>
        <v>-1</v>
      </c>
      <c r="G712">
        <f t="shared" ca="1" si="68"/>
        <v>654</v>
      </c>
      <c r="H712">
        <f t="shared" ca="1" si="69"/>
        <v>0</v>
      </c>
      <c r="I712" s="122">
        <f t="shared" ca="1" si="70"/>
        <v>0</v>
      </c>
    </row>
    <row r="713" spans="1:9" x14ac:dyDescent="0.25">
      <c r="A713" s="114">
        <f t="shared" si="71"/>
        <v>713</v>
      </c>
      <c r="B713" s="114">
        <f>IF(AND(A713&gt;=CONTROL!$D$9,A713&lt;CONTROL!$D$10+1),A713,0)</f>
        <v>0</v>
      </c>
      <c r="C713" s="114">
        <f>IF(AND(A713&gt;=CONTROL!$F$9,A713&lt;CONTROL!$F$10+1),A713,0)</f>
        <v>0</v>
      </c>
      <c r="D713" s="114" t="str">
        <f>IF(DATOS!I714=CONTROL!$H$10,"B","A")</f>
        <v>A</v>
      </c>
      <c r="E713" s="114">
        <f t="shared" si="66"/>
        <v>0</v>
      </c>
      <c r="F713">
        <f t="shared" ca="1" si="67"/>
        <v>-1</v>
      </c>
      <c r="G713">
        <f t="shared" ca="1" si="68"/>
        <v>654</v>
      </c>
      <c r="H713">
        <f t="shared" ca="1" si="69"/>
        <v>0</v>
      </c>
      <c r="I713" s="122">
        <f t="shared" ca="1" si="70"/>
        <v>0</v>
      </c>
    </row>
    <row r="714" spans="1:9" x14ac:dyDescent="0.25">
      <c r="A714" s="114">
        <f t="shared" si="71"/>
        <v>714</v>
      </c>
      <c r="B714" s="114">
        <f>IF(AND(A714&gt;=CONTROL!$D$9,A714&lt;CONTROL!$D$10+1),A714,0)</f>
        <v>0</v>
      </c>
      <c r="C714" s="114">
        <f>IF(AND(A714&gt;=CONTROL!$F$9,A714&lt;CONTROL!$F$10+1),A714,0)</f>
        <v>0</v>
      </c>
      <c r="D714" s="114" t="str">
        <f>IF(DATOS!I715=CONTROL!$H$10,"B","A")</f>
        <v>A</v>
      </c>
      <c r="E714" s="114">
        <f t="shared" si="66"/>
        <v>0</v>
      </c>
      <c r="F714">
        <f t="shared" ca="1" si="67"/>
        <v>-1</v>
      </c>
      <c r="G714">
        <f t="shared" ca="1" si="68"/>
        <v>654</v>
      </c>
      <c r="H714">
        <f t="shared" ca="1" si="69"/>
        <v>0</v>
      </c>
      <c r="I714" s="122">
        <f t="shared" ca="1" si="70"/>
        <v>0</v>
      </c>
    </row>
    <row r="715" spans="1:9" x14ac:dyDescent="0.25">
      <c r="A715" s="114">
        <f t="shared" si="71"/>
        <v>715</v>
      </c>
      <c r="B715" s="114">
        <f>IF(AND(A715&gt;=CONTROL!$D$9,A715&lt;CONTROL!$D$10+1),A715,0)</f>
        <v>0</v>
      </c>
      <c r="C715" s="114">
        <f>IF(AND(A715&gt;=CONTROL!$F$9,A715&lt;CONTROL!$F$10+1),A715,0)</f>
        <v>0</v>
      </c>
      <c r="D715" s="114" t="str">
        <f>IF(DATOS!I716=CONTROL!$H$10,"B","A")</f>
        <v>A</v>
      </c>
      <c r="E715" s="114">
        <f t="shared" si="66"/>
        <v>0</v>
      </c>
      <c r="F715">
        <f t="shared" ca="1" si="67"/>
        <v>-1</v>
      </c>
      <c r="G715">
        <f t="shared" ca="1" si="68"/>
        <v>654</v>
      </c>
      <c r="H715">
        <f t="shared" ca="1" si="69"/>
        <v>0</v>
      </c>
      <c r="I715" s="122">
        <f t="shared" ca="1" si="70"/>
        <v>0</v>
      </c>
    </row>
    <row r="716" spans="1:9" x14ac:dyDescent="0.25">
      <c r="A716" s="114">
        <f t="shared" si="71"/>
        <v>716</v>
      </c>
      <c r="B716" s="114">
        <f>IF(AND(A716&gt;=CONTROL!$D$9,A716&lt;CONTROL!$D$10+1),A716,0)</f>
        <v>0</v>
      </c>
      <c r="C716" s="114">
        <f>IF(AND(A716&gt;=CONTROL!$F$9,A716&lt;CONTROL!$F$10+1),A716,0)</f>
        <v>0</v>
      </c>
      <c r="D716" s="114" t="str">
        <f>IF(DATOS!I717=CONTROL!$H$10,"B","A")</f>
        <v>A</v>
      </c>
      <c r="E716" s="114">
        <f t="shared" si="66"/>
        <v>0</v>
      </c>
      <c r="F716">
        <f t="shared" ca="1" si="67"/>
        <v>-1</v>
      </c>
      <c r="G716">
        <f t="shared" ca="1" si="68"/>
        <v>654</v>
      </c>
      <c r="H716">
        <f t="shared" ca="1" si="69"/>
        <v>0</v>
      </c>
      <c r="I716" s="122">
        <f t="shared" ca="1" si="70"/>
        <v>0</v>
      </c>
    </row>
    <row r="717" spans="1:9" x14ac:dyDescent="0.25">
      <c r="A717" s="114">
        <f t="shared" si="71"/>
        <v>717</v>
      </c>
      <c r="B717" s="114">
        <f>IF(AND(A717&gt;=CONTROL!$D$9,A717&lt;CONTROL!$D$10+1),A717,0)</f>
        <v>0</v>
      </c>
      <c r="C717" s="114">
        <f>IF(AND(A717&gt;=CONTROL!$F$9,A717&lt;CONTROL!$F$10+1),A717,0)</f>
        <v>0</v>
      </c>
      <c r="D717" s="114" t="str">
        <f>IF(DATOS!I718=CONTROL!$H$10,"B","A")</f>
        <v>A</v>
      </c>
      <c r="E717" s="114">
        <f t="shared" si="66"/>
        <v>0</v>
      </c>
      <c r="F717">
        <f t="shared" ca="1" si="67"/>
        <v>-1</v>
      </c>
      <c r="G717">
        <f t="shared" ca="1" si="68"/>
        <v>654</v>
      </c>
      <c r="H717">
        <f t="shared" ca="1" si="69"/>
        <v>0</v>
      </c>
      <c r="I717" s="122">
        <f t="shared" ca="1" si="70"/>
        <v>0</v>
      </c>
    </row>
    <row r="718" spans="1:9" x14ac:dyDescent="0.25">
      <c r="A718" s="114">
        <f t="shared" si="71"/>
        <v>718</v>
      </c>
      <c r="B718" s="114">
        <f>IF(AND(A718&gt;=CONTROL!$D$9,A718&lt;CONTROL!$D$10+1),A718,0)</f>
        <v>0</v>
      </c>
      <c r="C718" s="114">
        <f>IF(AND(A718&gt;=CONTROL!$F$9,A718&lt;CONTROL!$F$10+1),A718,0)</f>
        <v>0</v>
      </c>
      <c r="D718" s="114" t="str">
        <f>IF(DATOS!I719=CONTROL!$H$10,"B","A")</f>
        <v>A</v>
      </c>
      <c r="E718" s="114">
        <f t="shared" si="66"/>
        <v>0</v>
      </c>
      <c r="F718">
        <f t="shared" ca="1" si="67"/>
        <v>-1</v>
      </c>
      <c r="G718">
        <f t="shared" ca="1" si="68"/>
        <v>654</v>
      </c>
      <c r="H718">
        <f t="shared" ca="1" si="69"/>
        <v>0</v>
      </c>
      <c r="I718" s="122">
        <f t="shared" ca="1" si="70"/>
        <v>0</v>
      </c>
    </row>
    <row r="719" spans="1:9" x14ac:dyDescent="0.25">
      <c r="A719" s="114">
        <f t="shared" si="71"/>
        <v>719</v>
      </c>
      <c r="B719" s="114">
        <f>IF(AND(A719&gt;=CONTROL!$D$9,A719&lt;CONTROL!$D$10+1),A719,0)</f>
        <v>0</v>
      </c>
      <c r="C719" s="114">
        <f>IF(AND(A719&gt;=CONTROL!$F$9,A719&lt;CONTROL!$F$10+1),A719,0)</f>
        <v>0</v>
      </c>
      <c r="D719" s="114" t="str">
        <f>IF(DATOS!I720=CONTROL!$H$10,"B","A")</f>
        <v>A</v>
      </c>
      <c r="E719" s="114">
        <f t="shared" si="66"/>
        <v>0</v>
      </c>
      <c r="F719">
        <f t="shared" ca="1" si="67"/>
        <v>-1</v>
      </c>
      <c r="G719">
        <f t="shared" ca="1" si="68"/>
        <v>654</v>
      </c>
      <c r="H719">
        <f t="shared" ca="1" si="69"/>
        <v>0</v>
      </c>
      <c r="I719" s="122">
        <f t="shared" ca="1" si="70"/>
        <v>0</v>
      </c>
    </row>
    <row r="720" spans="1:9" x14ac:dyDescent="0.25">
      <c r="A720" s="114">
        <f t="shared" si="71"/>
        <v>720</v>
      </c>
      <c r="B720" s="114">
        <f>IF(AND(A720&gt;=CONTROL!$D$9,A720&lt;CONTROL!$D$10+1),A720,0)</f>
        <v>0</v>
      </c>
      <c r="C720" s="114">
        <f>IF(AND(A720&gt;=CONTROL!$F$9,A720&lt;CONTROL!$F$10+1),A720,0)</f>
        <v>0</v>
      </c>
      <c r="D720" s="114" t="str">
        <f>IF(DATOS!I721=CONTROL!$H$10,"B","A")</f>
        <v>A</v>
      </c>
      <c r="E720" s="114">
        <f t="shared" si="66"/>
        <v>0</v>
      </c>
      <c r="F720">
        <f t="shared" ca="1" si="67"/>
        <v>-1</v>
      </c>
      <c r="G720">
        <f t="shared" ca="1" si="68"/>
        <v>654</v>
      </c>
      <c r="H720">
        <f t="shared" ca="1" si="69"/>
        <v>0</v>
      </c>
      <c r="I720" s="122">
        <f t="shared" ca="1" si="70"/>
        <v>0</v>
      </c>
    </row>
    <row r="721" spans="1:10" x14ac:dyDescent="0.25">
      <c r="A721" s="114">
        <f t="shared" si="71"/>
        <v>721</v>
      </c>
      <c r="B721" s="114">
        <f>IF(AND(A721&gt;=CONTROL!$D$9,A721&lt;CONTROL!$D$10+1),A721,0)</f>
        <v>0</v>
      </c>
      <c r="C721" s="114">
        <f>IF(AND(A721&gt;=CONTROL!$F$9,A721&lt;CONTROL!$F$10+1),A721,0)</f>
        <v>0</v>
      </c>
      <c r="D721" s="114" t="str">
        <f>IF(DATOS!I722=CONTROL!$H$10,"B","A")</f>
        <v>A</v>
      </c>
      <c r="E721" s="114">
        <f t="shared" si="66"/>
        <v>0</v>
      </c>
      <c r="F721">
        <f t="shared" ca="1" si="67"/>
        <v>-1</v>
      </c>
      <c r="G721">
        <f t="shared" ca="1" si="68"/>
        <v>654</v>
      </c>
      <c r="H721">
        <f t="shared" ca="1" si="69"/>
        <v>0</v>
      </c>
      <c r="I721" s="122">
        <f t="shared" ca="1" si="70"/>
        <v>0</v>
      </c>
    </row>
    <row r="722" spans="1:10" x14ac:dyDescent="0.25">
      <c r="A722" s="114">
        <f t="shared" si="71"/>
        <v>722</v>
      </c>
      <c r="B722" s="114">
        <f>IF(AND(A722&gt;=CONTROL!$D$9,A722&lt;CONTROL!$D$10+1),A722,0)</f>
        <v>0</v>
      </c>
      <c r="C722" s="114">
        <f>IF(AND(A722&gt;=CONTROL!$F$9,A722&lt;CONTROL!$F$10+1),A722,0)</f>
        <v>0</v>
      </c>
      <c r="D722" s="114" t="str">
        <f>IF(DATOS!I723=CONTROL!$H$10,"B","A")</f>
        <v>A</v>
      </c>
      <c r="E722" s="114">
        <f t="shared" si="66"/>
        <v>0</v>
      </c>
      <c r="F722">
        <f t="shared" ca="1" si="67"/>
        <v>-1</v>
      </c>
      <c r="G722">
        <f t="shared" ca="1" si="68"/>
        <v>654</v>
      </c>
      <c r="H722">
        <f t="shared" ca="1" si="69"/>
        <v>0</v>
      </c>
      <c r="I722" s="122">
        <f t="shared" ca="1" si="70"/>
        <v>0</v>
      </c>
    </row>
    <row r="723" spans="1:10" x14ac:dyDescent="0.25">
      <c r="A723" s="114">
        <f t="shared" si="71"/>
        <v>723</v>
      </c>
      <c r="B723" s="114">
        <f>IF(AND(A723&gt;=CONTROL!$D$9,A723&lt;CONTROL!$D$10+1),A723,0)</f>
        <v>0</v>
      </c>
      <c r="C723" s="114">
        <f>IF(AND(A723&gt;=CONTROL!$F$9,A723&lt;CONTROL!$F$10+1),A723,0)</f>
        <v>0</v>
      </c>
      <c r="D723" s="114" t="str">
        <f>IF(DATOS!I724=CONTROL!$H$10,"B","A")</f>
        <v>A</v>
      </c>
      <c r="E723" s="114">
        <f t="shared" si="66"/>
        <v>0</v>
      </c>
      <c r="F723">
        <f t="shared" ca="1" si="67"/>
        <v>-1</v>
      </c>
      <c r="G723">
        <f t="shared" ca="1" si="68"/>
        <v>654</v>
      </c>
      <c r="H723">
        <f t="shared" ca="1" si="69"/>
        <v>0</v>
      </c>
      <c r="I723" s="122">
        <f t="shared" ca="1" si="70"/>
        <v>0</v>
      </c>
    </row>
    <row r="724" spans="1:10" x14ac:dyDescent="0.25">
      <c r="A724" s="114">
        <f t="shared" si="71"/>
        <v>724</v>
      </c>
      <c r="B724" s="114">
        <f>IF(AND(A724&gt;=CONTROL!$D$9,A724&lt;CONTROL!$D$10+1),A724,0)</f>
        <v>0</v>
      </c>
      <c r="C724" s="114">
        <f>IF(AND(A724&gt;=CONTROL!$F$9,A724&lt;CONTROL!$F$10+1),A724,0)</f>
        <v>0</v>
      </c>
      <c r="D724" s="114" t="str">
        <f>IF(DATOS!I725=CONTROL!$H$10,"B","A")</f>
        <v>A</v>
      </c>
      <c r="E724" s="114">
        <f t="shared" si="66"/>
        <v>0</v>
      </c>
      <c r="F724">
        <f t="shared" ca="1" si="67"/>
        <v>-1</v>
      </c>
      <c r="G724">
        <f t="shared" ca="1" si="68"/>
        <v>654</v>
      </c>
      <c r="H724">
        <f t="shared" ca="1" si="69"/>
        <v>0</v>
      </c>
      <c r="I724" s="122">
        <f t="shared" ca="1" si="70"/>
        <v>0</v>
      </c>
    </row>
    <row r="725" spans="1:10" x14ac:dyDescent="0.25">
      <c r="A725" s="114">
        <f t="shared" si="71"/>
        <v>725</v>
      </c>
      <c r="B725" s="114">
        <f>IF(AND(A725&gt;=CONTROL!$D$9,A725&lt;CONTROL!$D$10+1),A725,0)</f>
        <v>0</v>
      </c>
      <c r="C725" s="114">
        <f>IF(AND(A725&gt;=CONTROL!$F$9,A725&lt;CONTROL!$F$10+1),A725,0)</f>
        <v>0</v>
      </c>
      <c r="D725" s="114" t="str">
        <f>IF(DATOS!I726=CONTROL!$H$10,"B","A")</f>
        <v>A</v>
      </c>
      <c r="E725" s="114">
        <f t="shared" si="66"/>
        <v>0</v>
      </c>
      <c r="F725">
        <f t="shared" ca="1" si="67"/>
        <v>-1</v>
      </c>
      <c r="G725">
        <f t="shared" ca="1" si="68"/>
        <v>654</v>
      </c>
      <c r="H725">
        <f t="shared" ca="1" si="69"/>
        <v>0</v>
      </c>
      <c r="I725" s="122">
        <f t="shared" ca="1" si="70"/>
        <v>0</v>
      </c>
    </row>
    <row r="726" spans="1:10" x14ac:dyDescent="0.25">
      <c r="A726" s="114">
        <f t="shared" si="71"/>
        <v>726</v>
      </c>
      <c r="B726" s="114">
        <f>IF(AND(A726&gt;=CONTROL!$D$9,A726&lt;CONTROL!$D$10+1),A726,0)</f>
        <v>0</v>
      </c>
      <c r="C726" s="114">
        <f>IF(AND(A726&gt;=CONTROL!$F$9,A726&lt;CONTROL!$F$10+1),A726,0)</f>
        <v>0</v>
      </c>
      <c r="D726" s="114" t="str">
        <f>IF(DATOS!I727=CONTROL!$H$10,"B","A")</f>
        <v>A</v>
      </c>
      <c r="E726" s="114">
        <f t="shared" si="66"/>
        <v>0</v>
      </c>
      <c r="F726">
        <f t="shared" ca="1" si="67"/>
        <v>-1</v>
      </c>
      <c r="G726">
        <f t="shared" ca="1" si="68"/>
        <v>654</v>
      </c>
      <c r="H726">
        <f t="shared" ca="1" si="69"/>
        <v>0</v>
      </c>
      <c r="I726" s="122">
        <f t="shared" ca="1" si="70"/>
        <v>0</v>
      </c>
    </row>
    <row r="727" spans="1:10" x14ac:dyDescent="0.25">
      <c r="A727" s="114">
        <f t="shared" si="71"/>
        <v>727</v>
      </c>
      <c r="B727" s="114">
        <f>IF(AND(A727&gt;=CONTROL!$D$9,A727&lt;CONTROL!$D$10+1),A727,0)</f>
        <v>0</v>
      </c>
      <c r="C727" s="114">
        <f>IF(AND(A727&gt;=CONTROL!$F$9,A727&lt;CONTROL!$F$10+1),A727,0)</f>
        <v>0</v>
      </c>
      <c r="D727" s="114" t="str">
        <f>IF(DATOS!I728=CONTROL!$H$10,"B","A")</f>
        <v>A</v>
      </c>
      <c r="E727" s="114">
        <f t="shared" si="66"/>
        <v>0</v>
      </c>
      <c r="F727">
        <f t="shared" ca="1" si="67"/>
        <v>-1</v>
      </c>
      <c r="G727">
        <f t="shared" ca="1" si="68"/>
        <v>654</v>
      </c>
      <c r="H727">
        <f t="shared" ca="1" si="69"/>
        <v>0</v>
      </c>
      <c r="I727" s="122">
        <f t="shared" ca="1" si="70"/>
        <v>0</v>
      </c>
    </row>
    <row r="728" spans="1:10" x14ac:dyDescent="0.25">
      <c r="A728" s="114">
        <f t="shared" si="71"/>
        <v>728</v>
      </c>
      <c r="B728" s="114">
        <f>IF(AND(A728&gt;=CONTROL!$D$9,A728&lt;CONTROL!$D$10+1),A728,0)</f>
        <v>0</v>
      </c>
      <c r="C728" s="114">
        <f>IF(AND(A728&gt;=CONTROL!$F$9,A728&lt;CONTROL!$F$10+1),A728,0)</f>
        <v>0</v>
      </c>
      <c r="D728" s="114" t="str">
        <f>IF(DATOS!I729=CONTROL!$H$10,"B","A")</f>
        <v>A</v>
      </c>
      <c r="E728" s="114">
        <f t="shared" si="66"/>
        <v>0</v>
      </c>
      <c r="F728">
        <f t="shared" ca="1" si="67"/>
        <v>-1</v>
      </c>
      <c r="G728">
        <f t="shared" ca="1" si="68"/>
        <v>654</v>
      </c>
      <c r="H728">
        <f t="shared" ca="1" si="69"/>
        <v>0</v>
      </c>
      <c r="I728" s="122">
        <f t="shared" ca="1" si="70"/>
        <v>0</v>
      </c>
    </row>
    <row r="729" spans="1:10" x14ac:dyDescent="0.25">
      <c r="A729" s="114">
        <f t="shared" si="71"/>
        <v>729</v>
      </c>
      <c r="B729" s="114">
        <f>IF(AND(A729&gt;=CONTROL!$D$9,A729&lt;CONTROL!$D$10+1),A729,0)</f>
        <v>0</v>
      </c>
      <c r="C729" s="114">
        <f>IF(AND(A729&gt;=CONTROL!$F$9,A729&lt;CONTROL!$F$10+1),A729,0)</f>
        <v>0</v>
      </c>
      <c r="D729" s="114" t="str">
        <f>IF(DATOS!I730=CONTROL!$H$10,"B","A")</f>
        <v>A</v>
      </c>
      <c r="E729" s="114">
        <f t="shared" si="66"/>
        <v>0</v>
      </c>
      <c r="F729">
        <f t="shared" ca="1" si="67"/>
        <v>-1</v>
      </c>
      <c r="G729">
        <f t="shared" ca="1" si="68"/>
        <v>654</v>
      </c>
      <c r="H729">
        <f t="shared" ca="1" si="69"/>
        <v>0</v>
      </c>
      <c r="I729" s="122">
        <f t="shared" ca="1" si="70"/>
        <v>0</v>
      </c>
    </row>
    <row r="730" spans="1:10" x14ac:dyDescent="0.25">
      <c r="A730" s="114">
        <f t="shared" si="71"/>
        <v>730</v>
      </c>
      <c r="B730" s="114">
        <f>IF(AND(A730&gt;=CONTROL!$D$9,A730&lt;CONTROL!$D$10+1),A730,0)</f>
        <v>0</v>
      </c>
      <c r="C730" s="114">
        <f>IF(AND(A730&gt;=CONTROL!$F$9,A730&lt;CONTROL!$F$10+1),A730,0)</f>
        <v>0</v>
      </c>
      <c r="D730" s="114" t="str">
        <f>IF(DATOS!I731=CONTROL!$H$10,"B","A")</f>
        <v>A</v>
      </c>
      <c r="E730" s="114">
        <f t="shared" si="66"/>
        <v>0</v>
      </c>
      <c r="F730">
        <f t="shared" ca="1" si="67"/>
        <v>-1</v>
      </c>
      <c r="G730">
        <f t="shared" ca="1" si="68"/>
        <v>654</v>
      </c>
      <c r="H730">
        <f t="shared" ca="1" si="69"/>
        <v>0</v>
      </c>
      <c r="I730" s="122">
        <f t="shared" ca="1" si="70"/>
        <v>0</v>
      </c>
    </row>
    <row r="731" spans="1:10" x14ac:dyDescent="0.25">
      <c r="A731" s="114">
        <f t="shared" si="71"/>
        <v>731</v>
      </c>
      <c r="B731" s="114">
        <f>IF(AND(A731&gt;=CONTROL!$D$9,A731&lt;CONTROL!$D$10+1),A731,0)</f>
        <v>0</v>
      </c>
      <c r="C731" s="114">
        <f>IF(AND(A731&gt;=CONTROL!$F$9,A731&lt;CONTROL!$F$10+1),A731,0)</f>
        <v>0</v>
      </c>
      <c r="D731" s="114" t="str">
        <f>IF(DATOS!I732=CONTROL!$H$10,"B","A")</f>
        <v>A</v>
      </c>
      <c r="E731" s="114">
        <f t="shared" si="66"/>
        <v>0</v>
      </c>
      <c r="F731">
        <f t="shared" ca="1" si="67"/>
        <v>-1</v>
      </c>
      <c r="G731">
        <f t="shared" ca="1" si="68"/>
        <v>654</v>
      </c>
      <c r="H731">
        <f t="shared" ca="1" si="69"/>
        <v>0</v>
      </c>
      <c r="I731" s="122">
        <f t="shared" ca="1" si="70"/>
        <v>0</v>
      </c>
    </row>
    <row r="732" spans="1:10" x14ac:dyDescent="0.25">
      <c r="A732" s="114">
        <f t="shared" si="71"/>
        <v>732</v>
      </c>
      <c r="B732" s="114">
        <f>IF(AND(A732&gt;=CONTROL!$D$9,A732&lt;CONTROL!$D$10+1),A732,0)</f>
        <v>0</v>
      </c>
      <c r="C732" s="114">
        <f>IF(AND(A732&gt;=CONTROL!$F$9,A732&lt;CONTROL!$F$10+1),A732,0)</f>
        <v>0</v>
      </c>
      <c r="D732" s="114" t="str">
        <f>IF(DATOS!I733=CONTROL!$H$10,"B","A")</f>
        <v>A</v>
      </c>
      <c r="E732" s="114">
        <f t="shared" si="66"/>
        <v>0</v>
      </c>
      <c r="F732">
        <f t="shared" ca="1" si="67"/>
        <v>-1</v>
      </c>
      <c r="G732">
        <f t="shared" ca="1" si="68"/>
        <v>654</v>
      </c>
      <c r="H732">
        <f t="shared" ca="1" si="69"/>
        <v>0</v>
      </c>
      <c r="I732" s="122">
        <f t="shared" ca="1" si="70"/>
        <v>0</v>
      </c>
    </row>
    <row r="733" spans="1:10" x14ac:dyDescent="0.25">
      <c r="A733" s="114">
        <f t="shared" si="71"/>
        <v>733</v>
      </c>
      <c r="B733" s="114">
        <f>IF(AND(A733&gt;=CONTROL!$D$9,A733&lt;CONTROL!$D$10+1),A733,0)</f>
        <v>0</v>
      </c>
      <c r="C733" s="114">
        <f>IF(AND(A733&gt;=CONTROL!$F$9,A733&lt;CONTROL!$F$10+1),A733,0)</f>
        <v>0</v>
      </c>
      <c r="D733" s="114" t="str">
        <f>IF(DATOS!I734=CONTROL!$H$10,"B","A")</f>
        <v>A</v>
      </c>
      <c r="E733" s="114">
        <f t="shared" si="66"/>
        <v>0</v>
      </c>
      <c r="F733">
        <f t="shared" ca="1" si="67"/>
        <v>-1</v>
      </c>
      <c r="G733">
        <f t="shared" ca="1" si="68"/>
        <v>654</v>
      </c>
      <c r="H733">
        <f t="shared" ca="1" si="69"/>
        <v>0</v>
      </c>
      <c r="I733" s="122">
        <f t="shared" ca="1" si="70"/>
        <v>0</v>
      </c>
      <c r="J733" s="113" t="s">
        <v>79</v>
      </c>
    </row>
    <row r="734" spans="1:10" x14ac:dyDescent="0.25">
      <c r="A734" s="114">
        <f t="shared" si="71"/>
        <v>734</v>
      </c>
      <c r="B734" s="114">
        <f>IF(AND(A734&gt;=CONTROL!$D$9,A734&lt;CONTROL!$D$10+1),A734,0)</f>
        <v>0</v>
      </c>
      <c r="C734" s="114">
        <f>IF(AND(A734&gt;=CONTROL!$F$9,A734&lt;CONTROL!$F$10+1),A734,0)</f>
        <v>0</v>
      </c>
      <c r="D734" s="114" t="str">
        <f>IF(DATOS!I735=CONTROL!$H$10,"B","A")</f>
        <v>A</v>
      </c>
      <c r="E734" s="114">
        <f t="shared" si="66"/>
        <v>0</v>
      </c>
      <c r="F734">
        <f t="shared" ca="1" si="67"/>
        <v>-1</v>
      </c>
      <c r="G734">
        <f t="shared" ca="1" si="68"/>
        <v>654</v>
      </c>
      <c r="H734">
        <f t="shared" ca="1" si="69"/>
        <v>0</v>
      </c>
      <c r="I734" s="122">
        <f t="shared" ca="1" si="70"/>
        <v>0</v>
      </c>
      <c r="J734" s="113" t="s">
        <v>79</v>
      </c>
    </row>
    <row r="735" spans="1:10" x14ac:dyDescent="0.25">
      <c r="A735" s="114">
        <f t="shared" si="71"/>
        <v>735</v>
      </c>
      <c r="B735" s="114">
        <f>IF(AND(A735&gt;=CONTROL!$D$9,A735&lt;CONTROL!$D$10+1),A735,0)</f>
        <v>0</v>
      </c>
      <c r="C735" s="114">
        <f>IF(AND(A735&gt;=CONTROL!$F$9,A735&lt;CONTROL!$F$10+1),A735,0)</f>
        <v>0</v>
      </c>
      <c r="D735" s="114" t="str">
        <f>IF(DATOS!I736=CONTROL!$H$10,"B","A")</f>
        <v>A</v>
      </c>
      <c r="E735" s="114">
        <f t="shared" si="66"/>
        <v>0</v>
      </c>
      <c r="F735">
        <f t="shared" ca="1" si="67"/>
        <v>-1</v>
      </c>
      <c r="G735">
        <f t="shared" ca="1" si="68"/>
        <v>654</v>
      </c>
      <c r="H735">
        <f t="shared" ca="1" si="69"/>
        <v>0</v>
      </c>
      <c r="I735" s="122">
        <f t="shared" ca="1" si="70"/>
        <v>0</v>
      </c>
    </row>
    <row r="736" spans="1:10" x14ac:dyDescent="0.25">
      <c r="A736" s="114">
        <f t="shared" si="71"/>
        <v>736</v>
      </c>
      <c r="B736" s="114">
        <f>IF(AND(A736&gt;=CONTROL!$D$9,A736&lt;CONTROL!$D$10+1),A736,0)</f>
        <v>0</v>
      </c>
      <c r="C736" s="114">
        <f>IF(AND(A736&gt;=CONTROL!$F$9,A736&lt;CONTROL!$F$10+1),A736,0)</f>
        <v>0</v>
      </c>
      <c r="D736" s="114" t="str">
        <f>IF(DATOS!I737=CONTROL!$H$10,"B","A")</f>
        <v>A</v>
      </c>
      <c r="E736" s="114">
        <f t="shared" si="66"/>
        <v>0</v>
      </c>
      <c r="F736">
        <f t="shared" ca="1" si="67"/>
        <v>-1</v>
      </c>
      <c r="G736">
        <f t="shared" ca="1" si="68"/>
        <v>654</v>
      </c>
      <c r="H736">
        <f t="shared" ca="1" si="69"/>
        <v>0</v>
      </c>
      <c r="I736" s="122">
        <f t="shared" ca="1" si="70"/>
        <v>0</v>
      </c>
    </row>
    <row r="737" spans="1:9" x14ac:dyDescent="0.25">
      <c r="A737" s="114">
        <f t="shared" si="71"/>
        <v>737</v>
      </c>
      <c r="B737" s="114">
        <f>IF(AND(A737&gt;=CONTROL!$D$9,A737&lt;CONTROL!$D$10+1),A737,0)</f>
        <v>0</v>
      </c>
      <c r="C737" s="114">
        <f>IF(AND(A737&gt;=CONTROL!$F$9,A737&lt;CONTROL!$F$10+1),A737,0)</f>
        <v>0</v>
      </c>
      <c r="D737" s="114" t="str">
        <f>IF(DATOS!I738=CONTROL!$H$10,"B","A")</f>
        <v>A</v>
      </c>
      <c r="E737" s="114">
        <f t="shared" si="66"/>
        <v>0</v>
      </c>
      <c r="F737">
        <f t="shared" ca="1" si="67"/>
        <v>-1</v>
      </c>
      <c r="G737">
        <f t="shared" ca="1" si="68"/>
        <v>654</v>
      </c>
      <c r="H737">
        <f t="shared" ca="1" si="69"/>
        <v>0</v>
      </c>
      <c r="I737" s="122">
        <f t="shared" ca="1" si="70"/>
        <v>0</v>
      </c>
    </row>
    <row r="738" spans="1:9" x14ac:dyDescent="0.25">
      <c r="A738" s="114">
        <f t="shared" si="71"/>
        <v>738</v>
      </c>
      <c r="B738" s="114">
        <f>IF(AND(A738&gt;=CONTROL!$D$9,A738&lt;CONTROL!$D$10+1),A738,0)</f>
        <v>0</v>
      </c>
      <c r="C738" s="114">
        <f>IF(AND(A738&gt;=CONTROL!$F$9,A738&lt;CONTROL!$F$10+1),A738,0)</f>
        <v>0</v>
      </c>
      <c r="D738" s="114" t="str">
        <f>IF(DATOS!I739=CONTROL!$H$10,"B","A")</f>
        <v>A</v>
      </c>
      <c r="E738" s="114">
        <f t="shared" si="66"/>
        <v>0</v>
      </c>
      <c r="F738">
        <f t="shared" ca="1" si="67"/>
        <v>-1</v>
      </c>
      <c r="G738">
        <f t="shared" ca="1" si="68"/>
        <v>654</v>
      </c>
      <c r="H738">
        <f t="shared" ca="1" si="69"/>
        <v>0</v>
      </c>
      <c r="I738" s="122">
        <f t="shared" ca="1" si="70"/>
        <v>0</v>
      </c>
    </row>
    <row r="739" spans="1:9" x14ac:dyDescent="0.25">
      <c r="A739" s="114">
        <f t="shared" si="71"/>
        <v>739</v>
      </c>
      <c r="B739" s="114">
        <f>IF(AND(A739&gt;=CONTROL!$D$9,A739&lt;CONTROL!$D$10+1),A739,0)</f>
        <v>0</v>
      </c>
      <c r="C739" s="114">
        <f>IF(AND(A739&gt;=CONTROL!$F$9,A739&lt;CONTROL!$F$10+1),A739,0)</f>
        <v>0</v>
      </c>
      <c r="D739" s="114" t="str">
        <f>IF(DATOS!I740=CONTROL!$H$10,"B","A")</f>
        <v>A</v>
      </c>
      <c r="E739" s="114">
        <f t="shared" si="66"/>
        <v>0</v>
      </c>
      <c r="F739">
        <f t="shared" ca="1" si="67"/>
        <v>-1</v>
      </c>
      <c r="G739">
        <f t="shared" ca="1" si="68"/>
        <v>654</v>
      </c>
      <c r="H739">
        <f t="shared" ca="1" si="69"/>
        <v>0</v>
      </c>
      <c r="I739" s="122">
        <f t="shared" ca="1" si="70"/>
        <v>0</v>
      </c>
    </row>
    <row r="740" spans="1:9" x14ac:dyDescent="0.25">
      <c r="A740" s="114">
        <f t="shared" si="71"/>
        <v>740</v>
      </c>
      <c r="B740" s="114">
        <f>IF(AND(A740&gt;=CONTROL!$D$9,A740&lt;CONTROL!$D$10+1),A740,0)</f>
        <v>0</v>
      </c>
      <c r="C740" s="114">
        <f>IF(AND(A740&gt;=CONTROL!$F$9,A740&lt;CONTROL!$F$10+1),A740,0)</f>
        <v>0</v>
      </c>
      <c r="D740" s="114" t="str">
        <f>IF(DATOS!I741=CONTROL!$H$10,"B","A")</f>
        <v>A</v>
      </c>
      <c r="E740" s="114">
        <f t="shared" si="66"/>
        <v>0</v>
      </c>
      <c r="F740">
        <f t="shared" ca="1" si="67"/>
        <v>-1</v>
      </c>
      <c r="G740">
        <f t="shared" ca="1" si="68"/>
        <v>654</v>
      </c>
      <c r="H740">
        <f t="shared" ca="1" si="69"/>
        <v>0</v>
      </c>
      <c r="I740" s="122">
        <f t="shared" ca="1" si="70"/>
        <v>0</v>
      </c>
    </row>
    <row r="741" spans="1:9" x14ac:dyDescent="0.25">
      <c r="A741" s="114">
        <f t="shared" si="71"/>
        <v>741</v>
      </c>
      <c r="B741" s="114">
        <f>IF(AND(A741&gt;=CONTROL!$D$9,A741&lt;CONTROL!$D$10+1),A741,0)</f>
        <v>0</v>
      </c>
      <c r="C741" s="114">
        <f>IF(AND(A741&gt;=CONTROL!$F$9,A741&lt;CONTROL!$F$10+1),A741,0)</f>
        <v>0</v>
      </c>
      <c r="D741" s="114" t="str">
        <f>IF(DATOS!I742=CONTROL!$H$10,"B","A")</f>
        <v>A</v>
      </c>
      <c r="E741" s="114">
        <f t="shared" si="66"/>
        <v>0</v>
      </c>
      <c r="F741">
        <f t="shared" ca="1" si="67"/>
        <v>-1</v>
      </c>
      <c r="G741">
        <f t="shared" ca="1" si="68"/>
        <v>654</v>
      </c>
      <c r="H741">
        <f t="shared" ca="1" si="69"/>
        <v>0</v>
      </c>
      <c r="I741" s="122">
        <f t="shared" ca="1" si="70"/>
        <v>0</v>
      </c>
    </row>
    <row r="742" spans="1:9" x14ac:dyDescent="0.25">
      <c r="A742" s="114">
        <f t="shared" si="71"/>
        <v>742</v>
      </c>
      <c r="B742" s="114">
        <f>IF(AND(A742&gt;=CONTROL!$D$9,A742&lt;CONTROL!$D$10+1),A742,0)</f>
        <v>0</v>
      </c>
      <c r="C742" s="114">
        <f>IF(AND(A742&gt;=CONTROL!$F$9,A742&lt;CONTROL!$F$10+1),A742,0)</f>
        <v>0</v>
      </c>
      <c r="D742" s="114" t="str">
        <f>IF(DATOS!I743=CONTROL!$H$10,"B","A")</f>
        <v>A</v>
      </c>
      <c r="E742" s="114">
        <f t="shared" si="66"/>
        <v>0</v>
      </c>
      <c r="F742">
        <f t="shared" ca="1" si="67"/>
        <v>-1</v>
      </c>
      <c r="G742">
        <f t="shared" ca="1" si="68"/>
        <v>654</v>
      </c>
      <c r="H742">
        <f t="shared" ca="1" si="69"/>
        <v>0</v>
      </c>
      <c r="I742" s="122">
        <f t="shared" ca="1" si="70"/>
        <v>0</v>
      </c>
    </row>
    <row r="743" spans="1:9" x14ac:dyDescent="0.25">
      <c r="A743" s="114">
        <f t="shared" si="71"/>
        <v>743</v>
      </c>
      <c r="B743" s="114">
        <f>IF(AND(A743&gt;=CONTROL!$D$9,A743&lt;CONTROL!$D$10+1),A743,0)</f>
        <v>0</v>
      </c>
      <c r="C743" s="114">
        <f>IF(AND(A743&gt;=CONTROL!$F$9,A743&lt;CONTROL!$F$10+1),A743,0)</f>
        <v>0</v>
      </c>
      <c r="D743" s="114" t="str">
        <f>IF(DATOS!I744=CONTROL!$H$10,"B","A")</f>
        <v>A</v>
      </c>
      <c r="E743" s="114">
        <f t="shared" si="66"/>
        <v>0</v>
      </c>
      <c r="F743">
        <f t="shared" ca="1" si="67"/>
        <v>-1</v>
      </c>
      <c r="G743">
        <f t="shared" ca="1" si="68"/>
        <v>654</v>
      </c>
      <c r="H743">
        <f t="shared" ca="1" si="69"/>
        <v>0</v>
      </c>
      <c r="I743" s="122">
        <f t="shared" ca="1" si="70"/>
        <v>0</v>
      </c>
    </row>
    <row r="744" spans="1:9" x14ac:dyDescent="0.25">
      <c r="A744" s="114">
        <f t="shared" si="71"/>
        <v>744</v>
      </c>
      <c r="B744" s="114">
        <f>IF(AND(A744&gt;=CONTROL!$D$9,A744&lt;CONTROL!$D$10+1),A744,0)</f>
        <v>0</v>
      </c>
      <c r="C744" s="114">
        <f>IF(AND(A744&gt;=CONTROL!$F$9,A744&lt;CONTROL!$F$10+1),A744,0)</f>
        <v>0</v>
      </c>
      <c r="D744" s="114" t="str">
        <f>IF(DATOS!I745=CONTROL!$H$10,"B","A")</f>
        <v>A</v>
      </c>
      <c r="E744" s="114">
        <f t="shared" si="66"/>
        <v>0</v>
      </c>
      <c r="F744">
        <f t="shared" ca="1" si="67"/>
        <v>-1</v>
      </c>
      <c r="G744">
        <f t="shared" ca="1" si="68"/>
        <v>654</v>
      </c>
      <c r="H744">
        <f t="shared" ca="1" si="69"/>
        <v>0</v>
      </c>
      <c r="I744" s="122">
        <f t="shared" ca="1" si="70"/>
        <v>0</v>
      </c>
    </row>
    <row r="745" spans="1:9" x14ac:dyDescent="0.25">
      <c r="A745" s="114">
        <f t="shared" si="71"/>
        <v>745</v>
      </c>
      <c r="B745" s="114">
        <f>IF(AND(A745&gt;=CONTROL!$D$9,A745&lt;CONTROL!$D$10+1),A745,0)</f>
        <v>0</v>
      </c>
      <c r="C745" s="114">
        <f>IF(AND(A745&gt;=CONTROL!$F$9,A745&lt;CONTROL!$F$10+1),A745,0)</f>
        <v>0</v>
      </c>
      <c r="D745" s="114" t="str">
        <f>IF(DATOS!I746=CONTROL!$H$10,"B","A")</f>
        <v>A</v>
      </c>
      <c r="E745" s="114">
        <f t="shared" si="66"/>
        <v>0</v>
      </c>
      <c r="F745">
        <f t="shared" ca="1" si="67"/>
        <v>-1</v>
      </c>
      <c r="G745">
        <f t="shared" ca="1" si="68"/>
        <v>654</v>
      </c>
      <c r="H745">
        <f t="shared" ca="1" si="69"/>
        <v>0</v>
      </c>
      <c r="I745" s="122">
        <f t="shared" ca="1" si="70"/>
        <v>0</v>
      </c>
    </row>
    <row r="746" spans="1:9" x14ac:dyDescent="0.25">
      <c r="A746" s="114">
        <f t="shared" si="71"/>
        <v>746</v>
      </c>
      <c r="B746" s="114">
        <f>IF(AND(A746&gt;=CONTROL!$D$9,A746&lt;CONTROL!$D$10+1),A746,0)</f>
        <v>0</v>
      </c>
      <c r="C746" s="114">
        <f>IF(AND(A746&gt;=CONTROL!$F$9,A746&lt;CONTROL!$F$10+1),A746,0)</f>
        <v>0</v>
      </c>
      <c r="D746" s="114" t="str">
        <f>IF(DATOS!I747=CONTROL!$H$10,"B","A")</f>
        <v>A</v>
      </c>
      <c r="E746" s="114">
        <f t="shared" si="66"/>
        <v>0</v>
      </c>
      <c r="F746">
        <f t="shared" ca="1" si="67"/>
        <v>-1</v>
      </c>
      <c r="G746">
        <f t="shared" ca="1" si="68"/>
        <v>654</v>
      </c>
      <c r="H746">
        <f t="shared" ca="1" si="69"/>
        <v>0</v>
      </c>
      <c r="I746" s="122">
        <f t="shared" ca="1" si="70"/>
        <v>0</v>
      </c>
    </row>
    <row r="747" spans="1:9" x14ac:dyDescent="0.25">
      <c r="A747" s="114">
        <f t="shared" si="71"/>
        <v>747</v>
      </c>
      <c r="B747" s="114">
        <f>IF(AND(A747&gt;=CONTROL!$D$9,A747&lt;CONTROL!$D$10+1),A747,0)</f>
        <v>0</v>
      </c>
      <c r="C747" s="114">
        <f>IF(AND(A747&gt;=CONTROL!$F$9,A747&lt;CONTROL!$F$10+1),A747,0)</f>
        <v>0</v>
      </c>
      <c r="D747" s="114" t="str">
        <f>IF(DATOS!I748=CONTROL!$H$10,"B","A")</f>
        <v>A</v>
      </c>
      <c r="E747" s="114">
        <f t="shared" si="66"/>
        <v>0</v>
      </c>
      <c r="F747">
        <f t="shared" ca="1" si="67"/>
        <v>-1</v>
      </c>
      <c r="G747">
        <f t="shared" ca="1" si="68"/>
        <v>654</v>
      </c>
      <c r="H747">
        <f t="shared" ca="1" si="69"/>
        <v>0</v>
      </c>
      <c r="I747" s="122">
        <f t="shared" ca="1" si="70"/>
        <v>0</v>
      </c>
    </row>
    <row r="748" spans="1:9" x14ac:dyDescent="0.25">
      <c r="A748" s="114">
        <f t="shared" si="71"/>
        <v>748</v>
      </c>
      <c r="B748" s="114">
        <f>IF(AND(A748&gt;=CONTROL!$D$9,A748&lt;CONTROL!$D$10+1),A748,0)</f>
        <v>0</v>
      </c>
      <c r="C748" s="114">
        <f>IF(AND(A748&gt;=CONTROL!$F$9,A748&lt;CONTROL!$F$10+1),A748,0)</f>
        <v>0</v>
      </c>
      <c r="D748" s="114" t="str">
        <f>IF(DATOS!I749=CONTROL!$H$10,"B","A")</f>
        <v>A</v>
      </c>
      <c r="E748" s="114">
        <f t="shared" si="66"/>
        <v>0</v>
      </c>
      <c r="F748">
        <f t="shared" ca="1" si="67"/>
        <v>-1</v>
      </c>
      <c r="G748">
        <f t="shared" ca="1" si="68"/>
        <v>654</v>
      </c>
      <c r="H748">
        <f t="shared" ca="1" si="69"/>
        <v>0</v>
      </c>
      <c r="I748" s="122">
        <f t="shared" ca="1" si="70"/>
        <v>0</v>
      </c>
    </row>
    <row r="749" spans="1:9" x14ac:dyDescent="0.25">
      <c r="A749" s="114">
        <f t="shared" si="71"/>
        <v>749</v>
      </c>
      <c r="B749" s="114">
        <f>IF(AND(A749&gt;=CONTROL!$D$9,A749&lt;CONTROL!$D$10+1),A749,0)</f>
        <v>0</v>
      </c>
      <c r="C749" s="114">
        <f>IF(AND(A749&gt;=CONTROL!$F$9,A749&lt;CONTROL!$F$10+1),A749,0)</f>
        <v>0</v>
      </c>
      <c r="D749" s="114" t="str">
        <f>IF(DATOS!I750=CONTROL!$H$10,"B","A")</f>
        <v>A</v>
      </c>
      <c r="E749" s="114">
        <f t="shared" si="66"/>
        <v>0</v>
      </c>
      <c r="F749">
        <f t="shared" ca="1" si="67"/>
        <v>-1</v>
      </c>
      <c r="G749">
        <f t="shared" ca="1" si="68"/>
        <v>654</v>
      </c>
      <c r="H749">
        <f t="shared" ca="1" si="69"/>
        <v>0</v>
      </c>
      <c r="I749" s="122">
        <f t="shared" ca="1" si="70"/>
        <v>0</v>
      </c>
    </row>
    <row r="750" spans="1:9" x14ac:dyDescent="0.25">
      <c r="A750" s="114">
        <f t="shared" si="71"/>
        <v>750</v>
      </c>
      <c r="B750" s="114">
        <f>IF(AND(A750&gt;=CONTROL!$D$9,A750&lt;CONTROL!$D$10+1),A750,0)</f>
        <v>0</v>
      </c>
      <c r="C750" s="114">
        <f>IF(AND(A750&gt;=CONTROL!$F$9,A750&lt;CONTROL!$F$10+1),A750,0)</f>
        <v>0</v>
      </c>
      <c r="D750" s="114" t="str">
        <f>IF(DATOS!I751=CONTROL!$H$10,"B","A")</f>
        <v>A</v>
      </c>
      <c r="E750" s="114">
        <f t="shared" si="66"/>
        <v>0</v>
      </c>
      <c r="F750">
        <f t="shared" ca="1" si="67"/>
        <v>-1</v>
      </c>
      <c r="G750">
        <f t="shared" ca="1" si="68"/>
        <v>654</v>
      </c>
      <c r="H750">
        <f t="shared" ca="1" si="69"/>
        <v>0</v>
      </c>
      <c r="I750" s="122">
        <f t="shared" ca="1" si="70"/>
        <v>0</v>
      </c>
    </row>
    <row r="751" spans="1:9" x14ac:dyDescent="0.25">
      <c r="A751" s="114">
        <f t="shared" si="71"/>
        <v>751</v>
      </c>
      <c r="B751" s="114">
        <f>IF(AND(A751&gt;=CONTROL!$D$9,A751&lt;CONTROL!$D$10+1),A751,0)</f>
        <v>0</v>
      </c>
      <c r="C751" s="114">
        <f>IF(AND(A751&gt;=CONTROL!$F$9,A751&lt;CONTROL!$F$10+1),A751,0)</f>
        <v>0</v>
      </c>
      <c r="D751" s="114" t="str">
        <f>IF(DATOS!I752=CONTROL!$H$10,"B","A")</f>
        <v>A</v>
      </c>
      <c r="E751" s="114">
        <f t="shared" si="66"/>
        <v>0</v>
      </c>
      <c r="F751">
        <f t="shared" ca="1" si="67"/>
        <v>-1</v>
      </c>
      <c r="G751">
        <f t="shared" ca="1" si="68"/>
        <v>654</v>
      </c>
      <c r="H751">
        <f t="shared" ca="1" si="69"/>
        <v>0</v>
      </c>
      <c r="I751" s="122">
        <f t="shared" ca="1" si="70"/>
        <v>0</v>
      </c>
    </row>
    <row r="752" spans="1:9" x14ac:dyDescent="0.25">
      <c r="A752" s="114">
        <f t="shared" si="71"/>
        <v>752</v>
      </c>
      <c r="B752" s="114">
        <f>IF(AND(A752&gt;=CONTROL!$D$9,A752&lt;CONTROL!$D$10+1),A752,0)</f>
        <v>0</v>
      </c>
      <c r="C752" s="114">
        <f>IF(AND(A752&gt;=CONTROL!$F$9,A752&lt;CONTROL!$F$10+1),A752,0)</f>
        <v>0</v>
      </c>
      <c r="D752" s="114" t="str">
        <f>IF(DATOS!I753=CONTROL!$H$10,"B","A")</f>
        <v>A</v>
      </c>
      <c r="E752" s="114">
        <f t="shared" si="66"/>
        <v>0</v>
      </c>
      <c r="F752">
        <f t="shared" ca="1" si="67"/>
        <v>-1</v>
      </c>
      <c r="G752">
        <f t="shared" ca="1" si="68"/>
        <v>654</v>
      </c>
      <c r="H752">
        <f t="shared" ca="1" si="69"/>
        <v>0</v>
      </c>
      <c r="I752" s="122">
        <f t="shared" ca="1" si="70"/>
        <v>0</v>
      </c>
    </row>
    <row r="753" spans="1:9" x14ac:dyDescent="0.25">
      <c r="A753" s="114">
        <f t="shared" si="71"/>
        <v>753</v>
      </c>
      <c r="B753" s="114">
        <f>IF(AND(A753&gt;=CONTROL!$D$9,A753&lt;CONTROL!$D$10+1),A753,0)</f>
        <v>0</v>
      </c>
      <c r="C753" s="114">
        <f>IF(AND(A753&gt;=CONTROL!$F$9,A753&lt;CONTROL!$F$10+1),A753,0)</f>
        <v>0</v>
      </c>
      <c r="D753" s="114" t="str">
        <f>IF(DATOS!I754=CONTROL!$H$10,"B","A")</f>
        <v>A</v>
      </c>
      <c r="E753" s="114">
        <f t="shared" si="66"/>
        <v>0</v>
      </c>
      <c r="F753">
        <f t="shared" ca="1" si="67"/>
        <v>-1</v>
      </c>
      <c r="G753">
        <f t="shared" ca="1" si="68"/>
        <v>654</v>
      </c>
      <c r="H753">
        <f t="shared" ca="1" si="69"/>
        <v>0</v>
      </c>
      <c r="I753" s="122">
        <f t="shared" ca="1" si="70"/>
        <v>0</v>
      </c>
    </row>
    <row r="754" spans="1:9" x14ac:dyDescent="0.25">
      <c r="A754" s="114">
        <f t="shared" si="71"/>
        <v>754</v>
      </c>
      <c r="B754" s="114">
        <f>IF(AND(A754&gt;=CONTROL!$D$9,A754&lt;CONTROL!$D$10+1),A754,0)</f>
        <v>0</v>
      </c>
      <c r="C754" s="114">
        <f>IF(AND(A754&gt;=CONTROL!$F$9,A754&lt;CONTROL!$F$10+1),A754,0)</f>
        <v>0</v>
      </c>
      <c r="D754" s="114" t="str">
        <f>IF(DATOS!I755=CONTROL!$H$10,"B","A")</f>
        <v>A</v>
      </c>
      <c r="E754" s="114">
        <f t="shared" si="66"/>
        <v>0</v>
      </c>
      <c r="F754">
        <f t="shared" ca="1" si="67"/>
        <v>-1</v>
      </c>
      <c r="G754">
        <f t="shared" ca="1" si="68"/>
        <v>654</v>
      </c>
      <c r="H754">
        <f t="shared" ca="1" si="69"/>
        <v>0</v>
      </c>
      <c r="I754" s="122">
        <f t="shared" ca="1" si="70"/>
        <v>0</v>
      </c>
    </row>
    <row r="755" spans="1:9" x14ac:dyDescent="0.25">
      <c r="A755" s="114">
        <f t="shared" si="71"/>
        <v>755</v>
      </c>
      <c r="B755" s="114">
        <f>IF(AND(A755&gt;=CONTROL!$D$9,A755&lt;CONTROL!$D$10+1),A755,0)</f>
        <v>0</v>
      </c>
      <c r="C755" s="114">
        <f>IF(AND(A755&gt;=CONTROL!$F$9,A755&lt;CONTROL!$F$10+1),A755,0)</f>
        <v>0</v>
      </c>
      <c r="D755" s="114" t="str">
        <f>IF(DATOS!I756=CONTROL!$H$10,"B","A")</f>
        <v>A</v>
      </c>
      <c r="E755" s="114">
        <f t="shared" si="66"/>
        <v>0</v>
      </c>
      <c r="F755">
        <f t="shared" ca="1" si="67"/>
        <v>-1</v>
      </c>
      <c r="G755">
        <f t="shared" ca="1" si="68"/>
        <v>654</v>
      </c>
      <c r="H755">
        <f t="shared" ca="1" si="69"/>
        <v>0</v>
      </c>
      <c r="I755" s="122">
        <f t="shared" ca="1" si="70"/>
        <v>0</v>
      </c>
    </row>
    <row r="756" spans="1:9" x14ac:dyDescent="0.25">
      <c r="A756" s="114">
        <f t="shared" si="71"/>
        <v>756</v>
      </c>
      <c r="B756" s="114">
        <f>IF(AND(A756&gt;=CONTROL!$D$9,A756&lt;CONTROL!$D$10+1),A756,0)</f>
        <v>0</v>
      </c>
      <c r="C756" s="114">
        <f>IF(AND(A756&gt;=CONTROL!$F$9,A756&lt;CONTROL!$F$10+1),A756,0)</f>
        <v>0</v>
      </c>
      <c r="D756" s="114" t="str">
        <f>IF(DATOS!I757=CONTROL!$H$10,"B","A")</f>
        <v>A</v>
      </c>
      <c r="E756" s="114">
        <f t="shared" si="66"/>
        <v>0</v>
      </c>
      <c r="F756">
        <f t="shared" ca="1" si="67"/>
        <v>-1</v>
      </c>
      <c r="G756">
        <f t="shared" ca="1" si="68"/>
        <v>654</v>
      </c>
      <c r="H756">
        <f t="shared" ca="1" si="69"/>
        <v>0</v>
      </c>
      <c r="I756" s="122">
        <f t="shared" ca="1" si="70"/>
        <v>0</v>
      </c>
    </row>
    <row r="757" spans="1:9" x14ac:dyDescent="0.25">
      <c r="A757" s="114">
        <f t="shared" si="71"/>
        <v>757</v>
      </c>
      <c r="B757" s="114">
        <f>IF(AND(A757&gt;=CONTROL!$D$9,A757&lt;CONTROL!$D$10+1),A757,0)</f>
        <v>0</v>
      </c>
      <c r="C757" s="114">
        <f>IF(AND(A757&gt;=CONTROL!$F$9,A757&lt;CONTROL!$F$10+1),A757,0)</f>
        <v>0</v>
      </c>
      <c r="D757" s="114" t="str">
        <f>IF(DATOS!I758=CONTROL!$H$10,"B","A")</f>
        <v>A</v>
      </c>
      <c r="E757" s="114">
        <f t="shared" si="66"/>
        <v>0</v>
      </c>
      <c r="F757">
        <f t="shared" ca="1" si="67"/>
        <v>-1</v>
      </c>
      <c r="G757">
        <f t="shared" ca="1" si="68"/>
        <v>654</v>
      </c>
      <c r="H757">
        <f t="shared" ca="1" si="69"/>
        <v>0</v>
      </c>
      <c r="I757" s="122">
        <f t="shared" ca="1" si="70"/>
        <v>0</v>
      </c>
    </row>
    <row r="758" spans="1:9" x14ac:dyDescent="0.25">
      <c r="A758" s="114">
        <f t="shared" si="71"/>
        <v>758</v>
      </c>
      <c r="B758" s="114">
        <f>IF(AND(A758&gt;=CONTROL!$D$9,A758&lt;CONTROL!$D$10+1),A758,0)</f>
        <v>0</v>
      </c>
      <c r="C758" s="114">
        <f>IF(AND(A758&gt;=CONTROL!$F$9,A758&lt;CONTROL!$F$10+1),A758,0)</f>
        <v>0</v>
      </c>
      <c r="D758" s="114" t="str">
        <f>IF(DATOS!I759=CONTROL!$H$10,"B","A")</f>
        <v>A</v>
      </c>
      <c r="E758" s="114">
        <f t="shared" si="66"/>
        <v>0</v>
      </c>
      <c r="F758">
        <f t="shared" ca="1" si="67"/>
        <v>-1</v>
      </c>
      <c r="G758">
        <f t="shared" ca="1" si="68"/>
        <v>654</v>
      </c>
      <c r="H758">
        <f t="shared" ca="1" si="69"/>
        <v>0</v>
      </c>
      <c r="I758" s="122">
        <f t="shared" ca="1" si="70"/>
        <v>0</v>
      </c>
    </row>
    <row r="759" spans="1:9" x14ac:dyDescent="0.25">
      <c r="A759" s="114">
        <f t="shared" si="71"/>
        <v>759</v>
      </c>
      <c r="B759" s="114">
        <f>IF(AND(A759&gt;=CONTROL!$D$9,A759&lt;CONTROL!$D$10+1),A759,0)</f>
        <v>0</v>
      </c>
      <c r="C759" s="114">
        <f>IF(AND(A759&gt;=CONTROL!$F$9,A759&lt;CONTROL!$F$10+1),A759,0)</f>
        <v>0</v>
      </c>
      <c r="D759" s="114" t="str">
        <f>IF(DATOS!I760=CONTROL!$H$10,"B","A")</f>
        <v>A</v>
      </c>
      <c r="E759" s="114">
        <f t="shared" si="66"/>
        <v>0</v>
      </c>
      <c r="F759">
        <f t="shared" ca="1" si="67"/>
        <v>-1</v>
      </c>
      <c r="G759">
        <f t="shared" ca="1" si="68"/>
        <v>654</v>
      </c>
      <c r="H759">
        <f t="shared" ca="1" si="69"/>
        <v>0</v>
      </c>
      <c r="I759" s="122">
        <f t="shared" ca="1" si="70"/>
        <v>0</v>
      </c>
    </row>
    <row r="760" spans="1:9" x14ac:dyDescent="0.25">
      <c r="A760" s="114">
        <f t="shared" si="71"/>
        <v>760</v>
      </c>
      <c r="B760" s="114">
        <f>IF(AND(A760&gt;=CONTROL!$D$9,A760&lt;CONTROL!$D$10+1),A760,0)</f>
        <v>0</v>
      </c>
      <c r="C760" s="114">
        <f>IF(AND(A760&gt;=CONTROL!$F$9,A760&lt;CONTROL!$F$10+1),A760,0)</f>
        <v>0</v>
      </c>
      <c r="D760" s="114" t="str">
        <f>IF(DATOS!I761=CONTROL!$H$10,"B","A")</f>
        <v>A</v>
      </c>
      <c r="E760" s="114">
        <f t="shared" si="66"/>
        <v>0</v>
      </c>
      <c r="F760">
        <f t="shared" ca="1" si="67"/>
        <v>-1</v>
      </c>
      <c r="G760">
        <f t="shared" ca="1" si="68"/>
        <v>654</v>
      </c>
      <c r="H760">
        <f t="shared" ca="1" si="69"/>
        <v>0</v>
      </c>
      <c r="I760" s="122">
        <f t="shared" ca="1" si="70"/>
        <v>0</v>
      </c>
    </row>
    <row r="761" spans="1:9" x14ac:dyDescent="0.25">
      <c r="A761" s="114">
        <f t="shared" si="71"/>
        <v>761</v>
      </c>
      <c r="B761" s="114">
        <f>IF(AND(A761&gt;=CONTROL!$D$9,A761&lt;CONTROL!$D$10+1),A761,0)</f>
        <v>0</v>
      </c>
      <c r="C761" s="114">
        <f>IF(AND(A761&gt;=CONTROL!$F$9,A761&lt;CONTROL!$F$10+1),A761,0)</f>
        <v>0</v>
      </c>
      <c r="D761" s="114" t="str">
        <f>IF(DATOS!I762=CONTROL!$H$10,"B","A")</f>
        <v>A</v>
      </c>
      <c r="E761" s="114">
        <f t="shared" si="66"/>
        <v>0</v>
      </c>
      <c r="F761">
        <f t="shared" ca="1" si="67"/>
        <v>-1</v>
      </c>
      <c r="G761">
        <f t="shared" ca="1" si="68"/>
        <v>654</v>
      </c>
      <c r="H761">
        <f t="shared" ca="1" si="69"/>
        <v>0</v>
      </c>
      <c r="I761" s="122">
        <f t="shared" ca="1" si="70"/>
        <v>0</v>
      </c>
    </row>
    <row r="762" spans="1:9" x14ac:dyDescent="0.25">
      <c r="A762" s="114">
        <f t="shared" si="71"/>
        <v>762</v>
      </c>
      <c r="B762" s="114">
        <f>IF(AND(A762&gt;=CONTROL!$D$9,A762&lt;CONTROL!$D$10+1),A762,0)</f>
        <v>0</v>
      </c>
      <c r="C762" s="114">
        <f>IF(AND(A762&gt;=CONTROL!$F$9,A762&lt;CONTROL!$F$10+1),A762,0)</f>
        <v>0</v>
      </c>
      <c r="D762" s="114" t="str">
        <f>IF(DATOS!I763=CONTROL!$H$10,"B","A")</f>
        <v>A</v>
      </c>
      <c r="E762" s="114">
        <f t="shared" si="66"/>
        <v>0</v>
      </c>
      <c r="F762">
        <f t="shared" ca="1" si="67"/>
        <v>-1</v>
      </c>
      <c r="G762">
        <f t="shared" ca="1" si="68"/>
        <v>654</v>
      </c>
      <c r="H762">
        <f t="shared" ca="1" si="69"/>
        <v>0</v>
      </c>
      <c r="I762" s="122">
        <f t="shared" ca="1" si="70"/>
        <v>0</v>
      </c>
    </row>
    <row r="763" spans="1:9" x14ac:dyDescent="0.25">
      <c r="A763" s="114">
        <f t="shared" si="71"/>
        <v>763</v>
      </c>
      <c r="B763" s="114">
        <f>IF(AND(A763&gt;=CONTROL!$D$9,A763&lt;CONTROL!$D$10+1),A763,0)</f>
        <v>0</v>
      </c>
      <c r="C763" s="114">
        <f>IF(AND(A763&gt;=CONTROL!$F$9,A763&lt;CONTROL!$F$10+1),A763,0)</f>
        <v>0</v>
      </c>
      <c r="D763" s="114" t="str">
        <f>IF(DATOS!I764=CONTROL!$H$10,"B","A")</f>
        <v>A</v>
      </c>
      <c r="E763" s="114">
        <f t="shared" si="66"/>
        <v>0</v>
      </c>
      <c r="F763">
        <f t="shared" ca="1" si="67"/>
        <v>-1</v>
      </c>
      <c r="G763">
        <f t="shared" ca="1" si="68"/>
        <v>654</v>
      </c>
      <c r="H763">
        <f t="shared" ca="1" si="69"/>
        <v>0</v>
      </c>
      <c r="I763" s="122">
        <f t="shared" ca="1" si="70"/>
        <v>0</v>
      </c>
    </row>
    <row r="764" spans="1:9" x14ac:dyDescent="0.25">
      <c r="A764" s="114">
        <f t="shared" si="71"/>
        <v>764</v>
      </c>
      <c r="B764" s="114">
        <f>IF(AND(A764&gt;=CONTROL!$D$9,A764&lt;CONTROL!$D$10+1),A764,0)</f>
        <v>0</v>
      </c>
      <c r="C764" s="114">
        <f>IF(AND(A764&gt;=CONTROL!$F$9,A764&lt;CONTROL!$F$10+1),A764,0)</f>
        <v>0</v>
      </c>
      <c r="D764" s="114" t="str">
        <f>IF(DATOS!I765=CONTROL!$H$10,"B","A")</f>
        <v>A</v>
      </c>
      <c r="E764" s="114">
        <f t="shared" si="66"/>
        <v>0</v>
      </c>
      <c r="F764">
        <f t="shared" ca="1" si="67"/>
        <v>-1</v>
      </c>
      <c r="G764">
        <f t="shared" ca="1" si="68"/>
        <v>654</v>
      </c>
      <c r="H764">
        <f t="shared" ca="1" si="69"/>
        <v>0</v>
      </c>
      <c r="I764" s="122">
        <f t="shared" ca="1" si="70"/>
        <v>0</v>
      </c>
    </row>
    <row r="765" spans="1:9" x14ac:dyDescent="0.25">
      <c r="A765" s="114">
        <f t="shared" si="71"/>
        <v>765</v>
      </c>
      <c r="B765" s="114">
        <f>IF(AND(A765&gt;=CONTROL!$D$9,A765&lt;CONTROL!$D$10+1),A765,0)</f>
        <v>0</v>
      </c>
      <c r="C765" s="114">
        <f>IF(AND(A765&gt;=CONTROL!$F$9,A765&lt;CONTROL!$F$10+1),A765,0)</f>
        <v>0</v>
      </c>
      <c r="D765" s="114" t="str">
        <f>IF(DATOS!I766=CONTROL!$H$10,"B","A")</f>
        <v>A</v>
      </c>
      <c r="E765" s="114">
        <f t="shared" si="66"/>
        <v>0</v>
      </c>
      <c r="F765">
        <f t="shared" ca="1" si="67"/>
        <v>-1</v>
      </c>
      <c r="G765">
        <f t="shared" ca="1" si="68"/>
        <v>654</v>
      </c>
      <c r="H765">
        <f t="shared" ca="1" si="69"/>
        <v>0</v>
      </c>
      <c r="I765" s="122">
        <f t="shared" ca="1" si="70"/>
        <v>0</v>
      </c>
    </row>
    <row r="766" spans="1:9" x14ac:dyDescent="0.25">
      <c r="A766" s="114">
        <f t="shared" si="71"/>
        <v>766</v>
      </c>
      <c r="B766" s="114">
        <f>IF(AND(A766&gt;=CONTROL!$D$9,A766&lt;CONTROL!$D$10+1),A766,0)</f>
        <v>0</v>
      </c>
      <c r="C766" s="114">
        <f>IF(AND(A766&gt;=CONTROL!$F$9,A766&lt;CONTROL!$F$10+1),A766,0)</f>
        <v>0</v>
      </c>
      <c r="D766" s="114" t="str">
        <f>IF(DATOS!I767=CONTROL!$H$10,"B","A")</f>
        <v>A</v>
      </c>
      <c r="E766" s="114">
        <f t="shared" si="66"/>
        <v>0</v>
      </c>
      <c r="F766">
        <f t="shared" ca="1" si="67"/>
        <v>-1</v>
      </c>
      <c r="G766">
        <f t="shared" ca="1" si="68"/>
        <v>654</v>
      </c>
      <c r="H766">
        <f t="shared" ca="1" si="69"/>
        <v>0</v>
      </c>
      <c r="I766" s="122">
        <f t="shared" ca="1" si="70"/>
        <v>0</v>
      </c>
    </row>
    <row r="767" spans="1:9" x14ac:dyDescent="0.25">
      <c r="A767" s="114">
        <f t="shared" si="71"/>
        <v>767</v>
      </c>
      <c r="B767" s="114">
        <f>IF(AND(A767&gt;=CONTROL!$D$9,A767&lt;CONTROL!$D$10+1),A767,0)</f>
        <v>0</v>
      </c>
      <c r="C767" s="114">
        <f>IF(AND(A767&gt;=CONTROL!$F$9,A767&lt;CONTROL!$F$10+1),A767,0)</f>
        <v>0</v>
      </c>
      <c r="D767" s="114" t="str">
        <f>IF(DATOS!I768=CONTROL!$H$10,"B","A")</f>
        <v>A</v>
      </c>
      <c r="E767" s="114">
        <f t="shared" si="66"/>
        <v>0</v>
      </c>
      <c r="F767">
        <f t="shared" ca="1" si="67"/>
        <v>-1</v>
      </c>
      <c r="G767">
        <f t="shared" ca="1" si="68"/>
        <v>654</v>
      </c>
      <c r="H767">
        <f t="shared" ca="1" si="69"/>
        <v>0</v>
      </c>
      <c r="I767" s="122">
        <f t="shared" ca="1" si="70"/>
        <v>0</v>
      </c>
    </row>
    <row r="768" spans="1:9" x14ac:dyDescent="0.25">
      <c r="A768" s="114">
        <f t="shared" si="71"/>
        <v>768</v>
      </c>
      <c r="B768" s="114">
        <f>IF(AND(A768&gt;=CONTROL!$D$9,A768&lt;CONTROL!$D$10+1),A768,0)</f>
        <v>0</v>
      </c>
      <c r="C768" s="114">
        <f>IF(AND(A768&gt;=CONTROL!$F$9,A768&lt;CONTROL!$F$10+1),A768,0)</f>
        <v>0</v>
      </c>
      <c r="D768" s="114" t="str">
        <f>IF(DATOS!I769=CONTROL!$H$10,"B","A")</f>
        <v>A</v>
      </c>
      <c r="E768" s="114">
        <f t="shared" si="66"/>
        <v>0</v>
      </c>
      <c r="F768">
        <f t="shared" ca="1" si="67"/>
        <v>-1</v>
      </c>
      <c r="G768">
        <f t="shared" ca="1" si="68"/>
        <v>654</v>
      </c>
      <c r="H768">
        <f t="shared" ca="1" si="69"/>
        <v>0</v>
      </c>
      <c r="I768" s="122">
        <f t="shared" ca="1" si="70"/>
        <v>0</v>
      </c>
    </row>
    <row r="769" spans="1:9" x14ac:dyDescent="0.25">
      <c r="A769" s="114">
        <f t="shared" si="71"/>
        <v>769</v>
      </c>
      <c r="B769" s="114">
        <f>IF(AND(A769&gt;=CONTROL!$D$9,A769&lt;CONTROL!$D$10+1),A769,0)</f>
        <v>0</v>
      </c>
      <c r="C769" s="114">
        <f>IF(AND(A769&gt;=CONTROL!$F$9,A769&lt;CONTROL!$F$10+1),A769,0)</f>
        <v>0</v>
      </c>
      <c r="D769" s="114" t="str">
        <f>IF(DATOS!I770=CONTROL!$H$10,"B","A")</f>
        <v>A</v>
      </c>
      <c r="E769" s="114">
        <f t="shared" si="66"/>
        <v>0</v>
      </c>
      <c r="F769">
        <f t="shared" ca="1" si="67"/>
        <v>-1</v>
      </c>
      <c r="G769">
        <f t="shared" ca="1" si="68"/>
        <v>654</v>
      </c>
      <c r="H769">
        <f t="shared" ca="1" si="69"/>
        <v>0</v>
      </c>
      <c r="I769" s="122">
        <f t="shared" ca="1" si="70"/>
        <v>0</v>
      </c>
    </row>
    <row r="770" spans="1:9" x14ac:dyDescent="0.25">
      <c r="A770" s="114">
        <f t="shared" si="71"/>
        <v>770</v>
      </c>
      <c r="B770" s="114">
        <f>IF(AND(A770&gt;=CONTROL!$D$9,A770&lt;CONTROL!$D$10+1),A770,0)</f>
        <v>0</v>
      </c>
      <c r="C770" s="114">
        <f>IF(AND(A770&gt;=CONTROL!$F$9,A770&lt;CONTROL!$F$10+1),A770,0)</f>
        <v>0</v>
      </c>
      <c r="D770" s="114" t="str">
        <f>IF(DATOS!I771=CONTROL!$H$10,"B","A")</f>
        <v>A</v>
      </c>
      <c r="E770" s="114">
        <f t="shared" ref="E770:E833" si="72">IF(D770="A",+C770+B770,0)</f>
        <v>0</v>
      </c>
      <c r="F770">
        <f t="shared" ref="F770:F833" ca="1" si="73">IF(E770&gt;0,RAND(),-1)</f>
        <v>-1</v>
      </c>
      <c r="G770">
        <f t="shared" ref="G770:G833" ca="1" si="74">RANK(F770,$F$1:$F$5000)</f>
        <v>654</v>
      </c>
      <c r="H770">
        <f t="shared" ref="H770:H833" ca="1" si="75">IF(F770=-1,0,G770)</f>
        <v>0</v>
      </c>
      <c r="I770" s="122">
        <f t="shared" ref="I770:I833" ca="1" si="76">IFERROR(MATCH(A770,H:H,0),0)</f>
        <v>0</v>
      </c>
    </row>
    <row r="771" spans="1:9" x14ac:dyDescent="0.25">
      <c r="A771" s="114">
        <f t="shared" ref="A771:A834" si="77">+A770+1</f>
        <v>771</v>
      </c>
      <c r="B771" s="114">
        <f>IF(AND(A771&gt;=CONTROL!$D$9,A771&lt;CONTROL!$D$10+1),A771,0)</f>
        <v>0</v>
      </c>
      <c r="C771" s="114">
        <f>IF(AND(A771&gt;=CONTROL!$F$9,A771&lt;CONTROL!$F$10+1),A771,0)</f>
        <v>0</v>
      </c>
      <c r="D771" s="114" t="str">
        <f>IF(DATOS!I772=CONTROL!$H$10,"B","A")</f>
        <v>A</v>
      </c>
      <c r="E771" s="114">
        <f t="shared" si="72"/>
        <v>0</v>
      </c>
      <c r="F771">
        <f t="shared" ca="1" si="73"/>
        <v>-1</v>
      </c>
      <c r="G771">
        <f t="shared" ca="1" si="74"/>
        <v>654</v>
      </c>
      <c r="H771">
        <f t="shared" ca="1" si="75"/>
        <v>0</v>
      </c>
      <c r="I771" s="122">
        <f t="shared" ca="1" si="76"/>
        <v>0</v>
      </c>
    </row>
    <row r="772" spans="1:9" x14ac:dyDescent="0.25">
      <c r="A772" s="114">
        <f t="shared" si="77"/>
        <v>772</v>
      </c>
      <c r="B772" s="114">
        <f>IF(AND(A772&gt;=CONTROL!$D$9,A772&lt;CONTROL!$D$10+1),A772,0)</f>
        <v>0</v>
      </c>
      <c r="C772" s="114">
        <f>IF(AND(A772&gt;=CONTROL!$F$9,A772&lt;CONTROL!$F$10+1),A772,0)</f>
        <v>0</v>
      </c>
      <c r="D772" s="114" t="str">
        <f>IF(DATOS!I773=CONTROL!$H$10,"B","A")</f>
        <v>A</v>
      </c>
      <c r="E772" s="114">
        <f t="shared" si="72"/>
        <v>0</v>
      </c>
      <c r="F772">
        <f t="shared" ca="1" si="73"/>
        <v>-1</v>
      </c>
      <c r="G772">
        <f t="shared" ca="1" si="74"/>
        <v>654</v>
      </c>
      <c r="H772">
        <f t="shared" ca="1" si="75"/>
        <v>0</v>
      </c>
      <c r="I772" s="122">
        <f t="shared" ca="1" si="76"/>
        <v>0</v>
      </c>
    </row>
    <row r="773" spans="1:9" x14ac:dyDescent="0.25">
      <c r="A773" s="114">
        <f t="shared" si="77"/>
        <v>773</v>
      </c>
      <c r="B773" s="114">
        <f>IF(AND(A773&gt;=CONTROL!$D$9,A773&lt;CONTROL!$D$10+1),A773,0)</f>
        <v>0</v>
      </c>
      <c r="C773" s="114">
        <f>IF(AND(A773&gt;=CONTROL!$F$9,A773&lt;CONTROL!$F$10+1),A773,0)</f>
        <v>0</v>
      </c>
      <c r="D773" s="114" t="str">
        <f>IF(DATOS!I774=CONTROL!$H$10,"B","A")</f>
        <v>A</v>
      </c>
      <c r="E773" s="114">
        <f t="shared" si="72"/>
        <v>0</v>
      </c>
      <c r="F773">
        <f t="shared" ca="1" si="73"/>
        <v>-1</v>
      </c>
      <c r="G773">
        <f t="shared" ca="1" si="74"/>
        <v>654</v>
      </c>
      <c r="H773">
        <f t="shared" ca="1" si="75"/>
        <v>0</v>
      </c>
      <c r="I773" s="122">
        <f t="shared" ca="1" si="76"/>
        <v>0</v>
      </c>
    </row>
    <row r="774" spans="1:9" x14ac:dyDescent="0.25">
      <c r="A774" s="114">
        <f t="shared" si="77"/>
        <v>774</v>
      </c>
      <c r="B774" s="114">
        <f>IF(AND(A774&gt;=CONTROL!$D$9,A774&lt;CONTROL!$D$10+1),A774,0)</f>
        <v>0</v>
      </c>
      <c r="C774" s="114">
        <f>IF(AND(A774&gt;=CONTROL!$F$9,A774&lt;CONTROL!$F$10+1),A774,0)</f>
        <v>0</v>
      </c>
      <c r="D774" s="114" t="str">
        <f>IF(DATOS!I775=CONTROL!$H$10,"B","A")</f>
        <v>A</v>
      </c>
      <c r="E774" s="114">
        <f t="shared" si="72"/>
        <v>0</v>
      </c>
      <c r="F774">
        <f t="shared" ca="1" si="73"/>
        <v>-1</v>
      </c>
      <c r="G774">
        <f t="shared" ca="1" si="74"/>
        <v>654</v>
      </c>
      <c r="H774">
        <f t="shared" ca="1" si="75"/>
        <v>0</v>
      </c>
      <c r="I774" s="122">
        <f t="shared" ca="1" si="76"/>
        <v>0</v>
      </c>
    </row>
    <row r="775" spans="1:9" x14ac:dyDescent="0.25">
      <c r="A775" s="114">
        <f t="shared" si="77"/>
        <v>775</v>
      </c>
      <c r="B775" s="114">
        <f>IF(AND(A775&gt;=CONTROL!$D$9,A775&lt;CONTROL!$D$10+1),A775,0)</f>
        <v>0</v>
      </c>
      <c r="C775" s="114">
        <f>IF(AND(A775&gt;=CONTROL!$F$9,A775&lt;CONTROL!$F$10+1),A775,0)</f>
        <v>0</v>
      </c>
      <c r="D775" s="114" t="str">
        <f>IF(DATOS!I776=CONTROL!$H$10,"B","A")</f>
        <v>A</v>
      </c>
      <c r="E775" s="114">
        <f t="shared" si="72"/>
        <v>0</v>
      </c>
      <c r="F775">
        <f t="shared" ca="1" si="73"/>
        <v>-1</v>
      </c>
      <c r="G775">
        <f t="shared" ca="1" si="74"/>
        <v>654</v>
      </c>
      <c r="H775">
        <f t="shared" ca="1" si="75"/>
        <v>0</v>
      </c>
      <c r="I775" s="122">
        <f t="shared" ca="1" si="76"/>
        <v>0</v>
      </c>
    </row>
    <row r="776" spans="1:9" x14ac:dyDescent="0.25">
      <c r="A776" s="114">
        <f t="shared" si="77"/>
        <v>776</v>
      </c>
      <c r="B776" s="114">
        <f>IF(AND(A776&gt;=CONTROL!$D$9,A776&lt;CONTROL!$D$10+1),A776,0)</f>
        <v>0</v>
      </c>
      <c r="C776" s="114">
        <f>IF(AND(A776&gt;=CONTROL!$F$9,A776&lt;CONTROL!$F$10+1),A776,0)</f>
        <v>0</v>
      </c>
      <c r="D776" s="114" t="str">
        <f>IF(DATOS!I777=CONTROL!$H$10,"B","A")</f>
        <v>A</v>
      </c>
      <c r="E776" s="114">
        <f t="shared" si="72"/>
        <v>0</v>
      </c>
      <c r="F776">
        <f t="shared" ca="1" si="73"/>
        <v>-1</v>
      </c>
      <c r="G776">
        <f t="shared" ca="1" si="74"/>
        <v>654</v>
      </c>
      <c r="H776">
        <f t="shared" ca="1" si="75"/>
        <v>0</v>
      </c>
      <c r="I776" s="122">
        <f t="shared" ca="1" si="76"/>
        <v>0</v>
      </c>
    </row>
    <row r="777" spans="1:9" x14ac:dyDescent="0.25">
      <c r="A777" s="114">
        <f t="shared" si="77"/>
        <v>777</v>
      </c>
      <c r="B777" s="114">
        <f>IF(AND(A777&gt;=CONTROL!$D$9,A777&lt;CONTROL!$D$10+1),A777,0)</f>
        <v>0</v>
      </c>
      <c r="C777" s="114">
        <f>IF(AND(A777&gt;=CONTROL!$F$9,A777&lt;CONTROL!$F$10+1),A777,0)</f>
        <v>0</v>
      </c>
      <c r="D777" s="114" t="str">
        <f>IF(DATOS!I778=CONTROL!$H$10,"B","A")</f>
        <v>A</v>
      </c>
      <c r="E777" s="114">
        <f t="shared" si="72"/>
        <v>0</v>
      </c>
      <c r="F777">
        <f t="shared" ca="1" si="73"/>
        <v>-1</v>
      </c>
      <c r="G777">
        <f t="shared" ca="1" si="74"/>
        <v>654</v>
      </c>
      <c r="H777">
        <f t="shared" ca="1" si="75"/>
        <v>0</v>
      </c>
      <c r="I777" s="122">
        <f t="shared" ca="1" si="76"/>
        <v>0</v>
      </c>
    </row>
    <row r="778" spans="1:9" x14ac:dyDescent="0.25">
      <c r="A778" s="114">
        <f t="shared" si="77"/>
        <v>778</v>
      </c>
      <c r="B778" s="114">
        <f>IF(AND(A778&gt;=CONTROL!$D$9,A778&lt;CONTROL!$D$10+1),A778,0)</f>
        <v>0</v>
      </c>
      <c r="C778" s="114">
        <f>IF(AND(A778&gt;=CONTROL!$F$9,A778&lt;CONTROL!$F$10+1),A778,0)</f>
        <v>0</v>
      </c>
      <c r="D778" s="114" t="str">
        <f>IF(DATOS!I779=CONTROL!$H$10,"B","A")</f>
        <v>A</v>
      </c>
      <c r="E778" s="114">
        <f t="shared" si="72"/>
        <v>0</v>
      </c>
      <c r="F778">
        <f t="shared" ca="1" si="73"/>
        <v>-1</v>
      </c>
      <c r="G778">
        <f t="shared" ca="1" si="74"/>
        <v>654</v>
      </c>
      <c r="H778">
        <f t="shared" ca="1" si="75"/>
        <v>0</v>
      </c>
      <c r="I778" s="122">
        <f t="shared" ca="1" si="76"/>
        <v>0</v>
      </c>
    </row>
    <row r="779" spans="1:9" x14ac:dyDescent="0.25">
      <c r="A779" s="114">
        <f t="shared" si="77"/>
        <v>779</v>
      </c>
      <c r="B779" s="114">
        <f>IF(AND(A779&gt;=CONTROL!$D$9,A779&lt;CONTROL!$D$10+1),A779,0)</f>
        <v>0</v>
      </c>
      <c r="C779" s="114">
        <f>IF(AND(A779&gt;=CONTROL!$F$9,A779&lt;CONTROL!$F$10+1),A779,0)</f>
        <v>0</v>
      </c>
      <c r="D779" s="114" t="str">
        <f>IF(DATOS!I780=CONTROL!$H$10,"B","A")</f>
        <v>A</v>
      </c>
      <c r="E779" s="114">
        <f t="shared" si="72"/>
        <v>0</v>
      </c>
      <c r="F779">
        <f t="shared" ca="1" si="73"/>
        <v>-1</v>
      </c>
      <c r="G779">
        <f t="shared" ca="1" si="74"/>
        <v>654</v>
      </c>
      <c r="H779">
        <f t="shared" ca="1" si="75"/>
        <v>0</v>
      </c>
      <c r="I779" s="122">
        <f t="shared" ca="1" si="76"/>
        <v>0</v>
      </c>
    </row>
    <row r="780" spans="1:9" x14ac:dyDescent="0.25">
      <c r="A780" s="114">
        <f t="shared" si="77"/>
        <v>780</v>
      </c>
      <c r="B780" s="114">
        <f>IF(AND(A780&gt;=CONTROL!$D$9,A780&lt;CONTROL!$D$10+1),A780,0)</f>
        <v>0</v>
      </c>
      <c r="C780" s="114">
        <f>IF(AND(A780&gt;=CONTROL!$F$9,A780&lt;CONTROL!$F$10+1),A780,0)</f>
        <v>0</v>
      </c>
      <c r="D780" s="114" t="str">
        <f>IF(DATOS!I781=CONTROL!$H$10,"B","A")</f>
        <v>A</v>
      </c>
      <c r="E780" s="114">
        <f t="shared" si="72"/>
        <v>0</v>
      </c>
      <c r="F780">
        <f t="shared" ca="1" si="73"/>
        <v>-1</v>
      </c>
      <c r="G780">
        <f t="shared" ca="1" si="74"/>
        <v>654</v>
      </c>
      <c r="H780">
        <f t="shared" ca="1" si="75"/>
        <v>0</v>
      </c>
      <c r="I780" s="122">
        <f t="shared" ca="1" si="76"/>
        <v>0</v>
      </c>
    </row>
    <row r="781" spans="1:9" x14ac:dyDescent="0.25">
      <c r="A781" s="114">
        <f t="shared" si="77"/>
        <v>781</v>
      </c>
      <c r="B781" s="114">
        <f>IF(AND(A781&gt;=CONTROL!$D$9,A781&lt;CONTROL!$D$10+1),A781,0)</f>
        <v>0</v>
      </c>
      <c r="C781" s="114">
        <f>IF(AND(A781&gt;=CONTROL!$F$9,A781&lt;CONTROL!$F$10+1),A781,0)</f>
        <v>0</v>
      </c>
      <c r="D781" s="114" t="str">
        <f>IF(DATOS!I782=CONTROL!$H$10,"B","A")</f>
        <v>A</v>
      </c>
      <c r="E781" s="114">
        <f t="shared" si="72"/>
        <v>0</v>
      </c>
      <c r="F781">
        <f t="shared" ca="1" si="73"/>
        <v>-1</v>
      </c>
      <c r="G781">
        <f t="shared" ca="1" si="74"/>
        <v>654</v>
      </c>
      <c r="H781">
        <f t="shared" ca="1" si="75"/>
        <v>0</v>
      </c>
      <c r="I781" s="122">
        <f t="shared" ca="1" si="76"/>
        <v>0</v>
      </c>
    </row>
    <row r="782" spans="1:9" x14ac:dyDescent="0.25">
      <c r="A782" s="114">
        <f t="shared" si="77"/>
        <v>782</v>
      </c>
      <c r="B782" s="114">
        <f>IF(AND(A782&gt;=CONTROL!$D$9,A782&lt;CONTROL!$D$10+1),A782,0)</f>
        <v>0</v>
      </c>
      <c r="C782" s="114">
        <f>IF(AND(A782&gt;=CONTROL!$F$9,A782&lt;CONTROL!$F$10+1),A782,0)</f>
        <v>0</v>
      </c>
      <c r="D782" s="114" t="str">
        <f>IF(DATOS!I783=CONTROL!$H$10,"B","A")</f>
        <v>A</v>
      </c>
      <c r="E782" s="114">
        <f t="shared" si="72"/>
        <v>0</v>
      </c>
      <c r="F782">
        <f t="shared" ca="1" si="73"/>
        <v>-1</v>
      </c>
      <c r="G782">
        <f t="shared" ca="1" si="74"/>
        <v>654</v>
      </c>
      <c r="H782">
        <f t="shared" ca="1" si="75"/>
        <v>0</v>
      </c>
      <c r="I782" s="122">
        <f t="shared" ca="1" si="76"/>
        <v>0</v>
      </c>
    </row>
    <row r="783" spans="1:9" x14ac:dyDescent="0.25">
      <c r="A783" s="114">
        <f t="shared" si="77"/>
        <v>783</v>
      </c>
      <c r="B783" s="114">
        <f>IF(AND(A783&gt;=CONTROL!$D$9,A783&lt;CONTROL!$D$10+1),A783,0)</f>
        <v>0</v>
      </c>
      <c r="C783" s="114">
        <f>IF(AND(A783&gt;=CONTROL!$F$9,A783&lt;CONTROL!$F$10+1),A783,0)</f>
        <v>0</v>
      </c>
      <c r="D783" s="114" t="str">
        <f>IF(DATOS!I784=CONTROL!$H$10,"B","A")</f>
        <v>A</v>
      </c>
      <c r="E783" s="114">
        <f t="shared" si="72"/>
        <v>0</v>
      </c>
      <c r="F783">
        <f t="shared" ca="1" si="73"/>
        <v>-1</v>
      </c>
      <c r="G783">
        <f t="shared" ca="1" si="74"/>
        <v>654</v>
      </c>
      <c r="H783">
        <f t="shared" ca="1" si="75"/>
        <v>0</v>
      </c>
      <c r="I783" s="122">
        <f t="shared" ca="1" si="76"/>
        <v>0</v>
      </c>
    </row>
    <row r="784" spans="1:9" x14ac:dyDescent="0.25">
      <c r="A784" s="114">
        <f t="shared" si="77"/>
        <v>784</v>
      </c>
      <c r="B784" s="114">
        <f>IF(AND(A784&gt;=CONTROL!$D$9,A784&lt;CONTROL!$D$10+1),A784,0)</f>
        <v>0</v>
      </c>
      <c r="C784" s="114">
        <f>IF(AND(A784&gt;=CONTROL!$F$9,A784&lt;CONTROL!$F$10+1),A784,0)</f>
        <v>0</v>
      </c>
      <c r="D784" s="114" t="str">
        <f>IF(DATOS!I785=CONTROL!$H$10,"B","A")</f>
        <v>A</v>
      </c>
      <c r="E784" s="114">
        <f t="shared" si="72"/>
        <v>0</v>
      </c>
      <c r="F784">
        <f t="shared" ca="1" si="73"/>
        <v>-1</v>
      </c>
      <c r="G784">
        <f t="shared" ca="1" si="74"/>
        <v>654</v>
      </c>
      <c r="H784">
        <f t="shared" ca="1" si="75"/>
        <v>0</v>
      </c>
      <c r="I784" s="122">
        <f t="shared" ca="1" si="76"/>
        <v>0</v>
      </c>
    </row>
    <row r="785" spans="1:9" x14ac:dyDescent="0.25">
      <c r="A785" s="114">
        <f t="shared" si="77"/>
        <v>785</v>
      </c>
      <c r="B785" s="114">
        <f>IF(AND(A785&gt;=CONTROL!$D$9,A785&lt;CONTROL!$D$10+1),A785,0)</f>
        <v>0</v>
      </c>
      <c r="C785" s="114">
        <f>IF(AND(A785&gt;=CONTROL!$F$9,A785&lt;CONTROL!$F$10+1),A785,0)</f>
        <v>0</v>
      </c>
      <c r="D785" s="114" t="str">
        <f>IF(DATOS!I786=CONTROL!$H$10,"B","A")</f>
        <v>A</v>
      </c>
      <c r="E785" s="114">
        <f t="shared" si="72"/>
        <v>0</v>
      </c>
      <c r="F785">
        <f t="shared" ca="1" si="73"/>
        <v>-1</v>
      </c>
      <c r="G785">
        <f t="shared" ca="1" si="74"/>
        <v>654</v>
      </c>
      <c r="H785">
        <f t="shared" ca="1" si="75"/>
        <v>0</v>
      </c>
      <c r="I785" s="122">
        <f t="shared" ca="1" si="76"/>
        <v>0</v>
      </c>
    </row>
    <row r="786" spans="1:9" x14ac:dyDescent="0.25">
      <c r="A786" s="114">
        <f t="shared" si="77"/>
        <v>786</v>
      </c>
      <c r="B786" s="114">
        <f>IF(AND(A786&gt;=CONTROL!$D$9,A786&lt;CONTROL!$D$10+1),A786,0)</f>
        <v>0</v>
      </c>
      <c r="C786" s="114">
        <f>IF(AND(A786&gt;=CONTROL!$F$9,A786&lt;CONTROL!$F$10+1),A786,0)</f>
        <v>0</v>
      </c>
      <c r="D786" s="114" t="str">
        <f>IF(DATOS!I787=CONTROL!$H$10,"B","A")</f>
        <v>A</v>
      </c>
      <c r="E786" s="114">
        <f t="shared" si="72"/>
        <v>0</v>
      </c>
      <c r="F786">
        <f t="shared" ca="1" si="73"/>
        <v>-1</v>
      </c>
      <c r="G786">
        <f t="shared" ca="1" si="74"/>
        <v>654</v>
      </c>
      <c r="H786">
        <f t="shared" ca="1" si="75"/>
        <v>0</v>
      </c>
      <c r="I786" s="122">
        <f t="shared" ca="1" si="76"/>
        <v>0</v>
      </c>
    </row>
    <row r="787" spans="1:9" x14ac:dyDescent="0.25">
      <c r="A787" s="114">
        <f t="shared" si="77"/>
        <v>787</v>
      </c>
      <c r="B787" s="114">
        <f>IF(AND(A787&gt;=CONTROL!$D$9,A787&lt;CONTROL!$D$10+1),A787,0)</f>
        <v>0</v>
      </c>
      <c r="C787" s="114">
        <f>IF(AND(A787&gt;=CONTROL!$F$9,A787&lt;CONTROL!$F$10+1),A787,0)</f>
        <v>0</v>
      </c>
      <c r="D787" s="114" t="str">
        <f>IF(DATOS!I788=CONTROL!$H$10,"B","A")</f>
        <v>A</v>
      </c>
      <c r="E787" s="114">
        <f t="shared" si="72"/>
        <v>0</v>
      </c>
      <c r="F787">
        <f t="shared" ca="1" si="73"/>
        <v>-1</v>
      </c>
      <c r="G787">
        <f t="shared" ca="1" si="74"/>
        <v>654</v>
      </c>
      <c r="H787">
        <f t="shared" ca="1" si="75"/>
        <v>0</v>
      </c>
      <c r="I787" s="122">
        <f t="shared" ca="1" si="76"/>
        <v>0</v>
      </c>
    </row>
    <row r="788" spans="1:9" x14ac:dyDescent="0.25">
      <c r="A788" s="114">
        <f t="shared" si="77"/>
        <v>788</v>
      </c>
      <c r="B788" s="114">
        <f>IF(AND(A788&gt;=CONTROL!$D$9,A788&lt;CONTROL!$D$10+1),A788,0)</f>
        <v>0</v>
      </c>
      <c r="C788" s="114">
        <f>IF(AND(A788&gt;=CONTROL!$F$9,A788&lt;CONTROL!$F$10+1),A788,0)</f>
        <v>0</v>
      </c>
      <c r="D788" s="114" t="str">
        <f>IF(DATOS!I789=CONTROL!$H$10,"B","A")</f>
        <v>A</v>
      </c>
      <c r="E788" s="114">
        <f t="shared" si="72"/>
        <v>0</v>
      </c>
      <c r="F788">
        <f t="shared" ca="1" si="73"/>
        <v>-1</v>
      </c>
      <c r="G788">
        <f t="shared" ca="1" si="74"/>
        <v>654</v>
      </c>
      <c r="H788">
        <f t="shared" ca="1" si="75"/>
        <v>0</v>
      </c>
      <c r="I788" s="122">
        <f t="shared" ca="1" si="76"/>
        <v>0</v>
      </c>
    </row>
    <row r="789" spans="1:9" x14ac:dyDescent="0.25">
      <c r="A789" s="114">
        <f t="shared" si="77"/>
        <v>789</v>
      </c>
      <c r="B789" s="114">
        <f>IF(AND(A789&gt;=CONTROL!$D$9,A789&lt;CONTROL!$D$10+1),A789,0)</f>
        <v>0</v>
      </c>
      <c r="C789" s="114">
        <f>IF(AND(A789&gt;=CONTROL!$F$9,A789&lt;CONTROL!$F$10+1),A789,0)</f>
        <v>0</v>
      </c>
      <c r="D789" s="114" t="str">
        <f>IF(DATOS!I790=CONTROL!$H$10,"B","A")</f>
        <v>A</v>
      </c>
      <c r="E789" s="114">
        <f t="shared" si="72"/>
        <v>0</v>
      </c>
      <c r="F789">
        <f t="shared" ca="1" si="73"/>
        <v>-1</v>
      </c>
      <c r="G789">
        <f t="shared" ca="1" si="74"/>
        <v>654</v>
      </c>
      <c r="H789">
        <f t="shared" ca="1" si="75"/>
        <v>0</v>
      </c>
      <c r="I789" s="122">
        <f t="shared" ca="1" si="76"/>
        <v>0</v>
      </c>
    </row>
    <row r="790" spans="1:9" x14ac:dyDescent="0.25">
      <c r="A790" s="114">
        <f t="shared" si="77"/>
        <v>790</v>
      </c>
      <c r="B790" s="114">
        <f>IF(AND(A790&gt;=CONTROL!$D$9,A790&lt;CONTROL!$D$10+1),A790,0)</f>
        <v>0</v>
      </c>
      <c r="C790" s="114">
        <f>IF(AND(A790&gt;=CONTROL!$F$9,A790&lt;CONTROL!$F$10+1),A790,0)</f>
        <v>0</v>
      </c>
      <c r="D790" s="114" t="str">
        <f>IF(DATOS!I791=CONTROL!$H$10,"B","A")</f>
        <v>A</v>
      </c>
      <c r="E790" s="114">
        <f t="shared" si="72"/>
        <v>0</v>
      </c>
      <c r="F790">
        <f t="shared" ca="1" si="73"/>
        <v>-1</v>
      </c>
      <c r="G790">
        <f t="shared" ca="1" si="74"/>
        <v>654</v>
      </c>
      <c r="H790">
        <f t="shared" ca="1" si="75"/>
        <v>0</v>
      </c>
      <c r="I790" s="122">
        <f t="shared" ca="1" si="76"/>
        <v>0</v>
      </c>
    </row>
    <row r="791" spans="1:9" x14ac:dyDescent="0.25">
      <c r="A791" s="114">
        <f t="shared" si="77"/>
        <v>791</v>
      </c>
      <c r="B791" s="114">
        <f>IF(AND(A791&gt;=CONTROL!$D$9,A791&lt;CONTROL!$D$10+1),A791,0)</f>
        <v>0</v>
      </c>
      <c r="C791" s="114">
        <f>IF(AND(A791&gt;=CONTROL!$F$9,A791&lt;CONTROL!$F$10+1),A791,0)</f>
        <v>0</v>
      </c>
      <c r="D791" s="114" t="str">
        <f>IF(DATOS!I792=CONTROL!$H$10,"B","A")</f>
        <v>A</v>
      </c>
      <c r="E791" s="114">
        <f t="shared" si="72"/>
        <v>0</v>
      </c>
      <c r="F791">
        <f t="shared" ca="1" si="73"/>
        <v>-1</v>
      </c>
      <c r="G791">
        <f t="shared" ca="1" si="74"/>
        <v>654</v>
      </c>
      <c r="H791">
        <f t="shared" ca="1" si="75"/>
        <v>0</v>
      </c>
      <c r="I791" s="122">
        <f t="shared" ca="1" si="76"/>
        <v>0</v>
      </c>
    </row>
    <row r="792" spans="1:9" x14ac:dyDescent="0.25">
      <c r="A792" s="114">
        <f t="shared" si="77"/>
        <v>792</v>
      </c>
      <c r="B792" s="114">
        <f>IF(AND(A792&gt;=CONTROL!$D$9,A792&lt;CONTROL!$D$10+1),A792,0)</f>
        <v>0</v>
      </c>
      <c r="C792" s="114">
        <f>IF(AND(A792&gt;=CONTROL!$F$9,A792&lt;CONTROL!$F$10+1),A792,0)</f>
        <v>0</v>
      </c>
      <c r="D792" s="114" t="str">
        <f>IF(DATOS!I793=CONTROL!$H$10,"B","A")</f>
        <v>A</v>
      </c>
      <c r="E792" s="114">
        <f t="shared" si="72"/>
        <v>0</v>
      </c>
      <c r="F792">
        <f t="shared" ca="1" si="73"/>
        <v>-1</v>
      </c>
      <c r="G792">
        <f t="shared" ca="1" si="74"/>
        <v>654</v>
      </c>
      <c r="H792">
        <f t="shared" ca="1" si="75"/>
        <v>0</v>
      </c>
      <c r="I792" s="122">
        <f t="shared" ca="1" si="76"/>
        <v>0</v>
      </c>
    </row>
    <row r="793" spans="1:9" x14ac:dyDescent="0.25">
      <c r="A793" s="114">
        <f t="shared" si="77"/>
        <v>793</v>
      </c>
      <c r="B793" s="114">
        <f>IF(AND(A793&gt;=CONTROL!$D$9,A793&lt;CONTROL!$D$10+1),A793,0)</f>
        <v>0</v>
      </c>
      <c r="C793" s="114">
        <f>IF(AND(A793&gt;=CONTROL!$F$9,A793&lt;CONTROL!$F$10+1),A793,0)</f>
        <v>0</v>
      </c>
      <c r="D793" s="114" t="str">
        <f>IF(DATOS!I794=CONTROL!$H$10,"B","A")</f>
        <v>A</v>
      </c>
      <c r="E793" s="114">
        <f t="shared" si="72"/>
        <v>0</v>
      </c>
      <c r="F793">
        <f t="shared" ca="1" si="73"/>
        <v>-1</v>
      </c>
      <c r="G793">
        <f t="shared" ca="1" si="74"/>
        <v>654</v>
      </c>
      <c r="H793">
        <f t="shared" ca="1" si="75"/>
        <v>0</v>
      </c>
      <c r="I793" s="122">
        <f t="shared" ca="1" si="76"/>
        <v>0</v>
      </c>
    </row>
    <row r="794" spans="1:9" x14ac:dyDescent="0.25">
      <c r="A794" s="114">
        <f t="shared" si="77"/>
        <v>794</v>
      </c>
      <c r="B794" s="114">
        <f>IF(AND(A794&gt;=CONTROL!$D$9,A794&lt;CONTROL!$D$10+1),A794,0)</f>
        <v>0</v>
      </c>
      <c r="C794" s="114">
        <f>IF(AND(A794&gt;=CONTROL!$F$9,A794&lt;CONTROL!$F$10+1),A794,0)</f>
        <v>0</v>
      </c>
      <c r="D794" s="114" t="str">
        <f>IF(DATOS!I795=CONTROL!$H$10,"B","A")</f>
        <v>A</v>
      </c>
      <c r="E794" s="114">
        <f t="shared" si="72"/>
        <v>0</v>
      </c>
      <c r="F794">
        <f t="shared" ca="1" si="73"/>
        <v>-1</v>
      </c>
      <c r="G794">
        <f t="shared" ca="1" si="74"/>
        <v>654</v>
      </c>
      <c r="H794">
        <f t="shared" ca="1" si="75"/>
        <v>0</v>
      </c>
      <c r="I794" s="122">
        <f t="shared" ca="1" si="76"/>
        <v>0</v>
      </c>
    </row>
    <row r="795" spans="1:9" x14ac:dyDescent="0.25">
      <c r="A795" s="114">
        <f t="shared" si="77"/>
        <v>795</v>
      </c>
      <c r="B795" s="114">
        <f>IF(AND(A795&gt;=CONTROL!$D$9,A795&lt;CONTROL!$D$10+1),A795,0)</f>
        <v>0</v>
      </c>
      <c r="C795" s="114">
        <f>IF(AND(A795&gt;=CONTROL!$F$9,A795&lt;CONTROL!$F$10+1),A795,0)</f>
        <v>0</v>
      </c>
      <c r="D795" s="114" t="str">
        <f>IF(DATOS!I796=CONTROL!$H$10,"B","A")</f>
        <v>A</v>
      </c>
      <c r="E795" s="114">
        <f t="shared" si="72"/>
        <v>0</v>
      </c>
      <c r="F795">
        <f t="shared" ca="1" si="73"/>
        <v>-1</v>
      </c>
      <c r="G795">
        <f t="shared" ca="1" si="74"/>
        <v>654</v>
      </c>
      <c r="H795">
        <f t="shared" ca="1" si="75"/>
        <v>0</v>
      </c>
      <c r="I795" s="122">
        <f t="shared" ca="1" si="76"/>
        <v>0</v>
      </c>
    </row>
    <row r="796" spans="1:9" x14ac:dyDescent="0.25">
      <c r="A796" s="114">
        <f t="shared" si="77"/>
        <v>796</v>
      </c>
      <c r="B796" s="114">
        <f>IF(AND(A796&gt;=CONTROL!$D$9,A796&lt;CONTROL!$D$10+1),A796,0)</f>
        <v>0</v>
      </c>
      <c r="C796" s="114">
        <f>IF(AND(A796&gt;=CONTROL!$F$9,A796&lt;CONTROL!$F$10+1),A796,0)</f>
        <v>0</v>
      </c>
      <c r="D796" s="114" t="str">
        <f>IF(DATOS!I797=CONTROL!$H$10,"B","A")</f>
        <v>A</v>
      </c>
      <c r="E796" s="114">
        <f t="shared" si="72"/>
        <v>0</v>
      </c>
      <c r="F796">
        <f t="shared" ca="1" si="73"/>
        <v>-1</v>
      </c>
      <c r="G796">
        <f t="shared" ca="1" si="74"/>
        <v>654</v>
      </c>
      <c r="H796">
        <f t="shared" ca="1" si="75"/>
        <v>0</v>
      </c>
      <c r="I796" s="122">
        <f t="shared" ca="1" si="76"/>
        <v>0</v>
      </c>
    </row>
    <row r="797" spans="1:9" x14ac:dyDescent="0.25">
      <c r="A797" s="114">
        <f t="shared" si="77"/>
        <v>797</v>
      </c>
      <c r="B797" s="114">
        <f>IF(AND(A797&gt;=CONTROL!$D$9,A797&lt;CONTROL!$D$10+1),A797,0)</f>
        <v>0</v>
      </c>
      <c r="C797" s="114">
        <f>IF(AND(A797&gt;=CONTROL!$F$9,A797&lt;CONTROL!$F$10+1),A797,0)</f>
        <v>0</v>
      </c>
      <c r="D797" s="114" t="str">
        <f>IF(DATOS!I798=CONTROL!$H$10,"B","A")</f>
        <v>A</v>
      </c>
      <c r="E797" s="114">
        <f t="shared" si="72"/>
        <v>0</v>
      </c>
      <c r="F797">
        <f t="shared" ca="1" si="73"/>
        <v>-1</v>
      </c>
      <c r="G797">
        <f t="shared" ca="1" si="74"/>
        <v>654</v>
      </c>
      <c r="H797">
        <f t="shared" ca="1" si="75"/>
        <v>0</v>
      </c>
      <c r="I797" s="122">
        <f t="shared" ca="1" si="76"/>
        <v>0</v>
      </c>
    </row>
    <row r="798" spans="1:9" x14ac:dyDescent="0.25">
      <c r="A798" s="114">
        <f t="shared" si="77"/>
        <v>798</v>
      </c>
      <c r="B798" s="114">
        <f>IF(AND(A798&gt;=CONTROL!$D$9,A798&lt;CONTROL!$D$10+1),A798,0)</f>
        <v>0</v>
      </c>
      <c r="C798" s="114">
        <f>IF(AND(A798&gt;=CONTROL!$F$9,A798&lt;CONTROL!$F$10+1),A798,0)</f>
        <v>0</v>
      </c>
      <c r="D798" s="114" t="str">
        <f>IF(DATOS!I799=CONTROL!$H$10,"B","A")</f>
        <v>A</v>
      </c>
      <c r="E798" s="114">
        <f t="shared" si="72"/>
        <v>0</v>
      </c>
      <c r="F798">
        <f t="shared" ca="1" si="73"/>
        <v>-1</v>
      </c>
      <c r="G798">
        <f t="shared" ca="1" si="74"/>
        <v>654</v>
      </c>
      <c r="H798">
        <f t="shared" ca="1" si="75"/>
        <v>0</v>
      </c>
      <c r="I798" s="122">
        <f t="shared" ca="1" si="76"/>
        <v>0</v>
      </c>
    </row>
    <row r="799" spans="1:9" x14ac:dyDescent="0.25">
      <c r="A799" s="114">
        <f t="shared" si="77"/>
        <v>799</v>
      </c>
      <c r="B799" s="114">
        <f>IF(AND(A799&gt;=CONTROL!$D$9,A799&lt;CONTROL!$D$10+1),A799,0)</f>
        <v>0</v>
      </c>
      <c r="C799" s="114">
        <f>IF(AND(A799&gt;=CONTROL!$F$9,A799&lt;CONTROL!$F$10+1),A799,0)</f>
        <v>0</v>
      </c>
      <c r="D799" s="114" t="str">
        <f>IF(DATOS!I800=CONTROL!$H$10,"B","A")</f>
        <v>A</v>
      </c>
      <c r="E799" s="114">
        <f t="shared" si="72"/>
        <v>0</v>
      </c>
      <c r="F799">
        <f t="shared" ca="1" si="73"/>
        <v>-1</v>
      </c>
      <c r="G799">
        <f t="shared" ca="1" si="74"/>
        <v>654</v>
      </c>
      <c r="H799">
        <f t="shared" ca="1" si="75"/>
        <v>0</v>
      </c>
      <c r="I799" s="122">
        <f t="shared" ca="1" si="76"/>
        <v>0</v>
      </c>
    </row>
    <row r="800" spans="1:9" x14ac:dyDescent="0.25">
      <c r="A800" s="114">
        <f t="shared" si="77"/>
        <v>800</v>
      </c>
      <c r="B800" s="114">
        <f>IF(AND(A800&gt;=CONTROL!$D$9,A800&lt;CONTROL!$D$10+1),A800,0)</f>
        <v>0</v>
      </c>
      <c r="C800" s="114">
        <f>IF(AND(A800&gt;=CONTROL!$F$9,A800&lt;CONTROL!$F$10+1),A800,0)</f>
        <v>0</v>
      </c>
      <c r="D800" s="114" t="str">
        <f>IF(DATOS!I801=CONTROL!$H$10,"B","A")</f>
        <v>A</v>
      </c>
      <c r="E800" s="114">
        <f t="shared" si="72"/>
        <v>0</v>
      </c>
      <c r="F800">
        <f t="shared" ca="1" si="73"/>
        <v>-1</v>
      </c>
      <c r="G800">
        <f t="shared" ca="1" si="74"/>
        <v>654</v>
      </c>
      <c r="H800">
        <f t="shared" ca="1" si="75"/>
        <v>0</v>
      </c>
      <c r="I800" s="122">
        <f t="shared" ca="1" si="76"/>
        <v>0</v>
      </c>
    </row>
    <row r="801" spans="1:9" x14ac:dyDescent="0.25">
      <c r="A801" s="114">
        <f t="shared" si="77"/>
        <v>801</v>
      </c>
      <c r="B801" s="114">
        <f>IF(AND(A801&gt;=CONTROL!$D$9,A801&lt;CONTROL!$D$10+1),A801,0)</f>
        <v>0</v>
      </c>
      <c r="C801" s="114">
        <f>IF(AND(A801&gt;=CONTROL!$F$9,A801&lt;CONTROL!$F$10+1),A801,0)</f>
        <v>0</v>
      </c>
      <c r="D801" s="114" t="str">
        <f>IF(DATOS!I802=CONTROL!$H$10,"B","A")</f>
        <v>A</v>
      </c>
      <c r="E801" s="114">
        <f t="shared" si="72"/>
        <v>0</v>
      </c>
      <c r="F801">
        <f t="shared" ca="1" si="73"/>
        <v>-1</v>
      </c>
      <c r="G801">
        <f t="shared" ca="1" si="74"/>
        <v>654</v>
      </c>
      <c r="H801">
        <f t="shared" ca="1" si="75"/>
        <v>0</v>
      </c>
      <c r="I801" s="122">
        <f t="shared" ca="1" si="76"/>
        <v>0</v>
      </c>
    </row>
    <row r="802" spans="1:9" x14ac:dyDescent="0.25">
      <c r="A802" s="114">
        <f t="shared" si="77"/>
        <v>802</v>
      </c>
      <c r="B802" s="114">
        <f>IF(AND(A802&gt;=CONTROL!$D$9,A802&lt;CONTROL!$D$10+1),A802,0)</f>
        <v>0</v>
      </c>
      <c r="C802" s="114">
        <f>IF(AND(A802&gt;=CONTROL!$F$9,A802&lt;CONTROL!$F$10+1),A802,0)</f>
        <v>0</v>
      </c>
      <c r="D802" s="114" t="str">
        <f>IF(DATOS!I803=CONTROL!$H$10,"B","A")</f>
        <v>A</v>
      </c>
      <c r="E802" s="114">
        <f t="shared" si="72"/>
        <v>0</v>
      </c>
      <c r="F802">
        <f t="shared" ca="1" si="73"/>
        <v>-1</v>
      </c>
      <c r="G802">
        <f t="shared" ca="1" si="74"/>
        <v>654</v>
      </c>
      <c r="H802">
        <f t="shared" ca="1" si="75"/>
        <v>0</v>
      </c>
      <c r="I802" s="122">
        <f t="shared" ca="1" si="76"/>
        <v>0</v>
      </c>
    </row>
    <row r="803" spans="1:9" x14ac:dyDescent="0.25">
      <c r="A803" s="114">
        <f t="shared" si="77"/>
        <v>803</v>
      </c>
      <c r="B803" s="114">
        <f>IF(AND(A803&gt;=CONTROL!$D$9,A803&lt;CONTROL!$D$10+1),A803,0)</f>
        <v>0</v>
      </c>
      <c r="C803" s="114">
        <f>IF(AND(A803&gt;=CONTROL!$F$9,A803&lt;CONTROL!$F$10+1),A803,0)</f>
        <v>0</v>
      </c>
      <c r="D803" s="114" t="str">
        <f>IF(DATOS!I804=CONTROL!$H$10,"B","A")</f>
        <v>A</v>
      </c>
      <c r="E803" s="114">
        <f t="shared" si="72"/>
        <v>0</v>
      </c>
      <c r="F803">
        <f t="shared" ca="1" si="73"/>
        <v>-1</v>
      </c>
      <c r="G803">
        <f t="shared" ca="1" si="74"/>
        <v>654</v>
      </c>
      <c r="H803">
        <f t="shared" ca="1" si="75"/>
        <v>0</v>
      </c>
      <c r="I803" s="122">
        <f t="shared" ca="1" si="76"/>
        <v>0</v>
      </c>
    </row>
    <row r="804" spans="1:9" x14ac:dyDescent="0.25">
      <c r="A804" s="114">
        <f t="shared" si="77"/>
        <v>804</v>
      </c>
      <c r="B804" s="114">
        <f>IF(AND(A804&gt;=CONTROL!$D$9,A804&lt;CONTROL!$D$10+1),A804,0)</f>
        <v>0</v>
      </c>
      <c r="C804" s="114">
        <f>IF(AND(A804&gt;=CONTROL!$F$9,A804&lt;CONTROL!$F$10+1),A804,0)</f>
        <v>0</v>
      </c>
      <c r="D804" s="114" t="str">
        <f>IF(DATOS!I805=CONTROL!$H$10,"B","A")</f>
        <v>A</v>
      </c>
      <c r="E804" s="114">
        <f t="shared" si="72"/>
        <v>0</v>
      </c>
      <c r="F804">
        <f t="shared" ca="1" si="73"/>
        <v>-1</v>
      </c>
      <c r="G804">
        <f t="shared" ca="1" si="74"/>
        <v>654</v>
      </c>
      <c r="H804">
        <f t="shared" ca="1" si="75"/>
        <v>0</v>
      </c>
      <c r="I804" s="122">
        <f t="shared" ca="1" si="76"/>
        <v>0</v>
      </c>
    </row>
    <row r="805" spans="1:9" x14ac:dyDescent="0.25">
      <c r="A805" s="114">
        <f t="shared" si="77"/>
        <v>805</v>
      </c>
      <c r="B805" s="114">
        <f>IF(AND(A805&gt;=CONTROL!$D$9,A805&lt;CONTROL!$D$10+1),A805,0)</f>
        <v>0</v>
      </c>
      <c r="C805" s="114">
        <f>IF(AND(A805&gt;=CONTROL!$F$9,A805&lt;CONTROL!$F$10+1),A805,0)</f>
        <v>0</v>
      </c>
      <c r="D805" s="114" t="str">
        <f>IF(DATOS!I806=CONTROL!$H$10,"B","A")</f>
        <v>A</v>
      </c>
      <c r="E805" s="114">
        <f t="shared" si="72"/>
        <v>0</v>
      </c>
      <c r="F805">
        <f t="shared" ca="1" si="73"/>
        <v>-1</v>
      </c>
      <c r="G805">
        <f t="shared" ca="1" si="74"/>
        <v>654</v>
      </c>
      <c r="H805">
        <f t="shared" ca="1" si="75"/>
        <v>0</v>
      </c>
      <c r="I805" s="122">
        <f t="shared" ca="1" si="76"/>
        <v>0</v>
      </c>
    </row>
    <row r="806" spans="1:9" x14ac:dyDescent="0.25">
      <c r="A806" s="114">
        <f t="shared" si="77"/>
        <v>806</v>
      </c>
      <c r="B806" s="114">
        <f>IF(AND(A806&gt;=CONTROL!$D$9,A806&lt;CONTROL!$D$10+1),A806,0)</f>
        <v>0</v>
      </c>
      <c r="C806" s="114">
        <f>IF(AND(A806&gt;=CONTROL!$F$9,A806&lt;CONTROL!$F$10+1),A806,0)</f>
        <v>0</v>
      </c>
      <c r="D806" s="114" t="str">
        <f>IF(DATOS!I807=CONTROL!$H$10,"B","A")</f>
        <v>A</v>
      </c>
      <c r="E806" s="114">
        <f t="shared" si="72"/>
        <v>0</v>
      </c>
      <c r="F806">
        <f t="shared" ca="1" si="73"/>
        <v>-1</v>
      </c>
      <c r="G806">
        <f t="shared" ca="1" si="74"/>
        <v>654</v>
      </c>
      <c r="H806">
        <f t="shared" ca="1" si="75"/>
        <v>0</v>
      </c>
      <c r="I806" s="122">
        <f t="shared" ca="1" si="76"/>
        <v>0</v>
      </c>
    </row>
    <row r="807" spans="1:9" x14ac:dyDescent="0.25">
      <c r="A807" s="114">
        <f t="shared" si="77"/>
        <v>807</v>
      </c>
      <c r="B807" s="114">
        <f>IF(AND(A807&gt;=CONTROL!$D$9,A807&lt;CONTROL!$D$10+1),A807,0)</f>
        <v>0</v>
      </c>
      <c r="C807" s="114">
        <f>IF(AND(A807&gt;=CONTROL!$F$9,A807&lt;CONTROL!$F$10+1),A807,0)</f>
        <v>0</v>
      </c>
      <c r="D807" s="114" t="str">
        <f>IF(DATOS!I808=CONTROL!$H$10,"B","A")</f>
        <v>A</v>
      </c>
      <c r="E807" s="114">
        <f t="shared" si="72"/>
        <v>0</v>
      </c>
      <c r="F807">
        <f t="shared" ca="1" si="73"/>
        <v>-1</v>
      </c>
      <c r="G807">
        <f t="shared" ca="1" si="74"/>
        <v>654</v>
      </c>
      <c r="H807">
        <f t="shared" ca="1" si="75"/>
        <v>0</v>
      </c>
      <c r="I807" s="122">
        <f t="shared" ca="1" si="76"/>
        <v>0</v>
      </c>
    </row>
    <row r="808" spans="1:9" x14ac:dyDescent="0.25">
      <c r="A808" s="114">
        <f t="shared" si="77"/>
        <v>808</v>
      </c>
      <c r="B808" s="114">
        <f>IF(AND(A808&gt;=CONTROL!$D$9,A808&lt;CONTROL!$D$10+1),A808,0)</f>
        <v>0</v>
      </c>
      <c r="C808" s="114">
        <f>IF(AND(A808&gt;=CONTROL!$F$9,A808&lt;CONTROL!$F$10+1),A808,0)</f>
        <v>0</v>
      </c>
      <c r="D808" s="114" t="str">
        <f>IF(DATOS!I809=CONTROL!$H$10,"B","A")</f>
        <v>A</v>
      </c>
      <c r="E808" s="114">
        <f t="shared" si="72"/>
        <v>0</v>
      </c>
      <c r="F808">
        <f t="shared" ca="1" si="73"/>
        <v>-1</v>
      </c>
      <c r="G808">
        <f t="shared" ca="1" si="74"/>
        <v>654</v>
      </c>
      <c r="H808">
        <f t="shared" ca="1" si="75"/>
        <v>0</v>
      </c>
      <c r="I808" s="122">
        <f t="shared" ca="1" si="76"/>
        <v>0</v>
      </c>
    </row>
    <row r="809" spans="1:9" x14ac:dyDescent="0.25">
      <c r="A809" s="114">
        <f t="shared" si="77"/>
        <v>809</v>
      </c>
      <c r="B809" s="114">
        <f>IF(AND(A809&gt;=CONTROL!$D$9,A809&lt;CONTROL!$D$10+1),A809,0)</f>
        <v>0</v>
      </c>
      <c r="C809" s="114">
        <f>IF(AND(A809&gt;=CONTROL!$F$9,A809&lt;CONTROL!$F$10+1),A809,0)</f>
        <v>0</v>
      </c>
      <c r="D809" s="114" t="str">
        <f>IF(DATOS!I810=CONTROL!$H$10,"B","A")</f>
        <v>A</v>
      </c>
      <c r="E809" s="114">
        <f t="shared" si="72"/>
        <v>0</v>
      </c>
      <c r="F809">
        <f t="shared" ca="1" si="73"/>
        <v>-1</v>
      </c>
      <c r="G809">
        <f t="shared" ca="1" si="74"/>
        <v>654</v>
      </c>
      <c r="H809">
        <f t="shared" ca="1" si="75"/>
        <v>0</v>
      </c>
      <c r="I809" s="122">
        <f t="shared" ca="1" si="76"/>
        <v>0</v>
      </c>
    </row>
    <row r="810" spans="1:9" x14ac:dyDescent="0.25">
      <c r="A810" s="114">
        <f t="shared" si="77"/>
        <v>810</v>
      </c>
      <c r="B810" s="114">
        <f>IF(AND(A810&gt;=CONTROL!$D$9,A810&lt;CONTROL!$D$10+1),A810,0)</f>
        <v>0</v>
      </c>
      <c r="C810" s="114">
        <f>IF(AND(A810&gt;=CONTROL!$F$9,A810&lt;CONTROL!$F$10+1),A810,0)</f>
        <v>0</v>
      </c>
      <c r="D810" s="114" t="str">
        <f>IF(DATOS!I811=CONTROL!$H$10,"B","A")</f>
        <v>A</v>
      </c>
      <c r="E810" s="114">
        <f t="shared" si="72"/>
        <v>0</v>
      </c>
      <c r="F810">
        <f t="shared" ca="1" si="73"/>
        <v>-1</v>
      </c>
      <c r="G810">
        <f t="shared" ca="1" si="74"/>
        <v>654</v>
      </c>
      <c r="H810">
        <f t="shared" ca="1" si="75"/>
        <v>0</v>
      </c>
      <c r="I810" s="122">
        <f t="shared" ca="1" si="76"/>
        <v>0</v>
      </c>
    </row>
    <row r="811" spans="1:9" x14ac:dyDescent="0.25">
      <c r="A811" s="114">
        <f t="shared" si="77"/>
        <v>811</v>
      </c>
      <c r="B811" s="114">
        <f>IF(AND(A811&gt;=CONTROL!$D$9,A811&lt;CONTROL!$D$10+1),A811,0)</f>
        <v>0</v>
      </c>
      <c r="C811" s="114">
        <f>IF(AND(A811&gt;=CONTROL!$F$9,A811&lt;CONTROL!$F$10+1),A811,0)</f>
        <v>0</v>
      </c>
      <c r="D811" s="114" t="str">
        <f>IF(DATOS!I812=CONTROL!$H$10,"B","A")</f>
        <v>A</v>
      </c>
      <c r="E811" s="114">
        <f t="shared" si="72"/>
        <v>0</v>
      </c>
      <c r="F811">
        <f t="shared" ca="1" si="73"/>
        <v>-1</v>
      </c>
      <c r="G811">
        <f t="shared" ca="1" si="74"/>
        <v>654</v>
      </c>
      <c r="H811">
        <f t="shared" ca="1" si="75"/>
        <v>0</v>
      </c>
      <c r="I811" s="122">
        <f t="shared" ca="1" si="76"/>
        <v>0</v>
      </c>
    </row>
    <row r="812" spans="1:9" x14ac:dyDescent="0.25">
      <c r="A812" s="114">
        <f t="shared" si="77"/>
        <v>812</v>
      </c>
      <c r="B812" s="114">
        <f>IF(AND(A812&gt;=CONTROL!$D$9,A812&lt;CONTROL!$D$10+1),A812,0)</f>
        <v>0</v>
      </c>
      <c r="C812" s="114">
        <f>IF(AND(A812&gt;=CONTROL!$F$9,A812&lt;CONTROL!$F$10+1),A812,0)</f>
        <v>0</v>
      </c>
      <c r="D812" s="114" t="str">
        <f>IF(DATOS!I813=CONTROL!$H$10,"B","A")</f>
        <v>A</v>
      </c>
      <c r="E812" s="114">
        <f t="shared" si="72"/>
        <v>0</v>
      </c>
      <c r="F812">
        <f t="shared" ca="1" si="73"/>
        <v>-1</v>
      </c>
      <c r="G812">
        <f t="shared" ca="1" si="74"/>
        <v>654</v>
      </c>
      <c r="H812">
        <f t="shared" ca="1" si="75"/>
        <v>0</v>
      </c>
      <c r="I812" s="122">
        <f t="shared" ca="1" si="76"/>
        <v>0</v>
      </c>
    </row>
    <row r="813" spans="1:9" x14ac:dyDescent="0.25">
      <c r="A813" s="114">
        <f t="shared" si="77"/>
        <v>813</v>
      </c>
      <c r="B813" s="114">
        <f>IF(AND(A813&gt;=CONTROL!$D$9,A813&lt;CONTROL!$D$10+1),A813,0)</f>
        <v>0</v>
      </c>
      <c r="C813" s="114">
        <f>IF(AND(A813&gt;=CONTROL!$F$9,A813&lt;CONTROL!$F$10+1),A813,0)</f>
        <v>0</v>
      </c>
      <c r="D813" s="114" t="str">
        <f>IF(DATOS!I814=CONTROL!$H$10,"B","A")</f>
        <v>A</v>
      </c>
      <c r="E813" s="114">
        <f t="shared" si="72"/>
        <v>0</v>
      </c>
      <c r="F813">
        <f t="shared" ca="1" si="73"/>
        <v>-1</v>
      </c>
      <c r="G813">
        <f t="shared" ca="1" si="74"/>
        <v>654</v>
      </c>
      <c r="H813">
        <f t="shared" ca="1" si="75"/>
        <v>0</v>
      </c>
      <c r="I813" s="122">
        <f t="shared" ca="1" si="76"/>
        <v>0</v>
      </c>
    </row>
    <row r="814" spans="1:9" x14ac:dyDescent="0.25">
      <c r="A814" s="114">
        <f t="shared" si="77"/>
        <v>814</v>
      </c>
      <c r="B814" s="114">
        <f>IF(AND(A814&gt;=CONTROL!$D$9,A814&lt;CONTROL!$D$10+1),A814,0)</f>
        <v>0</v>
      </c>
      <c r="C814" s="114">
        <f>IF(AND(A814&gt;=CONTROL!$F$9,A814&lt;CONTROL!$F$10+1),A814,0)</f>
        <v>0</v>
      </c>
      <c r="D814" s="114" t="str">
        <f>IF(DATOS!I815=CONTROL!$H$10,"B","A")</f>
        <v>A</v>
      </c>
      <c r="E814" s="114">
        <f t="shared" si="72"/>
        <v>0</v>
      </c>
      <c r="F814">
        <f t="shared" ca="1" si="73"/>
        <v>-1</v>
      </c>
      <c r="G814">
        <f t="shared" ca="1" si="74"/>
        <v>654</v>
      </c>
      <c r="H814">
        <f t="shared" ca="1" si="75"/>
        <v>0</v>
      </c>
      <c r="I814" s="122">
        <f t="shared" ca="1" si="76"/>
        <v>0</v>
      </c>
    </row>
    <row r="815" spans="1:9" x14ac:dyDescent="0.25">
      <c r="A815" s="114">
        <f t="shared" si="77"/>
        <v>815</v>
      </c>
      <c r="B815" s="114">
        <f>IF(AND(A815&gt;=CONTROL!$D$9,A815&lt;CONTROL!$D$10+1),A815,0)</f>
        <v>0</v>
      </c>
      <c r="C815" s="114">
        <f>IF(AND(A815&gt;=CONTROL!$F$9,A815&lt;CONTROL!$F$10+1),A815,0)</f>
        <v>0</v>
      </c>
      <c r="D815" s="114" t="str">
        <f>IF(DATOS!I816=CONTROL!$H$10,"B","A")</f>
        <v>A</v>
      </c>
      <c r="E815" s="114">
        <f t="shared" si="72"/>
        <v>0</v>
      </c>
      <c r="F815">
        <f t="shared" ca="1" si="73"/>
        <v>-1</v>
      </c>
      <c r="G815">
        <f t="shared" ca="1" si="74"/>
        <v>654</v>
      </c>
      <c r="H815">
        <f t="shared" ca="1" si="75"/>
        <v>0</v>
      </c>
      <c r="I815" s="122">
        <f t="shared" ca="1" si="76"/>
        <v>0</v>
      </c>
    </row>
    <row r="816" spans="1:9" x14ac:dyDescent="0.25">
      <c r="A816" s="114">
        <f t="shared" si="77"/>
        <v>816</v>
      </c>
      <c r="B816" s="114">
        <f>IF(AND(A816&gt;=CONTROL!$D$9,A816&lt;CONTROL!$D$10+1),A816,0)</f>
        <v>0</v>
      </c>
      <c r="C816" s="114">
        <f>IF(AND(A816&gt;=CONTROL!$F$9,A816&lt;CONTROL!$F$10+1),A816,0)</f>
        <v>0</v>
      </c>
      <c r="D816" s="114" t="str">
        <f>IF(DATOS!I817=CONTROL!$H$10,"B","A")</f>
        <v>A</v>
      </c>
      <c r="E816" s="114">
        <f t="shared" si="72"/>
        <v>0</v>
      </c>
      <c r="F816">
        <f t="shared" ca="1" si="73"/>
        <v>-1</v>
      </c>
      <c r="G816">
        <f t="shared" ca="1" si="74"/>
        <v>654</v>
      </c>
      <c r="H816">
        <f t="shared" ca="1" si="75"/>
        <v>0</v>
      </c>
      <c r="I816" s="122">
        <f t="shared" ca="1" si="76"/>
        <v>0</v>
      </c>
    </row>
    <row r="817" spans="1:9" x14ac:dyDescent="0.25">
      <c r="A817" s="114">
        <f t="shared" si="77"/>
        <v>817</v>
      </c>
      <c r="B817" s="114">
        <f>IF(AND(A817&gt;=CONTROL!$D$9,A817&lt;CONTROL!$D$10+1),A817,0)</f>
        <v>0</v>
      </c>
      <c r="C817" s="114">
        <f>IF(AND(A817&gt;=CONTROL!$F$9,A817&lt;CONTROL!$F$10+1),A817,0)</f>
        <v>0</v>
      </c>
      <c r="D817" s="114" t="str">
        <f>IF(DATOS!I818=CONTROL!$H$10,"B","A")</f>
        <v>A</v>
      </c>
      <c r="E817" s="114">
        <f t="shared" si="72"/>
        <v>0</v>
      </c>
      <c r="F817">
        <f t="shared" ca="1" si="73"/>
        <v>-1</v>
      </c>
      <c r="G817">
        <f t="shared" ca="1" si="74"/>
        <v>654</v>
      </c>
      <c r="H817">
        <f t="shared" ca="1" si="75"/>
        <v>0</v>
      </c>
      <c r="I817" s="122">
        <f t="shared" ca="1" si="76"/>
        <v>0</v>
      </c>
    </row>
    <row r="818" spans="1:9" x14ac:dyDescent="0.25">
      <c r="A818" s="114">
        <f t="shared" si="77"/>
        <v>818</v>
      </c>
      <c r="B818" s="114">
        <f>IF(AND(A818&gt;=CONTROL!$D$9,A818&lt;CONTROL!$D$10+1),A818,0)</f>
        <v>0</v>
      </c>
      <c r="C818" s="114">
        <f>IF(AND(A818&gt;=CONTROL!$F$9,A818&lt;CONTROL!$F$10+1),A818,0)</f>
        <v>0</v>
      </c>
      <c r="D818" s="114" t="str">
        <f>IF(DATOS!I819=CONTROL!$H$10,"B","A")</f>
        <v>A</v>
      </c>
      <c r="E818" s="114">
        <f t="shared" si="72"/>
        <v>0</v>
      </c>
      <c r="F818">
        <f t="shared" ca="1" si="73"/>
        <v>-1</v>
      </c>
      <c r="G818">
        <f t="shared" ca="1" si="74"/>
        <v>654</v>
      </c>
      <c r="H818">
        <f t="shared" ca="1" si="75"/>
        <v>0</v>
      </c>
      <c r="I818" s="122">
        <f t="shared" ca="1" si="76"/>
        <v>0</v>
      </c>
    </row>
    <row r="819" spans="1:9" x14ac:dyDescent="0.25">
      <c r="A819" s="114">
        <f t="shared" si="77"/>
        <v>819</v>
      </c>
      <c r="B819" s="114">
        <f>IF(AND(A819&gt;=CONTROL!$D$9,A819&lt;CONTROL!$D$10+1),A819,0)</f>
        <v>0</v>
      </c>
      <c r="C819" s="114">
        <f>IF(AND(A819&gt;=CONTROL!$F$9,A819&lt;CONTROL!$F$10+1),A819,0)</f>
        <v>0</v>
      </c>
      <c r="D819" s="114" t="str">
        <f>IF(DATOS!I820=CONTROL!$H$10,"B","A")</f>
        <v>A</v>
      </c>
      <c r="E819" s="114">
        <f t="shared" si="72"/>
        <v>0</v>
      </c>
      <c r="F819">
        <f t="shared" ca="1" si="73"/>
        <v>-1</v>
      </c>
      <c r="G819">
        <f t="shared" ca="1" si="74"/>
        <v>654</v>
      </c>
      <c r="H819">
        <f t="shared" ca="1" si="75"/>
        <v>0</v>
      </c>
      <c r="I819" s="122">
        <f t="shared" ca="1" si="76"/>
        <v>0</v>
      </c>
    </row>
    <row r="820" spans="1:9" x14ac:dyDescent="0.25">
      <c r="A820" s="114">
        <f t="shared" si="77"/>
        <v>820</v>
      </c>
      <c r="B820" s="114">
        <f>IF(AND(A820&gt;=CONTROL!$D$9,A820&lt;CONTROL!$D$10+1),A820,0)</f>
        <v>0</v>
      </c>
      <c r="C820" s="114">
        <f>IF(AND(A820&gt;=CONTROL!$F$9,A820&lt;CONTROL!$F$10+1),A820,0)</f>
        <v>0</v>
      </c>
      <c r="D820" s="114" t="str">
        <f>IF(DATOS!I821=CONTROL!$H$10,"B","A")</f>
        <v>A</v>
      </c>
      <c r="E820" s="114">
        <f t="shared" si="72"/>
        <v>0</v>
      </c>
      <c r="F820">
        <f t="shared" ca="1" si="73"/>
        <v>-1</v>
      </c>
      <c r="G820">
        <f t="shared" ca="1" si="74"/>
        <v>654</v>
      </c>
      <c r="H820">
        <f t="shared" ca="1" si="75"/>
        <v>0</v>
      </c>
      <c r="I820" s="122">
        <f t="shared" ca="1" si="76"/>
        <v>0</v>
      </c>
    </row>
    <row r="821" spans="1:9" x14ac:dyDescent="0.25">
      <c r="A821" s="114">
        <f t="shared" si="77"/>
        <v>821</v>
      </c>
      <c r="B821" s="114">
        <f>IF(AND(A821&gt;=CONTROL!$D$9,A821&lt;CONTROL!$D$10+1),A821,0)</f>
        <v>0</v>
      </c>
      <c r="C821" s="114">
        <f>IF(AND(A821&gt;=CONTROL!$F$9,A821&lt;CONTROL!$F$10+1),A821,0)</f>
        <v>0</v>
      </c>
      <c r="D821" s="114" t="str">
        <f>IF(DATOS!I822=CONTROL!$H$10,"B","A")</f>
        <v>A</v>
      </c>
      <c r="E821" s="114">
        <f t="shared" si="72"/>
        <v>0</v>
      </c>
      <c r="F821">
        <f t="shared" ca="1" si="73"/>
        <v>-1</v>
      </c>
      <c r="G821">
        <f t="shared" ca="1" si="74"/>
        <v>654</v>
      </c>
      <c r="H821">
        <f t="shared" ca="1" si="75"/>
        <v>0</v>
      </c>
      <c r="I821" s="122">
        <f t="shared" ca="1" si="76"/>
        <v>0</v>
      </c>
    </row>
    <row r="822" spans="1:9" x14ac:dyDescent="0.25">
      <c r="A822" s="114">
        <f t="shared" si="77"/>
        <v>822</v>
      </c>
      <c r="B822" s="114">
        <f>IF(AND(A822&gt;=CONTROL!$D$9,A822&lt;CONTROL!$D$10+1),A822,0)</f>
        <v>0</v>
      </c>
      <c r="C822" s="114">
        <f>IF(AND(A822&gt;=CONTROL!$F$9,A822&lt;CONTROL!$F$10+1),A822,0)</f>
        <v>0</v>
      </c>
      <c r="D822" s="114" t="str">
        <f>IF(DATOS!I823=CONTROL!$H$10,"B","A")</f>
        <v>A</v>
      </c>
      <c r="E822" s="114">
        <f t="shared" si="72"/>
        <v>0</v>
      </c>
      <c r="F822">
        <f t="shared" ca="1" si="73"/>
        <v>-1</v>
      </c>
      <c r="G822">
        <f t="shared" ca="1" si="74"/>
        <v>654</v>
      </c>
      <c r="H822">
        <f t="shared" ca="1" si="75"/>
        <v>0</v>
      </c>
      <c r="I822" s="122">
        <f t="shared" ca="1" si="76"/>
        <v>0</v>
      </c>
    </row>
    <row r="823" spans="1:9" x14ac:dyDescent="0.25">
      <c r="A823" s="114">
        <f t="shared" si="77"/>
        <v>823</v>
      </c>
      <c r="B823" s="114">
        <f>IF(AND(A823&gt;=CONTROL!$D$9,A823&lt;CONTROL!$D$10+1),A823,0)</f>
        <v>0</v>
      </c>
      <c r="C823" s="114">
        <f>IF(AND(A823&gt;=CONTROL!$F$9,A823&lt;CONTROL!$F$10+1),A823,0)</f>
        <v>0</v>
      </c>
      <c r="D823" s="114" t="str">
        <f>IF(DATOS!I824=CONTROL!$H$10,"B","A")</f>
        <v>A</v>
      </c>
      <c r="E823" s="114">
        <f t="shared" si="72"/>
        <v>0</v>
      </c>
      <c r="F823">
        <f t="shared" ca="1" si="73"/>
        <v>-1</v>
      </c>
      <c r="G823">
        <f t="shared" ca="1" si="74"/>
        <v>654</v>
      </c>
      <c r="H823">
        <f t="shared" ca="1" si="75"/>
        <v>0</v>
      </c>
      <c r="I823" s="122">
        <f t="shared" ca="1" si="76"/>
        <v>0</v>
      </c>
    </row>
    <row r="824" spans="1:9" x14ac:dyDescent="0.25">
      <c r="A824" s="114">
        <f t="shared" si="77"/>
        <v>824</v>
      </c>
      <c r="B824" s="114">
        <f>IF(AND(A824&gt;=CONTROL!$D$9,A824&lt;CONTROL!$D$10+1),A824,0)</f>
        <v>0</v>
      </c>
      <c r="C824" s="114">
        <f>IF(AND(A824&gt;=CONTROL!$F$9,A824&lt;CONTROL!$F$10+1),A824,0)</f>
        <v>0</v>
      </c>
      <c r="D824" s="114" t="str">
        <f>IF(DATOS!I825=CONTROL!$H$10,"B","A")</f>
        <v>A</v>
      </c>
      <c r="E824" s="114">
        <f t="shared" si="72"/>
        <v>0</v>
      </c>
      <c r="F824">
        <f t="shared" ca="1" si="73"/>
        <v>-1</v>
      </c>
      <c r="G824">
        <f t="shared" ca="1" si="74"/>
        <v>654</v>
      </c>
      <c r="H824">
        <f t="shared" ca="1" si="75"/>
        <v>0</v>
      </c>
      <c r="I824" s="122">
        <f t="shared" ca="1" si="76"/>
        <v>0</v>
      </c>
    </row>
    <row r="825" spans="1:9" x14ac:dyDescent="0.25">
      <c r="A825" s="114">
        <f t="shared" si="77"/>
        <v>825</v>
      </c>
      <c r="B825" s="114">
        <f>IF(AND(A825&gt;=CONTROL!$D$9,A825&lt;CONTROL!$D$10+1),A825,0)</f>
        <v>0</v>
      </c>
      <c r="C825" s="114">
        <f>IF(AND(A825&gt;=CONTROL!$F$9,A825&lt;CONTROL!$F$10+1),A825,0)</f>
        <v>0</v>
      </c>
      <c r="D825" s="114" t="str">
        <f>IF(DATOS!I826=CONTROL!$H$10,"B","A")</f>
        <v>A</v>
      </c>
      <c r="E825" s="114">
        <f t="shared" si="72"/>
        <v>0</v>
      </c>
      <c r="F825">
        <f t="shared" ca="1" si="73"/>
        <v>-1</v>
      </c>
      <c r="G825">
        <f t="shared" ca="1" si="74"/>
        <v>654</v>
      </c>
      <c r="H825">
        <f t="shared" ca="1" si="75"/>
        <v>0</v>
      </c>
      <c r="I825" s="122">
        <f t="shared" ca="1" si="76"/>
        <v>0</v>
      </c>
    </row>
    <row r="826" spans="1:9" x14ac:dyDescent="0.25">
      <c r="A826" s="114">
        <f t="shared" si="77"/>
        <v>826</v>
      </c>
      <c r="B826" s="114">
        <f>IF(AND(A826&gt;=CONTROL!$D$9,A826&lt;CONTROL!$D$10+1),A826,0)</f>
        <v>0</v>
      </c>
      <c r="C826" s="114">
        <f>IF(AND(A826&gt;=CONTROL!$F$9,A826&lt;CONTROL!$F$10+1),A826,0)</f>
        <v>0</v>
      </c>
      <c r="D826" s="114" t="str">
        <f>IF(DATOS!I827=CONTROL!$H$10,"B","A")</f>
        <v>A</v>
      </c>
      <c r="E826" s="114">
        <f t="shared" si="72"/>
        <v>0</v>
      </c>
      <c r="F826">
        <f t="shared" ca="1" si="73"/>
        <v>-1</v>
      </c>
      <c r="G826">
        <f t="shared" ca="1" si="74"/>
        <v>654</v>
      </c>
      <c r="H826">
        <f t="shared" ca="1" si="75"/>
        <v>0</v>
      </c>
      <c r="I826" s="122">
        <f t="shared" ca="1" si="76"/>
        <v>0</v>
      </c>
    </row>
    <row r="827" spans="1:9" x14ac:dyDescent="0.25">
      <c r="A827" s="114">
        <f t="shared" si="77"/>
        <v>827</v>
      </c>
      <c r="B827" s="114">
        <f>IF(AND(A827&gt;=CONTROL!$D$9,A827&lt;CONTROL!$D$10+1),A827,0)</f>
        <v>0</v>
      </c>
      <c r="C827" s="114">
        <f>IF(AND(A827&gt;=CONTROL!$F$9,A827&lt;CONTROL!$F$10+1),A827,0)</f>
        <v>0</v>
      </c>
      <c r="D827" s="114" t="str">
        <f>IF(DATOS!I828=CONTROL!$H$10,"B","A")</f>
        <v>A</v>
      </c>
      <c r="E827" s="114">
        <f t="shared" si="72"/>
        <v>0</v>
      </c>
      <c r="F827">
        <f t="shared" ca="1" si="73"/>
        <v>-1</v>
      </c>
      <c r="G827">
        <f t="shared" ca="1" si="74"/>
        <v>654</v>
      </c>
      <c r="H827">
        <f t="shared" ca="1" si="75"/>
        <v>0</v>
      </c>
      <c r="I827" s="122">
        <f t="shared" ca="1" si="76"/>
        <v>0</v>
      </c>
    </row>
    <row r="828" spans="1:9" x14ac:dyDescent="0.25">
      <c r="A828" s="114">
        <f t="shared" si="77"/>
        <v>828</v>
      </c>
      <c r="B828" s="114">
        <f>IF(AND(A828&gt;=CONTROL!$D$9,A828&lt;CONTROL!$D$10+1),A828,0)</f>
        <v>0</v>
      </c>
      <c r="C828" s="114">
        <f>IF(AND(A828&gt;=CONTROL!$F$9,A828&lt;CONTROL!$F$10+1),A828,0)</f>
        <v>0</v>
      </c>
      <c r="D828" s="114" t="str">
        <f>IF(DATOS!I829=CONTROL!$H$10,"B","A")</f>
        <v>A</v>
      </c>
      <c r="E828" s="114">
        <f t="shared" si="72"/>
        <v>0</v>
      </c>
      <c r="F828">
        <f t="shared" ca="1" si="73"/>
        <v>-1</v>
      </c>
      <c r="G828">
        <f t="shared" ca="1" si="74"/>
        <v>654</v>
      </c>
      <c r="H828">
        <f t="shared" ca="1" si="75"/>
        <v>0</v>
      </c>
      <c r="I828" s="122">
        <f t="shared" ca="1" si="76"/>
        <v>0</v>
      </c>
    </row>
    <row r="829" spans="1:9" x14ac:dyDescent="0.25">
      <c r="A829" s="114">
        <f t="shared" si="77"/>
        <v>829</v>
      </c>
      <c r="B829" s="114">
        <f>IF(AND(A829&gt;=CONTROL!$D$9,A829&lt;CONTROL!$D$10+1),A829,0)</f>
        <v>0</v>
      </c>
      <c r="C829" s="114">
        <f>IF(AND(A829&gt;=CONTROL!$F$9,A829&lt;CONTROL!$F$10+1),A829,0)</f>
        <v>0</v>
      </c>
      <c r="D829" s="114" t="str">
        <f>IF(DATOS!I830=CONTROL!$H$10,"B","A")</f>
        <v>A</v>
      </c>
      <c r="E829" s="114">
        <f t="shared" si="72"/>
        <v>0</v>
      </c>
      <c r="F829">
        <f t="shared" ca="1" si="73"/>
        <v>-1</v>
      </c>
      <c r="G829">
        <f t="shared" ca="1" si="74"/>
        <v>654</v>
      </c>
      <c r="H829">
        <f t="shared" ca="1" si="75"/>
        <v>0</v>
      </c>
      <c r="I829" s="122">
        <f t="shared" ca="1" si="76"/>
        <v>0</v>
      </c>
    </row>
    <row r="830" spans="1:9" x14ac:dyDescent="0.25">
      <c r="A830" s="114">
        <f t="shared" si="77"/>
        <v>830</v>
      </c>
      <c r="B830" s="114">
        <f>IF(AND(A830&gt;=CONTROL!$D$9,A830&lt;CONTROL!$D$10+1),A830,0)</f>
        <v>0</v>
      </c>
      <c r="C830" s="114">
        <f>IF(AND(A830&gt;=CONTROL!$F$9,A830&lt;CONTROL!$F$10+1),A830,0)</f>
        <v>0</v>
      </c>
      <c r="D830" s="114" t="str">
        <f>IF(DATOS!I831=CONTROL!$H$10,"B","A")</f>
        <v>A</v>
      </c>
      <c r="E830" s="114">
        <f t="shared" si="72"/>
        <v>0</v>
      </c>
      <c r="F830">
        <f t="shared" ca="1" si="73"/>
        <v>-1</v>
      </c>
      <c r="G830">
        <f t="shared" ca="1" si="74"/>
        <v>654</v>
      </c>
      <c r="H830">
        <f t="shared" ca="1" si="75"/>
        <v>0</v>
      </c>
      <c r="I830" s="122">
        <f t="shared" ca="1" si="76"/>
        <v>0</v>
      </c>
    </row>
    <row r="831" spans="1:9" x14ac:dyDescent="0.25">
      <c r="A831" s="114">
        <f t="shared" si="77"/>
        <v>831</v>
      </c>
      <c r="B831" s="114">
        <f>IF(AND(A831&gt;=CONTROL!$D$9,A831&lt;CONTROL!$D$10+1),A831,0)</f>
        <v>0</v>
      </c>
      <c r="C831" s="114">
        <f>IF(AND(A831&gt;=CONTROL!$F$9,A831&lt;CONTROL!$F$10+1),A831,0)</f>
        <v>0</v>
      </c>
      <c r="D831" s="114" t="str">
        <f>IF(DATOS!I832=CONTROL!$H$10,"B","A")</f>
        <v>A</v>
      </c>
      <c r="E831" s="114">
        <f t="shared" si="72"/>
        <v>0</v>
      </c>
      <c r="F831">
        <f t="shared" ca="1" si="73"/>
        <v>-1</v>
      </c>
      <c r="G831">
        <f t="shared" ca="1" si="74"/>
        <v>654</v>
      </c>
      <c r="H831">
        <f t="shared" ca="1" si="75"/>
        <v>0</v>
      </c>
      <c r="I831" s="122">
        <f t="shared" ca="1" si="76"/>
        <v>0</v>
      </c>
    </row>
    <row r="832" spans="1:9" x14ac:dyDescent="0.25">
      <c r="A832" s="114">
        <f t="shared" si="77"/>
        <v>832</v>
      </c>
      <c r="B832" s="114">
        <f>IF(AND(A832&gt;=CONTROL!$D$9,A832&lt;CONTROL!$D$10+1),A832,0)</f>
        <v>0</v>
      </c>
      <c r="C832" s="114">
        <f>IF(AND(A832&gt;=CONTROL!$F$9,A832&lt;CONTROL!$F$10+1),A832,0)</f>
        <v>0</v>
      </c>
      <c r="D832" s="114" t="str">
        <f>IF(DATOS!I833=CONTROL!$H$10,"B","A")</f>
        <v>A</v>
      </c>
      <c r="E832" s="114">
        <f t="shared" si="72"/>
        <v>0</v>
      </c>
      <c r="F832">
        <f t="shared" ca="1" si="73"/>
        <v>-1</v>
      </c>
      <c r="G832">
        <f t="shared" ca="1" si="74"/>
        <v>654</v>
      </c>
      <c r="H832">
        <f t="shared" ca="1" si="75"/>
        <v>0</v>
      </c>
      <c r="I832" s="122">
        <f t="shared" ca="1" si="76"/>
        <v>0</v>
      </c>
    </row>
    <row r="833" spans="1:9" x14ac:dyDescent="0.25">
      <c r="A833" s="114">
        <f t="shared" si="77"/>
        <v>833</v>
      </c>
      <c r="B833" s="114">
        <f>IF(AND(A833&gt;=CONTROL!$D$9,A833&lt;CONTROL!$D$10+1),A833,0)</f>
        <v>0</v>
      </c>
      <c r="C833" s="114">
        <f>IF(AND(A833&gt;=CONTROL!$F$9,A833&lt;CONTROL!$F$10+1),A833,0)</f>
        <v>0</v>
      </c>
      <c r="D833" s="114" t="str">
        <f>IF(DATOS!I834=CONTROL!$H$10,"B","A")</f>
        <v>A</v>
      </c>
      <c r="E833" s="114">
        <f t="shared" si="72"/>
        <v>0</v>
      </c>
      <c r="F833">
        <f t="shared" ca="1" si="73"/>
        <v>-1</v>
      </c>
      <c r="G833">
        <f t="shared" ca="1" si="74"/>
        <v>654</v>
      </c>
      <c r="H833">
        <f t="shared" ca="1" si="75"/>
        <v>0</v>
      </c>
      <c r="I833" s="122">
        <f t="shared" ca="1" si="76"/>
        <v>0</v>
      </c>
    </row>
    <row r="834" spans="1:9" x14ac:dyDescent="0.25">
      <c r="A834" s="114">
        <f t="shared" si="77"/>
        <v>834</v>
      </c>
      <c r="B834" s="114">
        <f>IF(AND(A834&gt;=CONTROL!$D$9,A834&lt;CONTROL!$D$10+1),A834,0)</f>
        <v>0</v>
      </c>
      <c r="C834" s="114">
        <f>IF(AND(A834&gt;=CONTROL!$F$9,A834&lt;CONTROL!$F$10+1),A834,0)</f>
        <v>0</v>
      </c>
      <c r="D834" s="114" t="str">
        <f>IF(DATOS!I835=CONTROL!$H$10,"B","A")</f>
        <v>A</v>
      </c>
      <c r="E834" s="114">
        <f t="shared" ref="E834:E897" si="78">IF(D834="A",+C834+B834,0)</f>
        <v>0</v>
      </c>
      <c r="F834">
        <f t="shared" ref="F834:F897" ca="1" si="79">IF(E834&gt;0,RAND(),-1)</f>
        <v>-1</v>
      </c>
      <c r="G834">
        <f t="shared" ref="G834:G897" ca="1" si="80">RANK(F834,$F$1:$F$5000)</f>
        <v>654</v>
      </c>
      <c r="H834">
        <f t="shared" ref="H834:H897" ca="1" si="81">IF(F834=-1,0,G834)</f>
        <v>0</v>
      </c>
      <c r="I834" s="122">
        <f t="shared" ref="I834:I897" ca="1" si="82">IFERROR(MATCH(A834,H:H,0),0)</f>
        <v>0</v>
      </c>
    </row>
    <row r="835" spans="1:9" x14ac:dyDescent="0.25">
      <c r="A835" s="114">
        <f t="shared" ref="A835:A898" si="83">+A834+1</f>
        <v>835</v>
      </c>
      <c r="B835" s="114">
        <f>IF(AND(A835&gt;=CONTROL!$D$9,A835&lt;CONTROL!$D$10+1),A835,0)</f>
        <v>0</v>
      </c>
      <c r="C835" s="114">
        <f>IF(AND(A835&gt;=CONTROL!$F$9,A835&lt;CONTROL!$F$10+1),A835,0)</f>
        <v>0</v>
      </c>
      <c r="D835" s="114" t="str">
        <f>IF(DATOS!I836=CONTROL!$H$10,"B","A")</f>
        <v>A</v>
      </c>
      <c r="E835" s="114">
        <f t="shared" si="78"/>
        <v>0</v>
      </c>
      <c r="F835">
        <f t="shared" ca="1" si="79"/>
        <v>-1</v>
      </c>
      <c r="G835">
        <f t="shared" ca="1" si="80"/>
        <v>654</v>
      </c>
      <c r="H835">
        <f t="shared" ca="1" si="81"/>
        <v>0</v>
      </c>
      <c r="I835" s="122">
        <f t="shared" ca="1" si="82"/>
        <v>0</v>
      </c>
    </row>
    <row r="836" spans="1:9" x14ac:dyDescent="0.25">
      <c r="A836" s="114">
        <f t="shared" si="83"/>
        <v>836</v>
      </c>
      <c r="B836" s="114">
        <f>IF(AND(A836&gt;=CONTROL!$D$9,A836&lt;CONTROL!$D$10+1),A836,0)</f>
        <v>0</v>
      </c>
      <c r="C836" s="114">
        <f>IF(AND(A836&gt;=CONTROL!$F$9,A836&lt;CONTROL!$F$10+1),A836,0)</f>
        <v>0</v>
      </c>
      <c r="D836" s="114" t="str">
        <f>IF(DATOS!I837=CONTROL!$H$10,"B","A")</f>
        <v>A</v>
      </c>
      <c r="E836" s="114">
        <f t="shared" si="78"/>
        <v>0</v>
      </c>
      <c r="F836">
        <f t="shared" ca="1" si="79"/>
        <v>-1</v>
      </c>
      <c r="G836">
        <f t="shared" ca="1" si="80"/>
        <v>654</v>
      </c>
      <c r="H836">
        <f t="shared" ca="1" si="81"/>
        <v>0</v>
      </c>
      <c r="I836" s="122">
        <f t="shared" ca="1" si="82"/>
        <v>0</v>
      </c>
    </row>
    <row r="837" spans="1:9" x14ac:dyDescent="0.25">
      <c r="A837" s="114">
        <f t="shared" si="83"/>
        <v>837</v>
      </c>
      <c r="B837" s="114">
        <f>IF(AND(A837&gt;=CONTROL!$D$9,A837&lt;CONTROL!$D$10+1),A837,0)</f>
        <v>0</v>
      </c>
      <c r="C837" s="114">
        <f>IF(AND(A837&gt;=CONTROL!$F$9,A837&lt;CONTROL!$F$10+1),A837,0)</f>
        <v>0</v>
      </c>
      <c r="D837" s="114" t="str">
        <f>IF(DATOS!I838=CONTROL!$H$10,"B","A")</f>
        <v>A</v>
      </c>
      <c r="E837" s="114">
        <f t="shared" si="78"/>
        <v>0</v>
      </c>
      <c r="F837">
        <f t="shared" ca="1" si="79"/>
        <v>-1</v>
      </c>
      <c r="G837">
        <f t="shared" ca="1" si="80"/>
        <v>654</v>
      </c>
      <c r="H837">
        <f t="shared" ca="1" si="81"/>
        <v>0</v>
      </c>
      <c r="I837" s="122">
        <f t="shared" ca="1" si="82"/>
        <v>0</v>
      </c>
    </row>
    <row r="838" spans="1:9" x14ac:dyDescent="0.25">
      <c r="A838" s="114">
        <f t="shared" si="83"/>
        <v>838</v>
      </c>
      <c r="B838" s="114">
        <f>IF(AND(A838&gt;=CONTROL!$D$9,A838&lt;CONTROL!$D$10+1),A838,0)</f>
        <v>0</v>
      </c>
      <c r="C838" s="114">
        <f>IF(AND(A838&gt;=CONTROL!$F$9,A838&lt;CONTROL!$F$10+1),A838,0)</f>
        <v>0</v>
      </c>
      <c r="D838" s="114" t="str">
        <f>IF(DATOS!I839=CONTROL!$H$10,"B","A")</f>
        <v>A</v>
      </c>
      <c r="E838" s="114">
        <f t="shared" si="78"/>
        <v>0</v>
      </c>
      <c r="F838">
        <f t="shared" ca="1" si="79"/>
        <v>-1</v>
      </c>
      <c r="G838">
        <f t="shared" ca="1" si="80"/>
        <v>654</v>
      </c>
      <c r="H838">
        <f t="shared" ca="1" si="81"/>
        <v>0</v>
      </c>
      <c r="I838" s="122">
        <f t="shared" ca="1" si="82"/>
        <v>0</v>
      </c>
    </row>
    <row r="839" spans="1:9" x14ac:dyDescent="0.25">
      <c r="A839" s="114">
        <f t="shared" si="83"/>
        <v>839</v>
      </c>
      <c r="B839" s="114">
        <f>IF(AND(A839&gt;=CONTROL!$D$9,A839&lt;CONTROL!$D$10+1),A839,0)</f>
        <v>0</v>
      </c>
      <c r="C839" s="114">
        <f>IF(AND(A839&gt;=CONTROL!$F$9,A839&lt;CONTROL!$F$10+1),A839,0)</f>
        <v>0</v>
      </c>
      <c r="D839" s="114" t="str">
        <f>IF(DATOS!I840=CONTROL!$H$10,"B","A")</f>
        <v>A</v>
      </c>
      <c r="E839" s="114">
        <f t="shared" si="78"/>
        <v>0</v>
      </c>
      <c r="F839">
        <f t="shared" ca="1" si="79"/>
        <v>-1</v>
      </c>
      <c r="G839">
        <f t="shared" ca="1" si="80"/>
        <v>654</v>
      </c>
      <c r="H839">
        <f t="shared" ca="1" si="81"/>
        <v>0</v>
      </c>
      <c r="I839" s="122">
        <f t="shared" ca="1" si="82"/>
        <v>0</v>
      </c>
    </row>
    <row r="840" spans="1:9" x14ac:dyDescent="0.25">
      <c r="A840" s="114">
        <f t="shared" si="83"/>
        <v>840</v>
      </c>
      <c r="B840" s="114">
        <f>IF(AND(A840&gt;=CONTROL!$D$9,A840&lt;CONTROL!$D$10+1),A840,0)</f>
        <v>0</v>
      </c>
      <c r="C840" s="114">
        <f>IF(AND(A840&gt;=CONTROL!$F$9,A840&lt;CONTROL!$F$10+1),A840,0)</f>
        <v>0</v>
      </c>
      <c r="D840" s="114" t="str">
        <f>IF(DATOS!I841=CONTROL!$H$10,"B","A")</f>
        <v>A</v>
      </c>
      <c r="E840" s="114">
        <f t="shared" si="78"/>
        <v>0</v>
      </c>
      <c r="F840">
        <f t="shared" ca="1" si="79"/>
        <v>-1</v>
      </c>
      <c r="G840">
        <f t="shared" ca="1" si="80"/>
        <v>654</v>
      </c>
      <c r="H840">
        <f t="shared" ca="1" si="81"/>
        <v>0</v>
      </c>
      <c r="I840" s="122">
        <f t="shared" ca="1" si="82"/>
        <v>0</v>
      </c>
    </row>
    <row r="841" spans="1:9" x14ac:dyDescent="0.25">
      <c r="A841" s="114">
        <f t="shared" si="83"/>
        <v>841</v>
      </c>
      <c r="B841" s="114">
        <f>IF(AND(A841&gt;=CONTROL!$D$9,A841&lt;CONTROL!$D$10+1),A841,0)</f>
        <v>0</v>
      </c>
      <c r="C841" s="114">
        <f>IF(AND(A841&gt;=CONTROL!$F$9,A841&lt;CONTROL!$F$10+1),A841,0)</f>
        <v>0</v>
      </c>
      <c r="D841" s="114" t="str">
        <f>IF(DATOS!I842=CONTROL!$H$10,"B","A")</f>
        <v>A</v>
      </c>
      <c r="E841" s="114">
        <f t="shared" si="78"/>
        <v>0</v>
      </c>
      <c r="F841">
        <f t="shared" ca="1" si="79"/>
        <v>-1</v>
      </c>
      <c r="G841">
        <f t="shared" ca="1" si="80"/>
        <v>654</v>
      </c>
      <c r="H841">
        <f t="shared" ca="1" si="81"/>
        <v>0</v>
      </c>
      <c r="I841" s="122">
        <f t="shared" ca="1" si="82"/>
        <v>0</v>
      </c>
    </row>
    <row r="842" spans="1:9" x14ac:dyDescent="0.25">
      <c r="A842" s="114">
        <f t="shared" si="83"/>
        <v>842</v>
      </c>
      <c r="B842" s="114">
        <f>IF(AND(A842&gt;=CONTROL!$D$9,A842&lt;CONTROL!$D$10+1),A842,0)</f>
        <v>0</v>
      </c>
      <c r="C842" s="114">
        <f>IF(AND(A842&gt;=CONTROL!$F$9,A842&lt;CONTROL!$F$10+1),A842,0)</f>
        <v>0</v>
      </c>
      <c r="D842" s="114" t="str">
        <f>IF(DATOS!I843=CONTROL!$H$10,"B","A")</f>
        <v>A</v>
      </c>
      <c r="E842" s="114">
        <f t="shared" si="78"/>
        <v>0</v>
      </c>
      <c r="F842">
        <f t="shared" ca="1" si="79"/>
        <v>-1</v>
      </c>
      <c r="G842">
        <f t="shared" ca="1" si="80"/>
        <v>654</v>
      </c>
      <c r="H842">
        <f t="shared" ca="1" si="81"/>
        <v>0</v>
      </c>
      <c r="I842" s="122">
        <f t="shared" ca="1" si="82"/>
        <v>0</v>
      </c>
    </row>
    <row r="843" spans="1:9" x14ac:dyDescent="0.25">
      <c r="A843" s="114">
        <f t="shared" si="83"/>
        <v>843</v>
      </c>
      <c r="B843" s="114">
        <f>IF(AND(A843&gt;=CONTROL!$D$9,A843&lt;CONTROL!$D$10+1),A843,0)</f>
        <v>0</v>
      </c>
      <c r="C843" s="114">
        <f>IF(AND(A843&gt;=CONTROL!$F$9,A843&lt;CONTROL!$F$10+1),A843,0)</f>
        <v>0</v>
      </c>
      <c r="D843" s="114" t="str">
        <f>IF(DATOS!I844=CONTROL!$H$10,"B","A")</f>
        <v>A</v>
      </c>
      <c r="E843" s="114">
        <f t="shared" si="78"/>
        <v>0</v>
      </c>
      <c r="F843">
        <f t="shared" ca="1" si="79"/>
        <v>-1</v>
      </c>
      <c r="G843">
        <f t="shared" ca="1" si="80"/>
        <v>654</v>
      </c>
      <c r="H843">
        <f t="shared" ca="1" si="81"/>
        <v>0</v>
      </c>
      <c r="I843" s="122">
        <f t="shared" ca="1" si="82"/>
        <v>0</v>
      </c>
    </row>
    <row r="844" spans="1:9" x14ac:dyDescent="0.25">
      <c r="A844" s="114">
        <f t="shared" si="83"/>
        <v>844</v>
      </c>
      <c r="B844" s="114">
        <f>IF(AND(A844&gt;=CONTROL!$D$9,A844&lt;CONTROL!$D$10+1),A844,0)</f>
        <v>0</v>
      </c>
      <c r="C844" s="114">
        <f>IF(AND(A844&gt;=CONTROL!$F$9,A844&lt;CONTROL!$F$10+1),A844,0)</f>
        <v>0</v>
      </c>
      <c r="D844" s="114" t="str">
        <f>IF(DATOS!I845=CONTROL!$H$10,"B","A")</f>
        <v>A</v>
      </c>
      <c r="E844" s="114">
        <f t="shared" si="78"/>
        <v>0</v>
      </c>
      <c r="F844">
        <f t="shared" ca="1" si="79"/>
        <v>-1</v>
      </c>
      <c r="G844">
        <f t="shared" ca="1" si="80"/>
        <v>654</v>
      </c>
      <c r="H844">
        <f t="shared" ca="1" si="81"/>
        <v>0</v>
      </c>
      <c r="I844" s="122">
        <f t="shared" ca="1" si="82"/>
        <v>0</v>
      </c>
    </row>
    <row r="845" spans="1:9" x14ac:dyDescent="0.25">
      <c r="A845" s="114">
        <f t="shared" si="83"/>
        <v>845</v>
      </c>
      <c r="B845" s="114">
        <f>IF(AND(A845&gt;=CONTROL!$D$9,A845&lt;CONTROL!$D$10+1),A845,0)</f>
        <v>0</v>
      </c>
      <c r="C845" s="114">
        <f>IF(AND(A845&gt;=CONTROL!$F$9,A845&lt;CONTROL!$F$10+1),A845,0)</f>
        <v>0</v>
      </c>
      <c r="D845" s="114" t="str">
        <f>IF(DATOS!I846=CONTROL!$H$10,"B","A")</f>
        <v>A</v>
      </c>
      <c r="E845" s="114">
        <f t="shared" si="78"/>
        <v>0</v>
      </c>
      <c r="F845">
        <f t="shared" ca="1" si="79"/>
        <v>-1</v>
      </c>
      <c r="G845">
        <f t="shared" ca="1" si="80"/>
        <v>654</v>
      </c>
      <c r="H845">
        <f t="shared" ca="1" si="81"/>
        <v>0</v>
      </c>
      <c r="I845" s="122">
        <f t="shared" ca="1" si="82"/>
        <v>0</v>
      </c>
    </row>
    <row r="846" spans="1:9" x14ac:dyDescent="0.25">
      <c r="A846" s="114">
        <f t="shared" si="83"/>
        <v>846</v>
      </c>
      <c r="B846" s="114">
        <f>IF(AND(A846&gt;=CONTROL!$D$9,A846&lt;CONTROL!$D$10+1),A846,0)</f>
        <v>0</v>
      </c>
      <c r="C846" s="114">
        <f>IF(AND(A846&gt;=CONTROL!$F$9,A846&lt;CONTROL!$F$10+1),A846,0)</f>
        <v>0</v>
      </c>
      <c r="D846" s="114" t="str">
        <f>IF(DATOS!I847=CONTROL!$H$10,"B","A")</f>
        <v>A</v>
      </c>
      <c r="E846" s="114">
        <f t="shared" si="78"/>
        <v>0</v>
      </c>
      <c r="F846">
        <f t="shared" ca="1" si="79"/>
        <v>-1</v>
      </c>
      <c r="G846">
        <f t="shared" ca="1" si="80"/>
        <v>654</v>
      </c>
      <c r="H846">
        <f t="shared" ca="1" si="81"/>
        <v>0</v>
      </c>
      <c r="I846" s="122">
        <f t="shared" ca="1" si="82"/>
        <v>0</v>
      </c>
    </row>
    <row r="847" spans="1:9" x14ac:dyDescent="0.25">
      <c r="A847" s="114">
        <f t="shared" si="83"/>
        <v>847</v>
      </c>
      <c r="B847" s="114">
        <f>IF(AND(A847&gt;=CONTROL!$D$9,A847&lt;CONTROL!$D$10+1),A847,0)</f>
        <v>0</v>
      </c>
      <c r="C847" s="114">
        <f>IF(AND(A847&gt;=CONTROL!$F$9,A847&lt;CONTROL!$F$10+1),A847,0)</f>
        <v>0</v>
      </c>
      <c r="D847" s="114" t="str">
        <f>IF(DATOS!I848=CONTROL!$H$10,"B","A")</f>
        <v>A</v>
      </c>
      <c r="E847" s="114">
        <f t="shared" si="78"/>
        <v>0</v>
      </c>
      <c r="F847">
        <f t="shared" ca="1" si="79"/>
        <v>-1</v>
      </c>
      <c r="G847">
        <f t="shared" ca="1" si="80"/>
        <v>654</v>
      </c>
      <c r="H847">
        <f t="shared" ca="1" si="81"/>
        <v>0</v>
      </c>
      <c r="I847" s="122">
        <f t="shared" ca="1" si="82"/>
        <v>0</v>
      </c>
    </row>
    <row r="848" spans="1:9" x14ac:dyDescent="0.25">
      <c r="A848" s="114">
        <f t="shared" si="83"/>
        <v>848</v>
      </c>
      <c r="B848" s="114">
        <f>IF(AND(A848&gt;=CONTROL!$D$9,A848&lt;CONTROL!$D$10+1),A848,0)</f>
        <v>0</v>
      </c>
      <c r="C848" s="114">
        <f>IF(AND(A848&gt;=CONTROL!$F$9,A848&lt;CONTROL!$F$10+1),A848,0)</f>
        <v>0</v>
      </c>
      <c r="D848" s="114" t="str">
        <f>IF(DATOS!I849=CONTROL!$H$10,"B","A")</f>
        <v>A</v>
      </c>
      <c r="E848" s="114">
        <f t="shared" si="78"/>
        <v>0</v>
      </c>
      <c r="F848">
        <f t="shared" ca="1" si="79"/>
        <v>-1</v>
      </c>
      <c r="G848">
        <f t="shared" ca="1" si="80"/>
        <v>654</v>
      </c>
      <c r="H848">
        <f t="shared" ca="1" si="81"/>
        <v>0</v>
      </c>
      <c r="I848" s="122">
        <f t="shared" ca="1" si="82"/>
        <v>0</v>
      </c>
    </row>
    <row r="849" spans="1:9" x14ac:dyDescent="0.25">
      <c r="A849" s="114">
        <f t="shared" si="83"/>
        <v>849</v>
      </c>
      <c r="B849" s="114">
        <f>IF(AND(A849&gt;=CONTROL!$D$9,A849&lt;CONTROL!$D$10+1),A849,0)</f>
        <v>0</v>
      </c>
      <c r="C849" s="114">
        <f>IF(AND(A849&gt;=CONTROL!$F$9,A849&lt;CONTROL!$F$10+1),A849,0)</f>
        <v>0</v>
      </c>
      <c r="D849" s="114" t="str">
        <f>IF(DATOS!I850=CONTROL!$H$10,"B","A")</f>
        <v>A</v>
      </c>
      <c r="E849" s="114">
        <f t="shared" si="78"/>
        <v>0</v>
      </c>
      <c r="F849">
        <f t="shared" ca="1" si="79"/>
        <v>-1</v>
      </c>
      <c r="G849">
        <f t="shared" ca="1" si="80"/>
        <v>654</v>
      </c>
      <c r="H849">
        <f t="shared" ca="1" si="81"/>
        <v>0</v>
      </c>
      <c r="I849" s="122">
        <f t="shared" ca="1" si="82"/>
        <v>0</v>
      </c>
    </row>
    <row r="850" spans="1:9" x14ac:dyDescent="0.25">
      <c r="A850" s="114">
        <f t="shared" si="83"/>
        <v>850</v>
      </c>
      <c r="B850" s="114">
        <f>IF(AND(A850&gt;=CONTROL!$D$9,A850&lt;CONTROL!$D$10+1),A850,0)</f>
        <v>0</v>
      </c>
      <c r="C850" s="114">
        <f>IF(AND(A850&gt;=CONTROL!$F$9,A850&lt;CONTROL!$F$10+1),A850,0)</f>
        <v>0</v>
      </c>
      <c r="D850" s="114" t="str">
        <f>IF(DATOS!I851=CONTROL!$H$10,"B","A")</f>
        <v>A</v>
      </c>
      <c r="E850" s="114">
        <f t="shared" si="78"/>
        <v>0</v>
      </c>
      <c r="F850">
        <f t="shared" ca="1" si="79"/>
        <v>-1</v>
      </c>
      <c r="G850">
        <f t="shared" ca="1" si="80"/>
        <v>654</v>
      </c>
      <c r="H850">
        <f t="shared" ca="1" si="81"/>
        <v>0</v>
      </c>
      <c r="I850" s="122">
        <f t="shared" ca="1" si="82"/>
        <v>0</v>
      </c>
    </row>
    <row r="851" spans="1:9" x14ac:dyDescent="0.25">
      <c r="A851" s="114">
        <f t="shared" si="83"/>
        <v>851</v>
      </c>
      <c r="B851" s="114">
        <f>IF(AND(A851&gt;=CONTROL!$D$9,A851&lt;CONTROL!$D$10+1),A851,0)</f>
        <v>0</v>
      </c>
      <c r="C851" s="114">
        <f>IF(AND(A851&gt;=CONTROL!$F$9,A851&lt;CONTROL!$F$10+1),A851,0)</f>
        <v>0</v>
      </c>
      <c r="D851" s="114" t="str">
        <f>IF(DATOS!I852=CONTROL!$H$10,"B","A")</f>
        <v>A</v>
      </c>
      <c r="E851" s="114">
        <f t="shared" si="78"/>
        <v>0</v>
      </c>
      <c r="F851">
        <f t="shared" ca="1" si="79"/>
        <v>-1</v>
      </c>
      <c r="G851">
        <f t="shared" ca="1" si="80"/>
        <v>654</v>
      </c>
      <c r="H851">
        <f t="shared" ca="1" si="81"/>
        <v>0</v>
      </c>
      <c r="I851" s="122">
        <f t="shared" ca="1" si="82"/>
        <v>0</v>
      </c>
    </row>
    <row r="852" spans="1:9" x14ac:dyDescent="0.25">
      <c r="A852" s="114">
        <f t="shared" si="83"/>
        <v>852</v>
      </c>
      <c r="B852" s="114">
        <f>IF(AND(A852&gt;=CONTROL!$D$9,A852&lt;CONTROL!$D$10+1),A852,0)</f>
        <v>0</v>
      </c>
      <c r="C852" s="114">
        <f>IF(AND(A852&gt;=CONTROL!$F$9,A852&lt;CONTROL!$F$10+1),A852,0)</f>
        <v>0</v>
      </c>
      <c r="D852" s="114" t="str">
        <f>IF(DATOS!I853=CONTROL!$H$10,"B","A")</f>
        <v>A</v>
      </c>
      <c r="E852" s="114">
        <f t="shared" si="78"/>
        <v>0</v>
      </c>
      <c r="F852">
        <f t="shared" ca="1" si="79"/>
        <v>-1</v>
      </c>
      <c r="G852">
        <f t="shared" ca="1" si="80"/>
        <v>654</v>
      </c>
      <c r="H852">
        <f t="shared" ca="1" si="81"/>
        <v>0</v>
      </c>
      <c r="I852" s="122">
        <f t="shared" ca="1" si="82"/>
        <v>0</v>
      </c>
    </row>
    <row r="853" spans="1:9" x14ac:dyDescent="0.25">
      <c r="A853" s="114">
        <f t="shared" si="83"/>
        <v>853</v>
      </c>
      <c r="B853" s="114">
        <f>IF(AND(A853&gt;=CONTROL!$D$9,A853&lt;CONTROL!$D$10+1),A853,0)</f>
        <v>0</v>
      </c>
      <c r="C853" s="114">
        <f>IF(AND(A853&gt;=CONTROL!$F$9,A853&lt;CONTROL!$F$10+1),A853,0)</f>
        <v>0</v>
      </c>
      <c r="D853" s="114" t="str">
        <f>IF(DATOS!I854=CONTROL!$H$10,"B","A")</f>
        <v>A</v>
      </c>
      <c r="E853" s="114">
        <f t="shared" si="78"/>
        <v>0</v>
      </c>
      <c r="F853">
        <f t="shared" ca="1" si="79"/>
        <v>-1</v>
      </c>
      <c r="G853">
        <f t="shared" ca="1" si="80"/>
        <v>654</v>
      </c>
      <c r="H853">
        <f t="shared" ca="1" si="81"/>
        <v>0</v>
      </c>
      <c r="I853" s="122">
        <f t="shared" ca="1" si="82"/>
        <v>0</v>
      </c>
    </row>
    <row r="854" spans="1:9" x14ac:dyDescent="0.25">
      <c r="A854" s="114">
        <f t="shared" si="83"/>
        <v>854</v>
      </c>
      <c r="B854" s="114">
        <f>IF(AND(A854&gt;=CONTROL!$D$9,A854&lt;CONTROL!$D$10+1),A854,0)</f>
        <v>0</v>
      </c>
      <c r="C854" s="114">
        <f>IF(AND(A854&gt;=CONTROL!$F$9,A854&lt;CONTROL!$F$10+1),A854,0)</f>
        <v>0</v>
      </c>
      <c r="D854" s="114" t="str">
        <f>IF(DATOS!I855=CONTROL!$H$10,"B","A")</f>
        <v>A</v>
      </c>
      <c r="E854" s="114">
        <f t="shared" si="78"/>
        <v>0</v>
      </c>
      <c r="F854">
        <f t="shared" ca="1" si="79"/>
        <v>-1</v>
      </c>
      <c r="G854">
        <f t="shared" ca="1" si="80"/>
        <v>654</v>
      </c>
      <c r="H854">
        <f t="shared" ca="1" si="81"/>
        <v>0</v>
      </c>
      <c r="I854" s="122">
        <f t="shared" ca="1" si="82"/>
        <v>0</v>
      </c>
    </row>
    <row r="855" spans="1:9" x14ac:dyDescent="0.25">
      <c r="A855" s="114">
        <f t="shared" si="83"/>
        <v>855</v>
      </c>
      <c r="B855" s="114">
        <f>IF(AND(A855&gt;=CONTROL!$D$9,A855&lt;CONTROL!$D$10+1),A855,0)</f>
        <v>0</v>
      </c>
      <c r="C855" s="114">
        <f>IF(AND(A855&gt;=CONTROL!$F$9,A855&lt;CONTROL!$F$10+1),A855,0)</f>
        <v>0</v>
      </c>
      <c r="D855" s="114" t="str">
        <f>IF(DATOS!I856=CONTROL!$H$10,"B","A")</f>
        <v>A</v>
      </c>
      <c r="E855" s="114">
        <f t="shared" si="78"/>
        <v>0</v>
      </c>
      <c r="F855">
        <f t="shared" ca="1" si="79"/>
        <v>-1</v>
      </c>
      <c r="G855">
        <f t="shared" ca="1" si="80"/>
        <v>654</v>
      </c>
      <c r="H855">
        <f t="shared" ca="1" si="81"/>
        <v>0</v>
      </c>
      <c r="I855" s="122">
        <f t="shared" ca="1" si="82"/>
        <v>0</v>
      </c>
    </row>
    <row r="856" spans="1:9" x14ac:dyDescent="0.25">
      <c r="A856" s="114">
        <f t="shared" si="83"/>
        <v>856</v>
      </c>
      <c r="B856" s="114">
        <f>IF(AND(A856&gt;=CONTROL!$D$9,A856&lt;CONTROL!$D$10+1),A856,0)</f>
        <v>0</v>
      </c>
      <c r="C856" s="114">
        <f>IF(AND(A856&gt;=CONTROL!$F$9,A856&lt;CONTROL!$F$10+1),A856,0)</f>
        <v>0</v>
      </c>
      <c r="D856" s="114" t="str">
        <f>IF(DATOS!I857=CONTROL!$H$10,"B","A")</f>
        <v>A</v>
      </c>
      <c r="E856" s="114">
        <f t="shared" si="78"/>
        <v>0</v>
      </c>
      <c r="F856">
        <f t="shared" ca="1" si="79"/>
        <v>-1</v>
      </c>
      <c r="G856">
        <f t="shared" ca="1" si="80"/>
        <v>654</v>
      </c>
      <c r="H856">
        <f t="shared" ca="1" si="81"/>
        <v>0</v>
      </c>
      <c r="I856" s="122">
        <f t="shared" ca="1" si="82"/>
        <v>0</v>
      </c>
    </row>
    <row r="857" spans="1:9" x14ac:dyDescent="0.25">
      <c r="A857" s="114">
        <f t="shared" si="83"/>
        <v>857</v>
      </c>
      <c r="B857" s="114">
        <f>IF(AND(A857&gt;=CONTROL!$D$9,A857&lt;CONTROL!$D$10+1),A857,0)</f>
        <v>0</v>
      </c>
      <c r="C857" s="114">
        <f>IF(AND(A857&gt;=CONTROL!$F$9,A857&lt;CONTROL!$F$10+1),A857,0)</f>
        <v>0</v>
      </c>
      <c r="D857" s="114" t="str">
        <f>IF(DATOS!I858=CONTROL!$H$10,"B","A")</f>
        <v>A</v>
      </c>
      <c r="E857" s="114">
        <f t="shared" si="78"/>
        <v>0</v>
      </c>
      <c r="F857">
        <f t="shared" ca="1" si="79"/>
        <v>-1</v>
      </c>
      <c r="G857">
        <f t="shared" ca="1" si="80"/>
        <v>654</v>
      </c>
      <c r="H857">
        <f t="shared" ca="1" si="81"/>
        <v>0</v>
      </c>
      <c r="I857" s="122">
        <f t="shared" ca="1" si="82"/>
        <v>0</v>
      </c>
    </row>
    <row r="858" spans="1:9" x14ac:dyDescent="0.25">
      <c r="A858" s="114">
        <f t="shared" si="83"/>
        <v>858</v>
      </c>
      <c r="B858" s="114">
        <f>IF(AND(A858&gt;=CONTROL!$D$9,A858&lt;CONTROL!$D$10+1),A858,0)</f>
        <v>0</v>
      </c>
      <c r="C858" s="114">
        <f>IF(AND(A858&gt;=CONTROL!$F$9,A858&lt;CONTROL!$F$10+1),A858,0)</f>
        <v>0</v>
      </c>
      <c r="D858" s="114" t="str">
        <f>IF(DATOS!I859=CONTROL!$H$10,"B","A")</f>
        <v>A</v>
      </c>
      <c r="E858" s="114">
        <f t="shared" si="78"/>
        <v>0</v>
      </c>
      <c r="F858">
        <f t="shared" ca="1" si="79"/>
        <v>-1</v>
      </c>
      <c r="G858">
        <f t="shared" ca="1" si="80"/>
        <v>654</v>
      </c>
      <c r="H858">
        <f t="shared" ca="1" si="81"/>
        <v>0</v>
      </c>
      <c r="I858" s="122">
        <f t="shared" ca="1" si="82"/>
        <v>0</v>
      </c>
    </row>
    <row r="859" spans="1:9" x14ac:dyDescent="0.25">
      <c r="A859" s="114">
        <f t="shared" si="83"/>
        <v>859</v>
      </c>
      <c r="B859" s="114">
        <f>IF(AND(A859&gt;=CONTROL!$D$9,A859&lt;CONTROL!$D$10+1),A859,0)</f>
        <v>0</v>
      </c>
      <c r="C859" s="114">
        <f>IF(AND(A859&gt;=CONTROL!$F$9,A859&lt;CONTROL!$F$10+1),A859,0)</f>
        <v>0</v>
      </c>
      <c r="D859" s="114" t="str">
        <f>IF(DATOS!I860=CONTROL!$H$10,"B","A")</f>
        <v>A</v>
      </c>
      <c r="E859" s="114">
        <f t="shared" si="78"/>
        <v>0</v>
      </c>
      <c r="F859">
        <f t="shared" ca="1" si="79"/>
        <v>-1</v>
      </c>
      <c r="G859">
        <f t="shared" ca="1" si="80"/>
        <v>654</v>
      </c>
      <c r="H859">
        <f t="shared" ca="1" si="81"/>
        <v>0</v>
      </c>
      <c r="I859" s="122">
        <f t="shared" ca="1" si="82"/>
        <v>0</v>
      </c>
    </row>
    <row r="860" spans="1:9" x14ac:dyDescent="0.25">
      <c r="A860" s="114">
        <f t="shared" si="83"/>
        <v>860</v>
      </c>
      <c r="B860" s="114">
        <f>IF(AND(A860&gt;=CONTROL!$D$9,A860&lt;CONTROL!$D$10+1),A860,0)</f>
        <v>0</v>
      </c>
      <c r="C860" s="114">
        <f>IF(AND(A860&gt;=CONTROL!$F$9,A860&lt;CONTROL!$F$10+1),A860,0)</f>
        <v>0</v>
      </c>
      <c r="D860" s="114" t="str">
        <f>IF(DATOS!I861=CONTROL!$H$10,"B","A")</f>
        <v>A</v>
      </c>
      <c r="E860" s="114">
        <f t="shared" si="78"/>
        <v>0</v>
      </c>
      <c r="F860">
        <f t="shared" ca="1" si="79"/>
        <v>-1</v>
      </c>
      <c r="G860">
        <f t="shared" ca="1" si="80"/>
        <v>654</v>
      </c>
      <c r="H860">
        <f t="shared" ca="1" si="81"/>
        <v>0</v>
      </c>
      <c r="I860" s="122">
        <f t="shared" ca="1" si="82"/>
        <v>0</v>
      </c>
    </row>
    <row r="861" spans="1:9" x14ac:dyDescent="0.25">
      <c r="A861" s="114">
        <f t="shared" si="83"/>
        <v>861</v>
      </c>
      <c r="B861" s="114">
        <f>IF(AND(A861&gt;=CONTROL!$D$9,A861&lt;CONTROL!$D$10+1),A861,0)</f>
        <v>0</v>
      </c>
      <c r="C861" s="114">
        <f>IF(AND(A861&gt;=CONTROL!$F$9,A861&lt;CONTROL!$F$10+1),A861,0)</f>
        <v>0</v>
      </c>
      <c r="D861" s="114" t="str">
        <f>IF(DATOS!I862=CONTROL!$H$10,"B","A")</f>
        <v>A</v>
      </c>
      <c r="E861" s="114">
        <f t="shared" si="78"/>
        <v>0</v>
      </c>
      <c r="F861">
        <f t="shared" ca="1" si="79"/>
        <v>-1</v>
      </c>
      <c r="G861">
        <f t="shared" ca="1" si="80"/>
        <v>654</v>
      </c>
      <c r="H861">
        <f t="shared" ca="1" si="81"/>
        <v>0</v>
      </c>
      <c r="I861" s="122">
        <f t="shared" ca="1" si="82"/>
        <v>0</v>
      </c>
    </row>
    <row r="862" spans="1:9" x14ac:dyDescent="0.25">
      <c r="A862" s="114">
        <f t="shared" si="83"/>
        <v>862</v>
      </c>
      <c r="B862" s="114">
        <f>IF(AND(A862&gt;=CONTROL!$D$9,A862&lt;CONTROL!$D$10+1),A862,0)</f>
        <v>0</v>
      </c>
      <c r="C862" s="114">
        <f>IF(AND(A862&gt;=CONTROL!$F$9,A862&lt;CONTROL!$F$10+1),A862,0)</f>
        <v>0</v>
      </c>
      <c r="D862" s="114" t="str">
        <f>IF(DATOS!I863=CONTROL!$H$10,"B","A")</f>
        <v>A</v>
      </c>
      <c r="E862" s="114">
        <f t="shared" si="78"/>
        <v>0</v>
      </c>
      <c r="F862">
        <f t="shared" ca="1" si="79"/>
        <v>-1</v>
      </c>
      <c r="G862">
        <f t="shared" ca="1" si="80"/>
        <v>654</v>
      </c>
      <c r="H862">
        <f t="shared" ca="1" si="81"/>
        <v>0</v>
      </c>
      <c r="I862" s="122">
        <f t="shared" ca="1" si="82"/>
        <v>0</v>
      </c>
    </row>
    <row r="863" spans="1:9" x14ac:dyDescent="0.25">
      <c r="A863" s="114">
        <f t="shared" si="83"/>
        <v>863</v>
      </c>
      <c r="B863" s="114">
        <f>IF(AND(A863&gt;=CONTROL!$D$9,A863&lt;CONTROL!$D$10+1),A863,0)</f>
        <v>0</v>
      </c>
      <c r="C863" s="114">
        <f>IF(AND(A863&gt;=CONTROL!$F$9,A863&lt;CONTROL!$F$10+1),A863,0)</f>
        <v>0</v>
      </c>
      <c r="D863" s="114" t="str">
        <f>IF(DATOS!I864=CONTROL!$H$10,"B","A")</f>
        <v>A</v>
      </c>
      <c r="E863" s="114">
        <f t="shared" si="78"/>
        <v>0</v>
      </c>
      <c r="F863">
        <f t="shared" ca="1" si="79"/>
        <v>-1</v>
      </c>
      <c r="G863">
        <f t="shared" ca="1" si="80"/>
        <v>654</v>
      </c>
      <c r="H863">
        <f t="shared" ca="1" si="81"/>
        <v>0</v>
      </c>
      <c r="I863" s="122">
        <f t="shared" ca="1" si="82"/>
        <v>0</v>
      </c>
    </row>
    <row r="864" spans="1:9" x14ac:dyDescent="0.25">
      <c r="A864" s="114">
        <f t="shared" si="83"/>
        <v>864</v>
      </c>
      <c r="B864" s="114">
        <f>IF(AND(A864&gt;=CONTROL!$D$9,A864&lt;CONTROL!$D$10+1),A864,0)</f>
        <v>0</v>
      </c>
      <c r="C864" s="114">
        <f>IF(AND(A864&gt;=CONTROL!$F$9,A864&lt;CONTROL!$F$10+1),A864,0)</f>
        <v>0</v>
      </c>
      <c r="D864" s="114" t="str">
        <f>IF(DATOS!I865=CONTROL!$H$10,"B","A")</f>
        <v>A</v>
      </c>
      <c r="E864" s="114">
        <f t="shared" si="78"/>
        <v>0</v>
      </c>
      <c r="F864">
        <f t="shared" ca="1" si="79"/>
        <v>-1</v>
      </c>
      <c r="G864">
        <f t="shared" ca="1" si="80"/>
        <v>654</v>
      </c>
      <c r="H864">
        <f t="shared" ca="1" si="81"/>
        <v>0</v>
      </c>
      <c r="I864" s="122">
        <f t="shared" ca="1" si="82"/>
        <v>0</v>
      </c>
    </row>
    <row r="865" spans="1:9" x14ac:dyDescent="0.25">
      <c r="A865" s="114">
        <f t="shared" si="83"/>
        <v>865</v>
      </c>
      <c r="B865" s="114">
        <f>IF(AND(A865&gt;=CONTROL!$D$9,A865&lt;CONTROL!$D$10+1),A865,0)</f>
        <v>0</v>
      </c>
      <c r="C865" s="114">
        <f>IF(AND(A865&gt;=CONTROL!$F$9,A865&lt;CONTROL!$F$10+1),A865,0)</f>
        <v>0</v>
      </c>
      <c r="D865" s="114" t="str">
        <f>IF(DATOS!I866=CONTROL!$H$10,"B","A")</f>
        <v>A</v>
      </c>
      <c r="E865" s="114">
        <f t="shared" si="78"/>
        <v>0</v>
      </c>
      <c r="F865">
        <f t="shared" ca="1" si="79"/>
        <v>-1</v>
      </c>
      <c r="G865">
        <f t="shared" ca="1" si="80"/>
        <v>654</v>
      </c>
      <c r="H865">
        <f t="shared" ca="1" si="81"/>
        <v>0</v>
      </c>
      <c r="I865" s="122">
        <f t="shared" ca="1" si="82"/>
        <v>0</v>
      </c>
    </row>
    <row r="866" spans="1:9" x14ac:dyDescent="0.25">
      <c r="A866" s="114">
        <f t="shared" si="83"/>
        <v>866</v>
      </c>
      <c r="B866" s="114">
        <f>IF(AND(A866&gt;=CONTROL!$D$9,A866&lt;CONTROL!$D$10+1),A866,0)</f>
        <v>0</v>
      </c>
      <c r="C866" s="114">
        <f>IF(AND(A866&gt;=CONTROL!$F$9,A866&lt;CONTROL!$F$10+1),A866,0)</f>
        <v>0</v>
      </c>
      <c r="D866" s="114" t="str">
        <f>IF(DATOS!I867=CONTROL!$H$10,"B","A")</f>
        <v>A</v>
      </c>
      <c r="E866" s="114">
        <f t="shared" si="78"/>
        <v>0</v>
      </c>
      <c r="F866">
        <f t="shared" ca="1" si="79"/>
        <v>-1</v>
      </c>
      <c r="G866">
        <f t="shared" ca="1" si="80"/>
        <v>654</v>
      </c>
      <c r="H866">
        <f t="shared" ca="1" si="81"/>
        <v>0</v>
      </c>
      <c r="I866" s="122">
        <f t="shared" ca="1" si="82"/>
        <v>0</v>
      </c>
    </row>
    <row r="867" spans="1:9" x14ac:dyDescent="0.25">
      <c r="A867" s="114">
        <f t="shared" si="83"/>
        <v>867</v>
      </c>
      <c r="B867" s="114">
        <f>IF(AND(A867&gt;=CONTROL!$D$9,A867&lt;CONTROL!$D$10+1),A867,0)</f>
        <v>0</v>
      </c>
      <c r="C867" s="114">
        <f>IF(AND(A867&gt;=CONTROL!$F$9,A867&lt;CONTROL!$F$10+1),A867,0)</f>
        <v>0</v>
      </c>
      <c r="D867" s="114" t="str">
        <f>IF(DATOS!I868=CONTROL!$H$10,"B","A")</f>
        <v>A</v>
      </c>
      <c r="E867" s="114">
        <f t="shared" si="78"/>
        <v>0</v>
      </c>
      <c r="F867">
        <f t="shared" ca="1" si="79"/>
        <v>-1</v>
      </c>
      <c r="G867">
        <f t="shared" ca="1" si="80"/>
        <v>654</v>
      </c>
      <c r="H867">
        <f t="shared" ca="1" si="81"/>
        <v>0</v>
      </c>
      <c r="I867" s="122">
        <f t="shared" ca="1" si="82"/>
        <v>0</v>
      </c>
    </row>
    <row r="868" spans="1:9" x14ac:dyDescent="0.25">
      <c r="A868" s="114">
        <f t="shared" si="83"/>
        <v>868</v>
      </c>
      <c r="B868" s="114">
        <f>IF(AND(A868&gt;=CONTROL!$D$9,A868&lt;CONTROL!$D$10+1),A868,0)</f>
        <v>0</v>
      </c>
      <c r="C868" s="114">
        <f>IF(AND(A868&gt;=CONTROL!$F$9,A868&lt;CONTROL!$F$10+1),A868,0)</f>
        <v>0</v>
      </c>
      <c r="D868" s="114" t="str">
        <f>IF(DATOS!I869=CONTROL!$H$10,"B","A")</f>
        <v>A</v>
      </c>
      <c r="E868" s="114">
        <f t="shared" si="78"/>
        <v>0</v>
      </c>
      <c r="F868">
        <f t="shared" ca="1" si="79"/>
        <v>-1</v>
      </c>
      <c r="G868">
        <f t="shared" ca="1" si="80"/>
        <v>654</v>
      </c>
      <c r="H868">
        <f t="shared" ca="1" si="81"/>
        <v>0</v>
      </c>
      <c r="I868" s="122">
        <f t="shared" ca="1" si="82"/>
        <v>0</v>
      </c>
    </row>
    <row r="869" spans="1:9" x14ac:dyDescent="0.25">
      <c r="A869" s="114">
        <f t="shared" si="83"/>
        <v>869</v>
      </c>
      <c r="B869" s="114">
        <f>IF(AND(A869&gt;=CONTROL!$D$9,A869&lt;CONTROL!$D$10+1),A869,0)</f>
        <v>0</v>
      </c>
      <c r="C869" s="114">
        <f>IF(AND(A869&gt;=CONTROL!$F$9,A869&lt;CONTROL!$F$10+1),A869,0)</f>
        <v>0</v>
      </c>
      <c r="D869" s="114" t="str">
        <f>IF(DATOS!I870=CONTROL!$H$10,"B","A")</f>
        <v>A</v>
      </c>
      <c r="E869" s="114">
        <f t="shared" si="78"/>
        <v>0</v>
      </c>
      <c r="F869">
        <f t="shared" ca="1" si="79"/>
        <v>-1</v>
      </c>
      <c r="G869">
        <f t="shared" ca="1" si="80"/>
        <v>654</v>
      </c>
      <c r="H869">
        <f t="shared" ca="1" si="81"/>
        <v>0</v>
      </c>
      <c r="I869" s="122">
        <f t="shared" ca="1" si="82"/>
        <v>0</v>
      </c>
    </row>
    <row r="870" spans="1:9" x14ac:dyDescent="0.25">
      <c r="A870" s="114">
        <f t="shared" si="83"/>
        <v>870</v>
      </c>
      <c r="B870" s="114">
        <f>IF(AND(A870&gt;=CONTROL!$D$9,A870&lt;CONTROL!$D$10+1),A870,0)</f>
        <v>0</v>
      </c>
      <c r="C870" s="114">
        <f>IF(AND(A870&gt;=CONTROL!$F$9,A870&lt;CONTROL!$F$10+1),A870,0)</f>
        <v>0</v>
      </c>
      <c r="D870" s="114" t="str">
        <f>IF(DATOS!I871=CONTROL!$H$10,"B","A")</f>
        <v>A</v>
      </c>
      <c r="E870" s="114">
        <f t="shared" si="78"/>
        <v>0</v>
      </c>
      <c r="F870">
        <f t="shared" ca="1" si="79"/>
        <v>-1</v>
      </c>
      <c r="G870">
        <f t="shared" ca="1" si="80"/>
        <v>654</v>
      </c>
      <c r="H870">
        <f t="shared" ca="1" si="81"/>
        <v>0</v>
      </c>
      <c r="I870" s="122">
        <f t="shared" ca="1" si="82"/>
        <v>0</v>
      </c>
    </row>
    <row r="871" spans="1:9" x14ac:dyDescent="0.25">
      <c r="A871" s="114">
        <f t="shared" si="83"/>
        <v>871</v>
      </c>
      <c r="B871" s="114">
        <f>IF(AND(A871&gt;=CONTROL!$D$9,A871&lt;CONTROL!$D$10+1),A871,0)</f>
        <v>0</v>
      </c>
      <c r="C871" s="114">
        <f>IF(AND(A871&gt;=CONTROL!$F$9,A871&lt;CONTROL!$F$10+1),A871,0)</f>
        <v>0</v>
      </c>
      <c r="D871" s="114" t="str">
        <f>IF(DATOS!I872=CONTROL!$H$10,"B","A")</f>
        <v>A</v>
      </c>
      <c r="E871" s="114">
        <f t="shared" si="78"/>
        <v>0</v>
      </c>
      <c r="F871">
        <f t="shared" ca="1" si="79"/>
        <v>-1</v>
      </c>
      <c r="G871">
        <f t="shared" ca="1" si="80"/>
        <v>654</v>
      </c>
      <c r="H871">
        <f t="shared" ca="1" si="81"/>
        <v>0</v>
      </c>
      <c r="I871" s="122">
        <f t="shared" ca="1" si="82"/>
        <v>0</v>
      </c>
    </row>
    <row r="872" spans="1:9" x14ac:dyDescent="0.25">
      <c r="A872" s="114">
        <f t="shared" si="83"/>
        <v>872</v>
      </c>
      <c r="B872" s="114">
        <f>IF(AND(A872&gt;=CONTROL!$D$9,A872&lt;CONTROL!$D$10+1),A872,0)</f>
        <v>0</v>
      </c>
      <c r="C872" s="114">
        <f>IF(AND(A872&gt;=CONTROL!$F$9,A872&lt;CONTROL!$F$10+1),A872,0)</f>
        <v>0</v>
      </c>
      <c r="D872" s="114" t="str">
        <f>IF(DATOS!I873=CONTROL!$H$10,"B","A")</f>
        <v>A</v>
      </c>
      <c r="E872" s="114">
        <f t="shared" si="78"/>
        <v>0</v>
      </c>
      <c r="F872">
        <f t="shared" ca="1" si="79"/>
        <v>-1</v>
      </c>
      <c r="G872">
        <f t="shared" ca="1" si="80"/>
        <v>654</v>
      </c>
      <c r="H872">
        <f t="shared" ca="1" si="81"/>
        <v>0</v>
      </c>
      <c r="I872" s="122">
        <f t="shared" ca="1" si="82"/>
        <v>0</v>
      </c>
    </row>
    <row r="873" spans="1:9" x14ac:dyDescent="0.25">
      <c r="A873" s="114">
        <f t="shared" si="83"/>
        <v>873</v>
      </c>
      <c r="B873" s="114">
        <f>IF(AND(A873&gt;=CONTROL!$D$9,A873&lt;CONTROL!$D$10+1),A873,0)</f>
        <v>0</v>
      </c>
      <c r="C873" s="114">
        <f>IF(AND(A873&gt;=CONTROL!$F$9,A873&lt;CONTROL!$F$10+1),A873,0)</f>
        <v>0</v>
      </c>
      <c r="D873" s="114" t="str">
        <f>IF(DATOS!I874=CONTROL!$H$10,"B","A")</f>
        <v>A</v>
      </c>
      <c r="E873" s="114">
        <f t="shared" si="78"/>
        <v>0</v>
      </c>
      <c r="F873">
        <f t="shared" ca="1" si="79"/>
        <v>-1</v>
      </c>
      <c r="G873">
        <f t="shared" ca="1" si="80"/>
        <v>654</v>
      </c>
      <c r="H873">
        <f t="shared" ca="1" si="81"/>
        <v>0</v>
      </c>
      <c r="I873" s="122">
        <f t="shared" ca="1" si="82"/>
        <v>0</v>
      </c>
    </row>
    <row r="874" spans="1:9" x14ac:dyDescent="0.25">
      <c r="A874" s="114">
        <f t="shared" si="83"/>
        <v>874</v>
      </c>
      <c r="B874" s="114">
        <f>IF(AND(A874&gt;=CONTROL!$D$9,A874&lt;CONTROL!$D$10+1),A874,0)</f>
        <v>0</v>
      </c>
      <c r="C874" s="114">
        <f>IF(AND(A874&gt;=CONTROL!$F$9,A874&lt;CONTROL!$F$10+1),A874,0)</f>
        <v>0</v>
      </c>
      <c r="D874" s="114" t="str">
        <f>IF(DATOS!I875=CONTROL!$H$10,"B","A")</f>
        <v>A</v>
      </c>
      <c r="E874" s="114">
        <f t="shared" si="78"/>
        <v>0</v>
      </c>
      <c r="F874">
        <f t="shared" ca="1" si="79"/>
        <v>-1</v>
      </c>
      <c r="G874">
        <f t="shared" ca="1" si="80"/>
        <v>654</v>
      </c>
      <c r="H874">
        <f t="shared" ca="1" si="81"/>
        <v>0</v>
      </c>
      <c r="I874" s="122">
        <f t="shared" ca="1" si="82"/>
        <v>0</v>
      </c>
    </row>
    <row r="875" spans="1:9" x14ac:dyDescent="0.25">
      <c r="A875" s="114">
        <f t="shared" si="83"/>
        <v>875</v>
      </c>
      <c r="B875" s="114">
        <f>IF(AND(A875&gt;=CONTROL!$D$9,A875&lt;CONTROL!$D$10+1),A875,0)</f>
        <v>0</v>
      </c>
      <c r="C875" s="114">
        <f>IF(AND(A875&gt;=CONTROL!$F$9,A875&lt;CONTROL!$F$10+1),A875,0)</f>
        <v>0</v>
      </c>
      <c r="D875" s="114" t="str">
        <f>IF(DATOS!I876=CONTROL!$H$10,"B","A")</f>
        <v>A</v>
      </c>
      <c r="E875" s="114">
        <f t="shared" si="78"/>
        <v>0</v>
      </c>
      <c r="F875">
        <f t="shared" ca="1" si="79"/>
        <v>-1</v>
      </c>
      <c r="G875">
        <f t="shared" ca="1" si="80"/>
        <v>654</v>
      </c>
      <c r="H875">
        <f t="shared" ca="1" si="81"/>
        <v>0</v>
      </c>
      <c r="I875" s="122">
        <f t="shared" ca="1" si="82"/>
        <v>0</v>
      </c>
    </row>
    <row r="876" spans="1:9" x14ac:dyDescent="0.25">
      <c r="A876" s="114">
        <f t="shared" si="83"/>
        <v>876</v>
      </c>
      <c r="B876" s="114">
        <f>IF(AND(A876&gt;=CONTROL!$D$9,A876&lt;CONTROL!$D$10+1),A876,0)</f>
        <v>0</v>
      </c>
      <c r="C876" s="114">
        <f>IF(AND(A876&gt;=CONTROL!$F$9,A876&lt;CONTROL!$F$10+1),A876,0)</f>
        <v>0</v>
      </c>
      <c r="D876" s="114" t="str">
        <f>IF(DATOS!I877=CONTROL!$H$10,"B","A")</f>
        <v>A</v>
      </c>
      <c r="E876" s="114">
        <f t="shared" si="78"/>
        <v>0</v>
      </c>
      <c r="F876">
        <f t="shared" ca="1" si="79"/>
        <v>-1</v>
      </c>
      <c r="G876">
        <f t="shared" ca="1" si="80"/>
        <v>654</v>
      </c>
      <c r="H876">
        <f t="shared" ca="1" si="81"/>
        <v>0</v>
      </c>
      <c r="I876" s="122">
        <f t="shared" ca="1" si="82"/>
        <v>0</v>
      </c>
    </row>
    <row r="877" spans="1:9" x14ac:dyDescent="0.25">
      <c r="A877" s="114">
        <f t="shared" si="83"/>
        <v>877</v>
      </c>
      <c r="B877" s="114">
        <f>IF(AND(A877&gt;=CONTROL!$D$9,A877&lt;CONTROL!$D$10+1),A877,0)</f>
        <v>0</v>
      </c>
      <c r="C877" s="114">
        <f>IF(AND(A877&gt;=CONTROL!$F$9,A877&lt;CONTROL!$F$10+1),A877,0)</f>
        <v>0</v>
      </c>
      <c r="D877" s="114" t="str">
        <f>IF(DATOS!I878=CONTROL!$H$10,"B","A")</f>
        <v>A</v>
      </c>
      <c r="E877" s="114">
        <f t="shared" si="78"/>
        <v>0</v>
      </c>
      <c r="F877">
        <f t="shared" ca="1" si="79"/>
        <v>-1</v>
      </c>
      <c r="G877">
        <f t="shared" ca="1" si="80"/>
        <v>654</v>
      </c>
      <c r="H877">
        <f t="shared" ca="1" si="81"/>
        <v>0</v>
      </c>
      <c r="I877" s="122">
        <f t="shared" ca="1" si="82"/>
        <v>0</v>
      </c>
    </row>
    <row r="878" spans="1:9" x14ac:dyDescent="0.25">
      <c r="A878" s="114">
        <f t="shared" si="83"/>
        <v>878</v>
      </c>
      <c r="B878" s="114">
        <f>IF(AND(A878&gt;=CONTROL!$D$9,A878&lt;CONTROL!$D$10+1),A878,0)</f>
        <v>0</v>
      </c>
      <c r="C878" s="114">
        <f>IF(AND(A878&gt;=CONTROL!$F$9,A878&lt;CONTROL!$F$10+1),A878,0)</f>
        <v>0</v>
      </c>
      <c r="D878" s="114" t="str">
        <f>IF(DATOS!I879=CONTROL!$H$10,"B","A")</f>
        <v>A</v>
      </c>
      <c r="E878" s="114">
        <f t="shared" si="78"/>
        <v>0</v>
      </c>
      <c r="F878">
        <f t="shared" ca="1" si="79"/>
        <v>-1</v>
      </c>
      <c r="G878">
        <f t="shared" ca="1" si="80"/>
        <v>654</v>
      </c>
      <c r="H878">
        <f t="shared" ca="1" si="81"/>
        <v>0</v>
      </c>
      <c r="I878" s="122">
        <f t="shared" ca="1" si="82"/>
        <v>0</v>
      </c>
    </row>
    <row r="879" spans="1:9" x14ac:dyDescent="0.25">
      <c r="A879" s="114">
        <f t="shared" si="83"/>
        <v>879</v>
      </c>
      <c r="B879" s="114">
        <f>IF(AND(A879&gt;=CONTROL!$D$9,A879&lt;CONTROL!$D$10+1),A879,0)</f>
        <v>0</v>
      </c>
      <c r="C879" s="114">
        <f>IF(AND(A879&gt;=CONTROL!$F$9,A879&lt;CONTROL!$F$10+1),A879,0)</f>
        <v>0</v>
      </c>
      <c r="D879" s="114" t="str">
        <f>IF(DATOS!I880=CONTROL!$H$10,"B","A")</f>
        <v>A</v>
      </c>
      <c r="E879" s="114">
        <f t="shared" si="78"/>
        <v>0</v>
      </c>
      <c r="F879">
        <f t="shared" ca="1" si="79"/>
        <v>-1</v>
      </c>
      <c r="G879">
        <f t="shared" ca="1" si="80"/>
        <v>654</v>
      </c>
      <c r="H879">
        <f t="shared" ca="1" si="81"/>
        <v>0</v>
      </c>
      <c r="I879" s="122">
        <f t="shared" ca="1" si="82"/>
        <v>0</v>
      </c>
    </row>
    <row r="880" spans="1:9" x14ac:dyDescent="0.25">
      <c r="A880" s="114">
        <f t="shared" si="83"/>
        <v>880</v>
      </c>
      <c r="B880" s="114">
        <f>IF(AND(A880&gt;=CONTROL!$D$9,A880&lt;CONTROL!$D$10+1),A880,0)</f>
        <v>0</v>
      </c>
      <c r="C880" s="114">
        <f>IF(AND(A880&gt;=CONTROL!$F$9,A880&lt;CONTROL!$F$10+1),A880,0)</f>
        <v>0</v>
      </c>
      <c r="D880" s="114" t="str">
        <f>IF(DATOS!I881=CONTROL!$H$10,"B","A")</f>
        <v>A</v>
      </c>
      <c r="E880" s="114">
        <f t="shared" si="78"/>
        <v>0</v>
      </c>
      <c r="F880">
        <f t="shared" ca="1" si="79"/>
        <v>-1</v>
      </c>
      <c r="G880">
        <f t="shared" ca="1" si="80"/>
        <v>654</v>
      </c>
      <c r="H880">
        <f t="shared" ca="1" si="81"/>
        <v>0</v>
      </c>
      <c r="I880" s="122">
        <f t="shared" ca="1" si="82"/>
        <v>0</v>
      </c>
    </row>
    <row r="881" spans="1:9" x14ac:dyDescent="0.25">
      <c r="A881" s="114">
        <f t="shared" si="83"/>
        <v>881</v>
      </c>
      <c r="B881" s="114">
        <f>IF(AND(A881&gt;=CONTROL!$D$9,A881&lt;CONTROL!$D$10+1),A881,0)</f>
        <v>0</v>
      </c>
      <c r="C881" s="114">
        <f>IF(AND(A881&gt;=CONTROL!$F$9,A881&lt;CONTROL!$F$10+1),A881,0)</f>
        <v>0</v>
      </c>
      <c r="D881" s="114" t="str">
        <f>IF(DATOS!I882=CONTROL!$H$10,"B","A")</f>
        <v>A</v>
      </c>
      <c r="E881" s="114">
        <f t="shared" si="78"/>
        <v>0</v>
      </c>
      <c r="F881">
        <f t="shared" ca="1" si="79"/>
        <v>-1</v>
      </c>
      <c r="G881">
        <f t="shared" ca="1" si="80"/>
        <v>654</v>
      </c>
      <c r="H881">
        <f t="shared" ca="1" si="81"/>
        <v>0</v>
      </c>
      <c r="I881" s="122">
        <f t="shared" ca="1" si="82"/>
        <v>0</v>
      </c>
    </row>
    <row r="882" spans="1:9" x14ac:dyDescent="0.25">
      <c r="A882" s="114">
        <f t="shared" si="83"/>
        <v>882</v>
      </c>
      <c r="B882" s="114">
        <f>IF(AND(A882&gt;=CONTROL!$D$9,A882&lt;CONTROL!$D$10+1),A882,0)</f>
        <v>0</v>
      </c>
      <c r="C882" s="114">
        <f>IF(AND(A882&gt;=CONTROL!$F$9,A882&lt;CONTROL!$F$10+1),A882,0)</f>
        <v>0</v>
      </c>
      <c r="D882" s="114" t="str">
        <f>IF(DATOS!I883=CONTROL!$H$10,"B","A")</f>
        <v>A</v>
      </c>
      <c r="E882" s="114">
        <f t="shared" si="78"/>
        <v>0</v>
      </c>
      <c r="F882">
        <f t="shared" ca="1" si="79"/>
        <v>-1</v>
      </c>
      <c r="G882">
        <f t="shared" ca="1" si="80"/>
        <v>654</v>
      </c>
      <c r="H882">
        <f t="shared" ca="1" si="81"/>
        <v>0</v>
      </c>
      <c r="I882" s="122">
        <f t="shared" ca="1" si="82"/>
        <v>0</v>
      </c>
    </row>
    <row r="883" spans="1:9" x14ac:dyDescent="0.25">
      <c r="A883" s="114">
        <f t="shared" si="83"/>
        <v>883</v>
      </c>
      <c r="B883" s="114">
        <f>IF(AND(A883&gt;=CONTROL!$D$9,A883&lt;CONTROL!$D$10+1),A883,0)</f>
        <v>0</v>
      </c>
      <c r="C883" s="114">
        <f>IF(AND(A883&gt;=CONTROL!$F$9,A883&lt;CONTROL!$F$10+1),A883,0)</f>
        <v>0</v>
      </c>
      <c r="D883" s="114" t="str">
        <f>IF(DATOS!I884=CONTROL!$H$10,"B","A")</f>
        <v>A</v>
      </c>
      <c r="E883" s="114">
        <f t="shared" si="78"/>
        <v>0</v>
      </c>
      <c r="F883">
        <f t="shared" ca="1" si="79"/>
        <v>-1</v>
      </c>
      <c r="G883">
        <f t="shared" ca="1" si="80"/>
        <v>654</v>
      </c>
      <c r="H883">
        <f t="shared" ca="1" si="81"/>
        <v>0</v>
      </c>
      <c r="I883" s="122">
        <f t="shared" ca="1" si="82"/>
        <v>0</v>
      </c>
    </row>
    <row r="884" spans="1:9" x14ac:dyDescent="0.25">
      <c r="A884" s="114">
        <f t="shared" si="83"/>
        <v>884</v>
      </c>
      <c r="B884" s="114">
        <f>IF(AND(A884&gt;=CONTROL!$D$9,A884&lt;CONTROL!$D$10+1),A884,0)</f>
        <v>0</v>
      </c>
      <c r="C884" s="114">
        <f>IF(AND(A884&gt;=CONTROL!$F$9,A884&lt;CONTROL!$F$10+1),A884,0)</f>
        <v>0</v>
      </c>
      <c r="D884" s="114" t="str">
        <f>IF(DATOS!I885=CONTROL!$H$10,"B","A")</f>
        <v>A</v>
      </c>
      <c r="E884" s="114">
        <f t="shared" si="78"/>
        <v>0</v>
      </c>
      <c r="F884">
        <f t="shared" ca="1" si="79"/>
        <v>-1</v>
      </c>
      <c r="G884">
        <f t="shared" ca="1" si="80"/>
        <v>654</v>
      </c>
      <c r="H884">
        <f t="shared" ca="1" si="81"/>
        <v>0</v>
      </c>
      <c r="I884" s="122">
        <f t="shared" ca="1" si="82"/>
        <v>0</v>
      </c>
    </row>
    <row r="885" spans="1:9" x14ac:dyDescent="0.25">
      <c r="A885" s="114">
        <f t="shared" si="83"/>
        <v>885</v>
      </c>
      <c r="B885" s="114">
        <f>IF(AND(A885&gt;=CONTROL!$D$9,A885&lt;CONTROL!$D$10+1),A885,0)</f>
        <v>0</v>
      </c>
      <c r="C885" s="114">
        <f>IF(AND(A885&gt;=CONTROL!$F$9,A885&lt;CONTROL!$F$10+1),A885,0)</f>
        <v>0</v>
      </c>
      <c r="D885" s="114" t="str">
        <f>IF(DATOS!I886=CONTROL!$H$10,"B","A")</f>
        <v>A</v>
      </c>
      <c r="E885" s="114">
        <f t="shared" si="78"/>
        <v>0</v>
      </c>
      <c r="F885">
        <f t="shared" ca="1" si="79"/>
        <v>-1</v>
      </c>
      <c r="G885">
        <f t="shared" ca="1" si="80"/>
        <v>654</v>
      </c>
      <c r="H885">
        <f t="shared" ca="1" si="81"/>
        <v>0</v>
      </c>
      <c r="I885" s="122">
        <f t="shared" ca="1" si="82"/>
        <v>0</v>
      </c>
    </row>
    <row r="886" spans="1:9" x14ac:dyDescent="0.25">
      <c r="A886" s="114">
        <f t="shared" si="83"/>
        <v>886</v>
      </c>
      <c r="B886" s="114">
        <f>IF(AND(A886&gt;=CONTROL!$D$9,A886&lt;CONTROL!$D$10+1),A886,0)</f>
        <v>0</v>
      </c>
      <c r="C886" s="114">
        <f>IF(AND(A886&gt;=CONTROL!$F$9,A886&lt;CONTROL!$F$10+1),A886,0)</f>
        <v>0</v>
      </c>
      <c r="D886" s="114" t="str">
        <f>IF(DATOS!I887=CONTROL!$H$10,"B","A")</f>
        <v>A</v>
      </c>
      <c r="E886" s="114">
        <f t="shared" si="78"/>
        <v>0</v>
      </c>
      <c r="F886">
        <f t="shared" ca="1" si="79"/>
        <v>-1</v>
      </c>
      <c r="G886">
        <f t="shared" ca="1" si="80"/>
        <v>654</v>
      </c>
      <c r="H886">
        <f t="shared" ca="1" si="81"/>
        <v>0</v>
      </c>
      <c r="I886" s="122">
        <f t="shared" ca="1" si="82"/>
        <v>0</v>
      </c>
    </row>
    <row r="887" spans="1:9" x14ac:dyDescent="0.25">
      <c r="A887" s="114">
        <f t="shared" si="83"/>
        <v>887</v>
      </c>
      <c r="B887" s="114">
        <f>IF(AND(A887&gt;=CONTROL!$D$9,A887&lt;CONTROL!$D$10+1),A887,0)</f>
        <v>0</v>
      </c>
      <c r="C887" s="114">
        <f>IF(AND(A887&gt;=CONTROL!$F$9,A887&lt;CONTROL!$F$10+1),A887,0)</f>
        <v>0</v>
      </c>
      <c r="D887" s="114" t="str">
        <f>IF(DATOS!I888=CONTROL!$H$10,"B","A")</f>
        <v>A</v>
      </c>
      <c r="E887" s="114">
        <f t="shared" si="78"/>
        <v>0</v>
      </c>
      <c r="F887">
        <f t="shared" ca="1" si="79"/>
        <v>-1</v>
      </c>
      <c r="G887">
        <f t="shared" ca="1" si="80"/>
        <v>654</v>
      </c>
      <c r="H887">
        <f t="shared" ca="1" si="81"/>
        <v>0</v>
      </c>
      <c r="I887" s="122">
        <f t="shared" ca="1" si="82"/>
        <v>0</v>
      </c>
    </row>
    <row r="888" spans="1:9" x14ac:dyDescent="0.25">
      <c r="A888" s="114">
        <f t="shared" si="83"/>
        <v>888</v>
      </c>
      <c r="B888" s="114">
        <f>IF(AND(A888&gt;=CONTROL!$D$9,A888&lt;CONTROL!$D$10+1),A888,0)</f>
        <v>0</v>
      </c>
      <c r="C888" s="114">
        <f>IF(AND(A888&gt;=CONTROL!$F$9,A888&lt;CONTROL!$F$10+1),A888,0)</f>
        <v>0</v>
      </c>
      <c r="D888" s="114" t="str">
        <f>IF(DATOS!I889=CONTROL!$H$10,"B","A")</f>
        <v>A</v>
      </c>
      <c r="E888" s="114">
        <f t="shared" si="78"/>
        <v>0</v>
      </c>
      <c r="F888">
        <f t="shared" ca="1" si="79"/>
        <v>-1</v>
      </c>
      <c r="G888">
        <f t="shared" ca="1" si="80"/>
        <v>654</v>
      </c>
      <c r="H888">
        <f t="shared" ca="1" si="81"/>
        <v>0</v>
      </c>
      <c r="I888" s="122">
        <f t="shared" ca="1" si="82"/>
        <v>0</v>
      </c>
    </row>
    <row r="889" spans="1:9" x14ac:dyDescent="0.25">
      <c r="A889" s="114">
        <f t="shared" si="83"/>
        <v>889</v>
      </c>
      <c r="B889" s="114">
        <f>IF(AND(A889&gt;=CONTROL!$D$9,A889&lt;CONTROL!$D$10+1),A889,0)</f>
        <v>0</v>
      </c>
      <c r="C889" s="114">
        <f>IF(AND(A889&gt;=CONTROL!$F$9,A889&lt;CONTROL!$F$10+1),A889,0)</f>
        <v>0</v>
      </c>
      <c r="D889" s="114" t="str">
        <f>IF(DATOS!I890=CONTROL!$H$10,"B","A")</f>
        <v>A</v>
      </c>
      <c r="E889" s="114">
        <f t="shared" si="78"/>
        <v>0</v>
      </c>
      <c r="F889">
        <f t="shared" ca="1" si="79"/>
        <v>-1</v>
      </c>
      <c r="G889">
        <f t="shared" ca="1" si="80"/>
        <v>654</v>
      </c>
      <c r="H889">
        <f t="shared" ca="1" si="81"/>
        <v>0</v>
      </c>
      <c r="I889" s="122">
        <f t="shared" ca="1" si="82"/>
        <v>0</v>
      </c>
    </row>
    <row r="890" spans="1:9" x14ac:dyDescent="0.25">
      <c r="A890" s="114">
        <f t="shared" si="83"/>
        <v>890</v>
      </c>
      <c r="B890" s="114">
        <f>IF(AND(A890&gt;=CONTROL!$D$9,A890&lt;CONTROL!$D$10+1),A890,0)</f>
        <v>0</v>
      </c>
      <c r="C890" s="114">
        <f>IF(AND(A890&gt;=CONTROL!$F$9,A890&lt;CONTROL!$F$10+1),A890,0)</f>
        <v>0</v>
      </c>
      <c r="D890" s="114" t="str">
        <f>IF(DATOS!I891=CONTROL!$H$10,"B","A")</f>
        <v>A</v>
      </c>
      <c r="E890" s="114">
        <f t="shared" si="78"/>
        <v>0</v>
      </c>
      <c r="F890">
        <f t="shared" ca="1" si="79"/>
        <v>-1</v>
      </c>
      <c r="G890">
        <f t="shared" ca="1" si="80"/>
        <v>654</v>
      </c>
      <c r="H890">
        <f t="shared" ca="1" si="81"/>
        <v>0</v>
      </c>
      <c r="I890" s="122">
        <f t="shared" ca="1" si="82"/>
        <v>0</v>
      </c>
    </row>
    <row r="891" spans="1:9" x14ac:dyDescent="0.25">
      <c r="A891" s="114">
        <f t="shared" si="83"/>
        <v>891</v>
      </c>
      <c r="B891" s="114">
        <f>IF(AND(A891&gt;=CONTROL!$D$9,A891&lt;CONTROL!$D$10+1),A891,0)</f>
        <v>0</v>
      </c>
      <c r="C891" s="114">
        <f>IF(AND(A891&gt;=CONTROL!$F$9,A891&lt;CONTROL!$F$10+1),A891,0)</f>
        <v>0</v>
      </c>
      <c r="D891" s="114" t="str">
        <f>IF(DATOS!I892=CONTROL!$H$10,"B","A")</f>
        <v>A</v>
      </c>
      <c r="E891" s="114">
        <f t="shared" si="78"/>
        <v>0</v>
      </c>
      <c r="F891">
        <f t="shared" ca="1" si="79"/>
        <v>-1</v>
      </c>
      <c r="G891">
        <f t="shared" ca="1" si="80"/>
        <v>654</v>
      </c>
      <c r="H891">
        <f t="shared" ca="1" si="81"/>
        <v>0</v>
      </c>
      <c r="I891" s="122">
        <f t="shared" ca="1" si="82"/>
        <v>0</v>
      </c>
    </row>
    <row r="892" spans="1:9" x14ac:dyDescent="0.25">
      <c r="A892" s="114">
        <f t="shared" si="83"/>
        <v>892</v>
      </c>
      <c r="B892" s="114">
        <f>IF(AND(A892&gt;=CONTROL!$D$9,A892&lt;CONTROL!$D$10+1),A892,0)</f>
        <v>0</v>
      </c>
      <c r="C892" s="114">
        <f>IF(AND(A892&gt;=CONTROL!$F$9,A892&lt;CONTROL!$F$10+1),A892,0)</f>
        <v>0</v>
      </c>
      <c r="D892" s="114" t="str">
        <f>IF(DATOS!I893=CONTROL!$H$10,"B","A")</f>
        <v>A</v>
      </c>
      <c r="E892" s="114">
        <f t="shared" si="78"/>
        <v>0</v>
      </c>
      <c r="F892">
        <f t="shared" ca="1" si="79"/>
        <v>-1</v>
      </c>
      <c r="G892">
        <f t="shared" ca="1" si="80"/>
        <v>654</v>
      </c>
      <c r="H892">
        <f t="shared" ca="1" si="81"/>
        <v>0</v>
      </c>
      <c r="I892" s="122">
        <f t="shared" ca="1" si="82"/>
        <v>0</v>
      </c>
    </row>
    <row r="893" spans="1:9" x14ac:dyDescent="0.25">
      <c r="A893" s="114">
        <f t="shared" si="83"/>
        <v>893</v>
      </c>
      <c r="B893" s="114">
        <f>IF(AND(A893&gt;=CONTROL!$D$9,A893&lt;CONTROL!$D$10+1),A893,0)</f>
        <v>0</v>
      </c>
      <c r="C893" s="114">
        <f>IF(AND(A893&gt;=CONTROL!$F$9,A893&lt;CONTROL!$F$10+1),A893,0)</f>
        <v>0</v>
      </c>
      <c r="D893" s="114" t="str">
        <f>IF(DATOS!I894=CONTROL!$H$10,"B","A")</f>
        <v>A</v>
      </c>
      <c r="E893" s="114">
        <f t="shared" si="78"/>
        <v>0</v>
      </c>
      <c r="F893">
        <f t="shared" ca="1" si="79"/>
        <v>-1</v>
      </c>
      <c r="G893">
        <f t="shared" ca="1" si="80"/>
        <v>654</v>
      </c>
      <c r="H893">
        <f t="shared" ca="1" si="81"/>
        <v>0</v>
      </c>
      <c r="I893" s="122">
        <f t="shared" ca="1" si="82"/>
        <v>0</v>
      </c>
    </row>
    <row r="894" spans="1:9" x14ac:dyDescent="0.25">
      <c r="A894" s="114">
        <f t="shared" si="83"/>
        <v>894</v>
      </c>
      <c r="B894" s="114">
        <f>IF(AND(A894&gt;=CONTROL!$D$9,A894&lt;CONTROL!$D$10+1),A894,0)</f>
        <v>0</v>
      </c>
      <c r="C894" s="114">
        <f>IF(AND(A894&gt;=CONTROL!$F$9,A894&lt;CONTROL!$F$10+1),A894,0)</f>
        <v>0</v>
      </c>
      <c r="D894" s="114" t="str">
        <f>IF(DATOS!I895=CONTROL!$H$10,"B","A")</f>
        <v>A</v>
      </c>
      <c r="E894" s="114">
        <f t="shared" si="78"/>
        <v>0</v>
      </c>
      <c r="F894">
        <f t="shared" ca="1" si="79"/>
        <v>-1</v>
      </c>
      <c r="G894">
        <f t="shared" ca="1" si="80"/>
        <v>654</v>
      </c>
      <c r="H894">
        <f t="shared" ca="1" si="81"/>
        <v>0</v>
      </c>
      <c r="I894" s="122">
        <f t="shared" ca="1" si="82"/>
        <v>0</v>
      </c>
    </row>
    <row r="895" spans="1:9" x14ac:dyDescent="0.25">
      <c r="A895" s="114">
        <f t="shared" si="83"/>
        <v>895</v>
      </c>
      <c r="B895" s="114">
        <f>IF(AND(A895&gt;=CONTROL!$D$9,A895&lt;CONTROL!$D$10+1),A895,0)</f>
        <v>0</v>
      </c>
      <c r="C895" s="114">
        <f>IF(AND(A895&gt;=CONTROL!$F$9,A895&lt;CONTROL!$F$10+1),A895,0)</f>
        <v>0</v>
      </c>
      <c r="D895" s="114" t="str">
        <f>IF(DATOS!I896=CONTROL!$H$10,"B","A")</f>
        <v>A</v>
      </c>
      <c r="E895" s="114">
        <f t="shared" si="78"/>
        <v>0</v>
      </c>
      <c r="F895">
        <f t="shared" ca="1" si="79"/>
        <v>-1</v>
      </c>
      <c r="G895">
        <f t="shared" ca="1" si="80"/>
        <v>654</v>
      </c>
      <c r="H895">
        <f t="shared" ca="1" si="81"/>
        <v>0</v>
      </c>
      <c r="I895" s="122">
        <f t="shared" ca="1" si="82"/>
        <v>0</v>
      </c>
    </row>
    <row r="896" spans="1:9" x14ac:dyDescent="0.25">
      <c r="A896" s="114">
        <f t="shared" si="83"/>
        <v>896</v>
      </c>
      <c r="B896" s="114">
        <f>IF(AND(A896&gt;=CONTROL!$D$9,A896&lt;CONTROL!$D$10+1),A896,0)</f>
        <v>0</v>
      </c>
      <c r="C896" s="114">
        <f>IF(AND(A896&gt;=CONTROL!$F$9,A896&lt;CONTROL!$F$10+1),A896,0)</f>
        <v>0</v>
      </c>
      <c r="D896" s="114" t="str">
        <f>IF(DATOS!I897=CONTROL!$H$10,"B","A")</f>
        <v>A</v>
      </c>
      <c r="E896" s="114">
        <f t="shared" si="78"/>
        <v>0</v>
      </c>
      <c r="F896">
        <f t="shared" ca="1" si="79"/>
        <v>-1</v>
      </c>
      <c r="G896">
        <f t="shared" ca="1" si="80"/>
        <v>654</v>
      </c>
      <c r="H896">
        <f t="shared" ca="1" si="81"/>
        <v>0</v>
      </c>
      <c r="I896" s="122">
        <f t="shared" ca="1" si="82"/>
        <v>0</v>
      </c>
    </row>
    <row r="897" spans="1:9" x14ac:dyDescent="0.25">
      <c r="A897" s="114">
        <f t="shared" si="83"/>
        <v>897</v>
      </c>
      <c r="B897" s="114">
        <f>IF(AND(A897&gt;=CONTROL!$D$9,A897&lt;CONTROL!$D$10+1),A897,0)</f>
        <v>0</v>
      </c>
      <c r="C897" s="114">
        <f>IF(AND(A897&gt;=CONTROL!$F$9,A897&lt;CONTROL!$F$10+1),A897,0)</f>
        <v>0</v>
      </c>
      <c r="D897" s="114" t="str">
        <f>IF(DATOS!I898=CONTROL!$H$10,"B","A")</f>
        <v>A</v>
      </c>
      <c r="E897" s="114">
        <f t="shared" si="78"/>
        <v>0</v>
      </c>
      <c r="F897">
        <f t="shared" ca="1" si="79"/>
        <v>-1</v>
      </c>
      <c r="G897">
        <f t="shared" ca="1" si="80"/>
        <v>654</v>
      </c>
      <c r="H897">
        <f t="shared" ca="1" si="81"/>
        <v>0</v>
      </c>
      <c r="I897" s="122">
        <f t="shared" ca="1" si="82"/>
        <v>0</v>
      </c>
    </row>
    <row r="898" spans="1:9" x14ac:dyDescent="0.25">
      <c r="A898" s="114">
        <f t="shared" si="83"/>
        <v>898</v>
      </c>
      <c r="B898" s="114">
        <f>IF(AND(A898&gt;=CONTROL!$D$9,A898&lt;CONTROL!$D$10+1),A898,0)</f>
        <v>0</v>
      </c>
      <c r="C898" s="114">
        <f>IF(AND(A898&gt;=CONTROL!$F$9,A898&lt;CONTROL!$F$10+1),A898,0)</f>
        <v>0</v>
      </c>
      <c r="D898" s="114" t="str">
        <f>IF(DATOS!I899=CONTROL!$H$10,"B","A")</f>
        <v>A</v>
      </c>
      <c r="E898" s="114">
        <f t="shared" ref="E898:E961" si="84">IF(D898="A",+C898+B898,0)</f>
        <v>0</v>
      </c>
      <c r="F898">
        <f t="shared" ref="F898:F961" ca="1" si="85">IF(E898&gt;0,RAND(),-1)</f>
        <v>-1</v>
      </c>
      <c r="G898">
        <f t="shared" ref="G898:G961" ca="1" si="86">RANK(F898,$F$1:$F$5000)</f>
        <v>654</v>
      </c>
      <c r="H898">
        <f t="shared" ref="H898:H961" ca="1" si="87">IF(F898=-1,0,G898)</f>
        <v>0</v>
      </c>
      <c r="I898" s="122">
        <f t="shared" ref="I898:I961" ca="1" si="88">IFERROR(MATCH(A898,H:H,0),0)</f>
        <v>0</v>
      </c>
    </row>
    <row r="899" spans="1:9" x14ac:dyDescent="0.25">
      <c r="A899" s="114">
        <f t="shared" ref="A899:A962" si="89">+A898+1</f>
        <v>899</v>
      </c>
      <c r="B899" s="114">
        <f>IF(AND(A899&gt;=CONTROL!$D$9,A899&lt;CONTROL!$D$10+1),A899,0)</f>
        <v>0</v>
      </c>
      <c r="C899" s="114">
        <f>IF(AND(A899&gt;=CONTROL!$F$9,A899&lt;CONTROL!$F$10+1),A899,0)</f>
        <v>0</v>
      </c>
      <c r="D899" s="114" t="str">
        <f>IF(DATOS!I900=CONTROL!$H$10,"B","A")</f>
        <v>A</v>
      </c>
      <c r="E899" s="114">
        <f t="shared" si="84"/>
        <v>0</v>
      </c>
      <c r="F899">
        <f t="shared" ca="1" si="85"/>
        <v>-1</v>
      </c>
      <c r="G899">
        <f t="shared" ca="1" si="86"/>
        <v>654</v>
      </c>
      <c r="H899">
        <f t="shared" ca="1" si="87"/>
        <v>0</v>
      </c>
      <c r="I899" s="122">
        <f t="shared" ca="1" si="88"/>
        <v>0</v>
      </c>
    </row>
    <row r="900" spans="1:9" x14ac:dyDescent="0.25">
      <c r="A900" s="114">
        <f t="shared" si="89"/>
        <v>900</v>
      </c>
      <c r="B900" s="114">
        <f>IF(AND(A900&gt;=CONTROL!$D$9,A900&lt;CONTROL!$D$10+1),A900,0)</f>
        <v>0</v>
      </c>
      <c r="C900" s="114">
        <f>IF(AND(A900&gt;=CONTROL!$F$9,A900&lt;CONTROL!$F$10+1),A900,0)</f>
        <v>0</v>
      </c>
      <c r="D900" s="114" t="str">
        <f>IF(DATOS!I901=CONTROL!$H$10,"B","A")</f>
        <v>A</v>
      </c>
      <c r="E900" s="114">
        <f t="shared" si="84"/>
        <v>0</v>
      </c>
      <c r="F900">
        <f t="shared" ca="1" si="85"/>
        <v>-1</v>
      </c>
      <c r="G900">
        <f t="shared" ca="1" si="86"/>
        <v>654</v>
      </c>
      <c r="H900">
        <f t="shared" ca="1" si="87"/>
        <v>0</v>
      </c>
      <c r="I900" s="122">
        <f t="shared" ca="1" si="88"/>
        <v>0</v>
      </c>
    </row>
    <row r="901" spans="1:9" x14ac:dyDescent="0.25">
      <c r="A901" s="114">
        <f t="shared" si="89"/>
        <v>901</v>
      </c>
      <c r="B901" s="114">
        <f>IF(AND(A901&gt;=CONTROL!$D$9,A901&lt;CONTROL!$D$10+1),A901,0)</f>
        <v>0</v>
      </c>
      <c r="C901" s="114">
        <f>IF(AND(A901&gt;=CONTROL!$F$9,A901&lt;CONTROL!$F$10+1),A901,0)</f>
        <v>0</v>
      </c>
      <c r="D901" s="114" t="str">
        <f>IF(DATOS!I902=CONTROL!$H$10,"B","A")</f>
        <v>A</v>
      </c>
      <c r="E901" s="114">
        <f t="shared" si="84"/>
        <v>0</v>
      </c>
      <c r="F901">
        <f t="shared" ca="1" si="85"/>
        <v>-1</v>
      </c>
      <c r="G901">
        <f t="shared" ca="1" si="86"/>
        <v>654</v>
      </c>
      <c r="H901">
        <f t="shared" ca="1" si="87"/>
        <v>0</v>
      </c>
      <c r="I901" s="122">
        <f t="shared" ca="1" si="88"/>
        <v>0</v>
      </c>
    </row>
    <row r="902" spans="1:9" x14ac:dyDescent="0.25">
      <c r="A902" s="114">
        <f t="shared" si="89"/>
        <v>902</v>
      </c>
      <c r="B902" s="114">
        <f>IF(AND(A902&gt;=CONTROL!$D$9,A902&lt;CONTROL!$D$10+1),A902,0)</f>
        <v>0</v>
      </c>
      <c r="C902" s="114">
        <f>IF(AND(A902&gt;=CONTROL!$F$9,A902&lt;CONTROL!$F$10+1),A902,0)</f>
        <v>0</v>
      </c>
      <c r="D902" s="114" t="str">
        <f>IF(DATOS!I903=CONTROL!$H$10,"B","A")</f>
        <v>A</v>
      </c>
      <c r="E902" s="114">
        <f t="shared" si="84"/>
        <v>0</v>
      </c>
      <c r="F902">
        <f t="shared" ca="1" si="85"/>
        <v>-1</v>
      </c>
      <c r="G902">
        <f t="shared" ca="1" si="86"/>
        <v>654</v>
      </c>
      <c r="H902">
        <f t="shared" ca="1" si="87"/>
        <v>0</v>
      </c>
      <c r="I902" s="122">
        <f t="shared" ca="1" si="88"/>
        <v>0</v>
      </c>
    </row>
    <row r="903" spans="1:9" x14ac:dyDescent="0.25">
      <c r="A903" s="114">
        <f t="shared" si="89"/>
        <v>903</v>
      </c>
      <c r="B903" s="114">
        <f>IF(AND(A903&gt;=CONTROL!$D$9,A903&lt;CONTROL!$D$10+1),A903,0)</f>
        <v>0</v>
      </c>
      <c r="C903" s="114">
        <f>IF(AND(A903&gt;=CONTROL!$F$9,A903&lt;CONTROL!$F$10+1),A903,0)</f>
        <v>0</v>
      </c>
      <c r="D903" s="114" t="str">
        <f>IF(DATOS!I904=CONTROL!$H$10,"B","A")</f>
        <v>A</v>
      </c>
      <c r="E903" s="114">
        <f t="shared" si="84"/>
        <v>0</v>
      </c>
      <c r="F903">
        <f t="shared" ca="1" si="85"/>
        <v>-1</v>
      </c>
      <c r="G903">
        <f t="shared" ca="1" si="86"/>
        <v>654</v>
      </c>
      <c r="H903">
        <f t="shared" ca="1" si="87"/>
        <v>0</v>
      </c>
      <c r="I903" s="122">
        <f t="shared" ca="1" si="88"/>
        <v>0</v>
      </c>
    </row>
    <row r="904" spans="1:9" x14ac:dyDescent="0.25">
      <c r="A904" s="114">
        <f t="shared" si="89"/>
        <v>904</v>
      </c>
      <c r="B904" s="114">
        <f>IF(AND(A904&gt;=CONTROL!$D$9,A904&lt;CONTROL!$D$10+1),A904,0)</f>
        <v>0</v>
      </c>
      <c r="C904" s="114">
        <f>IF(AND(A904&gt;=CONTROL!$F$9,A904&lt;CONTROL!$F$10+1),A904,0)</f>
        <v>0</v>
      </c>
      <c r="D904" s="114" t="str">
        <f>IF(DATOS!I905=CONTROL!$H$10,"B","A")</f>
        <v>A</v>
      </c>
      <c r="E904" s="114">
        <f t="shared" si="84"/>
        <v>0</v>
      </c>
      <c r="F904">
        <f t="shared" ca="1" si="85"/>
        <v>-1</v>
      </c>
      <c r="G904">
        <f t="shared" ca="1" si="86"/>
        <v>654</v>
      </c>
      <c r="H904">
        <f t="shared" ca="1" si="87"/>
        <v>0</v>
      </c>
      <c r="I904" s="122">
        <f t="shared" ca="1" si="88"/>
        <v>0</v>
      </c>
    </row>
    <row r="905" spans="1:9" x14ac:dyDescent="0.25">
      <c r="A905" s="114">
        <f t="shared" si="89"/>
        <v>905</v>
      </c>
      <c r="B905" s="114">
        <f>IF(AND(A905&gt;=CONTROL!$D$9,A905&lt;CONTROL!$D$10+1),A905,0)</f>
        <v>0</v>
      </c>
      <c r="C905" s="114">
        <f>IF(AND(A905&gt;=CONTROL!$F$9,A905&lt;CONTROL!$F$10+1),A905,0)</f>
        <v>0</v>
      </c>
      <c r="D905" s="114" t="str">
        <f>IF(DATOS!I906=CONTROL!$H$10,"B","A")</f>
        <v>A</v>
      </c>
      <c r="E905" s="114">
        <f t="shared" si="84"/>
        <v>0</v>
      </c>
      <c r="F905">
        <f t="shared" ca="1" si="85"/>
        <v>-1</v>
      </c>
      <c r="G905">
        <f t="shared" ca="1" si="86"/>
        <v>654</v>
      </c>
      <c r="H905">
        <f t="shared" ca="1" si="87"/>
        <v>0</v>
      </c>
      <c r="I905" s="122">
        <f t="shared" ca="1" si="88"/>
        <v>0</v>
      </c>
    </row>
    <row r="906" spans="1:9" x14ac:dyDescent="0.25">
      <c r="A906" s="114">
        <f t="shared" si="89"/>
        <v>906</v>
      </c>
      <c r="B906" s="114">
        <f>IF(AND(A906&gt;=CONTROL!$D$9,A906&lt;CONTROL!$D$10+1),A906,0)</f>
        <v>0</v>
      </c>
      <c r="C906" s="114">
        <f>IF(AND(A906&gt;=CONTROL!$F$9,A906&lt;CONTROL!$F$10+1),A906,0)</f>
        <v>0</v>
      </c>
      <c r="D906" s="114" t="str">
        <f>IF(DATOS!I907=CONTROL!$H$10,"B","A")</f>
        <v>A</v>
      </c>
      <c r="E906" s="114">
        <f t="shared" si="84"/>
        <v>0</v>
      </c>
      <c r="F906">
        <f t="shared" ca="1" si="85"/>
        <v>-1</v>
      </c>
      <c r="G906">
        <f t="shared" ca="1" si="86"/>
        <v>654</v>
      </c>
      <c r="H906">
        <f t="shared" ca="1" si="87"/>
        <v>0</v>
      </c>
      <c r="I906" s="122">
        <f t="shared" ca="1" si="88"/>
        <v>0</v>
      </c>
    </row>
    <row r="907" spans="1:9" x14ac:dyDescent="0.25">
      <c r="A907" s="114">
        <f t="shared" si="89"/>
        <v>907</v>
      </c>
      <c r="B907" s="114">
        <f>IF(AND(A907&gt;=CONTROL!$D$9,A907&lt;CONTROL!$D$10+1),A907,0)</f>
        <v>0</v>
      </c>
      <c r="C907" s="114">
        <f>IF(AND(A907&gt;=CONTROL!$F$9,A907&lt;CONTROL!$F$10+1),A907,0)</f>
        <v>0</v>
      </c>
      <c r="D907" s="114" t="str">
        <f>IF(DATOS!I908=CONTROL!$H$10,"B","A")</f>
        <v>A</v>
      </c>
      <c r="E907" s="114">
        <f t="shared" si="84"/>
        <v>0</v>
      </c>
      <c r="F907">
        <f t="shared" ca="1" si="85"/>
        <v>-1</v>
      </c>
      <c r="G907">
        <f t="shared" ca="1" si="86"/>
        <v>654</v>
      </c>
      <c r="H907">
        <f t="shared" ca="1" si="87"/>
        <v>0</v>
      </c>
      <c r="I907" s="122">
        <f t="shared" ca="1" si="88"/>
        <v>0</v>
      </c>
    </row>
    <row r="908" spans="1:9" x14ac:dyDescent="0.25">
      <c r="A908" s="114">
        <f t="shared" si="89"/>
        <v>908</v>
      </c>
      <c r="B908" s="114">
        <f>IF(AND(A908&gt;=CONTROL!$D$9,A908&lt;CONTROL!$D$10+1),A908,0)</f>
        <v>0</v>
      </c>
      <c r="C908" s="114">
        <f>IF(AND(A908&gt;=CONTROL!$F$9,A908&lt;CONTROL!$F$10+1),A908,0)</f>
        <v>0</v>
      </c>
      <c r="D908" s="114" t="str">
        <f>IF(DATOS!I909=CONTROL!$H$10,"B","A")</f>
        <v>A</v>
      </c>
      <c r="E908" s="114">
        <f t="shared" si="84"/>
        <v>0</v>
      </c>
      <c r="F908">
        <f t="shared" ca="1" si="85"/>
        <v>-1</v>
      </c>
      <c r="G908">
        <f t="shared" ca="1" si="86"/>
        <v>654</v>
      </c>
      <c r="H908">
        <f t="shared" ca="1" si="87"/>
        <v>0</v>
      </c>
      <c r="I908" s="122">
        <f t="shared" ca="1" si="88"/>
        <v>0</v>
      </c>
    </row>
    <row r="909" spans="1:9" x14ac:dyDescent="0.25">
      <c r="A909" s="114">
        <f t="shared" si="89"/>
        <v>909</v>
      </c>
      <c r="B909" s="114">
        <f>IF(AND(A909&gt;=CONTROL!$D$9,A909&lt;CONTROL!$D$10+1),A909,0)</f>
        <v>0</v>
      </c>
      <c r="C909" s="114">
        <f>IF(AND(A909&gt;=CONTROL!$F$9,A909&lt;CONTROL!$F$10+1),A909,0)</f>
        <v>0</v>
      </c>
      <c r="D909" s="114" t="str">
        <f>IF(DATOS!I910=CONTROL!$H$10,"B","A")</f>
        <v>A</v>
      </c>
      <c r="E909" s="114">
        <f t="shared" si="84"/>
        <v>0</v>
      </c>
      <c r="F909">
        <f t="shared" ca="1" si="85"/>
        <v>-1</v>
      </c>
      <c r="G909">
        <f t="shared" ca="1" si="86"/>
        <v>654</v>
      </c>
      <c r="H909">
        <f t="shared" ca="1" si="87"/>
        <v>0</v>
      </c>
      <c r="I909" s="122">
        <f t="shared" ca="1" si="88"/>
        <v>0</v>
      </c>
    </row>
    <row r="910" spans="1:9" x14ac:dyDescent="0.25">
      <c r="A910" s="114">
        <f t="shared" si="89"/>
        <v>910</v>
      </c>
      <c r="B910" s="114">
        <f>IF(AND(A910&gt;=CONTROL!$D$9,A910&lt;CONTROL!$D$10+1),A910,0)</f>
        <v>0</v>
      </c>
      <c r="C910" s="114">
        <f>IF(AND(A910&gt;=CONTROL!$F$9,A910&lt;CONTROL!$F$10+1),A910,0)</f>
        <v>0</v>
      </c>
      <c r="D910" s="114" t="str">
        <f>IF(DATOS!I911=CONTROL!$H$10,"B","A")</f>
        <v>A</v>
      </c>
      <c r="E910" s="114">
        <f t="shared" si="84"/>
        <v>0</v>
      </c>
      <c r="F910">
        <f t="shared" ca="1" si="85"/>
        <v>-1</v>
      </c>
      <c r="G910">
        <f t="shared" ca="1" si="86"/>
        <v>654</v>
      </c>
      <c r="H910">
        <f t="shared" ca="1" si="87"/>
        <v>0</v>
      </c>
      <c r="I910" s="122">
        <f t="shared" ca="1" si="88"/>
        <v>0</v>
      </c>
    </row>
    <row r="911" spans="1:9" x14ac:dyDescent="0.25">
      <c r="A911" s="114">
        <f t="shared" si="89"/>
        <v>911</v>
      </c>
      <c r="B911" s="114">
        <f>IF(AND(A911&gt;=CONTROL!$D$9,A911&lt;CONTROL!$D$10+1),A911,0)</f>
        <v>0</v>
      </c>
      <c r="C911" s="114">
        <f>IF(AND(A911&gt;=CONTROL!$F$9,A911&lt;CONTROL!$F$10+1),A911,0)</f>
        <v>0</v>
      </c>
      <c r="D911" s="114" t="str">
        <f>IF(DATOS!I912=CONTROL!$H$10,"B","A")</f>
        <v>A</v>
      </c>
      <c r="E911" s="114">
        <f t="shared" si="84"/>
        <v>0</v>
      </c>
      <c r="F911">
        <f t="shared" ca="1" si="85"/>
        <v>-1</v>
      </c>
      <c r="G911">
        <f t="shared" ca="1" si="86"/>
        <v>654</v>
      </c>
      <c r="H911">
        <f t="shared" ca="1" si="87"/>
        <v>0</v>
      </c>
      <c r="I911" s="122">
        <f t="shared" ca="1" si="88"/>
        <v>0</v>
      </c>
    </row>
    <row r="912" spans="1:9" x14ac:dyDescent="0.25">
      <c r="A912" s="114">
        <f t="shared" si="89"/>
        <v>912</v>
      </c>
      <c r="B912" s="114">
        <f>IF(AND(A912&gt;=CONTROL!$D$9,A912&lt;CONTROL!$D$10+1),A912,0)</f>
        <v>0</v>
      </c>
      <c r="C912" s="114">
        <f>IF(AND(A912&gt;=CONTROL!$F$9,A912&lt;CONTROL!$F$10+1),A912,0)</f>
        <v>0</v>
      </c>
      <c r="D912" s="114" t="str">
        <f>IF(DATOS!I913=CONTROL!$H$10,"B","A")</f>
        <v>A</v>
      </c>
      <c r="E912" s="114">
        <f t="shared" si="84"/>
        <v>0</v>
      </c>
      <c r="F912">
        <f t="shared" ca="1" si="85"/>
        <v>-1</v>
      </c>
      <c r="G912">
        <f t="shared" ca="1" si="86"/>
        <v>654</v>
      </c>
      <c r="H912">
        <f t="shared" ca="1" si="87"/>
        <v>0</v>
      </c>
      <c r="I912" s="122">
        <f t="shared" ca="1" si="88"/>
        <v>0</v>
      </c>
    </row>
    <row r="913" spans="1:9" x14ac:dyDescent="0.25">
      <c r="A913" s="114">
        <f t="shared" si="89"/>
        <v>913</v>
      </c>
      <c r="B913" s="114">
        <f>IF(AND(A913&gt;=CONTROL!$D$9,A913&lt;CONTROL!$D$10+1),A913,0)</f>
        <v>0</v>
      </c>
      <c r="C913" s="114">
        <f>IF(AND(A913&gt;=CONTROL!$F$9,A913&lt;CONTROL!$F$10+1),A913,0)</f>
        <v>0</v>
      </c>
      <c r="D913" s="114" t="str">
        <f>IF(DATOS!I914=CONTROL!$H$10,"B","A")</f>
        <v>A</v>
      </c>
      <c r="E913" s="114">
        <f t="shared" si="84"/>
        <v>0</v>
      </c>
      <c r="F913">
        <f t="shared" ca="1" si="85"/>
        <v>-1</v>
      </c>
      <c r="G913">
        <f t="shared" ca="1" si="86"/>
        <v>654</v>
      </c>
      <c r="H913">
        <f t="shared" ca="1" si="87"/>
        <v>0</v>
      </c>
      <c r="I913" s="122">
        <f t="shared" ca="1" si="88"/>
        <v>0</v>
      </c>
    </row>
    <row r="914" spans="1:9" x14ac:dyDescent="0.25">
      <c r="A914" s="114">
        <f t="shared" si="89"/>
        <v>914</v>
      </c>
      <c r="B914" s="114">
        <f>IF(AND(A914&gt;=CONTROL!$D$9,A914&lt;CONTROL!$D$10+1),A914,0)</f>
        <v>0</v>
      </c>
      <c r="C914" s="114">
        <f>IF(AND(A914&gt;=CONTROL!$F$9,A914&lt;CONTROL!$F$10+1),A914,0)</f>
        <v>0</v>
      </c>
      <c r="D914" s="114" t="str">
        <f>IF(DATOS!I915=CONTROL!$H$10,"B","A")</f>
        <v>A</v>
      </c>
      <c r="E914" s="114">
        <f t="shared" si="84"/>
        <v>0</v>
      </c>
      <c r="F914">
        <f t="shared" ca="1" si="85"/>
        <v>-1</v>
      </c>
      <c r="G914">
        <f t="shared" ca="1" si="86"/>
        <v>654</v>
      </c>
      <c r="H914">
        <f t="shared" ca="1" si="87"/>
        <v>0</v>
      </c>
      <c r="I914" s="122">
        <f t="shared" ca="1" si="88"/>
        <v>0</v>
      </c>
    </row>
    <row r="915" spans="1:9" x14ac:dyDescent="0.25">
      <c r="A915" s="114">
        <f t="shared" si="89"/>
        <v>915</v>
      </c>
      <c r="B915" s="114">
        <f>IF(AND(A915&gt;=CONTROL!$D$9,A915&lt;CONTROL!$D$10+1),A915,0)</f>
        <v>0</v>
      </c>
      <c r="C915" s="114">
        <f>IF(AND(A915&gt;=CONTROL!$F$9,A915&lt;CONTROL!$F$10+1),A915,0)</f>
        <v>0</v>
      </c>
      <c r="D915" s="114" t="str">
        <f>IF(DATOS!I916=CONTROL!$H$10,"B","A")</f>
        <v>A</v>
      </c>
      <c r="E915" s="114">
        <f t="shared" si="84"/>
        <v>0</v>
      </c>
      <c r="F915">
        <f t="shared" ca="1" si="85"/>
        <v>-1</v>
      </c>
      <c r="G915">
        <f t="shared" ca="1" si="86"/>
        <v>654</v>
      </c>
      <c r="H915">
        <f t="shared" ca="1" si="87"/>
        <v>0</v>
      </c>
      <c r="I915" s="122">
        <f t="shared" ca="1" si="88"/>
        <v>0</v>
      </c>
    </row>
    <row r="916" spans="1:9" x14ac:dyDescent="0.25">
      <c r="A916" s="114">
        <f t="shared" si="89"/>
        <v>916</v>
      </c>
      <c r="B916" s="114">
        <f>IF(AND(A916&gt;=CONTROL!$D$9,A916&lt;CONTROL!$D$10+1),A916,0)</f>
        <v>0</v>
      </c>
      <c r="C916" s="114">
        <f>IF(AND(A916&gt;=CONTROL!$F$9,A916&lt;CONTROL!$F$10+1),A916,0)</f>
        <v>0</v>
      </c>
      <c r="D916" s="114" t="str">
        <f>IF(DATOS!I917=CONTROL!$H$10,"B","A")</f>
        <v>A</v>
      </c>
      <c r="E916" s="114">
        <f t="shared" si="84"/>
        <v>0</v>
      </c>
      <c r="F916">
        <f t="shared" ca="1" si="85"/>
        <v>-1</v>
      </c>
      <c r="G916">
        <f t="shared" ca="1" si="86"/>
        <v>654</v>
      </c>
      <c r="H916">
        <f t="shared" ca="1" si="87"/>
        <v>0</v>
      </c>
      <c r="I916" s="122">
        <f t="shared" ca="1" si="88"/>
        <v>0</v>
      </c>
    </row>
    <row r="917" spans="1:9" x14ac:dyDescent="0.25">
      <c r="A917" s="114">
        <f t="shared" si="89"/>
        <v>917</v>
      </c>
      <c r="B917" s="114">
        <f>IF(AND(A917&gt;=CONTROL!$D$9,A917&lt;CONTROL!$D$10+1),A917,0)</f>
        <v>0</v>
      </c>
      <c r="C917" s="114">
        <f>IF(AND(A917&gt;=CONTROL!$F$9,A917&lt;CONTROL!$F$10+1),A917,0)</f>
        <v>0</v>
      </c>
      <c r="D917" s="114" t="str">
        <f>IF(DATOS!I918=CONTROL!$H$10,"B","A")</f>
        <v>A</v>
      </c>
      <c r="E917" s="114">
        <f t="shared" si="84"/>
        <v>0</v>
      </c>
      <c r="F917">
        <f t="shared" ca="1" si="85"/>
        <v>-1</v>
      </c>
      <c r="G917">
        <f t="shared" ca="1" si="86"/>
        <v>654</v>
      </c>
      <c r="H917">
        <f t="shared" ca="1" si="87"/>
        <v>0</v>
      </c>
      <c r="I917" s="122">
        <f t="shared" ca="1" si="88"/>
        <v>0</v>
      </c>
    </row>
    <row r="918" spans="1:9" x14ac:dyDescent="0.25">
      <c r="A918" s="114">
        <f t="shared" si="89"/>
        <v>918</v>
      </c>
      <c r="B918" s="114">
        <f>IF(AND(A918&gt;=CONTROL!$D$9,A918&lt;CONTROL!$D$10+1),A918,0)</f>
        <v>0</v>
      </c>
      <c r="C918" s="114">
        <f>IF(AND(A918&gt;=CONTROL!$F$9,A918&lt;CONTROL!$F$10+1),A918,0)</f>
        <v>0</v>
      </c>
      <c r="D918" s="114" t="str">
        <f>IF(DATOS!I919=CONTROL!$H$10,"B","A")</f>
        <v>A</v>
      </c>
      <c r="E918" s="114">
        <f t="shared" si="84"/>
        <v>0</v>
      </c>
      <c r="F918">
        <f t="shared" ca="1" si="85"/>
        <v>-1</v>
      </c>
      <c r="G918">
        <f t="shared" ca="1" si="86"/>
        <v>654</v>
      </c>
      <c r="H918">
        <f t="shared" ca="1" si="87"/>
        <v>0</v>
      </c>
      <c r="I918" s="122">
        <f t="shared" ca="1" si="88"/>
        <v>0</v>
      </c>
    </row>
    <row r="919" spans="1:9" x14ac:dyDescent="0.25">
      <c r="A919" s="114">
        <f t="shared" si="89"/>
        <v>919</v>
      </c>
      <c r="B919" s="114">
        <f>IF(AND(A919&gt;=CONTROL!$D$9,A919&lt;CONTROL!$D$10+1),A919,0)</f>
        <v>0</v>
      </c>
      <c r="C919" s="114">
        <f>IF(AND(A919&gt;=CONTROL!$F$9,A919&lt;CONTROL!$F$10+1),A919,0)</f>
        <v>0</v>
      </c>
      <c r="D919" s="114" t="str">
        <f>IF(DATOS!I920=CONTROL!$H$10,"B","A")</f>
        <v>A</v>
      </c>
      <c r="E919" s="114">
        <f t="shared" si="84"/>
        <v>0</v>
      </c>
      <c r="F919">
        <f t="shared" ca="1" si="85"/>
        <v>-1</v>
      </c>
      <c r="G919">
        <f t="shared" ca="1" si="86"/>
        <v>654</v>
      </c>
      <c r="H919">
        <f t="shared" ca="1" si="87"/>
        <v>0</v>
      </c>
      <c r="I919" s="122">
        <f t="shared" ca="1" si="88"/>
        <v>0</v>
      </c>
    </row>
    <row r="920" spans="1:9" x14ac:dyDescent="0.25">
      <c r="A920" s="114">
        <f t="shared" si="89"/>
        <v>920</v>
      </c>
      <c r="B920" s="114">
        <f>IF(AND(A920&gt;=CONTROL!$D$9,A920&lt;CONTROL!$D$10+1),A920,0)</f>
        <v>0</v>
      </c>
      <c r="C920" s="114">
        <f>IF(AND(A920&gt;=CONTROL!$F$9,A920&lt;CONTROL!$F$10+1),A920,0)</f>
        <v>0</v>
      </c>
      <c r="D920" s="114" t="str">
        <f>IF(DATOS!I921=CONTROL!$H$10,"B","A")</f>
        <v>A</v>
      </c>
      <c r="E920" s="114">
        <f t="shared" si="84"/>
        <v>0</v>
      </c>
      <c r="F920">
        <f t="shared" ca="1" si="85"/>
        <v>-1</v>
      </c>
      <c r="G920">
        <f t="shared" ca="1" si="86"/>
        <v>654</v>
      </c>
      <c r="H920">
        <f t="shared" ca="1" si="87"/>
        <v>0</v>
      </c>
      <c r="I920" s="122">
        <f t="shared" ca="1" si="88"/>
        <v>0</v>
      </c>
    </row>
    <row r="921" spans="1:9" x14ac:dyDescent="0.25">
      <c r="A921" s="114">
        <f t="shared" si="89"/>
        <v>921</v>
      </c>
      <c r="B921" s="114">
        <f>IF(AND(A921&gt;=CONTROL!$D$9,A921&lt;CONTROL!$D$10+1),A921,0)</f>
        <v>0</v>
      </c>
      <c r="C921" s="114">
        <f>IF(AND(A921&gt;=CONTROL!$F$9,A921&lt;CONTROL!$F$10+1),A921,0)</f>
        <v>0</v>
      </c>
      <c r="D921" s="114" t="str">
        <f>IF(DATOS!I922=CONTROL!$H$10,"B","A")</f>
        <v>A</v>
      </c>
      <c r="E921" s="114">
        <f t="shared" si="84"/>
        <v>0</v>
      </c>
      <c r="F921">
        <f t="shared" ca="1" si="85"/>
        <v>-1</v>
      </c>
      <c r="G921">
        <f t="shared" ca="1" si="86"/>
        <v>654</v>
      </c>
      <c r="H921">
        <f t="shared" ca="1" si="87"/>
        <v>0</v>
      </c>
      <c r="I921" s="122">
        <f t="shared" ca="1" si="88"/>
        <v>0</v>
      </c>
    </row>
    <row r="922" spans="1:9" x14ac:dyDescent="0.25">
      <c r="A922" s="114">
        <f t="shared" si="89"/>
        <v>922</v>
      </c>
      <c r="B922" s="114">
        <f>IF(AND(A922&gt;=CONTROL!$D$9,A922&lt;CONTROL!$D$10+1),A922,0)</f>
        <v>0</v>
      </c>
      <c r="C922" s="114">
        <f>IF(AND(A922&gt;=CONTROL!$F$9,A922&lt;CONTROL!$F$10+1),A922,0)</f>
        <v>0</v>
      </c>
      <c r="D922" s="114" t="str">
        <f>IF(DATOS!I923=CONTROL!$H$10,"B","A")</f>
        <v>A</v>
      </c>
      <c r="E922" s="114">
        <f t="shared" si="84"/>
        <v>0</v>
      </c>
      <c r="F922">
        <f t="shared" ca="1" si="85"/>
        <v>-1</v>
      </c>
      <c r="G922">
        <f t="shared" ca="1" si="86"/>
        <v>654</v>
      </c>
      <c r="H922">
        <f t="shared" ca="1" si="87"/>
        <v>0</v>
      </c>
      <c r="I922" s="122">
        <f t="shared" ca="1" si="88"/>
        <v>0</v>
      </c>
    </row>
    <row r="923" spans="1:9" x14ac:dyDescent="0.25">
      <c r="A923" s="114">
        <f t="shared" si="89"/>
        <v>923</v>
      </c>
      <c r="B923" s="114">
        <f>IF(AND(A923&gt;=CONTROL!$D$9,A923&lt;CONTROL!$D$10+1),A923,0)</f>
        <v>0</v>
      </c>
      <c r="C923" s="114">
        <f>IF(AND(A923&gt;=CONTROL!$F$9,A923&lt;CONTROL!$F$10+1),A923,0)</f>
        <v>0</v>
      </c>
      <c r="D923" s="114" t="str">
        <f>IF(DATOS!I924=CONTROL!$H$10,"B","A")</f>
        <v>A</v>
      </c>
      <c r="E923" s="114">
        <f t="shared" si="84"/>
        <v>0</v>
      </c>
      <c r="F923">
        <f t="shared" ca="1" si="85"/>
        <v>-1</v>
      </c>
      <c r="G923">
        <f t="shared" ca="1" si="86"/>
        <v>654</v>
      </c>
      <c r="H923">
        <f t="shared" ca="1" si="87"/>
        <v>0</v>
      </c>
      <c r="I923" s="122">
        <f t="shared" ca="1" si="88"/>
        <v>0</v>
      </c>
    </row>
    <row r="924" spans="1:9" x14ac:dyDescent="0.25">
      <c r="A924" s="114">
        <f t="shared" si="89"/>
        <v>924</v>
      </c>
      <c r="B924" s="114">
        <f>IF(AND(A924&gt;=CONTROL!$D$9,A924&lt;CONTROL!$D$10+1),A924,0)</f>
        <v>0</v>
      </c>
      <c r="C924" s="114">
        <f>IF(AND(A924&gt;=CONTROL!$F$9,A924&lt;CONTROL!$F$10+1),A924,0)</f>
        <v>0</v>
      </c>
      <c r="D924" s="114" t="str">
        <f>IF(DATOS!I925=CONTROL!$H$10,"B","A")</f>
        <v>A</v>
      </c>
      <c r="E924" s="114">
        <f t="shared" si="84"/>
        <v>0</v>
      </c>
      <c r="F924">
        <f t="shared" ca="1" si="85"/>
        <v>-1</v>
      </c>
      <c r="G924">
        <f t="shared" ca="1" si="86"/>
        <v>654</v>
      </c>
      <c r="H924">
        <f t="shared" ca="1" si="87"/>
        <v>0</v>
      </c>
      <c r="I924" s="122">
        <f t="shared" ca="1" si="88"/>
        <v>0</v>
      </c>
    </row>
    <row r="925" spans="1:9" x14ac:dyDescent="0.25">
      <c r="A925" s="114">
        <f t="shared" si="89"/>
        <v>925</v>
      </c>
      <c r="B925" s="114">
        <f>IF(AND(A925&gt;=CONTROL!$D$9,A925&lt;CONTROL!$D$10+1),A925,0)</f>
        <v>0</v>
      </c>
      <c r="C925" s="114">
        <f>IF(AND(A925&gt;=CONTROL!$F$9,A925&lt;CONTROL!$F$10+1),A925,0)</f>
        <v>0</v>
      </c>
      <c r="D925" s="114" t="str">
        <f>IF(DATOS!I926=CONTROL!$H$10,"B","A")</f>
        <v>A</v>
      </c>
      <c r="E925" s="114">
        <f t="shared" si="84"/>
        <v>0</v>
      </c>
      <c r="F925">
        <f t="shared" ca="1" si="85"/>
        <v>-1</v>
      </c>
      <c r="G925">
        <f t="shared" ca="1" si="86"/>
        <v>654</v>
      </c>
      <c r="H925">
        <f t="shared" ca="1" si="87"/>
        <v>0</v>
      </c>
      <c r="I925" s="122">
        <f t="shared" ca="1" si="88"/>
        <v>0</v>
      </c>
    </row>
    <row r="926" spans="1:9" x14ac:dyDescent="0.25">
      <c r="A926" s="114">
        <f t="shared" si="89"/>
        <v>926</v>
      </c>
      <c r="B926" s="114">
        <f>IF(AND(A926&gt;=CONTROL!$D$9,A926&lt;CONTROL!$D$10+1),A926,0)</f>
        <v>0</v>
      </c>
      <c r="C926" s="114">
        <f>IF(AND(A926&gt;=CONTROL!$F$9,A926&lt;CONTROL!$F$10+1),A926,0)</f>
        <v>0</v>
      </c>
      <c r="D926" s="114" t="str">
        <f>IF(DATOS!I927=CONTROL!$H$10,"B","A")</f>
        <v>A</v>
      </c>
      <c r="E926" s="114">
        <f t="shared" si="84"/>
        <v>0</v>
      </c>
      <c r="F926">
        <f t="shared" ca="1" si="85"/>
        <v>-1</v>
      </c>
      <c r="G926">
        <f t="shared" ca="1" si="86"/>
        <v>654</v>
      </c>
      <c r="H926">
        <f t="shared" ca="1" si="87"/>
        <v>0</v>
      </c>
      <c r="I926" s="122">
        <f t="shared" ca="1" si="88"/>
        <v>0</v>
      </c>
    </row>
    <row r="927" spans="1:9" x14ac:dyDescent="0.25">
      <c r="A927" s="114">
        <f t="shared" si="89"/>
        <v>927</v>
      </c>
      <c r="B927" s="114">
        <f>IF(AND(A927&gt;=CONTROL!$D$9,A927&lt;CONTROL!$D$10+1),A927,0)</f>
        <v>0</v>
      </c>
      <c r="C927" s="114">
        <f>IF(AND(A927&gt;=CONTROL!$F$9,A927&lt;CONTROL!$F$10+1),A927,0)</f>
        <v>0</v>
      </c>
      <c r="D927" s="114" t="str">
        <f>IF(DATOS!I928=CONTROL!$H$10,"B","A")</f>
        <v>A</v>
      </c>
      <c r="E927" s="114">
        <f t="shared" si="84"/>
        <v>0</v>
      </c>
      <c r="F927">
        <f t="shared" ca="1" si="85"/>
        <v>-1</v>
      </c>
      <c r="G927">
        <f t="shared" ca="1" si="86"/>
        <v>654</v>
      </c>
      <c r="H927">
        <f t="shared" ca="1" si="87"/>
        <v>0</v>
      </c>
      <c r="I927" s="122">
        <f t="shared" ca="1" si="88"/>
        <v>0</v>
      </c>
    </row>
    <row r="928" spans="1:9" x14ac:dyDescent="0.25">
      <c r="A928" s="114">
        <f t="shared" si="89"/>
        <v>928</v>
      </c>
      <c r="B928" s="114">
        <f>IF(AND(A928&gt;=CONTROL!$D$9,A928&lt;CONTROL!$D$10+1),A928,0)</f>
        <v>0</v>
      </c>
      <c r="C928" s="114">
        <f>IF(AND(A928&gt;=CONTROL!$F$9,A928&lt;CONTROL!$F$10+1),A928,0)</f>
        <v>0</v>
      </c>
      <c r="D928" s="114" t="str">
        <f>IF(DATOS!I929=CONTROL!$H$10,"B","A")</f>
        <v>A</v>
      </c>
      <c r="E928" s="114">
        <f t="shared" si="84"/>
        <v>0</v>
      </c>
      <c r="F928">
        <f t="shared" ca="1" si="85"/>
        <v>-1</v>
      </c>
      <c r="G928">
        <f t="shared" ca="1" si="86"/>
        <v>654</v>
      </c>
      <c r="H928">
        <f t="shared" ca="1" si="87"/>
        <v>0</v>
      </c>
      <c r="I928" s="122">
        <f t="shared" ca="1" si="88"/>
        <v>0</v>
      </c>
    </row>
    <row r="929" spans="1:9" x14ac:dyDescent="0.25">
      <c r="A929" s="114">
        <f t="shared" si="89"/>
        <v>929</v>
      </c>
      <c r="B929" s="114">
        <f>IF(AND(A929&gt;=CONTROL!$D$9,A929&lt;CONTROL!$D$10+1),A929,0)</f>
        <v>0</v>
      </c>
      <c r="C929" s="114">
        <f>IF(AND(A929&gt;=CONTROL!$F$9,A929&lt;CONTROL!$F$10+1),A929,0)</f>
        <v>0</v>
      </c>
      <c r="D929" s="114" t="str">
        <f>IF(DATOS!I930=CONTROL!$H$10,"B","A")</f>
        <v>A</v>
      </c>
      <c r="E929" s="114">
        <f t="shared" si="84"/>
        <v>0</v>
      </c>
      <c r="F929">
        <f t="shared" ca="1" si="85"/>
        <v>-1</v>
      </c>
      <c r="G929">
        <f t="shared" ca="1" si="86"/>
        <v>654</v>
      </c>
      <c r="H929">
        <f t="shared" ca="1" si="87"/>
        <v>0</v>
      </c>
      <c r="I929" s="122">
        <f t="shared" ca="1" si="88"/>
        <v>0</v>
      </c>
    </row>
    <row r="930" spans="1:9" x14ac:dyDescent="0.25">
      <c r="A930" s="114">
        <f t="shared" si="89"/>
        <v>930</v>
      </c>
      <c r="B930" s="114">
        <f>IF(AND(A930&gt;=CONTROL!$D$9,A930&lt;CONTROL!$D$10+1),A930,0)</f>
        <v>0</v>
      </c>
      <c r="C930" s="114">
        <f>IF(AND(A930&gt;=CONTROL!$F$9,A930&lt;CONTROL!$F$10+1),A930,0)</f>
        <v>0</v>
      </c>
      <c r="D930" s="114" t="str">
        <f>IF(DATOS!I931=CONTROL!$H$10,"B","A")</f>
        <v>A</v>
      </c>
      <c r="E930" s="114">
        <f t="shared" si="84"/>
        <v>0</v>
      </c>
      <c r="F930">
        <f t="shared" ca="1" si="85"/>
        <v>-1</v>
      </c>
      <c r="G930">
        <f t="shared" ca="1" si="86"/>
        <v>654</v>
      </c>
      <c r="H930">
        <f t="shared" ca="1" si="87"/>
        <v>0</v>
      </c>
      <c r="I930" s="122">
        <f t="shared" ca="1" si="88"/>
        <v>0</v>
      </c>
    </row>
    <row r="931" spans="1:9" x14ac:dyDescent="0.25">
      <c r="A931" s="114">
        <f t="shared" si="89"/>
        <v>931</v>
      </c>
      <c r="B931" s="114">
        <f>IF(AND(A931&gt;=CONTROL!$D$9,A931&lt;CONTROL!$D$10+1),A931,0)</f>
        <v>0</v>
      </c>
      <c r="C931" s="114">
        <f>IF(AND(A931&gt;=CONTROL!$F$9,A931&lt;CONTROL!$F$10+1),A931,0)</f>
        <v>0</v>
      </c>
      <c r="D931" s="114" t="str">
        <f>IF(DATOS!I932=CONTROL!$H$10,"B","A")</f>
        <v>A</v>
      </c>
      <c r="E931" s="114">
        <f t="shared" si="84"/>
        <v>0</v>
      </c>
      <c r="F931">
        <f t="shared" ca="1" si="85"/>
        <v>-1</v>
      </c>
      <c r="G931">
        <f t="shared" ca="1" si="86"/>
        <v>654</v>
      </c>
      <c r="H931">
        <f t="shared" ca="1" si="87"/>
        <v>0</v>
      </c>
      <c r="I931" s="122">
        <f t="shared" ca="1" si="88"/>
        <v>0</v>
      </c>
    </row>
    <row r="932" spans="1:9" x14ac:dyDescent="0.25">
      <c r="A932" s="114">
        <f t="shared" si="89"/>
        <v>932</v>
      </c>
      <c r="B932" s="114">
        <f>IF(AND(A932&gt;=CONTROL!$D$9,A932&lt;CONTROL!$D$10+1),A932,0)</f>
        <v>0</v>
      </c>
      <c r="C932" s="114">
        <f>IF(AND(A932&gt;=CONTROL!$F$9,A932&lt;CONTROL!$F$10+1),A932,0)</f>
        <v>0</v>
      </c>
      <c r="D932" s="114" t="str">
        <f>IF(DATOS!I933=CONTROL!$H$10,"B","A")</f>
        <v>A</v>
      </c>
      <c r="E932" s="114">
        <f t="shared" si="84"/>
        <v>0</v>
      </c>
      <c r="F932">
        <f t="shared" ca="1" si="85"/>
        <v>-1</v>
      </c>
      <c r="G932">
        <f t="shared" ca="1" si="86"/>
        <v>654</v>
      </c>
      <c r="H932">
        <f t="shared" ca="1" si="87"/>
        <v>0</v>
      </c>
      <c r="I932" s="122">
        <f t="shared" ca="1" si="88"/>
        <v>0</v>
      </c>
    </row>
    <row r="933" spans="1:9" x14ac:dyDescent="0.25">
      <c r="A933" s="114">
        <f t="shared" si="89"/>
        <v>933</v>
      </c>
      <c r="B933" s="114">
        <f>IF(AND(A933&gt;=CONTROL!$D$9,A933&lt;CONTROL!$D$10+1),A933,0)</f>
        <v>0</v>
      </c>
      <c r="C933" s="114">
        <f>IF(AND(A933&gt;=CONTROL!$F$9,A933&lt;CONTROL!$F$10+1),A933,0)</f>
        <v>0</v>
      </c>
      <c r="D933" s="114" t="str">
        <f>IF(DATOS!I934=CONTROL!$H$10,"B","A")</f>
        <v>A</v>
      </c>
      <c r="E933" s="114">
        <f t="shared" si="84"/>
        <v>0</v>
      </c>
      <c r="F933">
        <f t="shared" ca="1" si="85"/>
        <v>-1</v>
      </c>
      <c r="G933">
        <f t="shared" ca="1" si="86"/>
        <v>654</v>
      </c>
      <c r="H933">
        <f t="shared" ca="1" si="87"/>
        <v>0</v>
      </c>
      <c r="I933" s="122">
        <f t="shared" ca="1" si="88"/>
        <v>0</v>
      </c>
    </row>
    <row r="934" spans="1:9" x14ac:dyDescent="0.25">
      <c r="A934" s="114">
        <f t="shared" si="89"/>
        <v>934</v>
      </c>
      <c r="B934" s="114">
        <f>IF(AND(A934&gt;=CONTROL!$D$9,A934&lt;CONTROL!$D$10+1),A934,0)</f>
        <v>0</v>
      </c>
      <c r="C934" s="114">
        <f>IF(AND(A934&gt;=CONTROL!$F$9,A934&lt;CONTROL!$F$10+1),A934,0)</f>
        <v>0</v>
      </c>
      <c r="D934" s="114" t="str">
        <f>IF(DATOS!I935=CONTROL!$H$10,"B","A")</f>
        <v>A</v>
      </c>
      <c r="E934" s="114">
        <f t="shared" si="84"/>
        <v>0</v>
      </c>
      <c r="F934">
        <f t="shared" ca="1" si="85"/>
        <v>-1</v>
      </c>
      <c r="G934">
        <f t="shared" ca="1" si="86"/>
        <v>654</v>
      </c>
      <c r="H934">
        <f t="shared" ca="1" si="87"/>
        <v>0</v>
      </c>
      <c r="I934" s="122">
        <f t="shared" ca="1" si="88"/>
        <v>0</v>
      </c>
    </row>
    <row r="935" spans="1:9" x14ac:dyDescent="0.25">
      <c r="A935" s="114">
        <f t="shared" si="89"/>
        <v>935</v>
      </c>
      <c r="B935" s="114">
        <f>IF(AND(A935&gt;=CONTROL!$D$9,A935&lt;CONTROL!$D$10+1),A935,0)</f>
        <v>0</v>
      </c>
      <c r="C935" s="114">
        <f>IF(AND(A935&gt;=CONTROL!$F$9,A935&lt;CONTROL!$F$10+1),A935,0)</f>
        <v>0</v>
      </c>
      <c r="D935" s="114" t="str">
        <f>IF(DATOS!I936=CONTROL!$H$10,"B","A")</f>
        <v>A</v>
      </c>
      <c r="E935" s="114">
        <f t="shared" si="84"/>
        <v>0</v>
      </c>
      <c r="F935">
        <f t="shared" ca="1" si="85"/>
        <v>-1</v>
      </c>
      <c r="G935">
        <f t="shared" ca="1" si="86"/>
        <v>654</v>
      </c>
      <c r="H935">
        <f t="shared" ca="1" si="87"/>
        <v>0</v>
      </c>
      <c r="I935" s="122">
        <f t="shared" ca="1" si="88"/>
        <v>0</v>
      </c>
    </row>
    <row r="936" spans="1:9" x14ac:dyDescent="0.25">
      <c r="A936" s="114">
        <f t="shared" si="89"/>
        <v>936</v>
      </c>
      <c r="B936" s="114">
        <f>IF(AND(A936&gt;=CONTROL!$D$9,A936&lt;CONTROL!$D$10+1),A936,0)</f>
        <v>0</v>
      </c>
      <c r="C936" s="114">
        <f>IF(AND(A936&gt;=CONTROL!$F$9,A936&lt;CONTROL!$F$10+1),A936,0)</f>
        <v>0</v>
      </c>
      <c r="D936" s="114" t="str">
        <f>IF(DATOS!I937=CONTROL!$H$10,"B","A")</f>
        <v>A</v>
      </c>
      <c r="E936" s="114">
        <f t="shared" si="84"/>
        <v>0</v>
      </c>
      <c r="F936">
        <f t="shared" ca="1" si="85"/>
        <v>-1</v>
      </c>
      <c r="G936">
        <f t="shared" ca="1" si="86"/>
        <v>654</v>
      </c>
      <c r="H936">
        <f t="shared" ca="1" si="87"/>
        <v>0</v>
      </c>
      <c r="I936" s="122">
        <f t="shared" ca="1" si="88"/>
        <v>0</v>
      </c>
    </row>
    <row r="937" spans="1:9" x14ac:dyDescent="0.25">
      <c r="A937" s="114">
        <f t="shared" si="89"/>
        <v>937</v>
      </c>
      <c r="B937" s="114">
        <f>IF(AND(A937&gt;=CONTROL!$D$9,A937&lt;CONTROL!$D$10+1),A937,0)</f>
        <v>0</v>
      </c>
      <c r="C937" s="114">
        <f>IF(AND(A937&gt;=CONTROL!$F$9,A937&lt;CONTROL!$F$10+1),A937,0)</f>
        <v>0</v>
      </c>
      <c r="D937" s="114" t="str">
        <f>IF(DATOS!I938=CONTROL!$H$10,"B","A")</f>
        <v>A</v>
      </c>
      <c r="E937" s="114">
        <f t="shared" si="84"/>
        <v>0</v>
      </c>
      <c r="F937">
        <f t="shared" ca="1" si="85"/>
        <v>-1</v>
      </c>
      <c r="G937">
        <f t="shared" ca="1" si="86"/>
        <v>654</v>
      </c>
      <c r="H937">
        <f t="shared" ca="1" si="87"/>
        <v>0</v>
      </c>
      <c r="I937" s="122">
        <f t="shared" ca="1" si="88"/>
        <v>0</v>
      </c>
    </row>
    <row r="938" spans="1:9" x14ac:dyDescent="0.25">
      <c r="A938" s="114">
        <f t="shared" si="89"/>
        <v>938</v>
      </c>
      <c r="B938" s="114">
        <f>IF(AND(A938&gt;=CONTROL!$D$9,A938&lt;CONTROL!$D$10+1),A938,0)</f>
        <v>0</v>
      </c>
      <c r="C938" s="114">
        <f>IF(AND(A938&gt;=CONTROL!$F$9,A938&lt;CONTROL!$F$10+1),A938,0)</f>
        <v>0</v>
      </c>
      <c r="D938" s="114" t="str">
        <f>IF(DATOS!I939=CONTROL!$H$10,"B","A")</f>
        <v>A</v>
      </c>
      <c r="E938" s="114">
        <f t="shared" si="84"/>
        <v>0</v>
      </c>
      <c r="F938">
        <f t="shared" ca="1" si="85"/>
        <v>-1</v>
      </c>
      <c r="G938">
        <f t="shared" ca="1" si="86"/>
        <v>654</v>
      </c>
      <c r="H938">
        <f t="shared" ca="1" si="87"/>
        <v>0</v>
      </c>
      <c r="I938" s="122">
        <f t="shared" ca="1" si="88"/>
        <v>0</v>
      </c>
    </row>
    <row r="939" spans="1:9" x14ac:dyDescent="0.25">
      <c r="A939" s="114">
        <f t="shared" si="89"/>
        <v>939</v>
      </c>
      <c r="B939" s="114">
        <f>IF(AND(A939&gt;=CONTROL!$D$9,A939&lt;CONTROL!$D$10+1),A939,0)</f>
        <v>0</v>
      </c>
      <c r="C939" s="114">
        <f>IF(AND(A939&gt;=CONTROL!$F$9,A939&lt;CONTROL!$F$10+1),A939,0)</f>
        <v>0</v>
      </c>
      <c r="D939" s="114" t="str">
        <f>IF(DATOS!I940=CONTROL!$H$10,"B","A")</f>
        <v>A</v>
      </c>
      <c r="E939" s="114">
        <f t="shared" si="84"/>
        <v>0</v>
      </c>
      <c r="F939">
        <f t="shared" ca="1" si="85"/>
        <v>-1</v>
      </c>
      <c r="G939">
        <f t="shared" ca="1" si="86"/>
        <v>654</v>
      </c>
      <c r="H939">
        <f t="shared" ca="1" si="87"/>
        <v>0</v>
      </c>
      <c r="I939" s="122">
        <f t="shared" ca="1" si="88"/>
        <v>0</v>
      </c>
    </row>
    <row r="940" spans="1:9" x14ac:dyDescent="0.25">
      <c r="A940" s="114">
        <f t="shared" si="89"/>
        <v>940</v>
      </c>
      <c r="B940" s="114">
        <f>IF(AND(A940&gt;=CONTROL!$D$9,A940&lt;CONTROL!$D$10+1),A940,0)</f>
        <v>0</v>
      </c>
      <c r="C940" s="114">
        <f>IF(AND(A940&gt;=CONTROL!$F$9,A940&lt;CONTROL!$F$10+1),A940,0)</f>
        <v>0</v>
      </c>
      <c r="D940" s="114" t="str">
        <f>IF(DATOS!I941=CONTROL!$H$10,"B","A")</f>
        <v>A</v>
      </c>
      <c r="E940" s="114">
        <f t="shared" si="84"/>
        <v>0</v>
      </c>
      <c r="F940">
        <f t="shared" ca="1" si="85"/>
        <v>-1</v>
      </c>
      <c r="G940">
        <f t="shared" ca="1" si="86"/>
        <v>654</v>
      </c>
      <c r="H940">
        <f t="shared" ca="1" si="87"/>
        <v>0</v>
      </c>
      <c r="I940" s="122">
        <f t="shared" ca="1" si="88"/>
        <v>0</v>
      </c>
    </row>
    <row r="941" spans="1:9" x14ac:dyDescent="0.25">
      <c r="A941" s="114">
        <f t="shared" si="89"/>
        <v>941</v>
      </c>
      <c r="B941" s="114">
        <f>IF(AND(A941&gt;=CONTROL!$D$9,A941&lt;CONTROL!$D$10+1),A941,0)</f>
        <v>0</v>
      </c>
      <c r="C941" s="114">
        <f>IF(AND(A941&gt;=CONTROL!$F$9,A941&lt;CONTROL!$F$10+1),A941,0)</f>
        <v>0</v>
      </c>
      <c r="D941" s="114" t="str">
        <f>IF(DATOS!I942=CONTROL!$H$10,"B","A")</f>
        <v>A</v>
      </c>
      <c r="E941" s="114">
        <f t="shared" si="84"/>
        <v>0</v>
      </c>
      <c r="F941">
        <f t="shared" ca="1" si="85"/>
        <v>-1</v>
      </c>
      <c r="G941">
        <f t="shared" ca="1" si="86"/>
        <v>654</v>
      </c>
      <c r="H941">
        <f t="shared" ca="1" si="87"/>
        <v>0</v>
      </c>
      <c r="I941" s="122">
        <f t="shared" ca="1" si="88"/>
        <v>0</v>
      </c>
    </row>
    <row r="942" spans="1:9" x14ac:dyDescent="0.25">
      <c r="A942" s="114">
        <f t="shared" si="89"/>
        <v>942</v>
      </c>
      <c r="B942" s="114">
        <f>IF(AND(A942&gt;=CONTROL!$D$9,A942&lt;CONTROL!$D$10+1),A942,0)</f>
        <v>0</v>
      </c>
      <c r="C942" s="114">
        <f>IF(AND(A942&gt;=CONTROL!$F$9,A942&lt;CONTROL!$F$10+1),A942,0)</f>
        <v>0</v>
      </c>
      <c r="D942" s="114" t="str">
        <f>IF(DATOS!I943=CONTROL!$H$10,"B","A")</f>
        <v>A</v>
      </c>
      <c r="E942" s="114">
        <f t="shared" si="84"/>
        <v>0</v>
      </c>
      <c r="F942">
        <f t="shared" ca="1" si="85"/>
        <v>-1</v>
      </c>
      <c r="G942">
        <f t="shared" ca="1" si="86"/>
        <v>654</v>
      </c>
      <c r="H942">
        <f t="shared" ca="1" si="87"/>
        <v>0</v>
      </c>
      <c r="I942" s="122">
        <f t="shared" ca="1" si="88"/>
        <v>0</v>
      </c>
    </row>
    <row r="943" spans="1:9" x14ac:dyDescent="0.25">
      <c r="A943" s="114">
        <f t="shared" si="89"/>
        <v>943</v>
      </c>
      <c r="B943" s="114">
        <f>IF(AND(A943&gt;=CONTROL!$D$9,A943&lt;CONTROL!$D$10+1),A943,0)</f>
        <v>0</v>
      </c>
      <c r="C943" s="114">
        <f>IF(AND(A943&gt;=CONTROL!$F$9,A943&lt;CONTROL!$F$10+1),A943,0)</f>
        <v>0</v>
      </c>
      <c r="D943" s="114" t="str">
        <f>IF(DATOS!I944=CONTROL!$H$10,"B","A")</f>
        <v>A</v>
      </c>
      <c r="E943" s="114">
        <f t="shared" si="84"/>
        <v>0</v>
      </c>
      <c r="F943">
        <f t="shared" ca="1" si="85"/>
        <v>-1</v>
      </c>
      <c r="G943">
        <f t="shared" ca="1" si="86"/>
        <v>654</v>
      </c>
      <c r="H943">
        <f t="shared" ca="1" si="87"/>
        <v>0</v>
      </c>
      <c r="I943" s="122">
        <f t="shared" ca="1" si="88"/>
        <v>0</v>
      </c>
    </row>
    <row r="944" spans="1:9" x14ac:dyDescent="0.25">
      <c r="A944" s="114">
        <f t="shared" si="89"/>
        <v>944</v>
      </c>
      <c r="B944" s="114">
        <f>IF(AND(A944&gt;=CONTROL!$D$9,A944&lt;CONTROL!$D$10+1),A944,0)</f>
        <v>0</v>
      </c>
      <c r="C944" s="114">
        <f>IF(AND(A944&gt;=CONTROL!$F$9,A944&lt;CONTROL!$F$10+1),A944,0)</f>
        <v>0</v>
      </c>
      <c r="D944" s="114" t="str">
        <f>IF(DATOS!I945=CONTROL!$H$10,"B","A")</f>
        <v>A</v>
      </c>
      <c r="E944" s="114">
        <f t="shared" si="84"/>
        <v>0</v>
      </c>
      <c r="F944">
        <f t="shared" ca="1" si="85"/>
        <v>-1</v>
      </c>
      <c r="G944">
        <f t="shared" ca="1" si="86"/>
        <v>654</v>
      </c>
      <c r="H944">
        <f t="shared" ca="1" si="87"/>
        <v>0</v>
      </c>
      <c r="I944" s="122">
        <f t="shared" ca="1" si="88"/>
        <v>0</v>
      </c>
    </row>
    <row r="945" spans="1:9" x14ac:dyDescent="0.25">
      <c r="A945" s="114">
        <f t="shared" si="89"/>
        <v>945</v>
      </c>
      <c r="B945" s="114">
        <f>IF(AND(A945&gt;=CONTROL!$D$9,A945&lt;CONTROL!$D$10+1),A945,0)</f>
        <v>0</v>
      </c>
      <c r="C945" s="114">
        <f>IF(AND(A945&gt;=CONTROL!$F$9,A945&lt;CONTROL!$F$10+1),A945,0)</f>
        <v>0</v>
      </c>
      <c r="D945" s="114" t="str">
        <f>IF(DATOS!I946=CONTROL!$H$10,"B","A")</f>
        <v>A</v>
      </c>
      <c r="E945" s="114">
        <f t="shared" si="84"/>
        <v>0</v>
      </c>
      <c r="F945">
        <f t="shared" ca="1" si="85"/>
        <v>-1</v>
      </c>
      <c r="G945">
        <f t="shared" ca="1" si="86"/>
        <v>654</v>
      </c>
      <c r="H945">
        <f t="shared" ca="1" si="87"/>
        <v>0</v>
      </c>
      <c r="I945" s="122">
        <f t="shared" ca="1" si="88"/>
        <v>0</v>
      </c>
    </row>
    <row r="946" spans="1:9" x14ac:dyDescent="0.25">
      <c r="A946" s="114">
        <f t="shared" si="89"/>
        <v>946</v>
      </c>
      <c r="B946" s="114">
        <f>IF(AND(A946&gt;=CONTROL!$D$9,A946&lt;CONTROL!$D$10+1),A946,0)</f>
        <v>0</v>
      </c>
      <c r="C946" s="114">
        <f>IF(AND(A946&gt;=CONTROL!$F$9,A946&lt;CONTROL!$F$10+1),A946,0)</f>
        <v>0</v>
      </c>
      <c r="D946" s="114" t="str">
        <f>IF(DATOS!I947=CONTROL!$H$10,"B","A")</f>
        <v>A</v>
      </c>
      <c r="E946" s="114">
        <f t="shared" si="84"/>
        <v>0</v>
      </c>
      <c r="F946">
        <f t="shared" ca="1" si="85"/>
        <v>-1</v>
      </c>
      <c r="G946">
        <f t="shared" ca="1" si="86"/>
        <v>654</v>
      </c>
      <c r="H946">
        <f t="shared" ca="1" si="87"/>
        <v>0</v>
      </c>
      <c r="I946" s="122">
        <f t="shared" ca="1" si="88"/>
        <v>0</v>
      </c>
    </row>
    <row r="947" spans="1:9" x14ac:dyDescent="0.25">
      <c r="A947" s="114">
        <f t="shared" si="89"/>
        <v>947</v>
      </c>
      <c r="B947" s="114">
        <f>IF(AND(A947&gt;=CONTROL!$D$9,A947&lt;CONTROL!$D$10+1),A947,0)</f>
        <v>0</v>
      </c>
      <c r="C947" s="114">
        <f>IF(AND(A947&gt;=CONTROL!$F$9,A947&lt;CONTROL!$F$10+1),A947,0)</f>
        <v>0</v>
      </c>
      <c r="D947" s="114" t="str">
        <f>IF(DATOS!I948=CONTROL!$H$10,"B","A")</f>
        <v>A</v>
      </c>
      <c r="E947" s="114">
        <f t="shared" si="84"/>
        <v>0</v>
      </c>
      <c r="F947">
        <f t="shared" ca="1" si="85"/>
        <v>-1</v>
      </c>
      <c r="G947">
        <f t="shared" ca="1" si="86"/>
        <v>654</v>
      </c>
      <c r="H947">
        <f t="shared" ca="1" si="87"/>
        <v>0</v>
      </c>
      <c r="I947" s="122">
        <f t="shared" ca="1" si="88"/>
        <v>0</v>
      </c>
    </row>
    <row r="948" spans="1:9" x14ac:dyDescent="0.25">
      <c r="A948" s="114">
        <f t="shared" si="89"/>
        <v>948</v>
      </c>
      <c r="B948" s="114">
        <f>IF(AND(A948&gt;=CONTROL!$D$9,A948&lt;CONTROL!$D$10+1),A948,0)</f>
        <v>0</v>
      </c>
      <c r="C948" s="114">
        <f>IF(AND(A948&gt;=CONTROL!$F$9,A948&lt;CONTROL!$F$10+1),A948,0)</f>
        <v>0</v>
      </c>
      <c r="D948" s="114" t="str">
        <f>IF(DATOS!I949=CONTROL!$H$10,"B","A")</f>
        <v>A</v>
      </c>
      <c r="E948" s="114">
        <f t="shared" si="84"/>
        <v>0</v>
      </c>
      <c r="F948">
        <f t="shared" ca="1" si="85"/>
        <v>-1</v>
      </c>
      <c r="G948">
        <f t="shared" ca="1" si="86"/>
        <v>654</v>
      </c>
      <c r="H948">
        <f t="shared" ca="1" si="87"/>
        <v>0</v>
      </c>
      <c r="I948" s="122">
        <f t="shared" ca="1" si="88"/>
        <v>0</v>
      </c>
    </row>
    <row r="949" spans="1:9" x14ac:dyDescent="0.25">
      <c r="A949" s="114">
        <f t="shared" si="89"/>
        <v>949</v>
      </c>
      <c r="B949" s="114">
        <f>IF(AND(A949&gt;=CONTROL!$D$9,A949&lt;CONTROL!$D$10+1),A949,0)</f>
        <v>0</v>
      </c>
      <c r="C949" s="114">
        <f>IF(AND(A949&gt;=CONTROL!$F$9,A949&lt;CONTROL!$F$10+1),A949,0)</f>
        <v>0</v>
      </c>
      <c r="D949" s="114" t="str">
        <f>IF(DATOS!I950=CONTROL!$H$10,"B","A")</f>
        <v>A</v>
      </c>
      <c r="E949" s="114">
        <f t="shared" si="84"/>
        <v>0</v>
      </c>
      <c r="F949">
        <f t="shared" ca="1" si="85"/>
        <v>-1</v>
      </c>
      <c r="G949">
        <f t="shared" ca="1" si="86"/>
        <v>654</v>
      </c>
      <c r="H949">
        <f t="shared" ca="1" si="87"/>
        <v>0</v>
      </c>
      <c r="I949" s="122">
        <f t="shared" ca="1" si="88"/>
        <v>0</v>
      </c>
    </row>
    <row r="950" spans="1:9" x14ac:dyDescent="0.25">
      <c r="A950" s="114">
        <f t="shared" si="89"/>
        <v>950</v>
      </c>
      <c r="B950" s="114">
        <f>IF(AND(A950&gt;=CONTROL!$D$9,A950&lt;CONTROL!$D$10+1),A950,0)</f>
        <v>0</v>
      </c>
      <c r="C950" s="114">
        <f>IF(AND(A950&gt;=CONTROL!$F$9,A950&lt;CONTROL!$F$10+1),A950,0)</f>
        <v>0</v>
      </c>
      <c r="D950" s="114" t="str">
        <f>IF(DATOS!I951=CONTROL!$H$10,"B","A")</f>
        <v>A</v>
      </c>
      <c r="E950" s="114">
        <f t="shared" si="84"/>
        <v>0</v>
      </c>
      <c r="F950">
        <f t="shared" ca="1" si="85"/>
        <v>-1</v>
      </c>
      <c r="G950">
        <f t="shared" ca="1" si="86"/>
        <v>654</v>
      </c>
      <c r="H950">
        <f t="shared" ca="1" si="87"/>
        <v>0</v>
      </c>
      <c r="I950" s="122">
        <f t="shared" ca="1" si="88"/>
        <v>0</v>
      </c>
    </row>
    <row r="951" spans="1:9" x14ac:dyDescent="0.25">
      <c r="A951" s="114">
        <f t="shared" si="89"/>
        <v>951</v>
      </c>
      <c r="B951" s="114">
        <f>IF(AND(A951&gt;=CONTROL!$D$9,A951&lt;CONTROL!$D$10+1),A951,0)</f>
        <v>0</v>
      </c>
      <c r="C951" s="114">
        <f>IF(AND(A951&gt;=CONTROL!$F$9,A951&lt;CONTROL!$F$10+1),A951,0)</f>
        <v>0</v>
      </c>
      <c r="D951" s="114" t="str">
        <f>IF(DATOS!I952=CONTROL!$H$10,"B","A")</f>
        <v>A</v>
      </c>
      <c r="E951" s="114">
        <f t="shared" si="84"/>
        <v>0</v>
      </c>
      <c r="F951">
        <f t="shared" ca="1" si="85"/>
        <v>-1</v>
      </c>
      <c r="G951">
        <f t="shared" ca="1" si="86"/>
        <v>654</v>
      </c>
      <c r="H951">
        <f t="shared" ca="1" si="87"/>
        <v>0</v>
      </c>
      <c r="I951" s="122">
        <f t="shared" ca="1" si="88"/>
        <v>0</v>
      </c>
    </row>
    <row r="952" spans="1:9" x14ac:dyDescent="0.25">
      <c r="A952" s="114">
        <f t="shared" si="89"/>
        <v>952</v>
      </c>
      <c r="B952" s="114">
        <f>IF(AND(A952&gt;=CONTROL!$D$9,A952&lt;CONTROL!$D$10+1),A952,0)</f>
        <v>0</v>
      </c>
      <c r="C952" s="114">
        <f>IF(AND(A952&gt;=CONTROL!$F$9,A952&lt;CONTROL!$F$10+1),A952,0)</f>
        <v>0</v>
      </c>
      <c r="D952" s="114" t="str">
        <f>IF(DATOS!I953=CONTROL!$H$10,"B","A")</f>
        <v>A</v>
      </c>
      <c r="E952" s="114">
        <f t="shared" si="84"/>
        <v>0</v>
      </c>
      <c r="F952">
        <f t="shared" ca="1" si="85"/>
        <v>-1</v>
      </c>
      <c r="G952">
        <f t="shared" ca="1" si="86"/>
        <v>654</v>
      </c>
      <c r="H952">
        <f t="shared" ca="1" si="87"/>
        <v>0</v>
      </c>
      <c r="I952" s="122">
        <f t="shared" ca="1" si="88"/>
        <v>0</v>
      </c>
    </row>
    <row r="953" spans="1:9" x14ac:dyDescent="0.25">
      <c r="A953" s="114">
        <f t="shared" si="89"/>
        <v>953</v>
      </c>
      <c r="B953" s="114">
        <f>IF(AND(A953&gt;=CONTROL!$D$9,A953&lt;CONTROL!$D$10+1),A953,0)</f>
        <v>0</v>
      </c>
      <c r="C953" s="114">
        <f>IF(AND(A953&gt;=CONTROL!$F$9,A953&lt;CONTROL!$F$10+1),A953,0)</f>
        <v>0</v>
      </c>
      <c r="D953" s="114" t="str">
        <f>IF(DATOS!I954=CONTROL!$H$10,"B","A")</f>
        <v>A</v>
      </c>
      <c r="E953" s="114">
        <f t="shared" si="84"/>
        <v>0</v>
      </c>
      <c r="F953">
        <f t="shared" ca="1" si="85"/>
        <v>-1</v>
      </c>
      <c r="G953">
        <f t="shared" ca="1" si="86"/>
        <v>654</v>
      </c>
      <c r="H953">
        <f t="shared" ca="1" si="87"/>
        <v>0</v>
      </c>
      <c r="I953" s="122">
        <f t="shared" ca="1" si="88"/>
        <v>0</v>
      </c>
    </row>
    <row r="954" spans="1:9" x14ac:dyDescent="0.25">
      <c r="A954" s="114">
        <f t="shared" si="89"/>
        <v>954</v>
      </c>
      <c r="B954" s="114">
        <f>IF(AND(A954&gt;=CONTROL!$D$9,A954&lt;CONTROL!$D$10+1),A954,0)</f>
        <v>0</v>
      </c>
      <c r="C954" s="114">
        <f>IF(AND(A954&gt;=CONTROL!$F$9,A954&lt;CONTROL!$F$10+1),A954,0)</f>
        <v>0</v>
      </c>
      <c r="D954" s="114" t="str">
        <f>IF(DATOS!I955=CONTROL!$H$10,"B","A")</f>
        <v>A</v>
      </c>
      <c r="E954" s="114">
        <f t="shared" si="84"/>
        <v>0</v>
      </c>
      <c r="F954">
        <f t="shared" ca="1" si="85"/>
        <v>-1</v>
      </c>
      <c r="G954">
        <f t="shared" ca="1" si="86"/>
        <v>654</v>
      </c>
      <c r="H954">
        <f t="shared" ca="1" si="87"/>
        <v>0</v>
      </c>
      <c r="I954" s="122">
        <f t="shared" ca="1" si="88"/>
        <v>0</v>
      </c>
    </row>
    <row r="955" spans="1:9" x14ac:dyDescent="0.25">
      <c r="A955" s="114">
        <f t="shared" si="89"/>
        <v>955</v>
      </c>
      <c r="B955" s="114">
        <f>IF(AND(A955&gt;=CONTROL!$D$9,A955&lt;CONTROL!$D$10+1),A955,0)</f>
        <v>0</v>
      </c>
      <c r="C955" s="114">
        <f>IF(AND(A955&gt;=CONTROL!$F$9,A955&lt;CONTROL!$F$10+1),A955,0)</f>
        <v>0</v>
      </c>
      <c r="D955" s="114" t="str">
        <f>IF(DATOS!I956=CONTROL!$H$10,"B","A")</f>
        <v>A</v>
      </c>
      <c r="E955" s="114">
        <f t="shared" si="84"/>
        <v>0</v>
      </c>
      <c r="F955">
        <f t="shared" ca="1" si="85"/>
        <v>-1</v>
      </c>
      <c r="G955">
        <f t="shared" ca="1" si="86"/>
        <v>654</v>
      </c>
      <c r="H955">
        <f t="shared" ca="1" si="87"/>
        <v>0</v>
      </c>
      <c r="I955" s="122">
        <f t="shared" ca="1" si="88"/>
        <v>0</v>
      </c>
    </row>
    <row r="956" spans="1:9" x14ac:dyDescent="0.25">
      <c r="A956" s="114">
        <f t="shared" si="89"/>
        <v>956</v>
      </c>
      <c r="B956" s="114">
        <f>IF(AND(A956&gt;=CONTROL!$D$9,A956&lt;CONTROL!$D$10+1),A956,0)</f>
        <v>0</v>
      </c>
      <c r="C956" s="114">
        <f>IF(AND(A956&gt;=CONTROL!$F$9,A956&lt;CONTROL!$F$10+1),A956,0)</f>
        <v>0</v>
      </c>
      <c r="D956" s="114" t="str">
        <f>IF(DATOS!I957=CONTROL!$H$10,"B","A")</f>
        <v>A</v>
      </c>
      <c r="E956" s="114">
        <f t="shared" si="84"/>
        <v>0</v>
      </c>
      <c r="F956">
        <f t="shared" ca="1" si="85"/>
        <v>-1</v>
      </c>
      <c r="G956">
        <f t="shared" ca="1" si="86"/>
        <v>654</v>
      </c>
      <c r="H956">
        <f t="shared" ca="1" si="87"/>
        <v>0</v>
      </c>
      <c r="I956" s="122">
        <f t="shared" ca="1" si="88"/>
        <v>0</v>
      </c>
    </row>
    <row r="957" spans="1:9" x14ac:dyDescent="0.25">
      <c r="A957" s="114">
        <f t="shared" si="89"/>
        <v>957</v>
      </c>
      <c r="B957" s="114">
        <f>IF(AND(A957&gt;=CONTROL!$D$9,A957&lt;CONTROL!$D$10+1),A957,0)</f>
        <v>0</v>
      </c>
      <c r="C957" s="114">
        <f>IF(AND(A957&gt;=CONTROL!$F$9,A957&lt;CONTROL!$F$10+1),A957,0)</f>
        <v>0</v>
      </c>
      <c r="D957" s="114" t="str">
        <f>IF(DATOS!I958=CONTROL!$H$10,"B","A")</f>
        <v>A</v>
      </c>
      <c r="E957" s="114">
        <f t="shared" si="84"/>
        <v>0</v>
      </c>
      <c r="F957">
        <f t="shared" ca="1" si="85"/>
        <v>-1</v>
      </c>
      <c r="G957">
        <f t="shared" ca="1" si="86"/>
        <v>654</v>
      </c>
      <c r="H957">
        <f t="shared" ca="1" si="87"/>
        <v>0</v>
      </c>
      <c r="I957" s="122">
        <f t="shared" ca="1" si="88"/>
        <v>0</v>
      </c>
    </row>
    <row r="958" spans="1:9" x14ac:dyDescent="0.25">
      <c r="A958" s="114">
        <f t="shared" si="89"/>
        <v>958</v>
      </c>
      <c r="B958" s="114">
        <f>IF(AND(A958&gt;=CONTROL!$D$9,A958&lt;CONTROL!$D$10+1),A958,0)</f>
        <v>0</v>
      </c>
      <c r="C958" s="114">
        <f>IF(AND(A958&gt;=CONTROL!$F$9,A958&lt;CONTROL!$F$10+1),A958,0)</f>
        <v>0</v>
      </c>
      <c r="D958" s="114" t="str">
        <f>IF(DATOS!I959=CONTROL!$H$10,"B","A")</f>
        <v>A</v>
      </c>
      <c r="E958" s="114">
        <f t="shared" si="84"/>
        <v>0</v>
      </c>
      <c r="F958">
        <f t="shared" ca="1" si="85"/>
        <v>-1</v>
      </c>
      <c r="G958">
        <f t="shared" ca="1" si="86"/>
        <v>654</v>
      </c>
      <c r="H958">
        <f t="shared" ca="1" si="87"/>
        <v>0</v>
      </c>
      <c r="I958" s="122">
        <f t="shared" ca="1" si="88"/>
        <v>0</v>
      </c>
    </row>
    <row r="959" spans="1:9" x14ac:dyDescent="0.25">
      <c r="A959" s="114">
        <f t="shared" si="89"/>
        <v>959</v>
      </c>
      <c r="B959" s="114">
        <f>IF(AND(A959&gt;=CONTROL!$D$9,A959&lt;CONTROL!$D$10+1),A959,0)</f>
        <v>0</v>
      </c>
      <c r="C959" s="114">
        <f>IF(AND(A959&gt;=CONTROL!$F$9,A959&lt;CONTROL!$F$10+1),A959,0)</f>
        <v>0</v>
      </c>
      <c r="D959" s="114" t="str">
        <f>IF(DATOS!I960=CONTROL!$H$10,"B","A")</f>
        <v>A</v>
      </c>
      <c r="E959" s="114">
        <f t="shared" si="84"/>
        <v>0</v>
      </c>
      <c r="F959">
        <f t="shared" ca="1" si="85"/>
        <v>-1</v>
      </c>
      <c r="G959">
        <f t="shared" ca="1" si="86"/>
        <v>654</v>
      </c>
      <c r="H959">
        <f t="shared" ca="1" si="87"/>
        <v>0</v>
      </c>
      <c r="I959" s="122">
        <f t="shared" ca="1" si="88"/>
        <v>0</v>
      </c>
    </row>
    <row r="960" spans="1:9" x14ac:dyDescent="0.25">
      <c r="A960" s="114">
        <f t="shared" si="89"/>
        <v>960</v>
      </c>
      <c r="B960" s="114">
        <f>IF(AND(A960&gt;=CONTROL!$D$9,A960&lt;CONTROL!$D$10+1),A960,0)</f>
        <v>0</v>
      </c>
      <c r="C960" s="114">
        <f>IF(AND(A960&gt;=CONTROL!$F$9,A960&lt;CONTROL!$F$10+1),A960,0)</f>
        <v>0</v>
      </c>
      <c r="D960" s="114" t="str">
        <f>IF(DATOS!I961=CONTROL!$H$10,"B","A")</f>
        <v>A</v>
      </c>
      <c r="E960" s="114">
        <f t="shared" si="84"/>
        <v>0</v>
      </c>
      <c r="F960">
        <f t="shared" ca="1" si="85"/>
        <v>-1</v>
      </c>
      <c r="G960">
        <f t="shared" ca="1" si="86"/>
        <v>654</v>
      </c>
      <c r="H960">
        <f t="shared" ca="1" si="87"/>
        <v>0</v>
      </c>
      <c r="I960" s="122">
        <f t="shared" ca="1" si="88"/>
        <v>0</v>
      </c>
    </row>
    <row r="961" spans="1:9" x14ac:dyDescent="0.25">
      <c r="A961" s="114">
        <f t="shared" si="89"/>
        <v>961</v>
      </c>
      <c r="B961" s="114">
        <f>IF(AND(A961&gt;=CONTROL!$D$9,A961&lt;CONTROL!$D$10+1),A961,0)</f>
        <v>0</v>
      </c>
      <c r="C961" s="114">
        <f>IF(AND(A961&gt;=CONTROL!$F$9,A961&lt;CONTROL!$F$10+1),A961,0)</f>
        <v>0</v>
      </c>
      <c r="D961" s="114" t="str">
        <f>IF(DATOS!I962=CONTROL!$H$10,"B","A")</f>
        <v>A</v>
      </c>
      <c r="E961" s="114">
        <f t="shared" si="84"/>
        <v>0</v>
      </c>
      <c r="F961">
        <f t="shared" ca="1" si="85"/>
        <v>-1</v>
      </c>
      <c r="G961">
        <f t="shared" ca="1" si="86"/>
        <v>654</v>
      </c>
      <c r="H961">
        <f t="shared" ca="1" si="87"/>
        <v>0</v>
      </c>
      <c r="I961" s="122">
        <f t="shared" ca="1" si="88"/>
        <v>0</v>
      </c>
    </row>
    <row r="962" spans="1:9" x14ac:dyDescent="0.25">
      <c r="A962" s="114">
        <f t="shared" si="89"/>
        <v>962</v>
      </c>
      <c r="B962" s="114">
        <f>IF(AND(A962&gt;=CONTROL!$D$9,A962&lt;CONTROL!$D$10+1),A962,0)</f>
        <v>0</v>
      </c>
      <c r="C962" s="114">
        <f>IF(AND(A962&gt;=CONTROL!$F$9,A962&lt;CONTROL!$F$10+1),A962,0)</f>
        <v>0</v>
      </c>
      <c r="D962" s="114" t="str">
        <f>IF(DATOS!I963=CONTROL!$H$10,"B","A")</f>
        <v>A</v>
      </c>
      <c r="E962" s="114">
        <f t="shared" ref="E962:E1025" si="90">IF(D962="A",+C962+B962,0)</f>
        <v>0</v>
      </c>
      <c r="F962">
        <f t="shared" ref="F962:F1025" ca="1" si="91">IF(E962&gt;0,RAND(),-1)</f>
        <v>-1</v>
      </c>
      <c r="G962">
        <f t="shared" ref="G962:G1025" ca="1" si="92">RANK(F962,$F$1:$F$5000)</f>
        <v>654</v>
      </c>
      <c r="H962">
        <f t="shared" ref="H962:H1025" ca="1" si="93">IF(F962=-1,0,G962)</f>
        <v>0</v>
      </c>
      <c r="I962" s="122">
        <f t="shared" ref="I962:I1025" ca="1" si="94">IFERROR(MATCH(A962,H:H,0),0)</f>
        <v>0</v>
      </c>
    </row>
    <row r="963" spans="1:9" x14ac:dyDescent="0.25">
      <c r="A963" s="114">
        <f t="shared" ref="A963:A1026" si="95">+A962+1</f>
        <v>963</v>
      </c>
      <c r="B963" s="114">
        <f>IF(AND(A963&gt;=CONTROL!$D$9,A963&lt;CONTROL!$D$10+1),A963,0)</f>
        <v>0</v>
      </c>
      <c r="C963" s="114">
        <f>IF(AND(A963&gt;=CONTROL!$F$9,A963&lt;CONTROL!$F$10+1),A963,0)</f>
        <v>0</v>
      </c>
      <c r="D963" s="114" t="str">
        <f>IF(DATOS!I964=CONTROL!$H$10,"B","A")</f>
        <v>A</v>
      </c>
      <c r="E963" s="114">
        <f t="shared" si="90"/>
        <v>0</v>
      </c>
      <c r="F963">
        <f t="shared" ca="1" si="91"/>
        <v>-1</v>
      </c>
      <c r="G963">
        <f t="shared" ca="1" si="92"/>
        <v>654</v>
      </c>
      <c r="H963">
        <f t="shared" ca="1" si="93"/>
        <v>0</v>
      </c>
      <c r="I963" s="122">
        <f t="shared" ca="1" si="94"/>
        <v>0</v>
      </c>
    </row>
    <row r="964" spans="1:9" x14ac:dyDescent="0.25">
      <c r="A964" s="114">
        <f t="shared" si="95"/>
        <v>964</v>
      </c>
      <c r="B964" s="114">
        <f>IF(AND(A964&gt;=CONTROL!$D$9,A964&lt;CONTROL!$D$10+1),A964,0)</f>
        <v>0</v>
      </c>
      <c r="C964" s="114">
        <f>IF(AND(A964&gt;=CONTROL!$F$9,A964&lt;CONTROL!$F$10+1),A964,0)</f>
        <v>0</v>
      </c>
      <c r="D964" s="114" t="str">
        <f>IF(DATOS!I965=CONTROL!$H$10,"B","A")</f>
        <v>A</v>
      </c>
      <c r="E964" s="114">
        <f t="shared" si="90"/>
        <v>0</v>
      </c>
      <c r="F964">
        <f t="shared" ca="1" si="91"/>
        <v>-1</v>
      </c>
      <c r="G964">
        <f t="shared" ca="1" si="92"/>
        <v>654</v>
      </c>
      <c r="H964">
        <f t="shared" ca="1" si="93"/>
        <v>0</v>
      </c>
      <c r="I964" s="122">
        <f t="shared" ca="1" si="94"/>
        <v>0</v>
      </c>
    </row>
    <row r="965" spans="1:9" x14ac:dyDescent="0.25">
      <c r="A965" s="114">
        <f t="shared" si="95"/>
        <v>965</v>
      </c>
      <c r="B965" s="114">
        <f>IF(AND(A965&gt;=CONTROL!$D$9,A965&lt;CONTROL!$D$10+1),A965,0)</f>
        <v>0</v>
      </c>
      <c r="C965" s="114">
        <f>IF(AND(A965&gt;=CONTROL!$F$9,A965&lt;CONTROL!$F$10+1),A965,0)</f>
        <v>0</v>
      </c>
      <c r="D965" s="114" t="str">
        <f>IF(DATOS!I966=CONTROL!$H$10,"B","A")</f>
        <v>A</v>
      </c>
      <c r="E965" s="114">
        <f t="shared" si="90"/>
        <v>0</v>
      </c>
      <c r="F965">
        <f t="shared" ca="1" si="91"/>
        <v>-1</v>
      </c>
      <c r="G965">
        <f t="shared" ca="1" si="92"/>
        <v>654</v>
      </c>
      <c r="H965">
        <f t="shared" ca="1" si="93"/>
        <v>0</v>
      </c>
      <c r="I965" s="122">
        <f t="shared" ca="1" si="94"/>
        <v>0</v>
      </c>
    </row>
    <row r="966" spans="1:9" x14ac:dyDescent="0.25">
      <c r="A966" s="114">
        <f t="shared" si="95"/>
        <v>966</v>
      </c>
      <c r="B966" s="114">
        <f>IF(AND(A966&gt;=CONTROL!$D$9,A966&lt;CONTROL!$D$10+1),A966,0)</f>
        <v>0</v>
      </c>
      <c r="C966" s="114">
        <f>IF(AND(A966&gt;=CONTROL!$F$9,A966&lt;CONTROL!$F$10+1),A966,0)</f>
        <v>0</v>
      </c>
      <c r="D966" s="114" t="str">
        <f>IF(DATOS!I967=CONTROL!$H$10,"B","A")</f>
        <v>A</v>
      </c>
      <c r="E966" s="114">
        <f t="shared" si="90"/>
        <v>0</v>
      </c>
      <c r="F966">
        <f t="shared" ca="1" si="91"/>
        <v>-1</v>
      </c>
      <c r="G966">
        <f t="shared" ca="1" si="92"/>
        <v>654</v>
      </c>
      <c r="H966">
        <f t="shared" ca="1" si="93"/>
        <v>0</v>
      </c>
      <c r="I966" s="122">
        <f t="shared" ca="1" si="94"/>
        <v>0</v>
      </c>
    </row>
    <row r="967" spans="1:9" x14ac:dyDescent="0.25">
      <c r="A967" s="114">
        <f t="shared" si="95"/>
        <v>967</v>
      </c>
      <c r="B967" s="114">
        <f>IF(AND(A967&gt;=CONTROL!$D$9,A967&lt;CONTROL!$D$10+1),A967,0)</f>
        <v>0</v>
      </c>
      <c r="C967" s="114">
        <f>IF(AND(A967&gt;=CONTROL!$F$9,A967&lt;CONTROL!$F$10+1),A967,0)</f>
        <v>0</v>
      </c>
      <c r="D967" s="114" t="str">
        <f>IF(DATOS!I968=CONTROL!$H$10,"B","A")</f>
        <v>A</v>
      </c>
      <c r="E967" s="114">
        <f t="shared" si="90"/>
        <v>0</v>
      </c>
      <c r="F967">
        <f t="shared" ca="1" si="91"/>
        <v>-1</v>
      </c>
      <c r="G967">
        <f t="shared" ca="1" si="92"/>
        <v>654</v>
      </c>
      <c r="H967">
        <f t="shared" ca="1" si="93"/>
        <v>0</v>
      </c>
      <c r="I967" s="122">
        <f t="shared" ca="1" si="94"/>
        <v>0</v>
      </c>
    </row>
    <row r="968" spans="1:9" x14ac:dyDescent="0.25">
      <c r="A968" s="114">
        <f t="shared" si="95"/>
        <v>968</v>
      </c>
      <c r="B968" s="114">
        <f>IF(AND(A968&gt;=CONTROL!$D$9,A968&lt;CONTROL!$D$10+1),A968,0)</f>
        <v>0</v>
      </c>
      <c r="C968" s="114">
        <f>IF(AND(A968&gt;=CONTROL!$F$9,A968&lt;CONTROL!$F$10+1),A968,0)</f>
        <v>0</v>
      </c>
      <c r="D968" s="114" t="str">
        <f>IF(DATOS!I969=CONTROL!$H$10,"B","A")</f>
        <v>A</v>
      </c>
      <c r="E968" s="114">
        <f t="shared" si="90"/>
        <v>0</v>
      </c>
      <c r="F968">
        <f t="shared" ca="1" si="91"/>
        <v>-1</v>
      </c>
      <c r="G968">
        <f t="shared" ca="1" si="92"/>
        <v>654</v>
      </c>
      <c r="H968">
        <f t="shared" ca="1" si="93"/>
        <v>0</v>
      </c>
      <c r="I968" s="122">
        <f t="shared" ca="1" si="94"/>
        <v>0</v>
      </c>
    </row>
    <row r="969" spans="1:9" x14ac:dyDescent="0.25">
      <c r="A969" s="114">
        <f t="shared" si="95"/>
        <v>969</v>
      </c>
      <c r="B969" s="114">
        <f>IF(AND(A969&gt;=CONTROL!$D$9,A969&lt;CONTROL!$D$10+1),A969,0)</f>
        <v>0</v>
      </c>
      <c r="C969" s="114">
        <f>IF(AND(A969&gt;=CONTROL!$F$9,A969&lt;CONTROL!$F$10+1),A969,0)</f>
        <v>0</v>
      </c>
      <c r="D969" s="114" t="str">
        <f>IF(DATOS!I970=CONTROL!$H$10,"B","A")</f>
        <v>A</v>
      </c>
      <c r="E969" s="114">
        <f t="shared" si="90"/>
        <v>0</v>
      </c>
      <c r="F969">
        <f t="shared" ca="1" si="91"/>
        <v>-1</v>
      </c>
      <c r="G969">
        <f t="shared" ca="1" si="92"/>
        <v>654</v>
      </c>
      <c r="H969">
        <f t="shared" ca="1" si="93"/>
        <v>0</v>
      </c>
      <c r="I969" s="122">
        <f t="shared" ca="1" si="94"/>
        <v>0</v>
      </c>
    </row>
    <row r="970" spans="1:9" x14ac:dyDescent="0.25">
      <c r="A970" s="114">
        <f t="shared" si="95"/>
        <v>970</v>
      </c>
      <c r="B970" s="114">
        <f>IF(AND(A970&gt;=CONTROL!$D$9,A970&lt;CONTROL!$D$10+1),A970,0)</f>
        <v>0</v>
      </c>
      <c r="C970" s="114">
        <f>IF(AND(A970&gt;=CONTROL!$F$9,A970&lt;CONTROL!$F$10+1),A970,0)</f>
        <v>0</v>
      </c>
      <c r="D970" s="114" t="str">
        <f>IF(DATOS!I971=CONTROL!$H$10,"B","A")</f>
        <v>A</v>
      </c>
      <c r="E970" s="114">
        <f t="shared" si="90"/>
        <v>0</v>
      </c>
      <c r="F970">
        <f t="shared" ca="1" si="91"/>
        <v>-1</v>
      </c>
      <c r="G970">
        <f t="shared" ca="1" si="92"/>
        <v>654</v>
      </c>
      <c r="H970">
        <f t="shared" ca="1" si="93"/>
        <v>0</v>
      </c>
      <c r="I970" s="122">
        <f t="shared" ca="1" si="94"/>
        <v>0</v>
      </c>
    </row>
    <row r="971" spans="1:9" x14ac:dyDescent="0.25">
      <c r="A971" s="114">
        <f t="shared" si="95"/>
        <v>971</v>
      </c>
      <c r="B971" s="114">
        <f>IF(AND(A971&gt;=CONTROL!$D$9,A971&lt;CONTROL!$D$10+1),A971,0)</f>
        <v>0</v>
      </c>
      <c r="C971" s="114">
        <f>IF(AND(A971&gt;=CONTROL!$F$9,A971&lt;CONTROL!$F$10+1),A971,0)</f>
        <v>0</v>
      </c>
      <c r="D971" s="114" t="str">
        <f>IF(DATOS!I972=CONTROL!$H$10,"B","A")</f>
        <v>A</v>
      </c>
      <c r="E971" s="114">
        <f t="shared" si="90"/>
        <v>0</v>
      </c>
      <c r="F971">
        <f t="shared" ca="1" si="91"/>
        <v>-1</v>
      </c>
      <c r="G971">
        <f t="shared" ca="1" si="92"/>
        <v>654</v>
      </c>
      <c r="H971">
        <f t="shared" ca="1" si="93"/>
        <v>0</v>
      </c>
      <c r="I971" s="122">
        <f t="shared" ca="1" si="94"/>
        <v>0</v>
      </c>
    </row>
    <row r="972" spans="1:9" x14ac:dyDescent="0.25">
      <c r="A972" s="114">
        <f t="shared" si="95"/>
        <v>972</v>
      </c>
      <c r="B972" s="114">
        <f>IF(AND(A972&gt;=CONTROL!$D$9,A972&lt;CONTROL!$D$10+1),A972,0)</f>
        <v>0</v>
      </c>
      <c r="C972" s="114">
        <f>IF(AND(A972&gt;=CONTROL!$F$9,A972&lt;CONTROL!$F$10+1),A972,0)</f>
        <v>0</v>
      </c>
      <c r="D972" s="114" t="str">
        <f>IF(DATOS!I973=CONTROL!$H$10,"B","A")</f>
        <v>A</v>
      </c>
      <c r="E972" s="114">
        <f t="shared" si="90"/>
        <v>0</v>
      </c>
      <c r="F972">
        <f t="shared" ca="1" si="91"/>
        <v>-1</v>
      </c>
      <c r="G972">
        <f t="shared" ca="1" si="92"/>
        <v>654</v>
      </c>
      <c r="H972">
        <f t="shared" ca="1" si="93"/>
        <v>0</v>
      </c>
      <c r="I972" s="122">
        <f t="shared" ca="1" si="94"/>
        <v>0</v>
      </c>
    </row>
    <row r="973" spans="1:9" x14ac:dyDescent="0.25">
      <c r="A973" s="114">
        <f t="shared" si="95"/>
        <v>973</v>
      </c>
      <c r="B973" s="114">
        <f>IF(AND(A973&gt;=CONTROL!$D$9,A973&lt;CONTROL!$D$10+1),A973,0)</f>
        <v>0</v>
      </c>
      <c r="C973" s="114">
        <f>IF(AND(A973&gt;=CONTROL!$F$9,A973&lt;CONTROL!$F$10+1),A973,0)</f>
        <v>0</v>
      </c>
      <c r="D973" s="114" t="str">
        <f>IF(DATOS!I974=CONTROL!$H$10,"B","A")</f>
        <v>A</v>
      </c>
      <c r="E973" s="114">
        <f t="shared" si="90"/>
        <v>0</v>
      </c>
      <c r="F973">
        <f t="shared" ca="1" si="91"/>
        <v>-1</v>
      </c>
      <c r="G973">
        <f t="shared" ca="1" si="92"/>
        <v>654</v>
      </c>
      <c r="H973">
        <f t="shared" ca="1" si="93"/>
        <v>0</v>
      </c>
      <c r="I973" s="122">
        <f t="shared" ca="1" si="94"/>
        <v>0</v>
      </c>
    </row>
    <row r="974" spans="1:9" x14ac:dyDescent="0.25">
      <c r="A974" s="114">
        <f t="shared" si="95"/>
        <v>974</v>
      </c>
      <c r="B974" s="114">
        <f>IF(AND(A974&gt;=CONTROL!$D$9,A974&lt;CONTROL!$D$10+1),A974,0)</f>
        <v>0</v>
      </c>
      <c r="C974" s="114">
        <f>IF(AND(A974&gt;=CONTROL!$F$9,A974&lt;CONTROL!$F$10+1),A974,0)</f>
        <v>0</v>
      </c>
      <c r="D974" s="114" t="str">
        <f>IF(DATOS!I975=CONTROL!$H$10,"B","A")</f>
        <v>A</v>
      </c>
      <c r="E974" s="114">
        <f t="shared" si="90"/>
        <v>0</v>
      </c>
      <c r="F974">
        <f t="shared" ca="1" si="91"/>
        <v>-1</v>
      </c>
      <c r="G974">
        <f t="shared" ca="1" si="92"/>
        <v>654</v>
      </c>
      <c r="H974">
        <f t="shared" ca="1" si="93"/>
        <v>0</v>
      </c>
      <c r="I974" s="122">
        <f t="shared" ca="1" si="94"/>
        <v>0</v>
      </c>
    </row>
    <row r="975" spans="1:9" x14ac:dyDescent="0.25">
      <c r="A975" s="114">
        <f t="shared" si="95"/>
        <v>975</v>
      </c>
      <c r="B975" s="114">
        <f>IF(AND(A975&gt;=CONTROL!$D$9,A975&lt;CONTROL!$D$10+1),A975,0)</f>
        <v>0</v>
      </c>
      <c r="C975" s="114">
        <f>IF(AND(A975&gt;=CONTROL!$F$9,A975&lt;CONTROL!$F$10+1),A975,0)</f>
        <v>0</v>
      </c>
      <c r="D975" s="114" t="str">
        <f>IF(DATOS!I976=CONTROL!$H$10,"B","A")</f>
        <v>A</v>
      </c>
      <c r="E975" s="114">
        <f t="shared" si="90"/>
        <v>0</v>
      </c>
      <c r="F975">
        <f t="shared" ca="1" si="91"/>
        <v>-1</v>
      </c>
      <c r="G975">
        <f t="shared" ca="1" si="92"/>
        <v>654</v>
      </c>
      <c r="H975">
        <f t="shared" ca="1" si="93"/>
        <v>0</v>
      </c>
      <c r="I975" s="122">
        <f t="shared" ca="1" si="94"/>
        <v>0</v>
      </c>
    </row>
    <row r="976" spans="1:9" x14ac:dyDescent="0.25">
      <c r="A976" s="114">
        <f t="shared" si="95"/>
        <v>976</v>
      </c>
      <c r="B976" s="114">
        <f>IF(AND(A976&gt;=CONTROL!$D$9,A976&lt;CONTROL!$D$10+1),A976,0)</f>
        <v>0</v>
      </c>
      <c r="C976" s="114">
        <f>IF(AND(A976&gt;=CONTROL!$F$9,A976&lt;CONTROL!$F$10+1),A976,0)</f>
        <v>0</v>
      </c>
      <c r="D976" s="114" t="str">
        <f>IF(DATOS!I977=CONTROL!$H$10,"B","A")</f>
        <v>A</v>
      </c>
      <c r="E976" s="114">
        <f t="shared" si="90"/>
        <v>0</v>
      </c>
      <c r="F976">
        <f t="shared" ca="1" si="91"/>
        <v>-1</v>
      </c>
      <c r="G976">
        <f t="shared" ca="1" si="92"/>
        <v>654</v>
      </c>
      <c r="H976">
        <f t="shared" ca="1" si="93"/>
        <v>0</v>
      </c>
      <c r="I976" s="122">
        <f t="shared" ca="1" si="94"/>
        <v>0</v>
      </c>
    </row>
    <row r="977" spans="1:9" x14ac:dyDescent="0.25">
      <c r="A977" s="114">
        <f t="shared" si="95"/>
        <v>977</v>
      </c>
      <c r="B977" s="114">
        <f>IF(AND(A977&gt;=CONTROL!$D$9,A977&lt;CONTROL!$D$10+1),A977,0)</f>
        <v>0</v>
      </c>
      <c r="C977" s="114">
        <f>IF(AND(A977&gt;=CONTROL!$F$9,A977&lt;CONTROL!$F$10+1),A977,0)</f>
        <v>0</v>
      </c>
      <c r="D977" s="114" t="str">
        <f>IF(DATOS!I978=CONTROL!$H$10,"B","A")</f>
        <v>A</v>
      </c>
      <c r="E977" s="114">
        <f t="shared" si="90"/>
        <v>0</v>
      </c>
      <c r="F977">
        <f t="shared" ca="1" si="91"/>
        <v>-1</v>
      </c>
      <c r="G977">
        <f t="shared" ca="1" si="92"/>
        <v>654</v>
      </c>
      <c r="H977">
        <f t="shared" ca="1" si="93"/>
        <v>0</v>
      </c>
      <c r="I977" s="122">
        <f t="shared" ca="1" si="94"/>
        <v>0</v>
      </c>
    </row>
    <row r="978" spans="1:9" x14ac:dyDescent="0.25">
      <c r="A978" s="114">
        <f t="shared" si="95"/>
        <v>978</v>
      </c>
      <c r="B978" s="114">
        <f>IF(AND(A978&gt;=CONTROL!$D$9,A978&lt;CONTROL!$D$10+1),A978,0)</f>
        <v>0</v>
      </c>
      <c r="C978" s="114">
        <f>IF(AND(A978&gt;=CONTROL!$F$9,A978&lt;CONTROL!$F$10+1),A978,0)</f>
        <v>0</v>
      </c>
      <c r="D978" s="114" t="str">
        <f>IF(DATOS!I979=CONTROL!$H$10,"B","A")</f>
        <v>A</v>
      </c>
      <c r="E978" s="114">
        <f t="shared" si="90"/>
        <v>0</v>
      </c>
      <c r="F978">
        <f t="shared" ca="1" si="91"/>
        <v>-1</v>
      </c>
      <c r="G978">
        <f t="shared" ca="1" si="92"/>
        <v>654</v>
      </c>
      <c r="H978">
        <f t="shared" ca="1" si="93"/>
        <v>0</v>
      </c>
      <c r="I978" s="122">
        <f t="shared" ca="1" si="94"/>
        <v>0</v>
      </c>
    </row>
    <row r="979" spans="1:9" x14ac:dyDescent="0.25">
      <c r="A979" s="114">
        <f t="shared" si="95"/>
        <v>979</v>
      </c>
      <c r="B979" s="114">
        <f>IF(AND(A979&gt;=CONTROL!$D$9,A979&lt;CONTROL!$D$10+1),A979,0)</f>
        <v>0</v>
      </c>
      <c r="C979" s="114">
        <f>IF(AND(A979&gt;=CONTROL!$F$9,A979&lt;CONTROL!$F$10+1),A979,0)</f>
        <v>0</v>
      </c>
      <c r="D979" s="114" t="str">
        <f>IF(DATOS!I980=CONTROL!$H$10,"B","A")</f>
        <v>A</v>
      </c>
      <c r="E979" s="114">
        <f t="shared" si="90"/>
        <v>0</v>
      </c>
      <c r="F979">
        <f t="shared" ca="1" si="91"/>
        <v>-1</v>
      </c>
      <c r="G979">
        <f t="shared" ca="1" si="92"/>
        <v>654</v>
      </c>
      <c r="H979">
        <f t="shared" ca="1" si="93"/>
        <v>0</v>
      </c>
      <c r="I979" s="122">
        <f t="shared" ca="1" si="94"/>
        <v>0</v>
      </c>
    </row>
    <row r="980" spans="1:9" x14ac:dyDescent="0.25">
      <c r="A980" s="114">
        <f t="shared" si="95"/>
        <v>980</v>
      </c>
      <c r="B980" s="114">
        <f>IF(AND(A980&gt;=CONTROL!$D$9,A980&lt;CONTROL!$D$10+1),A980,0)</f>
        <v>0</v>
      </c>
      <c r="C980" s="114">
        <f>IF(AND(A980&gt;=CONTROL!$F$9,A980&lt;CONTROL!$F$10+1),A980,0)</f>
        <v>0</v>
      </c>
      <c r="D980" s="114" t="str">
        <f>IF(DATOS!I981=CONTROL!$H$10,"B","A")</f>
        <v>A</v>
      </c>
      <c r="E980" s="114">
        <f t="shared" si="90"/>
        <v>0</v>
      </c>
      <c r="F980">
        <f t="shared" ca="1" si="91"/>
        <v>-1</v>
      </c>
      <c r="G980">
        <f t="shared" ca="1" si="92"/>
        <v>654</v>
      </c>
      <c r="H980">
        <f t="shared" ca="1" si="93"/>
        <v>0</v>
      </c>
      <c r="I980" s="122">
        <f t="shared" ca="1" si="94"/>
        <v>0</v>
      </c>
    </row>
    <row r="981" spans="1:9" x14ac:dyDescent="0.25">
      <c r="A981" s="114">
        <f t="shared" si="95"/>
        <v>981</v>
      </c>
      <c r="B981" s="114">
        <f>IF(AND(A981&gt;=CONTROL!$D$9,A981&lt;CONTROL!$D$10+1),A981,0)</f>
        <v>0</v>
      </c>
      <c r="C981" s="114">
        <f>IF(AND(A981&gt;=CONTROL!$F$9,A981&lt;CONTROL!$F$10+1),A981,0)</f>
        <v>0</v>
      </c>
      <c r="D981" s="114" t="str">
        <f>IF(DATOS!I982=CONTROL!$H$10,"B","A")</f>
        <v>A</v>
      </c>
      <c r="E981" s="114">
        <f t="shared" si="90"/>
        <v>0</v>
      </c>
      <c r="F981">
        <f t="shared" ca="1" si="91"/>
        <v>-1</v>
      </c>
      <c r="G981">
        <f t="shared" ca="1" si="92"/>
        <v>654</v>
      </c>
      <c r="H981">
        <f t="shared" ca="1" si="93"/>
        <v>0</v>
      </c>
      <c r="I981" s="122">
        <f t="shared" ca="1" si="94"/>
        <v>0</v>
      </c>
    </row>
    <row r="982" spans="1:9" x14ac:dyDescent="0.25">
      <c r="A982" s="114">
        <f t="shared" si="95"/>
        <v>982</v>
      </c>
      <c r="B982" s="114">
        <f>IF(AND(A982&gt;=CONTROL!$D$9,A982&lt;CONTROL!$D$10+1),A982,0)</f>
        <v>0</v>
      </c>
      <c r="C982" s="114">
        <f>IF(AND(A982&gt;=CONTROL!$F$9,A982&lt;CONTROL!$F$10+1),A982,0)</f>
        <v>0</v>
      </c>
      <c r="D982" s="114" t="str">
        <f>IF(DATOS!I983=CONTROL!$H$10,"B","A")</f>
        <v>A</v>
      </c>
      <c r="E982" s="114">
        <f t="shared" si="90"/>
        <v>0</v>
      </c>
      <c r="F982">
        <f t="shared" ca="1" si="91"/>
        <v>-1</v>
      </c>
      <c r="G982">
        <f t="shared" ca="1" si="92"/>
        <v>654</v>
      </c>
      <c r="H982">
        <f t="shared" ca="1" si="93"/>
        <v>0</v>
      </c>
      <c r="I982" s="122">
        <f t="shared" ca="1" si="94"/>
        <v>0</v>
      </c>
    </row>
    <row r="983" spans="1:9" x14ac:dyDescent="0.25">
      <c r="A983" s="114">
        <f t="shared" si="95"/>
        <v>983</v>
      </c>
      <c r="B983" s="114">
        <f>IF(AND(A983&gt;=CONTROL!$D$9,A983&lt;CONTROL!$D$10+1),A983,0)</f>
        <v>0</v>
      </c>
      <c r="C983" s="114">
        <f>IF(AND(A983&gt;=CONTROL!$F$9,A983&lt;CONTROL!$F$10+1),A983,0)</f>
        <v>0</v>
      </c>
      <c r="D983" s="114" t="str">
        <f>IF(DATOS!I984=CONTROL!$H$10,"B","A")</f>
        <v>A</v>
      </c>
      <c r="E983" s="114">
        <f t="shared" si="90"/>
        <v>0</v>
      </c>
      <c r="F983">
        <f t="shared" ca="1" si="91"/>
        <v>-1</v>
      </c>
      <c r="G983">
        <f t="shared" ca="1" si="92"/>
        <v>654</v>
      </c>
      <c r="H983">
        <f t="shared" ca="1" si="93"/>
        <v>0</v>
      </c>
      <c r="I983" s="122">
        <f t="shared" ca="1" si="94"/>
        <v>0</v>
      </c>
    </row>
    <row r="984" spans="1:9" x14ac:dyDescent="0.25">
      <c r="A984" s="114">
        <f t="shared" si="95"/>
        <v>984</v>
      </c>
      <c r="B984" s="114">
        <f>IF(AND(A984&gt;=CONTROL!$D$9,A984&lt;CONTROL!$D$10+1),A984,0)</f>
        <v>0</v>
      </c>
      <c r="C984" s="114">
        <f>IF(AND(A984&gt;=CONTROL!$F$9,A984&lt;CONTROL!$F$10+1),A984,0)</f>
        <v>0</v>
      </c>
      <c r="D984" s="114" t="str">
        <f>IF(DATOS!I985=CONTROL!$H$10,"B","A")</f>
        <v>A</v>
      </c>
      <c r="E984" s="114">
        <f t="shared" si="90"/>
        <v>0</v>
      </c>
      <c r="F984">
        <f t="shared" ca="1" si="91"/>
        <v>-1</v>
      </c>
      <c r="G984">
        <f t="shared" ca="1" si="92"/>
        <v>654</v>
      </c>
      <c r="H984">
        <f t="shared" ca="1" si="93"/>
        <v>0</v>
      </c>
      <c r="I984" s="122">
        <f t="shared" ca="1" si="94"/>
        <v>0</v>
      </c>
    </row>
    <row r="985" spans="1:9" x14ac:dyDescent="0.25">
      <c r="A985" s="114">
        <f t="shared" si="95"/>
        <v>985</v>
      </c>
      <c r="B985" s="114">
        <f>IF(AND(A985&gt;=CONTROL!$D$9,A985&lt;CONTROL!$D$10+1),A985,0)</f>
        <v>0</v>
      </c>
      <c r="C985" s="114">
        <f>IF(AND(A985&gt;=CONTROL!$F$9,A985&lt;CONTROL!$F$10+1),A985,0)</f>
        <v>0</v>
      </c>
      <c r="D985" s="114" t="str">
        <f>IF(DATOS!I986=CONTROL!$H$10,"B","A")</f>
        <v>A</v>
      </c>
      <c r="E985" s="114">
        <f t="shared" si="90"/>
        <v>0</v>
      </c>
      <c r="F985">
        <f t="shared" ca="1" si="91"/>
        <v>-1</v>
      </c>
      <c r="G985">
        <f t="shared" ca="1" si="92"/>
        <v>654</v>
      </c>
      <c r="H985">
        <f t="shared" ca="1" si="93"/>
        <v>0</v>
      </c>
      <c r="I985" s="122">
        <f t="shared" ca="1" si="94"/>
        <v>0</v>
      </c>
    </row>
    <row r="986" spans="1:9" x14ac:dyDescent="0.25">
      <c r="A986" s="114">
        <f t="shared" si="95"/>
        <v>986</v>
      </c>
      <c r="B986" s="114">
        <f>IF(AND(A986&gt;=CONTROL!$D$9,A986&lt;CONTROL!$D$10+1),A986,0)</f>
        <v>0</v>
      </c>
      <c r="C986" s="114">
        <f>IF(AND(A986&gt;=CONTROL!$F$9,A986&lt;CONTROL!$F$10+1),A986,0)</f>
        <v>0</v>
      </c>
      <c r="D986" s="114" t="str">
        <f>IF(DATOS!I987=CONTROL!$H$10,"B","A")</f>
        <v>A</v>
      </c>
      <c r="E986" s="114">
        <f t="shared" si="90"/>
        <v>0</v>
      </c>
      <c r="F986">
        <f t="shared" ca="1" si="91"/>
        <v>-1</v>
      </c>
      <c r="G986">
        <f t="shared" ca="1" si="92"/>
        <v>654</v>
      </c>
      <c r="H986">
        <f t="shared" ca="1" si="93"/>
        <v>0</v>
      </c>
      <c r="I986" s="122">
        <f t="shared" ca="1" si="94"/>
        <v>0</v>
      </c>
    </row>
    <row r="987" spans="1:9" x14ac:dyDescent="0.25">
      <c r="A987" s="114">
        <f t="shared" si="95"/>
        <v>987</v>
      </c>
      <c r="B987" s="114">
        <f>IF(AND(A987&gt;=CONTROL!$D$9,A987&lt;CONTROL!$D$10+1),A987,0)</f>
        <v>0</v>
      </c>
      <c r="C987" s="114">
        <f>IF(AND(A987&gt;=CONTROL!$F$9,A987&lt;CONTROL!$F$10+1),A987,0)</f>
        <v>0</v>
      </c>
      <c r="D987" s="114" t="str">
        <f>IF(DATOS!I988=CONTROL!$H$10,"B","A")</f>
        <v>A</v>
      </c>
      <c r="E987" s="114">
        <f t="shared" si="90"/>
        <v>0</v>
      </c>
      <c r="F987">
        <f t="shared" ca="1" si="91"/>
        <v>-1</v>
      </c>
      <c r="G987">
        <f t="shared" ca="1" si="92"/>
        <v>654</v>
      </c>
      <c r="H987">
        <f t="shared" ca="1" si="93"/>
        <v>0</v>
      </c>
      <c r="I987" s="122">
        <f t="shared" ca="1" si="94"/>
        <v>0</v>
      </c>
    </row>
    <row r="988" spans="1:9" x14ac:dyDescent="0.25">
      <c r="A988" s="114">
        <f t="shared" si="95"/>
        <v>988</v>
      </c>
      <c r="B988" s="114">
        <f>IF(AND(A988&gt;=CONTROL!$D$9,A988&lt;CONTROL!$D$10+1),A988,0)</f>
        <v>0</v>
      </c>
      <c r="C988" s="114">
        <f>IF(AND(A988&gt;=CONTROL!$F$9,A988&lt;CONTROL!$F$10+1),A988,0)</f>
        <v>0</v>
      </c>
      <c r="D988" s="114" t="str">
        <f>IF(DATOS!I989=CONTROL!$H$10,"B","A")</f>
        <v>A</v>
      </c>
      <c r="E988" s="114">
        <f t="shared" si="90"/>
        <v>0</v>
      </c>
      <c r="F988">
        <f t="shared" ca="1" si="91"/>
        <v>-1</v>
      </c>
      <c r="G988">
        <f t="shared" ca="1" si="92"/>
        <v>654</v>
      </c>
      <c r="H988">
        <f t="shared" ca="1" si="93"/>
        <v>0</v>
      </c>
      <c r="I988" s="122">
        <f t="shared" ca="1" si="94"/>
        <v>0</v>
      </c>
    </row>
    <row r="989" spans="1:9" x14ac:dyDescent="0.25">
      <c r="A989" s="114">
        <f t="shared" si="95"/>
        <v>989</v>
      </c>
      <c r="B989" s="114">
        <f>IF(AND(A989&gt;=CONTROL!$D$9,A989&lt;CONTROL!$D$10+1),A989,0)</f>
        <v>0</v>
      </c>
      <c r="C989" s="114">
        <f>IF(AND(A989&gt;=CONTROL!$F$9,A989&lt;CONTROL!$F$10+1),A989,0)</f>
        <v>0</v>
      </c>
      <c r="D989" s="114" t="str">
        <f>IF(DATOS!I990=CONTROL!$H$10,"B","A")</f>
        <v>A</v>
      </c>
      <c r="E989" s="114">
        <f t="shared" si="90"/>
        <v>0</v>
      </c>
      <c r="F989">
        <f t="shared" ca="1" si="91"/>
        <v>-1</v>
      </c>
      <c r="G989">
        <f t="shared" ca="1" si="92"/>
        <v>654</v>
      </c>
      <c r="H989">
        <f t="shared" ca="1" si="93"/>
        <v>0</v>
      </c>
      <c r="I989" s="122">
        <f t="shared" ca="1" si="94"/>
        <v>0</v>
      </c>
    </row>
    <row r="990" spans="1:9" x14ac:dyDescent="0.25">
      <c r="A990" s="114">
        <f t="shared" si="95"/>
        <v>990</v>
      </c>
      <c r="B990" s="114">
        <f>IF(AND(A990&gt;=CONTROL!$D$9,A990&lt;CONTROL!$D$10+1),A990,0)</f>
        <v>0</v>
      </c>
      <c r="C990" s="114">
        <f>IF(AND(A990&gt;=CONTROL!$F$9,A990&lt;CONTROL!$F$10+1),A990,0)</f>
        <v>0</v>
      </c>
      <c r="D990" s="114" t="str">
        <f>IF(DATOS!I991=CONTROL!$H$10,"B","A")</f>
        <v>A</v>
      </c>
      <c r="E990" s="114">
        <f t="shared" si="90"/>
        <v>0</v>
      </c>
      <c r="F990">
        <f t="shared" ca="1" si="91"/>
        <v>-1</v>
      </c>
      <c r="G990">
        <f t="shared" ca="1" si="92"/>
        <v>654</v>
      </c>
      <c r="H990">
        <f t="shared" ca="1" si="93"/>
        <v>0</v>
      </c>
      <c r="I990" s="122">
        <f t="shared" ca="1" si="94"/>
        <v>0</v>
      </c>
    </row>
    <row r="991" spans="1:9" x14ac:dyDescent="0.25">
      <c r="A991" s="114">
        <f t="shared" si="95"/>
        <v>991</v>
      </c>
      <c r="B991" s="114">
        <f>IF(AND(A991&gt;=CONTROL!$D$9,A991&lt;CONTROL!$D$10+1),A991,0)</f>
        <v>0</v>
      </c>
      <c r="C991" s="114">
        <f>IF(AND(A991&gt;=CONTROL!$F$9,A991&lt;CONTROL!$F$10+1),A991,0)</f>
        <v>0</v>
      </c>
      <c r="D991" s="114" t="str">
        <f>IF(DATOS!I992=CONTROL!$H$10,"B","A")</f>
        <v>A</v>
      </c>
      <c r="E991" s="114">
        <f t="shared" si="90"/>
        <v>0</v>
      </c>
      <c r="F991">
        <f t="shared" ca="1" si="91"/>
        <v>-1</v>
      </c>
      <c r="G991">
        <f t="shared" ca="1" si="92"/>
        <v>654</v>
      </c>
      <c r="H991">
        <f t="shared" ca="1" si="93"/>
        <v>0</v>
      </c>
      <c r="I991" s="122">
        <f t="shared" ca="1" si="94"/>
        <v>0</v>
      </c>
    </row>
    <row r="992" spans="1:9" x14ac:dyDescent="0.25">
      <c r="A992" s="114">
        <f t="shared" si="95"/>
        <v>992</v>
      </c>
      <c r="B992" s="114">
        <f>IF(AND(A992&gt;=CONTROL!$D$9,A992&lt;CONTROL!$D$10+1),A992,0)</f>
        <v>0</v>
      </c>
      <c r="C992" s="114">
        <f>IF(AND(A992&gt;=CONTROL!$F$9,A992&lt;CONTROL!$F$10+1),A992,0)</f>
        <v>0</v>
      </c>
      <c r="D992" s="114" t="str">
        <f>IF(DATOS!I993=CONTROL!$H$10,"B","A")</f>
        <v>A</v>
      </c>
      <c r="E992" s="114">
        <f t="shared" si="90"/>
        <v>0</v>
      </c>
      <c r="F992">
        <f t="shared" ca="1" si="91"/>
        <v>-1</v>
      </c>
      <c r="G992">
        <f t="shared" ca="1" si="92"/>
        <v>654</v>
      </c>
      <c r="H992">
        <f t="shared" ca="1" si="93"/>
        <v>0</v>
      </c>
      <c r="I992" s="122">
        <f t="shared" ca="1" si="94"/>
        <v>0</v>
      </c>
    </row>
    <row r="993" spans="1:9" x14ac:dyDescent="0.25">
      <c r="A993" s="114">
        <f t="shared" si="95"/>
        <v>993</v>
      </c>
      <c r="B993" s="114">
        <f>IF(AND(A993&gt;=CONTROL!$D$9,A993&lt;CONTROL!$D$10+1),A993,0)</f>
        <v>0</v>
      </c>
      <c r="C993" s="114">
        <f>IF(AND(A993&gt;=CONTROL!$F$9,A993&lt;CONTROL!$F$10+1),A993,0)</f>
        <v>0</v>
      </c>
      <c r="D993" s="114" t="str">
        <f>IF(DATOS!I994=CONTROL!$H$10,"B","A")</f>
        <v>A</v>
      </c>
      <c r="E993" s="114">
        <f t="shared" si="90"/>
        <v>0</v>
      </c>
      <c r="F993">
        <f t="shared" ca="1" si="91"/>
        <v>-1</v>
      </c>
      <c r="G993">
        <f t="shared" ca="1" si="92"/>
        <v>654</v>
      </c>
      <c r="H993">
        <f t="shared" ca="1" si="93"/>
        <v>0</v>
      </c>
      <c r="I993" s="122">
        <f t="shared" ca="1" si="94"/>
        <v>0</v>
      </c>
    </row>
    <row r="994" spans="1:9" x14ac:dyDescent="0.25">
      <c r="A994" s="114">
        <f t="shared" si="95"/>
        <v>994</v>
      </c>
      <c r="B994" s="114">
        <f>IF(AND(A994&gt;=CONTROL!$D$9,A994&lt;CONTROL!$D$10+1),A994,0)</f>
        <v>0</v>
      </c>
      <c r="C994" s="114">
        <f>IF(AND(A994&gt;=CONTROL!$F$9,A994&lt;CONTROL!$F$10+1),A994,0)</f>
        <v>0</v>
      </c>
      <c r="D994" s="114" t="str">
        <f>IF(DATOS!I995=CONTROL!$H$10,"B","A")</f>
        <v>A</v>
      </c>
      <c r="E994" s="114">
        <f t="shared" si="90"/>
        <v>0</v>
      </c>
      <c r="F994">
        <f t="shared" ca="1" si="91"/>
        <v>-1</v>
      </c>
      <c r="G994">
        <f t="shared" ca="1" si="92"/>
        <v>654</v>
      </c>
      <c r="H994">
        <f t="shared" ca="1" si="93"/>
        <v>0</v>
      </c>
      <c r="I994" s="122">
        <f t="shared" ca="1" si="94"/>
        <v>0</v>
      </c>
    </row>
    <row r="995" spans="1:9" x14ac:dyDescent="0.25">
      <c r="A995" s="114">
        <f t="shared" si="95"/>
        <v>995</v>
      </c>
      <c r="B995" s="114">
        <f>IF(AND(A995&gt;=CONTROL!$D$9,A995&lt;CONTROL!$D$10+1),A995,0)</f>
        <v>0</v>
      </c>
      <c r="C995" s="114">
        <f>IF(AND(A995&gt;=CONTROL!$F$9,A995&lt;CONTROL!$F$10+1),A995,0)</f>
        <v>0</v>
      </c>
      <c r="D995" s="114" t="str">
        <f>IF(DATOS!I996=CONTROL!$H$10,"B","A")</f>
        <v>A</v>
      </c>
      <c r="E995" s="114">
        <f t="shared" si="90"/>
        <v>0</v>
      </c>
      <c r="F995">
        <f t="shared" ca="1" si="91"/>
        <v>-1</v>
      </c>
      <c r="G995">
        <f t="shared" ca="1" si="92"/>
        <v>654</v>
      </c>
      <c r="H995">
        <f t="shared" ca="1" si="93"/>
        <v>0</v>
      </c>
      <c r="I995" s="122">
        <f t="shared" ca="1" si="94"/>
        <v>0</v>
      </c>
    </row>
    <row r="996" spans="1:9" x14ac:dyDescent="0.25">
      <c r="A996" s="114">
        <f t="shared" si="95"/>
        <v>996</v>
      </c>
      <c r="B996" s="114">
        <f>IF(AND(A996&gt;=CONTROL!$D$9,A996&lt;CONTROL!$D$10+1),A996,0)</f>
        <v>0</v>
      </c>
      <c r="C996" s="114">
        <f>IF(AND(A996&gt;=CONTROL!$F$9,A996&lt;CONTROL!$F$10+1),A996,0)</f>
        <v>0</v>
      </c>
      <c r="D996" s="114" t="str">
        <f>IF(DATOS!I997=CONTROL!$H$10,"B","A")</f>
        <v>A</v>
      </c>
      <c r="E996" s="114">
        <f t="shared" si="90"/>
        <v>0</v>
      </c>
      <c r="F996">
        <f t="shared" ca="1" si="91"/>
        <v>-1</v>
      </c>
      <c r="G996">
        <f t="shared" ca="1" si="92"/>
        <v>654</v>
      </c>
      <c r="H996">
        <f t="shared" ca="1" si="93"/>
        <v>0</v>
      </c>
      <c r="I996" s="122">
        <f t="shared" ca="1" si="94"/>
        <v>0</v>
      </c>
    </row>
    <row r="997" spans="1:9" x14ac:dyDescent="0.25">
      <c r="A997" s="114">
        <f t="shared" si="95"/>
        <v>997</v>
      </c>
      <c r="B997" s="114">
        <f>IF(AND(A997&gt;=CONTROL!$D$9,A997&lt;CONTROL!$D$10+1),A997,0)</f>
        <v>0</v>
      </c>
      <c r="C997" s="114">
        <f>IF(AND(A997&gt;=CONTROL!$F$9,A997&lt;CONTROL!$F$10+1),A997,0)</f>
        <v>0</v>
      </c>
      <c r="D997" s="114" t="str">
        <f>IF(DATOS!I998=CONTROL!$H$10,"B","A")</f>
        <v>A</v>
      </c>
      <c r="E997" s="114">
        <f t="shared" si="90"/>
        <v>0</v>
      </c>
      <c r="F997">
        <f t="shared" ca="1" si="91"/>
        <v>-1</v>
      </c>
      <c r="G997">
        <f t="shared" ca="1" si="92"/>
        <v>654</v>
      </c>
      <c r="H997">
        <f t="shared" ca="1" si="93"/>
        <v>0</v>
      </c>
      <c r="I997" s="122">
        <f t="shared" ca="1" si="94"/>
        <v>0</v>
      </c>
    </row>
    <row r="998" spans="1:9" x14ac:dyDescent="0.25">
      <c r="A998" s="114">
        <f t="shared" si="95"/>
        <v>998</v>
      </c>
      <c r="B998" s="114">
        <f>IF(AND(A998&gt;=CONTROL!$D$9,A998&lt;CONTROL!$D$10+1),A998,0)</f>
        <v>0</v>
      </c>
      <c r="C998" s="114">
        <f>IF(AND(A998&gt;=CONTROL!$F$9,A998&lt;CONTROL!$F$10+1),A998,0)</f>
        <v>0</v>
      </c>
      <c r="D998" s="114" t="str">
        <f>IF(DATOS!I999=CONTROL!$H$10,"B","A")</f>
        <v>A</v>
      </c>
      <c r="E998" s="114">
        <f t="shared" si="90"/>
        <v>0</v>
      </c>
      <c r="F998">
        <f t="shared" ca="1" si="91"/>
        <v>-1</v>
      </c>
      <c r="G998">
        <f t="shared" ca="1" si="92"/>
        <v>654</v>
      </c>
      <c r="H998">
        <f t="shared" ca="1" si="93"/>
        <v>0</v>
      </c>
      <c r="I998" s="122">
        <f t="shared" ca="1" si="94"/>
        <v>0</v>
      </c>
    </row>
    <row r="999" spans="1:9" x14ac:dyDescent="0.25">
      <c r="A999" s="114">
        <f t="shared" si="95"/>
        <v>999</v>
      </c>
      <c r="B999" s="114">
        <f>IF(AND(A999&gt;=CONTROL!$D$9,A999&lt;CONTROL!$D$10+1),A999,0)</f>
        <v>0</v>
      </c>
      <c r="C999" s="114">
        <f>IF(AND(A999&gt;=CONTROL!$F$9,A999&lt;CONTROL!$F$10+1),A999,0)</f>
        <v>0</v>
      </c>
      <c r="D999" s="114" t="str">
        <f>IF(DATOS!I1000=CONTROL!$H$10,"B","A")</f>
        <v>A</v>
      </c>
      <c r="E999" s="114">
        <f t="shared" si="90"/>
        <v>0</v>
      </c>
      <c r="F999">
        <f t="shared" ca="1" si="91"/>
        <v>-1</v>
      </c>
      <c r="G999">
        <f t="shared" ca="1" si="92"/>
        <v>654</v>
      </c>
      <c r="H999">
        <f t="shared" ca="1" si="93"/>
        <v>0</v>
      </c>
      <c r="I999" s="122">
        <f t="shared" ca="1" si="94"/>
        <v>0</v>
      </c>
    </row>
    <row r="1000" spans="1:9" x14ac:dyDescent="0.25">
      <c r="A1000" s="114">
        <f t="shared" si="95"/>
        <v>1000</v>
      </c>
      <c r="B1000" s="114">
        <f>IF(AND(A1000&gt;=CONTROL!$D$9,A1000&lt;CONTROL!$D$10+1),A1000,0)</f>
        <v>0</v>
      </c>
      <c r="C1000" s="114">
        <f>IF(AND(A1000&gt;=CONTROL!$F$9,A1000&lt;CONTROL!$F$10+1),A1000,0)</f>
        <v>0</v>
      </c>
      <c r="D1000" s="114" t="str">
        <f>IF(DATOS!I1001=CONTROL!$H$10,"B","A")</f>
        <v>A</v>
      </c>
      <c r="E1000" s="114">
        <f t="shared" si="90"/>
        <v>0</v>
      </c>
      <c r="F1000">
        <f t="shared" ca="1" si="91"/>
        <v>-1</v>
      </c>
      <c r="G1000">
        <f t="shared" ca="1" si="92"/>
        <v>654</v>
      </c>
      <c r="H1000">
        <f t="shared" ca="1" si="93"/>
        <v>0</v>
      </c>
      <c r="I1000" s="122">
        <f t="shared" ca="1" si="94"/>
        <v>0</v>
      </c>
    </row>
    <row r="1001" spans="1:9" x14ac:dyDescent="0.25">
      <c r="A1001" s="114">
        <f t="shared" si="95"/>
        <v>1001</v>
      </c>
      <c r="B1001" s="114">
        <f>IF(AND(A1001&gt;=CONTROL!$D$9,A1001&lt;CONTROL!$D$10+1),A1001,0)</f>
        <v>0</v>
      </c>
      <c r="C1001" s="114">
        <f>IF(AND(A1001&gt;=CONTROL!$F$9,A1001&lt;CONTROL!$F$10+1),A1001,0)</f>
        <v>0</v>
      </c>
      <c r="D1001" s="114" t="str">
        <f>IF(DATOS!I1002=CONTROL!$H$10,"B","A")</f>
        <v>A</v>
      </c>
      <c r="E1001" s="114">
        <f t="shared" si="90"/>
        <v>0</v>
      </c>
      <c r="F1001">
        <f t="shared" ca="1" si="91"/>
        <v>-1</v>
      </c>
      <c r="G1001">
        <f t="shared" ca="1" si="92"/>
        <v>654</v>
      </c>
      <c r="H1001">
        <f t="shared" ca="1" si="93"/>
        <v>0</v>
      </c>
      <c r="I1001" s="122">
        <f t="shared" ca="1" si="94"/>
        <v>0</v>
      </c>
    </row>
    <row r="1002" spans="1:9" x14ac:dyDescent="0.25">
      <c r="A1002" s="114">
        <f t="shared" si="95"/>
        <v>1002</v>
      </c>
      <c r="B1002" s="114">
        <f>IF(AND(A1002&gt;=CONTROL!$D$9,A1002&lt;CONTROL!$D$10+1),A1002,0)</f>
        <v>0</v>
      </c>
      <c r="C1002" s="114">
        <f>IF(AND(A1002&gt;=CONTROL!$F$9,A1002&lt;CONTROL!$F$10+1),A1002,0)</f>
        <v>0</v>
      </c>
      <c r="D1002" s="114" t="str">
        <f>IF(DATOS!I1003=CONTROL!$H$10,"B","A")</f>
        <v>A</v>
      </c>
      <c r="E1002" s="114">
        <f t="shared" si="90"/>
        <v>0</v>
      </c>
      <c r="F1002">
        <f t="shared" ca="1" si="91"/>
        <v>-1</v>
      </c>
      <c r="G1002">
        <f t="shared" ca="1" si="92"/>
        <v>654</v>
      </c>
      <c r="H1002">
        <f t="shared" ca="1" si="93"/>
        <v>0</v>
      </c>
      <c r="I1002" s="122">
        <f t="shared" ca="1" si="94"/>
        <v>0</v>
      </c>
    </row>
    <row r="1003" spans="1:9" x14ac:dyDescent="0.25">
      <c r="A1003" s="114">
        <f t="shared" si="95"/>
        <v>1003</v>
      </c>
      <c r="B1003" s="114">
        <f>IF(AND(A1003&gt;=CONTROL!$D$9,A1003&lt;CONTROL!$D$10+1),A1003,0)</f>
        <v>0</v>
      </c>
      <c r="C1003" s="114">
        <f>IF(AND(A1003&gt;=CONTROL!$F$9,A1003&lt;CONTROL!$F$10+1),A1003,0)</f>
        <v>0</v>
      </c>
      <c r="D1003" s="114" t="str">
        <f>IF(DATOS!I1004=CONTROL!$H$10,"B","A")</f>
        <v>A</v>
      </c>
      <c r="E1003" s="114">
        <f t="shared" si="90"/>
        <v>0</v>
      </c>
      <c r="F1003">
        <f t="shared" ca="1" si="91"/>
        <v>-1</v>
      </c>
      <c r="G1003">
        <f t="shared" ca="1" si="92"/>
        <v>654</v>
      </c>
      <c r="H1003">
        <f t="shared" ca="1" si="93"/>
        <v>0</v>
      </c>
      <c r="I1003" s="122">
        <f t="shared" ca="1" si="94"/>
        <v>0</v>
      </c>
    </row>
    <row r="1004" spans="1:9" x14ac:dyDescent="0.25">
      <c r="A1004" s="114">
        <f t="shared" si="95"/>
        <v>1004</v>
      </c>
      <c r="B1004" s="114">
        <f>IF(AND(A1004&gt;=CONTROL!$D$9,A1004&lt;CONTROL!$D$10+1),A1004,0)</f>
        <v>0</v>
      </c>
      <c r="C1004" s="114">
        <f>IF(AND(A1004&gt;=CONTROL!$F$9,A1004&lt;CONTROL!$F$10+1),A1004,0)</f>
        <v>0</v>
      </c>
      <c r="D1004" s="114" t="str">
        <f>IF(DATOS!I1005=CONTROL!$H$10,"B","A")</f>
        <v>A</v>
      </c>
      <c r="E1004" s="114">
        <f t="shared" si="90"/>
        <v>0</v>
      </c>
      <c r="F1004">
        <f t="shared" ca="1" si="91"/>
        <v>-1</v>
      </c>
      <c r="G1004">
        <f t="shared" ca="1" si="92"/>
        <v>654</v>
      </c>
      <c r="H1004">
        <f t="shared" ca="1" si="93"/>
        <v>0</v>
      </c>
      <c r="I1004" s="122">
        <f t="shared" ca="1" si="94"/>
        <v>0</v>
      </c>
    </row>
    <row r="1005" spans="1:9" x14ac:dyDescent="0.25">
      <c r="A1005" s="114">
        <f t="shared" si="95"/>
        <v>1005</v>
      </c>
      <c r="B1005" s="114">
        <f>IF(AND(A1005&gt;=CONTROL!$D$9,A1005&lt;CONTROL!$D$10+1),A1005,0)</f>
        <v>0</v>
      </c>
      <c r="C1005" s="114">
        <f>IF(AND(A1005&gt;=CONTROL!$F$9,A1005&lt;CONTROL!$F$10+1),A1005,0)</f>
        <v>0</v>
      </c>
      <c r="D1005" s="114" t="str">
        <f>IF(DATOS!I1006=CONTROL!$H$10,"B","A")</f>
        <v>A</v>
      </c>
      <c r="E1005" s="114">
        <f t="shared" si="90"/>
        <v>0</v>
      </c>
      <c r="F1005">
        <f t="shared" ca="1" si="91"/>
        <v>-1</v>
      </c>
      <c r="G1005">
        <f t="shared" ca="1" si="92"/>
        <v>654</v>
      </c>
      <c r="H1005">
        <f t="shared" ca="1" si="93"/>
        <v>0</v>
      </c>
      <c r="I1005" s="122">
        <f t="shared" ca="1" si="94"/>
        <v>0</v>
      </c>
    </row>
    <row r="1006" spans="1:9" x14ac:dyDescent="0.25">
      <c r="A1006" s="114">
        <f t="shared" si="95"/>
        <v>1006</v>
      </c>
      <c r="B1006" s="114">
        <f>IF(AND(A1006&gt;=CONTROL!$D$9,A1006&lt;CONTROL!$D$10+1),A1006,0)</f>
        <v>0</v>
      </c>
      <c r="C1006" s="114">
        <f>IF(AND(A1006&gt;=CONTROL!$F$9,A1006&lt;CONTROL!$F$10+1),A1006,0)</f>
        <v>0</v>
      </c>
      <c r="D1006" s="114" t="str">
        <f>IF(DATOS!I1007=CONTROL!$H$10,"B","A")</f>
        <v>A</v>
      </c>
      <c r="E1006" s="114">
        <f t="shared" si="90"/>
        <v>0</v>
      </c>
      <c r="F1006">
        <f t="shared" ca="1" si="91"/>
        <v>-1</v>
      </c>
      <c r="G1006">
        <f t="shared" ca="1" si="92"/>
        <v>654</v>
      </c>
      <c r="H1006">
        <f t="shared" ca="1" si="93"/>
        <v>0</v>
      </c>
      <c r="I1006" s="122">
        <f t="shared" ca="1" si="94"/>
        <v>0</v>
      </c>
    </row>
    <row r="1007" spans="1:9" x14ac:dyDescent="0.25">
      <c r="A1007" s="114">
        <f t="shared" si="95"/>
        <v>1007</v>
      </c>
      <c r="B1007" s="114">
        <f>IF(AND(A1007&gt;=CONTROL!$D$9,A1007&lt;CONTROL!$D$10+1),A1007,0)</f>
        <v>0</v>
      </c>
      <c r="C1007" s="114">
        <f>IF(AND(A1007&gt;=CONTROL!$F$9,A1007&lt;CONTROL!$F$10+1),A1007,0)</f>
        <v>0</v>
      </c>
      <c r="D1007" s="114" t="str">
        <f>IF(DATOS!I1008=CONTROL!$H$10,"B","A")</f>
        <v>A</v>
      </c>
      <c r="E1007" s="114">
        <f t="shared" si="90"/>
        <v>0</v>
      </c>
      <c r="F1007">
        <f t="shared" ca="1" si="91"/>
        <v>-1</v>
      </c>
      <c r="G1007">
        <f t="shared" ca="1" si="92"/>
        <v>654</v>
      </c>
      <c r="H1007">
        <f t="shared" ca="1" si="93"/>
        <v>0</v>
      </c>
      <c r="I1007" s="122">
        <f t="shared" ca="1" si="94"/>
        <v>0</v>
      </c>
    </row>
    <row r="1008" spans="1:9" x14ac:dyDescent="0.25">
      <c r="A1008" s="114">
        <f t="shared" si="95"/>
        <v>1008</v>
      </c>
      <c r="B1008" s="114">
        <f>IF(AND(A1008&gt;=CONTROL!$D$9,A1008&lt;CONTROL!$D$10+1),A1008,0)</f>
        <v>0</v>
      </c>
      <c r="C1008" s="114">
        <f>IF(AND(A1008&gt;=CONTROL!$F$9,A1008&lt;CONTROL!$F$10+1),A1008,0)</f>
        <v>0</v>
      </c>
      <c r="D1008" s="114" t="str">
        <f>IF(DATOS!I1009=CONTROL!$H$10,"B","A")</f>
        <v>A</v>
      </c>
      <c r="E1008" s="114">
        <f t="shared" si="90"/>
        <v>0</v>
      </c>
      <c r="F1008">
        <f t="shared" ca="1" si="91"/>
        <v>-1</v>
      </c>
      <c r="G1008">
        <f t="shared" ca="1" si="92"/>
        <v>654</v>
      </c>
      <c r="H1008">
        <f t="shared" ca="1" si="93"/>
        <v>0</v>
      </c>
      <c r="I1008" s="122">
        <f t="shared" ca="1" si="94"/>
        <v>0</v>
      </c>
    </row>
    <row r="1009" spans="1:9" x14ac:dyDescent="0.25">
      <c r="A1009" s="114">
        <f t="shared" si="95"/>
        <v>1009</v>
      </c>
      <c r="B1009" s="114">
        <f>IF(AND(A1009&gt;=CONTROL!$D$9,A1009&lt;CONTROL!$D$10+1),A1009,0)</f>
        <v>0</v>
      </c>
      <c r="C1009" s="114">
        <f>IF(AND(A1009&gt;=CONTROL!$F$9,A1009&lt;CONTROL!$F$10+1),A1009,0)</f>
        <v>0</v>
      </c>
      <c r="D1009" s="114" t="str">
        <f>IF(DATOS!I1010=CONTROL!$H$10,"B","A")</f>
        <v>A</v>
      </c>
      <c r="E1009" s="114">
        <f t="shared" si="90"/>
        <v>0</v>
      </c>
      <c r="F1009">
        <f t="shared" ca="1" si="91"/>
        <v>-1</v>
      </c>
      <c r="G1009">
        <f t="shared" ca="1" si="92"/>
        <v>654</v>
      </c>
      <c r="H1009">
        <f t="shared" ca="1" si="93"/>
        <v>0</v>
      </c>
      <c r="I1009" s="122">
        <f t="shared" ca="1" si="94"/>
        <v>0</v>
      </c>
    </row>
    <row r="1010" spans="1:9" x14ac:dyDescent="0.25">
      <c r="A1010" s="114">
        <f t="shared" si="95"/>
        <v>1010</v>
      </c>
      <c r="B1010" s="114">
        <f>IF(AND(A1010&gt;=CONTROL!$D$9,A1010&lt;CONTROL!$D$10+1),A1010,0)</f>
        <v>0</v>
      </c>
      <c r="C1010" s="114">
        <f>IF(AND(A1010&gt;=CONTROL!$F$9,A1010&lt;CONTROL!$F$10+1),A1010,0)</f>
        <v>0</v>
      </c>
      <c r="D1010" s="114" t="str">
        <f>IF(DATOS!I1011=CONTROL!$H$10,"B","A")</f>
        <v>A</v>
      </c>
      <c r="E1010" s="114">
        <f t="shared" si="90"/>
        <v>0</v>
      </c>
      <c r="F1010">
        <f t="shared" ca="1" si="91"/>
        <v>-1</v>
      </c>
      <c r="G1010">
        <f t="shared" ca="1" si="92"/>
        <v>654</v>
      </c>
      <c r="H1010">
        <f t="shared" ca="1" si="93"/>
        <v>0</v>
      </c>
      <c r="I1010" s="122">
        <f t="shared" ca="1" si="94"/>
        <v>0</v>
      </c>
    </row>
    <row r="1011" spans="1:9" x14ac:dyDescent="0.25">
      <c r="A1011" s="114">
        <f t="shared" si="95"/>
        <v>1011</v>
      </c>
      <c r="B1011" s="114">
        <f>IF(AND(A1011&gt;=CONTROL!$D$9,A1011&lt;CONTROL!$D$10+1),A1011,0)</f>
        <v>0</v>
      </c>
      <c r="C1011" s="114">
        <f>IF(AND(A1011&gt;=CONTROL!$F$9,A1011&lt;CONTROL!$F$10+1),A1011,0)</f>
        <v>0</v>
      </c>
      <c r="D1011" s="114" t="str">
        <f>IF(DATOS!I1012=CONTROL!$H$10,"B","A")</f>
        <v>A</v>
      </c>
      <c r="E1011" s="114">
        <f t="shared" si="90"/>
        <v>0</v>
      </c>
      <c r="F1011">
        <f t="shared" ca="1" si="91"/>
        <v>-1</v>
      </c>
      <c r="G1011">
        <f t="shared" ca="1" si="92"/>
        <v>654</v>
      </c>
      <c r="H1011">
        <f t="shared" ca="1" si="93"/>
        <v>0</v>
      </c>
      <c r="I1011" s="122">
        <f t="shared" ca="1" si="94"/>
        <v>0</v>
      </c>
    </row>
    <row r="1012" spans="1:9" x14ac:dyDescent="0.25">
      <c r="A1012" s="114">
        <f t="shared" si="95"/>
        <v>1012</v>
      </c>
      <c r="B1012" s="114">
        <f>IF(AND(A1012&gt;=CONTROL!$D$9,A1012&lt;CONTROL!$D$10+1),A1012,0)</f>
        <v>0</v>
      </c>
      <c r="C1012" s="114">
        <f>IF(AND(A1012&gt;=CONTROL!$F$9,A1012&lt;CONTROL!$F$10+1),A1012,0)</f>
        <v>0</v>
      </c>
      <c r="D1012" s="114" t="str">
        <f>IF(DATOS!I1013=CONTROL!$H$10,"B","A")</f>
        <v>A</v>
      </c>
      <c r="E1012" s="114">
        <f t="shared" si="90"/>
        <v>0</v>
      </c>
      <c r="F1012">
        <f t="shared" ca="1" si="91"/>
        <v>-1</v>
      </c>
      <c r="G1012">
        <f t="shared" ca="1" si="92"/>
        <v>654</v>
      </c>
      <c r="H1012">
        <f t="shared" ca="1" si="93"/>
        <v>0</v>
      </c>
      <c r="I1012" s="122">
        <f t="shared" ca="1" si="94"/>
        <v>0</v>
      </c>
    </row>
    <row r="1013" spans="1:9" x14ac:dyDescent="0.25">
      <c r="A1013" s="114">
        <f t="shared" si="95"/>
        <v>1013</v>
      </c>
      <c r="B1013" s="114">
        <f>IF(AND(A1013&gt;=CONTROL!$D$9,A1013&lt;CONTROL!$D$10+1),A1013,0)</f>
        <v>0</v>
      </c>
      <c r="C1013" s="114">
        <f>IF(AND(A1013&gt;=CONTROL!$F$9,A1013&lt;CONTROL!$F$10+1),A1013,0)</f>
        <v>0</v>
      </c>
      <c r="D1013" s="114" t="str">
        <f>IF(DATOS!I1014=CONTROL!$H$10,"B","A")</f>
        <v>A</v>
      </c>
      <c r="E1013" s="114">
        <f t="shared" si="90"/>
        <v>0</v>
      </c>
      <c r="F1013">
        <f t="shared" ca="1" si="91"/>
        <v>-1</v>
      </c>
      <c r="G1013">
        <f t="shared" ca="1" si="92"/>
        <v>654</v>
      </c>
      <c r="H1013">
        <f t="shared" ca="1" si="93"/>
        <v>0</v>
      </c>
      <c r="I1013" s="122">
        <f t="shared" ca="1" si="94"/>
        <v>0</v>
      </c>
    </row>
    <row r="1014" spans="1:9" x14ac:dyDescent="0.25">
      <c r="A1014" s="114">
        <f t="shared" si="95"/>
        <v>1014</v>
      </c>
      <c r="B1014" s="114">
        <f>IF(AND(A1014&gt;=CONTROL!$D$9,A1014&lt;CONTROL!$D$10+1),A1014,0)</f>
        <v>0</v>
      </c>
      <c r="C1014" s="114">
        <f>IF(AND(A1014&gt;=CONTROL!$F$9,A1014&lt;CONTROL!$F$10+1),A1014,0)</f>
        <v>0</v>
      </c>
      <c r="D1014" s="114" t="str">
        <f>IF(DATOS!I1015=CONTROL!$H$10,"B","A")</f>
        <v>A</v>
      </c>
      <c r="E1014" s="114">
        <f t="shared" si="90"/>
        <v>0</v>
      </c>
      <c r="F1014">
        <f t="shared" ca="1" si="91"/>
        <v>-1</v>
      </c>
      <c r="G1014">
        <f t="shared" ca="1" si="92"/>
        <v>654</v>
      </c>
      <c r="H1014">
        <f t="shared" ca="1" si="93"/>
        <v>0</v>
      </c>
      <c r="I1014" s="122">
        <f t="shared" ca="1" si="94"/>
        <v>0</v>
      </c>
    </row>
    <row r="1015" spans="1:9" x14ac:dyDescent="0.25">
      <c r="A1015" s="114">
        <f t="shared" si="95"/>
        <v>1015</v>
      </c>
      <c r="B1015" s="114">
        <f>IF(AND(A1015&gt;=CONTROL!$D$9,A1015&lt;CONTROL!$D$10+1),A1015,0)</f>
        <v>0</v>
      </c>
      <c r="C1015" s="114">
        <f>IF(AND(A1015&gt;=CONTROL!$F$9,A1015&lt;CONTROL!$F$10+1),A1015,0)</f>
        <v>0</v>
      </c>
      <c r="D1015" s="114" t="str">
        <f>IF(DATOS!I1016=CONTROL!$H$10,"B","A")</f>
        <v>A</v>
      </c>
      <c r="E1015" s="114">
        <f t="shared" si="90"/>
        <v>0</v>
      </c>
      <c r="F1015">
        <f t="shared" ca="1" si="91"/>
        <v>-1</v>
      </c>
      <c r="G1015">
        <f t="shared" ca="1" si="92"/>
        <v>654</v>
      </c>
      <c r="H1015">
        <f t="shared" ca="1" si="93"/>
        <v>0</v>
      </c>
      <c r="I1015" s="122">
        <f t="shared" ca="1" si="94"/>
        <v>0</v>
      </c>
    </row>
    <row r="1016" spans="1:9" x14ac:dyDescent="0.25">
      <c r="A1016" s="114">
        <f t="shared" si="95"/>
        <v>1016</v>
      </c>
      <c r="B1016" s="114">
        <f>IF(AND(A1016&gt;=CONTROL!$D$9,A1016&lt;CONTROL!$D$10+1),A1016,0)</f>
        <v>0</v>
      </c>
      <c r="C1016" s="114">
        <f>IF(AND(A1016&gt;=CONTROL!$F$9,A1016&lt;CONTROL!$F$10+1),A1016,0)</f>
        <v>0</v>
      </c>
      <c r="D1016" s="114" t="str">
        <f>IF(DATOS!I1017=CONTROL!$H$10,"B","A")</f>
        <v>A</v>
      </c>
      <c r="E1016" s="114">
        <f t="shared" si="90"/>
        <v>0</v>
      </c>
      <c r="F1016">
        <f t="shared" ca="1" si="91"/>
        <v>-1</v>
      </c>
      <c r="G1016">
        <f t="shared" ca="1" si="92"/>
        <v>654</v>
      </c>
      <c r="H1016">
        <f t="shared" ca="1" si="93"/>
        <v>0</v>
      </c>
      <c r="I1016" s="122">
        <f t="shared" ca="1" si="94"/>
        <v>0</v>
      </c>
    </row>
    <row r="1017" spans="1:9" x14ac:dyDescent="0.25">
      <c r="A1017" s="114">
        <f t="shared" si="95"/>
        <v>1017</v>
      </c>
      <c r="B1017" s="114">
        <f>IF(AND(A1017&gt;=CONTROL!$D$9,A1017&lt;CONTROL!$D$10+1),A1017,0)</f>
        <v>0</v>
      </c>
      <c r="C1017" s="114">
        <f>IF(AND(A1017&gt;=CONTROL!$F$9,A1017&lt;CONTROL!$F$10+1),A1017,0)</f>
        <v>0</v>
      </c>
      <c r="D1017" s="114" t="str">
        <f>IF(DATOS!I1018=CONTROL!$H$10,"B","A")</f>
        <v>A</v>
      </c>
      <c r="E1017" s="114">
        <f t="shared" si="90"/>
        <v>0</v>
      </c>
      <c r="F1017">
        <f t="shared" ca="1" si="91"/>
        <v>-1</v>
      </c>
      <c r="G1017">
        <f t="shared" ca="1" si="92"/>
        <v>654</v>
      </c>
      <c r="H1017">
        <f t="shared" ca="1" si="93"/>
        <v>0</v>
      </c>
      <c r="I1017" s="122">
        <f t="shared" ca="1" si="94"/>
        <v>0</v>
      </c>
    </row>
    <row r="1018" spans="1:9" x14ac:dyDescent="0.25">
      <c r="A1018" s="114">
        <f t="shared" si="95"/>
        <v>1018</v>
      </c>
      <c r="B1018" s="114">
        <f>IF(AND(A1018&gt;=CONTROL!$D$9,A1018&lt;CONTROL!$D$10+1),A1018,0)</f>
        <v>0</v>
      </c>
      <c r="C1018" s="114">
        <f>IF(AND(A1018&gt;=CONTROL!$F$9,A1018&lt;CONTROL!$F$10+1),A1018,0)</f>
        <v>0</v>
      </c>
      <c r="D1018" s="114" t="str">
        <f>IF(DATOS!I1019=CONTROL!$H$10,"B","A")</f>
        <v>A</v>
      </c>
      <c r="E1018" s="114">
        <f t="shared" si="90"/>
        <v>0</v>
      </c>
      <c r="F1018">
        <f t="shared" ca="1" si="91"/>
        <v>-1</v>
      </c>
      <c r="G1018">
        <f t="shared" ca="1" si="92"/>
        <v>654</v>
      </c>
      <c r="H1018">
        <f t="shared" ca="1" si="93"/>
        <v>0</v>
      </c>
      <c r="I1018" s="122">
        <f t="shared" ca="1" si="94"/>
        <v>0</v>
      </c>
    </row>
    <row r="1019" spans="1:9" x14ac:dyDescent="0.25">
      <c r="A1019" s="114">
        <f t="shared" si="95"/>
        <v>1019</v>
      </c>
      <c r="B1019" s="114">
        <f>IF(AND(A1019&gt;=CONTROL!$D$9,A1019&lt;CONTROL!$D$10+1),A1019,0)</f>
        <v>0</v>
      </c>
      <c r="C1019" s="114">
        <f>IF(AND(A1019&gt;=CONTROL!$F$9,A1019&lt;CONTROL!$F$10+1),A1019,0)</f>
        <v>0</v>
      </c>
      <c r="D1019" s="114" t="str">
        <f>IF(DATOS!I1020=CONTROL!$H$10,"B","A")</f>
        <v>A</v>
      </c>
      <c r="E1019" s="114">
        <f t="shared" si="90"/>
        <v>0</v>
      </c>
      <c r="F1019">
        <f t="shared" ca="1" si="91"/>
        <v>-1</v>
      </c>
      <c r="G1019">
        <f t="shared" ca="1" si="92"/>
        <v>654</v>
      </c>
      <c r="H1019">
        <f t="shared" ca="1" si="93"/>
        <v>0</v>
      </c>
      <c r="I1019" s="122">
        <f t="shared" ca="1" si="94"/>
        <v>0</v>
      </c>
    </row>
    <row r="1020" spans="1:9" x14ac:dyDescent="0.25">
      <c r="A1020" s="114">
        <f t="shared" si="95"/>
        <v>1020</v>
      </c>
      <c r="B1020" s="114">
        <f>IF(AND(A1020&gt;=CONTROL!$D$9,A1020&lt;CONTROL!$D$10+1),A1020,0)</f>
        <v>0</v>
      </c>
      <c r="C1020" s="114">
        <f>IF(AND(A1020&gt;=CONTROL!$F$9,A1020&lt;CONTROL!$F$10+1),A1020,0)</f>
        <v>0</v>
      </c>
      <c r="D1020" s="114" t="str">
        <f>IF(DATOS!I1021=CONTROL!$H$10,"B","A")</f>
        <v>A</v>
      </c>
      <c r="E1020" s="114">
        <f t="shared" si="90"/>
        <v>0</v>
      </c>
      <c r="F1020">
        <f t="shared" ca="1" si="91"/>
        <v>-1</v>
      </c>
      <c r="G1020">
        <f t="shared" ca="1" si="92"/>
        <v>654</v>
      </c>
      <c r="H1020">
        <f t="shared" ca="1" si="93"/>
        <v>0</v>
      </c>
      <c r="I1020" s="122">
        <f t="shared" ca="1" si="94"/>
        <v>0</v>
      </c>
    </row>
    <row r="1021" spans="1:9" x14ac:dyDescent="0.25">
      <c r="A1021" s="114">
        <f t="shared" si="95"/>
        <v>1021</v>
      </c>
      <c r="B1021" s="114">
        <f>IF(AND(A1021&gt;=CONTROL!$D$9,A1021&lt;CONTROL!$D$10+1),A1021,0)</f>
        <v>0</v>
      </c>
      <c r="C1021" s="114">
        <f>IF(AND(A1021&gt;=CONTROL!$F$9,A1021&lt;CONTROL!$F$10+1),A1021,0)</f>
        <v>0</v>
      </c>
      <c r="D1021" s="114" t="str">
        <f>IF(DATOS!I1022=CONTROL!$H$10,"B","A")</f>
        <v>A</v>
      </c>
      <c r="E1021" s="114">
        <f t="shared" si="90"/>
        <v>0</v>
      </c>
      <c r="F1021">
        <f t="shared" ca="1" si="91"/>
        <v>-1</v>
      </c>
      <c r="G1021">
        <f t="shared" ca="1" si="92"/>
        <v>654</v>
      </c>
      <c r="H1021">
        <f t="shared" ca="1" si="93"/>
        <v>0</v>
      </c>
      <c r="I1021" s="122">
        <f t="shared" ca="1" si="94"/>
        <v>0</v>
      </c>
    </row>
    <row r="1022" spans="1:9" x14ac:dyDescent="0.25">
      <c r="A1022" s="114">
        <f t="shared" si="95"/>
        <v>1022</v>
      </c>
      <c r="B1022" s="114">
        <f>IF(AND(A1022&gt;=CONTROL!$D$9,A1022&lt;CONTROL!$D$10+1),A1022,0)</f>
        <v>0</v>
      </c>
      <c r="C1022" s="114">
        <f>IF(AND(A1022&gt;=CONTROL!$F$9,A1022&lt;CONTROL!$F$10+1),A1022,0)</f>
        <v>0</v>
      </c>
      <c r="D1022" s="114" t="str">
        <f>IF(DATOS!I1023=CONTROL!$H$10,"B","A")</f>
        <v>A</v>
      </c>
      <c r="E1022" s="114">
        <f t="shared" si="90"/>
        <v>0</v>
      </c>
      <c r="F1022">
        <f t="shared" ca="1" si="91"/>
        <v>-1</v>
      </c>
      <c r="G1022">
        <f t="shared" ca="1" si="92"/>
        <v>654</v>
      </c>
      <c r="H1022">
        <f t="shared" ca="1" si="93"/>
        <v>0</v>
      </c>
      <c r="I1022" s="122">
        <f t="shared" ca="1" si="94"/>
        <v>0</v>
      </c>
    </row>
    <row r="1023" spans="1:9" x14ac:dyDescent="0.25">
      <c r="A1023" s="114">
        <f t="shared" si="95"/>
        <v>1023</v>
      </c>
      <c r="B1023" s="114">
        <f>IF(AND(A1023&gt;=CONTROL!$D$9,A1023&lt;CONTROL!$D$10+1),A1023,0)</f>
        <v>0</v>
      </c>
      <c r="C1023" s="114">
        <f>IF(AND(A1023&gt;=CONTROL!$F$9,A1023&lt;CONTROL!$F$10+1),A1023,0)</f>
        <v>0</v>
      </c>
      <c r="D1023" s="114" t="str">
        <f>IF(DATOS!I1024=CONTROL!$H$10,"B","A")</f>
        <v>A</v>
      </c>
      <c r="E1023" s="114">
        <f t="shared" si="90"/>
        <v>0</v>
      </c>
      <c r="F1023">
        <f t="shared" ca="1" si="91"/>
        <v>-1</v>
      </c>
      <c r="G1023">
        <f t="shared" ca="1" si="92"/>
        <v>654</v>
      </c>
      <c r="H1023">
        <f t="shared" ca="1" si="93"/>
        <v>0</v>
      </c>
      <c r="I1023" s="122">
        <f t="shared" ca="1" si="94"/>
        <v>0</v>
      </c>
    </row>
    <row r="1024" spans="1:9" x14ac:dyDescent="0.25">
      <c r="A1024" s="114">
        <f t="shared" si="95"/>
        <v>1024</v>
      </c>
      <c r="B1024" s="114">
        <f>IF(AND(A1024&gt;=CONTROL!$D$9,A1024&lt;CONTROL!$D$10+1),A1024,0)</f>
        <v>0</v>
      </c>
      <c r="C1024" s="114">
        <f>IF(AND(A1024&gt;=CONTROL!$F$9,A1024&lt;CONTROL!$F$10+1),A1024,0)</f>
        <v>0</v>
      </c>
      <c r="D1024" s="114" t="str">
        <f>IF(DATOS!I1025=CONTROL!$H$10,"B","A")</f>
        <v>A</v>
      </c>
      <c r="E1024" s="114">
        <f t="shared" si="90"/>
        <v>0</v>
      </c>
      <c r="F1024">
        <f t="shared" ca="1" si="91"/>
        <v>-1</v>
      </c>
      <c r="G1024">
        <f t="shared" ca="1" si="92"/>
        <v>654</v>
      </c>
      <c r="H1024">
        <f t="shared" ca="1" si="93"/>
        <v>0</v>
      </c>
      <c r="I1024" s="122">
        <f t="shared" ca="1" si="94"/>
        <v>0</v>
      </c>
    </row>
    <row r="1025" spans="1:9" x14ac:dyDescent="0.25">
      <c r="A1025" s="114">
        <f t="shared" si="95"/>
        <v>1025</v>
      </c>
      <c r="B1025" s="114">
        <f>IF(AND(A1025&gt;=CONTROL!$D$9,A1025&lt;CONTROL!$D$10+1),A1025,0)</f>
        <v>0</v>
      </c>
      <c r="C1025" s="114">
        <f>IF(AND(A1025&gt;=CONTROL!$F$9,A1025&lt;CONTROL!$F$10+1),A1025,0)</f>
        <v>0</v>
      </c>
      <c r="D1025" s="114" t="str">
        <f>IF(DATOS!I1026=CONTROL!$H$10,"B","A")</f>
        <v>A</v>
      </c>
      <c r="E1025" s="114">
        <f t="shared" si="90"/>
        <v>0</v>
      </c>
      <c r="F1025">
        <f t="shared" ca="1" si="91"/>
        <v>-1</v>
      </c>
      <c r="G1025">
        <f t="shared" ca="1" si="92"/>
        <v>654</v>
      </c>
      <c r="H1025">
        <f t="shared" ca="1" si="93"/>
        <v>0</v>
      </c>
      <c r="I1025" s="122">
        <f t="shared" ca="1" si="94"/>
        <v>0</v>
      </c>
    </row>
    <row r="1026" spans="1:9" x14ac:dyDescent="0.25">
      <c r="A1026" s="114">
        <f t="shared" si="95"/>
        <v>1026</v>
      </c>
      <c r="B1026" s="114">
        <f>IF(AND(A1026&gt;=CONTROL!$D$9,A1026&lt;CONTROL!$D$10+1),A1026,0)</f>
        <v>0</v>
      </c>
      <c r="C1026" s="114">
        <f>IF(AND(A1026&gt;=CONTROL!$F$9,A1026&lt;CONTROL!$F$10+1),A1026,0)</f>
        <v>0</v>
      </c>
      <c r="D1026" s="114" t="str">
        <f>IF(DATOS!I1027=CONTROL!$H$10,"B","A")</f>
        <v>A</v>
      </c>
      <c r="E1026" s="114">
        <f t="shared" ref="E1026:E1089" si="96">IF(D1026="A",+C1026+B1026,0)</f>
        <v>0</v>
      </c>
      <c r="F1026">
        <f t="shared" ref="F1026:F1089" ca="1" si="97">IF(E1026&gt;0,RAND(),-1)</f>
        <v>-1</v>
      </c>
      <c r="G1026">
        <f t="shared" ref="G1026:G1089" ca="1" si="98">RANK(F1026,$F$1:$F$5000)</f>
        <v>654</v>
      </c>
      <c r="H1026">
        <f t="shared" ref="H1026:H1089" ca="1" si="99">IF(F1026=-1,0,G1026)</f>
        <v>0</v>
      </c>
      <c r="I1026" s="122">
        <f t="shared" ref="I1026:I1089" ca="1" si="100">IFERROR(MATCH(A1026,H:H,0),0)</f>
        <v>0</v>
      </c>
    </row>
    <row r="1027" spans="1:9" x14ac:dyDescent="0.25">
      <c r="A1027" s="114">
        <f t="shared" ref="A1027:A1090" si="101">+A1026+1</f>
        <v>1027</v>
      </c>
      <c r="B1027" s="114">
        <f>IF(AND(A1027&gt;=CONTROL!$D$9,A1027&lt;CONTROL!$D$10+1),A1027,0)</f>
        <v>0</v>
      </c>
      <c r="C1027" s="114">
        <f>IF(AND(A1027&gt;=CONTROL!$F$9,A1027&lt;CONTROL!$F$10+1),A1027,0)</f>
        <v>0</v>
      </c>
      <c r="D1027" s="114" t="str">
        <f>IF(DATOS!I1028=CONTROL!$H$10,"B","A")</f>
        <v>A</v>
      </c>
      <c r="E1027" s="114">
        <f t="shared" si="96"/>
        <v>0</v>
      </c>
      <c r="F1027">
        <f t="shared" ca="1" si="97"/>
        <v>-1</v>
      </c>
      <c r="G1027">
        <f t="shared" ca="1" si="98"/>
        <v>654</v>
      </c>
      <c r="H1027">
        <f t="shared" ca="1" si="99"/>
        <v>0</v>
      </c>
      <c r="I1027" s="122">
        <f t="shared" ca="1" si="100"/>
        <v>0</v>
      </c>
    </row>
    <row r="1028" spans="1:9" x14ac:dyDescent="0.25">
      <c r="A1028" s="114">
        <f t="shared" si="101"/>
        <v>1028</v>
      </c>
      <c r="B1028" s="114">
        <f>IF(AND(A1028&gt;=CONTROL!$D$9,A1028&lt;CONTROL!$D$10+1),A1028,0)</f>
        <v>0</v>
      </c>
      <c r="C1028" s="114">
        <f>IF(AND(A1028&gt;=CONTROL!$F$9,A1028&lt;CONTROL!$F$10+1),A1028,0)</f>
        <v>0</v>
      </c>
      <c r="D1028" s="114" t="str">
        <f>IF(DATOS!I1029=CONTROL!$H$10,"B","A")</f>
        <v>A</v>
      </c>
      <c r="E1028" s="114">
        <f t="shared" si="96"/>
        <v>0</v>
      </c>
      <c r="F1028">
        <f t="shared" ca="1" si="97"/>
        <v>-1</v>
      </c>
      <c r="G1028">
        <f t="shared" ca="1" si="98"/>
        <v>654</v>
      </c>
      <c r="H1028">
        <f t="shared" ca="1" si="99"/>
        <v>0</v>
      </c>
      <c r="I1028" s="122">
        <f t="shared" ca="1" si="100"/>
        <v>0</v>
      </c>
    </row>
    <row r="1029" spans="1:9" x14ac:dyDescent="0.25">
      <c r="A1029" s="114">
        <f t="shared" si="101"/>
        <v>1029</v>
      </c>
      <c r="B1029" s="114">
        <f>IF(AND(A1029&gt;=CONTROL!$D$9,A1029&lt;CONTROL!$D$10+1),A1029,0)</f>
        <v>0</v>
      </c>
      <c r="C1029" s="114">
        <f>IF(AND(A1029&gt;=CONTROL!$F$9,A1029&lt;CONTROL!$F$10+1),A1029,0)</f>
        <v>0</v>
      </c>
      <c r="D1029" s="114" t="str">
        <f>IF(DATOS!I1030=CONTROL!$H$10,"B","A")</f>
        <v>A</v>
      </c>
      <c r="E1029" s="114">
        <f t="shared" si="96"/>
        <v>0</v>
      </c>
      <c r="F1029">
        <f t="shared" ca="1" si="97"/>
        <v>-1</v>
      </c>
      <c r="G1029">
        <f t="shared" ca="1" si="98"/>
        <v>654</v>
      </c>
      <c r="H1029">
        <f t="shared" ca="1" si="99"/>
        <v>0</v>
      </c>
      <c r="I1029" s="122">
        <f t="shared" ca="1" si="100"/>
        <v>0</v>
      </c>
    </row>
    <row r="1030" spans="1:9" x14ac:dyDescent="0.25">
      <c r="A1030" s="114">
        <f t="shared" si="101"/>
        <v>1030</v>
      </c>
      <c r="B1030" s="114">
        <f>IF(AND(A1030&gt;=CONTROL!$D$9,A1030&lt;CONTROL!$D$10+1),A1030,0)</f>
        <v>0</v>
      </c>
      <c r="C1030" s="114">
        <f>IF(AND(A1030&gt;=CONTROL!$F$9,A1030&lt;CONTROL!$F$10+1),A1030,0)</f>
        <v>0</v>
      </c>
      <c r="D1030" s="114" t="str">
        <f>IF(DATOS!I1031=CONTROL!$H$10,"B","A")</f>
        <v>A</v>
      </c>
      <c r="E1030" s="114">
        <f t="shared" si="96"/>
        <v>0</v>
      </c>
      <c r="F1030">
        <f t="shared" ca="1" si="97"/>
        <v>-1</v>
      </c>
      <c r="G1030">
        <f t="shared" ca="1" si="98"/>
        <v>654</v>
      </c>
      <c r="H1030">
        <f t="shared" ca="1" si="99"/>
        <v>0</v>
      </c>
      <c r="I1030" s="122">
        <f t="shared" ca="1" si="100"/>
        <v>0</v>
      </c>
    </row>
    <row r="1031" spans="1:9" x14ac:dyDescent="0.25">
      <c r="A1031" s="114">
        <f t="shared" si="101"/>
        <v>1031</v>
      </c>
      <c r="B1031" s="114">
        <f>IF(AND(A1031&gt;=CONTROL!$D$9,A1031&lt;CONTROL!$D$10+1),A1031,0)</f>
        <v>0</v>
      </c>
      <c r="C1031" s="114">
        <f>IF(AND(A1031&gt;=CONTROL!$F$9,A1031&lt;CONTROL!$F$10+1),A1031,0)</f>
        <v>0</v>
      </c>
      <c r="D1031" s="114" t="str">
        <f>IF(DATOS!I1032=CONTROL!$H$10,"B","A")</f>
        <v>A</v>
      </c>
      <c r="E1031" s="114">
        <f t="shared" si="96"/>
        <v>0</v>
      </c>
      <c r="F1031">
        <f t="shared" ca="1" si="97"/>
        <v>-1</v>
      </c>
      <c r="G1031">
        <f t="shared" ca="1" si="98"/>
        <v>654</v>
      </c>
      <c r="H1031">
        <f t="shared" ca="1" si="99"/>
        <v>0</v>
      </c>
      <c r="I1031" s="122">
        <f t="shared" ca="1" si="100"/>
        <v>0</v>
      </c>
    </row>
    <row r="1032" spans="1:9" x14ac:dyDescent="0.25">
      <c r="A1032" s="114">
        <f t="shared" si="101"/>
        <v>1032</v>
      </c>
      <c r="B1032" s="114">
        <f>IF(AND(A1032&gt;=CONTROL!$D$9,A1032&lt;CONTROL!$D$10+1),A1032,0)</f>
        <v>0</v>
      </c>
      <c r="C1032" s="114">
        <f>IF(AND(A1032&gt;=CONTROL!$F$9,A1032&lt;CONTROL!$F$10+1),A1032,0)</f>
        <v>0</v>
      </c>
      <c r="D1032" s="114" t="str">
        <f>IF(DATOS!I1033=CONTROL!$H$10,"B","A")</f>
        <v>A</v>
      </c>
      <c r="E1032" s="114">
        <f t="shared" si="96"/>
        <v>0</v>
      </c>
      <c r="F1032">
        <f t="shared" ca="1" si="97"/>
        <v>-1</v>
      </c>
      <c r="G1032">
        <f t="shared" ca="1" si="98"/>
        <v>654</v>
      </c>
      <c r="H1032">
        <f t="shared" ca="1" si="99"/>
        <v>0</v>
      </c>
      <c r="I1032" s="122">
        <f t="shared" ca="1" si="100"/>
        <v>0</v>
      </c>
    </row>
    <row r="1033" spans="1:9" x14ac:dyDescent="0.25">
      <c r="A1033" s="114">
        <f t="shared" si="101"/>
        <v>1033</v>
      </c>
      <c r="B1033" s="114">
        <f>IF(AND(A1033&gt;=CONTROL!$D$9,A1033&lt;CONTROL!$D$10+1),A1033,0)</f>
        <v>0</v>
      </c>
      <c r="C1033" s="114">
        <f>IF(AND(A1033&gt;=CONTROL!$F$9,A1033&lt;CONTROL!$F$10+1),A1033,0)</f>
        <v>0</v>
      </c>
      <c r="D1033" s="114" t="str">
        <f>IF(DATOS!I1034=CONTROL!$H$10,"B","A")</f>
        <v>A</v>
      </c>
      <c r="E1033" s="114">
        <f t="shared" si="96"/>
        <v>0</v>
      </c>
      <c r="F1033">
        <f t="shared" ca="1" si="97"/>
        <v>-1</v>
      </c>
      <c r="G1033">
        <f t="shared" ca="1" si="98"/>
        <v>654</v>
      </c>
      <c r="H1033">
        <f t="shared" ca="1" si="99"/>
        <v>0</v>
      </c>
      <c r="I1033" s="122">
        <f t="shared" ca="1" si="100"/>
        <v>0</v>
      </c>
    </row>
    <row r="1034" spans="1:9" x14ac:dyDescent="0.25">
      <c r="A1034" s="114">
        <f t="shared" si="101"/>
        <v>1034</v>
      </c>
      <c r="B1034" s="114">
        <f>IF(AND(A1034&gt;=CONTROL!$D$9,A1034&lt;CONTROL!$D$10+1),A1034,0)</f>
        <v>0</v>
      </c>
      <c r="C1034" s="114">
        <f>IF(AND(A1034&gt;=CONTROL!$F$9,A1034&lt;CONTROL!$F$10+1),A1034,0)</f>
        <v>0</v>
      </c>
      <c r="D1034" s="114" t="str">
        <f>IF(DATOS!I1035=CONTROL!$H$10,"B","A")</f>
        <v>A</v>
      </c>
      <c r="E1034" s="114">
        <f t="shared" si="96"/>
        <v>0</v>
      </c>
      <c r="F1034">
        <f t="shared" ca="1" si="97"/>
        <v>-1</v>
      </c>
      <c r="G1034">
        <f t="shared" ca="1" si="98"/>
        <v>654</v>
      </c>
      <c r="H1034">
        <f t="shared" ca="1" si="99"/>
        <v>0</v>
      </c>
      <c r="I1034" s="122">
        <f t="shared" ca="1" si="100"/>
        <v>0</v>
      </c>
    </row>
    <row r="1035" spans="1:9" x14ac:dyDescent="0.25">
      <c r="A1035" s="114">
        <f t="shared" si="101"/>
        <v>1035</v>
      </c>
      <c r="B1035" s="114">
        <f>IF(AND(A1035&gt;=CONTROL!$D$9,A1035&lt;CONTROL!$D$10+1),A1035,0)</f>
        <v>0</v>
      </c>
      <c r="C1035" s="114">
        <f>IF(AND(A1035&gt;=CONTROL!$F$9,A1035&lt;CONTROL!$F$10+1),A1035,0)</f>
        <v>0</v>
      </c>
      <c r="D1035" s="114" t="str">
        <f>IF(DATOS!I1036=CONTROL!$H$10,"B","A")</f>
        <v>A</v>
      </c>
      <c r="E1035" s="114">
        <f t="shared" si="96"/>
        <v>0</v>
      </c>
      <c r="F1035">
        <f t="shared" ca="1" si="97"/>
        <v>-1</v>
      </c>
      <c r="G1035">
        <f t="shared" ca="1" si="98"/>
        <v>654</v>
      </c>
      <c r="H1035">
        <f t="shared" ca="1" si="99"/>
        <v>0</v>
      </c>
      <c r="I1035" s="122">
        <f t="shared" ca="1" si="100"/>
        <v>0</v>
      </c>
    </row>
    <row r="1036" spans="1:9" x14ac:dyDescent="0.25">
      <c r="A1036" s="114">
        <f t="shared" si="101"/>
        <v>1036</v>
      </c>
      <c r="B1036" s="114">
        <f>IF(AND(A1036&gt;=CONTROL!$D$9,A1036&lt;CONTROL!$D$10+1),A1036,0)</f>
        <v>0</v>
      </c>
      <c r="C1036" s="114">
        <f>IF(AND(A1036&gt;=CONTROL!$F$9,A1036&lt;CONTROL!$F$10+1),A1036,0)</f>
        <v>0</v>
      </c>
      <c r="D1036" s="114" t="str">
        <f>IF(DATOS!I1037=CONTROL!$H$10,"B","A")</f>
        <v>A</v>
      </c>
      <c r="E1036" s="114">
        <f t="shared" si="96"/>
        <v>0</v>
      </c>
      <c r="F1036">
        <f t="shared" ca="1" si="97"/>
        <v>-1</v>
      </c>
      <c r="G1036">
        <f t="shared" ca="1" si="98"/>
        <v>654</v>
      </c>
      <c r="H1036">
        <f t="shared" ca="1" si="99"/>
        <v>0</v>
      </c>
      <c r="I1036" s="122">
        <f t="shared" ca="1" si="100"/>
        <v>0</v>
      </c>
    </row>
    <row r="1037" spans="1:9" x14ac:dyDescent="0.25">
      <c r="A1037" s="114">
        <f t="shared" si="101"/>
        <v>1037</v>
      </c>
      <c r="B1037" s="114">
        <f>IF(AND(A1037&gt;=CONTROL!$D$9,A1037&lt;CONTROL!$D$10+1),A1037,0)</f>
        <v>0</v>
      </c>
      <c r="C1037" s="114">
        <f>IF(AND(A1037&gt;=CONTROL!$F$9,A1037&lt;CONTROL!$F$10+1),A1037,0)</f>
        <v>0</v>
      </c>
      <c r="D1037" s="114" t="str">
        <f>IF(DATOS!I1038=CONTROL!$H$10,"B","A")</f>
        <v>A</v>
      </c>
      <c r="E1037" s="114">
        <f t="shared" si="96"/>
        <v>0</v>
      </c>
      <c r="F1037">
        <f t="shared" ca="1" si="97"/>
        <v>-1</v>
      </c>
      <c r="G1037">
        <f t="shared" ca="1" si="98"/>
        <v>654</v>
      </c>
      <c r="H1037">
        <f t="shared" ca="1" si="99"/>
        <v>0</v>
      </c>
      <c r="I1037" s="122">
        <f t="shared" ca="1" si="100"/>
        <v>0</v>
      </c>
    </row>
    <row r="1038" spans="1:9" x14ac:dyDescent="0.25">
      <c r="A1038" s="114">
        <f t="shared" si="101"/>
        <v>1038</v>
      </c>
      <c r="B1038" s="114">
        <f>IF(AND(A1038&gt;=CONTROL!$D$9,A1038&lt;CONTROL!$D$10+1),A1038,0)</f>
        <v>0</v>
      </c>
      <c r="C1038" s="114">
        <f>IF(AND(A1038&gt;=CONTROL!$F$9,A1038&lt;CONTROL!$F$10+1),A1038,0)</f>
        <v>0</v>
      </c>
      <c r="D1038" s="114" t="str">
        <f>IF(DATOS!I1039=CONTROL!$H$10,"B","A")</f>
        <v>A</v>
      </c>
      <c r="E1038" s="114">
        <f t="shared" si="96"/>
        <v>0</v>
      </c>
      <c r="F1038">
        <f t="shared" ca="1" si="97"/>
        <v>-1</v>
      </c>
      <c r="G1038">
        <f t="shared" ca="1" si="98"/>
        <v>654</v>
      </c>
      <c r="H1038">
        <f t="shared" ca="1" si="99"/>
        <v>0</v>
      </c>
      <c r="I1038" s="122">
        <f t="shared" ca="1" si="100"/>
        <v>0</v>
      </c>
    </row>
    <row r="1039" spans="1:9" x14ac:dyDescent="0.25">
      <c r="A1039" s="114">
        <f t="shared" si="101"/>
        <v>1039</v>
      </c>
      <c r="B1039" s="114">
        <f>IF(AND(A1039&gt;=CONTROL!$D$9,A1039&lt;CONTROL!$D$10+1),A1039,0)</f>
        <v>0</v>
      </c>
      <c r="C1039" s="114">
        <f>IF(AND(A1039&gt;=CONTROL!$F$9,A1039&lt;CONTROL!$F$10+1),A1039,0)</f>
        <v>0</v>
      </c>
      <c r="D1039" s="114" t="str">
        <f>IF(DATOS!I1040=CONTROL!$H$10,"B","A")</f>
        <v>A</v>
      </c>
      <c r="E1039" s="114">
        <f t="shared" si="96"/>
        <v>0</v>
      </c>
      <c r="F1039">
        <f t="shared" ca="1" si="97"/>
        <v>-1</v>
      </c>
      <c r="G1039">
        <f t="shared" ca="1" si="98"/>
        <v>654</v>
      </c>
      <c r="H1039">
        <f t="shared" ca="1" si="99"/>
        <v>0</v>
      </c>
      <c r="I1039" s="122">
        <f t="shared" ca="1" si="100"/>
        <v>0</v>
      </c>
    </row>
    <row r="1040" spans="1:9" x14ac:dyDescent="0.25">
      <c r="A1040" s="114">
        <f t="shared" si="101"/>
        <v>1040</v>
      </c>
      <c r="B1040" s="114">
        <f>IF(AND(A1040&gt;=CONTROL!$D$9,A1040&lt;CONTROL!$D$10+1),A1040,0)</f>
        <v>0</v>
      </c>
      <c r="C1040" s="114">
        <f>IF(AND(A1040&gt;=CONTROL!$F$9,A1040&lt;CONTROL!$F$10+1),A1040,0)</f>
        <v>0</v>
      </c>
      <c r="D1040" s="114" t="str">
        <f>IF(DATOS!I1041=CONTROL!$H$10,"B","A")</f>
        <v>A</v>
      </c>
      <c r="E1040" s="114">
        <f t="shared" si="96"/>
        <v>0</v>
      </c>
      <c r="F1040">
        <f t="shared" ca="1" si="97"/>
        <v>-1</v>
      </c>
      <c r="G1040">
        <f t="shared" ca="1" si="98"/>
        <v>654</v>
      </c>
      <c r="H1040">
        <f t="shared" ca="1" si="99"/>
        <v>0</v>
      </c>
      <c r="I1040" s="122">
        <f t="shared" ca="1" si="100"/>
        <v>0</v>
      </c>
    </row>
    <row r="1041" spans="1:9" x14ac:dyDescent="0.25">
      <c r="A1041" s="114">
        <f t="shared" si="101"/>
        <v>1041</v>
      </c>
      <c r="B1041" s="114">
        <f>IF(AND(A1041&gt;=CONTROL!$D$9,A1041&lt;CONTROL!$D$10+1),A1041,0)</f>
        <v>0</v>
      </c>
      <c r="C1041" s="114">
        <f>IF(AND(A1041&gt;=CONTROL!$F$9,A1041&lt;CONTROL!$F$10+1),A1041,0)</f>
        <v>0</v>
      </c>
      <c r="D1041" s="114" t="str">
        <f>IF(DATOS!I1042=CONTROL!$H$10,"B","A")</f>
        <v>A</v>
      </c>
      <c r="E1041" s="114">
        <f t="shared" si="96"/>
        <v>0</v>
      </c>
      <c r="F1041">
        <f t="shared" ca="1" si="97"/>
        <v>-1</v>
      </c>
      <c r="G1041">
        <f t="shared" ca="1" si="98"/>
        <v>654</v>
      </c>
      <c r="H1041">
        <f t="shared" ca="1" si="99"/>
        <v>0</v>
      </c>
      <c r="I1041" s="122">
        <f t="shared" ca="1" si="100"/>
        <v>0</v>
      </c>
    </row>
    <row r="1042" spans="1:9" x14ac:dyDescent="0.25">
      <c r="A1042" s="114">
        <f t="shared" si="101"/>
        <v>1042</v>
      </c>
      <c r="B1042" s="114">
        <f>IF(AND(A1042&gt;=CONTROL!$D$9,A1042&lt;CONTROL!$D$10+1),A1042,0)</f>
        <v>0</v>
      </c>
      <c r="C1042" s="114">
        <f>IF(AND(A1042&gt;=CONTROL!$F$9,A1042&lt;CONTROL!$F$10+1),A1042,0)</f>
        <v>0</v>
      </c>
      <c r="D1042" s="114" t="str">
        <f>IF(DATOS!I1043=CONTROL!$H$10,"B","A")</f>
        <v>A</v>
      </c>
      <c r="E1042" s="114">
        <f t="shared" si="96"/>
        <v>0</v>
      </c>
      <c r="F1042">
        <f t="shared" ca="1" si="97"/>
        <v>-1</v>
      </c>
      <c r="G1042">
        <f t="shared" ca="1" si="98"/>
        <v>654</v>
      </c>
      <c r="H1042">
        <f t="shared" ca="1" si="99"/>
        <v>0</v>
      </c>
      <c r="I1042" s="122">
        <f t="shared" ca="1" si="100"/>
        <v>0</v>
      </c>
    </row>
    <row r="1043" spans="1:9" x14ac:dyDescent="0.25">
      <c r="A1043" s="114">
        <f t="shared" si="101"/>
        <v>1043</v>
      </c>
      <c r="B1043" s="114">
        <f>IF(AND(A1043&gt;=CONTROL!$D$9,A1043&lt;CONTROL!$D$10+1),A1043,0)</f>
        <v>0</v>
      </c>
      <c r="C1043" s="114">
        <f>IF(AND(A1043&gt;=CONTROL!$F$9,A1043&lt;CONTROL!$F$10+1),A1043,0)</f>
        <v>0</v>
      </c>
      <c r="D1043" s="114" t="str">
        <f>IF(DATOS!I1044=CONTROL!$H$10,"B","A")</f>
        <v>A</v>
      </c>
      <c r="E1043" s="114">
        <f t="shared" si="96"/>
        <v>0</v>
      </c>
      <c r="F1043">
        <f t="shared" ca="1" si="97"/>
        <v>-1</v>
      </c>
      <c r="G1043">
        <f t="shared" ca="1" si="98"/>
        <v>654</v>
      </c>
      <c r="H1043">
        <f t="shared" ca="1" si="99"/>
        <v>0</v>
      </c>
      <c r="I1043" s="122">
        <f t="shared" ca="1" si="100"/>
        <v>0</v>
      </c>
    </row>
    <row r="1044" spans="1:9" x14ac:dyDescent="0.25">
      <c r="A1044" s="114">
        <f t="shared" si="101"/>
        <v>1044</v>
      </c>
      <c r="B1044" s="114">
        <f>IF(AND(A1044&gt;=CONTROL!$D$9,A1044&lt;CONTROL!$D$10+1),A1044,0)</f>
        <v>0</v>
      </c>
      <c r="C1044" s="114">
        <f>IF(AND(A1044&gt;=CONTROL!$F$9,A1044&lt;CONTROL!$F$10+1),A1044,0)</f>
        <v>0</v>
      </c>
      <c r="D1044" s="114" t="str">
        <f>IF(DATOS!I1045=CONTROL!$H$10,"B","A")</f>
        <v>A</v>
      </c>
      <c r="E1044" s="114">
        <f t="shared" si="96"/>
        <v>0</v>
      </c>
      <c r="F1044">
        <f t="shared" ca="1" si="97"/>
        <v>-1</v>
      </c>
      <c r="G1044">
        <f t="shared" ca="1" si="98"/>
        <v>654</v>
      </c>
      <c r="H1044">
        <f t="shared" ca="1" si="99"/>
        <v>0</v>
      </c>
      <c r="I1044" s="122">
        <f t="shared" ca="1" si="100"/>
        <v>0</v>
      </c>
    </row>
    <row r="1045" spans="1:9" x14ac:dyDescent="0.25">
      <c r="A1045" s="114">
        <f t="shared" si="101"/>
        <v>1045</v>
      </c>
      <c r="B1045" s="114">
        <f>IF(AND(A1045&gt;=CONTROL!$D$9,A1045&lt;CONTROL!$D$10+1),A1045,0)</f>
        <v>0</v>
      </c>
      <c r="C1045" s="114">
        <f>IF(AND(A1045&gt;=CONTROL!$F$9,A1045&lt;CONTROL!$F$10+1),A1045,0)</f>
        <v>0</v>
      </c>
      <c r="D1045" s="114" t="str">
        <f>IF(DATOS!I1046=CONTROL!$H$10,"B","A")</f>
        <v>A</v>
      </c>
      <c r="E1045" s="114">
        <f t="shared" si="96"/>
        <v>0</v>
      </c>
      <c r="F1045">
        <f t="shared" ca="1" si="97"/>
        <v>-1</v>
      </c>
      <c r="G1045">
        <f t="shared" ca="1" si="98"/>
        <v>654</v>
      </c>
      <c r="H1045">
        <f t="shared" ca="1" si="99"/>
        <v>0</v>
      </c>
      <c r="I1045" s="122">
        <f t="shared" ca="1" si="100"/>
        <v>0</v>
      </c>
    </row>
    <row r="1046" spans="1:9" x14ac:dyDescent="0.25">
      <c r="A1046" s="114">
        <f t="shared" si="101"/>
        <v>1046</v>
      </c>
      <c r="B1046" s="114">
        <f>IF(AND(A1046&gt;=CONTROL!$D$9,A1046&lt;CONTROL!$D$10+1),A1046,0)</f>
        <v>0</v>
      </c>
      <c r="C1046" s="114">
        <f>IF(AND(A1046&gt;=CONTROL!$F$9,A1046&lt;CONTROL!$F$10+1),A1046,0)</f>
        <v>0</v>
      </c>
      <c r="D1046" s="114" t="str">
        <f>IF(DATOS!I1047=CONTROL!$H$10,"B","A")</f>
        <v>A</v>
      </c>
      <c r="E1046" s="114">
        <f t="shared" si="96"/>
        <v>0</v>
      </c>
      <c r="F1046">
        <f t="shared" ca="1" si="97"/>
        <v>-1</v>
      </c>
      <c r="G1046">
        <f t="shared" ca="1" si="98"/>
        <v>654</v>
      </c>
      <c r="H1046">
        <f t="shared" ca="1" si="99"/>
        <v>0</v>
      </c>
      <c r="I1046" s="122">
        <f t="shared" ca="1" si="100"/>
        <v>0</v>
      </c>
    </row>
    <row r="1047" spans="1:9" x14ac:dyDescent="0.25">
      <c r="A1047" s="114">
        <f t="shared" si="101"/>
        <v>1047</v>
      </c>
      <c r="B1047" s="114">
        <f>IF(AND(A1047&gt;=CONTROL!$D$9,A1047&lt;CONTROL!$D$10+1),A1047,0)</f>
        <v>0</v>
      </c>
      <c r="C1047" s="114">
        <f>IF(AND(A1047&gt;=CONTROL!$F$9,A1047&lt;CONTROL!$F$10+1),A1047,0)</f>
        <v>0</v>
      </c>
      <c r="D1047" s="114" t="str">
        <f>IF(DATOS!I1048=CONTROL!$H$10,"B","A")</f>
        <v>A</v>
      </c>
      <c r="E1047" s="114">
        <f t="shared" si="96"/>
        <v>0</v>
      </c>
      <c r="F1047">
        <f t="shared" ca="1" si="97"/>
        <v>-1</v>
      </c>
      <c r="G1047">
        <f t="shared" ca="1" si="98"/>
        <v>654</v>
      </c>
      <c r="H1047">
        <f t="shared" ca="1" si="99"/>
        <v>0</v>
      </c>
      <c r="I1047" s="122">
        <f t="shared" ca="1" si="100"/>
        <v>0</v>
      </c>
    </row>
    <row r="1048" spans="1:9" x14ac:dyDescent="0.25">
      <c r="A1048" s="114">
        <f t="shared" si="101"/>
        <v>1048</v>
      </c>
      <c r="B1048" s="114">
        <f>IF(AND(A1048&gt;=CONTROL!$D$9,A1048&lt;CONTROL!$D$10+1),A1048,0)</f>
        <v>0</v>
      </c>
      <c r="C1048" s="114">
        <f>IF(AND(A1048&gt;=CONTROL!$F$9,A1048&lt;CONTROL!$F$10+1),A1048,0)</f>
        <v>0</v>
      </c>
      <c r="D1048" s="114" t="str">
        <f>IF(DATOS!I1049=CONTROL!$H$10,"B","A")</f>
        <v>A</v>
      </c>
      <c r="E1048" s="114">
        <f t="shared" si="96"/>
        <v>0</v>
      </c>
      <c r="F1048">
        <f t="shared" ca="1" si="97"/>
        <v>-1</v>
      </c>
      <c r="G1048">
        <f t="shared" ca="1" si="98"/>
        <v>654</v>
      </c>
      <c r="H1048">
        <f t="shared" ca="1" si="99"/>
        <v>0</v>
      </c>
      <c r="I1048" s="122">
        <f t="shared" ca="1" si="100"/>
        <v>0</v>
      </c>
    </row>
    <row r="1049" spans="1:9" x14ac:dyDescent="0.25">
      <c r="A1049" s="114">
        <f t="shared" si="101"/>
        <v>1049</v>
      </c>
      <c r="B1049" s="114">
        <f>IF(AND(A1049&gt;=CONTROL!$D$9,A1049&lt;CONTROL!$D$10+1),A1049,0)</f>
        <v>0</v>
      </c>
      <c r="C1049" s="114">
        <f>IF(AND(A1049&gt;=CONTROL!$F$9,A1049&lt;CONTROL!$F$10+1),A1049,0)</f>
        <v>0</v>
      </c>
      <c r="D1049" s="114" t="str">
        <f>IF(DATOS!I1050=CONTROL!$H$10,"B","A")</f>
        <v>A</v>
      </c>
      <c r="E1049" s="114">
        <f t="shared" si="96"/>
        <v>0</v>
      </c>
      <c r="F1049">
        <f t="shared" ca="1" si="97"/>
        <v>-1</v>
      </c>
      <c r="G1049">
        <f t="shared" ca="1" si="98"/>
        <v>654</v>
      </c>
      <c r="H1049">
        <f t="shared" ca="1" si="99"/>
        <v>0</v>
      </c>
      <c r="I1049" s="122">
        <f t="shared" ca="1" si="100"/>
        <v>0</v>
      </c>
    </row>
    <row r="1050" spans="1:9" x14ac:dyDescent="0.25">
      <c r="A1050" s="114">
        <f t="shared" si="101"/>
        <v>1050</v>
      </c>
      <c r="B1050" s="114">
        <f>IF(AND(A1050&gt;=CONTROL!$D$9,A1050&lt;CONTROL!$D$10+1),A1050,0)</f>
        <v>0</v>
      </c>
      <c r="C1050" s="114">
        <f>IF(AND(A1050&gt;=CONTROL!$F$9,A1050&lt;CONTROL!$F$10+1),A1050,0)</f>
        <v>0</v>
      </c>
      <c r="D1050" s="114" t="str">
        <f>IF(DATOS!I1051=CONTROL!$H$10,"B","A")</f>
        <v>A</v>
      </c>
      <c r="E1050" s="114">
        <f t="shared" si="96"/>
        <v>0</v>
      </c>
      <c r="F1050">
        <f t="shared" ca="1" si="97"/>
        <v>-1</v>
      </c>
      <c r="G1050">
        <f t="shared" ca="1" si="98"/>
        <v>654</v>
      </c>
      <c r="H1050">
        <f t="shared" ca="1" si="99"/>
        <v>0</v>
      </c>
      <c r="I1050" s="122">
        <f t="shared" ca="1" si="100"/>
        <v>0</v>
      </c>
    </row>
    <row r="1051" spans="1:9" x14ac:dyDescent="0.25">
      <c r="A1051" s="114">
        <f t="shared" si="101"/>
        <v>1051</v>
      </c>
      <c r="B1051" s="114">
        <f>IF(AND(A1051&gt;=CONTROL!$D$9,A1051&lt;CONTROL!$D$10+1),A1051,0)</f>
        <v>0</v>
      </c>
      <c r="C1051" s="114">
        <f>IF(AND(A1051&gt;=CONTROL!$F$9,A1051&lt;CONTROL!$F$10+1),A1051,0)</f>
        <v>0</v>
      </c>
      <c r="D1051" s="114" t="str">
        <f>IF(DATOS!I1052=CONTROL!$H$10,"B","A")</f>
        <v>A</v>
      </c>
      <c r="E1051" s="114">
        <f t="shared" si="96"/>
        <v>0</v>
      </c>
      <c r="F1051">
        <f t="shared" ca="1" si="97"/>
        <v>-1</v>
      </c>
      <c r="G1051">
        <f t="shared" ca="1" si="98"/>
        <v>654</v>
      </c>
      <c r="H1051">
        <f t="shared" ca="1" si="99"/>
        <v>0</v>
      </c>
      <c r="I1051" s="122">
        <f t="shared" ca="1" si="100"/>
        <v>0</v>
      </c>
    </row>
    <row r="1052" spans="1:9" x14ac:dyDescent="0.25">
      <c r="A1052" s="114">
        <f t="shared" si="101"/>
        <v>1052</v>
      </c>
      <c r="B1052" s="114">
        <f>IF(AND(A1052&gt;=CONTROL!$D$9,A1052&lt;CONTROL!$D$10+1),A1052,0)</f>
        <v>0</v>
      </c>
      <c r="C1052" s="114">
        <f>IF(AND(A1052&gt;=CONTROL!$F$9,A1052&lt;CONTROL!$F$10+1),A1052,0)</f>
        <v>0</v>
      </c>
      <c r="D1052" s="114" t="str">
        <f>IF(DATOS!I1053=CONTROL!$H$10,"B","A")</f>
        <v>A</v>
      </c>
      <c r="E1052" s="114">
        <f t="shared" si="96"/>
        <v>0</v>
      </c>
      <c r="F1052">
        <f t="shared" ca="1" si="97"/>
        <v>-1</v>
      </c>
      <c r="G1052">
        <f t="shared" ca="1" si="98"/>
        <v>654</v>
      </c>
      <c r="H1052">
        <f t="shared" ca="1" si="99"/>
        <v>0</v>
      </c>
      <c r="I1052" s="122">
        <f t="shared" ca="1" si="100"/>
        <v>0</v>
      </c>
    </row>
    <row r="1053" spans="1:9" x14ac:dyDescent="0.25">
      <c r="A1053" s="114">
        <f t="shared" si="101"/>
        <v>1053</v>
      </c>
      <c r="B1053" s="114">
        <f>IF(AND(A1053&gt;=CONTROL!$D$9,A1053&lt;CONTROL!$D$10+1),A1053,0)</f>
        <v>0</v>
      </c>
      <c r="C1053" s="114">
        <f>IF(AND(A1053&gt;=CONTROL!$F$9,A1053&lt;CONTROL!$F$10+1),A1053,0)</f>
        <v>0</v>
      </c>
      <c r="D1053" s="114" t="str">
        <f>IF(DATOS!I1054=CONTROL!$H$10,"B","A")</f>
        <v>A</v>
      </c>
      <c r="E1053" s="114">
        <f t="shared" si="96"/>
        <v>0</v>
      </c>
      <c r="F1053">
        <f t="shared" ca="1" si="97"/>
        <v>-1</v>
      </c>
      <c r="G1053">
        <f t="shared" ca="1" si="98"/>
        <v>654</v>
      </c>
      <c r="H1053">
        <f t="shared" ca="1" si="99"/>
        <v>0</v>
      </c>
      <c r="I1053" s="122">
        <f t="shared" ca="1" si="100"/>
        <v>0</v>
      </c>
    </row>
    <row r="1054" spans="1:9" x14ac:dyDescent="0.25">
      <c r="A1054" s="114">
        <f t="shared" si="101"/>
        <v>1054</v>
      </c>
      <c r="B1054" s="114">
        <f>IF(AND(A1054&gt;=CONTROL!$D$9,A1054&lt;CONTROL!$D$10+1),A1054,0)</f>
        <v>0</v>
      </c>
      <c r="C1054" s="114">
        <f>IF(AND(A1054&gt;=CONTROL!$F$9,A1054&lt;CONTROL!$F$10+1),A1054,0)</f>
        <v>0</v>
      </c>
      <c r="D1054" s="114" t="str">
        <f>IF(DATOS!I1055=CONTROL!$H$10,"B","A")</f>
        <v>A</v>
      </c>
      <c r="E1054" s="114">
        <f t="shared" si="96"/>
        <v>0</v>
      </c>
      <c r="F1054">
        <f t="shared" ca="1" si="97"/>
        <v>-1</v>
      </c>
      <c r="G1054">
        <f t="shared" ca="1" si="98"/>
        <v>654</v>
      </c>
      <c r="H1054">
        <f t="shared" ca="1" si="99"/>
        <v>0</v>
      </c>
      <c r="I1054" s="122">
        <f t="shared" ca="1" si="100"/>
        <v>0</v>
      </c>
    </row>
    <row r="1055" spans="1:9" x14ac:dyDescent="0.25">
      <c r="A1055" s="114">
        <f t="shared" si="101"/>
        <v>1055</v>
      </c>
      <c r="B1055" s="114">
        <f>IF(AND(A1055&gt;=CONTROL!$D$9,A1055&lt;CONTROL!$D$10+1),A1055,0)</f>
        <v>0</v>
      </c>
      <c r="C1055" s="114">
        <f>IF(AND(A1055&gt;=CONTROL!$F$9,A1055&lt;CONTROL!$F$10+1),A1055,0)</f>
        <v>0</v>
      </c>
      <c r="D1055" s="114" t="str">
        <f>IF(DATOS!I1056=CONTROL!$H$10,"B","A")</f>
        <v>A</v>
      </c>
      <c r="E1055" s="114">
        <f t="shared" si="96"/>
        <v>0</v>
      </c>
      <c r="F1055">
        <f t="shared" ca="1" si="97"/>
        <v>-1</v>
      </c>
      <c r="G1055">
        <f t="shared" ca="1" si="98"/>
        <v>654</v>
      </c>
      <c r="H1055">
        <f t="shared" ca="1" si="99"/>
        <v>0</v>
      </c>
      <c r="I1055" s="122">
        <f t="shared" ca="1" si="100"/>
        <v>0</v>
      </c>
    </row>
    <row r="1056" spans="1:9" x14ac:dyDescent="0.25">
      <c r="A1056" s="114">
        <f t="shared" si="101"/>
        <v>1056</v>
      </c>
      <c r="B1056" s="114">
        <f>IF(AND(A1056&gt;=CONTROL!$D$9,A1056&lt;CONTROL!$D$10+1),A1056,0)</f>
        <v>0</v>
      </c>
      <c r="C1056" s="114">
        <f>IF(AND(A1056&gt;=CONTROL!$F$9,A1056&lt;CONTROL!$F$10+1),A1056,0)</f>
        <v>0</v>
      </c>
      <c r="D1056" s="114" t="str">
        <f>IF(DATOS!I1057=CONTROL!$H$10,"B","A")</f>
        <v>A</v>
      </c>
      <c r="E1056" s="114">
        <f t="shared" si="96"/>
        <v>0</v>
      </c>
      <c r="F1056">
        <f t="shared" ca="1" si="97"/>
        <v>-1</v>
      </c>
      <c r="G1056">
        <f t="shared" ca="1" si="98"/>
        <v>654</v>
      </c>
      <c r="H1056">
        <f t="shared" ca="1" si="99"/>
        <v>0</v>
      </c>
      <c r="I1056" s="122">
        <f t="shared" ca="1" si="100"/>
        <v>0</v>
      </c>
    </row>
    <row r="1057" spans="1:9" x14ac:dyDescent="0.25">
      <c r="A1057" s="114">
        <f t="shared" si="101"/>
        <v>1057</v>
      </c>
      <c r="B1057" s="114">
        <f>IF(AND(A1057&gt;=CONTROL!$D$9,A1057&lt;CONTROL!$D$10+1),A1057,0)</f>
        <v>0</v>
      </c>
      <c r="C1057" s="114">
        <f>IF(AND(A1057&gt;=CONTROL!$F$9,A1057&lt;CONTROL!$F$10+1),A1057,0)</f>
        <v>0</v>
      </c>
      <c r="D1057" s="114" t="str">
        <f>IF(DATOS!I1058=CONTROL!$H$10,"B","A")</f>
        <v>A</v>
      </c>
      <c r="E1057" s="114">
        <f t="shared" si="96"/>
        <v>0</v>
      </c>
      <c r="F1057">
        <f t="shared" ca="1" si="97"/>
        <v>-1</v>
      </c>
      <c r="G1057">
        <f t="shared" ca="1" si="98"/>
        <v>654</v>
      </c>
      <c r="H1057">
        <f t="shared" ca="1" si="99"/>
        <v>0</v>
      </c>
      <c r="I1057" s="122">
        <f t="shared" ca="1" si="100"/>
        <v>0</v>
      </c>
    </row>
    <row r="1058" spans="1:9" x14ac:dyDescent="0.25">
      <c r="A1058" s="114">
        <f t="shared" si="101"/>
        <v>1058</v>
      </c>
      <c r="B1058" s="114">
        <f>IF(AND(A1058&gt;=CONTROL!$D$9,A1058&lt;CONTROL!$D$10+1),A1058,0)</f>
        <v>0</v>
      </c>
      <c r="C1058" s="114">
        <f>IF(AND(A1058&gt;=CONTROL!$F$9,A1058&lt;CONTROL!$F$10+1),A1058,0)</f>
        <v>0</v>
      </c>
      <c r="D1058" s="114" t="str">
        <f>IF(DATOS!I1059=CONTROL!$H$10,"B","A")</f>
        <v>A</v>
      </c>
      <c r="E1058" s="114">
        <f t="shared" si="96"/>
        <v>0</v>
      </c>
      <c r="F1058">
        <f t="shared" ca="1" si="97"/>
        <v>-1</v>
      </c>
      <c r="G1058">
        <f t="shared" ca="1" si="98"/>
        <v>654</v>
      </c>
      <c r="H1058">
        <f t="shared" ca="1" si="99"/>
        <v>0</v>
      </c>
      <c r="I1058" s="122">
        <f t="shared" ca="1" si="100"/>
        <v>0</v>
      </c>
    </row>
    <row r="1059" spans="1:9" x14ac:dyDescent="0.25">
      <c r="A1059" s="114">
        <f t="shared" si="101"/>
        <v>1059</v>
      </c>
      <c r="B1059" s="114">
        <f>IF(AND(A1059&gt;=CONTROL!$D$9,A1059&lt;CONTROL!$D$10+1),A1059,0)</f>
        <v>0</v>
      </c>
      <c r="C1059" s="114">
        <f>IF(AND(A1059&gt;=CONTROL!$F$9,A1059&lt;CONTROL!$F$10+1),A1059,0)</f>
        <v>0</v>
      </c>
      <c r="D1059" s="114" t="str">
        <f>IF(DATOS!I1060=CONTROL!$H$10,"B","A")</f>
        <v>A</v>
      </c>
      <c r="E1059" s="114">
        <f t="shared" si="96"/>
        <v>0</v>
      </c>
      <c r="F1059">
        <f t="shared" ca="1" si="97"/>
        <v>-1</v>
      </c>
      <c r="G1059">
        <f t="shared" ca="1" si="98"/>
        <v>654</v>
      </c>
      <c r="H1059">
        <f t="shared" ca="1" si="99"/>
        <v>0</v>
      </c>
      <c r="I1059" s="122">
        <f t="shared" ca="1" si="100"/>
        <v>0</v>
      </c>
    </row>
    <row r="1060" spans="1:9" x14ac:dyDescent="0.25">
      <c r="A1060" s="114">
        <f t="shared" si="101"/>
        <v>1060</v>
      </c>
      <c r="B1060" s="114">
        <f>IF(AND(A1060&gt;=CONTROL!$D$9,A1060&lt;CONTROL!$D$10+1),A1060,0)</f>
        <v>0</v>
      </c>
      <c r="C1060" s="114">
        <f>IF(AND(A1060&gt;=CONTROL!$F$9,A1060&lt;CONTROL!$F$10+1),A1060,0)</f>
        <v>0</v>
      </c>
      <c r="D1060" s="114" t="str">
        <f>IF(DATOS!I1061=CONTROL!$H$10,"B","A")</f>
        <v>A</v>
      </c>
      <c r="E1060" s="114">
        <f t="shared" si="96"/>
        <v>0</v>
      </c>
      <c r="F1060">
        <f t="shared" ca="1" si="97"/>
        <v>-1</v>
      </c>
      <c r="G1060">
        <f t="shared" ca="1" si="98"/>
        <v>654</v>
      </c>
      <c r="H1060">
        <f t="shared" ca="1" si="99"/>
        <v>0</v>
      </c>
      <c r="I1060" s="122">
        <f t="shared" ca="1" si="100"/>
        <v>0</v>
      </c>
    </row>
    <row r="1061" spans="1:9" x14ac:dyDescent="0.25">
      <c r="A1061" s="114">
        <f t="shared" si="101"/>
        <v>1061</v>
      </c>
      <c r="B1061" s="114">
        <f>IF(AND(A1061&gt;=CONTROL!$D$9,A1061&lt;CONTROL!$D$10+1),A1061,0)</f>
        <v>0</v>
      </c>
      <c r="C1061" s="114">
        <f>IF(AND(A1061&gt;=CONTROL!$F$9,A1061&lt;CONTROL!$F$10+1),A1061,0)</f>
        <v>0</v>
      </c>
      <c r="D1061" s="114" t="str">
        <f>IF(DATOS!I1062=CONTROL!$H$10,"B","A")</f>
        <v>A</v>
      </c>
      <c r="E1061" s="114">
        <f t="shared" si="96"/>
        <v>0</v>
      </c>
      <c r="F1061">
        <f t="shared" ca="1" si="97"/>
        <v>-1</v>
      </c>
      <c r="G1061">
        <f t="shared" ca="1" si="98"/>
        <v>654</v>
      </c>
      <c r="H1061">
        <f t="shared" ca="1" si="99"/>
        <v>0</v>
      </c>
      <c r="I1061" s="122">
        <f t="shared" ca="1" si="100"/>
        <v>0</v>
      </c>
    </row>
    <row r="1062" spans="1:9" x14ac:dyDescent="0.25">
      <c r="A1062" s="114">
        <f t="shared" si="101"/>
        <v>1062</v>
      </c>
      <c r="B1062" s="114">
        <f>IF(AND(A1062&gt;=CONTROL!$D$9,A1062&lt;CONTROL!$D$10+1),A1062,0)</f>
        <v>0</v>
      </c>
      <c r="C1062" s="114">
        <f>IF(AND(A1062&gt;=CONTROL!$F$9,A1062&lt;CONTROL!$F$10+1),A1062,0)</f>
        <v>0</v>
      </c>
      <c r="D1062" s="114" t="str">
        <f>IF(DATOS!I1063=CONTROL!$H$10,"B","A")</f>
        <v>A</v>
      </c>
      <c r="E1062" s="114">
        <f t="shared" si="96"/>
        <v>0</v>
      </c>
      <c r="F1062">
        <f t="shared" ca="1" si="97"/>
        <v>-1</v>
      </c>
      <c r="G1062">
        <f t="shared" ca="1" si="98"/>
        <v>654</v>
      </c>
      <c r="H1062">
        <f t="shared" ca="1" si="99"/>
        <v>0</v>
      </c>
      <c r="I1062" s="122">
        <f t="shared" ca="1" si="100"/>
        <v>0</v>
      </c>
    </row>
    <row r="1063" spans="1:9" x14ac:dyDescent="0.25">
      <c r="A1063" s="114">
        <f t="shared" si="101"/>
        <v>1063</v>
      </c>
      <c r="B1063" s="114">
        <f>IF(AND(A1063&gt;=CONTROL!$D$9,A1063&lt;CONTROL!$D$10+1),A1063,0)</f>
        <v>0</v>
      </c>
      <c r="C1063" s="114">
        <f>IF(AND(A1063&gt;=CONTROL!$F$9,A1063&lt;CONTROL!$F$10+1),A1063,0)</f>
        <v>0</v>
      </c>
      <c r="D1063" s="114" t="str">
        <f>IF(DATOS!I1064=CONTROL!$H$10,"B","A")</f>
        <v>A</v>
      </c>
      <c r="E1063" s="114">
        <f t="shared" si="96"/>
        <v>0</v>
      </c>
      <c r="F1063">
        <f t="shared" ca="1" si="97"/>
        <v>-1</v>
      </c>
      <c r="G1063">
        <f t="shared" ca="1" si="98"/>
        <v>654</v>
      </c>
      <c r="H1063">
        <f t="shared" ca="1" si="99"/>
        <v>0</v>
      </c>
      <c r="I1063" s="122">
        <f t="shared" ca="1" si="100"/>
        <v>0</v>
      </c>
    </row>
    <row r="1064" spans="1:9" x14ac:dyDescent="0.25">
      <c r="A1064" s="114">
        <f t="shared" si="101"/>
        <v>1064</v>
      </c>
      <c r="B1064" s="114">
        <f>IF(AND(A1064&gt;=CONTROL!$D$9,A1064&lt;CONTROL!$D$10+1),A1064,0)</f>
        <v>0</v>
      </c>
      <c r="C1064" s="114">
        <f>IF(AND(A1064&gt;=CONTROL!$F$9,A1064&lt;CONTROL!$F$10+1),A1064,0)</f>
        <v>0</v>
      </c>
      <c r="D1064" s="114" t="str">
        <f>IF(DATOS!I1065=CONTROL!$H$10,"B","A")</f>
        <v>A</v>
      </c>
      <c r="E1064" s="114">
        <f t="shared" si="96"/>
        <v>0</v>
      </c>
      <c r="F1064">
        <f t="shared" ca="1" si="97"/>
        <v>-1</v>
      </c>
      <c r="G1064">
        <f t="shared" ca="1" si="98"/>
        <v>654</v>
      </c>
      <c r="H1064">
        <f t="shared" ca="1" si="99"/>
        <v>0</v>
      </c>
      <c r="I1064" s="122">
        <f t="shared" ca="1" si="100"/>
        <v>0</v>
      </c>
    </row>
    <row r="1065" spans="1:9" x14ac:dyDescent="0.25">
      <c r="A1065" s="114">
        <f t="shared" si="101"/>
        <v>1065</v>
      </c>
      <c r="B1065" s="114">
        <f>IF(AND(A1065&gt;=CONTROL!$D$9,A1065&lt;CONTROL!$D$10+1),A1065,0)</f>
        <v>0</v>
      </c>
      <c r="C1065" s="114">
        <f>IF(AND(A1065&gt;=CONTROL!$F$9,A1065&lt;CONTROL!$F$10+1),A1065,0)</f>
        <v>0</v>
      </c>
      <c r="D1065" s="114" t="str">
        <f>IF(DATOS!I1066=CONTROL!$H$10,"B","A")</f>
        <v>A</v>
      </c>
      <c r="E1065" s="114">
        <f t="shared" si="96"/>
        <v>0</v>
      </c>
      <c r="F1065">
        <f t="shared" ca="1" si="97"/>
        <v>-1</v>
      </c>
      <c r="G1065">
        <f t="shared" ca="1" si="98"/>
        <v>654</v>
      </c>
      <c r="H1065">
        <f t="shared" ca="1" si="99"/>
        <v>0</v>
      </c>
      <c r="I1065" s="122">
        <f t="shared" ca="1" si="100"/>
        <v>0</v>
      </c>
    </row>
    <row r="1066" spans="1:9" x14ac:dyDescent="0.25">
      <c r="A1066" s="114">
        <f t="shared" si="101"/>
        <v>1066</v>
      </c>
      <c r="B1066" s="114">
        <f>IF(AND(A1066&gt;=CONTROL!$D$9,A1066&lt;CONTROL!$D$10+1),A1066,0)</f>
        <v>0</v>
      </c>
      <c r="C1066" s="114">
        <f>IF(AND(A1066&gt;=CONTROL!$F$9,A1066&lt;CONTROL!$F$10+1),A1066,0)</f>
        <v>0</v>
      </c>
      <c r="D1066" s="114" t="str">
        <f>IF(DATOS!I1067=CONTROL!$H$10,"B","A")</f>
        <v>A</v>
      </c>
      <c r="E1066" s="114">
        <f t="shared" si="96"/>
        <v>0</v>
      </c>
      <c r="F1066">
        <f t="shared" ca="1" si="97"/>
        <v>-1</v>
      </c>
      <c r="G1066">
        <f t="shared" ca="1" si="98"/>
        <v>654</v>
      </c>
      <c r="H1066">
        <f t="shared" ca="1" si="99"/>
        <v>0</v>
      </c>
      <c r="I1066" s="122">
        <f t="shared" ca="1" si="100"/>
        <v>0</v>
      </c>
    </row>
    <row r="1067" spans="1:9" x14ac:dyDescent="0.25">
      <c r="A1067" s="114">
        <f t="shared" si="101"/>
        <v>1067</v>
      </c>
      <c r="B1067" s="114">
        <f>IF(AND(A1067&gt;=CONTROL!$D$9,A1067&lt;CONTROL!$D$10+1),A1067,0)</f>
        <v>0</v>
      </c>
      <c r="C1067" s="114">
        <f>IF(AND(A1067&gt;=CONTROL!$F$9,A1067&lt;CONTROL!$F$10+1),A1067,0)</f>
        <v>0</v>
      </c>
      <c r="D1067" s="114" t="str">
        <f>IF(DATOS!I1068=CONTROL!$H$10,"B","A")</f>
        <v>A</v>
      </c>
      <c r="E1067" s="114">
        <f t="shared" si="96"/>
        <v>0</v>
      </c>
      <c r="F1067">
        <f t="shared" ca="1" si="97"/>
        <v>-1</v>
      </c>
      <c r="G1067">
        <f t="shared" ca="1" si="98"/>
        <v>654</v>
      </c>
      <c r="H1067">
        <f t="shared" ca="1" si="99"/>
        <v>0</v>
      </c>
      <c r="I1067" s="122">
        <f t="shared" ca="1" si="100"/>
        <v>0</v>
      </c>
    </row>
    <row r="1068" spans="1:9" x14ac:dyDescent="0.25">
      <c r="A1068" s="114">
        <f t="shared" si="101"/>
        <v>1068</v>
      </c>
      <c r="B1068" s="114">
        <f>IF(AND(A1068&gt;=CONTROL!$D$9,A1068&lt;CONTROL!$D$10+1),A1068,0)</f>
        <v>0</v>
      </c>
      <c r="C1068" s="114">
        <f>IF(AND(A1068&gt;=CONTROL!$F$9,A1068&lt;CONTROL!$F$10+1),A1068,0)</f>
        <v>0</v>
      </c>
      <c r="D1068" s="114" t="str">
        <f>IF(DATOS!I1069=CONTROL!$H$10,"B","A")</f>
        <v>A</v>
      </c>
      <c r="E1068" s="114">
        <f t="shared" si="96"/>
        <v>0</v>
      </c>
      <c r="F1068">
        <f t="shared" ca="1" si="97"/>
        <v>-1</v>
      </c>
      <c r="G1068">
        <f t="shared" ca="1" si="98"/>
        <v>654</v>
      </c>
      <c r="H1068">
        <f t="shared" ca="1" si="99"/>
        <v>0</v>
      </c>
      <c r="I1068" s="122">
        <f t="shared" ca="1" si="100"/>
        <v>0</v>
      </c>
    </row>
    <row r="1069" spans="1:9" x14ac:dyDescent="0.25">
      <c r="A1069" s="114">
        <f t="shared" si="101"/>
        <v>1069</v>
      </c>
      <c r="B1069" s="114">
        <f>IF(AND(A1069&gt;=CONTROL!$D$9,A1069&lt;CONTROL!$D$10+1),A1069,0)</f>
        <v>0</v>
      </c>
      <c r="C1069" s="114">
        <f>IF(AND(A1069&gt;=CONTROL!$F$9,A1069&lt;CONTROL!$F$10+1),A1069,0)</f>
        <v>0</v>
      </c>
      <c r="D1069" s="114" t="str">
        <f>IF(DATOS!I1070=CONTROL!$H$10,"B","A")</f>
        <v>A</v>
      </c>
      <c r="E1069" s="114">
        <f t="shared" si="96"/>
        <v>0</v>
      </c>
      <c r="F1069">
        <f t="shared" ca="1" si="97"/>
        <v>-1</v>
      </c>
      <c r="G1069">
        <f t="shared" ca="1" si="98"/>
        <v>654</v>
      </c>
      <c r="H1069">
        <f t="shared" ca="1" si="99"/>
        <v>0</v>
      </c>
      <c r="I1069" s="122">
        <f t="shared" ca="1" si="100"/>
        <v>0</v>
      </c>
    </row>
    <row r="1070" spans="1:9" x14ac:dyDescent="0.25">
      <c r="A1070" s="114">
        <f t="shared" si="101"/>
        <v>1070</v>
      </c>
      <c r="B1070" s="114">
        <f>IF(AND(A1070&gt;=CONTROL!$D$9,A1070&lt;CONTROL!$D$10+1),A1070,0)</f>
        <v>0</v>
      </c>
      <c r="C1070" s="114">
        <f>IF(AND(A1070&gt;=CONTROL!$F$9,A1070&lt;CONTROL!$F$10+1),A1070,0)</f>
        <v>0</v>
      </c>
      <c r="D1070" s="114" t="str">
        <f>IF(DATOS!I1071=CONTROL!$H$10,"B","A")</f>
        <v>A</v>
      </c>
      <c r="E1070" s="114">
        <f t="shared" si="96"/>
        <v>0</v>
      </c>
      <c r="F1070">
        <f t="shared" ca="1" si="97"/>
        <v>-1</v>
      </c>
      <c r="G1070">
        <f t="shared" ca="1" si="98"/>
        <v>654</v>
      </c>
      <c r="H1070">
        <f t="shared" ca="1" si="99"/>
        <v>0</v>
      </c>
      <c r="I1070" s="122">
        <f t="shared" ca="1" si="100"/>
        <v>0</v>
      </c>
    </row>
    <row r="1071" spans="1:9" x14ac:dyDescent="0.25">
      <c r="A1071" s="114">
        <f t="shared" si="101"/>
        <v>1071</v>
      </c>
      <c r="B1071" s="114">
        <f>IF(AND(A1071&gt;=CONTROL!$D$9,A1071&lt;CONTROL!$D$10+1),A1071,0)</f>
        <v>0</v>
      </c>
      <c r="C1071" s="114">
        <f>IF(AND(A1071&gt;=CONTROL!$F$9,A1071&lt;CONTROL!$F$10+1),A1071,0)</f>
        <v>0</v>
      </c>
      <c r="D1071" s="114" t="str">
        <f>IF(DATOS!I1072=CONTROL!$H$10,"B","A")</f>
        <v>A</v>
      </c>
      <c r="E1071" s="114">
        <f t="shared" si="96"/>
        <v>0</v>
      </c>
      <c r="F1071">
        <f t="shared" ca="1" si="97"/>
        <v>-1</v>
      </c>
      <c r="G1071">
        <f t="shared" ca="1" si="98"/>
        <v>654</v>
      </c>
      <c r="H1071">
        <f t="shared" ca="1" si="99"/>
        <v>0</v>
      </c>
      <c r="I1071" s="122">
        <f t="shared" ca="1" si="100"/>
        <v>0</v>
      </c>
    </row>
    <row r="1072" spans="1:9" x14ac:dyDescent="0.25">
      <c r="A1072" s="114">
        <f t="shared" si="101"/>
        <v>1072</v>
      </c>
      <c r="B1072" s="114">
        <f>IF(AND(A1072&gt;=CONTROL!$D$9,A1072&lt;CONTROL!$D$10+1),A1072,0)</f>
        <v>0</v>
      </c>
      <c r="C1072" s="114">
        <f>IF(AND(A1072&gt;=CONTROL!$F$9,A1072&lt;CONTROL!$F$10+1),A1072,0)</f>
        <v>0</v>
      </c>
      <c r="D1072" s="114" t="str">
        <f>IF(DATOS!I1073=CONTROL!$H$10,"B","A")</f>
        <v>A</v>
      </c>
      <c r="E1072" s="114">
        <f t="shared" si="96"/>
        <v>0</v>
      </c>
      <c r="F1072">
        <f t="shared" ca="1" si="97"/>
        <v>-1</v>
      </c>
      <c r="G1072">
        <f t="shared" ca="1" si="98"/>
        <v>654</v>
      </c>
      <c r="H1072">
        <f t="shared" ca="1" si="99"/>
        <v>0</v>
      </c>
      <c r="I1072" s="122">
        <f t="shared" ca="1" si="100"/>
        <v>0</v>
      </c>
    </row>
    <row r="1073" spans="1:9" x14ac:dyDescent="0.25">
      <c r="A1073" s="114">
        <f t="shared" si="101"/>
        <v>1073</v>
      </c>
      <c r="B1073" s="114">
        <f>IF(AND(A1073&gt;=CONTROL!$D$9,A1073&lt;CONTROL!$D$10+1),A1073,0)</f>
        <v>0</v>
      </c>
      <c r="C1073" s="114">
        <f>IF(AND(A1073&gt;=CONTROL!$F$9,A1073&lt;CONTROL!$F$10+1),A1073,0)</f>
        <v>0</v>
      </c>
      <c r="D1073" s="114" t="str">
        <f>IF(DATOS!I1074=CONTROL!$H$10,"B","A")</f>
        <v>A</v>
      </c>
      <c r="E1073" s="114">
        <f t="shared" si="96"/>
        <v>0</v>
      </c>
      <c r="F1073">
        <f t="shared" ca="1" si="97"/>
        <v>-1</v>
      </c>
      <c r="G1073">
        <f t="shared" ca="1" si="98"/>
        <v>654</v>
      </c>
      <c r="H1073">
        <f t="shared" ca="1" si="99"/>
        <v>0</v>
      </c>
      <c r="I1073" s="122">
        <f t="shared" ca="1" si="100"/>
        <v>0</v>
      </c>
    </row>
    <row r="1074" spans="1:9" x14ac:dyDescent="0.25">
      <c r="A1074" s="114">
        <f t="shared" si="101"/>
        <v>1074</v>
      </c>
      <c r="B1074" s="114">
        <f>IF(AND(A1074&gt;=CONTROL!$D$9,A1074&lt;CONTROL!$D$10+1),A1074,0)</f>
        <v>0</v>
      </c>
      <c r="C1074" s="114">
        <f>IF(AND(A1074&gt;=CONTROL!$F$9,A1074&lt;CONTROL!$F$10+1),A1074,0)</f>
        <v>0</v>
      </c>
      <c r="D1074" s="114" t="str">
        <f>IF(DATOS!I1075=CONTROL!$H$10,"B","A")</f>
        <v>A</v>
      </c>
      <c r="E1074" s="114">
        <f t="shared" si="96"/>
        <v>0</v>
      </c>
      <c r="F1074">
        <f t="shared" ca="1" si="97"/>
        <v>-1</v>
      </c>
      <c r="G1074">
        <f t="shared" ca="1" si="98"/>
        <v>654</v>
      </c>
      <c r="H1074">
        <f t="shared" ca="1" si="99"/>
        <v>0</v>
      </c>
      <c r="I1074" s="122">
        <f t="shared" ca="1" si="100"/>
        <v>0</v>
      </c>
    </row>
    <row r="1075" spans="1:9" x14ac:dyDescent="0.25">
      <c r="A1075" s="114">
        <f t="shared" si="101"/>
        <v>1075</v>
      </c>
      <c r="B1075" s="114">
        <f>IF(AND(A1075&gt;=CONTROL!$D$9,A1075&lt;CONTROL!$D$10+1),A1075,0)</f>
        <v>0</v>
      </c>
      <c r="C1075" s="114">
        <f>IF(AND(A1075&gt;=CONTROL!$F$9,A1075&lt;CONTROL!$F$10+1),A1075,0)</f>
        <v>0</v>
      </c>
      <c r="D1075" s="114" t="str">
        <f>IF(DATOS!I1076=CONTROL!$H$10,"B","A")</f>
        <v>A</v>
      </c>
      <c r="E1075" s="114">
        <f t="shared" si="96"/>
        <v>0</v>
      </c>
      <c r="F1075">
        <f t="shared" ca="1" si="97"/>
        <v>-1</v>
      </c>
      <c r="G1075">
        <f t="shared" ca="1" si="98"/>
        <v>654</v>
      </c>
      <c r="H1075">
        <f t="shared" ca="1" si="99"/>
        <v>0</v>
      </c>
      <c r="I1075" s="122">
        <f t="shared" ca="1" si="100"/>
        <v>0</v>
      </c>
    </row>
    <row r="1076" spans="1:9" x14ac:dyDescent="0.25">
      <c r="A1076" s="114">
        <f t="shared" si="101"/>
        <v>1076</v>
      </c>
      <c r="B1076" s="114">
        <f>IF(AND(A1076&gt;=CONTROL!$D$9,A1076&lt;CONTROL!$D$10+1),A1076,0)</f>
        <v>0</v>
      </c>
      <c r="C1076" s="114">
        <f>IF(AND(A1076&gt;=CONTROL!$F$9,A1076&lt;CONTROL!$F$10+1),A1076,0)</f>
        <v>0</v>
      </c>
      <c r="D1076" s="114" t="str">
        <f>IF(DATOS!I1077=CONTROL!$H$10,"B","A")</f>
        <v>A</v>
      </c>
      <c r="E1076" s="114">
        <f t="shared" si="96"/>
        <v>0</v>
      </c>
      <c r="F1076">
        <f t="shared" ca="1" si="97"/>
        <v>-1</v>
      </c>
      <c r="G1076">
        <f t="shared" ca="1" si="98"/>
        <v>654</v>
      </c>
      <c r="H1076">
        <f t="shared" ca="1" si="99"/>
        <v>0</v>
      </c>
      <c r="I1076" s="122">
        <f t="shared" ca="1" si="100"/>
        <v>0</v>
      </c>
    </row>
    <row r="1077" spans="1:9" x14ac:dyDescent="0.25">
      <c r="A1077" s="114">
        <f t="shared" si="101"/>
        <v>1077</v>
      </c>
      <c r="B1077" s="114">
        <f>IF(AND(A1077&gt;=CONTROL!$D$9,A1077&lt;CONTROL!$D$10+1),A1077,0)</f>
        <v>0</v>
      </c>
      <c r="C1077" s="114">
        <f>IF(AND(A1077&gt;=CONTROL!$F$9,A1077&lt;CONTROL!$F$10+1),A1077,0)</f>
        <v>0</v>
      </c>
      <c r="D1077" s="114" t="str">
        <f>IF(DATOS!I1078=CONTROL!$H$10,"B","A")</f>
        <v>A</v>
      </c>
      <c r="E1077" s="114">
        <f t="shared" si="96"/>
        <v>0</v>
      </c>
      <c r="F1077">
        <f t="shared" ca="1" si="97"/>
        <v>-1</v>
      </c>
      <c r="G1077">
        <f t="shared" ca="1" si="98"/>
        <v>654</v>
      </c>
      <c r="H1077">
        <f t="shared" ca="1" si="99"/>
        <v>0</v>
      </c>
      <c r="I1077" s="122">
        <f t="shared" ca="1" si="100"/>
        <v>0</v>
      </c>
    </row>
    <row r="1078" spans="1:9" x14ac:dyDescent="0.25">
      <c r="A1078" s="114">
        <f t="shared" si="101"/>
        <v>1078</v>
      </c>
      <c r="B1078" s="114">
        <f>IF(AND(A1078&gt;=CONTROL!$D$9,A1078&lt;CONTROL!$D$10+1),A1078,0)</f>
        <v>0</v>
      </c>
      <c r="C1078" s="114">
        <f>IF(AND(A1078&gt;=CONTROL!$F$9,A1078&lt;CONTROL!$F$10+1),A1078,0)</f>
        <v>0</v>
      </c>
      <c r="D1078" s="114" t="str">
        <f>IF(DATOS!I1079=CONTROL!$H$10,"B","A")</f>
        <v>A</v>
      </c>
      <c r="E1078" s="114">
        <f t="shared" si="96"/>
        <v>0</v>
      </c>
      <c r="F1078">
        <f t="shared" ca="1" si="97"/>
        <v>-1</v>
      </c>
      <c r="G1078">
        <f t="shared" ca="1" si="98"/>
        <v>654</v>
      </c>
      <c r="H1078">
        <f t="shared" ca="1" si="99"/>
        <v>0</v>
      </c>
      <c r="I1078" s="122">
        <f t="shared" ca="1" si="100"/>
        <v>0</v>
      </c>
    </row>
    <row r="1079" spans="1:9" x14ac:dyDescent="0.25">
      <c r="A1079" s="114">
        <f t="shared" si="101"/>
        <v>1079</v>
      </c>
      <c r="B1079" s="114">
        <f>IF(AND(A1079&gt;=CONTROL!$D$9,A1079&lt;CONTROL!$D$10+1),A1079,0)</f>
        <v>0</v>
      </c>
      <c r="C1079" s="114">
        <f>IF(AND(A1079&gt;=CONTROL!$F$9,A1079&lt;CONTROL!$F$10+1),A1079,0)</f>
        <v>0</v>
      </c>
      <c r="D1079" s="114" t="str">
        <f>IF(DATOS!I1080=CONTROL!$H$10,"B","A")</f>
        <v>A</v>
      </c>
      <c r="E1079" s="114">
        <f t="shared" si="96"/>
        <v>0</v>
      </c>
      <c r="F1079">
        <f t="shared" ca="1" si="97"/>
        <v>-1</v>
      </c>
      <c r="G1079">
        <f t="shared" ca="1" si="98"/>
        <v>654</v>
      </c>
      <c r="H1079">
        <f t="shared" ca="1" si="99"/>
        <v>0</v>
      </c>
      <c r="I1079" s="122">
        <f t="shared" ca="1" si="100"/>
        <v>0</v>
      </c>
    </row>
    <row r="1080" spans="1:9" x14ac:dyDescent="0.25">
      <c r="A1080" s="114">
        <f t="shared" si="101"/>
        <v>1080</v>
      </c>
      <c r="B1080" s="114">
        <f>IF(AND(A1080&gt;=CONTROL!$D$9,A1080&lt;CONTROL!$D$10+1),A1080,0)</f>
        <v>0</v>
      </c>
      <c r="C1080" s="114">
        <f>IF(AND(A1080&gt;=CONTROL!$F$9,A1080&lt;CONTROL!$F$10+1),A1080,0)</f>
        <v>0</v>
      </c>
      <c r="D1080" s="114" t="str">
        <f>IF(DATOS!I1081=CONTROL!$H$10,"B","A")</f>
        <v>A</v>
      </c>
      <c r="E1080" s="114">
        <f t="shared" si="96"/>
        <v>0</v>
      </c>
      <c r="F1080">
        <f t="shared" ca="1" si="97"/>
        <v>-1</v>
      </c>
      <c r="G1080">
        <f t="shared" ca="1" si="98"/>
        <v>654</v>
      </c>
      <c r="H1080">
        <f t="shared" ca="1" si="99"/>
        <v>0</v>
      </c>
      <c r="I1080" s="122">
        <f t="shared" ca="1" si="100"/>
        <v>0</v>
      </c>
    </row>
    <row r="1081" spans="1:9" x14ac:dyDescent="0.25">
      <c r="A1081" s="114">
        <f t="shared" si="101"/>
        <v>1081</v>
      </c>
      <c r="B1081" s="114">
        <f>IF(AND(A1081&gt;=CONTROL!$D$9,A1081&lt;CONTROL!$D$10+1),A1081,0)</f>
        <v>0</v>
      </c>
      <c r="C1081" s="114">
        <f>IF(AND(A1081&gt;=CONTROL!$F$9,A1081&lt;CONTROL!$F$10+1),A1081,0)</f>
        <v>0</v>
      </c>
      <c r="D1081" s="114" t="str">
        <f>IF(DATOS!I1082=CONTROL!$H$10,"B","A")</f>
        <v>A</v>
      </c>
      <c r="E1081" s="114">
        <f t="shared" si="96"/>
        <v>0</v>
      </c>
      <c r="F1081">
        <f t="shared" ca="1" si="97"/>
        <v>-1</v>
      </c>
      <c r="G1081">
        <f t="shared" ca="1" si="98"/>
        <v>654</v>
      </c>
      <c r="H1081">
        <f t="shared" ca="1" si="99"/>
        <v>0</v>
      </c>
      <c r="I1081" s="122">
        <f t="shared" ca="1" si="100"/>
        <v>0</v>
      </c>
    </row>
    <row r="1082" spans="1:9" x14ac:dyDescent="0.25">
      <c r="A1082" s="114">
        <f t="shared" si="101"/>
        <v>1082</v>
      </c>
      <c r="B1082" s="114">
        <f>IF(AND(A1082&gt;=CONTROL!$D$9,A1082&lt;CONTROL!$D$10+1),A1082,0)</f>
        <v>0</v>
      </c>
      <c r="C1082" s="114">
        <f>IF(AND(A1082&gt;=CONTROL!$F$9,A1082&lt;CONTROL!$F$10+1),A1082,0)</f>
        <v>0</v>
      </c>
      <c r="D1082" s="114" t="str">
        <f>IF(DATOS!I1083=CONTROL!$H$10,"B","A")</f>
        <v>A</v>
      </c>
      <c r="E1082" s="114">
        <f t="shared" si="96"/>
        <v>0</v>
      </c>
      <c r="F1082">
        <f t="shared" ca="1" si="97"/>
        <v>-1</v>
      </c>
      <c r="G1082">
        <f t="shared" ca="1" si="98"/>
        <v>654</v>
      </c>
      <c r="H1082">
        <f t="shared" ca="1" si="99"/>
        <v>0</v>
      </c>
      <c r="I1082" s="122">
        <f t="shared" ca="1" si="100"/>
        <v>0</v>
      </c>
    </row>
    <row r="1083" spans="1:9" x14ac:dyDescent="0.25">
      <c r="A1083" s="114">
        <f t="shared" si="101"/>
        <v>1083</v>
      </c>
      <c r="B1083" s="114">
        <f>IF(AND(A1083&gt;=CONTROL!$D$9,A1083&lt;CONTROL!$D$10+1),A1083,0)</f>
        <v>0</v>
      </c>
      <c r="C1083" s="114">
        <f>IF(AND(A1083&gt;=CONTROL!$F$9,A1083&lt;CONTROL!$F$10+1),A1083,0)</f>
        <v>0</v>
      </c>
      <c r="D1083" s="114" t="str">
        <f>IF(DATOS!I1084=CONTROL!$H$10,"B","A")</f>
        <v>A</v>
      </c>
      <c r="E1083" s="114">
        <f t="shared" si="96"/>
        <v>0</v>
      </c>
      <c r="F1083">
        <f t="shared" ca="1" si="97"/>
        <v>-1</v>
      </c>
      <c r="G1083">
        <f t="shared" ca="1" si="98"/>
        <v>654</v>
      </c>
      <c r="H1083">
        <f t="shared" ca="1" si="99"/>
        <v>0</v>
      </c>
      <c r="I1083" s="122">
        <f t="shared" ca="1" si="100"/>
        <v>0</v>
      </c>
    </row>
    <row r="1084" spans="1:9" x14ac:dyDescent="0.25">
      <c r="A1084" s="114">
        <f t="shared" si="101"/>
        <v>1084</v>
      </c>
      <c r="B1084" s="114">
        <f>IF(AND(A1084&gt;=CONTROL!$D$9,A1084&lt;CONTROL!$D$10+1),A1084,0)</f>
        <v>0</v>
      </c>
      <c r="C1084" s="114">
        <f>IF(AND(A1084&gt;=CONTROL!$F$9,A1084&lt;CONTROL!$F$10+1),A1084,0)</f>
        <v>0</v>
      </c>
      <c r="D1084" s="114" t="str">
        <f>IF(DATOS!I1085=CONTROL!$H$10,"B","A")</f>
        <v>A</v>
      </c>
      <c r="E1084" s="114">
        <f t="shared" si="96"/>
        <v>0</v>
      </c>
      <c r="F1084">
        <f t="shared" ca="1" si="97"/>
        <v>-1</v>
      </c>
      <c r="G1084">
        <f t="shared" ca="1" si="98"/>
        <v>654</v>
      </c>
      <c r="H1084">
        <f t="shared" ca="1" si="99"/>
        <v>0</v>
      </c>
      <c r="I1084" s="122">
        <f t="shared" ca="1" si="100"/>
        <v>0</v>
      </c>
    </row>
    <row r="1085" spans="1:9" x14ac:dyDescent="0.25">
      <c r="A1085" s="114">
        <f t="shared" si="101"/>
        <v>1085</v>
      </c>
      <c r="B1085" s="114">
        <f>IF(AND(A1085&gt;=CONTROL!$D$9,A1085&lt;CONTROL!$D$10+1),A1085,0)</f>
        <v>0</v>
      </c>
      <c r="C1085" s="114">
        <f>IF(AND(A1085&gt;=CONTROL!$F$9,A1085&lt;CONTROL!$F$10+1),A1085,0)</f>
        <v>0</v>
      </c>
      <c r="D1085" s="114" t="str">
        <f>IF(DATOS!I1086=CONTROL!$H$10,"B","A")</f>
        <v>A</v>
      </c>
      <c r="E1085" s="114">
        <f t="shared" si="96"/>
        <v>0</v>
      </c>
      <c r="F1085">
        <f t="shared" ca="1" si="97"/>
        <v>-1</v>
      </c>
      <c r="G1085">
        <f t="shared" ca="1" si="98"/>
        <v>654</v>
      </c>
      <c r="H1085">
        <f t="shared" ca="1" si="99"/>
        <v>0</v>
      </c>
      <c r="I1085" s="122">
        <f t="shared" ca="1" si="100"/>
        <v>0</v>
      </c>
    </row>
    <row r="1086" spans="1:9" x14ac:dyDescent="0.25">
      <c r="A1086" s="114">
        <f t="shared" si="101"/>
        <v>1086</v>
      </c>
      <c r="B1086" s="114">
        <f>IF(AND(A1086&gt;=CONTROL!$D$9,A1086&lt;CONTROL!$D$10+1),A1086,0)</f>
        <v>0</v>
      </c>
      <c r="C1086" s="114">
        <f>IF(AND(A1086&gt;=CONTROL!$F$9,A1086&lt;CONTROL!$F$10+1),A1086,0)</f>
        <v>0</v>
      </c>
      <c r="D1086" s="114" t="str">
        <f>IF(DATOS!I1087=CONTROL!$H$10,"B","A")</f>
        <v>A</v>
      </c>
      <c r="E1086" s="114">
        <f t="shared" si="96"/>
        <v>0</v>
      </c>
      <c r="F1086">
        <f t="shared" ca="1" si="97"/>
        <v>-1</v>
      </c>
      <c r="G1086">
        <f t="shared" ca="1" si="98"/>
        <v>654</v>
      </c>
      <c r="H1086">
        <f t="shared" ca="1" si="99"/>
        <v>0</v>
      </c>
      <c r="I1086" s="122">
        <f t="shared" ca="1" si="100"/>
        <v>0</v>
      </c>
    </row>
    <row r="1087" spans="1:9" x14ac:dyDescent="0.25">
      <c r="A1087" s="114">
        <f t="shared" si="101"/>
        <v>1087</v>
      </c>
      <c r="B1087" s="114">
        <f>IF(AND(A1087&gt;=CONTROL!$D$9,A1087&lt;CONTROL!$D$10+1),A1087,0)</f>
        <v>0</v>
      </c>
      <c r="C1087" s="114">
        <f>IF(AND(A1087&gt;=CONTROL!$F$9,A1087&lt;CONTROL!$F$10+1),A1087,0)</f>
        <v>0</v>
      </c>
      <c r="D1087" s="114" t="str">
        <f>IF(DATOS!I1088=CONTROL!$H$10,"B","A")</f>
        <v>A</v>
      </c>
      <c r="E1087" s="114">
        <f t="shared" si="96"/>
        <v>0</v>
      </c>
      <c r="F1087">
        <f t="shared" ca="1" si="97"/>
        <v>-1</v>
      </c>
      <c r="G1087">
        <f t="shared" ca="1" si="98"/>
        <v>654</v>
      </c>
      <c r="H1087">
        <f t="shared" ca="1" si="99"/>
        <v>0</v>
      </c>
      <c r="I1087" s="122">
        <f t="shared" ca="1" si="100"/>
        <v>0</v>
      </c>
    </row>
    <row r="1088" spans="1:9" x14ac:dyDescent="0.25">
      <c r="A1088" s="114">
        <f t="shared" si="101"/>
        <v>1088</v>
      </c>
      <c r="B1088" s="114">
        <f>IF(AND(A1088&gt;=CONTROL!$D$9,A1088&lt;CONTROL!$D$10+1),A1088,0)</f>
        <v>0</v>
      </c>
      <c r="C1088" s="114">
        <f>IF(AND(A1088&gt;=CONTROL!$F$9,A1088&lt;CONTROL!$F$10+1),A1088,0)</f>
        <v>0</v>
      </c>
      <c r="D1088" s="114" t="str">
        <f>IF(DATOS!I1089=CONTROL!$H$10,"B","A")</f>
        <v>A</v>
      </c>
      <c r="E1088" s="114">
        <f t="shared" si="96"/>
        <v>0</v>
      </c>
      <c r="F1088">
        <f t="shared" ca="1" si="97"/>
        <v>-1</v>
      </c>
      <c r="G1088">
        <f t="shared" ca="1" si="98"/>
        <v>654</v>
      </c>
      <c r="H1088">
        <f t="shared" ca="1" si="99"/>
        <v>0</v>
      </c>
      <c r="I1088" s="122">
        <f t="shared" ca="1" si="100"/>
        <v>0</v>
      </c>
    </row>
    <row r="1089" spans="1:9" x14ac:dyDescent="0.25">
      <c r="A1089" s="114">
        <f t="shared" si="101"/>
        <v>1089</v>
      </c>
      <c r="B1089" s="114">
        <f>IF(AND(A1089&gt;=CONTROL!$D$9,A1089&lt;CONTROL!$D$10+1),A1089,0)</f>
        <v>0</v>
      </c>
      <c r="C1089" s="114">
        <f>IF(AND(A1089&gt;=CONTROL!$F$9,A1089&lt;CONTROL!$F$10+1),A1089,0)</f>
        <v>0</v>
      </c>
      <c r="D1089" s="114" t="str">
        <f>IF(DATOS!I1090=CONTROL!$H$10,"B","A")</f>
        <v>A</v>
      </c>
      <c r="E1089" s="114">
        <f t="shared" si="96"/>
        <v>0</v>
      </c>
      <c r="F1089">
        <f t="shared" ca="1" si="97"/>
        <v>-1</v>
      </c>
      <c r="G1089">
        <f t="shared" ca="1" si="98"/>
        <v>654</v>
      </c>
      <c r="H1089">
        <f t="shared" ca="1" si="99"/>
        <v>0</v>
      </c>
      <c r="I1089" s="122">
        <f t="shared" ca="1" si="100"/>
        <v>0</v>
      </c>
    </row>
    <row r="1090" spans="1:9" x14ac:dyDescent="0.25">
      <c r="A1090" s="114">
        <f t="shared" si="101"/>
        <v>1090</v>
      </c>
      <c r="B1090" s="114">
        <f>IF(AND(A1090&gt;=CONTROL!$D$9,A1090&lt;CONTROL!$D$10+1),A1090,0)</f>
        <v>0</v>
      </c>
      <c r="C1090" s="114">
        <f>IF(AND(A1090&gt;=CONTROL!$F$9,A1090&lt;CONTROL!$F$10+1),A1090,0)</f>
        <v>0</v>
      </c>
      <c r="D1090" s="114" t="str">
        <f>IF(DATOS!I1091=CONTROL!$H$10,"B","A")</f>
        <v>A</v>
      </c>
      <c r="E1090" s="114">
        <f t="shared" ref="E1090:E1153" si="102">IF(D1090="A",+C1090+B1090,0)</f>
        <v>0</v>
      </c>
      <c r="F1090">
        <f t="shared" ref="F1090:F1153" ca="1" si="103">IF(E1090&gt;0,RAND(),-1)</f>
        <v>-1</v>
      </c>
      <c r="G1090">
        <f t="shared" ref="G1090:G1153" ca="1" si="104">RANK(F1090,$F$1:$F$5000)</f>
        <v>654</v>
      </c>
      <c r="H1090">
        <f t="shared" ref="H1090:H1153" ca="1" si="105">IF(F1090=-1,0,G1090)</f>
        <v>0</v>
      </c>
      <c r="I1090" s="122">
        <f t="shared" ref="I1090:I1153" ca="1" si="106">IFERROR(MATCH(A1090,H:H,0),0)</f>
        <v>0</v>
      </c>
    </row>
    <row r="1091" spans="1:9" x14ac:dyDescent="0.25">
      <c r="A1091" s="114">
        <f t="shared" ref="A1091:A1154" si="107">+A1090+1</f>
        <v>1091</v>
      </c>
      <c r="B1091" s="114">
        <f>IF(AND(A1091&gt;=CONTROL!$D$9,A1091&lt;CONTROL!$D$10+1),A1091,0)</f>
        <v>0</v>
      </c>
      <c r="C1091" s="114">
        <f>IF(AND(A1091&gt;=CONTROL!$F$9,A1091&lt;CONTROL!$F$10+1),A1091,0)</f>
        <v>0</v>
      </c>
      <c r="D1091" s="114" t="str">
        <f>IF(DATOS!I1092=CONTROL!$H$10,"B","A")</f>
        <v>A</v>
      </c>
      <c r="E1091" s="114">
        <f t="shared" si="102"/>
        <v>0</v>
      </c>
      <c r="F1091">
        <f t="shared" ca="1" si="103"/>
        <v>-1</v>
      </c>
      <c r="G1091">
        <f t="shared" ca="1" si="104"/>
        <v>654</v>
      </c>
      <c r="H1091">
        <f t="shared" ca="1" si="105"/>
        <v>0</v>
      </c>
      <c r="I1091" s="122">
        <f t="shared" ca="1" si="106"/>
        <v>0</v>
      </c>
    </row>
    <row r="1092" spans="1:9" x14ac:dyDescent="0.25">
      <c r="A1092" s="114">
        <f t="shared" si="107"/>
        <v>1092</v>
      </c>
      <c r="B1092" s="114">
        <f>IF(AND(A1092&gt;=CONTROL!$D$9,A1092&lt;CONTROL!$D$10+1),A1092,0)</f>
        <v>0</v>
      </c>
      <c r="C1092" s="114">
        <f>IF(AND(A1092&gt;=CONTROL!$F$9,A1092&lt;CONTROL!$F$10+1),A1092,0)</f>
        <v>0</v>
      </c>
      <c r="D1092" s="114" t="str">
        <f>IF(DATOS!I1093=CONTROL!$H$10,"B","A")</f>
        <v>A</v>
      </c>
      <c r="E1092" s="114">
        <f t="shared" si="102"/>
        <v>0</v>
      </c>
      <c r="F1092">
        <f t="shared" ca="1" si="103"/>
        <v>-1</v>
      </c>
      <c r="G1092">
        <f t="shared" ca="1" si="104"/>
        <v>654</v>
      </c>
      <c r="H1092">
        <f t="shared" ca="1" si="105"/>
        <v>0</v>
      </c>
      <c r="I1092" s="122">
        <f t="shared" ca="1" si="106"/>
        <v>0</v>
      </c>
    </row>
    <row r="1093" spans="1:9" x14ac:dyDescent="0.25">
      <c r="A1093" s="114">
        <f t="shared" si="107"/>
        <v>1093</v>
      </c>
      <c r="B1093" s="114">
        <f>IF(AND(A1093&gt;=CONTROL!$D$9,A1093&lt;CONTROL!$D$10+1),A1093,0)</f>
        <v>0</v>
      </c>
      <c r="C1093" s="114">
        <f>IF(AND(A1093&gt;=CONTROL!$F$9,A1093&lt;CONTROL!$F$10+1),A1093,0)</f>
        <v>0</v>
      </c>
      <c r="D1093" s="114" t="str">
        <f>IF(DATOS!I1094=CONTROL!$H$10,"B","A")</f>
        <v>A</v>
      </c>
      <c r="E1093" s="114">
        <f t="shared" si="102"/>
        <v>0</v>
      </c>
      <c r="F1093">
        <f t="shared" ca="1" si="103"/>
        <v>-1</v>
      </c>
      <c r="G1093">
        <f t="shared" ca="1" si="104"/>
        <v>654</v>
      </c>
      <c r="H1093">
        <f t="shared" ca="1" si="105"/>
        <v>0</v>
      </c>
      <c r="I1093" s="122">
        <f t="shared" ca="1" si="106"/>
        <v>0</v>
      </c>
    </row>
    <row r="1094" spans="1:9" x14ac:dyDescent="0.25">
      <c r="A1094" s="114">
        <f t="shared" si="107"/>
        <v>1094</v>
      </c>
      <c r="B1094" s="114">
        <f>IF(AND(A1094&gt;=CONTROL!$D$9,A1094&lt;CONTROL!$D$10+1),A1094,0)</f>
        <v>0</v>
      </c>
      <c r="C1094" s="114">
        <f>IF(AND(A1094&gt;=CONTROL!$F$9,A1094&lt;CONTROL!$F$10+1),A1094,0)</f>
        <v>0</v>
      </c>
      <c r="D1094" s="114" t="str">
        <f>IF(DATOS!I1095=CONTROL!$H$10,"B","A")</f>
        <v>A</v>
      </c>
      <c r="E1094" s="114">
        <f t="shared" si="102"/>
        <v>0</v>
      </c>
      <c r="F1094">
        <f t="shared" ca="1" si="103"/>
        <v>-1</v>
      </c>
      <c r="G1094">
        <f t="shared" ca="1" si="104"/>
        <v>654</v>
      </c>
      <c r="H1094">
        <f t="shared" ca="1" si="105"/>
        <v>0</v>
      </c>
      <c r="I1094" s="122">
        <f t="shared" ca="1" si="106"/>
        <v>0</v>
      </c>
    </row>
    <row r="1095" spans="1:9" x14ac:dyDescent="0.25">
      <c r="A1095" s="114">
        <f t="shared" si="107"/>
        <v>1095</v>
      </c>
      <c r="B1095" s="114">
        <f>IF(AND(A1095&gt;=CONTROL!$D$9,A1095&lt;CONTROL!$D$10+1),A1095,0)</f>
        <v>0</v>
      </c>
      <c r="C1095" s="114">
        <f>IF(AND(A1095&gt;=CONTROL!$F$9,A1095&lt;CONTROL!$F$10+1),A1095,0)</f>
        <v>0</v>
      </c>
      <c r="D1095" s="114" t="str">
        <f>IF(DATOS!I1096=CONTROL!$H$10,"B","A")</f>
        <v>A</v>
      </c>
      <c r="E1095" s="114">
        <f t="shared" si="102"/>
        <v>0</v>
      </c>
      <c r="F1095">
        <f t="shared" ca="1" si="103"/>
        <v>-1</v>
      </c>
      <c r="G1095">
        <f t="shared" ca="1" si="104"/>
        <v>654</v>
      </c>
      <c r="H1095">
        <f t="shared" ca="1" si="105"/>
        <v>0</v>
      </c>
      <c r="I1095" s="122">
        <f t="shared" ca="1" si="106"/>
        <v>0</v>
      </c>
    </row>
    <row r="1096" spans="1:9" x14ac:dyDescent="0.25">
      <c r="A1096" s="114">
        <f t="shared" si="107"/>
        <v>1096</v>
      </c>
      <c r="B1096" s="114">
        <f>IF(AND(A1096&gt;=CONTROL!$D$9,A1096&lt;CONTROL!$D$10+1),A1096,0)</f>
        <v>0</v>
      </c>
      <c r="C1096" s="114">
        <f>IF(AND(A1096&gt;=CONTROL!$F$9,A1096&lt;CONTROL!$F$10+1),A1096,0)</f>
        <v>0</v>
      </c>
      <c r="D1096" s="114" t="str">
        <f>IF(DATOS!I1097=CONTROL!$H$10,"B","A")</f>
        <v>A</v>
      </c>
      <c r="E1096" s="114">
        <f t="shared" si="102"/>
        <v>0</v>
      </c>
      <c r="F1096">
        <f t="shared" ca="1" si="103"/>
        <v>-1</v>
      </c>
      <c r="G1096">
        <f t="shared" ca="1" si="104"/>
        <v>654</v>
      </c>
      <c r="H1096">
        <f t="shared" ca="1" si="105"/>
        <v>0</v>
      </c>
      <c r="I1096" s="122">
        <f t="shared" ca="1" si="106"/>
        <v>0</v>
      </c>
    </row>
    <row r="1097" spans="1:9" x14ac:dyDescent="0.25">
      <c r="A1097" s="114">
        <f t="shared" si="107"/>
        <v>1097</v>
      </c>
      <c r="B1097" s="114">
        <f>IF(AND(A1097&gt;=CONTROL!$D$9,A1097&lt;CONTROL!$D$10+1),A1097,0)</f>
        <v>0</v>
      </c>
      <c r="C1097" s="114">
        <f>IF(AND(A1097&gt;=CONTROL!$F$9,A1097&lt;CONTROL!$F$10+1),A1097,0)</f>
        <v>0</v>
      </c>
      <c r="D1097" s="114" t="str">
        <f>IF(DATOS!I1098=CONTROL!$H$10,"B","A")</f>
        <v>A</v>
      </c>
      <c r="E1097" s="114">
        <f t="shared" si="102"/>
        <v>0</v>
      </c>
      <c r="F1097">
        <f t="shared" ca="1" si="103"/>
        <v>-1</v>
      </c>
      <c r="G1097">
        <f t="shared" ca="1" si="104"/>
        <v>654</v>
      </c>
      <c r="H1097">
        <f t="shared" ca="1" si="105"/>
        <v>0</v>
      </c>
      <c r="I1097" s="122">
        <f t="shared" ca="1" si="106"/>
        <v>0</v>
      </c>
    </row>
    <row r="1098" spans="1:9" x14ac:dyDescent="0.25">
      <c r="A1098" s="114">
        <f t="shared" si="107"/>
        <v>1098</v>
      </c>
      <c r="B1098" s="114">
        <f>IF(AND(A1098&gt;=CONTROL!$D$9,A1098&lt;CONTROL!$D$10+1),A1098,0)</f>
        <v>0</v>
      </c>
      <c r="C1098" s="114">
        <f>IF(AND(A1098&gt;=CONTROL!$F$9,A1098&lt;CONTROL!$F$10+1),A1098,0)</f>
        <v>0</v>
      </c>
      <c r="D1098" s="114" t="str">
        <f>IF(DATOS!I1099=CONTROL!$H$10,"B","A")</f>
        <v>A</v>
      </c>
      <c r="E1098" s="114">
        <f t="shared" si="102"/>
        <v>0</v>
      </c>
      <c r="F1098">
        <f t="shared" ca="1" si="103"/>
        <v>-1</v>
      </c>
      <c r="G1098">
        <f t="shared" ca="1" si="104"/>
        <v>654</v>
      </c>
      <c r="H1098">
        <f t="shared" ca="1" si="105"/>
        <v>0</v>
      </c>
      <c r="I1098" s="122">
        <f t="shared" ca="1" si="106"/>
        <v>0</v>
      </c>
    </row>
    <row r="1099" spans="1:9" x14ac:dyDescent="0.25">
      <c r="A1099" s="114">
        <f t="shared" si="107"/>
        <v>1099</v>
      </c>
      <c r="B1099" s="114">
        <f>IF(AND(A1099&gt;=CONTROL!$D$9,A1099&lt;CONTROL!$D$10+1),A1099,0)</f>
        <v>0</v>
      </c>
      <c r="C1099" s="114">
        <f>IF(AND(A1099&gt;=CONTROL!$F$9,A1099&lt;CONTROL!$F$10+1),A1099,0)</f>
        <v>0</v>
      </c>
      <c r="D1099" s="114" t="str">
        <f>IF(DATOS!I1100=CONTROL!$H$10,"B","A")</f>
        <v>A</v>
      </c>
      <c r="E1099" s="114">
        <f t="shared" si="102"/>
        <v>0</v>
      </c>
      <c r="F1099">
        <f t="shared" ca="1" si="103"/>
        <v>-1</v>
      </c>
      <c r="G1099">
        <f t="shared" ca="1" si="104"/>
        <v>654</v>
      </c>
      <c r="H1099">
        <f t="shared" ca="1" si="105"/>
        <v>0</v>
      </c>
      <c r="I1099" s="122">
        <f t="shared" ca="1" si="106"/>
        <v>0</v>
      </c>
    </row>
    <row r="1100" spans="1:9" x14ac:dyDescent="0.25">
      <c r="A1100" s="114">
        <f t="shared" si="107"/>
        <v>1100</v>
      </c>
      <c r="B1100" s="114">
        <f>IF(AND(A1100&gt;=CONTROL!$D$9,A1100&lt;CONTROL!$D$10+1),A1100,0)</f>
        <v>0</v>
      </c>
      <c r="C1100" s="114">
        <f>IF(AND(A1100&gt;=CONTROL!$F$9,A1100&lt;CONTROL!$F$10+1),A1100,0)</f>
        <v>0</v>
      </c>
      <c r="D1100" s="114" t="str">
        <f>IF(DATOS!I1101=CONTROL!$H$10,"B","A")</f>
        <v>A</v>
      </c>
      <c r="E1100" s="114">
        <f t="shared" si="102"/>
        <v>0</v>
      </c>
      <c r="F1100">
        <f t="shared" ca="1" si="103"/>
        <v>-1</v>
      </c>
      <c r="G1100">
        <f t="shared" ca="1" si="104"/>
        <v>654</v>
      </c>
      <c r="H1100">
        <f t="shared" ca="1" si="105"/>
        <v>0</v>
      </c>
      <c r="I1100" s="122">
        <f t="shared" ca="1" si="106"/>
        <v>0</v>
      </c>
    </row>
    <row r="1101" spans="1:9" x14ac:dyDescent="0.25">
      <c r="A1101" s="114">
        <f t="shared" si="107"/>
        <v>1101</v>
      </c>
      <c r="B1101" s="114">
        <f>IF(AND(A1101&gt;=CONTROL!$D$9,A1101&lt;CONTROL!$D$10+1),A1101,0)</f>
        <v>0</v>
      </c>
      <c r="C1101" s="114">
        <f>IF(AND(A1101&gt;=CONTROL!$F$9,A1101&lt;CONTROL!$F$10+1),A1101,0)</f>
        <v>0</v>
      </c>
      <c r="D1101" s="114" t="str">
        <f>IF(DATOS!I1102=CONTROL!$H$10,"B","A")</f>
        <v>A</v>
      </c>
      <c r="E1101" s="114">
        <f t="shared" si="102"/>
        <v>0</v>
      </c>
      <c r="F1101">
        <f t="shared" ca="1" si="103"/>
        <v>-1</v>
      </c>
      <c r="G1101">
        <f t="shared" ca="1" si="104"/>
        <v>654</v>
      </c>
      <c r="H1101">
        <f t="shared" ca="1" si="105"/>
        <v>0</v>
      </c>
      <c r="I1101" s="122">
        <f t="shared" ca="1" si="106"/>
        <v>0</v>
      </c>
    </row>
    <row r="1102" spans="1:9" x14ac:dyDescent="0.25">
      <c r="A1102" s="114">
        <f t="shared" si="107"/>
        <v>1102</v>
      </c>
      <c r="B1102" s="114">
        <f>IF(AND(A1102&gt;=CONTROL!$D$9,A1102&lt;CONTROL!$D$10+1),A1102,0)</f>
        <v>0</v>
      </c>
      <c r="C1102" s="114">
        <f>IF(AND(A1102&gt;=CONTROL!$F$9,A1102&lt;CONTROL!$F$10+1),A1102,0)</f>
        <v>0</v>
      </c>
      <c r="D1102" s="114" t="str">
        <f>IF(DATOS!I1103=CONTROL!$H$10,"B","A")</f>
        <v>A</v>
      </c>
      <c r="E1102" s="114">
        <f t="shared" si="102"/>
        <v>0</v>
      </c>
      <c r="F1102">
        <f t="shared" ca="1" si="103"/>
        <v>-1</v>
      </c>
      <c r="G1102">
        <f t="shared" ca="1" si="104"/>
        <v>654</v>
      </c>
      <c r="H1102">
        <f t="shared" ca="1" si="105"/>
        <v>0</v>
      </c>
      <c r="I1102" s="122">
        <f t="shared" ca="1" si="106"/>
        <v>0</v>
      </c>
    </row>
    <row r="1103" spans="1:9" x14ac:dyDescent="0.25">
      <c r="A1103" s="114">
        <f t="shared" si="107"/>
        <v>1103</v>
      </c>
      <c r="B1103" s="114">
        <f>IF(AND(A1103&gt;=CONTROL!$D$9,A1103&lt;CONTROL!$D$10+1),A1103,0)</f>
        <v>0</v>
      </c>
      <c r="C1103" s="114">
        <f>IF(AND(A1103&gt;=CONTROL!$F$9,A1103&lt;CONTROL!$F$10+1),A1103,0)</f>
        <v>0</v>
      </c>
      <c r="D1103" s="114" t="str">
        <f>IF(DATOS!I1104=CONTROL!$H$10,"B","A")</f>
        <v>A</v>
      </c>
      <c r="E1103" s="114">
        <f t="shared" si="102"/>
        <v>0</v>
      </c>
      <c r="F1103">
        <f t="shared" ca="1" si="103"/>
        <v>-1</v>
      </c>
      <c r="G1103">
        <f t="shared" ca="1" si="104"/>
        <v>654</v>
      </c>
      <c r="H1103">
        <f t="shared" ca="1" si="105"/>
        <v>0</v>
      </c>
      <c r="I1103" s="122">
        <f t="shared" ca="1" si="106"/>
        <v>0</v>
      </c>
    </row>
    <row r="1104" spans="1:9" x14ac:dyDescent="0.25">
      <c r="A1104" s="114">
        <f t="shared" si="107"/>
        <v>1104</v>
      </c>
      <c r="B1104" s="114">
        <f>IF(AND(A1104&gt;=CONTROL!$D$9,A1104&lt;CONTROL!$D$10+1),A1104,0)</f>
        <v>0</v>
      </c>
      <c r="C1104" s="114">
        <f>IF(AND(A1104&gt;=CONTROL!$F$9,A1104&lt;CONTROL!$F$10+1),A1104,0)</f>
        <v>0</v>
      </c>
      <c r="D1104" s="114" t="str">
        <f>IF(DATOS!I1105=CONTROL!$H$10,"B","A")</f>
        <v>A</v>
      </c>
      <c r="E1104" s="114">
        <f t="shared" si="102"/>
        <v>0</v>
      </c>
      <c r="F1104">
        <f t="shared" ca="1" si="103"/>
        <v>-1</v>
      </c>
      <c r="G1104">
        <f t="shared" ca="1" si="104"/>
        <v>654</v>
      </c>
      <c r="H1104">
        <f t="shared" ca="1" si="105"/>
        <v>0</v>
      </c>
      <c r="I1104" s="122">
        <f t="shared" ca="1" si="106"/>
        <v>0</v>
      </c>
    </row>
    <row r="1105" spans="1:9" x14ac:dyDescent="0.25">
      <c r="A1105" s="114">
        <f t="shared" si="107"/>
        <v>1105</v>
      </c>
      <c r="B1105" s="114">
        <f>IF(AND(A1105&gt;=CONTROL!$D$9,A1105&lt;CONTROL!$D$10+1),A1105,0)</f>
        <v>0</v>
      </c>
      <c r="C1105" s="114">
        <f>IF(AND(A1105&gt;=CONTROL!$F$9,A1105&lt;CONTROL!$F$10+1),A1105,0)</f>
        <v>0</v>
      </c>
      <c r="D1105" s="114" t="str">
        <f>IF(DATOS!I1106=CONTROL!$H$10,"B","A")</f>
        <v>A</v>
      </c>
      <c r="E1105" s="114">
        <f t="shared" si="102"/>
        <v>0</v>
      </c>
      <c r="F1105">
        <f t="shared" ca="1" si="103"/>
        <v>-1</v>
      </c>
      <c r="G1105">
        <f t="shared" ca="1" si="104"/>
        <v>654</v>
      </c>
      <c r="H1105">
        <f t="shared" ca="1" si="105"/>
        <v>0</v>
      </c>
      <c r="I1105" s="122">
        <f t="shared" ca="1" si="106"/>
        <v>0</v>
      </c>
    </row>
    <row r="1106" spans="1:9" x14ac:dyDescent="0.25">
      <c r="A1106" s="114">
        <f t="shared" si="107"/>
        <v>1106</v>
      </c>
      <c r="B1106" s="114">
        <f>IF(AND(A1106&gt;=CONTROL!$D$9,A1106&lt;CONTROL!$D$10+1),A1106,0)</f>
        <v>0</v>
      </c>
      <c r="C1106" s="114">
        <f>IF(AND(A1106&gt;=CONTROL!$F$9,A1106&lt;CONTROL!$F$10+1),A1106,0)</f>
        <v>0</v>
      </c>
      <c r="D1106" s="114" t="str">
        <f>IF(DATOS!I1107=CONTROL!$H$10,"B","A")</f>
        <v>A</v>
      </c>
      <c r="E1106" s="114">
        <f t="shared" si="102"/>
        <v>0</v>
      </c>
      <c r="F1106">
        <f t="shared" ca="1" si="103"/>
        <v>-1</v>
      </c>
      <c r="G1106">
        <f t="shared" ca="1" si="104"/>
        <v>654</v>
      </c>
      <c r="H1106">
        <f t="shared" ca="1" si="105"/>
        <v>0</v>
      </c>
      <c r="I1106" s="122">
        <f t="shared" ca="1" si="106"/>
        <v>0</v>
      </c>
    </row>
    <row r="1107" spans="1:9" x14ac:dyDescent="0.25">
      <c r="A1107" s="114">
        <f t="shared" si="107"/>
        <v>1107</v>
      </c>
      <c r="B1107" s="114">
        <f>IF(AND(A1107&gt;=CONTROL!$D$9,A1107&lt;CONTROL!$D$10+1),A1107,0)</f>
        <v>0</v>
      </c>
      <c r="C1107" s="114">
        <f>IF(AND(A1107&gt;=CONTROL!$F$9,A1107&lt;CONTROL!$F$10+1),A1107,0)</f>
        <v>0</v>
      </c>
      <c r="D1107" s="114" t="str">
        <f>IF(DATOS!I1108=CONTROL!$H$10,"B","A")</f>
        <v>A</v>
      </c>
      <c r="E1107" s="114">
        <f t="shared" si="102"/>
        <v>0</v>
      </c>
      <c r="F1107">
        <f t="shared" ca="1" si="103"/>
        <v>-1</v>
      </c>
      <c r="G1107">
        <f t="shared" ca="1" si="104"/>
        <v>654</v>
      </c>
      <c r="H1107">
        <f t="shared" ca="1" si="105"/>
        <v>0</v>
      </c>
      <c r="I1107" s="122">
        <f t="shared" ca="1" si="106"/>
        <v>0</v>
      </c>
    </row>
    <row r="1108" spans="1:9" x14ac:dyDescent="0.25">
      <c r="A1108" s="114">
        <f t="shared" si="107"/>
        <v>1108</v>
      </c>
      <c r="B1108" s="114">
        <f>IF(AND(A1108&gt;=CONTROL!$D$9,A1108&lt;CONTROL!$D$10+1),A1108,0)</f>
        <v>0</v>
      </c>
      <c r="C1108" s="114">
        <f>IF(AND(A1108&gt;=CONTROL!$F$9,A1108&lt;CONTROL!$F$10+1),A1108,0)</f>
        <v>0</v>
      </c>
      <c r="D1108" s="114" t="str">
        <f>IF(DATOS!I1109=CONTROL!$H$10,"B","A")</f>
        <v>A</v>
      </c>
      <c r="E1108" s="114">
        <f t="shared" si="102"/>
        <v>0</v>
      </c>
      <c r="F1108">
        <f t="shared" ca="1" si="103"/>
        <v>-1</v>
      </c>
      <c r="G1108">
        <f t="shared" ca="1" si="104"/>
        <v>654</v>
      </c>
      <c r="H1108">
        <f t="shared" ca="1" si="105"/>
        <v>0</v>
      </c>
      <c r="I1108" s="122">
        <f t="shared" ca="1" si="106"/>
        <v>0</v>
      </c>
    </row>
    <row r="1109" spans="1:9" x14ac:dyDescent="0.25">
      <c r="A1109" s="114">
        <f t="shared" si="107"/>
        <v>1109</v>
      </c>
      <c r="B1109" s="114">
        <f>IF(AND(A1109&gt;=CONTROL!$D$9,A1109&lt;CONTROL!$D$10+1),A1109,0)</f>
        <v>0</v>
      </c>
      <c r="C1109" s="114">
        <f>IF(AND(A1109&gt;=CONTROL!$F$9,A1109&lt;CONTROL!$F$10+1),A1109,0)</f>
        <v>0</v>
      </c>
      <c r="D1109" s="114" t="str">
        <f>IF(DATOS!I1110=CONTROL!$H$10,"B","A")</f>
        <v>A</v>
      </c>
      <c r="E1109" s="114">
        <f t="shared" si="102"/>
        <v>0</v>
      </c>
      <c r="F1109">
        <f t="shared" ca="1" si="103"/>
        <v>-1</v>
      </c>
      <c r="G1109">
        <f t="shared" ca="1" si="104"/>
        <v>654</v>
      </c>
      <c r="H1109">
        <f t="shared" ca="1" si="105"/>
        <v>0</v>
      </c>
      <c r="I1109" s="122">
        <f t="shared" ca="1" si="106"/>
        <v>0</v>
      </c>
    </row>
    <row r="1110" spans="1:9" x14ac:dyDescent="0.25">
      <c r="A1110" s="114">
        <f t="shared" si="107"/>
        <v>1110</v>
      </c>
      <c r="B1110" s="114">
        <f>IF(AND(A1110&gt;=CONTROL!$D$9,A1110&lt;CONTROL!$D$10+1),A1110,0)</f>
        <v>0</v>
      </c>
      <c r="C1110" s="114">
        <f>IF(AND(A1110&gt;=CONTROL!$F$9,A1110&lt;CONTROL!$F$10+1),A1110,0)</f>
        <v>0</v>
      </c>
      <c r="D1110" s="114" t="str">
        <f>IF(DATOS!I1111=CONTROL!$H$10,"B","A")</f>
        <v>A</v>
      </c>
      <c r="E1110" s="114">
        <f t="shared" si="102"/>
        <v>0</v>
      </c>
      <c r="F1110">
        <f t="shared" ca="1" si="103"/>
        <v>-1</v>
      </c>
      <c r="G1110">
        <f t="shared" ca="1" si="104"/>
        <v>654</v>
      </c>
      <c r="H1110">
        <f t="shared" ca="1" si="105"/>
        <v>0</v>
      </c>
      <c r="I1110" s="122">
        <f t="shared" ca="1" si="106"/>
        <v>0</v>
      </c>
    </row>
    <row r="1111" spans="1:9" x14ac:dyDescent="0.25">
      <c r="A1111" s="114">
        <f t="shared" si="107"/>
        <v>1111</v>
      </c>
      <c r="B1111" s="114">
        <f>IF(AND(A1111&gt;=CONTROL!$D$9,A1111&lt;CONTROL!$D$10+1),A1111,0)</f>
        <v>0</v>
      </c>
      <c r="C1111" s="114">
        <f>IF(AND(A1111&gt;=CONTROL!$F$9,A1111&lt;CONTROL!$F$10+1),A1111,0)</f>
        <v>0</v>
      </c>
      <c r="D1111" s="114" t="str">
        <f>IF(DATOS!I1112=CONTROL!$H$10,"B","A")</f>
        <v>A</v>
      </c>
      <c r="E1111" s="114">
        <f t="shared" si="102"/>
        <v>0</v>
      </c>
      <c r="F1111">
        <f t="shared" ca="1" si="103"/>
        <v>-1</v>
      </c>
      <c r="G1111">
        <f t="shared" ca="1" si="104"/>
        <v>654</v>
      </c>
      <c r="H1111">
        <f t="shared" ca="1" si="105"/>
        <v>0</v>
      </c>
      <c r="I1111" s="122">
        <f t="shared" ca="1" si="106"/>
        <v>0</v>
      </c>
    </row>
    <row r="1112" spans="1:9" x14ac:dyDescent="0.25">
      <c r="A1112" s="114">
        <f t="shared" si="107"/>
        <v>1112</v>
      </c>
      <c r="B1112" s="114">
        <f>IF(AND(A1112&gt;=CONTROL!$D$9,A1112&lt;CONTROL!$D$10+1),A1112,0)</f>
        <v>0</v>
      </c>
      <c r="C1112" s="114">
        <f>IF(AND(A1112&gt;=CONTROL!$F$9,A1112&lt;CONTROL!$F$10+1),A1112,0)</f>
        <v>0</v>
      </c>
      <c r="D1112" s="114" t="str">
        <f>IF(DATOS!I1113=CONTROL!$H$10,"B","A")</f>
        <v>A</v>
      </c>
      <c r="E1112" s="114">
        <f t="shared" si="102"/>
        <v>0</v>
      </c>
      <c r="F1112">
        <f t="shared" ca="1" si="103"/>
        <v>-1</v>
      </c>
      <c r="G1112">
        <f t="shared" ca="1" si="104"/>
        <v>654</v>
      </c>
      <c r="H1112">
        <f t="shared" ca="1" si="105"/>
        <v>0</v>
      </c>
      <c r="I1112" s="122">
        <f t="shared" ca="1" si="106"/>
        <v>0</v>
      </c>
    </row>
    <row r="1113" spans="1:9" x14ac:dyDescent="0.25">
      <c r="A1113" s="114">
        <f t="shared" si="107"/>
        <v>1113</v>
      </c>
      <c r="B1113" s="114">
        <f>IF(AND(A1113&gt;=CONTROL!$D$9,A1113&lt;CONTROL!$D$10+1),A1113,0)</f>
        <v>0</v>
      </c>
      <c r="C1113" s="114">
        <f>IF(AND(A1113&gt;=CONTROL!$F$9,A1113&lt;CONTROL!$F$10+1),A1113,0)</f>
        <v>0</v>
      </c>
      <c r="D1113" s="114" t="str">
        <f>IF(DATOS!I1114=CONTROL!$H$10,"B","A")</f>
        <v>A</v>
      </c>
      <c r="E1113" s="114">
        <f t="shared" si="102"/>
        <v>0</v>
      </c>
      <c r="F1113">
        <f t="shared" ca="1" si="103"/>
        <v>-1</v>
      </c>
      <c r="G1113">
        <f t="shared" ca="1" si="104"/>
        <v>654</v>
      </c>
      <c r="H1113">
        <f t="shared" ca="1" si="105"/>
        <v>0</v>
      </c>
      <c r="I1113" s="122">
        <f t="shared" ca="1" si="106"/>
        <v>0</v>
      </c>
    </row>
    <row r="1114" spans="1:9" x14ac:dyDescent="0.25">
      <c r="A1114" s="114">
        <f t="shared" si="107"/>
        <v>1114</v>
      </c>
      <c r="B1114" s="114">
        <f>IF(AND(A1114&gt;=CONTROL!$D$9,A1114&lt;CONTROL!$D$10+1),A1114,0)</f>
        <v>0</v>
      </c>
      <c r="C1114" s="114">
        <f>IF(AND(A1114&gt;=CONTROL!$F$9,A1114&lt;CONTROL!$F$10+1),A1114,0)</f>
        <v>0</v>
      </c>
      <c r="D1114" s="114" t="str">
        <f>IF(DATOS!I1115=CONTROL!$H$10,"B","A")</f>
        <v>A</v>
      </c>
      <c r="E1114" s="114">
        <f t="shared" si="102"/>
        <v>0</v>
      </c>
      <c r="F1114">
        <f t="shared" ca="1" si="103"/>
        <v>-1</v>
      </c>
      <c r="G1114">
        <f t="shared" ca="1" si="104"/>
        <v>654</v>
      </c>
      <c r="H1114">
        <f t="shared" ca="1" si="105"/>
        <v>0</v>
      </c>
      <c r="I1114" s="122">
        <f t="shared" ca="1" si="106"/>
        <v>0</v>
      </c>
    </row>
    <row r="1115" spans="1:9" x14ac:dyDescent="0.25">
      <c r="A1115" s="114">
        <f t="shared" si="107"/>
        <v>1115</v>
      </c>
      <c r="B1115" s="114">
        <f>IF(AND(A1115&gt;=CONTROL!$D$9,A1115&lt;CONTROL!$D$10+1),A1115,0)</f>
        <v>0</v>
      </c>
      <c r="C1115" s="114">
        <f>IF(AND(A1115&gt;=CONTROL!$F$9,A1115&lt;CONTROL!$F$10+1),A1115,0)</f>
        <v>0</v>
      </c>
      <c r="D1115" s="114" t="str">
        <f>IF(DATOS!I1116=CONTROL!$H$10,"B","A")</f>
        <v>A</v>
      </c>
      <c r="E1115" s="114">
        <f t="shared" si="102"/>
        <v>0</v>
      </c>
      <c r="F1115">
        <f t="shared" ca="1" si="103"/>
        <v>-1</v>
      </c>
      <c r="G1115">
        <f t="shared" ca="1" si="104"/>
        <v>654</v>
      </c>
      <c r="H1115">
        <f t="shared" ca="1" si="105"/>
        <v>0</v>
      </c>
      <c r="I1115" s="122">
        <f t="shared" ca="1" si="106"/>
        <v>0</v>
      </c>
    </row>
    <row r="1116" spans="1:9" x14ac:dyDescent="0.25">
      <c r="A1116" s="114">
        <f t="shared" si="107"/>
        <v>1116</v>
      </c>
      <c r="B1116" s="114">
        <f>IF(AND(A1116&gt;=CONTROL!$D$9,A1116&lt;CONTROL!$D$10+1),A1116,0)</f>
        <v>0</v>
      </c>
      <c r="C1116" s="114">
        <f>IF(AND(A1116&gt;=CONTROL!$F$9,A1116&lt;CONTROL!$F$10+1),A1116,0)</f>
        <v>0</v>
      </c>
      <c r="D1116" s="114" t="str">
        <f>IF(DATOS!I1117=CONTROL!$H$10,"B","A")</f>
        <v>A</v>
      </c>
      <c r="E1116" s="114">
        <f t="shared" si="102"/>
        <v>0</v>
      </c>
      <c r="F1116">
        <f t="shared" ca="1" si="103"/>
        <v>-1</v>
      </c>
      <c r="G1116">
        <f t="shared" ca="1" si="104"/>
        <v>654</v>
      </c>
      <c r="H1116">
        <f t="shared" ca="1" si="105"/>
        <v>0</v>
      </c>
      <c r="I1116" s="122">
        <f t="shared" ca="1" si="106"/>
        <v>0</v>
      </c>
    </row>
    <row r="1117" spans="1:9" x14ac:dyDescent="0.25">
      <c r="A1117" s="114">
        <f t="shared" si="107"/>
        <v>1117</v>
      </c>
      <c r="B1117" s="114">
        <f>IF(AND(A1117&gt;=CONTROL!$D$9,A1117&lt;CONTROL!$D$10+1),A1117,0)</f>
        <v>0</v>
      </c>
      <c r="C1117" s="114">
        <f>IF(AND(A1117&gt;=CONTROL!$F$9,A1117&lt;CONTROL!$F$10+1),A1117,0)</f>
        <v>0</v>
      </c>
      <c r="D1117" s="114" t="str">
        <f>IF(DATOS!I1118=CONTROL!$H$10,"B","A")</f>
        <v>A</v>
      </c>
      <c r="E1117" s="114">
        <f t="shared" si="102"/>
        <v>0</v>
      </c>
      <c r="F1117">
        <f t="shared" ca="1" si="103"/>
        <v>-1</v>
      </c>
      <c r="G1117">
        <f t="shared" ca="1" si="104"/>
        <v>654</v>
      </c>
      <c r="H1117">
        <f t="shared" ca="1" si="105"/>
        <v>0</v>
      </c>
      <c r="I1117" s="122">
        <f t="shared" ca="1" si="106"/>
        <v>0</v>
      </c>
    </row>
    <row r="1118" spans="1:9" x14ac:dyDescent="0.25">
      <c r="A1118" s="114">
        <f t="shared" si="107"/>
        <v>1118</v>
      </c>
      <c r="B1118" s="114">
        <f>IF(AND(A1118&gt;=CONTROL!$D$9,A1118&lt;CONTROL!$D$10+1),A1118,0)</f>
        <v>0</v>
      </c>
      <c r="C1118" s="114">
        <f>IF(AND(A1118&gt;=CONTROL!$F$9,A1118&lt;CONTROL!$F$10+1),A1118,0)</f>
        <v>0</v>
      </c>
      <c r="D1118" s="114" t="str">
        <f>IF(DATOS!I1119=CONTROL!$H$10,"B","A")</f>
        <v>A</v>
      </c>
      <c r="E1118" s="114">
        <f t="shared" si="102"/>
        <v>0</v>
      </c>
      <c r="F1118">
        <f t="shared" ca="1" si="103"/>
        <v>-1</v>
      </c>
      <c r="G1118">
        <f t="shared" ca="1" si="104"/>
        <v>654</v>
      </c>
      <c r="H1118">
        <f t="shared" ca="1" si="105"/>
        <v>0</v>
      </c>
      <c r="I1118" s="122">
        <f t="shared" ca="1" si="106"/>
        <v>0</v>
      </c>
    </row>
    <row r="1119" spans="1:9" x14ac:dyDescent="0.25">
      <c r="A1119" s="114">
        <f t="shared" si="107"/>
        <v>1119</v>
      </c>
      <c r="B1119" s="114">
        <f>IF(AND(A1119&gt;=CONTROL!$D$9,A1119&lt;CONTROL!$D$10+1),A1119,0)</f>
        <v>0</v>
      </c>
      <c r="C1119" s="114">
        <f>IF(AND(A1119&gt;=CONTROL!$F$9,A1119&lt;CONTROL!$F$10+1),A1119,0)</f>
        <v>0</v>
      </c>
      <c r="D1119" s="114" t="str">
        <f>IF(DATOS!I1120=CONTROL!$H$10,"B","A")</f>
        <v>A</v>
      </c>
      <c r="E1119" s="114">
        <f t="shared" si="102"/>
        <v>0</v>
      </c>
      <c r="F1119">
        <f t="shared" ca="1" si="103"/>
        <v>-1</v>
      </c>
      <c r="G1119">
        <f t="shared" ca="1" si="104"/>
        <v>654</v>
      </c>
      <c r="H1119">
        <f t="shared" ca="1" si="105"/>
        <v>0</v>
      </c>
      <c r="I1119" s="122">
        <f t="shared" ca="1" si="106"/>
        <v>0</v>
      </c>
    </row>
    <row r="1120" spans="1:9" x14ac:dyDescent="0.25">
      <c r="A1120" s="114">
        <f t="shared" si="107"/>
        <v>1120</v>
      </c>
      <c r="B1120" s="114">
        <f>IF(AND(A1120&gt;=CONTROL!$D$9,A1120&lt;CONTROL!$D$10+1),A1120,0)</f>
        <v>0</v>
      </c>
      <c r="C1120" s="114">
        <f>IF(AND(A1120&gt;=CONTROL!$F$9,A1120&lt;CONTROL!$F$10+1),A1120,0)</f>
        <v>0</v>
      </c>
      <c r="D1120" s="114" t="str">
        <f>IF(DATOS!I1121=CONTROL!$H$10,"B","A")</f>
        <v>A</v>
      </c>
      <c r="E1120" s="114">
        <f t="shared" si="102"/>
        <v>0</v>
      </c>
      <c r="F1120">
        <f t="shared" ca="1" si="103"/>
        <v>-1</v>
      </c>
      <c r="G1120">
        <f t="shared" ca="1" si="104"/>
        <v>654</v>
      </c>
      <c r="H1120">
        <f t="shared" ca="1" si="105"/>
        <v>0</v>
      </c>
      <c r="I1120" s="122">
        <f t="shared" ca="1" si="106"/>
        <v>0</v>
      </c>
    </row>
    <row r="1121" spans="1:9" x14ac:dyDescent="0.25">
      <c r="A1121" s="114">
        <f t="shared" si="107"/>
        <v>1121</v>
      </c>
      <c r="B1121" s="114">
        <f>IF(AND(A1121&gt;=CONTROL!$D$9,A1121&lt;CONTROL!$D$10+1),A1121,0)</f>
        <v>0</v>
      </c>
      <c r="C1121" s="114">
        <f>IF(AND(A1121&gt;=CONTROL!$F$9,A1121&lt;CONTROL!$F$10+1),A1121,0)</f>
        <v>0</v>
      </c>
      <c r="D1121" s="114" t="str">
        <f>IF(DATOS!I1122=CONTROL!$H$10,"B","A")</f>
        <v>A</v>
      </c>
      <c r="E1121" s="114">
        <f t="shared" si="102"/>
        <v>0</v>
      </c>
      <c r="F1121">
        <f t="shared" ca="1" si="103"/>
        <v>-1</v>
      </c>
      <c r="G1121">
        <f t="shared" ca="1" si="104"/>
        <v>654</v>
      </c>
      <c r="H1121">
        <f t="shared" ca="1" si="105"/>
        <v>0</v>
      </c>
      <c r="I1121" s="122">
        <f t="shared" ca="1" si="106"/>
        <v>0</v>
      </c>
    </row>
    <row r="1122" spans="1:9" x14ac:dyDescent="0.25">
      <c r="A1122" s="114">
        <f t="shared" si="107"/>
        <v>1122</v>
      </c>
      <c r="B1122" s="114">
        <f>IF(AND(A1122&gt;=CONTROL!$D$9,A1122&lt;CONTROL!$D$10+1),A1122,0)</f>
        <v>0</v>
      </c>
      <c r="C1122" s="114">
        <f>IF(AND(A1122&gt;=CONTROL!$F$9,A1122&lt;CONTROL!$F$10+1),A1122,0)</f>
        <v>0</v>
      </c>
      <c r="D1122" s="114" t="str">
        <f>IF(DATOS!I1123=CONTROL!$H$10,"B","A")</f>
        <v>A</v>
      </c>
      <c r="E1122" s="114">
        <f t="shared" si="102"/>
        <v>0</v>
      </c>
      <c r="F1122">
        <f t="shared" ca="1" si="103"/>
        <v>-1</v>
      </c>
      <c r="G1122">
        <f t="shared" ca="1" si="104"/>
        <v>654</v>
      </c>
      <c r="H1122">
        <f t="shared" ca="1" si="105"/>
        <v>0</v>
      </c>
      <c r="I1122" s="122">
        <f t="shared" ca="1" si="106"/>
        <v>0</v>
      </c>
    </row>
    <row r="1123" spans="1:9" x14ac:dyDescent="0.25">
      <c r="A1123" s="114">
        <f t="shared" si="107"/>
        <v>1123</v>
      </c>
      <c r="B1123" s="114">
        <f>IF(AND(A1123&gt;=CONTROL!$D$9,A1123&lt;CONTROL!$D$10+1),A1123,0)</f>
        <v>0</v>
      </c>
      <c r="C1123" s="114">
        <f>IF(AND(A1123&gt;=CONTROL!$F$9,A1123&lt;CONTROL!$F$10+1),A1123,0)</f>
        <v>0</v>
      </c>
      <c r="D1123" s="114" t="str">
        <f>IF(DATOS!I1124=CONTROL!$H$10,"B","A")</f>
        <v>A</v>
      </c>
      <c r="E1123" s="114">
        <f t="shared" si="102"/>
        <v>0</v>
      </c>
      <c r="F1123">
        <f t="shared" ca="1" si="103"/>
        <v>-1</v>
      </c>
      <c r="G1123">
        <f t="shared" ca="1" si="104"/>
        <v>654</v>
      </c>
      <c r="H1123">
        <f t="shared" ca="1" si="105"/>
        <v>0</v>
      </c>
      <c r="I1123" s="122">
        <f t="shared" ca="1" si="106"/>
        <v>0</v>
      </c>
    </row>
    <row r="1124" spans="1:9" x14ac:dyDescent="0.25">
      <c r="A1124" s="114">
        <f t="shared" si="107"/>
        <v>1124</v>
      </c>
      <c r="B1124" s="114">
        <f>IF(AND(A1124&gt;=CONTROL!$D$9,A1124&lt;CONTROL!$D$10+1),A1124,0)</f>
        <v>0</v>
      </c>
      <c r="C1124" s="114">
        <f>IF(AND(A1124&gt;=CONTROL!$F$9,A1124&lt;CONTROL!$F$10+1),A1124,0)</f>
        <v>0</v>
      </c>
      <c r="D1124" s="114" t="str">
        <f>IF(DATOS!I1125=CONTROL!$H$10,"B","A")</f>
        <v>A</v>
      </c>
      <c r="E1124" s="114">
        <f t="shared" si="102"/>
        <v>0</v>
      </c>
      <c r="F1124">
        <f t="shared" ca="1" si="103"/>
        <v>-1</v>
      </c>
      <c r="G1124">
        <f t="shared" ca="1" si="104"/>
        <v>654</v>
      </c>
      <c r="H1124">
        <f t="shared" ca="1" si="105"/>
        <v>0</v>
      </c>
      <c r="I1124" s="122">
        <f t="shared" ca="1" si="106"/>
        <v>0</v>
      </c>
    </row>
    <row r="1125" spans="1:9" x14ac:dyDescent="0.25">
      <c r="A1125" s="114">
        <f t="shared" si="107"/>
        <v>1125</v>
      </c>
      <c r="B1125" s="114">
        <f>IF(AND(A1125&gt;=CONTROL!$D$9,A1125&lt;CONTROL!$D$10+1),A1125,0)</f>
        <v>0</v>
      </c>
      <c r="C1125" s="114">
        <f>IF(AND(A1125&gt;=CONTROL!$F$9,A1125&lt;CONTROL!$F$10+1),A1125,0)</f>
        <v>0</v>
      </c>
      <c r="D1125" s="114" t="str">
        <f>IF(DATOS!I1126=CONTROL!$H$10,"B","A")</f>
        <v>A</v>
      </c>
      <c r="E1125" s="114">
        <f t="shared" si="102"/>
        <v>0</v>
      </c>
      <c r="F1125">
        <f t="shared" ca="1" si="103"/>
        <v>-1</v>
      </c>
      <c r="G1125">
        <f t="shared" ca="1" si="104"/>
        <v>654</v>
      </c>
      <c r="H1125">
        <f t="shared" ca="1" si="105"/>
        <v>0</v>
      </c>
      <c r="I1125" s="122">
        <f t="shared" ca="1" si="106"/>
        <v>0</v>
      </c>
    </row>
    <row r="1126" spans="1:9" x14ac:dyDescent="0.25">
      <c r="A1126" s="114">
        <f t="shared" si="107"/>
        <v>1126</v>
      </c>
      <c r="B1126" s="114">
        <f>IF(AND(A1126&gt;=CONTROL!$D$9,A1126&lt;CONTROL!$D$10+1),A1126,0)</f>
        <v>0</v>
      </c>
      <c r="C1126" s="114">
        <f>IF(AND(A1126&gt;=CONTROL!$F$9,A1126&lt;CONTROL!$F$10+1),A1126,0)</f>
        <v>0</v>
      </c>
      <c r="D1126" s="114" t="str">
        <f>IF(DATOS!I1127=CONTROL!$H$10,"B","A")</f>
        <v>A</v>
      </c>
      <c r="E1126" s="114">
        <f t="shared" si="102"/>
        <v>0</v>
      </c>
      <c r="F1126">
        <f t="shared" ca="1" si="103"/>
        <v>-1</v>
      </c>
      <c r="G1126">
        <f t="shared" ca="1" si="104"/>
        <v>654</v>
      </c>
      <c r="H1126">
        <f t="shared" ca="1" si="105"/>
        <v>0</v>
      </c>
      <c r="I1126" s="122">
        <f t="shared" ca="1" si="106"/>
        <v>0</v>
      </c>
    </row>
    <row r="1127" spans="1:9" x14ac:dyDescent="0.25">
      <c r="A1127" s="114">
        <f t="shared" si="107"/>
        <v>1127</v>
      </c>
      <c r="B1127" s="114">
        <f>IF(AND(A1127&gt;=CONTROL!$D$9,A1127&lt;CONTROL!$D$10+1),A1127,0)</f>
        <v>0</v>
      </c>
      <c r="C1127" s="114">
        <f>IF(AND(A1127&gt;=CONTROL!$F$9,A1127&lt;CONTROL!$F$10+1),A1127,0)</f>
        <v>0</v>
      </c>
      <c r="D1127" s="114" t="str">
        <f>IF(DATOS!I1128=CONTROL!$H$10,"B","A")</f>
        <v>A</v>
      </c>
      <c r="E1127" s="114">
        <f t="shared" si="102"/>
        <v>0</v>
      </c>
      <c r="F1127">
        <f t="shared" ca="1" si="103"/>
        <v>-1</v>
      </c>
      <c r="G1127">
        <f t="shared" ca="1" si="104"/>
        <v>654</v>
      </c>
      <c r="H1127">
        <f t="shared" ca="1" si="105"/>
        <v>0</v>
      </c>
      <c r="I1127" s="122">
        <f t="shared" ca="1" si="106"/>
        <v>0</v>
      </c>
    </row>
    <row r="1128" spans="1:9" x14ac:dyDescent="0.25">
      <c r="A1128" s="114">
        <f t="shared" si="107"/>
        <v>1128</v>
      </c>
      <c r="B1128" s="114">
        <f>IF(AND(A1128&gt;=CONTROL!$D$9,A1128&lt;CONTROL!$D$10+1),A1128,0)</f>
        <v>0</v>
      </c>
      <c r="C1128" s="114">
        <f>IF(AND(A1128&gt;=CONTROL!$F$9,A1128&lt;CONTROL!$F$10+1),A1128,0)</f>
        <v>0</v>
      </c>
      <c r="D1128" s="114" t="str">
        <f>IF(DATOS!I1129=CONTROL!$H$10,"B","A")</f>
        <v>A</v>
      </c>
      <c r="E1128" s="114">
        <f t="shared" si="102"/>
        <v>0</v>
      </c>
      <c r="F1128">
        <f t="shared" ca="1" si="103"/>
        <v>-1</v>
      </c>
      <c r="G1128">
        <f t="shared" ca="1" si="104"/>
        <v>654</v>
      </c>
      <c r="H1128">
        <f t="shared" ca="1" si="105"/>
        <v>0</v>
      </c>
      <c r="I1128" s="122">
        <f t="shared" ca="1" si="106"/>
        <v>0</v>
      </c>
    </row>
    <row r="1129" spans="1:9" x14ac:dyDescent="0.25">
      <c r="A1129" s="114">
        <f t="shared" si="107"/>
        <v>1129</v>
      </c>
      <c r="B1129" s="114">
        <f>IF(AND(A1129&gt;=CONTROL!$D$9,A1129&lt;CONTROL!$D$10+1),A1129,0)</f>
        <v>0</v>
      </c>
      <c r="C1129" s="114">
        <f>IF(AND(A1129&gt;=CONTROL!$F$9,A1129&lt;CONTROL!$F$10+1),A1129,0)</f>
        <v>0</v>
      </c>
      <c r="D1129" s="114" t="str">
        <f>IF(DATOS!I1130=CONTROL!$H$10,"B","A")</f>
        <v>A</v>
      </c>
      <c r="E1129" s="114">
        <f t="shared" si="102"/>
        <v>0</v>
      </c>
      <c r="F1129">
        <f t="shared" ca="1" si="103"/>
        <v>-1</v>
      </c>
      <c r="G1129">
        <f t="shared" ca="1" si="104"/>
        <v>654</v>
      </c>
      <c r="H1129">
        <f t="shared" ca="1" si="105"/>
        <v>0</v>
      </c>
      <c r="I1129" s="122">
        <f t="shared" ca="1" si="106"/>
        <v>0</v>
      </c>
    </row>
    <row r="1130" spans="1:9" x14ac:dyDescent="0.25">
      <c r="A1130" s="114">
        <f t="shared" si="107"/>
        <v>1130</v>
      </c>
      <c r="B1130" s="114">
        <f>IF(AND(A1130&gt;=CONTROL!$D$9,A1130&lt;CONTROL!$D$10+1),A1130,0)</f>
        <v>0</v>
      </c>
      <c r="C1130" s="114">
        <f>IF(AND(A1130&gt;=CONTROL!$F$9,A1130&lt;CONTROL!$F$10+1),A1130,0)</f>
        <v>0</v>
      </c>
      <c r="D1130" s="114" t="str">
        <f>IF(DATOS!I1131=CONTROL!$H$10,"B","A")</f>
        <v>A</v>
      </c>
      <c r="E1130" s="114">
        <f t="shared" si="102"/>
        <v>0</v>
      </c>
      <c r="F1130">
        <f t="shared" ca="1" si="103"/>
        <v>-1</v>
      </c>
      <c r="G1130">
        <f t="shared" ca="1" si="104"/>
        <v>654</v>
      </c>
      <c r="H1130">
        <f t="shared" ca="1" si="105"/>
        <v>0</v>
      </c>
      <c r="I1130" s="122">
        <f t="shared" ca="1" si="106"/>
        <v>0</v>
      </c>
    </row>
    <row r="1131" spans="1:9" x14ac:dyDescent="0.25">
      <c r="A1131" s="114">
        <f t="shared" si="107"/>
        <v>1131</v>
      </c>
      <c r="B1131" s="114">
        <f>IF(AND(A1131&gt;=CONTROL!$D$9,A1131&lt;CONTROL!$D$10+1),A1131,0)</f>
        <v>0</v>
      </c>
      <c r="C1131" s="114">
        <f>IF(AND(A1131&gt;=CONTROL!$F$9,A1131&lt;CONTROL!$F$10+1),A1131,0)</f>
        <v>0</v>
      </c>
      <c r="D1131" s="114" t="str">
        <f>IF(DATOS!I1132=CONTROL!$H$10,"B","A")</f>
        <v>A</v>
      </c>
      <c r="E1131" s="114">
        <f t="shared" si="102"/>
        <v>0</v>
      </c>
      <c r="F1131">
        <f t="shared" ca="1" si="103"/>
        <v>-1</v>
      </c>
      <c r="G1131">
        <f t="shared" ca="1" si="104"/>
        <v>654</v>
      </c>
      <c r="H1131">
        <f t="shared" ca="1" si="105"/>
        <v>0</v>
      </c>
      <c r="I1131" s="122">
        <f t="shared" ca="1" si="106"/>
        <v>0</v>
      </c>
    </row>
    <row r="1132" spans="1:9" x14ac:dyDescent="0.25">
      <c r="A1132" s="114">
        <f t="shared" si="107"/>
        <v>1132</v>
      </c>
      <c r="B1132" s="114">
        <f>IF(AND(A1132&gt;=CONTROL!$D$9,A1132&lt;CONTROL!$D$10+1),A1132,0)</f>
        <v>0</v>
      </c>
      <c r="C1132" s="114">
        <f>IF(AND(A1132&gt;=CONTROL!$F$9,A1132&lt;CONTROL!$F$10+1),A1132,0)</f>
        <v>0</v>
      </c>
      <c r="D1132" s="114" t="str">
        <f>IF(DATOS!I1133=CONTROL!$H$10,"B","A")</f>
        <v>A</v>
      </c>
      <c r="E1132" s="114">
        <f t="shared" si="102"/>
        <v>0</v>
      </c>
      <c r="F1132">
        <f t="shared" ca="1" si="103"/>
        <v>-1</v>
      </c>
      <c r="G1132">
        <f t="shared" ca="1" si="104"/>
        <v>654</v>
      </c>
      <c r="H1132">
        <f t="shared" ca="1" si="105"/>
        <v>0</v>
      </c>
      <c r="I1132" s="122">
        <f t="shared" ca="1" si="106"/>
        <v>0</v>
      </c>
    </row>
    <row r="1133" spans="1:9" x14ac:dyDescent="0.25">
      <c r="A1133" s="114">
        <f t="shared" si="107"/>
        <v>1133</v>
      </c>
      <c r="B1133" s="114">
        <f>IF(AND(A1133&gt;=CONTROL!$D$9,A1133&lt;CONTROL!$D$10+1),A1133,0)</f>
        <v>0</v>
      </c>
      <c r="C1133" s="114">
        <f>IF(AND(A1133&gt;=CONTROL!$F$9,A1133&lt;CONTROL!$F$10+1),A1133,0)</f>
        <v>0</v>
      </c>
      <c r="D1133" s="114" t="str">
        <f>IF(DATOS!I1134=CONTROL!$H$10,"B","A")</f>
        <v>A</v>
      </c>
      <c r="E1133" s="114">
        <f t="shared" si="102"/>
        <v>0</v>
      </c>
      <c r="F1133">
        <f t="shared" ca="1" si="103"/>
        <v>-1</v>
      </c>
      <c r="G1133">
        <f t="shared" ca="1" si="104"/>
        <v>654</v>
      </c>
      <c r="H1133">
        <f t="shared" ca="1" si="105"/>
        <v>0</v>
      </c>
      <c r="I1133" s="122">
        <f t="shared" ca="1" si="106"/>
        <v>0</v>
      </c>
    </row>
    <row r="1134" spans="1:9" x14ac:dyDescent="0.25">
      <c r="A1134" s="114">
        <f t="shared" si="107"/>
        <v>1134</v>
      </c>
      <c r="B1134" s="114">
        <f>IF(AND(A1134&gt;=CONTROL!$D$9,A1134&lt;CONTROL!$D$10+1),A1134,0)</f>
        <v>0</v>
      </c>
      <c r="C1134" s="114">
        <f>IF(AND(A1134&gt;=CONTROL!$F$9,A1134&lt;CONTROL!$F$10+1),A1134,0)</f>
        <v>0</v>
      </c>
      <c r="D1134" s="114" t="str">
        <f>IF(DATOS!I1135=CONTROL!$H$10,"B","A")</f>
        <v>A</v>
      </c>
      <c r="E1134" s="114">
        <f t="shared" si="102"/>
        <v>0</v>
      </c>
      <c r="F1134">
        <f t="shared" ca="1" si="103"/>
        <v>-1</v>
      </c>
      <c r="G1134">
        <f t="shared" ca="1" si="104"/>
        <v>654</v>
      </c>
      <c r="H1134">
        <f t="shared" ca="1" si="105"/>
        <v>0</v>
      </c>
      <c r="I1134" s="122">
        <f t="shared" ca="1" si="106"/>
        <v>0</v>
      </c>
    </row>
    <row r="1135" spans="1:9" x14ac:dyDescent="0.25">
      <c r="A1135" s="114">
        <f t="shared" si="107"/>
        <v>1135</v>
      </c>
      <c r="B1135" s="114">
        <f>IF(AND(A1135&gt;=CONTROL!$D$9,A1135&lt;CONTROL!$D$10+1),A1135,0)</f>
        <v>0</v>
      </c>
      <c r="C1135" s="114">
        <f>IF(AND(A1135&gt;=CONTROL!$F$9,A1135&lt;CONTROL!$F$10+1),A1135,0)</f>
        <v>0</v>
      </c>
      <c r="D1135" s="114" t="str">
        <f>IF(DATOS!I1136=CONTROL!$H$10,"B","A")</f>
        <v>A</v>
      </c>
      <c r="E1135" s="114">
        <f t="shared" si="102"/>
        <v>0</v>
      </c>
      <c r="F1135">
        <f t="shared" ca="1" si="103"/>
        <v>-1</v>
      </c>
      <c r="G1135">
        <f t="shared" ca="1" si="104"/>
        <v>654</v>
      </c>
      <c r="H1135">
        <f t="shared" ca="1" si="105"/>
        <v>0</v>
      </c>
      <c r="I1135" s="122">
        <f t="shared" ca="1" si="106"/>
        <v>0</v>
      </c>
    </row>
    <row r="1136" spans="1:9" x14ac:dyDescent="0.25">
      <c r="A1136" s="114">
        <f t="shared" si="107"/>
        <v>1136</v>
      </c>
      <c r="B1136" s="114">
        <f>IF(AND(A1136&gt;=CONTROL!$D$9,A1136&lt;CONTROL!$D$10+1),A1136,0)</f>
        <v>0</v>
      </c>
      <c r="C1136" s="114">
        <f>IF(AND(A1136&gt;=CONTROL!$F$9,A1136&lt;CONTROL!$F$10+1),A1136,0)</f>
        <v>0</v>
      </c>
      <c r="D1136" s="114" t="str">
        <f>IF(DATOS!I1137=CONTROL!$H$10,"B","A")</f>
        <v>A</v>
      </c>
      <c r="E1136" s="114">
        <f t="shared" si="102"/>
        <v>0</v>
      </c>
      <c r="F1136">
        <f t="shared" ca="1" si="103"/>
        <v>-1</v>
      </c>
      <c r="G1136">
        <f t="shared" ca="1" si="104"/>
        <v>654</v>
      </c>
      <c r="H1136">
        <f t="shared" ca="1" si="105"/>
        <v>0</v>
      </c>
      <c r="I1136" s="122">
        <f t="shared" ca="1" si="106"/>
        <v>0</v>
      </c>
    </row>
    <row r="1137" spans="1:9" x14ac:dyDescent="0.25">
      <c r="A1137" s="114">
        <f t="shared" si="107"/>
        <v>1137</v>
      </c>
      <c r="B1137" s="114">
        <f>IF(AND(A1137&gt;=CONTROL!$D$9,A1137&lt;CONTROL!$D$10+1),A1137,0)</f>
        <v>0</v>
      </c>
      <c r="C1137" s="114">
        <f>IF(AND(A1137&gt;=CONTROL!$F$9,A1137&lt;CONTROL!$F$10+1),A1137,0)</f>
        <v>0</v>
      </c>
      <c r="D1137" s="114" t="str">
        <f>IF(DATOS!I1138=CONTROL!$H$10,"B","A")</f>
        <v>A</v>
      </c>
      <c r="E1137" s="114">
        <f t="shared" si="102"/>
        <v>0</v>
      </c>
      <c r="F1137">
        <f t="shared" ca="1" si="103"/>
        <v>-1</v>
      </c>
      <c r="G1137">
        <f t="shared" ca="1" si="104"/>
        <v>654</v>
      </c>
      <c r="H1137">
        <f t="shared" ca="1" si="105"/>
        <v>0</v>
      </c>
      <c r="I1137" s="122">
        <f t="shared" ca="1" si="106"/>
        <v>0</v>
      </c>
    </row>
    <row r="1138" spans="1:9" x14ac:dyDescent="0.25">
      <c r="A1138" s="114">
        <f t="shared" si="107"/>
        <v>1138</v>
      </c>
      <c r="B1138" s="114">
        <f>IF(AND(A1138&gt;=CONTROL!$D$9,A1138&lt;CONTROL!$D$10+1),A1138,0)</f>
        <v>0</v>
      </c>
      <c r="C1138" s="114">
        <f>IF(AND(A1138&gt;=CONTROL!$F$9,A1138&lt;CONTROL!$F$10+1),A1138,0)</f>
        <v>0</v>
      </c>
      <c r="D1138" s="114" t="str">
        <f>IF(DATOS!I1139=CONTROL!$H$10,"B","A")</f>
        <v>A</v>
      </c>
      <c r="E1138" s="114">
        <f t="shared" si="102"/>
        <v>0</v>
      </c>
      <c r="F1138">
        <f t="shared" ca="1" si="103"/>
        <v>-1</v>
      </c>
      <c r="G1138">
        <f t="shared" ca="1" si="104"/>
        <v>654</v>
      </c>
      <c r="H1138">
        <f t="shared" ca="1" si="105"/>
        <v>0</v>
      </c>
      <c r="I1138" s="122">
        <f t="shared" ca="1" si="106"/>
        <v>0</v>
      </c>
    </row>
    <row r="1139" spans="1:9" x14ac:dyDescent="0.25">
      <c r="A1139" s="114">
        <f t="shared" si="107"/>
        <v>1139</v>
      </c>
      <c r="B1139" s="114">
        <f>IF(AND(A1139&gt;=CONTROL!$D$9,A1139&lt;CONTROL!$D$10+1),A1139,0)</f>
        <v>0</v>
      </c>
      <c r="C1139" s="114">
        <f>IF(AND(A1139&gt;=CONTROL!$F$9,A1139&lt;CONTROL!$F$10+1),A1139,0)</f>
        <v>0</v>
      </c>
      <c r="D1139" s="114" t="str">
        <f>IF(DATOS!I1140=CONTROL!$H$10,"B","A")</f>
        <v>A</v>
      </c>
      <c r="E1139" s="114">
        <f t="shared" si="102"/>
        <v>0</v>
      </c>
      <c r="F1139">
        <f t="shared" ca="1" si="103"/>
        <v>-1</v>
      </c>
      <c r="G1139">
        <f t="shared" ca="1" si="104"/>
        <v>654</v>
      </c>
      <c r="H1139">
        <f t="shared" ca="1" si="105"/>
        <v>0</v>
      </c>
      <c r="I1139" s="122">
        <f t="shared" ca="1" si="106"/>
        <v>0</v>
      </c>
    </row>
    <row r="1140" spans="1:9" x14ac:dyDescent="0.25">
      <c r="A1140" s="114">
        <f t="shared" si="107"/>
        <v>1140</v>
      </c>
      <c r="B1140" s="114">
        <f>IF(AND(A1140&gt;=CONTROL!$D$9,A1140&lt;CONTROL!$D$10+1),A1140,0)</f>
        <v>0</v>
      </c>
      <c r="C1140" s="114">
        <f>IF(AND(A1140&gt;=CONTROL!$F$9,A1140&lt;CONTROL!$F$10+1),A1140,0)</f>
        <v>0</v>
      </c>
      <c r="D1140" s="114" t="str">
        <f>IF(DATOS!I1141=CONTROL!$H$10,"B","A")</f>
        <v>A</v>
      </c>
      <c r="E1140" s="114">
        <f t="shared" si="102"/>
        <v>0</v>
      </c>
      <c r="F1140">
        <f t="shared" ca="1" si="103"/>
        <v>-1</v>
      </c>
      <c r="G1140">
        <f t="shared" ca="1" si="104"/>
        <v>654</v>
      </c>
      <c r="H1140">
        <f t="shared" ca="1" si="105"/>
        <v>0</v>
      </c>
      <c r="I1140" s="122">
        <f t="shared" ca="1" si="106"/>
        <v>0</v>
      </c>
    </row>
    <row r="1141" spans="1:9" x14ac:dyDescent="0.25">
      <c r="A1141" s="114">
        <f t="shared" si="107"/>
        <v>1141</v>
      </c>
      <c r="B1141" s="114">
        <f>IF(AND(A1141&gt;=CONTROL!$D$9,A1141&lt;CONTROL!$D$10+1),A1141,0)</f>
        <v>0</v>
      </c>
      <c r="C1141" s="114">
        <f>IF(AND(A1141&gt;=CONTROL!$F$9,A1141&lt;CONTROL!$F$10+1),A1141,0)</f>
        <v>0</v>
      </c>
      <c r="D1141" s="114" t="str">
        <f>IF(DATOS!I1142=CONTROL!$H$10,"B","A")</f>
        <v>A</v>
      </c>
      <c r="E1141" s="114">
        <f t="shared" si="102"/>
        <v>0</v>
      </c>
      <c r="F1141">
        <f t="shared" ca="1" si="103"/>
        <v>-1</v>
      </c>
      <c r="G1141">
        <f t="shared" ca="1" si="104"/>
        <v>654</v>
      </c>
      <c r="H1141">
        <f t="shared" ca="1" si="105"/>
        <v>0</v>
      </c>
      <c r="I1141" s="122">
        <f t="shared" ca="1" si="106"/>
        <v>0</v>
      </c>
    </row>
    <row r="1142" spans="1:9" x14ac:dyDescent="0.25">
      <c r="A1142" s="114">
        <f t="shared" si="107"/>
        <v>1142</v>
      </c>
      <c r="B1142" s="114">
        <f>IF(AND(A1142&gt;=CONTROL!$D$9,A1142&lt;CONTROL!$D$10+1),A1142,0)</f>
        <v>0</v>
      </c>
      <c r="C1142" s="114">
        <f>IF(AND(A1142&gt;=CONTROL!$F$9,A1142&lt;CONTROL!$F$10+1),A1142,0)</f>
        <v>0</v>
      </c>
      <c r="D1142" s="114" t="str">
        <f>IF(DATOS!I1143=CONTROL!$H$10,"B","A")</f>
        <v>A</v>
      </c>
      <c r="E1142" s="114">
        <f t="shared" si="102"/>
        <v>0</v>
      </c>
      <c r="F1142">
        <f t="shared" ca="1" si="103"/>
        <v>-1</v>
      </c>
      <c r="G1142">
        <f t="shared" ca="1" si="104"/>
        <v>654</v>
      </c>
      <c r="H1142">
        <f t="shared" ca="1" si="105"/>
        <v>0</v>
      </c>
      <c r="I1142" s="122">
        <f t="shared" ca="1" si="106"/>
        <v>0</v>
      </c>
    </row>
    <row r="1143" spans="1:9" x14ac:dyDescent="0.25">
      <c r="A1143" s="114">
        <f t="shared" si="107"/>
        <v>1143</v>
      </c>
      <c r="B1143" s="114">
        <f>IF(AND(A1143&gt;=CONTROL!$D$9,A1143&lt;CONTROL!$D$10+1),A1143,0)</f>
        <v>0</v>
      </c>
      <c r="C1143" s="114">
        <f>IF(AND(A1143&gt;=CONTROL!$F$9,A1143&lt;CONTROL!$F$10+1),A1143,0)</f>
        <v>0</v>
      </c>
      <c r="D1143" s="114" t="str">
        <f>IF(DATOS!I1144=CONTROL!$H$10,"B","A")</f>
        <v>A</v>
      </c>
      <c r="E1143" s="114">
        <f t="shared" si="102"/>
        <v>0</v>
      </c>
      <c r="F1143">
        <f t="shared" ca="1" si="103"/>
        <v>-1</v>
      </c>
      <c r="G1143">
        <f t="shared" ca="1" si="104"/>
        <v>654</v>
      </c>
      <c r="H1143">
        <f t="shared" ca="1" si="105"/>
        <v>0</v>
      </c>
      <c r="I1143" s="122">
        <f t="shared" ca="1" si="106"/>
        <v>0</v>
      </c>
    </row>
    <row r="1144" spans="1:9" x14ac:dyDescent="0.25">
      <c r="A1144" s="114">
        <f t="shared" si="107"/>
        <v>1144</v>
      </c>
      <c r="B1144" s="114">
        <f>IF(AND(A1144&gt;=CONTROL!$D$9,A1144&lt;CONTROL!$D$10+1),A1144,0)</f>
        <v>0</v>
      </c>
      <c r="C1144" s="114">
        <f>IF(AND(A1144&gt;=CONTROL!$F$9,A1144&lt;CONTROL!$F$10+1),A1144,0)</f>
        <v>0</v>
      </c>
      <c r="D1144" s="114" t="str">
        <f>IF(DATOS!I1145=CONTROL!$H$10,"B","A")</f>
        <v>A</v>
      </c>
      <c r="E1144" s="114">
        <f t="shared" si="102"/>
        <v>0</v>
      </c>
      <c r="F1144">
        <f t="shared" ca="1" si="103"/>
        <v>-1</v>
      </c>
      <c r="G1144">
        <f t="shared" ca="1" si="104"/>
        <v>654</v>
      </c>
      <c r="H1144">
        <f t="shared" ca="1" si="105"/>
        <v>0</v>
      </c>
      <c r="I1144" s="122">
        <f t="shared" ca="1" si="106"/>
        <v>0</v>
      </c>
    </row>
    <row r="1145" spans="1:9" x14ac:dyDescent="0.25">
      <c r="A1145" s="114">
        <f t="shared" si="107"/>
        <v>1145</v>
      </c>
      <c r="B1145" s="114">
        <f>IF(AND(A1145&gt;=CONTROL!$D$9,A1145&lt;CONTROL!$D$10+1),A1145,0)</f>
        <v>0</v>
      </c>
      <c r="C1145" s="114">
        <f>IF(AND(A1145&gt;=CONTROL!$F$9,A1145&lt;CONTROL!$F$10+1),A1145,0)</f>
        <v>0</v>
      </c>
      <c r="D1145" s="114" t="str">
        <f>IF(DATOS!I1146=CONTROL!$H$10,"B","A")</f>
        <v>A</v>
      </c>
      <c r="E1145" s="114">
        <f t="shared" si="102"/>
        <v>0</v>
      </c>
      <c r="F1145">
        <f t="shared" ca="1" si="103"/>
        <v>-1</v>
      </c>
      <c r="G1145">
        <f t="shared" ca="1" si="104"/>
        <v>654</v>
      </c>
      <c r="H1145">
        <f t="shared" ca="1" si="105"/>
        <v>0</v>
      </c>
      <c r="I1145" s="122">
        <f t="shared" ca="1" si="106"/>
        <v>0</v>
      </c>
    </row>
    <row r="1146" spans="1:9" x14ac:dyDescent="0.25">
      <c r="A1146" s="114">
        <f t="shared" si="107"/>
        <v>1146</v>
      </c>
      <c r="B1146" s="114">
        <f>IF(AND(A1146&gt;=CONTROL!$D$9,A1146&lt;CONTROL!$D$10+1),A1146,0)</f>
        <v>0</v>
      </c>
      <c r="C1146" s="114">
        <f>IF(AND(A1146&gt;=CONTROL!$F$9,A1146&lt;CONTROL!$F$10+1),A1146,0)</f>
        <v>0</v>
      </c>
      <c r="D1146" s="114" t="str">
        <f>IF(DATOS!I1147=CONTROL!$H$10,"B","A")</f>
        <v>A</v>
      </c>
      <c r="E1146" s="114">
        <f t="shared" si="102"/>
        <v>0</v>
      </c>
      <c r="F1146">
        <f t="shared" ca="1" si="103"/>
        <v>-1</v>
      </c>
      <c r="G1146">
        <f t="shared" ca="1" si="104"/>
        <v>654</v>
      </c>
      <c r="H1146">
        <f t="shared" ca="1" si="105"/>
        <v>0</v>
      </c>
      <c r="I1146" s="122">
        <f t="shared" ca="1" si="106"/>
        <v>0</v>
      </c>
    </row>
    <row r="1147" spans="1:9" x14ac:dyDescent="0.25">
      <c r="A1147" s="114">
        <f t="shared" si="107"/>
        <v>1147</v>
      </c>
      <c r="B1147" s="114">
        <f>IF(AND(A1147&gt;=CONTROL!$D$9,A1147&lt;CONTROL!$D$10+1),A1147,0)</f>
        <v>0</v>
      </c>
      <c r="C1147" s="114">
        <f>IF(AND(A1147&gt;=CONTROL!$F$9,A1147&lt;CONTROL!$F$10+1),A1147,0)</f>
        <v>0</v>
      </c>
      <c r="D1147" s="114" t="str">
        <f>IF(DATOS!I1148=CONTROL!$H$10,"B","A")</f>
        <v>A</v>
      </c>
      <c r="E1147" s="114">
        <f t="shared" si="102"/>
        <v>0</v>
      </c>
      <c r="F1147">
        <f t="shared" ca="1" si="103"/>
        <v>-1</v>
      </c>
      <c r="G1147">
        <f t="shared" ca="1" si="104"/>
        <v>654</v>
      </c>
      <c r="H1147">
        <f t="shared" ca="1" si="105"/>
        <v>0</v>
      </c>
      <c r="I1147" s="122">
        <f t="shared" ca="1" si="106"/>
        <v>0</v>
      </c>
    </row>
    <row r="1148" spans="1:9" x14ac:dyDescent="0.25">
      <c r="A1148" s="114">
        <f t="shared" si="107"/>
        <v>1148</v>
      </c>
      <c r="B1148" s="114">
        <f>IF(AND(A1148&gt;=CONTROL!$D$9,A1148&lt;CONTROL!$D$10+1),A1148,0)</f>
        <v>0</v>
      </c>
      <c r="C1148" s="114">
        <f>IF(AND(A1148&gt;=CONTROL!$F$9,A1148&lt;CONTROL!$F$10+1),A1148,0)</f>
        <v>0</v>
      </c>
      <c r="D1148" s="114" t="str">
        <f>IF(DATOS!I1149=CONTROL!$H$10,"B","A")</f>
        <v>A</v>
      </c>
      <c r="E1148" s="114">
        <f t="shared" si="102"/>
        <v>0</v>
      </c>
      <c r="F1148">
        <f t="shared" ca="1" si="103"/>
        <v>-1</v>
      </c>
      <c r="G1148">
        <f t="shared" ca="1" si="104"/>
        <v>654</v>
      </c>
      <c r="H1148">
        <f t="shared" ca="1" si="105"/>
        <v>0</v>
      </c>
      <c r="I1148" s="122">
        <f t="shared" ca="1" si="106"/>
        <v>0</v>
      </c>
    </row>
    <row r="1149" spans="1:9" x14ac:dyDescent="0.25">
      <c r="A1149" s="114">
        <f t="shared" si="107"/>
        <v>1149</v>
      </c>
      <c r="B1149" s="114">
        <f>IF(AND(A1149&gt;=CONTROL!$D$9,A1149&lt;CONTROL!$D$10+1),A1149,0)</f>
        <v>0</v>
      </c>
      <c r="C1149" s="114">
        <f>IF(AND(A1149&gt;=CONTROL!$F$9,A1149&lt;CONTROL!$F$10+1),A1149,0)</f>
        <v>0</v>
      </c>
      <c r="D1149" s="114" t="str">
        <f>IF(DATOS!I1150=CONTROL!$H$10,"B","A")</f>
        <v>A</v>
      </c>
      <c r="E1149" s="114">
        <f t="shared" si="102"/>
        <v>0</v>
      </c>
      <c r="F1149">
        <f t="shared" ca="1" si="103"/>
        <v>-1</v>
      </c>
      <c r="G1149">
        <f t="shared" ca="1" si="104"/>
        <v>654</v>
      </c>
      <c r="H1149">
        <f t="shared" ca="1" si="105"/>
        <v>0</v>
      </c>
      <c r="I1149" s="122">
        <f t="shared" ca="1" si="106"/>
        <v>0</v>
      </c>
    </row>
    <row r="1150" spans="1:9" x14ac:dyDescent="0.25">
      <c r="A1150" s="114">
        <f t="shared" si="107"/>
        <v>1150</v>
      </c>
      <c r="B1150" s="114">
        <f>IF(AND(A1150&gt;=CONTROL!$D$9,A1150&lt;CONTROL!$D$10+1),A1150,0)</f>
        <v>0</v>
      </c>
      <c r="C1150" s="114">
        <f>IF(AND(A1150&gt;=CONTROL!$F$9,A1150&lt;CONTROL!$F$10+1),A1150,0)</f>
        <v>0</v>
      </c>
      <c r="D1150" s="114" t="str">
        <f>IF(DATOS!I1151=CONTROL!$H$10,"B","A")</f>
        <v>A</v>
      </c>
      <c r="E1150" s="114">
        <f t="shared" si="102"/>
        <v>0</v>
      </c>
      <c r="F1150">
        <f t="shared" ca="1" si="103"/>
        <v>-1</v>
      </c>
      <c r="G1150">
        <f t="shared" ca="1" si="104"/>
        <v>654</v>
      </c>
      <c r="H1150">
        <f t="shared" ca="1" si="105"/>
        <v>0</v>
      </c>
      <c r="I1150" s="122">
        <f t="shared" ca="1" si="106"/>
        <v>0</v>
      </c>
    </row>
    <row r="1151" spans="1:9" x14ac:dyDescent="0.25">
      <c r="A1151" s="114">
        <f t="shared" si="107"/>
        <v>1151</v>
      </c>
      <c r="B1151" s="114">
        <f>IF(AND(A1151&gt;=CONTROL!$D$9,A1151&lt;CONTROL!$D$10+1),A1151,0)</f>
        <v>0</v>
      </c>
      <c r="C1151" s="114">
        <f>IF(AND(A1151&gt;=CONTROL!$F$9,A1151&lt;CONTROL!$F$10+1),A1151,0)</f>
        <v>0</v>
      </c>
      <c r="D1151" s="114" t="str">
        <f>IF(DATOS!I1152=CONTROL!$H$10,"B","A")</f>
        <v>A</v>
      </c>
      <c r="E1151" s="114">
        <f t="shared" si="102"/>
        <v>0</v>
      </c>
      <c r="F1151">
        <f t="shared" ca="1" si="103"/>
        <v>-1</v>
      </c>
      <c r="G1151">
        <f t="shared" ca="1" si="104"/>
        <v>654</v>
      </c>
      <c r="H1151">
        <f t="shared" ca="1" si="105"/>
        <v>0</v>
      </c>
      <c r="I1151" s="122">
        <f t="shared" ca="1" si="106"/>
        <v>0</v>
      </c>
    </row>
    <row r="1152" spans="1:9" x14ac:dyDescent="0.25">
      <c r="A1152" s="114">
        <f t="shared" si="107"/>
        <v>1152</v>
      </c>
      <c r="B1152" s="114">
        <f>IF(AND(A1152&gt;=CONTROL!$D$9,A1152&lt;CONTROL!$D$10+1),A1152,0)</f>
        <v>0</v>
      </c>
      <c r="C1152" s="114">
        <f>IF(AND(A1152&gt;=CONTROL!$F$9,A1152&lt;CONTROL!$F$10+1),A1152,0)</f>
        <v>0</v>
      </c>
      <c r="D1152" s="114" t="str">
        <f>IF(DATOS!I1153=CONTROL!$H$10,"B","A")</f>
        <v>A</v>
      </c>
      <c r="E1152" s="114">
        <f t="shared" si="102"/>
        <v>0</v>
      </c>
      <c r="F1152">
        <f t="shared" ca="1" si="103"/>
        <v>-1</v>
      </c>
      <c r="G1152">
        <f t="shared" ca="1" si="104"/>
        <v>654</v>
      </c>
      <c r="H1152">
        <f t="shared" ca="1" si="105"/>
        <v>0</v>
      </c>
      <c r="I1152" s="122">
        <f t="shared" ca="1" si="106"/>
        <v>0</v>
      </c>
    </row>
    <row r="1153" spans="1:9" x14ac:dyDescent="0.25">
      <c r="A1153" s="114">
        <f t="shared" si="107"/>
        <v>1153</v>
      </c>
      <c r="B1153" s="114">
        <f>IF(AND(A1153&gt;=CONTROL!$D$9,A1153&lt;CONTROL!$D$10+1),A1153,0)</f>
        <v>0</v>
      </c>
      <c r="C1153" s="114">
        <f>IF(AND(A1153&gt;=CONTROL!$F$9,A1153&lt;CONTROL!$F$10+1),A1153,0)</f>
        <v>0</v>
      </c>
      <c r="D1153" s="114" t="str">
        <f>IF(DATOS!I1154=CONTROL!$H$10,"B","A")</f>
        <v>A</v>
      </c>
      <c r="E1153" s="114">
        <f t="shared" si="102"/>
        <v>0</v>
      </c>
      <c r="F1153">
        <f t="shared" ca="1" si="103"/>
        <v>-1</v>
      </c>
      <c r="G1153">
        <f t="shared" ca="1" si="104"/>
        <v>654</v>
      </c>
      <c r="H1153">
        <f t="shared" ca="1" si="105"/>
        <v>0</v>
      </c>
      <c r="I1153" s="122">
        <f t="shared" ca="1" si="106"/>
        <v>0</v>
      </c>
    </row>
    <row r="1154" spans="1:9" x14ac:dyDescent="0.25">
      <c r="A1154" s="114">
        <f t="shared" si="107"/>
        <v>1154</v>
      </c>
      <c r="B1154" s="114">
        <f>IF(AND(A1154&gt;=CONTROL!$D$9,A1154&lt;CONTROL!$D$10+1),A1154,0)</f>
        <v>0</v>
      </c>
      <c r="C1154" s="114">
        <f>IF(AND(A1154&gt;=CONTROL!$F$9,A1154&lt;CONTROL!$F$10+1),A1154,0)</f>
        <v>0</v>
      </c>
      <c r="D1154" s="114" t="str">
        <f>IF(DATOS!I1155=CONTROL!$H$10,"B","A")</f>
        <v>A</v>
      </c>
      <c r="E1154" s="114">
        <f t="shared" ref="E1154:E1217" si="108">IF(D1154="A",+C1154+B1154,0)</f>
        <v>0</v>
      </c>
      <c r="F1154">
        <f t="shared" ref="F1154:F1217" ca="1" si="109">IF(E1154&gt;0,RAND(),-1)</f>
        <v>-1</v>
      </c>
      <c r="G1154">
        <f t="shared" ref="G1154:G1217" ca="1" si="110">RANK(F1154,$F$1:$F$5000)</f>
        <v>654</v>
      </c>
      <c r="H1154">
        <f t="shared" ref="H1154:H1217" ca="1" si="111">IF(F1154=-1,0,G1154)</f>
        <v>0</v>
      </c>
      <c r="I1154" s="122">
        <f t="shared" ref="I1154:I1217" ca="1" si="112">IFERROR(MATCH(A1154,H:H,0),0)</f>
        <v>0</v>
      </c>
    </row>
    <row r="1155" spans="1:9" x14ac:dyDescent="0.25">
      <c r="A1155" s="114">
        <f t="shared" ref="A1155:A1218" si="113">+A1154+1</f>
        <v>1155</v>
      </c>
      <c r="B1155" s="114">
        <f>IF(AND(A1155&gt;=CONTROL!$D$9,A1155&lt;CONTROL!$D$10+1),A1155,0)</f>
        <v>0</v>
      </c>
      <c r="C1155" s="114">
        <f>IF(AND(A1155&gt;=CONTROL!$F$9,A1155&lt;CONTROL!$F$10+1),A1155,0)</f>
        <v>0</v>
      </c>
      <c r="D1155" s="114" t="str">
        <f>IF(DATOS!I1156=CONTROL!$H$10,"B","A")</f>
        <v>A</v>
      </c>
      <c r="E1155" s="114">
        <f t="shared" si="108"/>
        <v>0</v>
      </c>
      <c r="F1155">
        <f t="shared" ca="1" si="109"/>
        <v>-1</v>
      </c>
      <c r="G1155">
        <f t="shared" ca="1" si="110"/>
        <v>654</v>
      </c>
      <c r="H1155">
        <f t="shared" ca="1" si="111"/>
        <v>0</v>
      </c>
      <c r="I1155" s="122">
        <f t="shared" ca="1" si="112"/>
        <v>0</v>
      </c>
    </row>
    <row r="1156" spans="1:9" x14ac:dyDescent="0.25">
      <c r="A1156" s="114">
        <f t="shared" si="113"/>
        <v>1156</v>
      </c>
      <c r="B1156" s="114">
        <f>IF(AND(A1156&gt;=CONTROL!$D$9,A1156&lt;CONTROL!$D$10+1),A1156,0)</f>
        <v>0</v>
      </c>
      <c r="C1156" s="114">
        <f>IF(AND(A1156&gt;=CONTROL!$F$9,A1156&lt;CONTROL!$F$10+1),A1156,0)</f>
        <v>0</v>
      </c>
      <c r="D1156" s="114" t="str">
        <f>IF(DATOS!I1157=CONTROL!$H$10,"B","A")</f>
        <v>A</v>
      </c>
      <c r="E1156" s="114">
        <f t="shared" si="108"/>
        <v>0</v>
      </c>
      <c r="F1156">
        <f t="shared" ca="1" si="109"/>
        <v>-1</v>
      </c>
      <c r="G1156">
        <f t="shared" ca="1" si="110"/>
        <v>654</v>
      </c>
      <c r="H1156">
        <f t="shared" ca="1" si="111"/>
        <v>0</v>
      </c>
      <c r="I1156" s="122">
        <f t="shared" ca="1" si="112"/>
        <v>0</v>
      </c>
    </row>
    <row r="1157" spans="1:9" x14ac:dyDescent="0.25">
      <c r="A1157" s="114">
        <f t="shared" si="113"/>
        <v>1157</v>
      </c>
      <c r="B1157" s="114">
        <f>IF(AND(A1157&gt;=CONTROL!$D$9,A1157&lt;CONTROL!$D$10+1),A1157,0)</f>
        <v>0</v>
      </c>
      <c r="C1157" s="114">
        <f>IF(AND(A1157&gt;=CONTROL!$F$9,A1157&lt;CONTROL!$F$10+1),A1157,0)</f>
        <v>0</v>
      </c>
      <c r="D1157" s="114" t="str">
        <f>IF(DATOS!I1158=CONTROL!$H$10,"B","A")</f>
        <v>A</v>
      </c>
      <c r="E1157" s="114">
        <f t="shared" si="108"/>
        <v>0</v>
      </c>
      <c r="F1157">
        <f t="shared" ca="1" si="109"/>
        <v>-1</v>
      </c>
      <c r="G1157">
        <f t="shared" ca="1" si="110"/>
        <v>654</v>
      </c>
      <c r="H1157">
        <f t="shared" ca="1" si="111"/>
        <v>0</v>
      </c>
      <c r="I1157" s="122">
        <f t="shared" ca="1" si="112"/>
        <v>0</v>
      </c>
    </row>
    <row r="1158" spans="1:9" x14ac:dyDescent="0.25">
      <c r="A1158" s="114">
        <f t="shared" si="113"/>
        <v>1158</v>
      </c>
      <c r="B1158" s="114">
        <f>IF(AND(A1158&gt;=CONTROL!$D$9,A1158&lt;CONTROL!$D$10+1),A1158,0)</f>
        <v>0</v>
      </c>
      <c r="C1158" s="114">
        <f>IF(AND(A1158&gt;=CONTROL!$F$9,A1158&lt;CONTROL!$F$10+1),A1158,0)</f>
        <v>0</v>
      </c>
      <c r="D1158" s="114" t="str">
        <f>IF(DATOS!I1159=CONTROL!$H$10,"B","A")</f>
        <v>A</v>
      </c>
      <c r="E1158" s="114">
        <f t="shared" si="108"/>
        <v>0</v>
      </c>
      <c r="F1158">
        <f t="shared" ca="1" si="109"/>
        <v>-1</v>
      </c>
      <c r="G1158">
        <f t="shared" ca="1" si="110"/>
        <v>654</v>
      </c>
      <c r="H1158">
        <f t="shared" ca="1" si="111"/>
        <v>0</v>
      </c>
      <c r="I1158" s="122">
        <f t="shared" ca="1" si="112"/>
        <v>0</v>
      </c>
    </row>
    <row r="1159" spans="1:9" x14ac:dyDescent="0.25">
      <c r="A1159" s="114">
        <f t="shared" si="113"/>
        <v>1159</v>
      </c>
      <c r="B1159" s="114">
        <f>IF(AND(A1159&gt;=CONTROL!$D$9,A1159&lt;CONTROL!$D$10+1),A1159,0)</f>
        <v>0</v>
      </c>
      <c r="C1159" s="114">
        <f>IF(AND(A1159&gt;=CONTROL!$F$9,A1159&lt;CONTROL!$F$10+1),A1159,0)</f>
        <v>0</v>
      </c>
      <c r="D1159" s="114" t="str">
        <f>IF(DATOS!I1160=CONTROL!$H$10,"B","A")</f>
        <v>A</v>
      </c>
      <c r="E1159" s="114">
        <f t="shared" si="108"/>
        <v>0</v>
      </c>
      <c r="F1159">
        <f t="shared" ca="1" si="109"/>
        <v>-1</v>
      </c>
      <c r="G1159">
        <f t="shared" ca="1" si="110"/>
        <v>654</v>
      </c>
      <c r="H1159">
        <f t="shared" ca="1" si="111"/>
        <v>0</v>
      </c>
      <c r="I1159" s="122">
        <f t="shared" ca="1" si="112"/>
        <v>0</v>
      </c>
    </row>
    <row r="1160" spans="1:9" x14ac:dyDescent="0.25">
      <c r="A1160" s="114">
        <f t="shared" si="113"/>
        <v>1160</v>
      </c>
      <c r="B1160" s="114">
        <f>IF(AND(A1160&gt;=CONTROL!$D$9,A1160&lt;CONTROL!$D$10+1),A1160,0)</f>
        <v>0</v>
      </c>
      <c r="C1160" s="114">
        <f>IF(AND(A1160&gt;=CONTROL!$F$9,A1160&lt;CONTROL!$F$10+1),A1160,0)</f>
        <v>0</v>
      </c>
      <c r="D1160" s="114" t="str">
        <f>IF(DATOS!I1161=CONTROL!$H$10,"B","A")</f>
        <v>A</v>
      </c>
      <c r="E1160" s="114">
        <f t="shared" si="108"/>
        <v>0</v>
      </c>
      <c r="F1160">
        <f t="shared" ca="1" si="109"/>
        <v>-1</v>
      </c>
      <c r="G1160">
        <f t="shared" ca="1" si="110"/>
        <v>654</v>
      </c>
      <c r="H1160">
        <f t="shared" ca="1" si="111"/>
        <v>0</v>
      </c>
      <c r="I1160" s="122">
        <f t="shared" ca="1" si="112"/>
        <v>0</v>
      </c>
    </row>
    <row r="1161" spans="1:9" x14ac:dyDescent="0.25">
      <c r="A1161" s="114">
        <f t="shared" si="113"/>
        <v>1161</v>
      </c>
      <c r="B1161" s="114">
        <f>IF(AND(A1161&gt;=CONTROL!$D$9,A1161&lt;CONTROL!$D$10+1),A1161,0)</f>
        <v>0</v>
      </c>
      <c r="C1161" s="114">
        <f>IF(AND(A1161&gt;=CONTROL!$F$9,A1161&lt;CONTROL!$F$10+1),A1161,0)</f>
        <v>0</v>
      </c>
      <c r="D1161" s="114" t="str">
        <f>IF(DATOS!I1162=CONTROL!$H$10,"B","A")</f>
        <v>A</v>
      </c>
      <c r="E1161" s="114">
        <f t="shared" si="108"/>
        <v>0</v>
      </c>
      <c r="F1161">
        <f t="shared" ca="1" si="109"/>
        <v>-1</v>
      </c>
      <c r="G1161">
        <f t="shared" ca="1" si="110"/>
        <v>654</v>
      </c>
      <c r="H1161">
        <f t="shared" ca="1" si="111"/>
        <v>0</v>
      </c>
      <c r="I1161" s="122">
        <f t="shared" ca="1" si="112"/>
        <v>0</v>
      </c>
    </row>
    <row r="1162" spans="1:9" x14ac:dyDescent="0.25">
      <c r="A1162" s="114">
        <f t="shared" si="113"/>
        <v>1162</v>
      </c>
      <c r="B1162" s="114">
        <f>IF(AND(A1162&gt;=CONTROL!$D$9,A1162&lt;CONTROL!$D$10+1),A1162,0)</f>
        <v>0</v>
      </c>
      <c r="C1162" s="114">
        <f>IF(AND(A1162&gt;=CONTROL!$F$9,A1162&lt;CONTROL!$F$10+1),A1162,0)</f>
        <v>0</v>
      </c>
      <c r="D1162" s="114" t="str">
        <f>IF(DATOS!I1163=CONTROL!$H$10,"B","A")</f>
        <v>A</v>
      </c>
      <c r="E1162" s="114">
        <f t="shared" si="108"/>
        <v>0</v>
      </c>
      <c r="F1162">
        <f t="shared" ca="1" si="109"/>
        <v>-1</v>
      </c>
      <c r="G1162">
        <f t="shared" ca="1" si="110"/>
        <v>654</v>
      </c>
      <c r="H1162">
        <f t="shared" ca="1" si="111"/>
        <v>0</v>
      </c>
      <c r="I1162" s="122">
        <f t="shared" ca="1" si="112"/>
        <v>0</v>
      </c>
    </row>
    <row r="1163" spans="1:9" x14ac:dyDescent="0.25">
      <c r="A1163" s="114">
        <f t="shared" si="113"/>
        <v>1163</v>
      </c>
      <c r="B1163" s="114">
        <f>IF(AND(A1163&gt;=CONTROL!$D$9,A1163&lt;CONTROL!$D$10+1),A1163,0)</f>
        <v>0</v>
      </c>
      <c r="C1163" s="114">
        <f>IF(AND(A1163&gt;=CONTROL!$F$9,A1163&lt;CONTROL!$F$10+1),A1163,0)</f>
        <v>0</v>
      </c>
      <c r="D1163" s="114" t="str">
        <f>IF(DATOS!I1164=CONTROL!$H$10,"B","A")</f>
        <v>A</v>
      </c>
      <c r="E1163" s="114">
        <f t="shared" si="108"/>
        <v>0</v>
      </c>
      <c r="F1163">
        <f t="shared" ca="1" si="109"/>
        <v>-1</v>
      </c>
      <c r="G1163">
        <f t="shared" ca="1" si="110"/>
        <v>654</v>
      </c>
      <c r="H1163">
        <f t="shared" ca="1" si="111"/>
        <v>0</v>
      </c>
      <c r="I1163" s="122">
        <f t="shared" ca="1" si="112"/>
        <v>0</v>
      </c>
    </row>
    <row r="1164" spans="1:9" x14ac:dyDescent="0.25">
      <c r="A1164" s="114">
        <f t="shared" si="113"/>
        <v>1164</v>
      </c>
      <c r="B1164" s="114">
        <f>IF(AND(A1164&gt;=CONTROL!$D$9,A1164&lt;CONTROL!$D$10+1),A1164,0)</f>
        <v>0</v>
      </c>
      <c r="C1164" s="114">
        <f>IF(AND(A1164&gt;=CONTROL!$F$9,A1164&lt;CONTROL!$F$10+1),A1164,0)</f>
        <v>0</v>
      </c>
      <c r="D1164" s="114" t="str">
        <f>IF(DATOS!I1165=CONTROL!$H$10,"B","A")</f>
        <v>A</v>
      </c>
      <c r="E1164" s="114">
        <f t="shared" si="108"/>
        <v>0</v>
      </c>
      <c r="F1164">
        <f t="shared" ca="1" si="109"/>
        <v>-1</v>
      </c>
      <c r="G1164">
        <f t="shared" ca="1" si="110"/>
        <v>654</v>
      </c>
      <c r="H1164">
        <f t="shared" ca="1" si="111"/>
        <v>0</v>
      </c>
      <c r="I1164" s="122">
        <f t="shared" ca="1" si="112"/>
        <v>0</v>
      </c>
    </row>
    <row r="1165" spans="1:9" x14ac:dyDescent="0.25">
      <c r="A1165" s="114">
        <f t="shared" si="113"/>
        <v>1165</v>
      </c>
      <c r="B1165" s="114">
        <f>IF(AND(A1165&gt;=CONTROL!$D$9,A1165&lt;CONTROL!$D$10+1),A1165,0)</f>
        <v>0</v>
      </c>
      <c r="C1165" s="114">
        <f>IF(AND(A1165&gt;=CONTROL!$F$9,A1165&lt;CONTROL!$F$10+1),A1165,0)</f>
        <v>0</v>
      </c>
      <c r="D1165" s="114" t="str">
        <f>IF(DATOS!I1166=CONTROL!$H$10,"B","A")</f>
        <v>A</v>
      </c>
      <c r="E1165" s="114">
        <f t="shared" si="108"/>
        <v>0</v>
      </c>
      <c r="F1165">
        <f t="shared" ca="1" si="109"/>
        <v>-1</v>
      </c>
      <c r="G1165">
        <f t="shared" ca="1" si="110"/>
        <v>654</v>
      </c>
      <c r="H1165">
        <f t="shared" ca="1" si="111"/>
        <v>0</v>
      </c>
      <c r="I1165" s="122">
        <f t="shared" ca="1" si="112"/>
        <v>0</v>
      </c>
    </row>
    <row r="1166" spans="1:9" x14ac:dyDescent="0.25">
      <c r="A1166" s="114">
        <f t="shared" si="113"/>
        <v>1166</v>
      </c>
      <c r="B1166" s="114">
        <f>IF(AND(A1166&gt;=CONTROL!$D$9,A1166&lt;CONTROL!$D$10+1),A1166,0)</f>
        <v>0</v>
      </c>
      <c r="C1166" s="114">
        <f>IF(AND(A1166&gt;=CONTROL!$F$9,A1166&lt;CONTROL!$F$10+1),A1166,0)</f>
        <v>0</v>
      </c>
      <c r="D1166" s="114" t="str">
        <f>IF(DATOS!I1167=CONTROL!$H$10,"B","A")</f>
        <v>A</v>
      </c>
      <c r="E1166" s="114">
        <f t="shared" si="108"/>
        <v>0</v>
      </c>
      <c r="F1166">
        <f t="shared" ca="1" si="109"/>
        <v>-1</v>
      </c>
      <c r="G1166">
        <f t="shared" ca="1" si="110"/>
        <v>654</v>
      </c>
      <c r="H1166">
        <f t="shared" ca="1" si="111"/>
        <v>0</v>
      </c>
      <c r="I1166" s="122">
        <f t="shared" ca="1" si="112"/>
        <v>0</v>
      </c>
    </row>
    <row r="1167" spans="1:9" x14ac:dyDescent="0.25">
      <c r="A1167" s="114">
        <f t="shared" si="113"/>
        <v>1167</v>
      </c>
      <c r="B1167" s="114">
        <f>IF(AND(A1167&gt;=CONTROL!$D$9,A1167&lt;CONTROL!$D$10+1),A1167,0)</f>
        <v>0</v>
      </c>
      <c r="C1167" s="114">
        <f>IF(AND(A1167&gt;=CONTROL!$F$9,A1167&lt;CONTROL!$F$10+1),A1167,0)</f>
        <v>0</v>
      </c>
      <c r="D1167" s="114" t="str">
        <f>IF(DATOS!I1168=CONTROL!$H$10,"B","A")</f>
        <v>A</v>
      </c>
      <c r="E1167" s="114">
        <f t="shared" si="108"/>
        <v>0</v>
      </c>
      <c r="F1167">
        <f t="shared" ca="1" si="109"/>
        <v>-1</v>
      </c>
      <c r="G1167">
        <f t="shared" ca="1" si="110"/>
        <v>654</v>
      </c>
      <c r="H1167">
        <f t="shared" ca="1" si="111"/>
        <v>0</v>
      </c>
      <c r="I1167" s="122">
        <f t="shared" ca="1" si="112"/>
        <v>0</v>
      </c>
    </row>
    <row r="1168" spans="1:9" x14ac:dyDescent="0.25">
      <c r="A1168" s="114">
        <f t="shared" si="113"/>
        <v>1168</v>
      </c>
      <c r="B1168" s="114">
        <f>IF(AND(A1168&gt;=CONTROL!$D$9,A1168&lt;CONTROL!$D$10+1),A1168,0)</f>
        <v>0</v>
      </c>
      <c r="C1168" s="114">
        <f>IF(AND(A1168&gt;=CONTROL!$F$9,A1168&lt;CONTROL!$F$10+1),A1168,0)</f>
        <v>0</v>
      </c>
      <c r="D1168" s="114" t="str">
        <f>IF(DATOS!I1169=CONTROL!$H$10,"B","A")</f>
        <v>A</v>
      </c>
      <c r="E1168" s="114">
        <f t="shared" si="108"/>
        <v>0</v>
      </c>
      <c r="F1168">
        <f t="shared" ca="1" si="109"/>
        <v>-1</v>
      </c>
      <c r="G1168">
        <f t="shared" ca="1" si="110"/>
        <v>654</v>
      </c>
      <c r="H1168">
        <f t="shared" ca="1" si="111"/>
        <v>0</v>
      </c>
      <c r="I1168" s="122">
        <f t="shared" ca="1" si="112"/>
        <v>0</v>
      </c>
    </row>
    <row r="1169" spans="1:9" x14ac:dyDescent="0.25">
      <c r="A1169" s="114">
        <f t="shared" si="113"/>
        <v>1169</v>
      </c>
      <c r="B1169" s="114">
        <f>IF(AND(A1169&gt;=CONTROL!$D$9,A1169&lt;CONTROL!$D$10+1),A1169,0)</f>
        <v>0</v>
      </c>
      <c r="C1169" s="114">
        <f>IF(AND(A1169&gt;=CONTROL!$F$9,A1169&lt;CONTROL!$F$10+1),A1169,0)</f>
        <v>0</v>
      </c>
      <c r="D1169" s="114" t="str">
        <f>IF(DATOS!I1170=CONTROL!$H$10,"B","A")</f>
        <v>A</v>
      </c>
      <c r="E1169" s="114">
        <f t="shared" si="108"/>
        <v>0</v>
      </c>
      <c r="F1169">
        <f t="shared" ca="1" si="109"/>
        <v>-1</v>
      </c>
      <c r="G1169">
        <f t="shared" ca="1" si="110"/>
        <v>654</v>
      </c>
      <c r="H1169">
        <f t="shared" ca="1" si="111"/>
        <v>0</v>
      </c>
      <c r="I1169" s="122">
        <f t="shared" ca="1" si="112"/>
        <v>0</v>
      </c>
    </row>
    <row r="1170" spans="1:9" x14ac:dyDescent="0.25">
      <c r="A1170" s="114">
        <f t="shared" si="113"/>
        <v>1170</v>
      </c>
      <c r="B1170" s="114">
        <f>IF(AND(A1170&gt;=CONTROL!$D$9,A1170&lt;CONTROL!$D$10+1),A1170,0)</f>
        <v>0</v>
      </c>
      <c r="C1170" s="114">
        <f>IF(AND(A1170&gt;=CONTROL!$F$9,A1170&lt;CONTROL!$F$10+1),A1170,0)</f>
        <v>0</v>
      </c>
      <c r="D1170" s="114" t="str">
        <f>IF(DATOS!I1171=CONTROL!$H$10,"B","A")</f>
        <v>A</v>
      </c>
      <c r="E1170" s="114">
        <f t="shared" si="108"/>
        <v>0</v>
      </c>
      <c r="F1170">
        <f t="shared" ca="1" si="109"/>
        <v>-1</v>
      </c>
      <c r="G1170">
        <f t="shared" ca="1" si="110"/>
        <v>654</v>
      </c>
      <c r="H1170">
        <f t="shared" ca="1" si="111"/>
        <v>0</v>
      </c>
      <c r="I1170" s="122">
        <f t="shared" ca="1" si="112"/>
        <v>0</v>
      </c>
    </row>
    <row r="1171" spans="1:9" x14ac:dyDescent="0.25">
      <c r="A1171" s="114">
        <f t="shared" si="113"/>
        <v>1171</v>
      </c>
      <c r="B1171" s="114">
        <f>IF(AND(A1171&gt;=CONTROL!$D$9,A1171&lt;CONTROL!$D$10+1),A1171,0)</f>
        <v>0</v>
      </c>
      <c r="C1171" s="114">
        <f>IF(AND(A1171&gt;=CONTROL!$F$9,A1171&lt;CONTROL!$F$10+1),A1171,0)</f>
        <v>0</v>
      </c>
      <c r="D1171" s="114" t="str">
        <f>IF(DATOS!I1172=CONTROL!$H$10,"B","A")</f>
        <v>A</v>
      </c>
      <c r="E1171" s="114">
        <f t="shared" si="108"/>
        <v>0</v>
      </c>
      <c r="F1171">
        <f t="shared" ca="1" si="109"/>
        <v>-1</v>
      </c>
      <c r="G1171">
        <f t="shared" ca="1" si="110"/>
        <v>654</v>
      </c>
      <c r="H1171">
        <f t="shared" ca="1" si="111"/>
        <v>0</v>
      </c>
      <c r="I1171" s="122">
        <f t="shared" ca="1" si="112"/>
        <v>0</v>
      </c>
    </row>
    <row r="1172" spans="1:9" x14ac:dyDescent="0.25">
      <c r="A1172" s="114">
        <f t="shared" si="113"/>
        <v>1172</v>
      </c>
      <c r="B1172" s="114">
        <f>IF(AND(A1172&gt;=CONTROL!$D$9,A1172&lt;CONTROL!$D$10+1),A1172,0)</f>
        <v>0</v>
      </c>
      <c r="C1172" s="114">
        <f>IF(AND(A1172&gt;=CONTROL!$F$9,A1172&lt;CONTROL!$F$10+1),A1172,0)</f>
        <v>0</v>
      </c>
      <c r="D1172" s="114" t="str">
        <f>IF(DATOS!I1173=CONTROL!$H$10,"B","A")</f>
        <v>A</v>
      </c>
      <c r="E1172" s="114">
        <f t="shared" si="108"/>
        <v>0</v>
      </c>
      <c r="F1172">
        <f t="shared" ca="1" si="109"/>
        <v>-1</v>
      </c>
      <c r="G1172">
        <f t="shared" ca="1" si="110"/>
        <v>654</v>
      </c>
      <c r="H1172">
        <f t="shared" ca="1" si="111"/>
        <v>0</v>
      </c>
      <c r="I1172" s="122">
        <f t="shared" ca="1" si="112"/>
        <v>0</v>
      </c>
    </row>
    <row r="1173" spans="1:9" x14ac:dyDescent="0.25">
      <c r="A1173" s="114">
        <f t="shared" si="113"/>
        <v>1173</v>
      </c>
      <c r="B1173" s="114">
        <f>IF(AND(A1173&gt;=CONTROL!$D$9,A1173&lt;CONTROL!$D$10+1),A1173,0)</f>
        <v>0</v>
      </c>
      <c r="C1173" s="114">
        <f>IF(AND(A1173&gt;=CONTROL!$F$9,A1173&lt;CONTROL!$F$10+1),A1173,0)</f>
        <v>0</v>
      </c>
      <c r="D1173" s="114" t="str">
        <f>IF(DATOS!I1174=CONTROL!$H$10,"B","A")</f>
        <v>A</v>
      </c>
      <c r="E1173" s="114">
        <f t="shared" si="108"/>
        <v>0</v>
      </c>
      <c r="F1173">
        <f t="shared" ca="1" si="109"/>
        <v>-1</v>
      </c>
      <c r="G1173">
        <f t="shared" ca="1" si="110"/>
        <v>654</v>
      </c>
      <c r="H1173">
        <f t="shared" ca="1" si="111"/>
        <v>0</v>
      </c>
      <c r="I1173" s="122">
        <f t="shared" ca="1" si="112"/>
        <v>0</v>
      </c>
    </row>
    <row r="1174" spans="1:9" x14ac:dyDescent="0.25">
      <c r="A1174" s="114">
        <f t="shared" si="113"/>
        <v>1174</v>
      </c>
      <c r="B1174" s="114">
        <f>IF(AND(A1174&gt;=CONTROL!$D$9,A1174&lt;CONTROL!$D$10+1),A1174,0)</f>
        <v>0</v>
      </c>
      <c r="C1174" s="114">
        <f>IF(AND(A1174&gt;=CONTROL!$F$9,A1174&lt;CONTROL!$F$10+1),A1174,0)</f>
        <v>0</v>
      </c>
      <c r="D1174" s="114" t="str">
        <f>IF(DATOS!I1175=CONTROL!$H$10,"B","A")</f>
        <v>A</v>
      </c>
      <c r="E1174" s="114">
        <f t="shared" si="108"/>
        <v>0</v>
      </c>
      <c r="F1174">
        <f t="shared" ca="1" si="109"/>
        <v>-1</v>
      </c>
      <c r="G1174">
        <f t="shared" ca="1" si="110"/>
        <v>654</v>
      </c>
      <c r="H1174">
        <f t="shared" ca="1" si="111"/>
        <v>0</v>
      </c>
      <c r="I1174" s="122">
        <f t="shared" ca="1" si="112"/>
        <v>0</v>
      </c>
    </row>
    <row r="1175" spans="1:9" x14ac:dyDescent="0.25">
      <c r="A1175" s="114">
        <f t="shared" si="113"/>
        <v>1175</v>
      </c>
      <c r="B1175" s="114">
        <f>IF(AND(A1175&gt;=CONTROL!$D$9,A1175&lt;CONTROL!$D$10+1),A1175,0)</f>
        <v>0</v>
      </c>
      <c r="C1175" s="114">
        <f>IF(AND(A1175&gt;=CONTROL!$F$9,A1175&lt;CONTROL!$F$10+1),A1175,0)</f>
        <v>0</v>
      </c>
      <c r="D1175" s="114" t="str">
        <f>IF(DATOS!I1176=CONTROL!$H$10,"B","A")</f>
        <v>A</v>
      </c>
      <c r="E1175" s="114">
        <f t="shared" si="108"/>
        <v>0</v>
      </c>
      <c r="F1175">
        <f t="shared" ca="1" si="109"/>
        <v>-1</v>
      </c>
      <c r="G1175">
        <f t="shared" ca="1" si="110"/>
        <v>654</v>
      </c>
      <c r="H1175">
        <f t="shared" ca="1" si="111"/>
        <v>0</v>
      </c>
      <c r="I1175" s="122">
        <f t="shared" ca="1" si="112"/>
        <v>0</v>
      </c>
    </row>
    <row r="1176" spans="1:9" x14ac:dyDescent="0.25">
      <c r="A1176" s="114">
        <f t="shared" si="113"/>
        <v>1176</v>
      </c>
      <c r="B1176" s="114">
        <f>IF(AND(A1176&gt;=CONTROL!$D$9,A1176&lt;CONTROL!$D$10+1),A1176,0)</f>
        <v>0</v>
      </c>
      <c r="C1176" s="114">
        <f>IF(AND(A1176&gt;=CONTROL!$F$9,A1176&lt;CONTROL!$F$10+1),A1176,0)</f>
        <v>0</v>
      </c>
      <c r="D1176" s="114" t="str">
        <f>IF(DATOS!I1177=CONTROL!$H$10,"B","A")</f>
        <v>A</v>
      </c>
      <c r="E1176" s="114">
        <f t="shared" si="108"/>
        <v>0</v>
      </c>
      <c r="F1176">
        <f t="shared" ca="1" si="109"/>
        <v>-1</v>
      </c>
      <c r="G1176">
        <f t="shared" ca="1" si="110"/>
        <v>654</v>
      </c>
      <c r="H1176">
        <f t="shared" ca="1" si="111"/>
        <v>0</v>
      </c>
      <c r="I1176" s="122">
        <f t="shared" ca="1" si="112"/>
        <v>0</v>
      </c>
    </row>
    <row r="1177" spans="1:9" x14ac:dyDescent="0.25">
      <c r="A1177" s="114">
        <f t="shared" si="113"/>
        <v>1177</v>
      </c>
      <c r="B1177" s="114">
        <f>IF(AND(A1177&gt;=CONTROL!$D$9,A1177&lt;CONTROL!$D$10+1),A1177,0)</f>
        <v>0</v>
      </c>
      <c r="C1177" s="114">
        <f>IF(AND(A1177&gt;=CONTROL!$F$9,A1177&lt;CONTROL!$F$10+1),A1177,0)</f>
        <v>0</v>
      </c>
      <c r="D1177" s="114" t="str">
        <f>IF(DATOS!I1178=CONTROL!$H$10,"B","A")</f>
        <v>A</v>
      </c>
      <c r="E1177" s="114">
        <f t="shared" si="108"/>
        <v>0</v>
      </c>
      <c r="F1177">
        <f t="shared" ca="1" si="109"/>
        <v>-1</v>
      </c>
      <c r="G1177">
        <f t="shared" ca="1" si="110"/>
        <v>654</v>
      </c>
      <c r="H1177">
        <f t="shared" ca="1" si="111"/>
        <v>0</v>
      </c>
      <c r="I1177" s="122">
        <f t="shared" ca="1" si="112"/>
        <v>0</v>
      </c>
    </row>
    <row r="1178" spans="1:9" x14ac:dyDescent="0.25">
      <c r="A1178" s="114">
        <f t="shared" si="113"/>
        <v>1178</v>
      </c>
      <c r="B1178" s="114">
        <f>IF(AND(A1178&gt;=CONTROL!$D$9,A1178&lt;CONTROL!$D$10+1),A1178,0)</f>
        <v>0</v>
      </c>
      <c r="C1178" s="114">
        <f>IF(AND(A1178&gt;=CONTROL!$F$9,A1178&lt;CONTROL!$F$10+1),A1178,0)</f>
        <v>0</v>
      </c>
      <c r="D1178" s="114" t="str">
        <f>IF(DATOS!I1179=CONTROL!$H$10,"B","A")</f>
        <v>A</v>
      </c>
      <c r="E1178" s="114">
        <f t="shared" si="108"/>
        <v>0</v>
      </c>
      <c r="F1178">
        <f t="shared" ca="1" si="109"/>
        <v>-1</v>
      </c>
      <c r="G1178">
        <f t="shared" ca="1" si="110"/>
        <v>654</v>
      </c>
      <c r="H1178">
        <f t="shared" ca="1" si="111"/>
        <v>0</v>
      </c>
      <c r="I1178" s="122">
        <f t="shared" ca="1" si="112"/>
        <v>0</v>
      </c>
    </row>
    <row r="1179" spans="1:9" x14ac:dyDescent="0.25">
      <c r="A1179" s="114">
        <f t="shared" si="113"/>
        <v>1179</v>
      </c>
      <c r="B1179" s="114">
        <f>IF(AND(A1179&gt;=CONTROL!$D$9,A1179&lt;CONTROL!$D$10+1),A1179,0)</f>
        <v>0</v>
      </c>
      <c r="C1179" s="114">
        <f>IF(AND(A1179&gt;=CONTROL!$F$9,A1179&lt;CONTROL!$F$10+1),A1179,0)</f>
        <v>0</v>
      </c>
      <c r="D1179" s="114" t="str">
        <f>IF(DATOS!I1180=CONTROL!$H$10,"B","A")</f>
        <v>A</v>
      </c>
      <c r="E1179" s="114">
        <f t="shared" si="108"/>
        <v>0</v>
      </c>
      <c r="F1179">
        <f t="shared" ca="1" si="109"/>
        <v>-1</v>
      </c>
      <c r="G1179">
        <f t="shared" ca="1" si="110"/>
        <v>654</v>
      </c>
      <c r="H1179">
        <f t="shared" ca="1" si="111"/>
        <v>0</v>
      </c>
      <c r="I1179" s="122">
        <f t="shared" ca="1" si="112"/>
        <v>0</v>
      </c>
    </row>
    <row r="1180" spans="1:9" x14ac:dyDescent="0.25">
      <c r="A1180" s="114">
        <f t="shared" si="113"/>
        <v>1180</v>
      </c>
      <c r="B1180" s="114">
        <f>IF(AND(A1180&gt;=CONTROL!$D$9,A1180&lt;CONTROL!$D$10+1),A1180,0)</f>
        <v>0</v>
      </c>
      <c r="C1180" s="114">
        <f>IF(AND(A1180&gt;=CONTROL!$F$9,A1180&lt;CONTROL!$F$10+1),A1180,0)</f>
        <v>0</v>
      </c>
      <c r="D1180" s="114" t="str">
        <f>IF(DATOS!I1181=CONTROL!$H$10,"B","A")</f>
        <v>A</v>
      </c>
      <c r="E1180" s="114">
        <f t="shared" si="108"/>
        <v>0</v>
      </c>
      <c r="F1180">
        <f t="shared" ca="1" si="109"/>
        <v>-1</v>
      </c>
      <c r="G1180">
        <f t="shared" ca="1" si="110"/>
        <v>654</v>
      </c>
      <c r="H1180">
        <f t="shared" ca="1" si="111"/>
        <v>0</v>
      </c>
      <c r="I1180" s="122">
        <f t="shared" ca="1" si="112"/>
        <v>0</v>
      </c>
    </row>
    <row r="1181" spans="1:9" x14ac:dyDescent="0.25">
      <c r="A1181" s="114">
        <f t="shared" si="113"/>
        <v>1181</v>
      </c>
      <c r="B1181" s="114">
        <f>IF(AND(A1181&gt;=CONTROL!$D$9,A1181&lt;CONTROL!$D$10+1),A1181,0)</f>
        <v>0</v>
      </c>
      <c r="C1181" s="114">
        <f>IF(AND(A1181&gt;=CONTROL!$F$9,A1181&lt;CONTROL!$F$10+1),A1181,0)</f>
        <v>0</v>
      </c>
      <c r="D1181" s="114" t="str">
        <f>IF(DATOS!I1182=CONTROL!$H$10,"B","A")</f>
        <v>A</v>
      </c>
      <c r="E1181" s="114">
        <f t="shared" si="108"/>
        <v>0</v>
      </c>
      <c r="F1181">
        <f t="shared" ca="1" si="109"/>
        <v>-1</v>
      </c>
      <c r="G1181">
        <f t="shared" ca="1" si="110"/>
        <v>654</v>
      </c>
      <c r="H1181">
        <f t="shared" ca="1" si="111"/>
        <v>0</v>
      </c>
      <c r="I1181" s="122">
        <f t="shared" ca="1" si="112"/>
        <v>0</v>
      </c>
    </row>
    <row r="1182" spans="1:9" x14ac:dyDescent="0.25">
      <c r="A1182" s="114">
        <f t="shared" si="113"/>
        <v>1182</v>
      </c>
      <c r="B1182" s="114">
        <f>IF(AND(A1182&gt;=CONTROL!$D$9,A1182&lt;CONTROL!$D$10+1),A1182,0)</f>
        <v>0</v>
      </c>
      <c r="C1182" s="114">
        <f>IF(AND(A1182&gt;=CONTROL!$F$9,A1182&lt;CONTROL!$F$10+1),A1182,0)</f>
        <v>0</v>
      </c>
      <c r="D1182" s="114" t="str">
        <f>IF(DATOS!I1183=CONTROL!$H$10,"B","A")</f>
        <v>A</v>
      </c>
      <c r="E1182" s="114">
        <f t="shared" si="108"/>
        <v>0</v>
      </c>
      <c r="F1182">
        <f t="shared" ca="1" si="109"/>
        <v>-1</v>
      </c>
      <c r="G1182">
        <f t="shared" ca="1" si="110"/>
        <v>654</v>
      </c>
      <c r="H1182">
        <f t="shared" ca="1" si="111"/>
        <v>0</v>
      </c>
      <c r="I1182" s="122">
        <f t="shared" ca="1" si="112"/>
        <v>0</v>
      </c>
    </row>
    <row r="1183" spans="1:9" x14ac:dyDescent="0.25">
      <c r="A1183" s="114">
        <f t="shared" si="113"/>
        <v>1183</v>
      </c>
      <c r="B1183" s="114">
        <f>IF(AND(A1183&gt;=CONTROL!$D$9,A1183&lt;CONTROL!$D$10+1),A1183,0)</f>
        <v>0</v>
      </c>
      <c r="C1183" s="114">
        <f>IF(AND(A1183&gt;=CONTROL!$F$9,A1183&lt;CONTROL!$F$10+1),A1183,0)</f>
        <v>0</v>
      </c>
      <c r="D1183" s="114" t="str">
        <f>IF(DATOS!I1184=CONTROL!$H$10,"B","A")</f>
        <v>A</v>
      </c>
      <c r="E1183" s="114">
        <f t="shared" si="108"/>
        <v>0</v>
      </c>
      <c r="F1183">
        <f t="shared" ca="1" si="109"/>
        <v>-1</v>
      </c>
      <c r="G1183">
        <f t="shared" ca="1" si="110"/>
        <v>654</v>
      </c>
      <c r="H1183">
        <f t="shared" ca="1" si="111"/>
        <v>0</v>
      </c>
      <c r="I1183" s="122">
        <f t="shared" ca="1" si="112"/>
        <v>0</v>
      </c>
    </row>
    <row r="1184" spans="1:9" x14ac:dyDescent="0.25">
      <c r="A1184" s="114">
        <f t="shared" si="113"/>
        <v>1184</v>
      </c>
      <c r="B1184" s="114">
        <f>IF(AND(A1184&gt;=CONTROL!$D$9,A1184&lt;CONTROL!$D$10+1),A1184,0)</f>
        <v>0</v>
      </c>
      <c r="C1184" s="114">
        <f>IF(AND(A1184&gt;=CONTROL!$F$9,A1184&lt;CONTROL!$F$10+1),A1184,0)</f>
        <v>0</v>
      </c>
      <c r="D1184" s="114" t="str">
        <f>IF(DATOS!I1185=CONTROL!$H$10,"B","A")</f>
        <v>A</v>
      </c>
      <c r="E1184" s="114">
        <f t="shared" si="108"/>
        <v>0</v>
      </c>
      <c r="F1184">
        <f t="shared" ca="1" si="109"/>
        <v>-1</v>
      </c>
      <c r="G1184">
        <f t="shared" ca="1" si="110"/>
        <v>654</v>
      </c>
      <c r="H1184">
        <f t="shared" ca="1" si="111"/>
        <v>0</v>
      </c>
      <c r="I1184" s="122">
        <f t="shared" ca="1" si="112"/>
        <v>0</v>
      </c>
    </row>
    <row r="1185" spans="1:9" x14ac:dyDescent="0.25">
      <c r="A1185" s="114">
        <f t="shared" si="113"/>
        <v>1185</v>
      </c>
      <c r="B1185" s="114">
        <f>IF(AND(A1185&gt;=CONTROL!$D$9,A1185&lt;CONTROL!$D$10+1),A1185,0)</f>
        <v>0</v>
      </c>
      <c r="C1185" s="114">
        <f>IF(AND(A1185&gt;=CONTROL!$F$9,A1185&lt;CONTROL!$F$10+1),A1185,0)</f>
        <v>0</v>
      </c>
      <c r="D1185" s="114" t="str">
        <f>IF(DATOS!I1186=CONTROL!$H$10,"B","A")</f>
        <v>A</v>
      </c>
      <c r="E1185" s="114">
        <f t="shared" si="108"/>
        <v>0</v>
      </c>
      <c r="F1185">
        <f t="shared" ca="1" si="109"/>
        <v>-1</v>
      </c>
      <c r="G1185">
        <f t="shared" ca="1" si="110"/>
        <v>654</v>
      </c>
      <c r="H1185">
        <f t="shared" ca="1" si="111"/>
        <v>0</v>
      </c>
      <c r="I1185" s="122">
        <f t="shared" ca="1" si="112"/>
        <v>0</v>
      </c>
    </row>
    <row r="1186" spans="1:9" x14ac:dyDescent="0.25">
      <c r="A1186" s="114">
        <f t="shared" si="113"/>
        <v>1186</v>
      </c>
      <c r="B1186" s="114">
        <f>IF(AND(A1186&gt;=CONTROL!$D$9,A1186&lt;CONTROL!$D$10+1),A1186,0)</f>
        <v>0</v>
      </c>
      <c r="C1186" s="114">
        <f>IF(AND(A1186&gt;=CONTROL!$F$9,A1186&lt;CONTROL!$F$10+1),A1186,0)</f>
        <v>0</v>
      </c>
      <c r="D1186" s="114" t="str">
        <f>IF(DATOS!I1187=CONTROL!$H$10,"B","A")</f>
        <v>A</v>
      </c>
      <c r="E1186" s="114">
        <f t="shared" si="108"/>
        <v>0</v>
      </c>
      <c r="F1186">
        <f t="shared" ca="1" si="109"/>
        <v>-1</v>
      </c>
      <c r="G1186">
        <f t="shared" ca="1" si="110"/>
        <v>654</v>
      </c>
      <c r="H1186">
        <f t="shared" ca="1" si="111"/>
        <v>0</v>
      </c>
      <c r="I1186" s="122">
        <f t="shared" ca="1" si="112"/>
        <v>0</v>
      </c>
    </row>
    <row r="1187" spans="1:9" x14ac:dyDescent="0.25">
      <c r="A1187" s="114">
        <f t="shared" si="113"/>
        <v>1187</v>
      </c>
      <c r="B1187" s="114">
        <f>IF(AND(A1187&gt;=CONTROL!$D$9,A1187&lt;CONTROL!$D$10+1),A1187,0)</f>
        <v>0</v>
      </c>
      <c r="C1187" s="114">
        <f>IF(AND(A1187&gt;=CONTROL!$F$9,A1187&lt;CONTROL!$F$10+1),A1187,0)</f>
        <v>0</v>
      </c>
      <c r="D1187" s="114" t="str">
        <f>IF(DATOS!I1188=CONTROL!$H$10,"B","A")</f>
        <v>A</v>
      </c>
      <c r="E1187" s="114">
        <f t="shared" si="108"/>
        <v>0</v>
      </c>
      <c r="F1187">
        <f t="shared" ca="1" si="109"/>
        <v>-1</v>
      </c>
      <c r="G1187">
        <f t="shared" ca="1" si="110"/>
        <v>654</v>
      </c>
      <c r="H1187">
        <f t="shared" ca="1" si="111"/>
        <v>0</v>
      </c>
      <c r="I1187" s="122">
        <f t="shared" ca="1" si="112"/>
        <v>0</v>
      </c>
    </row>
    <row r="1188" spans="1:9" x14ac:dyDescent="0.25">
      <c r="A1188" s="114">
        <f t="shared" si="113"/>
        <v>1188</v>
      </c>
      <c r="B1188" s="114">
        <f>IF(AND(A1188&gt;=CONTROL!$D$9,A1188&lt;CONTROL!$D$10+1),A1188,0)</f>
        <v>0</v>
      </c>
      <c r="C1188" s="114">
        <f>IF(AND(A1188&gt;=CONTROL!$F$9,A1188&lt;CONTROL!$F$10+1),A1188,0)</f>
        <v>0</v>
      </c>
      <c r="D1188" s="114" t="str">
        <f>IF(DATOS!I1189=CONTROL!$H$10,"B","A")</f>
        <v>A</v>
      </c>
      <c r="E1188" s="114">
        <f t="shared" si="108"/>
        <v>0</v>
      </c>
      <c r="F1188">
        <f t="shared" ca="1" si="109"/>
        <v>-1</v>
      </c>
      <c r="G1188">
        <f t="shared" ca="1" si="110"/>
        <v>654</v>
      </c>
      <c r="H1188">
        <f t="shared" ca="1" si="111"/>
        <v>0</v>
      </c>
      <c r="I1188" s="122">
        <f t="shared" ca="1" si="112"/>
        <v>0</v>
      </c>
    </row>
    <row r="1189" spans="1:9" x14ac:dyDescent="0.25">
      <c r="A1189" s="114">
        <f t="shared" si="113"/>
        <v>1189</v>
      </c>
      <c r="B1189" s="114">
        <f>IF(AND(A1189&gt;=CONTROL!$D$9,A1189&lt;CONTROL!$D$10+1),A1189,0)</f>
        <v>0</v>
      </c>
      <c r="C1189" s="114">
        <f>IF(AND(A1189&gt;=CONTROL!$F$9,A1189&lt;CONTROL!$F$10+1),A1189,0)</f>
        <v>0</v>
      </c>
      <c r="D1189" s="114" t="str">
        <f>IF(DATOS!I1190=CONTROL!$H$10,"B","A")</f>
        <v>A</v>
      </c>
      <c r="E1189" s="114">
        <f t="shared" si="108"/>
        <v>0</v>
      </c>
      <c r="F1189">
        <f t="shared" ca="1" si="109"/>
        <v>-1</v>
      </c>
      <c r="G1189">
        <f t="shared" ca="1" si="110"/>
        <v>654</v>
      </c>
      <c r="H1189">
        <f t="shared" ca="1" si="111"/>
        <v>0</v>
      </c>
      <c r="I1189" s="122">
        <f t="shared" ca="1" si="112"/>
        <v>0</v>
      </c>
    </row>
    <row r="1190" spans="1:9" x14ac:dyDescent="0.25">
      <c r="A1190" s="114">
        <f t="shared" si="113"/>
        <v>1190</v>
      </c>
      <c r="B1190" s="114">
        <f>IF(AND(A1190&gt;=CONTROL!$D$9,A1190&lt;CONTROL!$D$10+1),A1190,0)</f>
        <v>0</v>
      </c>
      <c r="C1190" s="114">
        <f>IF(AND(A1190&gt;=CONTROL!$F$9,A1190&lt;CONTROL!$F$10+1),A1190,0)</f>
        <v>0</v>
      </c>
      <c r="D1190" s="114" t="str">
        <f>IF(DATOS!I1191=CONTROL!$H$10,"B","A")</f>
        <v>A</v>
      </c>
      <c r="E1190" s="114">
        <f t="shared" si="108"/>
        <v>0</v>
      </c>
      <c r="F1190">
        <f t="shared" ca="1" si="109"/>
        <v>-1</v>
      </c>
      <c r="G1190">
        <f t="shared" ca="1" si="110"/>
        <v>654</v>
      </c>
      <c r="H1190">
        <f t="shared" ca="1" si="111"/>
        <v>0</v>
      </c>
      <c r="I1190" s="122">
        <f t="shared" ca="1" si="112"/>
        <v>0</v>
      </c>
    </row>
    <row r="1191" spans="1:9" x14ac:dyDescent="0.25">
      <c r="A1191" s="114">
        <f t="shared" si="113"/>
        <v>1191</v>
      </c>
      <c r="B1191" s="114">
        <f>IF(AND(A1191&gt;=CONTROL!$D$9,A1191&lt;CONTROL!$D$10+1),A1191,0)</f>
        <v>0</v>
      </c>
      <c r="C1191" s="114">
        <f>IF(AND(A1191&gt;=CONTROL!$F$9,A1191&lt;CONTROL!$F$10+1),A1191,0)</f>
        <v>0</v>
      </c>
      <c r="D1191" s="114" t="str">
        <f>IF(DATOS!I1192=CONTROL!$H$10,"B","A")</f>
        <v>A</v>
      </c>
      <c r="E1191" s="114">
        <f t="shared" si="108"/>
        <v>0</v>
      </c>
      <c r="F1191">
        <f t="shared" ca="1" si="109"/>
        <v>-1</v>
      </c>
      <c r="G1191">
        <f t="shared" ca="1" si="110"/>
        <v>654</v>
      </c>
      <c r="H1191">
        <f t="shared" ca="1" si="111"/>
        <v>0</v>
      </c>
      <c r="I1191" s="122">
        <f t="shared" ca="1" si="112"/>
        <v>0</v>
      </c>
    </row>
    <row r="1192" spans="1:9" x14ac:dyDescent="0.25">
      <c r="A1192" s="114">
        <f t="shared" si="113"/>
        <v>1192</v>
      </c>
      <c r="B1192" s="114">
        <f>IF(AND(A1192&gt;=CONTROL!$D$9,A1192&lt;CONTROL!$D$10+1),A1192,0)</f>
        <v>0</v>
      </c>
      <c r="C1192" s="114">
        <f>IF(AND(A1192&gt;=CONTROL!$F$9,A1192&lt;CONTROL!$F$10+1),A1192,0)</f>
        <v>0</v>
      </c>
      <c r="D1192" s="114" t="str">
        <f>IF(DATOS!I1193=CONTROL!$H$10,"B","A")</f>
        <v>A</v>
      </c>
      <c r="E1192" s="114">
        <f t="shared" si="108"/>
        <v>0</v>
      </c>
      <c r="F1192">
        <f t="shared" ca="1" si="109"/>
        <v>-1</v>
      </c>
      <c r="G1192">
        <f t="shared" ca="1" si="110"/>
        <v>654</v>
      </c>
      <c r="H1192">
        <f t="shared" ca="1" si="111"/>
        <v>0</v>
      </c>
      <c r="I1192" s="122">
        <f t="shared" ca="1" si="112"/>
        <v>0</v>
      </c>
    </row>
    <row r="1193" spans="1:9" x14ac:dyDescent="0.25">
      <c r="A1193" s="114">
        <f t="shared" si="113"/>
        <v>1193</v>
      </c>
      <c r="B1193" s="114">
        <f>IF(AND(A1193&gt;=CONTROL!$D$9,A1193&lt;CONTROL!$D$10+1),A1193,0)</f>
        <v>0</v>
      </c>
      <c r="C1193" s="114">
        <f>IF(AND(A1193&gt;=CONTROL!$F$9,A1193&lt;CONTROL!$F$10+1),A1193,0)</f>
        <v>0</v>
      </c>
      <c r="D1193" s="114" t="str">
        <f>IF(DATOS!I1194=CONTROL!$H$10,"B","A")</f>
        <v>A</v>
      </c>
      <c r="E1193" s="114">
        <f t="shared" si="108"/>
        <v>0</v>
      </c>
      <c r="F1193">
        <f t="shared" ca="1" si="109"/>
        <v>-1</v>
      </c>
      <c r="G1193">
        <f t="shared" ca="1" si="110"/>
        <v>654</v>
      </c>
      <c r="H1193">
        <f t="shared" ca="1" si="111"/>
        <v>0</v>
      </c>
      <c r="I1193" s="122">
        <f t="shared" ca="1" si="112"/>
        <v>0</v>
      </c>
    </row>
    <row r="1194" spans="1:9" x14ac:dyDescent="0.25">
      <c r="A1194" s="114">
        <f t="shared" si="113"/>
        <v>1194</v>
      </c>
      <c r="B1194" s="114">
        <f>IF(AND(A1194&gt;=CONTROL!$D$9,A1194&lt;CONTROL!$D$10+1),A1194,0)</f>
        <v>0</v>
      </c>
      <c r="C1194" s="114">
        <f>IF(AND(A1194&gt;=CONTROL!$F$9,A1194&lt;CONTROL!$F$10+1),A1194,0)</f>
        <v>0</v>
      </c>
      <c r="D1194" s="114" t="str">
        <f>IF(DATOS!I1195=CONTROL!$H$10,"B","A")</f>
        <v>A</v>
      </c>
      <c r="E1194" s="114">
        <f t="shared" si="108"/>
        <v>0</v>
      </c>
      <c r="F1194">
        <f t="shared" ca="1" si="109"/>
        <v>-1</v>
      </c>
      <c r="G1194">
        <f t="shared" ca="1" si="110"/>
        <v>654</v>
      </c>
      <c r="H1194">
        <f t="shared" ca="1" si="111"/>
        <v>0</v>
      </c>
      <c r="I1194" s="122">
        <f t="shared" ca="1" si="112"/>
        <v>0</v>
      </c>
    </row>
    <row r="1195" spans="1:9" x14ac:dyDescent="0.25">
      <c r="A1195" s="114">
        <f t="shared" si="113"/>
        <v>1195</v>
      </c>
      <c r="B1195" s="114">
        <f>IF(AND(A1195&gt;=CONTROL!$D$9,A1195&lt;CONTROL!$D$10+1),A1195,0)</f>
        <v>0</v>
      </c>
      <c r="C1195" s="114">
        <f>IF(AND(A1195&gt;=CONTROL!$F$9,A1195&lt;CONTROL!$F$10+1),A1195,0)</f>
        <v>0</v>
      </c>
      <c r="D1195" s="114" t="str">
        <f>IF(DATOS!I1196=CONTROL!$H$10,"B","A")</f>
        <v>A</v>
      </c>
      <c r="E1195" s="114">
        <f t="shared" si="108"/>
        <v>0</v>
      </c>
      <c r="F1195">
        <f t="shared" ca="1" si="109"/>
        <v>-1</v>
      </c>
      <c r="G1195">
        <f t="shared" ca="1" si="110"/>
        <v>654</v>
      </c>
      <c r="H1195">
        <f t="shared" ca="1" si="111"/>
        <v>0</v>
      </c>
      <c r="I1195" s="122">
        <f t="shared" ca="1" si="112"/>
        <v>0</v>
      </c>
    </row>
    <row r="1196" spans="1:9" x14ac:dyDescent="0.25">
      <c r="A1196" s="114">
        <f t="shared" si="113"/>
        <v>1196</v>
      </c>
      <c r="B1196" s="114">
        <f>IF(AND(A1196&gt;=CONTROL!$D$9,A1196&lt;CONTROL!$D$10+1),A1196,0)</f>
        <v>0</v>
      </c>
      <c r="C1196" s="114">
        <f>IF(AND(A1196&gt;=CONTROL!$F$9,A1196&lt;CONTROL!$F$10+1),A1196,0)</f>
        <v>0</v>
      </c>
      <c r="D1196" s="114" t="str">
        <f>IF(DATOS!I1197=CONTROL!$H$10,"B","A")</f>
        <v>A</v>
      </c>
      <c r="E1196" s="114">
        <f t="shared" si="108"/>
        <v>0</v>
      </c>
      <c r="F1196">
        <f t="shared" ca="1" si="109"/>
        <v>-1</v>
      </c>
      <c r="G1196">
        <f t="shared" ca="1" si="110"/>
        <v>654</v>
      </c>
      <c r="H1196">
        <f t="shared" ca="1" si="111"/>
        <v>0</v>
      </c>
      <c r="I1196" s="122">
        <f t="shared" ca="1" si="112"/>
        <v>0</v>
      </c>
    </row>
    <row r="1197" spans="1:9" x14ac:dyDescent="0.25">
      <c r="A1197" s="114">
        <f t="shared" si="113"/>
        <v>1197</v>
      </c>
      <c r="B1197" s="114">
        <f>IF(AND(A1197&gt;=CONTROL!$D$9,A1197&lt;CONTROL!$D$10+1),A1197,0)</f>
        <v>0</v>
      </c>
      <c r="C1197" s="114">
        <f>IF(AND(A1197&gt;=CONTROL!$F$9,A1197&lt;CONTROL!$F$10+1),A1197,0)</f>
        <v>0</v>
      </c>
      <c r="D1197" s="114" t="str">
        <f>IF(DATOS!I1198=CONTROL!$H$10,"B","A")</f>
        <v>A</v>
      </c>
      <c r="E1197" s="114">
        <f t="shared" si="108"/>
        <v>0</v>
      </c>
      <c r="F1197">
        <f t="shared" ca="1" si="109"/>
        <v>-1</v>
      </c>
      <c r="G1197">
        <f t="shared" ca="1" si="110"/>
        <v>654</v>
      </c>
      <c r="H1197">
        <f t="shared" ca="1" si="111"/>
        <v>0</v>
      </c>
      <c r="I1197" s="122">
        <f t="shared" ca="1" si="112"/>
        <v>0</v>
      </c>
    </row>
    <row r="1198" spans="1:9" x14ac:dyDescent="0.25">
      <c r="A1198" s="114">
        <f t="shared" si="113"/>
        <v>1198</v>
      </c>
      <c r="B1198" s="114">
        <f>IF(AND(A1198&gt;=CONTROL!$D$9,A1198&lt;CONTROL!$D$10+1),A1198,0)</f>
        <v>0</v>
      </c>
      <c r="C1198" s="114">
        <f>IF(AND(A1198&gt;=CONTROL!$F$9,A1198&lt;CONTROL!$F$10+1),A1198,0)</f>
        <v>0</v>
      </c>
      <c r="D1198" s="114" t="str">
        <f>IF(DATOS!I1199=CONTROL!$H$10,"B","A")</f>
        <v>A</v>
      </c>
      <c r="E1198" s="114">
        <f t="shared" si="108"/>
        <v>0</v>
      </c>
      <c r="F1198">
        <f t="shared" ca="1" si="109"/>
        <v>-1</v>
      </c>
      <c r="G1198">
        <f t="shared" ca="1" si="110"/>
        <v>654</v>
      </c>
      <c r="H1198">
        <f t="shared" ca="1" si="111"/>
        <v>0</v>
      </c>
      <c r="I1198" s="122">
        <f t="shared" ca="1" si="112"/>
        <v>0</v>
      </c>
    </row>
    <row r="1199" spans="1:9" x14ac:dyDescent="0.25">
      <c r="A1199" s="114">
        <f t="shared" si="113"/>
        <v>1199</v>
      </c>
      <c r="B1199" s="114">
        <f>IF(AND(A1199&gt;=CONTROL!$D$9,A1199&lt;CONTROL!$D$10+1),A1199,0)</f>
        <v>0</v>
      </c>
      <c r="C1199" s="114">
        <f>IF(AND(A1199&gt;=CONTROL!$F$9,A1199&lt;CONTROL!$F$10+1),A1199,0)</f>
        <v>0</v>
      </c>
      <c r="D1199" s="114" t="str">
        <f>IF(DATOS!I1200=CONTROL!$H$10,"B","A")</f>
        <v>A</v>
      </c>
      <c r="E1199" s="114">
        <f t="shared" si="108"/>
        <v>0</v>
      </c>
      <c r="F1199">
        <f t="shared" ca="1" si="109"/>
        <v>-1</v>
      </c>
      <c r="G1199">
        <f t="shared" ca="1" si="110"/>
        <v>654</v>
      </c>
      <c r="H1199">
        <f t="shared" ca="1" si="111"/>
        <v>0</v>
      </c>
      <c r="I1199" s="122">
        <f t="shared" ca="1" si="112"/>
        <v>0</v>
      </c>
    </row>
    <row r="1200" spans="1:9" x14ac:dyDescent="0.25">
      <c r="A1200" s="114">
        <f t="shared" si="113"/>
        <v>1200</v>
      </c>
      <c r="B1200" s="114">
        <f>IF(AND(A1200&gt;=CONTROL!$D$9,A1200&lt;CONTROL!$D$10+1),A1200,0)</f>
        <v>0</v>
      </c>
      <c r="C1200" s="114">
        <f>IF(AND(A1200&gt;=CONTROL!$F$9,A1200&lt;CONTROL!$F$10+1),A1200,0)</f>
        <v>0</v>
      </c>
      <c r="D1200" s="114" t="str">
        <f>IF(DATOS!I1201=CONTROL!$H$10,"B","A")</f>
        <v>A</v>
      </c>
      <c r="E1200" s="114">
        <f t="shared" si="108"/>
        <v>0</v>
      </c>
      <c r="F1200">
        <f t="shared" ca="1" si="109"/>
        <v>-1</v>
      </c>
      <c r="G1200">
        <f t="shared" ca="1" si="110"/>
        <v>654</v>
      </c>
      <c r="H1200">
        <f t="shared" ca="1" si="111"/>
        <v>0</v>
      </c>
      <c r="I1200" s="122">
        <f t="shared" ca="1" si="112"/>
        <v>0</v>
      </c>
    </row>
    <row r="1201" spans="1:9" x14ac:dyDescent="0.25">
      <c r="A1201" s="114">
        <f t="shared" si="113"/>
        <v>1201</v>
      </c>
      <c r="B1201" s="114">
        <f>IF(AND(A1201&gt;=CONTROL!$D$9,A1201&lt;CONTROL!$D$10+1),A1201,0)</f>
        <v>0</v>
      </c>
      <c r="C1201" s="114">
        <f>IF(AND(A1201&gt;=CONTROL!$F$9,A1201&lt;CONTROL!$F$10+1),A1201,0)</f>
        <v>0</v>
      </c>
      <c r="D1201" s="114" t="str">
        <f>IF(DATOS!I1202=CONTROL!$H$10,"B","A")</f>
        <v>A</v>
      </c>
      <c r="E1201" s="114">
        <f t="shared" si="108"/>
        <v>0</v>
      </c>
      <c r="F1201">
        <f t="shared" ca="1" si="109"/>
        <v>-1</v>
      </c>
      <c r="G1201">
        <f t="shared" ca="1" si="110"/>
        <v>654</v>
      </c>
      <c r="H1201">
        <f t="shared" ca="1" si="111"/>
        <v>0</v>
      </c>
      <c r="I1201" s="122">
        <f t="shared" ca="1" si="112"/>
        <v>0</v>
      </c>
    </row>
    <row r="1202" spans="1:9" x14ac:dyDescent="0.25">
      <c r="A1202" s="114">
        <f t="shared" si="113"/>
        <v>1202</v>
      </c>
      <c r="B1202" s="114">
        <f>IF(AND(A1202&gt;=CONTROL!$D$9,A1202&lt;CONTROL!$D$10+1),A1202,0)</f>
        <v>0</v>
      </c>
      <c r="C1202" s="114">
        <f>IF(AND(A1202&gt;=CONTROL!$F$9,A1202&lt;CONTROL!$F$10+1),A1202,0)</f>
        <v>0</v>
      </c>
      <c r="D1202" s="114" t="str">
        <f>IF(DATOS!I1203=CONTROL!$H$10,"B","A")</f>
        <v>A</v>
      </c>
      <c r="E1202" s="114">
        <f t="shared" si="108"/>
        <v>0</v>
      </c>
      <c r="F1202">
        <f t="shared" ca="1" si="109"/>
        <v>-1</v>
      </c>
      <c r="G1202">
        <f t="shared" ca="1" si="110"/>
        <v>654</v>
      </c>
      <c r="H1202">
        <f t="shared" ca="1" si="111"/>
        <v>0</v>
      </c>
      <c r="I1202" s="122">
        <f t="shared" ca="1" si="112"/>
        <v>0</v>
      </c>
    </row>
    <row r="1203" spans="1:9" x14ac:dyDescent="0.25">
      <c r="A1203" s="114">
        <f t="shared" si="113"/>
        <v>1203</v>
      </c>
      <c r="B1203" s="114">
        <f>IF(AND(A1203&gt;=CONTROL!$D$9,A1203&lt;CONTROL!$D$10+1),A1203,0)</f>
        <v>0</v>
      </c>
      <c r="C1203" s="114">
        <f>IF(AND(A1203&gt;=CONTROL!$F$9,A1203&lt;CONTROL!$F$10+1),A1203,0)</f>
        <v>0</v>
      </c>
      <c r="D1203" s="114" t="str">
        <f>IF(DATOS!I1204=CONTROL!$H$10,"B","A")</f>
        <v>A</v>
      </c>
      <c r="E1203" s="114">
        <f t="shared" si="108"/>
        <v>0</v>
      </c>
      <c r="F1203">
        <f t="shared" ca="1" si="109"/>
        <v>-1</v>
      </c>
      <c r="G1203">
        <f t="shared" ca="1" si="110"/>
        <v>654</v>
      </c>
      <c r="H1203">
        <f t="shared" ca="1" si="111"/>
        <v>0</v>
      </c>
      <c r="I1203" s="122">
        <f t="shared" ca="1" si="112"/>
        <v>0</v>
      </c>
    </row>
    <row r="1204" spans="1:9" x14ac:dyDescent="0.25">
      <c r="A1204" s="114">
        <f t="shared" si="113"/>
        <v>1204</v>
      </c>
      <c r="B1204" s="114">
        <f>IF(AND(A1204&gt;=CONTROL!$D$9,A1204&lt;CONTROL!$D$10+1),A1204,0)</f>
        <v>0</v>
      </c>
      <c r="C1204" s="114">
        <f>IF(AND(A1204&gt;=CONTROL!$F$9,A1204&lt;CONTROL!$F$10+1),A1204,0)</f>
        <v>0</v>
      </c>
      <c r="D1204" s="114" t="str">
        <f>IF(DATOS!I1205=CONTROL!$H$10,"B","A")</f>
        <v>A</v>
      </c>
      <c r="E1204" s="114">
        <f t="shared" si="108"/>
        <v>0</v>
      </c>
      <c r="F1204">
        <f t="shared" ca="1" si="109"/>
        <v>-1</v>
      </c>
      <c r="G1204">
        <f t="shared" ca="1" si="110"/>
        <v>654</v>
      </c>
      <c r="H1204">
        <f t="shared" ca="1" si="111"/>
        <v>0</v>
      </c>
      <c r="I1204" s="122">
        <f t="shared" ca="1" si="112"/>
        <v>0</v>
      </c>
    </row>
    <row r="1205" spans="1:9" x14ac:dyDescent="0.25">
      <c r="A1205" s="114">
        <f t="shared" si="113"/>
        <v>1205</v>
      </c>
      <c r="B1205" s="114">
        <f>IF(AND(A1205&gt;=CONTROL!$D$9,A1205&lt;CONTROL!$D$10+1),A1205,0)</f>
        <v>0</v>
      </c>
      <c r="C1205" s="114">
        <f>IF(AND(A1205&gt;=CONTROL!$F$9,A1205&lt;CONTROL!$F$10+1),A1205,0)</f>
        <v>0</v>
      </c>
      <c r="D1205" s="114" t="str">
        <f>IF(DATOS!I1206=CONTROL!$H$10,"B","A")</f>
        <v>A</v>
      </c>
      <c r="E1205" s="114">
        <f t="shared" si="108"/>
        <v>0</v>
      </c>
      <c r="F1205">
        <f t="shared" ca="1" si="109"/>
        <v>-1</v>
      </c>
      <c r="G1205">
        <f t="shared" ca="1" si="110"/>
        <v>654</v>
      </c>
      <c r="H1205">
        <f t="shared" ca="1" si="111"/>
        <v>0</v>
      </c>
      <c r="I1205" s="122">
        <f t="shared" ca="1" si="112"/>
        <v>0</v>
      </c>
    </row>
    <row r="1206" spans="1:9" x14ac:dyDescent="0.25">
      <c r="A1206" s="114">
        <f t="shared" si="113"/>
        <v>1206</v>
      </c>
      <c r="B1206" s="114">
        <f>IF(AND(A1206&gt;=CONTROL!$D$9,A1206&lt;CONTROL!$D$10+1),A1206,0)</f>
        <v>0</v>
      </c>
      <c r="C1206" s="114">
        <f>IF(AND(A1206&gt;=CONTROL!$F$9,A1206&lt;CONTROL!$F$10+1),A1206,0)</f>
        <v>0</v>
      </c>
      <c r="D1206" s="114" t="str">
        <f>IF(DATOS!I1207=CONTROL!$H$10,"B","A")</f>
        <v>A</v>
      </c>
      <c r="E1206" s="114">
        <f t="shared" si="108"/>
        <v>0</v>
      </c>
      <c r="F1206">
        <f t="shared" ca="1" si="109"/>
        <v>-1</v>
      </c>
      <c r="G1206">
        <f t="shared" ca="1" si="110"/>
        <v>654</v>
      </c>
      <c r="H1206">
        <f t="shared" ca="1" si="111"/>
        <v>0</v>
      </c>
      <c r="I1206" s="122">
        <f t="shared" ca="1" si="112"/>
        <v>0</v>
      </c>
    </row>
    <row r="1207" spans="1:9" x14ac:dyDescent="0.25">
      <c r="A1207" s="114">
        <f t="shared" si="113"/>
        <v>1207</v>
      </c>
      <c r="B1207" s="114">
        <f>IF(AND(A1207&gt;=CONTROL!$D$9,A1207&lt;CONTROL!$D$10+1),A1207,0)</f>
        <v>0</v>
      </c>
      <c r="C1207" s="114">
        <f>IF(AND(A1207&gt;=CONTROL!$F$9,A1207&lt;CONTROL!$F$10+1),A1207,0)</f>
        <v>0</v>
      </c>
      <c r="D1207" s="114" t="str">
        <f>IF(DATOS!I1208=CONTROL!$H$10,"B","A")</f>
        <v>A</v>
      </c>
      <c r="E1207" s="114">
        <f t="shared" si="108"/>
        <v>0</v>
      </c>
      <c r="F1207">
        <f t="shared" ca="1" si="109"/>
        <v>-1</v>
      </c>
      <c r="G1207">
        <f t="shared" ca="1" si="110"/>
        <v>654</v>
      </c>
      <c r="H1207">
        <f t="shared" ca="1" si="111"/>
        <v>0</v>
      </c>
      <c r="I1207" s="122">
        <f t="shared" ca="1" si="112"/>
        <v>0</v>
      </c>
    </row>
    <row r="1208" spans="1:9" x14ac:dyDescent="0.25">
      <c r="A1208" s="114">
        <f t="shared" si="113"/>
        <v>1208</v>
      </c>
      <c r="B1208" s="114">
        <f>IF(AND(A1208&gt;=CONTROL!$D$9,A1208&lt;CONTROL!$D$10+1),A1208,0)</f>
        <v>0</v>
      </c>
      <c r="C1208" s="114">
        <f>IF(AND(A1208&gt;=CONTROL!$F$9,A1208&lt;CONTROL!$F$10+1),A1208,0)</f>
        <v>0</v>
      </c>
      <c r="D1208" s="114" t="str">
        <f>IF(DATOS!I1209=CONTROL!$H$10,"B","A")</f>
        <v>A</v>
      </c>
      <c r="E1208" s="114">
        <f t="shared" si="108"/>
        <v>0</v>
      </c>
      <c r="F1208">
        <f t="shared" ca="1" si="109"/>
        <v>-1</v>
      </c>
      <c r="G1208">
        <f t="shared" ca="1" si="110"/>
        <v>654</v>
      </c>
      <c r="H1208">
        <f t="shared" ca="1" si="111"/>
        <v>0</v>
      </c>
      <c r="I1208" s="122">
        <f t="shared" ca="1" si="112"/>
        <v>0</v>
      </c>
    </row>
    <row r="1209" spans="1:9" x14ac:dyDescent="0.25">
      <c r="A1209" s="114">
        <f t="shared" si="113"/>
        <v>1209</v>
      </c>
      <c r="B1209" s="114">
        <f>IF(AND(A1209&gt;=CONTROL!$D$9,A1209&lt;CONTROL!$D$10+1),A1209,0)</f>
        <v>0</v>
      </c>
      <c r="C1209" s="114">
        <f>IF(AND(A1209&gt;=CONTROL!$F$9,A1209&lt;CONTROL!$F$10+1),A1209,0)</f>
        <v>0</v>
      </c>
      <c r="D1209" s="114" t="str">
        <f>IF(DATOS!I1210=CONTROL!$H$10,"B","A")</f>
        <v>A</v>
      </c>
      <c r="E1209" s="114">
        <f t="shared" si="108"/>
        <v>0</v>
      </c>
      <c r="F1209">
        <f t="shared" ca="1" si="109"/>
        <v>-1</v>
      </c>
      <c r="G1209">
        <f t="shared" ca="1" si="110"/>
        <v>654</v>
      </c>
      <c r="H1209">
        <f t="shared" ca="1" si="111"/>
        <v>0</v>
      </c>
      <c r="I1209" s="122">
        <f t="shared" ca="1" si="112"/>
        <v>0</v>
      </c>
    </row>
    <row r="1210" spans="1:9" x14ac:dyDescent="0.25">
      <c r="A1210" s="114">
        <f t="shared" si="113"/>
        <v>1210</v>
      </c>
      <c r="B1210" s="114">
        <f>IF(AND(A1210&gt;=CONTROL!$D$9,A1210&lt;CONTROL!$D$10+1),A1210,0)</f>
        <v>0</v>
      </c>
      <c r="C1210" s="114">
        <f>IF(AND(A1210&gt;=CONTROL!$F$9,A1210&lt;CONTROL!$F$10+1),A1210,0)</f>
        <v>0</v>
      </c>
      <c r="D1210" s="114" t="str">
        <f>IF(DATOS!I1211=CONTROL!$H$10,"B","A")</f>
        <v>A</v>
      </c>
      <c r="E1210" s="114">
        <f t="shared" si="108"/>
        <v>0</v>
      </c>
      <c r="F1210">
        <f t="shared" ca="1" si="109"/>
        <v>-1</v>
      </c>
      <c r="G1210">
        <f t="shared" ca="1" si="110"/>
        <v>654</v>
      </c>
      <c r="H1210">
        <f t="shared" ca="1" si="111"/>
        <v>0</v>
      </c>
      <c r="I1210" s="122">
        <f t="shared" ca="1" si="112"/>
        <v>0</v>
      </c>
    </row>
    <row r="1211" spans="1:9" x14ac:dyDescent="0.25">
      <c r="A1211" s="114">
        <f t="shared" si="113"/>
        <v>1211</v>
      </c>
      <c r="B1211" s="114">
        <f>IF(AND(A1211&gt;=CONTROL!$D$9,A1211&lt;CONTROL!$D$10+1),A1211,0)</f>
        <v>0</v>
      </c>
      <c r="C1211" s="114">
        <f>IF(AND(A1211&gt;=CONTROL!$F$9,A1211&lt;CONTROL!$F$10+1),A1211,0)</f>
        <v>0</v>
      </c>
      <c r="D1211" s="114" t="str">
        <f>IF(DATOS!I1212=CONTROL!$H$10,"B","A")</f>
        <v>A</v>
      </c>
      <c r="E1211" s="114">
        <f t="shared" si="108"/>
        <v>0</v>
      </c>
      <c r="F1211">
        <f t="shared" ca="1" si="109"/>
        <v>-1</v>
      </c>
      <c r="G1211">
        <f t="shared" ca="1" si="110"/>
        <v>654</v>
      </c>
      <c r="H1211">
        <f t="shared" ca="1" si="111"/>
        <v>0</v>
      </c>
      <c r="I1211" s="122">
        <f t="shared" ca="1" si="112"/>
        <v>0</v>
      </c>
    </row>
    <row r="1212" spans="1:9" x14ac:dyDescent="0.25">
      <c r="A1212" s="114">
        <f t="shared" si="113"/>
        <v>1212</v>
      </c>
      <c r="B1212" s="114">
        <f>IF(AND(A1212&gt;=CONTROL!$D$9,A1212&lt;CONTROL!$D$10+1),A1212,0)</f>
        <v>0</v>
      </c>
      <c r="C1212" s="114">
        <f>IF(AND(A1212&gt;=CONTROL!$F$9,A1212&lt;CONTROL!$F$10+1),A1212,0)</f>
        <v>0</v>
      </c>
      <c r="D1212" s="114" t="str">
        <f>IF(DATOS!I1213=CONTROL!$H$10,"B","A")</f>
        <v>A</v>
      </c>
      <c r="E1212" s="114">
        <f t="shared" si="108"/>
        <v>0</v>
      </c>
      <c r="F1212">
        <f t="shared" ca="1" si="109"/>
        <v>-1</v>
      </c>
      <c r="G1212">
        <f t="shared" ca="1" si="110"/>
        <v>654</v>
      </c>
      <c r="H1212">
        <f t="shared" ca="1" si="111"/>
        <v>0</v>
      </c>
      <c r="I1212" s="122">
        <f t="shared" ca="1" si="112"/>
        <v>0</v>
      </c>
    </row>
    <row r="1213" spans="1:9" x14ac:dyDescent="0.25">
      <c r="A1213" s="114">
        <f t="shared" si="113"/>
        <v>1213</v>
      </c>
      <c r="B1213" s="114">
        <f>IF(AND(A1213&gt;=CONTROL!$D$9,A1213&lt;CONTROL!$D$10+1),A1213,0)</f>
        <v>0</v>
      </c>
      <c r="C1213" s="114">
        <f>IF(AND(A1213&gt;=CONTROL!$F$9,A1213&lt;CONTROL!$F$10+1),A1213,0)</f>
        <v>0</v>
      </c>
      <c r="D1213" s="114" t="str">
        <f>IF(DATOS!I1214=CONTROL!$H$10,"B","A")</f>
        <v>A</v>
      </c>
      <c r="E1213" s="114">
        <f t="shared" si="108"/>
        <v>0</v>
      </c>
      <c r="F1213">
        <f t="shared" ca="1" si="109"/>
        <v>-1</v>
      </c>
      <c r="G1213">
        <f t="shared" ca="1" si="110"/>
        <v>654</v>
      </c>
      <c r="H1213">
        <f t="shared" ca="1" si="111"/>
        <v>0</v>
      </c>
      <c r="I1213" s="122">
        <f t="shared" ca="1" si="112"/>
        <v>0</v>
      </c>
    </row>
    <row r="1214" spans="1:9" x14ac:dyDescent="0.25">
      <c r="A1214" s="114">
        <f t="shared" si="113"/>
        <v>1214</v>
      </c>
      <c r="B1214" s="114">
        <f>IF(AND(A1214&gt;=CONTROL!$D$9,A1214&lt;CONTROL!$D$10+1),A1214,0)</f>
        <v>0</v>
      </c>
      <c r="C1214" s="114">
        <f>IF(AND(A1214&gt;=CONTROL!$F$9,A1214&lt;CONTROL!$F$10+1),A1214,0)</f>
        <v>0</v>
      </c>
      <c r="D1214" s="114" t="str">
        <f>IF(DATOS!I1215=CONTROL!$H$10,"B","A")</f>
        <v>A</v>
      </c>
      <c r="E1214" s="114">
        <f t="shared" si="108"/>
        <v>0</v>
      </c>
      <c r="F1214">
        <f t="shared" ca="1" si="109"/>
        <v>-1</v>
      </c>
      <c r="G1214">
        <f t="shared" ca="1" si="110"/>
        <v>654</v>
      </c>
      <c r="H1214">
        <f t="shared" ca="1" si="111"/>
        <v>0</v>
      </c>
      <c r="I1214" s="122">
        <f t="shared" ca="1" si="112"/>
        <v>0</v>
      </c>
    </row>
    <row r="1215" spans="1:9" x14ac:dyDescent="0.25">
      <c r="A1215" s="114">
        <f t="shared" si="113"/>
        <v>1215</v>
      </c>
      <c r="B1215" s="114">
        <f>IF(AND(A1215&gt;=CONTROL!$D$9,A1215&lt;CONTROL!$D$10+1),A1215,0)</f>
        <v>0</v>
      </c>
      <c r="C1215" s="114">
        <f>IF(AND(A1215&gt;=CONTROL!$F$9,A1215&lt;CONTROL!$F$10+1),A1215,0)</f>
        <v>0</v>
      </c>
      <c r="D1215" s="114" t="str">
        <f>IF(DATOS!I1216=CONTROL!$H$10,"B","A")</f>
        <v>A</v>
      </c>
      <c r="E1215" s="114">
        <f t="shared" si="108"/>
        <v>0</v>
      </c>
      <c r="F1215">
        <f t="shared" ca="1" si="109"/>
        <v>-1</v>
      </c>
      <c r="G1215">
        <f t="shared" ca="1" si="110"/>
        <v>654</v>
      </c>
      <c r="H1215">
        <f t="shared" ca="1" si="111"/>
        <v>0</v>
      </c>
      <c r="I1215" s="122">
        <f t="shared" ca="1" si="112"/>
        <v>0</v>
      </c>
    </row>
    <row r="1216" spans="1:9" x14ac:dyDescent="0.25">
      <c r="A1216" s="114">
        <f t="shared" si="113"/>
        <v>1216</v>
      </c>
      <c r="B1216" s="114">
        <f>IF(AND(A1216&gt;=CONTROL!$D$9,A1216&lt;CONTROL!$D$10+1),A1216,0)</f>
        <v>0</v>
      </c>
      <c r="C1216" s="114">
        <f>IF(AND(A1216&gt;=CONTROL!$F$9,A1216&lt;CONTROL!$F$10+1),A1216,0)</f>
        <v>0</v>
      </c>
      <c r="D1216" s="114" t="str">
        <f>IF(DATOS!I1217=CONTROL!$H$10,"B","A")</f>
        <v>A</v>
      </c>
      <c r="E1216" s="114">
        <f t="shared" si="108"/>
        <v>0</v>
      </c>
      <c r="F1216">
        <f t="shared" ca="1" si="109"/>
        <v>-1</v>
      </c>
      <c r="G1216">
        <f t="shared" ca="1" si="110"/>
        <v>654</v>
      </c>
      <c r="H1216">
        <f t="shared" ca="1" si="111"/>
        <v>0</v>
      </c>
      <c r="I1216" s="122">
        <f t="shared" ca="1" si="112"/>
        <v>0</v>
      </c>
    </row>
    <row r="1217" spans="1:9" x14ac:dyDescent="0.25">
      <c r="A1217" s="114">
        <f t="shared" si="113"/>
        <v>1217</v>
      </c>
      <c r="B1217" s="114">
        <f>IF(AND(A1217&gt;=CONTROL!$D$9,A1217&lt;CONTROL!$D$10+1),A1217,0)</f>
        <v>0</v>
      </c>
      <c r="C1217" s="114">
        <f>IF(AND(A1217&gt;=CONTROL!$F$9,A1217&lt;CONTROL!$F$10+1),A1217,0)</f>
        <v>0</v>
      </c>
      <c r="D1217" s="114" t="str">
        <f>IF(DATOS!I1218=CONTROL!$H$10,"B","A")</f>
        <v>A</v>
      </c>
      <c r="E1217" s="114">
        <f t="shared" si="108"/>
        <v>0</v>
      </c>
      <c r="F1217">
        <f t="shared" ca="1" si="109"/>
        <v>-1</v>
      </c>
      <c r="G1217">
        <f t="shared" ca="1" si="110"/>
        <v>654</v>
      </c>
      <c r="H1217">
        <f t="shared" ca="1" si="111"/>
        <v>0</v>
      </c>
      <c r="I1217" s="122">
        <f t="shared" ca="1" si="112"/>
        <v>0</v>
      </c>
    </row>
    <row r="1218" spans="1:9" x14ac:dyDescent="0.25">
      <c r="A1218" s="114">
        <f t="shared" si="113"/>
        <v>1218</v>
      </c>
      <c r="B1218" s="114">
        <f>IF(AND(A1218&gt;=CONTROL!$D$9,A1218&lt;CONTROL!$D$10+1),A1218,0)</f>
        <v>0</v>
      </c>
      <c r="C1218" s="114">
        <f>IF(AND(A1218&gt;=CONTROL!$F$9,A1218&lt;CONTROL!$F$10+1),A1218,0)</f>
        <v>0</v>
      </c>
      <c r="D1218" s="114" t="str">
        <f>IF(DATOS!I1219=CONTROL!$H$10,"B","A")</f>
        <v>A</v>
      </c>
      <c r="E1218" s="114">
        <f t="shared" ref="E1218:E1281" si="114">IF(D1218="A",+C1218+B1218,0)</f>
        <v>0</v>
      </c>
      <c r="F1218">
        <f t="shared" ref="F1218:F1281" ca="1" si="115">IF(E1218&gt;0,RAND(),-1)</f>
        <v>-1</v>
      </c>
      <c r="G1218">
        <f t="shared" ref="G1218:G1281" ca="1" si="116">RANK(F1218,$F$1:$F$5000)</f>
        <v>654</v>
      </c>
      <c r="H1218">
        <f t="shared" ref="H1218:H1281" ca="1" si="117">IF(F1218=-1,0,G1218)</f>
        <v>0</v>
      </c>
      <c r="I1218" s="122">
        <f t="shared" ref="I1218:I1281" ca="1" si="118">IFERROR(MATCH(A1218,H:H,0),0)</f>
        <v>0</v>
      </c>
    </row>
    <row r="1219" spans="1:9" x14ac:dyDescent="0.25">
      <c r="A1219" s="114">
        <f t="shared" ref="A1219:A1282" si="119">+A1218+1</f>
        <v>1219</v>
      </c>
      <c r="B1219" s="114">
        <f>IF(AND(A1219&gt;=CONTROL!$D$9,A1219&lt;CONTROL!$D$10+1),A1219,0)</f>
        <v>0</v>
      </c>
      <c r="C1219" s="114">
        <f>IF(AND(A1219&gt;=CONTROL!$F$9,A1219&lt;CONTROL!$F$10+1),A1219,0)</f>
        <v>0</v>
      </c>
      <c r="D1219" s="114" t="str">
        <f>IF(DATOS!I1220=CONTROL!$H$10,"B","A")</f>
        <v>A</v>
      </c>
      <c r="E1219" s="114">
        <f t="shared" si="114"/>
        <v>0</v>
      </c>
      <c r="F1219">
        <f t="shared" ca="1" si="115"/>
        <v>-1</v>
      </c>
      <c r="G1219">
        <f t="shared" ca="1" si="116"/>
        <v>654</v>
      </c>
      <c r="H1219">
        <f t="shared" ca="1" si="117"/>
        <v>0</v>
      </c>
      <c r="I1219" s="122">
        <f t="shared" ca="1" si="118"/>
        <v>0</v>
      </c>
    </row>
    <row r="1220" spans="1:9" x14ac:dyDescent="0.25">
      <c r="A1220" s="114">
        <f t="shared" si="119"/>
        <v>1220</v>
      </c>
      <c r="B1220" s="114">
        <f>IF(AND(A1220&gt;=CONTROL!$D$9,A1220&lt;CONTROL!$D$10+1),A1220,0)</f>
        <v>0</v>
      </c>
      <c r="C1220" s="114">
        <f>IF(AND(A1220&gt;=CONTROL!$F$9,A1220&lt;CONTROL!$F$10+1),A1220,0)</f>
        <v>0</v>
      </c>
      <c r="D1220" s="114" t="str">
        <f>IF(DATOS!I1221=CONTROL!$H$10,"B","A")</f>
        <v>A</v>
      </c>
      <c r="E1220" s="114">
        <f t="shared" si="114"/>
        <v>0</v>
      </c>
      <c r="F1220">
        <f t="shared" ca="1" si="115"/>
        <v>-1</v>
      </c>
      <c r="G1220">
        <f t="shared" ca="1" si="116"/>
        <v>654</v>
      </c>
      <c r="H1220">
        <f t="shared" ca="1" si="117"/>
        <v>0</v>
      </c>
      <c r="I1220" s="122">
        <f t="shared" ca="1" si="118"/>
        <v>0</v>
      </c>
    </row>
    <row r="1221" spans="1:9" x14ac:dyDescent="0.25">
      <c r="A1221" s="114">
        <f t="shared" si="119"/>
        <v>1221</v>
      </c>
      <c r="B1221" s="114">
        <f>IF(AND(A1221&gt;=CONTROL!$D$9,A1221&lt;CONTROL!$D$10+1),A1221,0)</f>
        <v>0</v>
      </c>
      <c r="C1221" s="114">
        <f>IF(AND(A1221&gt;=CONTROL!$F$9,A1221&lt;CONTROL!$F$10+1),A1221,0)</f>
        <v>0</v>
      </c>
      <c r="D1221" s="114" t="str">
        <f>IF(DATOS!I1222=CONTROL!$H$10,"B","A")</f>
        <v>A</v>
      </c>
      <c r="E1221" s="114">
        <f t="shared" si="114"/>
        <v>0</v>
      </c>
      <c r="F1221">
        <f t="shared" ca="1" si="115"/>
        <v>-1</v>
      </c>
      <c r="G1221">
        <f t="shared" ca="1" si="116"/>
        <v>654</v>
      </c>
      <c r="H1221">
        <f t="shared" ca="1" si="117"/>
        <v>0</v>
      </c>
      <c r="I1221" s="122">
        <f t="shared" ca="1" si="118"/>
        <v>0</v>
      </c>
    </row>
    <row r="1222" spans="1:9" x14ac:dyDescent="0.25">
      <c r="A1222" s="114">
        <f t="shared" si="119"/>
        <v>1222</v>
      </c>
      <c r="B1222" s="114">
        <f>IF(AND(A1222&gt;=CONTROL!$D$9,A1222&lt;CONTROL!$D$10+1),A1222,0)</f>
        <v>0</v>
      </c>
      <c r="C1222" s="114">
        <f>IF(AND(A1222&gt;=CONTROL!$F$9,A1222&lt;CONTROL!$F$10+1),A1222,0)</f>
        <v>0</v>
      </c>
      <c r="D1222" s="114" t="str">
        <f>IF(DATOS!I1223=CONTROL!$H$10,"B","A")</f>
        <v>A</v>
      </c>
      <c r="E1222" s="114">
        <f t="shared" si="114"/>
        <v>0</v>
      </c>
      <c r="F1222">
        <f t="shared" ca="1" si="115"/>
        <v>-1</v>
      </c>
      <c r="G1222">
        <f t="shared" ca="1" si="116"/>
        <v>654</v>
      </c>
      <c r="H1222">
        <f t="shared" ca="1" si="117"/>
        <v>0</v>
      </c>
      <c r="I1222" s="122">
        <f t="shared" ca="1" si="118"/>
        <v>0</v>
      </c>
    </row>
    <row r="1223" spans="1:9" x14ac:dyDescent="0.25">
      <c r="A1223" s="114">
        <f t="shared" si="119"/>
        <v>1223</v>
      </c>
      <c r="B1223" s="114">
        <f>IF(AND(A1223&gt;=CONTROL!$D$9,A1223&lt;CONTROL!$D$10+1),A1223,0)</f>
        <v>0</v>
      </c>
      <c r="C1223" s="114">
        <f>IF(AND(A1223&gt;=CONTROL!$F$9,A1223&lt;CONTROL!$F$10+1),A1223,0)</f>
        <v>0</v>
      </c>
      <c r="D1223" s="114" t="str">
        <f>IF(DATOS!I1224=CONTROL!$H$10,"B","A")</f>
        <v>A</v>
      </c>
      <c r="E1223" s="114">
        <f t="shared" si="114"/>
        <v>0</v>
      </c>
      <c r="F1223">
        <f t="shared" ca="1" si="115"/>
        <v>-1</v>
      </c>
      <c r="G1223">
        <f t="shared" ca="1" si="116"/>
        <v>654</v>
      </c>
      <c r="H1223">
        <f t="shared" ca="1" si="117"/>
        <v>0</v>
      </c>
      <c r="I1223" s="122">
        <f t="shared" ca="1" si="118"/>
        <v>0</v>
      </c>
    </row>
    <row r="1224" spans="1:9" x14ac:dyDescent="0.25">
      <c r="A1224" s="114">
        <f t="shared" si="119"/>
        <v>1224</v>
      </c>
      <c r="B1224" s="114">
        <f>IF(AND(A1224&gt;=CONTROL!$D$9,A1224&lt;CONTROL!$D$10+1),A1224,0)</f>
        <v>0</v>
      </c>
      <c r="C1224" s="114">
        <f>IF(AND(A1224&gt;=CONTROL!$F$9,A1224&lt;CONTROL!$F$10+1),A1224,0)</f>
        <v>0</v>
      </c>
      <c r="D1224" s="114" t="str">
        <f>IF(DATOS!I1225=CONTROL!$H$10,"B","A")</f>
        <v>A</v>
      </c>
      <c r="E1224" s="114">
        <f t="shared" si="114"/>
        <v>0</v>
      </c>
      <c r="F1224">
        <f t="shared" ca="1" si="115"/>
        <v>-1</v>
      </c>
      <c r="G1224">
        <f t="shared" ca="1" si="116"/>
        <v>654</v>
      </c>
      <c r="H1224">
        <f t="shared" ca="1" si="117"/>
        <v>0</v>
      </c>
      <c r="I1224" s="122">
        <f t="shared" ca="1" si="118"/>
        <v>0</v>
      </c>
    </row>
    <row r="1225" spans="1:9" x14ac:dyDescent="0.25">
      <c r="A1225" s="114">
        <f t="shared" si="119"/>
        <v>1225</v>
      </c>
      <c r="B1225" s="114">
        <f>IF(AND(A1225&gt;=CONTROL!$D$9,A1225&lt;CONTROL!$D$10+1),A1225,0)</f>
        <v>0</v>
      </c>
      <c r="C1225" s="114">
        <f>IF(AND(A1225&gt;=CONTROL!$F$9,A1225&lt;CONTROL!$F$10+1),A1225,0)</f>
        <v>0</v>
      </c>
      <c r="D1225" s="114" t="str">
        <f>IF(DATOS!I1226=CONTROL!$H$10,"B","A")</f>
        <v>A</v>
      </c>
      <c r="E1225" s="114">
        <f t="shared" si="114"/>
        <v>0</v>
      </c>
      <c r="F1225">
        <f t="shared" ca="1" si="115"/>
        <v>-1</v>
      </c>
      <c r="G1225">
        <f t="shared" ca="1" si="116"/>
        <v>654</v>
      </c>
      <c r="H1225">
        <f t="shared" ca="1" si="117"/>
        <v>0</v>
      </c>
      <c r="I1225" s="122">
        <f t="shared" ca="1" si="118"/>
        <v>0</v>
      </c>
    </row>
    <row r="1226" spans="1:9" x14ac:dyDescent="0.25">
      <c r="A1226" s="114">
        <f t="shared" si="119"/>
        <v>1226</v>
      </c>
      <c r="B1226" s="114">
        <f>IF(AND(A1226&gt;=CONTROL!$D$9,A1226&lt;CONTROL!$D$10+1),A1226,0)</f>
        <v>0</v>
      </c>
      <c r="C1226" s="114">
        <f>IF(AND(A1226&gt;=CONTROL!$F$9,A1226&lt;CONTROL!$F$10+1),A1226,0)</f>
        <v>0</v>
      </c>
      <c r="D1226" s="114" t="str">
        <f>IF(DATOS!I1227=CONTROL!$H$10,"B","A")</f>
        <v>A</v>
      </c>
      <c r="E1226" s="114">
        <f t="shared" si="114"/>
        <v>0</v>
      </c>
      <c r="F1226">
        <f t="shared" ca="1" si="115"/>
        <v>-1</v>
      </c>
      <c r="G1226">
        <f t="shared" ca="1" si="116"/>
        <v>654</v>
      </c>
      <c r="H1226">
        <f t="shared" ca="1" si="117"/>
        <v>0</v>
      </c>
      <c r="I1226" s="122">
        <f t="shared" ca="1" si="118"/>
        <v>0</v>
      </c>
    </row>
    <row r="1227" spans="1:9" x14ac:dyDescent="0.25">
      <c r="A1227" s="114">
        <f t="shared" si="119"/>
        <v>1227</v>
      </c>
      <c r="B1227" s="114">
        <f>IF(AND(A1227&gt;=CONTROL!$D$9,A1227&lt;CONTROL!$D$10+1),A1227,0)</f>
        <v>0</v>
      </c>
      <c r="C1227" s="114">
        <f>IF(AND(A1227&gt;=CONTROL!$F$9,A1227&lt;CONTROL!$F$10+1),A1227,0)</f>
        <v>0</v>
      </c>
      <c r="D1227" s="114" t="str">
        <f>IF(DATOS!I1228=CONTROL!$H$10,"B","A")</f>
        <v>A</v>
      </c>
      <c r="E1227" s="114">
        <f t="shared" si="114"/>
        <v>0</v>
      </c>
      <c r="F1227">
        <f t="shared" ca="1" si="115"/>
        <v>-1</v>
      </c>
      <c r="G1227">
        <f t="shared" ca="1" si="116"/>
        <v>654</v>
      </c>
      <c r="H1227">
        <f t="shared" ca="1" si="117"/>
        <v>0</v>
      </c>
      <c r="I1227" s="122">
        <f t="shared" ca="1" si="118"/>
        <v>0</v>
      </c>
    </row>
    <row r="1228" spans="1:9" x14ac:dyDescent="0.25">
      <c r="A1228" s="114">
        <f t="shared" si="119"/>
        <v>1228</v>
      </c>
      <c r="B1228" s="114">
        <f>IF(AND(A1228&gt;=CONTROL!$D$9,A1228&lt;CONTROL!$D$10+1),A1228,0)</f>
        <v>0</v>
      </c>
      <c r="C1228" s="114">
        <f>IF(AND(A1228&gt;=CONTROL!$F$9,A1228&lt;CONTROL!$F$10+1),A1228,0)</f>
        <v>0</v>
      </c>
      <c r="D1228" s="114" t="str">
        <f>IF(DATOS!I1229=CONTROL!$H$10,"B","A")</f>
        <v>A</v>
      </c>
      <c r="E1228" s="114">
        <f t="shared" si="114"/>
        <v>0</v>
      </c>
      <c r="F1228">
        <f t="shared" ca="1" si="115"/>
        <v>-1</v>
      </c>
      <c r="G1228">
        <f t="shared" ca="1" si="116"/>
        <v>654</v>
      </c>
      <c r="H1228">
        <f t="shared" ca="1" si="117"/>
        <v>0</v>
      </c>
      <c r="I1228" s="122">
        <f t="shared" ca="1" si="118"/>
        <v>0</v>
      </c>
    </row>
    <row r="1229" spans="1:9" x14ac:dyDescent="0.25">
      <c r="A1229" s="114">
        <f t="shared" si="119"/>
        <v>1229</v>
      </c>
      <c r="B1229" s="114">
        <f>IF(AND(A1229&gt;=CONTROL!$D$9,A1229&lt;CONTROL!$D$10+1),A1229,0)</f>
        <v>0</v>
      </c>
      <c r="C1229" s="114">
        <f>IF(AND(A1229&gt;=CONTROL!$F$9,A1229&lt;CONTROL!$F$10+1),A1229,0)</f>
        <v>0</v>
      </c>
      <c r="D1229" s="114" t="str">
        <f>IF(DATOS!I1230=CONTROL!$H$10,"B","A")</f>
        <v>A</v>
      </c>
      <c r="E1229" s="114">
        <f t="shared" si="114"/>
        <v>0</v>
      </c>
      <c r="F1229">
        <f t="shared" ca="1" si="115"/>
        <v>-1</v>
      </c>
      <c r="G1229">
        <f t="shared" ca="1" si="116"/>
        <v>654</v>
      </c>
      <c r="H1229">
        <f t="shared" ca="1" si="117"/>
        <v>0</v>
      </c>
      <c r="I1229" s="122">
        <f t="shared" ca="1" si="118"/>
        <v>0</v>
      </c>
    </row>
    <row r="1230" spans="1:9" x14ac:dyDescent="0.25">
      <c r="A1230" s="114">
        <f t="shared" si="119"/>
        <v>1230</v>
      </c>
      <c r="B1230" s="114">
        <f>IF(AND(A1230&gt;=CONTROL!$D$9,A1230&lt;CONTROL!$D$10+1),A1230,0)</f>
        <v>0</v>
      </c>
      <c r="C1230" s="114">
        <f>IF(AND(A1230&gt;=CONTROL!$F$9,A1230&lt;CONTROL!$F$10+1),A1230,0)</f>
        <v>0</v>
      </c>
      <c r="D1230" s="114" t="str">
        <f>IF(DATOS!I1231=CONTROL!$H$10,"B","A")</f>
        <v>A</v>
      </c>
      <c r="E1230" s="114">
        <f t="shared" si="114"/>
        <v>0</v>
      </c>
      <c r="F1230">
        <f t="shared" ca="1" si="115"/>
        <v>-1</v>
      </c>
      <c r="G1230">
        <f t="shared" ca="1" si="116"/>
        <v>654</v>
      </c>
      <c r="H1230">
        <f t="shared" ca="1" si="117"/>
        <v>0</v>
      </c>
      <c r="I1230" s="122">
        <f t="shared" ca="1" si="118"/>
        <v>0</v>
      </c>
    </row>
    <row r="1231" spans="1:9" x14ac:dyDescent="0.25">
      <c r="A1231" s="114">
        <f t="shared" si="119"/>
        <v>1231</v>
      </c>
      <c r="B1231" s="114">
        <f>IF(AND(A1231&gt;=CONTROL!$D$9,A1231&lt;CONTROL!$D$10+1),A1231,0)</f>
        <v>0</v>
      </c>
      <c r="C1231" s="114">
        <f>IF(AND(A1231&gt;=CONTROL!$F$9,A1231&lt;CONTROL!$F$10+1),A1231,0)</f>
        <v>0</v>
      </c>
      <c r="D1231" s="114" t="str">
        <f>IF(DATOS!I1232=CONTROL!$H$10,"B","A")</f>
        <v>A</v>
      </c>
      <c r="E1231" s="114">
        <f t="shared" si="114"/>
        <v>0</v>
      </c>
      <c r="F1231">
        <f t="shared" ca="1" si="115"/>
        <v>-1</v>
      </c>
      <c r="G1231">
        <f t="shared" ca="1" si="116"/>
        <v>654</v>
      </c>
      <c r="H1231">
        <f t="shared" ca="1" si="117"/>
        <v>0</v>
      </c>
      <c r="I1231" s="122">
        <f t="shared" ca="1" si="118"/>
        <v>0</v>
      </c>
    </row>
    <row r="1232" spans="1:9" x14ac:dyDescent="0.25">
      <c r="A1232" s="114">
        <f t="shared" si="119"/>
        <v>1232</v>
      </c>
      <c r="B1232" s="114">
        <f>IF(AND(A1232&gt;=CONTROL!$D$9,A1232&lt;CONTROL!$D$10+1),A1232,0)</f>
        <v>0</v>
      </c>
      <c r="C1232" s="114">
        <f>IF(AND(A1232&gt;=CONTROL!$F$9,A1232&lt;CONTROL!$F$10+1),A1232,0)</f>
        <v>0</v>
      </c>
      <c r="D1232" s="114" t="str">
        <f>IF(DATOS!I1233=CONTROL!$H$10,"B","A")</f>
        <v>A</v>
      </c>
      <c r="E1232" s="114">
        <f t="shared" si="114"/>
        <v>0</v>
      </c>
      <c r="F1232">
        <f t="shared" ca="1" si="115"/>
        <v>-1</v>
      </c>
      <c r="G1232">
        <f t="shared" ca="1" si="116"/>
        <v>654</v>
      </c>
      <c r="H1232">
        <f t="shared" ca="1" si="117"/>
        <v>0</v>
      </c>
      <c r="I1232" s="122">
        <f t="shared" ca="1" si="118"/>
        <v>0</v>
      </c>
    </row>
    <row r="1233" spans="1:9" x14ac:dyDescent="0.25">
      <c r="A1233" s="114">
        <f t="shared" si="119"/>
        <v>1233</v>
      </c>
      <c r="B1233" s="114">
        <f>IF(AND(A1233&gt;=CONTROL!$D$9,A1233&lt;CONTROL!$D$10+1),A1233,0)</f>
        <v>0</v>
      </c>
      <c r="C1233" s="114">
        <f>IF(AND(A1233&gt;=CONTROL!$F$9,A1233&lt;CONTROL!$F$10+1),A1233,0)</f>
        <v>0</v>
      </c>
      <c r="D1233" s="114" t="str">
        <f>IF(DATOS!I1234=CONTROL!$H$10,"B","A")</f>
        <v>A</v>
      </c>
      <c r="E1233" s="114">
        <f t="shared" si="114"/>
        <v>0</v>
      </c>
      <c r="F1233">
        <f t="shared" ca="1" si="115"/>
        <v>-1</v>
      </c>
      <c r="G1233">
        <f t="shared" ca="1" si="116"/>
        <v>654</v>
      </c>
      <c r="H1233">
        <f t="shared" ca="1" si="117"/>
        <v>0</v>
      </c>
      <c r="I1233" s="122">
        <f t="shared" ca="1" si="118"/>
        <v>0</v>
      </c>
    </row>
    <row r="1234" spans="1:9" x14ac:dyDescent="0.25">
      <c r="A1234" s="114">
        <f t="shared" si="119"/>
        <v>1234</v>
      </c>
      <c r="B1234" s="114">
        <f>IF(AND(A1234&gt;=CONTROL!$D$9,A1234&lt;CONTROL!$D$10+1),A1234,0)</f>
        <v>0</v>
      </c>
      <c r="C1234" s="114">
        <f>IF(AND(A1234&gt;=CONTROL!$F$9,A1234&lt;CONTROL!$F$10+1),A1234,0)</f>
        <v>0</v>
      </c>
      <c r="D1234" s="114" t="str">
        <f>IF(DATOS!I1235=CONTROL!$H$10,"B","A")</f>
        <v>A</v>
      </c>
      <c r="E1234" s="114">
        <f t="shared" si="114"/>
        <v>0</v>
      </c>
      <c r="F1234">
        <f t="shared" ca="1" si="115"/>
        <v>-1</v>
      </c>
      <c r="G1234">
        <f t="shared" ca="1" si="116"/>
        <v>654</v>
      </c>
      <c r="H1234">
        <f t="shared" ca="1" si="117"/>
        <v>0</v>
      </c>
      <c r="I1234" s="122">
        <f t="shared" ca="1" si="118"/>
        <v>0</v>
      </c>
    </row>
    <row r="1235" spans="1:9" x14ac:dyDescent="0.25">
      <c r="A1235" s="114">
        <f t="shared" si="119"/>
        <v>1235</v>
      </c>
      <c r="B1235" s="114">
        <f>IF(AND(A1235&gt;=CONTROL!$D$9,A1235&lt;CONTROL!$D$10+1),A1235,0)</f>
        <v>0</v>
      </c>
      <c r="C1235" s="114">
        <f>IF(AND(A1235&gt;=CONTROL!$F$9,A1235&lt;CONTROL!$F$10+1),A1235,0)</f>
        <v>0</v>
      </c>
      <c r="D1235" s="114" t="str">
        <f>IF(DATOS!I1236=CONTROL!$H$10,"B","A")</f>
        <v>A</v>
      </c>
      <c r="E1235" s="114">
        <f t="shared" si="114"/>
        <v>0</v>
      </c>
      <c r="F1235">
        <f t="shared" ca="1" si="115"/>
        <v>-1</v>
      </c>
      <c r="G1235">
        <f t="shared" ca="1" si="116"/>
        <v>654</v>
      </c>
      <c r="H1235">
        <f t="shared" ca="1" si="117"/>
        <v>0</v>
      </c>
      <c r="I1235" s="122">
        <f t="shared" ca="1" si="118"/>
        <v>0</v>
      </c>
    </row>
    <row r="1236" spans="1:9" x14ac:dyDescent="0.25">
      <c r="A1236" s="114">
        <f t="shared" si="119"/>
        <v>1236</v>
      </c>
      <c r="B1236" s="114">
        <f>IF(AND(A1236&gt;=CONTROL!$D$9,A1236&lt;CONTROL!$D$10+1),A1236,0)</f>
        <v>0</v>
      </c>
      <c r="C1236" s="114">
        <f>IF(AND(A1236&gt;=CONTROL!$F$9,A1236&lt;CONTROL!$F$10+1),A1236,0)</f>
        <v>0</v>
      </c>
      <c r="D1236" s="114" t="str">
        <f>IF(DATOS!I1237=CONTROL!$H$10,"B","A")</f>
        <v>A</v>
      </c>
      <c r="E1236" s="114">
        <f t="shared" si="114"/>
        <v>0</v>
      </c>
      <c r="F1236">
        <f t="shared" ca="1" si="115"/>
        <v>-1</v>
      </c>
      <c r="G1236">
        <f t="shared" ca="1" si="116"/>
        <v>654</v>
      </c>
      <c r="H1236">
        <f t="shared" ca="1" si="117"/>
        <v>0</v>
      </c>
      <c r="I1236" s="122">
        <f t="shared" ca="1" si="118"/>
        <v>0</v>
      </c>
    </row>
    <row r="1237" spans="1:9" x14ac:dyDescent="0.25">
      <c r="A1237" s="114">
        <f t="shared" si="119"/>
        <v>1237</v>
      </c>
      <c r="B1237" s="114">
        <f>IF(AND(A1237&gt;=CONTROL!$D$9,A1237&lt;CONTROL!$D$10+1),A1237,0)</f>
        <v>0</v>
      </c>
      <c r="C1237" s="114">
        <f>IF(AND(A1237&gt;=CONTROL!$F$9,A1237&lt;CONTROL!$F$10+1),A1237,0)</f>
        <v>0</v>
      </c>
      <c r="D1237" s="114" t="str">
        <f>IF(DATOS!I1238=CONTROL!$H$10,"B","A")</f>
        <v>A</v>
      </c>
      <c r="E1237" s="114">
        <f t="shared" si="114"/>
        <v>0</v>
      </c>
      <c r="F1237">
        <f t="shared" ca="1" si="115"/>
        <v>-1</v>
      </c>
      <c r="G1237">
        <f t="shared" ca="1" si="116"/>
        <v>654</v>
      </c>
      <c r="H1237">
        <f t="shared" ca="1" si="117"/>
        <v>0</v>
      </c>
      <c r="I1237" s="122">
        <f t="shared" ca="1" si="118"/>
        <v>0</v>
      </c>
    </row>
    <row r="1238" spans="1:9" x14ac:dyDescent="0.25">
      <c r="A1238" s="114">
        <f t="shared" si="119"/>
        <v>1238</v>
      </c>
      <c r="B1238" s="114">
        <f>IF(AND(A1238&gt;=CONTROL!$D$9,A1238&lt;CONTROL!$D$10+1),A1238,0)</f>
        <v>0</v>
      </c>
      <c r="C1238" s="114">
        <f>IF(AND(A1238&gt;=CONTROL!$F$9,A1238&lt;CONTROL!$F$10+1),A1238,0)</f>
        <v>0</v>
      </c>
      <c r="D1238" s="114" t="str">
        <f>IF(DATOS!I1239=CONTROL!$H$10,"B","A")</f>
        <v>A</v>
      </c>
      <c r="E1238" s="114">
        <f t="shared" si="114"/>
        <v>0</v>
      </c>
      <c r="F1238">
        <f t="shared" ca="1" si="115"/>
        <v>-1</v>
      </c>
      <c r="G1238">
        <f t="shared" ca="1" si="116"/>
        <v>654</v>
      </c>
      <c r="H1238">
        <f t="shared" ca="1" si="117"/>
        <v>0</v>
      </c>
      <c r="I1238" s="122">
        <f t="shared" ca="1" si="118"/>
        <v>0</v>
      </c>
    </row>
    <row r="1239" spans="1:9" x14ac:dyDescent="0.25">
      <c r="A1239" s="114">
        <f t="shared" si="119"/>
        <v>1239</v>
      </c>
      <c r="B1239" s="114">
        <f>IF(AND(A1239&gt;=CONTROL!$D$9,A1239&lt;CONTROL!$D$10+1),A1239,0)</f>
        <v>0</v>
      </c>
      <c r="C1239" s="114">
        <f>IF(AND(A1239&gt;=CONTROL!$F$9,A1239&lt;CONTROL!$F$10+1),A1239,0)</f>
        <v>0</v>
      </c>
      <c r="D1239" s="114" t="str">
        <f>IF(DATOS!I1240=CONTROL!$H$10,"B","A")</f>
        <v>A</v>
      </c>
      <c r="E1239" s="114">
        <f t="shared" si="114"/>
        <v>0</v>
      </c>
      <c r="F1239">
        <f t="shared" ca="1" si="115"/>
        <v>-1</v>
      </c>
      <c r="G1239">
        <f t="shared" ca="1" si="116"/>
        <v>654</v>
      </c>
      <c r="H1239">
        <f t="shared" ca="1" si="117"/>
        <v>0</v>
      </c>
      <c r="I1239" s="122">
        <f t="shared" ca="1" si="118"/>
        <v>0</v>
      </c>
    </row>
    <row r="1240" spans="1:9" x14ac:dyDescent="0.25">
      <c r="A1240" s="114">
        <f t="shared" si="119"/>
        <v>1240</v>
      </c>
      <c r="B1240" s="114">
        <f>IF(AND(A1240&gt;=CONTROL!$D$9,A1240&lt;CONTROL!$D$10+1),A1240,0)</f>
        <v>0</v>
      </c>
      <c r="C1240" s="114">
        <f>IF(AND(A1240&gt;=CONTROL!$F$9,A1240&lt;CONTROL!$F$10+1),A1240,0)</f>
        <v>0</v>
      </c>
      <c r="D1240" s="114" t="str">
        <f>IF(DATOS!I1241=CONTROL!$H$10,"B","A")</f>
        <v>A</v>
      </c>
      <c r="E1240" s="114">
        <f t="shared" si="114"/>
        <v>0</v>
      </c>
      <c r="F1240">
        <f t="shared" ca="1" si="115"/>
        <v>-1</v>
      </c>
      <c r="G1240">
        <f t="shared" ca="1" si="116"/>
        <v>654</v>
      </c>
      <c r="H1240">
        <f t="shared" ca="1" si="117"/>
        <v>0</v>
      </c>
      <c r="I1240" s="122">
        <f t="shared" ca="1" si="118"/>
        <v>0</v>
      </c>
    </row>
    <row r="1241" spans="1:9" x14ac:dyDescent="0.25">
      <c r="A1241" s="114">
        <f t="shared" si="119"/>
        <v>1241</v>
      </c>
      <c r="B1241" s="114">
        <f>IF(AND(A1241&gt;=CONTROL!$D$9,A1241&lt;CONTROL!$D$10+1),A1241,0)</f>
        <v>0</v>
      </c>
      <c r="C1241" s="114">
        <f>IF(AND(A1241&gt;=CONTROL!$F$9,A1241&lt;CONTROL!$F$10+1),A1241,0)</f>
        <v>0</v>
      </c>
      <c r="D1241" s="114" t="str">
        <f>IF(DATOS!I1242=CONTROL!$H$10,"B","A")</f>
        <v>A</v>
      </c>
      <c r="E1241" s="114">
        <f t="shared" si="114"/>
        <v>0</v>
      </c>
      <c r="F1241">
        <f t="shared" ca="1" si="115"/>
        <v>-1</v>
      </c>
      <c r="G1241">
        <f t="shared" ca="1" si="116"/>
        <v>654</v>
      </c>
      <c r="H1241">
        <f t="shared" ca="1" si="117"/>
        <v>0</v>
      </c>
      <c r="I1241" s="122">
        <f t="shared" ca="1" si="118"/>
        <v>0</v>
      </c>
    </row>
    <row r="1242" spans="1:9" x14ac:dyDescent="0.25">
      <c r="A1242" s="114">
        <f t="shared" si="119"/>
        <v>1242</v>
      </c>
      <c r="B1242" s="114">
        <f>IF(AND(A1242&gt;=CONTROL!$D$9,A1242&lt;CONTROL!$D$10+1),A1242,0)</f>
        <v>0</v>
      </c>
      <c r="C1242" s="114">
        <f>IF(AND(A1242&gt;=CONTROL!$F$9,A1242&lt;CONTROL!$F$10+1),A1242,0)</f>
        <v>0</v>
      </c>
      <c r="D1242" s="114" t="str">
        <f>IF(DATOS!I1243=CONTROL!$H$10,"B","A")</f>
        <v>A</v>
      </c>
      <c r="E1242" s="114">
        <f t="shared" si="114"/>
        <v>0</v>
      </c>
      <c r="F1242">
        <f t="shared" ca="1" si="115"/>
        <v>-1</v>
      </c>
      <c r="G1242">
        <f t="shared" ca="1" si="116"/>
        <v>654</v>
      </c>
      <c r="H1242">
        <f t="shared" ca="1" si="117"/>
        <v>0</v>
      </c>
      <c r="I1242" s="122">
        <f t="shared" ca="1" si="118"/>
        <v>0</v>
      </c>
    </row>
    <row r="1243" spans="1:9" x14ac:dyDescent="0.25">
      <c r="A1243" s="114">
        <f t="shared" si="119"/>
        <v>1243</v>
      </c>
      <c r="B1243" s="114">
        <f>IF(AND(A1243&gt;=CONTROL!$D$9,A1243&lt;CONTROL!$D$10+1),A1243,0)</f>
        <v>0</v>
      </c>
      <c r="C1243" s="114">
        <f>IF(AND(A1243&gt;=CONTROL!$F$9,A1243&lt;CONTROL!$F$10+1),A1243,0)</f>
        <v>0</v>
      </c>
      <c r="D1243" s="114" t="str">
        <f>IF(DATOS!I1244=CONTROL!$H$10,"B","A")</f>
        <v>A</v>
      </c>
      <c r="E1243" s="114">
        <f t="shared" si="114"/>
        <v>0</v>
      </c>
      <c r="F1243">
        <f t="shared" ca="1" si="115"/>
        <v>-1</v>
      </c>
      <c r="G1243">
        <f t="shared" ca="1" si="116"/>
        <v>654</v>
      </c>
      <c r="H1243">
        <f t="shared" ca="1" si="117"/>
        <v>0</v>
      </c>
      <c r="I1243" s="122">
        <f t="shared" ca="1" si="118"/>
        <v>0</v>
      </c>
    </row>
    <row r="1244" spans="1:9" x14ac:dyDescent="0.25">
      <c r="A1244" s="114">
        <f t="shared" si="119"/>
        <v>1244</v>
      </c>
      <c r="B1244" s="114">
        <f>IF(AND(A1244&gt;=CONTROL!$D$9,A1244&lt;CONTROL!$D$10+1),A1244,0)</f>
        <v>0</v>
      </c>
      <c r="C1244" s="114">
        <f>IF(AND(A1244&gt;=CONTROL!$F$9,A1244&lt;CONTROL!$F$10+1),A1244,0)</f>
        <v>0</v>
      </c>
      <c r="D1244" s="114" t="str">
        <f>IF(DATOS!I1245=CONTROL!$H$10,"B","A")</f>
        <v>A</v>
      </c>
      <c r="E1244" s="114">
        <f t="shared" si="114"/>
        <v>0</v>
      </c>
      <c r="F1244">
        <f t="shared" ca="1" si="115"/>
        <v>-1</v>
      </c>
      <c r="G1244">
        <f t="shared" ca="1" si="116"/>
        <v>654</v>
      </c>
      <c r="H1244">
        <f t="shared" ca="1" si="117"/>
        <v>0</v>
      </c>
      <c r="I1244" s="122">
        <f t="shared" ca="1" si="118"/>
        <v>0</v>
      </c>
    </row>
    <row r="1245" spans="1:9" x14ac:dyDescent="0.25">
      <c r="A1245" s="114">
        <f t="shared" si="119"/>
        <v>1245</v>
      </c>
      <c r="B1245" s="114">
        <f>IF(AND(A1245&gt;=CONTROL!$D$9,A1245&lt;CONTROL!$D$10+1),A1245,0)</f>
        <v>0</v>
      </c>
      <c r="C1245" s="114">
        <f>IF(AND(A1245&gt;=CONTROL!$F$9,A1245&lt;CONTROL!$F$10+1),A1245,0)</f>
        <v>0</v>
      </c>
      <c r="D1245" s="114" t="str">
        <f>IF(DATOS!I1246=CONTROL!$H$10,"B","A")</f>
        <v>A</v>
      </c>
      <c r="E1245" s="114">
        <f t="shared" si="114"/>
        <v>0</v>
      </c>
      <c r="F1245">
        <f t="shared" ca="1" si="115"/>
        <v>-1</v>
      </c>
      <c r="G1245">
        <f t="shared" ca="1" si="116"/>
        <v>654</v>
      </c>
      <c r="H1245">
        <f t="shared" ca="1" si="117"/>
        <v>0</v>
      </c>
      <c r="I1245" s="122">
        <f t="shared" ca="1" si="118"/>
        <v>0</v>
      </c>
    </row>
    <row r="1246" spans="1:9" x14ac:dyDescent="0.25">
      <c r="A1246" s="114">
        <f t="shared" si="119"/>
        <v>1246</v>
      </c>
      <c r="B1246" s="114">
        <f>IF(AND(A1246&gt;=CONTROL!$D$9,A1246&lt;CONTROL!$D$10+1),A1246,0)</f>
        <v>0</v>
      </c>
      <c r="C1246" s="114">
        <f>IF(AND(A1246&gt;=CONTROL!$F$9,A1246&lt;CONTROL!$F$10+1),A1246,0)</f>
        <v>0</v>
      </c>
      <c r="D1246" s="114" t="str">
        <f>IF(DATOS!I1247=CONTROL!$H$10,"B","A")</f>
        <v>A</v>
      </c>
      <c r="E1246" s="114">
        <f t="shared" si="114"/>
        <v>0</v>
      </c>
      <c r="F1246">
        <f t="shared" ca="1" si="115"/>
        <v>-1</v>
      </c>
      <c r="G1246">
        <f t="shared" ca="1" si="116"/>
        <v>654</v>
      </c>
      <c r="H1246">
        <f t="shared" ca="1" si="117"/>
        <v>0</v>
      </c>
      <c r="I1246" s="122">
        <f t="shared" ca="1" si="118"/>
        <v>0</v>
      </c>
    </row>
    <row r="1247" spans="1:9" x14ac:dyDescent="0.25">
      <c r="A1247" s="114">
        <f t="shared" si="119"/>
        <v>1247</v>
      </c>
      <c r="B1247" s="114">
        <f>IF(AND(A1247&gt;=CONTROL!$D$9,A1247&lt;CONTROL!$D$10+1),A1247,0)</f>
        <v>0</v>
      </c>
      <c r="C1247" s="114">
        <f>IF(AND(A1247&gt;=CONTROL!$F$9,A1247&lt;CONTROL!$F$10+1),A1247,0)</f>
        <v>0</v>
      </c>
      <c r="D1247" s="114" t="str">
        <f>IF(DATOS!I1248=CONTROL!$H$10,"B","A")</f>
        <v>A</v>
      </c>
      <c r="E1247" s="114">
        <f t="shared" si="114"/>
        <v>0</v>
      </c>
      <c r="F1247">
        <f t="shared" ca="1" si="115"/>
        <v>-1</v>
      </c>
      <c r="G1247">
        <f t="shared" ca="1" si="116"/>
        <v>654</v>
      </c>
      <c r="H1247">
        <f t="shared" ca="1" si="117"/>
        <v>0</v>
      </c>
      <c r="I1247" s="122">
        <f t="shared" ca="1" si="118"/>
        <v>0</v>
      </c>
    </row>
    <row r="1248" spans="1:9" x14ac:dyDescent="0.25">
      <c r="A1248" s="114">
        <f t="shared" si="119"/>
        <v>1248</v>
      </c>
      <c r="B1248" s="114">
        <f>IF(AND(A1248&gt;=CONTROL!$D$9,A1248&lt;CONTROL!$D$10+1),A1248,0)</f>
        <v>0</v>
      </c>
      <c r="C1248" s="114">
        <f>IF(AND(A1248&gt;=CONTROL!$F$9,A1248&lt;CONTROL!$F$10+1),A1248,0)</f>
        <v>0</v>
      </c>
      <c r="D1248" s="114" t="str">
        <f>IF(DATOS!I1249=CONTROL!$H$10,"B","A")</f>
        <v>A</v>
      </c>
      <c r="E1248" s="114">
        <f t="shared" si="114"/>
        <v>0</v>
      </c>
      <c r="F1248">
        <f t="shared" ca="1" si="115"/>
        <v>-1</v>
      </c>
      <c r="G1248">
        <f t="shared" ca="1" si="116"/>
        <v>654</v>
      </c>
      <c r="H1248">
        <f t="shared" ca="1" si="117"/>
        <v>0</v>
      </c>
      <c r="I1248" s="122">
        <f t="shared" ca="1" si="118"/>
        <v>0</v>
      </c>
    </row>
    <row r="1249" spans="1:9" x14ac:dyDescent="0.25">
      <c r="A1249" s="114">
        <f t="shared" si="119"/>
        <v>1249</v>
      </c>
      <c r="B1249" s="114">
        <f>IF(AND(A1249&gt;=CONTROL!$D$9,A1249&lt;CONTROL!$D$10+1),A1249,0)</f>
        <v>0</v>
      </c>
      <c r="C1249" s="114">
        <f>IF(AND(A1249&gt;=CONTROL!$F$9,A1249&lt;CONTROL!$F$10+1),A1249,0)</f>
        <v>0</v>
      </c>
      <c r="D1249" s="114" t="str">
        <f>IF(DATOS!I1250=CONTROL!$H$10,"B","A")</f>
        <v>A</v>
      </c>
      <c r="E1249" s="114">
        <f t="shared" si="114"/>
        <v>0</v>
      </c>
      <c r="F1249">
        <f t="shared" ca="1" si="115"/>
        <v>-1</v>
      </c>
      <c r="G1249">
        <f t="shared" ca="1" si="116"/>
        <v>654</v>
      </c>
      <c r="H1249">
        <f t="shared" ca="1" si="117"/>
        <v>0</v>
      </c>
      <c r="I1249" s="122">
        <f t="shared" ca="1" si="118"/>
        <v>0</v>
      </c>
    </row>
    <row r="1250" spans="1:9" x14ac:dyDescent="0.25">
      <c r="A1250" s="114">
        <f t="shared" si="119"/>
        <v>1250</v>
      </c>
      <c r="B1250" s="114">
        <f>IF(AND(A1250&gt;=CONTROL!$D$9,A1250&lt;CONTROL!$D$10+1),A1250,0)</f>
        <v>0</v>
      </c>
      <c r="C1250" s="114">
        <f>IF(AND(A1250&gt;=CONTROL!$F$9,A1250&lt;CONTROL!$F$10+1),A1250,0)</f>
        <v>0</v>
      </c>
      <c r="D1250" s="114" t="str">
        <f>IF(DATOS!I1251=CONTROL!$H$10,"B","A")</f>
        <v>A</v>
      </c>
      <c r="E1250" s="114">
        <f t="shared" si="114"/>
        <v>0</v>
      </c>
      <c r="F1250">
        <f t="shared" ca="1" si="115"/>
        <v>-1</v>
      </c>
      <c r="G1250">
        <f t="shared" ca="1" si="116"/>
        <v>654</v>
      </c>
      <c r="H1250">
        <f t="shared" ca="1" si="117"/>
        <v>0</v>
      </c>
      <c r="I1250" s="122">
        <f t="shared" ca="1" si="118"/>
        <v>0</v>
      </c>
    </row>
    <row r="1251" spans="1:9" x14ac:dyDescent="0.25">
      <c r="A1251" s="114">
        <f t="shared" si="119"/>
        <v>1251</v>
      </c>
      <c r="B1251" s="114">
        <f>IF(AND(A1251&gt;=CONTROL!$D$9,A1251&lt;CONTROL!$D$10+1),A1251,0)</f>
        <v>0</v>
      </c>
      <c r="C1251" s="114">
        <f>IF(AND(A1251&gt;=CONTROL!$F$9,A1251&lt;CONTROL!$F$10+1),A1251,0)</f>
        <v>0</v>
      </c>
      <c r="D1251" s="114" t="str">
        <f>IF(DATOS!I1252=CONTROL!$H$10,"B","A")</f>
        <v>A</v>
      </c>
      <c r="E1251" s="114">
        <f t="shared" si="114"/>
        <v>0</v>
      </c>
      <c r="F1251">
        <f t="shared" ca="1" si="115"/>
        <v>-1</v>
      </c>
      <c r="G1251">
        <f t="shared" ca="1" si="116"/>
        <v>654</v>
      </c>
      <c r="H1251">
        <f t="shared" ca="1" si="117"/>
        <v>0</v>
      </c>
      <c r="I1251" s="122">
        <f t="shared" ca="1" si="118"/>
        <v>0</v>
      </c>
    </row>
    <row r="1252" spans="1:9" x14ac:dyDescent="0.25">
      <c r="A1252" s="114">
        <f t="shared" si="119"/>
        <v>1252</v>
      </c>
      <c r="B1252" s="114">
        <f>IF(AND(A1252&gt;=CONTROL!$D$9,A1252&lt;CONTROL!$D$10+1),A1252,0)</f>
        <v>0</v>
      </c>
      <c r="C1252" s="114">
        <f>IF(AND(A1252&gt;=CONTROL!$F$9,A1252&lt;CONTROL!$F$10+1),A1252,0)</f>
        <v>0</v>
      </c>
      <c r="D1252" s="114" t="str">
        <f>IF(DATOS!I1253=CONTROL!$H$10,"B","A")</f>
        <v>A</v>
      </c>
      <c r="E1252" s="114">
        <f t="shared" si="114"/>
        <v>0</v>
      </c>
      <c r="F1252">
        <f t="shared" ca="1" si="115"/>
        <v>-1</v>
      </c>
      <c r="G1252">
        <f t="shared" ca="1" si="116"/>
        <v>654</v>
      </c>
      <c r="H1252">
        <f t="shared" ca="1" si="117"/>
        <v>0</v>
      </c>
      <c r="I1252" s="122">
        <f t="shared" ca="1" si="118"/>
        <v>0</v>
      </c>
    </row>
    <row r="1253" spans="1:9" x14ac:dyDescent="0.25">
      <c r="A1253" s="114">
        <f t="shared" si="119"/>
        <v>1253</v>
      </c>
      <c r="B1253" s="114">
        <f>IF(AND(A1253&gt;=CONTROL!$D$9,A1253&lt;CONTROL!$D$10+1),A1253,0)</f>
        <v>0</v>
      </c>
      <c r="C1253" s="114">
        <f>IF(AND(A1253&gt;=CONTROL!$F$9,A1253&lt;CONTROL!$F$10+1),A1253,0)</f>
        <v>0</v>
      </c>
      <c r="D1253" s="114" t="str">
        <f>IF(DATOS!I1254=CONTROL!$H$10,"B","A")</f>
        <v>A</v>
      </c>
      <c r="E1253" s="114">
        <f t="shared" si="114"/>
        <v>0</v>
      </c>
      <c r="F1253">
        <f t="shared" ca="1" si="115"/>
        <v>-1</v>
      </c>
      <c r="G1253">
        <f t="shared" ca="1" si="116"/>
        <v>654</v>
      </c>
      <c r="H1253">
        <f t="shared" ca="1" si="117"/>
        <v>0</v>
      </c>
      <c r="I1253" s="122">
        <f t="shared" ca="1" si="118"/>
        <v>0</v>
      </c>
    </row>
    <row r="1254" spans="1:9" x14ac:dyDescent="0.25">
      <c r="A1254" s="114">
        <f t="shared" si="119"/>
        <v>1254</v>
      </c>
      <c r="B1254" s="114">
        <f>IF(AND(A1254&gt;=CONTROL!$D$9,A1254&lt;CONTROL!$D$10+1),A1254,0)</f>
        <v>0</v>
      </c>
      <c r="C1254" s="114">
        <f>IF(AND(A1254&gt;=CONTROL!$F$9,A1254&lt;CONTROL!$F$10+1),A1254,0)</f>
        <v>0</v>
      </c>
      <c r="D1254" s="114" t="str">
        <f>IF(DATOS!I1255=CONTROL!$H$10,"B","A")</f>
        <v>A</v>
      </c>
      <c r="E1254" s="114">
        <f t="shared" si="114"/>
        <v>0</v>
      </c>
      <c r="F1254">
        <f t="shared" ca="1" si="115"/>
        <v>-1</v>
      </c>
      <c r="G1254">
        <f t="shared" ca="1" si="116"/>
        <v>654</v>
      </c>
      <c r="H1254">
        <f t="shared" ca="1" si="117"/>
        <v>0</v>
      </c>
      <c r="I1254" s="122">
        <f t="shared" ca="1" si="118"/>
        <v>0</v>
      </c>
    </row>
    <row r="1255" spans="1:9" x14ac:dyDescent="0.25">
      <c r="A1255" s="114">
        <f t="shared" si="119"/>
        <v>1255</v>
      </c>
      <c r="B1255" s="114">
        <f>IF(AND(A1255&gt;=CONTROL!$D$9,A1255&lt;CONTROL!$D$10+1),A1255,0)</f>
        <v>0</v>
      </c>
      <c r="C1255" s="114">
        <f>IF(AND(A1255&gt;=CONTROL!$F$9,A1255&lt;CONTROL!$F$10+1),A1255,0)</f>
        <v>0</v>
      </c>
      <c r="D1255" s="114" t="str">
        <f>IF(DATOS!I1256=CONTROL!$H$10,"B","A")</f>
        <v>A</v>
      </c>
      <c r="E1255" s="114">
        <f t="shared" si="114"/>
        <v>0</v>
      </c>
      <c r="F1255">
        <f t="shared" ca="1" si="115"/>
        <v>-1</v>
      </c>
      <c r="G1255">
        <f t="shared" ca="1" si="116"/>
        <v>654</v>
      </c>
      <c r="H1255">
        <f t="shared" ca="1" si="117"/>
        <v>0</v>
      </c>
      <c r="I1255" s="122">
        <f t="shared" ca="1" si="118"/>
        <v>0</v>
      </c>
    </row>
    <row r="1256" spans="1:9" x14ac:dyDescent="0.25">
      <c r="A1256" s="114">
        <f t="shared" si="119"/>
        <v>1256</v>
      </c>
      <c r="B1256" s="114">
        <f>IF(AND(A1256&gt;=CONTROL!$D$9,A1256&lt;CONTROL!$D$10+1),A1256,0)</f>
        <v>0</v>
      </c>
      <c r="C1256" s="114">
        <f>IF(AND(A1256&gt;=CONTROL!$F$9,A1256&lt;CONTROL!$F$10+1),A1256,0)</f>
        <v>0</v>
      </c>
      <c r="D1256" s="114" t="str">
        <f>IF(DATOS!I1257=CONTROL!$H$10,"B","A")</f>
        <v>A</v>
      </c>
      <c r="E1256" s="114">
        <f t="shared" si="114"/>
        <v>0</v>
      </c>
      <c r="F1256">
        <f t="shared" ca="1" si="115"/>
        <v>-1</v>
      </c>
      <c r="G1256">
        <f t="shared" ca="1" si="116"/>
        <v>654</v>
      </c>
      <c r="H1256">
        <f t="shared" ca="1" si="117"/>
        <v>0</v>
      </c>
      <c r="I1256" s="122">
        <f t="shared" ca="1" si="118"/>
        <v>0</v>
      </c>
    </row>
    <row r="1257" spans="1:9" x14ac:dyDescent="0.25">
      <c r="A1257" s="114">
        <f t="shared" si="119"/>
        <v>1257</v>
      </c>
      <c r="B1257" s="114">
        <f>IF(AND(A1257&gt;=CONTROL!$D$9,A1257&lt;CONTROL!$D$10+1),A1257,0)</f>
        <v>0</v>
      </c>
      <c r="C1257" s="114">
        <f>IF(AND(A1257&gt;=CONTROL!$F$9,A1257&lt;CONTROL!$F$10+1),A1257,0)</f>
        <v>0</v>
      </c>
      <c r="D1257" s="114" t="str">
        <f>IF(DATOS!I1258=CONTROL!$H$10,"B","A")</f>
        <v>A</v>
      </c>
      <c r="E1257" s="114">
        <f t="shared" si="114"/>
        <v>0</v>
      </c>
      <c r="F1257">
        <f t="shared" ca="1" si="115"/>
        <v>-1</v>
      </c>
      <c r="G1257">
        <f t="shared" ca="1" si="116"/>
        <v>654</v>
      </c>
      <c r="H1257">
        <f t="shared" ca="1" si="117"/>
        <v>0</v>
      </c>
      <c r="I1257" s="122">
        <f t="shared" ca="1" si="118"/>
        <v>0</v>
      </c>
    </row>
    <row r="1258" spans="1:9" x14ac:dyDescent="0.25">
      <c r="A1258" s="114">
        <f t="shared" si="119"/>
        <v>1258</v>
      </c>
      <c r="B1258" s="114">
        <f>IF(AND(A1258&gt;=CONTROL!$D$9,A1258&lt;CONTROL!$D$10+1),A1258,0)</f>
        <v>0</v>
      </c>
      <c r="C1258" s="114">
        <f>IF(AND(A1258&gt;=CONTROL!$F$9,A1258&lt;CONTROL!$F$10+1),A1258,0)</f>
        <v>0</v>
      </c>
      <c r="D1258" s="114" t="str">
        <f>IF(DATOS!I1259=CONTROL!$H$10,"B","A")</f>
        <v>A</v>
      </c>
      <c r="E1258" s="114">
        <f t="shared" si="114"/>
        <v>0</v>
      </c>
      <c r="F1258">
        <f t="shared" ca="1" si="115"/>
        <v>-1</v>
      </c>
      <c r="G1258">
        <f t="shared" ca="1" si="116"/>
        <v>654</v>
      </c>
      <c r="H1258">
        <f t="shared" ca="1" si="117"/>
        <v>0</v>
      </c>
      <c r="I1258" s="122">
        <f t="shared" ca="1" si="118"/>
        <v>0</v>
      </c>
    </row>
    <row r="1259" spans="1:9" x14ac:dyDescent="0.25">
      <c r="A1259" s="114">
        <f t="shared" si="119"/>
        <v>1259</v>
      </c>
      <c r="B1259" s="114">
        <f>IF(AND(A1259&gt;=CONTROL!$D$9,A1259&lt;CONTROL!$D$10+1),A1259,0)</f>
        <v>0</v>
      </c>
      <c r="C1259" s="114">
        <f>IF(AND(A1259&gt;=CONTROL!$F$9,A1259&lt;CONTROL!$F$10+1),A1259,0)</f>
        <v>0</v>
      </c>
      <c r="D1259" s="114" t="str">
        <f>IF(DATOS!I1260=CONTROL!$H$10,"B","A")</f>
        <v>A</v>
      </c>
      <c r="E1259" s="114">
        <f t="shared" si="114"/>
        <v>0</v>
      </c>
      <c r="F1259">
        <f t="shared" ca="1" si="115"/>
        <v>-1</v>
      </c>
      <c r="G1259">
        <f t="shared" ca="1" si="116"/>
        <v>654</v>
      </c>
      <c r="H1259">
        <f t="shared" ca="1" si="117"/>
        <v>0</v>
      </c>
      <c r="I1259" s="122">
        <f t="shared" ca="1" si="118"/>
        <v>0</v>
      </c>
    </row>
    <row r="1260" spans="1:9" x14ac:dyDescent="0.25">
      <c r="A1260" s="114">
        <f t="shared" si="119"/>
        <v>1260</v>
      </c>
      <c r="B1260" s="114">
        <f>IF(AND(A1260&gt;=CONTROL!$D$9,A1260&lt;CONTROL!$D$10+1),A1260,0)</f>
        <v>0</v>
      </c>
      <c r="C1260" s="114">
        <f>IF(AND(A1260&gt;=CONTROL!$F$9,A1260&lt;CONTROL!$F$10+1),A1260,0)</f>
        <v>0</v>
      </c>
      <c r="D1260" s="114" t="str">
        <f>IF(DATOS!I1261=CONTROL!$H$10,"B","A")</f>
        <v>A</v>
      </c>
      <c r="E1260" s="114">
        <f t="shared" si="114"/>
        <v>0</v>
      </c>
      <c r="F1260">
        <f t="shared" ca="1" si="115"/>
        <v>-1</v>
      </c>
      <c r="G1260">
        <f t="shared" ca="1" si="116"/>
        <v>654</v>
      </c>
      <c r="H1260">
        <f t="shared" ca="1" si="117"/>
        <v>0</v>
      </c>
      <c r="I1260" s="122">
        <f t="shared" ca="1" si="118"/>
        <v>0</v>
      </c>
    </row>
    <row r="1261" spans="1:9" x14ac:dyDescent="0.25">
      <c r="A1261" s="114">
        <f t="shared" si="119"/>
        <v>1261</v>
      </c>
      <c r="B1261" s="114">
        <f>IF(AND(A1261&gt;=CONTROL!$D$9,A1261&lt;CONTROL!$D$10+1),A1261,0)</f>
        <v>0</v>
      </c>
      <c r="C1261" s="114">
        <f>IF(AND(A1261&gt;=CONTROL!$F$9,A1261&lt;CONTROL!$F$10+1),A1261,0)</f>
        <v>0</v>
      </c>
      <c r="D1261" s="114" t="str">
        <f>IF(DATOS!I1262=CONTROL!$H$10,"B","A")</f>
        <v>A</v>
      </c>
      <c r="E1261" s="114">
        <f t="shared" si="114"/>
        <v>0</v>
      </c>
      <c r="F1261">
        <f t="shared" ca="1" si="115"/>
        <v>-1</v>
      </c>
      <c r="G1261">
        <f t="shared" ca="1" si="116"/>
        <v>654</v>
      </c>
      <c r="H1261">
        <f t="shared" ca="1" si="117"/>
        <v>0</v>
      </c>
      <c r="I1261" s="122">
        <f t="shared" ca="1" si="118"/>
        <v>0</v>
      </c>
    </row>
    <row r="1262" spans="1:9" x14ac:dyDescent="0.25">
      <c r="A1262" s="114">
        <f t="shared" si="119"/>
        <v>1262</v>
      </c>
      <c r="B1262" s="114">
        <f>IF(AND(A1262&gt;=CONTROL!$D$9,A1262&lt;CONTROL!$D$10+1),A1262,0)</f>
        <v>0</v>
      </c>
      <c r="C1262" s="114">
        <f>IF(AND(A1262&gt;=CONTROL!$F$9,A1262&lt;CONTROL!$F$10+1),A1262,0)</f>
        <v>0</v>
      </c>
      <c r="D1262" s="114" t="str">
        <f>IF(DATOS!I1263=CONTROL!$H$10,"B","A")</f>
        <v>A</v>
      </c>
      <c r="E1262" s="114">
        <f t="shared" si="114"/>
        <v>0</v>
      </c>
      <c r="F1262">
        <f t="shared" ca="1" si="115"/>
        <v>-1</v>
      </c>
      <c r="G1262">
        <f t="shared" ca="1" si="116"/>
        <v>654</v>
      </c>
      <c r="H1262">
        <f t="shared" ca="1" si="117"/>
        <v>0</v>
      </c>
      <c r="I1262" s="122">
        <f t="shared" ca="1" si="118"/>
        <v>0</v>
      </c>
    </row>
    <row r="1263" spans="1:9" x14ac:dyDescent="0.25">
      <c r="A1263" s="114">
        <f t="shared" si="119"/>
        <v>1263</v>
      </c>
      <c r="B1263" s="114">
        <f>IF(AND(A1263&gt;=CONTROL!$D$9,A1263&lt;CONTROL!$D$10+1),A1263,0)</f>
        <v>0</v>
      </c>
      <c r="C1263" s="114">
        <f>IF(AND(A1263&gt;=CONTROL!$F$9,A1263&lt;CONTROL!$F$10+1),A1263,0)</f>
        <v>0</v>
      </c>
      <c r="D1263" s="114" t="str">
        <f>IF(DATOS!I1264=CONTROL!$H$10,"B","A")</f>
        <v>A</v>
      </c>
      <c r="E1263" s="114">
        <f t="shared" si="114"/>
        <v>0</v>
      </c>
      <c r="F1263">
        <f t="shared" ca="1" si="115"/>
        <v>-1</v>
      </c>
      <c r="G1263">
        <f t="shared" ca="1" si="116"/>
        <v>654</v>
      </c>
      <c r="H1263">
        <f t="shared" ca="1" si="117"/>
        <v>0</v>
      </c>
      <c r="I1263" s="122">
        <f t="shared" ca="1" si="118"/>
        <v>0</v>
      </c>
    </row>
    <row r="1264" spans="1:9" x14ac:dyDescent="0.25">
      <c r="A1264" s="114">
        <f t="shared" si="119"/>
        <v>1264</v>
      </c>
      <c r="B1264" s="114">
        <f>IF(AND(A1264&gt;=CONTROL!$D$9,A1264&lt;CONTROL!$D$10+1),A1264,0)</f>
        <v>0</v>
      </c>
      <c r="C1264" s="114">
        <f>IF(AND(A1264&gt;=CONTROL!$F$9,A1264&lt;CONTROL!$F$10+1),A1264,0)</f>
        <v>0</v>
      </c>
      <c r="D1264" s="114" t="str">
        <f>IF(DATOS!I1265=CONTROL!$H$10,"B","A")</f>
        <v>A</v>
      </c>
      <c r="E1264" s="114">
        <f t="shared" si="114"/>
        <v>0</v>
      </c>
      <c r="F1264">
        <f t="shared" ca="1" si="115"/>
        <v>-1</v>
      </c>
      <c r="G1264">
        <f t="shared" ca="1" si="116"/>
        <v>654</v>
      </c>
      <c r="H1264">
        <f t="shared" ca="1" si="117"/>
        <v>0</v>
      </c>
      <c r="I1264" s="122">
        <f t="shared" ca="1" si="118"/>
        <v>0</v>
      </c>
    </row>
    <row r="1265" spans="1:9" x14ac:dyDescent="0.25">
      <c r="A1265" s="114">
        <f t="shared" si="119"/>
        <v>1265</v>
      </c>
      <c r="B1265" s="114">
        <f>IF(AND(A1265&gt;=CONTROL!$D$9,A1265&lt;CONTROL!$D$10+1),A1265,0)</f>
        <v>0</v>
      </c>
      <c r="C1265" s="114">
        <f>IF(AND(A1265&gt;=CONTROL!$F$9,A1265&lt;CONTROL!$F$10+1),A1265,0)</f>
        <v>0</v>
      </c>
      <c r="D1265" s="114" t="str">
        <f>IF(DATOS!I1266=CONTROL!$H$10,"B","A")</f>
        <v>A</v>
      </c>
      <c r="E1265" s="114">
        <f t="shared" si="114"/>
        <v>0</v>
      </c>
      <c r="F1265">
        <f t="shared" ca="1" si="115"/>
        <v>-1</v>
      </c>
      <c r="G1265">
        <f t="shared" ca="1" si="116"/>
        <v>654</v>
      </c>
      <c r="H1265">
        <f t="shared" ca="1" si="117"/>
        <v>0</v>
      </c>
      <c r="I1265" s="122">
        <f t="shared" ca="1" si="118"/>
        <v>0</v>
      </c>
    </row>
    <row r="1266" spans="1:9" x14ac:dyDescent="0.25">
      <c r="A1266" s="114">
        <f t="shared" si="119"/>
        <v>1266</v>
      </c>
      <c r="B1266" s="114">
        <f>IF(AND(A1266&gt;=CONTROL!$D$9,A1266&lt;CONTROL!$D$10+1),A1266,0)</f>
        <v>0</v>
      </c>
      <c r="C1266" s="114">
        <f>IF(AND(A1266&gt;=CONTROL!$F$9,A1266&lt;CONTROL!$F$10+1),A1266,0)</f>
        <v>0</v>
      </c>
      <c r="D1266" s="114" t="str">
        <f>IF(DATOS!I1267=CONTROL!$H$10,"B","A")</f>
        <v>A</v>
      </c>
      <c r="E1266" s="114">
        <f t="shared" si="114"/>
        <v>0</v>
      </c>
      <c r="F1266">
        <f t="shared" ca="1" si="115"/>
        <v>-1</v>
      </c>
      <c r="G1266">
        <f t="shared" ca="1" si="116"/>
        <v>654</v>
      </c>
      <c r="H1266">
        <f t="shared" ca="1" si="117"/>
        <v>0</v>
      </c>
      <c r="I1266" s="122">
        <f t="shared" ca="1" si="118"/>
        <v>0</v>
      </c>
    </row>
    <row r="1267" spans="1:9" x14ac:dyDescent="0.25">
      <c r="A1267" s="114">
        <f t="shared" si="119"/>
        <v>1267</v>
      </c>
      <c r="B1267" s="114">
        <f>IF(AND(A1267&gt;=CONTROL!$D$9,A1267&lt;CONTROL!$D$10+1),A1267,0)</f>
        <v>0</v>
      </c>
      <c r="C1267" s="114">
        <f>IF(AND(A1267&gt;=CONTROL!$F$9,A1267&lt;CONTROL!$F$10+1),A1267,0)</f>
        <v>0</v>
      </c>
      <c r="D1267" s="114" t="str">
        <f>IF(DATOS!I1268=CONTROL!$H$10,"B","A")</f>
        <v>A</v>
      </c>
      <c r="E1267" s="114">
        <f t="shared" si="114"/>
        <v>0</v>
      </c>
      <c r="F1267">
        <f t="shared" ca="1" si="115"/>
        <v>-1</v>
      </c>
      <c r="G1267">
        <f t="shared" ca="1" si="116"/>
        <v>654</v>
      </c>
      <c r="H1267">
        <f t="shared" ca="1" si="117"/>
        <v>0</v>
      </c>
      <c r="I1267" s="122">
        <f t="shared" ca="1" si="118"/>
        <v>0</v>
      </c>
    </row>
    <row r="1268" spans="1:9" x14ac:dyDescent="0.25">
      <c r="A1268" s="114">
        <f t="shared" si="119"/>
        <v>1268</v>
      </c>
      <c r="B1268" s="114">
        <f>IF(AND(A1268&gt;=CONTROL!$D$9,A1268&lt;CONTROL!$D$10+1),A1268,0)</f>
        <v>0</v>
      </c>
      <c r="C1268" s="114">
        <f>IF(AND(A1268&gt;=CONTROL!$F$9,A1268&lt;CONTROL!$F$10+1),A1268,0)</f>
        <v>0</v>
      </c>
      <c r="D1268" s="114" t="str">
        <f>IF(DATOS!I1269=CONTROL!$H$10,"B","A")</f>
        <v>A</v>
      </c>
      <c r="E1268" s="114">
        <f t="shared" si="114"/>
        <v>0</v>
      </c>
      <c r="F1268">
        <f t="shared" ca="1" si="115"/>
        <v>-1</v>
      </c>
      <c r="G1268">
        <f t="shared" ca="1" si="116"/>
        <v>654</v>
      </c>
      <c r="H1268">
        <f t="shared" ca="1" si="117"/>
        <v>0</v>
      </c>
      <c r="I1268" s="122">
        <f t="shared" ca="1" si="118"/>
        <v>0</v>
      </c>
    </row>
    <row r="1269" spans="1:9" x14ac:dyDescent="0.25">
      <c r="A1269" s="114">
        <f t="shared" si="119"/>
        <v>1269</v>
      </c>
      <c r="B1269" s="114">
        <f>IF(AND(A1269&gt;=CONTROL!$D$9,A1269&lt;CONTROL!$D$10+1),A1269,0)</f>
        <v>0</v>
      </c>
      <c r="C1269" s="114">
        <f>IF(AND(A1269&gt;=CONTROL!$F$9,A1269&lt;CONTROL!$F$10+1),A1269,0)</f>
        <v>0</v>
      </c>
      <c r="D1269" s="114" t="str">
        <f>IF(DATOS!I1270=CONTROL!$H$10,"B","A")</f>
        <v>A</v>
      </c>
      <c r="E1269" s="114">
        <f t="shared" si="114"/>
        <v>0</v>
      </c>
      <c r="F1269">
        <f t="shared" ca="1" si="115"/>
        <v>-1</v>
      </c>
      <c r="G1269">
        <f t="shared" ca="1" si="116"/>
        <v>654</v>
      </c>
      <c r="H1269">
        <f t="shared" ca="1" si="117"/>
        <v>0</v>
      </c>
      <c r="I1269" s="122">
        <f t="shared" ca="1" si="118"/>
        <v>0</v>
      </c>
    </row>
    <row r="1270" spans="1:9" x14ac:dyDescent="0.25">
      <c r="A1270" s="114">
        <f t="shared" si="119"/>
        <v>1270</v>
      </c>
      <c r="B1270" s="114">
        <f>IF(AND(A1270&gt;=CONTROL!$D$9,A1270&lt;CONTROL!$D$10+1),A1270,0)</f>
        <v>0</v>
      </c>
      <c r="C1270" s="114">
        <f>IF(AND(A1270&gt;=CONTROL!$F$9,A1270&lt;CONTROL!$F$10+1),A1270,0)</f>
        <v>0</v>
      </c>
      <c r="D1270" s="114" t="str">
        <f>IF(DATOS!I1271=CONTROL!$H$10,"B","A")</f>
        <v>A</v>
      </c>
      <c r="E1270" s="114">
        <f t="shared" si="114"/>
        <v>0</v>
      </c>
      <c r="F1270">
        <f t="shared" ca="1" si="115"/>
        <v>-1</v>
      </c>
      <c r="G1270">
        <f t="shared" ca="1" si="116"/>
        <v>654</v>
      </c>
      <c r="H1270">
        <f t="shared" ca="1" si="117"/>
        <v>0</v>
      </c>
      <c r="I1270" s="122">
        <f t="shared" ca="1" si="118"/>
        <v>0</v>
      </c>
    </row>
    <row r="1271" spans="1:9" x14ac:dyDescent="0.25">
      <c r="A1271" s="114">
        <f t="shared" si="119"/>
        <v>1271</v>
      </c>
      <c r="B1271" s="114">
        <f>IF(AND(A1271&gt;=CONTROL!$D$9,A1271&lt;CONTROL!$D$10+1),A1271,0)</f>
        <v>0</v>
      </c>
      <c r="C1271" s="114">
        <f>IF(AND(A1271&gt;=CONTROL!$F$9,A1271&lt;CONTROL!$F$10+1),A1271,0)</f>
        <v>0</v>
      </c>
      <c r="D1271" s="114" t="str">
        <f>IF(DATOS!I1272=CONTROL!$H$10,"B","A")</f>
        <v>A</v>
      </c>
      <c r="E1271" s="114">
        <f t="shared" si="114"/>
        <v>0</v>
      </c>
      <c r="F1271">
        <f t="shared" ca="1" si="115"/>
        <v>-1</v>
      </c>
      <c r="G1271">
        <f t="shared" ca="1" si="116"/>
        <v>654</v>
      </c>
      <c r="H1271">
        <f t="shared" ca="1" si="117"/>
        <v>0</v>
      </c>
      <c r="I1271" s="122">
        <f t="shared" ca="1" si="118"/>
        <v>0</v>
      </c>
    </row>
    <row r="1272" spans="1:9" x14ac:dyDescent="0.25">
      <c r="A1272" s="114">
        <f t="shared" si="119"/>
        <v>1272</v>
      </c>
      <c r="B1272" s="114">
        <f>IF(AND(A1272&gt;=CONTROL!$D$9,A1272&lt;CONTROL!$D$10+1),A1272,0)</f>
        <v>0</v>
      </c>
      <c r="C1272" s="114">
        <f>IF(AND(A1272&gt;=CONTROL!$F$9,A1272&lt;CONTROL!$F$10+1),A1272,0)</f>
        <v>0</v>
      </c>
      <c r="D1272" s="114" t="str">
        <f>IF(DATOS!I1273=CONTROL!$H$10,"B","A")</f>
        <v>A</v>
      </c>
      <c r="E1272" s="114">
        <f t="shared" si="114"/>
        <v>0</v>
      </c>
      <c r="F1272">
        <f t="shared" ca="1" si="115"/>
        <v>-1</v>
      </c>
      <c r="G1272">
        <f t="shared" ca="1" si="116"/>
        <v>654</v>
      </c>
      <c r="H1272">
        <f t="shared" ca="1" si="117"/>
        <v>0</v>
      </c>
      <c r="I1272" s="122">
        <f t="shared" ca="1" si="118"/>
        <v>0</v>
      </c>
    </row>
    <row r="1273" spans="1:9" x14ac:dyDescent="0.25">
      <c r="A1273" s="114">
        <f t="shared" si="119"/>
        <v>1273</v>
      </c>
      <c r="B1273" s="114">
        <f>IF(AND(A1273&gt;=CONTROL!$D$9,A1273&lt;CONTROL!$D$10+1),A1273,0)</f>
        <v>0</v>
      </c>
      <c r="C1273" s="114">
        <f>IF(AND(A1273&gt;=CONTROL!$F$9,A1273&lt;CONTROL!$F$10+1),A1273,0)</f>
        <v>0</v>
      </c>
      <c r="D1273" s="114" t="str">
        <f>IF(DATOS!I1274=CONTROL!$H$10,"B","A")</f>
        <v>A</v>
      </c>
      <c r="E1273" s="114">
        <f t="shared" si="114"/>
        <v>0</v>
      </c>
      <c r="F1273">
        <f t="shared" ca="1" si="115"/>
        <v>-1</v>
      </c>
      <c r="G1273">
        <f t="shared" ca="1" si="116"/>
        <v>654</v>
      </c>
      <c r="H1273">
        <f t="shared" ca="1" si="117"/>
        <v>0</v>
      </c>
      <c r="I1273" s="122">
        <f t="shared" ca="1" si="118"/>
        <v>0</v>
      </c>
    </row>
    <row r="1274" spans="1:9" x14ac:dyDescent="0.25">
      <c r="A1274" s="114">
        <f t="shared" si="119"/>
        <v>1274</v>
      </c>
      <c r="B1274" s="114">
        <f>IF(AND(A1274&gt;=CONTROL!$D$9,A1274&lt;CONTROL!$D$10+1),A1274,0)</f>
        <v>0</v>
      </c>
      <c r="C1274" s="114">
        <f>IF(AND(A1274&gt;=CONTROL!$F$9,A1274&lt;CONTROL!$F$10+1),A1274,0)</f>
        <v>0</v>
      </c>
      <c r="D1274" s="114" t="str">
        <f>IF(DATOS!I1275=CONTROL!$H$10,"B","A")</f>
        <v>A</v>
      </c>
      <c r="E1274" s="114">
        <f t="shared" si="114"/>
        <v>0</v>
      </c>
      <c r="F1274">
        <f t="shared" ca="1" si="115"/>
        <v>-1</v>
      </c>
      <c r="G1274">
        <f t="shared" ca="1" si="116"/>
        <v>654</v>
      </c>
      <c r="H1274">
        <f t="shared" ca="1" si="117"/>
        <v>0</v>
      </c>
      <c r="I1274" s="122">
        <f t="shared" ca="1" si="118"/>
        <v>0</v>
      </c>
    </row>
    <row r="1275" spans="1:9" x14ac:dyDescent="0.25">
      <c r="A1275" s="114">
        <f t="shared" si="119"/>
        <v>1275</v>
      </c>
      <c r="B1275" s="114">
        <f>IF(AND(A1275&gt;=CONTROL!$D$9,A1275&lt;CONTROL!$D$10+1),A1275,0)</f>
        <v>0</v>
      </c>
      <c r="C1275" s="114">
        <f>IF(AND(A1275&gt;=CONTROL!$F$9,A1275&lt;CONTROL!$F$10+1),A1275,0)</f>
        <v>0</v>
      </c>
      <c r="D1275" s="114" t="str">
        <f>IF(DATOS!I1276=CONTROL!$H$10,"B","A")</f>
        <v>A</v>
      </c>
      <c r="E1275" s="114">
        <f t="shared" si="114"/>
        <v>0</v>
      </c>
      <c r="F1275">
        <f t="shared" ca="1" si="115"/>
        <v>-1</v>
      </c>
      <c r="G1275">
        <f t="shared" ca="1" si="116"/>
        <v>654</v>
      </c>
      <c r="H1275">
        <f t="shared" ca="1" si="117"/>
        <v>0</v>
      </c>
      <c r="I1275" s="122">
        <f t="shared" ca="1" si="118"/>
        <v>0</v>
      </c>
    </row>
    <row r="1276" spans="1:9" x14ac:dyDescent="0.25">
      <c r="A1276" s="114">
        <f t="shared" si="119"/>
        <v>1276</v>
      </c>
      <c r="B1276" s="114">
        <f>IF(AND(A1276&gt;=CONTROL!$D$9,A1276&lt;CONTROL!$D$10+1),A1276,0)</f>
        <v>0</v>
      </c>
      <c r="C1276" s="114">
        <f>IF(AND(A1276&gt;=CONTROL!$F$9,A1276&lt;CONTROL!$F$10+1),A1276,0)</f>
        <v>0</v>
      </c>
      <c r="D1276" s="114" t="str">
        <f>IF(DATOS!I1277=CONTROL!$H$10,"B","A")</f>
        <v>A</v>
      </c>
      <c r="E1276" s="114">
        <f t="shared" si="114"/>
        <v>0</v>
      </c>
      <c r="F1276">
        <f t="shared" ca="1" si="115"/>
        <v>-1</v>
      </c>
      <c r="G1276">
        <f t="shared" ca="1" si="116"/>
        <v>654</v>
      </c>
      <c r="H1276">
        <f t="shared" ca="1" si="117"/>
        <v>0</v>
      </c>
      <c r="I1276" s="122">
        <f t="shared" ca="1" si="118"/>
        <v>0</v>
      </c>
    </row>
    <row r="1277" spans="1:9" x14ac:dyDescent="0.25">
      <c r="A1277" s="114">
        <f t="shared" si="119"/>
        <v>1277</v>
      </c>
      <c r="B1277" s="114">
        <f>IF(AND(A1277&gt;=CONTROL!$D$9,A1277&lt;CONTROL!$D$10+1),A1277,0)</f>
        <v>0</v>
      </c>
      <c r="C1277" s="114">
        <f>IF(AND(A1277&gt;=CONTROL!$F$9,A1277&lt;CONTROL!$F$10+1),A1277,0)</f>
        <v>0</v>
      </c>
      <c r="D1277" s="114" t="str">
        <f>IF(DATOS!I1278=CONTROL!$H$10,"B","A")</f>
        <v>A</v>
      </c>
      <c r="E1277" s="114">
        <f t="shared" si="114"/>
        <v>0</v>
      </c>
      <c r="F1277">
        <f t="shared" ca="1" si="115"/>
        <v>-1</v>
      </c>
      <c r="G1277">
        <f t="shared" ca="1" si="116"/>
        <v>654</v>
      </c>
      <c r="H1277">
        <f t="shared" ca="1" si="117"/>
        <v>0</v>
      </c>
      <c r="I1277" s="122">
        <f t="shared" ca="1" si="118"/>
        <v>0</v>
      </c>
    </row>
    <row r="1278" spans="1:9" x14ac:dyDescent="0.25">
      <c r="A1278" s="114">
        <f t="shared" si="119"/>
        <v>1278</v>
      </c>
      <c r="B1278" s="114">
        <f>IF(AND(A1278&gt;=CONTROL!$D$9,A1278&lt;CONTROL!$D$10+1),A1278,0)</f>
        <v>0</v>
      </c>
      <c r="C1278" s="114">
        <f>IF(AND(A1278&gt;=CONTROL!$F$9,A1278&lt;CONTROL!$F$10+1),A1278,0)</f>
        <v>0</v>
      </c>
      <c r="D1278" s="114" t="str">
        <f>IF(DATOS!I1279=CONTROL!$H$10,"B","A")</f>
        <v>A</v>
      </c>
      <c r="E1278" s="114">
        <f t="shared" si="114"/>
        <v>0</v>
      </c>
      <c r="F1278">
        <f t="shared" ca="1" si="115"/>
        <v>-1</v>
      </c>
      <c r="G1278">
        <f t="shared" ca="1" si="116"/>
        <v>654</v>
      </c>
      <c r="H1278">
        <f t="shared" ca="1" si="117"/>
        <v>0</v>
      </c>
      <c r="I1278" s="122">
        <f t="shared" ca="1" si="118"/>
        <v>0</v>
      </c>
    </row>
    <row r="1279" spans="1:9" x14ac:dyDescent="0.25">
      <c r="A1279" s="114">
        <f t="shared" si="119"/>
        <v>1279</v>
      </c>
      <c r="B1279" s="114">
        <f>IF(AND(A1279&gt;=CONTROL!$D$9,A1279&lt;CONTROL!$D$10+1),A1279,0)</f>
        <v>0</v>
      </c>
      <c r="C1279" s="114">
        <f>IF(AND(A1279&gt;=CONTROL!$F$9,A1279&lt;CONTROL!$F$10+1),A1279,0)</f>
        <v>0</v>
      </c>
      <c r="D1279" s="114" t="str">
        <f>IF(DATOS!I1280=CONTROL!$H$10,"B","A")</f>
        <v>A</v>
      </c>
      <c r="E1279" s="114">
        <f t="shared" si="114"/>
        <v>0</v>
      </c>
      <c r="F1279">
        <f t="shared" ca="1" si="115"/>
        <v>-1</v>
      </c>
      <c r="G1279">
        <f t="shared" ca="1" si="116"/>
        <v>654</v>
      </c>
      <c r="H1279">
        <f t="shared" ca="1" si="117"/>
        <v>0</v>
      </c>
      <c r="I1279" s="122">
        <f t="shared" ca="1" si="118"/>
        <v>0</v>
      </c>
    </row>
    <row r="1280" spans="1:9" x14ac:dyDescent="0.25">
      <c r="A1280" s="114">
        <f t="shared" si="119"/>
        <v>1280</v>
      </c>
      <c r="B1280" s="114">
        <f>IF(AND(A1280&gt;=CONTROL!$D$9,A1280&lt;CONTROL!$D$10+1),A1280,0)</f>
        <v>0</v>
      </c>
      <c r="C1280" s="114">
        <f>IF(AND(A1280&gt;=CONTROL!$F$9,A1280&lt;CONTROL!$F$10+1),A1280,0)</f>
        <v>0</v>
      </c>
      <c r="D1280" s="114" t="str">
        <f>IF(DATOS!I1281=CONTROL!$H$10,"B","A")</f>
        <v>A</v>
      </c>
      <c r="E1280" s="114">
        <f t="shared" si="114"/>
        <v>0</v>
      </c>
      <c r="F1280">
        <f t="shared" ca="1" si="115"/>
        <v>-1</v>
      </c>
      <c r="G1280">
        <f t="shared" ca="1" si="116"/>
        <v>654</v>
      </c>
      <c r="H1280">
        <f t="shared" ca="1" si="117"/>
        <v>0</v>
      </c>
      <c r="I1280" s="122">
        <f t="shared" ca="1" si="118"/>
        <v>0</v>
      </c>
    </row>
    <row r="1281" spans="1:9" x14ac:dyDescent="0.25">
      <c r="A1281" s="114">
        <f t="shared" si="119"/>
        <v>1281</v>
      </c>
      <c r="B1281" s="114">
        <f>IF(AND(A1281&gt;=CONTROL!$D$9,A1281&lt;CONTROL!$D$10+1),A1281,0)</f>
        <v>0</v>
      </c>
      <c r="C1281" s="114">
        <f>IF(AND(A1281&gt;=CONTROL!$F$9,A1281&lt;CONTROL!$F$10+1),A1281,0)</f>
        <v>0</v>
      </c>
      <c r="D1281" s="114" t="str">
        <f>IF(DATOS!I1282=CONTROL!$H$10,"B","A")</f>
        <v>A</v>
      </c>
      <c r="E1281" s="114">
        <f t="shared" si="114"/>
        <v>0</v>
      </c>
      <c r="F1281">
        <f t="shared" ca="1" si="115"/>
        <v>-1</v>
      </c>
      <c r="G1281">
        <f t="shared" ca="1" si="116"/>
        <v>654</v>
      </c>
      <c r="H1281">
        <f t="shared" ca="1" si="117"/>
        <v>0</v>
      </c>
      <c r="I1281" s="122">
        <f t="shared" ca="1" si="118"/>
        <v>0</v>
      </c>
    </row>
    <row r="1282" spans="1:9" x14ac:dyDescent="0.25">
      <c r="A1282" s="114">
        <f t="shared" si="119"/>
        <v>1282</v>
      </c>
      <c r="B1282" s="114">
        <f>IF(AND(A1282&gt;=CONTROL!$D$9,A1282&lt;CONTROL!$D$10+1),A1282,0)</f>
        <v>0</v>
      </c>
      <c r="C1282" s="114">
        <f>IF(AND(A1282&gt;=CONTROL!$F$9,A1282&lt;CONTROL!$F$10+1),A1282,0)</f>
        <v>0</v>
      </c>
      <c r="D1282" s="114" t="str">
        <f>IF(DATOS!I1283=CONTROL!$H$10,"B","A")</f>
        <v>A</v>
      </c>
      <c r="E1282" s="114">
        <f t="shared" ref="E1282:E1345" si="120">IF(D1282="A",+C1282+B1282,0)</f>
        <v>0</v>
      </c>
      <c r="F1282">
        <f t="shared" ref="F1282:F1345" ca="1" si="121">IF(E1282&gt;0,RAND(),-1)</f>
        <v>-1</v>
      </c>
      <c r="G1282">
        <f t="shared" ref="G1282:G1345" ca="1" si="122">RANK(F1282,$F$1:$F$5000)</f>
        <v>654</v>
      </c>
      <c r="H1282">
        <f t="shared" ref="H1282:H1345" ca="1" si="123">IF(F1282=-1,0,G1282)</f>
        <v>0</v>
      </c>
      <c r="I1282" s="122">
        <f t="shared" ref="I1282:I1345" ca="1" si="124">IFERROR(MATCH(A1282,H:H,0),0)</f>
        <v>0</v>
      </c>
    </row>
    <row r="1283" spans="1:9" x14ac:dyDescent="0.25">
      <c r="A1283" s="114">
        <f t="shared" ref="A1283:A1346" si="125">+A1282+1</f>
        <v>1283</v>
      </c>
      <c r="B1283" s="114">
        <f>IF(AND(A1283&gt;=CONTROL!$D$9,A1283&lt;CONTROL!$D$10+1),A1283,0)</f>
        <v>0</v>
      </c>
      <c r="C1283" s="114">
        <f>IF(AND(A1283&gt;=CONTROL!$F$9,A1283&lt;CONTROL!$F$10+1),A1283,0)</f>
        <v>0</v>
      </c>
      <c r="D1283" s="114" t="str">
        <f>IF(DATOS!I1284=CONTROL!$H$10,"B","A")</f>
        <v>A</v>
      </c>
      <c r="E1283" s="114">
        <f t="shared" si="120"/>
        <v>0</v>
      </c>
      <c r="F1283">
        <f t="shared" ca="1" si="121"/>
        <v>-1</v>
      </c>
      <c r="G1283">
        <f t="shared" ca="1" si="122"/>
        <v>654</v>
      </c>
      <c r="H1283">
        <f t="shared" ca="1" si="123"/>
        <v>0</v>
      </c>
      <c r="I1283" s="122">
        <f t="shared" ca="1" si="124"/>
        <v>0</v>
      </c>
    </row>
    <row r="1284" spans="1:9" x14ac:dyDescent="0.25">
      <c r="A1284" s="114">
        <f t="shared" si="125"/>
        <v>1284</v>
      </c>
      <c r="B1284" s="114">
        <f>IF(AND(A1284&gt;=CONTROL!$D$9,A1284&lt;CONTROL!$D$10+1),A1284,0)</f>
        <v>0</v>
      </c>
      <c r="C1284" s="114">
        <f>IF(AND(A1284&gt;=CONTROL!$F$9,A1284&lt;CONTROL!$F$10+1),A1284,0)</f>
        <v>0</v>
      </c>
      <c r="D1284" s="114" t="str">
        <f>IF(DATOS!I1285=CONTROL!$H$10,"B","A")</f>
        <v>A</v>
      </c>
      <c r="E1284" s="114">
        <f t="shared" si="120"/>
        <v>0</v>
      </c>
      <c r="F1284">
        <f t="shared" ca="1" si="121"/>
        <v>-1</v>
      </c>
      <c r="G1284">
        <f t="shared" ca="1" si="122"/>
        <v>654</v>
      </c>
      <c r="H1284">
        <f t="shared" ca="1" si="123"/>
        <v>0</v>
      </c>
      <c r="I1284" s="122">
        <f t="shared" ca="1" si="124"/>
        <v>0</v>
      </c>
    </row>
    <row r="1285" spans="1:9" x14ac:dyDescent="0.25">
      <c r="A1285" s="114">
        <f t="shared" si="125"/>
        <v>1285</v>
      </c>
      <c r="B1285" s="114">
        <f>IF(AND(A1285&gt;=CONTROL!$D$9,A1285&lt;CONTROL!$D$10+1),A1285,0)</f>
        <v>0</v>
      </c>
      <c r="C1285" s="114">
        <f>IF(AND(A1285&gt;=CONTROL!$F$9,A1285&lt;CONTROL!$F$10+1),A1285,0)</f>
        <v>0</v>
      </c>
      <c r="D1285" s="114" t="str">
        <f>IF(DATOS!I1286=CONTROL!$H$10,"B","A")</f>
        <v>A</v>
      </c>
      <c r="E1285" s="114">
        <f t="shared" si="120"/>
        <v>0</v>
      </c>
      <c r="F1285">
        <f t="shared" ca="1" si="121"/>
        <v>-1</v>
      </c>
      <c r="G1285">
        <f t="shared" ca="1" si="122"/>
        <v>654</v>
      </c>
      <c r="H1285">
        <f t="shared" ca="1" si="123"/>
        <v>0</v>
      </c>
      <c r="I1285" s="122">
        <f t="shared" ca="1" si="124"/>
        <v>0</v>
      </c>
    </row>
    <row r="1286" spans="1:9" x14ac:dyDescent="0.25">
      <c r="A1286" s="114">
        <f t="shared" si="125"/>
        <v>1286</v>
      </c>
      <c r="B1286" s="114">
        <f>IF(AND(A1286&gt;=CONTROL!$D$9,A1286&lt;CONTROL!$D$10+1),A1286,0)</f>
        <v>0</v>
      </c>
      <c r="C1286" s="114">
        <f>IF(AND(A1286&gt;=CONTROL!$F$9,A1286&lt;CONTROL!$F$10+1),A1286,0)</f>
        <v>0</v>
      </c>
      <c r="D1286" s="114" t="str">
        <f>IF(DATOS!I1287=CONTROL!$H$10,"B","A")</f>
        <v>A</v>
      </c>
      <c r="E1286" s="114">
        <f t="shared" si="120"/>
        <v>0</v>
      </c>
      <c r="F1286">
        <f t="shared" ca="1" si="121"/>
        <v>-1</v>
      </c>
      <c r="G1286">
        <f t="shared" ca="1" si="122"/>
        <v>654</v>
      </c>
      <c r="H1286">
        <f t="shared" ca="1" si="123"/>
        <v>0</v>
      </c>
      <c r="I1286" s="122">
        <f t="shared" ca="1" si="124"/>
        <v>0</v>
      </c>
    </row>
    <row r="1287" spans="1:9" x14ac:dyDescent="0.25">
      <c r="A1287" s="114">
        <f t="shared" si="125"/>
        <v>1287</v>
      </c>
      <c r="B1287" s="114">
        <f>IF(AND(A1287&gt;=CONTROL!$D$9,A1287&lt;CONTROL!$D$10+1),A1287,0)</f>
        <v>0</v>
      </c>
      <c r="C1287" s="114">
        <f>IF(AND(A1287&gt;=CONTROL!$F$9,A1287&lt;CONTROL!$F$10+1),A1287,0)</f>
        <v>0</v>
      </c>
      <c r="D1287" s="114" t="str">
        <f>IF(DATOS!I1288=CONTROL!$H$10,"B","A")</f>
        <v>A</v>
      </c>
      <c r="E1287" s="114">
        <f t="shared" si="120"/>
        <v>0</v>
      </c>
      <c r="F1287">
        <f t="shared" ca="1" si="121"/>
        <v>-1</v>
      </c>
      <c r="G1287">
        <f t="shared" ca="1" si="122"/>
        <v>654</v>
      </c>
      <c r="H1287">
        <f t="shared" ca="1" si="123"/>
        <v>0</v>
      </c>
      <c r="I1287" s="122">
        <f t="shared" ca="1" si="124"/>
        <v>0</v>
      </c>
    </row>
    <row r="1288" spans="1:9" x14ac:dyDescent="0.25">
      <c r="A1288" s="114">
        <f t="shared" si="125"/>
        <v>1288</v>
      </c>
      <c r="B1288" s="114">
        <f>IF(AND(A1288&gt;=CONTROL!$D$9,A1288&lt;CONTROL!$D$10+1),A1288,0)</f>
        <v>0</v>
      </c>
      <c r="C1288" s="114">
        <f>IF(AND(A1288&gt;=CONTROL!$F$9,A1288&lt;CONTROL!$F$10+1),A1288,0)</f>
        <v>0</v>
      </c>
      <c r="D1288" s="114" t="str">
        <f>IF(DATOS!I1289=CONTROL!$H$10,"B","A")</f>
        <v>A</v>
      </c>
      <c r="E1288" s="114">
        <f t="shared" si="120"/>
        <v>0</v>
      </c>
      <c r="F1288">
        <f t="shared" ca="1" si="121"/>
        <v>-1</v>
      </c>
      <c r="G1288">
        <f t="shared" ca="1" si="122"/>
        <v>654</v>
      </c>
      <c r="H1288">
        <f t="shared" ca="1" si="123"/>
        <v>0</v>
      </c>
      <c r="I1288" s="122">
        <f t="shared" ca="1" si="124"/>
        <v>0</v>
      </c>
    </row>
    <row r="1289" spans="1:9" x14ac:dyDescent="0.25">
      <c r="A1289" s="114">
        <f t="shared" si="125"/>
        <v>1289</v>
      </c>
      <c r="B1289" s="114">
        <f>IF(AND(A1289&gt;=CONTROL!$D$9,A1289&lt;CONTROL!$D$10+1),A1289,0)</f>
        <v>0</v>
      </c>
      <c r="C1289" s="114">
        <f>IF(AND(A1289&gt;=CONTROL!$F$9,A1289&lt;CONTROL!$F$10+1),A1289,0)</f>
        <v>0</v>
      </c>
      <c r="D1289" s="114" t="str">
        <f>IF(DATOS!I1290=CONTROL!$H$10,"B","A")</f>
        <v>A</v>
      </c>
      <c r="E1289" s="114">
        <f t="shared" si="120"/>
        <v>0</v>
      </c>
      <c r="F1289">
        <f t="shared" ca="1" si="121"/>
        <v>-1</v>
      </c>
      <c r="G1289">
        <f t="shared" ca="1" si="122"/>
        <v>654</v>
      </c>
      <c r="H1289">
        <f t="shared" ca="1" si="123"/>
        <v>0</v>
      </c>
      <c r="I1289" s="122">
        <f t="shared" ca="1" si="124"/>
        <v>0</v>
      </c>
    </row>
    <row r="1290" spans="1:9" x14ac:dyDescent="0.25">
      <c r="A1290" s="114">
        <f t="shared" si="125"/>
        <v>1290</v>
      </c>
      <c r="B1290" s="114">
        <f>IF(AND(A1290&gt;=CONTROL!$D$9,A1290&lt;CONTROL!$D$10+1),A1290,0)</f>
        <v>0</v>
      </c>
      <c r="C1290" s="114">
        <f>IF(AND(A1290&gt;=CONTROL!$F$9,A1290&lt;CONTROL!$F$10+1),A1290,0)</f>
        <v>0</v>
      </c>
      <c r="D1290" s="114" t="str">
        <f>IF(DATOS!I1291=CONTROL!$H$10,"B","A")</f>
        <v>A</v>
      </c>
      <c r="E1290" s="114">
        <f t="shared" si="120"/>
        <v>0</v>
      </c>
      <c r="F1290">
        <f t="shared" ca="1" si="121"/>
        <v>-1</v>
      </c>
      <c r="G1290">
        <f t="shared" ca="1" si="122"/>
        <v>654</v>
      </c>
      <c r="H1290">
        <f t="shared" ca="1" si="123"/>
        <v>0</v>
      </c>
      <c r="I1290" s="122">
        <f t="shared" ca="1" si="124"/>
        <v>0</v>
      </c>
    </row>
    <row r="1291" spans="1:9" x14ac:dyDescent="0.25">
      <c r="A1291" s="114">
        <f t="shared" si="125"/>
        <v>1291</v>
      </c>
      <c r="B1291" s="114">
        <f>IF(AND(A1291&gt;=CONTROL!$D$9,A1291&lt;CONTROL!$D$10+1),A1291,0)</f>
        <v>0</v>
      </c>
      <c r="C1291" s="114">
        <f>IF(AND(A1291&gt;=CONTROL!$F$9,A1291&lt;CONTROL!$F$10+1),A1291,0)</f>
        <v>0</v>
      </c>
      <c r="D1291" s="114" t="str">
        <f>IF(DATOS!I1292=CONTROL!$H$10,"B","A")</f>
        <v>A</v>
      </c>
      <c r="E1291" s="114">
        <f t="shared" si="120"/>
        <v>0</v>
      </c>
      <c r="F1291">
        <f t="shared" ca="1" si="121"/>
        <v>-1</v>
      </c>
      <c r="G1291">
        <f t="shared" ca="1" si="122"/>
        <v>654</v>
      </c>
      <c r="H1291">
        <f t="shared" ca="1" si="123"/>
        <v>0</v>
      </c>
      <c r="I1291" s="122">
        <f t="shared" ca="1" si="124"/>
        <v>0</v>
      </c>
    </row>
    <row r="1292" spans="1:9" x14ac:dyDescent="0.25">
      <c r="A1292" s="114">
        <f t="shared" si="125"/>
        <v>1292</v>
      </c>
      <c r="B1292" s="114">
        <f>IF(AND(A1292&gt;=CONTROL!$D$9,A1292&lt;CONTROL!$D$10+1),A1292,0)</f>
        <v>0</v>
      </c>
      <c r="C1292" s="114">
        <f>IF(AND(A1292&gt;=CONTROL!$F$9,A1292&lt;CONTROL!$F$10+1),A1292,0)</f>
        <v>0</v>
      </c>
      <c r="D1292" s="114" t="str">
        <f>IF(DATOS!I1293=CONTROL!$H$10,"B","A")</f>
        <v>A</v>
      </c>
      <c r="E1292" s="114">
        <f t="shared" si="120"/>
        <v>0</v>
      </c>
      <c r="F1292">
        <f t="shared" ca="1" si="121"/>
        <v>-1</v>
      </c>
      <c r="G1292">
        <f t="shared" ca="1" si="122"/>
        <v>654</v>
      </c>
      <c r="H1292">
        <f t="shared" ca="1" si="123"/>
        <v>0</v>
      </c>
      <c r="I1292" s="122">
        <f t="shared" ca="1" si="124"/>
        <v>0</v>
      </c>
    </row>
    <row r="1293" spans="1:9" x14ac:dyDescent="0.25">
      <c r="A1293" s="114">
        <f t="shared" si="125"/>
        <v>1293</v>
      </c>
      <c r="B1293" s="114">
        <f>IF(AND(A1293&gt;=CONTROL!$D$9,A1293&lt;CONTROL!$D$10+1),A1293,0)</f>
        <v>0</v>
      </c>
      <c r="C1293" s="114">
        <f>IF(AND(A1293&gt;=CONTROL!$F$9,A1293&lt;CONTROL!$F$10+1),A1293,0)</f>
        <v>0</v>
      </c>
      <c r="D1293" s="114" t="str">
        <f>IF(DATOS!I1294=CONTROL!$H$10,"B","A")</f>
        <v>A</v>
      </c>
      <c r="E1293" s="114">
        <f t="shared" si="120"/>
        <v>0</v>
      </c>
      <c r="F1293">
        <f t="shared" ca="1" si="121"/>
        <v>-1</v>
      </c>
      <c r="G1293">
        <f t="shared" ca="1" si="122"/>
        <v>654</v>
      </c>
      <c r="H1293">
        <f t="shared" ca="1" si="123"/>
        <v>0</v>
      </c>
      <c r="I1293" s="122">
        <f t="shared" ca="1" si="124"/>
        <v>0</v>
      </c>
    </row>
    <row r="1294" spans="1:9" x14ac:dyDescent="0.25">
      <c r="A1294" s="114">
        <f t="shared" si="125"/>
        <v>1294</v>
      </c>
      <c r="B1294" s="114">
        <f>IF(AND(A1294&gt;=CONTROL!$D$9,A1294&lt;CONTROL!$D$10+1),A1294,0)</f>
        <v>0</v>
      </c>
      <c r="C1294" s="114">
        <f>IF(AND(A1294&gt;=CONTROL!$F$9,A1294&lt;CONTROL!$F$10+1),A1294,0)</f>
        <v>0</v>
      </c>
      <c r="D1294" s="114" t="str">
        <f>IF(DATOS!I1295=CONTROL!$H$10,"B","A")</f>
        <v>A</v>
      </c>
      <c r="E1294" s="114">
        <f t="shared" si="120"/>
        <v>0</v>
      </c>
      <c r="F1294">
        <f t="shared" ca="1" si="121"/>
        <v>-1</v>
      </c>
      <c r="G1294">
        <f t="shared" ca="1" si="122"/>
        <v>654</v>
      </c>
      <c r="H1294">
        <f t="shared" ca="1" si="123"/>
        <v>0</v>
      </c>
      <c r="I1294" s="122">
        <f t="shared" ca="1" si="124"/>
        <v>0</v>
      </c>
    </row>
    <row r="1295" spans="1:9" x14ac:dyDescent="0.25">
      <c r="A1295" s="114">
        <f t="shared" si="125"/>
        <v>1295</v>
      </c>
      <c r="B1295" s="114">
        <f>IF(AND(A1295&gt;=CONTROL!$D$9,A1295&lt;CONTROL!$D$10+1),A1295,0)</f>
        <v>0</v>
      </c>
      <c r="C1295" s="114">
        <f>IF(AND(A1295&gt;=CONTROL!$F$9,A1295&lt;CONTROL!$F$10+1),A1295,0)</f>
        <v>0</v>
      </c>
      <c r="D1295" s="114" t="str">
        <f>IF(DATOS!I1296=CONTROL!$H$10,"B","A")</f>
        <v>A</v>
      </c>
      <c r="E1295" s="114">
        <f t="shared" si="120"/>
        <v>0</v>
      </c>
      <c r="F1295">
        <f t="shared" ca="1" si="121"/>
        <v>-1</v>
      </c>
      <c r="G1295">
        <f t="shared" ca="1" si="122"/>
        <v>654</v>
      </c>
      <c r="H1295">
        <f t="shared" ca="1" si="123"/>
        <v>0</v>
      </c>
      <c r="I1295" s="122">
        <f t="shared" ca="1" si="124"/>
        <v>0</v>
      </c>
    </row>
    <row r="1296" spans="1:9" x14ac:dyDescent="0.25">
      <c r="A1296" s="114">
        <f t="shared" si="125"/>
        <v>1296</v>
      </c>
      <c r="B1296" s="114">
        <f>IF(AND(A1296&gt;=CONTROL!$D$9,A1296&lt;CONTROL!$D$10+1),A1296,0)</f>
        <v>0</v>
      </c>
      <c r="C1296" s="114">
        <f>IF(AND(A1296&gt;=CONTROL!$F$9,A1296&lt;CONTROL!$F$10+1),A1296,0)</f>
        <v>0</v>
      </c>
      <c r="D1296" s="114" t="str">
        <f>IF(DATOS!I1297=CONTROL!$H$10,"B","A")</f>
        <v>A</v>
      </c>
      <c r="E1296" s="114">
        <f t="shared" si="120"/>
        <v>0</v>
      </c>
      <c r="F1296">
        <f t="shared" ca="1" si="121"/>
        <v>-1</v>
      </c>
      <c r="G1296">
        <f t="shared" ca="1" si="122"/>
        <v>654</v>
      </c>
      <c r="H1296">
        <f t="shared" ca="1" si="123"/>
        <v>0</v>
      </c>
      <c r="I1296" s="122">
        <f t="shared" ca="1" si="124"/>
        <v>0</v>
      </c>
    </row>
    <row r="1297" spans="1:9" x14ac:dyDescent="0.25">
      <c r="A1297" s="114">
        <f t="shared" si="125"/>
        <v>1297</v>
      </c>
      <c r="B1297" s="114">
        <f>IF(AND(A1297&gt;=CONTROL!$D$9,A1297&lt;CONTROL!$D$10+1),A1297,0)</f>
        <v>0</v>
      </c>
      <c r="C1297" s="114">
        <f>IF(AND(A1297&gt;=CONTROL!$F$9,A1297&lt;CONTROL!$F$10+1),A1297,0)</f>
        <v>0</v>
      </c>
      <c r="D1297" s="114" t="str">
        <f>IF(DATOS!I1298=CONTROL!$H$10,"B","A")</f>
        <v>A</v>
      </c>
      <c r="E1297" s="114">
        <f t="shared" si="120"/>
        <v>0</v>
      </c>
      <c r="F1297">
        <f t="shared" ca="1" si="121"/>
        <v>-1</v>
      </c>
      <c r="G1297">
        <f t="shared" ca="1" si="122"/>
        <v>654</v>
      </c>
      <c r="H1297">
        <f t="shared" ca="1" si="123"/>
        <v>0</v>
      </c>
      <c r="I1297" s="122">
        <f t="shared" ca="1" si="124"/>
        <v>0</v>
      </c>
    </row>
    <row r="1298" spans="1:9" x14ac:dyDescent="0.25">
      <c r="A1298" s="114">
        <f t="shared" si="125"/>
        <v>1298</v>
      </c>
      <c r="B1298" s="114">
        <f>IF(AND(A1298&gt;=CONTROL!$D$9,A1298&lt;CONTROL!$D$10+1),A1298,0)</f>
        <v>0</v>
      </c>
      <c r="C1298" s="114">
        <f>IF(AND(A1298&gt;=CONTROL!$F$9,A1298&lt;CONTROL!$F$10+1),A1298,0)</f>
        <v>0</v>
      </c>
      <c r="D1298" s="114" t="str">
        <f>IF(DATOS!I1299=CONTROL!$H$10,"B","A")</f>
        <v>A</v>
      </c>
      <c r="E1298" s="114">
        <f t="shared" si="120"/>
        <v>0</v>
      </c>
      <c r="F1298">
        <f t="shared" ca="1" si="121"/>
        <v>-1</v>
      </c>
      <c r="G1298">
        <f t="shared" ca="1" si="122"/>
        <v>654</v>
      </c>
      <c r="H1298">
        <f t="shared" ca="1" si="123"/>
        <v>0</v>
      </c>
      <c r="I1298" s="122">
        <f t="shared" ca="1" si="124"/>
        <v>0</v>
      </c>
    </row>
    <row r="1299" spans="1:9" x14ac:dyDescent="0.25">
      <c r="A1299" s="114">
        <f t="shared" si="125"/>
        <v>1299</v>
      </c>
      <c r="B1299" s="114">
        <f>IF(AND(A1299&gt;=CONTROL!$D$9,A1299&lt;CONTROL!$D$10+1),A1299,0)</f>
        <v>0</v>
      </c>
      <c r="C1299" s="114">
        <f>IF(AND(A1299&gt;=CONTROL!$F$9,A1299&lt;CONTROL!$F$10+1),A1299,0)</f>
        <v>0</v>
      </c>
      <c r="D1299" s="114" t="str">
        <f>IF(DATOS!I1300=CONTROL!$H$10,"B","A")</f>
        <v>A</v>
      </c>
      <c r="E1299" s="114">
        <f t="shared" si="120"/>
        <v>0</v>
      </c>
      <c r="F1299">
        <f t="shared" ca="1" si="121"/>
        <v>-1</v>
      </c>
      <c r="G1299">
        <f t="shared" ca="1" si="122"/>
        <v>654</v>
      </c>
      <c r="H1299">
        <f t="shared" ca="1" si="123"/>
        <v>0</v>
      </c>
      <c r="I1299" s="122">
        <f t="shared" ca="1" si="124"/>
        <v>0</v>
      </c>
    </row>
    <row r="1300" spans="1:9" x14ac:dyDescent="0.25">
      <c r="A1300" s="114">
        <f t="shared" si="125"/>
        <v>1300</v>
      </c>
      <c r="B1300" s="114">
        <f>IF(AND(A1300&gt;=CONTROL!$D$9,A1300&lt;CONTROL!$D$10+1),A1300,0)</f>
        <v>0</v>
      </c>
      <c r="C1300" s="114">
        <f>IF(AND(A1300&gt;=CONTROL!$F$9,A1300&lt;CONTROL!$F$10+1),A1300,0)</f>
        <v>0</v>
      </c>
      <c r="D1300" s="114" t="str">
        <f>IF(DATOS!I1301=CONTROL!$H$10,"B","A")</f>
        <v>A</v>
      </c>
      <c r="E1300" s="114">
        <f t="shared" si="120"/>
        <v>0</v>
      </c>
      <c r="F1300">
        <f t="shared" ca="1" si="121"/>
        <v>-1</v>
      </c>
      <c r="G1300">
        <f t="shared" ca="1" si="122"/>
        <v>654</v>
      </c>
      <c r="H1300">
        <f t="shared" ca="1" si="123"/>
        <v>0</v>
      </c>
      <c r="I1300" s="122">
        <f t="shared" ca="1" si="124"/>
        <v>0</v>
      </c>
    </row>
    <row r="1301" spans="1:9" x14ac:dyDescent="0.25">
      <c r="A1301" s="114">
        <f t="shared" si="125"/>
        <v>1301</v>
      </c>
      <c r="B1301" s="114">
        <f>IF(AND(A1301&gt;=CONTROL!$D$9,A1301&lt;CONTROL!$D$10+1),A1301,0)</f>
        <v>0</v>
      </c>
      <c r="C1301" s="114">
        <f>IF(AND(A1301&gt;=CONTROL!$F$9,A1301&lt;CONTROL!$F$10+1),A1301,0)</f>
        <v>0</v>
      </c>
      <c r="D1301" s="114" t="str">
        <f>IF(DATOS!I1302=CONTROL!$H$10,"B","A")</f>
        <v>A</v>
      </c>
      <c r="E1301" s="114">
        <f t="shared" si="120"/>
        <v>0</v>
      </c>
      <c r="F1301">
        <f t="shared" ca="1" si="121"/>
        <v>-1</v>
      </c>
      <c r="G1301">
        <f t="shared" ca="1" si="122"/>
        <v>654</v>
      </c>
      <c r="H1301">
        <f t="shared" ca="1" si="123"/>
        <v>0</v>
      </c>
      <c r="I1301" s="122">
        <f t="shared" ca="1" si="124"/>
        <v>0</v>
      </c>
    </row>
    <row r="1302" spans="1:9" x14ac:dyDescent="0.25">
      <c r="A1302" s="114">
        <f t="shared" si="125"/>
        <v>1302</v>
      </c>
      <c r="B1302" s="114">
        <f>IF(AND(A1302&gt;=CONTROL!$D$9,A1302&lt;CONTROL!$D$10+1),A1302,0)</f>
        <v>0</v>
      </c>
      <c r="C1302" s="114">
        <f>IF(AND(A1302&gt;=CONTROL!$F$9,A1302&lt;CONTROL!$F$10+1),A1302,0)</f>
        <v>0</v>
      </c>
      <c r="D1302" s="114" t="str">
        <f>IF(DATOS!I1303=CONTROL!$H$10,"B","A")</f>
        <v>A</v>
      </c>
      <c r="E1302" s="114">
        <f t="shared" si="120"/>
        <v>0</v>
      </c>
      <c r="F1302">
        <f t="shared" ca="1" si="121"/>
        <v>-1</v>
      </c>
      <c r="G1302">
        <f t="shared" ca="1" si="122"/>
        <v>654</v>
      </c>
      <c r="H1302">
        <f t="shared" ca="1" si="123"/>
        <v>0</v>
      </c>
      <c r="I1302" s="122">
        <f t="shared" ca="1" si="124"/>
        <v>0</v>
      </c>
    </row>
    <row r="1303" spans="1:9" x14ac:dyDescent="0.25">
      <c r="A1303" s="114">
        <f t="shared" si="125"/>
        <v>1303</v>
      </c>
      <c r="B1303" s="114">
        <f>IF(AND(A1303&gt;=CONTROL!$D$9,A1303&lt;CONTROL!$D$10+1),A1303,0)</f>
        <v>0</v>
      </c>
      <c r="C1303" s="114">
        <f>IF(AND(A1303&gt;=CONTROL!$F$9,A1303&lt;CONTROL!$F$10+1),A1303,0)</f>
        <v>0</v>
      </c>
      <c r="D1303" s="114" t="str">
        <f>IF(DATOS!I1304=CONTROL!$H$10,"B","A")</f>
        <v>A</v>
      </c>
      <c r="E1303" s="114">
        <f t="shared" si="120"/>
        <v>0</v>
      </c>
      <c r="F1303">
        <f t="shared" ca="1" si="121"/>
        <v>-1</v>
      </c>
      <c r="G1303">
        <f t="shared" ca="1" si="122"/>
        <v>654</v>
      </c>
      <c r="H1303">
        <f t="shared" ca="1" si="123"/>
        <v>0</v>
      </c>
      <c r="I1303" s="122">
        <f t="shared" ca="1" si="124"/>
        <v>0</v>
      </c>
    </row>
    <row r="1304" spans="1:9" x14ac:dyDescent="0.25">
      <c r="A1304" s="114">
        <f t="shared" si="125"/>
        <v>1304</v>
      </c>
      <c r="B1304" s="114">
        <f>IF(AND(A1304&gt;=CONTROL!$D$9,A1304&lt;CONTROL!$D$10+1),A1304,0)</f>
        <v>0</v>
      </c>
      <c r="C1304" s="114">
        <f>IF(AND(A1304&gt;=CONTROL!$F$9,A1304&lt;CONTROL!$F$10+1),A1304,0)</f>
        <v>0</v>
      </c>
      <c r="D1304" s="114" t="str">
        <f>IF(DATOS!I1305=CONTROL!$H$10,"B","A")</f>
        <v>A</v>
      </c>
      <c r="E1304" s="114">
        <f t="shared" si="120"/>
        <v>0</v>
      </c>
      <c r="F1304">
        <f t="shared" ca="1" si="121"/>
        <v>-1</v>
      </c>
      <c r="G1304">
        <f t="shared" ca="1" si="122"/>
        <v>654</v>
      </c>
      <c r="H1304">
        <f t="shared" ca="1" si="123"/>
        <v>0</v>
      </c>
      <c r="I1304" s="122">
        <f t="shared" ca="1" si="124"/>
        <v>0</v>
      </c>
    </row>
    <row r="1305" spans="1:9" x14ac:dyDescent="0.25">
      <c r="A1305" s="114">
        <f t="shared" si="125"/>
        <v>1305</v>
      </c>
      <c r="B1305" s="114">
        <f>IF(AND(A1305&gt;=CONTROL!$D$9,A1305&lt;CONTROL!$D$10+1),A1305,0)</f>
        <v>0</v>
      </c>
      <c r="C1305" s="114">
        <f>IF(AND(A1305&gt;=CONTROL!$F$9,A1305&lt;CONTROL!$F$10+1),A1305,0)</f>
        <v>0</v>
      </c>
      <c r="D1305" s="114" t="str">
        <f>IF(DATOS!I1306=CONTROL!$H$10,"B","A")</f>
        <v>A</v>
      </c>
      <c r="E1305" s="114">
        <f t="shared" si="120"/>
        <v>0</v>
      </c>
      <c r="F1305">
        <f t="shared" ca="1" si="121"/>
        <v>-1</v>
      </c>
      <c r="G1305">
        <f t="shared" ca="1" si="122"/>
        <v>654</v>
      </c>
      <c r="H1305">
        <f t="shared" ca="1" si="123"/>
        <v>0</v>
      </c>
      <c r="I1305" s="122">
        <f t="shared" ca="1" si="124"/>
        <v>0</v>
      </c>
    </row>
    <row r="1306" spans="1:9" x14ac:dyDescent="0.25">
      <c r="A1306" s="114">
        <f t="shared" si="125"/>
        <v>1306</v>
      </c>
      <c r="B1306" s="114">
        <f>IF(AND(A1306&gt;=CONTROL!$D$9,A1306&lt;CONTROL!$D$10+1),A1306,0)</f>
        <v>0</v>
      </c>
      <c r="C1306" s="114">
        <f>IF(AND(A1306&gt;=CONTROL!$F$9,A1306&lt;CONTROL!$F$10+1),A1306,0)</f>
        <v>0</v>
      </c>
      <c r="D1306" s="114" t="str">
        <f>IF(DATOS!I1307=CONTROL!$H$10,"B","A")</f>
        <v>A</v>
      </c>
      <c r="E1306" s="114">
        <f t="shared" si="120"/>
        <v>0</v>
      </c>
      <c r="F1306">
        <f t="shared" ca="1" si="121"/>
        <v>-1</v>
      </c>
      <c r="G1306">
        <f t="shared" ca="1" si="122"/>
        <v>654</v>
      </c>
      <c r="H1306">
        <f t="shared" ca="1" si="123"/>
        <v>0</v>
      </c>
      <c r="I1306" s="122">
        <f t="shared" ca="1" si="124"/>
        <v>0</v>
      </c>
    </row>
    <row r="1307" spans="1:9" x14ac:dyDescent="0.25">
      <c r="A1307" s="114">
        <f t="shared" si="125"/>
        <v>1307</v>
      </c>
      <c r="B1307" s="114">
        <f>IF(AND(A1307&gt;=CONTROL!$D$9,A1307&lt;CONTROL!$D$10+1),A1307,0)</f>
        <v>0</v>
      </c>
      <c r="C1307" s="114">
        <f>IF(AND(A1307&gt;=CONTROL!$F$9,A1307&lt;CONTROL!$F$10+1),A1307,0)</f>
        <v>0</v>
      </c>
      <c r="D1307" s="114" t="str">
        <f>IF(DATOS!I1308=CONTROL!$H$10,"B","A")</f>
        <v>A</v>
      </c>
      <c r="E1307" s="114">
        <f t="shared" si="120"/>
        <v>0</v>
      </c>
      <c r="F1307">
        <f t="shared" ca="1" si="121"/>
        <v>-1</v>
      </c>
      <c r="G1307">
        <f t="shared" ca="1" si="122"/>
        <v>654</v>
      </c>
      <c r="H1307">
        <f t="shared" ca="1" si="123"/>
        <v>0</v>
      </c>
      <c r="I1307" s="122">
        <f t="shared" ca="1" si="124"/>
        <v>0</v>
      </c>
    </row>
    <row r="1308" spans="1:9" x14ac:dyDescent="0.25">
      <c r="A1308" s="114">
        <f t="shared" si="125"/>
        <v>1308</v>
      </c>
      <c r="B1308" s="114">
        <f>IF(AND(A1308&gt;=CONTROL!$D$9,A1308&lt;CONTROL!$D$10+1),A1308,0)</f>
        <v>0</v>
      </c>
      <c r="C1308" s="114">
        <f>IF(AND(A1308&gt;=CONTROL!$F$9,A1308&lt;CONTROL!$F$10+1),A1308,0)</f>
        <v>0</v>
      </c>
      <c r="D1308" s="114" t="str">
        <f>IF(DATOS!I1309=CONTROL!$H$10,"B","A")</f>
        <v>A</v>
      </c>
      <c r="E1308" s="114">
        <f t="shared" si="120"/>
        <v>0</v>
      </c>
      <c r="F1308">
        <f t="shared" ca="1" si="121"/>
        <v>-1</v>
      </c>
      <c r="G1308">
        <f t="shared" ca="1" si="122"/>
        <v>654</v>
      </c>
      <c r="H1308">
        <f t="shared" ca="1" si="123"/>
        <v>0</v>
      </c>
      <c r="I1308" s="122">
        <f t="shared" ca="1" si="124"/>
        <v>0</v>
      </c>
    </row>
    <row r="1309" spans="1:9" x14ac:dyDescent="0.25">
      <c r="A1309" s="114">
        <f t="shared" si="125"/>
        <v>1309</v>
      </c>
      <c r="B1309" s="114">
        <f>IF(AND(A1309&gt;=CONTROL!$D$9,A1309&lt;CONTROL!$D$10+1),A1309,0)</f>
        <v>0</v>
      </c>
      <c r="C1309" s="114">
        <f>IF(AND(A1309&gt;=CONTROL!$F$9,A1309&lt;CONTROL!$F$10+1),A1309,0)</f>
        <v>0</v>
      </c>
      <c r="D1309" s="114" t="str">
        <f>IF(DATOS!I1310=CONTROL!$H$10,"B","A")</f>
        <v>A</v>
      </c>
      <c r="E1309" s="114">
        <f t="shared" si="120"/>
        <v>0</v>
      </c>
      <c r="F1309">
        <f t="shared" ca="1" si="121"/>
        <v>-1</v>
      </c>
      <c r="G1309">
        <f t="shared" ca="1" si="122"/>
        <v>654</v>
      </c>
      <c r="H1309">
        <f t="shared" ca="1" si="123"/>
        <v>0</v>
      </c>
      <c r="I1309" s="122">
        <f t="shared" ca="1" si="124"/>
        <v>0</v>
      </c>
    </row>
    <row r="1310" spans="1:9" x14ac:dyDescent="0.25">
      <c r="A1310" s="114">
        <f t="shared" si="125"/>
        <v>1310</v>
      </c>
      <c r="B1310" s="114">
        <f>IF(AND(A1310&gt;=CONTROL!$D$9,A1310&lt;CONTROL!$D$10+1),A1310,0)</f>
        <v>0</v>
      </c>
      <c r="C1310" s="114">
        <f>IF(AND(A1310&gt;=CONTROL!$F$9,A1310&lt;CONTROL!$F$10+1),A1310,0)</f>
        <v>0</v>
      </c>
      <c r="D1310" s="114" t="str">
        <f>IF(DATOS!I1311=CONTROL!$H$10,"B","A")</f>
        <v>A</v>
      </c>
      <c r="E1310" s="114">
        <f t="shared" si="120"/>
        <v>0</v>
      </c>
      <c r="F1310">
        <f t="shared" ca="1" si="121"/>
        <v>-1</v>
      </c>
      <c r="G1310">
        <f t="shared" ca="1" si="122"/>
        <v>654</v>
      </c>
      <c r="H1310">
        <f t="shared" ca="1" si="123"/>
        <v>0</v>
      </c>
      <c r="I1310" s="122">
        <f t="shared" ca="1" si="124"/>
        <v>0</v>
      </c>
    </row>
    <row r="1311" spans="1:9" x14ac:dyDescent="0.25">
      <c r="A1311" s="114">
        <f t="shared" si="125"/>
        <v>1311</v>
      </c>
      <c r="B1311" s="114">
        <f>IF(AND(A1311&gt;=CONTROL!$D$9,A1311&lt;CONTROL!$D$10+1),A1311,0)</f>
        <v>0</v>
      </c>
      <c r="C1311" s="114">
        <f>IF(AND(A1311&gt;=CONTROL!$F$9,A1311&lt;CONTROL!$F$10+1),A1311,0)</f>
        <v>0</v>
      </c>
      <c r="D1311" s="114" t="str">
        <f>IF(DATOS!I1312=CONTROL!$H$10,"B","A")</f>
        <v>A</v>
      </c>
      <c r="E1311" s="114">
        <f t="shared" si="120"/>
        <v>0</v>
      </c>
      <c r="F1311">
        <f t="shared" ca="1" si="121"/>
        <v>-1</v>
      </c>
      <c r="G1311">
        <f t="shared" ca="1" si="122"/>
        <v>654</v>
      </c>
      <c r="H1311">
        <f t="shared" ca="1" si="123"/>
        <v>0</v>
      </c>
      <c r="I1311" s="122">
        <f t="shared" ca="1" si="124"/>
        <v>0</v>
      </c>
    </row>
    <row r="1312" spans="1:9" x14ac:dyDescent="0.25">
      <c r="A1312" s="114">
        <f t="shared" si="125"/>
        <v>1312</v>
      </c>
      <c r="B1312" s="114">
        <f>IF(AND(A1312&gt;=CONTROL!$D$9,A1312&lt;CONTROL!$D$10+1),A1312,0)</f>
        <v>0</v>
      </c>
      <c r="C1312" s="114">
        <f>IF(AND(A1312&gt;=CONTROL!$F$9,A1312&lt;CONTROL!$F$10+1),A1312,0)</f>
        <v>0</v>
      </c>
      <c r="D1312" s="114" t="str">
        <f>IF(DATOS!I1313=CONTROL!$H$10,"B","A")</f>
        <v>A</v>
      </c>
      <c r="E1312" s="114">
        <f t="shared" si="120"/>
        <v>0</v>
      </c>
      <c r="F1312">
        <f t="shared" ca="1" si="121"/>
        <v>-1</v>
      </c>
      <c r="G1312">
        <f t="shared" ca="1" si="122"/>
        <v>654</v>
      </c>
      <c r="H1312">
        <f t="shared" ca="1" si="123"/>
        <v>0</v>
      </c>
      <c r="I1312" s="122">
        <f t="shared" ca="1" si="124"/>
        <v>0</v>
      </c>
    </row>
    <row r="1313" spans="1:9" x14ac:dyDescent="0.25">
      <c r="A1313" s="114">
        <f t="shared" si="125"/>
        <v>1313</v>
      </c>
      <c r="B1313" s="114">
        <f>IF(AND(A1313&gt;=CONTROL!$D$9,A1313&lt;CONTROL!$D$10+1),A1313,0)</f>
        <v>0</v>
      </c>
      <c r="C1313" s="114">
        <f>IF(AND(A1313&gt;=CONTROL!$F$9,A1313&lt;CONTROL!$F$10+1),A1313,0)</f>
        <v>0</v>
      </c>
      <c r="D1313" s="114" t="str">
        <f>IF(DATOS!I1314=CONTROL!$H$10,"B","A")</f>
        <v>A</v>
      </c>
      <c r="E1313" s="114">
        <f t="shared" si="120"/>
        <v>0</v>
      </c>
      <c r="F1313">
        <f t="shared" ca="1" si="121"/>
        <v>-1</v>
      </c>
      <c r="G1313">
        <f t="shared" ca="1" si="122"/>
        <v>654</v>
      </c>
      <c r="H1313">
        <f t="shared" ca="1" si="123"/>
        <v>0</v>
      </c>
      <c r="I1313" s="122">
        <f t="shared" ca="1" si="124"/>
        <v>0</v>
      </c>
    </row>
    <row r="1314" spans="1:9" x14ac:dyDescent="0.25">
      <c r="A1314" s="114">
        <f t="shared" si="125"/>
        <v>1314</v>
      </c>
      <c r="B1314" s="114">
        <f>IF(AND(A1314&gt;=CONTROL!$D$9,A1314&lt;CONTROL!$D$10+1),A1314,0)</f>
        <v>0</v>
      </c>
      <c r="C1314" s="114">
        <f>IF(AND(A1314&gt;=CONTROL!$F$9,A1314&lt;CONTROL!$F$10+1),A1314,0)</f>
        <v>0</v>
      </c>
      <c r="D1314" s="114" t="str">
        <f>IF(DATOS!I1315=CONTROL!$H$10,"B","A")</f>
        <v>A</v>
      </c>
      <c r="E1314" s="114">
        <f t="shared" si="120"/>
        <v>0</v>
      </c>
      <c r="F1314">
        <f t="shared" ca="1" si="121"/>
        <v>-1</v>
      </c>
      <c r="G1314">
        <f t="shared" ca="1" si="122"/>
        <v>654</v>
      </c>
      <c r="H1314">
        <f t="shared" ca="1" si="123"/>
        <v>0</v>
      </c>
      <c r="I1314" s="122">
        <f t="shared" ca="1" si="124"/>
        <v>0</v>
      </c>
    </row>
    <row r="1315" spans="1:9" x14ac:dyDescent="0.25">
      <c r="A1315" s="114">
        <f t="shared" si="125"/>
        <v>1315</v>
      </c>
      <c r="B1315" s="114">
        <f>IF(AND(A1315&gt;=CONTROL!$D$9,A1315&lt;CONTROL!$D$10+1),A1315,0)</f>
        <v>0</v>
      </c>
      <c r="C1315" s="114">
        <f>IF(AND(A1315&gt;=CONTROL!$F$9,A1315&lt;CONTROL!$F$10+1),A1315,0)</f>
        <v>0</v>
      </c>
      <c r="D1315" s="114" t="str">
        <f>IF(DATOS!I1316=CONTROL!$H$10,"B","A")</f>
        <v>A</v>
      </c>
      <c r="E1315" s="114">
        <f t="shared" si="120"/>
        <v>0</v>
      </c>
      <c r="F1315">
        <f t="shared" ca="1" si="121"/>
        <v>-1</v>
      </c>
      <c r="G1315">
        <f t="shared" ca="1" si="122"/>
        <v>654</v>
      </c>
      <c r="H1315">
        <f t="shared" ca="1" si="123"/>
        <v>0</v>
      </c>
      <c r="I1315" s="122">
        <f t="shared" ca="1" si="124"/>
        <v>0</v>
      </c>
    </row>
    <row r="1316" spans="1:9" x14ac:dyDescent="0.25">
      <c r="A1316" s="114">
        <f t="shared" si="125"/>
        <v>1316</v>
      </c>
      <c r="B1316" s="114">
        <f>IF(AND(A1316&gt;=CONTROL!$D$9,A1316&lt;CONTROL!$D$10+1),A1316,0)</f>
        <v>0</v>
      </c>
      <c r="C1316" s="114">
        <f>IF(AND(A1316&gt;=CONTROL!$F$9,A1316&lt;CONTROL!$F$10+1),A1316,0)</f>
        <v>0</v>
      </c>
      <c r="D1316" s="114" t="str">
        <f>IF(DATOS!I1317=CONTROL!$H$10,"B","A")</f>
        <v>A</v>
      </c>
      <c r="E1316" s="114">
        <f t="shared" si="120"/>
        <v>0</v>
      </c>
      <c r="F1316">
        <f t="shared" ca="1" si="121"/>
        <v>-1</v>
      </c>
      <c r="G1316">
        <f t="shared" ca="1" si="122"/>
        <v>654</v>
      </c>
      <c r="H1316">
        <f t="shared" ca="1" si="123"/>
        <v>0</v>
      </c>
      <c r="I1316" s="122">
        <f t="shared" ca="1" si="124"/>
        <v>0</v>
      </c>
    </row>
    <row r="1317" spans="1:9" x14ac:dyDescent="0.25">
      <c r="A1317" s="114">
        <f t="shared" si="125"/>
        <v>1317</v>
      </c>
      <c r="B1317" s="114">
        <f>IF(AND(A1317&gt;=CONTROL!$D$9,A1317&lt;CONTROL!$D$10+1),A1317,0)</f>
        <v>0</v>
      </c>
      <c r="C1317" s="114">
        <f>IF(AND(A1317&gt;=CONTROL!$F$9,A1317&lt;CONTROL!$F$10+1),A1317,0)</f>
        <v>0</v>
      </c>
      <c r="D1317" s="114" t="str">
        <f>IF(DATOS!I1318=CONTROL!$H$10,"B","A")</f>
        <v>A</v>
      </c>
      <c r="E1317" s="114">
        <f t="shared" si="120"/>
        <v>0</v>
      </c>
      <c r="F1317">
        <f t="shared" ca="1" si="121"/>
        <v>-1</v>
      </c>
      <c r="G1317">
        <f t="shared" ca="1" si="122"/>
        <v>654</v>
      </c>
      <c r="H1317">
        <f t="shared" ca="1" si="123"/>
        <v>0</v>
      </c>
      <c r="I1317" s="122">
        <f t="shared" ca="1" si="124"/>
        <v>0</v>
      </c>
    </row>
    <row r="1318" spans="1:9" x14ac:dyDescent="0.25">
      <c r="A1318" s="114">
        <f t="shared" si="125"/>
        <v>1318</v>
      </c>
      <c r="B1318" s="114">
        <f>IF(AND(A1318&gt;=CONTROL!$D$9,A1318&lt;CONTROL!$D$10+1),A1318,0)</f>
        <v>0</v>
      </c>
      <c r="C1318" s="114">
        <f>IF(AND(A1318&gt;=CONTROL!$F$9,A1318&lt;CONTROL!$F$10+1),A1318,0)</f>
        <v>0</v>
      </c>
      <c r="D1318" s="114" t="str">
        <f>IF(DATOS!I1319=CONTROL!$H$10,"B","A")</f>
        <v>A</v>
      </c>
      <c r="E1318" s="114">
        <f t="shared" si="120"/>
        <v>0</v>
      </c>
      <c r="F1318">
        <f t="shared" ca="1" si="121"/>
        <v>-1</v>
      </c>
      <c r="G1318">
        <f t="shared" ca="1" si="122"/>
        <v>654</v>
      </c>
      <c r="H1318">
        <f t="shared" ca="1" si="123"/>
        <v>0</v>
      </c>
      <c r="I1318" s="122">
        <f t="shared" ca="1" si="124"/>
        <v>0</v>
      </c>
    </row>
    <row r="1319" spans="1:9" x14ac:dyDescent="0.25">
      <c r="A1319" s="114">
        <f t="shared" si="125"/>
        <v>1319</v>
      </c>
      <c r="B1319" s="114">
        <f>IF(AND(A1319&gt;=CONTROL!$D$9,A1319&lt;CONTROL!$D$10+1),A1319,0)</f>
        <v>0</v>
      </c>
      <c r="C1319" s="114">
        <f>IF(AND(A1319&gt;=CONTROL!$F$9,A1319&lt;CONTROL!$F$10+1),A1319,0)</f>
        <v>0</v>
      </c>
      <c r="D1319" s="114" t="str">
        <f>IF(DATOS!I1320=CONTROL!$H$10,"B","A")</f>
        <v>A</v>
      </c>
      <c r="E1319" s="114">
        <f t="shared" si="120"/>
        <v>0</v>
      </c>
      <c r="F1319">
        <f t="shared" ca="1" si="121"/>
        <v>-1</v>
      </c>
      <c r="G1319">
        <f t="shared" ca="1" si="122"/>
        <v>654</v>
      </c>
      <c r="H1319">
        <f t="shared" ca="1" si="123"/>
        <v>0</v>
      </c>
      <c r="I1319" s="122">
        <f t="shared" ca="1" si="124"/>
        <v>0</v>
      </c>
    </row>
    <row r="1320" spans="1:9" x14ac:dyDescent="0.25">
      <c r="A1320" s="114">
        <f t="shared" si="125"/>
        <v>1320</v>
      </c>
      <c r="B1320" s="114">
        <f>IF(AND(A1320&gt;=CONTROL!$D$9,A1320&lt;CONTROL!$D$10+1),A1320,0)</f>
        <v>0</v>
      </c>
      <c r="C1320" s="114">
        <f>IF(AND(A1320&gt;=CONTROL!$F$9,A1320&lt;CONTROL!$F$10+1),A1320,0)</f>
        <v>0</v>
      </c>
      <c r="D1320" s="114" t="str">
        <f>IF(DATOS!I1321=CONTROL!$H$10,"B","A")</f>
        <v>A</v>
      </c>
      <c r="E1320" s="114">
        <f t="shared" si="120"/>
        <v>0</v>
      </c>
      <c r="F1320">
        <f t="shared" ca="1" si="121"/>
        <v>-1</v>
      </c>
      <c r="G1320">
        <f t="shared" ca="1" si="122"/>
        <v>654</v>
      </c>
      <c r="H1320">
        <f t="shared" ca="1" si="123"/>
        <v>0</v>
      </c>
      <c r="I1320" s="122">
        <f t="shared" ca="1" si="124"/>
        <v>0</v>
      </c>
    </row>
    <row r="1321" spans="1:9" x14ac:dyDescent="0.25">
      <c r="A1321" s="114">
        <f t="shared" si="125"/>
        <v>1321</v>
      </c>
      <c r="B1321" s="114">
        <f>IF(AND(A1321&gt;=CONTROL!$D$9,A1321&lt;CONTROL!$D$10+1),A1321,0)</f>
        <v>0</v>
      </c>
      <c r="C1321" s="114">
        <f>IF(AND(A1321&gt;=CONTROL!$F$9,A1321&lt;CONTROL!$F$10+1),A1321,0)</f>
        <v>0</v>
      </c>
      <c r="D1321" s="114" t="str">
        <f>IF(DATOS!I1322=CONTROL!$H$10,"B","A")</f>
        <v>A</v>
      </c>
      <c r="E1321" s="114">
        <f t="shared" si="120"/>
        <v>0</v>
      </c>
      <c r="F1321">
        <f t="shared" ca="1" si="121"/>
        <v>-1</v>
      </c>
      <c r="G1321">
        <f t="shared" ca="1" si="122"/>
        <v>654</v>
      </c>
      <c r="H1321">
        <f t="shared" ca="1" si="123"/>
        <v>0</v>
      </c>
      <c r="I1321" s="122">
        <f t="shared" ca="1" si="124"/>
        <v>0</v>
      </c>
    </row>
    <row r="1322" spans="1:9" x14ac:dyDescent="0.25">
      <c r="A1322" s="114">
        <f t="shared" si="125"/>
        <v>1322</v>
      </c>
      <c r="B1322" s="114">
        <f>IF(AND(A1322&gt;=CONTROL!$D$9,A1322&lt;CONTROL!$D$10+1),A1322,0)</f>
        <v>0</v>
      </c>
      <c r="C1322" s="114">
        <f>IF(AND(A1322&gt;=CONTROL!$F$9,A1322&lt;CONTROL!$F$10+1),A1322,0)</f>
        <v>0</v>
      </c>
      <c r="D1322" s="114" t="str">
        <f>IF(DATOS!I1323=CONTROL!$H$10,"B","A")</f>
        <v>A</v>
      </c>
      <c r="E1322" s="114">
        <f t="shared" si="120"/>
        <v>0</v>
      </c>
      <c r="F1322">
        <f t="shared" ca="1" si="121"/>
        <v>-1</v>
      </c>
      <c r="G1322">
        <f t="shared" ca="1" si="122"/>
        <v>654</v>
      </c>
      <c r="H1322">
        <f t="shared" ca="1" si="123"/>
        <v>0</v>
      </c>
      <c r="I1322" s="122">
        <f t="shared" ca="1" si="124"/>
        <v>0</v>
      </c>
    </row>
    <row r="1323" spans="1:9" x14ac:dyDescent="0.25">
      <c r="A1323" s="114">
        <f t="shared" si="125"/>
        <v>1323</v>
      </c>
      <c r="B1323" s="114">
        <f>IF(AND(A1323&gt;=CONTROL!$D$9,A1323&lt;CONTROL!$D$10+1),A1323,0)</f>
        <v>0</v>
      </c>
      <c r="C1323" s="114">
        <f>IF(AND(A1323&gt;=CONTROL!$F$9,A1323&lt;CONTROL!$F$10+1),A1323,0)</f>
        <v>0</v>
      </c>
      <c r="D1323" s="114" t="str">
        <f>IF(DATOS!I1324=CONTROL!$H$10,"B","A")</f>
        <v>A</v>
      </c>
      <c r="E1323" s="114">
        <f t="shared" si="120"/>
        <v>0</v>
      </c>
      <c r="F1323">
        <f t="shared" ca="1" si="121"/>
        <v>-1</v>
      </c>
      <c r="G1323">
        <f t="shared" ca="1" si="122"/>
        <v>654</v>
      </c>
      <c r="H1323">
        <f t="shared" ca="1" si="123"/>
        <v>0</v>
      </c>
      <c r="I1323" s="122">
        <f t="shared" ca="1" si="124"/>
        <v>0</v>
      </c>
    </row>
    <row r="1324" spans="1:9" x14ac:dyDescent="0.25">
      <c r="A1324" s="114">
        <f t="shared" si="125"/>
        <v>1324</v>
      </c>
      <c r="B1324" s="114">
        <f>IF(AND(A1324&gt;=CONTROL!$D$9,A1324&lt;CONTROL!$D$10+1),A1324,0)</f>
        <v>0</v>
      </c>
      <c r="C1324" s="114">
        <f>IF(AND(A1324&gt;=CONTROL!$F$9,A1324&lt;CONTROL!$F$10+1),A1324,0)</f>
        <v>0</v>
      </c>
      <c r="D1324" s="114" t="str">
        <f>IF(DATOS!I1325=CONTROL!$H$10,"B","A")</f>
        <v>A</v>
      </c>
      <c r="E1324" s="114">
        <f t="shared" si="120"/>
        <v>0</v>
      </c>
      <c r="F1324">
        <f t="shared" ca="1" si="121"/>
        <v>-1</v>
      </c>
      <c r="G1324">
        <f t="shared" ca="1" si="122"/>
        <v>654</v>
      </c>
      <c r="H1324">
        <f t="shared" ca="1" si="123"/>
        <v>0</v>
      </c>
      <c r="I1324" s="122">
        <f t="shared" ca="1" si="124"/>
        <v>0</v>
      </c>
    </row>
    <row r="1325" spans="1:9" x14ac:dyDescent="0.25">
      <c r="A1325" s="114">
        <f t="shared" si="125"/>
        <v>1325</v>
      </c>
      <c r="B1325" s="114">
        <f>IF(AND(A1325&gt;=CONTROL!$D$9,A1325&lt;CONTROL!$D$10+1),A1325,0)</f>
        <v>0</v>
      </c>
      <c r="C1325" s="114">
        <f>IF(AND(A1325&gt;=CONTROL!$F$9,A1325&lt;CONTROL!$F$10+1),A1325,0)</f>
        <v>0</v>
      </c>
      <c r="D1325" s="114" t="str">
        <f>IF(DATOS!I1326=CONTROL!$H$10,"B","A")</f>
        <v>A</v>
      </c>
      <c r="E1325" s="114">
        <f t="shared" si="120"/>
        <v>0</v>
      </c>
      <c r="F1325">
        <f t="shared" ca="1" si="121"/>
        <v>-1</v>
      </c>
      <c r="G1325">
        <f t="shared" ca="1" si="122"/>
        <v>654</v>
      </c>
      <c r="H1325">
        <f t="shared" ca="1" si="123"/>
        <v>0</v>
      </c>
      <c r="I1325" s="122">
        <f t="shared" ca="1" si="124"/>
        <v>0</v>
      </c>
    </row>
    <row r="1326" spans="1:9" x14ac:dyDescent="0.25">
      <c r="A1326" s="114">
        <f t="shared" si="125"/>
        <v>1326</v>
      </c>
      <c r="B1326" s="114">
        <f>IF(AND(A1326&gt;=CONTROL!$D$9,A1326&lt;CONTROL!$D$10+1),A1326,0)</f>
        <v>0</v>
      </c>
      <c r="C1326" s="114">
        <f>IF(AND(A1326&gt;=CONTROL!$F$9,A1326&lt;CONTROL!$F$10+1),A1326,0)</f>
        <v>0</v>
      </c>
      <c r="D1326" s="114" t="str">
        <f>IF(DATOS!I1327=CONTROL!$H$10,"B","A")</f>
        <v>A</v>
      </c>
      <c r="E1326" s="114">
        <f t="shared" si="120"/>
        <v>0</v>
      </c>
      <c r="F1326">
        <f t="shared" ca="1" si="121"/>
        <v>-1</v>
      </c>
      <c r="G1326">
        <f t="shared" ca="1" si="122"/>
        <v>654</v>
      </c>
      <c r="H1326">
        <f t="shared" ca="1" si="123"/>
        <v>0</v>
      </c>
      <c r="I1326" s="122">
        <f t="shared" ca="1" si="124"/>
        <v>0</v>
      </c>
    </row>
    <row r="1327" spans="1:9" x14ac:dyDescent="0.25">
      <c r="A1327" s="114">
        <f t="shared" si="125"/>
        <v>1327</v>
      </c>
      <c r="B1327" s="114">
        <f>IF(AND(A1327&gt;=CONTROL!$D$9,A1327&lt;CONTROL!$D$10+1),A1327,0)</f>
        <v>0</v>
      </c>
      <c r="C1327" s="114">
        <f>IF(AND(A1327&gt;=CONTROL!$F$9,A1327&lt;CONTROL!$F$10+1),A1327,0)</f>
        <v>0</v>
      </c>
      <c r="D1327" s="114" t="str">
        <f>IF(DATOS!I1328=CONTROL!$H$10,"B","A")</f>
        <v>A</v>
      </c>
      <c r="E1327" s="114">
        <f t="shared" si="120"/>
        <v>0</v>
      </c>
      <c r="F1327">
        <f t="shared" ca="1" si="121"/>
        <v>-1</v>
      </c>
      <c r="G1327">
        <f t="shared" ca="1" si="122"/>
        <v>654</v>
      </c>
      <c r="H1327">
        <f t="shared" ca="1" si="123"/>
        <v>0</v>
      </c>
      <c r="I1327" s="122">
        <f t="shared" ca="1" si="124"/>
        <v>0</v>
      </c>
    </row>
    <row r="1328" spans="1:9" x14ac:dyDescent="0.25">
      <c r="A1328" s="114">
        <f t="shared" si="125"/>
        <v>1328</v>
      </c>
      <c r="B1328" s="114">
        <f>IF(AND(A1328&gt;=CONTROL!$D$9,A1328&lt;CONTROL!$D$10+1),A1328,0)</f>
        <v>0</v>
      </c>
      <c r="C1328" s="114">
        <f>IF(AND(A1328&gt;=CONTROL!$F$9,A1328&lt;CONTROL!$F$10+1),A1328,0)</f>
        <v>0</v>
      </c>
      <c r="D1328" s="114" t="str">
        <f>IF(DATOS!I1329=CONTROL!$H$10,"B","A")</f>
        <v>A</v>
      </c>
      <c r="E1328" s="114">
        <f t="shared" si="120"/>
        <v>0</v>
      </c>
      <c r="F1328">
        <f t="shared" ca="1" si="121"/>
        <v>-1</v>
      </c>
      <c r="G1328">
        <f t="shared" ca="1" si="122"/>
        <v>654</v>
      </c>
      <c r="H1328">
        <f t="shared" ca="1" si="123"/>
        <v>0</v>
      </c>
      <c r="I1328" s="122">
        <f t="shared" ca="1" si="124"/>
        <v>0</v>
      </c>
    </row>
    <row r="1329" spans="1:9" x14ac:dyDescent="0.25">
      <c r="A1329" s="114">
        <f t="shared" si="125"/>
        <v>1329</v>
      </c>
      <c r="B1329" s="114">
        <f>IF(AND(A1329&gt;=CONTROL!$D$9,A1329&lt;CONTROL!$D$10+1),A1329,0)</f>
        <v>0</v>
      </c>
      <c r="C1329" s="114">
        <f>IF(AND(A1329&gt;=CONTROL!$F$9,A1329&lt;CONTROL!$F$10+1),A1329,0)</f>
        <v>0</v>
      </c>
      <c r="D1329" s="114" t="str">
        <f>IF(DATOS!I1330=CONTROL!$H$10,"B","A")</f>
        <v>A</v>
      </c>
      <c r="E1329" s="114">
        <f t="shared" si="120"/>
        <v>0</v>
      </c>
      <c r="F1329">
        <f t="shared" ca="1" si="121"/>
        <v>-1</v>
      </c>
      <c r="G1329">
        <f t="shared" ca="1" si="122"/>
        <v>654</v>
      </c>
      <c r="H1329">
        <f t="shared" ca="1" si="123"/>
        <v>0</v>
      </c>
      <c r="I1329" s="122">
        <f t="shared" ca="1" si="124"/>
        <v>0</v>
      </c>
    </row>
    <row r="1330" spans="1:9" x14ac:dyDescent="0.25">
      <c r="A1330" s="114">
        <f t="shared" si="125"/>
        <v>1330</v>
      </c>
      <c r="B1330" s="114">
        <f>IF(AND(A1330&gt;=CONTROL!$D$9,A1330&lt;CONTROL!$D$10+1),A1330,0)</f>
        <v>0</v>
      </c>
      <c r="C1330" s="114">
        <f>IF(AND(A1330&gt;=CONTROL!$F$9,A1330&lt;CONTROL!$F$10+1),A1330,0)</f>
        <v>0</v>
      </c>
      <c r="D1330" s="114" t="str">
        <f>IF(DATOS!I1331=CONTROL!$H$10,"B","A")</f>
        <v>A</v>
      </c>
      <c r="E1330" s="114">
        <f t="shared" si="120"/>
        <v>0</v>
      </c>
      <c r="F1330">
        <f t="shared" ca="1" si="121"/>
        <v>-1</v>
      </c>
      <c r="G1330">
        <f t="shared" ca="1" si="122"/>
        <v>654</v>
      </c>
      <c r="H1330">
        <f t="shared" ca="1" si="123"/>
        <v>0</v>
      </c>
      <c r="I1330" s="122">
        <f t="shared" ca="1" si="124"/>
        <v>0</v>
      </c>
    </row>
    <row r="1331" spans="1:9" x14ac:dyDescent="0.25">
      <c r="A1331" s="114">
        <f t="shared" si="125"/>
        <v>1331</v>
      </c>
      <c r="B1331" s="114">
        <f>IF(AND(A1331&gt;=CONTROL!$D$9,A1331&lt;CONTROL!$D$10+1),A1331,0)</f>
        <v>0</v>
      </c>
      <c r="C1331" s="114">
        <f>IF(AND(A1331&gt;=CONTROL!$F$9,A1331&lt;CONTROL!$F$10+1),A1331,0)</f>
        <v>0</v>
      </c>
      <c r="D1331" s="114" t="str">
        <f>IF(DATOS!I1332=CONTROL!$H$10,"B","A")</f>
        <v>A</v>
      </c>
      <c r="E1331" s="114">
        <f t="shared" si="120"/>
        <v>0</v>
      </c>
      <c r="F1331">
        <f t="shared" ca="1" si="121"/>
        <v>-1</v>
      </c>
      <c r="G1331">
        <f t="shared" ca="1" si="122"/>
        <v>654</v>
      </c>
      <c r="H1331">
        <f t="shared" ca="1" si="123"/>
        <v>0</v>
      </c>
      <c r="I1331" s="122">
        <f t="shared" ca="1" si="124"/>
        <v>0</v>
      </c>
    </row>
    <row r="1332" spans="1:9" x14ac:dyDescent="0.25">
      <c r="A1332" s="114">
        <f t="shared" si="125"/>
        <v>1332</v>
      </c>
      <c r="B1332" s="114">
        <f>IF(AND(A1332&gt;=CONTROL!$D$9,A1332&lt;CONTROL!$D$10+1),A1332,0)</f>
        <v>0</v>
      </c>
      <c r="C1332" s="114">
        <f>IF(AND(A1332&gt;=CONTROL!$F$9,A1332&lt;CONTROL!$F$10+1),A1332,0)</f>
        <v>0</v>
      </c>
      <c r="D1332" s="114" t="str">
        <f>IF(DATOS!I1333=CONTROL!$H$10,"B","A")</f>
        <v>A</v>
      </c>
      <c r="E1332" s="114">
        <f t="shared" si="120"/>
        <v>0</v>
      </c>
      <c r="F1332">
        <f t="shared" ca="1" si="121"/>
        <v>-1</v>
      </c>
      <c r="G1332">
        <f t="shared" ca="1" si="122"/>
        <v>654</v>
      </c>
      <c r="H1332">
        <f t="shared" ca="1" si="123"/>
        <v>0</v>
      </c>
      <c r="I1332" s="122">
        <f t="shared" ca="1" si="124"/>
        <v>0</v>
      </c>
    </row>
    <row r="1333" spans="1:9" x14ac:dyDescent="0.25">
      <c r="A1333" s="114">
        <f t="shared" si="125"/>
        <v>1333</v>
      </c>
      <c r="B1333" s="114">
        <f>IF(AND(A1333&gt;=CONTROL!$D$9,A1333&lt;CONTROL!$D$10+1),A1333,0)</f>
        <v>0</v>
      </c>
      <c r="C1333" s="114">
        <f>IF(AND(A1333&gt;=CONTROL!$F$9,A1333&lt;CONTROL!$F$10+1),A1333,0)</f>
        <v>0</v>
      </c>
      <c r="D1333" s="114" t="str">
        <f>IF(DATOS!I1334=CONTROL!$H$10,"B","A")</f>
        <v>A</v>
      </c>
      <c r="E1333" s="114">
        <f t="shared" si="120"/>
        <v>0</v>
      </c>
      <c r="F1333">
        <f t="shared" ca="1" si="121"/>
        <v>-1</v>
      </c>
      <c r="G1333">
        <f t="shared" ca="1" si="122"/>
        <v>654</v>
      </c>
      <c r="H1333">
        <f t="shared" ca="1" si="123"/>
        <v>0</v>
      </c>
      <c r="I1333" s="122">
        <f t="shared" ca="1" si="124"/>
        <v>0</v>
      </c>
    </row>
    <row r="1334" spans="1:9" x14ac:dyDescent="0.25">
      <c r="A1334" s="114">
        <f t="shared" si="125"/>
        <v>1334</v>
      </c>
      <c r="B1334" s="114">
        <f>IF(AND(A1334&gt;=CONTROL!$D$9,A1334&lt;CONTROL!$D$10+1),A1334,0)</f>
        <v>0</v>
      </c>
      <c r="C1334" s="114">
        <f>IF(AND(A1334&gt;=CONTROL!$F$9,A1334&lt;CONTROL!$F$10+1),A1334,0)</f>
        <v>0</v>
      </c>
      <c r="D1334" s="114" t="str">
        <f>IF(DATOS!I1335=CONTROL!$H$10,"B","A")</f>
        <v>A</v>
      </c>
      <c r="E1334" s="114">
        <f t="shared" si="120"/>
        <v>0</v>
      </c>
      <c r="F1334">
        <f t="shared" ca="1" si="121"/>
        <v>-1</v>
      </c>
      <c r="G1334">
        <f t="shared" ca="1" si="122"/>
        <v>654</v>
      </c>
      <c r="H1334">
        <f t="shared" ca="1" si="123"/>
        <v>0</v>
      </c>
      <c r="I1334" s="122">
        <f t="shared" ca="1" si="124"/>
        <v>0</v>
      </c>
    </row>
    <row r="1335" spans="1:9" x14ac:dyDescent="0.25">
      <c r="A1335" s="114">
        <f t="shared" si="125"/>
        <v>1335</v>
      </c>
      <c r="B1335" s="114">
        <f>IF(AND(A1335&gt;=CONTROL!$D$9,A1335&lt;CONTROL!$D$10+1),A1335,0)</f>
        <v>0</v>
      </c>
      <c r="C1335" s="114">
        <f>IF(AND(A1335&gt;=CONTROL!$F$9,A1335&lt;CONTROL!$F$10+1),A1335,0)</f>
        <v>0</v>
      </c>
      <c r="D1335" s="114" t="str">
        <f>IF(DATOS!I1336=CONTROL!$H$10,"B","A")</f>
        <v>A</v>
      </c>
      <c r="E1335" s="114">
        <f t="shared" si="120"/>
        <v>0</v>
      </c>
      <c r="F1335">
        <f t="shared" ca="1" si="121"/>
        <v>-1</v>
      </c>
      <c r="G1335">
        <f t="shared" ca="1" si="122"/>
        <v>654</v>
      </c>
      <c r="H1335">
        <f t="shared" ca="1" si="123"/>
        <v>0</v>
      </c>
      <c r="I1335" s="122">
        <f t="shared" ca="1" si="124"/>
        <v>0</v>
      </c>
    </row>
    <row r="1336" spans="1:9" x14ac:dyDescent="0.25">
      <c r="A1336" s="114">
        <f t="shared" si="125"/>
        <v>1336</v>
      </c>
      <c r="B1336" s="114">
        <f>IF(AND(A1336&gt;=CONTROL!$D$9,A1336&lt;CONTROL!$D$10+1),A1336,0)</f>
        <v>0</v>
      </c>
      <c r="C1336" s="114">
        <f>IF(AND(A1336&gt;=CONTROL!$F$9,A1336&lt;CONTROL!$F$10+1),A1336,0)</f>
        <v>0</v>
      </c>
      <c r="D1336" s="114" t="str">
        <f>IF(DATOS!I1337=CONTROL!$H$10,"B","A")</f>
        <v>A</v>
      </c>
      <c r="E1336" s="114">
        <f t="shared" si="120"/>
        <v>0</v>
      </c>
      <c r="F1336">
        <f t="shared" ca="1" si="121"/>
        <v>-1</v>
      </c>
      <c r="G1336">
        <f t="shared" ca="1" si="122"/>
        <v>654</v>
      </c>
      <c r="H1336">
        <f t="shared" ca="1" si="123"/>
        <v>0</v>
      </c>
      <c r="I1336" s="122">
        <f t="shared" ca="1" si="124"/>
        <v>0</v>
      </c>
    </row>
    <row r="1337" spans="1:9" x14ac:dyDescent="0.25">
      <c r="A1337" s="114">
        <f t="shared" si="125"/>
        <v>1337</v>
      </c>
      <c r="B1337" s="114">
        <f>IF(AND(A1337&gt;=CONTROL!$D$9,A1337&lt;CONTROL!$D$10+1),A1337,0)</f>
        <v>0</v>
      </c>
      <c r="C1337" s="114">
        <f>IF(AND(A1337&gt;=CONTROL!$F$9,A1337&lt;CONTROL!$F$10+1),A1337,0)</f>
        <v>0</v>
      </c>
      <c r="D1337" s="114" t="str">
        <f>IF(DATOS!I1338=CONTROL!$H$10,"B","A")</f>
        <v>A</v>
      </c>
      <c r="E1337" s="114">
        <f t="shared" si="120"/>
        <v>0</v>
      </c>
      <c r="F1337">
        <f t="shared" ca="1" si="121"/>
        <v>-1</v>
      </c>
      <c r="G1337">
        <f t="shared" ca="1" si="122"/>
        <v>654</v>
      </c>
      <c r="H1337">
        <f t="shared" ca="1" si="123"/>
        <v>0</v>
      </c>
      <c r="I1337" s="122">
        <f t="shared" ca="1" si="124"/>
        <v>0</v>
      </c>
    </row>
    <row r="1338" spans="1:9" x14ac:dyDescent="0.25">
      <c r="A1338" s="114">
        <f t="shared" si="125"/>
        <v>1338</v>
      </c>
      <c r="B1338" s="114">
        <f>IF(AND(A1338&gt;=CONTROL!$D$9,A1338&lt;CONTROL!$D$10+1),A1338,0)</f>
        <v>0</v>
      </c>
      <c r="C1338" s="114">
        <f>IF(AND(A1338&gt;=CONTROL!$F$9,A1338&lt;CONTROL!$F$10+1),A1338,0)</f>
        <v>0</v>
      </c>
      <c r="D1338" s="114" t="str">
        <f>IF(DATOS!I1339=CONTROL!$H$10,"B","A")</f>
        <v>A</v>
      </c>
      <c r="E1338" s="114">
        <f t="shared" si="120"/>
        <v>0</v>
      </c>
      <c r="F1338">
        <f t="shared" ca="1" si="121"/>
        <v>-1</v>
      </c>
      <c r="G1338">
        <f t="shared" ca="1" si="122"/>
        <v>654</v>
      </c>
      <c r="H1338">
        <f t="shared" ca="1" si="123"/>
        <v>0</v>
      </c>
      <c r="I1338" s="122">
        <f t="shared" ca="1" si="124"/>
        <v>0</v>
      </c>
    </row>
    <row r="1339" spans="1:9" x14ac:dyDescent="0.25">
      <c r="A1339" s="114">
        <f t="shared" si="125"/>
        <v>1339</v>
      </c>
      <c r="B1339" s="114">
        <f>IF(AND(A1339&gt;=CONTROL!$D$9,A1339&lt;CONTROL!$D$10+1),A1339,0)</f>
        <v>0</v>
      </c>
      <c r="C1339" s="114">
        <f>IF(AND(A1339&gt;=CONTROL!$F$9,A1339&lt;CONTROL!$F$10+1),A1339,0)</f>
        <v>0</v>
      </c>
      <c r="D1339" s="114" t="str">
        <f>IF(DATOS!I1340=CONTROL!$H$10,"B","A")</f>
        <v>A</v>
      </c>
      <c r="E1339" s="114">
        <f t="shared" si="120"/>
        <v>0</v>
      </c>
      <c r="F1339">
        <f t="shared" ca="1" si="121"/>
        <v>-1</v>
      </c>
      <c r="G1339">
        <f t="shared" ca="1" si="122"/>
        <v>654</v>
      </c>
      <c r="H1339">
        <f t="shared" ca="1" si="123"/>
        <v>0</v>
      </c>
      <c r="I1339" s="122">
        <f t="shared" ca="1" si="124"/>
        <v>0</v>
      </c>
    </row>
    <row r="1340" spans="1:9" x14ac:dyDescent="0.25">
      <c r="A1340" s="114">
        <f t="shared" si="125"/>
        <v>1340</v>
      </c>
      <c r="B1340" s="114">
        <f>IF(AND(A1340&gt;=CONTROL!$D$9,A1340&lt;CONTROL!$D$10+1),A1340,0)</f>
        <v>0</v>
      </c>
      <c r="C1340" s="114">
        <f>IF(AND(A1340&gt;=CONTROL!$F$9,A1340&lt;CONTROL!$F$10+1),A1340,0)</f>
        <v>0</v>
      </c>
      <c r="D1340" s="114" t="str">
        <f>IF(DATOS!I1341=CONTROL!$H$10,"B","A")</f>
        <v>A</v>
      </c>
      <c r="E1340" s="114">
        <f t="shared" si="120"/>
        <v>0</v>
      </c>
      <c r="F1340">
        <f t="shared" ca="1" si="121"/>
        <v>-1</v>
      </c>
      <c r="G1340">
        <f t="shared" ca="1" si="122"/>
        <v>654</v>
      </c>
      <c r="H1340">
        <f t="shared" ca="1" si="123"/>
        <v>0</v>
      </c>
      <c r="I1340" s="122">
        <f t="shared" ca="1" si="124"/>
        <v>0</v>
      </c>
    </row>
    <row r="1341" spans="1:9" x14ac:dyDescent="0.25">
      <c r="A1341" s="114">
        <f t="shared" si="125"/>
        <v>1341</v>
      </c>
      <c r="B1341" s="114">
        <f>IF(AND(A1341&gt;=CONTROL!$D$9,A1341&lt;CONTROL!$D$10+1),A1341,0)</f>
        <v>0</v>
      </c>
      <c r="C1341" s="114">
        <f>IF(AND(A1341&gt;=CONTROL!$F$9,A1341&lt;CONTROL!$F$10+1),A1341,0)</f>
        <v>0</v>
      </c>
      <c r="D1341" s="114" t="str">
        <f>IF(DATOS!I1342=CONTROL!$H$10,"B","A")</f>
        <v>A</v>
      </c>
      <c r="E1341" s="114">
        <f t="shared" si="120"/>
        <v>0</v>
      </c>
      <c r="F1341">
        <f t="shared" ca="1" si="121"/>
        <v>-1</v>
      </c>
      <c r="G1341">
        <f t="shared" ca="1" si="122"/>
        <v>654</v>
      </c>
      <c r="H1341">
        <f t="shared" ca="1" si="123"/>
        <v>0</v>
      </c>
      <c r="I1341" s="122">
        <f t="shared" ca="1" si="124"/>
        <v>0</v>
      </c>
    </row>
    <row r="1342" spans="1:9" x14ac:dyDescent="0.25">
      <c r="A1342" s="114">
        <f t="shared" si="125"/>
        <v>1342</v>
      </c>
      <c r="B1342" s="114">
        <f>IF(AND(A1342&gt;=CONTROL!$D$9,A1342&lt;CONTROL!$D$10+1),A1342,0)</f>
        <v>0</v>
      </c>
      <c r="C1342" s="114">
        <f>IF(AND(A1342&gt;=CONTROL!$F$9,A1342&lt;CONTROL!$F$10+1),A1342,0)</f>
        <v>0</v>
      </c>
      <c r="D1342" s="114" t="str">
        <f>IF(DATOS!I1343=CONTROL!$H$10,"B","A")</f>
        <v>A</v>
      </c>
      <c r="E1342" s="114">
        <f t="shared" si="120"/>
        <v>0</v>
      </c>
      <c r="F1342">
        <f t="shared" ca="1" si="121"/>
        <v>-1</v>
      </c>
      <c r="G1342">
        <f t="shared" ca="1" si="122"/>
        <v>654</v>
      </c>
      <c r="H1342">
        <f t="shared" ca="1" si="123"/>
        <v>0</v>
      </c>
      <c r="I1342" s="122">
        <f t="shared" ca="1" si="124"/>
        <v>0</v>
      </c>
    </row>
    <row r="1343" spans="1:9" x14ac:dyDescent="0.25">
      <c r="A1343" s="114">
        <f t="shared" si="125"/>
        <v>1343</v>
      </c>
      <c r="B1343" s="114">
        <f>IF(AND(A1343&gt;=CONTROL!$D$9,A1343&lt;CONTROL!$D$10+1),A1343,0)</f>
        <v>0</v>
      </c>
      <c r="C1343" s="114">
        <f>IF(AND(A1343&gt;=CONTROL!$F$9,A1343&lt;CONTROL!$F$10+1),A1343,0)</f>
        <v>0</v>
      </c>
      <c r="D1343" s="114" t="str">
        <f>IF(DATOS!I1344=CONTROL!$H$10,"B","A")</f>
        <v>A</v>
      </c>
      <c r="E1343" s="114">
        <f t="shared" si="120"/>
        <v>0</v>
      </c>
      <c r="F1343">
        <f t="shared" ca="1" si="121"/>
        <v>-1</v>
      </c>
      <c r="G1343">
        <f t="shared" ca="1" si="122"/>
        <v>654</v>
      </c>
      <c r="H1343">
        <f t="shared" ca="1" si="123"/>
        <v>0</v>
      </c>
      <c r="I1343" s="122">
        <f t="shared" ca="1" si="124"/>
        <v>0</v>
      </c>
    </row>
    <row r="1344" spans="1:9" x14ac:dyDescent="0.25">
      <c r="A1344" s="114">
        <f t="shared" si="125"/>
        <v>1344</v>
      </c>
      <c r="B1344" s="114">
        <f>IF(AND(A1344&gt;=CONTROL!$D$9,A1344&lt;CONTROL!$D$10+1),A1344,0)</f>
        <v>0</v>
      </c>
      <c r="C1344" s="114">
        <f>IF(AND(A1344&gt;=CONTROL!$F$9,A1344&lt;CONTROL!$F$10+1),A1344,0)</f>
        <v>0</v>
      </c>
      <c r="D1344" s="114" t="str">
        <f>IF(DATOS!I1345=CONTROL!$H$10,"B","A")</f>
        <v>A</v>
      </c>
      <c r="E1344" s="114">
        <f t="shared" si="120"/>
        <v>0</v>
      </c>
      <c r="F1344">
        <f t="shared" ca="1" si="121"/>
        <v>-1</v>
      </c>
      <c r="G1344">
        <f t="shared" ca="1" si="122"/>
        <v>654</v>
      </c>
      <c r="H1344">
        <f t="shared" ca="1" si="123"/>
        <v>0</v>
      </c>
      <c r="I1344" s="122">
        <f t="shared" ca="1" si="124"/>
        <v>0</v>
      </c>
    </row>
    <row r="1345" spans="1:9" x14ac:dyDescent="0.25">
      <c r="A1345" s="114">
        <f t="shared" si="125"/>
        <v>1345</v>
      </c>
      <c r="B1345" s="114">
        <f>IF(AND(A1345&gt;=CONTROL!$D$9,A1345&lt;CONTROL!$D$10+1),A1345,0)</f>
        <v>0</v>
      </c>
      <c r="C1345" s="114">
        <f>IF(AND(A1345&gt;=CONTROL!$F$9,A1345&lt;CONTROL!$F$10+1),A1345,0)</f>
        <v>0</v>
      </c>
      <c r="D1345" s="114" t="str">
        <f>IF(DATOS!I1346=CONTROL!$H$10,"B","A")</f>
        <v>A</v>
      </c>
      <c r="E1345" s="114">
        <f t="shared" si="120"/>
        <v>0</v>
      </c>
      <c r="F1345">
        <f t="shared" ca="1" si="121"/>
        <v>-1</v>
      </c>
      <c r="G1345">
        <f t="shared" ca="1" si="122"/>
        <v>654</v>
      </c>
      <c r="H1345">
        <f t="shared" ca="1" si="123"/>
        <v>0</v>
      </c>
      <c r="I1345" s="122">
        <f t="shared" ca="1" si="124"/>
        <v>0</v>
      </c>
    </row>
    <row r="1346" spans="1:9" x14ac:dyDescent="0.25">
      <c r="A1346" s="114">
        <f t="shared" si="125"/>
        <v>1346</v>
      </c>
      <c r="B1346" s="114">
        <f>IF(AND(A1346&gt;=CONTROL!$D$9,A1346&lt;CONTROL!$D$10+1),A1346,0)</f>
        <v>0</v>
      </c>
      <c r="C1346" s="114">
        <f>IF(AND(A1346&gt;=CONTROL!$F$9,A1346&lt;CONTROL!$F$10+1),A1346,0)</f>
        <v>0</v>
      </c>
      <c r="D1346" s="114" t="str">
        <f>IF(DATOS!I1347=CONTROL!$H$10,"B","A")</f>
        <v>A</v>
      </c>
      <c r="E1346" s="114">
        <f t="shared" ref="E1346:E1409" si="126">IF(D1346="A",+C1346+B1346,0)</f>
        <v>0</v>
      </c>
      <c r="F1346">
        <f t="shared" ref="F1346:F1409" ca="1" si="127">IF(E1346&gt;0,RAND(),-1)</f>
        <v>-1</v>
      </c>
      <c r="G1346">
        <f t="shared" ref="G1346:G1409" ca="1" si="128">RANK(F1346,$F$1:$F$5000)</f>
        <v>654</v>
      </c>
      <c r="H1346">
        <f t="shared" ref="H1346:H1409" ca="1" si="129">IF(F1346=-1,0,G1346)</f>
        <v>0</v>
      </c>
      <c r="I1346" s="122">
        <f t="shared" ref="I1346:I1409" ca="1" si="130">IFERROR(MATCH(A1346,H:H,0),0)</f>
        <v>0</v>
      </c>
    </row>
    <row r="1347" spans="1:9" x14ac:dyDescent="0.25">
      <c r="A1347" s="114">
        <f t="shared" ref="A1347:A1410" si="131">+A1346+1</f>
        <v>1347</v>
      </c>
      <c r="B1347" s="114">
        <f>IF(AND(A1347&gt;=CONTROL!$D$9,A1347&lt;CONTROL!$D$10+1),A1347,0)</f>
        <v>0</v>
      </c>
      <c r="C1347" s="114">
        <f>IF(AND(A1347&gt;=CONTROL!$F$9,A1347&lt;CONTROL!$F$10+1),A1347,0)</f>
        <v>0</v>
      </c>
      <c r="D1347" s="114" t="str">
        <f>IF(DATOS!I1348=CONTROL!$H$10,"B","A")</f>
        <v>A</v>
      </c>
      <c r="E1347" s="114">
        <f t="shared" si="126"/>
        <v>0</v>
      </c>
      <c r="F1347">
        <f t="shared" ca="1" si="127"/>
        <v>-1</v>
      </c>
      <c r="G1347">
        <f t="shared" ca="1" si="128"/>
        <v>654</v>
      </c>
      <c r="H1347">
        <f t="shared" ca="1" si="129"/>
        <v>0</v>
      </c>
      <c r="I1347" s="122">
        <f t="shared" ca="1" si="130"/>
        <v>0</v>
      </c>
    </row>
    <row r="1348" spans="1:9" x14ac:dyDescent="0.25">
      <c r="A1348" s="114">
        <f t="shared" si="131"/>
        <v>1348</v>
      </c>
      <c r="B1348" s="114">
        <f>IF(AND(A1348&gt;=CONTROL!$D$9,A1348&lt;CONTROL!$D$10+1),A1348,0)</f>
        <v>0</v>
      </c>
      <c r="C1348" s="114">
        <f>IF(AND(A1348&gt;=CONTROL!$F$9,A1348&lt;CONTROL!$F$10+1),A1348,0)</f>
        <v>0</v>
      </c>
      <c r="D1348" s="114" t="str">
        <f>IF(DATOS!I1349=CONTROL!$H$10,"B","A")</f>
        <v>A</v>
      </c>
      <c r="E1348" s="114">
        <f t="shared" si="126"/>
        <v>0</v>
      </c>
      <c r="F1348">
        <f t="shared" ca="1" si="127"/>
        <v>-1</v>
      </c>
      <c r="G1348">
        <f t="shared" ca="1" si="128"/>
        <v>654</v>
      </c>
      <c r="H1348">
        <f t="shared" ca="1" si="129"/>
        <v>0</v>
      </c>
      <c r="I1348" s="122">
        <f t="shared" ca="1" si="130"/>
        <v>0</v>
      </c>
    </row>
    <row r="1349" spans="1:9" x14ac:dyDescent="0.25">
      <c r="A1349" s="114">
        <f t="shared" si="131"/>
        <v>1349</v>
      </c>
      <c r="B1349" s="114">
        <f>IF(AND(A1349&gt;=CONTROL!$D$9,A1349&lt;CONTROL!$D$10+1),A1349,0)</f>
        <v>0</v>
      </c>
      <c r="C1349" s="114">
        <f>IF(AND(A1349&gt;=CONTROL!$F$9,A1349&lt;CONTROL!$F$10+1),A1349,0)</f>
        <v>0</v>
      </c>
      <c r="D1349" s="114" t="str">
        <f>IF(DATOS!I1350=CONTROL!$H$10,"B","A")</f>
        <v>A</v>
      </c>
      <c r="E1349" s="114">
        <f t="shared" si="126"/>
        <v>0</v>
      </c>
      <c r="F1349">
        <f t="shared" ca="1" si="127"/>
        <v>-1</v>
      </c>
      <c r="G1349">
        <f t="shared" ca="1" si="128"/>
        <v>654</v>
      </c>
      <c r="H1349">
        <f t="shared" ca="1" si="129"/>
        <v>0</v>
      </c>
      <c r="I1349" s="122">
        <f t="shared" ca="1" si="130"/>
        <v>0</v>
      </c>
    </row>
    <row r="1350" spans="1:9" x14ac:dyDescent="0.25">
      <c r="A1350" s="114">
        <f t="shared" si="131"/>
        <v>1350</v>
      </c>
      <c r="B1350" s="114">
        <f>IF(AND(A1350&gt;=CONTROL!$D$9,A1350&lt;CONTROL!$D$10+1),A1350,0)</f>
        <v>0</v>
      </c>
      <c r="C1350" s="114">
        <f>IF(AND(A1350&gt;=CONTROL!$F$9,A1350&lt;CONTROL!$F$10+1),A1350,0)</f>
        <v>0</v>
      </c>
      <c r="D1350" s="114" t="str">
        <f>IF(DATOS!I1351=CONTROL!$H$10,"B","A")</f>
        <v>A</v>
      </c>
      <c r="E1350" s="114">
        <f t="shared" si="126"/>
        <v>0</v>
      </c>
      <c r="F1350">
        <f t="shared" ca="1" si="127"/>
        <v>-1</v>
      </c>
      <c r="G1350">
        <f t="shared" ca="1" si="128"/>
        <v>654</v>
      </c>
      <c r="H1350">
        <f t="shared" ca="1" si="129"/>
        <v>0</v>
      </c>
      <c r="I1350" s="122">
        <f t="shared" ca="1" si="130"/>
        <v>0</v>
      </c>
    </row>
    <row r="1351" spans="1:9" x14ac:dyDescent="0.25">
      <c r="A1351" s="114">
        <f t="shared" si="131"/>
        <v>1351</v>
      </c>
      <c r="B1351" s="114">
        <f>IF(AND(A1351&gt;=CONTROL!$D$9,A1351&lt;CONTROL!$D$10+1),A1351,0)</f>
        <v>0</v>
      </c>
      <c r="C1351" s="114">
        <f>IF(AND(A1351&gt;=CONTROL!$F$9,A1351&lt;CONTROL!$F$10+1),A1351,0)</f>
        <v>0</v>
      </c>
      <c r="D1351" s="114" t="str">
        <f>IF(DATOS!I1352=CONTROL!$H$10,"B","A")</f>
        <v>A</v>
      </c>
      <c r="E1351" s="114">
        <f t="shared" si="126"/>
        <v>0</v>
      </c>
      <c r="F1351">
        <f t="shared" ca="1" si="127"/>
        <v>-1</v>
      </c>
      <c r="G1351">
        <f t="shared" ca="1" si="128"/>
        <v>654</v>
      </c>
      <c r="H1351">
        <f t="shared" ca="1" si="129"/>
        <v>0</v>
      </c>
      <c r="I1351" s="122">
        <f t="shared" ca="1" si="130"/>
        <v>0</v>
      </c>
    </row>
    <row r="1352" spans="1:9" x14ac:dyDescent="0.25">
      <c r="A1352" s="114">
        <f t="shared" si="131"/>
        <v>1352</v>
      </c>
      <c r="B1352" s="114">
        <f>IF(AND(A1352&gt;=CONTROL!$D$9,A1352&lt;CONTROL!$D$10+1),A1352,0)</f>
        <v>0</v>
      </c>
      <c r="C1352" s="114">
        <f>IF(AND(A1352&gt;=CONTROL!$F$9,A1352&lt;CONTROL!$F$10+1),A1352,0)</f>
        <v>0</v>
      </c>
      <c r="D1352" s="114" t="str">
        <f>IF(DATOS!I1353=CONTROL!$H$10,"B","A")</f>
        <v>A</v>
      </c>
      <c r="E1352" s="114">
        <f t="shared" si="126"/>
        <v>0</v>
      </c>
      <c r="F1352">
        <f t="shared" ca="1" si="127"/>
        <v>-1</v>
      </c>
      <c r="G1352">
        <f t="shared" ca="1" si="128"/>
        <v>654</v>
      </c>
      <c r="H1352">
        <f t="shared" ca="1" si="129"/>
        <v>0</v>
      </c>
      <c r="I1352" s="122">
        <f t="shared" ca="1" si="130"/>
        <v>0</v>
      </c>
    </row>
    <row r="1353" spans="1:9" x14ac:dyDescent="0.25">
      <c r="A1353" s="114">
        <f t="shared" si="131"/>
        <v>1353</v>
      </c>
      <c r="B1353" s="114">
        <f>IF(AND(A1353&gt;=CONTROL!$D$9,A1353&lt;CONTROL!$D$10+1),A1353,0)</f>
        <v>0</v>
      </c>
      <c r="C1353" s="114">
        <f>IF(AND(A1353&gt;=CONTROL!$F$9,A1353&lt;CONTROL!$F$10+1),A1353,0)</f>
        <v>0</v>
      </c>
      <c r="D1353" s="114" t="str">
        <f>IF(DATOS!I1354=CONTROL!$H$10,"B","A")</f>
        <v>A</v>
      </c>
      <c r="E1353" s="114">
        <f t="shared" si="126"/>
        <v>0</v>
      </c>
      <c r="F1353">
        <f t="shared" ca="1" si="127"/>
        <v>-1</v>
      </c>
      <c r="G1353">
        <f t="shared" ca="1" si="128"/>
        <v>654</v>
      </c>
      <c r="H1353">
        <f t="shared" ca="1" si="129"/>
        <v>0</v>
      </c>
      <c r="I1353" s="122">
        <f t="shared" ca="1" si="130"/>
        <v>0</v>
      </c>
    </row>
    <row r="1354" spans="1:9" x14ac:dyDescent="0.25">
      <c r="A1354" s="114">
        <f t="shared" si="131"/>
        <v>1354</v>
      </c>
      <c r="B1354" s="114">
        <f>IF(AND(A1354&gt;=CONTROL!$D$9,A1354&lt;CONTROL!$D$10+1),A1354,0)</f>
        <v>0</v>
      </c>
      <c r="C1354" s="114">
        <f>IF(AND(A1354&gt;=CONTROL!$F$9,A1354&lt;CONTROL!$F$10+1),A1354,0)</f>
        <v>0</v>
      </c>
      <c r="D1354" s="114" t="str">
        <f>IF(DATOS!I1355=CONTROL!$H$10,"B","A")</f>
        <v>A</v>
      </c>
      <c r="E1354" s="114">
        <f t="shared" si="126"/>
        <v>0</v>
      </c>
      <c r="F1354">
        <f t="shared" ca="1" si="127"/>
        <v>-1</v>
      </c>
      <c r="G1354">
        <f t="shared" ca="1" si="128"/>
        <v>654</v>
      </c>
      <c r="H1354">
        <f t="shared" ca="1" si="129"/>
        <v>0</v>
      </c>
      <c r="I1354" s="122">
        <f t="shared" ca="1" si="130"/>
        <v>0</v>
      </c>
    </row>
    <row r="1355" spans="1:9" x14ac:dyDescent="0.25">
      <c r="A1355" s="114">
        <f t="shared" si="131"/>
        <v>1355</v>
      </c>
      <c r="B1355" s="114">
        <f>IF(AND(A1355&gt;=CONTROL!$D$9,A1355&lt;CONTROL!$D$10+1),A1355,0)</f>
        <v>0</v>
      </c>
      <c r="C1355" s="114">
        <f>IF(AND(A1355&gt;=CONTROL!$F$9,A1355&lt;CONTROL!$F$10+1),A1355,0)</f>
        <v>0</v>
      </c>
      <c r="D1355" s="114" t="str">
        <f>IF(DATOS!I1356=CONTROL!$H$10,"B","A")</f>
        <v>A</v>
      </c>
      <c r="E1355" s="114">
        <f t="shared" si="126"/>
        <v>0</v>
      </c>
      <c r="F1355">
        <f t="shared" ca="1" si="127"/>
        <v>-1</v>
      </c>
      <c r="G1355">
        <f t="shared" ca="1" si="128"/>
        <v>654</v>
      </c>
      <c r="H1355">
        <f t="shared" ca="1" si="129"/>
        <v>0</v>
      </c>
      <c r="I1355" s="122">
        <f t="shared" ca="1" si="130"/>
        <v>0</v>
      </c>
    </row>
    <row r="1356" spans="1:9" x14ac:dyDescent="0.25">
      <c r="A1356" s="114">
        <f t="shared" si="131"/>
        <v>1356</v>
      </c>
      <c r="B1356" s="114">
        <f>IF(AND(A1356&gt;=CONTROL!$D$9,A1356&lt;CONTROL!$D$10+1),A1356,0)</f>
        <v>0</v>
      </c>
      <c r="C1356" s="114">
        <f>IF(AND(A1356&gt;=CONTROL!$F$9,A1356&lt;CONTROL!$F$10+1),A1356,0)</f>
        <v>0</v>
      </c>
      <c r="D1356" s="114" t="str">
        <f>IF(DATOS!I1357=CONTROL!$H$10,"B","A")</f>
        <v>A</v>
      </c>
      <c r="E1356" s="114">
        <f t="shared" si="126"/>
        <v>0</v>
      </c>
      <c r="F1356">
        <f t="shared" ca="1" si="127"/>
        <v>-1</v>
      </c>
      <c r="G1356">
        <f t="shared" ca="1" si="128"/>
        <v>654</v>
      </c>
      <c r="H1356">
        <f t="shared" ca="1" si="129"/>
        <v>0</v>
      </c>
      <c r="I1356" s="122">
        <f t="shared" ca="1" si="130"/>
        <v>0</v>
      </c>
    </row>
    <row r="1357" spans="1:9" x14ac:dyDescent="0.25">
      <c r="A1357" s="114">
        <f t="shared" si="131"/>
        <v>1357</v>
      </c>
      <c r="B1357" s="114">
        <f>IF(AND(A1357&gt;=CONTROL!$D$9,A1357&lt;CONTROL!$D$10+1),A1357,0)</f>
        <v>0</v>
      </c>
      <c r="C1357" s="114">
        <f>IF(AND(A1357&gt;=CONTROL!$F$9,A1357&lt;CONTROL!$F$10+1),A1357,0)</f>
        <v>0</v>
      </c>
      <c r="D1357" s="114" t="str">
        <f>IF(DATOS!I1358=CONTROL!$H$10,"B","A")</f>
        <v>A</v>
      </c>
      <c r="E1357" s="114">
        <f t="shared" si="126"/>
        <v>0</v>
      </c>
      <c r="F1357">
        <f t="shared" ca="1" si="127"/>
        <v>-1</v>
      </c>
      <c r="G1357">
        <f t="shared" ca="1" si="128"/>
        <v>654</v>
      </c>
      <c r="H1357">
        <f t="shared" ca="1" si="129"/>
        <v>0</v>
      </c>
      <c r="I1357" s="122">
        <f t="shared" ca="1" si="130"/>
        <v>0</v>
      </c>
    </row>
    <row r="1358" spans="1:9" x14ac:dyDescent="0.25">
      <c r="A1358" s="114">
        <f t="shared" si="131"/>
        <v>1358</v>
      </c>
      <c r="B1358" s="114">
        <f>IF(AND(A1358&gt;=CONTROL!$D$9,A1358&lt;CONTROL!$D$10+1),A1358,0)</f>
        <v>0</v>
      </c>
      <c r="C1358" s="114">
        <f>IF(AND(A1358&gt;=CONTROL!$F$9,A1358&lt;CONTROL!$F$10+1),A1358,0)</f>
        <v>0</v>
      </c>
      <c r="D1358" s="114" t="str">
        <f>IF(DATOS!I1359=CONTROL!$H$10,"B","A")</f>
        <v>A</v>
      </c>
      <c r="E1358" s="114">
        <f t="shared" si="126"/>
        <v>0</v>
      </c>
      <c r="F1358">
        <f t="shared" ca="1" si="127"/>
        <v>-1</v>
      </c>
      <c r="G1358">
        <f t="shared" ca="1" si="128"/>
        <v>654</v>
      </c>
      <c r="H1358">
        <f t="shared" ca="1" si="129"/>
        <v>0</v>
      </c>
      <c r="I1358" s="122">
        <f t="shared" ca="1" si="130"/>
        <v>0</v>
      </c>
    </row>
    <row r="1359" spans="1:9" x14ac:dyDescent="0.25">
      <c r="A1359" s="114">
        <f t="shared" si="131"/>
        <v>1359</v>
      </c>
      <c r="B1359" s="114">
        <f>IF(AND(A1359&gt;=CONTROL!$D$9,A1359&lt;CONTROL!$D$10+1),A1359,0)</f>
        <v>0</v>
      </c>
      <c r="C1359" s="114">
        <f>IF(AND(A1359&gt;=CONTROL!$F$9,A1359&lt;CONTROL!$F$10+1),A1359,0)</f>
        <v>0</v>
      </c>
      <c r="D1359" s="114" t="str">
        <f>IF(DATOS!I1360=CONTROL!$H$10,"B","A")</f>
        <v>A</v>
      </c>
      <c r="E1359" s="114">
        <f t="shared" si="126"/>
        <v>0</v>
      </c>
      <c r="F1359">
        <f t="shared" ca="1" si="127"/>
        <v>-1</v>
      </c>
      <c r="G1359">
        <f t="shared" ca="1" si="128"/>
        <v>654</v>
      </c>
      <c r="H1359">
        <f t="shared" ca="1" si="129"/>
        <v>0</v>
      </c>
      <c r="I1359" s="122">
        <f t="shared" ca="1" si="130"/>
        <v>0</v>
      </c>
    </row>
    <row r="1360" spans="1:9" x14ac:dyDescent="0.25">
      <c r="A1360" s="114">
        <f t="shared" si="131"/>
        <v>1360</v>
      </c>
      <c r="B1360" s="114">
        <f>IF(AND(A1360&gt;=CONTROL!$D$9,A1360&lt;CONTROL!$D$10+1),A1360,0)</f>
        <v>0</v>
      </c>
      <c r="C1360" s="114">
        <f>IF(AND(A1360&gt;=CONTROL!$F$9,A1360&lt;CONTROL!$F$10+1),A1360,0)</f>
        <v>0</v>
      </c>
      <c r="D1360" s="114" t="str">
        <f>IF(DATOS!I1361=CONTROL!$H$10,"B","A")</f>
        <v>A</v>
      </c>
      <c r="E1360" s="114">
        <f t="shared" si="126"/>
        <v>0</v>
      </c>
      <c r="F1360">
        <f t="shared" ca="1" si="127"/>
        <v>-1</v>
      </c>
      <c r="G1360">
        <f t="shared" ca="1" si="128"/>
        <v>654</v>
      </c>
      <c r="H1360">
        <f t="shared" ca="1" si="129"/>
        <v>0</v>
      </c>
      <c r="I1360" s="122">
        <f t="shared" ca="1" si="130"/>
        <v>0</v>
      </c>
    </row>
    <row r="1361" spans="1:9" x14ac:dyDescent="0.25">
      <c r="A1361" s="114">
        <f t="shared" si="131"/>
        <v>1361</v>
      </c>
      <c r="B1361" s="114">
        <f>IF(AND(A1361&gt;=CONTROL!$D$9,A1361&lt;CONTROL!$D$10+1),A1361,0)</f>
        <v>0</v>
      </c>
      <c r="C1361" s="114">
        <f>IF(AND(A1361&gt;=CONTROL!$F$9,A1361&lt;CONTROL!$F$10+1),A1361,0)</f>
        <v>0</v>
      </c>
      <c r="D1361" s="114" t="str">
        <f>IF(DATOS!I1362=CONTROL!$H$10,"B","A")</f>
        <v>A</v>
      </c>
      <c r="E1361" s="114">
        <f t="shared" si="126"/>
        <v>0</v>
      </c>
      <c r="F1361">
        <f t="shared" ca="1" si="127"/>
        <v>-1</v>
      </c>
      <c r="G1361">
        <f t="shared" ca="1" si="128"/>
        <v>654</v>
      </c>
      <c r="H1361">
        <f t="shared" ca="1" si="129"/>
        <v>0</v>
      </c>
      <c r="I1361" s="122">
        <f t="shared" ca="1" si="130"/>
        <v>0</v>
      </c>
    </row>
    <row r="1362" spans="1:9" x14ac:dyDescent="0.25">
      <c r="A1362" s="114">
        <f t="shared" si="131"/>
        <v>1362</v>
      </c>
      <c r="B1362" s="114">
        <f>IF(AND(A1362&gt;=CONTROL!$D$9,A1362&lt;CONTROL!$D$10+1),A1362,0)</f>
        <v>0</v>
      </c>
      <c r="C1362" s="114">
        <f>IF(AND(A1362&gt;=CONTROL!$F$9,A1362&lt;CONTROL!$F$10+1),A1362,0)</f>
        <v>0</v>
      </c>
      <c r="D1362" s="114" t="str">
        <f>IF(DATOS!I1363=CONTROL!$H$10,"B","A")</f>
        <v>A</v>
      </c>
      <c r="E1362" s="114">
        <f t="shared" si="126"/>
        <v>0</v>
      </c>
      <c r="F1362">
        <f t="shared" ca="1" si="127"/>
        <v>-1</v>
      </c>
      <c r="G1362">
        <f t="shared" ca="1" si="128"/>
        <v>654</v>
      </c>
      <c r="H1362">
        <f t="shared" ca="1" si="129"/>
        <v>0</v>
      </c>
      <c r="I1362" s="122">
        <f t="shared" ca="1" si="130"/>
        <v>0</v>
      </c>
    </row>
    <row r="1363" spans="1:9" x14ac:dyDescent="0.25">
      <c r="A1363" s="114">
        <f t="shared" si="131"/>
        <v>1363</v>
      </c>
      <c r="B1363" s="114">
        <f>IF(AND(A1363&gt;=CONTROL!$D$9,A1363&lt;CONTROL!$D$10+1),A1363,0)</f>
        <v>0</v>
      </c>
      <c r="C1363" s="114">
        <f>IF(AND(A1363&gt;=CONTROL!$F$9,A1363&lt;CONTROL!$F$10+1),A1363,0)</f>
        <v>0</v>
      </c>
      <c r="D1363" s="114" t="str">
        <f>IF(DATOS!I1364=CONTROL!$H$10,"B","A")</f>
        <v>A</v>
      </c>
      <c r="E1363" s="114">
        <f t="shared" si="126"/>
        <v>0</v>
      </c>
      <c r="F1363">
        <f t="shared" ca="1" si="127"/>
        <v>-1</v>
      </c>
      <c r="G1363">
        <f t="shared" ca="1" si="128"/>
        <v>654</v>
      </c>
      <c r="H1363">
        <f t="shared" ca="1" si="129"/>
        <v>0</v>
      </c>
      <c r="I1363" s="122">
        <f t="shared" ca="1" si="130"/>
        <v>0</v>
      </c>
    </row>
    <row r="1364" spans="1:9" x14ac:dyDescent="0.25">
      <c r="A1364" s="114">
        <f t="shared" si="131"/>
        <v>1364</v>
      </c>
      <c r="B1364" s="114">
        <f>IF(AND(A1364&gt;=CONTROL!$D$9,A1364&lt;CONTROL!$D$10+1),A1364,0)</f>
        <v>0</v>
      </c>
      <c r="C1364" s="114">
        <f>IF(AND(A1364&gt;=CONTROL!$F$9,A1364&lt;CONTROL!$F$10+1),A1364,0)</f>
        <v>0</v>
      </c>
      <c r="D1364" s="114" t="str">
        <f>IF(DATOS!I1365=CONTROL!$H$10,"B","A")</f>
        <v>A</v>
      </c>
      <c r="E1364" s="114">
        <f t="shared" si="126"/>
        <v>0</v>
      </c>
      <c r="F1364">
        <f t="shared" ca="1" si="127"/>
        <v>-1</v>
      </c>
      <c r="G1364">
        <f t="shared" ca="1" si="128"/>
        <v>654</v>
      </c>
      <c r="H1364">
        <f t="shared" ca="1" si="129"/>
        <v>0</v>
      </c>
      <c r="I1364" s="122">
        <f t="shared" ca="1" si="130"/>
        <v>0</v>
      </c>
    </row>
    <row r="1365" spans="1:9" x14ac:dyDescent="0.25">
      <c r="A1365" s="114">
        <f t="shared" si="131"/>
        <v>1365</v>
      </c>
      <c r="B1365" s="114">
        <f>IF(AND(A1365&gt;=CONTROL!$D$9,A1365&lt;CONTROL!$D$10+1),A1365,0)</f>
        <v>0</v>
      </c>
      <c r="C1365" s="114">
        <f>IF(AND(A1365&gt;=CONTROL!$F$9,A1365&lt;CONTROL!$F$10+1),A1365,0)</f>
        <v>0</v>
      </c>
      <c r="D1365" s="114" t="str">
        <f>IF(DATOS!I1366=CONTROL!$H$10,"B","A")</f>
        <v>A</v>
      </c>
      <c r="E1365" s="114">
        <f t="shared" si="126"/>
        <v>0</v>
      </c>
      <c r="F1365">
        <f t="shared" ca="1" si="127"/>
        <v>-1</v>
      </c>
      <c r="G1365">
        <f t="shared" ca="1" si="128"/>
        <v>654</v>
      </c>
      <c r="H1365">
        <f t="shared" ca="1" si="129"/>
        <v>0</v>
      </c>
      <c r="I1365" s="122">
        <f t="shared" ca="1" si="130"/>
        <v>0</v>
      </c>
    </row>
    <row r="1366" spans="1:9" x14ac:dyDescent="0.25">
      <c r="A1366" s="114">
        <f t="shared" si="131"/>
        <v>1366</v>
      </c>
      <c r="B1366" s="114">
        <f>IF(AND(A1366&gt;=CONTROL!$D$9,A1366&lt;CONTROL!$D$10+1),A1366,0)</f>
        <v>0</v>
      </c>
      <c r="C1366" s="114">
        <f>IF(AND(A1366&gt;=CONTROL!$F$9,A1366&lt;CONTROL!$F$10+1),A1366,0)</f>
        <v>0</v>
      </c>
      <c r="D1366" s="114" t="str">
        <f>IF(DATOS!I1367=CONTROL!$H$10,"B","A")</f>
        <v>A</v>
      </c>
      <c r="E1366" s="114">
        <f t="shared" si="126"/>
        <v>0</v>
      </c>
      <c r="F1366">
        <f t="shared" ca="1" si="127"/>
        <v>-1</v>
      </c>
      <c r="G1366">
        <f t="shared" ca="1" si="128"/>
        <v>654</v>
      </c>
      <c r="H1366">
        <f t="shared" ca="1" si="129"/>
        <v>0</v>
      </c>
      <c r="I1366" s="122">
        <f t="shared" ca="1" si="130"/>
        <v>0</v>
      </c>
    </row>
    <row r="1367" spans="1:9" x14ac:dyDescent="0.25">
      <c r="A1367" s="114">
        <f t="shared" si="131"/>
        <v>1367</v>
      </c>
      <c r="B1367" s="114">
        <f>IF(AND(A1367&gt;=CONTROL!$D$9,A1367&lt;CONTROL!$D$10+1),A1367,0)</f>
        <v>0</v>
      </c>
      <c r="C1367" s="114">
        <f>IF(AND(A1367&gt;=CONTROL!$F$9,A1367&lt;CONTROL!$F$10+1),A1367,0)</f>
        <v>0</v>
      </c>
      <c r="D1367" s="114" t="str">
        <f>IF(DATOS!I1368=CONTROL!$H$10,"B","A")</f>
        <v>A</v>
      </c>
      <c r="E1367" s="114">
        <f t="shared" si="126"/>
        <v>0</v>
      </c>
      <c r="F1367">
        <f t="shared" ca="1" si="127"/>
        <v>-1</v>
      </c>
      <c r="G1367">
        <f t="shared" ca="1" si="128"/>
        <v>654</v>
      </c>
      <c r="H1367">
        <f t="shared" ca="1" si="129"/>
        <v>0</v>
      </c>
      <c r="I1367" s="122">
        <f t="shared" ca="1" si="130"/>
        <v>0</v>
      </c>
    </row>
    <row r="1368" spans="1:9" x14ac:dyDescent="0.25">
      <c r="A1368" s="114">
        <f t="shared" si="131"/>
        <v>1368</v>
      </c>
      <c r="B1368" s="114">
        <f>IF(AND(A1368&gt;=CONTROL!$D$9,A1368&lt;CONTROL!$D$10+1),A1368,0)</f>
        <v>0</v>
      </c>
      <c r="C1368" s="114">
        <f>IF(AND(A1368&gt;=CONTROL!$F$9,A1368&lt;CONTROL!$F$10+1),A1368,0)</f>
        <v>0</v>
      </c>
      <c r="D1368" s="114" t="str">
        <f>IF(DATOS!I1369=CONTROL!$H$10,"B","A")</f>
        <v>A</v>
      </c>
      <c r="E1368" s="114">
        <f t="shared" si="126"/>
        <v>0</v>
      </c>
      <c r="F1368">
        <f t="shared" ca="1" si="127"/>
        <v>-1</v>
      </c>
      <c r="G1368">
        <f t="shared" ca="1" si="128"/>
        <v>654</v>
      </c>
      <c r="H1368">
        <f t="shared" ca="1" si="129"/>
        <v>0</v>
      </c>
      <c r="I1368" s="122">
        <f t="shared" ca="1" si="130"/>
        <v>0</v>
      </c>
    </row>
    <row r="1369" spans="1:9" x14ac:dyDescent="0.25">
      <c r="A1369" s="114">
        <f t="shared" si="131"/>
        <v>1369</v>
      </c>
      <c r="B1369" s="114">
        <f>IF(AND(A1369&gt;=CONTROL!$D$9,A1369&lt;CONTROL!$D$10+1),A1369,0)</f>
        <v>0</v>
      </c>
      <c r="C1369" s="114">
        <f>IF(AND(A1369&gt;=CONTROL!$F$9,A1369&lt;CONTROL!$F$10+1),A1369,0)</f>
        <v>0</v>
      </c>
      <c r="D1369" s="114" t="str">
        <f>IF(DATOS!I1370=CONTROL!$H$10,"B","A")</f>
        <v>A</v>
      </c>
      <c r="E1369" s="114">
        <f t="shared" si="126"/>
        <v>0</v>
      </c>
      <c r="F1369">
        <f t="shared" ca="1" si="127"/>
        <v>-1</v>
      </c>
      <c r="G1369">
        <f t="shared" ca="1" si="128"/>
        <v>654</v>
      </c>
      <c r="H1369">
        <f t="shared" ca="1" si="129"/>
        <v>0</v>
      </c>
      <c r="I1369" s="122">
        <f t="shared" ca="1" si="130"/>
        <v>0</v>
      </c>
    </row>
    <row r="1370" spans="1:9" x14ac:dyDescent="0.25">
      <c r="A1370" s="114">
        <f t="shared" si="131"/>
        <v>1370</v>
      </c>
      <c r="B1370" s="114">
        <f>IF(AND(A1370&gt;=CONTROL!$D$9,A1370&lt;CONTROL!$D$10+1),A1370,0)</f>
        <v>0</v>
      </c>
      <c r="C1370" s="114">
        <f>IF(AND(A1370&gt;=CONTROL!$F$9,A1370&lt;CONTROL!$F$10+1),A1370,0)</f>
        <v>0</v>
      </c>
      <c r="D1370" s="114" t="str">
        <f>IF(DATOS!I1371=CONTROL!$H$10,"B","A")</f>
        <v>A</v>
      </c>
      <c r="E1370" s="114">
        <f t="shared" si="126"/>
        <v>0</v>
      </c>
      <c r="F1370">
        <f t="shared" ca="1" si="127"/>
        <v>-1</v>
      </c>
      <c r="G1370">
        <f t="shared" ca="1" si="128"/>
        <v>654</v>
      </c>
      <c r="H1370">
        <f t="shared" ca="1" si="129"/>
        <v>0</v>
      </c>
      <c r="I1370" s="122">
        <f t="shared" ca="1" si="130"/>
        <v>0</v>
      </c>
    </row>
    <row r="1371" spans="1:9" x14ac:dyDescent="0.25">
      <c r="A1371" s="114">
        <f t="shared" si="131"/>
        <v>1371</v>
      </c>
      <c r="B1371" s="114">
        <f>IF(AND(A1371&gt;=CONTROL!$D$9,A1371&lt;CONTROL!$D$10+1),A1371,0)</f>
        <v>0</v>
      </c>
      <c r="C1371" s="114">
        <f>IF(AND(A1371&gt;=CONTROL!$F$9,A1371&lt;CONTROL!$F$10+1),A1371,0)</f>
        <v>0</v>
      </c>
      <c r="D1371" s="114" t="str">
        <f>IF(DATOS!I1372=CONTROL!$H$10,"B","A")</f>
        <v>A</v>
      </c>
      <c r="E1371" s="114">
        <f t="shared" si="126"/>
        <v>0</v>
      </c>
      <c r="F1371">
        <f t="shared" ca="1" si="127"/>
        <v>-1</v>
      </c>
      <c r="G1371">
        <f t="shared" ca="1" si="128"/>
        <v>654</v>
      </c>
      <c r="H1371">
        <f t="shared" ca="1" si="129"/>
        <v>0</v>
      </c>
      <c r="I1371" s="122">
        <f t="shared" ca="1" si="130"/>
        <v>0</v>
      </c>
    </row>
    <row r="1372" spans="1:9" x14ac:dyDescent="0.25">
      <c r="A1372" s="114">
        <f t="shared" si="131"/>
        <v>1372</v>
      </c>
      <c r="B1372" s="114">
        <f>IF(AND(A1372&gt;=CONTROL!$D$9,A1372&lt;CONTROL!$D$10+1),A1372,0)</f>
        <v>0</v>
      </c>
      <c r="C1372" s="114">
        <f>IF(AND(A1372&gt;=CONTROL!$F$9,A1372&lt;CONTROL!$F$10+1),A1372,0)</f>
        <v>0</v>
      </c>
      <c r="D1372" s="114" t="str">
        <f>IF(DATOS!I1373=CONTROL!$H$10,"B","A")</f>
        <v>A</v>
      </c>
      <c r="E1372" s="114">
        <f t="shared" si="126"/>
        <v>0</v>
      </c>
      <c r="F1372">
        <f t="shared" ca="1" si="127"/>
        <v>-1</v>
      </c>
      <c r="G1372">
        <f t="shared" ca="1" si="128"/>
        <v>654</v>
      </c>
      <c r="H1372">
        <f t="shared" ca="1" si="129"/>
        <v>0</v>
      </c>
      <c r="I1372" s="122">
        <f t="shared" ca="1" si="130"/>
        <v>0</v>
      </c>
    </row>
    <row r="1373" spans="1:9" x14ac:dyDescent="0.25">
      <c r="A1373" s="114">
        <f t="shared" si="131"/>
        <v>1373</v>
      </c>
      <c r="B1373" s="114">
        <f>IF(AND(A1373&gt;=CONTROL!$D$9,A1373&lt;CONTROL!$D$10+1),A1373,0)</f>
        <v>0</v>
      </c>
      <c r="C1373" s="114">
        <f>IF(AND(A1373&gt;=CONTROL!$F$9,A1373&lt;CONTROL!$F$10+1),A1373,0)</f>
        <v>0</v>
      </c>
      <c r="D1373" s="114" t="str">
        <f>IF(DATOS!I1374=CONTROL!$H$10,"B","A")</f>
        <v>A</v>
      </c>
      <c r="E1373" s="114">
        <f t="shared" si="126"/>
        <v>0</v>
      </c>
      <c r="F1373">
        <f t="shared" ca="1" si="127"/>
        <v>-1</v>
      </c>
      <c r="G1373">
        <f t="shared" ca="1" si="128"/>
        <v>654</v>
      </c>
      <c r="H1373">
        <f t="shared" ca="1" si="129"/>
        <v>0</v>
      </c>
      <c r="I1373" s="122">
        <f t="shared" ca="1" si="130"/>
        <v>0</v>
      </c>
    </row>
    <row r="1374" spans="1:9" x14ac:dyDescent="0.25">
      <c r="A1374" s="114">
        <f t="shared" si="131"/>
        <v>1374</v>
      </c>
      <c r="B1374" s="114">
        <f>IF(AND(A1374&gt;=CONTROL!$D$9,A1374&lt;CONTROL!$D$10+1),A1374,0)</f>
        <v>0</v>
      </c>
      <c r="C1374" s="114">
        <f>IF(AND(A1374&gt;=CONTROL!$F$9,A1374&lt;CONTROL!$F$10+1),A1374,0)</f>
        <v>0</v>
      </c>
      <c r="D1374" s="114" t="str">
        <f>IF(DATOS!I1375=CONTROL!$H$10,"B","A")</f>
        <v>A</v>
      </c>
      <c r="E1374" s="114">
        <f t="shared" si="126"/>
        <v>0</v>
      </c>
      <c r="F1374">
        <f t="shared" ca="1" si="127"/>
        <v>-1</v>
      </c>
      <c r="G1374">
        <f t="shared" ca="1" si="128"/>
        <v>654</v>
      </c>
      <c r="H1374">
        <f t="shared" ca="1" si="129"/>
        <v>0</v>
      </c>
      <c r="I1374" s="122">
        <f t="shared" ca="1" si="130"/>
        <v>0</v>
      </c>
    </row>
    <row r="1375" spans="1:9" x14ac:dyDescent="0.25">
      <c r="A1375" s="114">
        <f t="shared" si="131"/>
        <v>1375</v>
      </c>
      <c r="B1375" s="114">
        <f>IF(AND(A1375&gt;=CONTROL!$D$9,A1375&lt;CONTROL!$D$10+1),A1375,0)</f>
        <v>0</v>
      </c>
      <c r="C1375" s="114">
        <f>IF(AND(A1375&gt;=CONTROL!$F$9,A1375&lt;CONTROL!$F$10+1),A1375,0)</f>
        <v>0</v>
      </c>
      <c r="D1375" s="114" t="str">
        <f>IF(DATOS!I1376=CONTROL!$H$10,"B","A")</f>
        <v>A</v>
      </c>
      <c r="E1375" s="114">
        <f t="shared" si="126"/>
        <v>0</v>
      </c>
      <c r="F1375">
        <f t="shared" ca="1" si="127"/>
        <v>-1</v>
      </c>
      <c r="G1375">
        <f t="shared" ca="1" si="128"/>
        <v>654</v>
      </c>
      <c r="H1375">
        <f t="shared" ca="1" si="129"/>
        <v>0</v>
      </c>
      <c r="I1375" s="122">
        <f t="shared" ca="1" si="130"/>
        <v>0</v>
      </c>
    </row>
    <row r="1376" spans="1:9" x14ac:dyDescent="0.25">
      <c r="A1376" s="114">
        <f t="shared" si="131"/>
        <v>1376</v>
      </c>
      <c r="B1376" s="114">
        <f>IF(AND(A1376&gt;=CONTROL!$D$9,A1376&lt;CONTROL!$D$10+1),A1376,0)</f>
        <v>0</v>
      </c>
      <c r="C1376" s="114">
        <f>IF(AND(A1376&gt;=CONTROL!$F$9,A1376&lt;CONTROL!$F$10+1),A1376,0)</f>
        <v>0</v>
      </c>
      <c r="D1376" s="114" t="str">
        <f>IF(DATOS!I1377=CONTROL!$H$10,"B","A")</f>
        <v>A</v>
      </c>
      <c r="E1376" s="114">
        <f t="shared" si="126"/>
        <v>0</v>
      </c>
      <c r="F1376">
        <f t="shared" ca="1" si="127"/>
        <v>-1</v>
      </c>
      <c r="G1376">
        <f t="shared" ca="1" si="128"/>
        <v>654</v>
      </c>
      <c r="H1376">
        <f t="shared" ca="1" si="129"/>
        <v>0</v>
      </c>
      <c r="I1376" s="122">
        <f t="shared" ca="1" si="130"/>
        <v>0</v>
      </c>
    </row>
    <row r="1377" spans="1:9" x14ac:dyDescent="0.25">
      <c r="A1377" s="114">
        <f t="shared" si="131"/>
        <v>1377</v>
      </c>
      <c r="B1377" s="114">
        <f>IF(AND(A1377&gt;=CONTROL!$D$9,A1377&lt;CONTROL!$D$10+1),A1377,0)</f>
        <v>0</v>
      </c>
      <c r="C1377" s="114">
        <f>IF(AND(A1377&gt;=CONTROL!$F$9,A1377&lt;CONTROL!$F$10+1),A1377,0)</f>
        <v>0</v>
      </c>
      <c r="D1377" s="114" t="str">
        <f>IF(DATOS!I1378=CONTROL!$H$10,"B","A")</f>
        <v>A</v>
      </c>
      <c r="E1377" s="114">
        <f t="shared" si="126"/>
        <v>0</v>
      </c>
      <c r="F1377">
        <f t="shared" ca="1" si="127"/>
        <v>-1</v>
      </c>
      <c r="G1377">
        <f t="shared" ca="1" si="128"/>
        <v>654</v>
      </c>
      <c r="H1377">
        <f t="shared" ca="1" si="129"/>
        <v>0</v>
      </c>
      <c r="I1377" s="122">
        <f t="shared" ca="1" si="130"/>
        <v>0</v>
      </c>
    </row>
    <row r="1378" spans="1:9" x14ac:dyDescent="0.25">
      <c r="A1378" s="114">
        <f t="shared" si="131"/>
        <v>1378</v>
      </c>
      <c r="B1378" s="114">
        <f>IF(AND(A1378&gt;=CONTROL!$D$9,A1378&lt;CONTROL!$D$10+1),A1378,0)</f>
        <v>0</v>
      </c>
      <c r="C1378" s="114">
        <f>IF(AND(A1378&gt;=CONTROL!$F$9,A1378&lt;CONTROL!$F$10+1),A1378,0)</f>
        <v>0</v>
      </c>
      <c r="D1378" s="114" t="str">
        <f>IF(DATOS!I1379=CONTROL!$H$10,"B","A")</f>
        <v>A</v>
      </c>
      <c r="E1378" s="114">
        <f t="shared" si="126"/>
        <v>0</v>
      </c>
      <c r="F1378">
        <f t="shared" ca="1" si="127"/>
        <v>-1</v>
      </c>
      <c r="G1378">
        <f t="shared" ca="1" si="128"/>
        <v>654</v>
      </c>
      <c r="H1378">
        <f t="shared" ca="1" si="129"/>
        <v>0</v>
      </c>
      <c r="I1378" s="122">
        <f t="shared" ca="1" si="130"/>
        <v>0</v>
      </c>
    </row>
    <row r="1379" spans="1:9" x14ac:dyDescent="0.25">
      <c r="A1379" s="114">
        <f t="shared" si="131"/>
        <v>1379</v>
      </c>
      <c r="B1379" s="114">
        <f>IF(AND(A1379&gt;=CONTROL!$D$9,A1379&lt;CONTROL!$D$10+1),A1379,0)</f>
        <v>0</v>
      </c>
      <c r="C1379" s="114">
        <f>IF(AND(A1379&gt;=CONTROL!$F$9,A1379&lt;CONTROL!$F$10+1),A1379,0)</f>
        <v>0</v>
      </c>
      <c r="D1379" s="114" t="str">
        <f>IF(DATOS!I1380=CONTROL!$H$10,"B","A")</f>
        <v>A</v>
      </c>
      <c r="E1379" s="114">
        <f t="shared" si="126"/>
        <v>0</v>
      </c>
      <c r="F1379">
        <f t="shared" ca="1" si="127"/>
        <v>-1</v>
      </c>
      <c r="G1379">
        <f t="shared" ca="1" si="128"/>
        <v>654</v>
      </c>
      <c r="H1379">
        <f t="shared" ca="1" si="129"/>
        <v>0</v>
      </c>
      <c r="I1379" s="122">
        <f t="shared" ca="1" si="130"/>
        <v>0</v>
      </c>
    </row>
    <row r="1380" spans="1:9" x14ac:dyDescent="0.25">
      <c r="A1380" s="114">
        <f t="shared" si="131"/>
        <v>1380</v>
      </c>
      <c r="B1380" s="114">
        <f>IF(AND(A1380&gt;=CONTROL!$D$9,A1380&lt;CONTROL!$D$10+1),A1380,0)</f>
        <v>0</v>
      </c>
      <c r="C1380" s="114">
        <f>IF(AND(A1380&gt;=CONTROL!$F$9,A1380&lt;CONTROL!$F$10+1),A1380,0)</f>
        <v>0</v>
      </c>
      <c r="D1380" s="114" t="str">
        <f>IF(DATOS!I1381=CONTROL!$H$10,"B","A")</f>
        <v>A</v>
      </c>
      <c r="E1380" s="114">
        <f t="shared" si="126"/>
        <v>0</v>
      </c>
      <c r="F1380">
        <f t="shared" ca="1" si="127"/>
        <v>-1</v>
      </c>
      <c r="G1380">
        <f t="shared" ca="1" si="128"/>
        <v>654</v>
      </c>
      <c r="H1380">
        <f t="shared" ca="1" si="129"/>
        <v>0</v>
      </c>
      <c r="I1380" s="122">
        <f t="shared" ca="1" si="130"/>
        <v>0</v>
      </c>
    </row>
    <row r="1381" spans="1:9" x14ac:dyDescent="0.25">
      <c r="A1381" s="114">
        <f t="shared" si="131"/>
        <v>1381</v>
      </c>
      <c r="B1381" s="114">
        <f>IF(AND(A1381&gt;=CONTROL!$D$9,A1381&lt;CONTROL!$D$10+1),A1381,0)</f>
        <v>0</v>
      </c>
      <c r="C1381" s="114">
        <f>IF(AND(A1381&gt;=CONTROL!$F$9,A1381&lt;CONTROL!$F$10+1),A1381,0)</f>
        <v>0</v>
      </c>
      <c r="D1381" s="114" t="str">
        <f>IF(DATOS!I1382=CONTROL!$H$10,"B","A")</f>
        <v>A</v>
      </c>
      <c r="E1381" s="114">
        <f t="shared" si="126"/>
        <v>0</v>
      </c>
      <c r="F1381">
        <f t="shared" ca="1" si="127"/>
        <v>-1</v>
      </c>
      <c r="G1381">
        <f t="shared" ca="1" si="128"/>
        <v>654</v>
      </c>
      <c r="H1381">
        <f t="shared" ca="1" si="129"/>
        <v>0</v>
      </c>
      <c r="I1381" s="122">
        <f t="shared" ca="1" si="130"/>
        <v>0</v>
      </c>
    </row>
    <row r="1382" spans="1:9" x14ac:dyDescent="0.25">
      <c r="A1382" s="114">
        <f t="shared" si="131"/>
        <v>1382</v>
      </c>
      <c r="B1382" s="114">
        <f>IF(AND(A1382&gt;=CONTROL!$D$9,A1382&lt;CONTROL!$D$10+1),A1382,0)</f>
        <v>0</v>
      </c>
      <c r="C1382" s="114">
        <f>IF(AND(A1382&gt;=CONTROL!$F$9,A1382&lt;CONTROL!$F$10+1),A1382,0)</f>
        <v>0</v>
      </c>
      <c r="D1382" s="114" t="str">
        <f>IF(DATOS!I1383=CONTROL!$H$10,"B","A")</f>
        <v>A</v>
      </c>
      <c r="E1382" s="114">
        <f t="shared" si="126"/>
        <v>0</v>
      </c>
      <c r="F1382">
        <f t="shared" ca="1" si="127"/>
        <v>-1</v>
      </c>
      <c r="G1382">
        <f t="shared" ca="1" si="128"/>
        <v>654</v>
      </c>
      <c r="H1382">
        <f t="shared" ca="1" si="129"/>
        <v>0</v>
      </c>
      <c r="I1382" s="122">
        <f t="shared" ca="1" si="130"/>
        <v>0</v>
      </c>
    </row>
    <row r="1383" spans="1:9" x14ac:dyDescent="0.25">
      <c r="A1383" s="114">
        <f t="shared" si="131"/>
        <v>1383</v>
      </c>
      <c r="B1383" s="114">
        <f>IF(AND(A1383&gt;=CONTROL!$D$9,A1383&lt;CONTROL!$D$10+1),A1383,0)</f>
        <v>0</v>
      </c>
      <c r="C1383" s="114">
        <f>IF(AND(A1383&gt;=CONTROL!$F$9,A1383&lt;CONTROL!$F$10+1),A1383,0)</f>
        <v>0</v>
      </c>
      <c r="D1383" s="114" t="str">
        <f>IF(DATOS!I1384=CONTROL!$H$10,"B","A")</f>
        <v>A</v>
      </c>
      <c r="E1383" s="114">
        <f t="shared" si="126"/>
        <v>0</v>
      </c>
      <c r="F1383">
        <f t="shared" ca="1" si="127"/>
        <v>-1</v>
      </c>
      <c r="G1383">
        <f t="shared" ca="1" si="128"/>
        <v>654</v>
      </c>
      <c r="H1383">
        <f t="shared" ca="1" si="129"/>
        <v>0</v>
      </c>
      <c r="I1383" s="122">
        <f t="shared" ca="1" si="130"/>
        <v>0</v>
      </c>
    </row>
    <row r="1384" spans="1:9" x14ac:dyDescent="0.25">
      <c r="A1384" s="114">
        <f t="shared" si="131"/>
        <v>1384</v>
      </c>
      <c r="B1384" s="114">
        <f>IF(AND(A1384&gt;=CONTROL!$D$9,A1384&lt;CONTROL!$D$10+1),A1384,0)</f>
        <v>0</v>
      </c>
      <c r="C1384" s="114">
        <f>IF(AND(A1384&gt;=CONTROL!$F$9,A1384&lt;CONTROL!$F$10+1),A1384,0)</f>
        <v>0</v>
      </c>
      <c r="D1384" s="114" t="str">
        <f>IF(DATOS!I1385=CONTROL!$H$10,"B","A")</f>
        <v>A</v>
      </c>
      <c r="E1384" s="114">
        <f t="shared" si="126"/>
        <v>0</v>
      </c>
      <c r="F1384">
        <f t="shared" ca="1" si="127"/>
        <v>-1</v>
      </c>
      <c r="G1384">
        <f t="shared" ca="1" si="128"/>
        <v>654</v>
      </c>
      <c r="H1384">
        <f t="shared" ca="1" si="129"/>
        <v>0</v>
      </c>
      <c r="I1384" s="122">
        <f t="shared" ca="1" si="130"/>
        <v>0</v>
      </c>
    </row>
    <row r="1385" spans="1:9" x14ac:dyDescent="0.25">
      <c r="A1385" s="114">
        <f t="shared" si="131"/>
        <v>1385</v>
      </c>
      <c r="B1385" s="114">
        <f>IF(AND(A1385&gt;=CONTROL!$D$9,A1385&lt;CONTROL!$D$10+1),A1385,0)</f>
        <v>0</v>
      </c>
      <c r="C1385" s="114">
        <f>IF(AND(A1385&gt;=CONTROL!$F$9,A1385&lt;CONTROL!$F$10+1),A1385,0)</f>
        <v>0</v>
      </c>
      <c r="D1385" s="114" t="str">
        <f>IF(DATOS!I1386=CONTROL!$H$10,"B","A")</f>
        <v>A</v>
      </c>
      <c r="E1385" s="114">
        <f t="shared" si="126"/>
        <v>0</v>
      </c>
      <c r="F1385">
        <f t="shared" ca="1" si="127"/>
        <v>-1</v>
      </c>
      <c r="G1385">
        <f t="shared" ca="1" si="128"/>
        <v>654</v>
      </c>
      <c r="H1385">
        <f t="shared" ca="1" si="129"/>
        <v>0</v>
      </c>
      <c r="I1385" s="122">
        <f t="shared" ca="1" si="130"/>
        <v>0</v>
      </c>
    </row>
    <row r="1386" spans="1:9" x14ac:dyDescent="0.25">
      <c r="A1386" s="114">
        <f t="shared" si="131"/>
        <v>1386</v>
      </c>
      <c r="B1386" s="114">
        <f>IF(AND(A1386&gt;=CONTROL!$D$9,A1386&lt;CONTROL!$D$10+1),A1386,0)</f>
        <v>0</v>
      </c>
      <c r="C1386" s="114">
        <f>IF(AND(A1386&gt;=CONTROL!$F$9,A1386&lt;CONTROL!$F$10+1),A1386,0)</f>
        <v>0</v>
      </c>
      <c r="D1386" s="114" t="str">
        <f>IF(DATOS!I1387=CONTROL!$H$10,"B","A")</f>
        <v>A</v>
      </c>
      <c r="E1386" s="114">
        <f t="shared" si="126"/>
        <v>0</v>
      </c>
      <c r="F1386">
        <f t="shared" ca="1" si="127"/>
        <v>-1</v>
      </c>
      <c r="G1386">
        <f t="shared" ca="1" si="128"/>
        <v>654</v>
      </c>
      <c r="H1386">
        <f t="shared" ca="1" si="129"/>
        <v>0</v>
      </c>
      <c r="I1386" s="122">
        <f t="shared" ca="1" si="130"/>
        <v>0</v>
      </c>
    </row>
    <row r="1387" spans="1:9" x14ac:dyDescent="0.25">
      <c r="A1387" s="114">
        <f t="shared" si="131"/>
        <v>1387</v>
      </c>
      <c r="B1387" s="114">
        <f>IF(AND(A1387&gt;=CONTROL!$D$9,A1387&lt;CONTROL!$D$10+1),A1387,0)</f>
        <v>0</v>
      </c>
      <c r="C1387" s="114">
        <f>IF(AND(A1387&gt;=CONTROL!$F$9,A1387&lt;CONTROL!$F$10+1),A1387,0)</f>
        <v>0</v>
      </c>
      <c r="D1387" s="114" t="str">
        <f>IF(DATOS!I1388=CONTROL!$H$10,"B","A")</f>
        <v>A</v>
      </c>
      <c r="E1387" s="114">
        <f t="shared" si="126"/>
        <v>0</v>
      </c>
      <c r="F1387">
        <f t="shared" ca="1" si="127"/>
        <v>-1</v>
      </c>
      <c r="G1387">
        <f t="shared" ca="1" si="128"/>
        <v>654</v>
      </c>
      <c r="H1387">
        <f t="shared" ca="1" si="129"/>
        <v>0</v>
      </c>
      <c r="I1387" s="122">
        <f t="shared" ca="1" si="130"/>
        <v>0</v>
      </c>
    </row>
    <row r="1388" spans="1:9" x14ac:dyDescent="0.25">
      <c r="A1388" s="114">
        <f t="shared" si="131"/>
        <v>1388</v>
      </c>
      <c r="B1388" s="114">
        <f>IF(AND(A1388&gt;=CONTROL!$D$9,A1388&lt;CONTROL!$D$10+1),A1388,0)</f>
        <v>0</v>
      </c>
      <c r="C1388" s="114">
        <f>IF(AND(A1388&gt;=CONTROL!$F$9,A1388&lt;CONTROL!$F$10+1),A1388,0)</f>
        <v>0</v>
      </c>
      <c r="D1388" s="114" t="str">
        <f>IF(DATOS!I1389=CONTROL!$H$10,"B","A")</f>
        <v>A</v>
      </c>
      <c r="E1388" s="114">
        <f t="shared" si="126"/>
        <v>0</v>
      </c>
      <c r="F1388">
        <f t="shared" ca="1" si="127"/>
        <v>-1</v>
      </c>
      <c r="G1388">
        <f t="shared" ca="1" si="128"/>
        <v>654</v>
      </c>
      <c r="H1388">
        <f t="shared" ca="1" si="129"/>
        <v>0</v>
      </c>
      <c r="I1388" s="122">
        <f t="shared" ca="1" si="130"/>
        <v>0</v>
      </c>
    </row>
    <row r="1389" spans="1:9" x14ac:dyDescent="0.25">
      <c r="A1389" s="114">
        <f t="shared" si="131"/>
        <v>1389</v>
      </c>
      <c r="B1389" s="114">
        <f>IF(AND(A1389&gt;=CONTROL!$D$9,A1389&lt;CONTROL!$D$10+1),A1389,0)</f>
        <v>0</v>
      </c>
      <c r="C1389" s="114">
        <f>IF(AND(A1389&gt;=CONTROL!$F$9,A1389&lt;CONTROL!$F$10+1),A1389,0)</f>
        <v>0</v>
      </c>
      <c r="D1389" s="114" t="str">
        <f>IF(DATOS!I1390=CONTROL!$H$10,"B","A")</f>
        <v>A</v>
      </c>
      <c r="E1389" s="114">
        <f t="shared" si="126"/>
        <v>0</v>
      </c>
      <c r="F1389">
        <f t="shared" ca="1" si="127"/>
        <v>-1</v>
      </c>
      <c r="G1389">
        <f t="shared" ca="1" si="128"/>
        <v>654</v>
      </c>
      <c r="H1389">
        <f t="shared" ca="1" si="129"/>
        <v>0</v>
      </c>
      <c r="I1389" s="122">
        <f t="shared" ca="1" si="130"/>
        <v>0</v>
      </c>
    </row>
    <row r="1390" spans="1:9" x14ac:dyDescent="0.25">
      <c r="A1390" s="114">
        <f t="shared" si="131"/>
        <v>1390</v>
      </c>
      <c r="B1390" s="114">
        <f>IF(AND(A1390&gt;=CONTROL!$D$9,A1390&lt;CONTROL!$D$10+1),A1390,0)</f>
        <v>0</v>
      </c>
      <c r="C1390" s="114">
        <f>IF(AND(A1390&gt;=CONTROL!$F$9,A1390&lt;CONTROL!$F$10+1),A1390,0)</f>
        <v>0</v>
      </c>
      <c r="D1390" s="114" t="str">
        <f>IF(DATOS!I1391=CONTROL!$H$10,"B","A")</f>
        <v>A</v>
      </c>
      <c r="E1390" s="114">
        <f t="shared" si="126"/>
        <v>0</v>
      </c>
      <c r="F1390">
        <f t="shared" ca="1" si="127"/>
        <v>-1</v>
      </c>
      <c r="G1390">
        <f t="shared" ca="1" si="128"/>
        <v>654</v>
      </c>
      <c r="H1390">
        <f t="shared" ca="1" si="129"/>
        <v>0</v>
      </c>
      <c r="I1390" s="122">
        <f t="shared" ca="1" si="130"/>
        <v>0</v>
      </c>
    </row>
    <row r="1391" spans="1:9" x14ac:dyDescent="0.25">
      <c r="A1391" s="114">
        <f t="shared" si="131"/>
        <v>1391</v>
      </c>
      <c r="B1391" s="114">
        <f>IF(AND(A1391&gt;=CONTROL!$D$9,A1391&lt;CONTROL!$D$10+1),A1391,0)</f>
        <v>0</v>
      </c>
      <c r="C1391" s="114">
        <f>IF(AND(A1391&gt;=CONTROL!$F$9,A1391&lt;CONTROL!$F$10+1),A1391,0)</f>
        <v>0</v>
      </c>
      <c r="D1391" s="114" t="str">
        <f>IF(DATOS!I1392=CONTROL!$H$10,"B","A")</f>
        <v>A</v>
      </c>
      <c r="E1391" s="114">
        <f t="shared" si="126"/>
        <v>0</v>
      </c>
      <c r="F1391">
        <f t="shared" ca="1" si="127"/>
        <v>-1</v>
      </c>
      <c r="G1391">
        <f t="shared" ca="1" si="128"/>
        <v>654</v>
      </c>
      <c r="H1391">
        <f t="shared" ca="1" si="129"/>
        <v>0</v>
      </c>
      <c r="I1391" s="122">
        <f t="shared" ca="1" si="130"/>
        <v>0</v>
      </c>
    </row>
    <row r="1392" spans="1:9" x14ac:dyDescent="0.25">
      <c r="A1392" s="114">
        <f t="shared" si="131"/>
        <v>1392</v>
      </c>
      <c r="B1392" s="114">
        <f>IF(AND(A1392&gt;=CONTROL!$D$9,A1392&lt;CONTROL!$D$10+1),A1392,0)</f>
        <v>0</v>
      </c>
      <c r="C1392" s="114">
        <f>IF(AND(A1392&gt;=CONTROL!$F$9,A1392&lt;CONTROL!$F$10+1),A1392,0)</f>
        <v>0</v>
      </c>
      <c r="D1392" s="114" t="str">
        <f>IF(DATOS!I1393=CONTROL!$H$10,"B","A")</f>
        <v>A</v>
      </c>
      <c r="E1392" s="114">
        <f t="shared" si="126"/>
        <v>0</v>
      </c>
      <c r="F1392">
        <f t="shared" ca="1" si="127"/>
        <v>-1</v>
      </c>
      <c r="G1392">
        <f t="shared" ca="1" si="128"/>
        <v>654</v>
      </c>
      <c r="H1392">
        <f t="shared" ca="1" si="129"/>
        <v>0</v>
      </c>
      <c r="I1392" s="122">
        <f t="shared" ca="1" si="130"/>
        <v>0</v>
      </c>
    </row>
    <row r="1393" spans="1:9" x14ac:dyDescent="0.25">
      <c r="A1393" s="114">
        <f t="shared" si="131"/>
        <v>1393</v>
      </c>
      <c r="B1393" s="114">
        <f>IF(AND(A1393&gt;=CONTROL!$D$9,A1393&lt;CONTROL!$D$10+1),A1393,0)</f>
        <v>0</v>
      </c>
      <c r="C1393" s="114">
        <f>IF(AND(A1393&gt;=CONTROL!$F$9,A1393&lt;CONTROL!$F$10+1),A1393,0)</f>
        <v>0</v>
      </c>
      <c r="D1393" s="114" t="str">
        <f>IF(DATOS!I1394=CONTROL!$H$10,"B","A")</f>
        <v>A</v>
      </c>
      <c r="E1393" s="114">
        <f t="shared" si="126"/>
        <v>0</v>
      </c>
      <c r="F1393">
        <f t="shared" ca="1" si="127"/>
        <v>-1</v>
      </c>
      <c r="G1393">
        <f t="shared" ca="1" si="128"/>
        <v>654</v>
      </c>
      <c r="H1393">
        <f t="shared" ca="1" si="129"/>
        <v>0</v>
      </c>
      <c r="I1393" s="122">
        <f t="shared" ca="1" si="130"/>
        <v>0</v>
      </c>
    </row>
    <row r="1394" spans="1:9" x14ac:dyDescent="0.25">
      <c r="A1394" s="114">
        <f t="shared" si="131"/>
        <v>1394</v>
      </c>
      <c r="B1394" s="114">
        <f>IF(AND(A1394&gt;=CONTROL!$D$9,A1394&lt;CONTROL!$D$10+1),A1394,0)</f>
        <v>0</v>
      </c>
      <c r="C1394" s="114">
        <f>IF(AND(A1394&gt;=CONTROL!$F$9,A1394&lt;CONTROL!$F$10+1),A1394,0)</f>
        <v>0</v>
      </c>
      <c r="D1394" s="114" t="str">
        <f>IF(DATOS!I1395=CONTROL!$H$10,"B","A")</f>
        <v>A</v>
      </c>
      <c r="E1394" s="114">
        <f t="shared" si="126"/>
        <v>0</v>
      </c>
      <c r="F1394">
        <f t="shared" ca="1" si="127"/>
        <v>-1</v>
      </c>
      <c r="G1394">
        <f t="shared" ca="1" si="128"/>
        <v>654</v>
      </c>
      <c r="H1394">
        <f t="shared" ca="1" si="129"/>
        <v>0</v>
      </c>
      <c r="I1394" s="122">
        <f t="shared" ca="1" si="130"/>
        <v>0</v>
      </c>
    </row>
    <row r="1395" spans="1:9" x14ac:dyDescent="0.25">
      <c r="A1395" s="114">
        <f t="shared" si="131"/>
        <v>1395</v>
      </c>
      <c r="B1395" s="114">
        <f>IF(AND(A1395&gt;=CONTROL!$D$9,A1395&lt;CONTROL!$D$10+1),A1395,0)</f>
        <v>0</v>
      </c>
      <c r="C1395" s="114">
        <f>IF(AND(A1395&gt;=CONTROL!$F$9,A1395&lt;CONTROL!$F$10+1),A1395,0)</f>
        <v>0</v>
      </c>
      <c r="D1395" s="114" t="str">
        <f>IF(DATOS!I1396=CONTROL!$H$10,"B","A")</f>
        <v>A</v>
      </c>
      <c r="E1395" s="114">
        <f t="shared" si="126"/>
        <v>0</v>
      </c>
      <c r="F1395">
        <f t="shared" ca="1" si="127"/>
        <v>-1</v>
      </c>
      <c r="G1395">
        <f t="shared" ca="1" si="128"/>
        <v>654</v>
      </c>
      <c r="H1395">
        <f t="shared" ca="1" si="129"/>
        <v>0</v>
      </c>
      <c r="I1395" s="122">
        <f t="shared" ca="1" si="130"/>
        <v>0</v>
      </c>
    </row>
    <row r="1396" spans="1:9" x14ac:dyDescent="0.25">
      <c r="A1396" s="114">
        <f t="shared" si="131"/>
        <v>1396</v>
      </c>
      <c r="B1396" s="114">
        <f>IF(AND(A1396&gt;=CONTROL!$D$9,A1396&lt;CONTROL!$D$10+1),A1396,0)</f>
        <v>0</v>
      </c>
      <c r="C1396" s="114">
        <f>IF(AND(A1396&gt;=CONTROL!$F$9,A1396&lt;CONTROL!$F$10+1),A1396,0)</f>
        <v>0</v>
      </c>
      <c r="D1396" s="114" t="str">
        <f>IF(DATOS!I1397=CONTROL!$H$10,"B","A")</f>
        <v>A</v>
      </c>
      <c r="E1396" s="114">
        <f t="shared" si="126"/>
        <v>0</v>
      </c>
      <c r="F1396">
        <f t="shared" ca="1" si="127"/>
        <v>-1</v>
      </c>
      <c r="G1396">
        <f t="shared" ca="1" si="128"/>
        <v>654</v>
      </c>
      <c r="H1396">
        <f t="shared" ca="1" si="129"/>
        <v>0</v>
      </c>
      <c r="I1396" s="122">
        <f t="shared" ca="1" si="130"/>
        <v>0</v>
      </c>
    </row>
    <row r="1397" spans="1:9" x14ac:dyDescent="0.25">
      <c r="A1397" s="114">
        <f t="shared" si="131"/>
        <v>1397</v>
      </c>
      <c r="B1397" s="114">
        <f>IF(AND(A1397&gt;=CONTROL!$D$9,A1397&lt;CONTROL!$D$10+1),A1397,0)</f>
        <v>0</v>
      </c>
      <c r="C1397" s="114">
        <f>IF(AND(A1397&gt;=CONTROL!$F$9,A1397&lt;CONTROL!$F$10+1),A1397,0)</f>
        <v>0</v>
      </c>
      <c r="D1397" s="114" t="str">
        <f>IF(DATOS!I1398=CONTROL!$H$10,"B","A")</f>
        <v>A</v>
      </c>
      <c r="E1397" s="114">
        <f t="shared" si="126"/>
        <v>0</v>
      </c>
      <c r="F1397">
        <f t="shared" ca="1" si="127"/>
        <v>-1</v>
      </c>
      <c r="G1397">
        <f t="shared" ca="1" si="128"/>
        <v>654</v>
      </c>
      <c r="H1397">
        <f t="shared" ca="1" si="129"/>
        <v>0</v>
      </c>
      <c r="I1397" s="122">
        <f t="shared" ca="1" si="130"/>
        <v>0</v>
      </c>
    </row>
    <row r="1398" spans="1:9" x14ac:dyDescent="0.25">
      <c r="A1398" s="114">
        <f t="shared" si="131"/>
        <v>1398</v>
      </c>
      <c r="B1398" s="114">
        <f>IF(AND(A1398&gt;=CONTROL!$D$9,A1398&lt;CONTROL!$D$10+1),A1398,0)</f>
        <v>0</v>
      </c>
      <c r="C1398" s="114">
        <f>IF(AND(A1398&gt;=CONTROL!$F$9,A1398&lt;CONTROL!$F$10+1),A1398,0)</f>
        <v>0</v>
      </c>
      <c r="D1398" s="114" t="str">
        <f>IF(DATOS!I1399=CONTROL!$H$10,"B","A")</f>
        <v>A</v>
      </c>
      <c r="E1398" s="114">
        <f t="shared" si="126"/>
        <v>0</v>
      </c>
      <c r="F1398">
        <f t="shared" ca="1" si="127"/>
        <v>-1</v>
      </c>
      <c r="G1398">
        <f t="shared" ca="1" si="128"/>
        <v>654</v>
      </c>
      <c r="H1398">
        <f t="shared" ca="1" si="129"/>
        <v>0</v>
      </c>
      <c r="I1398" s="122">
        <f t="shared" ca="1" si="130"/>
        <v>0</v>
      </c>
    </row>
    <row r="1399" spans="1:9" x14ac:dyDescent="0.25">
      <c r="A1399" s="114">
        <f t="shared" si="131"/>
        <v>1399</v>
      </c>
      <c r="B1399" s="114">
        <f>IF(AND(A1399&gt;=CONTROL!$D$9,A1399&lt;CONTROL!$D$10+1),A1399,0)</f>
        <v>0</v>
      </c>
      <c r="C1399" s="114">
        <f>IF(AND(A1399&gt;=CONTROL!$F$9,A1399&lt;CONTROL!$F$10+1),A1399,0)</f>
        <v>0</v>
      </c>
      <c r="D1399" s="114" t="str">
        <f>IF(DATOS!I1400=CONTROL!$H$10,"B","A")</f>
        <v>A</v>
      </c>
      <c r="E1399" s="114">
        <f t="shared" si="126"/>
        <v>0</v>
      </c>
      <c r="F1399">
        <f t="shared" ca="1" si="127"/>
        <v>-1</v>
      </c>
      <c r="G1399">
        <f t="shared" ca="1" si="128"/>
        <v>654</v>
      </c>
      <c r="H1399">
        <f t="shared" ca="1" si="129"/>
        <v>0</v>
      </c>
      <c r="I1399" s="122">
        <f t="shared" ca="1" si="130"/>
        <v>0</v>
      </c>
    </row>
    <row r="1400" spans="1:9" x14ac:dyDescent="0.25">
      <c r="A1400" s="114">
        <f t="shared" si="131"/>
        <v>1400</v>
      </c>
      <c r="B1400" s="114">
        <f>IF(AND(A1400&gt;=CONTROL!$D$9,A1400&lt;CONTROL!$D$10+1),A1400,0)</f>
        <v>0</v>
      </c>
      <c r="C1400" s="114">
        <f>IF(AND(A1400&gt;=CONTROL!$F$9,A1400&lt;CONTROL!$F$10+1),A1400,0)</f>
        <v>0</v>
      </c>
      <c r="D1400" s="114" t="str">
        <f>IF(DATOS!I1401=CONTROL!$H$10,"B","A")</f>
        <v>A</v>
      </c>
      <c r="E1400" s="114">
        <f t="shared" si="126"/>
        <v>0</v>
      </c>
      <c r="F1400">
        <f t="shared" ca="1" si="127"/>
        <v>-1</v>
      </c>
      <c r="G1400">
        <f t="shared" ca="1" si="128"/>
        <v>654</v>
      </c>
      <c r="H1400">
        <f t="shared" ca="1" si="129"/>
        <v>0</v>
      </c>
      <c r="I1400" s="122">
        <f t="shared" ca="1" si="130"/>
        <v>0</v>
      </c>
    </row>
    <row r="1401" spans="1:9" x14ac:dyDescent="0.25">
      <c r="A1401" s="114">
        <f t="shared" si="131"/>
        <v>1401</v>
      </c>
      <c r="B1401" s="114">
        <f>IF(AND(A1401&gt;=CONTROL!$D$9,A1401&lt;CONTROL!$D$10+1),A1401,0)</f>
        <v>0</v>
      </c>
      <c r="C1401" s="114">
        <f>IF(AND(A1401&gt;=CONTROL!$F$9,A1401&lt;CONTROL!$F$10+1),A1401,0)</f>
        <v>0</v>
      </c>
      <c r="D1401" s="114" t="str">
        <f>IF(DATOS!I1402=CONTROL!$H$10,"B","A")</f>
        <v>A</v>
      </c>
      <c r="E1401" s="114">
        <f t="shared" si="126"/>
        <v>0</v>
      </c>
      <c r="F1401">
        <f t="shared" ca="1" si="127"/>
        <v>-1</v>
      </c>
      <c r="G1401">
        <f t="shared" ca="1" si="128"/>
        <v>654</v>
      </c>
      <c r="H1401">
        <f t="shared" ca="1" si="129"/>
        <v>0</v>
      </c>
      <c r="I1401" s="122">
        <f t="shared" ca="1" si="130"/>
        <v>0</v>
      </c>
    </row>
    <row r="1402" spans="1:9" x14ac:dyDescent="0.25">
      <c r="A1402" s="114">
        <f t="shared" si="131"/>
        <v>1402</v>
      </c>
      <c r="B1402" s="114">
        <f>IF(AND(A1402&gt;=CONTROL!$D$9,A1402&lt;CONTROL!$D$10+1),A1402,0)</f>
        <v>0</v>
      </c>
      <c r="C1402" s="114">
        <f>IF(AND(A1402&gt;=CONTROL!$F$9,A1402&lt;CONTROL!$F$10+1),A1402,0)</f>
        <v>0</v>
      </c>
      <c r="D1402" s="114" t="str">
        <f>IF(DATOS!I1403=CONTROL!$H$10,"B","A")</f>
        <v>A</v>
      </c>
      <c r="E1402" s="114">
        <f t="shared" si="126"/>
        <v>0</v>
      </c>
      <c r="F1402">
        <f t="shared" ca="1" si="127"/>
        <v>-1</v>
      </c>
      <c r="G1402">
        <f t="shared" ca="1" si="128"/>
        <v>654</v>
      </c>
      <c r="H1402">
        <f t="shared" ca="1" si="129"/>
        <v>0</v>
      </c>
      <c r="I1402" s="122">
        <f t="shared" ca="1" si="130"/>
        <v>0</v>
      </c>
    </row>
    <row r="1403" spans="1:9" x14ac:dyDescent="0.25">
      <c r="A1403" s="114">
        <f t="shared" si="131"/>
        <v>1403</v>
      </c>
      <c r="B1403" s="114">
        <f>IF(AND(A1403&gt;=CONTROL!$D$9,A1403&lt;CONTROL!$D$10+1),A1403,0)</f>
        <v>0</v>
      </c>
      <c r="C1403" s="114">
        <f>IF(AND(A1403&gt;=CONTROL!$F$9,A1403&lt;CONTROL!$F$10+1),A1403,0)</f>
        <v>0</v>
      </c>
      <c r="D1403" s="114" t="str">
        <f>IF(DATOS!I1404=CONTROL!$H$10,"B","A")</f>
        <v>A</v>
      </c>
      <c r="E1403" s="114">
        <f t="shared" si="126"/>
        <v>0</v>
      </c>
      <c r="F1403">
        <f t="shared" ca="1" si="127"/>
        <v>-1</v>
      </c>
      <c r="G1403">
        <f t="shared" ca="1" si="128"/>
        <v>654</v>
      </c>
      <c r="H1403">
        <f t="shared" ca="1" si="129"/>
        <v>0</v>
      </c>
      <c r="I1403" s="122">
        <f t="shared" ca="1" si="130"/>
        <v>0</v>
      </c>
    </row>
    <row r="1404" spans="1:9" x14ac:dyDescent="0.25">
      <c r="A1404" s="114">
        <f t="shared" si="131"/>
        <v>1404</v>
      </c>
      <c r="B1404" s="114">
        <f>IF(AND(A1404&gt;=CONTROL!$D$9,A1404&lt;CONTROL!$D$10+1),A1404,0)</f>
        <v>0</v>
      </c>
      <c r="C1404" s="114">
        <f>IF(AND(A1404&gt;=CONTROL!$F$9,A1404&lt;CONTROL!$F$10+1),A1404,0)</f>
        <v>0</v>
      </c>
      <c r="D1404" s="114" t="str">
        <f>IF(DATOS!I1405=CONTROL!$H$10,"B","A")</f>
        <v>A</v>
      </c>
      <c r="E1404" s="114">
        <f t="shared" si="126"/>
        <v>0</v>
      </c>
      <c r="F1404">
        <f t="shared" ca="1" si="127"/>
        <v>-1</v>
      </c>
      <c r="G1404">
        <f t="shared" ca="1" si="128"/>
        <v>654</v>
      </c>
      <c r="H1404">
        <f t="shared" ca="1" si="129"/>
        <v>0</v>
      </c>
      <c r="I1404" s="122">
        <f t="shared" ca="1" si="130"/>
        <v>0</v>
      </c>
    </row>
    <row r="1405" spans="1:9" x14ac:dyDescent="0.25">
      <c r="A1405" s="114">
        <f t="shared" si="131"/>
        <v>1405</v>
      </c>
      <c r="B1405" s="114">
        <f>IF(AND(A1405&gt;=CONTROL!$D$9,A1405&lt;CONTROL!$D$10+1),A1405,0)</f>
        <v>0</v>
      </c>
      <c r="C1405" s="114">
        <f>IF(AND(A1405&gt;=CONTROL!$F$9,A1405&lt;CONTROL!$F$10+1),A1405,0)</f>
        <v>0</v>
      </c>
      <c r="D1405" s="114" t="str">
        <f>IF(DATOS!I1406=CONTROL!$H$10,"B","A")</f>
        <v>A</v>
      </c>
      <c r="E1405" s="114">
        <f t="shared" si="126"/>
        <v>0</v>
      </c>
      <c r="F1405">
        <f t="shared" ca="1" si="127"/>
        <v>-1</v>
      </c>
      <c r="G1405">
        <f t="shared" ca="1" si="128"/>
        <v>654</v>
      </c>
      <c r="H1405">
        <f t="shared" ca="1" si="129"/>
        <v>0</v>
      </c>
      <c r="I1405" s="122">
        <f t="shared" ca="1" si="130"/>
        <v>0</v>
      </c>
    </row>
    <row r="1406" spans="1:9" x14ac:dyDescent="0.25">
      <c r="A1406" s="114">
        <f t="shared" si="131"/>
        <v>1406</v>
      </c>
      <c r="B1406" s="114">
        <f>IF(AND(A1406&gt;=CONTROL!$D$9,A1406&lt;CONTROL!$D$10+1),A1406,0)</f>
        <v>0</v>
      </c>
      <c r="C1406" s="114">
        <f>IF(AND(A1406&gt;=CONTROL!$F$9,A1406&lt;CONTROL!$F$10+1),A1406,0)</f>
        <v>0</v>
      </c>
      <c r="D1406" s="114" t="str">
        <f>IF(DATOS!I1407=CONTROL!$H$10,"B","A")</f>
        <v>A</v>
      </c>
      <c r="E1406" s="114">
        <f t="shared" si="126"/>
        <v>0</v>
      </c>
      <c r="F1406">
        <f t="shared" ca="1" si="127"/>
        <v>-1</v>
      </c>
      <c r="G1406">
        <f t="shared" ca="1" si="128"/>
        <v>654</v>
      </c>
      <c r="H1406">
        <f t="shared" ca="1" si="129"/>
        <v>0</v>
      </c>
      <c r="I1406" s="122">
        <f t="shared" ca="1" si="130"/>
        <v>0</v>
      </c>
    </row>
    <row r="1407" spans="1:9" x14ac:dyDescent="0.25">
      <c r="A1407" s="114">
        <f t="shared" si="131"/>
        <v>1407</v>
      </c>
      <c r="B1407" s="114">
        <f>IF(AND(A1407&gt;=CONTROL!$D$9,A1407&lt;CONTROL!$D$10+1),A1407,0)</f>
        <v>0</v>
      </c>
      <c r="C1407" s="114">
        <f>IF(AND(A1407&gt;=CONTROL!$F$9,A1407&lt;CONTROL!$F$10+1),A1407,0)</f>
        <v>0</v>
      </c>
      <c r="D1407" s="114" t="str">
        <f>IF(DATOS!I1408=CONTROL!$H$10,"B","A")</f>
        <v>A</v>
      </c>
      <c r="E1407" s="114">
        <f t="shared" si="126"/>
        <v>0</v>
      </c>
      <c r="F1407">
        <f t="shared" ca="1" si="127"/>
        <v>-1</v>
      </c>
      <c r="G1407">
        <f t="shared" ca="1" si="128"/>
        <v>654</v>
      </c>
      <c r="H1407">
        <f t="shared" ca="1" si="129"/>
        <v>0</v>
      </c>
      <c r="I1407" s="122">
        <f t="shared" ca="1" si="130"/>
        <v>0</v>
      </c>
    </row>
    <row r="1408" spans="1:9" x14ac:dyDescent="0.25">
      <c r="A1408" s="114">
        <f t="shared" si="131"/>
        <v>1408</v>
      </c>
      <c r="B1408" s="114">
        <f>IF(AND(A1408&gt;=CONTROL!$D$9,A1408&lt;CONTROL!$D$10+1),A1408,0)</f>
        <v>0</v>
      </c>
      <c r="C1408" s="114">
        <f>IF(AND(A1408&gt;=CONTROL!$F$9,A1408&lt;CONTROL!$F$10+1),A1408,0)</f>
        <v>0</v>
      </c>
      <c r="D1408" s="114" t="str">
        <f>IF(DATOS!I1409=CONTROL!$H$10,"B","A")</f>
        <v>A</v>
      </c>
      <c r="E1408" s="114">
        <f t="shared" si="126"/>
        <v>0</v>
      </c>
      <c r="F1408">
        <f t="shared" ca="1" si="127"/>
        <v>-1</v>
      </c>
      <c r="G1408">
        <f t="shared" ca="1" si="128"/>
        <v>654</v>
      </c>
      <c r="H1408">
        <f t="shared" ca="1" si="129"/>
        <v>0</v>
      </c>
      <c r="I1408" s="122">
        <f t="shared" ca="1" si="130"/>
        <v>0</v>
      </c>
    </row>
    <row r="1409" spans="1:9" x14ac:dyDescent="0.25">
      <c r="A1409" s="114">
        <f t="shared" si="131"/>
        <v>1409</v>
      </c>
      <c r="B1409" s="114">
        <f>IF(AND(A1409&gt;=CONTROL!$D$9,A1409&lt;CONTROL!$D$10+1),A1409,0)</f>
        <v>0</v>
      </c>
      <c r="C1409" s="114">
        <f>IF(AND(A1409&gt;=CONTROL!$F$9,A1409&lt;CONTROL!$F$10+1),A1409,0)</f>
        <v>0</v>
      </c>
      <c r="D1409" s="114" t="str">
        <f>IF(DATOS!I1410=CONTROL!$H$10,"B","A")</f>
        <v>A</v>
      </c>
      <c r="E1409" s="114">
        <f t="shared" si="126"/>
        <v>0</v>
      </c>
      <c r="F1409">
        <f t="shared" ca="1" si="127"/>
        <v>-1</v>
      </c>
      <c r="G1409">
        <f t="shared" ca="1" si="128"/>
        <v>654</v>
      </c>
      <c r="H1409">
        <f t="shared" ca="1" si="129"/>
        <v>0</v>
      </c>
      <c r="I1409" s="122">
        <f t="shared" ca="1" si="130"/>
        <v>0</v>
      </c>
    </row>
    <row r="1410" spans="1:9" x14ac:dyDescent="0.25">
      <c r="A1410" s="114">
        <f t="shared" si="131"/>
        <v>1410</v>
      </c>
      <c r="B1410" s="114">
        <f>IF(AND(A1410&gt;=CONTROL!$D$9,A1410&lt;CONTROL!$D$10+1),A1410,0)</f>
        <v>0</v>
      </c>
      <c r="C1410" s="114">
        <f>IF(AND(A1410&gt;=CONTROL!$F$9,A1410&lt;CONTROL!$F$10+1),A1410,0)</f>
        <v>0</v>
      </c>
      <c r="D1410" s="114" t="str">
        <f>IF(DATOS!I1411=CONTROL!$H$10,"B","A")</f>
        <v>A</v>
      </c>
      <c r="E1410" s="114">
        <f t="shared" ref="E1410:E1473" si="132">IF(D1410="A",+C1410+B1410,0)</f>
        <v>0</v>
      </c>
      <c r="F1410">
        <f t="shared" ref="F1410:F1473" ca="1" si="133">IF(E1410&gt;0,RAND(),-1)</f>
        <v>-1</v>
      </c>
      <c r="G1410">
        <f t="shared" ref="G1410:G1473" ca="1" si="134">RANK(F1410,$F$1:$F$5000)</f>
        <v>654</v>
      </c>
      <c r="H1410">
        <f t="shared" ref="H1410:H1473" ca="1" si="135">IF(F1410=-1,0,G1410)</f>
        <v>0</v>
      </c>
      <c r="I1410" s="122">
        <f t="shared" ref="I1410:I1473" ca="1" si="136">IFERROR(MATCH(A1410,H:H,0),0)</f>
        <v>0</v>
      </c>
    </row>
    <row r="1411" spans="1:9" x14ac:dyDescent="0.25">
      <c r="A1411" s="114">
        <f t="shared" ref="A1411:A1474" si="137">+A1410+1</f>
        <v>1411</v>
      </c>
      <c r="B1411" s="114">
        <f>IF(AND(A1411&gt;=CONTROL!$D$9,A1411&lt;CONTROL!$D$10+1),A1411,0)</f>
        <v>0</v>
      </c>
      <c r="C1411" s="114">
        <f>IF(AND(A1411&gt;=CONTROL!$F$9,A1411&lt;CONTROL!$F$10+1),A1411,0)</f>
        <v>0</v>
      </c>
      <c r="D1411" s="114" t="str">
        <f>IF(DATOS!I1412=CONTROL!$H$10,"B","A")</f>
        <v>A</v>
      </c>
      <c r="E1411" s="114">
        <f t="shared" si="132"/>
        <v>0</v>
      </c>
      <c r="F1411">
        <f t="shared" ca="1" si="133"/>
        <v>-1</v>
      </c>
      <c r="G1411">
        <f t="shared" ca="1" si="134"/>
        <v>654</v>
      </c>
      <c r="H1411">
        <f t="shared" ca="1" si="135"/>
        <v>0</v>
      </c>
      <c r="I1411" s="122">
        <f t="shared" ca="1" si="136"/>
        <v>0</v>
      </c>
    </row>
    <row r="1412" spans="1:9" x14ac:dyDescent="0.25">
      <c r="A1412" s="114">
        <f t="shared" si="137"/>
        <v>1412</v>
      </c>
      <c r="B1412" s="114">
        <f>IF(AND(A1412&gt;=CONTROL!$D$9,A1412&lt;CONTROL!$D$10+1),A1412,0)</f>
        <v>0</v>
      </c>
      <c r="C1412" s="114">
        <f>IF(AND(A1412&gt;=CONTROL!$F$9,A1412&lt;CONTROL!$F$10+1),A1412,0)</f>
        <v>0</v>
      </c>
      <c r="D1412" s="114" t="str">
        <f>IF(DATOS!I1413=CONTROL!$H$10,"B","A")</f>
        <v>A</v>
      </c>
      <c r="E1412" s="114">
        <f t="shared" si="132"/>
        <v>0</v>
      </c>
      <c r="F1412">
        <f t="shared" ca="1" si="133"/>
        <v>-1</v>
      </c>
      <c r="G1412">
        <f t="shared" ca="1" si="134"/>
        <v>654</v>
      </c>
      <c r="H1412">
        <f t="shared" ca="1" si="135"/>
        <v>0</v>
      </c>
      <c r="I1412" s="122">
        <f t="shared" ca="1" si="136"/>
        <v>0</v>
      </c>
    </row>
    <row r="1413" spans="1:9" x14ac:dyDescent="0.25">
      <c r="A1413" s="114">
        <f t="shared" si="137"/>
        <v>1413</v>
      </c>
      <c r="B1413" s="114">
        <f>IF(AND(A1413&gt;=CONTROL!$D$9,A1413&lt;CONTROL!$D$10+1),A1413,0)</f>
        <v>0</v>
      </c>
      <c r="C1413" s="114">
        <f>IF(AND(A1413&gt;=CONTROL!$F$9,A1413&lt;CONTROL!$F$10+1),A1413,0)</f>
        <v>0</v>
      </c>
      <c r="D1413" s="114" t="str">
        <f>IF(DATOS!I1414=CONTROL!$H$10,"B","A")</f>
        <v>A</v>
      </c>
      <c r="E1413" s="114">
        <f t="shared" si="132"/>
        <v>0</v>
      </c>
      <c r="F1413">
        <f t="shared" ca="1" si="133"/>
        <v>-1</v>
      </c>
      <c r="G1413">
        <f t="shared" ca="1" si="134"/>
        <v>654</v>
      </c>
      <c r="H1413">
        <f t="shared" ca="1" si="135"/>
        <v>0</v>
      </c>
      <c r="I1413" s="122">
        <f t="shared" ca="1" si="136"/>
        <v>0</v>
      </c>
    </row>
    <row r="1414" spans="1:9" x14ac:dyDescent="0.25">
      <c r="A1414" s="114">
        <f t="shared" si="137"/>
        <v>1414</v>
      </c>
      <c r="B1414" s="114">
        <f>IF(AND(A1414&gt;=CONTROL!$D$9,A1414&lt;CONTROL!$D$10+1),A1414,0)</f>
        <v>0</v>
      </c>
      <c r="C1414" s="114">
        <f>IF(AND(A1414&gt;=CONTROL!$F$9,A1414&lt;CONTROL!$F$10+1),A1414,0)</f>
        <v>0</v>
      </c>
      <c r="D1414" s="114" t="str">
        <f>IF(DATOS!I1415=CONTROL!$H$10,"B","A")</f>
        <v>A</v>
      </c>
      <c r="E1414" s="114">
        <f t="shared" si="132"/>
        <v>0</v>
      </c>
      <c r="F1414">
        <f t="shared" ca="1" si="133"/>
        <v>-1</v>
      </c>
      <c r="G1414">
        <f t="shared" ca="1" si="134"/>
        <v>654</v>
      </c>
      <c r="H1414">
        <f t="shared" ca="1" si="135"/>
        <v>0</v>
      </c>
      <c r="I1414" s="122">
        <f t="shared" ca="1" si="136"/>
        <v>0</v>
      </c>
    </row>
    <row r="1415" spans="1:9" x14ac:dyDescent="0.25">
      <c r="A1415" s="114">
        <f t="shared" si="137"/>
        <v>1415</v>
      </c>
      <c r="B1415" s="114">
        <f>IF(AND(A1415&gt;=CONTROL!$D$9,A1415&lt;CONTROL!$D$10+1),A1415,0)</f>
        <v>0</v>
      </c>
      <c r="C1415" s="114">
        <f>IF(AND(A1415&gt;=CONTROL!$F$9,A1415&lt;CONTROL!$F$10+1),A1415,0)</f>
        <v>0</v>
      </c>
      <c r="D1415" s="114" t="str">
        <f>IF(DATOS!I1416=CONTROL!$H$10,"B","A")</f>
        <v>A</v>
      </c>
      <c r="E1415" s="114">
        <f t="shared" si="132"/>
        <v>0</v>
      </c>
      <c r="F1415">
        <f t="shared" ca="1" si="133"/>
        <v>-1</v>
      </c>
      <c r="G1415">
        <f t="shared" ca="1" si="134"/>
        <v>654</v>
      </c>
      <c r="H1415">
        <f t="shared" ca="1" si="135"/>
        <v>0</v>
      </c>
      <c r="I1415" s="122">
        <f t="shared" ca="1" si="136"/>
        <v>0</v>
      </c>
    </row>
    <row r="1416" spans="1:9" x14ac:dyDescent="0.25">
      <c r="A1416" s="114">
        <f t="shared" si="137"/>
        <v>1416</v>
      </c>
      <c r="B1416" s="114">
        <f>IF(AND(A1416&gt;=CONTROL!$D$9,A1416&lt;CONTROL!$D$10+1),A1416,0)</f>
        <v>0</v>
      </c>
      <c r="C1416" s="114">
        <f>IF(AND(A1416&gt;=CONTROL!$F$9,A1416&lt;CONTROL!$F$10+1),A1416,0)</f>
        <v>0</v>
      </c>
      <c r="D1416" s="114" t="str">
        <f>IF(DATOS!I1417=CONTROL!$H$10,"B","A")</f>
        <v>A</v>
      </c>
      <c r="E1416" s="114">
        <f t="shared" si="132"/>
        <v>0</v>
      </c>
      <c r="F1416">
        <f t="shared" ca="1" si="133"/>
        <v>-1</v>
      </c>
      <c r="G1416">
        <f t="shared" ca="1" si="134"/>
        <v>654</v>
      </c>
      <c r="H1416">
        <f t="shared" ca="1" si="135"/>
        <v>0</v>
      </c>
      <c r="I1416" s="122">
        <f t="shared" ca="1" si="136"/>
        <v>0</v>
      </c>
    </row>
    <row r="1417" spans="1:9" x14ac:dyDescent="0.25">
      <c r="A1417" s="114">
        <f t="shared" si="137"/>
        <v>1417</v>
      </c>
      <c r="B1417" s="114">
        <f>IF(AND(A1417&gt;=CONTROL!$D$9,A1417&lt;CONTROL!$D$10+1),A1417,0)</f>
        <v>0</v>
      </c>
      <c r="C1417" s="114">
        <f>IF(AND(A1417&gt;=CONTROL!$F$9,A1417&lt;CONTROL!$F$10+1),A1417,0)</f>
        <v>0</v>
      </c>
      <c r="D1417" s="114" t="str">
        <f>IF(DATOS!I1418=CONTROL!$H$10,"B","A")</f>
        <v>A</v>
      </c>
      <c r="E1417" s="114">
        <f t="shared" si="132"/>
        <v>0</v>
      </c>
      <c r="F1417">
        <f t="shared" ca="1" si="133"/>
        <v>-1</v>
      </c>
      <c r="G1417">
        <f t="shared" ca="1" si="134"/>
        <v>654</v>
      </c>
      <c r="H1417">
        <f t="shared" ca="1" si="135"/>
        <v>0</v>
      </c>
      <c r="I1417" s="122">
        <f t="shared" ca="1" si="136"/>
        <v>0</v>
      </c>
    </row>
    <row r="1418" spans="1:9" x14ac:dyDescent="0.25">
      <c r="A1418" s="114">
        <f t="shared" si="137"/>
        <v>1418</v>
      </c>
      <c r="B1418" s="114">
        <f>IF(AND(A1418&gt;=CONTROL!$D$9,A1418&lt;CONTROL!$D$10+1),A1418,0)</f>
        <v>0</v>
      </c>
      <c r="C1418" s="114">
        <f>IF(AND(A1418&gt;=CONTROL!$F$9,A1418&lt;CONTROL!$F$10+1),A1418,0)</f>
        <v>0</v>
      </c>
      <c r="D1418" s="114" t="str">
        <f>IF(DATOS!I1419=CONTROL!$H$10,"B","A")</f>
        <v>A</v>
      </c>
      <c r="E1418" s="114">
        <f t="shared" si="132"/>
        <v>0</v>
      </c>
      <c r="F1418">
        <f t="shared" ca="1" si="133"/>
        <v>-1</v>
      </c>
      <c r="G1418">
        <f t="shared" ca="1" si="134"/>
        <v>654</v>
      </c>
      <c r="H1418">
        <f t="shared" ca="1" si="135"/>
        <v>0</v>
      </c>
      <c r="I1418" s="122">
        <f t="shared" ca="1" si="136"/>
        <v>0</v>
      </c>
    </row>
    <row r="1419" spans="1:9" x14ac:dyDescent="0.25">
      <c r="A1419" s="114">
        <f t="shared" si="137"/>
        <v>1419</v>
      </c>
      <c r="B1419" s="114">
        <f>IF(AND(A1419&gt;=CONTROL!$D$9,A1419&lt;CONTROL!$D$10+1),A1419,0)</f>
        <v>0</v>
      </c>
      <c r="C1419" s="114">
        <f>IF(AND(A1419&gt;=CONTROL!$F$9,A1419&lt;CONTROL!$F$10+1),A1419,0)</f>
        <v>0</v>
      </c>
      <c r="D1419" s="114" t="str">
        <f>IF(DATOS!I1420=CONTROL!$H$10,"B","A")</f>
        <v>A</v>
      </c>
      <c r="E1419" s="114">
        <f t="shared" si="132"/>
        <v>0</v>
      </c>
      <c r="F1419">
        <f t="shared" ca="1" si="133"/>
        <v>-1</v>
      </c>
      <c r="G1419">
        <f t="shared" ca="1" si="134"/>
        <v>654</v>
      </c>
      <c r="H1419">
        <f t="shared" ca="1" si="135"/>
        <v>0</v>
      </c>
      <c r="I1419" s="122">
        <f t="shared" ca="1" si="136"/>
        <v>0</v>
      </c>
    </row>
    <row r="1420" spans="1:9" x14ac:dyDescent="0.25">
      <c r="A1420" s="114">
        <f t="shared" si="137"/>
        <v>1420</v>
      </c>
      <c r="B1420" s="114">
        <f>IF(AND(A1420&gt;=CONTROL!$D$9,A1420&lt;CONTROL!$D$10+1),A1420,0)</f>
        <v>0</v>
      </c>
      <c r="C1420" s="114">
        <f>IF(AND(A1420&gt;=CONTROL!$F$9,A1420&lt;CONTROL!$F$10+1),A1420,0)</f>
        <v>0</v>
      </c>
      <c r="D1420" s="114" t="str">
        <f>IF(DATOS!I1421=CONTROL!$H$10,"B","A")</f>
        <v>A</v>
      </c>
      <c r="E1420" s="114">
        <f t="shared" si="132"/>
        <v>0</v>
      </c>
      <c r="F1420">
        <f t="shared" ca="1" si="133"/>
        <v>-1</v>
      </c>
      <c r="G1420">
        <f t="shared" ca="1" si="134"/>
        <v>654</v>
      </c>
      <c r="H1420">
        <f t="shared" ca="1" si="135"/>
        <v>0</v>
      </c>
      <c r="I1420" s="122">
        <f t="shared" ca="1" si="136"/>
        <v>0</v>
      </c>
    </row>
    <row r="1421" spans="1:9" x14ac:dyDescent="0.25">
      <c r="A1421" s="114">
        <f t="shared" si="137"/>
        <v>1421</v>
      </c>
      <c r="B1421" s="114">
        <f>IF(AND(A1421&gt;=CONTROL!$D$9,A1421&lt;CONTROL!$D$10+1),A1421,0)</f>
        <v>0</v>
      </c>
      <c r="C1421" s="114">
        <f>IF(AND(A1421&gt;=CONTROL!$F$9,A1421&lt;CONTROL!$F$10+1),A1421,0)</f>
        <v>0</v>
      </c>
      <c r="D1421" s="114" t="str">
        <f>IF(DATOS!I1422=CONTROL!$H$10,"B","A")</f>
        <v>A</v>
      </c>
      <c r="E1421" s="114">
        <f t="shared" si="132"/>
        <v>0</v>
      </c>
      <c r="F1421">
        <f t="shared" ca="1" si="133"/>
        <v>-1</v>
      </c>
      <c r="G1421">
        <f t="shared" ca="1" si="134"/>
        <v>654</v>
      </c>
      <c r="H1421">
        <f t="shared" ca="1" si="135"/>
        <v>0</v>
      </c>
      <c r="I1421" s="122">
        <f t="shared" ca="1" si="136"/>
        <v>0</v>
      </c>
    </row>
    <row r="1422" spans="1:9" x14ac:dyDescent="0.25">
      <c r="A1422" s="114">
        <f t="shared" si="137"/>
        <v>1422</v>
      </c>
      <c r="B1422" s="114">
        <f>IF(AND(A1422&gt;=CONTROL!$D$9,A1422&lt;CONTROL!$D$10+1),A1422,0)</f>
        <v>0</v>
      </c>
      <c r="C1422" s="114">
        <f>IF(AND(A1422&gt;=CONTROL!$F$9,A1422&lt;CONTROL!$F$10+1),A1422,0)</f>
        <v>0</v>
      </c>
      <c r="D1422" s="114" t="str">
        <f>IF(DATOS!I1423=CONTROL!$H$10,"B","A")</f>
        <v>A</v>
      </c>
      <c r="E1422" s="114">
        <f t="shared" si="132"/>
        <v>0</v>
      </c>
      <c r="F1422">
        <f t="shared" ca="1" si="133"/>
        <v>-1</v>
      </c>
      <c r="G1422">
        <f t="shared" ca="1" si="134"/>
        <v>654</v>
      </c>
      <c r="H1422">
        <f t="shared" ca="1" si="135"/>
        <v>0</v>
      </c>
      <c r="I1422" s="122">
        <f t="shared" ca="1" si="136"/>
        <v>0</v>
      </c>
    </row>
    <row r="1423" spans="1:9" x14ac:dyDescent="0.25">
      <c r="A1423" s="114">
        <f t="shared" si="137"/>
        <v>1423</v>
      </c>
      <c r="B1423" s="114">
        <f>IF(AND(A1423&gt;=CONTROL!$D$9,A1423&lt;CONTROL!$D$10+1),A1423,0)</f>
        <v>0</v>
      </c>
      <c r="C1423" s="114">
        <f>IF(AND(A1423&gt;=CONTROL!$F$9,A1423&lt;CONTROL!$F$10+1),A1423,0)</f>
        <v>0</v>
      </c>
      <c r="D1423" s="114" t="str">
        <f>IF(DATOS!I1424=CONTROL!$H$10,"B","A")</f>
        <v>A</v>
      </c>
      <c r="E1423" s="114">
        <f t="shared" si="132"/>
        <v>0</v>
      </c>
      <c r="F1423">
        <f t="shared" ca="1" si="133"/>
        <v>-1</v>
      </c>
      <c r="G1423">
        <f t="shared" ca="1" si="134"/>
        <v>654</v>
      </c>
      <c r="H1423">
        <f t="shared" ca="1" si="135"/>
        <v>0</v>
      </c>
      <c r="I1423" s="122">
        <f t="shared" ca="1" si="136"/>
        <v>0</v>
      </c>
    </row>
    <row r="1424" spans="1:9" x14ac:dyDescent="0.25">
      <c r="A1424" s="114">
        <f t="shared" si="137"/>
        <v>1424</v>
      </c>
      <c r="B1424" s="114">
        <f>IF(AND(A1424&gt;=CONTROL!$D$9,A1424&lt;CONTROL!$D$10+1),A1424,0)</f>
        <v>0</v>
      </c>
      <c r="C1424" s="114">
        <f>IF(AND(A1424&gt;=CONTROL!$F$9,A1424&lt;CONTROL!$F$10+1),A1424,0)</f>
        <v>0</v>
      </c>
      <c r="D1424" s="114" t="str">
        <f>IF(DATOS!I1425=CONTROL!$H$10,"B","A")</f>
        <v>A</v>
      </c>
      <c r="E1424" s="114">
        <f t="shared" si="132"/>
        <v>0</v>
      </c>
      <c r="F1424">
        <f t="shared" ca="1" si="133"/>
        <v>-1</v>
      </c>
      <c r="G1424">
        <f t="shared" ca="1" si="134"/>
        <v>654</v>
      </c>
      <c r="H1424">
        <f t="shared" ca="1" si="135"/>
        <v>0</v>
      </c>
      <c r="I1424" s="122">
        <f t="shared" ca="1" si="136"/>
        <v>0</v>
      </c>
    </row>
    <row r="1425" spans="1:9" x14ac:dyDescent="0.25">
      <c r="A1425" s="114">
        <f t="shared" si="137"/>
        <v>1425</v>
      </c>
      <c r="B1425" s="114">
        <f>IF(AND(A1425&gt;=CONTROL!$D$9,A1425&lt;CONTROL!$D$10+1),A1425,0)</f>
        <v>0</v>
      </c>
      <c r="C1425" s="114">
        <f>IF(AND(A1425&gt;=CONTROL!$F$9,A1425&lt;CONTROL!$F$10+1),A1425,0)</f>
        <v>0</v>
      </c>
      <c r="D1425" s="114" t="str">
        <f>IF(DATOS!I1426=CONTROL!$H$10,"B","A")</f>
        <v>A</v>
      </c>
      <c r="E1425" s="114">
        <f t="shared" si="132"/>
        <v>0</v>
      </c>
      <c r="F1425">
        <f t="shared" ca="1" si="133"/>
        <v>-1</v>
      </c>
      <c r="G1425">
        <f t="shared" ca="1" si="134"/>
        <v>654</v>
      </c>
      <c r="H1425">
        <f t="shared" ca="1" si="135"/>
        <v>0</v>
      </c>
      <c r="I1425" s="122">
        <f t="shared" ca="1" si="136"/>
        <v>0</v>
      </c>
    </row>
    <row r="1426" spans="1:9" x14ac:dyDescent="0.25">
      <c r="A1426" s="114">
        <f t="shared" si="137"/>
        <v>1426</v>
      </c>
      <c r="B1426" s="114">
        <f>IF(AND(A1426&gt;=CONTROL!$D$9,A1426&lt;CONTROL!$D$10+1),A1426,0)</f>
        <v>0</v>
      </c>
      <c r="C1426" s="114">
        <f>IF(AND(A1426&gt;=CONTROL!$F$9,A1426&lt;CONTROL!$F$10+1),A1426,0)</f>
        <v>0</v>
      </c>
      <c r="D1426" s="114" t="str">
        <f>IF(DATOS!I1427=CONTROL!$H$10,"B","A")</f>
        <v>A</v>
      </c>
      <c r="E1426" s="114">
        <f t="shared" si="132"/>
        <v>0</v>
      </c>
      <c r="F1426">
        <f t="shared" ca="1" si="133"/>
        <v>-1</v>
      </c>
      <c r="G1426">
        <f t="shared" ca="1" si="134"/>
        <v>654</v>
      </c>
      <c r="H1426">
        <f t="shared" ca="1" si="135"/>
        <v>0</v>
      </c>
      <c r="I1426" s="122">
        <f t="shared" ca="1" si="136"/>
        <v>0</v>
      </c>
    </row>
    <row r="1427" spans="1:9" x14ac:dyDescent="0.25">
      <c r="A1427" s="114">
        <f t="shared" si="137"/>
        <v>1427</v>
      </c>
      <c r="B1427" s="114">
        <f>IF(AND(A1427&gt;=CONTROL!$D$9,A1427&lt;CONTROL!$D$10+1),A1427,0)</f>
        <v>0</v>
      </c>
      <c r="C1427" s="114">
        <f>IF(AND(A1427&gt;=CONTROL!$F$9,A1427&lt;CONTROL!$F$10+1),A1427,0)</f>
        <v>0</v>
      </c>
      <c r="D1427" s="114" t="str">
        <f>IF(DATOS!I1428=CONTROL!$H$10,"B","A")</f>
        <v>A</v>
      </c>
      <c r="E1427" s="114">
        <f t="shared" si="132"/>
        <v>0</v>
      </c>
      <c r="F1427">
        <f t="shared" ca="1" si="133"/>
        <v>-1</v>
      </c>
      <c r="G1427">
        <f t="shared" ca="1" si="134"/>
        <v>654</v>
      </c>
      <c r="H1427">
        <f t="shared" ca="1" si="135"/>
        <v>0</v>
      </c>
      <c r="I1427" s="122">
        <f t="shared" ca="1" si="136"/>
        <v>0</v>
      </c>
    </row>
    <row r="1428" spans="1:9" x14ac:dyDescent="0.25">
      <c r="A1428" s="114">
        <f t="shared" si="137"/>
        <v>1428</v>
      </c>
      <c r="B1428" s="114">
        <f>IF(AND(A1428&gt;=CONTROL!$D$9,A1428&lt;CONTROL!$D$10+1),A1428,0)</f>
        <v>0</v>
      </c>
      <c r="C1428" s="114">
        <f>IF(AND(A1428&gt;=CONTROL!$F$9,A1428&lt;CONTROL!$F$10+1),A1428,0)</f>
        <v>0</v>
      </c>
      <c r="D1428" s="114" t="str">
        <f>IF(DATOS!I1429=CONTROL!$H$10,"B","A")</f>
        <v>A</v>
      </c>
      <c r="E1428" s="114">
        <f t="shared" si="132"/>
        <v>0</v>
      </c>
      <c r="F1428">
        <f t="shared" ca="1" si="133"/>
        <v>-1</v>
      </c>
      <c r="G1428">
        <f t="shared" ca="1" si="134"/>
        <v>654</v>
      </c>
      <c r="H1428">
        <f t="shared" ca="1" si="135"/>
        <v>0</v>
      </c>
      <c r="I1428" s="122">
        <f t="shared" ca="1" si="136"/>
        <v>0</v>
      </c>
    </row>
    <row r="1429" spans="1:9" x14ac:dyDescent="0.25">
      <c r="A1429" s="114">
        <f t="shared" si="137"/>
        <v>1429</v>
      </c>
      <c r="B1429" s="114">
        <f>IF(AND(A1429&gt;=CONTROL!$D$9,A1429&lt;CONTROL!$D$10+1),A1429,0)</f>
        <v>0</v>
      </c>
      <c r="C1429" s="114">
        <f>IF(AND(A1429&gt;=CONTROL!$F$9,A1429&lt;CONTROL!$F$10+1),A1429,0)</f>
        <v>0</v>
      </c>
      <c r="D1429" s="114" t="str">
        <f>IF(DATOS!I1430=CONTROL!$H$10,"B","A")</f>
        <v>A</v>
      </c>
      <c r="E1429" s="114">
        <f t="shared" si="132"/>
        <v>0</v>
      </c>
      <c r="F1429">
        <f t="shared" ca="1" si="133"/>
        <v>-1</v>
      </c>
      <c r="G1429">
        <f t="shared" ca="1" si="134"/>
        <v>654</v>
      </c>
      <c r="H1429">
        <f t="shared" ca="1" si="135"/>
        <v>0</v>
      </c>
      <c r="I1429" s="122">
        <f t="shared" ca="1" si="136"/>
        <v>0</v>
      </c>
    </row>
    <row r="1430" spans="1:9" x14ac:dyDescent="0.25">
      <c r="A1430" s="114">
        <f t="shared" si="137"/>
        <v>1430</v>
      </c>
      <c r="B1430" s="114">
        <f>IF(AND(A1430&gt;=CONTROL!$D$9,A1430&lt;CONTROL!$D$10+1),A1430,0)</f>
        <v>0</v>
      </c>
      <c r="C1430" s="114">
        <f>IF(AND(A1430&gt;=CONTROL!$F$9,A1430&lt;CONTROL!$F$10+1),A1430,0)</f>
        <v>0</v>
      </c>
      <c r="D1430" s="114" t="str">
        <f>IF(DATOS!I1431=CONTROL!$H$10,"B","A")</f>
        <v>A</v>
      </c>
      <c r="E1430" s="114">
        <f t="shared" si="132"/>
        <v>0</v>
      </c>
      <c r="F1430">
        <f t="shared" ca="1" si="133"/>
        <v>-1</v>
      </c>
      <c r="G1430">
        <f t="shared" ca="1" si="134"/>
        <v>654</v>
      </c>
      <c r="H1430">
        <f t="shared" ca="1" si="135"/>
        <v>0</v>
      </c>
      <c r="I1430" s="122">
        <f t="shared" ca="1" si="136"/>
        <v>0</v>
      </c>
    </row>
    <row r="1431" spans="1:9" x14ac:dyDescent="0.25">
      <c r="A1431" s="114">
        <f t="shared" si="137"/>
        <v>1431</v>
      </c>
      <c r="B1431" s="114">
        <f>IF(AND(A1431&gt;=CONTROL!$D$9,A1431&lt;CONTROL!$D$10+1),A1431,0)</f>
        <v>0</v>
      </c>
      <c r="C1431" s="114">
        <f>IF(AND(A1431&gt;=CONTROL!$F$9,A1431&lt;CONTROL!$F$10+1),A1431,0)</f>
        <v>0</v>
      </c>
      <c r="D1431" s="114" t="str">
        <f>IF(DATOS!I1432=CONTROL!$H$10,"B","A")</f>
        <v>A</v>
      </c>
      <c r="E1431" s="114">
        <f t="shared" si="132"/>
        <v>0</v>
      </c>
      <c r="F1431">
        <f t="shared" ca="1" si="133"/>
        <v>-1</v>
      </c>
      <c r="G1431">
        <f t="shared" ca="1" si="134"/>
        <v>654</v>
      </c>
      <c r="H1431">
        <f t="shared" ca="1" si="135"/>
        <v>0</v>
      </c>
      <c r="I1431" s="122">
        <f t="shared" ca="1" si="136"/>
        <v>0</v>
      </c>
    </row>
    <row r="1432" spans="1:9" x14ac:dyDescent="0.25">
      <c r="A1432" s="114">
        <f t="shared" si="137"/>
        <v>1432</v>
      </c>
      <c r="B1432" s="114">
        <f>IF(AND(A1432&gt;=CONTROL!$D$9,A1432&lt;CONTROL!$D$10+1),A1432,0)</f>
        <v>0</v>
      </c>
      <c r="C1432" s="114">
        <f>IF(AND(A1432&gt;=CONTROL!$F$9,A1432&lt;CONTROL!$F$10+1),A1432,0)</f>
        <v>0</v>
      </c>
      <c r="D1432" s="114" t="str">
        <f>IF(DATOS!I1433=CONTROL!$H$10,"B","A")</f>
        <v>A</v>
      </c>
      <c r="E1432" s="114">
        <f t="shared" si="132"/>
        <v>0</v>
      </c>
      <c r="F1432">
        <f t="shared" ca="1" si="133"/>
        <v>-1</v>
      </c>
      <c r="G1432">
        <f t="shared" ca="1" si="134"/>
        <v>654</v>
      </c>
      <c r="H1432">
        <f t="shared" ca="1" si="135"/>
        <v>0</v>
      </c>
      <c r="I1432" s="122">
        <f t="shared" ca="1" si="136"/>
        <v>0</v>
      </c>
    </row>
    <row r="1433" spans="1:9" x14ac:dyDescent="0.25">
      <c r="A1433" s="114">
        <f t="shared" si="137"/>
        <v>1433</v>
      </c>
      <c r="B1433" s="114">
        <f>IF(AND(A1433&gt;=CONTROL!$D$9,A1433&lt;CONTROL!$D$10+1),A1433,0)</f>
        <v>0</v>
      </c>
      <c r="C1433" s="114">
        <f>IF(AND(A1433&gt;=CONTROL!$F$9,A1433&lt;CONTROL!$F$10+1),A1433,0)</f>
        <v>0</v>
      </c>
      <c r="D1433" s="114" t="str">
        <f>IF(DATOS!I1434=CONTROL!$H$10,"B","A")</f>
        <v>A</v>
      </c>
      <c r="E1433" s="114">
        <f t="shared" si="132"/>
        <v>0</v>
      </c>
      <c r="F1433">
        <f t="shared" ca="1" si="133"/>
        <v>-1</v>
      </c>
      <c r="G1433">
        <f t="shared" ca="1" si="134"/>
        <v>654</v>
      </c>
      <c r="H1433">
        <f t="shared" ca="1" si="135"/>
        <v>0</v>
      </c>
      <c r="I1433" s="122">
        <f t="shared" ca="1" si="136"/>
        <v>0</v>
      </c>
    </row>
    <row r="1434" spans="1:9" x14ac:dyDescent="0.25">
      <c r="A1434" s="114">
        <f t="shared" si="137"/>
        <v>1434</v>
      </c>
      <c r="B1434" s="114">
        <f>IF(AND(A1434&gt;=CONTROL!$D$9,A1434&lt;CONTROL!$D$10+1),A1434,0)</f>
        <v>0</v>
      </c>
      <c r="C1434" s="114">
        <f>IF(AND(A1434&gt;=CONTROL!$F$9,A1434&lt;CONTROL!$F$10+1),A1434,0)</f>
        <v>0</v>
      </c>
      <c r="D1434" s="114" t="str">
        <f>IF(DATOS!I1435=CONTROL!$H$10,"B","A")</f>
        <v>A</v>
      </c>
      <c r="E1434" s="114">
        <f t="shared" si="132"/>
        <v>0</v>
      </c>
      <c r="F1434">
        <f t="shared" ca="1" si="133"/>
        <v>-1</v>
      </c>
      <c r="G1434">
        <f t="shared" ca="1" si="134"/>
        <v>654</v>
      </c>
      <c r="H1434">
        <f t="shared" ca="1" si="135"/>
        <v>0</v>
      </c>
      <c r="I1434" s="122">
        <f t="shared" ca="1" si="136"/>
        <v>0</v>
      </c>
    </row>
    <row r="1435" spans="1:9" x14ac:dyDescent="0.25">
      <c r="A1435" s="114">
        <f t="shared" si="137"/>
        <v>1435</v>
      </c>
      <c r="B1435" s="114">
        <f>IF(AND(A1435&gt;=CONTROL!$D$9,A1435&lt;CONTROL!$D$10+1),A1435,0)</f>
        <v>0</v>
      </c>
      <c r="C1435" s="114">
        <f>IF(AND(A1435&gt;=CONTROL!$F$9,A1435&lt;CONTROL!$F$10+1),A1435,0)</f>
        <v>0</v>
      </c>
      <c r="D1435" s="114" t="str">
        <f>IF(DATOS!I1436=CONTROL!$H$10,"B","A")</f>
        <v>A</v>
      </c>
      <c r="E1435" s="114">
        <f t="shared" si="132"/>
        <v>0</v>
      </c>
      <c r="F1435">
        <f t="shared" ca="1" si="133"/>
        <v>-1</v>
      </c>
      <c r="G1435">
        <f t="shared" ca="1" si="134"/>
        <v>654</v>
      </c>
      <c r="H1435">
        <f t="shared" ca="1" si="135"/>
        <v>0</v>
      </c>
      <c r="I1435" s="122">
        <f t="shared" ca="1" si="136"/>
        <v>0</v>
      </c>
    </row>
    <row r="1436" spans="1:9" x14ac:dyDescent="0.25">
      <c r="A1436" s="114">
        <f t="shared" si="137"/>
        <v>1436</v>
      </c>
      <c r="B1436" s="114">
        <f>IF(AND(A1436&gt;=CONTROL!$D$9,A1436&lt;CONTROL!$D$10+1),A1436,0)</f>
        <v>0</v>
      </c>
      <c r="C1436" s="114">
        <f>IF(AND(A1436&gt;=CONTROL!$F$9,A1436&lt;CONTROL!$F$10+1),A1436,0)</f>
        <v>0</v>
      </c>
      <c r="D1436" s="114" t="str">
        <f>IF(DATOS!I1437=CONTROL!$H$10,"B","A")</f>
        <v>A</v>
      </c>
      <c r="E1436" s="114">
        <f t="shared" si="132"/>
        <v>0</v>
      </c>
      <c r="F1436">
        <f t="shared" ca="1" si="133"/>
        <v>-1</v>
      </c>
      <c r="G1436">
        <f t="shared" ca="1" si="134"/>
        <v>654</v>
      </c>
      <c r="H1436">
        <f t="shared" ca="1" si="135"/>
        <v>0</v>
      </c>
      <c r="I1436" s="122">
        <f t="shared" ca="1" si="136"/>
        <v>0</v>
      </c>
    </row>
    <row r="1437" spans="1:9" x14ac:dyDescent="0.25">
      <c r="A1437" s="114">
        <f t="shared" si="137"/>
        <v>1437</v>
      </c>
      <c r="B1437" s="114">
        <f>IF(AND(A1437&gt;=CONTROL!$D$9,A1437&lt;CONTROL!$D$10+1),A1437,0)</f>
        <v>0</v>
      </c>
      <c r="C1437" s="114">
        <f>IF(AND(A1437&gt;=CONTROL!$F$9,A1437&lt;CONTROL!$F$10+1),A1437,0)</f>
        <v>0</v>
      </c>
      <c r="D1437" s="114" t="str">
        <f>IF(DATOS!I1438=CONTROL!$H$10,"B","A")</f>
        <v>A</v>
      </c>
      <c r="E1437" s="114">
        <f t="shared" si="132"/>
        <v>0</v>
      </c>
      <c r="F1437">
        <f t="shared" ca="1" si="133"/>
        <v>-1</v>
      </c>
      <c r="G1437">
        <f t="shared" ca="1" si="134"/>
        <v>654</v>
      </c>
      <c r="H1437">
        <f t="shared" ca="1" si="135"/>
        <v>0</v>
      </c>
      <c r="I1437" s="122">
        <f t="shared" ca="1" si="136"/>
        <v>0</v>
      </c>
    </row>
    <row r="1438" spans="1:9" x14ac:dyDescent="0.25">
      <c r="A1438" s="114">
        <f t="shared" si="137"/>
        <v>1438</v>
      </c>
      <c r="B1438" s="114">
        <f>IF(AND(A1438&gt;=CONTROL!$D$9,A1438&lt;CONTROL!$D$10+1),A1438,0)</f>
        <v>0</v>
      </c>
      <c r="C1438" s="114">
        <f>IF(AND(A1438&gt;=CONTROL!$F$9,A1438&lt;CONTROL!$F$10+1),A1438,0)</f>
        <v>0</v>
      </c>
      <c r="D1438" s="114" t="str">
        <f>IF(DATOS!I1439=CONTROL!$H$10,"B","A")</f>
        <v>A</v>
      </c>
      <c r="E1438" s="114">
        <f t="shared" si="132"/>
        <v>0</v>
      </c>
      <c r="F1438">
        <f t="shared" ca="1" si="133"/>
        <v>-1</v>
      </c>
      <c r="G1438">
        <f t="shared" ca="1" si="134"/>
        <v>654</v>
      </c>
      <c r="H1438">
        <f t="shared" ca="1" si="135"/>
        <v>0</v>
      </c>
      <c r="I1438" s="122">
        <f t="shared" ca="1" si="136"/>
        <v>0</v>
      </c>
    </row>
    <row r="1439" spans="1:9" x14ac:dyDescent="0.25">
      <c r="A1439" s="114">
        <f t="shared" si="137"/>
        <v>1439</v>
      </c>
      <c r="B1439" s="114">
        <f>IF(AND(A1439&gt;=CONTROL!$D$9,A1439&lt;CONTROL!$D$10+1),A1439,0)</f>
        <v>0</v>
      </c>
      <c r="C1439" s="114">
        <f>IF(AND(A1439&gt;=CONTROL!$F$9,A1439&lt;CONTROL!$F$10+1),A1439,0)</f>
        <v>0</v>
      </c>
      <c r="D1439" s="114" t="str">
        <f>IF(DATOS!I1440=CONTROL!$H$10,"B","A")</f>
        <v>A</v>
      </c>
      <c r="E1439" s="114">
        <f t="shared" si="132"/>
        <v>0</v>
      </c>
      <c r="F1439">
        <f t="shared" ca="1" si="133"/>
        <v>-1</v>
      </c>
      <c r="G1439">
        <f t="shared" ca="1" si="134"/>
        <v>654</v>
      </c>
      <c r="H1439">
        <f t="shared" ca="1" si="135"/>
        <v>0</v>
      </c>
      <c r="I1439" s="122">
        <f t="shared" ca="1" si="136"/>
        <v>0</v>
      </c>
    </row>
    <row r="1440" spans="1:9" x14ac:dyDescent="0.25">
      <c r="A1440" s="114">
        <f t="shared" si="137"/>
        <v>1440</v>
      </c>
      <c r="B1440" s="114">
        <f>IF(AND(A1440&gt;=CONTROL!$D$9,A1440&lt;CONTROL!$D$10+1),A1440,0)</f>
        <v>0</v>
      </c>
      <c r="C1440" s="114">
        <f>IF(AND(A1440&gt;=CONTROL!$F$9,A1440&lt;CONTROL!$F$10+1),A1440,0)</f>
        <v>0</v>
      </c>
      <c r="D1440" s="114" t="str">
        <f>IF(DATOS!I1441=CONTROL!$H$10,"B","A")</f>
        <v>A</v>
      </c>
      <c r="E1440" s="114">
        <f t="shared" si="132"/>
        <v>0</v>
      </c>
      <c r="F1440">
        <f t="shared" ca="1" si="133"/>
        <v>-1</v>
      </c>
      <c r="G1440">
        <f t="shared" ca="1" si="134"/>
        <v>654</v>
      </c>
      <c r="H1440">
        <f t="shared" ca="1" si="135"/>
        <v>0</v>
      </c>
      <c r="I1440" s="122">
        <f t="shared" ca="1" si="136"/>
        <v>0</v>
      </c>
    </row>
    <row r="1441" spans="1:9" x14ac:dyDescent="0.25">
      <c r="A1441" s="114">
        <f t="shared" si="137"/>
        <v>1441</v>
      </c>
      <c r="B1441" s="114">
        <f>IF(AND(A1441&gt;=CONTROL!$D$9,A1441&lt;CONTROL!$D$10+1),A1441,0)</f>
        <v>0</v>
      </c>
      <c r="C1441" s="114">
        <f>IF(AND(A1441&gt;=CONTROL!$F$9,A1441&lt;CONTROL!$F$10+1),A1441,0)</f>
        <v>0</v>
      </c>
      <c r="D1441" s="114" t="str">
        <f>IF(DATOS!I1442=CONTROL!$H$10,"B","A")</f>
        <v>A</v>
      </c>
      <c r="E1441" s="114">
        <f t="shared" si="132"/>
        <v>0</v>
      </c>
      <c r="F1441">
        <f t="shared" ca="1" si="133"/>
        <v>-1</v>
      </c>
      <c r="G1441">
        <f t="shared" ca="1" si="134"/>
        <v>654</v>
      </c>
      <c r="H1441">
        <f t="shared" ca="1" si="135"/>
        <v>0</v>
      </c>
      <c r="I1441" s="122">
        <f t="shared" ca="1" si="136"/>
        <v>0</v>
      </c>
    </row>
    <row r="1442" spans="1:9" x14ac:dyDescent="0.25">
      <c r="A1442" s="114">
        <f t="shared" si="137"/>
        <v>1442</v>
      </c>
      <c r="B1442" s="114">
        <f>IF(AND(A1442&gt;=CONTROL!$D$9,A1442&lt;CONTROL!$D$10+1),A1442,0)</f>
        <v>0</v>
      </c>
      <c r="C1442" s="114">
        <f>IF(AND(A1442&gt;=CONTROL!$F$9,A1442&lt;CONTROL!$F$10+1),A1442,0)</f>
        <v>0</v>
      </c>
      <c r="D1442" s="114" t="str">
        <f>IF(DATOS!I1443=CONTROL!$H$10,"B","A")</f>
        <v>A</v>
      </c>
      <c r="E1442" s="114">
        <f t="shared" si="132"/>
        <v>0</v>
      </c>
      <c r="F1442">
        <f t="shared" ca="1" si="133"/>
        <v>-1</v>
      </c>
      <c r="G1442">
        <f t="shared" ca="1" si="134"/>
        <v>654</v>
      </c>
      <c r="H1442">
        <f t="shared" ca="1" si="135"/>
        <v>0</v>
      </c>
      <c r="I1442" s="122">
        <f t="shared" ca="1" si="136"/>
        <v>0</v>
      </c>
    </row>
    <row r="1443" spans="1:9" x14ac:dyDescent="0.25">
      <c r="A1443" s="114">
        <f t="shared" si="137"/>
        <v>1443</v>
      </c>
      <c r="B1443" s="114">
        <f>IF(AND(A1443&gt;=CONTROL!$D$9,A1443&lt;CONTROL!$D$10+1),A1443,0)</f>
        <v>0</v>
      </c>
      <c r="C1443" s="114">
        <f>IF(AND(A1443&gt;=CONTROL!$F$9,A1443&lt;CONTROL!$F$10+1),A1443,0)</f>
        <v>0</v>
      </c>
      <c r="D1443" s="114" t="str">
        <f>IF(DATOS!I1444=CONTROL!$H$10,"B","A")</f>
        <v>A</v>
      </c>
      <c r="E1443" s="114">
        <f t="shared" si="132"/>
        <v>0</v>
      </c>
      <c r="F1443">
        <f t="shared" ca="1" si="133"/>
        <v>-1</v>
      </c>
      <c r="G1443">
        <f t="shared" ca="1" si="134"/>
        <v>654</v>
      </c>
      <c r="H1443">
        <f t="shared" ca="1" si="135"/>
        <v>0</v>
      </c>
      <c r="I1443" s="122">
        <f t="shared" ca="1" si="136"/>
        <v>0</v>
      </c>
    </row>
    <row r="1444" spans="1:9" x14ac:dyDescent="0.25">
      <c r="A1444" s="114">
        <f t="shared" si="137"/>
        <v>1444</v>
      </c>
      <c r="B1444" s="114">
        <f>IF(AND(A1444&gt;=CONTROL!$D$9,A1444&lt;CONTROL!$D$10+1),A1444,0)</f>
        <v>0</v>
      </c>
      <c r="C1444" s="114">
        <f>IF(AND(A1444&gt;=CONTROL!$F$9,A1444&lt;CONTROL!$F$10+1),A1444,0)</f>
        <v>0</v>
      </c>
      <c r="D1444" s="114" t="str">
        <f>IF(DATOS!I1445=CONTROL!$H$10,"B","A")</f>
        <v>A</v>
      </c>
      <c r="E1444" s="114">
        <f t="shared" si="132"/>
        <v>0</v>
      </c>
      <c r="F1444">
        <f t="shared" ca="1" si="133"/>
        <v>-1</v>
      </c>
      <c r="G1444">
        <f t="shared" ca="1" si="134"/>
        <v>654</v>
      </c>
      <c r="H1444">
        <f t="shared" ca="1" si="135"/>
        <v>0</v>
      </c>
      <c r="I1444" s="122">
        <f t="shared" ca="1" si="136"/>
        <v>0</v>
      </c>
    </row>
    <row r="1445" spans="1:9" x14ac:dyDescent="0.25">
      <c r="A1445" s="114">
        <f t="shared" si="137"/>
        <v>1445</v>
      </c>
      <c r="B1445" s="114">
        <f>IF(AND(A1445&gt;=CONTROL!$D$9,A1445&lt;CONTROL!$D$10+1),A1445,0)</f>
        <v>0</v>
      </c>
      <c r="C1445" s="114">
        <f>IF(AND(A1445&gt;=CONTROL!$F$9,A1445&lt;CONTROL!$F$10+1),A1445,0)</f>
        <v>0</v>
      </c>
      <c r="D1445" s="114" t="str">
        <f>IF(DATOS!I1446=CONTROL!$H$10,"B","A")</f>
        <v>A</v>
      </c>
      <c r="E1445" s="114">
        <f t="shared" si="132"/>
        <v>0</v>
      </c>
      <c r="F1445">
        <f t="shared" ca="1" si="133"/>
        <v>-1</v>
      </c>
      <c r="G1445">
        <f t="shared" ca="1" si="134"/>
        <v>654</v>
      </c>
      <c r="H1445">
        <f t="shared" ca="1" si="135"/>
        <v>0</v>
      </c>
      <c r="I1445" s="122">
        <f t="shared" ca="1" si="136"/>
        <v>0</v>
      </c>
    </row>
    <row r="1446" spans="1:9" x14ac:dyDescent="0.25">
      <c r="A1446" s="114">
        <f t="shared" si="137"/>
        <v>1446</v>
      </c>
      <c r="B1446" s="114">
        <f>IF(AND(A1446&gt;=CONTROL!$D$9,A1446&lt;CONTROL!$D$10+1),A1446,0)</f>
        <v>0</v>
      </c>
      <c r="C1446" s="114">
        <f>IF(AND(A1446&gt;=CONTROL!$F$9,A1446&lt;CONTROL!$F$10+1),A1446,0)</f>
        <v>0</v>
      </c>
      <c r="D1446" s="114" t="str">
        <f>IF(DATOS!I1447=CONTROL!$H$10,"B","A")</f>
        <v>A</v>
      </c>
      <c r="E1446" s="114">
        <f t="shared" si="132"/>
        <v>0</v>
      </c>
      <c r="F1446">
        <f t="shared" ca="1" si="133"/>
        <v>-1</v>
      </c>
      <c r="G1446">
        <f t="shared" ca="1" si="134"/>
        <v>654</v>
      </c>
      <c r="H1446">
        <f t="shared" ca="1" si="135"/>
        <v>0</v>
      </c>
      <c r="I1446" s="122">
        <f t="shared" ca="1" si="136"/>
        <v>0</v>
      </c>
    </row>
    <row r="1447" spans="1:9" x14ac:dyDescent="0.25">
      <c r="A1447" s="114">
        <f t="shared" si="137"/>
        <v>1447</v>
      </c>
      <c r="B1447" s="114">
        <f>IF(AND(A1447&gt;=CONTROL!$D$9,A1447&lt;CONTROL!$D$10+1),A1447,0)</f>
        <v>0</v>
      </c>
      <c r="C1447" s="114">
        <f>IF(AND(A1447&gt;=CONTROL!$F$9,A1447&lt;CONTROL!$F$10+1),A1447,0)</f>
        <v>0</v>
      </c>
      <c r="D1447" s="114" t="str">
        <f>IF(DATOS!I1448=CONTROL!$H$10,"B","A")</f>
        <v>A</v>
      </c>
      <c r="E1447" s="114">
        <f t="shared" si="132"/>
        <v>0</v>
      </c>
      <c r="F1447">
        <f t="shared" ca="1" si="133"/>
        <v>-1</v>
      </c>
      <c r="G1447">
        <f t="shared" ca="1" si="134"/>
        <v>654</v>
      </c>
      <c r="H1447">
        <f t="shared" ca="1" si="135"/>
        <v>0</v>
      </c>
      <c r="I1447" s="122">
        <f t="shared" ca="1" si="136"/>
        <v>0</v>
      </c>
    </row>
    <row r="1448" spans="1:9" x14ac:dyDescent="0.25">
      <c r="A1448" s="114">
        <f t="shared" si="137"/>
        <v>1448</v>
      </c>
      <c r="B1448" s="114">
        <f>IF(AND(A1448&gt;=CONTROL!$D$9,A1448&lt;CONTROL!$D$10+1),A1448,0)</f>
        <v>0</v>
      </c>
      <c r="C1448" s="114">
        <f>IF(AND(A1448&gt;=CONTROL!$F$9,A1448&lt;CONTROL!$F$10+1),A1448,0)</f>
        <v>0</v>
      </c>
      <c r="D1448" s="114" t="str">
        <f>IF(DATOS!I1449=CONTROL!$H$10,"B","A")</f>
        <v>A</v>
      </c>
      <c r="E1448" s="114">
        <f t="shared" si="132"/>
        <v>0</v>
      </c>
      <c r="F1448">
        <f t="shared" ca="1" si="133"/>
        <v>-1</v>
      </c>
      <c r="G1448">
        <f t="shared" ca="1" si="134"/>
        <v>654</v>
      </c>
      <c r="H1448">
        <f t="shared" ca="1" si="135"/>
        <v>0</v>
      </c>
      <c r="I1448" s="122">
        <f t="shared" ca="1" si="136"/>
        <v>0</v>
      </c>
    </row>
    <row r="1449" spans="1:9" x14ac:dyDescent="0.25">
      <c r="A1449" s="114">
        <f t="shared" si="137"/>
        <v>1449</v>
      </c>
      <c r="B1449" s="114">
        <f>IF(AND(A1449&gt;=CONTROL!$D$9,A1449&lt;CONTROL!$D$10+1),A1449,0)</f>
        <v>0</v>
      </c>
      <c r="C1449" s="114">
        <f>IF(AND(A1449&gt;=CONTROL!$F$9,A1449&lt;CONTROL!$F$10+1),A1449,0)</f>
        <v>0</v>
      </c>
      <c r="D1449" s="114" t="str">
        <f>IF(DATOS!I1450=CONTROL!$H$10,"B","A")</f>
        <v>A</v>
      </c>
      <c r="E1449" s="114">
        <f t="shared" si="132"/>
        <v>0</v>
      </c>
      <c r="F1449">
        <f t="shared" ca="1" si="133"/>
        <v>-1</v>
      </c>
      <c r="G1449">
        <f t="shared" ca="1" si="134"/>
        <v>654</v>
      </c>
      <c r="H1449">
        <f t="shared" ca="1" si="135"/>
        <v>0</v>
      </c>
      <c r="I1449" s="122">
        <f t="shared" ca="1" si="136"/>
        <v>0</v>
      </c>
    </row>
    <row r="1450" spans="1:9" x14ac:dyDescent="0.25">
      <c r="A1450" s="114">
        <f t="shared" si="137"/>
        <v>1450</v>
      </c>
      <c r="B1450" s="114">
        <f>IF(AND(A1450&gt;=CONTROL!$D$9,A1450&lt;CONTROL!$D$10+1),A1450,0)</f>
        <v>0</v>
      </c>
      <c r="C1450" s="114">
        <f>IF(AND(A1450&gt;=CONTROL!$F$9,A1450&lt;CONTROL!$F$10+1),A1450,0)</f>
        <v>0</v>
      </c>
      <c r="D1450" s="114" t="str">
        <f>IF(DATOS!I1451=CONTROL!$H$10,"B","A")</f>
        <v>A</v>
      </c>
      <c r="E1450" s="114">
        <f t="shared" si="132"/>
        <v>0</v>
      </c>
      <c r="F1450">
        <f t="shared" ca="1" si="133"/>
        <v>-1</v>
      </c>
      <c r="G1450">
        <f t="shared" ca="1" si="134"/>
        <v>654</v>
      </c>
      <c r="H1450">
        <f t="shared" ca="1" si="135"/>
        <v>0</v>
      </c>
      <c r="I1450" s="122">
        <f t="shared" ca="1" si="136"/>
        <v>0</v>
      </c>
    </row>
    <row r="1451" spans="1:9" x14ac:dyDescent="0.25">
      <c r="A1451" s="114">
        <f t="shared" si="137"/>
        <v>1451</v>
      </c>
      <c r="B1451" s="114">
        <f>IF(AND(A1451&gt;=CONTROL!$D$9,A1451&lt;CONTROL!$D$10+1),A1451,0)</f>
        <v>0</v>
      </c>
      <c r="C1451" s="114">
        <f>IF(AND(A1451&gt;=CONTROL!$F$9,A1451&lt;CONTROL!$F$10+1),A1451,0)</f>
        <v>0</v>
      </c>
      <c r="D1451" s="114" t="str">
        <f>IF(DATOS!I1452=CONTROL!$H$10,"B","A")</f>
        <v>A</v>
      </c>
      <c r="E1451" s="114">
        <f t="shared" si="132"/>
        <v>0</v>
      </c>
      <c r="F1451">
        <f t="shared" ca="1" si="133"/>
        <v>-1</v>
      </c>
      <c r="G1451">
        <f t="shared" ca="1" si="134"/>
        <v>654</v>
      </c>
      <c r="H1451">
        <f t="shared" ca="1" si="135"/>
        <v>0</v>
      </c>
      <c r="I1451" s="122">
        <f t="shared" ca="1" si="136"/>
        <v>0</v>
      </c>
    </row>
    <row r="1452" spans="1:9" x14ac:dyDescent="0.25">
      <c r="A1452" s="114">
        <f t="shared" si="137"/>
        <v>1452</v>
      </c>
      <c r="B1452" s="114">
        <f>IF(AND(A1452&gt;=CONTROL!$D$9,A1452&lt;CONTROL!$D$10+1),A1452,0)</f>
        <v>0</v>
      </c>
      <c r="C1452" s="114">
        <f>IF(AND(A1452&gt;=CONTROL!$F$9,A1452&lt;CONTROL!$F$10+1),A1452,0)</f>
        <v>0</v>
      </c>
      <c r="D1452" s="114" t="str">
        <f>IF(DATOS!I1453=CONTROL!$H$10,"B","A")</f>
        <v>A</v>
      </c>
      <c r="E1452" s="114">
        <f t="shared" si="132"/>
        <v>0</v>
      </c>
      <c r="F1452">
        <f t="shared" ca="1" si="133"/>
        <v>-1</v>
      </c>
      <c r="G1452">
        <f t="shared" ca="1" si="134"/>
        <v>654</v>
      </c>
      <c r="H1452">
        <f t="shared" ca="1" si="135"/>
        <v>0</v>
      </c>
      <c r="I1452" s="122">
        <f t="shared" ca="1" si="136"/>
        <v>0</v>
      </c>
    </row>
    <row r="1453" spans="1:9" x14ac:dyDescent="0.25">
      <c r="A1453" s="114">
        <f t="shared" si="137"/>
        <v>1453</v>
      </c>
      <c r="B1453" s="114">
        <f>IF(AND(A1453&gt;=CONTROL!$D$9,A1453&lt;CONTROL!$D$10+1),A1453,0)</f>
        <v>0</v>
      </c>
      <c r="C1453" s="114">
        <f>IF(AND(A1453&gt;=CONTROL!$F$9,A1453&lt;CONTROL!$F$10+1),A1453,0)</f>
        <v>0</v>
      </c>
      <c r="D1453" s="114" t="str">
        <f>IF(DATOS!I1454=CONTROL!$H$10,"B","A")</f>
        <v>A</v>
      </c>
      <c r="E1453" s="114">
        <f t="shared" si="132"/>
        <v>0</v>
      </c>
      <c r="F1453">
        <f t="shared" ca="1" si="133"/>
        <v>-1</v>
      </c>
      <c r="G1453">
        <f t="shared" ca="1" si="134"/>
        <v>654</v>
      </c>
      <c r="H1453">
        <f t="shared" ca="1" si="135"/>
        <v>0</v>
      </c>
      <c r="I1453" s="122">
        <f t="shared" ca="1" si="136"/>
        <v>0</v>
      </c>
    </row>
    <row r="1454" spans="1:9" x14ac:dyDescent="0.25">
      <c r="A1454" s="114">
        <f t="shared" si="137"/>
        <v>1454</v>
      </c>
      <c r="B1454" s="114">
        <f>IF(AND(A1454&gt;=CONTROL!$D$9,A1454&lt;CONTROL!$D$10+1),A1454,0)</f>
        <v>0</v>
      </c>
      <c r="C1454" s="114">
        <f>IF(AND(A1454&gt;=CONTROL!$F$9,A1454&lt;CONTROL!$F$10+1),A1454,0)</f>
        <v>0</v>
      </c>
      <c r="D1454" s="114" t="str">
        <f>IF(DATOS!I1455=CONTROL!$H$10,"B","A")</f>
        <v>A</v>
      </c>
      <c r="E1454" s="114">
        <f t="shared" si="132"/>
        <v>0</v>
      </c>
      <c r="F1454">
        <f t="shared" ca="1" si="133"/>
        <v>-1</v>
      </c>
      <c r="G1454">
        <f t="shared" ca="1" si="134"/>
        <v>654</v>
      </c>
      <c r="H1454">
        <f t="shared" ca="1" si="135"/>
        <v>0</v>
      </c>
      <c r="I1454" s="122">
        <f t="shared" ca="1" si="136"/>
        <v>0</v>
      </c>
    </row>
    <row r="1455" spans="1:9" x14ac:dyDescent="0.25">
      <c r="A1455" s="114">
        <f t="shared" si="137"/>
        <v>1455</v>
      </c>
      <c r="B1455" s="114">
        <f>IF(AND(A1455&gt;=CONTROL!$D$9,A1455&lt;CONTROL!$D$10+1),A1455,0)</f>
        <v>0</v>
      </c>
      <c r="C1455" s="114">
        <f>IF(AND(A1455&gt;=CONTROL!$F$9,A1455&lt;CONTROL!$F$10+1),A1455,0)</f>
        <v>0</v>
      </c>
      <c r="D1455" s="114" t="str">
        <f>IF(DATOS!I1456=CONTROL!$H$10,"B","A")</f>
        <v>A</v>
      </c>
      <c r="E1455" s="114">
        <f t="shared" si="132"/>
        <v>0</v>
      </c>
      <c r="F1455">
        <f t="shared" ca="1" si="133"/>
        <v>-1</v>
      </c>
      <c r="G1455">
        <f t="shared" ca="1" si="134"/>
        <v>654</v>
      </c>
      <c r="H1455">
        <f t="shared" ca="1" si="135"/>
        <v>0</v>
      </c>
      <c r="I1455" s="122">
        <f t="shared" ca="1" si="136"/>
        <v>0</v>
      </c>
    </row>
    <row r="1456" spans="1:9" x14ac:dyDescent="0.25">
      <c r="A1456" s="114">
        <f t="shared" si="137"/>
        <v>1456</v>
      </c>
      <c r="B1456" s="114">
        <f>IF(AND(A1456&gt;=CONTROL!$D$9,A1456&lt;CONTROL!$D$10+1),A1456,0)</f>
        <v>0</v>
      </c>
      <c r="C1456" s="114">
        <f>IF(AND(A1456&gt;=CONTROL!$F$9,A1456&lt;CONTROL!$F$10+1),A1456,0)</f>
        <v>0</v>
      </c>
      <c r="D1456" s="114" t="str">
        <f>IF(DATOS!I1457=CONTROL!$H$10,"B","A")</f>
        <v>A</v>
      </c>
      <c r="E1456" s="114">
        <f t="shared" si="132"/>
        <v>0</v>
      </c>
      <c r="F1456">
        <f t="shared" ca="1" si="133"/>
        <v>-1</v>
      </c>
      <c r="G1456">
        <f t="shared" ca="1" si="134"/>
        <v>654</v>
      </c>
      <c r="H1456">
        <f t="shared" ca="1" si="135"/>
        <v>0</v>
      </c>
      <c r="I1456" s="122">
        <f t="shared" ca="1" si="136"/>
        <v>0</v>
      </c>
    </row>
    <row r="1457" spans="1:9" x14ac:dyDescent="0.25">
      <c r="A1457" s="114">
        <f t="shared" si="137"/>
        <v>1457</v>
      </c>
      <c r="B1457" s="114">
        <f>IF(AND(A1457&gt;=CONTROL!$D$9,A1457&lt;CONTROL!$D$10+1),A1457,0)</f>
        <v>0</v>
      </c>
      <c r="C1457" s="114">
        <f>IF(AND(A1457&gt;=CONTROL!$F$9,A1457&lt;CONTROL!$F$10+1),A1457,0)</f>
        <v>0</v>
      </c>
      <c r="D1457" s="114" t="str">
        <f>IF(DATOS!I1458=CONTROL!$H$10,"B","A")</f>
        <v>A</v>
      </c>
      <c r="E1457" s="114">
        <f t="shared" si="132"/>
        <v>0</v>
      </c>
      <c r="F1457">
        <f t="shared" ca="1" si="133"/>
        <v>-1</v>
      </c>
      <c r="G1457">
        <f t="shared" ca="1" si="134"/>
        <v>654</v>
      </c>
      <c r="H1457">
        <f t="shared" ca="1" si="135"/>
        <v>0</v>
      </c>
      <c r="I1457" s="122">
        <f t="shared" ca="1" si="136"/>
        <v>0</v>
      </c>
    </row>
    <row r="1458" spans="1:9" x14ac:dyDescent="0.25">
      <c r="A1458" s="114">
        <f t="shared" si="137"/>
        <v>1458</v>
      </c>
      <c r="B1458" s="114">
        <f>IF(AND(A1458&gt;=CONTROL!$D$9,A1458&lt;CONTROL!$D$10+1),A1458,0)</f>
        <v>0</v>
      </c>
      <c r="C1458" s="114">
        <f>IF(AND(A1458&gt;=CONTROL!$F$9,A1458&lt;CONTROL!$F$10+1),A1458,0)</f>
        <v>0</v>
      </c>
      <c r="D1458" s="114" t="str">
        <f>IF(DATOS!I1459=CONTROL!$H$10,"B","A")</f>
        <v>A</v>
      </c>
      <c r="E1458" s="114">
        <f t="shared" si="132"/>
        <v>0</v>
      </c>
      <c r="F1458">
        <f t="shared" ca="1" si="133"/>
        <v>-1</v>
      </c>
      <c r="G1458">
        <f t="shared" ca="1" si="134"/>
        <v>654</v>
      </c>
      <c r="H1458">
        <f t="shared" ca="1" si="135"/>
        <v>0</v>
      </c>
      <c r="I1458" s="122">
        <f t="shared" ca="1" si="136"/>
        <v>0</v>
      </c>
    </row>
    <row r="1459" spans="1:9" x14ac:dyDescent="0.25">
      <c r="A1459" s="114">
        <f t="shared" si="137"/>
        <v>1459</v>
      </c>
      <c r="B1459" s="114">
        <f>IF(AND(A1459&gt;=CONTROL!$D$9,A1459&lt;CONTROL!$D$10+1),A1459,0)</f>
        <v>0</v>
      </c>
      <c r="C1459" s="114">
        <f>IF(AND(A1459&gt;=CONTROL!$F$9,A1459&lt;CONTROL!$F$10+1),A1459,0)</f>
        <v>0</v>
      </c>
      <c r="D1459" s="114" t="str">
        <f>IF(DATOS!I1460=CONTROL!$H$10,"B","A")</f>
        <v>A</v>
      </c>
      <c r="E1459" s="114">
        <f t="shared" si="132"/>
        <v>0</v>
      </c>
      <c r="F1459">
        <f t="shared" ca="1" si="133"/>
        <v>-1</v>
      </c>
      <c r="G1459">
        <f t="shared" ca="1" si="134"/>
        <v>654</v>
      </c>
      <c r="H1459">
        <f t="shared" ca="1" si="135"/>
        <v>0</v>
      </c>
      <c r="I1459" s="122">
        <f t="shared" ca="1" si="136"/>
        <v>0</v>
      </c>
    </row>
    <row r="1460" spans="1:9" x14ac:dyDescent="0.25">
      <c r="A1460" s="114">
        <f t="shared" si="137"/>
        <v>1460</v>
      </c>
      <c r="B1460" s="114">
        <f>IF(AND(A1460&gt;=CONTROL!$D$9,A1460&lt;CONTROL!$D$10+1),A1460,0)</f>
        <v>0</v>
      </c>
      <c r="C1460" s="114">
        <f>IF(AND(A1460&gt;=CONTROL!$F$9,A1460&lt;CONTROL!$F$10+1),A1460,0)</f>
        <v>0</v>
      </c>
      <c r="D1460" s="114" t="str">
        <f>IF(DATOS!I1461=CONTROL!$H$10,"B","A")</f>
        <v>A</v>
      </c>
      <c r="E1460" s="114">
        <f t="shared" si="132"/>
        <v>0</v>
      </c>
      <c r="F1460">
        <f t="shared" ca="1" si="133"/>
        <v>-1</v>
      </c>
      <c r="G1460">
        <f t="shared" ca="1" si="134"/>
        <v>654</v>
      </c>
      <c r="H1460">
        <f t="shared" ca="1" si="135"/>
        <v>0</v>
      </c>
      <c r="I1460" s="122">
        <f t="shared" ca="1" si="136"/>
        <v>0</v>
      </c>
    </row>
    <row r="1461" spans="1:9" x14ac:dyDescent="0.25">
      <c r="A1461" s="114">
        <f t="shared" si="137"/>
        <v>1461</v>
      </c>
      <c r="B1461" s="114">
        <f>IF(AND(A1461&gt;=CONTROL!$D$9,A1461&lt;CONTROL!$D$10+1),A1461,0)</f>
        <v>0</v>
      </c>
      <c r="C1461" s="114">
        <f>IF(AND(A1461&gt;=CONTROL!$F$9,A1461&lt;CONTROL!$F$10+1),A1461,0)</f>
        <v>0</v>
      </c>
      <c r="D1461" s="114" t="str">
        <f>IF(DATOS!I1462=CONTROL!$H$10,"B","A")</f>
        <v>A</v>
      </c>
      <c r="E1461" s="114">
        <f t="shared" si="132"/>
        <v>0</v>
      </c>
      <c r="F1461">
        <f t="shared" ca="1" si="133"/>
        <v>-1</v>
      </c>
      <c r="G1461">
        <f t="shared" ca="1" si="134"/>
        <v>654</v>
      </c>
      <c r="H1461">
        <f t="shared" ca="1" si="135"/>
        <v>0</v>
      </c>
      <c r="I1461" s="122">
        <f t="shared" ca="1" si="136"/>
        <v>0</v>
      </c>
    </row>
    <row r="1462" spans="1:9" x14ac:dyDescent="0.25">
      <c r="A1462" s="114">
        <f t="shared" si="137"/>
        <v>1462</v>
      </c>
      <c r="B1462" s="114">
        <f>IF(AND(A1462&gt;=CONTROL!$D$9,A1462&lt;CONTROL!$D$10+1),A1462,0)</f>
        <v>0</v>
      </c>
      <c r="C1462" s="114">
        <f>IF(AND(A1462&gt;=CONTROL!$F$9,A1462&lt;CONTROL!$F$10+1),A1462,0)</f>
        <v>0</v>
      </c>
      <c r="D1462" s="114" t="str">
        <f>IF(DATOS!I1463=CONTROL!$H$10,"B","A")</f>
        <v>A</v>
      </c>
      <c r="E1462" s="114">
        <f t="shared" si="132"/>
        <v>0</v>
      </c>
      <c r="F1462">
        <f t="shared" ca="1" si="133"/>
        <v>-1</v>
      </c>
      <c r="G1462">
        <f t="shared" ca="1" si="134"/>
        <v>654</v>
      </c>
      <c r="H1462">
        <f t="shared" ca="1" si="135"/>
        <v>0</v>
      </c>
      <c r="I1462" s="122">
        <f t="shared" ca="1" si="136"/>
        <v>0</v>
      </c>
    </row>
    <row r="1463" spans="1:9" x14ac:dyDescent="0.25">
      <c r="A1463" s="114">
        <f t="shared" si="137"/>
        <v>1463</v>
      </c>
      <c r="B1463" s="114">
        <f>IF(AND(A1463&gt;=CONTROL!$D$9,A1463&lt;CONTROL!$D$10+1),A1463,0)</f>
        <v>0</v>
      </c>
      <c r="C1463" s="114">
        <f>IF(AND(A1463&gt;=CONTROL!$F$9,A1463&lt;CONTROL!$F$10+1),A1463,0)</f>
        <v>0</v>
      </c>
      <c r="D1463" s="114" t="str">
        <f>IF(DATOS!I1464=CONTROL!$H$10,"B","A")</f>
        <v>A</v>
      </c>
      <c r="E1463" s="114">
        <f t="shared" si="132"/>
        <v>0</v>
      </c>
      <c r="F1463">
        <f t="shared" ca="1" si="133"/>
        <v>-1</v>
      </c>
      <c r="G1463">
        <f t="shared" ca="1" si="134"/>
        <v>654</v>
      </c>
      <c r="H1463">
        <f t="shared" ca="1" si="135"/>
        <v>0</v>
      </c>
      <c r="I1463" s="122">
        <f t="shared" ca="1" si="136"/>
        <v>0</v>
      </c>
    </row>
    <row r="1464" spans="1:9" x14ac:dyDescent="0.25">
      <c r="A1464" s="114">
        <f t="shared" si="137"/>
        <v>1464</v>
      </c>
      <c r="B1464" s="114">
        <f>IF(AND(A1464&gt;=CONTROL!$D$9,A1464&lt;CONTROL!$D$10+1),A1464,0)</f>
        <v>0</v>
      </c>
      <c r="C1464" s="114">
        <f>IF(AND(A1464&gt;=CONTROL!$F$9,A1464&lt;CONTROL!$F$10+1),A1464,0)</f>
        <v>0</v>
      </c>
      <c r="D1464" s="114" t="str">
        <f>IF(DATOS!I1465=CONTROL!$H$10,"B","A")</f>
        <v>A</v>
      </c>
      <c r="E1464" s="114">
        <f t="shared" si="132"/>
        <v>0</v>
      </c>
      <c r="F1464">
        <f t="shared" ca="1" si="133"/>
        <v>-1</v>
      </c>
      <c r="G1464">
        <f t="shared" ca="1" si="134"/>
        <v>654</v>
      </c>
      <c r="H1464">
        <f t="shared" ca="1" si="135"/>
        <v>0</v>
      </c>
      <c r="I1464" s="122">
        <f t="shared" ca="1" si="136"/>
        <v>0</v>
      </c>
    </row>
    <row r="1465" spans="1:9" x14ac:dyDescent="0.25">
      <c r="A1465" s="114">
        <f t="shared" si="137"/>
        <v>1465</v>
      </c>
      <c r="B1465" s="114">
        <f>IF(AND(A1465&gt;=CONTROL!$D$9,A1465&lt;CONTROL!$D$10+1),A1465,0)</f>
        <v>0</v>
      </c>
      <c r="C1465" s="114">
        <f>IF(AND(A1465&gt;=CONTROL!$F$9,A1465&lt;CONTROL!$F$10+1),A1465,0)</f>
        <v>0</v>
      </c>
      <c r="D1465" s="114" t="str">
        <f>IF(DATOS!I1466=CONTROL!$H$10,"B","A")</f>
        <v>A</v>
      </c>
      <c r="E1465" s="114">
        <f t="shared" si="132"/>
        <v>0</v>
      </c>
      <c r="F1465">
        <f t="shared" ca="1" si="133"/>
        <v>-1</v>
      </c>
      <c r="G1465">
        <f t="shared" ca="1" si="134"/>
        <v>654</v>
      </c>
      <c r="H1465">
        <f t="shared" ca="1" si="135"/>
        <v>0</v>
      </c>
      <c r="I1465" s="122">
        <f t="shared" ca="1" si="136"/>
        <v>0</v>
      </c>
    </row>
    <row r="1466" spans="1:9" x14ac:dyDescent="0.25">
      <c r="A1466" s="114">
        <f t="shared" si="137"/>
        <v>1466</v>
      </c>
      <c r="B1466" s="114">
        <f>IF(AND(A1466&gt;=CONTROL!$D$9,A1466&lt;CONTROL!$D$10+1),A1466,0)</f>
        <v>0</v>
      </c>
      <c r="C1466" s="114">
        <f>IF(AND(A1466&gt;=CONTROL!$F$9,A1466&lt;CONTROL!$F$10+1),A1466,0)</f>
        <v>0</v>
      </c>
      <c r="D1466" s="114" t="str">
        <f>IF(DATOS!I1467=CONTROL!$H$10,"B","A")</f>
        <v>A</v>
      </c>
      <c r="E1466" s="114">
        <f t="shared" si="132"/>
        <v>0</v>
      </c>
      <c r="F1466">
        <f t="shared" ca="1" si="133"/>
        <v>-1</v>
      </c>
      <c r="G1466">
        <f t="shared" ca="1" si="134"/>
        <v>654</v>
      </c>
      <c r="H1466">
        <f t="shared" ca="1" si="135"/>
        <v>0</v>
      </c>
      <c r="I1466" s="122">
        <f t="shared" ca="1" si="136"/>
        <v>0</v>
      </c>
    </row>
    <row r="1467" spans="1:9" x14ac:dyDescent="0.25">
      <c r="A1467" s="114">
        <f t="shared" si="137"/>
        <v>1467</v>
      </c>
      <c r="B1467" s="114">
        <f>IF(AND(A1467&gt;=CONTROL!$D$9,A1467&lt;CONTROL!$D$10+1),A1467,0)</f>
        <v>0</v>
      </c>
      <c r="C1467" s="114">
        <f>IF(AND(A1467&gt;=CONTROL!$F$9,A1467&lt;CONTROL!$F$10+1),A1467,0)</f>
        <v>0</v>
      </c>
      <c r="D1467" s="114" t="str">
        <f>IF(DATOS!I1468=CONTROL!$H$10,"B","A")</f>
        <v>A</v>
      </c>
      <c r="E1467" s="114">
        <f t="shared" si="132"/>
        <v>0</v>
      </c>
      <c r="F1467">
        <f t="shared" ca="1" si="133"/>
        <v>-1</v>
      </c>
      <c r="G1467">
        <f t="shared" ca="1" si="134"/>
        <v>654</v>
      </c>
      <c r="H1467">
        <f t="shared" ca="1" si="135"/>
        <v>0</v>
      </c>
      <c r="I1467" s="122">
        <f t="shared" ca="1" si="136"/>
        <v>0</v>
      </c>
    </row>
    <row r="1468" spans="1:9" x14ac:dyDescent="0.25">
      <c r="A1468" s="114">
        <f t="shared" si="137"/>
        <v>1468</v>
      </c>
      <c r="B1468" s="114">
        <f>IF(AND(A1468&gt;=CONTROL!$D$9,A1468&lt;CONTROL!$D$10+1),A1468,0)</f>
        <v>0</v>
      </c>
      <c r="C1468" s="114">
        <f>IF(AND(A1468&gt;=CONTROL!$F$9,A1468&lt;CONTROL!$F$10+1),A1468,0)</f>
        <v>0</v>
      </c>
      <c r="D1468" s="114" t="str">
        <f>IF(DATOS!I1469=CONTROL!$H$10,"B","A")</f>
        <v>A</v>
      </c>
      <c r="E1468" s="114">
        <f t="shared" si="132"/>
        <v>0</v>
      </c>
      <c r="F1468">
        <f t="shared" ca="1" si="133"/>
        <v>-1</v>
      </c>
      <c r="G1468">
        <f t="shared" ca="1" si="134"/>
        <v>654</v>
      </c>
      <c r="H1468">
        <f t="shared" ca="1" si="135"/>
        <v>0</v>
      </c>
      <c r="I1468" s="122">
        <f t="shared" ca="1" si="136"/>
        <v>0</v>
      </c>
    </row>
    <row r="1469" spans="1:9" x14ac:dyDescent="0.25">
      <c r="A1469" s="114">
        <f t="shared" si="137"/>
        <v>1469</v>
      </c>
      <c r="B1469" s="114">
        <f>IF(AND(A1469&gt;=CONTROL!$D$9,A1469&lt;CONTROL!$D$10+1),A1469,0)</f>
        <v>0</v>
      </c>
      <c r="C1469" s="114">
        <f>IF(AND(A1469&gt;=CONTROL!$F$9,A1469&lt;CONTROL!$F$10+1),A1469,0)</f>
        <v>0</v>
      </c>
      <c r="D1469" s="114" t="str">
        <f>IF(DATOS!I1470=CONTROL!$H$10,"B","A")</f>
        <v>A</v>
      </c>
      <c r="E1469" s="114">
        <f t="shared" si="132"/>
        <v>0</v>
      </c>
      <c r="F1469">
        <f t="shared" ca="1" si="133"/>
        <v>-1</v>
      </c>
      <c r="G1469">
        <f t="shared" ca="1" si="134"/>
        <v>654</v>
      </c>
      <c r="H1469">
        <f t="shared" ca="1" si="135"/>
        <v>0</v>
      </c>
      <c r="I1469" s="122">
        <f t="shared" ca="1" si="136"/>
        <v>0</v>
      </c>
    </row>
    <row r="1470" spans="1:9" x14ac:dyDescent="0.25">
      <c r="A1470" s="114">
        <f t="shared" si="137"/>
        <v>1470</v>
      </c>
      <c r="B1470" s="114">
        <f>IF(AND(A1470&gt;=CONTROL!$D$9,A1470&lt;CONTROL!$D$10+1),A1470,0)</f>
        <v>0</v>
      </c>
      <c r="C1470" s="114">
        <f>IF(AND(A1470&gt;=CONTROL!$F$9,A1470&lt;CONTROL!$F$10+1),A1470,0)</f>
        <v>0</v>
      </c>
      <c r="D1470" s="114" t="str">
        <f>IF(DATOS!I1471=CONTROL!$H$10,"B","A")</f>
        <v>A</v>
      </c>
      <c r="E1470" s="114">
        <f t="shared" si="132"/>
        <v>0</v>
      </c>
      <c r="F1470">
        <f t="shared" ca="1" si="133"/>
        <v>-1</v>
      </c>
      <c r="G1470">
        <f t="shared" ca="1" si="134"/>
        <v>654</v>
      </c>
      <c r="H1470">
        <f t="shared" ca="1" si="135"/>
        <v>0</v>
      </c>
      <c r="I1470" s="122">
        <f t="shared" ca="1" si="136"/>
        <v>0</v>
      </c>
    </row>
    <row r="1471" spans="1:9" x14ac:dyDescent="0.25">
      <c r="A1471" s="114">
        <f t="shared" si="137"/>
        <v>1471</v>
      </c>
      <c r="B1471" s="114">
        <f>IF(AND(A1471&gt;=CONTROL!$D$9,A1471&lt;CONTROL!$D$10+1),A1471,0)</f>
        <v>0</v>
      </c>
      <c r="C1471" s="114">
        <f>IF(AND(A1471&gt;=CONTROL!$F$9,A1471&lt;CONTROL!$F$10+1),A1471,0)</f>
        <v>0</v>
      </c>
      <c r="D1471" s="114" t="str">
        <f>IF(DATOS!I1472=CONTROL!$H$10,"B","A")</f>
        <v>A</v>
      </c>
      <c r="E1471" s="114">
        <f t="shared" si="132"/>
        <v>0</v>
      </c>
      <c r="F1471">
        <f t="shared" ca="1" si="133"/>
        <v>-1</v>
      </c>
      <c r="G1471">
        <f t="shared" ca="1" si="134"/>
        <v>654</v>
      </c>
      <c r="H1471">
        <f t="shared" ca="1" si="135"/>
        <v>0</v>
      </c>
      <c r="I1471" s="122">
        <f t="shared" ca="1" si="136"/>
        <v>0</v>
      </c>
    </row>
    <row r="1472" spans="1:9" x14ac:dyDescent="0.25">
      <c r="A1472" s="114">
        <f t="shared" si="137"/>
        <v>1472</v>
      </c>
      <c r="B1472" s="114">
        <f>IF(AND(A1472&gt;=CONTROL!$D$9,A1472&lt;CONTROL!$D$10+1),A1472,0)</f>
        <v>0</v>
      </c>
      <c r="C1472" s="114">
        <f>IF(AND(A1472&gt;=CONTROL!$F$9,A1472&lt;CONTROL!$F$10+1),A1472,0)</f>
        <v>0</v>
      </c>
      <c r="D1472" s="114" t="str">
        <f>IF(DATOS!I1473=CONTROL!$H$10,"B","A")</f>
        <v>A</v>
      </c>
      <c r="E1472" s="114">
        <f t="shared" si="132"/>
        <v>0</v>
      </c>
      <c r="F1472">
        <f t="shared" ca="1" si="133"/>
        <v>-1</v>
      </c>
      <c r="G1472">
        <f t="shared" ca="1" si="134"/>
        <v>654</v>
      </c>
      <c r="H1472">
        <f t="shared" ca="1" si="135"/>
        <v>0</v>
      </c>
      <c r="I1472" s="122">
        <f t="shared" ca="1" si="136"/>
        <v>0</v>
      </c>
    </row>
    <row r="1473" spans="1:9" x14ac:dyDescent="0.25">
      <c r="A1473" s="114">
        <f t="shared" si="137"/>
        <v>1473</v>
      </c>
      <c r="B1473" s="114">
        <f>IF(AND(A1473&gt;=CONTROL!$D$9,A1473&lt;CONTROL!$D$10+1),A1473,0)</f>
        <v>0</v>
      </c>
      <c r="C1473" s="114">
        <f>IF(AND(A1473&gt;=CONTROL!$F$9,A1473&lt;CONTROL!$F$10+1),A1473,0)</f>
        <v>0</v>
      </c>
      <c r="D1473" s="114" t="str">
        <f>IF(DATOS!I1474=CONTROL!$H$10,"B","A")</f>
        <v>A</v>
      </c>
      <c r="E1473" s="114">
        <f t="shared" si="132"/>
        <v>0</v>
      </c>
      <c r="F1473">
        <f t="shared" ca="1" si="133"/>
        <v>-1</v>
      </c>
      <c r="G1473">
        <f t="shared" ca="1" si="134"/>
        <v>654</v>
      </c>
      <c r="H1473">
        <f t="shared" ca="1" si="135"/>
        <v>0</v>
      </c>
      <c r="I1473" s="122">
        <f t="shared" ca="1" si="136"/>
        <v>0</v>
      </c>
    </row>
    <row r="1474" spans="1:9" x14ac:dyDescent="0.25">
      <c r="A1474" s="114">
        <f t="shared" si="137"/>
        <v>1474</v>
      </c>
      <c r="B1474" s="114">
        <f>IF(AND(A1474&gt;=CONTROL!$D$9,A1474&lt;CONTROL!$D$10+1),A1474,0)</f>
        <v>0</v>
      </c>
      <c r="C1474" s="114">
        <f>IF(AND(A1474&gt;=CONTROL!$F$9,A1474&lt;CONTROL!$F$10+1),A1474,0)</f>
        <v>0</v>
      </c>
      <c r="D1474" s="114" t="str">
        <f>IF(DATOS!I1475=CONTROL!$H$10,"B","A")</f>
        <v>A</v>
      </c>
      <c r="E1474" s="114">
        <f t="shared" ref="E1474:E1537" si="138">IF(D1474="A",+C1474+B1474,0)</f>
        <v>0</v>
      </c>
      <c r="F1474">
        <f t="shared" ref="F1474:F1537" ca="1" si="139">IF(E1474&gt;0,RAND(),-1)</f>
        <v>-1</v>
      </c>
      <c r="G1474">
        <f t="shared" ref="G1474:G1537" ca="1" si="140">RANK(F1474,$F$1:$F$5000)</f>
        <v>654</v>
      </c>
      <c r="H1474">
        <f t="shared" ref="H1474:H1537" ca="1" si="141">IF(F1474=-1,0,G1474)</f>
        <v>0</v>
      </c>
      <c r="I1474" s="122">
        <f t="shared" ref="I1474:I1537" ca="1" si="142">IFERROR(MATCH(A1474,H:H,0),0)</f>
        <v>0</v>
      </c>
    </row>
    <row r="1475" spans="1:9" x14ac:dyDescent="0.25">
      <c r="A1475" s="114">
        <f t="shared" ref="A1475:A1538" si="143">+A1474+1</f>
        <v>1475</v>
      </c>
      <c r="B1475" s="114">
        <f>IF(AND(A1475&gt;=CONTROL!$D$9,A1475&lt;CONTROL!$D$10+1),A1475,0)</f>
        <v>0</v>
      </c>
      <c r="C1475" s="114">
        <f>IF(AND(A1475&gt;=CONTROL!$F$9,A1475&lt;CONTROL!$F$10+1),A1475,0)</f>
        <v>0</v>
      </c>
      <c r="D1475" s="114" t="str">
        <f>IF(DATOS!I1476=CONTROL!$H$10,"B","A")</f>
        <v>A</v>
      </c>
      <c r="E1475" s="114">
        <f t="shared" si="138"/>
        <v>0</v>
      </c>
      <c r="F1475">
        <f t="shared" ca="1" si="139"/>
        <v>-1</v>
      </c>
      <c r="G1475">
        <f t="shared" ca="1" si="140"/>
        <v>654</v>
      </c>
      <c r="H1475">
        <f t="shared" ca="1" si="141"/>
        <v>0</v>
      </c>
      <c r="I1475" s="122">
        <f t="shared" ca="1" si="142"/>
        <v>0</v>
      </c>
    </row>
    <row r="1476" spans="1:9" x14ac:dyDescent="0.25">
      <c r="A1476" s="114">
        <f t="shared" si="143"/>
        <v>1476</v>
      </c>
      <c r="B1476" s="114">
        <f>IF(AND(A1476&gt;=CONTROL!$D$9,A1476&lt;CONTROL!$D$10+1),A1476,0)</f>
        <v>0</v>
      </c>
      <c r="C1476" s="114">
        <f>IF(AND(A1476&gt;=CONTROL!$F$9,A1476&lt;CONTROL!$F$10+1),A1476,0)</f>
        <v>0</v>
      </c>
      <c r="D1476" s="114" t="str">
        <f>IF(DATOS!I1477=CONTROL!$H$10,"B","A")</f>
        <v>A</v>
      </c>
      <c r="E1476" s="114">
        <f t="shared" si="138"/>
        <v>0</v>
      </c>
      <c r="F1476">
        <f t="shared" ca="1" si="139"/>
        <v>-1</v>
      </c>
      <c r="G1476">
        <f t="shared" ca="1" si="140"/>
        <v>654</v>
      </c>
      <c r="H1476">
        <f t="shared" ca="1" si="141"/>
        <v>0</v>
      </c>
      <c r="I1476" s="122">
        <f t="shared" ca="1" si="142"/>
        <v>0</v>
      </c>
    </row>
    <row r="1477" spans="1:9" x14ac:dyDescent="0.25">
      <c r="A1477" s="114">
        <f t="shared" si="143"/>
        <v>1477</v>
      </c>
      <c r="B1477" s="114">
        <f>IF(AND(A1477&gt;=CONTROL!$D$9,A1477&lt;CONTROL!$D$10+1),A1477,0)</f>
        <v>0</v>
      </c>
      <c r="C1477" s="114">
        <f>IF(AND(A1477&gt;=CONTROL!$F$9,A1477&lt;CONTROL!$F$10+1),A1477,0)</f>
        <v>0</v>
      </c>
      <c r="D1477" s="114" t="str">
        <f>IF(DATOS!I1478=CONTROL!$H$10,"B","A")</f>
        <v>A</v>
      </c>
      <c r="E1477" s="114">
        <f t="shared" si="138"/>
        <v>0</v>
      </c>
      <c r="F1477">
        <f t="shared" ca="1" si="139"/>
        <v>-1</v>
      </c>
      <c r="G1477">
        <f t="shared" ca="1" si="140"/>
        <v>654</v>
      </c>
      <c r="H1477">
        <f t="shared" ca="1" si="141"/>
        <v>0</v>
      </c>
      <c r="I1477" s="122">
        <f t="shared" ca="1" si="142"/>
        <v>0</v>
      </c>
    </row>
    <row r="1478" spans="1:9" x14ac:dyDescent="0.25">
      <c r="A1478" s="114">
        <f t="shared" si="143"/>
        <v>1478</v>
      </c>
      <c r="B1478" s="114">
        <f>IF(AND(A1478&gt;=CONTROL!$D$9,A1478&lt;CONTROL!$D$10+1),A1478,0)</f>
        <v>0</v>
      </c>
      <c r="C1478" s="114">
        <f>IF(AND(A1478&gt;=CONTROL!$F$9,A1478&lt;CONTROL!$F$10+1),A1478,0)</f>
        <v>0</v>
      </c>
      <c r="D1478" s="114" t="str">
        <f>IF(DATOS!I1479=CONTROL!$H$10,"B","A")</f>
        <v>A</v>
      </c>
      <c r="E1478" s="114">
        <f t="shared" si="138"/>
        <v>0</v>
      </c>
      <c r="F1478">
        <f t="shared" ca="1" si="139"/>
        <v>-1</v>
      </c>
      <c r="G1478">
        <f t="shared" ca="1" si="140"/>
        <v>654</v>
      </c>
      <c r="H1478">
        <f t="shared" ca="1" si="141"/>
        <v>0</v>
      </c>
      <c r="I1478" s="122">
        <f t="shared" ca="1" si="142"/>
        <v>0</v>
      </c>
    </row>
    <row r="1479" spans="1:9" x14ac:dyDescent="0.25">
      <c r="A1479" s="114">
        <f t="shared" si="143"/>
        <v>1479</v>
      </c>
      <c r="B1479" s="114">
        <f>IF(AND(A1479&gt;=CONTROL!$D$9,A1479&lt;CONTROL!$D$10+1),A1479,0)</f>
        <v>0</v>
      </c>
      <c r="C1479" s="114">
        <f>IF(AND(A1479&gt;=CONTROL!$F$9,A1479&lt;CONTROL!$F$10+1),A1479,0)</f>
        <v>0</v>
      </c>
      <c r="D1479" s="114" t="str">
        <f>IF(DATOS!I1480=CONTROL!$H$10,"B","A")</f>
        <v>A</v>
      </c>
      <c r="E1479" s="114">
        <f t="shared" si="138"/>
        <v>0</v>
      </c>
      <c r="F1479">
        <f t="shared" ca="1" si="139"/>
        <v>-1</v>
      </c>
      <c r="G1479">
        <f t="shared" ca="1" si="140"/>
        <v>654</v>
      </c>
      <c r="H1479">
        <f t="shared" ca="1" si="141"/>
        <v>0</v>
      </c>
      <c r="I1479" s="122">
        <f t="shared" ca="1" si="142"/>
        <v>0</v>
      </c>
    </row>
    <row r="1480" spans="1:9" x14ac:dyDescent="0.25">
      <c r="A1480" s="114">
        <f t="shared" si="143"/>
        <v>1480</v>
      </c>
      <c r="B1480" s="114">
        <f>IF(AND(A1480&gt;=CONTROL!$D$9,A1480&lt;CONTROL!$D$10+1),A1480,0)</f>
        <v>0</v>
      </c>
      <c r="C1480" s="114">
        <f>IF(AND(A1480&gt;=CONTROL!$F$9,A1480&lt;CONTROL!$F$10+1),A1480,0)</f>
        <v>0</v>
      </c>
      <c r="D1480" s="114" t="str">
        <f>IF(DATOS!I1481=CONTROL!$H$10,"B","A")</f>
        <v>A</v>
      </c>
      <c r="E1480" s="114">
        <f t="shared" si="138"/>
        <v>0</v>
      </c>
      <c r="F1480">
        <f t="shared" ca="1" si="139"/>
        <v>-1</v>
      </c>
      <c r="G1480">
        <f t="shared" ca="1" si="140"/>
        <v>654</v>
      </c>
      <c r="H1480">
        <f t="shared" ca="1" si="141"/>
        <v>0</v>
      </c>
      <c r="I1480" s="122">
        <f t="shared" ca="1" si="142"/>
        <v>0</v>
      </c>
    </row>
    <row r="1481" spans="1:9" x14ac:dyDescent="0.25">
      <c r="A1481" s="114">
        <f t="shared" si="143"/>
        <v>1481</v>
      </c>
      <c r="B1481" s="114">
        <f>IF(AND(A1481&gt;=CONTROL!$D$9,A1481&lt;CONTROL!$D$10+1),A1481,0)</f>
        <v>0</v>
      </c>
      <c r="C1481" s="114">
        <f>IF(AND(A1481&gt;=CONTROL!$F$9,A1481&lt;CONTROL!$F$10+1),A1481,0)</f>
        <v>0</v>
      </c>
      <c r="D1481" s="114" t="str">
        <f>IF(DATOS!I1482=CONTROL!$H$10,"B","A")</f>
        <v>A</v>
      </c>
      <c r="E1481" s="114">
        <f t="shared" si="138"/>
        <v>0</v>
      </c>
      <c r="F1481">
        <f t="shared" ca="1" si="139"/>
        <v>-1</v>
      </c>
      <c r="G1481">
        <f t="shared" ca="1" si="140"/>
        <v>654</v>
      </c>
      <c r="H1481">
        <f t="shared" ca="1" si="141"/>
        <v>0</v>
      </c>
      <c r="I1481" s="122">
        <f t="shared" ca="1" si="142"/>
        <v>0</v>
      </c>
    </row>
    <row r="1482" spans="1:9" x14ac:dyDescent="0.25">
      <c r="A1482" s="114">
        <f t="shared" si="143"/>
        <v>1482</v>
      </c>
      <c r="B1482" s="114">
        <f>IF(AND(A1482&gt;=CONTROL!$D$9,A1482&lt;CONTROL!$D$10+1),A1482,0)</f>
        <v>0</v>
      </c>
      <c r="C1482" s="114">
        <f>IF(AND(A1482&gt;=CONTROL!$F$9,A1482&lt;CONTROL!$F$10+1),A1482,0)</f>
        <v>0</v>
      </c>
      <c r="D1482" s="114" t="str">
        <f>IF(DATOS!I1483=CONTROL!$H$10,"B","A")</f>
        <v>A</v>
      </c>
      <c r="E1482" s="114">
        <f t="shared" si="138"/>
        <v>0</v>
      </c>
      <c r="F1482">
        <f t="shared" ca="1" si="139"/>
        <v>-1</v>
      </c>
      <c r="G1482">
        <f t="shared" ca="1" si="140"/>
        <v>654</v>
      </c>
      <c r="H1482">
        <f t="shared" ca="1" si="141"/>
        <v>0</v>
      </c>
      <c r="I1482" s="122">
        <f t="shared" ca="1" si="142"/>
        <v>0</v>
      </c>
    </row>
    <row r="1483" spans="1:9" x14ac:dyDescent="0.25">
      <c r="A1483" s="114">
        <f t="shared" si="143"/>
        <v>1483</v>
      </c>
      <c r="B1483" s="114">
        <f>IF(AND(A1483&gt;=CONTROL!$D$9,A1483&lt;CONTROL!$D$10+1),A1483,0)</f>
        <v>0</v>
      </c>
      <c r="C1483" s="114">
        <f>IF(AND(A1483&gt;=CONTROL!$F$9,A1483&lt;CONTROL!$F$10+1),A1483,0)</f>
        <v>0</v>
      </c>
      <c r="D1483" s="114" t="str">
        <f>IF(DATOS!I1484=CONTROL!$H$10,"B","A")</f>
        <v>A</v>
      </c>
      <c r="E1483" s="114">
        <f t="shared" si="138"/>
        <v>0</v>
      </c>
      <c r="F1483">
        <f t="shared" ca="1" si="139"/>
        <v>-1</v>
      </c>
      <c r="G1483">
        <f t="shared" ca="1" si="140"/>
        <v>654</v>
      </c>
      <c r="H1483">
        <f t="shared" ca="1" si="141"/>
        <v>0</v>
      </c>
      <c r="I1483" s="122">
        <f t="shared" ca="1" si="142"/>
        <v>0</v>
      </c>
    </row>
    <row r="1484" spans="1:9" x14ac:dyDescent="0.25">
      <c r="A1484" s="114">
        <f t="shared" si="143"/>
        <v>1484</v>
      </c>
      <c r="B1484" s="114">
        <f>IF(AND(A1484&gt;=CONTROL!$D$9,A1484&lt;CONTROL!$D$10+1),A1484,0)</f>
        <v>0</v>
      </c>
      <c r="C1484" s="114">
        <f>IF(AND(A1484&gt;=CONTROL!$F$9,A1484&lt;CONTROL!$F$10+1),A1484,0)</f>
        <v>0</v>
      </c>
      <c r="D1484" s="114" t="str">
        <f>IF(DATOS!I1485=CONTROL!$H$10,"B","A")</f>
        <v>A</v>
      </c>
      <c r="E1484" s="114">
        <f t="shared" si="138"/>
        <v>0</v>
      </c>
      <c r="F1484">
        <f t="shared" ca="1" si="139"/>
        <v>-1</v>
      </c>
      <c r="G1484">
        <f t="shared" ca="1" si="140"/>
        <v>654</v>
      </c>
      <c r="H1484">
        <f t="shared" ca="1" si="141"/>
        <v>0</v>
      </c>
      <c r="I1484" s="122">
        <f t="shared" ca="1" si="142"/>
        <v>0</v>
      </c>
    </row>
    <row r="1485" spans="1:9" x14ac:dyDescent="0.25">
      <c r="A1485" s="114">
        <f t="shared" si="143"/>
        <v>1485</v>
      </c>
      <c r="B1485" s="114">
        <f>IF(AND(A1485&gt;=CONTROL!$D$9,A1485&lt;CONTROL!$D$10+1),A1485,0)</f>
        <v>0</v>
      </c>
      <c r="C1485" s="114">
        <f>IF(AND(A1485&gt;=CONTROL!$F$9,A1485&lt;CONTROL!$F$10+1),A1485,0)</f>
        <v>0</v>
      </c>
      <c r="D1485" s="114" t="str">
        <f>IF(DATOS!I1486=CONTROL!$H$10,"B","A")</f>
        <v>A</v>
      </c>
      <c r="E1485" s="114">
        <f t="shared" si="138"/>
        <v>0</v>
      </c>
      <c r="F1485">
        <f t="shared" ca="1" si="139"/>
        <v>-1</v>
      </c>
      <c r="G1485">
        <f t="shared" ca="1" si="140"/>
        <v>654</v>
      </c>
      <c r="H1485">
        <f t="shared" ca="1" si="141"/>
        <v>0</v>
      </c>
      <c r="I1485" s="122">
        <f t="shared" ca="1" si="142"/>
        <v>0</v>
      </c>
    </row>
    <row r="1486" spans="1:9" x14ac:dyDescent="0.25">
      <c r="A1486" s="114">
        <f t="shared" si="143"/>
        <v>1486</v>
      </c>
      <c r="B1486" s="114">
        <f>IF(AND(A1486&gt;=CONTROL!$D$9,A1486&lt;CONTROL!$D$10+1),A1486,0)</f>
        <v>0</v>
      </c>
      <c r="C1486" s="114">
        <f>IF(AND(A1486&gt;=CONTROL!$F$9,A1486&lt;CONTROL!$F$10+1),A1486,0)</f>
        <v>0</v>
      </c>
      <c r="D1486" s="114" t="str">
        <f>IF(DATOS!I1487=CONTROL!$H$10,"B","A")</f>
        <v>A</v>
      </c>
      <c r="E1486" s="114">
        <f t="shared" si="138"/>
        <v>0</v>
      </c>
      <c r="F1486">
        <f t="shared" ca="1" si="139"/>
        <v>-1</v>
      </c>
      <c r="G1486">
        <f t="shared" ca="1" si="140"/>
        <v>654</v>
      </c>
      <c r="H1486">
        <f t="shared" ca="1" si="141"/>
        <v>0</v>
      </c>
      <c r="I1486" s="122">
        <f t="shared" ca="1" si="142"/>
        <v>0</v>
      </c>
    </row>
    <row r="1487" spans="1:9" x14ac:dyDescent="0.25">
      <c r="A1487" s="114">
        <f t="shared" si="143"/>
        <v>1487</v>
      </c>
      <c r="B1487" s="114">
        <f>IF(AND(A1487&gt;=CONTROL!$D$9,A1487&lt;CONTROL!$D$10+1),A1487,0)</f>
        <v>0</v>
      </c>
      <c r="C1487" s="114">
        <f>IF(AND(A1487&gt;=CONTROL!$F$9,A1487&lt;CONTROL!$F$10+1),A1487,0)</f>
        <v>0</v>
      </c>
      <c r="D1487" s="114" t="str">
        <f>IF(DATOS!I1488=CONTROL!$H$10,"B","A")</f>
        <v>A</v>
      </c>
      <c r="E1487" s="114">
        <f t="shared" si="138"/>
        <v>0</v>
      </c>
      <c r="F1487">
        <f t="shared" ca="1" si="139"/>
        <v>-1</v>
      </c>
      <c r="G1487">
        <f t="shared" ca="1" si="140"/>
        <v>654</v>
      </c>
      <c r="H1487">
        <f t="shared" ca="1" si="141"/>
        <v>0</v>
      </c>
      <c r="I1487" s="122">
        <f t="shared" ca="1" si="142"/>
        <v>0</v>
      </c>
    </row>
    <row r="1488" spans="1:9" x14ac:dyDescent="0.25">
      <c r="A1488" s="114">
        <f t="shared" si="143"/>
        <v>1488</v>
      </c>
      <c r="B1488" s="114">
        <f>IF(AND(A1488&gt;=CONTROL!$D$9,A1488&lt;CONTROL!$D$10+1),A1488,0)</f>
        <v>0</v>
      </c>
      <c r="C1488" s="114">
        <f>IF(AND(A1488&gt;=CONTROL!$F$9,A1488&lt;CONTROL!$F$10+1),A1488,0)</f>
        <v>0</v>
      </c>
      <c r="D1488" s="114" t="str">
        <f>IF(DATOS!I1489=CONTROL!$H$10,"B","A")</f>
        <v>A</v>
      </c>
      <c r="E1488" s="114">
        <f t="shared" si="138"/>
        <v>0</v>
      </c>
      <c r="F1488">
        <f t="shared" ca="1" si="139"/>
        <v>-1</v>
      </c>
      <c r="G1488">
        <f t="shared" ca="1" si="140"/>
        <v>654</v>
      </c>
      <c r="H1488">
        <f t="shared" ca="1" si="141"/>
        <v>0</v>
      </c>
      <c r="I1488" s="122">
        <f t="shared" ca="1" si="142"/>
        <v>0</v>
      </c>
    </row>
    <row r="1489" spans="1:9" x14ac:dyDescent="0.25">
      <c r="A1489" s="114">
        <f t="shared" si="143"/>
        <v>1489</v>
      </c>
      <c r="B1489" s="114">
        <f>IF(AND(A1489&gt;=CONTROL!$D$9,A1489&lt;CONTROL!$D$10+1),A1489,0)</f>
        <v>0</v>
      </c>
      <c r="C1489" s="114">
        <f>IF(AND(A1489&gt;=CONTROL!$F$9,A1489&lt;CONTROL!$F$10+1),A1489,0)</f>
        <v>0</v>
      </c>
      <c r="D1489" s="114" t="str">
        <f>IF(DATOS!I1490=CONTROL!$H$10,"B","A")</f>
        <v>A</v>
      </c>
      <c r="E1489" s="114">
        <f t="shared" si="138"/>
        <v>0</v>
      </c>
      <c r="F1489">
        <f t="shared" ca="1" si="139"/>
        <v>-1</v>
      </c>
      <c r="G1489">
        <f t="shared" ca="1" si="140"/>
        <v>654</v>
      </c>
      <c r="H1489">
        <f t="shared" ca="1" si="141"/>
        <v>0</v>
      </c>
      <c r="I1489" s="122">
        <f t="shared" ca="1" si="142"/>
        <v>0</v>
      </c>
    </row>
    <row r="1490" spans="1:9" x14ac:dyDescent="0.25">
      <c r="A1490" s="114">
        <f t="shared" si="143"/>
        <v>1490</v>
      </c>
      <c r="B1490" s="114">
        <f>IF(AND(A1490&gt;=CONTROL!$D$9,A1490&lt;CONTROL!$D$10+1),A1490,0)</f>
        <v>0</v>
      </c>
      <c r="C1490" s="114">
        <f>IF(AND(A1490&gt;=CONTROL!$F$9,A1490&lt;CONTROL!$F$10+1),A1490,0)</f>
        <v>0</v>
      </c>
      <c r="D1490" s="114" t="str">
        <f>IF(DATOS!I1491=CONTROL!$H$10,"B","A")</f>
        <v>A</v>
      </c>
      <c r="E1490" s="114">
        <f t="shared" si="138"/>
        <v>0</v>
      </c>
      <c r="F1490">
        <f t="shared" ca="1" si="139"/>
        <v>-1</v>
      </c>
      <c r="G1490">
        <f t="shared" ca="1" si="140"/>
        <v>654</v>
      </c>
      <c r="H1490">
        <f t="shared" ca="1" si="141"/>
        <v>0</v>
      </c>
      <c r="I1490" s="122">
        <f t="shared" ca="1" si="142"/>
        <v>0</v>
      </c>
    </row>
    <row r="1491" spans="1:9" x14ac:dyDescent="0.25">
      <c r="A1491" s="114">
        <f t="shared" si="143"/>
        <v>1491</v>
      </c>
      <c r="B1491" s="114">
        <f>IF(AND(A1491&gt;=CONTROL!$D$9,A1491&lt;CONTROL!$D$10+1),A1491,0)</f>
        <v>0</v>
      </c>
      <c r="C1491" s="114">
        <f>IF(AND(A1491&gt;=CONTROL!$F$9,A1491&lt;CONTROL!$F$10+1),A1491,0)</f>
        <v>0</v>
      </c>
      <c r="D1491" s="114" t="str">
        <f>IF(DATOS!I1492=CONTROL!$H$10,"B","A")</f>
        <v>A</v>
      </c>
      <c r="E1491" s="114">
        <f t="shared" si="138"/>
        <v>0</v>
      </c>
      <c r="F1491">
        <f t="shared" ca="1" si="139"/>
        <v>-1</v>
      </c>
      <c r="G1491">
        <f t="shared" ca="1" si="140"/>
        <v>654</v>
      </c>
      <c r="H1491">
        <f t="shared" ca="1" si="141"/>
        <v>0</v>
      </c>
      <c r="I1491" s="122">
        <f t="shared" ca="1" si="142"/>
        <v>0</v>
      </c>
    </row>
    <row r="1492" spans="1:9" x14ac:dyDescent="0.25">
      <c r="A1492" s="114">
        <f t="shared" si="143"/>
        <v>1492</v>
      </c>
      <c r="B1492" s="114">
        <f>IF(AND(A1492&gt;=CONTROL!$D$9,A1492&lt;CONTROL!$D$10+1),A1492,0)</f>
        <v>0</v>
      </c>
      <c r="C1492" s="114">
        <f>IF(AND(A1492&gt;=CONTROL!$F$9,A1492&lt;CONTROL!$F$10+1),A1492,0)</f>
        <v>0</v>
      </c>
      <c r="D1492" s="114" t="str">
        <f>IF(DATOS!I1493=CONTROL!$H$10,"B","A")</f>
        <v>A</v>
      </c>
      <c r="E1492" s="114">
        <f t="shared" si="138"/>
        <v>0</v>
      </c>
      <c r="F1492">
        <f t="shared" ca="1" si="139"/>
        <v>-1</v>
      </c>
      <c r="G1492">
        <f t="shared" ca="1" si="140"/>
        <v>654</v>
      </c>
      <c r="H1492">
        <f t="shared" ca="1" si="141"/>
        <v>0</v>
      </c>
      <c r="I1492" s="122">
        <f t="shared" ca="1" si="142"/>
        <v>0</v>
      </c>
    </row>
    <row r="1493" spans="1:9" x14ac:dyDescent="0.25">
      <c r="A1493" s="114">
        <f t="shared" si="143"/>
        <v>1493</v>
      </c>
      <c r="B1493" s="114">
        <f>IF(AND(A1493&gt;=CONTROL!$D$9,A1493&lt;CONTROL!$D$10+1),A1493,0)</f>
        <v>0</v>
      </c>
      <c r="C1493" s="114">
        <f>IF(AND(A1493&gt;=CONTROL!$F$9,A1493&lt;CONTROL!$F$10+1),A1493,0)</f>
        <v>0</v>
      </c>
      <c r="D1493" s="114" t="str">
        <f>IF(DATOS!I1494=CONTROL!$H$10,"B","A")</f>
        <v>A</v>
      </c>
      <c r="E1493" s="114">
        <f t="shared" si="138"/>
        <v>0</v>
      </c>
      <c r="F1493">
        <f t="shared" ca="1" si="139"/>
        <v>-1</v>
      </c>
      <c r="G1493">
        <f t="shared" ca="1" si="140"/>
        <v>654</v>
      </c>
      <c r="H1493">
        <f t="shared" ca="1" si="141"/>
        <v>0</v>
      </c>
      <c r="I1493" s="122">
        <f t="shared" ca="1" si="142"/>
        <v>0</v>
      </c>
    </row>
    <row r="1494" spans="1:9" x14ac:dyDescent="0.25">
      <c r="A1494" s="114">
        <f t="shared" si="143"/>
        <v>1494</v>
      </c>
      <c r="B1494" s="114">
        <f>IF(AND(A1494&gt;=CONTROL!$D$9,A1494&lt;CONTROL!$D$10+1),A1494,0)</f>
        <v>0</v>
      </c>
      <c r="C1494" s="114">
        <f>IF(AND(A1494&gt;=CONTROL!$F$9,A1494&lt;CONTROL!$F$10+1),A1494,0)</f>
        <v>0</v>
      </c>
      <c r="D1494" s="114" t="str">
        <f>IF(DATOS!I1495=CONTROL!$H$10,"B","A")</f>
        <v>A</v>
      </c>
      <c r="E1494" s="114">
        <f t="shared" si="138"/>
        <v>0</v>
      </c>
      <c r="F1494">
        <f t="shared" ca="1" si="139"/>
        <v>-1</v>
      </c>
      <c r="G1494">
        <f t="shared" ca="1" si="140"/>
        <v>654</v>
      </c>
      <c r="H1494">
        <f t="shared" ca="1" si="141"/>
        <v>0</v>
      </c>
      <c r="I1494" s="122">
        <f t="shared" ca="1" si="142"/>
        <v>0</v>
      </c>
    </row>
    <row r="1495" spans="1:9" x14ac:dyDescent="0.25">
      <c r="A1495" s="114">
        <f t="shared" si="143"/>
        <v>1495</v>
      </c>
      <c r="B1495" s="114">
        <f>IF(AND(A1495&gt;=CONTROL!$D$9,A1495&lt;CONTROL!$D$10+1),A1495,0)</f>
        <v>0</v>
      </c>
      <c r="C1495" s="114">
        <f>IF(AND(A1495&gt;=CONTROL!$F$9,A1495&lt;CONTROL!$F$10+1),A1495,0)</f>
        <v>0</v>
      </c>
      <c r="D1495" s="114" t="str">
        <f>IF(DATOS!I1496=CONTROL!$H$10,"B","A")</f>
        <v>A</v>
      </c>
      <c r="E1495" s="114">
        <f t="shared" si="138"/>
        <v>0</v>
      </c>
      <c r="F1495">
        <f t="shared" ca="1" si="139"/>
        <v>-1</v>
      </c>
      <c r="G1495">
        <f t="shared" ca="1" si="140"/>
        <v>654</v>
      </c>
      <c r="H1495">
        <f t="shared" ca="1" si="141"/>
        <v>0</v>
      </c>
      <c r="I1495" s="122">
        <f t="shared" ca="1" si="142"/>
        <v>0</v>
      </c>
    </row>
    <row r="1496" spans="1:9" x14ac:dyDescent="0.25">
      <c r="A1496" s="114">
        <f t="shared" si="143"/>
        <v>1496</v>
      </c>
      <c r="B1496" s="114">
        <f>IF(AND(A1496&gt;=CONTROL!$D$9,A1496&lt;CONTROL!$D$10+1),A1496,0)</f>
        <v>0</v>
      </c>
      <c r="C1496" s="114">
        <f>IF(AND(A1496&gt;=CONTROL!$F$9,A1496&lt;CONTROL!$F$10+1),A1496,0)</f>
        <v>0</v>
      </c>
      <c r="D1496" s="114" t="str">
        <f>IF(DATOS!I1497=CONTROL!$H$10,"B","A")</f>
        <v>A</v>
      </c>
      <c r="E1496" s="114">
        <f t="shared" si="138"/>
        <v>0</v>
      </c>
      <c r="F1496">
        <f t="shared" ca="1" si="139"/>
        <v>-1</v>
      </c>
      <c r="G1496">
        <f t="shared" ca="1" si="140"/>
        <v>654</v>
      </c>
      <c r="H1496">
        <f t="shared" ca="1" si="141"/>
        <v>0</v>
      </c>
      <c r="I1496" s="122">
        <f t="shared" ca="1" si="142"/>
        <v>0</v>
      </c>
    </row>
    <row r="1497" spans="1:9" x14ac:dyDescent="0.25">
      <c r="A1497" s="114">
        <f t="shared" si="143"/>
        <v>1497</v>
      </c>
      <c r="B1497" s="114">
        <f>IF(AND(A1497&gt;=CONTROL!$D$9,A1497&lt;CONTROL!$D$10+1),A1497,0)</f>
        <v>0</v>
      </c>
      <c r="C1497" s="114">
        <f>IF(AND(A1497&gt;=CONTROL!$F$9,A1497&lt;CONTROL!$F$10+1),A1497,0)</f>
        <v>0</v>
      </c>
      <c r="D1497" s="114" t="str">
        <f>IF(DATOS!I1498=CONTROL!$H$10,"B","A")</f>
        <v>A</v>
      </c>
      <c r="E1497" s="114">
        <f t="shared" si="138"/>
        <v>0</v>
      </c>
      <c r="F1497">
        <f t="shared" ca="1" si="139"/>
        <v>-1</v>
      </c>
      <c r="G1497">
        <f t="shared" ca="1" si="140"/>
        <v>654</v>
      </c>
      <c r="H1497">
        <f t="shared" ca="1" si="141"/>
        <v>0</v>
      </c>
      <c r="I1497" s="122">
        <f t="shared" ca="1" si="142"/>
        <v>0</v>
      </c>
    </row>
    <row r="1498" spans="1:9" x14ac:dyDescent="0.25">
      <c r="A1498" s="114">
        <f t="shared" si="143"/>
        <v>1498</v>
      </c>
      <c r="B1498" s="114">
        <f>IF(AND(A1498&gt;=CONTROL!$D$9,A1498&lt;CONTROL!$D$10+1),A1498,0)</f>
        <v>0</v>
      </c>
      <c r="C1498" s="114">
        <f>IF(AND(A1498&gt;=CONTROL!$F$9,A1498&lt;CONTROL!$F$10+1),A1498,0)</f>
        <v>0</v>
      </c>
      <c r="D1498" s="114" t="str">
        <f>IF(DATOS!I1499=CONTROL!$H$10,"B","A")</f>
        <v>A</v>
      </c>
      <c r="E1498" s="114">
        <f t="shared" si="138"/>
        <v>0</v>
      </c>
      <c r="F1498">
        <f t="shared" ca="1" si="139"/>
        <v>-1</v>
      </c>
      <c r="G1498">
        <f t="shared" ca="1" si="140"/>
        <v>654</v>
      </c>
      <c r="H1498">
        <f t="shared" ca="1" si="141"/>
        <v>0</v>
      </c>
      <c r="I1498" s="122">
        <f t="shared" ca="1" si="142"/>
        <v>0</v>
      </c>
    </row>
    <row r="1499" spans="1:9" x14ac:dyDescent="0.25">
      <c r="A1499" s="114">
        <f t="shared" si="143"/>
        <v>1499</v>
      </c>
      <c r="B1499" s="114">
        <f>IF(AND(A1499&gt;=CONTROL!$D$9,A1499&lt;CONTROL!$D$10+1),A1499,0)</f>
        <v>0</v>
      </c>
      <c r="C1499" s="114">
        <f>IF(AND(A1499&gt;=CONTROL!$F$9,A1499&lt;CONTROL!$F$10+1),A1499,0)</f>
        <v>0</v>
      </c>
      <c r="D1499" s="114" t="str">
        <f>IF(DATOS!I1500=CONTROL!$H$10,"B","A")</f>
        <v>A</v>
      </c>
      <c r="E1499" s="114">
        <f t="shared" si="138"/>
        <v>0</v>
      </c>
      <c r="F1499">
        <f t="shared" ca="1" si="139"/>
        <v>-1</v>
      </c>
      <c r="G1499">
        <f t="shared" ca="1" si="140"/>
        <v>654</v>
      </c>
      <c r="H1499">
        <f t="shared" ca="1" si="141"/>
        <v>0</v>
      </c>
      <c r="I1499" s="122">
        <f t="shared" ca="1" si="142"/>
        <v>0</v>
      </c>
    </row>
    <row r="1500" spans="1:9" x14ac:dyDescent="0.25">
      <c r="A1500" s="114">
        <f t="shared" si="143"/>
        <v>1500</v>
      </c>
      <c r="B1500" s="114">
        <f>IF(AND(A1500&gt;=CONTROL!$D$9,A1500&lt;CONTROL!$D$10+1),A1500,0)</f>
        <v>0</v>
      </c>
      <c r="C1500" s="114">
        <f>IF(AND(A1500&gt;=CONTROL!$F$9,A1500&lt;CONTROL!$F$10+1),A1500,0)</f>
        <v>0</v>
      </c>
      <c r="D1500" s="114" t="str">
        <f>IF(DATOS!I1501=CONTROL!$H$10,"B","A")</f>
        <v>A</v>
      </c>
      <c r="E1500" s="114">
        <f t="shared" si="138"/>
        <v>0</v>
      </c>
      <c r="F1500">
        <f t="shared" ca="1" si="139"/>
        <v>-1</v>
      </c>
      <c r="G1500">
        <f t="shared" ca="1" si="140"/>
        <v>654</v>
      </c>
      <c r="H1500">
        <f t="shared" ca="1" si="141"/>
        <v>0</v>
      </c>
      <c r="I1500" s="122">
        <f t="shared" ca="1" si="142"/>
        <v>0</v>
      </c>
    </row>
    <row r="1501" spans="1:9" x14ac:dyDescent="0.25">
      <c r="A1501" s="114">
        <f t="shared" si="143"/>
        <v>1501</v>
      </c>
      <c r="B1501" s="114">
        <f>IF(AND(A1501&gt;=CONTROL!$D$9,A1501&lt;CONTROL!$D$10+1),A1501,0)</f>
        <v>0</v>
      </c>
      <c r="C1501" s="114">
        <f>IF(AND(A1501&gt;=CONTROL!$F$9,A1501&lt;CONTROL!$F$10+1),A1501,0)</f>
        <v>0</v>
      </c>
      <c r="D1501" s="114" t="str">
        <f>IF(DATOS!I1502=CONTROL!$H$10,"B","A")</f>
        <v>A</v>
      </c>
      <c r="E1501" s="114">
        <f t="shared" si="138"/>
        <v>0</v>
      </c>
      <c r="F1501">
        <f t="shared" ca="1" si="139"/>
        <v>-1</v>
      </c>
      <c r="G1501">
        <f t="shared" ca="1" si="140"/>
        <v>654</v>
      </c>
      <c r="H1501">
        <f t="shared" ca="1" si="141"/>
        <v>0</v>
      </c>
      <c r="I1501" s="122">
        <f t="shared" ca="1" si="142"/>
        <v>0</v>
      </c>
    </row>
    <row r="1502" spans="1:9" x14ac:dyDescent="0.25">
      <c r="A1502" s="114">
        <f t="shared" si="143"/>
        <v>1502</v>
      </c>
      <c r="B1502" s="114">
        <f>IF(AND(A1502&gt;=CONTROL!$D$9,A1502&lt;CONTROL!$D$10+1),A1502,0)</f>
        <v>0</v>
      </c>
      <c r="C1502" s="114">
        <f>IF(AND(A1502&gt;=CONTROL!$F$9,A1502&lt;CONTROL!$F$10+1),A1502,0)</f>
        <v>0</v>
      </c>
      <c r="D1502" s="114" t="str">
        <f>IF(DATOS!I1503=CONTROL!$H$10,"B","A")</f>
        <v>A</v>
      </c>
      <c r="E1502" s="114">
        <f t="shared" si="138"/>
        <v>0</v>
      </c>
      <c r="F1502">
        <f t="shared" ca="1" si="139"/>
        <v>-1</v>
      </c>
      <c r="G1502">
        <f t="shared" ca="1" si="140"/>
        <v>654</v>
      </c>
      <c r="H1502">
        <f t="shared" ca="1" si="141"/>
        <v>0</v>
      </c>
      <c r="I1502" s="122">
        <f t="shared" ca="1" si="142"/>
        <v>0</v>
      </c>
    </row>
    <row r="1503" spans="1:9" x14ac:dyDescent="0.25">
      <c r="A1503" s="114">
        <f t="shared" si="143"/>
        <v>1503</v>
      </c>
      <c r="B1503" s="114">
        <f>IF(AND(A1503&gt;=CONTROL!$D$9,A1503&lt;CONTROL!$D$10+1),A1503,0)</f>
        <v>0</v>
      </c>
      <c r="C1503" s="114">
        <f>IF(AND(A1503&gt;=CONTROL!$F$9,A1503&lt;CONTROL!$F$10+1),A1503,0)</f>
        <v>0</v>
      </c>
      <c r="D1503" s="114" t="str">
        <f>IF(DATOS!I1504=CONTROL!$H$10,"B","A")</f>
        <v>A</v>
      </c>
      <c r="E1503" s="114">
        <f t="shared" si="138"/>
        <v>0</v>
      </c>
      <c r="F1503">
        <f t="shared" ca="1" si="139"/>
        <v>-1</v>
      </c>
      <c r="G1503">
        <f t="shared" ca="1" si="140"/>
        <v>654</v>
      </c>
      <c r="H1503">
        <f t="shared" ca="1" si="141"/>
        <v>0</v>
      </c>
      <c r="I1503" s="122">
        <f t="shared" ca="1" si="142"/>
        <v>0</v>
      </c>
    </row>
    <row r="1504" spans="1:9" x14ac:dyDescent="0.25">
      <c r="A1504" s="114">
        <f t="shared" si="143"/>
        <v>1504</v>
      </c>
      <c r="B1504" s="114">
        <f>IF(AND(A1504&gt;=CONTROL!$D$9,A1504&lt;CONTROL!$D$10+1),A1504,0)</f>
        <v>0</v>
      </c>
      <c r="C1504" s="114">
        <f>IF(AND(A1504&gt;=CONTROL!$F$9,A1504&lt;CONTROL!$F$10+1),A1504,0)</f>
        <v>0</v>
      </c>
      <c r="D1504" s="114" t="str">
        <f>IF(DATOS!I1505=CONTROL!$H$10,"B","A")</f>
        <v>A</v>
      </c>
      <c r="E1504" s="114">
        <f t="shared" si="138"/>
        <v>0</v>
      </c>
      <c r="F1504">
        <f t="shared" ca="1" si="139"/>
        <v>-1</v>
      </c>
      <c r="G1504">
        <f t="shared" ca="1" si="140"/>
        <v>654</v>
      </c>
      <c r="H1504">
        <f t="shared" ca="1" si="141"/>
        <v>0</v>
      </c>
      <c r="I1504" s="122">
        <f t="shared" ca="1" si="142"/>
        <v>0</v>
      </c>
    </row>
    <row r="1505" spans="1:9" x14ac:dyDescent="0.25">
      <c r="A1505" s="114">
        <f t="shared" si="143"/>
        <v>1505</v>
      </c>
      <c r="B1505" s="114">
        <f>IF(AND(A1505&gt;=CONTROL!$D$9,A1505&lt;CONTROL!$D$10+1),A1505,0)</f>
        <v>0</v>
      </c>
      <c r="C1505" s="114">
        <f>IF(AND(A1505&gt;=CONTROL!$F$9,A1505&lt;CONTROL!$F$10+1),A1505,0)</f>
        <v>0</v>
      </c>
      <c r="D1505" s="114" t="str">
        <f>IF(DATOS!I1506=CONTROL!$H$10,"B","A")</f>
        <v>A</v>
      </c>
      <c r="E1505" s="114">
        <f t="shared" si="138"/>
        <v>0</v>
      </c>
      <c r="F1505">
        <f t="shared" ca="1" si="139"/>
        <v>-1</v>
      </c>
      <c r="G1505">
        <f t="shared" ca="1" si="140"/>
        <v>654</v>
      </c>
      <c r="H1505">
        <f t="shared" ca="1" si="141"/>
        <v>0</v>
      </c>
      <c r="I1505" s="122">
        <f t="shared" ca="1" si="142"/>
        <v>0</v>
      </c>
    </row>
    <row r="1506" spans="1:9" x14ac:dyDescent="0.25">
      <c r="A1506" s="114">
        <f t="shared" si="143"/>
        <v>1506</v>
      </c>
      <c r="B1506" s="114">
        <f>IF(AND(A1506&gt;=CONTROL!$D$9,A1506&lt;CONTROL!$D$10+1),A1506,0)</f>
        <v>0</v>
      </c>
      <c r="C1506" s="114">
        <f>IF(AND(A1506&gt;=CONTROL!$F$9,A1506&lt;CONTROL!$F$10+1),A1506,0)</f>
        <v>0</v>
      </c>
      <c r="D1506" s="114" t="str">
        <f>IF(DATOS!I1507=CONTROL!$H$10,"B","A")</f>
        <v>A</v>
      </c>
      <c r="E1506" s="114">
        <f t="shared" si="138"/>
        <v>0</v>
      </c>
      <c r="F1506">
        <f t="shared" ca="1" si="139"/>
        <v>-1</v>
      </c>
      <c r="G1506">
        <f t="shared" ca="1" si="140"/>
        <v>654</v>
      </c>
      <c r="H1506">
        <f t="shared" ca="1" si="141"/>
        <v>0</v>
      </c>
      <c r="I1506" s="122">
        <f t="shared" ca="1" si="142"/>
        <v>0</v>
      </c>
    </row>
    <row r="1507" spans="1:9" x14ac:dyDescent="0.25">
      <c r="A1507" s="114">
        <f t="shared" si="143"/>
        <v>1507</v>
      </c>
      <c r="B1507" s="114">
        <f>IF(AND(A1507&gt;=CONTROL!$D$9,A1507&lt;CONTROL!$D$10+1),A1507,0)</f>
        <v>0</v>
      </c>
      <c r="C1507" s="114">
        <f>IF(AND(A1507&gt;=CONTROL!$F$9,A1507&lt;CONTROL!$F$10+1),A1507,0)</f>
        <v>0</v>
      </c>
      <c r="D1507" s="114" t="str">
        <f>IF(DATOS!I1508=CONTROL!$H$10,"B","A")</f>
        <v>A</v>
      </c>
      <c r="E1507" s="114">
        <f t="shared" si="138"/>
        <v>0</v>
      </c>
      <c r="F1507">
        <f t="shared" ca="1" si="139"/>
        <v>-1</v>
      </c>
      <c r="G1507">
        <f t="shared" ca="1" si="140"/>
        <v>654</v>
      </c>
      <c r="H1507">
        <f t="shared" ca="1" si="141"/>
        <v>0</v>
      </c>
      <c r="I1507" s="122">
        <f t="shared" ca="1" si="142"/>
        <v>0</v>
      </c>
    </row>
    <row r="1508" spans="1:9" x14ac:dyDescent="0.25">
      <c r="A1508" s="114">
        <f t="shared" si="143"/>
        <v>1508</v>
      </c>
      <c r="B1508" s="114">
        <f>IF(AND(A1508&gt;=CONTROL!$D$9,A1508&lt;CONTROL!$D$10+1),A1508,0)</f>
        <v>0</v>
      </c>
      <c r="C1508" s="114">
        <f>IF(AND(A1508&gt;=CONTROL!$F$9,A1508&lt;CONTROL!$F$10+1),A1508,0)</f>
        <v>0</v>
      </c>
      <c r="D1508" s="114" t="str">
        <f>IF(DATOS!I1509=CONTROL!$H$10,"B","A")</f>
        <v>A</v>
      </c>
      <c r="E1508" s="114">
        <f t="shared" si="138"/>
        <v>0</v>
      </c>
      <c r="F1508">
        <f t="shared" ca="1" si="139"/>
        <v>-1</v>
      </c>
      <c r="G1508">
        <f t="shared" ca="1" si="140"/>
        <v>654</v>
      </c>
      <c r="H1508">
        <f t="shared" ca="1" si="141"/>
        <v>0</v>
      </c>
      <c r="I1508" s="122">
        <f t="shared" ca="1" si="142"/>
        <v>0</v>
      </c>
    </row>
    <row r="1509" spans="1:9" x14ac:dyDescent="0.25">
      <c r="A1509" s="114">
        <f t="shared" si="143"/>
        <v>1509</v>
      </c>
      <c r="B1509" s="114">
        <f>IF(AND(A1509&gt;=CONTROL!$D$9,A1509&lt;CONTROL!$D$10+1),A1509,0)</f>
        <v>0</v>
      </c>
      <c r="C1509" s="114">
        <f>IF(AND(A1509&gt;=CONTROL!$F$9,A1509&lt;CONTROL!$F$10+1),A1509,0)</f>
        <v>0</v>
      </c>
      <c r="D1509" s="114" t="str">
        <f>IF(DATOS!I1510=CONTROL!$H$10,"B","A")</f>
        <v>A</v>
      </c>
      <c r="E1509" s="114">
        <f t="shared" si="138"/>
        <v>0</v>
      </c>
      <c r="F1509">
        <f t="shared" ca="1" si="139"/>
        <v>-1</v>
      </c>
      <c r="G1509">
        <f t="shared" ca="1" si="140"/>
        <v>654</v>
      </c>
      <c r="H1509">
        <f t="shared" ca="1" si="141"/>
        <v>0</v>
      </c>
      <c r="I1509" s="122">
        <f t="shared" ca="1" si="142"/>
        <v>0</v>
      </c>
    </row>
    <row r="1510" spans="1:9" x14ac:dyDescent="0.25">
      <c r="A1510" s="114">
        <f t="shared" si="143"/>
        <v>1510</v>
      </c>
      <c r="B1510" s="114">
        <f>IF(AND(A1510&gt;=CONTROL!$D$9,A1510&lt;CONTROL!$D$10+1),A1510,0)</f>
        <v>0</v>
      </c>
      <c r="C1510" s="114">
        <f>IF(AND(A1510&gt;=CONTROL!$F$9,A1510&lt;CONTROL!$F$10+1),A1510,0)</f>
        <v>0</v>
      </c>
      <c r="D1510" s="114" t="str">
        <f>IF(DATOS!I1511=CONTROL!$H$10,"B","A")</f>
        <v>A</v>
      </c>
      <c r="E1510" s="114">
        <f t="shared" si="138"/>
        <v>0</v>
      </c>
      <c r="F1510">
        <f t="shared" ca="1" si="139"/>
        <v>-1</v>
      </c>
      <c r="G1510">
        <f t="shared" ca="1" si="140"/>
        <v>654</v>
      </c>
      <c r="H1510">
        <f t="shared" ca="1" si="141"/>
        <v>0</v>
      </c>
      <c r="I1510" s="122">
        <f t="shared" ca="1" si="142"/>
        <v>0</v>
      </c>
    </row>
    <row r="1511" spans="1:9" x14ac:dyDescent="0.25">
      <c r="A1511" s="114">
        <f t="shared" si="143"/>
        <v>1511</v>
      </c>
      <c r="B1511" s="114">
        <f>IF(AND(A1511&gt;=CONTROL!$D$9,A1511&lt;CONTROL!$D$10+1),A1511,0)</f>
        <v>0</v>
      </c>
      <c r="C1511" s="114">
        <f>IF(AND(A1511&gt;=CONTROL!$F$9,A1511&lt;CONTROL!$F$10+1),A1511,0)</f>
        <v>0</v>
      </c>
      <c r="D1511" s="114" t="str">
        <f>IF(DATOS!I1512=CONTROL!$H$10,"B","A")</f>
        <v>A</v>
      </c>
      <c r="E1511" s="114">
        <f t="shared" si="138"/>
        <v>0</v>
      </c>
      <c r="F1511">
        <f t="shared" ca="1" si="139"/>
        <v>-1</v>
      </c>
      <c r="G1511">
        <f t="shared" ca="1" si="140"/>
        <v>654</v>
      </c>
      <c r="H1511">
        <f t="shared" ca="1" si="141"/>
        <v>0</v>
      </c>
      <c r="I1511" s="122">
        <f t="shared" ca="1" si="142"/>
        <v>0</v>
      </c>
    </row>
    <row r="1512" spans="1:9" x14ac:dyDescent="0.25">
      <c r="A1512" s="114">
        <f t="shared" si="143"/>
        <v>1512</v>
      </c>
      <c r="B1512" s="114">
        <f>IF(AND(A1512&gt;=CONTROL!$D$9,A1512&lt;CONTROL!$D$10+1),A1512,0)</f>
        <v>0</v>
      </c>
      <c r="C1512" s="114">
        <f>IF(AND(A1512&gt;=CONTROL!$F$9,A1512&lt;CONTROL!$F$10+1),A1512,0)</f>
        <v>0</v>
      </c>
      <c r="D1512" s="114" t="str">
        <f>IF(DATOS!I1513=CONTROL!$H$10,"B","A")</f>
        <v>A</v>
      </c>
      <c r="E1512" s="114">
        <f t="shared" si="138"/>
        <v>0</v>
      </c>
      <c r="F1512">
        <f t="shared" ca="1" si="139"/>
        <v>-1</v>
      </c>
      <c r="G1512">
        <f t="shared" ca="1" si="140"/>
        <v>654</v>
      </c>
      <c r="H1512">
        <f t="shared" ca="1" si="141"/>
        <v>0</v>
      </c>
      <c r="I1512" s="122">
        <f t="shared" ca="1" si="142"/>
        <v>0</v>
      </c>
    </row>
    <row r="1513" spans="1:9" x14ac:dyDescent="0.25">
      <c r="A1513" s="114">
        <f t="shared" si="143"/>
        <v>1513</v>
      </c>
      <c r="B1513" s="114">
        <f>IF(AND(A1513&gt;=CONTROL!$D$9,A1513&lt;CONTROL!$D$10+1),A1513,0)</f>
        <v>0</v>
      </c>
      <c r="C1513" s="114">
        <f>IF(AND(A1513&gt;=CONTROL!$F$9,A1513&lt;CONTROL!$F$10+1),A1513,0)</f>
        <v>0</v>
      </c>
      <c r="D1513" s="114" t="str">
        <f>IF(DATOS!I1514=CONTROL!$H$10,"B","A")</f>
        <v>A</v>
      </c>
      <c r="E1513" s="114">
        <f t="shared" si="138"/>
        <v>0</v>
      </c>
      <c r="F1513">
        <f t="shared" ca="1" si="139"/>
        <v>-1</v>
      </c>
      <c r="G1513">
        <f t="shared" ca="1" si="140"/>
        <v>654</v>
      </c>
      <c r="H1513">
        <f t="shared" ca="1" si="141"/>
        <v>0</v>
      </c>
      <c r="I1513" s="122">
        <f t="shared" ca="1" si="142"/>
        <v>0</v>
      </c>
    </row>
    <row r="1514" spans="1:9" x14ac:dyDescent="0.25">
      <c r="A1514" s="114">
        <f t="shared" si="143"/>
        <v>1514</v>
      </c>
      <c r="B1514" s="114">
        <f>IF(AND(A1514&gt;=CONTROL!$D$9,A1514&lt;CONTROL!$D$10+1),A1514,0)</f>
        <v>0</v>
      </c>
      <c r="C1514" s="114">
        <f>IF(AND(A1514&gt;=CONTROL!$F$9,A1514&lt;CONTROL!$F$10+1),A1514,0)</f>
        <v>0</v>
      </c>
      <c r="D1514" s="114" t="str">
        <f>IF(DATOS!I1515=CONTROL!$H$10,"B","A")</f>
        <v>A</v>
      </c>
      <c r="E1514" s="114">
        <f t="shared" si="138"/>
        <v>0</v>
      </c>
      <c r="F1514">
        <f t="shared" ca="1" si="139"/>
        <v>-1</v>
      </c>
      <c r="G1514">
        <f t="shared" ca="1" si="140"/>
        <v>654</v>
      </c>
      <c r="H1514">
        <f t="shared" ca="1" si="141"/>
        <v>0</v>
      </c>
      <c r="I1514" s="122">
        <f t="shared" ca="1" si="142"/>
        <v>0</v>
      </c>
    </row>
    <row r="1515" spans="1:9" x14ac:dyDescent="0.25">
      <c r="A1515" s="114">
        <f t="shared" si="143"/>
        <v>1515</v>
      </c>
      <c r="B1515" s="114">
        <f>IF(AND(A1515&gt;=CONTROL!$D$9,A1515&lt;CONTROL!$D$10+1),A1515,0)</f>
        <v>0</v>
      </c>
      <c r="C1515" s="114">
        <f>IF(AND(A1515&gt;=CONTROL!$F$9,A1515&lt;CONTROL!$F$10+1),A1515,0)</f>
        <v>0</v>
      </c>
      <c r="D1515" s="114" t="str">
        <f>IF(DATOS!I1516=CONTROL!$H$10,"B","A")</f>
        <v>A</v>
      </c>
      <c r="E1515" s="114">
        <f t="shared" si="138"/>
        <v>0</v>
      </c>
      <c r="F1515">
        <f t="shared" ca="1" si="139"/>
        <v>-1</v>
      </c>
      <c r="G1515">
        <f t="shared" ca="1" si="140"/>
        <v>654</v>
      </c>
      <c r="H1515">
        <f t="shared" ca="1" si="141"/>
        <v>0</v>
      </c>
      <c r="I1515" s="122">
        <f t="shared" ca="1" si="142"/>
        <v>0</v>
      </c>
    </row>
    <row r="1516" spans="1:9" x14ac:dyDescent="0.25">
      <c r="A1516" s="114">
        <f t="shared" si="143"/>
        <v>1516</v>
      </c>
      <c r="B1516" s="114">
        <f>IF(AND(A1516&gt;=CONTROL!$D$9,A1516&lt;CONTROL!$D$10+1),A1516,0)</f>
        <v>0</v>
      </c>
      <c r="C1516" s="114">
        <f>IF(AND(A1516&gt;=CONTROL!$F$9,A1516&lt;CONTROL!$F$10+1),A1516,0)</f>
        <v>0</v>
      </c>
      <c r="D1516" s="114" t="str">
        <f>IF(DATOS!I1517=CONTROL!$H$10,"B","A")</f>
        <v>A</v>
      </c>
      <c r="E1516" s="114">
        <f t="shared" si="138"/>
        <v>0</v>
      </c>
      <c r="F1516">
        <f t="shared" ca="1" si="139"/>
        <v>-1</v>
      </c>
      <c r="G1516">
        <f t="shared" ca="1" si="140"/>
        <v>654</v>
      </c>
      <c r="H1516">
        <f t="shared" ca="1" si="141"/>
        <v>0</v>
      </c>
      <c r="I1516" s="122">
        <f t="shared" ca="1" si="142"/>
        <v>0</v>
      </c>
    </row>
    <row r="1517" spans="1:9" x14ac:dyDescent="0.25">
      <c r="A1517" s="114">
        <f t="shared" si="143"/>
        <v>1517</v>
      </c>
      <c r="B1517" s="114">
        <f>IF(AND(A1517&gt;=CONTROL!$D$9,A1517&lt;CONTROL!$D$10+1),A1517,0)</f>
        <v>0</v>
      </c>
      <c r="C1517" s="114">
        <f>IF(AND(A1517&gt;=CONTROL!$F$9,A1517&lt;CONTROL!$F$10+1),A1517,0)</f>
        <v>0</v>
      </c>
      <c r="D1517" s="114" t="str">
        <f>IF(DATOS!I1518=CONTROL!$H$10,"B","A")</f>
        <v>A</v>
      </c>
      <c r="E1517" s="114">
        <f t="shared" si="138"/>
        <v>0</v>
      </c>
      <c r="F1517">
        <f t="shared" ca="1" si="139"/>
        <v>-1</v>
      </c>
      <c r="G1517">
        <f t="shared" ca="1" si="140"/>
        <v>654</v>
      </c>
      <c r="H1517">
        <f t="shared" ca="1" si="141"/>
        <v>0</v>
      </c>
      <c r="I1517" s="122">
        <f t="shared" ca="1" si="142"/>
        <v>0</v>
      </c>
    </row>
    <row r="1518" spans="1:9" x14ac:dyDescent="0.25">
      <c r="A1518" s="114">
        <f t="shared" si="143"/>
        <v>1518</v>
      </c>
      <c r="B1518" s="114">
        <f>IF(AND(A1518&gt;=CONTROL!$D$9,A1518&lt;CONTROL!$D$10+1),A1518,0)</f>
        <v>0</v>
      </c>
      <c r="C1518" s="114">
        <f>IF(AND(A1518&gt;=CONTROL!$F$9,A1518&lt;CONTROL!$F$10+1),A1518,0)</f>
        <v>0</v>
      </c>
      <c r="D1518" s="114" t="str">
        <f>IF(DATOS!I1519=CONTROL!$H$10,"B","A")</f>
        <v>A</v>
      </c>
      <c r="E1518" s="114">
        <f t="shared" si="138"/>
        <v>0</v>
      </c>
      <c r="F1518">
        <f t="shared" ca="1" si="139"/>
        <v>-1</v>
      </c>
      <c r="G1518">
        <f t="shared" ca="1" si="140"/>
        <v>654</v>
      </c>
      <c r="H1518">
        <f t="shared" ca="1" si="141"/>
        <v>0</v>
      </c>
      <c r="I1518" s="122">
        <f t="shared" ca="1" si="142"/>
        <v>0</v>
      </c>
    </row>
    <row r="1519" spans="1:9" x14ac:dyDescent="0.25">
      <c r="A1519" s="114">
        <f t="shared" si="143"/>
        <v>1519</v>
      </c>
      <c r="B1519" s="114">
        <f>IF(AND(A1519&gt;=CONTROL!$D$9,A1519&lt;CONTROL!$D$10+1),A1519,0)</f>
        <v>0</v>
      </c>
      <c r="C1519" s="114">
        <f>IF(AND(A1519&gt;=CONTROL!$F$9,A1519&lt;CONTROL!$F$10+1),A1519,0)</f>
        <v>0</v>
      </c>
      <c r="D1519" s="114" t="str">
        <f>IF(DATOS!I1520=CONTROL!$H$10,"B","A")</f>
        <v>A</v>
      </c>
      <c r="E1519" s="114">
        <f t="shared" si="138"/>
        <v>0</v>
      </c>
      <c r="F1519">
        <f t="shared" ca="1" si="139"/>
        <v>-1</v>
      </c>
      <c r="G1519">
        <f t="shared" ca="1" si="140"/>
        <v>654</v>
      </c>
      <c r="H1519">
        <f t="shared" ca="1" si="141"/>
        <v>0</v>
      </c>
      <c r="I1519" s="122">
        <f t="shared" ca="1" si="142"/>
        <v>0</v>
      </c>
    </row>
    <row r="1520" spans="1:9" x14ac:dyDescent="0.25">
      <c r="A1520" s="114">
        <f t="shared" si="143"/>
        <v>1520</v>
      </c>
      <c r="B1520" s="114">
        <f>IF(AND(A1520&gt;=CONTROL!$D$9,A1520&lt;CONTROL!$D$10+1),A1520,0)</f>
        <v>0</v>
      </c>
      <c r="C1520" s="114">
        <f>IF(AND(A1520&gt;=CONTROL!$F$9,A1520&lt;CONTROL!$F$10+1),A1520,0)</f>
        <v>0</v>
      </c>
      <c r="D1520" s="114" t="str">
        <f>IF(DATOS!I1521=CONTROL!$H$10,"B","A")</f>
        <v>A</v>
      </c>
      <c r="E1520" s="114">
        <f t="shared" si="138"/>
        <v>0</v>
      </c>
      <c r="F1520">
        <f t="shared" ca="1" si="139"/>
        <v>-1</v>
      </c>
      <c r="G1520">
        <f t="shared" ca="1" si="140"/>
        <v>654</v>
      </c>
      <c r="H1520">
        <f t="shared" ca="1" si="141"/>
        <v>0</v>
      </c>
      <c r="I1520" s="122">
        <f t="shared" ca="1" si="142"/>
        <v>0</v>
      </c>
    </row>
    <row r="1521" spans="1:9" x14ac:dyDescent="0.25">
      <c r="A1521" s="114">
        <f t="shared" si="143"/>
        <v>1521</v>
      </c>
      <c r="B1521" s="114">
        <f>IF(AND(A1521&gt;=CONTROL!$D$9,A1521&lt;CONTROL!$D$10+1),A1521,0)</f>
        <v>0</v>
      </c>
      <c r="C1521" s="114">
        <f>IF(AND(A1521&gt;=CONTROL!$F$9,A1521&lt;CONTROL!$F$10+1),A1521,0)</f>
        <v>0</v>
      </c>
      <c r="D1521" s="114" t="str">
        <f>IF(DATOS!I1522=CONTROL!$H$10,"B","A")</f>
        <v>A</v>
      </c>
      <c r="E1521" s="114">
        <f t="shared" si="138"/>
        <v>0</v>
      </c>
      <c r="F1521">
        <f t="shared" ca="1" si="139"/>
        <v>-1</v>
      </c>
      <c r="G1521">
        <f t="shared" ca="1" si="140"/>
        <v>654</v>
      </c>
      <c r="H1521">
        <f t="shared" ca="1" si="141"/>
        <v>0</v>
      </c>
      <c r="I1521" s="122">
        <f t="shared" ca="1" si="142"/>
        <v>0</v>
      </c>
    </row>
    <row r="1522" spans="1:9" x14ac:dyDescent="0.25">
      <c r="A1522" s="114">
        <f t="shared" si="143"/>
        <v>1522</v>
      </c>
      <c r="B1522" s="114">
        <f>IF(AND(A1522&gt;=CONTROL!$D$9,A1522&lt;CONTROL!$D$10+1),A1522,0)</f>
        <v>0</v>
      </c>
      <c r="C1522" s="114">
        <f>IF(AND(A1522&gt;=CONTROL!$F$9,A1522&lt;CONTROL!$F$10+1),A1522,0)</f>
        <v>0</v>
      </c>
      <c r="D1522" s="114" t="str">
        <f>IF(DATOS!I1523=CONTROL!$H$10,"B","A")</f>
        <v>A</v>
      </c>
      <c r="E1522" s="114">
        <f t="shared" si="138"/>
        <v>0</v>
      </c>
      <c r="F1522">
        <f t="shared" ca="1" si="139"/>
        <v>-1</v>
      </c>
      <c r="G1522">
        <f t="shared" ca="1" si="140"/>
        <v>654</v>
      </c>
      <c r="H1522">
        <f t="shared" ca="1" si="141"/>
        <v>0</v>
      </c>
      <c r="I1522" s="122">
        <f t="shared" ca="1" si="142"/>
        <v>0</v>
      </c>
    </row>
    <row r="1523" spans="1:9" x14ac:dyDescent="0.25">
      <c r="A1523" s="114">
        <f t="shared" si="143"/>
        <v>1523</v>
      </c>
      <c r="B1523" s="114">
        <f>IF(AND(A1523&gt;=CONTROL!$D$9,A1523&lt;CONTROL!$D$10+1),A1523,0)</f>
        <v>0</v>
      </c>
      <c r="C1523" s="114">
        <f>IF(AND(A1523&gt;=CONTROL!$F$9,A1523&lt;CONTROL!$F$10+1),A1523,0)</f>
        <v>0</v>
      </c>
      <c r="D1523" s="114" t="str">
        <f>IF(DATOS!I1524=CONTROL!$H$10,"B","A")</f>
        <v>A</v>
      </c>
      <c r="E1523" s="114">
        <f t="shared" si="138"/>
        <v>0</v>
      </c>
      <c r="F1523">
        <f t="shared" ca="1" si="139"/>
        <v>-1</v>
      </c>
      <c r="G1523">
        <f t="shared" ca="1" si="140"/>
        <v>654</v>
      </c>
      <c r="H1523">
        <f t="shared" ca="1" si="141"/>
        <v>0</v>
      </c>
      <c r="I1523" s="122">
        <f t="shared" ca="1" si="142"/>
        <v>0</v>
      </c>
    </row>
    <row r="1524" spans="1:9" x14ac:dyDescent="0.25">
      <c r="A1524" s="114">
        <f t="shared" si="143"/>
        <v>1524</v>
      </c>
      <c r="B1524" s="114">
        <f>IF(AND(A1524&gt;=CONTROL!$D$9,A1524&lt;CONTROL!$D$10+1),A1524,0)</f>
        <v>0</v>
      </c>
      <c r="C1524" s="114">
        <f>IF(AND(A1524&gt;=CONTROL!$F$9,A1524&lt;CONTROL!$F$10+1),A1524,0)</f>
        <v>0</v>
      </c>
      <c r="D1524" s="114" t="str">
        <f>IF(DATOS!I1525=CONTROL!$H$10,"B","A")</f>
        <v>A</v>
      </c>
      <c r="E1524" s="114">
        <f t="shared" si="138"/>
        <v>0</v>
      </c>
      <c r="F1524">
        <f t="shared" ca="1" si="139"/>
        <v>-1</v>
      </c>
      <c r="G1524">
        <f t="shared" ca="1" si="140"/>
        <v>654</v>
      </c>
      <c r="H1524">
        <f t="shared" ca="1" si="141"/>
        <v>0</v>
      </c>
      <c r="I1524" s="122">
        <f t="shared" ca="1" si="142"/>
        <v>0</v>
      </c>
    </row>
    <row r="1525" spans="1:9" x14ac:dyDescent="0.25">
      <c r="A1525" s="114">
        <f t="shared" si="143"/>
        <v>1525</v>
      </c>
      <c r="B1525" s="114">
        <f>IF(AND(A1525&gt;=CONTROL!$D$9,A1525&lt;CONTROL!$D$10+1),A1525,0)</f>
        <v>0</v>
      </c>
      <c r="C1525" s="114">
        <f>IF(AND(A1525&gt;=CONTROL!$F$9,A1525&lt;CONTROL!$F$10+1),A1525,0)</f>
        <v>0</v>
      </c>
      <c r="D1525" s="114" t="str">
        <f>IF(DATOS!I1526=CONTROL!$H$10,"B","A")</f>
        <v>A</v>
      </c>
      <c r="E1525" s="114">
        <f t="shared" si="138"/>
        <v>0</v>
      </c>
      <c r="F1525">
        <f t="shared" ca="1" si="139"/>
        <v>-1</v>
      </c>
      <c r="G1525">
        <f t="shared" ca="1" si="140"/>
        <v>654</v>
      </c>
      <c r="H1525">
        <f t="shared" ca="1" si="141"/>
        <v>0</v>
      </c>
      <c r="I1525" s="122">
        <f t="shared" ca="1" si="142"/>
        <v>0</v>
      </c>
    </row>
    <row r="1526" spans="1:9" x14ac:dyDescent="0.25">
      <c r="A1526" s="114">
        <f t="shared" si="143"/>
        <v>1526</v>
      </c>
      <c r="B1526" s="114">
        <f>IF(AND(A1526&gt;=CONTROL!$D$9,A1526&lt;CONTROL!$D$10+1),A1526,0)</f>
        <v>0</v>
      </c>
      <c r="C1526" s="114">
        <f>IF(AND(A1526&gt;=CONTROL!$F$9,A1526&lt;CONTROL!$F$10+1),A1526,0)</f>
        <v>0</v>
      </c>
      <c r="D1526" s="114" t="str">
        <f>IF(DATOS!I1527=CONTROL!$H$10,"B","A")</f>
        <v>A</v>
      </c>
      <c r="E1526" s="114">
        <f t="shared" si="138"/>
        <v>0</v>
      </c>
      <c r="F1526">
        <f t="shared" ca="1" si="139"/>
        <v>-1</v>
      </c>
      <c r="G1526">
        <f t="shared" ca="1" si="140"/>
        <v>654</v>
      </c>
      <c r="H1526">
        <f t="shared" ca="1" si="141"/>
        <v>0</v>
      </c>
      <c r="I1526" s="122">
        <f t="shared" ca="1" si="142"/>
        <v>0</v>
      </c>
    </row>
    <row r="1527" spans="1:9" x14ac:dyDescent="0.25">
      <c r="A1527" s="114">
        <f t="shared" si="143"/>
        <v>1527</v>
      </c>
      <c r="B1527" s="114">
        <f>IF(AND(A1527&gt;=CONTROL!$D$9,A1527&lt;CONTROL!$D$10+1),A1527,0)</f>
        <v>0</v>
      </c>
      <c r="C1527" s="114">
        <f>IF(AND(A1527&gt;=CONTROL!$F$9,A1527&lt;CONTROL!$F$10+1),A1527,0)</f>
        <v>0</v>
      </c>
      <c r="D1527" s="114" t="str">
        <f>IF(DATOS!I1528=CONTROL!$H$10,"B","A")</f>
        <v>A</v>
      </c>
      <c r="E1527" s="114">
        <f t="shared" si="138"/>
        <v>0</v>
      </c>
      <c r="F1527">
        <f t="shared" ca="1" si="139"/>
        <v>-1</v>
      </c>
      <c r="G1527">
        <f t="shared" ca="1" si="140"/>
        <v>654</v>
      </c>
      <c r="H1527">
        <f t="shared" ca="1" si="141"/>
        <v>0</v>
      </c>
      <c r="I1527" s="122">
        <f t="shared" ca="1" si="142"/>
        <v>0</v>
      </c>
    </row>
    <row r="1528" spans="1:9" x14ac:dyDescent="0.25">
      <c r="A1528" s="114">
        <f t="shared" si="143"/>
        <v>1528</v>
      </c>
      <c r="B1528" s="114">
        <f>IF(AND(A1528&gt;=CONTROL!$D$9,A1528&lt;CONTROL!$D$10+1),A1528,0)</f>
        <v>0</v>
      </c>
      <c r="C1528" s="114">
        <f>IF(AND(A1528&gt;=CONTROL!$F$9,A1528&lt;CONTROL!$F$10+1),A1528,0)</f>
        <v>0</v>
      </c>
      <c r="D1528" s="114" t="str">
        <f>IF(DATOS!I1529=CONTROL!$H$10,"B","A")</f>
        <v>A</v>
      </c>
      <c r="E1528" s="114">
        <f t="shared" si="138"/>
        <v>0</v>
      </c>
      <c r="F1528">
        <f t="shared" ca="1" si="139"/>
        <v>-1</v>
      </c>
      <c r="G1528">
        <f t="shared" ca="1" si="140"/>
        <v>654</v>
      </c>
      <c r="H1528">
        <f t="shared" ca="1" si="141"/>
        <v>0</v>
      </c>
      <c r="I1528" s="122">
        <f t="shared" ca="1" si="142"/>
        <v>0</v>
      </c>
    </row>
    <row r="1529" spans="1:9" x14ac:dyDescent="0.25">
      <c r="A1529" s="114">
        <f t="shared" si="143"/>
        <v>1529</v>
      </c>
      <c r="B1529" s="114">
        <f>IF(AND(A1529&gt;=CONTROL!$D$9,A1529&lt;CONTROL!$D$10+1),A1529,0)</f>
        <v>0</v>
      </c>
      <c r="C1529" s="114">
        <f>IF(AND(A1529&gt;=CONTROL!$F$9,A1529&lt;CONTROL!$F$10+1),A1529,0)</f>
        <v>0</v>
      </c>
      <c r="D1529" s="114" t="str">
        <f>IF(DATOS!I1530=CONTROL!$H$10,"B","A")</f>
        <v>A</v>
      </c>
      <c r="E1529" s="114">
        <f t="shared" si="138"/>
        <v>0</v>
      </c>
      <c r="F1529">
        <f t="shared" ca="1" si="139"/>
        <v>-1</v>
      </c>
      <c r="G1529">
        <f t="shared" ca="1" si="140"/>
        <v>654</v>
      </c>
      <c r="H1529">
        <f t="shared" ca="1" si="141"/>
        <v>0</v>
      </c>
      <c r="I1529" s="122">
        <f t="shared" ca="1" si="142"/>
        <v>0</v>
      </c>
    </row>
    <row r="1530" spans="1:9" x14ac:dyDescent="0.25">
      <c r="A1530" s="114">
        <f t="shared" si="143"/>
        <v>1530</v>
      </c>
      <c r="B1530" s="114">
        <f>IF(AND(A1530&gt;=CONTROL!$D$9,A1530&lt;CONTROL!$D$10+1),A1530,0)</f>
        <v>0</v>
      </c>
      <c r="C1530" s="114">
        <f>IF(AND(A1530&gt;=CONTROL!$F$9,A1530&lt;CONTROL!$F$10+1),A1530,0)</f>
        <v>0</v>
      </c>
      <c r="D1530" s="114" t="str">
        <f>IF(DATOS!I1531=CONTROL!$H$10,"B","A")</f>
        <v>A</v>
      </c>
      <c r="E1530" s="114">
        <f t="shared" si="138"/>
        <v>0</v>
      </c>
      <c r="F1530">
        <f t="shared" ca="1" si="139"/>
        <v>-1</v>
      </c>
      <c r="G1530">
        <f t="shared" ca="1" si="140"/>
        <v>654</v>
      </c>
      <c r="H1530">
        <f t="shared" ca="1" si="141"/>
        <v>0</v>
      </c>
      <c r="I1530" s="122">
        <f t="shared" ca="1" si="142"/>
        <v>0</v>
      </c>
    </row>
    <row r="1531" spans="1:9" x14ac:dyDescent="0.25">
      <c r="A1531" s="114">
        <f t="shared" si="143"/>
        <v>1531</v>
      </c>
      <c r="B1531" s="114">
        <f>IF(AND(A1531&gt;=CONTROL!$D$9,A1531&lt;CONTROL!$D$10+1),A1531,0)</f>
        <v>0</v>
      </c>
      <c r="C1531" s="114">
        <f>IF(AND(A1531&gt;=CONTROL!$F$9,A1531&lt;CONTROL!$F$10+1),A1531,0)</f>
        <v>0</v>
      </c>
      <c r="D1531" s="114" t="str">
        <f>IF(DATOS!I1532=CONTROL!$H$10,"B","A")</f>
        <v>A</v>
      </c>
      <c r="E1531" s="114">
        <f t="shared" si="138"/>
        <v>0</v>
      </c>
      <c r="F1531">
        <f t="shared" ca="1" si="139"/>
        <v>-1</v>
      </c>
      <c r="G1531">
        <f t="shared" ca="1" si="140"/>
        <v>654</v>
      </c>
      <c r="H1531">
        <f t="shared" ca="1" si="141"/>
        <v>0</v>
      </c>
      <c r="I1531" s="122">
        <f t="shared" ca="1" si="142"/>
        <v>0</v>
      </c>
    </row>
    <row r="1532" spans="1:9" x14ac:dyDescent="0.25">
      <c r="A1532" s="114">
        <f t="shared" si="143"/>
        <v>1532</v>
      </c>
      <c r="B1532" s="114">
        <f>IF(AND(A1532&gt;=CONTROL!$D$9,A1532&lt;CONTROL!$D$10+1),A1532,0)</f>
        <v>0</v>
      </c>
      <c r="C1532" s="114">
        <f>IF(AND(A1532&gt;=CONTROL!$F$9,A1532&lt;CONTROL!$F$10+1),A1532,0)</f>
        <v>0</v>
      </c>
      <c r="D1532" s="114" t="str">
        <f>IF(DATOS!I1533=CONTROL!$H$10,"B","A")</f>
        <v>A</v>
      </c>
      <c r="E1532" s="114">
        <f t="shared" si="138"/>
        <v>0</v>
      </c>
      <c r="F1532">
        <f t="shared" ca="1" si="139"/>
        <v>-1</v>
      </c>
      <c r="G1532">
        <f t="shared" ca="1" si="140"/>
        <v>654</v>
      </c>
      <c r="H1532">
        <f t="shared" ca="1" si="141"/>
        <v>0</v>
      </c>
      <c r="I1532" s="122">
        <f t="shared" ca="1" si="142"/>
        <v>0</v>
      </c>
    </row>
    <row r="1533" spans="1:9" x14ac:dyDescent="0.25">
      <c r="A1533" s="114">
        <f t="shared" si="143"/>
        <v>1533</v>
      </c>
      <c r="B1533" s="114">
        <f>IF(AND(A1533&gt;=CONTROL!$D$9,A1533&lt;CONTROL!$D$10+1),A1533,0)</f>
        <v>0</v>
      </c>
      <c r="C1533" s="114">
        <f>IF(AND(A1533&gt;=CONTROL!$F$9,A1533&lt;CONTROL!$F$10+1),A1533,0)</f>
        <v>0</v>
      </c>
      <c r="D1533" s="114" t="str">
        <f>IF(DATOS!I1534=CONTROL!$H$10,"B","A")</f>
        <v>A</v>
      </c>
      <c r="E1533" s="114">
        <f t="shared" si="138"/>
        <v>0</v>
      </c>
      <c r="F1533">
        <f t="shared" ca="1" si="139"/>
        <v>-1</v>
      </c>
      <c r="G1533">
        <f t="shared" ca="1" si="140"/>
        <v>654</v>
      </c>
      <c r="H1533">
        <f t="shared" ca="1" si="141"/>
        <v>0</v>
      </c>
      <c r="I1533" s="122">
        <f t="shared" ca="1" si="142"/>
        <v>0</v>
      </c>
    </row>
    <row r="1534" spans="1:9" x14ac:dyDescent="0.25">
      <c r="A1534" s="114">
        <f t="shared" si="143"/>
        <v>1534</v>
      </c>
      <c r="B1534" s="114">
        <f>IF(AND(A1534&gt;=CONTROL!$D$9,A1534&lt;CONTROL!$D$10+1),A1534,0)</f>
        <v>0</v>
      </c>
      <c r="C1534" s="114">
        <f>IF(AND(A1534&gt;=CONTROL!$F$9,A1534&lt;CONTROL!$F$10+1),A1534,0)</f>
        <v>0</v>
      </c>
      <c r="D1534" s="114" t="str">
        <f>IF(DATOS!I1535=CONTROL!$H$10,"B","A")</f>
        <v>A</v>
      </c>
      <c r="E1534" s="114">
        <f t="shared" si="138"/>
        <v>0</v>
      </c>
      <c r="F1534">
        <f t="shared" ca="1" si="139"/>
        <v>-1</v>
      </c>
      <c r="G1534">
        <f t="shared" ca="1" si="140"/>
        <v>654</v>
      </c>
      <c r="H1534">
        <f t="shared" ca="1" si="141"/>
        <v>0</v>
      </c>
      <c r="I1534" s="122">
        <f t="shared" ca="1" si="142"/>
        <v>0</v>
      </c>
    </row>
    <row r="1535" spans="1:9" x14ac:dyDescent="0.25">
      <c r="A1535" s="114">
        <f t="shared" si="143"/>
        <v>1535</v>
      </c>
      <c r="B1535" s="114">
        <f>IF(AND(A1535&gt;=CONTROL!$D$9,A1535&lt;CONTROL!$D$10+1),A1535,0)</f>
        <v>0</v>
      </c>
      <c r="C1535" s="114">
        <f>IF(AND(A1535&gt;=CONTROL!$F$9,A1535&lt;CONTROL!$F$10+1),A1535,0)</f>
        <v>0</v>
      </c>
      <c r="D1535" s="114" t="str">
        <f>IF(DATOS!I1536=CONTROL!$H$10,"B","A")</f>
        <v>A</v>
      </c>
      <c r="E1535" s="114">
        <f t="shared" si="138"/>
        <v>0</v>
      </c>
      <c r="F1535">
        <f t="shared" ca="1" si="139"/>
        <v>-1</v>
      </c>
      <c r="G1535">
        <f t="shared" ca="1" si="140"/>
        <v>654</v>
      </c>
      <c r="H1535">
        <f t="shared" ca="1" si="141"/>
        <v>0</v>
      </c>
      <c r="I1535" s="122">
        <f t="shared" ca="1" si="142"/>
        <v>0</v>
      </c>
    </row>
    <row r="1536" spans="1:9" x14ac:dyDescent="0.25">
      <c r="A1536" s="114">
        <f t="shared" si="143"/>
        <v>1536</v>
      </c>
      <c r="B1536" s="114">
        <f>IF(AND(A1536&gt;=CONTROL!$D$9,A1536&lt;CONTROL!$D$10+1),A1536,0)</f>
        <v>0</v>
      </c>
      <c r="C1536" s="114">
        <f>IF(AND(A1536&gt;=CONTROL!$F$9,A1536&lt;CONTROL!$F$10+1),A1536,0)</f>
        <v>0</v>
      </c>
      <c r="D1536" s="114" t="str">
        <f>IF(DATOS!I1537=CONTROL!$H$10,"B","A")</f>
        <v>A</v>
      </c>
      <c r="E1536" s="114">
        <f t="shared" si="138"/>
        <v>0</v>
      </c>
      <c r="F1536">
        <f t="shared" ca="1" si="139"/>
        <v>-1</v>
      </c>
      <c r="G1536">
        <f t="shared" ca="1" si="140"/>
        <v>654</v>
      </c>
      <c r="H1536">
        <f t="shared" ca="1" si="141"/>
        <v>0</v>
      </c>
      <c r="I1536" s="122">
        <f t="shared" ca="1" si="142"/>
        <v>0</v>
      </c>
    </row>
    <row r="1537" spans="1:9" x14ac:dyDescent="0.25">
      <c r="A1537" s="114">
        <f t="shared" si="143"/>
        <v>1537</v>
      </c>
      <c r="B1537" s="114">
        <f>IF(AND(A1537&gt;=CONTROL!$D$9,A1537&lt;CONTROL!$D$10+1),A1537,0)</f>
        <v>0</v>
      </c>
      <c r="C1537" s="114">
        <f>IF(AND(A1537&gt;=CONTROL!$F$9,A1537&lt;CONTROL!$F$10+1),A1537,0)</f>
        <v>0</v>
      </c>
      <c r="D1537" s="114" t="str">
        <f>IF(DATOS!I1538=CONTROL!$H$10,"B","A")</f>
        <v>A</v>
      </c>
      <c r="E1537" s="114">
        <f t="shared" si="138"/>
        <v>0</v>
      </c>
      <c r="F1537">
        <f t="shared" ca="1" si="139"/>
        <v>-1</v>
      </c>
      <c r="G1537">
        <f t="shared" ca="1" si="140"/>
        <v>654</v>
      </c>
      <c r="H1537">
        <f t="shared" ca="1" si="141"/>
        <v>0</v>
      </c>
      <c r="I1537" s="122">
        <f t="shared" ca="1" si="142"/>
        <v>0</v>
      </c>
    </row>
    <row r="1538" spans="1:9" x14ac:dyDescent="0.25">
      <c r="A1538" s="114">
        <f t="shared" si="143"/>
        <v>1538</v>
      </c>
      <c r="B1538" s="114">
        <f>IF(AND(A1538&gt;=CONTROL!$D$9,A1538&lt;CONTROL!$D$10+1),A1538,0)</f>
        <v>0</v>
      </c>
      <c r="C1538" s="114">
        <f>IF(AND(A1538&gt;=CONTROL!$F$9,A1538&lt;CONTROL!$F$10+1),A1538,0)</f>
        <v>0</v>
      </c>
      <c r="D1538" s="114" t="str">
        <f>IF(DATOS!I1539=CONTROL!$H$10,"B","A")</f>
        <v>A</v>
      </c>
      <c r="E1538" s="114">
        <f t="shared" ref="E1538:E1601" si="144">IF(D1538="A",+C1538+B1538,0)</f>
        <v>0</v>
      </c>
      <c r="F1538">
        <f t="shared" ref="F1538:F1601" ca="1" si="145">IF(E1538&gt;0,RAND(),-1)</f>
        <v>-1</v>
      </c>
      <c r="G1538">
        <f t="shared" ref="G1538:G1601" ca="1" si="146">RANK(F1538,$F$1:$F$5000)</f>
        <v>654</v>
      </c>
      <c r="H1538">
        <f t="shared" ref="H1538:H1601" ca="1" si="147">IF(F1538=-1,0,G1538)</f>
        <v>0</v>
      </c>
      <c r="I1538" s="122">
        <f t="shared" ref="I1538:I1601" ca="1" si="148">IFERROR(MATCH(A1538,H:H,0),0)</f>
        <v>0</v>
      </c>
    </row>
    <row r="1539" spans="1:9" x14ac:dyDescent="0.25">
      <c r="A1539" s="114">
        <f t="shared" ref="A1539:A1602" si="149">+A1538+1</f>
        <v>1539</v>
      </c>
      <c r="B1539" s="114">
        <f>IF(AND(A1539&gt;=CONTROL!$D$9,A1539&lt;CONTROL!$D$10+1),A1539,0)</f>
        <v>0</v>
      </c>
      <c r="C1539" s="114">
        <f>IF(AND(A1539&gt;=CONTROL!$F$9,A1539&lt;CONTROL!$F$10+1),A1539,0)</f>
        <v>0</v>
      </c>
      <c r="D1539" s="114" t="str">
        <f>IF(DATOS!I1540=CONTROL!$H$10,"B","A")</f>
        <v>A</v>
      </c>
      <c r="E1539" s="114">
        <f t="shared" si="144"/>
        <v>0</v>
      </c>
      <c r="F1539">
        <f t="shared" ca="1" si="145"/>
        <v>-1</v>
      </c>
      <c r="G1539">
        <f t="shared" ca="1" si="146"/>
        <v>654</v>
      </c>
      <c r="H1539">
        <f t="shared" ca="1" si="147"/>
        <v>0</v>
      </c>
      <c r="I1539" s="122">
        <f t="shared" ca="1" si="148"/>
        <v>0</v>
      </c>
    </row>
    <row r="1540" spans="1:9" x14ac:dyDescent="0.25">
      <c r="A1540" s="114">
        <f t="shared" si="149"/>
        <v>1540</v>
      </c>
      <c r="B1540" s="114">
        <f>IF(AND(A1540&gt;=CONTROL!$D$9,A1540&lt;CONTROL!$D$10+1),A1540,0)</f>
        <v>0</v>
      </c>
      <c r="C1540" s="114">
        <f>IF(AND(A1540&gt;=CONTROL!$F$9,A1540&lt;CONTROL!$F$10+1),A1540,0)</f>
        <v>0</v>
      </c>
      <c r="D1540" s="114" t="str">
        <f>IF(DATOS!I1541=CONTROL!$H$10,"B","A")</f>
        <v>A</v>
      </c>
      <c r="E1540" s="114">
        <f t="shared" si="144"/>
        <v>0</v>
      </c>
      <c r="F1540">
        <f t="shared" ca="1" si="145"/>
        <v>-1</v>
      </c>
      <c r="G1540">
        <f t="shared" ca="1" si="146"/>
        <v>654</v>
      </c>
      <c r="H1540">
        <f t="shared" ca="1" si="147"/>
        <v>0</v>
      </c>
      <c r="I1540" s="122">
        <f t="shared" ca="1" si="148"/>
        <v>0</v>
      </c>
    </row>
    <row r="1541" spans="1:9" x14ac:dyDescent="0.25">
      <c r="A1541" s="114">
        <f t="shared" si="149"/>
        <v>1541</v>
      </c>
      <c r="B1541" s="114">
        <f>IF(AND(A1541&gt;=CONTROL!$D$9,A1541&lt;CONTROL!$D$10+1),A1541,0)</f>
        <v>0</v>
      </c>
      <c r="C1541" s="114">
        <f>IF(AND(A1541&gt;=CONTROL!$F$9,A1541&lt;CONTROL!$F$10+1),A1541,0)</f>
        <v>0</v>
      </c>
      <c r="D1541" s="114" t="str">
        <f>IF(DATOS!I1542=CONTROL!$H$10,"B","A")</f>
        <v>A</v>
      </c>
      <c r="E1541" s="114">
        <f t="shared" si="144"/>
        <v>0</v>
      </c>
      <c r="F1541">
        <f t="shared" ca="1" si="145"/>
        <v>-1</v>
      </c>
      <c r="G1541">
        <f t="shared" ca="1" si="146"/>
        <v>654</v>
      </c>
      <c r="H1541">
        <f t="shared" ca="1" si="147"/>
        <v>0</v>
      </c>
      <c r="I1541" s="122">
        <f t="shared" ca="1" si="148"/>
        <v>0</v>
      </c>
    </row>
    <row r="1542" spans="1:9" x14ac:dyDescent="0.25">
      <c r="A1542" s="114">
        <f t="shared" si="149"/>
        <v>1542</v>
      </c>
      <c r="B1542" s="114">
        <f>IF(AND(A1542&gt;=CONTROL!$D$9,A1542&lt;CONTROL!$D$10+1),A1542,0)</f>
        <v>0</v>
      </c>
      <c r="C1542" s="114">
        <f>IF(AND(A1542&gt;=CONTROL!$F$9,A1542&lt;CONTROL!$F$10+1),A1542,0)</f>
        <v>0</v>
      </c>
      <c r="D1542" s="114" t="str">
        <f>IF(DATOS!I1543=CONTROL!$H$10,"B","A")</f>
        <v>A</v>
      </c>
      <c r="E1542" s="114">
        <f t="shared" si="144"/>
        <v>0</v>
      </c>
      <c r="F1542">
        <f t="shared" ca="1" si="145"/>
        <v>-1</v>
      </c>
      <c r="G1542">
        <f t="shared" ca="1" si="146"/>
        <v>654</v>
      </c>
      <c r="H1542">
        <f t="shared" ca="1" si="147"/>
        <v>0</v>
      </c>
      <c r="I1542" s="122">
        <f t="shared" ca="1" si="148"/>
        <v>0</v>
      </c>
    </row>
    <row r="1543" spans="1:9" x14ac:dyDescent="0.25">
      <c r="A1543" s="114">
        <f t="shared" si="149"/>
        <v>1543</v>
      </c>
      <c r="B1543" s="114">
        <f>IF(AND(A1543&gt;=CONTROL!$D$9,A1543&lt;CONTROL!$D$10+1),A1543,0)</f>
        <v>0</v>
      </c>
      <c r="C1543" s="114">
        <f>IF(AND(A1543&gt;=CONTROL!$F$9,A1543&lt;CONTROL!$F$10+1),A1543,0)</f>
        <v>0</v>
      </c>
      <c r="D1543" s="114" t="str">
        <f>IF(DATOS!I1544=CONTROL!$H$10,"B","A")</f>
        <v>A</v>
      </c>
      <c r="E1543" s="114">
        <f t="shared" si="144"/>
        <v>0</v>
      </c>
      <c r="F1543">
        <f t="shared" ca="1" si="145"/>
        <v>-1</v>
      </c>
      <c r="G1543">
        <f t="shared" ca="1" si="146"/>
        <v>654</v>
      </c>
      <c r="H1543">
        <f t="shared" ca="1" si="147"/>
        <v>0</v>
      </c>
      <c r="I1543" s="122">
        <f t="shared" ca="1" si="148"/>
        <v>0</v>
      </c>
    </row>
    <row r="1544" spans="1:9" x14ac:dyDescent="0.25">
      <c r="A1544" s="114">
        <f t="shared" si="149"/>
        <v>1544</v>
      </c>
      <c r="B1544" s="114">
        <f>IF(AND(A1544&gt;=CONTROL!$D$9,A1544&lt;CONTROL!$D$10+1),A1544,0)</f>
        <v>0</v>
      </c>
      <c r="C1544" s="114">
        <f>IF(AND(A1544&gt;=CONTROL!$F$9,A1544&lt;CONTROL!$F$10+1),A1544,0)</f>
        <v>0</v>
      </c>
      <c r="D1544" s="114" t="str">
        <f>IF(DATOS!I1545=CONTROL!$H$10,"B","A")</f>
        <v>A</v>
      </c>
      <c r="E1544" s="114">
        <f t="shared" si="144"/>
        <v>0</v>
      </c>
      <c r="F1544">
        <f t="shared" ca="1" si="145"/>
        <v>-1</v>
      </c>
      <c r="G1544">
        <f t="shared" ca="1" si="146"/>
        <v>654</v>
      </c>
      <c r="H1544">
        <f t="shared" ca="1" si="147"/>
        <v>0</v>
      </c>
      <c r="I1544" s="122">
        <f t="shared" ca="1" si="148"/>
        <v>0</v>
      </c>
    </row>
    <row r="1545" spans="1:9" x14ac:dyDescent="0.25">
      <c r="A1545" s="114">
        <f t="shared" si="149"/>
        <v>1545</v>
      </c>
      <c r="B1545" s="114">
        <f>IF(AND(A1545&gt;=CONTROL!$D$9,A1545&lt;CONTROL!$D$10+1),A1545,0)</f>
        <v>0</v>
      </c>
      <c r="C1545" s="114">
        <f>IF(AND(A1545&gt;=CONTROL!$F$9,A1545&lt;CONTROL!$F$10+1),A1545,0)</f>
        <v>0</v>
      </c>
      <c r="D1545" s="114" t="str">
        <f>IF(DATOS!I1546=CONTROL!$H$10,"B","A")</f>
        <v>A</v>
      </c>
      <c r="E1545" s="114">
        <f t="shared" si="144"/>
        <v>0</v>
      </c>
      <c r="F1545">
        <f t="shared" ca="1" si="145"/>
        <v>-1</v>
      </c>
      <c r="G1545">
        <f t="shared" ca="1" si="146"/>
        <v>654</v>
      </c>
      <c r="H1545">
        <f t="shared" ca="1" si="147"/>
        <v>0</v>
      </c>
      <c r="I1545" s="122">
        <f t="shared" ca="1" si="148"/>
        <v>0</v>
      </c>
    </row>
    <row r="1546" spans="1:9" x14ac:dyDescent="0.25">
      <c r="A1546" s="114">
        <f t="shared" si="149"/>
        <v>1546</v>
      </c>
      <c r="B1546" s="114">
        <f>IF(AND(A1546&gt;=CONTROL!$D$9,A1546&lt;CONTROL!$D$10+1),A1546,0)</f>
        <v>0</v>
      </c>
      <c r="C1546" s="114">
        <f>IF(AND(A1546&gt;=CONTROL!$F$9,A1546&lt;CONTROL!$F$10+1),A1546,0)</f>
        <v>0</v>
      </c>
      <c r="D1546" s="114" t="str">
        <f>IF(DATOS!I1547=CONTROL!$H$10,"B","A")</f>
        <v>A</v>
      </c>
      <c r="E1546" s="114">
        <f t="shared" si="144"/>
        <v>0</v>
      </c>
      <c r="F1546">
        <f t="shared" ca="1" si="145"/>
        <v>-1</v>
      </c>
      <c r="G1546">
        <f t="shared" ca="1" si="146"/>
        <v>654</v>
      </c>
      <c r="H1546">
        <f t="shared" ca="1" si="147"/>
        <v>0</v>
      </c>
      <c r="I1546" s="122">
        <f t="shared" ca="1" si="148"/>
        <v>0</v>
      </c>
    </row>
    <row r="1547" spans="1:9" x14ac:dyDescent="0.25">
      <c r="A1547" s="114">
        <f t="shared" si="149"/>
        <v>1547</v>
      </c>
      <c r="B1547" s="114">
        <f>IF(AND(A1547&gt;=CONTROL!$D$9,A1547&lt;CONTROL!$D$10+1),A1547,0)</f>
        <v>0</v>
      </c>
      <c r="C1547" s="114">
        <f>IF(AND(A1547&gt;=CONTROL!$F$9,A1547&lt;CONTROL!$F$10+1),A1547,0)</f>
        <v>0</v>
      </c>
      <c r="D1547" s="114" t="str">
        <f>IF(DATOS!I1548=CONTROL!$H$10,"B","A")</f>
        <v>A</v>
      </c>
      <c r="E1547" s="114">
        <f t="shared" si="144"/>
        <v>0</v>
      </c>
      <c r="F1547">
        <f t="shared" ca="1" si="145"/>
        <v>-1</v>
      </c>
      <c r="G1547">
        <f t="shared" ca="1" si="146"/>
        <v>654</v>
      </c>
      <c r="H1547">
        <f t="shared" ca="1" si="147"/>
        <v>0</v>
      </c>
      <c r="I1547" s="122">
        <f t="shared" ca="1" si="148"/>
        <v>0</v>
      </c>
    </row>
    <row r="1548" spans="1:9" x14ac:dyDescent="0.25">
      <c r="A1548" s="114">
        <f t="shared" si="149"/>
        <v>1548</v>
      </c>
      <c r="B1548" s="114">
        <f>IF(AND(A1548&gt;=CONTROL!$D$9,A1548&lt;CONTROL!$D$10+1),A1548,0)</f>
        <v>0</v>
      </c>
      <c r="C1548" s="114">
        <f>IF(AND(A1548&gt;=CONTROL!$F$9,A1548&lt;CONTROL!$F$10+1),A1548,0)</f>
        <v>0</v>
      </c>
      <c r="D1548" s="114" t="str">
        <f>IF(DATOS!I1549=CONTROL!$H$10,"B","A")</f>
        <v>A</v>
      </c>
      <c r="E1548" s="114">
        <f t="shared" si="144"/>
        <v>0</v>
      </c>
      <c r="F1548">
        <f t="shared" ca="1" si="145"/>
        <v>-1</v>
      </c>
      <c r="G1548">
        <f t="shared" ca="1" si="146"/>
        <v>654</v>
      </c>
      <c r="H1548">
        <f t="shared" ca="1" si="147"/>
        <v>0</v>
      </c>
      <c r="I1548" s="122">
        <f t="shared" ca="1" si="148"/>
        <v>0</v>
      </c>
    </row>
    <row r="1549" spans="1:9" x14ac:dyDescent="0.25">
      <c r="A1549" s="114">
        <f t="shared" si="149"/>
        <v>1549</v>
      </c>
      <c r="B1549" s="114">
        <f>IF(AND(A1549&gt;=CONTROL!$D$9,A1549&lt;CONTROL!$D$10+1),A1549,0)</f>
        <v>0</v>
      </c>
      <c r="C1549" s="114">
        <f>IF(AND(A1549&gt;=CONTROL!$F$9,A1549&lt;CONTROL!$F$10+1),A1549,0)</f>
        <v>0</v>
      </c>
      <c r="D1549" s="114" t="str">
        <f>IF(DATOS!I1550=CONTROL!$H$10,"B","A")</f>
        <v>A</v>
      </c>
      <c r="E1549" s="114">
        <f t="shared" si="144"/>
        <v>0</v>
      </c>
      <c r="F1549">
        <f t="shared" ca="1" si="145"/>
        <v>-1</v>
      </c>
      <c r="G1549">
        <f t="shared" ca="1" si="146"/>
        <v>654</v>
      </c>
      <c r="H1549">
        <f t="shared" ca="1" si="147"/>
        <v>0</v>
      </c>
      <c r="I1549" s="122">
        <f t="shared" ca="1" si="148"/>
        <v>0</v>
      </c>
    </row>
    <row r="1550" spans="1:9" x14ac:dyDescent="0.25">
      <c r="A1550" s="114">
        <f t="shared" si="149"/>
        <v>1550</v>
      </c>
      <c r="B1550" s="114">
        <f>IF(AND(A1550&gt;=CONTROL!$D$9,A1550&lt;CONTROL!$D$10+1),A1550,0)</f>
        <v>0</v>
      </c>
      <c r="C1550" s="114">
        <f>IF(AND(A1550&gt;=CONTROL!$F$9,A1550&lt;CONTROL!$F$10+1),A1550,0)</f>
        <v>0</v>
      </c>
      <c r="D1550" s="114" t="str">
        <f>IF(DATOS!I1551=CONTROL!$H$10,"B","A")</f>
        <v>A</v>
      </c>
      <c r="E1550" s="114">
        <f t="shared" si="144"/>
        <v>0</v>
      </c>
      <c r="F1550">
        <f t="shared" ca="1" si="145"/>
        <v>-1</v>
      </c>
      <c r="G1550">
        <f t="shared" ca="1" si="146"/>
        <v>654</v>
      </c>
      <c r="H1550">
        <f t="shared" ca="1" si="147"/>
        <v>0</v>
      </c>
      <c r="I1550" s="122">
        <f t="shared" ca="1" si="148"/>
        <v>0</v>
      </c>
    </row>
    <row r="1551" spans="1:9" x14ac:dyDescent="0.25">
      <c r="A1551" s="114">
        <f t="shared" si="149"/>
        <v>1551</v>
      </c>
      <c r="B1551" s="114">
        <f>IF(AND(A1551&gt;=CONTROL!$D$9,A1551&lt;CONTROL!$D$10+1),A1551,0)</f>
        <v>0</v>
      </c>
      <c r="C1551" s="114">
        <f>IF(AND(A1551&gt;=CONTROL!$F$9,A1551&lt;CONTROL!$F$10+1),A1551,0)</f>
        <v>0</v>
      </c>
      <c r="D1551" s="114" t="str">
        <f>IF(DATOS!I1552=CONTROL!$H$10,"B","A")</f>
        <v>A</v>
      </c>
      <c r="E1551" s="114">
        <f t="shared" si="144"/>
        <v>0</v>
      </c>
      <c r="F1551">
        <f t="shared" ca="1" si="145"/>
        <v>-1</v>
      </c>
      <c r="G1551">
        <f t="shared" ca="1" si="146"/>
        <v>654</v>
      </c>
      <c r="H1551">
        <f t="shared" ca="1" si="147"/>
        <v>0</v>
      </c>
      <c r="I1551" s="122">
        <f t="shared" ca="1" si="148"/>
        <v>0</v>
      </c>
    </row>
    <row r="1552" spans="1:9" x14ac:dyDescent="0.25">
      <c r="A1552" s="114">
        <f t="shared" si="149"/>
        <v>1552</v>
      </c>
      <c r="B1552" s="114">
        <f>IF(AND(A1552&gt;=CONTROL!$D$9,A1552&lt;CONTROL!$D$10+1),A1552,0)</f>
        <v>0</v>
      </c>
      <c r="C1552" s="114">
        <f>IF(AND(A1552&gt;=CONTROL!$F$9,A1552&lt;CONTROL!$F$10+1),A1552,0)</f>
        <v>0</v>
      </c>
      <c r="D1552" s="114" t="str">
        <f>IF(DATOS!I1553=CONTROL!$H$10,"B","A")</f>
        <v>A</v>
      </c>
      <c r="E1552" s="114">
        <f t="shared" si="144"/>
        <v>0</v>
      </c>
      <c r="F1552">
        <f t="shared" ca="1" si="145"/>
        <v>-1</v>
      </c>
      <c r="G1552">
        <f t="shared" ca="1" si="146"/>
        <v>654</v>
      </c>
      <c r="H1552">
        <f t="shared" ca="1" si="147"/>
        <v>0</v>
      </c>
      <c r="I1552" s="122">
        <f t="shared" ca="1" si="148"/>
        <v>0</v>
      </c>
    </row>
    <row r="1553" spans="1:9" x14ac:dyDescent="0.25">
      <c r="A1553" s="114">
        <f t="shared" si="149"/>
        <v>1553</v>
      </c>
      <c r="B1553" s="114">
        <f>IF(AND(A1553&gt;=CONTROL!$D$9,A1553&lt;CONTROL!$D$10+1),A1553,0)</f>
        <v>0</v>
      </c>
      <c r="C1553" s="114">
        <f>IF(AND(A1553&gt;=CONTROL!$F$9,A1553&lt;CONTROL!$F$10+1),A1553,0)</f>
        <v>0</v>
      </c>
      <c r="D1553" s="114" t="str">
        <f>IF(DATOS!I1554=CONTROL!$H$10,"B","A")</f>
        <v>A</v>
      </c>
      <c r="E1553" s="114">
        <f t="shared" si="144"/>
        <v>0</v>
      </c>
      <c r="F1553">
        <f t="shared" ca="1" si="145"/>
        <v>-1</v>
      </c>
      <c r="G1553">
        <f t="shared" ca="1" si="146"/>
        <v>654</v>
      </c>
      <c r="H1553">
        <f t="shared" ca="1" si="147"/>
        <v>0</v>
      </c>
      <c r="I1553" s="122">
        <f t="shared" ca="1" si="148"/>
        <v>0</v>
      </c>
    </row>
    <row r="1554" spans="1:9" x14ac:dyDescent="0.25">
      <c r="A1554" s="114">
        <f t="shared" si="149"/>
        <v>1554</v>
      </c>
      <c r="B1554" s="114">
        <f>IF(AND(A1554&gt;=CONTROL!$D$9,A1554&lt;CONTROL!$D$10+1),A1554,0)</f>
        <v>0</v>
      </c>
      <c r="C1554" s="114">
        <f>IF(AND(A1554&gt;=CONTROL!$F$9,A1554&lt;CONTROL!$F$10+1),A1554,0)</f>
        <v>0</v>
      </c>
      <c r="D1554" s="114" t="str">
        <f>IF(DATOS!I1555=CONTROL!$H$10,"B","A")</f>
        <v>A</v>
      </c>
      <c r="E1554" s="114">
        <f t="shared" si="144"/>
        <v>0</v>
      </c>
      <c r="F1554">
        <f t="shared" ca="1" si="145"/>
        <v>-1</v>
      </c>
      <c r="G1554">
        <f t="shared" ca="1" si="146"/>
        <v>654</v>
      </c>
      <c r="H1554">
        <f t="shared" ca="1" si="147"/>
        <v>0</v>
      </c>
      <c r="I1554" s="122">
        <f t="shared" ca="1" si="148"/>
        <v>0</v>
      </c>
    </row>
    <row r="1555" spans="1:9" x14ac:dyDescent="0.25">
      <c r="A1555" s="114">
        <f t="shared" si="149"/>
        <v>1555</v>
      </c>
      <c r="B1555" s="114">
        <f>IF(AND(A1555&gt;=CONTROL!$D$9,A1555&lt;CONTROL!$D$10+1),A1555,0)</f>
        <v>0</v>
      </c>
      <c r="C1555" s="114">
        <f>IF(AND(A1555&gt;=CONTROL!$F$9,A1555&lt;CONTROL!$F$10+1),A1555,0)</f>
        <v>0</v>
      </c>
      <c r="D1555" s="114" t="str">
        <f>IF(DATOS!I1556=CONTROL!$H$10,"B","A")</f>
        <v>A</v>
      </c>
      <c r="E1555" s="114">
        <f t="shared" si="144"/>
        <v>0</v>
      </c>
      <c r="F1555">
        <f t="shared" ca="1" si="145"/>
        <v>-1</v>
      </c>
      <c r="G1555">
        <f t="shared" ca="1" si="146"/>
        <v>654</v>
      </c>
      <c r="H1555">
        <f t="shared" ca="1" si="147"/>
        <v>0</v>
      </c>
      <c r="I1555" s="122">
        <f t="shared" ca="1" si="148"/>
        <v>0</v>
      </c>
    </row>
    <row r="1556" spans="1:9" x14ac:dyDescent="0.25">
      <c r="A1556" s="114">
        <f t="shared" si="149"/>
        <v>1556</v>
      </c>
      <c r="B1556" s="114">
        <f>IF(AND(A1556&gt;=CONTROL!$D$9,A1556&lt;CONTROL!$D$10+1),A1556,0)</f>
        <v>0</v>
      </c>
      <c r="C1556" s="114">
        <f>IF(AND(A1556&gt;=CONTROL!$F$9,A1556&lt;CONTROL!$F$10+1),A1556,0)</f>
        <v>0</v>
      </c>
      <c r="D1556" s="114" t="str">
        <f>IF(DATOS!I1557=CONTROL!$H$10,"B","A")</f>
        <v>A</v>
      </c>
      <c r="E1556" s="114">
        <f t="shared" si="144"/>
        <v>0</v>
      </c>
      <c r="F1556">
        <f t="shared" ca="1" si="145"/>
        <v>-1</v>
      </c>
      <c r="G1556">
        <f t="shared" ca="1" si="146"/>
        <v>654</v>
      </c>
      <c r="H1556">
        <f t="shared" ca="1" si="147"/>
        <v>0</v>
      </c>
      <c r="I1556" s="122">
        <f t="shared" ca="1" si="148"/>
        <v>0</v>
      </c>
    </row>
    <row r="1557" spans="1:9" x14ac:dyDescent="0.25">
      <c r="A1557" s="114">
        <f t="shared" si="149"/>
        <v>1557</v>
      </c>
      <c r="B1557" s="114">
        <f>IF(AND(A1557&gt;=CONTROL!$D$9,A1557&lt;CONTROL!$D$10+1),A1557,0)</f>
        <v>0</v>
      </c>
      <c r="C1557" s="114">
        <f>IF(AND(A1557&gt;=CONTROL!$F$9,A1557&lt;CONTROL!$F$10+1),A1557,0)</f>
        <v>0</v>
      </c>
      <c r="D1557" s="114" t="str">
        <f>IF(DATOS!I1558=CONTROL!$H$10,"B","A")</f>
        <v>A</v>
      </c>
      <c r="E1557" s="114">
        <f t="shared" si="144"/>
        <v>0</v>
      </c>
      <c r="F1557">
        <f t="shared" ca="1" si="145"/>
        <v>-1</v>
      </c>
      <c r="G1557">
        <f t="shared" ca="1" si="146"/>
        <v>654</v>
      </c>
      <c r="H1557">
        <f t="shared" ca="1" si="147"/>
        <v>0</v>
      </c>
      <c r="I1557" s="122">
        <f t="shared" ca="1" si="148"/>
        <v>0</v>
      </c>
    </row>
    <row r="1558" spans="1:9" x14ac:dyDescent="0.25">
      <c r="A1558" s="114">
        <f t="shared" si="149"/>
        <v>1558</v>
      </c>
      <c r="B1558" s="114">
        <f>IF(AND(A1558&gt;=CONTROL!$D$9,A1558&lt;CONTROL!$D$10+1),A1558,0)</f>
        <v>0</v>
      </c>
      <c r="C1558" s="114">
        <f>IF(AND(A1558&gt;=CONTROL!$F$9,A1558&lt;CONTROL!$F$10+1),A1558,0)</f>
        <v>0</v>
      </c>
      <c r="D1558" s="114" t="str">
        <f>IF(DATOS!I1559=CONTROL!$H$10,"B","A")</f>
        <v>A</v>
      </c>
      <c r="E1558" s="114">
        <f t="shared" si="144"/>
        <v>0</v>
      </c>
      <c r="F1558">
        <f t="shared" ca="1" si="145"/>
        <v>-1</v>
      </c>
      <c r="G1558">
        <f t="shared" ca="1" si="146"/>
        <v>654</v>
      </c>
      <c r="H1558">
        <f t="shared" ca="1" si="147"/>
        <v>0</v>
      </c>
      <c r="I1558" s="122">
        <f t="shared" ca="1" si="148"/>
        <v>0</v>
      </c>
    </row>
    <row r="1559" spans="1:9" x14ac:dyDescent="0.25">
      <c r="A1559" s="114">
        <f t="shared" si="149"/>
        <v>1559</v>
      </c>
      <c r="B1559" s="114">
        <f>IF(AND(A1559&gt;=CONTROL!$D$9,A1559&lt;CONTROL!$D$10+1),A1559,0)</f>
        <v>0</v>
      </c>
      <c r="C1559" s="114">
        <f>IF(AND(A1559&gt;=CONTROL!$F$9,A1559&lt;CONTROL!$F$10+1),A1559,0)</f>
        <v>0</v>
      </c>
      <c r="D1559" s="114" t="str">
        <f>IF(DATOS!I1560=CONTROL!$H$10,"B","A")</f>
        <v>A</v>
      </c>
      <c r="E1559" s="114">
        <f t="shared" si="144"/>
        <v>0</v>
      </c>
      <c r="F1559">
        <f t="shared" ca="1" si="145"/>
        <v>-1</v>
      </c>
      <c r="G1559">
        <f t="shared" ca="1" si="146"/>
        <v>654</v>
      </c>
      <c r="H1559">
        <f t="shared" ca="1" si="147"/>
        <v>0</v>
      </c>
      <c r="I1559" s="122">
        <f t="shared" ca="1" si="148"/>
        <v>0</v>
      </c>
    </row>
    <row r="1560" spans="1:9" x14ac:dyDescent="0.25">
      <c r="A1560" s="114">
        <f t="shared" si="149"/>
        <v>1560</v>
      </c>
      <c r="B1560" s="114">
        <f>IF(AND(A1560&gt;=CONTROL!$D$9,A1560&lt;CONTROL!$D$10+1),A1560,0)</f>
        <v>0</v>
      </c>
      <c r="C1560" s="114">
        <f>IF(AND(A1560&gt;=CONTROL!$F$9,A1560&lt;CONTROL!$F$10+1),A1560,0)</f>
        <v>0</v>
      </c>
      <c r="D1560" s="114" t="str">
        <f>IF(DATOS!I1561=CONTROL!$H$10,"B","A")</f>
        <v>A</v>
      </c>
      <c r="E1560" s="114">
        <f t="shared" si="144"/>
        <v>0</v>
      </c>
      <c r="F1560">
        <f t="shared" ca="1" si="145"/>
        <v>-1</v>
      </c>
      <c r="G1560">
        <f t="shared" ca="1" si="146"/>
        <v>654</v>
      </c>
      <c r="H1560">
        <f t="shared" ca="1" si="147"/>
        <v>0</v>
      </c>
      <c r="I1560" s="122">
        <f t="shared" ca="1" si="148"/>
        <v>0</v>
      </c>
    </row>
    <row r="1561" spans="1:9" x14ac:dyDescent="0.25">
      <c r="A1561" s="114">
        <f t="shared" si="149"/>
        <v>1561</v>
      </c>
      <c r="B1561" s="114">
        <f>IF(AND(A1561&gt;=CONTROL!$D$9,A1561&lt;CONTROL!$D$10+1),A1561,0)</f>
        <v>0</v>
      </c>
      <c r="C1561" s="114">
        <f>IF(AND(A1561&gt;=CONTROL!$F$9,A1561&lt;CONTROL!$F$10+1),A1561,0)</f>
        <v>0</v>
      </c>
      <c r="D1561" s="114" t="str">
        <f>IF(DATOS!I1562=CONTROL!$H$10,"B","A")</f>
        <v>A</v>
      </c>
      <c r="E1561" s="114">
        <f t="shared" si="144"/>
        <v>0</v>
      </c>
      <c r="F1561">
        <f t="shared" ca="1" si="145"/>
        <v>-1</v>
      </c>
      <c r="G1561">
        <f t="shared" ca="1" si="146"/>
        <v>654</v>
      </c>
      <c r="H1561">
        <f t="shared" ca="1" si="147"/>
        <v>0</v>
      </c>
      <c r="I1561" s="122">
        <f t="shared" ca="1" si="148"/>
        <v>0</v>
      </c>
    </row>
    <row r="1562" spans="1:9" x14ac:dyDescent="0.25">
      <c r="A1562" s="114">
        <f t="shared" si="149"/>
        <v>1562</v>
      </c>
      <c r="B1562" s="114">
        <f>IF(AND(A1562&gt;=CONTROL!$D$9,A1562&lt;CONTROL!$D$10+1),A1562,0)</f>
        <v>0</v>
      </c>
      <c r="C1562" s="114">
        <f>IF(AND(A1562&gt;=CONTROL!$F$9,A1562&lt;CONTROL!$F$10+1),A1562,0)</f>
        <v>0</v>
      </c>
      <c r="D1562" s="114" t="str">
        <f>IF(DATOS!I1563=CONTROL!$H$10,"B","A")</f>
        <v>A</v>
      </c>
      <c r="E1562" s="114">
        <f t="shared" si="144"/>
        <v>0</v>
      </c>
      <c r="F1562">
        <f t="shared" ca="1" si="145"/>
        <v>-1</v>
      </c>
      <c r="G1562">
        <f t="shared" ca="1" si="146"/>
        <v>654</v>
      </c>
      <c r="H1562">
        <f t="shared" ca="1" si="147"/>
        <v>0</v>
      </c>
      <c r="I1562" s="122">
        <f t="shared" ca="1" si="148"/>
        <v>0</v>
      </c>
    </row>
    <row r="1563" spans="1:9" x14ac:dyDescent="0.25">
      <c r="A1563" s="114">
        <f t="shared" si="149"/>
        <v>1563</v>
      </c>
      <c r="B1563" s="114">
        <f>IF(AND(A1563&gt;=CONTROL!$D$9,A1563&lt;CONTROL!$D$10+1),A1563,0)</f>
        <v>0</v>
      </c>
      <c r="C1563" s="114">
        <f>IF(AND(A1563&gt;=CONTROL!$F$9,A1563&lt;CONTROL!$F$10+1),A1563,0)</f>
        <v>0</v>
      </c>
      <c r="D1563" s="114" t="str">
        <f>IF(DATOS!I1564=CONTROL!$H$10,"B","A")</f>
        <v>A</v>
      </c>
      <c r="E1563" s="114">
        <f t="shared" si="144"/>
        <v>0</v>
      </c>
      <c r="F1563">
        <f t="shared" ca="1" si="145"/>
        <v>-1</v>
      </c>
      <c r="G1563">
        <f t="shared" ca="1" si="146"/>
        <v>654</v>
      </c>
      <c r="H1563">
        <f t="shared" ca="1" si="147"/>
        <v>0</v>
      </c>
      <c r="I1563" s="122">
        <f t="shared" ca="1" si="148"/>
        <v>0</v>
      </c>
    </row>
    <row r="1564" spans="1:9" x14ac:dyDescent="0.25">
      <c r="A1564" s="114">
        <f t="shared" si="149"/>
        <v>1564</v>
      </c>
      <c r="B1564" s="114">
        <f>IF(AND(A1564&gt;=CONTROL!$D$9,A1564&lt;CONTROL!$D$10+1),A1564,0)</f>
        <v>0</v>
      </c>
      <c r="C1564" s="114">
        <f>IF(AND(A1564&gt;=CONTROL!$F$9,A1564&lt;CONTROL!$F$10+1),A1564,0)</f>
        <v>0</v>
      </c>
      <c r="D1564" s="114" t="str">
        <f>IF(DATOS!I1565=CONTROL!$H$10,"B","A")</f>
        <v>A</v>
      </c>
      <c r="E1564" s="114">
        <f t="shared" si="144"/>
        <v>0</v>
      </c>
      <c r="F1564">
        <f t="shared" ca="1" si="145"/>
        <v>-1</v>
      </c>
      <c r="G1564">
        <f t="shared" ca="1" si="146"/>
        <v>654</v>
      </c>
      <c r="H1564">
        <f t="shared" ca="1" si="147"/>
        <v>0</v>
      </c>
      <c r="I1564" s="122">
        <f t="shared" ca="1" si="148"/>
        <v>0</v>
      </c>
    </row>
    <row r="1565" spans="1:9" x14ac:dyDescent="0.25">
      <c r="A1565" s="114">
        <f t="shared" si="149"/>
        <v>1565</v>
      </c>
      <c r="B1565" s="114">
        <f>IF(AND(A1565&gt;=CONTROL!$D$9,A1565&lt;CONTROL!$D$10+1),A1565,0)</f>
        <v>0</v>
      </c>
      <c r="C1565" s="114">
        <f>IF(AND(A1565&gt;=CONTROL!$F$9,A1565&lt;CONTROL!$F$10+1),A1565,0)</f>
        <v>0</v>
      </c>
      <c r="D1565" s="114" t="str">
        <f>IF(DATOS!I1566=CONTROL!$H$10,"B","A")</f>
        <v>A</v>
      </c>
      <c r="E1565" s="114">
        <f t="shared" si="144"/>
        <v>0</v>
      </c>
      <c r="F1565">
        <f t="shared" ca="1" si="145"/>
        <v>-1</v>
      </c>
      <c r="G1565">
        <f t="shared" ca="1" si="146"/>
        <v>654</v>
      </c>
      <c r="H1565">
        <f t="shared" ca="1" si="147"/>
        <v>0</v>
      </c>
      <c r="I1565" s="122">
        <f t="shared" ca="1" si="148"/>
        <v>0</v>
      </c>
    </row>
    <row r="1566" spans="1:9" x14ac:dyDescent="0.25">
      <c r="A1566" s="114">
        <f t="shared" si="149"/>
        <v>1566</v>
      </c>
      <c r="B1566" s="114">
        <f>IF(AND(A1566&gt;=CONTROL!$D$9,A1566&lt;CONTROL!$D$10+1),A1566,0)</f>
        <v>0</v>
      </c>
      <c r="C1566" s="114">
        <f>IF(AND(A1566&gt;=CONTROL!$F$9,A1566&lt;CONTROL!$F$10+1),A1566,0)</f>
        <v>0</v>
      </c>
      <c r="D1566" s="114" t="str">
        <f>IF(DATOS!I1567=CONTROL!$H$10,"B","A")</f>
        <v>A</v>
      </c>
      <c r="E1566" s="114">
        <f t="shared" si="144"/>
        <v>0</v>
      </c>
      <c r="F1566">
        <f t="shared" ca="1" si="145"/>
        <v>-1</v>
      </c>
      <c r="G1566">
        <f t="shared" ca="1" si="146"/>
        <v>654</v>
      </c>
      <c r="H1566">
        <f t="shared" ca="1" si="147"/>
        <v>0</v>
      </c>
      <c r="I1566" s="122">
        <f t="shared" ca="1" si="148"/>
        <v>0</v>
      </c>
    </row>
    <row r="1567" spans="1:9" x14ac:dyDescent="0.25">
      <c r="A1567" s="114">
        <f t="shared" si="149"/>
        <v>1567</v>
      </c>
      <c r="B1567" s="114">
        <f>IF(AND(A1567&gt;=CONTROL!$D$9,A1567&lt;CONTROL!$D$10+1),A1567,0)</f>
        <v>0</v>
      </c>
      <c r="C1567" s="114">
        <f>IF(AND(A1567&gt;=CONTROL!$F$9,A1567&lt;CONTROL!$F$10+1),A1567,0)</f>
        <v>0</v>
      </c>
      <c r="D1567" s="114" t="str">
        <f>IF(DATOS!I1568=CONTROL!$H$10,"B","A")</f>
        <v>A</v>
      </c>
      <c r="E1567" s="114">
        <f t="shared" si="144"/>
        <v>0</v>
      </c>
      <c r="F1567">
        <f t="shared" ca="1" si="145"/>
        <v>-1</v>
      </c>
      <c r="G1567">
        <f t="shared" ca="1" si="146"/>
        <v>654</v>
      </c>
      <c r="H1567">
        <f t="shared" ca="1" si="147"/>
        <v>0</v>
      </c>
      <c r="I1567" s="122">
        <f t="shared" ca="1" si="148"/>
        <v>0</v>
      </c>
    </row>
    <row r="1568" spans="1:9" x14ac:dyDescent="0.25">
      <c r="A1568" s="114">
        <f t="shared" si="149"/>
        <v>1568</v>
      </c>
      <c r="B1568" s="114">
        <f>IF(AND(A1568&gt;=CONTROL!$D$9,A1568&lt;CONTROL!$D$10+1),A1568,0)</f>
        <v>0</v>
      </c>
      <c r="C1568" s="114">
        <f>IF(AND(A1568&gt;=CONTROL!$F$9,A1568&lt;CONTROL!$F$10+1),A1568,0)</f>
        <v>0</v>
      </c>
      <c r="D1568" s="114" t="str">
        <f>IF(DATOS!I1569=CONTROL!$H$10,"B","A")</f>
        <v>A</v>
      </c>
      <c r="E1568" s="114">
        <f t="shared" si="144"/>
        <v>0</v>
      </c>
      <c r="F1568">
        <f t="shared" ca="1" si="145"/>
        <v>-1</v>
      </c>
      <c r="G1568">
        <f t="shared" ca="1" si="146"/>
        <v>654</v>
      </c>
      <c r="H1568">
        <f t="shared" ca="1" si="147"/>
        <v>0</v>
      </c>
      <c r="I1568" s="122">
        <f t="shared" ca="1" si="148"/>
        <v>0</v>
      </c>
    </row>
    <row r="1569" spans="1:9" x14ac:dyDescent="0.25">
      <c r="A1569" s="114">
        <f t="shared" si="149"/>
        <v>1569</v>
      </c>
      <c r="B1569" s="114">
        <f>IF(AND(A1569&gt;=CONTROL!$D$9,A1569&lt;CONTROL!$D$10+1),A1569,0)</f>
        <v>0</v>
      </c>
      <c r="C1569" s="114">
        <f>IF(AND(A1569&gt;=CONTROL!$F$9,A1569&lt;CONTROL!$F$10+1),A1569,0)</f>
        <v>0</v>
      </c>
      <c r="D1569" s="114" t="str">
        <f>IF(DATOS!I1570=CONTROL!$H$10,"B","A")</f>
        <v>A</v>
      </c>
      <c r="E1569" s="114">
        <f t="shared" si="144"/>
        <v>0</v>
      </c>
      <c r="F1569">
        <f t="shared" ca="1" si="145"/>
        <v>-1</v>
      </c>
      <c r="G1569">
        <f t="shared" ca="1" si="146"/>
        <v>654</v>
      </c>
      <c r="H1569">
        <f t="shared" ca="1" si="147"/>
        <v>0</v>
      </c>
      <c r="I1569" s="122">
        <f t="shared" ca="1" si="148"/>
        <v>0</v>
      </c>
    </row>
    <row r="1570" spans="1:9" x14ac:dyDescent="0.25">
      <c r="A1570" s="114">
        <f t="shared" si="149"/>
        <v>1570</v>
      </c>
      <c r="B1570" s="114">
        <f>IF(AND(A1570&gt;=CONTROL!$D$9,A1570&lt;CONTROL!$D$10+1),A1570,0)</f>
        <v>0</v>
      </c>
      <c r="C1570" s="114">
        <f>IF(AND(A1570&gt;=CONTROL!$F$9,A1570&lt;CONTROL!$F$10+1),A1570,0)</f>
        <v>0</v>
      </c>
      <c r="D1570" s="114" t="str">
        <f>IF(DATOS!I1571=CONTROL!$H$10,"B","A")</f>
        <v>A</v>
      </c>
      <c r="E1570" s="114">
        <f t="shared" si="144"/>
        <v>0</v>
      </c>
      <c r="F1570">
        <f t="shared" ca="1" si="145"/>
        <v>-1</v>
      </c>
      <c r="G1570">
        <f t="shared" ca="1" si="146"/>
        <v>654</v>
      </c>
      <c r="H1570">
        <f t="shared" ca="1" si="147"/>
        <v>0</v>
      </c>
      <c r="I1570" s="122">
        <f t="shared" ca="1" si="148"/>
        <v>0</v>
      </c>
    </row>
    <row r="1571" spans="1:9" x14ac:dyDescent="0.25">
      <c r="A1571" s="114">
        <f t="shared" si="149"/>
        <v>1571</v>
      </c>
      <c r="B1571" s="114">
        <f>IF(AND(A1571&gt;=CONTROL!$D$9,A1571&lt;CONTROL!$D$10+1),A1571,0)</f>
        <v>0</v>
      </c>
      <c r="C1571" s="114">
        <f>IF(AND(A1571&gt;=CONTROL!$F$9,A1571&lt;CONTROL!$F$10+1),A1571,0)</f>
        <v>0</v>
      </c>
      <c r="D1571" s="114" t="str">
        <f>IF(DATOS!I1572=CONTROL!$H$10,"B","A")</f>
        <v>A</v>
      </c>
      <c r="E1571" s="114">
        <f t="shared" si="144"/>
        <v>0</v>
      </c>
      <c r="F1571">
        <f t="shared" ca="1" si="145"/>
        <v>-1</v>
      </c>
      <c r="G1571">
        <f t="shared" ca="1" si="146"/>
        <v>654</v>
      </c>
      <c r="H1571">
        <f t="shared" ca="1" si="147"/>
        <v>0</v>
      </c>
      <c r="I1571" s="122">
        <f t="shared" ca="1" si="148"/>
        <v>0</v>
      </c>
    </row>
    <row r="1572" spans="1:9" x14ac:dyDescent="0.25">
      <c r="A1572" s="114">
        <f t="shared" si="149"/>
        <v>1572</v>
      </c>
      <c r="B1572" s="114">
        <f>IF(AND(A1572&gt;=CONTROL!$D$9,A1572&lt;CONTROL!$D$10+1),A1572,0)</f>
        <v>0</v>
      </c>
      <c r="C1572" s="114">
        <f>IF(AND(A1572&gt;=CONTROL!$F$9,A1572&lt;CONTROL!$F$10+1),A1572,0)</f>
        <v>0</v>
      </c>
      <c r="D1572" s="114" t="str">
        <f>IF(DATOS!I1573=CONTROL!$H$10,"B","A")</f>
        <v>A</v>
      </c>
      <c r="E1572" s="114">
        <f t="shared" si="144"/>
        <v>0</v>
      </c>
      <c r="F1572">
        <f t="shared" ca="1" si="145"/>
        <v>-1</v>
      </c>
      <c r="G1572">
        <f t="shared" ca="1" si="146"/>
        <v>654</v>
      </c>
      <c r="H1572">
        <f t="shared" ca="1" si="147"/>
        <v>0</v>
      </c>
      <c r="I1572" s="122">
        <f t="shared" ca="1" si="148"/>
        <v>0</v>
      </c>
    </row>
    <row r="1573" spans="1:9" x14ac:dyDescent="0.25">
      <c r="A1573" s="114">
        <f t="shared" si="149"/>
        <v>1573</v>
      </c>
      <c r="B1573" s="114">
        <f>IF(AND(A1573&gt;=CONTROL!$D$9,A1573&lt;CONTROL!$D$10+1),A1573,0)</f>
        <v>0</v>
      </c>
      <c r="C1573" s="114">
        <f>IF(AND(A1573&gt;=CONTROL!$F$9,A1573&lt;CONTROL!$F$10+1),A1573,0)</f>
        <v>0</v>
      </c>
      <c r="D1573" s="114" t="str">
        <f>IF(DATOS!I1574=CONTROL!$H$10,"B","A")</f>
        <v>A</v>
      </c>
      <c r="E1573" s="114">
        <f t="shared" si="144"/>
        <v>0</v>
      </c>
      <c r="F1573">
        <f t="shared" ca="1" si="145"/>
        <v>-1</v>
      </c>
      <c r="G1573">
        <f t="shared" ca="1" si="146"/>
        <v>654</v>
      </c>
      <c r="H1573">
        <f t="shared" ca="1" si="147"/>
        <v>0</v>
      </c>
      <c r="I1573" s="122">
        <f t="shared" ca="1" si="148"/>
        <v>0</v>
      </c>
    </row>
    <row r="1574" spans="1:9" x14ac:dyDescent="0.25">
      <c r="A1574" s="114">
        <f t="shared" si="149"/>
        <v>1574</v>
      </c>
      <c r="B1574" s="114">
        <f>IF(AND(A1574&gt;=CONTROL!$D$9,A1574&lt;CONTROL!$D$10+1),A1574,0)</f>
        <v>0</v>
      </c>
      <c r="C1574" s="114">
        <f>IF(AND(A1574&gt;=CONTROL!$F$9,A1574&lt;CONTROL!$F$10+1),A1574,0)</f>
        <v>0</v>
      </c>
      <c r="D1574" s="114" t="str">
        <f>IF(DATOS!I1575=CONTROL!$H$10,"B","A")</f>
        <v>A</v>
      </c>
      <c r="E1574" s="114">
        <f t="shared" si="144"/>
        <v>0</v>
      </c>
      <c r="F1574">
        <f t="shared" ca="1" si="145"/>
        <v>-1</v>
      </c>
      <c r="G1574">
        <f t="shared" ca="1" si="146"/>
        <v>654</v>
      </c>
      <c r="H1574">
        <f t="shared" ca="1" si="147"/>
        <v>0</v>
      </c>
      <c r="I1574" s="122">
        <f t="shared" ca="1" si="148"/>
        <v>0</v>
      </c>
    </row>
    <row r="1575" spans="1:9" x14ac:dyDescent="0.25">
      <c r="A1575" s="114">
        <f t="shared" si="149"/>
        <v>1575</v>
      </c>
      <c r="B1575" s="114">
        <f>IF(AND(A1575&gt;=CONTROL!$D$9,A1575&lt;CONTROL!$D$10+1),A1575,0)</f>
        <v>0</v>
      </c>
      <c r="C1575" s="114">
        <f>IF(AND(A1575&gt;=CONTROL!$F$9,A1575&lt;CONTROL!$F$10+1),A1575,0)</f>
        <v>0</v>
      </c>
      <c r="D1575" s="114" t="str">
        <f>IF(DATOS!I1576=CONTROL!$H$10,"B","A")</f>
        <v>A</v>
      </c>
      <c r="E1575" s="114">
        <f t="shared" si="144"/>
        <v>0</v>
      </c>
      <c r="F1575">
        <f t="shared" ca="1" si="145"/>
        <v>-1</v>
      </c>
      <c r="G1575">
        <f t="shared" ca="1" si="146"/>
        <v>654</v>
      </c>
      <c r="H1575">
        <f t="shared" ca="1" si="147"/>
        <v>0</v>
      </c>
      <c r="I1575" s="122">
        <f t="shared" ca="1" si="148"/>
        <v>0</v>
      </c>
    </row>
    <row r="1576" spans="1:9" x14ac:dyDescent="0.25">
      <c r="A1576" s="114">
        <f t="shared" si="149"/>
        <v>1576</v>
      </c>
      <c r="B1576" s="114">
        <f>IF(AND(A1576&gt;=CONTROL!$D$9,A1576&lt;CONTROL!$D$10+1),A1576,0)</f>
        <v>0</v>
      </c>
      <c r="C1576" s="114">
        <f>IF(AND(A1576&gt;=CONTROL!$F$9,A1576&lt;CONTROL!$F$10+1),A1576,0)</f>
        <v>0</v>
      </c>
      <c r="D1576" s="114" t="str">
        <f>IF(DATOS!I1577=CONTROL!$H$10,"B","A")</f>
        <v>A</v>
      </c>
      <c r="E1576" s="114">
        <f t="shared" si="144"/>
        <v>0</v>
      </c>
      <c r="F1576">
        <f t="shared" ca="1" si="145"/>
        <v>-1</v>
      </c>
      <c r="G1576">
        <f t="shared" ca="1" si="146"/>
        <v>654</v>
      </c>
      <c r="H1576">
        <f t="shared" ca="1" si="147"/>
        <v>0</v>
      </c>
      <c r="I1576" s="122">
        <f t="shared" ca="1" si="148"/>
        <v>0</v>
      </c>
    </row>
    <row r="1577" spans="1:9" x14ac:dyDescent="0.25">
      <c r="A1577" s="114">
        <f t="shared" si="149"/>
        <v>1577</v>
      </c>
      <c r="B1577" s="114">
        <f>IF(AND(A1577&gt;=CONTROL!$D$9,A1577&lt;CONTROL!$D$10+1),A1577,0)</f>
        <v>0</v>
      </c>
      <c r="C1577" s="114">
        <f>IF(AND(A1577&gt;=CONTROL!$F$9,A1577&lt;CONTROL!$F$10+1),A1577,0)</f>
        <v>0</v>
      </c>
      <c r="D1577" s="114" t="str">
        <f>IF(DATOS!I1578=CONTROL!$H$10,"B","A")</f>
        <v>A</v>
      </c>
      <c r="E1577" s="114">
        <f t="shared" si="144"/>
        <v>0</v>
      </c>
      <c r="F1577">
        <f t="shared" ca="1" si="145"/>
        <v>-1</v>
      </c>
      <c r="G1577">
        <f t="shared" ca="1" si="146"/>
        <v>654</v>
      </c>
      <c r="H1577">
        <f t="shared" ca="1" si="147"/>
        <v>0</v>
      </c>
      <c r="I1577" s="122">
        <f t="shared" ca="1" si="148"/>
        <v>0</v>
      </c>
    </row>
    <row r="1578" spans="1:9" x14ac:dyDescent="0.25">
      <c r="A1578" s="114">
        <f t="shared" si="149"/>
        <v>1578</v>
      </c>
      <c r="B1578" s="114">
        <f>IF(AND(A1578&gt;=CONTROL!$D$9,A1578&lt;CONTROL!$D$10+1),A1578,0)</f>
        <v>0</v>
      </c>
      <c r="C1578" s="114">
        <f>IF(AND(A1578&gt;=CONTROL!$F$9,A1578&lt;CONTROL!$F$10+1),A1578,0)</f>
        <v>0</v>
      </c>
      <c r="D1578" s="114" t="str">
        <f>IF(DATOS!I1579=CONTROL!$H$10,"B","A")</f>
        <v>A</v>
      </c>
      <c r="E1578" s="114">
        <f t="shared" si="144"/>
        <v>0</v>
      </c>
      <c r="F1578">
        <f t="shared" ca="1" si="145"/>
        <v>-1</v>
      </c>
      <c r="G1578">
        <f t="shared" ca="1" si="146"/>
        <v>654</v>
      </c>
      <c r="H1578">
        <f t="shared" ca="1" si="147"/>
        <v>0</v>
      </c>
      <c r="I1578" s="122">
        <f t="shared" ca="1" si="148"/>
        <v>0</v>
      </c>
    </row>
    <row r="1579" spans="1:9" x14ac:dyDescent="0.25">
      <c r="A1579" s="114">
        <f t="shared" si="149"/>
        <v>1579</v>
      </c>
      <c r="B1579" s="114">
        <f>IF(AND(A1579&gt;=CONTROL!$D$9,A1579&lt;CONTROL!$D$10+1),A1579,0)</f>
        <v>0</v>
      </c>
      <c r="C1579" s="114">
        <f>IF(AND(A1579&gt;=CONTROL!$F$9,A1579&lt;CONTROL!$F$10+1),A1579,0)</f>
        <v>0</v>
      </c>
      <c r="D1579" s="114" t="str">
        <f>IF(DATOS!I1580=CONTROL!$H$10,"B","A")</f>
        <v>A</v>
      </c>
      <c r="E1579" s="114">
        <f t="shared" si="144"/>
        <v>0</v>
      </c>
      <c r="F1579">
        <f t="shared" ca="1" si="145"/>
        <v>-1</v>
      </c>
      <c r="G1579">
        <f t="shared" ca="1" si="146"/>
        <v>654</v>
      </c>
      <c r="H1579">
        <f t="shared" ca="1" si="147"/>
        <v>0</v>
      </c>
      <c r="I1579" s="122">
        <f t="shared" ca="1" si="148"/>
        <v>0</v>
      </c>
    </row>
    <row r="1580" spans="1:9" x14ac:dyDescent="0.25">
      <c r="A1580" s="114">
        <f t="shared" si="149"/>
        <v>1580</v>
      </c>
      <c r="B1580" s="114">
        <f>IF(AND(A1580&gt;=CONTROL!$D$9,A1580&lt;CONTROL!$D$10+1),A1580,0)</f>
        <v>0</v>
      </c>
      <c r="C1580" s="114">
        <f>IF(AND(A1580&gt;=CONTROL!$F$9,A1580&lt;CONTROL!$F$10+1),A1580,0)</f>
        <v>0</v>
      </c>
      <c r="D1580" s="114" t="str">
        <f>IF(DATOS!I1581=CONTROL!$H$10,"B","A")</f>
        <v>A</v>
      </c>
      <c r="E1580" s="114">
        <f t="shared" si="144"/>
        <v>0</v>
      </c>
      <c r="F1580">
        <f t="shared" ca="1" si="145"/>
        <v>-1</v>
      </c>
      <c r="G1580">
        <f t="shared" ca="1" si="146"/>
        <v>654</v>
      </c>
      <c r="H1580">
        <f t="shared" ca="1" si="147"/>
        <v>0</v>
      </c>
      <c r="I1580" s="122">
        <f t="shared" ca="1" si="148"/>
        <v>0</v>
      </c>
    </row>
    <row r="1581" spans="1:9" x14ac:dyDescent="0.25">
      <c r="A1581" s="114">
        <f t="shared" si="149"/>
        <v>1581</v>
      </c>
      <c r="B1581" s="114">
        <f>IF(AND(A1581&gt;=CONTROL!$D$9,A1581&lt;CONTROL!$D$10+1),A1581,0)</f>
        <v>0</v>
      </c>
      <c r="C1581" s="114">
        <f>IF(AND(A1581&gt;=CONTROL!$F$9,A1581&lt;CONTROL!$F$10+1),A1581,0)</f>
        <v>0</v>
      </c>
      <c r="D1581" s="114" t="str">
        <f>IF(DATOS!I1582=CONTROL!$H$10,"B","A")</f>
        <v>A</v>
      </c>
      <c r="E1581" s="114">
        <f t="shared" si="144"/>
        <v>0</v>
      </c>
      <c r="F1581">
        <f t="shared" ca="1" si="145"/>
        <v>-1</v>
      </c>
      <c r="G1581">
        <f t="shared" ca="1" si="146"/>
        <v>654</v>
      </c>
      <c r="H1581">
        <f t="shared" ca="1" si="147"/>
        <v>0</v>
      </c>
      <c r="I1581" s="122">
        <f t="shared" ca="1" si="148"/>
        <v>0</v>
      </c>
    </row>
    <row r="1582" spans="1:9" x14ac:dyDescent="0.25">
      <c r="A1582" s="114">
        <f t="shared" si="149"/>
        <v>1582</v>
      </c>
      <c r="B1582" s="114">
        <f>IF(AND(A1582&gt;=CONTROL!$D$9,A1582&lt;CONTROL!$D$10+1),A1582,0)</f>
        <v>0</v>
      </c>
      <c r="C1582" s="114">
        <f>IF(AND(A1582&gt;=CONTROL!$F$9,A1582&lt;CONTROL!$F$10+1),A1582,0)</f>
        <v>0</v>
      </c>
      <c r="D1582" s="114" t="str">
        <f>IF(DATOS!I1583=CONTROL!$H$10,"B","A")</f>
        <v>A</v>
      </c>
      <c r="E1582" s="114">
        <f t="shared" si="144"/>
        <v>0</v>
      </c>
      <c r="F1582">
        <f t="shared" ca="1" si="145"/>
        <v>-1</v>
      </c>
      <c r="G1582">
        <f t="shared" ca="1" si="146"/>
        <v>654</v>
      </c>
      <c r="H1582">
        <f t="shared" ca="1" si="147"/>
        <v>0</v>
      </c>
      <c r="I1582" s="122">
        <f t="shared" ca="1" si="148"/>
        <v>0</v>
      </c>
    </row>
    <row r="1583" spans="1:9" x14ac:dyDescent="0.25">
      <c r="A1583" s="114">
        <f t="shared" si="149"/>
        <v>1583</v>
      </c>
      <c r="B1583" s="114">
        <f>IF(AND(A1583&gt;=CONTROL!$D$9,A1583&lt;CONTROL!$D$10+1),A1583,0)</f>
        <v>0</v>
      </c>
      <c r="C1583" s="114">
        <f>IF(AND(A1583&gt;=CONTROL!$F$9,A1583&lt;CONTROL!$F$10+1),A1583,0)</f>
        <v>0</v>
      </c>
      <c r="D1583" s="114" t="str">
        <f>IF(DATOS!I1584=CONTROL!$H$10,"B","A")</f>
        <v>A</v>
      </c>
      <c r="E1583" s="114">
        <f t="shared" si="144"/>
        <v>0</v>
      </c>
      <c r="F1583">
        <f t="shared" ca="1" si="145"/>
        <v>-1</v>
      </c>
      <c r="G1583">
        <f t="shared" ca="1" si="146"/>
        <v>654</v>
      </c>
      <c r="H1583">
        <f t="shared" ca="1" si="147"/>
        <v>0</v>
      </c>
      <c r="I1583" s="122">
        <f t="shared" ca="1" si="148"/>
        <v>0</v>
      </c>
    </row>
    <row r="1584" spans="1:9" x14ac:dyDescent="0.25">
      <c r="A1584" s="114">
        <f t="shared" si="149"/>
        <v>1584</v>
      </c>
      <c r="B1584" s="114">
        <f>IF(AND(A1584&gt;=CONTROL!$D$9,A1584&lt;CONTROL!$D$10+1),A1584,0)</f>
        <v>0</v>
      </c>
      <c r="C1584" s="114">
        <f>IF(AND(A1584&gt;=CONTROL!$F$9,A1584&lt;CONTROL!$F$10+1),A1584,0)</f>
        <v>0</v>
      </c>
      <c r="D1584" s="114" t="str">
        <f>IF(DATOS!I1585=CONTROL!$H$10,"B","A")</f>
        <v>A</v>
      </c>
      <c r="E1584" s="114">
        <f t="shared" si="144"/>
        <v>0</v>
      </c>
      <c r="F1584">
        <f t="shared" ca="1" si="145"/>
        <v>-1</v>
      </c>
      <c r="G1584">
        <f t="shared" ca="1" si="146"/>
        <v>654</v>
      </c>
      <c r="H1584">
        <f t="shared" ca="1" si="147"/>
        <v>0</v>
      </c>
      <c r="I1584" s="122">
        <f t="shared" ca="1" si="148"/>
        <v>0</v>
      </c>
    </row>
    <row r="1585" spans="1:9" x14ac:dyDescent="0.25">
      <c r="A1585" s="114">
        <f t="shared" si="149"/>
        <v>1585</v>
      </c>
      <c r="B1585" s="114">
        <f>IF(AND(A1585&gt;=CONTROL!$D$9,A1585&lt;CONTROL!$D$10+1),A1585,0)</f>
        <v>0</v>
      </c>
      <c r="C1585" s="114">
        <f>IF(AND(A1585&gt;=CONTROL!$F$9,A1585&lt;CONTROL!$F$10+1),A1585,0)</f>
        <v>0</v>
      </c>
      <c r="D1585" s="114" t="str">
        <f>IF(DATOS!I1586=CONTROL!$H$10,"B","A")</f>
        <v>A</v>
      </c>
      <c r="E1585" s="114">
        <f t="shared" si="144"/>
        <v>0</v>
      </c>
      <c r="F1585">
        <f t="shared" ca="1" si="145"/>
        <v>-1</v>
      </c>
      <c r="G1585">
        <f t="shared" ca="1" si="146"/>
        <v>654</v>
      </c>
      <c r="H1585">
        <f t="shared" ca="1" si="147"/>
        <v>0</v>
      </c>
      <c r="I1585" s="122">
        <f t="shared" ca="1" si="148"/>
        <v>0</v>
      </c>
    </row>
    <row r="1586" spans="1:9" x14ac:dyDescent="0.25">
      <c r="A1586" s="114">
        <f t="shared" si="149"/>
        <v>1586</v>
      </c>
      <c r="B1586" s="114">
        <f>IF(AND(A1586&gt;=CONTROL!$D$9,A1586&lt;CONTROL!$D$10+1),A1586,0)</f>
        <v>0</v>
      </c>
      <c r="C1586" s="114">
        <f>IF(AND(A1586&gt;=CONTROL!$F$9,A1586&lt;CONTROL!$F$10+1),A1586,0)</f>
        <v>0</v>
      </c>
      <c r="D1586" s="114" t="str">
        <f>IF(DATOS!I1587=CONTROL!$H$10,"B","A")</f>
        <v>A</v>
      </c>
      <c r="E1586" s="114">
        <f t="shared" si="144"/>
        <v>0</v>
      </c>
      <c r="F1586">
        <f t="shared" ca="1" si="145"/>
        <v>-1</v>
      </c>
      <c r="G1586">
        <f t="shared" ca="1" si="146"/>
        <v>654</v>
      </c>
      <c r="H1586">
        <f t="shared" ca="1" si="147"/>
        <v>0</v>
      </c>
      <c r="I1586" s="122">
        <f t="shared" ca="1" si="148"/>
        <v>0</v>
      </c>
    </row>
    <row r="1587" spans="1:9" x14ac:dyDescent="0.25">
      <c r="A1587" s="114">
        <f t="shared" si="149"/>
        <v>1587</v>
      </c>
      <c r="B1587" s="114">
        <f>IF(AND(A1587&gt;=CONTROL!$D$9,A1587&lt;CONTROL!$D$10+1),A1587,0)</f>
        <v>0</v>
      </c>
      <c r="C1587" s="114">
        <f>IF(AND(A1587&gt;=CONTROL!$F$9,A1587&lt;CONTROL!$F$10+1),A1587,0)</f>
        <v>0</v>
      </c>
      <c r="D1587" s="114" t="str">
        <f>IF(DATOS!I1588=CONTROL!$H$10,"B","A")</f>
        <v>A</v>
      </c>
      <c r="E1587" s="114">
        <f t="shared" si="144"/>
        <v>0</v>
      </c>
      <c r="F1587">
        <f t="shared" ca="1" si="145"/>
        <v>-1</v>
      </c>
      <c r="G1587">
        <f t="shared" ca="1" si="146"/>
        <v>654</v>
      </c>
      <c r="H1587">
        <f t="shared" ca="1" si="147"/>
        <v>0</v>
      </c>
      <c r="I1587" s="122">
        <f t="shared" ca="1" si="148"/>
        <v>0</v>
      </c>
    </row>
    <row r="1588" spans="1:9" x14ac:dyDescent="0.25">
      <c r="A1588" s="114">
        <f t="shared" si="149"/>
        <v>1588</v>
      </c>
      <c r="B1588" s="114">
        <f>IF(AND(A1588&gt;=CONTROL!$D$9,A1588&lt;CONTROL!$D$10+1),A1588,0)</f>
        <v>0</v>
      </c>
      <c r="C1588" s="114">
        <f>IF(AND(A1588&gt;=CONTROL!$F$9,A1588&lt;CONTROL!$F$10+1),A1588,0)</f>
        <v>0</v>
      </c>
      <c r="D1588" s="114" t="str">
        <f>IF(DATOS!I1589=CONTROL!$H$10,"B","A")</f>
        <v>A</v>
      </c>
      <c r="E1588" s="114">
        <f t="shared" si="144"/>
        <v>0</v>
      </c>
      <c r="F1588">
        <f t="shared" ca="1" si="145"/>
        <v>-1</v>
      </c>
      <c r="G1588">
        <f t="shared" ca="1" si="146"/>
        <v>654</v>
      </c>
      <c r="H1588">
        <f t="shared" ca="1" si="147"/>
        <v>0</v>
      </c>
      <c r="I1588" s="122">
        <f t="shared" ca="1" si="148"/>
        <v>0</v>
      </c>
    </row>
    <row r="1589" spans="1:9" x14ac:dyDescent="0.25">
      <c r="A1589" s="114">
        <f t="shared" si="149"/>
        <v>1589</v>
      </c>
      <c r="B1589" s="114">
        <f>IF(AND(A1589&gt;=CONTROL!$D$9,A1589&lt;CONTROL!$D$10+1),A1589,0)</f>
        <v>0</v>
      </c>
      <c r="C1589" s="114">
        <f>IF(AND(A1589&gt;=CONTROL!$F$9,A1589&lt;CONTROL!$F$10+1),A1589,0)</f>
        <v>0</v>
      </c>
      <c r="D1589" s="114" t="str">
        <f>IF(DATOS!I1590=CONTROL!$H$10,"B","A")</f>
        <v>A</v>
      </c>
      <c r="E1589" s="114">
        <f t="shared" si="144"/>
        <v>0</v>
      </c>
      <c r="F1589">
        <f t="shared" ca="1" si="145"/>
        <v>-1</v>
      </c>
      <c r="G1589">
        <f t="shared" ca="1" si="146"/>
        <v>654</v>
      </c>
      <c r="H1589">
        <f t="shared" ca="1" si="147"/>
        <v>0</v>
      </c>
      <c r="I1589" s="122">
        <f t="shared" ca="1" si="148"/>
        <v>0</v>
      </c>
    </row>
    <row r="1590" spans="1:9" x14ac:dyDescent="0.25">
      <c r="A1590" s="114">
        <f t="shared" si="149"/>
        <v>1590</v>
      </c>
      <c r="B1590" s="114">
        <f>IF(AND(A1590&gt;=CONTROL!$D$9,A1590&lt;CONTROL!$D$10+1),A1590,0)</f>
        <v>0</v>
      </c>
      <c r="C1590" s="114">
        <f>IF(AND(A1590&gt;=CONTROL!$F$9,A1590&lt;CONTROL!$F$10+1),A1590,0)</f>
        <v>0</v>
      </c>
      <c r="D1590" s="114" t="str">
        <f>IF(DATOS!I1591=CONTROL!$H$10,"B","A")</f>
        <v>A</v>
      </c>
      <c r="E1590" s="114">
        <f t="shared" si="144"/>
        <v>0</v>
      </c>
      <c r="F1590">
        <f t="shared" ca="1" si="145"/>
        <v>-1</v>
      </c>
      <c r="G1590">
        <f t="shared" ca="1" si="146"/>
        <v>654</v>
      </c>
      <c r="H1590">
        <f t="shared" ca="1" si="147"/>
        <v>0</v>
      </c>
      <c r="I1590" s="122">
        <f t="shared" ca="1" si="148"/>
        <v>0</v>
      </c>
    </row>
    <row r="1591" spans="1:9" x14ac:dyDescent="0.25">
      <c r="A1591" s="114">
        <f t="shared" si="149"/>
        <v>1591</v>
      </c>
      <c r="B1591" s="114">
        <f>IF(AND(A1591&gt;=CONTROL!$D$9,A1591&lt;CONTROL!$D$10+1),A1591,0)</f>
        <v>0</v>
      </c>
      <c r="C1591" s="114">
        <f>IF(AND(A1591&gt;=CONTROL!$F$9,A1591&lt;CONTROL!$F$10+1),A1591,0)</f>
        <v>0</v>
      </c>
      <c r="D1591" s="114" t="str">
        <f>IF(DATOS!I1592=CONTROL!$H$10,"B","A")</f>
        <v>A</v>
      </c>
      <c r="E1591" s="114">
        <f t="shared" si="144"/>
        <v>0</v>
      </c>
      <c r="F1591">
        <f t="shared" ca="1" si="145"/>
        <v>-1</v>
      </c>
      <c r="G1591">
        <f t="shared" ca="1" si="146"/>
        <v>654</v>
      </c>
      <c r="H1591">
        <f t="shared" ca="1" si="147"/>
        <v>0</v>
      </c>
      <c r="I1591" s="122">
        <f t="shared" ca="1" si="148"/>
        <v>0</v>
      </c>
    </row>
    <row r="1592" spans="1:9" x14ac:dyDescent="0.25">
      <c r="A1592" s="114">
        <f t="shared" si="149"/>
        <v>1592</v>
      </c>
      <c r="B1592" s="114">
        <f>IF(AND(A1592&gt;=CONTROL!$D$9,A1592&lt;CONTROL!$D$10+1),A1592,0)</f>
        <v>0</v>
      </c>
      <c r="C1592" s="114">
        <f>IF(AND(A1592&gt;=CONTROL!$F$9,A1592&lt;CONTROL!$F$10+1),A1592,0)</f>
        <v>0</v>
      </c>
      <c r="D1592" s="114" t="str">
        <f>IF(DATOS!I1593=CONTROL!$H$10,"B","A")</f>
        <v>A</v>
      </c>
      <c r="E1592" s="114">
        <f t="shared" si="144"/>
        <v>0</v>
      </c>
      <c r="F1592">
        <f t="shared" ca="1" si="145"/>
        <v>-1</v>
      </c>
      <c r="G1592">
        <f t="shared" ca="1" si="146"/>
        <v>654</v>
      </c>
      <c r="H1592">
        <f t="shared" ca="1" si="147"/>
        <v>0</v>
      </c>
      <c r="I1592" s="122">
        <f t="shared" ca="1" si="148"/>
        <v>0</v>
      </c>
    </row>
    <row r="1593" spans="1:9" x14ac:dyDescent="0.25">
      <c r="A1593" s="114">
        <f t="shared" si="149"/>
        <v>1593</v>
      </c>
      <c r="B1593" s="114">
        <f>IF(AND(A1593&gt;=CONTROL!$D$9,A1593&lt;CONTROL!$D$10+1),A1593,0)</f>
        <v>0</v>
      </c>
      <c r="C1593" s="114">
        <f>IF(AND(A1593&gt;=CONTROL!$F$9,A1593&lt;CONTROL!$F$10+1),A1593,0)</f>
        <v>0</v>
      </c>
      <c r="D1593" s="114" t="str">
        <f>IF(DATOS!I1594=CONTROL!$H$10,"B","A")</f>
        <v>A</v>
      </c>
      <c r="E1593" s="114">
        <f t="shared" si="144"/>
        <v>0</v>
      </c>
      <c r="F1593">
        <f t="shared" ca="1" si="145"/>
        <v>-1</v>
      </c>
      <c r="G1593">
        <f t="shared" ca="1" si="146"/>
        <v>654</v>
      </c>
      <c r="H1593">
        <f t="shared" ca="1" si="147"/>
        <v>0</v>
      </c>
      <c r="I1593" s="122">
        <f t="shared" ca="1" si="148"/>
        <v>0</v>
      </c>
    </row>
    <row r="1594" spans="1:9" x14ac:dyDescent="0.25">
      <c r="A1594" s="114">
        <f t="shared" si="149"/>
        <v>1594</v>
      </c>
      <c r="B1594" s="114">
        <f>IF(AND(A1594&gt;=CONTROL!$D$9,A1594&lt;CONTROL!$D$10+1),A1594,0)</f>
        <v>0</v>
      </c>
      <c r="C1594" s="114">
        <f>IF(AND(A1594&gt;=CONTROL!$F$9,A1594&lt;CONTROL!$F$10+1),A1594,0)</f>
        <v>0</v>
      </c>
      <c r="D1594" s="114" t="str">
        <f>IF(DATOS!I1595=CONTROL!$H$10,"B","A")</f>
        <v>A</v>
      </c>
      <c r="E1594" s="114">
        <f t="shared" si="144"/>
        <v>0</v>
      </c>
      <c r="F1594">
        <f t="shared" ca="1" si="145"/>
        <v>-1</v>
      </c>
      <c r="G1594">
        <f t="shared" ca="1" si="146"/>
        <v>654</v>
      </c>
      <c r="H1594">
        <f t="shared" ca="1" si="147"/>
        <v>0</v>
      </c>
      <c r="I1594" s="122">
        <f t="shared" ca="1" si="148"/>
        <v>0</v>
      </c>
    </row>
    <row r="1595" spans="1:9" x14ac:dyDescent="0.25">
      <c r="A1595" s="114">
        <f t="shared" si="149"/>
        <v>1595</v>
      </c>
      <c r="B1595" s="114">
        <f>IF(AND(A1595&gt;=CONTROL!$D$9,A1595&lt;CONTROL!$D$10+1),A1595,0)</f>
        <v>0</v>
      </c>
      <c r="C1595" s="114">
        <f>IF(AND(A1595&gt;=CONTROL!$F$9,A1595&lt;CONTROL!$F$10+1),A1595,0)</f>
        <v>0</v>
      </c>
      <c r="D1595" s="114" t="str">
        <f>IF(DATOS!I1596=CONTROL!$H$10,"B","A")</f>
        <v>A</v>
      </c>
      <c r="E1595" s="114">
        <f t="shared" si="144"/>
        <v>0</v>
      </c>
      <c r="F1595">
        <f t="shared" ca="1" si="145"/>
        <v>-1</v>
      </c>
      <c r="G1595">
        <f t="shared" ca="1" si="146"/>
        <v>654</v>
      </c>
      <c r="H1595">
        <f t="shared" ca="1" si="147"/>
        <v>0</v>
      </c>
      <c r="I1595" s="122">
        <f t="shared" ca="1" si="148"/>
        <v>0</v>
      </c>
    </row>
    <row r="1596" spans="1:9" x14ac:dyDescent="0.25">
      <c r="A1596" s="114">
        <f t="shared" si="149"/>
        <v>1596</v>
      </c>
      <c r="B1596" s="114">
        <f>IF(AND(A1596&gt;=CONTROL!$D$9,A1596&lt;CONTROL!$D$10+1),A1596,0)</f>
        <v>0</v>
      </c>
      <c r="C1596" s="114">
        <f>IF(AND(A1596&gt;=CONTROL!$F$9,A1596&lt;CONTROL!$F$10+1),A1596,0)</f>
        <v>0</v>
      </c>
      <c r="D1596" s="114" t="str">
        <f>IF(DATOS!I1597=CONTROL!$H$10,"B","A")</f>
        <v>A</v>
      </c>
      <c r="E1596" s="114">
        <f t="shared" si="144"/>
        <v>0</v>
      </c>
      <c r="F1596">
        <f t="shared" ca="1" si="145"/>
        <v>-1</v>
      </c>
      <c r="G1596">
        <f t="shared" ca="1" si="146"/>
        <v>654</v>
      </c>
      <c r="H1596">
        <f t="shared" ca="1" si="147"/>
        <v>0</v>
      </c>
      <c r="I1596" s="122">
        <f t="shared" ca="1" si="148"/>
        <v>0</v>
      </c>
    </row>
    <row r="1597" spans="1:9" x14ac:dyDescent="0.25">
      <c r="A1597" s="114">
        <f t="shared" si="149"/>
        <v>1597</v>
      </c>
      <c r="B1597" s="114">
        <f>IF(AND(A1597&gt;=CONTROL!$D$9,A1597&lt;CONTROL!$D$10+1),A1597,0)</f>
        <v>0</v>
      </c>
      <c r="C1597" s="114">
        <f>IF(AND(A1597&gt;=CONTROL!$F$9,A1597&lt;CONTROL!$F$10+1),A1597,0)</f>
        <v>0</v>
      </c>
      <c r="D1597" s="114" t="str">
        <f>IF(DATOS!I1598=CONTROL!$H$10,"B","A")</f>
        <v>A</v>
      </c>
      <c r="E1597" s="114">
        <f t="shared" si="144"/>
        <v>0</v>
      </c>
      <c r="F1597">
        <f t="shared" ca="1" si="145"/>
        <v>-1</v>
      </c>
      <c r="G1597">
        <f t="shared" ca="1" si="146"/>
        <v>654</v>
      </c>
      <c r="H1597">
        <f t="shared" ca="1" si="147"/>
        <v>0</v>
      </c>
      <c r="I1597" s="122">
        <f t="shared" ca="1" si="148"/>
        <v>0</v>
      </c>
    </row>
    <row r="1598" spans="1:9" x14ac:dyDescent="0.25">
      <c r="A1598" s="114">
        <f t="shared" si="149"/>
        <v>1598</v>
      </c>
      <c r="B1598" s="114">
        <f>IF(AND(A1598&gt;=CONTROL!$D$9,A1598&lt;CONTROL!$D$10+1),A1598,0)</f>
        <v>0</v>
      </c>
      <c r="C1598" s="114">
        <f>IF(AND(A1598&gt;=CONTROL!$F$9,A1598&lt;CONTROL!$F$10+1),A1598,0)</f>
        <v>0</v>
      </c>
      <c r="D1598" s="114" t="str">
        <f>IF(DATOS!I1599=CONTROL!$H$10,"B","A")</f>
        <v>A</v>
      </c>
      <c r="E1598" s="114">
        <f t="shared" si="144"/>
        <v>0</v>
      </c>
      <c r="F1598">
        <f t="shared" ca="1" si="145"/>
        <v>-1</v>
      </c>
      <c r="G1598">
        <f t="shared" ca="1" si="146"/>
        <v>654</v>
      </c>
      <c r="H1598">
        <f t="shared" ca="1" si="147"/>
        <v>0</v>
      </c>
      <c r="I1598" s="122">
        <f t="shared" ca="1" si="148"/>
        <v>0</v>
      </c>
    </row>
    <row r="1599" spans="1:9" x14ac:dyDescent="0.25">
      <c r="A1599" s="114">
        <f t="shared" si="149"/>
        <v>1599</v>
      </c>
      <c r="B1599" s="114">
        <f>IF(AND(A1599&gt;=CONTROL!$D$9,A1599&lt;CONTROL!$D$10+1),A1599,0)</f>
        <v>0</v>
      </c>
      <c r="C1599" s="114">
        <f>IF(AND(A1599&gt;=CONTROL!$F$9,A1599&lt;CONTROL!$F$10+1),A1599,0)</f>
        <v>0</v>
      </c>
      <c r="D1599" s="114" t="str">
        <f>IF(DATOS!I1600=CONTROL!$H$10,"B","A")</f>
        <v>A</v>
      </c>
      <c r="E1599" s="114">
        <f t="shared" si="144"/>
        <v>0</v>
      </c>
      <c r="F1599">
        <f t="shared" ca="1" si="145"/>
        <v>-1</v>
      </c>
      <c r="G1599">
        <f t="shared" ca="1" si="146"/>
        <v>654</v>
      </c>
      <c r="H1599">
        <f t="shared" ca="1" si="147"/>
        <v>0</v>
      </c>
      <c r="I1599" s="122">
        <f t="shared" ca="1" si="148"/>
        <v>0</v>
      </c>
    </row>
    <row r="1600" spans="1:9" x14ac:dyDescent="0.25">
      <c r="A1600" s="114">
        <f t="shared" si="149"/>
        <v>1600</v>
      </c>
      <c r="B1600" s="114">
        <f>IF(AND(A1600&gt;=CONTROL!$D$9,A1600&lt;CONTROL!$D$10+1),A1600,0)</f>
        <v>0</v>
      </c>
      <c r="C1600" s="114">
        <f>IF(AND(A1600&gt;=CONTROL!$F$9,A1600&lt;CONTROL!$F$10+1),A1600,0)</f>
        <v>0</v>
      </c>
      <c r="D1600" s="114" t="str">
        <f>IF(DATOS!I1601=CONTROL!$H$10,"B","A")</f>
        <v>A</v>
      </c>
      <c r="E1600" s="114">
        <f t="shared" si="144"/>
        <v>0</v>
      </c>
      <c r="F1600">
        <f t="shared" ca="1" si="145"/>
        <v>-1</v>
      </c>
      <c r="G1600">
        <f t="shared" ca="1" si="146"/>
        <v>654</v>
      </c>
      <c r="H1600">
        <f t="shared" ca="1" si="147"/>
        <v>0</v>
      </c>
      <c r="I1600" s="122">
        <f t="shared" ca="1" si="148"/>
        <v>0</v>
      </c>
    </row>
    <row r="1601" spans="1:9" x14ac:dyDescent="0.25">
      <c r="A1601" s="114">
        <f t="shared" si="149"/>
        <v>1601</v>
      </c>
      <c r="B1601" s="114">
        <f>IF(AND(A1601&gt;=CONTROL!$D$9,A1601&lt;CONTROL!$D$10+1),A1601,0)</f>
        <v>0</v>
      </c>
      <c r="C1601" s="114">
        <f>IF(AND(A1601&gt;=CONTROL!$F$9,A1601&lt;CONTROL!$F$10+1),A1601,0)</f>
        <v>0</v>
      </c>
      <c r="D1601" s="114" t="str">
        <f>IF(DATOS!I1602=CONTROL!$H$10,"B","A")</f>
        <v>A</v>
      </c>
      <c r="E1601" s="114">
        <f t="shared" si="144"/>
        <v>0</v>
      </c>
      <c r="F1601">
        <f t="shared" ca="1" si="145"/>
        <v>-1</v>
      </c>
      <c r="G1601">
        <f t="shared" ca="1" si="146"/>
        <v>654</v>
      </c>
      <c r="H1601">
        <f t="shared" ca="1" si="147"/>
        <v>0</v>
      </c>
      <c r="I1601" s="122">
        <f t="shared" ca="1" si="148"/>
        <v>0</v>
      </c>
    </row>
    <row r="1602" spans="1:9" x14ac:dyDescent="0.25">
      <c r="A1602" s="114">
        <f t="shared" si="149"/>
        <v>1602</v>
      </c>
      <c r="B1602" s="114">
        <f>IF(AND(A1602&gt;=CONTROL!$D$9,A1602&lt;CONTROL!$D$10+1),A1602,0)</f>
        <v>0</v>
      </c>
      <c r="C1602" s="114">
        <f>IF(AND(A1602&gt;=CONTROL!$F$9,A1602&lt;CONTROL!$F$10+1),A1602,0)</f>
        <v>0</v>
      </c>
      <c r="D1602" s="114" t="str">
        <f>IF(DATOS!I1603=CONTROL!$H$10,"B","A")</f>
        <v>A</v>
      </c>
      <c r="E1602" s="114">
        <f t="shared" ref="E1602:E1665" si="150">IF(D1602="A",+C1602+B1602,0)</f>
        <v>0</v>
      </c>
      <c r="F1602">
        <f t="shared" ref="F1602:F1665" ca="1" si="151">IF(E1602&gt;0,RAND(),-1)</f>
        <v>-1</v>
      </c>
      <c r="G1602">
        <f t="shared" ref="G1602:G1665" ca="1" si="152">RANK(F1602,$F$1:$F$5000)</f>
        <v>654</v>
      </c>
      <c r="H1602">
        <f t="shared" ref="H1602:H1665" ca="1" si="153">IF(F1602=-1,0,G1602)</f>
        <v>0</v>
      </c>
      <c r="I1602" s="122">
        <f t="shared" ref="I1602:I1665" ca="1" si="154">IFERROR(MATCH(A1602,H:H,0),0)</f>
        <v>0</v>
      </c>
    </row>
    <row r="1603" spans="1:9" x14ac:dyDescent="0.25">
      <c r="A1603" s="114">
        <f t="shared" ref="A1603:A1666" si="155">+A1602+1</f>
        <v>1603</v>
      </c>
      <c r="B1603" s="114">
        <f>IF(AND(A1603&gt;=CONTROL!$D$9,A1603&lt;CONTROL!$D$10+1),A1603,0)</f>
        <v>0</v>
      </c>
      <c r="C1603" s="114">
        <f>IF(AND(A1603&gt;=CONTROL!$F$9,A1603&lt;CONTROL!$F$10+1),A1603,0)</f>
        <v>0</v>
      </c>
      <c r="D1603" s="114" t="str">
        <f>IF(DATOS!I1604=CONTROL!$H$10,"B","A")</f>
        <v>A</v>
      </c>
      <c r="E1603" s="114">
        <f t="shared" si="150"/>
        <v>0</v>
      </c>
      <c r="F1603">
        <f t="shared" ca="1" si="151"/>
        <v>-1</v>
      </c>
      <c r="G1603">
        <f t="shared" ca="1" si="152"/>
        <v>654</v>
      </c>
      <c r="H1603">
        <f t="shared" ca="1" si="153"/>
        <v>0</v>
      </c>
      <c r="I1603" s="122">
        <f t="shared" ca="1" si="154"/>
        <v>0</v>
      </c>
    </row>
    <row r="1604" spans="1:9" x14ac:dyDescent="0.25">
      <c r="A1604" s="114">
        <f t="shared" si="155"/>
        <v>1604</v>
      </c>
      <c r="B1604" s="114">
        <f>IF(AND(A1604&gt;=CONTROL!$D$9,A1604&lt;CONTROL!$D$10+1),A1604,0)</f>
        <v>0</v>
      </c>
      <c r="C1604" s="114">
        <f>IF(AND(A1604&gt;=CONTROL!$F$9,A1604&lt;CONTROL!$F$10+1),A1604,0)</f>
        <v>0</v>
      </c>
      <c r="D1604" s="114" t="str">
        <f>IF(DATOS!I1605=CONTROL!$H$10,"B","A")</f>
        <v>A</v>
      </c>
      <c r="E1604" s="114">
        <f t="shared" si="150"/>
        <v>0</v>
      </c>
      <c r="F1604">
        <f t="shared" ca="1" si="151"/>
        <v>-1</v>
      </c>
      <c r="G1604">
        <f t="shared" ca="1" si="152"/>
        <v>654</v>
      </c>
      <c r="H1604">
        <f t="shared" ca="1" si="153"/>
        <v>0</v>
      </c>
      <c r="I1604" s="122">
        <f t="shared" ca="1" si="154"/>
        <v>0</v>
      </c>
    </row>
    <row r="1605" spans="1:9" x14ac:dyDescent="0.25">
      <c r="A1605" s="114">
        <f t="shared" si="155"/>
        <v>1605</v>
      </c>
      <c r="B1605" s="114">
        <f>IF(AND(A1605&gt;=CONTROL!$D$9,A1605&lt;CONTROL!$D$10+1),A1605,0)</f>
        <v>0</v>
      </c>
      <c r="C1605" s="114">
        <f>IF(AND(A1605&gt;=CONTROL!$F$9,A1605&lt;CONTROL!$F$10+1),A1605,0)</f>
        <v>0</v>
      </c>
      <c r="D1605" s="114" t="str">
        <f>IF(DATOS!I1606=CONTROL!$H$10,"B","A")</f>
        <v>A</v>
      </c>
      <c r="E1605" s="114">
        <f t="shared" si="150"/>
        <v>0</v>
      </c>
      <c r="F1605">
        <f t="shared" ca="1" si="151"/>
        <v>-1</v>
      </c>
      <c r="G1605">
        <f t="shared" ca="1" si="152"/>
        <v>654</v>
      </c>
      <c r="H1605">
        <f t="shared" ca="1" si="153"/>
        <v>0</v>
      </c>
      <c r="I1605" s="122">
        <f t="shared" ca="1" si="154"/>
        <v>0</v>
      </c>
    </row>
    <row r="1606" spans="1:9" x14ac:dyDescent="0.25">
      <c r="A1606" s="114">
        <f t="shared" si="155"/>
        <v>1606</v>
      </c>
      <c r="B1606" s="114">
        <f>IF(AND(A1606&gt;=CONTROL!$D$9,A1606&lt;CONTROL!$D$10+1),A1606,0)</f>
        <v>0</v>
      </c>
      <c r="C1606" s="114">
        <f>IF(AND(A1606&gt;=CONTROL!$F$9,A1606&lt;CONTROL!$F$10+1),A1606,0)</f>
        <v>0</v>
      </c>
      <c r="D1606" s="114" t="str">
        <f>IF(DATOS!I1607=CONTROL!$H$10,"B","A")</f>
        <v>A</v>
      </c>
      <c r="E1606" s="114">
        <f t="shared" si="150"/>
        <v>0</v>
      </c>
      <c r="F1606">
        <f t="shared" ca="1" si="151"/>
        <v>-1</v>
      </c>
      <c r="G1606">
        <f t="shared" ca="1" si="152"/>
        <v>654</v>
      </c>
      <c r="H1606">
        <f t="shared" ca="1" si="153"/>
        <v>0</v>
      </c>
      <c r="I1606" s="122">
        <f t="shared" ca="1" si="154"/>
        <v>0</v>
      </c>
    </row>
    <row r="1607" spans="1:9" x14ac:dyDescent="0.25">
      <c r="A1607" s="114">
        <f t="shared" si="155"/>
        <v>1607</v>
      </c>
      <c r="B1607" s="114">
        <f>IF(AND(A1607&gt;=CONTROL!$D$9,A1607&lt;CONTROL!$D$10+1),A1607,0)</f>
        <v>0</v>
      </c>
      <c r="C1607" s="114">
        <f>IF(AND(A1607&gt;=CONTROL!$F$9,A1607&lt;CONTROL!$F$10+1),A1607,0)</f>
        <v>0</v>
      </c>
      <c r="D1607" s="114" t="str">
        <f>IF(DATOS!I1608=CONTROL!$H$10,"B","A")</f>
        <v>A</v>
      </c>
      <c r="E1607" s="114">
        <f t="shared" si="150"/>
        <v>0</v>
      </c>
      <c r="F1607">
        <f t="shared" ca="1" si="151"/>
        <v>-1</v>
      </c>
      <c r="G1607">
        <f t="shared" ca="1" si="152"/>
        <v>654</v>
      </c>
      <c r="H1607">
        <f t="shared" ca="1" si="153"/>
        <v>0</v>
      </c>
      <c r="I1607" s="122">
        <f t="shared" ca="1" si="154"/>
        <v>0</v>
      </c>
    </row>
    <row r="1608" spans="1:9" x14ac:dyDescent="0.25">
      <c r="A1608" s="114">
        <f t="shared" si="155"/>
        <v>1608</v>
      </c>
      <c r="B1608" s="114">
        <f>IF(AND(A1608&gt;=CONTROL!$D$9,A1608&lt;CONTROL!$D$10+1),A1608,0)</f>
        <v>0</v>
      </c>
      <c r="C1608" s="114">
        <f>IF(AND(A1608&gt;=CONTROL!$F$9,A1608&lt;CONTROL!$F$10+1),A1608,0)</f>
        <v>0</v>
      </c>
      <c r="D1608" s="114" t="str">
        <f>IF(DATOS!I1609=CONTROL!$H$10,"B","A")</f>
        <v>A</v>
      </c>
      <c r="E1608" s="114">
        <f t="shared" si="150"/>
        <v>0</v>
      </c>
      <c r="F1608">
        <f t="shared" ca="1" si="151"/>
        <v>-1</v>
      </c>
      <c r="G1608">
        <f t="shared" ca="1" si="152"/>
        <v>654</v>
      </c>
      <c r="H1608">
        <f t="shared" ca="1" si="153"/>
        <v>0</v>
      </c>
      <c r="I1608" s="122">
        <f t="shared" ca="1" si="154"/>
        <v>0</v>
      </c>
    </row>
    <row r="1609" spans="1:9" x14ac:dyDescent="0.25">
      <c r="A1609" s="114">
        <f t="shared" si="155"/>
        <v>1609</v>
      </c>
      <c r="B1609" s="114">
        <f>IF(AND(A1609&gt;=CONTROL!$D$9,A1609&lt;CONTROL!$D$10+1),A1609,0)</f>
        <v>0</v>
      </c>
      <c r="C1609" s="114">
        <f>IF(AND(A1609&gt;=CONTROL!$F$9,A1609&lt;CONTROL!$F$10+1),A1609,0)</f>
        <v>0</v>
      </c>
      <c r="D1609" s="114" t="str">
        <f>IF(DATOS!I1610=CONTROL!$H$10,"B","A")</f>
        <v>A</v>
      </c>
      <c r="E1609" s="114">
        <f t="shared" si="150"/>
        <v>0</v>
      </c>
      <c r="F1609">
        <f t="shared" ca="1" si="151"/>
        <v>-1</v>
      </c>
      <c r="G1609">
        <f t="shared" ca="1" si="152"/>
        <v>654</v>
      </c>
      <c r="H1609">
        <f t="shared" ca="1" si="153"/>
        <v>0</v>
      </c>
      <c r="I1609" s="122">
        <f t="shared" ca="1" si="154"/>
        <v>0</v>
      </c>
    </row>
    <row r="1610" spans="1:9" x14ac:dyDescent="0.25">
      <c r="A1610" s="114">
        <f t="shared" si="155"/>
        <v>1610</v>
      </c>
      <c r="B1610" s="114">
        <f>IF(AND(A1610&gt;=CONTROL!$D$9,A1610&lt;CONTROL!$D$10+1),A1610,0)</f>
        <v>0</v>
      </c>
      <c r="C1610" s="114">
        <f>IF(AND(A1610&gt;=CONTROL!$F$9,A1610&lt;CONTROL!$F$10+1),A1610,0)</f>
        <v>0</v>
      </c>
      <c r="D1610" s="114" t="str">
        <f>IF(DATOS!I1611=CONTROL!$H$10,"B","A")</f>
        <v>A</v>
      </c>
      <c r="E1610" s="114">
        <f t="shared" si="150"/>
        <v>0</v>
      </c>
      <c r="F1610">
        <f t="shared" ca="1" si="151"/>
        <v>-1</v>
      </c>
      <c r="G1610">
        <f t="shared" ca="1" si="152"/>
        <v>654</v>
      </c>
      <c r="H1610">
        <f t="shared" ca="1" si="153"/>
        <v>0</v>
      </c>
      <c r="I1610" s="122">
        <f t="shared" ca="1" si="154"/>
        <v>0</v>
      </c>
    </row>
    <row r="1611" spans="1:9" x14ac:dyDescent="0.25">
      <c r="A1611" s="114">
        <f t="shared" si="155"/>
        <v>1611</v>
      </c>
      <c r="B1611" s="114">
        <f>IF(AND(A1611&gt;=CONTROL!$D$9,A1611&lt;CONTROL!$D$10+1),A1611,0)</f>
        <v>0</v>
      </c>
      <c r="C1611" s="114">
        <f>IF(AND(A1611&gt;=CONTROL!$F$9,A1611&lt;CONTROL!$F$10+1),A1611,0)</f>
        <v>0</v>
      </c>
      <c r="D1611" s="114" t="str">
        <f>IF(DATOS!I1612=CONTROL!$H$10,"B","A")</f>
        <v>A</v>
      </c>
      <c r="E1611" s="114">
        <f t="shared" si="150"/>
        <v>0</v>
      </c>
      <c r="F1611">
        <f t="shared" ca="1" si="151"/>
        <v>-1</v>
      </c>
      <c r="G1611">
        <f t="shared" ca="1" si="152"/>
        <v>654</v>
      </c>
      <c r="H1611">
        <f t="shared" ca="1" si="153"/>
        <v>0</v>
      </c>
      <c r="I1611" s="122">
        <f t="shared" ca="1" si="154"/>
        <v>0</v>
      </c>
    </row>
    <row r="1612" spans="1:9" x14ac:dyDescent="0.25">
      <c r="A1612" s="114">
        <f t="shared" si="155"/>
        <v>1612</v>
      </c>
      <c r="B1612" s="114">
        <f>IF(AND(A1612&gt;=CONTROL!$D$9,A1612&lt;CONTROL!$D$10+1),A1612,0)</f>
        <v>0</v>
      </c>
      <c r="C1612" s="114">
        <f>IF(AND(A1612&gt;=CONTROL!$F$9,A1612&lt;CONTROL!$F$10+1),A1612,0)</f>
        <v>0</v>
      </c>
      <c r="D1612" s="114" t="str">
        <f>IF(DATOS!I1613=CONTROL!$H$10,"B","A")</f>
        <v>A</v>
      </c>
      <c r="E1612" s="114">
        <f t="shared" si="150"/>
        <v>0</v>
      </c>
      <c r="F1612">
        <f t="shared" ca="1" si="151"/>
        <v>-1</v>
      </c>
      <c r="G1612">
        <f t="shared" ca="1" si="152"/>
        <v>654</v>
      </c>
      <c r="H1612">
        <f t="shared" ca="1" si="153"/>
        <v>0</v>
      </c>
      <c r="I1612" s="122">
        <f t="shared" ca="1" si="154"/>
        <v>0</v>
      </c>
    </row>
    <row r="1613" spans="1:9" x14ac:dyDescent="0.25">
      <c r="A1613" s="114">
        <f t="shared" si="155"/>
        <v>1613</v>
      </c>
      <c r="B1613" s="114">
        <f>IF(AND(A1613&gt;=CONTROL!$D$9,A1613&lt;CONTROL!$D$10+1),A1613,0)</f>
        <v>0</v>
      </c>
      <c r="C1613" s="114">
        <f>IF(AND(A1613&gt;=CONTROL!$F$9,A1613&lt;CONTROL!$F$10+1),A1613,0)</f>
        <v>0</v>
      </c>
      <c r="D1613" s="114" t="str">
        <f>IF(DATOS!I1614=CONTROL!$H$10,"B","A")</f>
        <v>A</v>
      </c>
      <c r="E1613" s="114">
        <f t="shared" si="150"/>
        <v>0</v>
      </c>
      <c r="F1613">
        <f t="shared" ca="1" si="151"/>
        <v>-1</v>
      </c>
      <c r="G1613">
        <f t="shared" ca="1" si="152"/>
        <v>654</v>
      </c>
      <c r="H1613">
        <f t="shared" ca="1" si="153"/>
        <v>0</v>
      </c>
      <c r="I1613" s="122">
        <f t="shared" ca="1" si="154"/>
        <v>0</v>
      </c>
    </row>
    <row r="1614" spans="1:9" x14ac:dyDescent="0.25">
      <c r="A1614" s="114">
        <f t="shared" si="155"/>
        <v>1614</v>
      </c>
      <c r="B1614" s="114">
        <f>IF(AND(A1614&gt;=CONTROL!$D$9,A1614&lt;CONTROL!$D$10+1),A1614,0)</f>
        <v>0</v>
      </c>
      <c r="C1614" s="114">
        <f>IF(AND(A1614&gt;=CONTROL!$F$9,A1614&lt;CONTROL!$F$10+1),A1614,0)</f>
        <v>0</v>
      </c>
      <c r="D1614" s="114" t="str">
        <f>IF(DATOS!I1615=CONTROL!$H$10,"B","A")</f>
        <v>A</v>
      </c>
      <c r="E1614" s="114">
        <f t="shared" si="150"/>
        <v>0</v>
      </c>
      <c r="F1614">
        <f t="shared" ca="1" si="151"/>
        <v>-1</v>
      </c>
      <c r="G1614">
        <f t="shared" ca="1" si="152"/>
        <v>654</v>
      </c>
      <c r="H1614">
        <f t="shared" ca="1" si="153"/>
        <v>0</v>
      </c>
      <c r="I1614" s="122">
        <f t="shared" ca="1" si="154"/>
        <v>0</v>
      </c>
    </row>
    <row r="1615" spans="1:9" x14ac:dyDescent="0.25">
      <c r="A1615" s="114">
        <f t="shared" si="155"/>
        <v>1615</v>
      </c>
      <c r="B1615" s="114">
        <f>IF(AND(A1615&gt;=CONTROL!$D$9,A1615&lt;CONTROL!$D$10+1),A1615,0)</f>
        <v>0</v>
      </c>
      <c r="C1615" s="114">
        <f>IF(AND(A1615&gt;=CONTROL!$F$9,A1615&lt;CONTROL!$F$10+1),A1615,0)</f>
        <v>0</v>
      </c>
      <c r="D1615" s="114" t="str">
        <f>IF(DATOS!I1616=CONTROL!$H$10,"B","A")</f>
        <v>A</v>
      </c>
      <c r="E1615" s="114">
        <f t="shared" si="150"/>
        <v>0</v>
      </c>
      <c r="F1615">
        <f t="shared" ca="1" si="151"/>
        <v>-1</v>
      </c>
      <c r="G1615">
        <f t="shared" ca="1" si="152"/>
        <v>654</v>
      </c>
      <c r="H1615">
        <f t="shared" ca="1" si="153"/>
        <v>0</v>
      </c>
      <c r="I1615" s="122">
        <f t="shared" ca="1" si="154"/>
        <v>0</v>
      </c>
    </row>
    <row r="1616" spans="1:9" x14ac:dyDescent="0.25">
      <c r="A1616" s="114">
        <f t="shared" si="155"/>
        <v>1616</v>
      </c>
      <c r="B1616" s="114">
        <f>IF(AND(A1616&gt;=CONTROL!$D$9,A1616&lt;CONTROL!$D$10+1),A1616,0)</f>
        <v>0</v>
      </c>
      <c r="C1616" s="114">
        <f>IF(AND(A1616&gt;=CONTROL!$F$9,A1616&lt;CONTROL!$F$10+1),A1616,0)</f>
        <v>0</v>
      </c>
      <c r="D1616" s="114" t="str">
        <f>IF(DATOS!I1617=CONTROL!$H$10,"B","A")</f>
        <v>A</v>
      </c>
      <c r="E1616" s="114">
        <f t="shared" si="150"/>
        <v>0</v>
      </c>
      <c r="F1616">
        <f t="shared" ca="1" si="151"/>
        <v>-1</v>
      </c>
      <c r="G1616">
        <f t="shared" ca="1" si="152"/>
        <v>654</v>
      </c>
      <c r="H1616">
        <f t="shared" ca="1" si="153"/>
        <v>0</v>
      </c>
      <c r="I1616" s="122">
        <f t="shared" ca="1" si="154"/>
        <v>0</v>
      </c>
    </row>
    <row r="1617" spans="1:9" x14ac:dyDescent="0.25">
      <c r="A1617" s="114">
        <f t="shared" si="155"/>
        <v>1617</v>
      </c>
      <c r="B1617" s="114">
        <f>IF(AND(A1617&gt;=CONTROL!$D$9,A1617&lt;CONTROL!$D$10+1),A1617,0)</f>
        <v>0</v>
      </c>
      <c r="C1617" s="114">
        <f>IF(AND(A1617&gt;=CONTROL!$F$9,A1617&lt;CONTROL!$F$10+1),A1617,0)</f>
        <v>0</v>
      </c>
      <c r="D1617" s="114" t="str">
        <f>IF(DATOS!I1618=CONTROL!$H$10,"B","A")</f>
        <v>A</v>
      </c>
      <c r="E1617" s="114">
        <f t="shared" si="150"/>
        <v>0</v>
      </c>
      <c r="F1617">
        <f t="shared" ca="1" si="151"/>
        <v>-1</v>
      </c>
      <c r="G1617">
        <f t="shared" ca="1" si="152"/>
        <v>654</v>
      </c>
      <c r="H1617">
        <f t="shared" ca="1" si="153"/>
        <v>0</v>
      </c>
      <c r="I1617" s="122">
        <f t="shared" ca="1" si="154"/>
        <v>0</v>
      </c>
    </row>
    <row r="1618" spans="1:9" x14ac:dyDescent="0.25">
      <c r="A1618" s="114">
        <f t="shared" si="155"/>
        <v>1618</v>
      </c>
      <c r="B1618" s="114">
        <f>IF(AND(A1618&gt;=CONTROL!$D$9,A1618&lt;CONTROL!$D$10+1),A1618,0)</f>
        <v>0</v>
      </c>
      <c r="C1618" s="114">
        <f>IF(AND(A1618&gt;=CONTROL!$F$9,A1618&lt;CONTROL!$F$10+1),A1618,0)</f>
        <v>0</v>
      </c>
      <c r="D1618" s="114" t="str">
        <f>IF(DATOS!I1619=CONTROL!$H$10,"B","A")</f>
        <v>A</v>
      </c>
      <c r="E1618" s="114">
        <f t="shared" si="150"/>
        <v>0</v>
      </c>
      <c r="F1618">
        <f t="shared" ca="1" si="151"/>
        <v>-1</v>
      </c>
      <c r="G1618">
        <f t="shared" ca="1" si="152"/>
        <v>654</v>
      </c>
      <c r="H1618">
        <f t="shared" ca="1" si="153"/>
        <v>0</v>
      </c>
      <c r="I1618" s="122">
        <f t="shared" ca="1" si="154"/>
        <v>0</v>
      </c>
    </row>
    <row r="1619" spans="1:9" x14ac:dyDescent="0.25">
      <c r="A1619" s="114">
        <f t="shared" si="155"/>
        <v>1619</v>
      </c>
      <c r="B1619" s="114">
        <f>IF(AND(A1619&gt;=CONTROL!$D$9,A1619&lt;CONTROL!$D$10+1),A1619,0)</f>
        <v>0</v>
      </c>
      <c r="C1619" s="114">
        <f>IF(AND(A1619&gt;=CONTROL!$F$9,A1619&lt;CONTROL!$F$10+1),A1619,0)</f>
        <v>0</v>
      </c>
      <c r="D1619" s="114" t="str">
        <f>IF(DATOS!I1620=CONTROL!$H$10,"B","A")</f>
        <v>A</v>
      </c>
      <c r="E1619" s="114">
        <f t="shared" si="150"/>
        <v>0</v>
      </c>
      <c r="F1619">
        <f t="shared" ca="1" si="151"/>
        <v>-1</v>
      </c>
      <c r="G1619">
        <f t="shared" ca="1" si="152"/>
        <v>654</v>
      </c>
      <c r="H1619">
        <f t="shared" ca="1" si="153"/>
        <v>0</v>
      </c>
      <c r="I1619" s="122">
        <f t="shared" ca="1" si="154"/>
        <v>0</v>
      </c>
    </row>
    <row r="1620" spans="1:9" x14ac:dyDescent="0.25">
      <c r="A1620" s="114">
        <f t="shared" si="155"/>
        <v>1620</v>
      </c>
      <c r="B1620" s="114">
        <f>IF(AND(A1620&gt;=CONTROL!$D$9,A1620&lt;CONTROL!$D$10+1),A1620,0)</f>
        <v>0</v>
      </c>
      <c r="C1620" s="114">
        <f>IF(AND(A1620&gt;=CONTROL!$F$9,A1620&lt;CONTROL!$F$10+1),A1620,0)</f>
        <v>0</v>
      </c>
      <c r="D1620" s="114" t="str">
        <f>IF(DATOS!I1621=CONTROL!$H$10,"B","A")</f>
        <v>A</v>
      </c>
      <c r="E1620" s="114">
        <f t="shared" si="150"/>
        <v>0</v>
      </c>
      <c r="F1620">
        <f t="shared" ca="1" si="151"/>
        <v>-1</v>
      </c>
      <c r="G1620">
        <f t="shared" ca="1" si="152"/>
        <v>654</v>
      </c>
      <c r="H1620">
        <f t="shared" ca="1" si="153"/>
        <v>0</v>
      </c>
      <c r="I1620" s="122">
        <f t="shared" ca="1" si="154"/>
        <v>0</v>
      </c>
    </row>
    <row r="1621" spans="1:9" x14ac:dyDescent="0.25">
      <c r="A1621" s="114">
        <f t="shared" si="155"/>
        <v>1621</v>
      </c>
      <c r="B1621" s="114">
        <f>IF(AND(A1621&gt;=CONTROL!$D$9,A1621&lt;CONTROL!$D$10+1),A1621,0)</f>
        <v>0</v>
      </c>
      <c r="C1621" s="114">
        <f>IF(AND(A1621&gt;=CONTROL!$F$9,A1621&lt;CONTROL!$F$10+1),A1621,0)</f>
        <v>0</v>
      </c>
      <c r="D1621" s="114" t="str">
        <f>IF(DATOS!I1622=CONTROL!$H$10,"B","A")</f>
        <v>A</v>
      </c>
      <c r="E1621" s="114">
        <f t="shared" si="150"/>
        <v>0</v>
      </c>
      <c r="F1621">
        <f t="shared" ca="1" si="151"/>
        <v>-1</v>
      </c>
      <c r="G1621">
        <f t="shared" ca="1" si="152"/>
        <v>654</v>
      </c>
      <c r="H1621">
        <f t="shared" ca="1" si="153"/>
        <v>0</v>
      </c>
      <c r="I1621" s="122">
        <f t="shared" ca="1" si="154"/>
        <v>0</v>
      </c>
    </row>
    <row r="1622" spans="1:9" x14ac:dyDescent="0.25">
      <c r="A1622" s="114">
        <f t="shared" si="155"/>
        <v>1622</v>
      </c>
      <c r="B1622" s="114">
        <f>IF(AND(A1622&gt;=CONTROL!$D$9,A1622&lt;CONTROL!$D$10+1),A1622,0)</f>
        <v>0</v>
      </c>
      <c r="C1622" s="114">
        <f>IF(AND(A1622&gt;=CONTROL!$F$9,A1622&lt;CONTROL!$F$10+1),A1622,0)</f>
        <v>0</v>
      </c>
      <c r="D1622" s="114" t="str">
        <f>IF(DATOS!I1623=CONTROL!$H$10,"B","A")</f>
        <v>A</v>
      </c>
      <c r="E1622" s="114">
        <f t="shared" si="150"/>
        <v>0</v>
      </c>
      <c r="F1622">
        <f t="shared" ca="1" si="151"/>
        <v>-1</v>
      </c>
      <c r="G1622">
        <f t="shared" ca="1" si="152"/>
        <v>654</v>
      </c>
      <c r="H1622">
        <f t="shared" ca="1" si="153"/>
        <v>0</v>
      </c>
      <c r="I1622" s="122">
        <f t="shared" ca="1" si="154"/>
        <v>0</v>
      </c>
    </row>
    <row r="1623" spans="1:9" x14ac:dyDescent="0.25">
      <c r="A1623" s="114">
        <f t="shared" si="155"/>
        <v>1623</v>
      </c>
      <c r="B1623" s="114">
        <f>IF(AND(A1623&gt;=CONTROL!$D$9,A1623&lt;CONTROL!$D$10+1),A1623,0)</f>
        <v>0</v>
      </c>
      <c r="C1623" s="114">
        <f>IF(AND(A1623&gt;=CONTROL!$F$9,A1623&lt;CONTROL!$F$10+1),A1623,0)</f>
        <v>0</v>
      </c>
      <c r="D1623" s="114" t="str">
        <f>IF(DATOS!I1624=CONTROL!$H$10,"B","A")</f>
        <v>A</v>
      </c>
      <c r="E1623" s="114">
        <f t="shared" si="150"/>
        <v>0</v>
      </c>
      <c r="F1623">
        <f t="shared" ca="1" si="151"/>
        <v>-1</v>
      </c>
      <c r="G1623">
        <f t="shared" ca="1" si="152"/>
        <v>654</v>
      </c>
      <c r="H1623">
        <f t="shared" ca="1" si="153"/>
        <v>0</v>
      </c>
      <c r="I1623" s="122">
        <f t="shared" ca="1" si="154"/>
        <v>0</v>
      </c>
    </row>
    <row r="1624" spans="1:9" x14ac:dyDescent="0.25">
      <c r="A1624" s="114">
        <f t="shared" si="155"/>
        <v>1624</v>
      </c>
      <c r="B1624" s="114">
        <f>IF(AND(A1624&gt;=CONTROL!$D$9,A1624&lt;CONTROL!$D$10+1),A1624,0)</f>
        <v>0</v>
      </c>
      <c r="C1624" s="114">
        <f>IF(AND(A1624&gt;=CONTROL!$F$9,A1624&lt;CONTROL!$F$10+1),A1624,0)</f>
        <v>0</v>
      </c>
      <c r="D1624" s="114" t="str">
        <f>IF(DATOS!I1625=CONTROL!$H$10,"B","A")</f>
        <v>A</v>
      </c>
      <c r="E1624" s="114">
        <f t="shared" si="150"/>
        <v>0</v>
      </c>
      <c r="F1624">
        <f t="shared" ca="1" si="151"/>
        <v>-1</v>
      </c>
      <c r="G1624">
        <f t="shared" ca="1" si="152"/>
        <v>654</v>
      </c>
      <c r="H1624">
        <f t="shared" ca="1" si="153"/>
        <v>0</v>
      </c>
      <c r="I1624" s="122">
        <f t="shared" ca="1" si="154"/>
        <v>0</v>
      </c>
    </row>
    <row r="1625" spans="1:9" x14ac:dyDescent="0.25">
      <c r="A1625" s="114">
        <f t="shared" si="155"/>
        <v>1625</v>
      </c>
      <c r="B1625" s="114">
        <f>IF(AND(A1625&gt;=CONTROL!$D$9,A1625&lt;CONTROL!$D$10+1),A1625,0)</f>
        <v>0</v>
      </c>
      <c r="C1625" s="114">
        <f>IF(AND(A1625&gt;=CONTROL!$F$9,A1625&lt;CONTROL!$F$10+1),A1625,0)</f>
        <v>0</v>
      </c>
      <c r="D1625" s="114" t="str">
        <f>IF(DATOS!I1626=CONTROL!$H$10,"B","A")</f>
        <v>A</v>
      </c>
      <c r="E1625" s="114">
        <f t="shared" si="150"/>
        <v>0</v>
      </c>
      <c r="F1625">
        <f t="shared" ca="1" si="151"/>
        <v>-1</v>
      </c>
      <c r="G1625">
        <f t="shared" ca="1" si="152"/>
        <v>654</v>
      </c>
      <c r="H1625">
        <f t="shared" ca="1" si="153"/>
        <v>0</v>
      </c>
      <c r="I1625" s="122">
        <f t="shared" ca="1" si="154"/>
        <v>0</v>
      </c>
    </row>
    <row r="1626" spans="1:9" x14ac:dyDescent="0.25">
      <c r="A1626" s="114">
        <f t="shared" si="155"/>
        <v>1626</v>
      </c>
      <c r="B1626" s="114">
        <f>IF(AND(A1626&gt;=CONTROL!$D$9,A1626&lt;CONTROL!$D$10+1),A1626,0)</f>
        <v>0</v>
      </c>
      <c r="C1626" s="114">
        <f>IF(AND(A1626&gt;=CONTROL!$F$9,A1626&lt;CONTROL!$F$10+1),A1626,0)</f>
        <v>0</v>
      </c>
      <c r="D1626" s="114" t="str">
        <f>IF(DATOS!I1627=CONTROL!$H$10,"B","A")</f>
        <v>A</v>
      </c>
      <c r="E1626" s="114">
        <f t="shared" si="150"/>
        <v>0</v>
      </c>
      <c r="F1626">
        <f t="shared" ca="1" si="151"/>
        <v>-1</v>
      </c>
      <c r="G1626">
        <f t="shared" ca="1" si="152"/>
        <v>654</v>
      </c>
      <c r="H1626">
        <f t="shared" ca="1" si="153"/>
        <v>0</v>
      </c>
      <c r="I1626" s="122">
        <f t="shared" ca="1" si="154"/>
        <v>0</v>
      </c>
    </row>
    <row r="1627" spans="1:9" x14ac:dyDescent="0.25">
      <c r="A1627" s="114">
        <f t="shared" si="155"/>
        <v>1627</v>
      </c>
      <c r="B1627" s="114">
        <f>IF(AND(A1627&gt;=CONTROL!$D$9,A1627&lt;CONTROL!$D$10+1),A1627,0)</f>
        <v>0</v>
      </c>
      <c r="C1627" s="114">
        <f>IF(AND(A1627&gt;=CONTROL!$F$9,A1627&lt;CONTROL!$F$10+1),A1627,0)</f>
        <v>0</v>
      </c>
      <c r="D1627" s="114" t="str">
        <f>IF(DATOS!I1628=CONTROL!$H$10,"B","A")</f>
        <v>A</v>
      </c>
      <c r="E1627" s="114">
        <f t="shared" si="150"/>
        <v>0</v>
      </c>
      <c r="F1627">
        <f t="shared" ca="1" si="151"/>
        <v>-1</v>
      </c>
      <c r="G1627">
        <f t="shared" ca="1" si="152"/>
        <v>654</v>
      </c>
      <c r="H1627">
        <f t="shared" ca="1" si="153"/>
        <v>0</v>
      </c>
      <c r="I1627" s="122">
        <f t="shared" ca="1" si="154"/>
        <v>0</v>
      </c>
    </row>
    <row r="1628" spans="1:9" x14ac:dyDescent="0.25">
      <c r="A1628" s="114">
        <f t="shared" si="155"/>
        <v>1628</v>
      </c>
      <c r="B1628" s="114">
        <f>IF(AND(A1628&gt;=CONTROL!$D$9,A1628&lt;CONTROL!$D$10+1),A1628,0)</f>
        <v>0</v>
      </c>
      <c r="C1628" s="114">
        <f>IF(AND(A1628&gt;=CONTROL!$F$9,A1628&lt;CONTROL!$F$10+1),A1628,0)</f>
        <v>0</v>
      </c>
      <c r="D1628" s="114" t="str">
        <f>IF(DATOS!I1629=CONTROL!$H$10,"B","A")</f>
        <v>A</v>
      </c>
      <c r="E1628" s="114">
        <f t="shared" si="150"/>
        <v>0</v>
      </c>
      <c r="F1628">
        <f t="shared" ca="1" si="151"/>
        <v>-1</v>
      </c>
      <c r="G1628">
        <f t="shared" ca="1" si="152"/>
        <v>654</v>
      </c>
      <c r="H1628">
        <f t="shared" ca="1" si="153"/>
        <v>0</v>
      </c>
      <c r="I1628" s="122">
        <f t="shared" ca="1" si="154"/>
        <v>0</v>
      </c>
    </row>
    <row r="1629" spans="1:9" x14ac:dyDescent="0.25">
      <c r="A1629" s="114">
        <f t="shared" si="155"/>
        <v>1629</v>
      </c>
      <c r="B1629" s="114">
        <f>IF(AND(A1629&gt;=CONTROL!$D$9,A1629&lt;CONTROL!$D$10+1),A1629,0)</f>
        <v>0</v>
      </c>
      <c r="C1629" s="114">
        <f>IF(AND(A1629&gt;=CONTROL!$F$9,A1629&lt;CONTROL!$F$10+1),A1629,0)</f>
        <v>0</v>
      </c>
      <c r="D1629" s="114" t="str">
        <f>IF(DATOS!I1630=CONTROL!$H$10,"B","A")</f>
        <v>A</v>
      </c>
      <c r="E1629" s="114">
        <f t="shared" si="150"/>
        <v>0</v>
      </c>
      <c r="F1629">
        <f t="shared" ca="1" si="151"/>
        <v>-1</v>
      </c>
      <c r="G1629">
        <f t="shared" ca="1" si="152"/>
        <v>654</v>
      </c>
      <c r="H1629">
        <f t="shared" ca="1" si="153"/>
        <v>0</v>
      </c>
      <c r="I1629" s="122">
        <f t="shared" ca="1" si="154"/>
        <v>0</v>
      </c>
    </row>
    <row r="1630" spans="1:9" x14ac:dyDescent="0.25">
      <c r="A1630" s="114">
        <f t="shared" si="155"/>
        <v>1630</v>
      </c>
      <c r="B1630" s="114">
        <f>IF(AND(A1630&gt;=CONTROL!$D$9,A1630&lt;CONTROL!$D$10+1),A1630,0)</f>
        <v>0</v>
      </c>
      <c r="C1630" s="114">
        <f>IF(AND(A1630&gt;=CONTROL!$F$9,A1630&lt;CONTROL!$F$10+1),A1630,0)</f>
        <v>0</v>
      </c>
      <c r="D1630" s="114" t="str">
        <f>IF(DATOS!I1631=CONTROL!$H$10,"B","A")</f>
        <v>A</v>
      </c>
      <c r="E1630" s="114">
        <f t="shared" si="150"/>
        <v>0</v>
      </c>
      <c r="F1630">
        <f t="shared" ca="1" si="151"/>
        <v>-1</v>
      </c>
      <c r="G1630">
        <f t="shared" ca="1" si="152"/>
        <v>654</v>
      </c>
      <c r="H1630">
        <f t="shared" ca="1" si="153"/>
        <v>0</v>
      </c>
      <c r="I1630" s="122">
        <f t="shared" ca="1" si="154"/>
        <v>0</v>
      </c>
    </row>
    <row r="1631" spans="1:9" x14ac:dyDescent="0.25">
      <c r="A1631" s="114">
        <f t="shared" si="155"/>
        <v>1631</v>
      </c>
      <c r="B1631" s="114">
        <f>IF(AND(A1631&gt;=CONTROL!$D$9,A1631&lt;CONTROL!$D$10+1),A1631,0)</f>
        <v>0</v>
      </c>
      <c r="C1631" s="114">
        <f>IF(AND(A1631&gt;=CONTROL!$F$9,A1631&lt;CONTROL!$F$10+1),A1631,0)</f>
        <v>0</v>
      </c>
      <c r="D1631" s="114" t="str">
        <f>IF(DATOS!I1632=CONTROL!$H$10,"B","A")</f>
        <v>A</v>
      </c>
      <c r="E1631" s="114">
        <f t="shared" si="150"/>
        <v>0</v>
      </c>
      <c r="F1631">
        <f t="shared" ca="1" si="151"/>
        <v>-1</v>
      </c>
      <c r="G1631">
        <f t="shared" ca="1" si="152"/>
        <v>654</v>
      </c>
      <c r="H1631">
        <f t="shared" ca="1" si="153"/>
        <v>0</v>
      </c>
      <c r="I1631" s="122">
        <f t="shared" ca="1" si="154"/>
        <v>0</v>
      </c>
    </row>
    <row r="1632" spans="1:9" x14ac:dyDescent="0.25">
      <c r="A1632" s="114">
        <f t="shared" si="155"/>
        <v>1632</v>
      </c>
      <c r="B1632" s="114">
        <f>IF(AND(A1632&gt;=CONTROL!$D$9,A1632&lt;CONTROL!$D$10+1),A1632,0)</f>
        <v>0</v>
      </c>
      <c r="C1632" s="114">
        <f>IF(AND(A1632&gt;=CONTROL!$F$9,A1632&lt;CONTROL!$F$10+1),A1632,0)</f>
        <v>0</v>
      </c>
      <c r="D1632" s="114" t="str">
        <f>IF(DATOS!I1633=CONTROL!$H$10,"B","A")</f>
        <v>A</v>
      </c>
      <c r="E1632" s="114">
        <f t="shared" si="150"/>
        <v>0</v>
      </c>
      <c r="F1632">
        <f t="shared" ca="1" si="151"/>
        <v>-1</v>
      </c>
      <c r="G1632">
        <f t="shared" ca="1" si="152"/>
        <v>654</v>
      </c>
      <c r="H1632">
        <f t="shared" ca="1" si="153"/>
        <v>0</v>
      </c>
      <c r="I1632" s="122">
        <f t="shared" ca="1" si="154"/>
        <v>0</v>
      </c>
    </row>
    <row r="1633" spans="1:9" x14ac:dyDescent="0.25">
      <c r="A1633" s="114">
        <f t="shared" si="155"/>
        <v>1633</v>
      </c>
      <c r="B1633" s="114">
        <f>IF(AND(A1633&gt;=CONTROL!$D$9,A1633&lt;CONTROL!$D$10+1),A1633,0)</f>
        <v>0</v>
      </c>
      <c r="C1633" s="114">
        <f>IF(AND(A1633&gt;=CONTROL!$F$9,A1633&lt;CONTROL!$F$10+1),A1633,0)</f>
        <v>0</v>
      </c>
      <c r="D1633" s="114" t="str">
        <f>IF(DATOS!I1634=CONTROL!$H$10,"B","A")</f>
        <v>A</v>
      </c>
      <c r="E1633" s="114">
        <f t="shared" si="150"/>
        <v>0</v>
      </c>
      <c r="F1633">
        <f t="shared" ca="1" si="151"/>
        <v>-1</v>
      </c>
      <c r="G1633">
        <f t="shared" ca="1" si="152"/>
        <v>654</v>
      </c>
      <c r="H1633">
        <f t="shared" ca="1" si="153"/>
        <v>0</v>
      </c>
      <c r="I1633" s="122">
        <f t="shared" ca="1" si="154"/>
        <v>0</v>
      </c>
    </row>
    <row r="1634" spans="1:9" x14ac:dyDescent="0.25">
      <c r="A1634" s="114">
        <f t="shared" si="155"/>
        <v>1634</v>
      </c>
      <c r="B1634" s="114">
        <f>IF(AND(A1634&gt;=CONTROL!$D$9,A1634&lt;CONTROL!$D$10+1),A1634,0)</f>
        <v>0</v>
      </c>
      <c r="C1634" s="114">
        <f>IF(AND(A1634&gt;=CONTROL!$F$9,A1634&lt;CONTROL!$F$10+1),A1634,0)</f>
        <v>0</v>
      </c>
      <c r="D1634" s="114" t="str">
        <f>IF(DATOS!I1635=CONTROL!$H$10,"B","A")</f>
        <v>A</v>
      </c>
      <c r="E1634" s="114">
        <f t="shared" si="150"/>
        <v>0</v>
      </c>
      <c r="F1634">
        <f t="shared" ca="1" si="151"/>
        <v>-1</v>
      </c>
      <c r="G1634">
        <f t="shared" ca="1" si="152"/>
        <v>654</v>
      </c>
      <c r="H1634">
        <f t="shared" ca="1" si="153"/>
        <v>0</v>
      </c>
      <c r="I1634" s="122">
        <f t="shared" ca="1" si="154"/>
        <v>0</v>
      </c>
    </row>
    <row r="1635" spans="1:9" x14ac:dyDescent="0.25">
      <c r="A1635" s="114">
        <f t="shared" si="155"/>
        <v>1635</v>
      </c>
      <c r="B1635" s="114">
        <f>IF(AND(A1635&gt;=CONTROL!$D$9,A1635&lt;CONTROL!$D$10+1),A1635,0)</f>
        <v>0</v>
      </c>
      <c r="C1635" s="114">
        <f>IF(AND(A1635&gt;=CONTROL!$F$9,A1635&lt;CONTROL!$F$10+1),A1635,0)</f>
        <v>0</v>
      </c>
      <c r="D1635" s="114" t="str">
        <f>IF(DATOS!I1636=CONTROL!$H$10,"B","A")</f>
        <v>A</v>
      </c>
      <c r="E1635" s="114">
        <f t="shared" si="150"/>
        <v>0</v>
      </c>
      <c r="F1635">
        <f t="shared" ca="1" si="151"/>
        <v>-1</v>
      </c>
      <c r="G1635">
        <f t="shared" ca="1" si="152"/>
        <v>654</v>
      </c>
      <c r="H1635">
        <f t="shared" ca="1" si="153"/>
        <v>0</v>
      </c>
      <c r="I1635" s="122">
        <f t="shared" ca="1" si="154"/>
        <v>0</v>
      </c>
    </row>
    <row r="1636" spans="1:9" x14ac:dyDescent="0.25">
      <c r="A1636" s="114">
        <f t="shared" si="155"/>
        <v>1636</v>
      </c>
      <c r="B1636" s="114">
        <f>IF(AND(A1636&gt;=CONTROL!$D$9,A1636&lt;CONTROL!$D$10+1),A1636,0)</f>
        <v>0</v>
      </c>
      <c r="C1636" s="114">
        <f>IF(AND(A1636&gt;=CONTROL!$F$9,A1636&lt;CONTROL!$F$10+1),A1636,0)</f>
        <v>0</v>
      </c>
      <c r="D1636" s="114" t="str">
        <f>IF(DATOS!I1637=CONTROL!$H$10,"B","A")</f>
        <v>A</v>
      </c>
      <c r="E1636" s="114">
        <f t="shared" si="150"/>
        <v>0</v>
      </c>
      <c r="F1636">
        <f t="shared" ca="1" si="151"/>
        <v>-1</v>
      </c>
      <c r="G1636">
        <f t="shared" ca="1" si="152"/>
        <v>654</v>
      </c>
      <c r="H1636">
        <f t="shared" ca="1" si="153"/>
        <v>0</v>
      </c>
      <c r="I1636" s="122">
        <f t="shared" ca="1" si="154"/>
        <v>0</v>
      </c>
    </row>
    <row r="1637" spans="1:9" x14ac:dyDescent="0.25">
      <c r="A1637" s="114">
        <f t="shared" si="155"/>
        <v>1637</v>
      </c>
      <c r="B1637" s="114">
        <f>IF(AND(A1637&gt;=CONTROL!$D$9,A1637&lt;CONTROL!$D$10+1),A1637,0)</f>
        <v>0</v>
      </c>
      <c r="C1637" s="114">
        <f>IF(AND(A1637&gt;=CONTROL!$F$9,A1637&lt;CONTROL!$F$10+1),A1637,0)</f>
        <v>0</v>
      </c>
      <c r="D1637" s="114" t="str">
        <f>IF(DATOS!I1638=CONTROL!$H$10,"B","A")</f>
        <v>A</v>
      </c>
      <c r="E1637" s="114">
        <f t="shared" si="150"/>
        <v>0</v>
      </c>
      <c r="F1637">
        <f t="shared" ca="1" si="151"/>
        <v>-1</v>
      </c>
      <c r="G1637">
        <f t="shared" ca="1" si="152"/>
        <v>654</v>
      </c>
      <c r="H1637">
        <f t="shared" ca="1" si="153"/>
        <v>0</v>
      </c>
      <c r="I1637" s="122">
        <f t="shared" ca="1" si="154"/>
        <v>0</v>
      </c>
    </row>
    <row r="1638" spans="1:9" x14ac:dyDescent="0.25">
      <c r="A1638" s="114">
        <f t="shared" si="155"/>
        <v>1638</v>
      </c>
      <c r="B1638" s="114">
        <f>IF(AND(A1638&gt;=CONTROL!$D$9,A1638&lt;CONTROL!$D$10+1),A1638,0)</f>
        <v>0</v>
      </c>
      <c r="C1638" s="114">
        <f>IF(AND(A1638&gt;=CONTROL!$F$9,A1638&lt;CONTROL!$F$10+1),A1638,0)</f>
        <v>0</v>
      </c>
      <c r="D1638" s="114" t="str">
        <f>IF(DATOS!I1639=CONTROL!$H$10,"B","A")</f>
        <v>A</v>
      </c>
      <c r="E1638" s="114">
        <f t="shared" si="150"/>
        <v>0</v>
      </c>
      <c r="F1638">
        <f t="shared" ca="1" si="151"/>
        <v>-1</v>
      </c>
      <c r="G1638">
        <f t="shared" ca="1" si="152"/>
        <v>654</v>
      </c>
      <c r="H1638">
        <f t="shared" ca="1" si="153"/>
        <v>0</v>
      </c>
      <c r="I1638" s="122">
        <f t="shared" ca="1" si="154"/>
        <v>0</v>
      </c>
    </row>
    <row r="1639" spans="1:9" x14ac:dyDescent="0.25">
      <c r="A1639" s="114">
        <f t="shared" si="155"/>
        <v>1639</v>
      </c>
      <c r="B1639" s="114">
        <f>IF(AND(A1639&gt;=CONTROL!$D$9,A1639&lt;CONTROL!$D$10+1),A1639,0)</f>
        <v>0</v>
      </c>
      <c r="C1639" s="114">
        <f>IF(AND(A1639&gt;=CONTROL!$F$9,A1639&lt;CONTROL!$F$10+1),A1639,0)</f>
        <v>0</v>
      </c>
      <c r="D1639" s="114" t="str">
        <f>IF(DATOS!I1640=CONTROL!$H$10,"B","A")</f>
        <v>A</v>
      </c>
      <c r="E1639" s="114">
        <f t="shared" si="150"/>
        <v>0</v>
      </c>
      <c r="F1639">
        <f t="shared" ca="1" si="151"/>
        <v>-1</v>
      </c>
      <c r="G1639">
        <f t="shared" ca="1" si="152"/>
        <v>654</v>
      </c>
      <c r="H1639">
        <f t="shared" ca="1" si="153"/>
        <v>0</v>
      </c>
      <c r="I1639" s="122">
        <f t="shared" ca="1" si="154"/>
        <v>0</v>
      </c>
    </row>
    <row r="1640" spans="1:9" x14ac:dyDescent="0.25">
      <c r="A1640" s="114">
        <f t="shared" si="155"/>
        <v>1640</v>
      </c>
      <c r="B1640" s="114">
        <f>IF(AND(A1640&gt;=CONTROL!$D$9,A1640&lt;CONTROL!$D$10+1),A1640,0)</f>
        <v>0</v>
      </c>
      <c r="C1640" s="114">
        <f>IF(AND(A1640&gt;=CONTROL!$F$9,A1640&lt;CONTROL!$F$10+1),A1640,0)</f>
        <v>0</v>
      </c>
      <c r="D1640" s="114" t="str">
        <f>IF(DATOS!I1641=CONTROL!$H$10,"B","A")</f>
        <v>A</v>
      </c>
      <c r="E1640" s="114">
        <f t="shared" si="150"/>
        <v>0</v>
      </c>
      <c r="F1640">
        <f t="shared" ca="1" si="151"/>
        <v>-1</v>
      </c>
      <c r="G1640">
        <f t="shared" ca="1" si="152"/>
        <v>654</v>
      </c>
      <c r="H1640">
        <f t="shared" ca="1" si="153"/>
        <v>0</v>
      </c>
      <c r="I1640" s="122">
        <f t="shared" ca="1" si="154"/>
        <v>0</v>
      </c>
    </row>
    <row r="1641" spans="1:9" x14ac:dyDescent="0.25">
      <c r="A1641" s="114">
        <f t="shared" si="155"/>
        <v>1641</v>
      </c>
      <c r="B1641" s="114">
        <f>IF(AND(A1641&gt;=CONTROL!$D$9,A1641&lt;CONTROL!$D$10+1),A1641,0)</f>
        <v>0</v>
      </c>
      <c r="C1641" s="114">
        <f>IF(AND(A1641&gt;=CONTROL!$F$9,A1641&lt;CONTROL!$F$10+1),A1641,0)</f>
        <v>0</v>
      </c>
      <c r="D1641" s="114" t="str">
        <f>IF(DATOS!I1642=CONTROL!$H$10,"B","A")</f>
        <v>A</v>
      </c>
      <c r="E1641" s="114">
        <f t="shared" si="150"/>
        <v>0</v>
      </c>
      <c r="F1641">
        <f t="shared" ca="1" si="151"/>
        <v>-1</v>
      </c>
      <c r="G1641">
        <f t="shared" ca="1" si="152"/>
        <v>654</v>
      </c>
      <c r="H1641">
        <f t="shared" ca="1" si="153"/>
        <v>0</v>
      </c>
      <c r="I1641" s="122">
        <f t="shared" ca="1" si="154"/>
        <v>0</v>
      </c>
    </row>
    <row r="1642" spans="1:9" x14ac:dyDescent="0.25">
      <c r="A1642" s="114">
        <f t="shared" si="155"/>
        <v>1642</v>
      </c>
      <c r="B1642" s="114">
        <f>IF(AND(A1642&gt;=CONTROL!$D$9,A1642&lt;CONTROL!$D$10+1),A1642,0)</f>
        <v>0</v>
      </c>
      <c r="C1642" s="114">
        <f>IF(AND(A1642&gt;=CONTROL!$F$9,A1642&lt;CONTROL!$F$10+1),A1642,0)</f>
        <v>0</v>
      </c>
      <c r="D1642" s="114" t="str">
        <f>IF(DATOS!I1643=CONTROL!$H$10,"B","A")</f>
        <v>A</v>
      </c>
      <c r="E1642" s="114">
        <f t="shared" si="150"/>
        <v>0</v>
      </c>
      <c r="F1642">
        <f t="shared" ca="1" si="151"/>
        <v>-1</v>
      </c>
      <c r="G1642">
        <f t="shared" ca="1" si="152"/>
        <v>654</v>
      </c>
      <c r="H1642">
        <f t="shared" ca="1" si="153"/>
        <v>0</v>
      </c>
      <c r="I1642" s="122">
        <f t="shared" ca="1" si="154"/>
        <v>0</v>
      </c>
    </row>
    <row r="1643" spans="1:9" x14ac:dyDescent="0.25">
      <c r="A1643" s="114">
        <f t="shared" si="155"/>
        <v>1643</v>
      </c>
      <c r="B1643" s="114">
        <f>IF(AND(A1643&gt;=CONTROL!$D$9,A1643&lt;CONTROL!$D$10+1),A1643,0)</f>
        <v>0</v>
      </c>
      <c r="C1643" s="114">
        <f>IF(AND(A1643&gt;=CONTROL!$F$9,A1643&lt;CONTROL!$F$10+1),A1643,0)</f>
        <v>0</v>
      </c>
      <c r="D1643" s="114" t="str">
        <f>IF(DATOS!I1644=CONTROL!$H$10,"B","A")</f>
        <v>A</v>
      </c>
      <c r="E1643" s="114">
        <f t="shared" si="150"/>
        <v>0</v>
      </c>
      <c r="F1643">
        <f t="shared" ca="1" si="151"/>
        <v>-1</v>
      </c>
      <c r="G1643">
        <f t="shared" ca="1" si="152"/>
        <v>654</v>
      </c>
      <c r="H1643">
        <f t="shared" ca="1" si="153"/>
        <v>0</v>
      </c>
      <c r="I1643" s="122">
        <f t="shared" ca="1" si="154"/>
        <v>0</v>
      </c>
    </row>
    <row r="1644" spans="1:9" x14ac:dyDescent="0.25">
      <c r="A1644" s="114">
        <f t="shared" si="155"/>
        <v>1644</v>
      </c>
      <c r="B1644" s="114">
        <f>IF(AND(A1644&gt;=CONTROL!$D$9,A1644&lt;CONTROL!$D$10+1),A1644,0)</f>
        <v>0</v>
      </c>
      <c r="C1644" s="114">
        <f>IF(AND(A1644&gt;=CONTROL!$F$9,A1644&lt;CONTROL!$F$10+1),A1644,0)</f>
        <v>0</v>
      </c>
      <c r="D1644" s="114" t="str">
        <f>IF(DATOS!I1645=CONTROL!$H$10,"B","A")</f>
        <v>A</v>
      </c>
      <c r="E1644" s="114">
        <f t="shared" si="150"/>
        <v>0</v>
      </c>
      <c r="F1644">
        <f t="shared" ca="1" si="151"/>
        <v>-1</v>
      </c>
      <c r="G1644">
        <f t="shared" ca="1" si="152"/>
        <v>654</v>
      </c>
      <c r="H1644">
        <f t="shared" ca="1" si="153"/>
        <v>0</v>
      </c>
      <c r="I1644" s="122">
        <f t="shared" ca="1" si="154"/>
        <v>0</v>
      </c>
    </row>
    <row r="1645" spans="1:9" x14ac:dyDescent="0.25">
      <c r="A1645" s="114">
        <f t="shared" si="155"/>
        <v>1645</v>
      </c>
      <c r="B1645" s="114">
        <f>IF(AND(A1645&gt;=CONTROL!$D$9,A1645&lt;CONTROL!$D$10+1),A1645,0)</f>
        <v>0</v>
      </c>
      <c r="C1645" s="114">
        <f>IF(AND(A1645&gt;=CONTROL!$F$9,A1645&lt;CONTROL!$F$10+1),A1645,0)</f>
        <v>0</v>
      </c>
      <c r="D1645" s="114" t="str">
        <f>IF(DATOS!I1646=CONTROL!$H$10,"B","A")</f>
        <v>A</v>
      </c>
      <c r="E1645" s="114">
        <f t="shared" si="150"/>
        <v>0</v>
      </c>
      <c r="F1645">
        <f t="shared" ca="1" si="151"/>
        <v>-1</v>
      </c>
      <c r="G1645">
        <f t="shared" ca="1" si="152"/>
        <v>654</v>
      </c>
      <c r="H1645">
        <f t="shared" ca="1" si="153"/>
        <v>0</v>
      </c>
      <c r="I1645" s="122">
        <f t="shared" ca="1" si="154"/>
        <v>0</v>
      </c>
    </row>
    <row r="1646" spans="1:9" x14ac:dyDescent="0.25">
      <c r="A1646" s="114">
        <f t="shared" si="155"/>
        <v>1646</v>
      </c>
      <c r="B1646" s="114">
        <f>IF(AND(A1646&gt;=CONTROL!$D$9,A1646&lt;CONTROL!$D$10+1),A1646,0)</f>
        <v>0</v>
      </c>
      <c r="C1646" s="114">
        <f>IF(AND(A1646&gt;=CONTROL!$F$9,A1646&lt;CONTROL!$F$10+1),A1646,0)</f>
        <v>0</v>
      </c>
      <c r="D1646" s="114" t="str">
        <f>IF(DATOS!I1647=CONTROL!$H$10,"B","A")</f>
        <v>A</v>
      </c>
      <c r="E1646" s="114">
        <f t="shared" si="150"/>
        <v>0</v>
      </c>
      <c r="F1646">
        <f t="shared" ca="1" si="151"/>
        <v>-1</v>
      </c>
      <c r="G1646">
        <f t="shared" ca="1" si="152"/>
        <v>654</v>
      </c>
      <c r="H1646">
        <f t="shared" ca="1" si="153"/>
        <v>0</v>
      </c>
      <c r="I1646" s="122">
        <f t="shared" ca="1" si="154"/>
        <v>0</v>
      </c>
    </row>
    <row r="1647" spans="1:9" x14ac:dyDescent="0.25">
      <c r="A1647" s="114">
        <f t="shared" si="155"/>
        <v>1647</v>
      </c>
      <c r="B1647" s="114">
        <f>IF(AND(A1647&gt;=CONTROL!$D$9,A1647&lt;CONTROL!$D$10+1),A1647,0)</f>
        <v>0</v>
      </c>
      <c r="C1647" s="114">
        <f>IF(AND(A1647&gt;=CONTROL!$F$9,A1647&lt;CONTROL!$F$10+1),A1647,0)</f>
        <v>0</v>
      </c>
      <c r="D1647" s="114" t="str">
        <f>IF(DATOS!I1648=CONTROL!$H$10,"B","A")</f>
        <v>A</v>
      </c>
      <c r="E1647" s="114">
        <f t="shared" si="150"/>
        <v>0</v>
      </c>
      <c r="F1647">
        <f t="shared" ca="1" si="151"/>
        <v>-1</v>
      </c>
      <c r="G1647">
        <f t="shared" ca="1" si="152"/>
        <v>654</v>
      </c>
      <c r="H1647">
        <f t="shared" ca="1" si="153"/>
        <v>0</v>
      </c>
      <c r="I1647" s="122">
        <f t="shared" ca="1" si="154"/>
        <v>0</v>
      </c>
    </row>
    <row r="1648" spans="1:9" x14ac:dyDescent="0.25">
      <c r="A1648" s="114">
        <f t="shared" si="155"/>
        <v>1648</v>
      </c>
      <c r="B1648" s="114">
        <f>IF(AND(A1648&gt;=CONTROL!$D$9,A1648&lt;CONTROL!$D$10+1),A1648,0)</f>
        <v>0</v>
      </c>
      <c r="C1648" s="114">
        <f>IF(AND(A1648&gt;=CONTROL!$F$9,A1648&lt;CONTROL!$F$10+1),A1648,0)</f>
        <v>0</v>
      </c>
      <c r="D1648" s="114" t="str">
        <f>IF(DATOS!I1649=CONTROL!$H$10,"B","A")</f>
        <v>A</v>
      </c>
      <c r="E1648" s="114">
        <f t="shared" si="150"/>
        <v>0</v>
      </c>
      <c r="F1648">
        <f t="shared" ca="1" si="151"/>
        <v>-1</v>
      </c>
      <c r="G1648">
        <f t="shared" ca="1" si="152"/>
        <v>654</v>
      </c>
      <c r="H1648">
        <f t="shared" ca="1" si="153"/>
        <v>0</v>
      </c>
      <c r="I1648" s="122">
        <f t="shared" ca="1" si="154"/>
        <v>0</v>
      </c>
    </row>
    <row r="1649" spans="1:9" x14ac:dyDescent="0.25">
      <c r="A1649" s="114">
        <f t="shared" si="155"/>
        <v>1649</v>
      </c>
      <c r="B1649" s="114">
        <f>IF(AND(A1649&gt;=CONTROL!$D$9,A1649&lt;CONTROL!$D$10+1),A1649,0)</f>
        <v>0</v>
      </c>
      <c r="C1649" s="114">
        <f>IF(AND(A1649&gt;=CONTROL!$F$9,A1649&lt;CONTROL!$F$10+1),A1649,0)</f>
        <v>0</v>
      </c>
      <c r="D1649" s="114" t="str">
        <f>IF(DATOS!I1650=CONTROL!$H$10,"B","A")</f>
        <v>A</v>
      </c>
      <c r="E1649" s="114">
        <f t="shared" si="150"/>
        <v>0</v>
      </c>
      <c r="F1649">
        <f t="shared" ca="1" si="151"/>
        <v>-1</v>
      </c>
      <c r="G1649">
        <f t="shared" ca="1" si="152"/>
        <v>654</v>
      </c>
      <c r="H1649">
        <f t="shared" ca="1" si="153"/>
        <v>0</v>
      </c>
      <c r="I1649" s="122">
        <f t="shared" ca="1" si="154"/>
        <v>0</v>
      </c>
    </row>
    <row r="1650" spans="1:9" x14ac:dyDescent="0.25">
      <c r="A1650" s="114">
        <f t="shared" si="155"/>
        <v>1650</v>
      </c>
      <c r="B1650" s="114">
        <f>IF(AND(A1650&gt;=CONTROL!$D$9,A1650&lt;CONTROL!$D$10+1),A1650,0)</f>
        <v>0</v>
      </c>
      <c r="C1650" s="114">
        <f>IF(AND(A1650&gt;=CONTROL!$F$9,A1650&lt;CONTROL!$F$10+1),A1650,0)</f>
        <v>0</v>
      </c>
      <c r="D1650" s="114" t="str">
        <f>IF(DATOS!I1651=CONTROL!$H$10,"B","A")</f>
        <v>A</v>
      </c>
      <c r="E1650" s="114">
        <f t="shared" si="150"/>
        <v>0</v>
      </c>
      <c r="F1650">
        <f t="shared" ca="1" si="151"/>
        <v>-1</v>
      </c>
      <c r="G1650">
        <f t="shared" ca="1" si="152"/>
        <v>654</v>
      </c>
      <c r="H1650">
        <f t="shared" ca="1" si="153"/>
        <v>0</v>
      </c>
      <c r="I1650" s="122">
        <f t="shared" ca="1" si="154"/>
        <v>0</v>
      </c>
    </row>
    <row r="1651" spans="1:9" x14ac:dyDescent="0.25">
      <c r="A1651" s="114">
        <f t="shared" si="155"/>
        <v>1651</v>
      </c>
      <c r="B1651" s="114">
        <f>IF(AND(A1651&gt;=CONTROL!$D$9,A1651&lt;CONTROL!$D$10+1),A1651,0)</f>
        <v>0</v>
      </c>
      <c r="C1651" s="114">
        <f>IF(AND(A1651&gt;=CONTROL!$F$9,A1651&lt;CONTROL!$F$10+1),A1651,0)</f>
        <v>0</v>
      </c>
      <c r="D1651" s="114" t="str">
        <f>IF(DATOS!I1652=CONTROL!$H$10,"B","A")</f>
        <v>A</v>
      </c>
      <c r="E1651" s="114">
        <f t="shared" si="150"/>
        <v>0</v>
      </c>
      <c r="F1651">
        <f t="shared" ca="1" si="151"/>
        <v>-1</v>
      </c>
      <c r="G1651">
        <f t="shared" ca="1" si="152"/>
        <v>654</v>
      </c>
      <c r="H1651">
        <f t="shared" ca="1" si="153"/>
        <v>0</v>
      </c>
      <c r="I1651" s="122">
        <f t="shared" ca="1" si="154"/>
        <v>0</v>
      </c>
    </row>
    <row r="1652" spans="1:9" x14ac:dyDescent="0.25">
      <c r="A1652" s="114">
        <f t="shared" si="155"/>
        <v>1652</v>
      </c>
      <c r="B1652" s="114">
        <f>IF(AND(A1652&gt;=CONTROL!$D$9,A1652&lt;CONTROL!$D$10+1),A1652,0)</f>
        <v>0</v>
      </c>
      <c r="C1652" s="114">
        <f>IF(AND(A1652&gt;=CONTROL!$F$9,A1652&lt;CONTROL!$F$10+1),A1652,0)</f>
        <v>0</v>
      </c>
      <c r="D1652" s="114" t="str">
        <f>IF(DATOS!I1653=CONTROL!$H$10,"B","A")</f>
        <v>A</v>
      </c>
      <c r="E1652" s="114">
        <f t="shared" si="150"/>
        <v>0</v>
      </c>
      <c r="F1652">
        <f t="shared" ca="1" si="151"/>
        <v>-1</v>
      </c>
      <c r="G1652">
        <f t="shared" ca="1" si="152"/>
        <v>654</v>
      </c>
      <c r="H1652">
        <f t="shared" ca="1" si="153"/>
        <v>0</v>
      </c>
      <c r="I1652" s="122">
        <f t="shared" ca="1" si="154"/>
        <v>0</v>
      </c>
    </row>
    <row r="1653" spans="1:9" x14ac:dyDescent="0.25">
      <c r="A1653" s="114">
        <f t="shared" si="155"/>
        <v>1653</v>
      </c>
      <c r="B1653" s="114">
        <f>IF(AND(A1653&gt;=CONTROL!$D$9,A1653&lt;CONTROL!$D$10+1),A1653,0)</f>
        <v>0</v>
      </c>
      <c r="C1653" s="114">
        <f>IF(AND(A1653&gt;=CONTROL!$F$9,A1653&lt;CONTROL!$F$10+1),A1653,0)</f>
        <v>0</v>
      </c>
      <c r="D1653" s="114" t="str">
        <f>IF(DATOS!I1654=CONTROL!$H$10,"B","A")</f>
        <v>A</v>
      </c>
      <c r="E1653" s="114">
        <f t="shared" si="150"/>
        <v>0</v>
      </c>
      <c r="F1653">
        <f t="shared" ca="1" si="151"/>
        <v>-1</v>
      </c>
      <c r="G1653">
        <f t="shared" ca="1" si="152"/>
        <v>654</v>
      </c>
      <c r="H1653">
        <f t="shared" ca="1" si="153"/>
        <v>0</v>
      </c>
      <c r="I1653" s="122">
        <f t="shared" ca="1" si="154"/>
        <v>0</v>
      </c>
    </row>
    <row r="1654" spans="1:9" x14ac:dyDescent="0.25">
      <c r="A1654" s="114">
        <f t="shared" si="155"/>
        <v>1654</v>
      </c>
      <c r="B1654" s="114">
        <f>IF(AND(A1654&gt;=CONTROL!$D$9,A1654&lt;CONTROL!$D$10+1),A1654,0)</f>
        <v>0</v>
      </c>
      <c r="C1654" s="114">
        <f>IF(AND(A1654&gt;=CONTROL!$F$9,A1654&lt;CONTROL!$F$10+1),A1654,0)</f>
        <v>0</v>
      </c>
      <c r="D1654" s="114" t="str">
        <f>IF(DATOS!I1655=CONTROL!$H$10,"B","A")</f>
        <v>A</v>
      </c>
      <c r="E1654" s="114">
        <f t="shared" si="150"/>
        <v>0</v>
      </c>
      <c r="F1654">
        <f t="shared" ca="1" si="151"/>
        <v>-1</v>
      </c>
      <c r="G1654">
        <f t="shared" ca="1" si="152"/>
        <v>654</v>
      </c>
      <c r="H1654">
        <f t="shared" ca="1" si="153"/>
        <v>0</v>
      </c>
      <c r="I1654" s="122">
        <f t="shared" ca="1" si="154"/>
        <v>0</v>
      </c>
    </row>
    <row r="1655" spans="1:9" x14ac:dyDescent="0.25">
      <c r="A1655" s="114">
        <f t="shared" si="155"/>
        <v>1655</v>
      </c>
      <c r="B1655" s="114">
        <f>IF(AND(A1655&gt;=CONTROL!$D$9,A1655&lt;CONTROL!$D$10+1),A1655,0)</f>
        <v>0</v>
      </c>
      <c r="C1655" s="114">
        <f>IF(AND(A1655&gt;=CONTROL!$F$9,A1655&lt;CONTROL!$F$10+1),A1655,0)</f>
        <v>0</v>
      </c>
      <c r="D1655" s="114" t="str">
        <f>IF(DATOS!I1656=CONTROL!$H$10,"B","A")</f>
        <v>A</v>
      </c>
      <c r="E1655" s="114">
        <f t="shared" si="150"/>
        <v>0</v>
      </c>
      <c r="F1655">
        <f t="shared" ca="1" si="151"/>
        <v>-1</v>
      </c>
      <c r="G1655">
        <f t="shared" ca="1" si="152"/>
        <v>654</v>
      </c>
      <c r="H1655">
        <f t="shared" ca="1" si="153"/>
        <v>0</v>
      </c>
      <c r="I1655" s="122">
        <f t="shared" ca="1" si="154"/>
        <v>0</v>
      </c>
    </row>
    <row r="1656" spans="1:9" x14ac:dyDescent="0.25">
      <c r="A1656" s="114">
        <f t="shared" si="155"/>
        <v>1656</v>
      </c>
      <c r="B1656" s="114">
        <f>IF(AND(A1656&gt;=CONTROL!$D$9,A1656&lt;CONTROL!$D$10+1),A1656,0)</f>
        <v>0</v>
      </c>
      <c r="C1656" s="114">
        <f>IF(AND(A1656&gt;=CONTROL!$F$9,A1656&lt;CONTROL!$F$10+1),A1656,0)</f>
        <v>0</v>
      </c>
      <c r="D1656" s="114" t="str">
        <f>IF(DATOS!I1657=CONTROL!$H$10,"B","A")</f>
        <v>A</v>
      </c>
      <c r="E1656" s="114">
        <f t="shared" si="150"/>
        <v>0</v>
      </c>
      <c r="F1656">
        <f t="shared" ca="1" si="151"/>
        <v>-1</v>
      </c>
      <c r="G1656">
        <f t="shared" ca="1" si="152"/>
        <v>654</v>
      </c>
      <c r="H1656">
        <f t="shared" ca="1" si="153"/>
        <v>0</v>
      </c>
      <c r="I1656" s="122">
        <f t="shared" ca="1" si="154"/>
        <v>0</v>
      </c>
    </row>
    <row r="1657" spans="1:9" x14ac:dyDescent="0.25">
      <c r="A1657" s="114">
        <f t="shared" si="155"/>
        <v>1657</v>
      </c>
      <c r="B1657" s="114">
        <f>IF(AND(A1657&gt;=CONTROL!$D$9,A1657&lt;CONTROL!$D$10+1),A1657,0)</f>
        <v>0</v>
      </c>
      <c r="C1657" s="114">
        <f>IF(AND(A1657&gt;=CONTROL!$F$9,A1657&lt;CONTROL!$F$10+1),A1657,0)</f>
        <v>0</v>
      </c>
      <c r="D1657" s="114" t="str">
        <f>IF(DATOS!I1658=CONTROL!$H$10,"B","A")</f>
        <v>A</v>
      </c>
      <c r="E1657" s="114">
        <f t="shared" si="150"/>
        <v>0</v>
      </c>
      <c r="F1657">
        <f t="shared" ca="1" si="151"/>
        <v>-1</v>
      </c>
      <c r="G1657">
        <f t="shared" ca="1" si="152"/>
        <v>654</v>
      </c>
      <c r="H1657">
        <f t="shared" ca="1" si="153"/>
        <v>0</v>
      </c>
      <c r="I1657" s="122">
        <f t="shared" ca="1" si="154"/>
        <v>0</v>
      </c>
    </row>
    <row r="1658" spans="1:9" x14ac:dyDescent="0.25">
      <c r="A1658" s="114">
        <f t="shared" si="155"/>
        <v>1658</v>
      </c>
      <c r="B1658" s="114">
        <f>IF(AND(A1658&gt;=CONTROL!$D$9,A1658&lt;CONTROL!$D$10+1),A1658,0)</f>
        <v>0</v>
      </c>
      <c r="C1658" s="114">
        <f>IF(AND(A1658&gt;=CONTROL!$F$9,A1658&lt;CONTROL!$F$10+1),A1658,0)</f>
        <v>0</v>
      </c>
      <c r="D1658" s="114" t="str">
        <f>IF(DATOS!I1659=CONTROL!$H$10,"B","A")</f>
        <v>A</v>
      </c>
      <c r="E1658" s="114">
        <f t="shared" si="150"/>
        <v>0</v>
      </c>
      <c r="F1658">
        <f t="shared" ca="1" si="151"/>
        <v>-1</v>
      </c>
      <c r="G1658">
        <f t="shared" ca="1" si="152"/>
        <v>654</v>
      </c>
      <c r="H1658">
        <f t="shared" ca="1" si="153"/>
        <v>0</v>
      </c>
      <c r="I1658" s="122">
        <f t="shared" ca="1" si="154"/>
        <v>0</v>
      </c>
    </row>
    <row r="1659" spans="1:9" x14ac:dyDescent="0.25">
      <c r="A1659" s="114">
        <f t="shared" si="155"/>
        <v>1659</v>
      </c>
      <c r="B1659" s="114">
        <f>IF(AND(A1659&gt;=CONTROL!$D$9,A1659&lt;CONTROL!$D$10+1),A1659,0)</f>
        <v>0</v>
      </c>
      <c r="C1659" s="114">
        <f>IF(AND(A1659&gt;=CONTROL!$F$9,A1659&lt;CONTROL!$F$10+1),A1659,0)</f>
        <v>0</v>
      </c>
      <c r="D1659" s="114" t="str">
        <f>IF(DATOS!I1660=CONTROL!$H$10,"B","A")</f>
        <v>A</v>
      </c>
      <c r="E1659" s="114">
        <f t="shared" si="150"/>
        <v>0</v>
      </c>
      <c r="F1659">
        <f t="shared" ca="1" si="151"/>
        <v>-1</v>
      </c>
      <c r="G1659">
        <f t="shared" ca="1" si="152"/>
        <v>654</v>
      </c>
      <c r="H1659">
        <f t="shared" ca="1" si="153"/>
        <v>0</v>
      </c>
      <c r="I1659" s="122">
        <f t="shared" ca="1" si="154"/>
        <v>0</v>
      </c>
    </row>
    <row r="1660" spans="1:9" x14ac:dyDescent="0.25">
      <c r="A1660" s="114">
        <f t="shared" si="155"/>
        <v>1660</v>
      </c>
      <c r="B1660" s="114">
        <f>IF(AND(A1660&gt;=CONTROL!$D$9,A1660&lt;CONTROL!$D$10+1),A1660,0)</f>
        <v>0</v>
      </c>
      <c r="C1660" s="114">
        <f>IF(AND(A1660&gt;=CONTROL!$F$9,A1660&lt;CONTROL!$F$10+1),A1660,0)</f>
        <v>0</v>
      </c>
      <c r="D1660" s="114" t="str">
        <f>IF(DATOS!I1661=CONTROL!$H$10,"B","A")</f>
        <v>A</v>
      </c>
      <c r="E1660" s="114">
        <f t="shared" si="150"/>
        <v>0</v>
      </c>
      <c r="F1660">
        <f t="shared" ca="1" si="151"/>
        <v>-1</v>
      </c>
      <c r="G1660">
        <f t="shared" ca="1" si="152"/>
        <v>654</v>
      </c>
      <c r="H1660">
        <f t="shared" ca="1" si="153"/>
        <v>0</v>
      </c>
      <c r="I1660" s="122">
        <f t="shared" ca="1" si="154"/>
        <v>0</v>
      </c>
    </row>
    <row r="1661" spans="1:9" x14ac:dyDescent="0.25">
      <c r="A1661" s="114">
        <f t="shared" si="155"/>
        <v>1661</v>
      </c>
      <c r="B1661" s="114">
        <f>IF(AND(A1661&gt;=CONTROL!$D$9,A1661&lt;CONTROL!$D$10+1),A1661,0)</f>
        <v>0</v>
      </c>
      <c r="C1661" s="114">
        <f>IF(AND(A1661&gt;=CONTROL!$F$9,A1661&lt;CONTROL!$F$10+1),A1661,0)</f>
        <v>0</v>
      </c>
      <c r="D1661" s="114" t="str">
        <f>IF(DATOS!I1662=CONTROL!$H$10,"B","A")</f>
        <v>A</v>
      </c>
      <c r="E1661" s="114">
        <f t="shared" si="150"/>
        <v>0</v>
      </c>
      <c r="F1661">
        <f t="shared" ca="1" si="151"/>
        <v>-1</v>
      </c>
      <c r="G1661">
        <f t="shared" ca="1" si="152"/>
        <v>654</v>
      </c>
      <c r="H1661">
        <f t="shared" ca="1" si="153"/>
        <v>0</v>
      </c>
      <c r="I1661" s="122">
        <f t="shared" ca="1" si="154"/>
        <v>0</v>
      </c>
    </row>
    <row r="1662" spans="1:9" x14ac:dyDescent="0.25">
      <c r="A1662" s="114">
        <f t="shared" si="155"/>
        <v>1662</v>
      </c>
      <c r="B1662" s="114">
        <f>IF(AND(A1662&gt;=CONTROL!$D$9,A1662&lt;CONTROL!$D$10+1),A1662,0)</f>
        <v>0</v>
      </c>
      <c r="C1662" s="114">
        <f>IF(AND(A1662&gt;=CONTROL!$F$9,A1662&lt;CONTROL!$F$10+1),A1662,0)</f>
        <v>0</v>
      </c>
      <c r="D1662" s="114" t="str">
        <f>IF(DATOS!I1663=CONTROL!$H$10,"B","A")</f>
        <v>A</v>
      </c>
      <c r="E1662" s="114">
        <f t="shared" si="150"/>
        <v>0</v>
      </c>
      <c r="F1662">
        <f t="shared" ca="1" si="151"/>
        <v>-1</v>
      </c>
      <c r="G1662">
        <f t="shared" ca="1" si="152"/>
        <v>654</v>
      </c>
      <c r="H1662">
        <f t="shared" ca="1" si="153"/>
        <v>0</v>
      </c>
      <c r="I1662" s="122">
        <f t="shared" ca="1" si="154"/>
        <v>0</v>
      </c>
    </row>
    <row r="1663" spans="1:9" x14ac:dyDescent="0.25">
      <c r="A1663" s="114">
        <f t="shared" si="155"/>
        <v>1663</v>
      </c>
      <c r="B1663" s="114">
        <f>IF(AND(A1663&gt;=CONTROL!$D$9,A1663&lt;CONTROL!$D$10+1),A1663,0)</f>
        <v>0</v>
      </c>
      <c r="C1663" s="114">
        <f>IF(AND(A1663&gt;=CONTROL!$F$9,A1663&lt;CONTROL!$F$10+1),A1663,0)</f>
        <v>0</v>
      </c>
      <c r="D1663" s="114" t="str">
        <f>IF(DATOS!I1664=CONTROL!$H$10,"B","A")</f>
        <v>A</v>
      </c>
      <c r="E1663" s="114">
        <f t="shared" si="150"/>
        <v>0</v>
      </c>
      <c r="F1663">
        <f t="shared" ca="1" si="151"/>
        <v>-1</v>
      </c>
      <c r="G1663">
        <f t="shared" ca="1" si="152"/>
        <v>654</v>
      </c>
      <c r="H1663">
        <f t="shared" ca="1" si="153"/>
        <v>0</v>
      </c>
      <c r="I1663" s="122">
        <f t="shared" ca="1" si="154"/>
        <v>0</v>
      </c>
    </row>
    <row r="1664" spans="1:9" x14ac:dyDescent="0.25">
      <c r="A1664" s="114">
        <f t="shared" si="155"/>
        <v>1664</v>
      </c>
      <c r="B1664" s="114">
        <f>IF(AND(A1664&gt;=CONTROL!$D$9,A1664&lt;CONTROL!$D$10+1),A1664,0)</f>
        <v>0</v>
      </c>
      <c r="C1664" s="114">
        <f>IF(AND(A1664&gt;=CONTROL!$F$9,A1664&lt;CONTROL!$F$10+1),A1664,0)</f>
        <v>0</v>
      </c>
      <c r="D1664" s="114" t="str">
        <f>IF(DATOS!I1665=CONTROL!$H$10,"B","A")</f>
        <v>A</v>
      </c>
      <c r="E1664" s="114">
        <f t="shared" si="150"/>
        <v>0</v>
      </c>
      <c r="F1664">
        <f t="shared" ca="1" si="151"/>
        <v>-1</v>
      </c>
      <c r="G1664">
        <f t="shared" ca="1" si="152"/>
        <v>654</v>
      </c>
      <c r="H1664">
        <f t="shared" ca="1" si="153"/>
        <v>0</v>
      </c>
      <c r="I1664" s="122">
        <f t="shared" ca="1" si="154"/>
        <v>0</v>
      </c>
    </row>
    <row r="1665" spans="1:9" x14ac:dyDescent="0.25">
      <c r="A1665" s="114">
        <f t="shared" si="155"/>
        <v>1665</v>
      </c>
      <c r="B1665" s="114">
        <f>IF(AND(A1665&gt;=CONTROL!$D$9,A1665&lt;CONTROL!$D$10+1),A1665,0)</f>
        <v>0</v>
      </c>
      <c r="C1665" s="114">
        <f>IF(AND(A1665&gt;=CONTROL!$F$9,A1665&lt;CONTROL!$F$10+1),A1665,0)</f>
        <v>0</v>
      </c>
      <c r="D1665" s="114" t="str">
        <f>IF(DATOS!I1666=CONTROL!$H$10,"B","A")</f>
        <v>A</v>
      </c>
      <c r="E1665" s="114">
        <f t="shared" si="150"/>
        <v>0</v>
      </c>
      <c r="F1665">
        <f t="shared" ca="1" si="151"/>
        <v>-1</v>
      </c>
      <c r="G1665">
        <f t="shared" ca="1" si="152"/>
        <v>654</v>
      </c>
      <c r="H1665">
        <f t="shared" ca="1" si="153"/>
        <v>0</v>
      </c>
      <c r="I1665" s="122">
        <f t="shared" ca="1" si="154"/>
        <v>0</v>
      </c>
    </row>
    <row r="1666" spans="1:9" x14ac:dyDescent="0.25">
      <c r="A1666" s="114">
        <f t="shared" si="155"/>
        <v>1666</v>
      </c>
      <c r="B1666" s="114">
        <f>IF(AND(A1666&gt;=CONTROL!$D$9,A1666&lt;CONTROL!$D$10+1),A1666,0)</f>
        <v>0</v>
      </c>
      <c r="C1666" s="114">
        <f>IF(AND(A1666&gt;=CONTROL!$F$9,A1666&lt;CONTROL!$F$10+1),A1666,0)</f>
        <v>0</v>
      </c>
      <c r="D1666" s="114" t="str">
        <f>IF(DATOS!I1667=CONTROL!$H$10,"B","A")</f>
        <v>A</v>
      </c>
      <c r="E1666" s="114">
        <f t="shared" ref="E1666:E1729" si="156">IF(D1666="A",+C1666+B1666,0)</f>
        <v>0</v>
      </c>
      <c r="F1666">
        <f t="shared" ref="F1666:F1729" ca="1" si="157">IF(E1666&gt;0,RAND(),-1)</f>
        <v>-1</v>
      </c>
      <c r="G1666">
        <f t="shared" ref="G1666:G1729" ca="1" si="158">RANK(F1666,$F$1:$F$5000)</f>
        <v>654</v>
      </c>
      <c r="H1666">
        <f t="shared" ref="H1666:H1729" ca="1" si="159">IF(F1666=-1,0,G1666)</f>
        <v>0</v>
      </c>
      <c r="I1666" s="122">
        <f t="shared" ref="I1666:I1729" ca="1" si="160">IFERROR(MATCH(A1666,H:H,0),0)</f>
        <v>0</v>
      </c>
    </row>
    <row r="1667" spans="1:9" x14ac:dyDescent="0.25">
      <c r="A1667" s="114">
        <f t="shared" ref="A1667:A1730" si="161">+A1666+1</f>
        <v>1667</v>
      </c>
      <c r="B1667" s="114">
        <f>IF(AND(A1667&gt;=CONTROL!$D$9,A1667&lt;CONTROL!$D$10+1),A1667,0)</f>
        <v>0</v>
      </c>
      <c r="C1667" s="114">
        <f>IF(AND(A1667&gt;=CONTROL!$F$9,A1667&lt;CONTROL!$F$10+1),A1667,0)</f>
        <v>0</v>
      </c>
      <c r="D1667" s="114" t="str">
        <f>IF(DATOS!I1668=CONTROL!$H$10,"B","A")</f>
        <v>A</v>
      </c>
      <c r="E1667" s="114">
        <f t="shared" si="156"/>
        <v>0</v>
      </c>
      <c r="F1667">
        <f t="shared" ca="1" si="157"/>
        <v>-1</v>
      </c>
      <c r="G1667">
        <f t="shared" ca="1" si="158"/>
        <v>654</v>
      </c>
      <c r="H1667">
        <f t="shared" ca="1" si="159"/>
        <v>0</v>
      </c>
      <c r="I1667" s="122">
        <f t="shared" ca="1" si="160"/>
        <v>0</v>
      </c>
    </row>
    <row r="1668" spans="1:9" x14ac:dyDescent="0.25">
      <c r="A1668" s="114">
        <f t="shared" si="161"/>
        <v>1668</v>
      </c>
      <c r="B1668" s="114">
        <f>IF(AND(A1668&gt;=CONTROL!$D$9,A1668&lt;CONTROL!$D$10+1),A1668,0)</f>
        <v>0</v>
      </c>
      <c r="C1668" s="114">
        <f>IF(AND(A1668&gt;=CONTROL!$F$9,A1668&lt;CONTROL!$F$10+1),A1668,0)</f>
        <v>0</v>
      </c>
      <c r="D1668" s="114" t="str">
        <f>IF(DATOS!I1669=CONTROL!$H$10,"B","A")</f>
        <v>A</v>
      </c>
      <c r="E1668" s="114">
        <f t="shared" si="156"/>
        <v>0</v>
      </c>
      <c r="F1668">
        <f t="shared" ca="1" si="157"/>
        <v>-1</v>
      </c>
      <c r="G1668">
        <f t="shared" ca="1" si="158"/>
        <v>654</v>
      </c>
      <c r="H1668">
        <f t="shared" ca="1" si="159"/>
        <v>0</v>
      </c>
      <c r="I1668" s="122">
        <f t="shared" ca="1" si="160"/>
        <v>0</v>
      </c>
    </row>
    <row r="1669" spans="1:9" x14ac:dyDescent="0.25">
      <c r="A1669" s="114">
        <f t="shared" si="161"/>
        <v>1669</v>
      </c>
      <c r="B1669" s="114">
        <f>IF(AND(A1669&gt;=CONTROL!$D$9,A1669&lt;CONTROL!$D$10+1),A1669,0)</f>
        <v>0</v>
      </c>
      <c r="C1669" s="114">
        <f>IF(AND(A1669&gt;=CONTROL!$F$9,A1669&lt;CONTROL!$F$10+1),A1669,0)</f>
        <v>0</v>
      </c>
      <c r="D1669" s="114" t="str">
        <f>IF(DATOS!I1670=CONTROL!$H$10,"B","A")</f>
        <v>A</v>
      </c>
      <c r="E1669" s="114">
        <f t="shared" si="156"/>
        <v>0</v>
      </c>
      <c r="F1669">
        <f t="shared" ca="1" si="157"/>
        <v>-1</v>
      </c>
      <c r="G1669">
        <f t="shared" ca="1" si="158"/>
        <v>654</v>
      </c>
      <c r="H1669">
        <f t="shared" ca="1" si="159"/>
        <v>0</v>
      </c>
      <c r="I1669" s="122">
        <f t="shared" ca="1" si="160"/>
        <v>0</v>
      </c>
    </row>
    <row r="1670" spans="1:9" x14ac:dyDescent="0.25">
      <c r="A1670" s="114">
        <f t="shared" si="161"/>
        <v>1670</v>
      </c>
      <c r="B1670" s="114">
        <f>IF(AND(A1670&gt;=CONTROL!$D$9,A1670&lt;CONTROL!$D$10+1),A1670,0)</f>
        <v>0</v>
      </c>
      <c r="C1670" s="114">
        <f>IF(AND(A1670&gt;=CONTROL!$F$9,A1670&lt;CONTROL!$F$10+1),A1670,0)</f>
        <v>0</v>
      </c>
      <c r="D1670" s="114" t="str">
        <f>IF(DATOS!I1671=CONTROL!$H$10,"B","A")</f>
        <v>A</v>
      </c>
      <c r="E1670" s="114">
        <f t="shared" si="156"/>
        <v>0</v>
      </c>
      <c r="F1670">
        <f t="shared" ca="1" si="157"/>
        <v>-1</v>
      </c>
      <c r="G1670">
        <f t="shared" ca="1" si="158"/>
        <v>654</v>
      </c>
      <c r="H1670">
        <f t="shared" ca="1" si="159"/>
        <v>0</v>
      </c>
      <c r="I1670" s="122">
        <f t="shared" ca="1" si="160"/>
        <v>0</v>
      </c>
    </row>
    <row r="1671" spans="1:9" x14ac:dyDescent="0.25">
      <c r="A1671" s="114">
        <f t="shared" si="161"/>
        <v>1671</v>
      </c>
      <c r="B1671" s="114">
        <f>IF(AND(A1671&gt;=CONTROL!$D$9,A1671&lt;CONTROL!$D$10+1),A1671,0)</f>
        <v>0</v>
      </c>
      <c r="C1671" s="114">
        <f>IF(AND(A1671&gt;=CONTROL!$F$9,A1671&lt;CONTROL!$F$10+1),A1671,0)</f>
        <v>0</v>
      </c>
      <c r="D1671" s="114" t="str">
        <f>IF(DATOS!I1672=CONTROL!$H$10,"B","A")</f>
        <v>A</v>
      </c>
      <c r="E1671" s="114">
        <f t="shared" si="156"/>
        <v>0</v>
      </c>
      <c r="F1671">
        <f t="shared" ca="1" si="157"/>
        <v>-1</v>
      </c>
      <c r="G1671">
        <f t="shared" ca="1" si="158"/>
        <v>654</v>
      </c>
      <c r="H1671">
        <f t="shared" ca="1" si="159"/>
        <v>0</v>
      </c>
      <c r="I1671" s="122">
        <f t="shared" ca="1" si="160"/>
        <v>0</v>
      </c>
    </row>
    <row r="1672" spans="1:9" x14ac:dyDescent="0.25">
      <c r="A1672" s="114">
        <f t="shared" si="161"/>
        <v>1672</v>
      </c>
      <c r="B1672" s="114">
        <f>IF(AND(A1672&gt;=CONTROL!$D$9,A1672&lt;CONTROL!$D$10+1),A1672,0)</f>
        <v>0</v>
      </c>
      <c r="C1672" s="114">
        <f>IF(AND(A1672&gt;=CONTROL!$F$9,A1672&lt;CONTROL!$F$10+1),A1672,0)</f>
        <v>0</v>
      </c>
      <c r="D1672" s="114" t="str">
        <f>IF(DATOS!I1673=CONTROL!$H$10,"B","A")</f>
        <v>A</v>
      </c>
      <c r="E1672" s="114">
        <f t="shared" si="156"/>
        <v>0</v>
      </c>
      <c r="F1672">
        <f t="shared" ca="1" si="157"/>
        <v>-1</v>
      </c>
      <c r="G1672">
        <f t="shared" ca="1" si="158"/>
        <v>654</v>
      </c>
      <c r="H1672">
        <f t="shared" ca="1" si="159"/>
        <v>0</v>
      </c>
      <c r="I1672" s="122">
        <f t="shared" ca="1" si="160"/>
        <v>0</v>
      </c>
    </row>
    <row r="1673" spans="1:9" x14ac:dyDescent="0.25">
      <c r="A1673" s="114">
        <f t="shared" si="161"/>
        <v>1673</v>
      </c>
      <c r="B1673" s="114">
        <f>IF(AND(A1673&gt;=CONTROL!$D$9,A1673&lt;CONTROL!$D$10+1),A1673,0)</f>
        <v>0</v>
      </c>
      <c r="C1673" s="114">
        <f>IF(AND(A1673&gt;=CONTROL!$F$9,A1673&lt;CONTROL!$F$10+1),A1673,0)</f>
        <v>0</v>
      </c>
      <c r="D1673" s="114" t="str">
        <f>IF(DATOS!I1674=CONTROL!$H$10,"B","A")</f>
        <v>A</v>
      </c>
      <c r="E1673" s="114">
        <f t="shared" si="156"/>
        <v>0</v>
      </c>
      <c r="F1673">
        <f t="shared" ca="1" si="157"/>
        <v>-1</v>
      </c>
      <c r="G1673">
        <f t="shared" ca="1" si="158"/>
        <v>654</v>
      </c>
      <c r="H1673">
        <f t="shared" ca="1" si="159"/>
        <v>0</v>
      </c>
      <c r="I1673" s="122">
        <f t="shared" ca="1" si="160"/>
        <v>0</v>
      </c>
    </row>
    <row r="1674" spans="1:9" x14ac:dyDescent="0.25">
      <c r="A1674" s="114">
        <f t="shared" si="161"/>
        <v>1674</v>
      </c>
      <c r="B1674" s="114">
        <f>IF(AND(A1674&gt;=CONTROL!$D$9,A1674&lt;CONTROL!$D$10+1),A1674,0)</f>
        <v>0</v>
      </c>
      <c r="C1674" s="114">
        <f>IF(AND(A1674&gt;=CONTROL!$F$9,A1674&lt;CONTROL!$F$10+1),A1674,0)</f>
        <v>0</v>
      </c>
      <c r="D1674" s="114" t="str">
        <f>IF(DATOS!I1675=CONTROL!$H$10,"B","A")</f>
        <v>A</v>
      </c>
      <c r="E1674" s="114">
        <f t="shared" si="156"/>
        <v>0</v>
      </c>
      <c r="F1674">
        <f t="shared" ca="1" si="157"/>
        <v>-1</v>
      </c>
      <c r="G1674">
        <f t="shared" ca="1" si="158"/>
        <v>654</v>
      </c>
      <c r="H1674">
        <f t="shared" ca="1" si="159"/>
        <v>0</v>
      </c>
      <c r="I1674" s="122">
        <f t="shared" ca="1" si="160"/>
        <v>0</v>
      </c>
    </row>
    <row r="1675" spans="1:9" x14ac:dyDescent="0.25">
      <c r="A1675" s="114">
        <f t="shared" si="161"/>
        <v>1675</v>
      </c>
      <c r="B1675" s="114">
        <f>IF(AND(A1675&gt;=CONTROL!$D$9,A1675&lt;CONTROL!$D$10+1),A1675,0)</f>
        <v>0</v>
      </c>
      <c r="C1675" s="114">
        <f>IF(AND(A1675&gt;=CONTROL!$F$9,A1675&lt;CONTROL!$F$10+1),A1675,0)</f>
        <v>0</v>
      </c>
      <c r="D1675" s="114" t="str">
        <f>IF(DATOS!I1676=CONTROL!$H$10,"B","A")</f>
        <v>A</v>
      </c>
      <c r="E1675" s="114">
        <f t="shared" si="156"/>
        <v>0</v>
      </c>
      <c r="F1675">
        <f t="shared" ca="1" si="157"/>
        <v>-1</v>
      </c>
      <c r="G1675">
        <f t="shared" ca="1" si="158"/>
        <v>654</v>
      </c>
      <c r="H1675">
        <f t="shared" ca="1" si="159"/>
        <v>0</v>
      </c>
      <c r="I1675" s="122">
        <f t="shared" ca="1" si="160"/>
        <v>0</v>
      </c>
    </row>
    <row r="1676" spans="1:9" x14ac:dyDescent="0.25">
      <c r="A1676" s="114">
        <f t="shared" si="161"/>
        <v>1676</v>
      </c>
      <c r="B1676" s="114">
        <f>IF(AND(A1676&gt;=CONTROL!$D$9,A1676&lt;CONTROL!$D$10+1),A1676,0)</f>
        <v>0</v>
      </c>
      <c r="C1676" s="114">
        <f>IF(AND(A1676&gt;=CONTROL!$F$9,A1676&lt;CONTROL!$F$10+1),A1676,0)</f>
        <v>0</v>
      </c>
      <c r="D1676" s="114" t="str">
        <f>IF(DATOS!I1677=CONTROL!$H$10,"B","A")</f>
        <v>A</v>
      </c>
      <c r="E1676" s="114">
        <f t="shared" si="156"/>
        <v>0</v>
      </c>
      <c r="F1676">
        <f t="shared" ca="1" si="157"/>
        <v>-1</v>
      </c>
      <c r="G1676">
        <f t="shared" ca="1" si="158"/>
        <v>654</v>
      </c>
      <c r="H1676">
        <f t="shared" ca="1" si="159"/>
        <v>0</v>
      </c>
      <c r="I1676" s="122">
        <f t="shared" ca="1" si="160"/>
        <v>0</v>
      </c>
    </row>
    <row r="1677" spans="1:9" x14ac:dyDescent="0.25">
      <c r="A1677" s="114">
        <f t="shared" si="161"/>
        <v>1677</v>
      </c>
      <c r="B1677" s="114">
        <f>IF(AND(A1677&gt;=CONTROL!$D$9,A1677&lt;CONTROL!$D$10+1),A1677,0)</f>
        <v>0</v>
      </c>
      <c r="C1677" s="114">
        <f>IF(AND(A1677&gt;=CONTROL!$F$9,A1677&lt;CONTROL!$F$10+1),A1677,0)</f>
        <v>0</v>
      </c>
      <c r="D1677" s="114" t="str">
        <f>IF(DATOS!I1678=CONTROL!$H$10,"B","A")</f>
        <v>A</v>
      </c>
      <c r="E1677" s="114">
        <f t="shared" si="156"/>
        <v>0</v>
      </c>
      <c r="F1677">
        <f t="shared" ca="1" si="157"/>
        <v>-1</v>
      </c>
      <c r="G1677">
        <f t="shared" ca="1" si="158"/>
        <v>654</v>
      </c>
      <c r="H1677">
        <f t="shared" ca="1" si="159"/>
        <v>0</v>
      </c>
      <c r="I1677" s="122">
        <f t="shared" ca="1" si="160"/>
        <v>0</v>
      </c>
    </row>
    <row r="1678" spans="1:9" x14ac:dyDescent="0.25">
      <c r="A1678" s="114">
        <f t="shared" si="161"/>
        <v>1678</v>
      </c>
      <c r="B1678" s="114">
        <f>IF(AND(A1678&gt;=CONTROL!$D$9,A1678&lt;CONTROL!$D$10+1),A1678,0)</f>
        <v>0</v>
      </c>
      <c r="C1678" s="114">
        <f>IF(AND(A1678&gt;=CONTROL!$F$9,A1678&lt;CONTROL!$F$10+1),A1678,0)</f>
        <v>0</v>
      </c>
      <c r="D1678" s="114" t="str">
        <f>IF(DATOS!I1679=CONTROL!$H$10,"B","A")</f>
        <v>A</v>
      </c>
      <c r="E1678" s="114">
        <f t="shared" si="156"/>
        <v>0</v>
      </c>
      <c r="F1678">
        <f t="shared" ca="1" si="157"/>
        <v>-1</v>
      </c>
      <c r="G1678">
        <f t="shared" ca="1" si="158"/>
        <v>654</v>
      </c>
      <c r="H1678">
        <f t="shared" ca="1" si="159"/>
        <v>0</v>
      </c>
      <c r="I1678" s="122">
        <f t="shared" ca="1" si="160"/>
        <v>0</v>
      </c>
    </row>
    <row r="1679" spans="1:9" x14ac:dyDescent="0.25">
      <c r="A1679" s="114">
        <f t="shared" si="161"/>
        <v>1679</v>
      </c>
      <c r="B1679" s="114">
        <f>IF(AND(A1679&gt;=CONTROL!$D$9,A1679&lt;CONTROL!$D$10+1),A1679,0)</f>
        <v>0</v>
      </c>
      <c r="C1679" s="114">
        <f>IF(AND(A1679&gt;=CONTROL!$F$9,A1679&lt;CONTROL!$F$10+1),A1679,0)</f>
        <v>0</v>
      </c>
      <c r="D1679" s="114" t="str">
        <f>IF(DATOS!I1680=CONTROL!$H$10,"B","A")</f>
        <v>A</v>
      </c>
      <c r="E1679" s="114">
        <f t="shared" si="156"/>
        <v>0</v>
      </c>
      <c r="F1679">
        <f t="shared" ca="1" si="157"/>
        <v>-1</v>
      </c>
      <c r="G1679">
        <f t="shared" ca="1" si="158"/>
        <v>654</v>
      </c>
      <c r="H1679">
        <f t="shared" ca="1" si="159"/>
        <v>0</v>
      </c>
      <c r="I1679" s="122">
        <f t="shared" ca="1" si="160"/>
        <v>0</v>
      </c>
    </row>
    <row r="1680" spans="1:9" x14ac:dyDescent="0.25">
      <c r="A1680" s="114">
        <f t="shared" si="161"/>
        <v>1680</v>
      </c>
      <c r="B1680" s="114">
        <f>IF(AND(A1680&gt;=CONTROL!$D$9,A1680&lt;CONTROL!$D$10+1),A1680,0)</f>
        <v>0</v>
      </c>
      <c r="C1680" s="114">
        <f>IF(AND(A1680&gt;=CONTROL!$F$9,A1680&lt;CONTROL!$F$10+1),A1680,0)</f>
        <v>0</v>
      </c>
      <c r="D1680" s="114" t="str">
        <f>IF(DATOS!I1681=CONTROL!$H$10,"B","A")</f>
        <v>A</v>
      </c>
      <c r="E1680" s="114">
        <f t="shared" si="156"/>
        <v>0</v>
      </c>
      <c r="F1680">
        <f t="shared" ca="1" si="157"/>
        <v>-1</v>
      </c>
      <c r="G1680">
        <f t="shared" ca="1" si="158"/>
        <v>654</v>
      </c>
      <c r="H1680">
        <f t="shared" ca="1" si="159"/>
        <v>0</v>
      </c>
      <c r="I1680" s="122">
        <f t="shared" ca="1" si="160"/>
        <v>0</v>
      </c>
    </row>
    <row r="1681" spans="1:9" x14ac:dyDescent="0.25">
      <c r="A1681" s="114">
        <f t="shared" si="161"/>
        <v>1681</v>
      </c>
      <c r="B1681" s="114">
        <f>IF(AND(A1681&gt;=CONTROL!$D$9,A1681&lt;CONTROL!$D$10+1),A1681,0)</f>
        <v>0</v>
      </c>
      <c r="C1681" s="114">
        <f>IF(AND(A1681&gt;=CONTROL!$F$9,A1681&lt;CONTROL!$F$10+1),A1681,0)</f>
        <v>0</v>
      </c>
      <c r="D1681" s="114" t="str">
        <f>IF(DATOS!I1682=CONTROL!$H$10,"B","A")</f>
        <v>A</v>
      </c>
      <c r="E1681" s="114">
        <f t="shared" si="156"/>
        <v>0</v>
      </c>
      <c r="F1681">
        <f t="shared" ca="1" si="157"/>
        <v>-1</v>
      </c>
      <c r="G1681">
        <f t="shared" ca="1" si="158"/>
        <v>654</v>
      </c>
      <c r="H1681">
        <f t="shared" ca="1" si="159"/>
        <v>0</v>
      </c>
      <c r="I1681" s="122">
        <f t="shared" ca="1" si="160"/>
        <v>0</v>
      </c>
    </row>
    <row r="1682" spans="1:9" x14ac:dyDescent="0.25">
      <c r="A1682" s="114">
        <f t="shared" si="161"/>
        <v>1682</v>
      </c>
      <c r="B1682" s="114">
        <f>IF(AND(A1682&gt;=CONTROL!$D$9,A1682&lt;CONTROL!$D$10+1),A1682,0)</f>
        <v>0</v>
      </c>
      <c r="C1682" s="114">
        <f>IF(AND(A1682&gt;=CONTROL!$F$9,A1682&lt;CONTROL!$F$10+1),A1682,0)</f>
        <v>0</v>
      </c>
      <c r="D1682" s="114" t="str">
        <f>IF(DATOS!I1683=CONTROL!$H$10,"B","A")</f>
        <v>A</v>
      </c>
      <c r="E1682" s="114">
        <f t="shared" si="156"/>
        <v>0</v>
      </c>
      <c r="F1682">
        <f t="shared" ca="1" si="157"/>
        <v>-1</v>
      </c>
      <c r="G1682">
        <f t="shared" ca="1" si="158"/>
        <v>654</v>
      </c>
      <c r="H1682">
        <f t="shared" ca="1" si="159"/>
        <v>0</v>
      </c>
      <c r="I1682" s="122">
        <f t="shared" ca="1" si="160"/>
        <v>0</v>
      </c>
    </row>
    <row r="1683" spans="1:9" x14ac:dyDescent="0.25">
      <c r="A1683" s="114">
        <f t="shared" si="161"/>
        <v>1683</v>
      </c>
      <c r="B1683" s="114">
        <f>IF(AND(A1683&gt;=CONTROL!$D$9,A1683&lt;CONTROL!$D$10+1),A1683,0)</f>
        <v>0</v>
      </c>
      <c r="C1683" s="114">
        <f>IF(AND(A1683&gt;=CONTROL!$F$9,A1683&lt;CONTROL!$F$10+1),A1683,0)</f>
        <v>0</v>
      </c>
      <c r="D1683" s="114" t="str">
        <f>IF(DATOS!I1684=CONTROL!$H$10,"B","A")</f>
        <v>A</v>
      </c>
      <c r="E1683" s="114">
        <f t="shared" si="156"/>
        <v>0</v>
      </c>
      <c r="F1683">
        <f t="shared" ca="1" si="157"/>
        <v>-1</v>
      </c>
      <c r="G1683">
        <f t="shared" ca="1" si="158"/>
        <v>654</v>
      </c>
      <c r="H1683">
        <f t="shared" ca="1" si="159"/>
        <v>0</v>
      </c>
      <c r="I1683" s="122">
        <f t="shared" ca="1" si="160"/>
        <v>0</v>
      </c>
    </row>
    <row r="1684" spans="1:9" x14ac:dyDescent="0.25">
      <c r="A1684" s="114">
        <f t="shared" si="161"/>
        <v>1684</v>
      </c>
      <c r="B1684" s="114">
        <f>IF(AND(A1684&gt;=CONTROL!$D$9,A1684&lt;CONTROL!$D$10+1),A1684,0)</f>
        <v>0</v>
      </c>
      <c r="C1684" s="114">
        <f>IF(AND(A1684&gt;=CONTROL!$F$9,A1684&lt;CONTROL!$F$10+1),A1684,0)</f>
        <v>0</v>
      </c>
      <c r="D1684" s="114" t="str">
        <f>IF(DATOS!I1685=CONTROL!$H$10,"B","A")</f>
        <v>A</v>
      </c>
      <c r="E1684" s="114">
        <f t="shared" si="156"/>
        <v>0</v>
      </c>
      <c r="F1684">
        <f t="shared" ca="1" si="157"/>
        <v>-1</v>
      </c>
      <c r="G1684">
        <f t="shared" ca="1" si="158"/>
        <v>654</v>
      </c>
      <c r="H1684">
        <f t="shared" ca="1" si="159"/>
        <v>0</v>
      </c>
      <c r="I1684" s="122">
        <f t="shared" ca="1" si="160"/>
        <v>0</v>
      </c>
    </row>
    <row r="1685" spans="1:9" x14ac:dyDescent="0.25">
      <c r="A1685" s="114">
        <f t="shared" si="161"/>
        <v>1685</v>
      </c>
      <c r="B1685" s="114">
        <f>IF(AND(A1685&gt;=CONTROL!$D$9,A1685&lt;CONTROL!$D$10+1),A1685,0)</f>
        <v>0</v>
      </c>
      <c r="C1685" s="114">
        <f>IF(AND(A1685&gt;=CONTROL!$F$9,A1685&lt;CONTROL!$F$10+1),A1685,0)</f>
        <v>0</v>
      </c>
      <c r="D1685" s="114" t="str">
        <f>IF(DATOS!I1686=CONTROL!$H$10,"B","A")</f>
        <v>A</v>
      </c>
      <c r="E1685" s="114">
        <f t="shared" si="156"/>
        <v>0</v>
      </c>
      <c r="F1685">
        <f t="shared" ca="1" si="157"/>
        <v>-1</v>
      </c>
      <c r="G1685">
        <f t="shared" ca="1" si="158"/>
        <v>654</v>
      </c>
      <c r="H1685">
        <f t="shared" ca="1" si="159"/>
        <v>0</v>
      </c>
      <c r="I1685" s="122">
        <f t="shared" ca="1" si="160"/>
        <v>0</v>
      </c>
    </row>
    <row r="1686" spans="1:9" x14ac:dyDescent="0.25">
      <c r="A1686" s="114">
        <f t="shared" si="161"/>
        <v>1686</v>
      </c>
      <c r="B1686" s="114">
        <f>IF(AND(A1686&gt;=CONTROL!$D$9,A1686&lt;CONTROL!$D$10+1),A1686,0)</f>
        <v>0</v>
      </c>
      <c r="C1686" s="114">
        <f>IF(AND(A1686&gt;=CONTROL!$F$9,A1686&lt;CONTROL!$F$10+1),A1686,0)</f>
        <v>0</v>
      </c>
      <c r="D1686" s="114" t="str">
        <f>IF(DATOS!I1687=CONTROL!$H$10,"B","A")</f>
        <v>A</v>
      </c>
      <c r="E1686" s="114">
        <f t="shared" si="156"/>
        <v>0</v>
      </c>
      <c r="F1686">
        <f t="shared" ca="1" si="157"/>
        <v>-1</v>
      </c>
      <c r="G1686">
        <f t="shared" ca="1" si="158"/>
        <v>654</v>
      </c>
      <c r="H1686">
        <f t="shared" ca="1" si="159"/>
        <v>0</v>
      </c>
      <c r="I1686" s="122">
        <f t="shared" ca="1" si="160"/>
        <v>0</v>
      </c>
    </row>
    <row r="1687" spans="1:9" x14ac:dyDescent="0.25">
      <c r="A1687" s="114">
        <f t="shared" si="161"/>
        <v>1687</v>
      </c>
      <c r="B1687" s="114">
        <f>IF(AND(A1687&gt;=CONTROL!$D$9,A1687&lt;CONTROL!$D$10+1),A1687,0)</f>
        <v>0</v>
      </c>
      <c r="C1687" s="114">
        <f>IF(AND(A1687&gt;=CONTROL!$F$9,A1687&lt;CONTROL!$F$10+1),A1687,0)</f>
        <v>0</v>
      </c>
      <c r="D1687" s="114" t="str">
        <f>IF(DATOS!I1688=CONTROL!$H$10,"B","A")</f>
        <v>A</v>
      </c>
      <c r="E1687" s="114">
        <f t="shared" si="156"/>
        <v>0</v>
      </c>
      <c r="F1687">
        <f t="shared" ca="1" si="157"/>
        <v>-1</v>
      </c>
      <c r="G1687">
        <f t="shared" ca="1" si="158"/>
        <v>654</v>
      </c>
      <c r="H1687">
        <f t="shared" ca="1" si="159"/>
        <v>0</v>
      </c>
      <c r="I1687" s="122">
        <f t="shared" ca="1" si="160"/>
        <v>0</v>
      </c>
    </row>
    <row r="1688" spans="1:9" x14ac:dyDescent="0.25">
      <c r="A1688" s="114">
        <f t="shared" si="161"/>
        <v>1688</v>
      </c>
      <c r="B1688" s="114">
        <f>IF(AND(A1688&gt;=CONTROL!$D$9,A1688&lt;CONTROL!$D$10+1),A1688,0)</f>
        <v>0</v>
      </c>
      <c r="C1688" s="114">
        <f>IF(AND(A1688&gt;=CONTROL!$F$9,A1688&lt;CONTROL!$F$10+1),A1688,0)</f>
        <v>0</v>
      </c>
      <c r="D1688" s="114" t="str">
        <f>IF(DATOS!I1689=CONTROL!$H$10,"B","A")</f>
        <v>A</v>
      </c>
      <c r="E1688" s="114">
        <f t="shared" si="156"/>
        <v>0</v>
      </c>
      <c r="F1688">
        <f t="shared" ca="1" si="157"/>
        <v>-1</v>
      </c>
      <c r="G1688">
        <f t="shared" ca="1" si="158"/>
        <v>654</v>
      </c>
      <c r="H1688">
        <f t="shared" ca="1" si="159"/>
        <v>0</v>
      </c>
      <c r="I1688" s="122">
        <f t="shared" ca="1" si="160"/>
        <v>0</v>
      </c>
    </row>
    <row r="1689" spans="1:9" x14ac:dyDescent="0.25">
      <c r="A1689" s="114">
        <f t="shared" si="161"/>
        <v>1689</v>
      </c>
      <c r="B1689" s="114">
        <f>IF(AND(A1689&gt;=CONTROL!$D$9,A1689&lt;CONTROL!$D$10+1),A1689,0)</f>
        <v>0</v>
      </c>
      <c r="C1689" s="114">
        <f>IF(AND(A1689&gt;=CONTROL!$F$9,A1689&lt;CONTROL!$F$10+1),A1689,0)</f>
        <v>0</v>
      </c>
      <c r="D1689" s="114" t="str">
        <f>IF(DATOS!I1690=CONTROL!$H$10,"B","A")</f>
        <v>A</v>
      </c>
      <c r="E1689" s="114">
        <f t="shared" si="156"/>
        <v>0</v>
      </c>
      <c r="F1689">
        <f t="shared" ca="1" si="157"/>
        <v>-1</v>
      </c>
      <c r="G1689">
        <f t="shared" ca="1" si="158"/>
        <v>654</v>
      </c>
      <c r="H1689">
        <f t="shared" ca="1" si="159"/>
        <v>0</v>
      </c>
      <c r="I1689" s="122">
        <f t="shared" ca="1" si="160"/>
        <v>0</v>
      </c>
    </row>
    <row r="1690" spans="1:9" x14ac:dyDescent="0.25">
      <c r="A1690" s="114">
        <f t="shared" si="161"/>
        <v>1690</v>
      </c>
      <c r="B1690" s="114">
        <f>IF(AND(A1690&gt;=CONTROL!$D$9,A1690&lt;CONTROL!$D$10+1),A1690,0)</f>
        <v>0</v>
      </c>
      <c r="C1690" s="114">
        <f>IF(AND(A1690&gt;=CONTROL!$F$9,A1690&lt;CONTROL!$F$10+1),A1690,0)</f>
        <v>0</v>
      </c>
      <c r="D1690" s="114" t="str">
        <f>IF(DATOS!I1691=CONTROL!$H$10,"B","A")</f>
        <v>A</v>
      </c>
      <c r="E1690" s="114">
        <f t="shared" si="156"/>
        <v>0</v>
      </c>
      <c r="F1690">
        <f t="shared" ca="1" si="157"/>
        <v>-1</v>
      </c>
      <c r="G1690">
        <f t="shared" ca="1" si="158"/>
        <v>654</v>
      </c>
      <c r="H1690">
        <f t="shared" ca="1" si="159"/>
        <v>0</v>
      </c>
      <c r="I1690" s="122">
        <f t="shared" ca="1" si="160"/>
        <v>0</v>
      </c>
    </row>
    <row r="1691" spans="1:9" x14ac:dyDescent="0.25">
      <c r="A1691" s="114">
        <f t="shared" si="161"/>
        <v>1691</v>
      </c>
      <c r="B1691" s="114">
        <f>IF(AND(A1691&gt;=CONTROL!$D$9,A1691&lt;CONTROL!$D$10+1),A1691,0)</f>
        <v>0</v>
      </c>
      <c r="C1691" s="114">
        <f>IF(AND(A1691&gt;=CONTROL!$F$9,A1691&lt;CONTROL!$F$10+1),A1691,0)</f>
        <v>0</v>
      </c>
      <c r="D1691" s="114" t="str">
        <f>IF(DATOS!I1692=CONTROL!$H$10,"B","A")</f>
        <v>A</v>
      </c>
      <c r="E1691" s="114">
        <f t="shared" si="156"/>
        <v>0</v>
      </c>
      <c r="F1691">
        <f t="shared" ca="1" si="157"/>
        <v>-1</v>
      </c>
      <c r="G1691">
        <f t="shared" ca="1" si="158"/>
        <v>654</v>
      </c>
      <c r="H1691">
        <f t="shared" ca="1" si="159"/>
        <v>0</v>
      </c>
      <c r="I1691" s="122">
        <f t="shared" ca="1" si="160"/>
        <v>0</v>
      </c>
    </row>
    <row r="1692" spans="1:9" x14ac:dyDescent="0.25">
      <c r="A1692" s="114">
        <f t="shared" si="161"/>
        <v>1692</v>
      </c>
      <c r="B1692" s="114">
        <f>IF(AND(A1692&gt;=CONTROL!$D$9,A1692&lt;CONTROL!$D$10+1),A1692,0)</f>
        <v>0</v>
      </c>
      <c r="C1692" s="114">
        <f>IF(AND(A1692&gt;=CONTROL!$F$9,A1692&lt;CONTROL!$F$10+1),A1692,0)</f>
        <v>0</v>
      </c>
      <c r="D1692" s="114" t="str">
        <f>IF(DATOS!I1693=CONTROL!$H$10,"B","A")</f>
        <v>A</v>
      </c>
      <c r="E1692" s="114">
        <f t="shared" si="156"/>
        <v>0</v>
      </c>
      <c r="F1692">
        <f t="shared" ca="1" si="157"/>
        <v>-1</v>
      </c>
      <c r="G1692">
        <f t="shared" ca="1" si="158"/>
        <v>654</v>
      </c>
      <c r="H1692">
        <f t="shared" ca="1" si="159"/>
        <v>0</v>
      </c>
      <c r="I1692" s="122">
        <f t="shared" ca="1" si="160"/>
        <v>0</v>
      </c>
    </row>
    <row r="1693" spans="1:9" x14ac:dyDescent="0.25">
      <c r="A1693" s="114">
        <f t="shared" si="161"/>
        <v>1693</v>
      </c>
      <c r="B1693" s="114">
        <f>IF(AND(A1693&gt;=CONTROL!$D$9,A1693&lt;CONTROL!$D$10+1),A1693,0)</f>
        <v>0</v>
      </c>
      <c r="C1693" s="114">
        <f>IF(AND(A1693&gt;=CONTROL!$F$9,A1693&lt;CONTROL!$F$10+1),A1693,0)</f>
        <v>0</v>
      </c>
      <c r="D1693" s="114" t="str">
        <f>IF(DATOS!I1694=CONTROL!$H$10,"B","A")</f>
        <v>A</v>
      </c>
      <c r="E1693" s="114">
        <f t="shared" si="156"/>
        <v>0</v>
      </c>
      <c r="F1693">
        <f t="shared" ca="1" si="157"/>
        <v>-1</v>
      </c>
      <c r="G1693">
        <f t="shared" ca="1" si="158"/>
        <v>654</v>
      </c>
      <c r="H1693">
        <f t="shared" ca="1" si="159"/>
        <v>0</v>
      </c>
      <c r="I1693" s="122">
        <f t="shared" ca="1" si="160"/>
        <v>0</v>
      </c>
    </row>
    <row r="1694" spans="1:9" x14ac:dyDescent="0.25">
      <c r="A1694" s="114">
        <f t="shared" si="161"/>
        <v>1694</v>
      </c>
      <c r="B1694" s="114">
        <f>IF(AND(A1694&gt;=CONTROL!$D$9,A1694&lt;CONTROL!$D$10+1),A1694,0)</f>
        <v>0</v>
      </c>
      <c r="C1694" s="114">
        <f>IF(AND(A1694&gt;=CONTROL!$F$9,A1694&lt;CONTROL!$F$10+1),A1694,0)</f>
        <v>0</v>
      </c>
      <c r="D1694" s="114" t="str">
        <f>IF(DATOS!I1695=CONTROL!$H$10,"B","A")</f>
        <v>A</v>
      </c>
      <c r="E1694" s="114">
        <f t="shared" si="156"/>
        <v>0</v>
      </c>
      <c r="F1694">
        <f t="shared" ca="1" si="157"/>
        <v>-1</v>
      </c>
      <c r="G1694">
        <f t="shared" ca="1" si="158"/>
        <v>654</v>
      </c>
      <c r="H1694">
        <f t="shared" ca="1" si="159"/>
        <v>0</v>
      </c>
      <c r="I1694" s="122">
        <f t="shared" ca="1" si="160"/>
        <v>0</v>
      </c>
    </row>
    <row r="1695" spans="1:9" x14ac:dyDescent="0.25">
      <c r="A1695" s="114">
        <f t="shared" si="161"/>
        <v>1695</v>
      </c>
      <c r="B1695" s="114">
        <f>IF(AND(A1695&gt;=CONTROL!$D$9,A1695&lt;CONTROL!$D$10+1),A1695,0)</f>
        <v>0</v>
      </c>
      <c r="C1695" s="114">
        <f>IF(AND(A1695&gt;=CONTROL!$F$9,A1695&lt;CONTROL!$F$10+1),A1695,0)</f>
        <v>0</v>
      </c>
      <c r="D1695" s="114" t="str">
        <f>IF(DATOS!I1696=CONTROL!$H$10,"B","A")</f>
        <v>A</v>
      </c>
      <c r="E1695" s="114">
        <f t="shared" si="156"/>
        <v>0</v>
      </c>
      <c r="F1695">
        <f t="shared" ca="1" si="157"/>
        <v>-1</v>
      </c>
      <c r="G1695">
        <f t="shared" ca="1" si="158"/>
        <v>654</v>
      </c>
      <c r="H1695">
        <f t="shared" ca="1" si="159"/>
        <v>0</v>
      </c>
      <c r="I1695" s="122">
        <f t="shared" ca="1" si="160"/>
        <v>0</v>
      </c>
    </row>
    <row r="1696" spans="1:9" x14ac:dyDescent="0.25">
      <c r="A1696" s="114">
        <f t="shared" si="161"/>
        <v>1696</v>
      </c>
      <c r="B1696" s="114">
        <f>IF(AND(A1696&gt;=CONTROL!$D$9,A1696&lt;CONTROL!$D$10+1),A1696,0)</f>
        <v>0</v>
      </c>
      <c r="C1696" s="114">
        <f>IF(AND(A1696&gt;=CONTROL!$F$9,A1696&lt;CONTROL!$F$10+1),A1696,0)</f>
        <v>0</v>
      </c>
      <c r="D1696" s="114" t="str">
        <f>IF(DATOS!I1697=CONTROL!$H$10,"B","A")</f>
        <v>A</v>
      </c>
      <c r="E1696" s="114">
        <f t="shared" si="156"/>
        <v>0</v>
      </c>
      <c r="F1696">
        <f t="shared" ca="1" si="157"/>
        <v>-1</v>
      </c>
      <c r="G1696">
        <f t="shared" ca="1" si="158"/>
        <v>654</v>
      </c>
      <c r="H1696">
        <f t="shared" ca="1" si="159"/>
        <v>0</v>
      </c>
      <c r="I1696" s="122">
        <f t="shared" ca="1" si="160"/>
        <v>0</v>
      </c>
    </row>
    <row r="1697" spans="1:9" x14ac:dyDescent="0.25">
      <c r="A1697" s="114">
        <f t="shared" si="161"/>
        <v>1697</v>
      </c>
      <c r="B1697" s="114">
        <f>IF(AND(A1697&gt;=CONTROL!$D$9,A1697&lt;CONTROL!$D$10+1),A1697,0)</f>
        <v>0</v>
      </c>
      <c r="C1697" s="114">
        <f>IF(AND(A1697&gt;=CONTROL!$F$9,A1697&lt;CONTROL!$F$10+1),A1697,0)</f>
        <v>0</v>
      </c>
      <c r="D1697" s="114" t="str">
        <f>IF(DATOS!I1698=CONTROL!$H$10,"B","A")</f>
        <v>A</v>
      </c>
      <c r="E1697" s="114">
        <f t="shared" si="156"/>
        <v>0</v>
      </c>
      <c r="F1697">
        <f t="shared" ca="1" si="157"/>
        <v>-1</v>
      </c>
      <c r="G1697">
        <f t="shared" ca="1" si="158"/>
        <v>654</v>
      </c>
      <c r="H1697">
        <f t="shared" ca="1" si="159"/>
        <v>0</v>
      </c>
      <c r="I1697" s="122">
        <f t="shared" ca="1" si="160"/>
        <v>0</v>
      </c>
    </row>
    <row r="1698" spans="1:9" x14ac:dyDescent="0.25">
      <c r="A1698" s="114">
        <f t="shared" si="161"/>
        <v>1698</v>
      </c>
      <c r="B1698" s="114">
        <f>IF(AND(A1698&gt;=CONTROL!$D$9,A1698&lt;CONTROL!$D$10+1),A1698,0)</f>
        <v>0</v>
      </c>
      <c r="C1698" s="114">
        <f>IF(AND(A1698&gt;=CONTROL!$F$9,A1698&lt;CONTROL!$F$10+1),A1698,0)</f>
        <v>0</v>
      </c>
      <c r="D1698" s="114" t="str">
        <f>IF(DATOS!I1699=CONTROL!$H$10,"B","A")</f>
        <v>A</v>
      </c>
      <c r="E1698" s="114">
        <f t="shared" si="156"/>
        <v>0</v>
      </c>
      <c r="F1698">
        <f t="shared" ca="1" si="157"/>
        <v>-1</v>
      </c>
      <c r="G1698">
        <f t="shared" ca="1" si="158"/>
        <v>654</v>
      </c>
      <c r="H1698">
        <f t="shared" ca="1" si="159"/>
        <v>0</v>
      </c>
      <c r="I1698" s="122">
        <f t="shared" ca="1" si="160"/>
        <v>0</v>
      </c>
    </row>
    <row r="1699" spans="1:9" x14ac:dyDescent="0.25">
      <c r="A1699" s="114">
        <f t="shared" si="161"/>
        <v>1699</v>
      </c>
      <c r="B1699" s="114">
        <f>IF(AND(A1699&gt;=CONTROL!$D$9,A1699&lt;CONTROL!$D$10+1),A1699,0)</f>
        <v>0</v>
      </c>
      <c r="C1699" s="114">
        <f>IF(AND(A1699&gt;=CONTROL!$F$9,A1699&lt;CONTROL!$F$10+1),A1699,0)</f>
        <v>0</v>
      </c>
      <c r="D1699" s="114" t="str">
        <f>IF(DATOS!I1700=CONTROL!$H$10,"B","A")</f>
        <v>A</v>
      </c>
      <c r="E1699" s="114">
        <f t="shared" si="156"/>
        <v>0</v>
      </c>
      <c r="F1699">
        <f t="shared" ca="1" si="157"/>
        <v>-1</v>
      </c>
      <c r="G1699">
        <f t="shared" ca="1" si="158"/>
        <v>654</v>
      </c>
      <c r="H1699">
        <f t="shared" ca="1" si="159"/>
        <v>0</v>
      </c>
      <c r="I1699" s="122">
        <f t="shared" ca="1" si="160"/>
        <v>0</v>
      </c>
    </row>
    <row r="1700" spans="1:9" x14ac:dyDescent="0.25">
      <c r="A1700" s="114">
        <f t="shared" si="161"/>
        <v>1700</v>
      </c>
      <c r="B1700" s="114">
        <f>IF(AND(A1700&gt;=CONTROL!$D$9,A1700&lt;CONTROL!$D$10+1),A1700,0)</f>
        <v>0</v>
      </c>
      <c r="C1700" s="114">
        <f>IF(AND(A1700&gt;=CONTROL!$F$9,A1700&lt;CONTROL!$F$10+1),A1700,0)</f>
        <v>0</v>
      </c>
      <c r="D1700" s="114" t="str">
        <f>IF(DATOS!I1701=CONTROL!$H$10,"B","A")</f>
        <v>A</v>
      </c>
      <c r="E1700" s="114">
        <f t="shared" si="156"/>
        <v>0</v>
      </c>
      <c r="F1700">
        <f t="shared" ca="1" si="157"/>
        <v>-1</v>
      </c>
      <c r="G1700">
        <f t="shared" ca="1" si="158"/>
        <v>654</v>
      </c>
      <c r="H1700">
        <f t="shared" ca="1" si="159"/>
        <v>0</v>
      </c>
      <c r="I1700" s="122">
        <f t="shared" ca="1" si="160"/>
        <v>0</v>
      </c>
    </row>
    <row r="1701" spans="1:9" x14ac:dyDescent="0.25">
      <c r="A1701" s="114">
        <f t="shared" si="161"/>
        <v>1701</v>
      </c>
      <c r="B1701" s="114">
        <f>IF(AND(A1701&gt;=CONTROL!$D$9,A1701&lt;CONTROL!$D$10+1),A1701,0)</f>
        <v>0</v>
      </c>
      <c r="C1701" s="114">
        <f>IF(AND(A1701&gt;=CONTROL!$F$9,A1701&lt;CONTROL!$F$10+1),A1701,0)</f>
        <v>0</v>
      </c>
      <c r="D1701" s="114" t="str">
        <f>IF(DATOS!I1702=CONTROL!$H$10,"B","A")</f>
        <v>A</v>
      </c>
      <c r="E1701" s="114">
        <f t="shared" si="156"/>
        <v>0</v>
      </c>
      <c r="F1701">
        <f t="shared" ca="1" si="157"/>
        <v>-1</v>
      </c>
      <c r="G1701">
        <f t="shared" ca="1" si="158"/>
        <v>654</v>
      </c>
      <c r="H1701">
        <f t="shared" ca="1" si="159"/>
        <v>0</v>
      </c>
      <c r="I1701" s="122">
        <f t="shared" ca="1" si="160"/>
        <v>0</v>
      </c>
    </row>
    <row r="1702" spans="1:9" x14ac:dyDescent="0.25">
      <c r="A1702" s="114">
        <f t="shared" si="161"/>
        <v>1702</v>
      </c>
      <c r="B1702" s="114">
        <f>IF(AND(A1702&gt;=CONTROL!$D$9,A1702&lt;CONTROL!$D$10+1),A1702,0)</f>
        <v>0</v>
      </c>
      <c r="C1702" s="114">
        <f>IF(AND(A1702&gt;=CONTROL!$F$9,A1702&lt;CONTROL!$F$10+1),A1702,0)</f>
        <v>0</v>
      </c>
      <c r="D1702" s="114" t="str">
        <f>IF(DATOS!I1703=CONTROL!$H$10,"B","A")</f>
        <v>A</v>
      </c>
      <c r="E1702" s="114">
        <f t="shared" si="156"/>
        <v>0</v>
      </c>
      <c r="F1702">
        <f t="shared" ca="1" si="157"/>
        <v>-1</v>
      </c>
      <c r="G1702">
        <f t="shared" ca="1" si="158"/>
        <v>654</v>
      </c>
      <c r="H1702">
        <f t="shared" ca="1" si="159"/>
        <v>0</v>
      </c>
      <c r="I1702" s="122">
        <f t="shared" ca="1" si="160"/>
        <v>0</v>
      </c>
    </row>
    <row r="1703" spans="1:9" x14ac:dyDescent="0.25">
      <c r="A1703" s="114">
        <f t="shared" si="161"/>
        <v>1703</v>
      </c>
      <c r="B1703" s="114">
        <f>IF(AND(A1703&gt;=CONTROL!$D$9,A1703&lt;CONTROL!$D$10+1),A1703,0)</f>
        <v>0</v>
      </c>
      <c r="C1703" s="114">
        <f>IF(AND(A1703&gt;=CONTROL!$F$9,A1703&lt;CONTROL!$F$10+1),A1703,0)</f>
        <v>0</v>
      </c>
      <c r="D1703" s="114" t="str">
        <f>IF(DATOS!I1704=CONTROL!$H$10,"B","A")</f>
        <v>A</v>
      </c>
      <c r="E1703" s="114">
        <f t="shared" si="156"/>
        <v>0</v>
      </c>
      <c r="F1703">
        <f t="shared" ca="1" si="157"/>
        <v>-1</v>
      </c>
      <c r="G1703">
        <f t="shared" ca="1" si="158"/>
        <v>654</v>
      </c>
      <c r="H1703">
        <f t="shared" ca="1" si="159"/>
        <v>0</v>
      </c>
      <c r="I1703" s="122">
        <f t="shared" ca="1" si="160"/>
        <v>0</v>
      </c>
    </row>
    <row r="1704" spans="1:9" x14ac:dyDescent="0.25">
      <c r="A1704" s="114">
        <f t="shared" si="161"/>
        <v>1704</v>
      </c>
      <c r="B1704" s="114">
        <f>IF(AND(A1704&gt;=CONTROL!$D$9,A1704&lt;CONTROL!$D$10+1),A1704,0)</f>
        <v>0</v>
      </c>
      <c r="C1704" s="114">
        <f>IF(AND(A1704&gt;=CONTROL!$F$9,A1704&lt;CONTROL!$F$10+1),A1704,0)</f>
        <v>0</v>
      </c>
      <c r="D1704" s="114" t="str">
        <f>IF(DATOS!I1705=CONTROL!$H$10,"B","A")</f>
        <v>A</v>
      </c>
      <c r="E1704" s="114">
        <f t="shared" si="156"/>
        <v>0</v>
      </c>
      <c r="F1704">
        <f t="shared" ca="1" si="157"/>
        <v>-1</v>
      </c>
      <c r="G1704">
        <f t="shared" ca="1" si="158"/>
        <v>654</v>
      </c>
      <c r="H1704">
        <f t="shared" ca="1" si="159"/>
        <v>0</v>
      </c>
      <c r="I1704" s="122">
        <f t="shared" ca="1" si="160"/>
        <v>0</v>
      </c>
    </row>
    <row r="1705" spans="1:9" x14ac:dyDescent="0.25">
      <c r="A1705" s="114">
        <f t="shared" si="161"/>
        <v>1705</v>
      </c>
      <c r="B1705" s="114">
        <f>IF(AND(A1705&gt;=CONTROL!$D$9,A1705&lt;CONTROL!$D$10+1),A1705,0)</f>
        <v>0</v>
      </c>
      <c r="C1705" s="114">
        <f>IF(AND(A1705&gt;=CONTROL!$F$9,A1705&lt;CONTROL!$F$10+1),A1705,0)</f>
        <v>0</v>
      </c>
      <c r="D1705" s="114" t="str">
        <f>IF(DATOS!I1706=CONTROL!$H$10,"B","A")</f>
        <v>A</v>
      </c>
      <c r="E1705" s="114">
        <f t="shared" si="156"/>
        <v>0</v>
      </c>
      <c r="F1705">
        <f t="shared" ca="1" si="157"/>
        <v>-1</v>
      </c>
      <c r="G1705">
        <f t="shared" ca="1" si="158"/>
        <v>654</v>
      </c>
      <c r="H1705">
        <f t="shared" ca="1" si="159"/>
        <v>0</v>
      </c>
      <c r="I1705" s="122">
        <f t="shared" ca="1" si="160"/>
        <v>0</v>
      </c>
    </row>
    <row r="1706" spans="1:9" x14ac:dyDescent="0.25">
      <c r="A1706" s="114">
        <f t="shared" si="161"/>
        <v>1706</v>
      </c>
      <c r="B1706" s="114">
        <f>IF(AND(A1706&gt;=CONTROL!$D$9,A1706&lt;CONTROL!$D$10+1),A1706,0)</f>
        <v>0</v>
      </c>
      <c r="C1706" s="114">
        <f>IF(AND(A1706&gt;=CONTROL!$F$9,A1706&lt;CONTROL!$F$10+1),A1706,0)</f>
        <v>0</v>
      </c>
      <c r="D1706" s="114" t="str">
        <f>IF(DATOS!I1707=CONTROL!$H$10,"B","A")</f>
        <v>A</v>
      </c>
      <c r="E1706" s="114">
        <f t="shared" si="156"/>
        <v>0</v>
      </c>
      <c r="F1706">
        <f t="shared" ca="1" si="157"/>
        <v>-1</v>
      </c>
      <c r="G1706">
        <f t="shared" ca="1" si="158"/>
        <v>654</v>
      </c>
      <c r="H1706">
        <f t="shared" ca="1" si="159"/>
        <v>0</v>
      </c>
      <c r="I1706" s="122">
        <f t="shared" ca="1" si="160"/>
        <v>0</v>
      </c>
    </row>
    <row r="1707" spans="1:9" x14ac:dyDescent="0.25">
      <c r="A1707" s="114">
        <f t="shared" si="161"/>
        <v>1707</v>
      </c>
      <c r="B1707" s="114">
        <f>IF(AND(A1707&gt;=CONTROL!$D$9,A1707&lt;CONTROL!$D$10+1),A1707,0)</f>
        <v>0</v>
      </c>
      <c r="C1707" s="114">
        <f>IF(AND(A1707&gt;=CONTROL!$F$9,A1707&lt;CONTROL!$F$10+1),A1707,0)</f>
        <v>0</v>
      </c>
      <c r="D1707" s="114" t="str">
        <f>IF(DATOS!I1708=CONTROL!$H$10,"B","A")</f>
        <v>A</v>
      </c>
      <c r="E1707" s="114">
        <f t="shared" si="156"/>
        <v>0</v>
      </c>
      <c r="F1707">
        <f t="shared" ca="1" si="157"/>
        <v>-1</v>
      </c>
      <c r="G1707">
        <f t="shared" ca="1" si="158"/>
        <v>654</v>
      </c>
      <c r="H1707">
        <f t="shared" ca="1" si="159"/>
        <v>0</v>
      </c>
      <c r="I1707" s="122">
        <f t="shared" ca="1" si="160"/>
        <v>0</v>
      </c>
    </row>
    <row r="1708" spans="1:9" x14ac:dyDescent="0.25">
      <c r="A1708" s="114">
        <f t="shared" si="161"/>
        <v>1708</v>
      </c>
      <c r="B1708" s="114">
        <f>IF(AND(A1708&gt;=CONTROL!$D$9,A1708&lt;CONTROL!$D$10+1),A1708,0)</f>
        <v>0</v>
      </c>
      <c r="C1708" s="114">
        <f>IF(AND(A1708&gt;=CONTROL!$F$9,A1708&lt;CONTROL!$F$10+1),A1708,0)</f>
        <v>0</v>
      </c>
      <c r="D1708" s="114" t="str">
        <f>IF(DATOS!I1709=CONTROL!$H$10,"B","A")</f>
        <v>A</v>
      </c>
      <c r="E1708" s="114">
        <f t="shared" si="156"/>
        <v>0</v>
      </c>
      <c r="F1708">
        <f t="shared" ca="1" si="157"/>
        <v>-1</v>
      </c>
      <c r="G1708">
        <f t="shared" ca="1" si="158"/>
        <v>654</v>
      </c>
      <c r="H1708">
        <f t="shared" ca="1" si="159"/>
        <v>0</v>
      </c>
      <c r="I1708" s="122">
        <f t="shared" ca="1" si="160"/>
        <v>0</v>
      </c>
    </row>
    <row r="1709" spans="1:9" x14ac:dyDescent="0.25">
      <c r="A1709" s="114">
        <f t="shared" si="161"/>
        <v>1709</v>
      </c>
      <c r="B1709" s="114">
        <f>IF(AND(A1709&gt;=CONTROL!$D$9,A1709&lt;CONTROL!$D$10+1),A1709,0)</f>
        <v>0</v>
      </c>
      <c r="C1709" s="114">
        <f>IF(AND(A1709&gt;=CONTROL!$F$9,A1709&lt;CONTROL!$F$10+1),A1709,0)</f>
        <v>0</v>
      </c>
      <c r="D1709" s="114" t="str">
        <f>IF(DATOS!I1710=CONTROL!$H$10,"B","A")</f>
        <v>A</v>
      </c>
      <c r="E1709" s="114">
        <f t="shared" si="156"/>
        <v>0</v>
      </c>
      <c r="F1709">
        <f t="shared" ca="1" si="157"/>
        <v>-1</v>
      </c>
      <c r="G1709">
        <f t="shared" ca="1" si="158"/>
        <v>654</v>
      </c>
      <c r="H1709">
        <f t="shared" ca="1" si="159"/>
        <v>0</v>
      </c>
      <c r="I1709" s="122">
        <f t="shared" ca="1" si="160"/>
        <v>0</v>
      </c>
    </row>
    <row r="1710" spans="1:9" x14ac:dyDescent="0.25">
      <c r="A1710" s="114">
        <f t="shared" si="161"/>
        <v>1710</v>
      </c>
      <c r="B1710" s="114">
        <f>IF(AND(A1710&gt;=CONTROL!$D$9,A1710&lt;CONTROL!$D$10+1),A1710,0)</f>
        <v>0</v>
      </c>
      <c r="C1710" s="114">
        <f>IF(AND(A1710&gt;=CONTROL!$F$9,A1710&lt;CONTROL!$F$10+1),A1710,0)</f>
        <v>0</v>
      </c>
      <c r="D1710" s="114" t="str">
        <f>IF(DATOS!I1711=CONTROL!$H$10,"B","A")</f>
        <v>A</v>
      </c>
      <c r="E1710" s="114">
        <f t="shared" si="156"/>
        <v>0</v>
      </c>
      <c r="F1710">
        <f t="shared" ca="1" si="157"/>
        <v>-1</v>
      </c>
      <c r="G1710">
        <f t="shared" ca="1" si="158"/>
        <v>654</v>
      </c>
      <c r="H1710">
        <f t="shared" ca="1" si="159"/>
        <v>0</v>
      </c>
      <c r="I1710" s="122">
        <f t="shared" ca="1" si="160"/>
        <v>0</v>
      </c>
    </row>
    <row r="1711" spans="1:9" x14ac:dyDescent="0.25">
      <c r="A1711" s="114">
        <f t="shared" si="161"/>
        <v>1711</v>
      </c>
      <c r="B1711" s="114">
        <f>IF(AND(A1711&gt;=CONTROL!$D$9,A1711&lt;CONTROL!$D$10+1),A1711,0)</f>
        <v>0</v>
      </c>
      <c r="C1711" s="114">
        <f>IF(AND(A1711&gt;=CONTROL!$F$9,A1711&lt;CONTROL!$F$10+1),A1711,0)</f>
        <v>0</v>
      </c>
      <c r="D1711" s="114" t="str">
        <f>IF(DATOS!I1712=CONTROL!$H$10,"B","A")</f>
        <v>A</v>
      </c>
      <c r="E1711" s="114">
        <f t="shared" si="156"/>
        <v>0</v>
      </c>
      <c r="F1711">
        <f t="shared" ca="1" si="157"/>
        <v>-1</v>
      </c>
      <c r="G1711">
        <f t="shared" ca="1" si="158"/>
        <v>654</v>
      </c>
      <c r="H1711">
        <f t="shared" ca="1" si="159"/>
        <v>0</v>
      </c>
      <c r="I1711" s="122">
        <f t="shared" ca="1" si="160"/>
        <v>0</v>
      </c>
    </row>
    <row r="1712" spans="1:9" x14ac:dyDescent="0.25">
      <c r="A1712" s="114">
        <f t="shared" si="161"/>
        <v>1712</v>
      </c>
      <c r="B1712" s="114">
        <f>IF(AND(A1712&gt;=CONTROL!$D$9,A1712&lt;CONTROL!$D$10+1),A1712,0)</f>
        <v>0</v>
      </c>
      <c r="C1712" s="114">
        <f>IF(AND(A1712&gt;=CONTROL!$F$9,A1712&lt;CONTROL!$F$10+1),A1712,0)</f>
        <v>0</v>
      </c>
      <c r="D1712" s="114" t="str">
        <f>IF(DATOS!I1713=CONTROL!$H$10,"B","A")</f>
        <v>A</v>
      </c>
      <c r="E1712" s="114">
        <f t="shared" si="156"/>
        <v>0</v>
      </c>
      <c r="F1712">
        <f t="shared" ca="1" si="157"/>
        <v>-1</v>
      </c>
      <c r="G1712">
        <f t="shared" ca="1" si="158"/>
        <v>654</v>
      </c>
      <c r="H1712">
        <f t="shared" ca="1" si="159"/>
        <v>0</v>
      </c>
      <c r="I1712" s="122">
        <f t="shared" ca="1" si="160"/>
        <v>0</v>
      </c>
    </row>
    <row r="1713" spans="1:9" x14ac:dyDescent="0.25">
      <c r="A1713" s="114">
        <f t="shared" si="161"/>
        <v>1713</v>
      </c>
      <c r="B1713" s="114">
        <f>IF(AND(A1713&gt;=CONTROL!$D$9,A1713&lt;CONTROL!$D$10+1),A1713,0)</f>
        <v>0</v>
      </c>
      <c r="C1713" s="114">
        <f>IF(AND(A1713&gt;=CONTROL!$F$9,A1713&lt;CONTROL!$F$10+1),A1713,0)</f>
        <v>0</v>
      </c>
      <c r="D1713" s="114" t="str">
        <f>IF(DATOS!I1714=CONTROL!$H$10,"B","A")</f>
        <v>A</v>
      </c>
      <c r="E1713" s="114">
        <f t="shared" si="156"/>
        <v>0</v>
      </c>
      <c r="F1713">
        <f t="shared" ca="1" si="157"/>
        <v>-1</v>
      </c>
      <c r="G1713">
        <f t="shared" ca="1" si="158"/>
        <v>654</v>
      </c>
      <c r="H1713">
        <f t="shared" ca="1" si="159"/>
        <v>0</v>
      </c>
      <c r="I1713" s="122">
        <f t="shared" ca="1" si="160"/>
        <v>0</v>
      </c>
    </row>
    <row r="1714" spans="1:9" x14ac:dyDescent="0.25">
      <c r="A1714" s="114">
        <f t="shared" si="161"/>
        <v>1714</v>
      </c>
      <c r="B1714" s="114">
        <f>IF(AND(A1714&gt;=CONTROL!$D$9,A1714&lt;CONTROL!$D$10+1),A1714,0)</f>
        <v>0</v>
      </c>
      <c r="C1714" s="114">
        <f>IF(AND(A1714&gt;=CONTROL!$F$9,A1714&lt;CONTROL!$F$10+1),A1714,0)</f>
        <v>0</v>
      </c>
      <c r="D1714" s="114" t="str">
        <f>IF(DATOS!I1715=CONTROL!$H$10,"B","A")</f>
        <v>A</v>
      </c>
      <c r="E1714" s="114">
        <f t="shared" si="156"/>
        <v>0</v>
      </c>
      <c r="F1714">
        <f t="shared" ca="1" si="157"/>
        <v>-1</v>
      </c>
      <c r="G1714">
        <f t="shared" ca="1" si="158"/>
        <v>654</v>
      </c>
      <c r="H1714">
        <f t="shared" ca="1" si="159"/>
        <v>0</v>
      </c>
      <c r="I1714" s="122">
        <f t="shared" ca="1" si="160"/>
        <v>0</v>
      </c>
    </row>
    <row r="1715" spans="1:9" x14ac:dyDescent="0.25">
      <c r="A1715" s="114">
        <f t="shared" si="161"/>
        <v>1715</v>
      </c>
      <c r="B1715" s="114">
        <f>IF(AND(A1715&gt;=CONTROL!$D$9,A1715&lt;CONTROL!$D$10+1),A1715,0)</f>
        <v>0</v>
      </c>
      <c r="C1715" s="114">
        <f>IF(AND(A1715&gt;=CONTROL!$F$9,A1715&lt;CONTROL!$F$10+1),A1715,0)</f>
        <v>0</v>
      </c>
      <c r="D1715" s="114" t="str">
        <f>IF(DATOS!I1716=CONTROL!$H$10,"B","A")</f>
        <v>A</v>
      </c>
      <c r="E1715" s="114">
        <f t="shared" si="156"/>
        <v>0</v>
      </c>
      <c r="F1715">
        <f t="shared" ca="1" si="157"/>
        <v>-1</v>
      </c>
      <c r="G1715">
        <f t="shared" ca="1" si="158"/>
        <v>654</v>
      </c>
      <c r="H1715">
        <f t="shared" ca="1" si="159"/>
        <v>0</v>
      </c>
      <c r="I1715" s="122">
        <f t="shared" ca="1" si="160"/>
        <v>0</v>
      </c>
    </row>
    <row r="1716" spans="1:9" x14ac:dyDescent="0.25">
      <c r="A1716" s="114">
        <f t="shared" si="161"/>
        <v>1716</v>
      </c>
      <c r="B1716" s="114">
        <f>IF(AND(A1716&gt;=CONTROL!$D$9,A1716&lt;CONTROL!$D$10+1),A1716,0)</f>
        <v>0</v>
      </c>
      <c r="C1716" s="114">
        <f>IF(AND(A1716&gt;=CONTROL!$F$9,A1716&lt;CONTROL!$F$10+1),A1716,0)</f>
        <v>0</v>
      </c>
      <c r="D1716" s="114" t="str">
        <f>IF(DATOS!I1717=CONTROL!$H$10,"B","A")</f>
        <v>A</v>
      </c>
      <c r="E1716" s="114">
        <f t="shared" si="156"/>
        <v>0</v>
      </c>
      <c r="F1716">
        <f t="shared" ca="1" si="157"/>
        <v>-1</v>
      </c>
      <c r="G1716">
        <f t="shared" ca="1" si="158"/>
        <v>654</v>
      </c>
      <c r="H1716">
        <f t="shared" ca="1" si="159"/>
        <v>0</v>
      </c>
      <c r="I1716" s="122">
        <f t="shared" ca="1" si="160"/>
        <v>0</v>
      </c>
    </row>
    <row r="1717" spans="1:9" x14ac:dyDescent="0.25">
      <c r="A1717" s="114">
        <f t="shared" si="161"/>
        <v>1717</v>
      </c>
      <c r="B1717" s="114">
        <f>IF(AND(A1717&gt;=CONTROL!$D$9,A1717&lt;CONTROL!$D$10+1),A1717,0)</f>
        <v>0</v>
      </c>
      <c r="C1717" s="114">
        <f>IF(AND(A1717&gt;=CONTROL!$F$9,A1717&lt;CONTROL!$F$10+1),A1717,0)</f>
        <v>0</v>
      </c>
      <c r="D1717" s="114" t="str">
        <f>IF(DATOS!I1718=CONTROL!$H$10,"B","A")</f>
        <v>A</v>
      </c>
      <c r="E1717" s="114">
        <f t="shared" si="156"/>
        <v>0</v>
      </c>
      <c r="F1717">
        <f t="shared" ca="1" si="157"/>
        <v>-1</v>
      </c>
      <c r="G1717">
        <f t="shared" ca="1" si="158"/>
        <v>654</v>
      </c>
      <c r="H1717">
        <f t="shared" ca="1" si="159"/>
        <v>0</v>
      </c>
      <c r="I1717" s="122">
        <f t="shared" ca="1" si="160"/>
        <v>0</v>
      </c>
    </row>
    <row r="1718" spans="1:9" x14ac:dyDescent="0.25">
      <c r="A1718" s="114">
        <f t="shared" si="161"/>
        <v>1718</v>
      </c>
      <c r="B1718" s="114">
        <f>IF(AND(A1718&gt;=CONTROL!$D$9,A1718&lt;CONTROL!$D$10+1),A1718,0)</f>
        <v>0</v>
      </c>
      <c r="C1718" s="114">
        <f>IF(AND(A1718&gt;=CONTROL!$F$9,A1718&lt;CONTROL!$F$10+1),A1718,0)</f>
        <v>0</v>
      </c>
      <c r="D1718" s="114" t="str">
        <f>IF(DATOS!I1719=CONTROL!$H$10,"B","A")</f>
        <v>A</v>
      </c>
      <c r="E1718" s="114">
        <f t="shared" si="156"/>
        <v>0</v>
      </c>
      <c r="F1718">
        <f t="shared" ca="1" si="157"/>
        <v>-1</v>
      </c>
      <c r="G1718">
        <f t="shared" ca="1" si="158"/>
        <v>654</v>
      </c>
      <c r="H1718">
        <f t="shared" ca="1" si="159"/>
        <v>0</v>
      </c>
      <c r="I1718" s="122">
        <f t="shared" ca="1" si="160"/>
        <v>0</v>
      </c>
    </row>
    <row r="1719" spans="1:9" x14ac:dyDescent="0.25">
      <c r="A1719" s="114">
        <f t="shared" si="161"/>
        <v>1719</v>
      </c>
      <c r="B1719" s="114">
        <f>IF(AND(A1719&gt;=CONTROL!$D$9,A1719&lt;CONTROL!$D$10+1),A1719,0)</f>
        <v>0</v>
      </c>
      <c r="C1719" s="114">
        <f>IF(AND(A1719&gt;=CONTROL!$F$9,A1719&lt;CONTROL!$F$10+1),A1719,0)</f>
        <v>0</v>
      </c>
      <c r="D1719" s="114" t="str">
        <f>IF(DATOS!I1720=CONTROL!$H$10,"B","A")</f>
        <v>A</v>
      </c>
      <c r="E1719" s="114">
        <f t="shared" si="156"/>
        <v>0</v>
      </c>
      <c r="F1719">
        <f t="shared" ca="1" si="157"/>
        <v>-1</v>
      </c>
      <c r="G1719">
        <f t="shared" ca="1" si="158"/>
        <v>654</v>
      </c>
      <c r="H1719">
        <f t="shared" ca="1" si="159"/>
        <v>0</v>
      </c>
      <c r="I1719" s="122">
        <f t="shared" ca="1" si="160"/>
        <v>0</v>
      </c>
    </row>
    <row r="1720" spans="1:9" x14ac:dyDescent="0.25">
      <c r="A1720" s="114">
        <f t="shared" si="161"/>
        <v>1720</v>
      </c>
      <c r="B1720" s="114">
        <f>IF(AND(A1720&gt;=CONTROL!$D$9,A1720&lt;CONTROL!$D$10+1),A1720,0)</f>
        <v>0</v>
      </c>
      <c r="C1720" s="114">
        <f>IF(AND(A1720&gt;=CONTROL!$F$9,A1720&lt;CONTROL!$F$10+1),A1720,0)</f>
        <v>0</v>
      </c>
      <c r="D1720" s="114" t="str">
        <f>IF(DATOS!I1721=CONTROL!$H$10,"B","A")</f>
        <v>A</v>
      </c>
      <c r="E1720" s="114">
        <f t="shared" si="156"/>
        <v>0</v>
      </c>
      <c r="F1720">
        <f t="shared" ca="1" si="157"/>
        <v>-1</v>
      </c>
      <c r="G1720">
        <f t="shared" ca="1" si="158"/>
        <v>654</v>
      </c>
      <c r="H1720">
        <f t="shared" ca="1" si="159"/>
        <v>0</v>
      </c>
      <c r="I1720" s="122">
        <f t="shared" ca="1" si="160"/>
        <v>0</v>
      </c>
    </row>
    <row r="1721" spans="1:9" x14ac:dyDescent="0.25">
      <c r="A1721" s="114">
        <f t="shared" si="161"/>
        <v>1721</v>
      </c>
      <c r="B1721" s="114">
        <f>IF(AND(A1721&gt;=CONTROL!$D$9,A1721&lt;CONTROL!$D$10+1),A1721,0)</f>
        <v>0</v>
      </c>
      <c r="C1721" s="114">
        <f>IF(AND(A1721&gt;=CONTROL!$F$9,A1721&lt;CONTROL!$F$10+1),A1721,0)</f>
        <v>0</v>
      </c>
      <c r="D1721" s="114" t="str">
        <f>IF(DATOS!I1722=CONTROL!$H$10,"B","A")</f>
        <v>A</v>
      </c>
      <c r="E1721" s="114">
        <f t="shared" si="156"/>
        <v>0</v>
      </c>
      <c r="F1721">
        <f t="shared" ca="1" si="157"/>
        <v>-1</v>
      </c>
      <c r="G1721">
        <f t="shared" ca="1" si="158"/>
        <v>654</v>
      </c>
      <c r="H1721">
        <f t="shared" ca="1" si="159"/>
        <v>0</v>
      </c>
      <c r="I1721" s="122">
        <f t="shared" ca="1" si="160"/>
        <v>0</v>
      </c>
    </row>
    <row r="1722" spans="1:9" x14ac:dyDescent="0.25">
      <c r="A1722" s="114">
        <f t="shared" si="161"/>
        <v>1722</v>
      </c>
      <c r="B1722" s="114">
        <f>IF(AND(A1722&gt;=CONTROL!$D$9,A1722&lt;CONTROL!$D$10+1),A1722,0)</f>
        <v>0</v>
      </c>
      <c r="C1722" s="114">
        <f>IF(AND(A1722&gt;=CONTROL!$F$9,A1722&lt;CONTROL!$F$10+1),A1722,0)</f>
        <v>0</v>
      </c>
      <c r="D1722" s="114" t="str">
        <f>IF(DATOS!I1723=CONTROL!$H$10,"B","A")</f>
        <v>A</v>
      </c>
      <c r="E1722" s="114">
        <f t="shared" si="156"/>
        <v>0</v>
      </c>
      <c r="F1722">
        <f t="shared" ca="1" si="157"/>
        <v>-1</v>
      </c>
      <c r="G1722">
        <f t="shared" ca="1" si="158"/>
        <v>654</v>
      </c>
      <c r="H1722">
        <f t="shared" ca="1" si="159"/>
        <v>0</v>
      </c>
      <c r="I1722" s="122">
        <f t="shared" ca="1" si="160"/>
        <v>0</v>
      </c>
    </row>
    <row r="1723" spans="1:9" x14ac:dyDescent="0.25">
      <c r="A1723" s="114">
        <f t="shared" si="161"/>
        <v>1723</v>
      </c>
      <c r="B1723" s="114">
        <f>IF(AND(A1723&gt;=CONTROL!$D$9,A1723&lt;CONTROL!$D$10+1),A1723,0)</f>
        <v>0</v>
      </c>
      <c r="C1723" s="114">
        <f>IF(AND(A1723&gt;=CONTROL!$F$9,A1723&lt;CONTROL!$F$10+1),A1723,0)</f>
        <v>0</v>
      </c>
      <c r="D1723" s="114" t="str">
        <f>IF(DATOS!I1724=CONTROL!$H$10,"B","A")</f>
        <v>A</v>
      </c>
      <c r="E1723" s="114">
        <f t="shared" si="156"/>
        <v>0</v>
      </c>
      <c r="F1723">
        <f t="shared" ca="1" si="157"/>
        <v>-1</v>
      </c>
      <c r="G1723">
        <f t="shared" ca="1" si="158"/>
        <v>654</v>
      </c>
      <c r="H1723">
        <f t="shared" ca="1" si="159"/>
        <v>0</v>
      </c>
      <c r="I1723" s="122">
        <f t="shared" ca="1" si="160"/>
        <v>0</v>
      </c>
    </row>
    <row r="1724" spans="1:9" x14ac:dyDescent="0.25">
      <c r="A1724" s="114">
        <f t="shared" si="161"/>
        <v>1724</v>
      </c>
      <c r="B1724" s="114">
        <f>IF(AND(A1724&gt;=CONTROL!$D$9,A1724&lt;CONTROL!$D$10+1),A1724,0)</f>
        <v>0</v>
      </c>
      <c r="C1724" s="114">
        <f>IF(AND(A1724&gt;=CONTROL!$F$9,A1724&lt;CONTROL!$F$10+1),A1724,0)</f>
        <v>0</v>
      </c>
      <c r="D1724" s="114" t="str">
        <f>IF(DATOS!I1725=CONTROL!$H$10,"B","A")</f>
        <v>A</v>
      </c>
      <c r="E1724" s="114">
        <f t="shared" si="156"/>
        <v>0</v>
      </c>
      <c r="F1724">
        <f t="shared" ca="1" si="157"/>
        <v>-1</v>
      </c>
      <c r="G1724">
        <f t="shared" ca="1" si="158"/>
        <v>654</v>
      </c>
      <c r="H1724">
        <f t="shared" ca="1" si="159"/>
        <v>0</v>
      </c>
      <c r="I1724" s="122">
        <f t="shared" ca="1" si="160"/>
        <v>0</v>
      </c>
    </row>
    <row r="1725" spans="1:9" x14ac:dyDescent="0.25">
      <c r="A1725" s="114">
        <f t="shared" si="161"/>
        <v>1725</v>
      </c>
      <c r="B1725" s="114">
        <f>IF(AND(A1725&gt;=CONTROL!$D$9,A1725&lt;CONTROL!$D$10+1),A1725,0)</f>
        <v>0</v>
      </c>
      <c r="C1725" s="114">
        <f>IF(AND(A1725&gt;=CONTROL!$F$9,A1725&lt;CONTROL!$F$10+1),A1725,0)</f>
        <v>0</v>
      </c>
      <c r="D1725" s="114" t="str">
        <f>IF(DATOS!I1726=CONTROL!$H$10,"B","A")</f>
        <v>A</v>
      </c>
      <c r="E1725" s="114">
        <f t="shared" si="156"/>
        <v>0</v>
      </c>
      <c r="F1725">
        <f t="shared" ca="1" si="157"/>
        <v>-1</v>
      </c>
      <c r="G1725">
        <f t="shared" ca="1" si="158"/>
        <v>654</v>
      </c>
      <c r="H1725">
        <f t="shared" ca="1" si="159"/>
        <v>0</v>
      </c>
      <c r="I1725" s="122">
        <f t="shared" ca="1" si="160"/>
        <v>0</v>
      </c>
    </row>
    <row r="1726" spans="1:9" x14ac:dyDescent="0.25">
      <c r="A1726" s="114">
        <f t="shared" si="161"/>
        <v>1726</v>
      </c>
      <c r="B1726" s="114">
        <f>IF(AND(A1726&gt;=CONTROL!$D$9,A1726&lt;CONTROL!$D$10+1),A1726,0)</f>
        <v>0</v>
      </c>
      <c r="C1726" s="114">
        <f>IF(AND(A1726&gt;=CONTROL!$F$9,A1726&lt;CONTROL!$F$10+1),A1726,0)</f>
        <v>0</v>
      </c>
      <c r="D1726" s="114" t="str">
        <f>IF(DATOS!I1727=CONTROL!$H$10,"B","A")</f>
        <v>A</v>
      </c>
      <c r="E1726" s="114">
        <f t="shared" si="156"/>
        <v>0</v>
      </c>
      <c r="F1726">
        <f t="shared" ca="1" si="157"/>
        <v>-1</v>
      </c>
      <c r="G1726">
        <f t="shared" ca="1" si="158"/>
        <v>654</v>
      </c>
      <c r="H1726">
        <f t="shared" ca="1" si="159"/>
        <v>0</v>
      </c>
      <c r="I1726" s="122">
        <f t="shared" ca="1" si="160"/>
        <v>0</v>
      </c>
    </row>
    <row r="1727" spans="1:9" x14ac:dyDescent="0.25">
      <c r="A1727" s="114">
        <f t="shared" si="161"/>
        <v>1727</v>
      </c>
      <c r="B1727" s="114">
        <f>IF(AND(A1727&gt;=CONTROL!$D$9,A1727&lt;CONTROL!$D$10+1),A1727,0)</f>
        <v>0</v>
      </c>
      <c r="C1727" s="114">
        <f>IF(AND(A1727&gt;=CONTROL!$F$9,A1727&lt;CONTROL!$F$10+1),A1727,0)</f>
        <v>0</v>
      </c>
      <c r="D1727" s="114" t="str">
        <f>IF(DATOS!I1728=CONTROL!$H$10,"B","A")</f>
        <v>A</v>
      </c>
      <c r="E1727" s="114">
        <f t="shared" si="156"/>
        <v>0</v>
      </c>
      <c r="F1727">
        <f t="shared" ca="1" si="157"/>
        <v>-1</v>
      </c>
      <c r="G1727">
        <f t="shared" ca="1" si="158"/>
        <v>654</v>
      </c>
      <c r="H1727">
        <f t="shared" ca="1" si="159"/>
        <v>0</v>
      </c>
      <c r="I1727" s="122">
        <f t="shared" ca="1" si="160"/>
        <v>0</v>
      </c>
    </row>
    <row r="1728" spans="1:9" x14ac:dyDescent="0.25">
      <c r="A1728" s="114">
        <f t="shared" si="161"/>
        <v>1728</v>
      </c>
      <c r="B1728" s="114">
        <f>IF(AND(A1728&gt;=CONTROL!$D$9,A1728&lt;CONTROL!$D$10+1),A1728,0)</f>
        <v>0</v>
      </c>
      <c r="C1728" s="114">
        <f>IF(AND(A1728&gt;=CONTROL!$F$9,A1728&lt;CONTROL!$F$10+1),A1728,0)</f>
        <v>0</v>
      </c>
      <c r="D1728" s="114" t="str">
        <f>IF(DATOS!I1729=CONTROL!$H$10,"B","A")</f>
        <v>A</v>
      </c>
      <c r="E1728" s="114">
        <f t="shared" si="156"/>
        <v>0</v>
      </c>
      <c r="F1728">
        <f t="shared" ca="1" si="157"/>
        <v>-1</v>
      </c>
      <c r="G1728">
        <f t="shared" ca="1" si="158"/>
        <v>654</v>
      </c>
      <c r="H1728">
        <f t="shared" ca="1" si="159"/>
        <v>0</v>
      </c>
      <c r="I1728" s="122">
        <f t="shared" ca="1" si="160"/>
        <v>0</v>
      </c>
    </row>
    <row r="1729" spans="1:9" x14ac:dyDescent="0.25">
      <c r="A1729" s="114">
        <f t="shared" si="161"/>
        <v>1729</v>
      </c>
      <c r="B1729" s="114">
        <f>IF(AND(A1729&gt;=CONTROL!$D$9,A1729&lt;CONTROL!$D$10+1),A1729,0)</f>
        <v>0</v>
      </c>
      <c r="C1729" s="114">
        <f>IF(AND(A1729&gt;=CONTROL!$F$9,A1729&lt;CONTROL!$F$10+1),A1729,0)</f>
        <v>0</v>
      </c>
      <c r="D1729" s="114" t="str">
        <f>IF(DATOS!I1730=CONTROL!$H$10,"B","A")</f>
        <v>A</v>
      </c>
      <c r="E1729" s="114">
        <f t="shared" si="156"/>
        <v>0</v>
      </c>
      <c r="F1729">
        <f t="shared" ca="1" si="157"/>
        <v>-1</v>
      </c>
      <c r="G1729">
        <f t="shared" ca="1" si="158"/>
        <v>654</v>
      </c>
      <c r="H1729">
        <f t="shared" ca="1" si="159"/>
        <v>0</v>
      </c>
      <c r="I1729" s="122">
        <f t="shared" ca="1" si="160"/>
        <v>0</v>
      </c>
    </row>
    <row r="1730" spans="1:9" x14ac:dyDescent="0.25">
      <c r="A1730" s="114">
        <f t="shared" si="161"/>
        <v>1730</v>
      </c>
      <c r="B1730" s="114">
        <f>IF(AND(A1730&gt;=CONTROL!$D$9,A1730&lt;CONTROL!$D$10+1),A1730,0)</f>
        <v>0</v>
      </c>
      <c r="C1730" s="114">
        <f>IF(AND(A1730&gt;=CONTROL!$F$9,A1730&lt;CONTROL!$F$10+1),A1730,0)</f>
        <v>0</v>
      </c>
      <c r="D1730" s="114" t="str">
        <f>IF(DATOS!I1731=CONTROL!$H$10,"B","A")</f>
        <v>A</v>
      </c>
      <c r="E1730" s="114">
        <f t="shared" ref="E1730:E1793" si="162">IF(D1730="A",+C1730+B1730,0)</f>
        <v>0</v>
      </c>
      <c r="F1730">
        <f t="shared" ref="F1730:F1793" ca="1" si="163">IF(E1730&gt;0,RAND(),-1)</f>
        <v>-1</v>
      </c>
      <c r="G1730">
        <f t="shared" ref="G1730:G1793" ca="1" si="164">RANK(F1730,$F$1:$F$5000)</f>
        <v>654</v>
      </c>
      <c r="H1730">
        <f t="shared" ref="H1730:H1793" ca="1" si="165">IF(F1730=-1,0,G1730)</f>
        <v>0</v>
      </c>
      <c r="I1730" s="122">
        <f t="shared" ref="I1730:I1793" ca="1" si="166">IFERROR(MATCH(A1730,H:H,0),0)</f>
        <v>0</v>
      </c>
    </row>
    <row r="1731" spans="1:9" x14ac:dyDescent="0.25">
      <c r="A1731" s="114">
        <f t="shared" ref="A1731:A1794" si="167">+A1730+1</f>
        <v>1731</v>
      </c>
      <c r="B1731" s="114">
        <f>IF(AND(A1731&gt;=CONTROL!$D$9,A1731&lt;CONTROL!$D$10+1),A1731,0)</f>
        <v>0</v>
      </c>
      <c r="C1731" s="114">
        <f>IF(AND(A1731&gt;=CONTROL!$F$9,A1731&lt;CONTROL!$F$10+1),A1731,0)</f>
        <v>0</v>
      </c>
      <c r="D1731" s="114" t="str">
        <f>IF(DATOS!I1732=CONTROL!$H$10,"B","A")</f>
        <v>A</v>
      </c>
      <c r="E1731" s="114">
        <f t="shared" si="162"/>
        <v>0</v>
      </c>
      <c r="F1731">
        <f t="shared" ca="1" si="163"/>
        <v>-1</v>
      </c>
      <c r="G1731">
        <f t="shared" ca="1" si="164"/>
        <v>654</v>
      </c>
      <c r="H1731">
        <f t="shared" ca="1" si="165"/>
        <v>0</v>
      </c>
      <c r="I1731" s="122">
        <f t="shared" ca="1" si="166"/>
        <v>0</v>
      </c>
    </row>
    <row r="1732" spans="1:9" x14ac:dyDescent="0.25">
      <c r="A1732" s="114">
        <f t="shared" si="167"/>
        <v>1732</v>
      </c>
      <c r="B1732" s="114">
        <f>IF(AND(A1732&gt;=CONTROL!$D$9,A1732&lt;CONTROL!$D$10+1),A1732,0)</f>
        <v>0</v>
      </c>
      <c r="C1732" s="114">
        <f>IF(AND(A1732&gt;=CONTROL!$F$9,A1732&lt;CONTROL!$F$10+1),A1732,0)</f>
        <v>0</v>
      </c>
      <c r="D1732" s="114" t="str">
        <f>IF(DATOS!I1733=CONTROL!$H$10,"B","A")</f>
        <v>A</v>
      </c>
      <c r="E1732" s="114">
        <f t="shared" si="162"/>
        <v>0</v>
      </c>
      <c r="F1732">
        <f t="shared" ca="1" si="163"/>
        <v>-1</v>
      </c>
      <c r="G1732">
        <f t="shared" ca="1" si="164"/>
        <v>654</v>
      </c>
      <c r="H1732">
        <f t="shared" ca="1" si="165"/>
        <v>0</v>
      </c>
      <c r="I1732" s="122">
        <f t="shared" ca="1" si="166"/>
        <v>0</v>
      </c>
    </row>
    <row r="1733" spans="1:9" x14ac:dyDescent="0.25">
      <c r="A1733" s="114">
        <f t="shared" si="167"/>
        <v>1733</v>
      </c>
      <c r="B1733" s="114">
        <f>IF(AND(A1733&gt;=CONTROL!$D$9,A1733&lt;CONTROL!$D$10+1),A1733,0)</f>
        <v>0</v>
      </c>
      <c r="C1733" s="114">
        <f>IF(AND(A1733&gt;=CONTROL!$F$9,A1733&lt;CONTROL!$F$10+1),A1733,0)</f>
        <v>0</v>
      </c>
      <c r="D1733" s="114" t="str">
        <f>IF(DATOS!I1734=CONTROL!$H$10,"B","A")</f>
        <v>A</v>
      </c>
      <c r="E1733" s="114">
        <f t="shared" si="162"/>
        <v>0</v>
      </c>
      <c r="F1733">
        <f t="shared" ca="1" si="163"/>
        <v>-1</v>
      </c>
      <c r="G1733">
        <f t="shared" ca="1" si="164"/>
        <v>654</v>
      </c>
      <c r="H1733">
        <f t="shared" ca="1" si="165"/>
        <v>0</v>
      </c>
      <c r="I1733" s="122">
        <f t="shared" ca="1" si="166"/>
        <v>0</v>
      </c>
    </row>
    <row r="1734" spans="1:9" x14ac:dyDescent="0.25">
      <c r="A1734" s="114">
        <f t="shared" si="167"/>
        <v>1734</v>
      </c>
      <c r="B1734" s="114">
        <f>IF(AND(A1734&gt;=CONTROL!$D$9,A1734&lt;CONTROL!$D$10+1),A1734,0)</f>
        <v>0</v>
      </c>
      <c r="C1734" s="114">
        <f>IF(AND(A1734&gt;=CONTROL!$F$9,A1734&lt;CONTROL!$F$10+1),A1734,0)</f>
        <v>0</v>
      </c>
      <c r="D1734" s="114" t="str">
        <f>IF(DATOS!I1735=CONTROL!$H$10,"B","A")</f>
        <v>A</v>
      </c>
      <c r="E1734" s="114">
        <f t="shared" si="162"/>
        <v>0</v>
      </c>
      <c r="F1734">
        <f t="shared" ca="1" si="163"/>
        <v>-1</v>
      </c>
      <c r="G1734">
        <f t="shared" ca="1" si="164"/>
        <v>654</v>
      </c>
      <c r="H1734">
        <f t="shared" ca="1" si="165"/>
        <v>0</v>
      </c>
      <c r="I1734" s="122">
        <f t="shared" ca="1" si="166"/>
        <v>0</v>
      </c>
    </row>
    <row r="1735" spans="1:9" x14ac:dyDescent="0.25">
      <c r="A1735" s="114">
        <f t="shared" si="167"/>
        <v>1735</v>
      </c>
      <c r="B1735" s="114">
        <f>IF(AND(A1735&gt;=CONTROL!$D$9,A1735&lt;CONTROL!$D$10+1),A1735,0)</f>
        <v>0</v>
      </c>
      <c r="C1735" s="114">
        <f>IF(AND(A1735&gt;=CONTROL!$F$9,A1735&lt;CONTROL!$F$10+1),A1735,0)</f>
        <v>0</v>
      </c>
      <c r="D1735" s="114" t="str">
        <f>IF(DATOS!I1736=CONTROL!$H$10,"B","A")</f>
        <v>A</v>
      </c>
      <c r="E1735" s="114">
        <f t="shared" si="162"/>
        <v>0</v>
      </c>
      <c r="F1735">
        <f t="shared" ca="1" si="163"/>
        <v>-1</v>
      </c>
      <c r="G1735">
        <f t="shared" ca="1" si="164"/>
        <v>654</v>
      </c>
      <c r="H1735">
        <f t="shared" ca="1" si="165"/>
        <v>0</v>
      </c>
      <c r="I1735" s="122">
        <f t="shared" ca="1" si="166"/>
        <v>0</v>
      </c>
    </row>
    <row r="1736" spans="1:9" x14ac:dyDescent="0.25">
      <c r="A1736" s="114">
        <f t="shared" si="167"/>
        <v>1736</v>
      </c>
      <c r="B1736" s="114">
        <f>IF(AND(A1736&gt;=CONTROL!$D$9,A1736&lt;CONTROL!$D$10+1),A1736,0)</f>
        <v>0</v>
      </c>
      <c r="C1736" s="114">
        <f>IF(AND(A1736&gt;=CONTROL!$F$9,A1736&lt;CONTROL!$F$10+1),A1736,0)</f>
        <v>0</v>
      </c>
      <c r="D1736" s="114" t="str">
        <f>IF(DATOS!I1737=CONTROL!$H$10,"B","A")</f>
        <v>A</v>
      </c>
      <c r="E1736" s="114">
        <f t="shared" si="162"/>
        <v>0</v>
      </c>
      <c r="F1736">
        <f t="shared" ca="1" si="163"/>
        <v>-1</v>
      </c>
      <c r="G1736">
        <f t="shared" ca="1" si="164"/>
        <v>654</v>
      </c>
      <c r="H1736">
        <f t="shared" ca="1" si="165"/>
        <v>0</v>
      </c>
      <c r="I1736" s="122">
        <f t="shared" ca="1" si="166"/>
        <v>0</v>
      </c>
    </row>
    <row r="1737" spans="1:9" x14ac:dyDescent="0.25">
      <c r="A1737" s="114">
        <f t="shared" si="167"/>
        <v>1737</v>
      </c>
      <c r="B1737" s="114">
        <f>IF(AND(A1737&gt;=CONTROL!$D$9,A1737&lt;CONTROL!$D$10+1),A1737,0)</f>
        <v>0</v>
      </c>
      <c r="C1737" s="114">
        <f>IF(AND(A1737&gt;=CONTROL!$F$9,A1737&lt;CONTROL!$F$10+1),A1737,0)</f>
        <v>0</v>
      </c>
      <c r="D1737" s="114" t="str">
        <f>IF(DATOS!I1738=CONTROL!$H$10,"B","A")</f>
        <v>A</v>
      </c>
      <c r="E1737" s="114">
        <f t="shared" si="162"/>
        <v>0</v>
      </c>
      <c r="F1737">
        <f t="shared" ca="1" si="163"/>
        <v>-1</v>
      </c>
      <c r="G1737">
        <f t="shared" ca="1" si="164"/>
        <v>654</v>
      </c>
      <c r="H1737">
        <f t="shared" ca="1" si="165"/>
        <v>0</v>
      </c>
      <c r="I1737" s="122">
        <f t="shared" ca="1" si="166"/>
        <v>0</v>
      </c>
    </row>
    <row r="1738" spans="1:9" x14ac:dyDescent="0.25">
      <c r="A1738" s="114">
        <f t="shared" si="167"/>
        <v>1738</v>
      </c>
      <c r="B1738" s="114">
        <f>IF(AND(A1738&gt;=CONTROL!$D$9,A1738&lt;CONTROL!$D$10+1),A1738,0)</f>
        <v>0</v>
      </c>
      <c r="C1738" s="114">
        <f>IF(AND(A1738&gt;=CONTROL!$F$9,A1738&lt;CONTROL!$F$10+1),A1738,0)</f>
        <v>0</v>
      </c>
      <c r="D1738" s="114" t="str">
        <f>IF(DATOS!I1739=CONTROL!$H$10,"B","A")</f>
        <v>A</v>
      </c>
      <c r="E1738" s="114">
        <f t="shared" si="162"/>
        <v>0</v>
      </c>
      <c r="F1738">
        <f t="shared" ca="1" si="163"/>
        <v>-1</v>
      </c>
      <c r="G1738">
        <f t="shared" ca="1" si="164"/>
        <v>654</v>
      </c>
      <c r="H1738">
        <f t="shared" ca="1" si="165"/>
        <v>0</v>
      </c>
      <c r="I1738" s="122">
        <f t="shared" ca="1" si="166"/>
        <v>0</v>
      </c>
    </row>
    <row r="1739" spans="1:9" x14ac:dyDescent="0.25">
      <c r="A1739" s="114">
        <f t="shared" si="167"/>
        <v>1739</v>
      </c>
      <c r="B1739" s="114">
        <f>IF(AND(A1739&gt;=CONTROL!$D$9,A1739&lt;CONTROL!$D$10+1),A1739,0)</f>
        <v>0</v>
      </c>
      <c r="C1739" s="114">
        <f>IF(AND(A1739&gt;=CONTROL!$F$9,A1739&lt;CONTROL!$F$10+1),A1739,0)</f>
        <v>0</v>
      </c>
      <c r="D1739" s="114" t="str">
        <f>IF(DATOS!I1740=CONTROL!$H$10,"B","A")</f>
        <v>A</v>
      </c>
      <c r="E1739" s="114">
        <f t="shared" si="162"/>
        <v>0</v>
      </c>
      <c r="F1739">
        <f t="shared" ca="1" si="163"/>
        <v>-1</v>
      </c>
      <c r="G1739">
        <f t="shared" ca="1" si="164"/>
        <v>654</v>
      </c>
      <c r="H1739">
        <f t="shared" ca="1" si="165"/>
        <v>0</v>
      </c>
      <c r="I1739" s="122">
        <f t="shared" ca="1" si="166"/>
        <v>0</v>
      </c>
    </row>
    <row r="1740" spans="1:9" x14ac:dyDescent="0.25">
      <c r="A1740" s="114">
        <f t="shared" si="167"/>
        <v>1740</v>
      </c>
      <c r="B1740" s="114">
        <f>IF(AND(A1740&gt;=CONTROL!$D$9,A1740&lt;CONTROL!$D$10+1),A1740,0)</f>
        <v>0</v>
      </c>
      <c r="C1740" s="114">
        <f>IF(AND(A1740&gt;=CONTROL!$F$9,A1740&lt;CONTROL!$F$10+1),A1740,0)</f>
        <v>0</v>
      </c>
      <c r="D1740" s="114" t="str">
        <f>IF(DATOS!I1741=CONTROL!$H$10,"B","A")</f>
        <v>A</v>
      </c>
      <c r="E1740" s="114">
        <f t="shared" si="162"/>
        <v>0</v>
      </c>
      <c r="F1740">
        <f t="shared" ca="1" si="163"/>
        <v>-1</v>
      </c>
      <c r="G1740">
        <f t="shared" ca="1" si="164"/>
        <v>654</v>
      </c>
      <c r="H1740">
        <f t="shared" ca="1" si="165"/>
        <v>0</v>
      </c>
      <c r="I1740" s="122">
        <f t="shared" ca="1" si="166"/>
        <v>0</v>
      </c>
    </row>
    <row r="1741" spans="1:9" x14ac:dyDescent="0.25">
      <c r="A1741" s="114">
        <f t="shared" si="167"/>
        <v>1741</v>
      </c>
      <c r="B1741" s="114">
        <f>IF(AND(A1741&gt;=CONTROL!$D$9,A1741&lt;CONTROL!$D$10+1),A1741,0)</f>
        <v>0</v>
      </c>
      <c r="C1741" s="114">
        <f>IF(AND(A1741&gt;=CONTROL!$F$9,A1741&lt;CONTROL!$F$10+1),A1741,0)</f>
        <v>0</v>
      </c>
      <c r="D1741" s="114" t="str">
        <f>IF(DATOS!I1742=CONTROL!$H$10,"B","A")</f>
        <v>A</v>
      </c>
      <c r="E1741" s="114">
        <f t="shared" si="162"/>
        <v>0</v>
      </c>
      <c r="F1741">
        <f t="shared" ca="1" si="163"/>
        <v>-1</v>
      </c>
      <c r="G1741">
        <f t="shared" ca="1" si="164"/>
        <v>654</v>
      </c>
      <c r="H1741">
        <f t="shared" ca="1" si="165"/>
        <v>0</v>
      </c>
      <c r="I1741" s="122">
        <f t="shared" ca="1" si="166"/>
        <v>0</v>
      </c>
    </row>
    <row r="1742" spans="1:9" x14ac:dyDescent="0.25">
      <c r="A1742" s="114">
        <f t="shared" si="167"/>
        <v>1742</v>
      </c>
      <c r="B1742" s="114">
        <f>IF(AND(A1742&gt;=CONTROL!$D$9,A1742&lt;CONTROL!$D$10+1),A1742,0)</f>
        <v>0</v>
      </c>
      <c r="C1742" s="114">
        <f>IF(AND(A1742&gt;=CONTROL!$F$9,A1742&lt;CONTROL!$F$10+1),A1742,0)</f>
        <v>0</v>
      </c>
      <c r="D1742" s="114" t="str">
        <f>IF(DATOS!I1743=CONTROL!$H$10,"B","A")</f>
        <v>A</v>
      </c>
      <c r="E1742" s="114">
        <f t="shared" si="162"/>
        <v>0</v>
      </c>
      <c r="F1742">
        <f t="shared" ca="1" si="163"/>
        <v>-1</v>
      </c>
      <c r="G1742">
        <f t="shared" ca="1" si="164"/>
        <v>654</v>
      </c>
      <c r="H1742">
        <f t="shared" ca="1" si="165"/>
        <v>0</v>
      </c>
      <c r="I1742" s="122">
        <f t="shared" ca="1" si="166"/>
        <v>0</v>
      </c>
    </row>
    <row r="1743" spans="1:9" x14ac:dyDescent="0.25">
      <c r="A1743" s="114">
        <f t="shared" si="167"/>
        <v>1743</v>
      </c>
      <c r="B1743" s="114">
        <f>IF(AND(A1743&gt;=CONTROL!$D$9,A1743&lt;CONTROL!$D$10+1),A1743,0)</f>
        <v>0</v>
      </c>
      <c r="C1743" s="114">
        <f>IF(AND(A1743&gt;=CONTROL!$F$9,A1743&lt;CONTROL!$F$10+1),A1743,0)</f>
        <v>0</v>
      </c>
      <c r="D1743" s="114" t="str">
        <f>IF(DATOS!I1744=CONTROL!$H$10,"B","A")</f>
        <v>A</v>
      </c>
      <c r="E1743" s="114">
        <f t="shared" si="162"/>
        <v>0</v>
      </c>
      <c r="F1743">
        <f t="shared" ca="1" si="163"/>
        <v>-1</v>
      </c>
      <c r="G1743">
        <f t="shared" ca="1" si="164"/>
        <v>654</v>
      </c>
      <c r="H1743">
        <f t="shared" ca="1" si="165"/>
        <v>0</v>
      </c>
      <c r="I1743" s="122">
        <f t="shared" ca="1" si="166"/>
        <v>0</v>
      </c>
    </row>
    <row r="1744" spans="1:9" x14ac:dyDescent="0.25">
      <c r="A1744" s="114">
        <f t="shared" si="167"/>
        <v>1744</v>
      </c>
      <c r="B1744" s="114">
        <f>IF(AND(A1744&gt;=CONTROL!$D$9,A1744&lt;CONTROL!$D$10+1),A1744,0)</f>
        <v>0</v>
      </c>
      <c r="C1744" s="114">
        <f>IF(AND(A1744&gt;=CONTROL!$F$9,A1744&lt;CONTROL!$F$10+1),A1744,0)</f>
        <v>0</v>
      </c>
      <c r="D1744" s="114" t="str">
        <f>IF(DATOS!I1745=CONTROL!$H$10,"B","A")</f>
        <v>A</v>
      </c>
      <c r="E1744" s="114">
        <f t="shared" si="162"/>
        <v>0</v>
      </c>
      <c r="F1744">
        <f t="shared" ca="1" si="163"/>
        <v>-1</v>
      </c>
      <c r="G1744">
        <f t="shared" ca="1" si="164"/>
        <v>654</v>
      </c>
      <c r="H1744">
        <f t="shared" ca="1" si="165"/>
        <v>0</v>
      </c>
      <c r="I1744" s="122">
        <f t="shared" ca="1" si="166"/>
        <v>0</v>
      </c>
    </row>
    <row r="1745" spans="1:9" x14ac:dyDescent="0.25">
      <c r="A1745" s="114">
        <f t="shared" si="167"/>
        <v>1745</v>
      </c>
      <c r="B1745" s="114">
        <f>IF(AND(A1745&gt;=CONTROL!$D$9,A1745&lt;CONTROL!$D$10+1),A1745,0)</f>
        <v>0</v>
      </c>
      <c r="C1745" s="114">
        <f>IF(AND(A1745&gt;=CONTROL!$F$9,A1745&lt;CONTROL!$F$10+1),A1745,0)</f>
        <v>0</v>
      </c>
      <c r="D1745" s="114" t="str">
        <f>IF(DATOS!I1746=CONTROL!$H$10,"B","A")</f>
        <v>A</v>
      </c>
      <c r="E1745" s="114">
        <f t="shared" si="162"/>
        <v>0</v>
      </c>
      <c r="F1745">
        <f t="shared" ca="1" si="163"/>
        <v>-1</v>
      </c>
      <c r="G1745">
        <f t="shared" ca="1" si="164"/>
        <v>654</v>
      </c>
      <c r="H1745">
        <f t="shared" ca="1" si="165"/>
        <v>0</v>
      </c>
      <c r="I1745" s="122">
        <f t="shared" ca="1" si="166"/>
        <v>0</v>
      </c>
    </row>
    <row r="1746" spans="1:9" x14ac:dyDescent="0.25">
      <c r="A1746" s="114">
        <f t="shared" si="167"/>
        <v>1746</v>
      </c>
      <c r="B1746" s="114">
        <f>IF(AND(A1746&gt;=CONTROL!$D$9,A1746&lt;CONTROL!$D$10+1),A1746,0)</f>
        <v>0</v>
      </c>
      <c r="C1746" s="114">
        <f>IF(AND(A1746&gt;=CONTROL!$F$9,A1746&lt;CONTROL!$F$10+1),A1746,0)</f>
        <v>0</v>
      </c>
      <c r="D1746" s="114" t="str">
        <f>IF(DATOS!I1747=CONTROL!$H$10,"B","A")</f>
        <v>A</v>
      </c>
      <c r="E1746" s="114">
        <f t="shared" si="162"/>
        <v>0</v>
      </c>
      <c r="F1746">
        <f t="shared" ca="1" si="163"/>
        <v>-1</v>
      </c>
      <c r="G1746">
        <f t="shared" ca="1" si="164"/>
        <v>654</v>
      </c>
      <c r="H1746">
        <f t="shared" ca="1" si="165"/>
        <v>0</v>
      </c>
      <c r="I1746" s="122">
        <f t="shared" ca="1" si="166"/>
        <v>0</v>
      </c>
    </row>
    <row r="1747" spans="1:9" x14ac:dyDescent="0.25">
      <c r="A1747" s="114">
        <f t="shared" si="167"/>
        <v>1747</v>
      </c>
      <c r="B1747" s="114">
        <f>IF(AND(A1747&gt;=CONTROL!$D$9,A1747&lt;CONTROL!$D$10+1),A1747,0)</f>
        <v>0</v>
      </c>
      <c r="C1747" s="114">
        <f>IF(AND(A1747&gt;=CONTROL!$F$9,A1747&lt;CONTROL!$F$10+1),A1747,0)</f>
        <v>0</v>
      </c>
      <c r="D1747" s="114" t="str">
        <f>IF(DATOS!I1748=CONTROL!$H$10,"B","A")</f>
        <v>A</v>
      </c>
      <c r="E1747" s="114">
        <f t="shared" si="162"/>
        <v>0</v>
      </c>
      <c r="F1747">
        <f t="shared" ca="1" si="163"/>
        <v>-1</v>
      </c>
      <c r="G1747">
        <f t="shared" ca="1" si="164"/>
        <v>654</v>
      </c>
      <c r="H1747">
        <f t="shared" ca="1" si="165"/>
        <v>0</v>
      </c>
      <c r="I1747" s="122">
        <f t="shared" ca="1" si="166"/>
        <v>0</v>
      </c>
    </row>
    <row r="1748" spans="1:9" x14ac:dyDescent="0.25">
      <c r="A1748" s="114">
        <f t="shared" si="167"/>
        <v>1748</v>
      </c>
      <c r="B1748" s="114">
        <f>IF(AND(A1748&gt;=CONTROL!$D$9,A1748&lt;CONTROL!$D$10+1),A1748,0)</f>
        <v>0</v>
      </c>
      <c r="C1748" s="114">
        <f>IF(AND(A1748&gt;=CONTROL!$F$9,A1748&lt;CONTROL!$F$10+1),A1748,0)</f>
        <v>0</v>
      </c>
      <c r="D1748" s="114" t="str">
        <f>IF(DATOS!I1749=CONTROL!$H$10,"B","A")</f>
        <v>A</v>
      </c>
      <c r="E1748" s="114">
        <f t="shared" si="162"/>
        <v>0</v>
      </c>
      <c r="F1748">
        <f t="shared" ca="1" si="163"/>
        <v>-1</v>
      </c>
      <c r="G1748">
        <f t="shared" ca="1" si="164"/>
        <v>654</v>
      </c>
      <c r="H1748">
        <f t="shared" ca="1" si="165"/>
        <v>0</v>
      </c>
      <c r="I1748" s="122">
        <f t="shared" ca="1" si="166"/>
        <v>0</v>
      </c>
    </row>
    <row r="1749" spans="1:9" x14ac:dyDescent="0.25">
      <c r="A1749" s="114">
        <f t="shared" si="167"/>
        <v>1749</v>
      </c>
      <c r="B1749" s="114">
        <f>IF(AND(A1749&gt;=CONTROL!$D$9,A1749&lt;CONTROL!$D$10+1),A1749,0)</f>
        <v>0</v>
      </c>
      <c r="C1749" s="114">
        <f>IF(AND(A1749&gt;=CONTROL!$F$9,A1749&lt;CONTROL!$F$10+1),A1749,0)</f>
        <v>0</v>
      </c>
      <c r="D1749" s="114" t="str">
        <f>IF(DATOS!I1750=CONTROL!$H$10,"B","A")</f>
        <v>A</v>
      </c>
      <c r="E1749" s="114">
        <f t="shared" si="162"/>
        <v>0</v>
      </c>
      <c r="F1749">
        <f t="shared" ca="1" si="163"/>
        <v>-1</v>
      </c>
      <c r="G1749">
        <f t="shared" ca="1" si="164"/>
        <v>654</v>
      </c>
      <c r="H1749">
        <f t="shared" ca="1" si="165"/>
        <v>0</v>
      </c>
      <c r="I1749" s="122">
        <f t="shared" ca="1" si="166"/>
        <v>0</v>
      </c>
    </row>
    <row r="1750" spans="1:9" x14ac:dyDescent="0.25">
      <c r="A1750" s="114">
        <f t="shared" si="167"/>
        <v>1750</v>
      </c>
      <c r="B1750" s="114">
        <f>IF(AND(A1750&gt;=CONTROL!$D$9,A1750&lt;CONTROL!$D$10+1),A1750,0)</f>
        <v>0</v>
      </c>
      <c r="C1750" s="114">
        <f>IF(AND(A1750&gt;=CONTROL!$F$9,A1750&lt;CONTROL!$F$10+1),A1750,0)</f>
        <v>0</v>
      </c>
      <c r="D1750" s="114" t="str">
        <f>IF(DATOS!I1751=CONTROL!$H$10,"B","A")</f>
        <v>A</v>
      </c>
      <c r="E1750" s="114">
        <f t="shared" si="162"/>
        <v>0</v>
      </c>
      <c r="F1750">
        <f t="shared" ca="1" si="163"/>
        <v>-1</v>
      </c>
      <c r="G1750">
        <f t="shared" ca="1" si="164"/>
        <v>654</v>
      </c>
      <c r="H1750">
        <f t="shared" ca="1" si="165"/>
        <v>0</v>
      </c>
      <c r="I1750" s="122">
        <f t="shared" ca="1" si="166"/>
        <v>0</v>
      </c>
    </row>
    <row r="1751" spans="1:9" x14ac:dyDescent="0.25">
      <c r="A1751" s="114">
        <f t="shared" si="167"/>
        <v>1751</v>
      </c>
      <c r="B1751" s="114">
        <f>IF(AND(A1751&gt;=CONTROL!$D$9,A1751&lt;CONTROL!$D$10+1),A1751,0)</f>
        <v>0</v>
      </c>
      <c r="C1751" s="114">
        <f>IF(AND(A1751&gt;=CONTROL!$F$9,A1751&lt;CONTROL!$F$10+1),A1751,0)</f>
        <v>0</v>
      </c>
      <c r="D1751" s="114" t="str">
        <f>IF(DATOS!I1752=CONTROL!$H$10,"B","A")</f>
        <v>A</v>
      </c>
      <c r="E1751" s="114">
        <f t="shared" si="162"/>
        <v>0</v>
      </c>
      <c r="F1751">
        <f t="shared" ca="1" si="163"/>
        <v>-1</v>
      </c>
      <c r="G1751">
        <f t="shared" ca="1" si="164"/>
        <v>654</v>
      </c>
      <c r="H1751">
        <f t="shared" ca="1" si="165"/>
        <v>0</v>
      </c>
      <c r="I1751" s="122">
        <f t="shared" ca="1" si="166"/>
        <v>0</v>
      </c>
    </row>
    <row r="1752" spans="1:9" x14ac:dyDescent="0.25">
      <c r="A1752" s="114">
        <f t="shared" si="167"/>
        <v>1752</v>
      </c>
      <c r="B1752" s="114">
        <f>IF(AND(A1752&gt;=CONTROL!$D$9,A1752&lt;CONTROL!$D$10+1),A1752,0)</f>
        <v>0</v>
      </c>
      <c r="C1752" s="114">
        <f>IF(AND(A1752&gt;=CONTROL!$F$9,A1752&lt;CONTROL!$F$10+1),A1752,0)</f>
        <v>0</v>
      </c>
      <c r="D1752" s="114" t="str">
        <f>IF(DATOS!I1753=CONTROL!$H$10,"B","A")</f>
        <v>A</v>
      </c>
      <c r="E1752" s="114">
        <f t="shared" si="162"/>
        <v>0</v>
      </c>
      <c r="F1752">
        <f t="shared" ca="1" si="163"/>
        <v>-1</v>
      </c>
      <c r="G1752">
        <f t="shared" ca="1" si="164"/>
        <v>654</v>
      </c>
      <c r="H1752">
        <f t="shared" ca="1" si="165"/>
        <v>0</v>
      </c>
      <c r="I1752" s="122">
        <f t="shared" ca="1" si="166"/>
        <v>0</v>
      </c>
    </row>
    <row r="1753" spans="1:9" x14ac:dyDescent="0.25">
      <c r="A1753" s="114">
        <f t="shared" si="167"/>
        <v>1753</v>
      </c>
      <c r="B1753" s="114">
        <f>IF(AND(A1753&gt;=CONTROL!$D$9,A1753&lt;CONTROL!$D$10+1),A1753,0)</f>
        <v>0</v>
      </c>
      <c r="C1753" s="114">
        <f>IF(AND(A1753&gt;=CONTROL!$F$9,A1753&lt;CONTROL!$F$10+1),A1753,0)</f>
        <v>0</v>
      </c>
      <c r="D1753" s="114" t="str">
        <f>IF(DATOS!I1754=CONTROL!$H$10,"B","A")</f>
        <v>A</v>
      </c>
      <c r="E1753" s="114">
        <f t="shared" si="162"/>
        <v>0</v>
      </c>
      <c r="F1753">
        <f t="shared" ca="1" si="163"/>
        <v>-1</v>
      </c>
      <c r="G1753">
        <f t="shared" ca="1" si="164"/>
        <v>654</v>
      </c>
      <c r="H1753">
        <f t="shared" ca="1" si="165"/>
        <v>0</v>
      </c>
      <c r="I1753" s="122">
        <f t="shared" ca="1" si="166"/>
        <v>0</v>
      </c>
    </row>
    <row r="1754" spans="1:9" x14ac:dyDescent="0.25">
      <c r="A1754" s="114">
        <f t="shared" si="167"/>
        <v>1754</v>
      </c>
      <c r="B1754" s="114">
        <f>IF(AND(A1754&gt;=CONTROL!$D$9,A1754&lt;CONTROL!$D$10+1),A1754,0)</f>
        <v>0</v>
      </c>
      <c r="C1754" s="114">
        <f>IF(AND(A1754&gt;=CONTROL!$F$9,A1754&lt;CONTROL!$F$10+1),A1754,0)</f>
        <v>0</v>
      </c>
      <c r="D1754" s="114" t="str">
        <f>IF(DATOS!I1755=CONTROL!$H$10,"B","A")</f>
        <v>A</v>
      </c>
      <c r="E1754" s="114">
        <f t="shared" si="162"/>
        <v>0</v>
      </c>
      <c r="F1754">
        <f t="shared" ca="1" si="163"/>
        <v>-1</v>
      </c>
      <c r="G1754">
        <f t="shared" ca="1" si="164"/>
        <v>654</v>
      </c>
      <c r="H1754">
        <f t="shared" ca="1" si="165"/>
        <v>0</v>
      </c>
      <c r="I1754" s="122">
        <f t="shared" ca="1" si="166"/>
        <v>0</v>
      </c>
    </row>
    <row r="1755" spans="1:9" x14ac:dyDescent="0.25">
      <c r="A1755" s="114">
        <f t="shared" si="167"/>
        <v>1755</v>
      </c>
      <c r="B1755" s="114">
        <f>IF(AND(A1755&gt;=CONTROL!$D$9,A1755&lt;CONTROL!$D$10+1),A1755,0)</f>
        <v>0</v>
      </c>
      <c r="C1755" s="114">
        <f>IF(AND(A1755&gt;=CONTROL!$F$9,A1755&lt;CONTROL!$F$10+1),A1755,0)</f>
        <v>0</v>
      </c>
      <c r="D1755" s="114" t="str">
        <f>IF(DATOS!I1756=CONTROL!$H$10,"B","A")</f>
        <v>A</v>
      </c>
      <c r="E1755" s="114">
        <f t="shared" si="162"/>
        <v>0</v>
      </c>
      <c r="F1755">
        <f t="shared" ca="1" si="163"/>
        <v>-1</v>
      </c>
      <c r="G1755">
        <f t="shared" ca="1" si="164"/>
        <v>654</v>
      </c>
      <c r="H1755">
        <f t="shared" ca="1" si="165"/>
        <v>0</v>
      </c>
      <c r="I1755" s="122">
        <f t="shared" ca="1" si="166"/>
        <v>0</v>
      </c>
    </row>
    <row r="1756" spans="1:9" x14ac:dyDescent="0.25">
      <c r="A1756" s="114">
        <f t="shared" si="167"/>
        <v>1756</v>
      </c>
      <c r="B1756" s="114">
        <f>IF(AND(A1756&gt;=CONTROL!$D$9,A1756&lt;CONTROL!$D$10+1),A1756,0)</f>
        <v>0</v>
      </c>
      <c r="C1756" s="114">
        <f>IF(AND(A1756&gt;=CONTROL!$F$9,A1756&lt;CONTROL!$F$10+1),A1756,0)</f>
        <v>0</v>
      </c>
      <c r="D1756" s="114" t="str">
        <f>IF(DATOS!I1757=CONTROL!$H$10,"B","A")</f>
        <v>A</v>
      </c>
      <c r="E1756" s="114">
        <f t="shared" si="162"/>
        <v>0</v>
      </c>
      <c r="F1756">
        <f t="shared" ca="1" si="163"/>
        <v>-1</v>
      </c>
      <c r="G1756">
        <f t="shared" ca="1" si="164"/>
        <v>654</v>
      </c>
      <c r="H1756">
        <f t="shared" ca="1" si="165"/>
        <v>0</v>
      </c>
      <c r="I1756" s="122">
        <f t="shared" ca="1" si="166"/>
        <v>0</v>
      </c>
    </row>
    <row r="1757" spans="1:9" x14ac:dyDescent="0.25">
      <c r="A1757" s="114">
        <f t="shared" si="167"/>
        <v>1757</v>
      </c>
      <c r="B1757" s="114">
        <f>IF(AND(A1757&gt;=CONTROL!$D$9,A1757&lt;CONTROL!$D$10+1),A1757,0)</f>
        <v>0</v>
      </c>
      <c r="C1757" s="114">
        <f>IF(AND(A1757&gt;=CONTROL!$F$9,A1757&lt;CONTROL!$F$10+1),A1757,0)</f>
        <v>0</v>
      </c>
      <c r="D1757" s="114" t="str">
        <f>IF(DATOS!I1758=CONTROL!$H$10,"B","A")</f>
        <v>A</v>
      </c>
      <c r="E1757" s="114">
        <f t="shared" si="162"/>
        <v>0</v>
      </c>
      <c r="F1757">
        <f t="shared" ca="1" si="163"/>
        <v>-1</v>
      </c>
      <c r="G1757">
        <f t="shared" ca="1" si="164"/>
        <v>654</v>
      </c>
      <c r="H1757">
        <f t="shared" ca="1" si="165"/>
        <v>0</v>
      </c>
      <c r="I1757" s="122">
        <f t="shared" ca="1" si="166"/>
        <v>0</v>
      </c>
    </row>
    <row r="1758" spans="1:9" x14ac:dyDescent="0.25">
      <c r="A1758" s="114">
        <f t="shared" si="167"/>
        <v>1758</v>
      </c>
      <c r="B1758" s="114">
        <f>IF(AND(A1758&gt;=CONTROL!$D$9,A1758&lt;CONTROL!$D$10+1),A1758,0)</f>
        <v>0</v>
      </c>
      <c r="C1758" s="114">
        <f>IF(AND(A1758&gt;=CONTROL!$F$9,A1758&lt;CONTROL!$F$10+1),A1758,0)</f>
        <v>0</v>
      </c>
      <c r="D1758" s="114" t="str">
        <f>IF(DATOS!I1759=CONTROL!$H$10,"B","A")</f>
        <v>A</v>
      </c>
      <c r="E1758" s="114">
        <f t="shared" si="162"/>
        <v>0</v>
      </c>
      <c r="F1758">
        <f t="shared" ca="1" si="163"/>
        <v>-1</v>
      </c>
      <c r="G1758">
        <f t="shared" ca="1" si="164"/>
        <v>654</v>
      </c>
      <c r="H1758">
        <f t="shared" ca="1" si="165"/>
        <v>0</v>
      </c>
      <c r="I1758" s="122">
        <f t="shared" ca="1" si="166"/>
        <v>0</v>
      </c>
    </row>
    <row r="1759" spans="1:9" x14ac:dyDescent="0.25">
      <c r="A1759" s="114">
        <f t="shared" si="167"/>
        <v>1759</v>
      </c>
      <c r="B1759" s="114">
        <f>IF(AND(A1759&gt;=CONTROL!$D$9,A1759&lt;CONTROL!$D$10+1),A1759,0)</f>
        <v>0</v>
      </c>
      <c r="C1759" s="114">
        <f>IF(AND(A1759&gt;=CONTROL!$F$9,A1759&lt;CONTROL!$F$10+1),A1759,0)</f>
        <v>0</v>
      </c>
      <c r="D1759" s="114" t="str">
        <f>IF(DATOS!I1760=CONTROL!$H$10,"B","A")</f>
        <v>A</v>
      </c>
      <c r="E1759" s="114">
        <f t="shared" si="162"/>
        <v>0</v>
      </c>
      <c r="F1759">
        <f t="shared" ca="1" si="163"/>
        <v>-1</v>
      </c>
      <c r="G1759">
        <f t="shared" ca="1" si="164"/>
        <v>654</v>
      </c>
      <c r="H1759">
        <f t="shared" ca="1" si="165"/>
        <v>0</v>
      </c>
      <c r="I1759" s="122">
        <f t="shared" ca="1" si="166"/>
        <v>0</v>
      </c>
    </row>
    <row r="1760" spans="1:9" x14ac:dyDescent="0.25">
      <c r="A1760" s="114">
        <f t="shared" si="167"/>
        <v>1760</v>
      </c>
      <c r="B1760" s="114">
        <f>IF(AND(A1760&gt;=CONTROL!$D$9,A1760&lt;CONTROL!$D$10+1),A1760,0)</f>
        <v>0</v>
      </c>
      <c r="C1760" s="114">
        <f>IF(AND(A1760&gt;=CONTROL!$F$9,A1760&lt;CONTROL!$F$10+1),A1760,0)</f>
        <v>0</v>
      </c>
      <c r="D1760" s="114" t="str">
        <f>IF(DATOS!I1761=CONTROL!$H$10,"B","A")</f>
        <v>A</v>
      </c>
      <c r="E1760" s="114">
        <f t="shared" si="162"/>
        <v>0</v>
      </c>
      <c r="F1760">
        <f t="shared" ca="1" si="163"/>
        <v>-1</v>
      </c>
      <c r="G1760">
        <f t="shared" ca="1" si="164"/>
        <v>654</v>
      </c>
      <c r="H1760">
        <f t="shared" ca="1" si="165"/>
        <v>0</v>
      </c>
      <c r="I1760" s="122">
        <f t="shared" ca="1" si="166"/>
        <v>0</v>
      </c>
    </row>
    <row r="1761" spans="1:9" x14ac:dyDescent="0.25">
      <c r="A1761" s="114">
        <f t="shared" si="167"/>
        <v>1761</v>
      </c>
      <c r="B1761" s="114">
        <f>IF(AND(A1761&gt;=CONTROL!$D$9,A1761&lt;CONTROL!$D$10+1),A1761,0)</f>
        <v>0</v>
      </c>
      <c r="C1761" s="114">
        <f>IF(AND(A1761&gt;=CONTROL!$F$9,A1761&lt;CONTROL!$F$10+1),A1761,0)</f>
        <v>0</v>
      </c>
      <c r="D1761" s="114" t="str">
        <f>IF(DATOS!I1762=CONTROL!$H$10,"B","A")</f>
        <v>A</v>
      </c>
      <c r="E1761" s="114">
        <f t="shared" si="162"/>
        <v>0</v>
      </c>
      <c r="F1761">
        <f t="shared" ca="1" si="163"/>
        <v>-1</v>
      </c>
      <c r="G1761">
        <f t="shared" ca="1" si="164"/>
        <v>654</v>
      </c>
      <c r="H1761">
        <f t="shared" ca="1" si="165"/>
        <v>0</v>
      </c>
      <c r="I1761" s="122">
        <f t="shared" ca="1" si="166"/>
        <v>0</v>
      </c>
    </row>
    <row r="1762" spans="1:9" x14ac:dyDescent="0.25">
      <c r="A1762" s="114">
        <f t="shared" si="167"/>
        <v>1762</v>
      </c>
      <c r="B1762" s="114">
        <f>IF(AND(A1762&gt;=CONTROL!$D$9,A1762&lt;CONTROL!$D$10+1),A1762,0)</f>
        <v>0</v>
      </c>
      <c r="C1762" s="114">
        <f>IF(AND(A1762&gt;=CONTROL!$F$9,A1762&lt;CONTROL!$F$10+1),A1762,0)</f>
        <v>0</v>
      </c>
      <c r="D1762" s="114" t="str">
        <f>IF(DATOS!I1763=CONTROL!$H$10,"B","A")</f>
        <v>A</v>
      </c>
      <c r="E1762" s="114">
        <f t="shared" si="162"/>
        <v>0</v>
      </c>
      <c r="F1762">
        <f t="shared" ca="1" si="163"/>
        <v>-1</v>
      </c>
      <c r="G1762">
        <f t="shared" ca="1" si="164"/>
        <v>654</v>
      </c>
      <c r="H1762">
        <f t="shared" ca="1" si="165"/>
        <v>0</v>
      </c>
      <c r="I1762" s="122">
        <f t="shared" ca="1" si="166"/>
        <v>0</v>
      </c>
    </row>
    <row r="1763" spans="1:9" x14ac:dyDescent="0.25">
      <c r="A1763" s="114">
        <f t="shared" si="167"/>
        <v>1763</v>
      </c>
      <c r="B1763" s="114">
        <f>IF(AND(A1763&gt;=CONTROL!$D$9,A1763&lt;CONTROL!$D$10+1),A1763,0)</f>
        <v>0</v>
      </c>
      <c r="C1763" s="114">
        <f>IF(AND(A1763&gt;=CONTROL!$F$9,A1763&lt;CONTROL!$F$10+1),A1763,0)</f>
        <v>0</v>
      </c>
      <c r="D1763" s="114" t="str">
        <f>IF(DATOS!I1764=CONTROL!$H$10,"B","A")</f>
        <v>A</v>
      </c>
      <c r="E1763" s="114">
        <f t="shared" si="162"/>
        <v>0</v>
      </c>
      <c r="F1763">
        <f t="shared" ca="1" si="163"/>
        <v>-1</v>
      </c>
      <c r="G1763">
        <f t="shared" ca="1" si="164"/>
        <v>654</v>
      </c>
      <c r="H1763">
        <f t="shared" ca="1" si="165"/>
        <v>0</v>
      </c>
      <c r="I1763" s="122">
        <f t="shared" ca="1" si="166"/>
        <v>0</v>
      </c>
    </row>
    <row r="1764" spans="1:9" x14ac:dyDescent="0.25">
      <c r="A1764" s="114">
        <f t="shared" si="167"/>
        <v>1764</v>
      </c>
      <c r="B1764" s="114">
        <f>IF(AND(A1764&gt;=CONTROL!$D$9,A1764&lt;CONTROL!$D$10+1),A1764,0)</f>
        <v>0</v>
      </c>
      <c r="C1764" s="114">
        <f>IF(AND(A1764&gt;=CONTROL!$F$9,A1764&lt;CONTROL!$F$10+1),A1764,0)</f>
        <v>0</v>
      </c>
      <c r="D1764" s="114" t="str">
        <f>IF(DATOS!I1765=CONTROL!$H$10,"B","A")</f>
        <v>A</v>
      </c>
      <c r="E1764" s="114">
        <f t="shared" si="162"/>
        <v>0</v>
      </c>
      <c r="F1764">
        <f t="shared" ca="1" si="163"/>
        <v>-1</v>
      </c>
      <c r="G1764">
        <f t="shared" ca="1" si="164"/>
        <v>654</v>
      </c>
      <c r="H1764">
        <f t="shared" ca="1" si="165"/>
        <v>0</v>
      </c>
      <c r="I1764" s="122">
        <f t="shared" ca="1" si="166"/>
        <v>0</v>
      </c>
    </row>
    <row r="1765" spans="1:9" x14ac:dyDescent="0.25">
      <c r="A1765" s="114">
        <f t="shared" si="167"/>
        <v>1765</v>
      </c>
      <c r="B1765" s="114">
        <f>IF(AND(A1765&gt;=CONTROL!$D$9,A1765&lt;CONTROL!$D$10+1),A1765,0)</f>
        <v>0</v>
      </c>
      <c r="C1765" s="114">
        <f>IF(AND(A1765&gt;=CONTROL!$F$9,A1765&lt;CONTROL!$F$10+1),A1765,0)</f>
        <v>0</v>
      </c>
      <c r="D1765" s="114" t="str">
        <f>IF(DATOS!I1766=CONTROL!$H$10,"B","A")</f>
        <v>A</v>
      </c>
      <c r="E1765" s="114">
        <f t="shared" si="162"/>
        <v>0</v>
      </c>
      <c r="F1765">
        <f t="shared" ca="1" si="163"/>
        <v>-1</v>
      </c>
      <c r="G1765">
        <f t="shared" ca="1" si="164"/>
        <v>654</v>
      </c>
      <c r="H1765">
        <f t="shared" ca="1" si="165"/>
        <v>0</v>
      </c>
      <c r="I1765" s="122">
        <f t="shared" ca="1" si="166"/>
        <v>0</v>
      </c>
    </row>
    <row r="1766" spans="1:9" x14ac:dyDescent="0.25">
      <c r="A1766" s="114">
        <f t="shared" si="167"/>
        <v>1766</v>
      </c>
      <c r="B1766" s="114">
        <f>IF(AND(A1766&gt;=CONTROL!$D$9,A1766&lt;CONTROL!$D$10+1),A1766,0)</f>
        <v>0</v>
      </c>
      <c r="C1766" s="114">
        <f>IF(AND(A1766&gt;=CONTROL!$F$9,A1766&lt;CONTROL!$F$10+1),A1766,0)</f>
        <v>0</v>
      </c>
      <c r="D1766" s="114" t="str">
        <f>IF(DATOS!I1767=CONTROL!$H$10,"B","A")</f>
        <v>A</v>
      </c>
      <c r="E1766" s="114">
        <f t="shared" si="162"/>
        <v>0</v>
      </c>
      <c r="F1766">
        <f t="shared" ca="1" si="163"/>
        <v>-1</v>
      </c>
      <c r="G1766">
        <f t="shared" ca="1" si="164"/>
        <v>654</v>
      </c>
      <c r="H1766">
        <f t="shared" ca="1" si="165"/>
        <v>0</v>
      </c>
      <c r="I1766" s="122">
        <f t="shared" ca="1" si="166"/>
        <v>0</v>
      </c>
    </row>
    <row r="1767" spans="1:9" x14ac:dyDescent="0.25">
      <c r="A1767" s="114">
        <f t="shared" si="167"/>
        <v>1767</v>
      </c>
      <c r="B1767" s="114">
        <f>IF(AND(A1767&gt;=CONTROL!$D$9,A1767&lt;CONTROL!$D$10+1),A1767,0)</f>
        <v>0</v>
      </c>
      <c r="C1767" s="114">
        <f>IF(AND(A1767&gt;=CONTROL!$F$9,A1767&lt;CONTROL!$F$10+1),A1767,0)</f>
        <v>0</v>
      </c>
      <c r="D1767" s="114" t="str">
        <f>IF(DATOS!I1768=CONTROL!$H$10,"B","A")</f>
        <v>A</v>
      </c>
      <c r="E1767" s="114">
        <f t="shared" si="162"/>
        <v>0</v>
      </c>
      <c r="F1767">
        <f t="shared" ca="1" si="163"/>
        <v>-1</v>
      </c>
      <c r="G1767">
        <f t="shared" ca="1" si="164"/>
        <v>654</v>
      </c>
      <c r="H1767">
        <f t="shared" ca="1" si="165"/>
        <v>0</v>
      </c>
      <c r="I1767" s="122">
        <f t="shared" ca="1" si="166"/>
        <v>0</v>
      </c>
    </row>
    <row r="1768" spans="1:9" x14ac:dyDescent="0.25">
      <c r="A1768" s="114">
        <f t="shared" si="167"/>
        <v>1768</v>
      </c>
      <c r="B1768" s="114">
        <f>IF(AND(A1768&gt;=CONTROL!$D$9,A1768&lt;CONTROL!$D$10+1),A1768,0)</f>
        <v>0</v>
      </c>
      <c r="C1768" s="114">
        <f>IF(AND(A1768&gt;=CONTROL!$F$9,A1768&lt;CONTROL!$F$10+1),A1768,0)</f>
        <v>0</v>
      </c>
      <c r="D1768" s="114" t="str">
        <f>IF(DATOS!I1769=CONTROL!$H$10,"B","A")</f>
        <v>A</v>
      </c>
      <c r="E1768" s="114">
        <f t="shared" si="162"/>
        <v>0</v>
      </c>
      <c r="F1768">
        <f t="shared" ca="1" si="163"/>
        <v>-1</v>
      </c>
      <c r="G1768">
        <f t="shared" ca="1" si="164"/>
        <v>654</v>
      </c>
      <c r="H1768">
        <f t="shared" ca="1" si="165"/>
        <v>0</v>
      </c>
      <c r="I1768" s="122">
        <f t="shared" ca="1" si="166"/>
        <v>0</v>
      </c>
    </row>
    <row r="1769" spans="1:9" x14ac:dyDescent="0.25">
      <c r="A1769" s="114">
        <f t="shared" si="167"/>
        <v>1769</v>
      </c>
      <c r="B1769" s="114">
        <f>IF(AND(A1769&gt;=CONTROL!$D$9,A1769&lt;CONTROL!$D$10+1),A1769,0)</f>
        <v>0</v>
      </c>
      <c r="C1769" s="114">
        <f>IF(AND(A1769&gt;=CONTROL!$F$9,A1769&lt;CONTROL!$F$10+1),A1769,0)</f>
        <v>0</v>
      </c>
      <c r="D1769" s="114" t="str">
        <f>IF(DATOS!I1770=CONTROL!$H$10,"B","A")</f>
        <v>A</v>
      </c>
      <c r="E1769" s="114">
        <f t="shared" si="162"/>
        <v>0</v>
      </c>
      <c r="F1769">
        <f t="shared" ca="1" si="163"/>
        <v>-1</v>
      </c>
      <c r="G1769">
        <f t="shared" ca="1" si="164"/>
        <v>654</v>
      </c>
      <c r="H1769">
        <f t="shared" ca="1" si="165"/>
        <v>0</v>
      </c>
      <c r="I1769" s="122">
        <f t="shared" ca="1" si="166"/>
        <v>0</v>
      </c>
    </row>
    <row r="1770" spans="1:9" x14ac:dyDescent="0.25">
      <c r="A1770" s="114">
        <f t="shared" si="167"/>
        <v>1770</v>
      </c>
      <c r="B1770" s="114">
        <f>IF(AND(A1770&gt;=CONTROL!$D$9,A1770&lt;CONTROL!$D$10+1),A1770,0)</f>
        <v>0</v>
      </c>
      <c r="C1770" s="114">
        <f>IF(AND(A1770&gt;=CONTROL!$F$9,A1770&lt;CONTROL!$F$10+1),A1770,0)</f>
        <v>0</v>
      </c>
      <c r="D1770" s="114" t="str">
        <f>IF(DATOS!I1771=CONTROL!$H$10,"B","A")</f>
        <v>A</v>
      </c>
      <c r="E1770" s="114">
        <f t="shared" si="162"/>
        <v>0</v>
      </c>
      <c r="F1770">
        <f t="shared" ca="1" si="163"/>
        <v>-1</v>
      </c>
      <c r="G1770">
        <f t="shared" ca="1" si="164"/>
        <v>654</v>
      </c>
      <c r="H1770">
        <f t="shared" ca="1" si="165"/>
        <v>0</v>
      </c>
      <c r="I1770" s="122">
        <f t="shared" ca="1" si="166"/>
        <v>0</v>
      </c>
    </row>
    <row r="1771" spans="1:9" x14ac:dyDescent="0.25">
      <c r="A1771" s="114">
        <f t="shared" si="167"/>
        <v>1771</v>
      </c>
      <c r="B1771" s="114">
        <f>IF(AND(A1771&gt;=CONTROL!$D$9,A1771&lt;CONTROL!$D$10+1),A1771,0)</f>
        <v>0</v>
      </c>
      <c r="C1771" s="114">
        <f>IF(AND(A1771&gt;=CONTROL!$F$9,A1771&lt;CONTROL!$F$10+1),A1771,0)</f>
        <v>0</v>
      </c>
      <c r="D1771" s="114" t="str">
        <f>IF(DATOS!I1772=CONTROL!$H$10,"B","A")</f>
        <v>A</v>
      </c>
      <c r="E1771" s="114">
        <f t="shared" si="162"/>
        <v>0</v>
      </c>
      <c r="F1771">
        <f t="shared" ca="1" si="163"/>
        <v>-1</v>
      </c>
      <c r="G1771">
        <f t="shared" ca="1" si="164"/>
        <v>654</v>
      </c>
      <c r="H1771">
        <f t="shared" ca="1" si="165"/>
        <v>0</v>
      </c>
      <c r="I1771" s="122">
        <f t="shared" ca="1" si="166"/>
        <v>0</v>
      </c>
    </row>
    <row r="1772" spans="1:9" x14ac:dyDescent="0.25">
      <c r="A1772" s="114">
        <f t="shared" si="167"/>
        <v>1772</v>
      </c>
      <c r="B1772" s="114">
        <f>IF(AND(A1772&gt;=CONTROL!$D$9,A1772&lt;CONTROL!$D$10+1),A1772,0)</f>
        <v>0</v>
      </c>
      <c r="C1772" s="114">
        <f>IF(AND(A1772&gt;=CONTROL!$F$9,A1772&lt;CONTROL!$F$10+1),A1772,0)</f>
        <v>0</v>
      </c>
      <c r="D1772" s="114" t="str">
        <f>IF(DATOS!I1773=CONTROL!$H$10,"B","A")</f>
        <v>A</v>
      </c>
      <c r="E1772" s="114">
        <f t="shared" si="162"/>
        <v>0</v>
      </c>
      <c r="F1772">
        <f t="shared" ca="1" si="163"/>
        <v>-1</v>
      </c>
      <c r="G1772">
        <f t="shared" ca="1" si="164"/>
        <v>654</v>
      </c>
      <c r="H1772">
        <f t="shared" ca="1" si="165"/>
        <v>0</v>
      </c>
      <c r="I1772" s="122">
        <f t="shared" ca="1" si="166"/>
        <v>0</v>
      </c>
    </row>
    <row r="1773" spans="1:9" x14ac:dyDescent="0.25">
      <c r="A1773" s="114">
        <f t="shared" si="167"/>
        <v>1773</v>
      </c>
      <c r="B1773" s="114">
        <f>IF(AND(A1773&gt;=CONTROL!$D$9,A1773&lt;CONTROL!$D$10+1),A1773,0)</f>
        <v>0</v>
      </c>
      <c r="C1773" s="114">
        <f>IF(AND(A1773&gt;=CONTROL!$F$9,A1773&lt;CONTROL!$F$10+1),A1773,0)</f>
        <v>0</v>
      </c>
      <c r="D1773" s="114" t="str">
        <f>IF(DATOS!I1774=CONTROL!$H$10,"B","A")</f>
        <v>A</v>
      </c>
      <c r="E1773" s="114">
        <f t="shared" si="162"/>
        <v>0</v>
      </c>
      <c r="F1773">
        <f t="shared" ca="1" si="163"/>
        <v>-1</v>
      </c>
      <c r="G1773">
        <f t="shared" ca="1" si="164"/>
        <v>654</v>
      </c>
      <c r="H1773">
        <f t="shared" ca="1" si="165"/>
        <v>0</v>
      </c>
      <c r="I1773" s="122">
        <f t="shared" ca="1" si="166"/>
        <v>0</v>
      </c>
    </row>
    <row r="1774" spans="1:9" x14ac:dyDescent="0.25">
      <c r="A1774" s="114">
        <f t="shared" si="167"/>
        <v>1774</v>
      </c>
      <c r="B1774" s="114">
        <f>IF(AND(A1774&gt;=CONTROL!$D$9,A1774&lt;CONTROL!$D$10+1),A1774,0)</f>
        <v>0</v>
      </c>
      <c r="C1774" s="114">
        <f>IF(AND(A1774&gt;=CONTROL!$F$9,A1774&lt;CONTROL!$F$10+1),A1774,0)</f>
        <v>0</v>
      </c>
      <c r="D1774" s="114" t="str">
        <f>IF(DATOS!I1775=CONTROL!$H$10,"B","A")</f>
        <v>A</v>
      </c>
      <c r="E1774" s="114">
        <f t="shared" si="162"/>
        <v>0</v>
      </c>
      <c r="F1774">
        <f t="shared" ca="1" si="163"/>
        <v>-1</v>
      </c>
      <c r="G1774">
        <f t="shared" ca="1" si="164"/>
        <v>654</v>
      </c>
      <c r="H1774">
        <f t="shared" ca="1" si="165"/>
        <v>0</v>
      </c>
      <c r="I1774" s="122">
        <f t="shared" ca="1" si="166"/>
        <v>0</v>
      </c>
    </row>
    <row r="1775" spans="1:9" x14ac:dyDescent="0.25">
      <c r="A1775" s="114">
        <f t="shared" si="167"/>
        <v>1775</v>
      </c>
      <c r="B1775" s="114">
        <f>IF(AND(A1775&gt;=CONTROL!$D$9,A1775&lt;CONTROL!$D$10+1),A1775,0)</f>
        <v>0</v>
      </c>
      <c r="C1775" s="114">
        <f>IF(AND(A1775&gt;=CONTROL!$F$9,A1775&lt;CONTROL!$F$10+1),A1775,0)</f>
        <v>0</v>
      </c>
      <c r="D1775" s="114" t="str">
        <f>IF(DATOS!I1776=CONTROL!$H$10,"B","A")</f>
        <v>A</v>
      </c>
      <c r="E1775" s="114">
        <f t="shared" si="162"/>
        <v>0</v>
      </c>
      <c r="F1775">
        <f t="shared" ca="1" si="163"/>
        <v>-1</v>
      </c>
      <c r="G1775">
        <f t="shared" ca="1" si="164"/>
        <v>654</v>
      </c>
      <c r="H1775">
        <f t="shared" ca="1" si="165"/>
        <v>0</v>
      </c>
      <c r="I1775" s="122">
        <f t="shared" ca="1" si="166"/>
        <v>0</v>
      </c>
    </row>
    <row r="1776" spans="1:9" x14ac:dyDescent="0.25">
      <c r="A1776" s="114">
        <f t="shared" si="167"/>
        <v>1776</v>
      </c>
      <c r="B1776" s="114">
        <f>IF(AND(A1776&gt;=CONTROL!$D$9,A1776&lt;CONTROL!$D$10+1),A1776,0)</f>
        <v>0</v>
      </c>
      <c r="C1776" s="114">
        <f>IF(AND(A1776&gt;=CONTROL!$F$9,A1776&lt;CONTROL!$F$10+1),A1776,0)</f>
        <v>0</v>
      </c>
      <c r="D1776" s="114" t="str">
        <f>IF(DATOS!I1777=CONTROL!$H$10,"B","A")</f>
        <v>A</v>
      </c>
      <c r="E1776" s="114">
        <f t="shared" si="162"/>
        <v>0</v>
      </c>
      <c r="F1776">
        <f t="shared" ca="1" si="163"/>
        <v>-1</v>
      </c>
      <c r="G1776">
        <f t="shared" ca="1" si="164"/>
        <v>654</v>
      </c>
      <c r="H1776">
        <f t="shared" ca="1" si="165"/>
        <v>0</v>
      </c>
      <c r="I1776" s="122">
        <f t="shared" ca="1" si="166"/>
        <v>0</v>
      </c>
    </row>
    <row r="1777" spans="1:9" x14ac:dyDescent="0.25">
      <c r="A1777" s="114">
        <f t="shared" si="167"/>
        <v>1777</v>
      </c>
      <c r="B1777" s="114">
        <f>IF(AND(A1777&gt;=CONTROL!$D$9,A1777&lt;CONTROL!$D$10+1),A1777,0)</f>
        <v>0</v>
      </c>
      <c r="C1777" s="114">
        <f>IF(AND(A1777&gt;=CONTROL!$F$9,A1777&lt;CONTROL!$F$10+1),A1777,0)</f>
        <v>0</v>
      </c>
      <c r="D1777" s="114" t="str">
        <f>IF(DATOS!I1778=CONTROL!$H$10,"B","A")</f>
        <v>A</v>
      </c>
      <c r="E1777" s="114">
        <f t="shared" si="162"/>
        <v>0</v>
      </c>
      <c r="F1777">
        <f t="shared" ca="1" si="163"/>
        <v>-1</v>
      </c>
      <c r="G1777">
        <f t="shared" ca="1" si="164"/>
        <v>654</v>
      </c>
      <c r="H1777">
        <f t="shared" ca="1" si="165"/>
        <v>0</v>
      </c>
      <c r="I1777" s="122">
        <f t="shared" ca="1" si="166"/>
        <v>0</v>
      </c>
    </row>
    <row r="1778" spans="1:9" x14ac:dyDescent="0.25">
      <c r="A1778" s="114">
        <f t="shared" si="167"/>
        <v>1778</v>
      </c>
      <c r="B1778" s="114">
        <f>IF(AND(A1778&gt;=CONTROL!$D$9,A1778&lt;CONTROL!$D$10+1),A1778,0)</f>
        <v>0</v>
      </c>
      <c r="C1778" s="114">
        <f>IF(AND(A1778&gt;=CONTROL!$F$9,A1778&lt;CONTROL!$F$10+1),A1778,0)</f>
        <v>0</v>
      </c>
      <c r="D1778" s="114" t="str">
        <f>IF(DATOS!I1779=CONTROL!$H$10,"B","A")</f>
        <v>A</v>
      </c>
      <c r="E1778" s="114">
        <f t="shared" si="162"/>
        <v>0</v>
      </c>
      <c r="F1778">
        <f t="shared" ca="1" si="163"/>
        <v>-1</v>
      </c>
      <c r="G1778">
        <f t="shared" ca="1" si="164"/>
        <v>654</v>
      </c>
      <c r="H1778">
        <f t="shared" ca="1" si="165"/>
        <v>0</v>
      </c>
      <c r="I1778" s="122">
        <f t="shared" ca="1" si="166"/>
        <v>0</v>
      </c>
    </row>
    <row r="1779" spans="1:9" x14ac:dyDescent="0.25">
      <c r="A1779" s="114">
        <f t="shared" si="167"/>
        <v>1779</v>
      </c>
      <c r="B1779" s="114">
        <f>IF(AND(A1779&gt;=CONTROL!$D$9,A1779&lt;CONTROL!$D$10+1),A1779,0)</f>
        <v>0</v>
      </c>
      <c r="C1779" s="114">
        <f>IF(AND(A1779&gt;=CONTROL!$F$9,A1779&lt;CONTROL!$F$10+1),A1779,0)</f>
        <v>0</v>
      </c>
      <c r="D1779" s="114" t="str">
        <f>IF(DATOS!I1780=CONTROL!$H$10,"B","A")</f>
        <v>A</v>
      </c>
      <c r="E1779" s="114">
        <f t="shared" si="162"/>
        <v>0</v>
      </c>
      <c r="F1779">
        <f t="shared" ca="1" si="163"/>
        <v>-1</v>
      </c>
      <c r="G1779">
        <f t="shared" ca="1" si="164"/>
        <v>654</v>
      </c>
      <c r="H1779">
        <f t="shared" ca="1" si="165"/>
        <v>0</v>
      </c>
      <c r="I1779" s="122">
        <f t="shared" ca="1" si="166"/>
        <v>0</v>
      </c>
    </row>
    <row r="1780" spans="1:9" x14ac:dyDescent="0.25">
      <c r="A1780" s="114">
        <f t="shared" si="167"/>
        <v>1780</v>
      </c>
      <c r="B1780" s="114">
        <f>IF(AND(A1780&gt;=CONTROL!$D$9,A1780&lt;CONTROL!$D$10+1),A1780,0)</f>
        <v>0</v>
      </c>
      <c r="C1780" s="114">
        <f>IF(AND(A1780&gt;=CONTROL!$F$9,A1780&lt;CONTROL!$F$10+1),A1780,0)</f>
        <v>0</v>
      </c>
      <c r="D1780" s="114" t="str">
        <f>IF(DATOS!I1781=CONTROL!$H$10,"B","A")</f>
        <v>A</v>
      </c>
      <c r="E1780" s="114">
        <f t="shared" si="162"/>
        <v>0</v>
      </c>
      <c r="F1780">
        <f t="shared" ca="1" si="163"/>
        <v>-1</v>
      </c>
      <c r="G1780">
        <f t="shared" ca="1" si="164"/>
        <v>654</v>
      </c>
      <c r="H1780">
        <f t="shared" ca="1" si="165"/>
        <v>0</v>
      </c>
      <c r="I1780" s="122">
        <f t="shared" ca="1" si="166"/>
        <v>0</v>
      </c>
    </row>
    <row r="1781" spans="1:9" x14ac:dyDescent="0.25">
      <c r="A1781" s="114">
        <f t="shared" si="167"/>
        <v>1781</v>
      </c>
      <c r="B1781" s="114">
        <f>IF(AND(A1781&gt;=CONTROL!$D$9,A1781&lt;CONTROL!$D$10+1),A1781,0)</f>
        <v>0</v>
      </c>
      <c r="C1781" s="114">
        <f>IF(AND(A1781&gt;=CONTROL!$F$9,A1781&lt;CONTROL!$F$10+1),A1781,0)</f>
        <v>0</v>
      </c>
      <c r="D1781" s="114" t="str">
        <f>IF(DATOS!I1782=CONTROL!$H$10,"B","A")</f>
        <v>A</v>
      </c>
      <c r="E1781" s="114">
        <f t="shared" si="162"/>
        <v>0</v>
      </c>
      <c r="F1781">
        <f t="shared" ca="1" si="163"/>
        <v>-1</v>
      </c>
      <c r="G1781">
        <f t="shared" ca="1" si="164"/>
        <v>654</v>
      </c>
      <c r="H1781">
        <f t="shared" ca="1" si="165"/>
        <v>0</v>
      </c>
      <c r="I1781" s="122">
        <f t="shared" ca="1" si="166"/>
        <v>0</v>
      </c>
    </row>
    <row r="1782" spans="1:9" x14ac:dyDescent="0.25">
      <c r="A1782" s="114">
        <f t="shared" si="167"/>
        <v>1782</v>
      </c>
      <c r="B1782" s="114">
        <f>IF(AND(A1782&gt;=CONTROL!$D$9,A1782&lt;CONTROL!$D$10+1),A1782,0)</f>
        <v>0</v>
      </c>
      <c r="C1782" s="114">
        <f>IF(AND(A1782&gt;=CONTROL!$F$9,A1782&lt;CONTROL!$F$10+1),A1782,0)</f>
        <v>0</v>
      </c>
      <c r="D1782" s="114" t="str">
        <f>IF(DATOS!I1783=CONTROL!$H$10,"B","A")</f>
        <v>A</v>
      </c>
      <c r="E1782" s="114">
        <f t="shared" si="162"/>
        <v>0</v>
      </c>
      <c r="F1782">
        <f t="shared" ca="1" si="163"/>
        <v>-1</v>
      </c>
      <c r="G1782">
        <f t="shared" ca="1" si="164"/>
        <v>654</v>
      </c>
      <c r="H1782">
        <f t="shared" ca="1" si="165"/>
        <v>0</v>
      </c>
      <c r="I1782" s="122">
        <f t="shared" ca="1" si="166"/>
        <v>0</v>
      </c>
    </row>
    <row r="1783" spans="1:9" x14ac:dyDescent="0.25">
      <c r="A1783" s="114">
        <f t="shared" si="167"/>
        <v>1783</v>
      </c>
      <c r="B1783" s="114">
        <f>IF(AND(A1783&gt;=CONTROL!$D$9,A1783&lt;CONTROL!$D$10+1),A1783,0)</f>
        <v>0</v>
      </c>
      <c r="C1783" s="114">
        <f>IF(AND(A1783&gt;=CONTROL!$F$9,A1783&lt;CONTROL!$F$10+1),A1783,0)</f>
        <v>0</v>
      </c>
      <c r="D1783" s="114" t="str">
        <f>IF(DATOS!I1784=CONTROL!$H$10,"B","A")</f>
        <v>A</v>
      </c>
      <c r="E1783" s="114">
        <f t="shared" si="162"/>
        <v>0</v>
      </c>
      <c r="F1783">
        <f t="shared" ca="1" si="163"/>
        <v>-1</v>
      </c>
      <c r="G1783">
        <f t="shared" ca="1" si="164"/>
        <v>654</v>
      </c>
      <c r="H1783">
        <f t="shared" ca="1" si="165"/>
        <v>0</v>
      </c>
      <c r="I1783" s="122">
        <f t="shared" ca="1" si="166"/>
        <v>0</v>
      </c>
    </row>
    <row r="1784" spans="1:9" x14ac:dyDescent="0.25">
      <c r="A1784" s="114">
        <f t="shared" si="167"/>
        <v>1784</v>
      </c>
      <c r="B1784" s="114">
        <f>IF(AND(A1784&gt;=CONTROL!$D$9,A1784&lt;CONTROL!$D$10+1),A1784,0)</f>
        <v>0</v>
      </c>
      <c r="C1784" s="114">
        <f>IF(AND(A1784&gt;=CONTROL!$F$9,A1784&lt;CONTROL!$F$10+1),A1784,0)</f>
        <v>0</v>
      </c>
      <c r="D1784" s="114" t="str">
        <f>IF(DATOS!I1785=CONTROL!$H$10,"B","A")</f>
        <v>A</v>
      </c>
      <c r="E1784" s="114">
        <f t="shared" si="162"/>
        <v>0</v>
      </c>
      <c r="F1784">
        <f t="shared" ca="1" si="163"/>
        <v>-1</v>
      </c>
      <c r="G1784">
        <f t="shared" ca="1" si="164"/>
        <v>654</v>
      </c>
      <c r="H1784">
        <f t="shared" ca="1" si="165"/>
        <v>0</v>
      </c>
      <c r="I1784" s="122">
        <f t="shared" ca="1" si="166"/>
        <v>0</v>
      </c>
    </row>
    <row r="1785" spans="1:9" x14ac:dyDescent="0.25">
      <c r="A1785" s="114">
        <f t="shared" si="167"/>
        <v>1785</v>
      </c>
      <c r="B1785" s="114">
        <f>IF(AND(A1785&gt;=CONTROL!$D$9,A1785&lt;CONTROL!$D$10+1),A1785,0)</f>
        <v>0</v>
      </c>
      <c r="C1785" s="114">
        <f>IF(AND(A1785&gt;=CONTROL!$F$9,A1785&lt;CONTROL!$F$10+1),A1785,0)</f>
        <v>0</v>
      </c>
      <c r="D1785" s="114" t="str">
        <f>IF(DATOS!I1786=CONTROL!$H$10,"B","A")</f>
        <v>A</v>
      </c>
      <c r="E1785" s="114">
        <f t="shared" si="162"/>
        <v>0</v>
      </c>
      <c r="F1785">
        <f t="shared" ca="1" si="163"/>
        <v>-1</v>
      </c>
      <c r="G1785">
        <f t="shared" ca="1" si="164"/>
        <v>654</v>
      </c>
      <c r="H1785">
        <f t="shared" ca="1" si="165"/>
        <v>0</v>
      </c>
      <c r="I1785" s="122">
        <f t="shared" ca="1" si="166"/>
        <v>0</v>
      </c>
    </row>
    <row r="1786" spans="1:9" x14ac:dyDescent="0.25">
      <c r="A1786" s="114">
        <f t="shared" si="167"/>
        <v>1786</v>
      </c>
      <c r="B1786" s="114">
        <f>IF(AND(A1786&gt;=CONTROL!$D$9,A1786&lt;CONTROL!$D$10+1),A1786,0)</f>
        <v>0</v>
      </c>
      <c r="C1786" s="114">
        <f>IF(AND(A1786&gt;=CONTROL!$F$9,A1786&lt;CONTROL!$F$10+1),A1786,0)</f>
        <v>0</v>
      </c>
      <c r="D1786" s="114" t="str">
        <f>IF(DATOS!I1787=CONTROL!$H$10,"B","A")</f>
        <v>A</v>
      </c>
      <c r="E1786" s="114">
        <f t="shared" si="162"/>
        <v>0</v>
      </c>
      <c r="F1786">
        <f t="shared" ca="1" si="163"/>
        <v>-1</v>
      </c>
      <c r="G1786">
        <f t="shared" ca="1" si="164"/>
        <v>654</v>
      </c>
      <c r="H1786">
        <f t="shared" ca="1" si="165"/>
        <v>0</v>
      </c>
      <c r="I1786" s="122">
        <f t="shared" ca="1" si="166"/>
        <v>0</v>
      </c>
    </row>
    <row r="1787" spans="1:9" x14ac:dyDescent="0.25">
      <c r="A1787" s="114">
        <f t="shared" si="167"/>
        <v>1787</v>
      </c>
      <c r="B1787" s="114">
        <f>IF(AND(A1787&gt;=CONTROL!$D$9,A1787&lt;CONTROL!$D$10+1),A1787,0)</f>
        <v>0</v>
      </c>
      <c r="C1787" s="114">
        <f>IF(AND(A1787&gt;=CONTROL!$F$9,A1787&lt;CONTROL!$F$10+1),A1787,0)</f>
        <v>0</v>
      </c>
      <c r="D1787" s="114" t="str">
        <f>IF(DATOS!I1788=CONTROL!$H$10,"B","A")</f>
        <v>A</v>
      </c>
      <c r="E1787" s="114">
        <f t="shared" si="162"/>
        <v>0</v>
      </c>
      <c r="F1787">
        <f t="shared" ca="1" si="163"/>
        <v>-1</v>
      </c>
      <c r="G1787">
        <f t="shared" ca="1" si="164"/>
        <v>654</v>
      </c>
      <c r="H1787">
        <f t="shared" ca="1" si="165"/>
        <v>0</v>
      </c>
      <c r="I1787" s="122">
        <f t="shared" ca="1" si="166"/>
        <v>0</v>
      </c>
    </row>
    <row r="1788" spans="1:9" x14ac:dyDescent="0.25">
      <c r="A1788" s="114">
        <f t="shared" si="167"/>
        <v>1788</v>
      </c>
      <c r="B1788" s="114">
        <f>IF(AND(A1788&gt;=CONTROL!$D$9,A1788&lt;CONTROL!$D$10+1),A1788,0)</f>
        <v>0</v>
      </c>
      <c r="C1788" s="114">
        <f>IF(AND(A1788&gt;=CONTROL!$F$9,A1788&lt;CONTROL!$F$10+1),A1788,0)</f>
        <v>0</v>
      </c>
      <c r="D1788" s="114" t="str">
        <f>IF(DATOS!I1789=CONTROL!$H$10,"B","A")</f>
        <v>A</v>
      </c>
      <c r="E1788" s="114">
        <f t="shared" si="162"/>
        <v>0</v>
      </c>
      <c r="F1788">
        <f t="shared" ca="1" si="163"/>
        <v>-1</v>
      </c>
      <c r="G1788">
        <f t="shared" ca="1" si="164"/>
        <v>654</v>
      </c>
      <c r="H1788">
        <f t="shared" ca="1" si="165"/>
        <v>0</v>
      </c>
      <c r="I1788" s="122">
        <f t="shared" ca="1" si="166"/>
        <v>0</v>
      </c>
    </row>
    <row r="1789" spans="1:9" x14ac:dyDescent="0.25">
      <c r="A1789" s="114">
        <f t="shared" si="167"/>
        <v>1789</v>
      </c>
      <c r="B1789" s="114">
        <f>IF(AND(A1789&gt;=CONTROL!$D$9,A1789&lt;CONTROL!$D$10+1),A1789,0)</f>
        <v>0</v>
      </c>
      <c r="C1789" s="114">
        <f>IF(AND(A1789&gt;=CONTROL!$F$9,A1789&lt;CONTROL!$F$10+1),A1789,0)</f>
        <v>0</v>
      </c>
      <c r="D1789" s="114" t="str">
        <f>IF(DATOS!I1790=CONTROL!$H$10,"B","A")</f>
        <v>A</v>
      </c>
      <c r="E1789" s="114">
        <f t="shared" si="162"/>
        <v>0</v>
      </c>
      <c r="F1789">
        <f t="shared" ca="1" si="163"/>
        <v>-1</v>
      </c>
      <c r="G1789">
        <f t="shared" ca="1" si="164"/>
        <v>654</v>
      </c>
      <c r="H1789">
        <f t="shared" ca="1" si="165"/>
        <v>0</v>
      </c>
      <c r="I1789" s="122">
        <f t="shared" ca="1" si="166"/>
        <v>0</v>
      </c>
    </row>
    <row r="1790" spans="1:9" x14ac:dyDescent="0.25">
      <c r="A1790" s="114">
        <f t="shared" si="167"/>
        <v>1790</v>
      </c>
      <c r="B1790" s="114">
        <f>IF(AND(A1790&gt;=CONTROL!$D$9,A1790&lt;CONTROL!$D$10+1),A1790,0)</f>
        <v>0</v>
      </c>
      <c r="C1790" s="114">
        <f>IF(AND(A1790&gt;=CONTROL!$F$9,A1790&lt;CONTROL!$F$10+1),A1790,0)</f>
        <v>0</v>
      </c>
      <c r="D1790" s="114" t="str">
        <f>IF(DATOS!I1791=CONTROL!$H$10,"B","A")</f>
        <v>A</v>
      </c>
      <c r="E1790" s="114">
        <f t="shared" si="162"/>
        <v>0</v>
      </c>
      <c r="F1790">
        <f t="shared" ca="1" si="163"/>
        <v>-1</v>
      </c>
      <c r="G1790">
        <f t="shared" ca="1" si="164"/>
        <v>654</v>
      </c>
      <c r="H1790">
        <f t="shared" ca="1" si="165"/>
        <v>0</v>
      </c>
      <c r="I1790" s="122">
        <f t="shared" ca="1" si="166"/>
        <v>0</v>
      </c>
    </row>
    <row r="1791" spans="1:9" x14ac:dyDescent="0.25">
      <c r="A1791" s="114">
        <f t="shared" si="167"/>
        <v>1791</v>
      </c>
      <c r="B1791" s="114">
        <f>IF(AND(A1791&gt;=CONTROL!$D$9,A1791&lt;CONTROL!$D$10+1),A1791,0)</f>
        <v>0</v>
      </c>
      <c r="C1791" s="114">
        <f>IF(AND(A1791&gt;=CONTROL!$F$9,A1791&lt;CONTROL!$F$10+1),A1791,0)</f>
        <v>0</v>
      </c>
      <c r="D1791" s="114" t="str">
        <f>IF(DATOS!I1792=CONTROL!$H$10,"B","A")</f>
        <v>A</v>
      </c>
      <c r="E1791" s="114">
        <f t="shared" si="162"/>
        <v>0</v>
      </c>
      <c r="F1791">
        <f t="shared" ca="1" si="163"/>
        <v>-1</v>
      </c>
      <c r="G1791">
        <f t="shared" ca="1" si="164"/>
        <v>654</v>
      </c>
      <c r="H1791">
        <f t="shared" ca="1" si="165"/>
        <v>0</v>
      </c>
      <c r="I1791" s="122">
        <f t="shared" ca="1" si="166"/>
        <v>0</v>
      </c>
    </row>
    <row r="1792" spans="1:9" x14ac:dyDescent="0.25">
      <c r="A1792" s="114">
        <f t="shared" si="167"/>
        <v>1792</v>
      </c>
      <c r="B1792" s="114">
        <f>IF(AND(A1792&gt;=CONTROL!$D$9,A1792&lt;CONTROL!$D$10+1),A1792,0)</f>
        <v>0</v>
      </c>
      <c r="C1792" s="114">
        <f>IF(AND(A1792&gt;=CONTROL!$F$9,A1792&lt;CONTROL!$F$10+1),A1792,0)</f>
        <v>0</v>
      </c>
      <c r="D1792" s="114" t="str">
        <f>IF(DATOS!I1793=CONTROL!$H$10,"B","A")</f>
        <v>A</v>
      </c>
      <c r="E1792" s="114">
        <f t="shared" si="162"/>
        <v>0</v>
      </c>
      <c r="F1792">
        <f t="shared" ca="1" si="163"/>
        <v>-1</v>
      </c>
      <c r="G1792">
        <f t="shared" ca="1" si="164"/>
        <v>654</v>
      </c>
      <c r="H1792">
        <f t="shared" ca="1" si="165"/>
        <v>0</v>
      </c>
      <c r="I1792" s="122">
        <f t="shared" ca="1" si="166"/>
        <v>0</v>
      </c>
    </row>
    <row r="1793" spans="1:9" x14ac:dyDescent="0.25">
      <c r="A1793" s="114">
        <f t="shared" si="167"/>
        <v>1793</v>
      </c>
      <c r="B1793" s="114">
        <f>IF(AND(A1793&gt;=CONTROL!$D$9,A1793&lt;CONTROL!$D$10+1),A1793,0)</f>
        <v>0</v>
      </c>
      <c r="C1793" s="114">
        <f>IF(AND(A1793&gt;=CONTROL!$F$9,A1793&lt;CONTROL!$F$10+1),A1793,0)</f>
        <v>0</v>
      </c>
      <c r="D1793" s="114" t="str">
        <f>IF(DATOS!I1794=CONTROL!$H$10,"B","A")</f>
        <v>A</v>
      </c>
      <c r="E1793" s="114">
        <f t="shared" si="162"/>
        <v>0</v>
      </c>
      <c r="F1793">
        <f t="shared" ca="1" si="163"/>
        <v>-1</v>
      </c>
      <c r="G1793">
        <f t="shared" ca="1" si="164"/>
        <v>654</v>
      </c>
      <c r="H1793">
        <f t="shared" ca="1" si="165"/>
        <v>0</v>
      </c>
      <c r="I1793" s="122">
        <f t="shared" ca="1" si="166"/>
        <v>0</v>
      </c>
    </row>
    <row r="1794" spans="1:9" x14ac:dyDescent="0.25">
      <c r="A1794" s="114">
        <f t="shared" si="167"/>
        <v>1794</v>
      </c>
      <c r="B1794" s="114">
        <f>IF(AND(A1794&gt;=CONTROL!$D$9,A1794&lt;CONTROL!$D$10+1),A1794,0)</f>
        <v>0</v>
      </c>
      <c r="C1794" s="114">
        <f>IF(AND(A1794&gt;=CONTROL!$F$9,A1794&lt;CONTROL!$F$10+1),A1794,0)</f>
        <v>0</v>
      </c>
      <c r="D1794" s="114" t="str">
        <f>IF(DATOS!I1795=CONTROL!$H$10,"B","A")</f>
        <v>A</v>
      </c>
      <c r="E1794" s="114">
        <f t="shared" ref="E1794:E1857" si="168">IF(D1794="A",+C1794+B1794,0)</f>
        <v>0</v>
      </c>
      <c r="F1794">
        <f t="shared" ref="F1794:F1857" ca="1" si="169">IF(E1794&gt;0,RAND(),-1)</f>
        <v>-1</v>
      </c>
      <c r="G1794">
        <f t="shared" ref="G1794:G1857" ca="1" si="170">RANK(F1794,$F$1:$F$5000)</f>
        <v>654</v>
      </c>
      <c r="H1794">
        <f t="shared" ref="H1794:H1857" ca="1" si="171">IF(F1794=-1,0,G1794)</f>
        <v>0</v>
      </c>
      <c r="I1794" s="122">
        <f t="shared" ref="I1794:I1857" ca="1" si="172">IFERROR(MATCH(A1794,H:H,0),0)</f>
        <v>0</v>
      </c>
    </row>
    <row r="1795" spans="1:9" x14ac:dyDescent="0.25">
      <c r="A1795" s="114">
        <f t="shared" ref="A1795:A1858" si="173">+A1794+1</f>
        <v>1795</v>
      </c>
      <c r="B1795" s="114">
        <f>IF(AND(A1795&gt;=CONTROL!$D$9,A1795&lt;CONTROL!$D$10+1),A1795,0)</f>
        <v>0</v>
      </c>
      <c r="C1795" s="114">
        <f>IF(AND(A1795&gt;=CONTROL!$F$9,A1795&lt;CONTROL!$F$10+1),A1795,0)</f>
        <v>0</v>
      </c>
      <c r="D1795" s="114" t="str">
        <f>IF(DATOS!I1796=CONTROL!$H$10,"B","A")</f>
        <v>A</v>
      </c>
      <c r="E1795" s="114">
        <f t="shared" si="168"/>
        <v>0</v>
      </c>
      <c r="F1795">
        <f t="shared" ca="1" si="169"/>
        <v>-1</v>
      </c>
      <c r="G1795">
        <f t="shared" ca="1" si="170"/>
        <v>654</v>
      </c>
      <c r="H1795">
        <f t="shared" ca="1" si="171"/>
        <v>0</v>
      </c>
      <c r="I1795" s="122">
        <f t="shared" ca="1" si="172"/>
        <v>0</v>
      </c>
    </row>
    <row r="1796" spans="1:9" x14ac:dyDescent="0.25">
      <c r="A1796" s="114">
        <f t="shared" si="173"/>
        <v>1796</v>
      </c>
      <c r="B1796" s="114">
        <f>IF(AND(A1796&gt;=CONTROL!$D$9,A1796&lt;CONTROL!$D$10+1),A1796,0)</f>
        <v>0</v>
      </c>
      <c r="C1796" s="114">
        <f>IF(AND(A1796&gt;=CONTROL!$F$9,A1796&lt;CONTROL!$F$10+1),A1796,0)</f>
        <v>0</v>
      </c>
      <c r="D1796" s="114" t="str">
        <f>IF(DATOS!I1797=CONTROL!$H$10,"B","A")</f>
        <v>A</v>
      </c>
      <c r="E1796" s="114">
        <f t="shared" si="168"/>
        <v>0</v>
      </c>
      <c r="F1796">
        <f t="shared" ca="1" si="169"/>
        <v>-1</v>
      </c>
      <c r="G1796">
        <f t="shared" ca="1" si="170"/>
        <v>654</v>
      </c>
      <c r="H1796">
        <f t="shared" ca="1" si="171"/>
        <v>0</v>
      </c>
      <c r="I1796" s="122">
        <f t="shared" ca="1" si="172"/>
        <v>0</v>
      </c>
    </row>
    <row r="1797" spans="1:9" x14ac:dyDescent="0.25">
      <c r="A1797" s="114">
        <f t="shared" si="173"/>
        <v>1797</v>
      </c>
      <c r="B1797" s="114">
        <f>IF(AND(A1797&gt;=CONTROL!$D$9,A1797&lt;CONTROL!$D$10+1),A1797,0)</f>
        <v>0</v>
      </c>
      <c r="C1797" s="114">
        <f>IF(AND(A1797&gt;=CONTROL!$F$9,A1797&lt;CONTROL!$F$10+1),A1797,0)</f>
        <v>0</v>
      </c>
      <c r="D1797" s="114" t="str">
        <f>IF(DATOS!I1798=CONTROL!$H$10,"B","A")</f>
        <v>A</v>
      </c>
      <c r="E1797" s="114">
        <f t="shared" si="168"/>
        <v>0</v>
      </c>
      <c r="F1797">
        <f t="shared" ca="1" si="169"/>
        <v>-1</v>
      </c>
      <c r="G1797">
        <f t="shared" ca="1" si="170"/>
        <v>654</v>
      </c>
      <c r="H1797">
        <f t="shared" ca="1" si="171"/>
        <v>0</v>
      </c>
      <c r="I1797" s="122">
        <f t="shared" ca="1" si="172"/>
        <v>0</v>
      </c>
    </row>
    <row r="1798" spans="1:9" x14ac:dyDescent="0.25">
      <c r="A1798" s="114">
        <f t="shared" si="173"/>
        <v>1798</v>
      </c>
      <c r="B1798" s="114">
        <f>IF(AND(A1798&gt;=CONTROL!$D$9,A1798&lt;CONTROL!$D$10+1),A1798,0)</f>
        <v>0</v>
      </c>
      <c r="C1798" s="114">
        <f>IF(AND(A1798&gt;=CONTROL!$F$9,A1798&lt;CONTROL!$F$10+1),A1798,0)</f>
        <v>0</v>
      </c>
      <c r="D1798" s="114" t="str">
        <f>IF(DATOS!I1799=CONTROL!$H$10,"B","A")</f>
        <v>A</v>
      </c>
      <c r="E1798" s="114">
        <f t="shared" si="168"/>
        <v>0</v>
      </c>
      <c r="F1798">
        <f t="shared" ca="1" si="169"/>
        <v>-1</v>
      </c>
      <c r="G1798">
        <f t="shared" ca="1" si="170"/>
        <v>654</v>
      </c>
      <c r="H1798">
        <f t="shared" ca="1" si="171"/>
        <v>0</v>
      </c>
      <c r="I1798" s="122">
        <f t="shared" ca="1" si="172"/>
        <v>0</v>
      </c>
    </row>
    <row r="1799" spans="1:9" x14ac:dyDescent="0.25">
      <c r="A1799" s="114">
        <f t="shared" si="173"/>
        <v>1799</v>
      </c>
      <c r="B1799" s="114">
        <f>IF(AND(A1799&gt;=CONTROL!$D$9,A1799&lt;CONTROL!$D$10+1),A1799,0)</f>
        <v>0</v>
      </c>
      <c r="C1799" s="114">
        <f>IF(AND(A1799&gt;=CONTROL!$F$9,A1799&lt;CONTROL!$F$10+1),A1799,0)</f>
        <v>0</v>
      </c>
      <c r="D1799" s="114" t="str">
        <f>IF(DATOS!I1800=CONTROL!$H$10,"B","A")</f>
        <v>A</v>
      </c>
      <c r="E1799" s="114">
        <f t="shared" si="168"/>
        <v>0</v>
      </c>
      <c r="F1799">
        <f t="shared" ca="1" si="169"/>
        <v>-1</v>
      </c>
      <c r="G1799">
        <f t="shared" ca="1" si="170"/>
        <v>654</v>
      </c>
      <c r="H1799">
        <f t="shared" ca="1" si="171"/>
        <v>0</v>
      </c>
      <c r="I1799" s="122">
        <f t="shared" ca="1" si="172"/>
        <v>0</v>
      </c>
    </row>
    <row r="1800" spans="1:9" x14ac:dyDescent="0.25">
      <c r="A1800" s="114">
        <f t="shared" si="173"/>
        <v>1800</v>
      </c>
      <c r="B1800" s="114">
        <f>IF(AND(A1800&gt;=CONTROL!$D$9,A1800&lt;CONTROL!$D$10+1),A1800,0)</f>
        <v>0</v>
      </c>
      <c r="C1800" s="114">
        <f>IF(AND(A1800&gt;=CONTROL!$F$9,A1800&lt;CONTROL!$F$10+1),A1800,0)</f>
        <v>0</v>
      </c>
      <c r="D1800" s="114" t="str">
        <f>IF(DATOS!I1801=CONTROL!$H$10,"B","A")</f>
        <v>A</v>
      </c>
      <c r="E1800" s="114">
        <f t="shared" si="168"/>
        <v>0</v>
      </c>
      <c r="F1800">
        <f t="shared" ca="1" si="169"/>
        <v>-1</v>
      </c>
      <c r="G1800">
        <f t="shared" ca="1" si="170"/>
        <v>654</v>
      </c>
      <c r="H1800">
        <f t="shared" ca="1" si="171"/>
        <v>0</v>
      </c>
      <c r="I1800" s="122">
        <f t="shared" ca="1" si="172"/>
        <v>0</v>
      </c>
    </row>
    <row r="1801" spans="1:9" x14ac:dyDescent="0.25">
      <c r="A1801" s="114">
        <f t="shared" si="173"/>
        <v>1801</v>
      </c>
      <c r="B1801" s="114">
        <f>IF(AND(A1801&gt;=CONTROL!$D$9,A1801&lt;CONTROL!$D$10+1),A1801,0)</f>
        <v>0</v>
      </c>
      <c r="C1801" s="114">
        <f>IF(AND(A1801&gt;=CONTROL!$F$9,A1801&lt;CONTROL!$F$10+1),A1801,0)</f>
        <v>0</v>
      </c>
      <c r="D1801" s="114" t="str">
        <f>IF(DATOS!I1802=CONTROL!$H$10,"B","A")</f>
        <v>A</v>
      </c>
      <c r="E1801" s="114">
        <f t="shared" si="168"/>
        <v>0</v>
      </c>
      <c r="F1801">
        <f t="shared" ca="1" si="169"/>
        <v>-1</v>
      </c>
      <c r="G1801">
        <f t="shared" ca="1" si="170"/>
        <v>654</v>
      </c>
      <c r="H1801">
        <f t="shared" ca="1" si="171"/>
        <v>0</v>
      </c>
      <c r="I1801" s="122">
        <f t="shared" ca="1" si="172"/>
        <v>0</v>
      </c>
    </row>
    <row r="1802" spans="1:9" x14ac:dyDescent="0.25">
      <c r="A1802" s="114">
        <f t="shared" si="173"/>
        <v>1802</v>
      </c>
      <c r="B1802" s="114">
        <f>IF(AND(A1802&gt;=CONTROL!$D$9,A1802&lt;CONTROL!$D$10+1),A1802,0)</f>
        <v>0</v>
      </c>
      <c r="C1802" s="114">
        <f>IF(AND(A1802&gt;=CONTROL!$F$9,A1802&lt;CONTROL!$F$10+1),A1802,0)</f>
        <v>0</v>
      </c>
      <c r="D1802" s="114" t="str">
        <f>IF(DATOS!I1803=CONTROL!$H$10,"B","A")</f>
        <v>A</v>
      </c>
      <c r="E1802" s="114">
        <f t="shared" si="168"/>
        <v>0</v>
      </c>
      <c r="F1802">
        <f t="shared" ca="1" si="169"/>
        <v>-1</v>
      </c>
      <c r="G1802">
        <f t="shared" ca="1" si="170"/>
        <v>654</v>
      </c>
      <c r="H1802">
        <f t="shared" ca="1" si="171"/>
        <v>0</v>
      </c>
      <c r="I1802" s="122">
        <f t="shared" ca="1" si="172"/>
        <v>0</v>
      </c>
    </row>
    <row r="1803" spans="1:9" x14ac:dyDescent="0.25">
      <c r="A1803" s="114">
        <f t="shared" si="173"/>
        <v>1803</v>
      </c>
      <c r="B1803" s="114">
        <f>IF(AND(A1803&gt;=CONTROL!$D$9,A1803&lt;CONTROL!$D$10+1),A1803,0)</f>
        <v>0</v>
      </c>
      <c r="C1803" s="114">
        <f>IF(AND(A1803&gt;=CONTROL!$F$9,A1803&lt;CONTROL!$F$10+1),A1803,0)</f>
        <v>0</v>
      </c>
      <c r="D1803" s="114" t="str">
        <f>IF(DATOS!I1804=CONTROL!$H$10,"B","A")</f>
        <v>A</v>
      </c>
      <c r="E1803" s="114">
        <f t="shared" si="168"/>
        <v>0</v>
      </c>
      <c r="F1803">
        <f t="shared" ca="1" si="169"/>
        <v>-1</v>
      </c>
      <c r="G1803">
        <f t="shared" ca="1" si="170"/>
        <v>654</v>
      </c>
      <c r="H1803">
        <f t="shared" ca="1" si="171"/>
        <v>0</v>
      </c>
      <c r="I1803" s="122">
        <f t="shared" ca="1" si="172"/>
        <v>0</v>
      </c>
    </row>
    <row r="1804" spans="1:9" x14ac:dyDescent="0.25">
      <c r="A1804" s="114">
        <f t="shared" si="173"/>
        <v>1804</v>
      </c>
      <c r="B1804" s="114">
        <f>IF(AND(A1804&gt;=CONTROL!$D$9,A1804&lt;CONTROL!$D$10+1),A1804,0)</f>
        <v>0</v>
      </c>
      <c r="C1804" s="114">
        <f>IF(AND(A1804&gt;=CONTROL!$F$9,A1804&lt;CONTROL!$F$10+1),A1804,0)</f>
        <v>0</v>
      </c>
      <c r="D1804" s="114" t="str">
        <f>IF(DATOS!I1805=CONTROL!$H$10,"B","A")</f>
        <v>A</v>
      </c>
      <c r="E1804" s="114">
        <f t="shared" si="168"/>
        <v>0</v>
      </c>
      <c r="F1804">
        <f t="shared" ca="1" si="169"/>
        <v>-1</v>
      </c>
      <c r="G1804">
        <f t="shared" ca="1" si="170"/>
        <v>654</v>
      </c>
      <c r="H1804">
        <f t="shared" ca="1" si="171"/>
        <v>0</v>
      </c>
      <c r="I1804" s="122">
        <f t="shared" ca="1" si="172"/>
        <v>0</v>
      </c>
    </row>
    <row r="1805" spans="1:9" x14ac:dyDescent="0.25">
      <c r="A1805" s="114">
        <f t="shared" si="173"/>
        <v>1805</v>
      </c>
      <c r="B1805" s="114">
        <f>IF(AND(A1805&gt;=CONTROL!$D$9,A1805&lt;CONTROL!$D$10+1),A1805,0)</f>
        <v>0</v>
      </c>
      <c r="C1805" s="114">
        <f>IF(AND(A1805&gt;=CONTROL!$F$9,A1805&lt;CONTROL!$F$10+1),A1805,0)</f>
        <v>0</v>
      </c>
      <c r="D1805" s="114" t="str">
        <f>IF(DATOS!I1806=CONTROL!$H$10,"B","A")</f>
        <v>A</v>
      </c>
      <c r="E1805" s="114">
        <f t="shared" si="168"/>
        <v>0</v>
      </c>
      <c r="F1805">
        <f t="shared" ca="1" si="169"/>
        <v>-1</v>
      </c>
      <c r="G1805">
        <f t="shared" ca="1" si="170"/>
        <v>654</v>
      </c>
      <c r="H1805">
        <f t="shared" ca="1" si="171"/>
        <v>0</v>
      </c>
      <c r="I1805" s="122">
        <f t="shared" ca="1" si="172"/>
        <v>0</v>
      </c>
    </row>
    <row r="1806" spans="1:9" x14ac:dyDescent="0.25">
      <c r="A1806" s="114">
        <f t="shared" si="173"/>
        <v>1806</v>
      </c>
      <c r="B1806" s="114">
        <f>IF(AND(A1806&gt;=CONTROL!$D$9,A1806&lt;CONTROL!$D$10+1),A1806,0)</f>
        <v>0</v>
      </c>
      <c r="C1806" s="114">
        <f>IF(AND(A1806&gt;=CONTROL!$F$9,A1806&lt;CONTROL!$F$10+1),A1806,0)</f>
        <v>0</v>
      </c>
      <c r="D1806" s="114" t="str">
        <f>IF(DATOS!I1807=CONTROL!$H$10,"B","A")</f>
        <v>A</v>
      </c>
      <c r="E1806" s="114">
        <f t="shared" si="168"/>
        <v>0</v>
      </c>
      <c r="F1806">
        <f t="shared" ca="1" si="169"/>
        <v>-1</v>
      </c>
      <c r="G1806">
        <f t="shared" ca="1" si="170"/>
        <v>654</v>
      </c>
      <c r="H1806">
        <f t="shared" ca="1" si="171"/>
        <v>0</v>
      </c>
      <c r="I1806" s="122">
        <f t="shared" ca="1" si="172"/>
        <v>0</v>
      </c>
    </row>
    <row r="1807" spans="1:9" x14ac:dyDescent="0.25">
      <c r="A1807" s="114">
        <f t="shared" si="173"/>
        <v>1807</v>
      </c>
      <c r="B1807" s="114">
        <f>IF(AND(A1807&gt;=CONTROL!$D$9,A1807&lt;CONTROL!$D$10+1),A1807,0)</f>
        <v>0</v>
      </c>
      <c r="C1807" s="114">
        <f>IF(AND(A1807&gt;=CONTROL!$F$9,A1807&lt;CONTROL!$F$10+1),A1807,0)</f>
        <v>0</v>
      </c>
      <c r="D1807" s="114" t="str">
        <f>IF(DATOS!I1808=CONTROL!$H$10,"B","A")</f>
        <v>A</v>
      </c>
      <c r="E1807" s="114">
        <f t="shared" si="168"/>
        <v>0</v>
      </c>
      <c r="F1807">
        <f t="shared" ca="1" si="169"/>
        <v>-1</v>
      </c>
      <c r="G1807">
        <f t="shared" ca="1" si="170"/>
        <v>654</v>
      </c>
      <c r="H1807">
        <f t="shared" ca="1" si="171"/>
        <v>0</v>
      </c>
      <c r="I1807" s="122">
        <f t="shared" ca="1" si="172"/>
        <v>0</v>
      </c>
    </row>
    <row r="1808" spans="1:9" x14ac:dyDescent="0.25">
      <c r="A1808" s="114">
        <f t="shared" si="173"/>
        <v>1808</v>
      </c>
      <c r="B1808" s="114">
        <f>IF(AND(A1808&gt;=CONTROL!$D$9,A1808&lt;CONTROL!$D$10+1),A1808,0)</f>
        <v>0</v>
      </c>
      <c r="C1808" s="114">
        <f>IF(AND(A1808&gt;=CONTROL!$F$9,A1808&lt;CONTROL!$F$10+1),A1808,0)</f>
        <v>0</v>
      </c>
      <c r="D1808" s="114" t="str">
        <f>IF(DATOS!I1809=CONTROL!$H$10,"B","A")</f>
        <v>A</v>
      </c>
      <c r="E1808" s="114">
        <f t="shared" si="168"/>
        <v>0</v>
      </c>
      <c r="F1808">
        <f t="shared" ca="1" si="169"/>
        <v>-1</v>
      </c>
      <c r="G1808">
        <f t="shared" ca="1" si="170"/>
        <v>654</v>
      </c>
      <c r="H1808">
        <f t="shared" ca="1" si="171"/>
        <v>0</v>
      </c>
      <c r="I1808" s="122">
        <f t="shared" ca="1" si="172"/>
        <v>0</v>
      </c>
    </row>
    <row r="1809" spans="1:9" x14ac:dyDescent="0.25">
      <c r="A1809" s="114">
        <f t="shared" si="173"/>
        <v>1809</v>
      </c>
      <c r="B1809" s="114">
        <f>IF(AND(A1809&gt;=CONTROL!$D$9,A1809&lt;CONTROL!$D$10+1),A1809,0)</f>
        <v>0</v>
      </c>
      <c r="C1809" s="114">
        <f>IF(AND(A1809&gt;=CONTROL!$F$9,A1809&lt;CONTROL!$F$10+1),A1809,0)</f>
        <v>0</v>
      </c>
      <c r="D1809" s="114" t="str">
        <f>IF(DATOS!I1810=CONTROL!$H$10,"B","A")</f>
        <v>A</v>
      </c>
      <c r="E1809" s="114">
        <f t="shared" si="168"/>
        <v>0</v>
      </c>
      <c r="F1809">
        <f t="shared" ca="1" si="169"/>
        <v>-1</v>
      </c>
      <c r="G1809">
        <f t="shared" ca="1" si="170"/>
        <v>654</v>
      </c>
      <c r="H1809">
        <f t="shared" ca="1" si="171"/>
        <v>0</v>
      </c>
      <c r="I1809" s="122">
        <f t="shared" ca="1" si="172"/>
        <v>0</v>
      </c>
    </row>
    <row r="1810" spans="1:9" x14ac:dyDescent="0.25">
      <c r="A1810" s="114">
        <f t="shared" si="173"/>
        <v>1810</v>
      </c>
      <c r="B1810" s="114">
        <f>IF(AND(A1810&gt;=CONTROL!$D$9,A1810&lt;CONTROL!$D$10+1),A1810,0)</f>
        <v>0</v>
      </c>
      <c r="C1810" s="114">
        <f>IF(AND(A1810&gt;=CONTROL!$F$9,A1810&lt;CONTROL!$F$10+1),A1810,0)</f>
        <v>0</v>
      </c>
      <c r="D1810" s="114" t="str">
        <f>IF(DATOS!I1811=CONTROL!$H$10,"B","A")</f>
        <v>A</v>
      </c>
      <c r="E1810" s="114">
        <f t="shared" si="168"/>
        <v>0</v>
      </c>
      <c r="F1810">
        <f t="shared" ca="1" si="169"/>
        <v>-1</v>
      </c>
      <c r="G1810">
        <f t="shared" ca="1" si="170"/>
        <v>654</v>
      </c>
      <c r="H1810">
        <f t="shared" ca="1" si="171"/>
        <v>0</v>
      </c>
      <c r="I1810" s="122">
        <f t="shared" ca="1" si="172"/>
        <v>0</v>
      </c>
    </row>
    <row r="1811" spans="1:9" x14ac:dyDescent="0.25">
      <c r="A1811" s="114">
        <f t="shared" si="173"/>
        <v>1811</v>
      </c>
      <c r="B1811" s="114">
        <f>IF(AND(A1811&gt;=CONTROL!$D$9,A1811&lt;CONTROL!$D$10+1),A1811,0)</f>
        <v>0</v>
      </c>
      <c r="C1811" s="114">
        <f>IF(AND(A1811&gt;=CONTROL!$F$9,A1811&lt;CONTROL!$F$10+1),A1811,0)</f>
        <v>0</v>
      </c>
      <c r="D1811" s="114" t="str">
        <f>IF(DATOS!I1812=CONTROL!$H$10,"B","A")</f>
        <v>A</v>
      </c>
      <c r="E1811" s="114">
        <f t="shared" si="168"/>
        <v>0</v>
      </c>
      <c r="F1811">
        <f t="shared" ca="1" si="169"/>
        <v>-1</v>
      </c>
      <c r="G1811">
        <f t="shared" ca="1" si="170"/>
        <v>654</v>
      </c>
      <c r="H1811">
        <f t="shared" ca="1" si="171"/>
        <v>0</v>
      </c>
      <c r="I1811" s="122">
        <f t="shared" ca="1" si="172"/>
        <v>0</v>
      </c>
    </row>
    <row r="1812" spans="1:9" x14ac:dyDescent="0.25">
      <c r="A1812" s="114">
        <f t="shared" si="173"/>
        <v>1812</v>
      </c>
      <c r="B1812" s="114">
        <f>IF(AND(A1812&gt;=CONTROL!$D$9,A1812&lt;CONTROL!$D$10+1),A1812,0)</f>
        <v>0</v>
      </c>
      <c r="C1812" s="114">
        <f>IF(AND(A1812&gt;=CONTROL!$F$9,A1812&lt;CONTROL!$F$10+1),A1812,0)</f>
        <v>0</v>
      </c>
      <c r="D1812" s="114" t="str">
        <f>IF(DATOS!I1813=CONTROL!$H$10,"B","A")</f>
        <v>A</v>
      </c>
      <c r="E1812" s="114">
        <f t="shared" si="168"/>
        <v>0</v>
      </c>
      <c r="F1812">
        <f t="shared" ca="1" si="169"/>
        <v>-1</v>
      </c>
      <c r="G1812">
        <f t="shared" ca="1" si="170"/>
        <v>654</v>
      </c>
      <c r="H1812">
        <f t="shared" ca="1" si="171"/>
        <v>0</v>
      </c>
      <c r="I1812" s="122">
        <f t="shared" ca="1" si="172"/>
        <v>0</v>
      </c>
    </row>
    <row r="1813" spans="1:9" x14ac:dyDescent="0.25">
      <c r="A1813" s="114">
        <f t="shared" si="173"/>
        <v>1813</v>
      </c>
      <c r="B1813" s="114">
        <f>IF(AND(A1813&gt;=CONTROL!$D$9,A1813&lt;CONTROL!$D$10+1),A1813,0)</f>
        <v>0</v>
      </c>
      <c r="C1813" s="114">
        <f>IF(AND(A1813&gt;=CONTROL!$F$9,A1813&lt;CONTROL!$F$10+1),A1813,0)</f>
        <v>0</v>
      </c>
      <c r="D1813" s="114" t="str">
        <f>IF(DATOS!I1814=CONTROL!$H$10,"B","A")</f>
        <v>A</v>
      </c>
      <c r="E1813" s="114">
        <f t="shared" si="168"/>
        <v>0</v>
      </c>
      <c r="F1813">
        <f t="shared" ca="1" si="169"/>
        <v>-1</v>
      </c>
      <c r="G1813">
        <f t="shared" ca="1" si="170"/>
        <v>654</v>
      </c>
      <c r="H1813">
        <f t="shared" ca="1" si="171"/>
        <v>0</v>
      </c>
      <c r="I1813" s="122">
        <f t="shared" ca="1" si="172"/>
        <v>0</v>
      </c>
    </row>
    <row r="1814" spans="1:9" x14ac:dyDescent="0.25">
      <c r="A1814" s="114">
        <f t="shared" si="173"/>
        <v>1814</v>
      </c>
      <c r="B1814" s="114">
        <f>IF(AND(A1814&gt;=CONTROL!$D$9,A1814&lt;CONTROL!$D$10+1),A1814,0)</f>
        <v>0</v>
      </c>
      <c r="C1814" s="114">
        <f>IF(AND(A1814&gt;=CONTROL!$F$9,A1814&lt;CONTROL!$F$10+1),A1814,0)</f>
        <v>0</v>
      </c>
      <c r="D1814" s="114" t="str">
        <f>IF(DATOS!I1815=CONTROL!$H$10,"B","A")</f>
        <v>A</v>
      </c>
      <c r="E1814" s="114">
        <f t="shared" si="168"/>
        <v>0</v>
      </c>
      <c r="F1814">
        <f t="shared" ca="1" si="169"/>
        <v>-1</v>
      </c>
      <c r="G1814">
        <f t="shared" ca="1" si="170"/>
        <v>654</v>
      </c>
      <c r="H1814">
        <f t="shared" ca="1" si="171"/>
        <v>0</v>
      </c>
      <c r="I1814" s="122">
        <f t="shared" ca="1" si="172"/>
        <v>0</v>
      </c>
    </row>
    <row r="1815" spans="1:9" x14ac:dyDescent="0.25">
      <c r="A1815" s="114">
        <f t="shared" si="173"/>
        <v>1815</v>
      </c>
      <c r="B1815" s="114">
        <f>IF(AND(A1815&gt;=CONTROL!$D$9,A1815&lt;CONTROL!$D$10+1),A1815,0)</f>
        <v>0</v>
      </c>
      <c r="C1815" s="114">
        <f>IF(AND(A1815&gt;=CONTROL!$F$9,A1815&lt;CONTROL!$F$10+1),A1815,0)</f>
        <v>0</v>
      </c>
      <c r="D1815" s="114" t="str">
        <f>IF(DATOS!I1816=CONTROL!$H$10,"B","A")</f>
        <v>A</v>
      </c>
      <c r="E1815" s="114">
        <f t="shared" si="168"/>
        <v>0</v>
      </c>
      <c r="F1815">
        <f t="shared" ca="1" si="169"/>
        <v>-1</v>
      </c>
      <c r="G1815">
        <f t="shared" ca="1" si="170"/>
        <v>654</v>
      </c>
      <c r="H1815">
        <f t="shared" ca="1" si="171"/>
        <v>0</v>
      </c>
      <c r="I1815" s="122">
        <f t="shared" ca="1" si="172"/>
        <v>0</v>
      </c>
    </row>
    <row r="1816" spans="1:9" x14ac:dyDescent="0.25">
      <c r="A1816" s="114">
        <f t="shared" si="173"/>
        <v>1816</v>
      </c>
      <c r="B1816" s="114">
        <f>IF(AND(A1816&gt;=CONTROL!$D$9,A1816&lt;CONTROL!$D$10+1),A1816,0)</f>
        <v>0</v>
      </c>
      <c r="C1816" s="114">
        <f>IF(AND(A1816&gt;=CONTROL!$F$9,A1816&lt;CONTROL!$F$10+1),A1816,0)</f>
        <v>0</v>
      </c>
      <c r="D1816" s="114" t="str">
        <f>IF(DATOS!I1817=CONTROL!$H$10,"B","A")</f>
        <v>A</v>
      </c>
      <c r="E1816" s="114">
        <f t="shared" si="168"/>
        <v>0</v>
      </c>
      <c r="F1816">
        <f t="shared" ca="1" si="169"/>
        <v>-1</v>
      </c>
      <c r="G1816">
        <f t="shared" ca="1" si="170"/>
        <v>654</v>
      </c>
      <c r="H1816">
        <f t="shared" ca="1" si="171"/>
        <v>0</v>
      </c>
      <c r="I1816" s="122">
        <f t="shared" ca="1" si="172"/>
        <v>0</v>
      </c>
    </row>
    <row r="1817" spans="1:9" x14ac:dyDescent="0.25">
      <c r="A1817" s="114">
        <f t="shared" si="173"/>
        <v>1817</v>
      </c>
      <c r="B1817" s="114">
        <f>IF(AND(A1817&gt;=CONTROL!$D$9,A1817&lt;CONTROL!$D$10+1),A1817,0)</f>
        <v>0</v>
      </c>
      <c r="C1817" s="114">
        <f>IF(AND(A1817&gt;=CONTROL!$F$9,A1817&lt;CONTROL!$F$10+1),A1817,0)</f>
        <v>0</v>
      </c>
      <c r="D1817" s="114" t="str">
        <f>IF(DATOS!I1818=CONTROL!$H$10,"B","A")</f>
        <v>A</v>
      </c>
      <c r="E1817" s="114">
        <f t="shared" si="168"/>
        <v>0</v>
      </c>
      <c r="F1817">
        <f t="shared" ca="1" si="169"/>
        <v>-1</v>
      </c>
      <c r="G1817">
        <f t="shared" ca="1" si="170"/>
        <v>654</v>
      </c>
      <c r="H1817">
        <f t="shared" ca="1" si="171"/>
        <v>0</v>
      </c>
      <c r="I1817" s="122">
        <f t="shared" ca="1" si="172"/>
        <v>0</v>
      </c>
    </row>
    <row r="1818" spans="1:9" x14ac:dyDescent="0.25">
      <c r="A1818" s="114">
        <f t="shared" si="173"/>
        <v>1818</v>
      </c>
      <c r="B1818" s="114">
        <f>IF(AND(A1818&gt;=CONTROL!$D$9,A1818&lt;CONTROL!$D$10+1),A1818,0)</f>
        <v>0</v>
      </c>
      <c r="C1818" s="114">
        <f>IF(AND(A1818&gt;=CONTROL!$F$9,A1818&lt;CONTROL!$F$10+1),A1818,0)</f>
        <v>0</v>
      </c>
      <c r="D1818" s="114" t="str">
        <f>IF(DATOS!I1819=CONTROL!$H$10,"B","A")</f>
        <v>A</v>
      </c>
      <c r="E1818" s="114">
        <f t="shared" si="168"/>
        <v>0</v>
      </c>
      <c r="F1818">
        <f t="shared" ca="1" si="169"/>
        <v>-1</v>
      </c>
      <c r="G1818">
        <f t="shared" ca="1" si="170"/>
        <v>654</v>
      </c>
      <c r="H1818">
        <f t="shared" ca="1" si="171"/>
        <v>0</v>
      </c>
      <c r="I1818" s="122">
        <f t="shared" ca="1" si="172"/>
        <v>0</v>
      </c>
    </row>
    <row r="1819" spans="1:9" x14ac:dyDescent="0.25">
      <c r="A1819" s="114">
        <f t="shared" si="173"/>
        <v>1819</v>
      </c>
      <c r="B1819" s="114">
        <f>IF(AND(A1819&gt;=CONTROL!$D$9,A1819&lt;CONTROL!$D$10+1),A1819,0)</f>
        <v>0</v>
      </c>
      <c r="C1819" s="114">
        <f>IF(AND(A1819&gt;=CONTROL!$F$9,A1819&lt;CONTROL!$F$10+1),A1819,0)</f>
        <v>0</v>
      </c>
      <c r="D1819" s="114" t="str">
        <f>IF(DATOS!I1820=CONTROL!$H$10,"B","A")</f>
        <v>A</v>
      </c>
      <c r="E1819" s="114">
        <f t="shared" si="168"/>
        <v>0</v>
      </c>
      <c r="F1819">
        <f t="shared" ca="1" si="169"/>
        <v>-1</v>
      </c>
      <c r="G1819">
        <f t="shared" ca="1" si="170"/>
        <v>654</v>
      </c>
      <c r="H1819">
        <f t="shared" ca="1" si="171"/>
        <v>0</v>
      </c>
      <c r="I1819" s="122">
        <f t="shared" ca="1" si="172"/>
        <v>0</v>
      </c>
    </row>
    <row r="1820" spans="1:9" x14ac:dyDescent="0.25">
      <c r="A1820" s="114">
        <f t="shared" si="173"/>
        <v>1820</v>
      </c>
      <c r="B1820" s="114">
        <f>IF(AND(A1820&gt;=CONTROL!$D$9,A1820&lt;CONTROL!$D$10+1),A1820,0)</f>
        <v>0</v>
      </c>
      <c r="C1820" s="114">
        <f>IF(AND(A1820&gt;=CONTROL!$F$9,A1820&lt;CONTROL!$F$10+1),A1820,0)</f>
        <v>0</v>
      </c>
      <c r="D1820" s="114" t="str">
        <f>IF(DATOS!I1821=CONTROL!$H$10,"B","A")</f>
        <v>A</v>
      </c>
      <c r="E1820" s="114">
        <f t="shared" si="168"/>
        <v>0</v>
      </c>
      <c r="F1820">
        <f t="shared" ca="1" si="169"/>
        <v>-1</v>
      </c>
      <c r="G1820">
        <f t="shared" ca="1" si="170"/>
        <v>654</v>
      </c>
      <c r="H1820">
        <f t="shared" ca="1" si="171"/>
        <v>0</v>
      </c>
      <c r="I1820" s="122">
        <f t="shared" ca="1" si="172"/>
        <v>0</v>
      </c>
    </row>
    <row r="1821" spans="1:9" x14ac:dyDescent="0.25">
      <c r="A1821" s="114">
        <f t="shared" si="173"/>
        <v>1821</v>
      </c>
      <c r="B1821" s="114">
        <f>IF(AND(A1821&gt;=CONTROL!$D$9,A1821&lt;CONTROL!$D$10+1),A1821,0)</f>
        <v>0</v>
      </c>
      <c r="C1821" s="114">
        <f>IF(AND(A1821&gt;=CONTROL!$F$9,A1821&lt;CONTROL!$F$10+1),A1821,0)</f>
        <v>0</v>
      </c>
      <c r="D1821" s="114" t="str">
        <f>IF(DATOS!I1822=CONTROL!$H$10,"B","A")</f>
        <v>A</v>
      </c>
      <c r="E1821" s="114">
        <f t="shared" si="168"/>
        <v>0</v>
      </c>
      <c r="F1821">
        <f t="shared" ca="1" si="169"/>
        <v>-1</v>
      </c>
      <c r="G1821">
        <f t="shared" ca="1" si="170"/>
        <v>654</v>
      </c>
      <c r="H1821">
        <f t="shared" ca="1" si="171"/>
        <v>0</v>
      </c>
      <c r="I1821" s="122">
        <f t="shared" ca="1" si="172"/>
        <v>0</v>
      </c>
    </row>
    <row r="1822" spans="1:9" x14ac:dyDescent="0.25">
      <c r="A1822" s="114">
        <f t="shared" si="173"/>
        <v>1822</v>
      </c>
      <c r="B1822" s="114">
        <f>IF(AND(A1822&gt;=CONTROL!$D$9,A1822&lt;CONTROL!$D$10+1),A1822,0)</f>
        <v>0</v>
      </c>
      <c r="C1822" s="114">
        <f>IF(AND(A1822&gt;=CONTROL!$F$9,A1822&lt;CONTROL!$F$10+1),A1822,0)</f>
        <v>0</v>
      </c>
      <c r="D1822" s="114" t="str">
        <f>IF(DATOS!I1823=CONTROL!$H$10,"B","A")</f>
        <v>A</v>
      </c>
      <c r="E1822" s="114">
        <f t="shared" si="168"/>
        <v>0</v>
      </c>
      <c r="F1822">
        <f t="shared" ca="1" si="169"/>
        <v>-1</v>
      </c>
      <c r="G1822">
        <f t="shared" ca="1" si="170"/>
        <v>654</v>
      </c>
      <c r="H1822">
        <f t="shared" ca="1" si="171"/>
        <v>0</v>
      </c>
      <c r="I1822" s="122">
        <f t="shared" ca="1" si="172"/>
        <v>0</v>
      </c>
    </row>
    <row r="1823" spans="1:9" x14ac:dyDescent="0.25">
      <c r="A1823" s="114">
        <f t="shared" si="173"/>
        <v>1823</v>
      </c>
      <c r="B1823" s="114">
        <f>IF(AND(A1823&gt;=CONTROL!$D$9,A1823&lt;CONTROL!$D$10+1),A1823,0)</f>
        <v>0</v>
      </c>
      <c r="C1823" s="114">
        <f>IF(AND(A1823&gt;=CONTROL!$F$9,A1823&lt;CONTROL!$F$10+1),A1823,0)</f>
        <v>0</v>
      </c>
      <c r="D1823" s="114" t="str">
        <f>IF(DATOS!I1824=CONTROL!$H$10,"B","A")</f>
        <v>A</v>
      </c>
      <c r="E1823" s="114">
        <f t="shared" si="168"/>
        <v>0</v>
      </c>
      <c r="F1823">
        <f t="shared" ca="1" si="169"/>
        <v>-1</v>
      </c>
      <c r="G1823">
        <f t="shared" ca="1" si="170"/>
        <v>654</v>
      </c>
      <c r="H1823">
        <f t="shared" ca="1" si="171"/>
        <v>0</v>
      </c>
      <c r="I1823" s="122">
        <f t="shared" ca="1" si="172"/>
        <v>0</v>
      </c>
    </row>
    <row r="1824" spans="1:9" x14ac:dyDescent="0.25">
      <c r="A1824" s="114">
        <f t="shared" si="173"/>
        <v>1824</v>
      </c>
      <c r="B1824" s="114">
        <f>IF(AND(A1824&gt;=CONTROL!$D$9,A1824&lt;CONTROL!$D$10+1),A1824,0)</f>
        <v>0</v>
      </c>
      <c r="C1824" s="114">
        <f>IF(AND(A1824&gt;=CONTROL!$F$9,A1824&lt;CONTROL!$F$10+1),A1824,0)</f>
        <v>0</v>
      </c>
      <c r="D1824" s="114" t="str">
        <f>IF(DATOS!I1825=CONTROL!$H$10,"B","A")</f>
        <v>A</v>
      </c>
      <c r="E1824" s="114">
        <f t="shared" si="168"/>
        <v>0</v>
      </c>
      <c r="F1824">
        <f t="shared" ca="1" si="169"/>
        <v>-1</v>
      </c>
      <c r="G1824">
        <f t="shared" ca="1" si="170"/>
        <v>654</v>
      </c>
      <c r="H1824">
        <f t="shared" ca="1" si="171"/>
        <v>0</v>
      </c>
      <c r="I1824" s="122">
        <f t="shared" ca="1" si="172"/>
        <v>0</v>
      </c>
    </row>
    <row r="1825" spans="1:9" x14ac:dyDescent="0.25">
      <c r="A1825" s="114">
        <f t="shared" si="173"/>
        <v>1825</v>
      </c>
      <c r="B1825" s="114">
        <f>IF(AND(A1825&gt;=CONTROL!$D$9,A1825&lt;CONTROL!$D$10+1),A1825,0)</f>
        <v>0</v>
      </c>
      <c r="C1825" s="114">
        <f>IF(AND(A1825&gt;=CONTROL!$F$9,A1825&lt;CONTROL!$F$10+1),A1825,0)</f>
        <v>0</v>
      </c>
      <c r="D1825" s="114" t="str">
        <f>IF(DATOS!I1826=CONTROL!$H$10,"B","A")</f>
        <v>A</v>
      </c>
      <c r="E1825" s="114">
        <f t="shared" si="168"/>
        <v>0</v>
      </c>
      <c r="F1825">
        <f t="shared" ca="1" si="169"/>
        <v>-1</v>
      </c>
      <c r="G1825">
        <f t="shared" ca="1" si="170"/>
        <v>654</v>
      </c>
      <c r="H1825">
        <f t="shared" ca="1" si="171"/>
        <v>0</v>
      </c>
      <c r="I1825" s="122">
        <f t="shared" ca="1" si="172"/>
        <v>0</v>
      </c>
    </row>
    <row r="1826" spans="1:9" x14ac:dyDescent="0.25">
      <c r="A1826" s="114">
        <f t="shared" si="173"/>
        <v>1826</v>
      </c>
      <c r="B1826" s="114">
        <f>IF(AND(A1826&gt;=CONTROL!$D$9,A1826&lt;CONTROL!$D$10+1),A1826,0)</f>
        <v>0</v>
      </c>
      <c r="C1826" s="114">
        <f>IF(AND(A1826&gt;=CONTROL!$F$9,A1826&lt;CONTROL!$F$10+1),A1826,0)</f>
        <v>0</v>
      </c>
      <c r="D1826" s="114" t="str">
        <f>IF(DATOS!I1827=CONTROL!$H$10,"B","A")</f>
        <v>A</v>
      </c>
      <c r="E1826" s="114">
        <f t="shared" si="168"/>
        <v>0</v>
      </c>
      <c r="F1826">
        <f t="shared" ca="1" si="169"/>
        <v>-1</v>
      </c>
      <c r="G1826">
        <f t="shared" ca="1" si="170"/>
        <v>654</v>
      </c>
      <c r="H1826">
        <f t="shared" ca="1" si="171"/>
        <v>0</v>
      </c>
      <c r="I1826" s="122">
        <f t="shared" ca="1" si="172"/>
        <v>0</v>
      </c>
    </row>
    <row r="1827" spans="1:9" x14ac:dyDescent="0.25">
      <c r="A1827" s="114">
        <f t="shared" si="173"/>
        <v>1827</v>
      </c>
      <c r="B1827" s="114">
        <f>IF(AND(A1827&gt;=CONTROL!$D$9,A1827&lt;CONTROL!$D$10+1),A1827,0)</f>
        <v>0</v>
      </c>
      <c r="C1827" s="114">
        <f>IF(AND(A1827&gt;=CONTROL!$F$9,A1827&lt;CONTROL!$F$10+1),A1827,0)</f>
        <v>0</v>
      </c>
      <c r="D1827" s="114" t="str">
        <f>IF(DATOS!I1828=CONTROL!$H$10,"B","A")</f>
        <v>A</v>
      </c>
      <c r="E1827" s="114">
        <f t="shared" si="168"/>
        <v>0</v>
      </c>
      <c r="F1827">
        <f t="shared" ca="1" si="169"/>
        <v>-1</v>
      </c>
      <c r="G1827">
        <f t="shared" ca="1" si="170"/>
        <v>654</v>
      </c>
      <c r="H1827">
        <f t="shared" ca="1" si="171"/>
        <v>0</v>
      </c>
      <c r="I1827" s="122">
        <f t="shared" ca="1" si="172"/>
        <v>0</v>
      </c>
    </row>
    <row r="1828" spans="1:9" x14ac:dyDescent="0.25">
      <c r="A1828" s="114">
        <f t="shared" si="173"/>
        <v>1828</v>
      </c>
      <c r="B1828" s="114">
        <f>IF(AND(A1828&gt;=CONTROL!$D$9,A1828&lt;CONTROL!$D$10+1),A1828,0)</f>
        <v>0</v>
      </c>
      <c r="C1828" s="114">
        <f>IF(AND(A1828&gt;=CONTROL!$F$9,A1828&lt;CONTROL!$F$10+1),A1828,0)</f>
        <v>0</v>
      </c>
      <c r="D1828" s="114" t="str">
        <f>IF(DATOS!I1829=CONTROL!$H$10,"B","A")</f>
        <v>A</v>
      </c>
      <c r="E1828" s="114">
        <f t="shared" si="168"/>
        <v>0</v>
      </c>
      <c r="F1828">
        <f t="shared" ca="1" si="169"/>
        <v>-1</v>
      </c>
      <c r="G1828">
        <f t="shared" ca="1" si="170"/>
        <v>654</v>
      </c>
      <c r="H1828">
        <f t="shared" ca="1" si="171"/>
        <v>0</v>
      </c>
      <c r="I1828" s="122">
        <f t="shared" ca="1" si="172"/>
        <v>0</v>
      </c>
    </row>
    <row r="1829" spans="1:9" x14ac:dyDescent="0.25">
      <c r="A1829" s="114">
        <f t="shared" si="173"/>
        <v>1829</v>
      </c>
      <c r="B1829" s="114">
        <f>IF(AND(A1829&gt;=CONTROL!$D$9,A1829&lt;CONTROL!$D$10+1),A1829,0)</f>
        <v>0</v>
      </c>
      <c r="C1829" s="114">
        <f>IF(AND(A1829&gt;=CONTROL!$F$9,A1829&lt;CONTROL!$F$10+1),A1829,0)</f>
        <v>0</v>
      </c>
      <c r="D1829" s="114" t="str">
        <f>IF(DATOS!I1830=CONTROL!$H$10,"B","A")</f>
        <v>A</v>
      </c>
      <c r="E1829" s="114">
        <f t="shared" si="168"/>
        <v>0</v>
      </c>
      <c r="F1829">
        <f t="shared" ca="1" si="169"/>
        <v>-1</v>
      </c>
      <c r="G1829">
        <f t="shared" ca="1" si="170"/>
        <v>654</v>
      </c>
      <c r="H1829">
        <f t="shared" ca="1" si="171"/>
        <v>0</v>
      </c>
      <c r="I1829" s="122">
        <f t="shared" ca="1" si="172"/>
        <v>0</v>
      </c>
    </row>
    <row r="1830" spans="1:9" x14ac:dyDescent="0.25">
      <c r="A1830" s="114">
        <f t="shared" si="173"/>
        <v>1830</v>
      </c>
      <c r="B1830" s="114">
        <f>IF(AND(A1830&gt;=CONTROL!$D$9,A1830&lt;CONTROL!$D$10+1),A1830,0)</f>
        <v>0</v>
      </c>
      <c r="C1830" s="114">
        <f>IF(AND(A1830&gt;=CONTROL!$F$9,A1830&lt;CONTROL!$F$10+1),A1830,0)</f>
        <v>0</v>
      </c>
      <c r="D1830" s="114" t="str">
        <f>IF(DATOS!I1831=CONTROL!$H$10,"B","A")</f>
        <v>A</v>
      </c>
      <c r="E1830" s="114">
        <f t="shared" si="168"/>
        <v>0</v>
      </c>
      <c r="F1830">
        <f t="shared" ca="1" si="169"/>
        <v>-1</v>
      </c>
      <c r="G1830">
        <f t="shared" ca="1" si="170"/>
        <v>654</v>
      </c>
      <c r="H1830">
        <f t="shared" ca="1" si="171"/>
        <v>0</v>
      </c>
      <c r="I1830" s="122">
        <f t="shared" ca="1" si="172"/>
        <v>0</v>
      </c>
    </row>
    <row r="1831" spans="1:9" x14ac:dyDescent="0.25">
      <c r="A1831" s="114">
        <f t="shared" si="173"/>
        <v>1831</v>
      </c>
      <c r="B1831" s="114">
        <f>IF(AND(A1831&gt;=CONTROL!$D$9,A1831&lt;CONTROL!$D$10+1),A1831,0)</f>
        <v>0</v>
      </c>
      <c r="C1831" s="114">
        <f>IF(AND(A1831&gt;=CONTROL!$F$9,A1831&lt;CONTROL!$F$10+1),A1831,0)</f>
        <v>0</v>
      </c>
      <c r="D1831" s="114" t="str">
        <f>IF(DATOS!I1832=CONTROL!$H$10,"B","A")</f>
        <v>A</v>
      </c>
      <c r="E1831" s="114">
        <f t="shared" si="168"/>
        <v>0</v>
      </c>
      <c r="F1831">
        <f t="shared" ca="1" si="169"/>
        <v>-1</v>
      </c>
      <c r="G1831">
        <f t="shared" ca="1" si="170"/>
        <v>654</v>
      </c>
      <c r="H1831">
        <f t="shared" ca="1" si="171"/>
        <v>0</v>
      </c>
      <c r="I1831" s="122">
        <f t="shared" ca="1" si="172"/>
        <v>0</v>
      </c>
    </row>
    <row r="1832" spans="1:9" x14ac:dyDescent="0.25">
      <c r="A1832" s="114">
        <f t="shared" si="173"/>
        <v>1832</v>
      </c>
      <c r="B1832" s="114">
        <f>IF(AND(A1832&gt;=CONTROL!$D$9,A1832&lt;CONTROL!$D$10+1),A1832,0)</f>
        <v>0</v>
      </c>
      <c r="C1832" s="114">
        <f>IF(AND(A1832&gt;=CONTROL!$F$9,A1832&lt;CONTROL!$F$10+1),A1832,0)</f>
        <v>0</v>
      </c>
      <c r="D1832" s="114" t="str">
        <f>IF(DATOS!I1833=CONTROL!$H$10,"B","A")</f>
        <v>A</v>
      </c>
      <c r="E1832" s="114">
        <f t="shared" si="168"/>
        <v>0</v>
      </c>
      <c r="F1832">
        <f t="shared" ca="1" si="169"/>
        <v>-1</v>
      </c>
      <c r="G1832">
        <f t="shared" ca="1" si="170"/>
        <v>654</v>
      </c>
      <c r="H1832">
        <f t="shared" ca="1" si="171"/>
        <v>0</v>
      </c>
      <c r="I1832" s="122">
        <f t="shared" ca="1" si="172"/>
        <v>0</v>
      </c>
    </row>
    <row r="1833" spans="1:9" x14ac:dyDescent="0.25">
      <c r="A1833" s="114">
        <f t="shared" si="173"/>
        <v>1833</v>
      </c>
      <c r="B1833" s="114">
        <f>IF(AND(A1833&gt;=CONTROL!$D$9,A1833&lt;CONTROL!$D$10+1),A1833,0)</f>
        <v>0</v>
      </c>
      <c r="C1833" s="114">
        <f>IF(AND(A1833&gt;=CONTROL!$F$9,A1833&lt;CONTROL!$F$10+1),A1833,0)</f>
        <v>0</v>
      </c>
      <c r="D1833" s="114" t="str">
        <f>IF(DATOS!I1834=CONTROL!$H$10,"B","A")</f>
        <v>A</v>
      </c>
      <c r="E1833" s="114">
        <f t="shared" si="168"/>
        <v>0</v>
      </c>
      <c r="F1833">
        <f t="shared" ca="1" si="169"/>
        <v>-1</v>
      </c>
      <c r="G1833">
        <f t="shared" ca="1" si="170"/>
        <v>654</v>
      </c>
      <c r="H1833">
        <f t="shared" ca="1" si="171"/>
        <v>0</v>
      </c>
      <c r="I1833" s="122">
        <f t="shared" ca="1" si="172"/>
        <v>0</v>
      </c>
    </row>
    <row r="1834" spans="1:9" x14ac:dyDescent="0.25">
      <c r="A1834" s="114">
        <f t="shared" si="173"/>
        <v>1834</v>
      </c>
      <c r="B1834" s="114">
        <f>IF(AND(A1834&gt;=CONTROL!$D$9,A1834&lt;CONTROL!$D$10+1),A1834,0)</f>
        <v>0</v>
      </c>
      <c r="C1834" s="114">
        <f>IF(AND(A1834&gt;=CONTROL!$F$9,A1834&lt;CONTROL!$F$10+1),A1834,0)</f>
        <v>0</v>
      </c>
      <c r="D1834" s="114" t="str">
        <f>IF(DATOS!I1835=CONTROL!$H$10,"B","A")</f>
        <v>A</v>
      </c>
      <c r="E1834" s="114">
        <f t="shared" si="168"/>
        <v>0</v>
      </c>
      <c r="F1834">
        <f t="shared" ca="1" si="169"/>
        <v>-1</v>
      </c>
      <c r="G1834">
        <f t="shared" ca="1" si="170"/>
        <v>654</v>
      </c>
      <c r="H1834">
        <f t="shared" ca="1" si="171"/>
        <v>0</v>
      </c>
      <c r="I1834" s="122">
        <f t="shared" ca="1" si="172"/>
        <v>0</v>
      </c>
    </row>
    <row r="1835" spans="1:9" x14ac:dyDescent="0.25">
      <c r="A1835" s="114">
        <f t="shared" si="173"/>
        <v>1835</v>
      </c>
      <c r="B1835" s="114">
        <f>IF(AND(A1835&gt;=CONTROL!$D$9,A1835&lt;CONTROL!$D$10+1),A1835,0)</f>
        <v>0</v>
      </c>
      <c r="C1835" s="114">
        <f>IF(AND(A1835&gt;=CONTROL!$F$9,A1835&lt;CONTROL!$F$10+1),A1835,0)</f>
        <v>0</v>
      </c>
      <c r="D1835" s="114" t="str">
        <f>IF(DATOS!I1836=CONTROL!$H$10,"B","A")</f>
        <v>A</v>
      </c>
      <c r="E1835" s="114">
        <f t="shared" si="168"/>
        <v>0</v>
      </c>
      <c r="F1835">
        <f t="shared" ca="1" si="169"/>
        <v>-1</v>
      </c>
      <c r="G1835">
        <f t="shared" ca="1" si="170"/>
        <v>654</v>
      </c>
      <c r="H1835">
        <f t="shared" ca="1" si="171"/>
        <v>0</v>
      </c>
      <c r="I1835" s="122">
        <f t="shared" ca="1" si="172"/>
        <v>0</v>
      </c>
    </row>
    <row r="1836" spans="1:9" x14ac:dyDescent="0.25">
      <c r="A1836" s="114">
        <f t="shared" si="173"/>
        <v>1836</v>
      </c>
      <c r="B1836" s="114">
        <f>IF(AND(A1836&gt;=CONTROL!$D$9,A1836&lt;CONTROL!$D$10+1),A1836,0)</f>
        <v>0</v>
      </c>
      <c r="C1836" s="114">
        <f>IF(AND(A1836&gt;=CONTROL!$F$9,A1836&lt;CONTROL!$F$10+1),A1836,0)</f>
        <v>0</v>
      </c>
      <c r="D1836" s="114" t="str">
        <f>IF(DATOS!I1837=CONTROL!$H$10,"B","A")</f>
        <v>A</v>
      </c>
      <c r="E1836" s="114">
        <f t="shared" si="168"/>
        <v>0</v>
      </c>
      <c r="F1836">
        <f t="shared" ca="1" si="169"/>
        <v>-1</v>
      </c>
      <c r="G1836">
        <f t="shared" ca="1" si="170"/>
        <v>654</v>
      </c>
      <c r="H1836">
        <f t="shared" ca="1" si="171"/>
        <v>0</v>
      </c>
      <c r="I1836" s="122">
        <f t="shared" ca="1" si="172"/>
        <v>0</v>
      </c>
    </row>
    <row r="1837" spans="1:9" x14ac:dyDescent="0.25">
      <c r="A1837" s="114">
        <f t="shared" si="173"/>
        <v>1837</v>
      </c>
      <c r="B1837" s="114">
        <f>IF(AND(A1837&gt;=CONTROL!$D$9,A1837&lt;CONTROL!$D$10+1),A1837,0)</f>
        <v>0</v>
      </c>
      <c r="C1837" s="114">
        <f>IF(AND(A1837&gt;=CONTROL!$F$9,A1837&lt;CONTROL!$F$10+1),A1837,0)</f>
        <v>0</v>
      </c>
      <c r="D1837" s="114" t="str">
        <f>IF(DATOS!I1838=CONTROL!$H$10,"B","A")</f>
        <v>A</v>
      </c>
      <c r="E1837" s="114">
        <f t="shared" si="168"/>
        <v>0</v>
      </c>
      <c r="F1837">
        <f t="shared" ca="1" si="169"/>
        <v>-1</v>
      </c>
      <c r="G1837">
        <f t="shared" ca="1" si="170"/>
        <v>654</v>
      </c>
      <c r="H1837">
        <f t="shared" ca="1" si="171"/>
        <v>0</v>
      </c>
      <c r="I1837" s="122">
        <f t="shared" ca="1" si="172"/>
        <v>0</v>
      </c>
    </row>
    <row r="1838" spans="1:9" x14ac:dyDescent="0.25">
      <c r="A1838" s="114">
        <f t="shared" si="173"/>
        <v>1838</v>
      </c>
      <c r="B1838" s="114">
        <f>IF(AND(A1838&gt;=CONTROL!$D$9,A1838&lt;CONTROL!$D$10+1),A1838,0)</f>
        <v>0</v>
      </c>
      <c r="C1838" s="114">
        <f>IF(AND(A1838&gt;=CONTROL!$F$9,A1838&lt;CONTROL!$F$10+1),A1838,0)</f>
        <v>0</v>
      </c>
      <c r="D1838" s="114" t="str">
        <f>IF(DATOS!I1839=CONTROL!$H$10,"B","A")</f>
        <v>A</v>
      </c>
      <c r="E1838" s="114">
        <f t="shared" si="168"/>
        <v>0</v>
      </c>
      <c r="F1838">
        <f t="shared" ca="1" si="169"/>
        <v>-1</v>
      </c>
      <c r="G1838">
        <f t="shared" ca="1" si="170"/>
        <v>654</v>
      </c>
      <c r="H1838">
        <f t="shared" ca="1" si="171"/>
        <v>0</v>
      </c>
      <c r="I1838" s="122">
        <f t="shared" ca="1" si="172"/>
        <v>0</v>
      </c>
    </row>
    <row r="1839" spans="1:9" x14ac:dyDescent="0.25">
      <c r="A1839" s="114">
        <f t="shared" si="173"/>
        <v>1839</v>
      </c>
      <c r="B1839" s="114">
        <f>IF(AND(A1839&gt;=CONTROL!$D$9,A1839&lt;CONTROL!$D$10+1),A1839,0)</f>
        <v>0</v>
      </c>
      <c r="C1839" s="114">
        <f>IF(AND(A1839&gt;=CONTROL!$F$9,A1839&lt;CONTROL!$F$10+1),A1839,0)</f>
        <v>0</v>
      </c>
      <c r="D1839" s="114" t="str">
        <f>IF(DATOS!I1840=CONTROL!$H$10,"B","A")</f>
        <v>A</v>
      </c>
      <c r="E1839" s="114">
        <f t="shared" si="168"/>
        <v>0</v>
      </c>
      <c r="F1839">
        <f t="shared" ca="1" si="169"/>
        <v>-1</v>
      </c>
      <c r="G1839">
        <f t="shared" ca="1" si="170"/>
        <v>654</v>
      </c>
      <c r="H1839">
        <f t="shared" ca="1" si="171"/>
        <v>0</v>
      </c>
      <c r="I1839" s="122">
        <f t="shared" ca="1" si="172"/>
        <v>0</v>
      </c>
    </row>
    <row r="1840" spans="1:9" x14ac:dyDescent="0.25">
      <c r="A1840" s="114">
        <f t="shared" si="173"/>
        <v>1840</v>
      </c>
      <c r="B1840" s="114">
        <f>IF(AND(A1840&gt;=CONTROL!$D$9,A1840&lt;CONTROL!$D$10+1),A1840,0)</f>
        <v>0</v>
      </c>
      <c r="C1840" s="114">
        <f>IF(AND(A1840&gt;=CONTROL!$F$9,A1840&lt;CONTROL!$F$10+1),A1840,0)</f>
        <v>0</v>
      </c>
      <c r="D1840" s="114" t="str">
        <f>IF(DATOS!I1841=CONTROL!$H$10,"B","A")</f>
        <v>A</v>
      </c>
      <c r="E1840" s="114">
        <f t="shared" si="168"/>
        <v>0</v>
      </c>
      <c r="F1840">
        <f t="shared" ca="1" si="169"/>
        <v>-1</v>
      </c>
      <c r="G1840">
        <f t="shared" ca="1" si="170"/>
        <v>654</v>
      </c>
      <c r="H1840">
        <f t="shared" ca="1" si="171"/>
        <v>0</v>
      </c>
      <c r="I1840" s="122">
        <f t="shared" ca="1" si="172"/>
        <v>0</v>
      </c>
    </row>
    <row r="1841" spans="1:9" x14ac:dyDescent="0.25">
      <c r="A1841" s="114">
        <f t="shared" si="173"/>
        <v>1841</v>
      </c>
      <c r="B1841" s="114">
        <f>IF(AND(A1841&gt;=CONTROL!$D$9,A1841&lt;CONTROL!$D$10+1),A1841,0)</f>
        <v>0</v>
      </c>
      <c r="C1841" s="114">
        <f>IF(AND(A1841&gt;=CONTROL!$F$9,A1841&lt;CONTROL!$F$10+1),A1841,0)</f>
        <v>0</v>
      </c>
      <c r="D1841" s="114" t="str">
        <f>IF(DATOS!I1842=CONTROL!$H$10,"B","A")</f>
        <v>A</v>
      </c>
      <c r="E1841" s="114">
        <f t="shared" si="168"/>
        <v>0</v>
      </c>
      <c r="F1841">
        <f t="shared" ca="1" si="169"/>
        <v>-1</v>
      </c>
      <c r="G1841">
        <f t="shared" ca="1" si="170"/>
        <v>654</v>
      </c>
      <c r="H1841">
        <f t="shared" ca="1" si="171"/>
        <v>0</v>
      </c>
      <c r="I1841" s="122">
        <f t="shared" ca="1" si="172"/>
        <v>0</v>
      </c>
    </row>
    <row r="1842" spans="1:9" x14ac:dyDescent="0.25">
      <c r="A1842" s="114">
        <f t="shared" si="173"/>
        <v>1842</v>
      </c>
      <c r="B1842" s="114">
        <f>IF(AND(A1842&gt;=CONTROL!$D$9,A1842&lt;CONTROL!$D$10+1),A1842,0)</f>
        <v>0</v>
      </c>
      <c r="C1842" s="114">
        <f>IF(AND(A1842&gt;=CONTROL!$F$9,A1842&lt;CONTROL!$F$10+1),A1842,0)</f>
        <v>0</v>
      </c>
      <c r="D1842" s="114" t="str">
        <f>IF(DATOS!I1843=CONTROL!$H$10,"B","A")</f>
        <v>A</v>
      </c>
      <c r="E1842" s="114">
        <f t="shared" si="168"/>
        <v>0</v>
      </c>
      <c r="F1842">
        <f t="shared" ca="1" si="169"/>
        <v>-1</v>
      </c>
      <c r="G1842">
        <f t="shared" ca="1" si="170"/>
        <v>654</v>
      </c>
      <c r="H1842">
        <f t="shared" ca="1" si="171"/>
        <v>0</v>
      </c>
      <c r="I1842" s="122">
        <f t="shared" ca="1" si="172"/>
        <v>0</v>
      </c>
    </row>
    <row r="1843" spans="1:9" x14ac:dyDescent="0.25">
      <c r="A1843" s="114">
        <f t="shared" si="173"/>
        <v>1843</v>
      </c>
      <c r="B1843" s="114">
        <f>IF(AND(A1843&gt;=CONTROL!$D$9,A1843&lt;CONTROL!$D$10+1),A1843,0)</f>
        <v>0</v>
      </c>
      <c r="C1843" s="114">
        <f>IF(AND(A1843&gt;=CONTROL!$F$9,A1843&lt;CONTROL!$F$10+1),A1843,0)</f>
        <v>0</v>
      </c>
      <c r="D1843" s="114" t="str">
        <f>IF(DATOS!I1844=CONTROL!$H$10,"B","A")</f>
        <v>A</v>
      </c>
      <c r="E1843" s="114">
        <f t="shared" si="168"/>
        <v>0</v>
      </c>
      <c r="F1843">
        <f t="shared" ca="1" si="169"/>
        <v>-1</v>
      </c>
      <c r="G1843">
        <f t="shared" ca="1" si="170"/>
        <v>654</v>
      </c>
      <c r="H1843">
        <f t="shared" ca="1" si="171"/>
        <v>0</v>
      </c>
      <c r="I1843" s="122">
        <f t="shared" ca="1" si="172"/>
        <v>0</v>
      </c>
    </row>
    <row r="1844" spans="1:9" x14ac:dyDescent="0.25">
      <c r="A1844" s="114">
        <f t="shared" si="173"/>
        <v>1844</v>
      </c>
      <c r="B1844" s="114">
        <f>IF(AND(A1844&gt;=CONTROL!$D$9,A1844&lt;CONTROL!$D$10+1),A1844,0)</f>
        <v>0</v>
      </c>
      <c r="C1844" s="114">
        <f>IF(AND(A1844&gt;=CONTROL!$F$9,A1844&lt;CONTROL!$F$10+1),A1844,0)</f>
        <v>0</v>
      </c>
      <c r="D1844" s="114" t="str">
        <f>IF(DATOS!I1845=CONTROL!$H$10,"B","A")</f>
        <v>A</v>
      </c>
      <c r="E1844" s="114">
        <f t="shared" si="168"/>
        <v>0</v>
      </c>
      <c r="F1844">
        <f t="shared" ca="1" si="169"/>
        <v>-1</v>
      </c>
      <c r="G1844">
        <f t="shared" ca="1" si="170"/>
        <v>654</v>
      </c>
      <c r="H1844">
        <f t="shared" ca="1" si="171"/>
        <v>0</v>
      </c>
      <c r="I1844" s="122">
        <f t="shared" ca="1" si="172"/>
        <v>0</v>
      </c>
    </row>
    <row r="1845" spans="1:9" x14ac:dyDescent="0.25">
      <c r="A1845" s="114">
        <f t="shared" si="173"/>
        <v>1845</v>
      </c>
      <c r="B1845" s="114">
        <f>IF(AND(A1845&gt;=CONTROL!$D$9,A1845&lt;CONTROL!$D$10+1),A1845,0)</f>
        <v>0</v>
      </c>
      <c r="C1845" s="114">
        <f>IF(AND(A1845&gt;=CONTROL!$F$9,A1845&lt;CONTROL!$F$10+1),A1845,0)</f>
        <v>0</v>
      </c>
      <c r="D1845" s="114" t="str">
        <f>IF(DATOS!I1846=CONTROL!$H$10,"B","A")</f>
        <v>A</v>
      </c>
      <c r="E1845" s="114">
        <f t="shared" si="168"/>
        <v>0</v>
      </c>
      <c r="F1845">
        <f t="shared" ca="1" si="169"/>
        <v>-1</v>
      </c>
      <c r="G1845">
        <f t="shared" ca="1" si="170"/>
        <v>654</v>
      </c>
      <c r="H1845">
        <f t="shared" ca="1" si="171"/>
        <v>0</v>
      </c>
      <c r="I1845" s="122">
        <f t="shared" ca="1" si="172"/>
        <v>0</v>
      </c>
    </row>
    <row r="1846" spans="1:9" x14ac:dyDescent="0.25">
      <c r="A1846" s="114">
        <f t="shared" si="173"/>
        <v>1846</v>
      </c>
      <c r="B1846" s="114">
        <f>IF(AND(A1846&gt;=CONTROL!$D$9,A1846&lt;CONTROL!$D$10+1),A1846,0)</f>
        <v>0</v>
      </c>
      <c r="C1846" s="114">
        <f>IF(AND(A1846&gt;=CONTROL!$F$9,A1846&lt;CONTROL!$F$10+1),A1846,0)</f>
        <v>0</v>
      </c>
      <c r="D1846" s="114" t="str">
        <f>IF(DATOS!I1847=CONTROL!$H$10,"B","A")</f>
        <v>A</v>
      </c>
      <c r="E1846" s="114">
        <f t="shared" si="168"/>
        <v>0</v>
      </c>
      <c r="F1846">
        <f t="shared" ca="1" si="169"/>
        <v>-1</v>
      </c>
      <c r="G1846">
        <f t="shared" ca="1" si="170"/>
        <v>654</v>
      </c>
      <c r="H1846">
        <f t="shared" ca="1" si="171"/>
        <v>0</v>
      </c>
      <c r="I1846" s="122">
        <f t="shared" ca="1" si="172"/>
        <v>0</v>
      </c>
    </row>
    <row r="1847" spans="1:9" x14ac:dyDescent="0.25">
      <c r="A1847" s="114">
        <f t="shared" si="173"/>
        <v>1847</v>
      </c>
      <c r="B1847" s="114">
        <f>IF(AND(A1847&gt;=CONTROL!$D$9,A1847&lt;CONTROL!$D$10+1),A1847,0)</f>
        <v>0</v>
      </c>
      <c r="C1847" s="114">
        <f>IF(AND(A1847&gt;=CONTROL!$F$9,A1847&lt;CONTROL!$F$10+1),A1847,0)</f>
        <v>0</v>
      </c>
      <c r="D1847" s="114" t="str">
        <f>IF(DATOS!I1848=CONTROL!$H$10,"B","A")</f>
        <v>A</v>
      </c>
      <c r="E1847" s="114">
        <f t="shared" si="168"/>
        <v>0</v>
      </c>
      <c r="F1847">
        <f t="shared" ca="1" si="169"/>
        <v>-1</v>
      </c>
      <c r="G1847">
        <f t="shared" ca="1" si="170"/>
        <v>654</v>
      </c>
      <c r="H1847">
        <f t="shared" ca="1" si="171"/>
        <v>0</v>
      </c>
      <c r="I1847" s="122">
        <f t="shared" ca="1" si="172"/>
        <v>0</v>
      </c>
    </row>
    <row r="1848" spans="1:9" x14ac:dyDescent="0.25">
      <c r="A1848" s="114">
        <f t="shared" si="173"/>
        <v>1848</v>
      </c>
      <c r="B1848" s="114">
        <f>IF(AND(A1848&gt;=CONTROL!$D$9,A1848&lt;CONTROL!$D$10+1),A1848,0)</f>
        <v>0</v>
      </c>
      <c r="C1848" s="114">
        <f>IF(AND(A1848&gt;=CONTROL!$F$9,A1848&lt;CONTROL!$F$10+1),A1848,0)</f>
        <v>0</v>
      </c>
      <c r="D1848" s="114" t="str">
        <f>IF(DATOS!I1849=CONTROL!$H$10,"B","A")</f>
        <v>A</v>
      </c>
      <c r="E1848" s="114">
        <f t="shared" si="168"/>
        <v>0</v>
      </c>
      <c r="F1848">
        <f t="shared" ca="1" si="169"/>
        <v>-1</v>
      </c>
      <c r="G1848">
        <f t="shared" ca="1" si="170"/>
        <v>654</v>
      </c>
      <c r="H1848">
        <f t="shared" ca="1" si="171"/>
        <v>0</v>
      </c>
      <c r="I1848" s="122">
        <f t="shared" ca="1" si="172"/>
        <v>0</v>
      </c>
    </row>
    <row r="1849" spans="1:9" x14ac:dyDescent="0.25">
      <c r="A1849" s="114">
        <f t="shared" si="173"/>
        <v>1849</v>
      </c>
      <c r="B1849" s="114">
        <f>IF(AND(A1849&gt;=CONTROL!$D$9,A1849&lt;CONTROL!$D$10+1),A1849,0)</f>
        <v>0</v>
      </c>
      <c r="C1849" s="114">
        <f>IF(AND(A1849&gt;=CONTROL!$F$9,A1849&lt;CONTROL!$F$10+1),A1849,0)</f>
        <v>0</v>
      </c>
      <c r="D1849" s="114" t="str">
        <f>IF(DATOS!I1850=CONTROL!$H$10,"B","A")</f>
        <v>A</v>
      </c>
      <c r="E1849" s="114">
        <f t="shared" si="168"/>
        <v>0</v>
      </c>
      <c r="F1849">
        <f t="shared" ca="1" si="169"/>
        <v>-1</v>
      </c>
      <c r="G1849">
        <f t="shared" ca="1" si="170"/>
        <v>654</v>
      </c>
      <c r="H1849">
        <f t="shared" ca="1" si="171"/>
        <v>0</v>
      </c>
      <c r="I1849" s="122">
        <f t="shared" ca="1" si="172"/>
        <v>0</v>
      </c>
    </row>
    <row r="1850" spans="1:9" x14ac:dyDescent="0.25">
      <c r="A1850" s="114">
        <f t="shared" si="173"/>
        <v>1850</v>
      </c>
      <c r="B1850" s="114">
        <f>IF(AND(A1850&gt;=CONTROL!$D$9,A1850&lt;CONTROL!$D$10+1),A1850,0)</f>
        <v>0</v>
      </c>
      <c r="C1850" s="114">
        <f>IF(AND(A1850&gt;=CONTROL!$F$9,A1850&lt;CONTROL!$F$10+1),A1850,0)</f>
        <v>0</v>
      </c>
      <c r="D1850" s="114" t="str">
        <f>IF(DATOS!I1851=CONTROL!$H$10,"B","A")</f>
        <v>A</v>
      </c>
      <c r="E1850" s="114">
        <f t="shared" si="168"/>
        <v>0</v>
      </c>
      <c r="F1850">
        <f t="shared" ca="1" si="169"/>
        <v>-1</v>
      </c>
      <c r="G1850">
        <f t="shared" ca="1" si="170"/>
        <v>654</v>
      </c>
      <c r="H1850">
        <f t="shared" ca="1" si="171"/>
        <v>0</v>
      </c>
      <c r="I1850" s="122">
        <f t="shared" ca="1" si="172"/>
        <v>0</v>
      </c>
    </row>
    <row r="1851" spans="1:9" x14ac:dyDescent="0.25">
      <c r="A1851" s="114">
        <f t="shared" si="173"/>
        <v>1851</v>
      </c>
      <c r="B1851" s="114">
        <f>IF(AND(A1851&gt;=CONTROL!$D$9,A1851&lt;CONTROL!$D$10+1),A1851,0)</f>
        <v>0</v>
      </c>
      <c r="C1851" s="114">
        <f>IF(AND(A1851&gt;=CONTROL!$F$9,A1851&lt;CONTROL!$F$10+1),A1851,0)</f>
        <v>0</v>
      </c>
      <c r="D1851" s="114" t="str">
        <f>IF(DATOS!I1852=CONTROL!$H$10,"B","A")</f>
        <v>A</v>
      </c>
      <c r="E1851" s="114">
        <f t="shared" si="168"/>
        <v>0</v>
      </c>
      <c r="F1851">
        <f t="shared" ca="1" si="169"/>
        <v>-1</v>
      </c>
      <c r="G1851">
        <f t="shared" ca="1" si="170"/>
        <v>654</v>
      </c>
      <c r="H1851">
        <f t="shared" ca="1" si="171"/>
        <v>0</v>
      </c>
      <c r="I1851" s="122">
        <f t="shared" ca="1" si="172"/>
        <v>0</v>
      </c>
    </row>
    <row r="1852" spans="1:9" x14ac:dyDescent="0.25">
      <c r="A1852" s="114">
        <f t="shared" si="173"/>
        <v>1852</v>
      </c>
      <c r="B1852" s="114">
        <f>IF(AND(A1852&gt;=CONTROL!$D$9,A1852&lt;CONTROL!$D$10+1),A1852,0)</f>
        <v>0</v>
      </c>
      <c r="C1852" s="114">
        <f>IF(AND(A1852&gt;=CONTROL!$F$9,A1852&lt;CONTROL!$F$10+1),A1852,0)</f>
        <v>0</v>
      </c>
      <c r="D1852" s="114" t="str">
        <f>IF(DATOS!I1853=CONTROL!$H$10,"B","A")</f>
        <v>A</v>
      </c>
      <c r="E1852" s="114">
        <f t="shared" si="168"/>
        <v>0</v>
      </c>
      <c r="F1852">
        <f t="shared" ca="1" si="169"/>
        <v>-1</v>
      </c>
      <c r="G1852">
        <f t="shared" ca="1" si="170"/>
        <v>654</v>
      </c>
      <c r="H1852">
        <f t="shared" ca="1" si="171"/>
        <v>0</v>
      </c>
      <c r="I1852" s="122">
        <f t="shared" ca="1" si="172"/>
        <v>0</v>
      </c>
    </row>
    <row r="1853" spans="1:9" x14ac:dyDescent="0.25">
      <c r="A1853" s="114">
        <f t="shared" si="173"/>
        <v>1853</v>
      </c>
      <c r="B1853" s="114">
        <f>IF(AND(A1853&gt;=CONTROL!$D$9,A1853&lt;CONTROL!$D$10+1),A1853,0)</f>
        <v>0</v>
      </c>
      <c r="C1853" s="114">
        <f>IF(AND(A1853&gt;=CONTROL!$F$9,A1853&lt;CONTROL!$F$10+1),A1853,0)</f>
        <v>0</v>
      </c>
      <c r="D1853" s="114" t="str">
        <f>IF(DATOS!I1854=CONTROL!$H$10,"B","A")</f>
        <v>A</v>
      </c>
      <c r="E1853" s="114">
        <f t="shared" si="168"/>
        <v>0</v>
      </c>
      <c r="F1853">
        <f t="shared" ca="1" si="169"/>
        <v>-1</v>
      </c>
      <c r="G1853">
        <f t="shared" ca="1" si="170"/>
        <v>654</v>
      </c>
      <c r="H1853">
        <f t="shared" ca="1" si="171"/>
        <v>0</v>
      </c>
      <c r="I1853" s="122">
        <f t="shared" ca="1" si="172"/>
        <v>0</v>
      </c>
    </row>
    <row r="1854" spans="1:9" x14ac:dyDescent="0.25">
      <c r="A1854" s="114">
        <f t="shared" si="173"/>
        <v>1854</v>
      </c>
      <c r="B1854" s="114">
        <f>IF(AND(A1854&gt;=CONTROL!$D$9,A1854&lt;CONTROL!$D$10+1),A1854,0)</f>
        <v>0</v>
      </c>
      <c r="C1854" s="114">
        <f>IF(AND(A1854&gt;=CONTROL!$F$9,A1854&lt;CONTROL!$F$10+1),A1854,0)</f>
        <v>0</v>
      </c>
      <c r="D1854" s="114" t="str">
        <f>IF(DATOS!I1855=CONTROL!$H$10,"B","A")</f>
        <v>A</v>
      </c>
      <c r="E1854" s="114">
        <f t="shared" si="168"/>
        <v>0</v>
      </c>
      <c r="F1854">
        <f t="shared" ca="1" si="169"/>
        <v>-1</v>
      </c>
      <c r="G1854">
        <f t="shared" ca="1" si="170"/>
        <v>654</v>
      </c>
      <c r="H1854">
        <f t="shared" ca="1" si="171"/>
        <v>0</v>
      </c>
      <c r="I1854" s="122">
        <f t="shared" ca="1" si="172"/>
        <v>0</v>
      </c>
    </row>
    <row r="1855" spans="1:9" x14ac:dyDescent="0.25">
      <c r="A1855" s="114">
        <f t="shared" si="173"/>
        <v>1855</v>
      </c>
      <c r="B1855" s="114">
        <f>IF(AND(A1855&gt;=CONTROL!$D$9,A1855&lt;CONTROL!$D$10+1),A1855,0)</f>
        <v>0</v>
      </c>
      <c r="C1855" s="114">
        <f>IF(AND(A1855&gt;=CONTROL!$F$9,A1855&lt;CONTROL!$F$10+1),A1855,0)</f>
        <v>0</v>
      </c>
      <c r="D1855" s="114" t="str">
        <f>IF(DATOS!I1856=CONTROL!$H$10,"B","A")</f>
        <v>A</v>
      </c>
      <c r="E1855" s="114">
        <f t="shared" si="168"/>
        <v>0</v>
      </c>
      <c r="F1855">
        <f t="shared" ca="1" si="169"/>
        <v>-1</v>
      </c>
      <c r="G1855">
        <f t="shared" ca="1" si="170"/>
        <v>654</v>
      </c>
      <c r="H1855">
        <f t="shared" ca="1" si="171"/>
        <v>0</v>
      </c>
      <c r="I1855" s="122">
        <f t="shared" ca="1" si="172"/>
        <v>0</v>
      </c>
    </row>
    <row r="1856" spans="1:9" x14ac:dyDescent="0.25">
      <c r="A1856" s="114">
        <f t="shared" si="173"/>
        <v>1856</v>
      </c>
      <c r="B1856" s="114">
        <f>IF(AND(A1856&gt;=CONTROL!$D$9,A1856&lt;CONTROL!$D$10+1),A1856,0)</f>
        <v>0</v>
      </c>
      <c r="C1856" s="114">
        <f>IF(AND(A1856&gt;=CONTROL!$F$9,A1856&lt;CONTROL!$F$10+1),A1856,0)</f>
        <v>0</v>
      </c>
      <c r="D1856" s="114" t="str">
        <f>IF(DATOS!I1857=CONTROL!$H$10,"B","A")</f>
        <v>A</v>
      </c>
      <c r="E1856" s="114">
        <f t="shared" si="168"/>
        <v>0</v>
      </c>
      <c r="F1856">
        <f t="shared" ca="1" si="169"/>
        <v>-1</v>
      </c>
      <c r="G1856">
        <f t="shared" ca="1" si="170"/>
        <v>654</v>
      </c>
      <c r="H1856">
        <f t="shared" ca="1" si="171"/>
        <v>0</v>
      </c>
      <c r="I1856" s="122">
        <f t="shared" ca="1" si="172"/>
        <v>0</v>
      </c>
    </row>
    <row r="1857" spans="1:9" x14ac:dyDescent="0.25">
      <c r="A1857" s="114">
        <f t="shared" si="173"/>
        <v>1857</v>
      </c>
      <c r="B1857" s="114">
        <f>IF(AND(A1857&gt;=CONTROL!$D$9,A1857&lt;CONTROL!$D$10+1),A1857,0)</f>
        <v>0</v>
      </c>
      <c r="C1857" s="114">
        <f>IF(AND(A1857&gt;=CONTROL!$F$9,A1857&lt;CONTROL!$F$10+1),A1857,0)</f>
        <v>0</v>
      </c>
      <c r="D1857" s="114" t="str">
        <f>IF(DATOS!I1858=CONTROL!$H$10,"B","A")</f>
        <v>A</v>
      </c>
      <c r="E1857" s="114">
        <f t="shared" si="168"/>
        <v>0</v>
      </c>
      <c r="F1857">
        <f t="shared" ca="1" si="169"/>
        <v>-1</v>
      </c>
      <c r="G1857">
        <f t="shared" ca="1" si="170"/>
        <v>654</v>
      </c>
      <c r="H1857">
        <f t="shared" ca="1" si="171"/>
        <v>0</v>
      </c>
      <c r="I1857" s="122">
        <f t="shared" ca="1" si="172"/>
        <v>0</v>
      </c>
    </row>
    <row r="1858" spans="1:9" x14ac:dyDescent="0.25">
      <c r="A1858" s="114">
        <f t="shared" si="173"/>
        <v>1858</v>
      </c>
      <c r="B1858" s="114">
        <f>IF(AND(A1858&gt;=CONTROL!$D$9,A1858&lt;CONTROL!$D$10+1),A1858,0)</f>
        <v>0</v>
      </c>
      <c r="C1858" s="114">
        <f>IF(AND(A1858&gt;=CONTROL!$F$9,A1858&lt;CONTROL!$F$10+1),A1858,0)</f>
        <v>0</v>
      </c>
      <c r="D1858" s="114" t="str">
        <f>IF(DATOS!I1859=CONTROL!$H$10,"B","A")</f>
        <v>A</v>
      </c>
      <c r="E1858" s="114">
        <f t="shared" ref="E1858:E1921" si="174">IF(D1858="A",+C1858+B1858,0)</f>
        <v>0</v>
      </c>
      <c r="F1858">
        <f t="shared" ref="F1858:F1921" ca="1" si="175">IF(E1858&gt;0,RAND(),-1)</f>
        <v>-1</v>
      </c>
      <c r="G1858">
        <f t="shared" ref="G1858:G1921" ca="1" si="176">RANK(F1858,$F$1:$F$5000)</f>
        <v>654</v>
      </c>
      <c r="H1858">
        <f t="shared" ref="H1858:H1921" ca="1" si="177">IF(F1858=-1,0,G1858)</f>
        <v>0</v>
      </c>
      <c r="I1858" s="122">
        <f t="shared" ref="I1858:I1921" ca="1" si="178">IFERROR(MATCH(A1858,H:H,0),0)</f>
        <v>0</v>
      </c>
    </row>
    <row r="1859" spans="1:9" x14ac:dyDescent="0.25">
      <c r="A1859" s="114">
        <f t="shared" ref="A1859:A1922" si="179">+A1858+1</f>
        <v>1859</v>
      </c>
      <c r="B1859" s="114">
        <f>IF(AND(A1859&gt;=CONTROL!$D$9,A1859&lt;CONTROL!$D$10+1),A1859,0)</f>
        <v>0</v>
      </c>
      <c r="C1859" s="114">
        <f>IF(AND(A1859&gt;=CONTROL!$F$9,A1859&lt;CONTROL!$F$10+1),A1859,0)</f>
        <v>0</v>
      </c>
      <c r="D1859" s="114" t="str">
        <f>IF(DATOS!I1860=CONTROL!$H$10,"B","A")</f>
        <v>A</v>
      </c>
      <c r="E1859" s="114">
        <f t="shared" si="174"/>
        <v>0</v>
      </c>
      <c r="F1859">
        <f t="shared" ca="1" si="175"/>
        <v>-1</v>
      </c>
      <c r="G1859">
        <f t="shared" ca="1" si="176"/>
        <v>654</v>
      </c>
      <c r="H1859">
        <f t="shared" ca="1" si="177"/>
        <v>0</v>
      </c>
      <c r="I1859" s="122">
        <f t="shared" ca="1" si="178"/>
        <v>0</v>
      </c>
    </row>
    <row r="1860" spans="1:9" x14ac:dyDescent="0.25">
      <c r="A1860" s="114">
        <f t="shared" si="179"/>
        <v>1860</v>
      </c>
      <c r="B1860" s="114">
        <f>IF(AND(A1860&gt;=CONTROL!$D$9,A1860&lt;CONTROL!$D$10+1),A1860,0)</f>
        <v>0</v>
      </c>
      <c r="C1860" s="114">
        <f>IF(AND(A1860&gt;=CONTROL!$F$9,A1860&lt;CONTROL!$F$10+1),A1860,0)</f>
        <v>0</v>
      </c>
      <c r="D1860" s="114" t="str">
        <f>IF(DATOS!I1861=CONTROL!$H$10,"B","A")</f>
        <v>A</v>
      </c>
      <c r="E1860" s="114">
        <f t="shared" si="174"/>
        <v>0</v>
      </c>
      <c r="F1860">
        <f t="shared" ca="1" si="175"/>
        <v>-1</v>
      </c>
      <c r="G1860">
        <f t="shared" ca="1" si="176"/>
        <v>654</v>
      </c>
      <c r="H1860">
        <f t="shared" ca="1" si="177"/>
        <v>0</v>
      </c>
      <c r="I1860" s="122">
        <f t="shared" ca="1" si="178"/>
        <v>0</v>
      </c>
    </row>
    <row r="1861" spans="1:9" x14ac:dyDescent="0.25">
      <c r="A1861" s="114">
        <f t="shared" si="179"/>
        <v>1861</v>
      </c>
      <c r="B1861" s="114">
        <f>IF(AND(A1861&gt;=CONTROL!$D$9,A1861&lt;CONTROL!$D$10+1),A1861,0)</f>
        <v>0</v>
      </c>
      <c r="C1861" s="114">
        <f>IF(AND(A1861&gt;=CONTROL!$F$9,A1861&lt;CONTROL!$F$10+1),A1861,0)</f>
        <v>0</v>
      </c>
      <c r="D1861" s="114" t="str">
        <f>IF(DATOS!I1862=CONTROL!$H$10,"B","A")</f>
        <v>A</v>
      </c>
      <c r="E1861" s="114">
        <f t="shared" si="174"/>
        <v>0</v>
      </c>
      <c r="F1861">
        <f t="shared" ca="1" si="175"/>
        <v>-1</v>
      </c>
      <c r="G1861">
        <f t="shared" ca="1" si="176"/>
        <v>654</v>
      </c>
      <c r="H1861">
        <f t="shared" ca="1" si="177"/>
        <v>0</v>
      </c>
      <c r="I1861" s="122">
        <f t="shared" ca="1" si="178"/>
        <v>0</v>
      </c>
    </row>
    <row r="1862" spans="1:9" x14ac:dyDescent="0.25">
      <c r="A1862" s="114">
        <f t="shared" si="179"/>
        <v>1862</v>
      </c>
      <c r="B1862" s="114">
        <f>IF(AND(A1862&gt;=CONTROL!$D$9,A1862&lt;CONTROL!$D$10+1),A1862,0)</f>
        <v>0</v>
      </c>
      <c r="C1862" s="114">
        <f>IF(AND(A1862&gt;=CONTROL!$F$9,A1862&lt;CONTROL!$F$10+1),A1862,0)</f>
        <v>0</v>
      </c>
      <c r="D1862" s="114" t="str">
        <f>IF(DATOS!I1863=CONTROL!$H$10,"B","A")</f>
        <v>A</v>
      </c>
      <c r="E1862" s="114">
        <f t="shared" si="174"/>
        <v>0</v>
      </c>
      <c r="F1862">
        <f t="shared" ca="1" si="175"/>
        <v>-1</v>
      </c>
      <c r="G1862">
        <f t="shared" ca="1" si="176"/>
        <v>654</v>
      </c>
      <c r="H1862">
        <f t="shared" ca="1" si="177"/>
        <v>0</v>
      </c>
      <c r="I1862" s="122">
        <f t="shared" ca="1" si="178"/>
        <v>0</v>
      </c>
    </row>
    <row r="1863" spans="1:9" x14ac:dyDescent="0.25">
      <c r="A1863" s="114">
        <f t="shared" si="179"/>
        <v>1863</v>
      </c>
      <c r="B1863" s="114">
        <f>IF(AND(A1863&gt;=CONTROL!$D$9,A1863&lt;CONTROL!$D$10+1),A1863,0)</f>
        <v>0</v>
      </c>
      <c r="C1863" s="114">
        <f>IF(AND(A1863&gt;=CONTROL!$F$9,A1863&lt;CONTROL!$F$10+1),A1863,0)</f>
        <v>0</v>
      </c>
      <c r="D1863" s="114" t="str">
        <f>IF(DATOS!I1864=CONTROL!$H$10,"B","A")</f>
        <v>A</v>
      </c>
      <c r="E1863" s="114">
        <f t="shared" si="174"/>
        <v>0</v>
      </c>
      <c r="F1863">
        <f t="shared" ca="1" si="175"/>
        <v>-1</v>
      </c>
      <c r="G1863">
        <f t="shared" ca="1" si="176"/>
        <v>654</v>
      </c>
      <c r="H1863">
        <f t="shared" ca="1" si="177"/>
        <v>0</v>
      </c>
      <c r="I1863" s="122">
        <f t="shared" ca="1" si="178"/>
        <v>0</v>
      </c>
    </row>
    <row r="1864" spans="1:9" x14ac:dyDescent="0.25">
      <c r="A1864" s="114">
        <f t="shared" si="179"/>
        <v>1864</v>
      </c>
      <c r="B1864" s="114">
        <f>IF(AND(A1864&gt;=CONTROL!$D$9,A1864&lt;CONTROL!$D$10+1),A1864,0)</f>
        <v>0</v>
      </c>
      <c r="C1864" s="114">
        <f>IF(AND(A1864&gt;=CONTROL!$F$9,A1864&lt;CONTROL!$F$10+1),A1864,0)</f>
        <v>0</v>
      </c>
      <c r="D1864" s="114" t="str">
        <f>IF(DATOS!I1865=CONTROL!$H$10,"B","A")</f>
        <v>A</v>
      </c>
      <c r="E1864" s="114">
        <f t="shared" si="174"/>
        <v>0</v>
      </c>
      <c r="F1864">
        <f t="shared" ca="1" si="175"/>
        <v>-1</v>
      </c>
      <c r="G1864">
        <f t="shared" ca="1" si="176"/>
        <v>654</v>
      </c>
      <c r="H1864">
        <f t="shared" ca="1" si="177"/>
        <v>0</v>
      </c>
      <c r="I1864" s="122">
        <f t="shared" ca="1" si="178"/>
        <v>0</v>
      </c>
    </row>
    <row r="1865" spans="1:9" x14ac:dyDescent="0.25">
      <c r="A1865" s="114">
        <f t="shared" si="179"/>
        <v>1865</v>
      </c>
      <c r="B1865" s="114">
        <f>IF(AND(A1865&gt;=CONTROL!$D$9,A1865&lt;CONTROL!$D$10+1),A1865,0)</f>
        <v>0</v>
      </c>
      <c r="C1865" s="114">
        <f>IF(AND(A1865&gt;=CONTROL!$F$9,A1865&lt;CONTROL!$F$10+1),A1865,0)</f>
        <v>0</v>
      </c>
      <c r="D1865" s="114" t="str">
        <f>IF(DATOS!I1866=CONTROL!$H$10,"B","A")</f>
        <v>A</v>
      </c>
      <c r="E1865" s="114">
        <f t="shared" si="174"/>
        <v>0</v>
      </c>
      <c r="F1865">
        <f t="shared" ca="1" si="175"/>
        <v>-1</v>
      </c>
      <c r="G1865">
        <f t="shared" ca="1" si="176"/>
        <v>654</v>
      </c>
      <c r="H1865">
        <f t="shared" ca="1" si="177"/>
        <v>0</v>
      </c>
      <c r="I1865" s="122">
        <f t="shared" ca="1" si="178"/>
        <v>0</v>
      </c>
    </row>
    <row r="1866" spans="1:9" x14ac:dyDescent="0.25">
      <c r="A1866" s="114">
        <f t="shared" si="179"/>
        <v>1866</v>
      </c>
      <c r="B1866" s="114">
        <f>IF(AND(A1866&gt;=CONTROL!$D$9,A1866&lt;CONTROL!$D$10+1),A1866,0)</f>
        <v>0</v>
      </c>
      <c r="C1866" s="114">
        <f>IF(AND(A1866&gt;=CONTROL!$F$9,A1866&lt;CONTROL!$F$10+1),A1866,0)</f>
        <v>0</v>
      </c>
      <c r="D1866" s="114" t="str">
        <f>IF(DATOS!I1867=CONTROL!$H$10,"B","A")</f>
        <v>A</v>
      </c>
      <c r="E1866" s="114">
        <f t="shared" si="174"/>
        <v>0</v>
      </c>
      <c r="F1866">
        <f t="shared" ca="1" si="175"/>
        <v>-1</v>
      </c>
      <c r="G1866">
        <f t="shared" ca="1" si="176"/>
        <v>654</v>
      </c>
      <c r="H1866">
        <f t="shared" ca="1" si="177"/>
        <v>0</v>
      </c>
      <c r="I1866" s="122">
        <f t="shared" ca="1" si="178"/>
        <v>0</v>
      </c>
    </row>
    <row r="1867" spans="1:9" x14ac:dyDescent="0.25">
      <c r="A1867" s="114">
        <f t="shared" si="179"/>
        <v>1867</v>
      </c>
      <c r="B1867" s="114">
        <f>IF(AND(A1867&gt;=CONTROL!$D$9,A1867&lt;CONTROL!$D$10+1),A1867,0)</f>
        <v>0</v>
      </c>
      <c r="C1867" s="114">
        <f>IF(AND(A1867&gt;=CONTROL!$F$9,A1867&lt;CONTROL!$F$10+1),A1867,0)</f>
        <v>0</v>
      </c>
      <c r="D1867" s="114" t="str">
        <f>IF(DATOS!I1868=CONTROL!$H$10,"B","A")</f>
        <v>A</v>
      </c>
      <c r="E1867" s="114">
        <f t="shared" si="174"/>
        <v>0</v>
      </c>
      <c r="F1867">
        <f t="shared" ca="1" si="175"/>
        <v>-1</v>
      </c>
      <c r="G1867">
        <f t="shared" ca="1" si="176"/>
        <v>654</v>
      </c>
      <c r="H1867">
        <f t="shared" ca="1" si="177"/>
        <v>0</v>
      </c>
      <c r="I1867" s="122">
        <f t="shared" ca="1" si="178"/>
        <v>0</v>
      </c>
    </row>
    <row r="1868" spans="1:9" x14ac:dyDescent="0.25">
      <c r="A1868" s="114">
        <f t="shared" si="179"/>
        <v>1868</v>
      </c>
      <c r="B1868" s="114">
        <f>IF(AND(A1868&gt;=CONTROL!$D$9,A1868&lt;CONTROL!$D$10+1),A1868,0)</f>
        <v>0</v>
      </c>
      <c r="C1868" s="114">
        <f>IF(AND(A1868&gt;=CONTROL!$F$9,A1868&lt;CONTROL!$F$10+1),A1868,0)</f>
        <v>0</v>
      </c>
      <c r="D1868" s="114" t="str">
        <f>IF(DATOS!I1869=CONTROL!$H$10,"B","A")</f>
        <v>A</v>
      </c>
      <c r="E1868" s="114">
        <f t="shared" si="174"/>
        <v>0</v>
      </c>
      <c r="F1868">
        <f t="shared" ca="1" si="175"/>
        <v>-1</v>
      </c>
      <c r="G1868">
        <f t="shared" ca="1" si="176"/>
        <v>654</v>
      </c>
      <c r="H1868">
        <f t="shared" ca="1" si="177"/>
        <v>0</v>
      </c>
      <c r="I1868" s="122">
        <f t="shared" ca="1" si="178"/>
        <v>0</v>
      </c>
    </row>
    <row r="1869" spans="1:9" x14ac:dyDescent="0.25">
      <c r="A1869" s="114">
        <f t="shared" si="179"/>
        <v>1869</v>
      </c>
      <c r="B1869" s="114">
        <f>IF(AND(A1869&gt;=CONTROL!$D$9,A1869&lt;CONTROL!$D$10+1),A1869,0)</f>
        <v>0</v>
      </c>
      <c r="C1869" s="114">
        <f>IF(AND(A1869&gt;=CONTROL!$F$9,A1869&lt;CONTROL!$F$10+1),A1869,0)</f>
        <v>0</v>
      </c>
      <c r="D1869" s="114" t="str">
        <f>IF(DATOS!I1870=CONTROL!$H$10,"B","A")</f>
        <v>A</v>
      </c>
      <c r="E1869" s="114">
        <f t="shared" si="174"/>
        <v>0</v>
      </c>
      <c r="F1869">
        <f t="shared" ca="1" si="175"/>
        <v>-1</v>
      </c>
      <c r="G1869">
        <f t="shared" ca="1" si="176"/>
        <v>654</v>
      </c>
      <c r="H1869">
        <f t="shared" ca="1" si="177"/>
        <v>0</v>
      </c>
      <c r="I1869" s="122">
        <f t="shared" ca="1" si="178"/>
        <v>0</v>
      </c>
    </row>
    <row r="1870" spans="1:9" x14ac:dyDescent="0.25">
      <c r="A1870" s="114">
        <f t="shared" si="179"/>
        <v>1870</v>
      </c>
      <c r="B1870" s="114">
        <f>IF(AND(A1870&gt;=CONTROL!$D$9,A1870&lt;CONTROL!$D$10+1),A1870,0)</f>
        <v>0</v>
      </c>
      <c r="C1870" s="114">
        <f>IF(AND(A1870&gt;=CONTROL!$F$9,A1870&lt;CONTROL!$F$10+1),A1870,0)</f>
        <v>0</v>
      </c>
      <c r="D1870" s="114" t="str">
        <f>IF(DATOS!I1871=CONTROL!$H$10,"B","A")</f>
        <v>A</v>
      </c>
      <c r="E1870" s="114">
        <f t="shared" si="174"/>
        <v>0</v>
      </c>
      <c r="F1870">
        <f t="shared" ca="1" si="175"/>
        <v>-1</v>
      </c>
      <c r="G1870">
        <f t="shared" ca="1" si="176"/>
        <v>654</v>
      </c>
      <c r="H1870">
        <f t="shared" ca="1" si="177"/>
        <v>0</v>
      </c>
      <c r="I1870" s="122">
        <f t="shared" ca="1" si="178"/>
        <v>0</v>
      </c>
    </row>
    <row r="1871" spans="1:9" x14ac:dyDescent="0.25">
      <c r="A1871" s="114">
        <f t="shared" si="179"/>
        <v>1871</v>
      </c>
      <c r="B1871" s="114">
        <f>IF(AND(A1871&gt;=CONTROL!$D$9,A1871&lt;CONTROL!$D$10+1),A1871,0)</f>
        <v>0</v>
      </c>
      <c r="C1871" s="114">
        <f>IF(AND(A1871&gt;=CONTROL!$F$9,A1871&lt;CONTROL!$F$10+1),A1871,0)</f>
        <v>0</v>
      </c>
      <c r="D1871" s="114" t="str">
        <f>IF(DATOS!I1872=CONTROL!$H$10,"B","A")</f>
        <v>A</v>
      </c>
      <c r="E1871" s="114">
        <f t="shared" si="174"/>
        <v>0</v>
      </c>
      <c r="F1871">
        <f t="shared" ca="1" si="175"/>
        <v>-1</v>
      </c>
      <c r="G1871">
        <f t="shared" ca="1" si="176"/>
        <v>654</v>
      </c>
      <c r="H1871">
        <f t="shared" ca="1" si="177"/>
        <v>0</v>
      </c>
      <c r="I1871" s="122">
        <f t="shared" ca="1" si="178"/>
        <v>0</v>
      </c>
    </row>
    <row r="1872" spans="1:9" x14ac:dyDescent="0.25">
      <c r="A1872" s="114">
        <f t="shared" si="179"/>
        <v>1872</v>
      </c>
      <c r="B1872" s="114">
        <f>IF(AND(A1872&gt;=CONTROL!$D$9,A1872&lt;CONTROL!$D$10+1),A1872,0)</f>
        <v>0</v>
      </c>
      <c r="C1872" s="114">
        <f>IF(AND(A1872&gt;=CONTROL!$F$9,A1872&lt;CONTROL!$F$10+1),A1872,0)</f>
        <v>0</v>
      </c>
      <c r="D1872" s="114" t="str">
        <f>IF(DATOS!I1873=CONTROL!$H$10,"B","A")</f>
        <v>A</v>
      </c>
      <c r="E1872" s="114">
        <f t="shared" si="174"/>
        <v>0</v>
      </c>
      <c r="F1872">
        <f t="shared" ca="1" si="175"/>
        <v>-1</v>
      </c>
      <c r="G1872">
        <f t="shared" ca="1" si="176"/>
        <v>654</v>
      </c>
      <c r="H1872">
        <f t="shared" ca="1" si="177"/>
        <v>0</v>
      </c>
      <c r="I1872" s="122">
        <f t="shared" ca="1" si="178"/>
        <v>0</v>
      </c>
    </row>
    <row r="1873" spans="1:9" x14ac:dyDescent="0.25">
      <c r="A1873" s="114">
        <f t="shared" si="179"/>
        <v>1873</v>
      </c>
      <c r="B1873" s="114">
        <f>IF(AND(A1873&gt;=CONTROL!$D$9,A1873&lt;CONTROL!$D$10+1),A1873,0)</f>
        <v>0</v>
      </c>
      <c r="C1873" s="114">
        <f>IF(AND(A1873&gt;=CONTROL!$F$9,A1873&lt;CONTROL!$F$10+1),A1873,0)</f>
        <v>0</v>
      </c>
      <c r="D1873" s="114" t="str">
        <f>IF(DATOS!I1874=CONTROL!$H$10,"B","A")</f>
        <v>A</v>
      </c>
      <c r="E1873" s="114">
        <f t="shared" si="174"/>
        <v>0</v>
      </c>
      <c r="F1873">
        <f t="shared" ca="1" si="175"/>
        <v>-1</v>
      </c>
      <c r="G1873">
        <f t="shared" ca="1" si="176"/>
        <v>654</v>
      </c>
      <c r="H1873">
        <f t="shared" ca="1" si="177"/>
        <v>0</v>
      </c>
      <c r="I1873" s="122">
        <f t="shared" ca="1" si="178"/>
        <v>0</v>
      </c>
    </row>
    <row r="1874" spans="1:9" x14ac:dyDescent="0.25">
      <c r="A1874" s="114">
        <f t="shared" si="179"/>
        <v>1874</v>
      </c>
      <c r="B1874" s="114">
        <f>IF(AND(A1874&gt;=CONTROL!$D$9,A1874&lt;CONTROL!$D$10+1),A1874,0)</f>
        <v>0</v>
      </c>
      <c r="C1874" s="114">
        <f>IF(AND(A1874&gt;=CONTROL!$F$9,A1874&lt;CONTROL!$F$10+1),A1874,0)</f>
        <v>0</v>
      </c>
      <c r="D1874" s="114" t="str">
        <f>IF(DATOS!I1875=CONTROL!$H$10,"B","A")</f>
        <v>A</v>
      </c>
      <c r="E1874" s="114">
        <f t="shared" si="174"/>
        <v>0</v>
      </c>
      <c r="F1874">
        <f t="shared" ca="1" si="175"/>
        <v>-1</v>
      </c>
      <c r="G1874">
        <f t="shared" ca="1" si="176"/>
        <v>654</v>
      </c>
      <c r="H1874">
        <f t="shared" ca="1" si="177"/>
        <v>0</v>
      </c>
      <c r="I1874" s="122">
        <f t="shared" ca="1" si="178"/>
        <v>0</v>
      </c>
    </row>
    <row r="1875" spans="1:9" x14ac:dyDescent="0.25">
      <c r="A1875" s="114">
        <f t="shared" si="179"/>
        <v>1875</v>
      </c>
      <c r="B1875" s="114">
        <f>IF(AND(A1875&gt;=CONTROL!$D$9,A1875&lt;CONTROL!$D$10+1),A1875,0)</f>
        <v>0</v>
      </c>
      <c r="C1875" s="114">
        <f>IF(AND(A1875&gt;=CONTROL!$F$9,A1875&lt;CONTROL!$F$10+1),A1875,0)</f>
        <v>0</v>
      </c>
      <c r="D1875" s="114" t="str">
        <f>IF(DATOS!I1876=CONTROL!$H$10,"B","A")</f>
        <v>A</v>
      </c>
      <c r="E1875" s="114">
        <f t="shared" si="174"/>
        <v>0</v>
      </c>
      <c r="F1875">
        <f t="shared" ca="1" si="175"/>
        <v>-1</v>
      </c>
      <c r="G1875">
        <f t="shared" ca="1" si="176"/>
        <v>654</v>
      </c>
      <c r="H1875">
        <f t="shared" ca="1" si="177"/>
        <v>0</v>
      </c>
      <c r="I1875" s="122">
        <f t="shared" ca="1" si="178"/>
        <v>0</v>
      </c>
    </row>
    <row r="1876" spans="1:9" x14ac:dyDescent="0.25">
      <c r="A1876" s="114">
        <f t="shared" si="179"/>
        <v>1876</v>
      </c>
      <c r="B1876" s="114">
        <f>IF(AND(A1876&gt;=CONTROL!$D$9,A1876&lt;CONTROL!$D$10+1),A1876,0)</f>
        <v>0</v>
      </c>
      <c r="C1876" s="114">
        <f>IF(AND(A1876&gt;=CONTROL!$F$9,A1876&lt;CONTROL!$F$10+1),A1876,0)</f>
        <v>0</v>
      </c>
      <c r="D1876" s="114" t="str">
        <f>IF(DATOS!I1877=CONTROL!$H$10,"B","A")</f>
        <v>A</v>
      </c>
      <c r="E1876" s="114">
        <f t="shared" si="174"/>
        <v>0</v>
      </c>
      <c r="F1876">
        <f t="shared" ca="1" si="175"/>
        <v>-1</v>
      </c>
      <c r="G1876">
        <f t="shared" ca="1" si="176"/>
        <v>654</v>
      </c>
      <c r="H1876">
        <f t="shared" ca="1" si="177"/>
        <v>0</v>
      </c>
      <c r="I1876" s="122">
        <f t="shared" ca="1" si="178"/>
        <v>0</v>
      </c>
    </row>
    <row r="1877" spans="1:9" x14ac:dyDescent="0.25">
      <c r="A1877" s="114">
        <f t="shared" si="179"/>
        <v>1877</v>
      </c>
      <c r="B1877" s="114">
        <f>IF(AND(A1877&gt;=CONTROL!$D$9,A1877&lt;CONTROL!$D$10+1),A1877,0)</f>
        <v>0</v>
      </c>
      <c r="C1877" s="114">
        <f>IF(AND(A1877&gt;=CONTROL!$F$9,A1877&lt;CONTROL!$F$10+1),A1877,0)</f>
        <v>0</v>
      </c>
      <c r="D1877" s="114" t="str">
        <f>IF(DATOS!I1878=CONTROL!$H$10,"B","A")</f>
        <v>A</v>
      </c>
      <c r="E1877" s="114">
        <f t="shared" si="174"/>
        <v>0</v>
      </c>
      <c r="F1877">
        <f t="shared" ca="1" si="175"/>
        <v>-1</v>
      </c>
      <c r="G1877">
        <f t="shared" ca="1" si="176"/>
        <v>654</v>
      </c>
      <c r="H1877">
        <f t="shared" ca="1" si="177"/>
        <v>0</v>
      </c>
      <c r="I1877" s="122">
        <f t="shared" ca="1" si="178"/>
        <v>0</v>
      </c>
    </row>
    <row r="1878" spans="1:9" x14ac:dyDescent="0.25">
      <c r="A1878" s="114">
        <f t="shared" si="179"/>
        <v>1878</v>
      </c>
      <c r="B1878" s="114">
        <f>IF(AND(A1878&gt;=CONTROL!$D$9,A1878&lt;CONTROL!$D$10+1),A1878,0)</f>
        <v>0</v>
      </c>
      <c r="C1878" s="114">
        <f>IF(AND(A1878&gt;=CONTROL!$F$9,A1878&lt;CONTROL!$F$10+1),A1878,0)</f>
        <v>0</v>
      </c>
      <c r="D1878" s="114" t="str">
        <f>IF(DATOS!I1879=CONTROL!$H$10,"B","A")</f>
        <v>A</v>
      </c>
      <c r="E1878" s="114">
        <f t="shared" si="174"/>
        <v>0</v>
      </c>
      <c r="F1878">
        <f t="shared" ca="1" si="175"/>
        <v>-1</v>
      </c>
      <c r="G1878">
        <f t="shared" ca="1" si="176"/>
        <v>654</v>
      </c>
      <c r="H1878">
        <f t="shared" ca="1" si="177"/>
        <v>0</v>
      </c>
      <c r="I1878" s="122">
        <f t="shared" ca="1" si="178"/>
        <v>0</v>
      </c>
    </row>
    <row r="1879" spans="1:9" x14ac:dyDescent="0.25">
      <c r="A1879" s="114">
        <f t="shared" si="179"/>
        <v>1879</v>
      </c>
      <c r="B1879" s="114">
        <f>IF(AND(A1879&gt;=CONTROL!$D$9,A1879&lt;CONTROL!$D$10+1),A1879,0)</f>
        <v>0</v>
      </c>
      <c r="C1879" s="114">
        <f>IF(AND(A1879&gt;=CONTROL!$F$9,A1879&lt;CONTROL!$F$10+1),A1879,0)</f>
        <v>0</v>
      </c>
      <c r="D1879" s="114" t="str">
        <f>IF(DATOS!I1880=CONTROL!$H$10,"B","A")</f>
        <v>A</v>
      </c>
      <c r="E1879" s="114">
        <f t="shared" si="174"/>
        <v>0</v>
      </c>
      <c r="F1879">
        <f t="shared" ca="1" si="175"/>
        <v>-1</v>
      </c>
      <c r="G1879">
        <f t="shared" ca="1" si="176"/>
        <v>654</v>
      </c>
      <c r="H1879">
        <f t="shared" ca="1" si="177"/>
        <v>0</v>
      </c>
      <c r="I1879" s="122">
        <f t="shared" ca="1" si="178"/>
        <v>0</v>
      </c>
    </row>
    <row r="1880" spans="1:9" x14ac:dyDescent="0.25">
      <c r="A1880" s="114">
        <f t="shared" si="179"/>
        <v>1880</v>
      </c>
      <c r="B1880" s="114">
        <f>IF(AND(A1880&gt;=CONTROL!$D$9,A1880&lt;CONTROL!$D$10+1),A1880,0)</f>
        <v>0</v>
      </c>
      <c r="C1880" s="114">
        <f>IF(AND(A1880&gt;=CONTROL!$F$9,A1880&lt;CONTROL!$F$10+1),A1880,0)</f>
        <v>0</v>
      </c>
      <c r="D1880" s="114" t="str">
        <f>IF(DATOS!I1881=CONTROL!$H$10,"B","A")</f>
        <v>A</v>
      </c>
      <c r="E1880" s="114">
        <f t="shared" si="174"/>
        <v>0</v>
      </c>
      <c r="F1880">
        <f t="shared" ca="1" si="175"/>
        <v>-1</v>
      </c>
      <c r="G1880">
        <f t="shared" ca="1" si="176"/>
        <v>654</v>
      </c>
      <c r="H1880">
        <f t="shared" ca="1" si="177"/>
        <v>0</v>
      </c>
      <c r="I1880" s="122">
        <f t="shared" ca="1" si="178"/>
        <v>0</v>
      </c>
    </row>
    <row r="1881" spans="1:9" x14ac:dyDescent="0.25">
      <c r="A1881" s="114">
        <f t="shared" si="179"/>
        <v>1881</v>
      </c>
      <c r="B1881" s="114">
        <f>IF(AND(A1881&gt;=CONTROL!$D$9,A1881&lt;CONTROL!$D$10+1),A1881,0)</f>
        <v>0</v>
      </c>
      <c r="C1881" s="114">
        <f>IF(AND(A1881&gt;=CONTROL!$F$9,A1881&lt;CONTROL!$F$10+1),A1881,0)</f>
        <v>0</v>
      </c>
      <c r="D1881" s="114" t="str">
        <f>IF(DATOS!I1882=CONTROL!$H$10,"B","A")</f>
        <v>A</v>
      </c>
      <c r="E1881" s="114">
        <f t="shared" si="174"/>
        <v>0</v>
      </c>
      <c r="F1881">
        <f t="shared" ca="1" si="175"/>
        <v>-1</v>
      </c>
      <c r="G1881">
        <f t="shared" ca="1" si="176"/>
        <v>654</v>
      </c>
      <c r="H1881">
        <f t="shared" ca="1" si="177"/>
        <v>0</v>
      </c>
      <c r="I1881" s="122">
        <f t="shared" ca="1" si="178"/>
        <v>0</v>
      </c>
    </row>
    <row r="1882" spans="1:9" x14ac:dyDescent="0.25">
      <c r="A1882" s="114">
        <f t="shared" si="179"/>
        <v>1882</v>
      </c>
      <c r="B1882" s="114">
        <f>IF(AND(A1882&gt;=CONTROL!$D$9,A1882&lt;CONTROL!$D$10+1),A1882,0)</f>
        <v>0</v>
      </c>
      <c r="C1882" s="114">
        <f>IF(AND(A1882&gt;=CONTROL!$F$9,A1882&lt;CONTROL!$F$10+1),A1882,0)</f>
        <v>0</v>
      </c>
      <c r="D1882" s="114" t="str">
        <f>IF(DATOS!I1883=CONTROL!$H$10,"B","A")</f>
        <v>A</v>
      </c>
      <c r="E1882" s="114">
        <f t="shared" si="174"/>
        <v>0</v>
      </c>
      <c r="F1882">
        <f t="shared" ca="1" si="175"/>
        <v>-1</v>
      </c>
      <c r="G1882">
        <f t="shared" ca="1" si="176"/>
        <v>654</v>
      </c>
      <c r="H1882">
        <f t="shared" ca="1" si="177"/>
        <v>0</v>
      </c>
      <c r="I1882" s="122">
        <f t="shared" ca="1" si="178"/>
        <v>0</v>
      </c>
    </row>
    <row r="1883" spans="1:9" x14ac:dyDescent="0.25">
      <c r="A1883" s="114">
        <f t="shared" si="179"/>
        <v>1883</v>
      </c>
      <c r="B1883" s="114">
        <f>IF(AND(A1883&gt;=CONTROL!$D$9,A1883&lt;CONTROL!$D$10+1),A1883,0)</f>
        <v>0</v>
      </c>
      <c r="C1883" s="114">
        <f>IF(AND(A1883&gt;=CONTROL!$F$9,A1883&lt;CONTROL!$F$10+1),A1883,0)</f>
        <v>0</v>
      </c>
      <c r="D1883" s="114" t="str">
        <f>IF(DATOS!I1884=CONTROL!$H$10,"B","A")</f>
        <v>A</v>
      </c>
      <c r="E1883" s="114">
        <f t="shared" si="174"/>
        <v>0</v>
      </c>
      <c r="F1883">
        <f t="shared" ca="1" si="175"/>
        <v>-1</v>
      </c>
      <c r="G1883">
        <f t="shared" ca="1" si="176"/>
        <v>654</v>
      </c>
      <c r="H1883">
        <f t="shared" ca="1" si="177"/>
        <v>0</v>
      </c>
      <c r="I1883" s="122">
        <f t="shared" ca="1" si="178"/>
        <v>0</v>
      </c>
    </row>
    <row r="1884" spans="1:9" x14ac:dyDescent="0.25">
      <c r="A1884" s="114">
        <f t="shared" si="179"/>
        <v>1884</v>
      </c>
      <c r="B1884" s="114">
        <f>IF(AND(A1884&gt;=CONTROL!$D$9,A1884&lt;CONTROL!$D$10+1),A1884,0)</f>
        <v>0</v>
      </c>
      <c r="C1884" s="114">
        <f>IF(AND(A1884&gt;=CONTROL!$F$9,A1884&lt;CONTROL!$F$10+1),A1884,0)</f>
        <v>0</v>
      </c>
      <c r="D1884" s="114" t="str">
        <f>IF(DATOS!I1885=CONTROL!$H$10,"B","A")</f>
        <v>A</v>
      </c>
      <c r="E1884" s="114">
        <f t="shared" si="174"/>
        <v>0</v>
      </c>
      <c r="F1884">
        <f t="shared" ca="1" si="175"/>
        <v>-1</v>
      </c>
      <c r="G1884">
        <f t="shared" ca="1" si="176"/>
        <v>654</v>
      </c>
      <c r="H1884">
        <f t="shared" ca="1" si="177"/>
        <v>0</v>
      </c>
      <c r="I1884" s="122">
        <f t="shared" ca="1" si="178"/>
        <v>0</v>
      </c>
    </row>
    <row r="1885" spans="1:9" x14ac:dyDescent="0.25">
      <c r="A1885" s="114">
        <f t="shared" si="179"/>
        <v>1885</v>
      </c>
      <c r="B1885" s="114">
        <f>IF(AND(A1885&gt;=CONTROL!$D$9,A1885&lt;CONTROL!$D$10+1),A1885,0)</f>
        <v>0</v>
      </c>
      <c r="C1885" s="114">
        <f>IF(AND(A1885&gt;=CONTROL!$F$9,A1885&lt;CONTROL!$F$10+1),A1885,0)</f>
        <v>0</v>
      </c>
      <c r="D1885" s="114" t="str">
        <f>IF(DATOS!I1886=CONTROL!$H$10,"B","A")</f>
        <v>A</v>
      </c>
      <c r="E1885" s="114">
        <f t="shared" si="174"/>
        <v>0</v>
      </c>
      <c r="F1885">
        <f t="shared" ca="1" si="175"/>
        <v>-1</v>
      </c>
      <c r="G1885">
        <f t="shared" ca="1" si="176"/>
        <v>654</v>
      </c>
      <c r="H1885">
        <f t="shared" ca="1" si="177"/>
        <v>0</v>
      </c>
      <c r="I1885" s="122">
        <f t="shared" ca="1" si="178"/>
        <v>0</v>
      </c>
    </row>
    <row r="1886" spans="1:9" x14ac:dyDescent="0.25">
      <c r="A1886" s="114">
        <f t="shared" si="179"/>
        <v>1886</v>
      </c>
      <c r="B1886" s="114">
        <f>IF(AND(A1886&gt;=CONTROL!$D$9,A1886&lt;CONTROL!$D$10+1),A1886,0)</f>
        <v>0</v>
      </c>
      <c r="C1886" s="114">
        <f>IF(AND(A1886&gt;=CONTROL!$F$9,A1886&lt;CONTROL!$F$10+1),A1886,0)</f>
        <v>0</v>
      </c>
      <c r="D1886" s="114" t="str">
        <f>IF(DATOS!I1887=CONTROL!$H$10,"B","A")</f>
        <v>A</v>
      </c>
      <c r="E1886" s="114">
        <f t="shared" si="174"/>
        <v>0</v>
      </c>
      <c r="F1886">
        <f t="shared" ca="1" si="175"/>
        <v>-1</v>
      </c>
      <c r="G1886">
        <f t="shared" ca="1" si="176"/>
        <v>654</v>
      </c>
      <c r="H1886">
        <f t="shared" ca="1" si="177"/>
        <v>0</v>
      </c>
      <c r="I1886" s="122">
        <f t="shared" ca="1" si="178"/>
        <v>0</v>
      </c>
    </row>
    <row r="1887" spans="1:9" x14ac:dyDescent="0.25">
      <c r="A1887" s="114">
        <f t="shared" si="179"/>
        <v>1887</v>
      </c>
      <c r="B1887" s="114">
        <f>IF(AND(A1887&gt;=CONTROL!$D$9,A1887&lt;CONTROL!$D$10+1),A1887,0)</f>
        <v>0</v>
      </c>
      <c r="C1887" s="114">
        <f>IF(AND(A1887&gt;=CONTROL!$F$9,A1887&lt;CONTROL!$F$10+1),A1887,0)</f>
        <v>0</v>
      </c>
      <c r="D1887" s="114" t="str">
        <f>IF(DATOS!I1888=CONTROL!$H$10,"B","A")</f>
        <v>A</v>
      </c>
      <c r="E1887" s="114">
        <f t="shared" si="174"/>
        <v>0</v>
      </c>
      <c r="F1887">
        <f t="shared" ca="1" si="175"/>
        <v>-1</v>
      </c>
      <c r="G1887">
        <f t="shared" ca="1" si="176"/>
        <v>654</v>
      </c>
      <c r="H1887">
        <f t="shared" ca="1" si="177"/>
        <v>0</v>
      </c>
      <c r="I1887" s="122">
        <f t="shared" ca="1" si="178"/>
        <v>0</v>
      </c>
    </row>
    <row r="1888" spans="1:9" x14ac:dyDescent="0.25">
      <c r="A1888" s="114">
        <f t="shared" si="179"/>
        <v>1888</v>
      </c>
      <c r="B1888" s="114">
        <f>IF(AND(A1888&gt;=CONTROL!$D$9,A1888&lt;CONTROL!$D$10+1),A1888,0)</f>
        <v>0</v>
      </c>
      <c r="C1888" s="114">
        <f>IF(AND(A1888&gt;=CONTROL!$F$9,A1888&lt;CONTROL!$F$10+1),A1888,0)</f>
        <v>0</v>
      </c>
      <c r="D1888" s="114" t="str">
        <f>IF(DATOS!I1889=CONTROL!$H$10,"B","A")</f>
        <v>A</v>
      </c>
      <c r="E1888" s="114">
        <f t="shared" si="174"/>
        <v>0</v>
      </c>
      <c r="F1888">
        <f t="shared" ca="1" si="175"/>
        <v>-1</v>
      </c>
      <c r="G1888">
        <f t="shared" ca="1" si="176"/>
        <v>654</v>
      </c>
      <c r="H1888">
        <f t="shared" ca="1" si="177"/>
        <v>0</v>
      </c>
      <c r="I1888" s="122">
        <f t="shared" ca="1" si="178"/>
        <v>0</v>
      </c>
    </row>
    <row r="1889" spans="1:9" x14ac:dyDescent="0.25">
      <c r="A1889" s="114">
        <f t="shared" si="179"/>
        <v>1889</v>
      </c>
      <c r="B1889" s="114">
        <f>IF(AND(A1889&gt;=CONTROL!$D$9,A1889&lt;CONTROL!$D$10+1),A1889,0)</f>
        <v>0</v>
      </c>
      <c r="C1889" s="114">
        <f>IF(AND(A1889&gt;=CONTROL!$F$9,A1889&lt;CONTROL!$F$10+1),A1889,0)</f>
        <v>0</v>
      </c>
      <c r="D1889" s="114" t="str">
        <f>IF(DATOS!I1890=CONTROL!$H$10,"B","A")</f>
        <v>A</v>
      </c>
      <c r="E1889" s="114">
        <f t="shared" si="174"/>
        <v>0</v>
      </c>
      <c r="F1889">
        <f t="shared" ca="1" si="175"/>
        <v>-1</v>
      </c>
      <c r="G1889">
        <f t="shared" ca="1" si="176"/>
        <v>654</v>
      </c>
      <c r="H1889">
        <f t="shared" ca="1" si="177"/>
        <v>0</v>
      </c>
      <c r="I1889" s="122">
        <f t="shared" ca="1" si="178"/>
        <v>0</v>
      </c>
    </row>
    <row r="1890" spans="1:9" x14ac:dyDescent="0.25">
      <c r="A1890" s="114">
        <f t="shared" si="179"/>
        <v>1890</v>
      </c>
      <c r="B1890" s="114">
        <f>IF(AND(A1890&gt;=CONTROL!$D$9,A1890&lt;CONTROL!$D$10+1),A1890,0)</f>
        <v>0</v>
      </c>
      <c r="C1890" s="114">
        <f>IF(AND(A1890&gt;=CONTROL!$F$9,A1890&lt;CONTROL!$F$10+1),A1890,0)</f>
        <v>0</v>
      </c>
      <c r="D1890" s="114" t="str">
        <f>IF(DATOS!I1891=CONTROL!$H$10,"B","A")</f>
        <v>A</v>
      </c>
      <c r="E1890" s="114">
        <f t="shared" si="174"/>
        <v>0</v>
      </c>
      <c r="F1890">
        <f t="shared" ca="1" si="175"/>
        <v>-1</v>
      </c>
      <c r="G1890">
        <f t="shared" ca="1" si="176"/>
        <v>654</v>
      </c>
      <c r="H1890">
        <f t="shared" ca="1" si="177"/>
        <v>0</v>
      </c>
      <c r="I1890" s="122">
        <f t="shared" ca="1" si="178"/>
        <v>0</v>
      </c>
    </row>
    <row r="1891" spans="1:9" x14ac:dyDescent="0.25">
      <c r="A1891" s="114">
        <f t="shared" si="179"/>
        <v>1891</v>
      </c>
      <c r="B1891" s="114">
        <f>IF(AND(A1891&gt;=CONTROL!$D$9,A1891&lt;CONTROL!$D$10+1),A1891,0)</f>
        <v>0</v>
      </c>
      <c r="C1891" s="114">
        <f>IF(AND(A1891&gt;=CONTROL!$F$9,A1891&lt;CONTROL!$F$10+1),A1891,0)</f>
        <v>0</v>
      </c>
      <c r="D1891" s="114" t="str">
        <f>IF(DATOS!I1892=CONTROL!$H$10,"B","A")</f>
        <v>A</v>
      </c>
      <c r="E1891" s="114">
        <f t="shared" si="174"/>
        <v>0</v>
      </c>
      <c r="F1891">
        <f t="shared" ca="1" si="175"/>
        <v>-1</v>
      </c>
      <c r="G1891">
        <f t="shared" ca="1" si="176"/>
        <v>654</v>
      </c>
      <c r="H1891">
        <f t="shared" ca="1" si="177"/>
        <v>0</v>
      </c>
      <c r="I1891" s="122">
        <f t="shared" ca="1" si="178"/>
        <v>0</v>
      </c>
    </row>
    <row r="1892" spans="1:9" x14ac:dyDescent="0.25">
      <c r="A1892" s="114">
        <f t="shared" si="179"/>
        <v>1892</v>
      </c>
      <c r="B1892" s="114">
        <f>IF(AND(A1892&gt;=CONTROL!$D$9,A1892&lt;CONTROL!$D$10+1),A1892,0)</f>
        <v>0</v>
      </c>
      <c r="C1892" s="114">
        <f>IF(AND(A1892&gt;=CONTROL!$F$9,A1892&lt;CONTROL!$F$10+1),A1892,0)</f>
        <v>0</v>
      </c>
      <c r="D1892" s="114" t="str">
        <f>IF(DATOS!I1893=CONTROL!$H$10,"B","A")</f>
        <v>A</v>
      </c>
      <c r="E1892" s="114">
        <f t="shared" si="174"/>
        <v>0</v>
      </c>
      <c r="F1892">
        <f t="shared" ca="1" si="175"/>
        <v>-1</v>
      </c>
      <c r="G1892">
        <f t="shared" ca="1" si="176"/>
        <v>654</v>
      </c>
      <c r="H1892">
        <f t="shared" ca="1" si="177"/>
        <v>0</v>
      </c>
      <c r="I1892" s="122">
        <f t="shared" ca="1" si="178"/>
        <v>0</v>
      </c>
    </row>
    <row r="1893" spans="1:9" x14ac:dyDescent="0.25">
      <c r="A1893" s="114">
        <f t="shared" si="179"/>
        <v>1893</v>
      </c>
      <c r="B1893" s="114">
        <f>IF(AND(A1893&gt;=CONTROL!$D$9,A1893&lt;CONTROL!$D$10+1),A1893,0)</f>
        <v>0</v>
      </c>
      <c r="C1893" s="114">
        <f>IF(AND(A1893&gt;=CONTROL!$F$9,A1893&lt;CONTROL!$F$10+1),A1893,0)</f>
        <v>0</v>
      </c>
      <c r="D1893" s="114" t="str">
        <f>IF(DATOS!I1894=CONTROL!$H$10,"B","A")</f>
        <v>A</v>
      </c>
      <c r="E1893" s="114">
        <f t="shared" si="174"/>
        <v>0</v>
      </c>
      <c r="F1893">
        <f t="shared" ca="1" si="175"/>
        <v>-1</v>
      </c>
      <c r="G1893">
        <f t="shared" ca="1" si="176"/>
        <v>654</v>
      </c>
      <c r="H1893">
        <f t="shared" ca="1" si="177"/>
        <v>0</v>
      </c>
      <c r="I1893" s="122">
        <f t="shared" ca="1" si="178"/>
        <v>0</v>
      </c>
    </row>
    <row r="1894" spans="1:9" x14ac:dyDescent="0.25">
      <c r="A1894" s="114">
        <f t="shared" si="179"/>
        <v>1894</v>
      </c>
      <c r="B1894" s="114">
        <f>IF(AND(A1894&gt;=CONTROL!$D$9,A1894&lt;CONTROL!$D$10+1),A1894,0)</f>
        <v>0</v>
      </c>
      <c r="C1894" s="114">
        <f>IF(AND(A1894&gt;=CONTROL!$F$9,A1894&lt;CONTROL!$F$10+1),A1894,0)</f>
        <v>0</v>
      </c>
      <c r="D1894" s="114" t="str">
        <f>IF(DATOS!I1895=CONTROL!$H$10,"B","A")</f>
        <v>A</v>
      </c>
      <c r="E1894" s="114">
        <f t="shared" si="174"/>
        <v>0</v>
      </c>
      <c r="F1894">
        <f t="shared" ca="1" si="175"/>
        <v>-1</v>
      </c>
      <c r="G1894">
        <f t="shared" ca="1" si="176"/>
        <v>654</v>
      </c>
      <c r="H1894">
        <f t="shared" ca="1" si="177"/>
        <v>0</v>
      </c>
      <c r="I1894" s="122">
        <f t="shared" ca="1" si="178"/>
        <v>0</v>
      </c>
    </row>
    <row r="1895" spans="1:9" x14ac:dyDescent="0.25">
      <c r="A1895" s="114">
        <f t="shared" si="179"/>
        <v>1895</v>
      </c>
      <c r="B1895" s="114">
        <f>IF(AND(A1895&gt;=CONTROL!$D$9,A1895&lt;CONTROL!$D$10+1),A1895,0)</f>
        <v>0</v>
      </c>
      <c r="C1895" s="114">
        <f>IF(AND(A1895&gt;=CONTROL!$F$9,A1895&lt;CONTROL!$F$10+1),A1895,0)</f>
        <v>0</v>
      </c>
      <c r="D1895" s="114" t="str">
        <f>IF(DATOS!I1896=CONTROL!$H$10,"B","A")</f>
        <v>A</v>
      </c>
      <c r="E1895" s="114">
        <f t="shared" si="174"/>
        <v>0</v>
      </c>
      <c r="F1895">
        <f t="shared" ca="1" si="175"/>
        <v>-1</v>
      </c>
      <c r="G1895">
        <f t="shared" ca="1" si="176"/>
        <v>654</v>
      </c>
      <c r="H1895">
        <f t="shared" ca="1" si="177"/>
        <v>0</v>
      </c>
      <c r="I1895" s="122">
        <f t="shared" ca="1" si="178"/>
        <v>0</v>
      </c>
    </row>
    <row r="1896" spans="1:9" x14ac:dyDescent="0.25">
      <c r="A1896" s="114">
        <f t="shared" si="179"/>
        <v>1896</v>
      </c>
      <c r="B1896" s="114">
        <f>IF(AND(A1896&gt;=CONTROL!$D$9,A1896&lt;CONTROL!$D$10+1),A1896,0)</f>
        <v>0</v>
      </c>
      <c r="C1896" s="114">
        <f>IF(AND(A1896&gt;=CONTROL!$F$9,A1896&lt;CONTROL!$F$10+1),A1896,0)</f>
        <v>0</v>
      </c>
      <c r="D1896" s="114" t="str">
        <f>IF(DATOS!I1897=CONTROL!$H$10,"B","A")</f>
        <v>A</v>
      </c>
      <c r="E1896" s="114">
        <f t="shared" si="174"/>
        <v>0</v>
      </c>
      <c r="F1896">
        <f t="shared" ca="1" si="175"/>
        <v>-1</v>
      </c>
      <c r="G1896">
        <f t="shared" ca="1" si="176"/>
        <v>654</v>
      </c>
      <c r="H1896">
        <f t="shared" ca="1" si="177"/>
        <v>0</v>
      </c>
      <c r="I1896" s="122">
        <f t="shared" ca="1" si="178"/>
        <v>0</v>
      </c>
    </row>
    <row r="1897" spans="1:9" x14ac:dyDescent="0.25">
      <c r="A1897" s="114">
        <f t="shared" si="179"/>
        <v>1897</v>
      </c>
      <c r="B1897" s="114">
        <f>IF(AND(A1897&gt;=CONTROL!$D$9,A1897&lt;CONTROL!$D$10+1),A1897,0)</f>
        <v>0</v>
      </c>
      <c r="C1897" s="114">
        <f>IF(AND(A1897&gt;=CONTROL!$F$9,A1897&lt;CONTROL!$F$10+1),A1897,0)</f>
        <v>0</v>
      </c>
      <c r="D1897" s="114" t="str">
        <f>IF(DATOS!I1898=CONTROL!$H$10,"B","A")</f>
        <v>A</v>
      </c>
      <c r="E1897" s="114">
        <f t="shared" si="174"/>
        <v>0</v>
      </c>
      <c r="F1897">
        <f t="shared" ca="1" si="175"/>
        <v>-1</v>
      </c>
      <c r="G1897">
        <f t="shared" ca="1" si="176"/>
        <v>654</v>
      </c>
      <c r="H1897">
        <f t="shared" ca="1" si="177"/>
        <v>0</v>
      </c>
      <c r="I1897" s="122">
        <f t="shared" ca="1" si="178"/>
        <v>0</v>
      </c>
    </row>
    <row r="1898" spans="1:9" x14ac:dyDescent="0.25">
      <c r="A1898" s="114">
        <f t="shared" si="179"/>
        <v>1898</v>
      </c>
      <c r="B1898" s="114">
        <f>IF(AND(A1898&gt;=CONTROL!$D$9,A1898&lt;CONTROL!$D$10+1),A1898,0)</f>
        <v>0</v>
      </c>
      <c r="C1898" s="114">
        <f>IF(AND(A1898&gt;=CONTROL!$F$9,A1898&lt;CONTROL!$F$10+1),A1898,0)</f>
        <v>0</v>
      </c>
      <c r="D1898" s="114" t="str">
        <f>IF(DATOS!I1899=CONTROL!$H$10,"B","A")</f>
        <v>A</v>
      </c>
      <c r="E1898" s="114">
        <f t="shared" si="174"/>
        <v>0</v>
      </c>
      <c r="F1898">
        <f t="shared" ca="1" si="175"/>
        <v>-1</v>
      </c>
      <c r="G1898">
        <f t="shared" ca="1" si="176"/>
        <v>654</v>
      </c>
      <c r="H1898">
        <f t="shared" ca="1" si="177"/>
        <v>0</v>
      </c>
      <c r="I1898" s="122">
        <f t="shared" ca="1" si="178"/>
        <v>0</v>
      </c>
    </row>
    <row r="1899" spans="1:9" x14ac:dyDescent="0.25">
      <c r="A1899" s="114">
        <f t="shared" si="179"/>
        <v>1899</v>
      </c>
      <c r="B1899" s="114">
        <f>IF(AND(A1899&gt;=CONTROL!$D$9,A1899&lt;CONTROL!$D$10+1),A1899,0)</f>
        <v>0</v>
      </c>
      <c r="C1899" s="114">
        <f>IF(AND(A1899&gt;=CONTROL!$F$9,A1899&lt;CONTROL!$F$10+1),A1899,0)</f>
        <v>0</v>
      </c>
      <c r="D1899" s="114" t="str">
        <f>IF(DATOS!I1900=CONTROL!$H$10,"B","A")</f>
        <v>A</v>
      </c>
      <c r="E1899" s="114">
        <f t="shared" si="174"/>
        <v>0</v>
      </c>
      <c r="F1899">
        <f t="shared" ca="1" si="175"/>
        <v>-1</v>
      </c>
      <c r="G1899">
        <f t="shared" ca="1" si="176"/>
        <v>654</v>
      </c>
      <c r="H1899">
        <f t="shared" ca="1" si="177"/>
        <v>0</v>
      </c>
      <c r="I1899" s="122">
        <f t="shared" ca="1" si="178"/>
        <v>0</v>
      </c>
    </row>
    <row r="1900" spans="1:9" x14ac:dyDescent="0.25">
      <c r="A1900" s="114">
        <f t="shared" si="179"/>
        <v>1900</v>
      </c>
      <c r="B1900" s="114">
        <f>IF(AND(A1900&gt;=CONTROL!$D$9,A1900&lt;CONTROL!$D$10+1),A1900,0)</f>
        <v>0</v>
      </c>
      <c r="C1900" s="114">
        <f>IF(AND(A1900&gt;=CONTROL!$F$9,A1900&lt;CONTROL!$F$10+1),A1900,0)</f>
        <v>0</v>
      </c>
      <c r="D1900" s="114" t="str">
        <f>IF(DATOS!I1901=CONTROL!$H$10,"B","A")</f>
        <v>A</v>
      </c>
      <c r="E1900" s="114">
        <f t="shared" si="174"/>
        <v>0</v>
      </c>
      <c r="F1900">
        <f t="shared" ca="1" si="175"/>
        <v>-1</v>
      </c>
      <c r="G1900">
        <f t="shared" ca="1" si="176"/>
        <v>654</v>
      </c>
      <c r="H1900">
        <f t="shared" ca="1" si="177"/>
        <v>0</v>
      </c>
      <c r="I1900" s="122">
        <f t="shared" ca="1" si="178"/>
        <v>0</v>
      </c>
    </row>
    <row r="1901" spans="1:9" x14ac:dyDescent="0.25">
      <c r="A1901" s="114">
        <f t="shared" si="179"/>
        <v>1901</v>
      </c>
      <c r="B1901" s="114">
        <f>IF(AND(A1901&gt;=CONTROL!$D$9,A1901&lt;CONTROL!$D$10+1),A1901,0)</f>
        <v>0</v>
      </c>
      <c r="C1901" s="114">
        <f>IF(AND(A1901&gt;=CONTROL!$F$9,A1901&lt;CONTROL!$F$10+1),A1901,0)</f>
        <v>0</v>
      </c>
      <c r="D1901" s="114" t="str">
        <f>IF(DATOS!I1902=CONTROL!$H$10,"B","A")</f>
        <v>A</v>
      </c>
      <c r="E1901" s="114">
        <f t="shared" si="174"/>
        <v>0</v>
      </c>
      <c r="F1901">
        <f t="shared" ca="1" si="175"/>
        <v>-1</v>
      </c>
      <c r="G1901">
        <f t="shared" ca="1" si="176"/>
        <v>654</v>
      </c>
      <c r="H1901">
        <f t="shared" ca="1" si="177"/>
        <v>0</v>
      </c>
      <c r="I1901" s="122">
        <f t="shared" ca="1" si="178"/>
        <v>0</v>
      </c>
    </row>
    <row r="1902" spans="1:9" x14ac:dyDescent="0.25">
      <c r="A1902" s="114">
        <f t="shared" si="179"/>
        <v>1902</v>
      </c>
      <c r="B1902" s="114">
        <f>IF(AND(A1902&gt;=CONTROL!$D$9,A1902&lt;CONTROL!$D$10+1),A1902,0)</f>
        <v>0</v>
      </c>
      <c r="C1902" s="114">
        <f>IF(AND(A1902&gt;=CONTROL!$F$9,A1902&lt;CONTROL!$F$10+1),A1902,0)</f>
        <v>0</v>
      </c>
      <c r="D1902" s="114" t="str">
        <f>IF(DATOS!I1903=CONTROL!$H$10,"B","A")</f>
        <v>A</v>
      </c>
      <c r="E1902" s="114">
        <f t="shared" si="174"/>
        <v>0</v>
      </c>
      <c r="F1902">
        <f t="shared" ca="1" si="175"/>
        <v>-1</v>
      </c>
      <c r="G1902">
        <f t="shared" ca="1" si="176"/>
        <v>654</v>
      </c>
      <c r="H1902">
        <f t="shared" ca="1" si="177"/>
        <v>0</v>
      </c>
      <c r="I1902" s="122">
        <f t="shared" ca="1" si="178"/>
        <v>0</v>
      </c>
    </row>
    <row r="1903" spans="1:9" x14ac:dyDescent="0.25">
      <c r="A1903" s="114">
        <f t="shared" si="179"/>
        <v>1903</v>
      </c>
      <c r="B1903" s="114">
        <f>IF(AND(A1903&gt;=CONTROL!$D$9,A1903&lt;CONTROL!$D$10+1),A1903,0)</f>
        <v>0</v>
      </c>
      <c r="C1903" s="114">
        <f>IF(AND(A1903&gt;=CONTROL!$F$9,A1903&lt;CONTROL!$F$10+1),A1903,0)</f>
        <v>0</v>
      </c>
      <c r="D1903" s="114" t="str">
        <f>IF(DATOS!I1904=CONTROL!$H$10,"B","A")</f>
        <v>A</v>
      </c>
      <c r="E1903" s="114">
        <f t="shared" si="174"/>
        <v>0</v>
      </c>
      <c r="F1903">
        <f t="shared" ca="1" si="175"/>
        <v>-1</v>
      </c>
      <c r="G1903">
        <f t="shared" ca="1" si="176"/>
        <v>654</v>
      </c>
      <c r="H1903">
        <f t="shared" ca="1" si="177"/>
        <v>0</v>
      </c>
      <c r="I1903" s="122">
        <f t="shared" ca="1" si="178"/>
        <v>0</v>
      </c>
    </row>
    <row r="1904" spans="1:9" x14ac:dyDescent="0.25">
      <c r="A1904" s="114">
        <f t="shared" si="179"/>
        <v>1904</v>
      </c>
      <c r="B1904" s="114">
        <f>IF(AND(A1904&gt;=CONTROL!$D$9,A1904&lt;CONTROL!$D$10+1),A1904,0)</f>
        <v>0</v>
      </c>
      <c r="C1904" s="114">
        <f>IF(AND(A1904&gt;=CONTROL!$F$9,A1904&lt;CONTROL!$F$10+1),A1904,0)</f>
        <v>0</v>
      </c>
      <c r="D1904" s="114" t="str">
        <f>IF(DATOS!I1905=CONTROL!$H$10,"B","A")</f>
        <v>A</v>
      </c>
      <c r="E1904" s="114">
        <f t="shared" si="174"/>
        <v>0</v>
      </c>
      <c r="F1904">
        <f t="shared" ca="1" si="175"/>
        <v>-1</v>
      </c>
      <c r="G1904">
        <f t="shared" ca="1" si="176"/>
        <v>654</v>
      </c>
      <c r="H1904">
        <f t="shared" ca="1" si="177"/>
        <v>0</v>
      </c>
      <c r="I1904" s="122">
        <f t="shared" ca="1" si="178"/>
        <v>0</v>
      </c>
    </row>
    <row r="1905" spans="1:9" x14ac:dyDescent="0.25">
      <c r="A1905" s="114">
        <f t="shared" si="179"/>
        <v>1905</v>
      </c>
      <c r="B1905" s="114">
        <f>IF(AND(A1905&gt;=CONTROL!$D$9,A1905&lt;CONTROL!$D$10+1),A1905,0)</f>
        <v>0</v>
      </c>
      <c r="C1905" s="114">
        <f>IF(AND(A1905&gt;=CONTROL!$F$9,A1905&lt;CONTROL!$F$10+1),A1905,0)</f>
        <v>0</v>
      </c>
      <c r="D1905" s="114" t="str">
        <f>IF(DATOS!I1906=CONTROL!$H$10,"B","A")</f>
        <v>A</v>
      </c>
      <c r="E1905" s="114">
        <f t="shared" si="174"/>
        <v>0</v>
      </c>
      <c r="F1905">
        <f t="shared" ca="1" si="175"/>
        <v>-1</v>
      </c>
      <c r="G1905">
        <f t="shared" ca="1" si="176"/>
        <v>654</v>
      </c>
      <c r="H1905">
        <f t="shared" ca="1" si="177"/>
        <v>0</v>
      </c>
      <c r="I1905" s="122">
        <f t="shared" ca="1" si="178"/>
        <v>0</v>
      </c>
    </row>
    <row r="1906" spans="1:9" x14ac:dyDescent="0.25">
      <c r="A1906" s="114">
        <f t="shared" si="179"/>
        <v>1906</v>
      </c>
      <c r="B1906" s="114">
        <f>IF(AND(A1906&gt;=CONTROL!$D$9,A1906&lt;CONTROL!$D$10+1),A1906,0)</f>
        <v>0</v>
      </c>
      <c r="C1906" s="114">
        <f>IF(AND(A1906&gt;=CONTROL!$F$9,A1906&lt;CONTROL!$F$10+1),A1906,0)</f>
        <v>0</v>
      </c>
      <c r="D1906" s="114" t="str">
        <f>IF(DATOS!I1907=CONTROL!$H$10,"B","A")</f>
        <v>A</v>
      </c>
      <c r="E1906" s="114">
        <f t="shared" si="174"/>
        <v>0</v>
      </c>
      <c r="F1906">
        <f t="shared" ca="1" si="175"/>
        <v>-1</v>
      </c>
      <c r="G1906">
        <f t="shared" ca="1" si="176"/>
        <v>654</v>
      </c>
      <c r="H1906">
        <f t="shared" ca="1" si="177"/>
        <v>0</v>
      </c>
      <c r="I1906" s="122">
        <f t="shared" ca="1" si="178"/>
        <v>0</v>
      </c>
    </row>
    <row r="1907" spans="1:9" x14ac:dyDescent="0.25">
      <c r="A1907" s="114">
        <f t="shared" si="179"/>
        <v>1907</v>
      </c>
      <c r="B1907" s="114">
        <f>IF(AND(A1907&gt;=CONTROL!$D$9,A1907&lt;CONTROL!$D$10+1),A1907,0)</f>
        <v>0</v>
      </c>
      <c r="C1907" s="114">
        <f>IF(AND(A1907&gt;=CONTROL!$F$9,A1907&lt;CONTROL!$F$10+1),A1907,0)</f>
        <v>0</v>
      </c>
      <c r="D1907" s="114" t="str">
        <f>IF(DATOS!I1908=CONTROL!$H$10,"B","A")</f>
        <v>A</v>
      </c>
      <c r="E1907" s="114">
        <f t="shared" si="174"/>
        <v>0</v>
      </c>
      <c r="F1907">
        <f t="shared" ca="1" si="175"/>
        <v>-1</v>
      </c>
      <c r="G1907">
        <f t="shared" ca="1" si="176"/>
        <v>654</v>
      </c>
      <c r="H1907">
        <f t="shared" ca="1" si="177"/>
        <v>0</v>
      </c>
      <c r="I1907" s="122">
        <f t="shared" ca="1" si="178"/>
        <v>0</v>
      </c>
    </row>
    <row r="1908" spans="1:9" x14ac:dyDescent="0.25">
      <c r="A1908" s="114">
        <f t="shared" si="179"/>
        <v>1908</v>
      </c>
      <c r="B1908" s="114">
        <f>IF(AND(A1908&gt;=CONTROL!$D$9,A1908&lt;CONTROL!$D$10+1),A1908,0)</f>
        <v>0</v>
      </c>
      <c r="C1908" s="114">
        <f>IF(AND(A1908&gt;=CONTROL!$F$9,A1908&lt;CONTROL!$F$10+1),A1908,0)</f>
        <v>0</v>
      </c>
      <c r="D1908" s="114" t="str">
        <f>IF(DATOS!I1909=CONTROL!$H$10,"B","A")</f>
        <v>A</v>
      </c>
      <c r="E1908" s="114">
        <f t="shared" si="174"/>
        <v>0</v>
      </c>
      <c r="F1908">
        <f t="shared" ca="1" si="175"/>
        <v>-1</v>
      </c>
      <c r="G1908">
        <f t="shared" ca="1" si="176"/>
        <v>654</v>
      </c>
      <c r="H1908">
        <f t="shared" ca="1" si="177"/>
        <v>0</v>
      </c>
      <c r="I1908" s="122">
        <f t="shared" ca="1" si="178"/>
        <v>0</v>
      </c>
    </row>
    <row r="1909" spans="1:9" x14ac:dyDescent="0.25">
      <c r="A1909" s="114">
        <f t="shared" si="179"/>
        <v>1909</v>
      </c>
      <c r="B1909" s="114">
        <f>IF(AND(A1909&gt;=CONTROL!$D$9,A1909&lt;CONTROL!$D$10+1),A1909,0)</f>
        <v>0</v>
      </c>
      <c r="C1909" s="114">
        <f>IF(AND(A1909&gt;=CONTROL!$F$9,A1909&lt;CONTROL!$F$10+1),A1909,0)</f>
        <v>0</v>
      </c>
      <c r="D1909" s="114" t="str">
        <f>IF(DATOS!I1910=CONTROL!$H$10,"B","A")</f>
        <v>A</v>
      </c>
      <c r="E1909" s="114">
        <f t="shared" si="174"/>
        <v>0</v>
      </c>
      <c r="F1909">
        <f t="shared" ca="1" si="175"/>
        <v>-1</v>
      </c>
      <c r="G1909">
        <f t="shared" ca="1" si="176"/>
        <v>654</v>
      </c>
      <c r="H1909">
        <f t="shared" ca="1" si="177"/>
        <v>0</v>
      </c>
      <c r="I1909" s="122">
        <f t="shared" ca="1" si="178"/>
        <v>0</v>
      </c>
    </row>
    <row r="1910" spans="1:9" x14ac:dyDescent="0.25">
      <c r="A1910" s="114">
        <f t="shared" si="179"/>
        <v>1910</v>
      </c>
      <c r="B1910" s="114">
        <f>IF(AND(A1910&gt;=CONTROL!$D$9,A1910&lt;CONTROL!$D$10+1),A1910,0)</f>
        <v>0</v>
      </c>
      <c r="C1910" s="114">
        <f>IF(AND(A1910&gt;=CONTROL!$F$9,A1910&lt;CONTROL!$F$10+1),A1910,0)</f>
        <v>0</v>
      </c>
      <c r="D1910" s="114" t="str">
        <f>IF(DATOS!I1911=CONTROL!$H$10,"B","A")</f>
        <v>A</v>
      </c>
      <c r="E1910" s="114">
        <f t="shared" si="174"/>
        <v>0</v>
      </c>
      <c r="F1910">
        <f t="shared" ca="1" si="175"/>
        <v>-1</v>
      </c>
      <c r="G1910">
        <f t="shared" ca="1" si="176"/>
        <v>654</v>
      </c>
      <c r="H1910">
        <f t="shared" ca="1" si="177"/>
        <v>0</v>
      </c>
      <c r="I1910" s="122">
        <f t="shared" ca="1" si="178"/>
        <v>0</v>
      </c>
    </row>
    <row r="1911" spans="1:9" x14ac:dyDescent="0.25">
      <c r="A1911" s="114">
        <f t="shared" si="179"/>
        <v>1911</v>
      </c>
      <c r="B1911" s="114">
        <f>IF(AND(A1911&gt;=CONTROL!$D$9,A1911&lt;CONTROL!$D$10+1),A1911,0)</f>
        <v>0</v>
      </c>
      <c r="C1911" s="114">
        <f>IF(AND(A1911&gt;=CONTROL!$F$9,A1911&lt;CONTROL!$F$10+1),A1911,0)</f>
        <v>0</v>
      </c>
      <c r="D1911" s="114" t="str">
        <f>IF(DATOS!I1912=CONTROL!$H$10,"B","A")</f>
        <v>A</v>
      </c>
      <c r="E1911" s="114">
        <f t="shared" si="174"/>
        <v>0</v>
      </c>
      <c r="F1911">
        <f t="shared" ca="1" si="175"/>
        <v>-1</v>
      </c>
      <c r="G1911">
        <f t="shared" ca="1" si="176"/>
        <v>654</v>
      </c>
      <c r="H1911">
        <f t="shared" ca="1" si="177"/>
        <v>0</v>
      </c>
      <c r="I1911" s="122">
        <f t="shared" ca="1" si="178"/>
        <v>0</v>
      </c>
    </row>
    <row r="1912" spans="1:9" x14ac:dyDescent="0.25">
      <c r="A1912" s="114">
        <f t="shared" si="179"/>
        <v>1912</v>
      </c>
      <c r="B1912" s="114">
        <f>IF(AND(A1912&gt;=CONTROL!$D$9,A1912&lt;CONTROL!$D$10+1),A1912,0)</f>
        <v>0</v>
      </c>
      <c r="C1912" s="114">
        <f>IF(AND(A1912&gt;=CONTROL!$F$9,A1912&lt;CONTROL!$F$10+1),A1912,0)</f>
        <v>0</v>
      </c>
      <c r="D1912" s="114" t="str">
        <f>IF(DATOS!I1913=CONTROL!$H$10,"B","A")</f>
        <v>A</v>
      </c>
      <c r="E1912" s="114">
        <f t="shared" si="174"/>
        <v>0</v>
      </c>
      <c r="F1912">
        <f t="shared" ca="1" si="175"/>
        <v>-1</v>
      </c>
      <c r="G1912">
        <f t="shared" ca="1" si="176"/>
        <v>654</v>
      </c>
      <c r="H1912">
        <f t="shared" ca="1" si="177"/>
        <v>0</v>
      </c>
      <c r="I1912" s="122">
        <f t="shared" ca="1" si="178"/>
        <v>0</v>
      </c>
    </row>
    <row r="1913" spans="1:9" x14ac:dyDescent="0.25">
      <c r="A1913" s="114">
        <f t="shared" si="179"/>
        <v>1913</v>
      </c>
      <c r="B1913" s="114">
        <f>IF(AND(A1913&gt;=CONTROL!$D$9,A1913&lt;CONTROL!$D$10+1),A1913,0)</f>
        <v>0</v>
      </c>
      <c r="C1913" s="114">
        <f>IF(AND(A1913&gt;=CONTROL!$F$9,A1913&lt;CONTROL!$F$10+1),A1913,0)</f>
        <v>0</v>
      </c>
      <c r="D1913" s="114" t="str">
        <f>IF(DATOS!I1914=CONTROL!$H$10,"B","A")</f>
        <v>A</v>
      </c>
      <c r="E1913" s="114">
        <f t="shared" si="174"/>
        <v>0</v>
      </c>
      <c r="F1913">
        <f t="shared" ca="1" si="175"/>
        <v>-1</v>
      </c>
      <c r="G1913">
        <f t="shared" ca="1" si="176"/>
        <v>654</v>
      </c>
      <c r="H1913">
        <f t="shared" ca="1" si="177"/>
        <v>0</v>
      </c>
      <c r="I1913" s="122">
        <f t="shared" ca="1" si="178"/>
        <v>0</v>
      </c>
    </row>
    <row r="1914" spans="1:9" x14ac:dyDescent="0.25">
      <c r="A1914" s="114">
        <f t="shared" si="179"/>
        <v>1914</v>
      </c>
      <c r="B1914" s="114">
        <f>IF(AND(A1914&gt;=CONTROL!$D$9,A1914&lt;CONTROL!$D$10+1),A1914,0)</f>
        <v>0</v>
      </c>
      <c r="C1914" s="114">
        <f>IF(AND(A1914&gt;=CONTROL!$F$9,A1914&lt;CONTROL!$F$10+1),A1914,0)</f>
        <v>0</v>
      </c>
      <c r="D1914" s="114" t="str">
        <f>IF(DATOS!I1915=CONTROL!$H$10,"B","A")</f>
        <v>A</v>
      </c>
      <c r="E1914" s="114">
        <f t="shared" si="174"/>
        <v>0</v>
      </c>
      <c r="F1914">
        <f t="shared" ca="1" si="175"/>
        <v>-1</v>
      </c>
      <c r="G1914">
        <f t="shared" ca="1" si="176"/>
        <v>654</v>
      </c>
      <c r="H1914">
        <f t="shared" ca="1" si="177"/>
        <v>0</v>
      </c>
      <c r="I1914" s="122">
        <f t="shared" ca="1" si="178"/>
        <v>0</v>
      </c>
    </row>
    <row r="1915" spans="1:9" x14ac:dyDescent="0.25">
      <c r="A1915" s="114">
        <f t="shared" si="179"/>
        <v>1915</v>
      </c>
      <c r="B1915" s="114">
        <f>IF(AND(A1915&gt;=CONTROL!$D$9,A1915&lt;CONTROL!$D$10+1),A1915,0)</f>
        <v>0</v>
      </c>
      <c r="C1915" s="114">
        <f>IF(AND(A1915&gt;=CONTROL!$F$9,A1915&lt;CONTROL!$F$10+1),A1915,0)</f>
        <v>0</v>
      </c>
      <c r="D1915" s="114" t="str">
        <f>IF(DATOS!I1916=CONTROL!$H$10,"B","A")</f>
        <v>A</v>
      </c>
      <c r="E1915" s="114">
        <f t="shared" si="174"/>
        <v>0</v>
      </c>
      <c r="F1915">
        <f t="shared" ca="1" si="175"/>
        <v>-1</v>
      </c>
      <c r="G1915">
        <f t="shared" ca="1" si="176"/>
        <v>654</v>
      </c>
      <c r="H1915">
        <f t="shared" ca="1" si="177"/>
        <v>0</v>
      </c>
      <c r="I1915" s="122">
        <f t="shared" ca="1" si="178"/>
        <v>0</v>
      </c>
    </row>
    <row r="1916" spans="1:9" x14ac:dyDescent="0.25">
      <c r="A1916" s="114">
        <f t="shared" si="179"/>
        <v>1916</v>
      </c>
      <c r="B1916" s="114">
        <f>IF(AND(A1916&gt;=CONTROL!$D$9,A1916&lt;CONTROL!$D$10+1),A1916,0)</f>
        <v>0</v>
      </c>
      <c r="C1916" s="114">
        <f>IF(AND(A1916&gt;=CONTROL!$F$9,A1916&lt;CONTROL!$F$10+1),A1916,0)</f>
        <v>0</v>
      </c>
      <c r="D1916" s="114" t="str">
        <f>IF(DATOS!I1917=CONTROL!$H$10,"B","A")</f>
        <v>A</v>
      </c>
      <c r="E1916" s="114">
        <f t="shared" si="174"/>
        <v>0</v>
      </c>
      <c r="F1916">
        <f t="shared" ca="1" si="175"/>
        <v>-1</v>
      </c>
      <c r="G1916">
        <f t="shared" ca="1" si="176"/>
        <v>654</v>
      </c>
      <c r="H1916">
        <f t="shared" ca="1" si="177"/>
        <v>0</v>
      </c>
      <c r="I1916" s="122">
        <f t="shared" ca="1" si="178"/>
        <v>0</v>
      </c>
    </row>
    <row r="1917" spans="1:9" x14ac:dyDescent="0.25">
      <c r="A1917" s="114">
        <f t="shared" si="179"/>
        <v>1917</v>
      </c>
      <c r="B1917" s="114">
        <f>IF(AND(A1917&gt;=CONTROL!$D$9,A1917&lt;CONTROL!$D$10+1),A1917,0)</f>
        <v>0</v>
      </c>
      <c r="C1917" s="114">
        <f>IF(AND(A1917&gt;=CONTROL!$F$9,A1917&lt;CONTROL!$F$10+1),A1917,0)</f>
        <v>0</v>
      </c>
      <c r="D1917" s="114" t="str">
        <f>IF(DATOS!I1918=CONTROL!$H$10,"B","A")</f>
        <v>A</v>
      </c>
      <c r="E1917" s="114">
        <f t="shared" si="174"/>
        <v>0</v>
      </c>
      <c r="F1917">
        <f t="shared" ca="1" si="175"/>
        <v>-1</v>
      </c>
      <c r="G1917">
        <f t="shared" ca="1" si="176"/>
        <v>654</v>
      </c>
      <c r="H1917">
        <f t="shared" ca="1" si="177"/>
        <v>0</v>
      </c>
      <c r="I1917" s="122">
        <f t="shared" ca="1" si="178"/>
        <v>0</v>
      </c>
    </row>
    <row r="1918" spans="1:9" x14ac:dyDescent="0.25">
      <c r="A1918" s="114">
        <f t="shared" si="179"/>
        <v>1918</v>
      </c>
      <c r="B1918" s="114">
        <f>IF(AND(A1918&gt;=CONTROL!$D$9,A1918&lt;CONTROL!$D$10+1),A1918,0)</f>
        <v>0</v>
      </c>
      <c r="C1918" s="114">
        <f>IF(AND(A1918&gt;=CONTROL!$F$9,A1918&lt;CONTROL!$F$10+1),A1918,0)</f>
        <v>0</v>
      </c>
      <c r="D1918" s="114" t="str">
        <f>IF(DATOS!I1919=CONTROL!$H$10,"B","A")</f>
        <v>A</v>
      </c>
      <c r="E1918" s="114">
        <f t="shared" si="174"/>
        <v>0</v>
      </c>
      <c r="F1918">
        <f t="shared" ca="1" si="175"/>
        <v>-1</v>
      </c>
      <c r="G1918">
        <f t="shared" ca="1" si="176"/>
        <v>654</v>
      </c>
      <c r="H1918">
        <f t="shared" ca="1" si="177"/>
        <v>0</v>
      </c>
      <c r="I1918" s="122">
        <f t="shared" ca="1" si="178"/>
        <v>0</v>
      </c>
    </row>
    <row r="1919" spans="1:9" x14ac:dyDescent="0.25">
      <c r="A1919" s="114">
        <f t="shared" si="179"/>
        <v>1919</v>
      </c>
      <c r="B1919" s="114">
        <f>IF(AND(A1919&gt;=CONTROL!$D$9,A1919&lt;CONTROL!$D$10+1),A1919,0)</f>
        <v>0</v>
      </c>
      <c r="C1919" s="114">
        <f>IF(AND(A1919&gt;=CONTROL!$F$9,A1919&lt;CONTROL!$F$10+1),A1919,0)</f>
        <v>0</v>
      </c>
      <c r="D1919" s="114" t="str">
        <f>IF(DATOS!I1920=CONTROL!$H$10,"B","A")</f>
        <v>A</v>
      </c>
      <c r="E1919" s="114">
        <f t="shared" si="174"/>
        <v>0</v>
      </c>
      <c r="F1919">
        <f t="shared" ca="1" si="175"/>
        <v>-1</v>
      </c>
      <c r="G1919">
        <f t="shared" ca="1" si="176"/>
        <v>654</v>
      </c>
      <c r="H1919">
        <f t="shared" ca="1" si="177"/>
        <v>0</v>
      </c>
      <c r="I1919" s="122">
        <f t="shared" ca="1" si="178"/>
        <v>0</v>
      </c>
    </row>
    <row r="1920" spans="1:9" x14ac:dyDescent="0.25">
      <c r="A1920" s="114">
        <f t="shared" si="179"/>
        <v>1920</v>
      </c>
      <c r="B1920" s="114">
        <f>IF(AND(A1920&gt;=CONTROL!$D$9,A1920&lt;CONTROL!$D$10+1),A1920,0)</f>
        <v>0</v>
      </c>
      <c r="C1920" s="114">
        <f>IF(AND(A1920&gt;=CONTROL!$F$9,A1920&lt;CONTROL!$F$10+1),A1920,0)</f>
        <v>0</v>
      </c>
      <c r="D1920" s="114" t="str">
        <f>IF(DATOS!I1921=CONTROL!$H$10,"B","A")</f>
        <v>A</v>
      </c>
      <c r="E1920" s="114">
        <f t="shared" si="174"/>
        <v>0</v>
      </c>
      <c r="F1920">
        <f t="shared" ca="1" si="175"/>
        <v>-1</v>
      </c>
      <c r="G1920">
        <f t="shared" ca="1" si="176"/>
        <v>654</v>
      </c>
      <c r="H1920">
        <f t="shared" ca="1" si="177"/>
        <v>0</v>
      </c>
      <c r="I1920" s="122">
        <f t="shared" ca="1" si="178"/>
        <v>0</v>
      </c>
    </row>
    <row r="1921" spans="1:9" x14ac:dyDescent="0.25">
      <c r="A1921" s="114">
        <f t="shared" si="179"/>
        <v>1921</v>
      </c>
      <c r="B1921" s="114">
        <f>IF(AND(A1921&gt;=CONTROL!$D$9,A1921&lt;CONTROL!$D$10+1),A1921,0)</f>
        <v>0</v>
      </c>
      <c r="C1921" s="114">
        <f>IF(AND(A1921&gt;=CONTROL!$F$9,A1921&lt;CONTROL!$F$10+1),A1921,0)</f>
        <v>0</v>
      </c>
      <c r="D1921" s="114" t="str">
        <f>IF(DATOS!I1922=CONTROL!$H$10,"B","A")</f>
        <v>A</v>
      </c>
      <c r="E1921" s="114">
        <f t="shared" si="174"/>
        <v>0</v>
      </c>
      <c r="F1921">
        <f t="shared" ca="1" si="175"/>
        <v>-1</v>
      </c>
      <c r="G1921">
        <f t="shared" ca="1" si="176"/>
        <v>654</v>
      </c>
      <c r="H1921">
        <f t="shared" ca="1" si="177"/>
        <v>0</v>
      </c>
      <c r="I1921" s="122">
        <f t="shared" ca="1" si="178"/>
        <v>0</v>
      </c>
    </row>
    <row r="1922" spans="1:9" x14ac:dyDescent="0.25">
      <c r="A1922" s="114">
        <f t="shared" si="179"/>
        <v>1922</v>
      </c>
      <c r="B1922" s="114">
        <f>IF(AND(A1922&gt;=CONTROL!$D$9,A1922&lt;CONTROL!$D$10+1),A1922,0)</f>
        <v>0</v>
      </c>
      <c r="C1922" s="114">
        <f>IF(AND(A1922&gt;=CONTROL!$F$9,A1922&lt;CONTROL!$F$10+1),A1922,0)</f>
        <v>0</v>
      </c>
      <c r="D1922" s="114" t="str">
        <f>IF(DATOS!I1923=CONTROL!$H$10,"B","A")</f>
        <v>A</v>
      </c>
      <c r="E1922" s="114">
        <f t="shared" ref="E1922:E1985" si="180">IF(D1922="A",+C1922+B1922,0)</f>
        <v>0</v>
      </c>
      <c r="F1922">
        <f t="shared" ref="F1922:F1985" ca="1" si="181">IF(E1922&gt;0,RAND(),-1)</f>
        <v>-1</v>
      </c>
      <c r="G1922">
        <f t="shared" ref="G1922:G1985" ca="1" si="182">RANK(F1922,$F$1:$F$5000)</f>
        <v>654</v>
      </c>
      <c r="H1922">
        <f t="shared" ref="H1922:H1985" ca="1" si="183">IF(F1922=-1,0,G1922)</f>
        <v>0</v>
      </c>
      <c r="I1922" s="122">
        <f t="shared" ref="I1922:I1985" ca="1" si="184">IFERROR(MATCH(A1922,H:H,0),0)</f>
        <v>0</v>
      </c>
    </row>
    <row r="1923" spans="1:9" x14ac:dyDescent="0.25">
      <c r="A1923" s="114">
        <f t="shared" ref="A1923:A1986" si="185">+A1922+1</f>
        <v>1923</v>
      </c>
      <c r="B1923" s="114">
        <f>IF(AND(A1923&gt;=CONTROL!$D$9,A1923&lt;CONTROL!$D$10+1),A1923,0)</f>
        <v>0</v>
      </c>
      <c r="C1923" s="114">
        <f>IF(AND(A1923&gt;=CONTROL!$F$9,A1923&lt;CONTROL!$F$10+1),A1923,0)</f>
        <v>0</v>
      </c>
      <c r="D1923" s="114" t="str">
        <f>IF(DATOS!I1924=CONTROL!$H$10,"B","A")</f>
        <v>A</v>
      </c>
      <c r="E1923" s="114">
        <f t="shared" si="180"/>
        <v>0</v>
      </c>
      <c r="F1923">
        <f t="shared" ca="1" si="181"/>
        <v>-1</v>
      </c>
      <c r="G1923">
        <f t="shared" ca="1" si="182"/>
        <v>654</v>
      </c>
      <c r="H1923">
        <f t="shared" ca="1" si="183"/>
        <v>0</v>
      </c>
      <c r="I1923" s="122">
        <f t="shared" ca="1" si="184"/>
        <v>0</v>
      </c>
    </row>
    <row r="1924" spans="1:9" x14ac:dyDescent="0.25">
      <c r="A1924" s="114">
        <f t="shared" si="185"/>
        <v>1924</v>
      </c>
      <c r="B1924" s="114">
        <f>IF(AND(A1924&gt;=CONTROL!$D$9,A1924&lt;CONTROL!$D$10+1),A1924,0)</f>
        <v>0</v>
      </c>
      <c r="C1924" s="114">
        <f>IF(AND(A1924&gt;=CONTROL!$F$9,A1924&lt;CONTROL!$F$10+1),A1924,0)</f>
        <v>0</v>
      </c>
      <c r="D1924" s="114" t="str">
        <f>IF(DATOS!I1925=CONTROL!$H$10,"B","A")</f>
        <v>A</v>
      </c>
      <c r="E1924" s="114">
        <f t="shared" si="180"/>
        <v>0</v>
      </c>
      <c r="F1924">
        <f t="shared" ca="1" si="181"/>
        <v>-1</v>
      </c>
      <c r="G1924">
        <f t="shared" ca="1" si="182"/>
        <v>654</v>
      </c>
      <c r="H1924">
        <f t="shared" ca="1" si="183"/>
        <v>0</v>
      </c>
      <c r="I1924" s="122">
        <f t="shared" ca="1" si="184"/>
        <v>0</v>
      </c>
    </row>
    <row r="1925" spans="1:9" x14ac:dyDescent="0.25">
      <c r="A1925" s="114">
        <f t="shared" si="185"/>
        <v>1925</v>
      </c>
      <c r="B1925" s="114">
        <f>IF(AND(A1925&gt;=CONTROL!$D$9,A1925&lt;CONTROL!$D$10+1),A1925,0)</f>
        <v>0</v>
      </c>
      <c r="C1925" s="114">
        <f>IF(AND(A1925&gt;=CONTROL!$F$9,A1925&lt;CONTROL!$F$10+1),A1925,0)</f>
        <v>0</v>
      </c>
      <c r="D1925" s="114" t="str">
        <f>IF(DATOS!I1926=CONTROL!$H$10,"B","A")</f>
        <v>A</v>
      </c>
      <c r="E1925" s="114">
        <f t="shared" si="180"/>
        <v>0</v>
      </c>
      <c r="F1925">
        <f t="shared" ca="1" si="181"/>
        <v>-1</v>
      </c>
      <c r="G1925">
        <f t="shared" ca="1" si="182"/>
        <v>654</v>
      </c>
      <c r="H1925">
        <f t="shared" ca="1" si="183"/>
        <v>0</v>
      </c>
      <c r="I1925" s="122">
        <f t="shared" ca="1" si="184"/>
        <v>0</v>
      </c>
    </row>
    <row r="1926" spans="1:9" x14ac:dyDescent="0.25">
      <c r="A1926" s="114">
        <f t="shared" si="185"/>
        <v>1926</v>
      </c>
      <c r="B1926" s="114">
        <f>IF(AND(A1926&gt;=CONTROL!$D$9,A1926&lt;CONTROL!$D$10+1),A1926,0)</f>
        <v>0</v>
      </c>
      <c r="C1926" s="114">
        <f>IF(AND(A1926&gt;=CONTROL!$F$9,A1926&lt;CONTROL!$F$10+1),A1926,0)</f>
        <v>0</v>
      </c>
      <c r="D1926" s="114" t="str">
        <f>IF(DATOS!I1927=CONTROL!$H$10,"B","A")</f>
        <v>A</v>
      </c>
      <c r="E1926" s="114">
        <f t="shared" si="180"/>
        <v>0</v>
      </c>
      <c r="F1926">
        <f t="shared" ca="1" si="181"/>
        <v>-1</v>
      </c>
      <c r="G1926">
        <f t="shared" ca="1" si="182"/>
        <v>654</v>
      </c>
      <c r="H1926">
        <f t="shared" ca="1" si="183"/>
        <v>0</v>
      </c>
      <c r="I1926" s="122">
        <f t="shared" ca="1" si="184"/>
        <v>0</v>
      </c>
    </row>
    <row r="1927" spans="1:9" x14ac:dyDescent="0.25">
      <c r="A1927" s="114">
        <f t="shared" si="185"/>
        <v>1927</v>
      </c>
      <c r="B1927" s="114">
        <f>IF(AND(A1927&gt;=CONTROL!$D$9,A1927&lt;CONTROL!$D$10+1),A1927,0)</f>
        <v>0</v>
      </c>
      <c r="C1927" s="114">
        <f>IF(AND(A1927&gt;=CONTROL!$F$9,A1927&lt;CONTROL!$F$10+1),A1927,0)</f>
        <v>0</v>
      </c>
      <c r="D1927" s="114" t="str">
        <f>IF(DATOS!I1928=CONTROL!$H$10,"B","A")</f>
        <v>A</v>
      </c>
      <c r="E1927" s="114">
        <f t="shared" si="180"/>
        <v>0</v>
      </c>
      <c r="F1927">
        <f t="shared" ca="1" si="181"/>
        <v>-1</v>
      </c>
      <c r="G1927">
        <f t="shared" ca="1" si="182"/>
        <v>654</v>
      </c>
      <c r="H1927">
        <f t="shared" ca="1" si="183"/>
        <v>0</v>
      </c>
      <c r="I1927" s="122">
        <f t="shared" ca="1" si="184"/>
        <v>0</v>
      </c>
    </row>
    <row r="1928" spans="1:9" x14ac:dyDescent="0.25">
      <c r="A1928" s="114">
        <f t="shared" si="185"/>
        <v>1928</v>
      </c>
      <c r="B1928" s="114">
        <f>IF(AND(A1928&gt;=CONTROL!$D$9,A1928&lt;CONTROL!$D$10+1),A1928,0)</f>
        <v>0</v>
      </c>
      <c r="C1928" s="114">
        <f>IF(AND(A1928&gt;=CONTROL!$F$9,A1928&lt;CONTROL!$F$10+1),A1928,0)</f>
        <v>0</v>
      </c>
      <c r="D1928" s="114" t="str">
        <f>IF(DATOS!I1929=CONTROL!$H$10,"B","A")</f>
        <v>A</v>
      </c>
      <c r="E1928" s="114">
        <f t="shared" si="180"/>
        <v>0</v>
      </c>
      <c r="F1928">
        <f t="shared" ca="1" si="181"/>
        <v>-1</v>
      </c>
      <c r="G1928">
        <f t="shared" ca="1" si="182"/>
        <v>654</v>
      </c>
      <c r="H1928">
        <f t="shared" ca="1" si="183"/>
        <v>0</v>
      </c>
      <c r="I1928" s="122">
        <f t="shared" ca="1" si="184"/>
        <v>0</v>
      </c>
    </row>
    <row r="1929" spans="1:9" x14ac:dyDescent="0.25">
      <c r="A1929" s="114">
        <f t="shared" si="185"/>
        <v>1929</v>
      </c>
      <c r="B1929" s="114">
        <f>IF(AND(A1929&gt;=CONTROL!$D$9,A1929&lt;CONTROL!$D$10+1),A1929,0)</f>
        <v>0</v>
      </c>
      <c r="C1929" s="114">
        <f>IF(AND(A1929&gt;=CONTROL!$F$9,A1929&lt;CONTROL!$F$10+1),A1929,0)</f>
        <v>0</v>
      </c>
      <c r="D1929" s="114" t="str">
        <f>IF(DATOS!I1930=CONTROL!$H$10,"B","A")</f>
        <v>A</v>
      </c>
      <c r="E1929" s="114">
        <f t="shared" si="180"/>
        <v>0</v>
      </c>
      <c r="F1929">
        <f t="shared" ca="1" si="181"/>
        <v>-1</v>
      </c>
      <c r="G1929">
        <f t="shared" ca="1" si="182"/>
        <v>654</v>
      </c>
      <c r="H1929">
        <f t="shared" ca="1" si="183"/>
        <v>0</v>
      </c>
      <c r="I1929" s="122">
        <f t="shared" ca="1" si="184"/>
        <v>0</v>
      </c>
    </row>
    <row r="1930" spans="1:9" x14ac:dyDescent="0.25">
      <c r="A1930" s="114">
        <f t="shared" si="185"/>
        <v>1930</v>
      </c>
      <c r="B1930" s="114">
        <f>IF(AND(A1930&gt;=CONTROL!$D$9,A1930&lt;CONTROL!$D$10+1),A1930,0)</f>
        <v>0</v>
      </c>
      <c r="C1930" s="114">
        <f>IF(AND(A1930&gt;=CONTROL!$F$9,A1930&lt;CONTROL!$F$10+1),A1930,0)</f>
        <v>0</v>
      </c>
      <c r="D1930" s="114" t="str">
        <f>IF(DATOS!I1931=CONTROL!$H$10,"B","A")</f>
        <v>A</v>
      </c>
      <c r="E1930" s="114">
        <f t="shared" si="180"/>
        <v>0</v>
      </c>
      <c r="F1930">
        <f t="shared" ca="1" si="181"/>
        <v>-1</v>
      </c>
      <c r="G1930">
        <f t="shared" ca="1" si="182"/>
        <v>654</v>
      </c>
      <c r="H1930">
        <f t="shared" ca="1" si="183"/>
        <v>0</v>
      </c>
      <c r="I1930" s="122">
        <f t="shared" ca="1" si="184"/>
        <v>0</v>
      </c>
    </row>
    <row r="1931" spans="1:9" x14ac:dyDescent="0.25">
      <c r="A1931" s="114">
        <f t="shared" si="185"/>
        <v>1931</v>
      </c>
      <c r="B1931" s="114">
        <f>IF(AND(A1931&gt;=CONTROL!$D$9,A1931&lt;CONTROL!$D$10+1),A1931,0)</f>
        <v>0</v>
      </c>
      <c r="C1931" s="114">
        <f>IF(AND(A1931&gt;=CONTROL!$F$9,A1931&lt;CONTROL!$F$10+1),A1931,0)</f>
        <v>0</v>
      </c>
      <c r="D1931" s="114" t="str">
        <f>IF(DATOS!I1932=CONTROL!$H$10,"B","A")</f>
        <v>A</v>
      </c>
      <c r="E1931" s="114">
        <f t="shared" si="180"/>
        <v>0</v>
      </c>
      <c r="F1931">
        <f t="shared" ca="1" si="181"/>
        <v>-1</v>
      </c>
      <c r="G1931">
        <f t="shared" ca="1" si="182"/>
        <v>654</v>
      </c>
      <c r="H1931">
        <f t="shared" ca="1" si="183"/>
        <v>0</v>
      </c>
      <c r="I1931" s="122">
        <f t="shared" ca="1" si="184"/>
        <v>0</v>
      </c>
    </row>
    <row r="1932" spans="1:9" x14ac:dyDescent="0.25">
      <c r="A1932" s="114">
        <f t="shared" si="185"/>
        <v>1932</v>
      </c>
      <c r="B1932" s="114">
        <f>IF(AND(A1932&gt;=CONTROL!$D$9,A1932&lt;CONTROL!$D$10+1),A1932,0)</f>
        <v>0</v>
      </c>
      <c r="C1932" s="114">
        <f>IF(AND(A1932&gt;=CONTROL!$F$9,A1932&lt;CONTROL!$F$10+1),A1932,0)</f>
        <v>0</v>
      </c>
      <c r="D1932" s="114" t="str">
        <f>IF(DATOS!I1933=CONTROL!$H$10,"B","A")</f>
        <v>A</v>
      </c>
      <c r="E1932" s="114">
        <f t="shared" si="180"/>
        <v>0</v>
      </c>
      <c r="F1932">
        <f t="shared" ca="1" si="181"/>
        <v>-1</v>
      </c>
      <c r="G1932">
        <f t="shared" ca="1" si="182"/>
        <v>654</v>
      </c>
      <c r="H1932">
        <f t="shared" ca="1" si="183"/>
        <v>0</v>
      </c>
      <c r="I1932" s="122">
        <f t="shared" ca="1" si="184"/>
        <v>0</v>
      </c>
    </row>
    <row r="1933" spans="1:9" x14ac:dyDescent="0.25">
      <c r="A1933" s="114">
        <f t="shared" si="185"/>
        <v>1933</v>
      </c>
      <c r="B1933" s="114">
        <f>IF(AND(A1933&gt;=CONTROL!$D$9,A1933&lt;CONTROL!$D$10+1),A1933,0)</f>
        <v>0</v>
      </c>
      <c r="C1933" s="114">
        <f>IF(AND(A1933&gt;=CONTROL!$F$9,A1933&lt;CONTROL!$F$10+1),A1933,0)</f>
        <v>0</v>
      </c>
      <c r="D1933" s="114" t="str">
        <f>IF(DATOS!I1934=CONTROL!$H$10,"B","A")</f>
        <v>A</v>
      </c>
      <c r="E1933" s="114">
        <f t="shared" si="180"/>
        <v>0</v>
      </c>
      <c r="F1933">
        <f t="shared" ca="1" si="181"/>
        <v>-1</v>
      </c>
      <c r="G1933">
        <f t="shared" ca="1" si="182"/>
        <v>654</v>
      </c>
      <c r="H1933">
        <f t="shared" ca="1" si="183"/>
        <v>0</v>
      </c>
      <c r="I1933" s="122">
        <f t="shared" ca="1" si="184"/>
        <v>0</v>
      </c>
    </row>
    <row r="1934" spans="1:9" x14ac:dyDescent="0.25">
      <c r="A1934" s="114">
        <f t="shared" si="185"/>
        <v>1934</v>
      </c>
      <c r="B1934" s="114">
        <f>IF(AND(A1934&gt;=CONTROL!$D$9,A1934&lt;CONTROL!$D$10+1),A1934,0)</f>
        <v>0</v>
      </c>
      <c r="C1934" s="114">
        <f>IF(AND(A1934&gt;=CONTROL!$F$9,A1934&lt;CONTROL!$F$10+1),A1934,0)</f>
        <v>0</v>
      </c>
      <c r="D1934" s="114" t="str">
        <f>IF(DATOS!I1935=CONTROL!$H$10,"B","A")</f>
        <v>A</v>
      </c>
      <c r="E1934" s="114">
        <f t="shared" si="180"/>
        <v>0</v>
      </c>
      <c r="F1934">
        <f t="shared" ca="1" si="181"/>
        <v>-1</v>
      </c>
      <c r="G1934">
        <f t="shared" ca="1" si="182"/>
        <v>654</v>
      </c>
      <c r="H1934">
        <f t="shared" ca="1" si="183"/>
        <v>0</v>
      </c>
      <c r="I1934" s="122">
        <f t="shared" ca="1" si="184"/>
        <v>0</v>
      </c>
    </row>
    <row r="1935" spans="1:9" x14ac:dyDescent="0.25">
      <c r="A1935" s="114">
        <f t="shared" si="185"/>
        <v>1935</v>
      </c>
      <c r="B1935" s="114">
        <f>IF(AND(A1935&gt;=CONTROL!$D$9,A1935&lt;CONTROL!$D$10+1),A1935,0)</f>
        <v>0</v>
      </c>
      <c r="C1935" s="114">
        <f>IF(AND(A1935&gt;=CONTROL!$F$9,A1935&lt;CONTROL!$F$10+1),A1935,0)</f>
        <v>0</v>
      </c>
      <c r="D1935" s="114" t="str">
        <f>IF(DATOS!I1936=CONTROL!$H$10,"B","A")</f>
        <v>A</v>
      </c>
      <c r="E1935" s="114">
        <f t="shared" si="180"/>
        <v>0</v>
      </c>
      <c r="F1935">
        <f t="shared" ca="1" si="181"/>
        <v>-1</v>
      </c>
      <c r="G1935">
        <f t="shared" ca="1" si="182"/>
        <v>654</v>
      </c>
      <c r="H1935">
        <f t="shared" ca="1" si="183"/>
        <v>0</v>
      </c>
      <c r="I1935" s="122">
        <f t="shared" ca="1" si="184"/>
        <v>0</v>
      </c>
    </row>
    <row r="1936" spans="1:9" x14ac:dyDescent="0.25">
      <c r="A1936" s="114">
        <f t="shared" si="185"/>
        <v>1936</v>
      </c>
      <c r="B1936" s="114">
        <f>IF(AND(A1936&gt;=CONTROL!$D$9,A1936&lt;CONTROL!$D$10+1),A1936,0)</f>
        <v>0</v>
      </c>
      <c r="C1936" s="114">
        <f>IF(AND(A1936&gt;=CONTROL!$F$9,A1936&lt;CONTROL!$F$10+1),A1936,0)</f>
        <v>0</v>
      </c>
      <c r="D1936" s="114" t="str">
        <f>IF(DATOS!I1937=CONTROL!$H$10,"B","A")</f>
        <v>A</v>
      </c>
      <c r="E1936" s="114">
        <f t="shared" si="180"/>
        <v>0</v>
      </c>
      <c r="F1936">
        <f t="shared" ca="1" si="181"/>
        <v>-1</v>
      </c>
      <c r="G1936">
        <f t="shared" ca="1" si="182"/>
        <v>654</v>
      </c>
      <c r="H1936">
        <f t="shared" ca="1" si="183"/>
        <v>0</v>
      </c>
      <c r="I1936" s="122">
        <f t="shared" ca="1" si="184"/>
        <v>0</v>
      </c>
    </row>
    <row r="1937" spans="1:9" x14ac:dyDescent="0.25">
      <c r="A1937" s="114">
        <f t="shared" si="185"/>
        <v>1937</v>
      </c>
      <c r="B1937" s="114">
        <f>IF(AND(A1937&gt;=CONTROL!$D$9,A1937&lt;CONTROL!$D$10+1),A1937,0)</f>
        <v>0</v>
      </c>
      <c r="C1937" s="114">
        <f>IF(AND(A1937&gt;=CONTROL!$F$9,A1937&lt;CONTROL!$F$10+1),A1937,0)</f>
        <v>0</v>
      </c>
      <c r="D1937" s="114" t="str">
        <f>IF(DATOS!I1938=CONTROL!$H$10,"B","A")</f>
        <v>A</v>
      </c>
      <c r="E1937" s="114">
        <f t="shared" si="180"/>
        <v>0</v>
      </c>
      <c r="F1937">
        <f t="shared" ca="1" si="181"/>
        <v>-1</v>
      </c>
      <c r="G1937">
        <f t="shared" ca="1" si="182"/>
        <v>654</v>
      </c>
      <c r="H1937">
        <f t="shared" ca="1" si="183"/>
        <v>0</v>
      </c>
      <c r="I1937" s="122">
        <f t="shared" ca="1" si="184"/>
        <v>0</v>
      </c>
    </row>
    <row r="1938" spans="1:9" x14ac:dyDescent="0.25">
      <c r="A1938" s="114">
        <f t="shared" si="185"/>
        <v>1938</v>
      </c>
      <c r="B1938" s="114">
        <f>IF(AND(A1938&gt;=CONTROL!$D$9,A1938&lt;CONTROL!$D$10+1),A1938,0)</f>
        <v>0</v>
      </c>
      <c r="C1938" s="114">
        <f>IF(AND(A1938&gt;=CONTROL!$F$9,A1938&lt;CONTROL!$F$10+1),A1938,0)</f>
        <v>0</v>
      </c>
      <c r="D1938" s="114" t="str">
        <f>IF(DATOS!I1939=CONTROL!$H$10,"B","A")</f>
        <v>A</v>
      </c>
      <c r="E1938" s="114">
        <f t="shared" si="180"/>
        <v>0</v>
      </c>
      <c r="F1938">
        <f t="shared" ca="1" si="181"/>
        <v>-1</v>
      </c>
      <c r="G1938">
        <f t="shared" ca="1" si="182"/>
        <v>654</v>
      </c>
      <c r="H1938">
        <f t="shared" ca="1" si="183"/>
        <v>0</v>
      </c>
      <c r="I1938" s="122">
        <f t="shared" ca="1" si="184"/>
        <v>0</v>
      </c>
    </row>
    <row r="1939" spans="1:9" x14ac:dyDescent="0.25">
      <c r="A1939" s="114">
        <f t="shared" si="185"/>
        <v>1939</v>
      </c>
      <c r="B1939" s="114">
        <f>IF(AND(A1939&gt;=CONTROL!$D$9,A1939&lt;CONTROL!$D$10+1),A1939,0)</f>
        <v>0</v>
      </c>
      <c r="C1939" s="114">
        <f>IF(AND(A1939&gt;=CONTROL!$F$9,A1939&lt;CONTROL!$F$10+1),A1939,0)</f>
        <v>0</v>
      </c>
      <c r="D1939" s="114" t="str">
        <f>IF(DATOS!I1940=CONTROL!$H$10,"B","A")</f>
        <v>A</v>
      </c>
      <c r="E1939" s="114">
        <f t="shared" si="180"/>
        <v>0</v>
      </c>
      <c r="F1939">
        <f t="shared" ca="1" si="181"/>
        <v>-1</v>
      </c>
      <c r="G1939">
        <f t="shared" ca="1" si="182"/>
        <v>654</v>
      </c>
      <c r="H1939">
        <f t="shared" ca="1" si="183"/>
        <v>0</v>
      </c>
      <c r="I1939" s="122">
        <f t="shared" ca="1" si="184"/>
        <v>0</v>
      </c>
    </row>
    <row r="1940" spans="1:9" x14ac:dyDescent="0.25">
      <c r="A1940" s="114">
        <f t="shared" si="185"/>
        <v>1940</v>
      </c>
      <c r="B1940" s="114">
        <f>IF(AND(A1940&gt;=CONTROL!$D$9,A1940&lt;CONTROL!$D$10+1),A1940,0)</f>
        <v>0</v>
      </c>
      <c r="C1940" s="114">
        <f>IF(AND(A1940&gt;=CONTROL!$F$9,A1940&lt;CONTROL!$F$10+1),A1940,0)</f>
        <v>0</v>
      </c>
      <c r="D1940" s="114" t="str">
        <f>IF(DATOS!I1941=CONTROL!$H$10,"B","A")</f>
        <v>A</v>
      </c>
      <c r="E1940" s="114">
        <f t="shared" si="180"/>
        <v>0</v>
      </c>
      <c r="F1940">
        <f t="shared" ca="1" si="181"/>
        <v>-1</v>
      </c>
      <c r="G1940">
        <f t="shared" ca="1" si="182"/>
        <v>654</v>
      </c>
      <c r="H1940">
        <f t="shared" ca="1" si="183"/>
        <v>0</v>
      </c>
      <c r="I1940" s="122">
        <f t="shared" ca="1" si="184"/>
        <v>0</v>
      </c>
    </row>
    <row r="1941" spans="1:9" x14ac:dyDescent="0.25">
      <c r="A1941" s="114">
        <f t="shared" si="185"/>
        <v>1941</v>
      </c>
      <c r="B1941" s="114">
        <f>IF(AND(A1941&gt;=CONTROL!$D$9,A1941&lt;CONTROL!$D$10+1),A1941,0)</f>
        <v>0</v>
      </c>
      <c r="C1941" s="114">
        <f>IF(AND(A1941&gt;=CONTROL!$F$9,A1941&lt;CONTROL!$F$10+1),A1941,0)</f>
        <v>0</v>
      </c>
      <c r="D1941" s="114" t="str">
        <f>IF(DATOS!I1942=CONTROL!$H$10,"B","A")</f>
        <v>A</v>
      </c>
      <c r="E1941" s="114">
        <f t="shared" si="180"/>
        <v>0</v>
      </c>
      <c r="F1941">
        <f t="shared" ca="1" si="181"/>
        <v>-1</v>
      </c>
      <c r="G1941">
        <f t="shared" ca="1" si="182"/>
        <v>654</v>
      </c>
      <c r="H1941">
        <f t="shared" ca="1" si="183"/>
        <v>0</v>
      </c>
      <c r="I1941" s="122">
        <f t="shared" ca="1" si="184"/>
        <v>0</v>
      </c>
    </row>
    <row r="1942" spans="1:9" x14ac:dyDescent="0.25">
      <c r="A1942" s="114">
        <f t="shared" si="185"/>
        <v>1942</v>
      </c>
      <c r="B1942" s="114">
        <f>IF(AND(A1942&gt;=CONTROL!$D$9,A1942&lt;CONTROL!$D$10+1),A1942,0)</f>
        <v>0</v>
      </c>
      <c r="C1942" s="114">
        <f>IF(AND(A1942&gt;=CONTROL!$F$9,A1942&lt;CONTROL!$F$10+1),A1942,0)</f>
        <v>0</v>
      </c>
      <c r="D1942" s="114" t="str">
        <f>IF(DATOS!I1943=CONTROL!$H$10,"B","A")</f>
        <v>A</v>
      </c>
      <c r="E1942" s="114">
        <f t="shared" si="180"/>
        <v>0</v>
      </c>
      <c r="F1942">
        <f t="shared" ca="1" si="181"/>
        <v>-1</v>
      </c>
      <c r="G1942">
        <f t="shared" ca="1" si="182"/>
        <v>654</v>
      </c>
      <c r="H1942">
        <f t="shared" ca="1" si="183"/>
        <v>0</v>
      </c>
      <c r="I1942" s="122">
        <f t="shared" ca="1" si="184"/>
        <v>0</v>
      </c>
    </row>
    <row r="1943" spans="1:9" x14ac:dyDescent="0.25">
      <c r="A1943" s="114">
        <f t="shared" si="185"/>
        <v>1943</v>
      </c>
      <c r="B1943" s="114">
        <f>IF(AND(A1943&gt;=CONTROL!$D$9,A1943&lt;CONTROL!$D$10+1),A1943,0)</f>
        <v>0</v>
      </c>
      <c r="C1943" s="114">
        <f>IF(AND(A1943&gt;=CONTROL!$F$9,A1943&lt;CONTROL!$F$10+1),A1943,0)</f>
        <v>0</v>
      </c>
      <c r="D1943" s="114" t="str">
        <f>IF(DATOS!I1944=CONTROL!$H$10,"B","A")</f>
        <v>A</v>
      </c>
      <c r="E1943" s="114">
        <f t="shared" si="180"/>
        <v>0</v>
      </c>
      <c r="F1943">
        <f t="shared" ca="1" si="181"/>
        <v>-1</v>
      </c>
      <c r="G1943">
        <f t="shared" ca="1" si="182"/>
        <v>654</v>
      </c>
      <c r="H1943">
        <f t="shared" ca="1" si="183"/>
        <v>0</v>
      </c>
      <c r="I1943" s="122">
        <f t="shared" ca="1" si="184"/>
        <v>0</v>
      </c>
    </row>
    <row r="1944" spans="1:9" x14ac:dyDescent="0.25">
      <c r="A1944" s="114">
        <f t="shared" si="185"/>
        <v>1944</v>
      </c>
      <c r="B1944" s="114">
        <f>IF(AND(A1944&gt;=CONTROL!$D$9,A1944&lt;CONTROL!$D$10+1),A1944,0)</f>
        <v>0</v>
      </c>
      <c r="C1944" s="114">
        <f>IF(AND(A1944&gt;=CONTROL!$F$9,A1944&lt;CONTROL!$F$10+1),A1944,0)</f>
        <v>0</v>
      </c>
      <c r="D1944" s="114" t="str">
        <f>IF(DATOS!I1945=CONTROL!$H$10,"B","A")</f>
        <v>A</v>
      </c>
      <c r="E1944" s="114">
        <f t="shared" si="180"/>
        <v>0</v>
      </c>
      <c r="F1944">
        <f t="shared" ca="1" si="181"/>
        <v>-1</v>
      </c>
      <c r="G1944">
        <f t="shared" ca="1" si="182"/>
        <v>654</v>
      </c>
      <c r="H1944">
        <f t="shared" ca="1" si="183"/>
        <v>0</v>
      </c>
      <c r="I1944" s="122">
        <f t="shared" ca="1" si="184"/>
        <v>0</v>
      </c>
    </row>
    <row r="1945" spans="1:9" x14ac:dyDescent="0.25">
      <c r="A1945" s="114">
        <f t="shared" si="185"/>
        <v>1945</v>
      </c>
      <c r="B1945" s="114">
        <f>IF(AND(A1945&gt;=CONTROL!$D$9,A1945&lt;CONTROL!$D$10+1),A1945,0)</f>
        <v>0</v>
      </c>
      <c r="C1945" s="114">
        <f>IF(AND(A1945&gt;=CONTROL!$F$9,A1945&lt;CONTROL!$F$10+1),A1945,0)</f>
        <v>0</v>
      </c>
      <c r="D1945" s="114" t="str">
        <f>IF(DATOS!I1946=CONTROL!$H$10,"B","A")</f>
        <v>A</v>
      </c>
      <c r="E1945" s="114">
        <f t="shared" si="180"/>
        <v>0</v>
      </c>
      <c r="F1945">
        <f t="shared" ca="1" si="181"/>
        <v>-1</v>
      </c>
      <c r="G1945">
        <f t="shared" ca="1" si="182"/>
        <v>654</v>
      </c>
      <c r="H1945">
        <f t="shared" ca="1" si="183"/>
        <v>0</v>
      </c>
      <c r="I1945" s="122">
        <f t="shared" ca="1" si="184"/>
        <v>0</v>
      </c>
    </row>
    <row r="1946" spans="1:9" x14ac:dyDescent="0.25">
      <c r="A1946" s="114">
        <f t="shared" si="185"/>
        <v>1946</v>
      </c>
      <c r="B1946" s="114">
        <f>IF(AND(A1946&gt;=CONTROL!$D$9,A1946&lt;CONTROL!$D$10+1),A1946,0)</f>
        <v>0</v>
      </c>
      <c r="C1946" s="114">
        <f>IF(AND(A1946&gt;=CONTROL!$F$9,A1946&lt;CONTROL!$F$10+1),A1946,0)</f>
        <v>0</v>
      </c>
      <c r="D1946" s="114" t="str">
        <f>IF(DATOS!I1947=CONTROL!$H$10,"B","A")</f>
        <v>A</v>
      </c>
      <c r="E1946" s="114">
        <f t="shared" si="180"/>
        <v>0</v>
      </c>
      <c r="F1946">
        <f t="shared" ca="1" si="181"/>
        <v>-1</v>
      </c>
      <c r="G1946">
        <f t="shared" ca="1" si="182"/>
        <v>654</v>
      </c>
      <c r="H1946">
        <f t="shared" ca="1" si="183"/>
        <v>0</v>
      </c>
      <c r="I1946" s="122">
        <f t="shared" ca="1" si="184"/>
        <v>0</v>
      </c>
    </row>
    <row r="1947" spans="1:9" x14ac:dyDescent="0.25">
      <c r="A1947" s="114">
        <f t="shared" si="185"/>
        <v>1947</v>
      </c>
      <c r="B1947" s="114">
        <f>IF(AND(A1947&gt;=CONTROL!$D$9,A1947&lt;CONTROL!$D$10+1),A1947,0)</f>
        <v>0</v>
      </c>
      <c r="C1947" s="114">
        <f>IF(AND(A1947&gt;=CONTROL!$F$9,A1947&lt;CONTROL!$F$10+1),A1947,0)</f>
        <v>0</v>
      </c>
      <c r="D1947" s="114" t="str">
        <f>IF(DATOS!I1948=CONTROL!$H$10,"B","A")</f>
        <v>A</v>
      </c>
      <c r="E1947" s="114">
        <f t="shared" si="180"/>
        <v>0</v>
      </c>
      <c r="F1947">
        <f t="shared" ca="1" si="181"/>
        <v>-1</v>
      </c>
      <c r="G1947">
        <f t="shared" ca="1" si="182"/>
        <v>654</v>
      </c>
      <c r="H1947">
        <f t="shared" ca="1" si="183"/>
        <v>0</v>
      </c>
      <c r="I1947" s="122">
        <f t="shared" ca="1" si="184"/>
        <v>0</v>
      </c>
    </row>
    <row r="1948" spans="1:9" x14ac:dyDescent="0.25">
      <c r="A1948" s="114">
        <f t="shared" si="185"/>
        <v>1948</v>
      </c>
      <c r="B1948" s="114">
        <f>IF(AND(A1948&gt;=CONTROL!$D$9,A1948&lt;CONTROL!$D$10+1),A1948,0)</f>
        <v>0</v>
      </c>
      <c r="C1948" s="114">
        <f>IF(AND(A1948&gt;=CONTROL!$F$9,A1948&lt;CONTROL!$F$10+1),A1948,0)</f>
        <v>0</v>
      </c>
      <c r="D1948" s="114" t="str">
        <f>IF(DATOS!I1949=CONTROL!$H$10,"B","A")</f>
        <v>A</v>
      </c>
      <c r="E1948" s="114">
        <f t="shared" si="180"/>
        <v>0</v>
      </c>
      <c r="F1948">
        <f t="shared" ca="1" si="181"/>
        <v>-1</v>
      </c>
      <c r="G1948">
        <f t="shared" ca="1" si="182"/>
        <v>654</v>
      </c>
      <c r="H1948">
        <f t="shared" ca="1" si="183"/>
        <v>0</v>
      </c>
      <c r="I1948" s="122">
        <f t="shared" ca="1" si="184"/>
        <v>0</v>
      </c>
    </row>
    <row r="1949" spans="1:9" x14ac:dyDescent="0.25">
      <c r="A1949" s="114">
        <f t="shared" si="185"/>
        <v>1949</v>
      </c>
      <c r="B1949" s="114">
        <f>IF(AND(A1949&gt;=CONTROL!$D$9,A1949&lt;CONTROL!$D$10+1),A1949,0)</f>
        <v>0</v>
      </c>
      <c r="C1949" s="114">
        <f>IF(AND(A1949&gt;=CONTROL!$F$9,A1949&lt;CONTROL!$F$10+1),A1949,0)</f>
        <v>0</v>
      </c>
      <c r="D1949" s="114" t="str">
        <f>IF(DATOS!I1950=CONTROL!$H$10,"B","A")</f>
        <v>A</v>
      </c>
      <c r="E1949" s="114">
        <f t="shared" si="180"/>
        <v>0</v>
      </c>
      <c r="F1949">
        <f t="shared" ca="1" si="181"/>
        <v>-1</v>
      </c>
      <c r="G1949">
        <f t="shared" ca="1" si="182"/>
        <v>654</v>
      </c>
      <c r="H1949">
        <f t="shared" ca="1" si="183"/>
        <v>0</v>
      </c>
      <c r="I1949" s="122">
        <f t="shared" ca="1" si="184"/>
        <v>0</v>
      </c>
    </row>
    <row r="1950" spans="1:9" x14ac:dyDescent="0.25">
      <c r="A1950" s="114">
        <f t="shared" si="185"/>
        <v>1950</v>
      </c>
      <c r="B1950" s="114">
        <f>IF(AND(A1950&gt;=CONTROL!$D$9,A1950&lt;CONTROL!$D$10+1),A1950,0)</f>
        <v>0</v>
      </c>
      <c r="C1950" s="114">
        <f>IF(AND(A1950&gt;=CONTROL!$F$9,A1950&lt;CONTROL!$F$10+1),A1950,0)</f>
        <v>0</v>
      </c>
      <c r="D1950" s="114" t="str">
        <f>IF(DATOS!I1951=CONTROL!$H$10,"B","A")</f>
        <v>A</v>
      </c>
      <c r="E1950" s="114">
        <f t="shared" si="180"/>
        <v>0</v>
      </c>
      <c r="F1950">
        <f t="shared" ca="1" si="181"/>
        <v>-1</v>
      </c>
      <c r="G1950">
        <f t="shared" ca="1" si="182"/>
        <v>654</v>
      </c>
      <c r="H1950">
        <f t="shared" ca="1" si="183"/>
        <v>0</v>
      </c>
      <c r="I1950" s="122">
        <f t="shared" ca="1" si="184"/>
        <v>0</v>
      </c>
    </row>
    <row r="1951" spans="1:9" x14ac:dyDescent="0.25">
      <c r="A1951" s="114">
        <f t="shared" si="185"/>
        <v>1951</v>
      </c>
      <c r="B1951" s="114">
        <f>IF(AND(A1951&gt;=CONTROL!$D$9,A1951&lt;CONTROL!$D$10+1),A1951,0)</f>
        <v>0</v>
      </c>
      <c r="C1951" s="114">
        <f>IF(AND(A1951&gt;=CONTROL!$F$9,A1951&lt;CONTROL!$F$10+1),A1951,0)</f>
        <v>0</v>
      </c>
      <c r="D1951" s="114" t="str">
        <f>IF(DATOS!I1952=CONTROL!$H$10,"B","A")</f>
        <v>A</v>
      </c>
      <c r="E1951" s="114">
        <f t="shared" si="180"/>
        <v>0</v>
      </c>
      <c r="F1951">
        <f t="shared" ca="1" si="181"/>
        <v>-1</v>
      </c>
      <c r="G1951">
        <f t="shared" ca="1" si="182"/>
        <v>654</v>
      </c>
      <c r="H1951">
        <f t="shared" ca="1" si="183"/>
        <v>0</v>
      </c>
      <c r="I1951" s="122">
        <f t="shared" ca="1" si="184"/>
        <v>0</v>
      </c>
    </row>
    <row r="1952" spans="1:9" x14ac:dyDescent="0.25">
      <c r="A1952" s="114">
        <f t="shared" si="185"/>
        <v>1952</v>
      </c>
      <c r="B1952" s="114">
        <f>IF(AND(A1952&gt;=CONTROL!$D$9,A1952&lt;CONTROL!$D$10+1),A1952,0)</f>
        <v>0</v>
      </c>
      <c r="C1952" s="114">
        <f>IF(AND(A1952&gt;=CONTROL!$F$9,A1952&lt;CONTROL!$F$10+1),A1952,0)</f>
        <v>0</v>
      </c>
      <c r="D1952" s="114" t="str">
        <f>IF(DATOS!I1953=CONTROL!$H$10,"B","A")</f>
        <v>A</v>
      </c>
      <c r="E1952" s="114">
        <f t="shared" si="180"/>
        <v>0</v>
      </c>
      <c r="F1952">
        <f t="shared" ca="1" si="181"/>
        <v>-1</v>
      </c>
      <c r="G1952">
        <f t="shared" ca="1" si="182"/>
        <v>654</v>
      </c>
      <c r="H1952">
        <f t="shared" ca="1" si="183"/>
        <v>0</v>
      </c>
      <c r="I1952" s="122">
        <f t="shared" ca="1" si="184"/>
        <v>0</v>
      </c>
    </row>
    <row r="1953" spans="1:9" x14ac:dyDescent="0.25">
      <c r="A1953" s="114">
        <f t="shared" si="185"/>
        <v>1953</v>
      </c>
      <c r="B1953" s="114">
        <f>IF(AND(A1953&gt;=CONTROL!$D$9,A1953&lt;CONTROL!$D$10+1),A1953,0)</f>
        <v>0</v>
      </c>
      <c r="C1953" s="114">
        <f>IF(AND(A1953&gt;=CONTROL!$F$9,A1953&lt;CONTROL!$F$10+1),A1953,0)</f>
        <v>0</v>
      </c>
      <c r="D1953" s="114" t="str">
        <f>IF(DATOS!I1954=CONTROL!$H$10,"B","A")</f>
        <v>A</v>
      </c>
      <c r="E1953" s="114">
        <f t="shared" si="180"/>
        <v>0</v>
      </c>
      <c r="F1953">
        <f t="shared" ca="1" si="181"/>
        <v>-1</v>
      </c>
      <c r="G1953">
        <f t="shared" ca="1" si="182"/>
        <v>654</v>
      </c>
      <c r="H1953">
        <f t="shared" ca="1" si="183"/>
        <v>0</v>
      </c>
      <c r="I1953" s="122">
        <f t="shared" ca="1" si="184"/>
        <v>0</v>
      </c>
    </row>
    <row r="1954" spans="1:9" x14ac:dyDescent="0.25">
      <c r="A1954" s="114">
        <f t="shared" si="185"/>
        <v>1954</v>
      </c>
      <c r="B1954" s="114">
        <f>IF(AND(A1954&gt;=CONTROL!$D$9,A1954&lt;CONTROL!$D$10+1),A1954,0)</f>
        <v>0</v>
      </c>
      <c r="C1954" s="114">
        <f>IF(AND(A1954&gt;=CONTROL!$F$9,A1954&lt;CONTROL!$F$10+1),A1954,0)</f>
        <v>0</v>
      </c>
      <c r="D1954" s="114" t="str">
        <f>IF(DATOS!I1955=CONTROL!$H$10,"B","A")</f>
        <v>A</v>
      </c>
      <c r="E1954" s="114">
        <f t="shared" si="180"/>
        <v>0</v>
      </c>
      <c r="F1954">
        <f t="shared" ca="1" si="181"/>
        <v>-1</v>
      </c>
      <c r="G1954">
        <f t="shared" ca="1" si="182"/>
        <v>654</v>
      </c>
      <c r="H1954">
        <f t="shared" ca="1" si="183"/>
        <v>0</v>
      </c>
      <c r="I1954" s="122">
        <f t="shared" ca="1" si="184"/>
        <v>0</v>
      </c>
    </row>
    <row r="1955" spans="1:9" x14ac:dyDescent="0.25">
      <c r="A1955" s="114">
        <f t="shared" si="185"/>
        <v>1955</v>
      </c>
      <c r="B1955" s="114">
        <f>IF(AND(A1955&gt;=CONTROL!$D$9,A1955&lt;CONTROL!$D$10+1),A1955,0)</f>
        <v>0</v>
      </c>
      <c r="C1955" s="114">
        <f>IF(AND(A1955&gt;=CONTROL!$F$9,A1955&lt;CONTROL!$F$10+1),A1955,0)</f>
        <v>0</v>
      </c>
      <c r="D1955" s="114" t="str">
        <f>IF(DATOS!I1956=CONTROL!$H$10,"B","A")</f>
        <v>A</v>
      </c>
      <c r="E1955" s="114">
        <f t="shared" si="180"/>
        <v>0</v>
      </c>
      <c r="F1955">
        <f t="shared" ca="1" si="181"/>
        <v>-1</v>
      </c>
      <c r="G1955">
        <f t="shared" ca="1" si="182"/>
        <v>654</v>
      </c>
      <c r="H1955">
        <f t="shared" ca="1" si="183"/>
        <v>0</v>
      </c>
      <c r="I1955" s="122">
        <f t="shared" ca="1" si="184"/>
        <v>0</v>
      </c>
    </row>
    <row r="1956" spans="1:9" x14ac:dyDescent="0.25">
      <c r="A1956" s="114">
        <f t="shared" si="185"/>
        <v>1956</v>
      </c>
      <c r="B1956" s="114">
        <f>IF(AND(A1956&gt;=CONTROL!$D$9,A1956&lt;CONTROL!$D$10+1),A1956,0)</f>
        <v>0</v>
      </c>
      <c r="C1956" s="114">
        <f>IF(AND(A1956&gt;=CONTROL!$F$9,A1956&lt;CONTROL!$F$10+1),A1956,0)</f>
        <v>0</v>
      </c>
      <c r="D1956" s="114" t="str">
        <f>IF(DATOS!I1957=CONTROL!$H$10,"B","A")</f>
        <v>A</v>
      </c>
      <c r="E1956" s="114">
        <f t="shared" si="180"/>
        <v>0</v>
      </c>
      <c r="F1956">
        <f t="shared" ca="1" si="181"/>
        <v>-1</v>
      </c>
      <c r="G1956">
        <f t="shared" ca="1" si="182"/>
        <v>654</v>
      </c>
      <c r="H1956">
        <f t="shared" ca="1" si="183"/>
        <v>0</v>
      </c>
      <c r="I1956" s="122">
        <f t="shared" ca="1" si="184"/>
        <v>0</v>
      </c>
    </row>
    <row r="1957" spans="1:9" x14ac:dyDescent="0.25">
      <c r="A1957" s="114">
        <f t="shared" si="185"/>
        <v>1957</v>
      </c>
      <c r="B1957" s="114">
        <f>IF(AND(A1957&gt;=CONTROL!$D$9,A1957&lt;CONTROL!$D$10+1),A1957,0)</f>
        <v>0</v>
      </c>
      <c r="C1957" s="114">
        <f>IF(AND(A1957&gt;=CONTROL!$F$9,A1957&lt;CONTROL!$F$10+1),A1957,0)</f>
        <v>0</v>
      </c>
      <c r="D1957" s="114" t="str">
        <f>IF(DATOS!I1958=CONTROL!$H$10,"B","A")</f>
        <v>A</v>
      </c>
      <c r="E1957" s="114">
        <f t="shared" si="180"/>
        <v>0</v>
      </c>
      <c r="F1957">
        <f t="shared" ca="1" si="181"/>
        <v>-1</v>
      </c>
      <c r="G1957">
        <f t="shared" ca="1" si="182"/>
        <v>654</v>
      </c>
      <c r="H1957">
        <f t="shared" ca="1" si="183"/>
        <v>0</v>
      </c>
      <c r="I1957" s="122">
        <f t="shared" ca="1" si="184"/>
        <v>0</v>
      </c>
    </row>
    <row r="1958" spans="1:9" x14ac:dyDescent="0.25">
      <c r="A1958" s="114">
        <f t="shared" si="185"/>
        <v>1958</v>
      </c>
      <c r="B1958" s="114">
        <f>IF(AND(A1958&gt;=CONTROL!$D$9,A1958&lt;CONTROL!$D$10+1),A1958,0)</f>
        <v>0</v>
      </c>
      <c r="C1958" s="114">
        <f>IF(AND(A1958&gt;=CONTROL!$F$9,A1958&lt;CONTROL!$F$10+1),A1958,0)</f>
        <v>0</v>
      </c>
      <c r="D1958" s="114" t="str">
        <f>IF(DATOS!I1959=CONTROL!$H$10,"B","A")</f>
        <v>A</v>
      </c>
      <c r="E1958" s="114">
        <f t="shared" si="180"/>
        <v>0</v>
      </c>
      <c r="F1958">
        <f t="shared" ca="1" si="181"/>
        <v>-1</v>
      </c>
      <c r="G1958">
        <f t="shared" ca="1" si="182"/>
        <v>654</v>
      </c>
      <c r="H1958">
        <f t="shared" ca="1" si="183"/>
        <v>0</v>
      </c>
      <c r="I1958" s="122">
        <f t="shared" ca="1" si="184"/>
        <v>0</v>
      </c>
    </row>
    <row r="1959" spans="1:9" x14ac:dyDescent="0.25">
      <c r="A1959" s="114">
        <f t="shared" si="185"/>
        <v>1959</v>
      </c>
      <c r="B1959" s="114">
        <f>IF(AND(A1959&gt;=CONTROL!$D$9,A1959&lt;CONTROL!$D$10+1),A1959,0)</f>
        <v>0</v>
      </c>
      <c r="C1959" s="114">
        <f>IF(AND(A1959&gt;=CONTROL!$F$9,A1959&lt;CONTROL!$F$10+1),A1959,0)</f>
        <v>0</v>
      </c>
      <c r="D1959" s="114" t="str">
        <f>IF(DATOS!I1960=CONTROL!$H$10,"B","A")</f>
        <v>A</v>
      </c>
      <c r="E1959" s="114">
        <f t="shared" si="180"/>
        <v>0</v>
      </c>
      <c r="F1959">
        <f t="shared" ca="1" si="181"/>
        <v>-1</v>
      </c>
      <c r="G1959">
        <f t="shared" ca="1" si="182"/>
        <v>654</v>
      </c>
      <c r="H1959">
        <f t="shared" ca="1" si="183"/>
        <v>0</v>
      </c>
      <c r="I1959" s="122">
        <f t="shared" ca="1" si="184"/>
        <v>0</v>
      </c>
    </row>
    <row r="1960" spans="1:9" x14ac:dyDescent="0.25">
      <c r="A1960" s="114">
        <f t="shared" si="185"/>
        <v>1960</v>
      </c>
      <c r="B1960" s="114">
        <f>IF(AND(A1960&gt;=CONTROL!$D$9,A1960&lt;CONTROL!$D$10+1),A1960,0)</f>
        <v>0</v>
      </c>
      <c r="C1960" s="114">
        <f>IF(AND(A1960&gt;=CONTROL!$F$9,A1960&lt;CONTROL!$F$10+1),A1960,0)</f>
        <v>0</v>
      </c>
      <c r="D1960" s="114" t="str">
        <f>IF(DATOS!I1961=CONTROL!$H$10,"B","A")</f>
        <v>A</v>
      </c>
      <c r="E1960" s="114">
        <f t="shared" si="180"/>
        <v>0</v>
      </c>
      <c r="F1960">
        <f t="shared" ca="1" si="181"/>
        <v>-1</v>
      </c>
      <c r="G1960">
        <f t="shared" ca="1" si="182"/>
        <v>654</v>
      </c>
      <c r="H1960">
        <f t="shared" ca="1" si="183"/>
        <v>0</v>
      </c>
      <c r="I1960" s="122">
        <f t="shared" ca="1" si="184"/>
        <v>0</v>
      </c>
    </row>
    <row r="1961" spans="1:9" x14ac:dyDescent="0.25">
      <c r="A1961" s="114">
        <f t="shared" si="185"/>
        <v>1961</v>
      </c>
      <c r="B1961" s="114">
        <f>IF(AND(A1961&gt;=CONTROL!$D$9,A1961&lt;CONTROL!$D$10+1),A1961,0)</f>
        <v>0</v>
      </c>
      <c r="C1961" s="114">
        <f>IF(AND(A1961&gt;=CONTROL!$F$9,A1961&lt;CONTROL!$F$10+1),A1961,0)</f>
        <v>0</v>
      </c>
      <c r="D1961" s="114" t="str">
        <f>IF(DATOS!I1962=CONTROL!$H$10,"B","A")</f>
        <v>A</v>
      </c>
      <c r="E1961" s="114">
        <f t="shared" si="180"/>
        <v>0</v>
      </c>
      <c r="F1961">
        <f t="shared" ca="1" si="181"/>
        <v>-1</v>
      </c>
      <c r="G1961">
        <f t="shared" ca="1" si="182"/>
        <v>654</v>
      </c>
      <c r="H1961">
        <f t="shared" ca="1" si="183"/>
        <v>0</v>
      </c>
      <c r="I1961" s="122">
        <f t="shared" ca="1" si="184"/>
        <v>0</v>
      </c>
    </row>
    <row r="1962" spans="1:9" x14ac:dyDescent="0.25">
      <c r="A1962" s="114">
        <f t="shared" si="185"/>
        <v>1962</v>
      </c>
      <c r="B1962" s="114">
        <f>IF(AND(A1962&gt;=CONTROL!$D$9,A1962&lt;CONTROL!$D$10+1),A1962,0)</f>
        <v>0</v>
      </c>
      <c r="C1962" s="114">
        <f>IF(AND(A1962&gt;=CONTROL!$F$9,A1962&lt;CONTROL!$F$10+1),A1962,0)</f>
        <v>0</v>
      </c>
      <c r="D1962" s="114" t="str">
        <f>IF(DATOS!I1963=CONTROL!$H$10,"B","A")</f>
        <v>A</v>
      </c>
      <c r="E1962" s="114">
        <f t="shared" si="180"/>
        <v>0</v>
      </c>
      <c r="F1962">
        <f t="shared" ca="1" si="181"/>
        <v>-1</v>
      </c>
      <c r="G1962">
        <f t="shared" ca="1" si="182"/>
        <v>654</v>
      </c>
      <c r="H1962">
        <f t="shared" ca="1" si="183"/>
        <v>0</v>
      </c>
      <c r="I1962" s="122">
        <f t="shared" ca="1" si="184"/>
        <v>0</v>
      </c>
    </row>
    <row r="1963" spans="1:9" x14ac:dyDescent="0.25">
      <c r="A1963" s="114">
        <f t="shared" si="185"/>
        <v>1963</v>
      </c>
      <c r="B1963" s="114">
        <f>IF(AND(A1963&gt;=CONTROL!$D$9,A1963&lt;CONTROL!$D$10+1),A1963,0)</f>
        <v>0</v>
      </c>
      <c r="C1963" s="114">
        <f>IF(AND(A1963&gt;=CONTROL!$F$9,A1963&lt;CONTROL!$F$10+1),A1963,0)</f>
        <v>0</v>
      </c>
      <c r="D1963" s="114" t="str">
        <f>IF(DATOS!I1964=CONTROL!$H$10,"B","A")</f>
        <v>A</v>
      </c>
      <c r="E1963" s="114">
        <f t="shared" si="180"/>
        <v>0</v>
      </c>
      <c r="F1963">
        <f t="shared" ca="1" si="181"/>
        <v>-1</v>
      </c>
      <c r="G1963">
        <f t="shared" ca="1" si="182"/>
        <v>654</v>
      </c>
      <c r="H1963">
        <f t="shared" ca="1" si="183"/>
        <v>0</v>
      </c>
      <c r="I1963" s="122">
        <f t="shared" ca="1" si="184"/>
        <v>0</v>
      </c>
    </row>
    <row r="1964" spans="1:9" x14ac:dyDescent="0.25">
      <c r="A1964" s="114">
        <f t="shared" si="185"/>
        <v>1964</v>
      </c>
      <c r="B1964" s="114">
        <f>IF(AND(A1964&gt;=CONTROL!$D$9,A1964&lt;CONTROL!$D$10+1),A1964,0)</f>
        <v>0</v>
      </c>
      <c r="C1964" s="114">
        <f>IF(AND(A1964&gt;=CONTROL!$F$9,A1964&lt;CONTROL!$F$10+1),A1964,0)</f>
        <v>0</v>
      </c>
      <c r="D1964" s="114" t="str">
        <f>IF(DATOS!I1965=CONTROL!$H$10,"B","A")</f>
        <v>A</v>
      </c>
      <c r="E1964" s="114">
        <f t="shared" si="180"/>
        <v>0</v>
      </c>
      <c r="F1964">
        <f t="shared" ca="1" si="181"/>
        <v>-1</v>
      </c>
      <c r="G1964">
        <f t="shared" ca="1" si="182"/>
        <v>654</v>
      </c>
      <c r="H1964">
        <f t="shared" ca="1" si="183"/>
        <v>0</v>
      </c>
      <c r="I1964" s="122">
        <f t="shared" ca="1" si="184"/>
        <v>0</v>
      </c>
    </row>
    <row r="1965" spans="1:9" x14ac:dyDescent="0.25">
      <c r="A1965" s="114">
        <f t="shared" si="185"/>
        <v>1965</v>
      </c>
      <c r="B1965" s="114">
        <f>IF(AND(A1965&gt;=CONTROL!$D$9,A1965&lt;CONTROL!$D$10+1),A1965,0)</f>
        <v>0</v>
      </c>
      <c r="C1965" s="114">
        <f>IF(AND(A1965&gt;=CONTROL!$F$9,A1965&lt;CONTROL!$F$10+1),A1965,0)</f>
        <v>0</v>
      </c>
      <c r="D1965" s="114" t="str">
        <f>IF(DATOS!I1966=CONTROL!$H$10,"B","A")</f>
        <v>A</v>
      </c>
      <c r="E1965" s="114">
        <f t="shared" si="180"/>
        <v>0</v>
      </c>
      <c r="F1965">
        <f t="shared" ca="1" si="181"/>
        <v>-1</v>
      </c>
      <c r="G1965">
        <f t="shared" ca="1" si="182"/>
        <v>654</v>
      </c>
      <c r="H1965">
        <f t="shared" ca="1" si="183"/>
        <v>0</v>
      </c>
      <c r="I1965" s="122">
        <f t="shared" ca="1" si="184"/>
        <v>0</v>
      </c>
    </row>
    <row r="1966" spans="1:9" x14ac:dyDescent="0.25">
      <c r="A1966" s="114">
        <f t="shared" si="185"/>
        <v>1966</v>
      </c>
      <c r="B1966" s="114">
        <f>IF(AND(A1966&gt;=CONTROL!$D$9,A1966&lt;CONTROL!$D$10+1),A1966,0)</f>
        <v>0</v>
      </c>
      <c r="C1966" s="114">
        <f>IF(AND(A1966&gt;=CONTROL!$F$9,A1966&lt;CONTROL!$F$10+1),A1966,0)</f>
        <v>0</v>
      </c>
      <c r="D1966" s="114" t="str">
        <f>IF(DATOS!I1967=CONTROL!$H$10,"B","A")</f>
        <v>A</v>
      </c>
      <c r="E1966" s="114">
        <f t="shared" si="180"/>
        <v>0</v>
      </c>
      <c r="F1966">
        <f t="shared" ca="1" si="181"/>
        <v>-1</v>
      </c>
      <c r="G1966">
        <f t="shared" ca="1" si="182"/>
        <v>654</v>
      </c>
      <c r="H1966">
        <f t="shared" ca="1" si="183"/>
        <v>0</v>
      </c>
      <c r="I1966" s="122">
        <f t="shared" ca="1" si="184"/>
        <v>0</v>
      </c>
    </row>
    <row r="1967" spans="1:9" x14ac:dyDescent="0.25">
      <c r="A1967" s="114">
        <f t="shared" si="185"/>
        <v>1967</v>
      </c>
      <c r="B1967" s="114">
        <f>IF(AND(A1967&gt;=CONTROL!$D$9,A1967&lt;CONTROL!$D$10+1),A1967,0)</f>
        <v>0</v>
      </c>
      <c r="C1967" s="114">
        <f>IF(AND(A1967&gt;=CONTROL!$F$9,A1967&lt;CONTROL!$F$10+1),A1967,0)</f>
        <v>0</v>
      </c>
      <c r="D1967" s="114" t="str">
        <f>IF(DATOS!I1968=CONTROL!$H$10,"B","A")</f>
        <v>A</v>
      </c>
      <c r="E1967" s="114">
        <f t="shared" si="180"/>
        <v>0</v>
      </c>
      <c r="F1967">
        <f t="shared" ca="1" si="181"/>
        <v>-1</v>
      </c>
      <c r="G1967">
        <f t="shared" ca="1" si="182"/>
        <v>654</v>
      </c>
      <c r="H1967">
        <f t="shared" ca="1" si="183"/>
        <v>0</v>
      </c>
      <c r="I1967" s="122">
        <f t="shared" ca="1" si="184"/>
        <v>0</v>
      </c>
    </row>
    <row r="1968" spans="1:9" x14ac:dyDescent="0.25">
      <c r="A1968" s="114">
        <f t="shared" si="185"/>
        <v>1968</v>
      </c>
      <c r="B1968" s="114">
        <f>IF(AND(A1968&gt;=CONTROL!$D$9,A1968&lt;CONTROL!$D$10+1),A1968,0)</f>
        <v>0</v>
      </c>
      <c r="C1968" s="114">
        <f>IF(AND(A1968&gt;=CONTROL!$F$9,A1968&lt;CONTROL!$F$10+1),A1968,0)</f>
        <v>0</v>
      </c>
      <c r="D1968" s="114" t="str">
        <f>IF(DATOS!I1969=CONTROL!$H$10,"B","A")</f>
        <v>A</v>
      </c>
      <c r="E1968" s="114">
        <f t="shared" si="180"/>
        <v>0</v>
      </c>
      <c r="F1968">
        <f t="shared" ca="1" si="181"/>
        <v>-1</v>
      </c>
      <c r="G1968">
        <f t="shared" ca="1" si="182"/>
        <v>654</v>
      </c>
      <c r="H1968">
        <f t="shared" ca="1" si="183"/>
        <v>0</v>
      </c>
      <c r="I1968" s="122">
        <f t="shared" ca="1" si="184"/>
        <v>0</v>
      </c>
    </row>
    <row r="1969" spans="1:9" x14ac:dyDescent="0.25">
      <c r="A1969" s="114">
        <f t="shared" si="185"/>
        <v>1969</v>
      </c>
      <c r="B1969" s="114">
        <f>IF(AND(A1969&gt;=CONTROL!$D$9,A1969&lt;CONTROL!$D$10+1),A1969,0)</f>
        <v>0</v>
      </c>
      <c r="C1969" s="114">
        <f>IF(AND(A1969&gt;=CONTROL!$F$9,A1969&lt;CONTROL!$F$10+1),A1969,0)</f>
        <v>0</v>
      </c>
      <c r="D1969" s="114" t="str">
        <f>IF(DATOS!I1970=CONTROL!$H$10,"B","A")</f>
        <v>A</v>
      </c>
      <c r="E1969" s="114">
        <f t="shared" si="180"/>
        <v>0</v>
      </c>
      <c r="F1969">
        <f t="shared" ca="1" si="181"/>
        <v>-1</v>
      </c>
      <c r="G1969">
        <f t="shared" ca="1" si="182"/>
        <v>654</v>
      </c>
      <c r="H1969">
        <f t="shared" ca="1" si="183"/>
        <v>0</v>
      </c>
      <c r="I1969" s="122">
        <f t="shared" ca="1" si="184"/>
        <v>0</v>
      </c>
    </row>
    <row r="1970" spans="1:9" x14ac:dyDescent="0.25">
      <c r="A1970" s="114">
        <f t="shared" si="185"/>
        <v>1970</v>
      </c>
      <c r="B1970" s="114">
        <f>IF(AND(A1970&gt;=CONTROL!$D$9,A1970&lt;CONTROL!$D$10+1),A1970,0)</f>
        <v>0</v>
      </c>
      <c r="C1970" s="114">
        <f>IF(AND(A1970&gt;=CONTROL!$F$9,A1970&lt;CONTROL!$F$10+1),A1970,0)</f>
        <v>0</v>
      </c>
      <c r="D1970" s="114" t="str">
        <f>IF(DATOS!I1971=CONTROL!$H$10,"B","A")</f>
        <v>A</v>
      </c>
      <c r="E1970" s="114">
        <f t="shared" si="180"/>
        <v>0</v>
      </c>
      <c r="F1970">
        <f t="shared" ca="1" si="181"/>
        <v>-1</v>
      </c>
      <c r="G1970">
        <f t="shared" ca="1" si="182"/>
        <v>654</v>
      </c>
      <c r="H1970">
        <f t="shared" ca="1" si="183"/>
        <v>0</v>
      </c>
      <c r="I1970" s="122">
        <f t="shared" ca="1" si="184"/>
        <v>0</v>
      </c>
    </row>
    <row r="1971" spans="1:9" x14ac:dyDescent="0.25">
      <c r="A1971" s="114">
        <f t="shared" si="185"/>
        <v>1971</v>
      </c>
      <c r="B1971" s="114">
        <f>IF(AND(A1971&gt;=CONTROL!$D$9,A1971&lt;CONTROL!$D$10+1),A1971,0)</f>
        <v>0</v>
      </c>
      <c r="C1971" s="114">
        <f>IF(AND(A1971&gt;=CONTROL!$F$9,A1971&lt;CONTROL!$F$10+1),A1971,0)</f>
        <v>0</v>
      </c>
      <c r="D1971" s="114" t="str">
        <f>IF(DATOS!I1972=CONTROL!$H$10,"B","A")</f>
        <v>A</v>
      </c>
      <c r="E1971" s="114">
        <f t="shared" si="180"/>
        <v>0</v>
      </c>
      <c r="F1971">
        <f t="shared" ca="1" si="181"/>
        <v>-1</v>
      </c>
      <c r="G1971">
        <f t="shared" ca="1" si="182"/>
        <v>654</v>
      </c>
      <c r="H1971">
        <f t="shared" ca="1" si="183"/>
        <v>0</v>
      </c>
      <c r="I1971" s="122">
        <f t="shared" ca="1" si="184"/>
        <v>0</v>
      </c>
    </row>
    <row r="1972" spans="1:9" x14ac:dyDescent="0.25">
      <c r="A1972" s="114">
        <f t="shared" si="185"/>
        <v>1972</v>
      </c>
      <c r="B1972" s="114">
        <f>IF(AND(A1972&gt;=CONTROL!$D$9,A1972&lt;CONTROL!$D$10+1),A1972,0)</f>
        <v>0</v>
      </c>
      <c r="C1972" s="114">
        <f>IF(AND(A1972&gt;=CONTROL!$F$9,A1972&lt;CONTROL!$F$10+1),A1972,0)</f>
        <v>0</v>
      </c>
      <c r="D1972" s="114" t="str">
        <f>IF(DATOS!I1973=CONTROL!$H$10,"B","A")</f>
        <v>A</v>
      </c>
      <c r="E1972" s="114">
        <f t="shared" si="180"/>
        <v>0</v>
      </c>
      <c r="F1972">
        <f t="shared" ca="1" si="181"/>
        <v>-1</v>
      </c>
      <c r="G1972">
        <f t="shared" ca="1" si="182"/>
        <v>654</v>
      </c>
      <c r="H1972">
        <f t="shared" ca="1" si="183"/>
        <v>0</v>
      </c>
      <c r="I1972" s="122">
        <f t="shared" ca="1" si="184"/>
        <v>0</v>
      </c>
    </row>
    <row r="1973" spans="1:9" x14ac:dyDescent="0.25">
      <c r="A1973" s="114">
        <f t="shared" si="185"/>
        <v>1973</v>
      </c>
      <c r="B1973" s="114">
        <f>IF(AND(A1973&gt;=CONTROL!$D$9,A1973&lt;CONTROL!$D$10+1),A1973,0)</f>
        <v>0</v>
      </c>
      <c r="C1973" s="114">
        <f>IF(AND(A1973&gt;=CONTROL!$F$9,A1973&lt;CONTROL!$F$10+1),A1973,0)</f>
        <v>0</v>
      </c>
      <c r="D1973" s="114" t="str">
        <f>IF(DATOS!I1974=CONTROL!$H$10,"B","A")</f>
        <v>A</v>
      </c>
      <c r="E1973" s="114">
        <f t="shared" si="180"/>
        <v>0</v>
      </c>
      <c r="F1973">
        <f t="shared" ca="1" si="181"/>
        <v>-1</v>
      </c>
      <c r="G1973">
        <f t="shared" ca="1" si="182"/>
        <v>654</v>
      </c>
      <c r="H1973">
        <f t="shared" ca="1" si="183"/>
        <v>0</v>
      </c>
      <c r="I1973" s="122">
        <f t="shared" ca="1" si="184"/>
        <v>0</v>
      </c>
    </row>
    <row r="1974" spans="1:9" x14ac:dyDescent="0.25">
      <c r="A1974" s="114">
        <f t="shared" si="185"/>
        <v>1974</v>
      </c>
      <c r="B1974" s="114">
        <f>IF(AND(A1974&gt;=CONTROL!$D$9,A1974&lt;CONTROL!$D$10+1),A1974,0)</f>
        <v>0</v>
      </c>
      <c r="C1974" s="114">
        <f>IF(AND(A1974&gt;=CONTROL!$F$9,A1974&lt;CONTROL!$F$10+1),A1974,0)</f>
        <v>0</v>
      </c>
      <c r="D1974" s="114" t="str">
        <f>IF(DATOS!I1975=CONTROL!$H$10,"B","A")</f>
        <v>A</v>
      </c>
      <c r="E1974" s="114">
        <f t="shared" si="180"/>
        <v>0</v>
      </c>
      <c r="F1974">
        <f t="shared" ca="1" si="181"/>
        <v>-1</v>
      </c>
      <c r="G1974">
        <f t="shared" ca="1" si="182"/>
        <v>654</v>
      </c>
      <c r="H1974">
        <f t="shared" ca="1" si="183"/>
        <v>0</v>
      </c>
      <c r="I1974" s="122">
        <f t="shared" ca="1" si="184"/>
        <v>0</v>
      </c>
    </row>
    <row r="1975" spans="1:9" x14ac:dyDescent="0.25">
      <c r="A1975" s="114">
        <f t="shared" si="185"/>
        <v>1975</v>
      </c>
      <c r="B1975" s="114">
        <f>IF(AND(A1975&gt;=CONTROL!$D$9,A1975&lt;CONTROL!$D$10+1),A1975,0)</f>
        <v>0</v>
      </c>
      <c r="C1975" s="114">
        <f>IF(AND(A1975&gt;=CONTROL!$F$9,A1975&lt;CONTROL!$F$10+1),A1975,0)</f>
        <v>0</v>
      </c>
      <c r="D1975" s="114" t="str">
        <f>IF(DATOS!I1976=CONTROL!$H$10,"B","A")</f>
        <v>A</v>
      </c>
      <c r="E1975" s="114">
        <f t="shared" si="180"/>
        <v>0</v>
      </c>
      <c r="F1975">
        <f t="shared" ca="1" si="181"/>
        <v>-1</v>
      </c>
      <c r="G1975">
        <f t="shared" ca="1" si="182"/>
        <v>654</v>
      </c>
      <c r="H1975">
        <f t="shared" ca="1" si="183"/>
        <v>0</v>
      </c>
      <c r="I1975" s="122">
        <f t="shared" ca="1" si="184"/>
        <v>0</v>
      </c>
    </row>
    <row r="1976" spans="1:9" x14ac:dyDescent="0.25">
      <c r="A1976" s="114">
        <f t="shared" si="185"/>
        <v>1976</v>
      </c>
      <c r="B1976" s="114">
        <f>IF(AND(A1976&gt;=CONTROL!$D$9,A1976&lt;CONTROL!$D$10+1),A1976,0)</f>
        <v>0</v>
      </c>
      <c r="C1976" s="114">
        <f>IF(AND(A1976&gt;=CONTROL!$F$9,A1976&lt;CONTROL!$F$10+1),A1976,0)</f>
        <v>0</v>
      </c>
      <c r="D1976" s="114" t="str">
        <f>IF(DATOS!I1977=CONTROL!$H$10,"B","A")</f>
        <v>A</v>
      </c>
      <c r="E1976" s="114">
        <f t="shared" si="180"/>
        <v>0</v>
      </c>
      <c r="F1976">
        <f t="shared" ca="1" si="181"/>
        <v>-1</v>
      </c>
      <c r="G1976">
        <f t="shared" ca="1" si="182"/>
        <v>654</v>
      </c>
      <c r="H1976">
        <f t="shared" ca="1" si="183"/>
        <v>0</v>
      </c>
      <c r="I1976" s="122">
        <f t="shared" ca="1" si="184"/>
        <v>0</v>
      </c>
    </row>
    <row r="1977" spans="1:9" x14ac:dyDescent="0.25">
      <c r="A1977" s="114">
        <f t="shared" si="185"/>
        <v>1977</v>
      </c>
      <c r="B1977" s="114">
        <f>IF(AND(A1977&gt;=CONTROL!$D$9,A1977&lt;CONTROL!$D$10+1),A1977,0)</f>
        <v>0</v>
      </c>
      <c r="C1977" s="114">
        <f>IF(AND(A1977&gt;=CONTROL!$F$9,A1977&lt;CONTROL!$F$10+1),A1977,0)</f>
        <v>0</v>
      </c>
      <c r="D1977" s="114" t="str">
        <f>IF(DATOS!I1978=CONTROL!$H$10,"B","A")</f>
        <v>A</v>
      </c>
      <c r="E1977" s="114">
        <f t="shared" si="180"/>
        <v>0</v>
      </c>
      <c r="F1977">
        <f t="shared" ca="1" si="181"/>
        <v>-1</v>
      </c>
      <c r="G1977">
        <f t="shared" ca="1" si="182"/>
        <v>654</v>
      </c>
      <c r="H1977">
        <f t="shared" ca="1" si="183"/>
        <v>0</v>
      </c>
      <c r="I1977" s="122">
        <f t="shared" ca="1" si="184"/>
        <v>0</v>
      </c>
    </row>
    <row r="1978" spans="1:9" x14ac:dyDescent="0.25">
      <c r="A1978" s="114">
        <f t="shared" si="185"/>
        <v>1978</v>
      </c>
      <c r="B1978" s="114">
        <f>IF(AND(A1978&gt;=CONTROL!$D$9,A1978&lt;CONTROL!$D$10+1),A1978,0)</f>
        <v>0</v>
      </c>
      <c r="C1978" s="114">
        <f>IF(AND(A1978&gt;=CONTROL!$F$9,A1978&lt;CONTROL!$F$10+1),A1978,0)</f>
        <v>0</v>
      </c>
      <c r="D1978" s="114" t="str">
        <f>IF(DATOS!I1979=CONTROL!$H$10,"B","A")</f>
        <v>A</v>
      </c>
      <c r="E1978" s="114">
        <f t="shared" si="180"/>
        <v>0</v>
      </c>
      <c r="F1978">
        <f t="shared" ca="1" si="181"/>
        <v>-1</v>
      </c>
      <c r="G1978">
        <f t="shared" ca="1" si="182"/>
        <v>654</v>
      </c>
      <c r="H1978">
        <f t="shared" ca="1" si="183"/>
        <v>0</v>
      </c>
      <c r="I1978" s="122">
        <f t="shared" ca="1" si="184"/>
        <v>0</v>
      </c>
    </row>
    <row r="1979" spans="1:9" x14ac:dyDescent="0.25">
      <c r="A1979" s="114">
        <f t="shared" si="185"/>
        <v>1979</v>
      </c>
      <c r="B1979" s="114">
        <f>IF(AND(A1979&gt;=CONTROL!$D$9,A1979&lt;CONTROL!$D$10+1),A1979,0)</f>
        <v>0</v>
      </c>
      <c r="C1979" s="114">
        <f>IF(AND(A1979&gt;=CONTROL!$F$9,A1979&lt;CONTROL!$F$10+1),A1979,0)</f>
        <v>0</v>
      </c>
      <c r="D1979" s="114" t="str">
        <f>IF(DATOS!I1980=CONTROL!$H$10,"B","A")</f>
        <v>A</v>
      </c>
      <c r="E1979" s="114">
        <f t="shared" si="180"/>
        <v>0</v>
      </c>
      <c r="F1979">
        <f t="shared" ca="1" si="181"/>
        <v>-1</v>
      </c>
      <c r="G1979">
        <f t="shared" ca="1" si="182"/>
        <v>654</v>
      </c>
      <c r="H1979">
        <f t="shared" ca="1" si="183"/>
        <v>0</v>
      </c>
      <c r="I1979" s="122">
        <f t="shared" ca="1" si="184"/>
        <v>0</v>
      </c>
    </row>
    <row r="1980" spans="1:9" x14ac:dyDescent="0.25">
      <c r="A1980" s="114">
        <f t="shared" si="185"/>
        <v>1980</v>
      </c>
      <c r="B1980" s="114">
        <f>IF(AND(A1980&gt;=CONTROL!$D$9,A1980&lt;CONTROL!$D$10+1),A1980,0)</f>
        <v>0</v>
      </c>
      <c r="C1980" s="114">
        <f>IF(AND(A1980&gt;=CONTROL!$F$9,A1980&lt;CONTROL!$F$10+1),A1980,0)</f>
        <v>0</v>
      </c>
      <c r="D1980" s="114" t="str">
        <f>IF(DATOS!I1981=CONTROL!$H$10,"B","A")</f>
        <v>A</v>
      </c>
      <c r="E1980" s="114">
        <f t="shared" si="180"/>
        <v>0</v>
      </c>
      <c r="F1980">
        <f t="shared" ca="1" si="181"/>
        <v>-1</v>
      </c>
      <c r="G1980">
        <f t="shared" ca="1" si="182"/>
        <v>654</v>
      </c>
      <c r="H1980">
        <f t="shared" ca="1" si="183"/>
        <v>0</v>
      </c>
      <c r="I1980" s="122">
        <f t="shared" ca="1" si="184"/>
        <v>0</v>
      </c>
    </row>
    <row r="1981" spans="1:9" x14ac:dyDescent="0.25">
      <c r="A1981" s="114">
        <f t="shared" si="185"/>
        <v>1981</v>
      </c>
      <c r="B1981" s="114">
        <f>IF(AND(A1981&gt;=CONTROL!$D$9,A1981&lt;CONTROL!$D$10+1),A1981,0)</f>
        <v>0</v>
      </c>
      <c r="C1981" s="114">
        <f>IF(AND(A1981&gt;=CONTROL!$F$9,A1981&lt;CONTROL!$F$10+1),A1981,0)</f>
        <v>0</v>
      </c>
      <c r="D1981" s="114" t="str">
        <f>IF(DATOS!I1982=CONTROL!$H$10,"B","A")</f>
        <v>A</v>
      </c>
      <c r="E1981" s="114">
        <f t="shared" si="180"/>
        <v>0</v>
      </c>
      <c r="F1981">
        <f t="shared" ca="1" si="181"/>
        <v>-1</v>
      </c>
      <c r="G1981">
        <f t="shared" ca="1" si="182"/>
        <v>654</v>
      </c>
      <c r="H1981">
        <f t="shared" ca="1" si="183"/>
        <v>0</v>
      </c>
      <c r="I1981" s="122">
        <f t="shared" ca="1" si="184"/>
        <v>0</v>
      </c>
    </row>
    <row r="1982" spans="1:9" x14ac:dyDescent="0.25">
      <c r="A1982" s="114">
        <f t="shared" si="185"/>
        <v>1982</v>
      </c>
      <c r="B1982" s="114">
        <f>IF(AND(A1982&gt;=CONTROL!$D$9,A1982&lt;CONTROL!$D$10+1),A1982,0)</f>
        <v>0</v>
      </c>
      <c r="C1982" s="114">
        <f>IF(AND(A1982&gt;=CONTROL!$F$9,A1982&lt;CONTROL!$F$10+1),A1982,0)</f>
        <v>0</v>
      </c>
      <c r="D1982" s="114" t="str">
        <f>IF(DATOS!I1983=CONTROL!$H$10,"B","A")</f>
        <v>A</v>
      </c>
      <c r="E1982" s="114">
        <f t="shared" si="180"/>
        <v>0</v>
      </c>
      <c r="F1982">
        <f t="shared" ca="1" si="181"/>
        <v>-1</v>
      </c>
      <c r="G1982">
        <f t="shared" ca="1" si="182"/>
        <v>654</v>
      </c>
      <c r="H1982">
        <f t="shared" ca="1" si="183"/>
        <v>0</v>
      </c>
      <c r="I1982" s="122">
        <f t="shared" ca="1" si="184"/>
        <v>0</v>
      </c>
    </row>
    <row r="1983" spans="1:9" x14ac:dyDescent="0.25">
      <c r="A1983" s="114">
        <f t="shared" si="185"/>
        <v>1983</v>
      </c>
      <c r="B1983" s="114">
        <f>IF(AND(A1983&gt;=CONTROL!$D$9,A1983&lt;CONTROL!$D$10+1),A1983,0)</f>
        <v>0</v>
      </c>
      <c r="C1983" s="114">
        <f>IF(AND(A1983&gt;=CONTROL!$F$9,A1983&lt;CONTROL!$F$10+1),A1983,0)</f>
        <v>0</v>
      </c>
      <c r="D1983" s="114" t="str">
        <f>IF(DATOS!I1984=CONTROL!$H$10,"B","A")</f>
        <v>A</v>
      </c>
      <c r="E1983" s="114">
        <f t="shared" si="180"/>
        <v>0</v>
      </c>
      <c r="F1983">
        <f t="shared" ca="1" si="181"/>
        <v>-1</v>
      </c>
      <c r="G1983">
        <f t="shared" ca="1" si="182"/>
        <v>654</v>
      </c>
      <c r="H1983">
        <f t="shared" ca="1" si="183"/>
        <v>0</v>
      </c>
      <c r="I1983" s="122">
        <f t="shared" ca="1" si="184"/>
        <v>0</v>
      </c>
    </row>
    <row r="1984" spans="1:9" x14ac:dyDescent="0.25">
      <c r="A1984" s="114">
        <f t="shared" si="185"/>
        <v>1984</v>
      </c>
      <c r="B1984" s="114">
        <f>IF(AND(A1984&gt;=CONTROL!$D$9,A1984&lt;CONTROL!$D$10+1),A1984,0)</f>
        <v>0</v>
      </c>
      <c r="C1984" s="114">
        <f>IF(AND(A1984&gt;=CONTROL!$F$9,A1984&lt;CONTROL!$F$10+1),A1984,0)</f>
        <v>0</v>
      </c>
      <c r="D1984" s="114" t="str">
        <f>IF(DATOS!I1985=CONTROL!$H$10,"B","A")</f>
        <v>A</v>
      </c>
      <c r="E1984" s="114">
        <f t="shared" si="180"/>
        <v>0</v>
      </c>
      <c r="F1984">
        <f t="shared" ca="1" si="181"/>
        <v>-1</v>
      </c>
      <c r="G1984">
        <f t="shared" ca="1" si="182"/>
        <v>654</v>
      </c>
      <c r="H1984">
        <f t="shared" ca="1" si="183"/>
        <v>0</v>
      </c>
      <c r="I1984" s="122">
        <f t="shared" ca="1" si="184"/>
        <v>0</v>
      </c>
    </row>
    <row r="1985" spans="1:9" x14ac:dyDescent="0.25">
      <c r="A1985" s="114">
        <f t="shared" si="185"/>
        <v>1985</v>
      </c>
      <c r="B1985" s="114">
        <f>IF(AND(A1985&gt;=CONTROL!$D$9,A1985&lt;CONTROL!$D$10+1),A1985,0)</f>
        <v>0</v>
      </c>
      <c r="C1985" s="114">
        <f>IF(AND(A1985&gt;=CONTROL!$F$9,A1985&lt;CONTROL!$F$10+1),A1985,0)</f>
        <v>0</v>
      </c>
      <c r="D1985" s="114" t="str">
        <f>IF(DATOS!I1986=CONTROL!$H$10,"B","A")</f>
        <v>A</v>
      </c>
      <c r="E1985" s="114">
        <f t="shared" si="180"/>
        <v>0</v>
      </c>
      <c r="F1985">
        <f t="shared" ca="1" si="181"/>
        <v>-1</v>
      </c>
      <c r="G1985">
        <f t="shared" ca="1" si="182"/>
        <v>654</v>
      </c>
      <c r="H1985">
        <f t="shared" ca="1" si="183"/>
        <v>0</v>
      </c>
      <c r="I1985" s="122">
        <f t="shared" ca="1" si="184"/>
        <v>0</v>
      </c>
    </row>
    <row r="1986" spans="1:9" x14ac:dyDescent="0.25">
      <c r="A1986" s="114">
        <f t="shared" si="185"/>
        <v>1986</v>
      </c>
      <c r="B1986" s="114">
        <f>IF(AND(A1986&gt;=CONTROL!$D$9,A1986&lt;CONTROL!$D$10+1),A1986,0)</f>
        <v>0</v>
      </c>
      <c r="C1986" s="114">
        <f>IF(AND(A1986&gt;=CONTROL!$F$9,A1986&lt;CONTROL!$F$10+1),A1986,0)</f>
        <v>0</v>
      </c>
      <c r="D1986" s="114" t="str">
        <f>IF(DATOS!I1987=CONTROL!$H$10,"B","A")</f>
        <v>A</v>
      </c>
      <c r="E1986" s="114">
        <f t="shared" ref="E1986:E2049" si="186">IF(D1986="A",+C1986+B1986,0)</f>
        <v>0</v>
      </c>
      <c r="F1986">
        <f t="shared" ref="F1986:F2049" ca="1" si="187">IF(E1986&gt;0,RAND(),-1)</f>
        <v>-1</v>
      </c>
      <c r="G1986">
        <f t="shared" ref="G1986:G2049" ca="1" si="188">RANK(F1986,$F$1:$F$5000)</f>
        <v>654</v>
      </c>
      <c r="H1986">
        <f t="shared" ref="H1986:H2049" ca="1" si="189">IF(F1986=-1,0,G1986)</f>
        <v>0</v>
      </c>
      <c r="I1986" s="122">
        <f t="shared" ref="I1986:I2049" ca="1" si="190">IFERROR(MATCH(A1986,H:H,0),0)</f>
        <v>0</v>
      </c>
    </row>
    <row r="1987" spans="1:9" x14ac:dyDescent="0.25">
      <c r="A1987" s="114">
        <f t="shared" ref="A1987:A2050" si="191">+A1986+1</f>
        <v>1987</v>
      </c>
      <c r="B1987" s="114">
        <f>IF(AND(A1987&gt;=CONTROL!$D$9,A1987&lt;CONTROL!$D$10+1),A1987,0)</f>
        <v>0</v>
      </c>
      <c r="C1987" s="114">
        <f>IF(AND(A1987&gt;=CONTROL!$F$9,A1987&lt;CONTROL!$F$10+1),A1987,0)</f>
        <v>0</v>
      </c>
      <c r="D1987" s="114" t="str">
        <f>IF(DATOS!I1988=CONTROL!$H$10,"B","A")</f>
        <v>A</v>
      </c>
      <c r="E1987" s="114">
        <f t="shared" si="186"/>
        <v>0</v>
      </c>
      <c r="F1987">
        <f t="shared" ca="1" si="187"/>
        <v>-1</v>
      </c>
      <c r="G1987">
        <f t="shared" ca="1" si="188"/>
        <v>654</v>
      </c>
      <c r="H1987">
        <f t="shared" ca="1" si="189"/>
        <v>0</v>
      </c>
      <c r="I1987" s="122">
        <f t="shared" ca="1" si="190"/>
        <v>0</v>
      </c>
    </row>
    <row r="1988" spans="1:9" x14ac:dyDescent="0.25">
      <c r="A1988" s="114">
        <f t="shared" si="191"/>
        <v>1988</v>
      </c>
      <c r="B1988" s="114">
        <f>IF(AND(A1988&gt;=CONTROL!$D$9,A1988&lt;CONTROL!$D$10+1),A1988,0)</f>
        <v>0</v>
      </c>
      <c r="C1988" s="114">
        <f>IF(AND(A1988&gt;=CONTROL!$F$9,A1988&lt;CONTROL!$F$10+1),A1988,0)</f>
        <v>0</v>
      </c>
      <c r="D1988" s="114" t="str">
        <f>IF(DATOS!I1989=CONTROL!$H$10,"B","A")</f>
        <v>A</v>
      </c>
      <c r="E1988" s="114">
        <f t="shared" si="186"/>
        <v>0</v>
      </c>
      <c r="F1988">
        <f t="shared" ca="1" si="187"/>
        <v>-1</v>
      </c>
      <c r="G1988">
        <f t="shared" ca="1" si="188"/>
        <v>654</v>
      </c>
      <c r="H1988">
        <f t="shared" ca="1" si="189"/>
        <v>0</v>
      </c>
      <c r="I1988" s="122">
        <f t="shared" ca="1" si="190"/>
        <v>0</v>
      </c>
    </row>
    <row r="1989" spans="1:9" x14ac:dyDescent="0.25">
      <c r="A1989" s="114">
        <f t="shared" si="191"/>
        <v>1989</v>
      </c>
      <c r="B1989" s="114">
        <f>IF(AND(A1989&gt;=CONTROL!$D$9,A1989&lt;CONTROL!$D$10+1),A1989,0)</f>
        <v>0</v>
      </c>
      <c r="C1989" s="114">
        <f>IF(AND(A1989&gt;=CONTROL!$F$9,A1989&lt;CONTROL!$F$10+1),A1989,0)</f>
        <v>0</v>
      </c>
      <c r="D1989" s="114" t="str">
        <f>IF(DATOS!I1990=CONTROL!$H$10,"B","A")</f>
        <v>A</v>
      </c>
      <c r="E1989" s="114">
        <f t="shared" si="186"/>
        <v>0</v>
      </c>
      <c r="F1989">
        <f t="shared" ca="1" si="187"/>
        <v>-1</v>
      </c>
      <c r="G1989">
        <f t="shared" ca="1" si="188"/>
        <v>654</v>
      </c>
      <c r="H1989">
        <f t="shared" ca="1" si="189"/>
        <v>0</v>
      </c>
      <c r="I1989" s="122">
        <f t="shared" ca="1" si="190"/>
        <v>0</v>
      </c>
    </row>
    <row r="1990" spans="1:9" x14ac:dyDescent="0.25">
      <c r="A1990" s="114">
        <f t="shared" si="191"/>
        <v>1990</v>
      </c>
      <c r="B1990" s="114">
        <f>IF(AND(A1990&gt;=CONTROL!$D$9,A1990&lt;CONTROL!$D$10+1),A1990,0)</f>
        <v>0</v>
      </c>
      <c r="C1990" s="114">
        <f>IF(AND(A1990&gt;=CONTROL!$F$9,A1990&lt;CONTROL!$F$10+1),A1990,0)</f>
        <v>0</v>
      </c>
      <c r="D1990" s="114" t="str">
        <f>IF(DATOS!I1991=CONTROL!$H$10,"B","A")</f>
        <v>A</v>
      </c>
      <c r="E1990" s="114">
        <f t="shared" si="186"/>
        <v>0</v>
      </c>
      <c r="F1990">
        <f t="shared" ca="1" si="187"/>
        <v>-1</v>
      </c>
      <c r="G1990">
        <f t="shared" ca="1" si="188"/>
        <v>654</v>
      </c>
      <c r="H1990">
        <f t="shared" ca="1" si="189"/>
        <v>0</v>
      </c>
      <c r="I1990" s="122">
        <f t="shared" ca="1" si="190"/>
        <v>0</v>
      </c>
    </row>
    <row r="1991" spans="1:9" x14ac:dyDescent="0.25">
      <c r="A1991" s="114">
        <f t="shared" si="191"/>
        <v>1991</v>
      </c>
      <c r="B1991" s="114">
        <f>IF(AND(A1991&gt;=CONTROL!$D$9,A1991&lt;CONTROL!$D$10+1),A1991,0)</f>
        <v>0</v>
      </c>
      <c r="C1991" s="114">
        <f>IF(AND(A1991&gt;=CONTROL!$F$9,A1991&lt;CONTROL!$F$10+1),A1991,0)</f>
        <v>0</v>
      </c>
      <c r="D1991" s="114" t="str">
        <f>IF(DATOS!I1992=CONTROL!$H$10,"B","A")</f>
        <v>A</v>
      </c>
      <c r="E1991" s="114">
        <f t="shared" si="186"/>
        <v>0</v>
      </c>
      <c r="F1991">
        <f t="shared" ca="1" si="187"/>
        <v>-1</v>
      </c>
      <c r="G1991">
        <f t="shared" ca="1" si="188"/>
        <v>654</v>
      </c>
      <c r="H1991">
        <f t="shared" ca="1" si="189"/>
        <v>0</v>
      </c>
      <c r="I1991" s="122">
        <f t="shared" ca="1" si="190"/>
        <v>0</v>
      </c>
    </row>
    <row r="1992" spans="1:9" x14ac:dyDescent="0.25">
      <c r="A1992" s="114">
        <f t="shared" si="191"/>
        <v>1992</v>
      </c>
      <c r="B1992" s="114">
        <f>IF(AND(A1992&gt;=CONTROL!$D$9,A1992&lt;CONTROL!$D$10+1),A1992,0)</f>
        <v>0</v>
      </c>
      <c r="C1992" s="114">
        <f>IF(AND(A1992&gt;=CONTROL!$F$9,A1992&lt;CONTROL!$F$10+1),A1992,0)</f>
        <v>0</v>
      </c>
      <c r="D1992" s="114" t="str">
        <f>IF(DATOS!I1993=CONTROL!$H$10,"B","A")</f>
        <v>A</v>
      </c>
      <c r="E1992" s="114">
        <f t="shared" si="186"/>
        <v>0</v>
      </c>
      <c r="F1992">
        <f t="shared" ca="1" si="187"/>
        <v>-1</v>
      </c>
      <c r="G1992">
        <f t="shared" ca="1" si="188"/>
        <v>654</v>
      </c>
      <c r="H1992">
        <f t="shared" ca="1" si="189"/>
        <v>0</v>
      </c>
      <c r="I1992" s="122">
        <f t="shared" ca="1" si="190"/>
        <v>0</v>
      </c>
    </row>
    <row r="1993" spans="1:9" x14ac:dyDescent="0.25">
      <c r="A1993" s="114">
        <f t="shared" si="191"/>
        <v>1993</v>
      </c>
      <c r="B1993" s="114">
        <f>IF(AND(A1993&gt;=CONTROL!$D$9,A1993&lt;CONTROL!$D$10+1),A1993,0)</f>
        <v>0</v>
      </c>
      <c r="C1993" s="114">
        <f>IF(AND(A1993&gt;=CONTROL!$F$9,A1993&lt;CONTROL!$F$10+1),A1993,0)</f>
        <v>0</v>
      </c>
      <c r="D1993" s="114" t="str">
        <f>IF(DATOS!I1994=CONTROL!$H$10,"B","A")</f>
        <v>A</v>
      </c>
      <c r="E1993" s="114">
        <f t="shared" si="186"/>
        <v>0</v>
      </c>
      <c r="F1993">
        <f t="shared" ca="1" si="187"/>
        <v>-1</v>
      </c>
      <c r="G1993">
        <f t="shared" ca="1" si="188"/>
        <v>654</v>
      </c>
      <c r="H1993">
        <f t="shared" ca="1" si="189"/>
        <v>0</v>
      </c>
      <c r="I1993" s="122">
        <f t="shared" ca="1" si="190"/>
        <v>0</v>
      </c>
    </row>
    <row r="1994" spans="1:9" x14ac:dyDescent="0.25">
      <c r="A1994" s="114">
        <f t="shared" si="191"/>
        <v>1994</v>
      </c>
      <c r="B1994" s="114">
        <f>IF(AND(A1994&gt;=CONTROL!$D$9,A1994&lt;CONTROL!$D$10+1),A1994,0)</f>
        <v>0</v>
      </c>
      <c r="C1994" s="114">
        <f>IF(AND(A1994&gt;=CONTROL!$F$9,A1994&lt;CONTROL!$F$10+1),A1994,0)</f>
        <v>0</v>
      </c>
      <c r="D1994" s="114" t="str">
        <f>IF(DATOS!I1995=CONTROL!$H$10,"B","A")</f>
        <v>A</v>
      </c>
      <c r="E1994" s="114">
        <f t="shared" si="186"/>
        <v>0</v>
      </c>
      <c r="F1994">
        <f t="shared" ca="1" si="187"/>
        <v>-1</v>
      </c>
      <c r="G1994">
        <f t="shared" ca="1" si="188"/>
        <v>654</v>
      </c>
      <c r="H1994">
        <f t="shared" ca="1" si="189"/>
        <v>0</v>
      </c>
      <c r="I1994" s="122">
        <f t="shared" ca="1" si="190"/>
        <v>0</v>
      </c>
    </row>
    <row r="1995" spans="1:9" x14ac:dyDescent="0.25">
      <c r="A1995" s="114">
        <f t="shared" si="191"/>
        <v>1995</v>
      </c>
      <c r="B1995" s="114">
        <f>IF(AND(A1995&gt;=CONTROL!$D$9,A1995&lt;CONTROL!$D$10+1),A1995,0)</f>
        <v>0</v>
      </c>
      <c r="C1995" s="114">
        <f>IF(AND(A1995&gt;=CONTROL!$F$9,A1995&lt;CONTROL!$F$10+1),A1995,0)</f>
        <v>0</v>
      </c>
      <c r="D1995" s="114" t="str">
        <f>IF(DATOS!I1996=CONTROL!$H$10,"B","A")</f>
        <v>A</v>
      </c>
      <c r="E1995" s="114">
        <f t="shared" si="186"/>
        <v>0</v>
      </c>
      <c r="F1995">
        <f t="shared" ca="1" si="187"/>
        <v>-1</v>
      </c>
      <c r="G1995">
        <f t="shared" ca="1" si="188"/>
        <v>654</v>
      </c>
      <c r="H1995">
        <f t="shared" ca="1" si="189"/>
        <v>0</v>
      </c>
      <c r="I1995" s="122">
        <f t="shared" ca="1" si="190"/>
        <v>0</v>
      </c>
    </row>
    <row r="1996" spans="1:9" x14ac:dyDescent="0.25">
      <c r="A1996" s="114">
        <f t="shared" si="191"/>
        <v>1996</v>
      </c>
      <c r="B1996" s="114">
        <f>IF(AND(A1996&gt;=CONTROL!$D$9,A1996&lt;CONTROL!$D$10+1),A1996,0)</f>
        <v>0</v>
      </c>
      <c r="C1996" s="114">
        <f>IF(AND(A1996&gt;=CONTROL!$F$9,A1996&lt;CONTROL!$F$10+1),A1996,0)</f>
        <v>0</v>
      </c>
      <c r="D1996" s="114" t="str">
        <f>IF(DATOS!I1997=CONTROL!$H$10,"B","A")</f>
        <v>A</v>
      </c>
      <c r="E1996" s="114">
        <f t="shared" si="186"/>
        <v>0</v>
      </c>
      <c r="F1996">
        <f t="shared" ca="1" si="187"/>
        <v>-1</v>
      </c>
      <c r="G1996">
        <f t="shared" ca="1" si="188"/>
        <v>654</v>
      </c>
      <c r="H1996">
        <f t="shared" ca="1" si="189"/>
        <v>0</v>
      </c>
      <c r="I1996" s="122">
        <f t="shared" ca="1" si="190"/>
        <v>0</v>
      </c>
    </row>
    <row r="1997" spans="1:9" x14ac:dyDescent="0.25">
      <c r="A1997" s="114">
        <f t="shared" si="191"/>
        <v>1997</v>
      </c>
      <c r="B1997" s="114">
        <f>IF(AND(A1997&gt;=CONTROL!$D$9,A1997&lt;CONTROL!$D$10+1),A1997,0)</f>
        <v>0</v>
      </c>
      <c r="C1997" s="114">
        <f>IF(AND(A1997&gt;=CONTROL!$F$9,A1997&lt;CONTROL!$F$10+1),A1997,0)</f>
        <v>0</v>
      </c>
      <c r="D1997" s="114" t="str">
        <f>IF(DATOS!I1998=CONTROL!$H$10,"B","A")</f>
        <v>A</v>
      </c>
      <c r="E1997" s="114">
        <f t="shared" si="186"/>
        <v>0</v>
      </c>
      <c r="F1997">
        <f t="shared" ca="1" si="187"/>
        <v>-1</v>
      </c>
      <c r="G1997">
        <f t="shared" ca="1" si="188"/>
        <v>654</v>
      </c>
      <c r="H1997">
        <f t="shared" ca="1" si="189"/>
        <v>0</v>
      </c>
      <c r="I1997" s="122">
        <f t="shared" ca="1" si="190"/>
        <v>0</v>
      </c>
    </row>
    <row r="1998" spans="1:9" x14ac:dyDescent="0.25">
      <c r="A1998" s="114">
        <f t="shared" si="191"/>
        <v>1998</v>
      </c>
      <c r="B1998" s="114">
        <f>IF(AND(A1998&gt;=CONTROL!$D$9,A1998&lt;CONTROL!$D$10+1),A1998,0)</f>
        <v>0</v>
      </c>
      <c r="C1998" s="114">
        <f>IF(AND(A1998&gt;=CONTROL!$F$9,A1998&lt;CONTROL!$F$10+1),A1998,0)</f>
        <v>0</v>
      </c>
      <c r="D1998" s="114" t="str">
        <f>IF(DATOS!I1999=CONTROL!$H$10,"B","A")</f>
        <v>A</v>
      </c>
      <c r="E1998" s="114">
        <f t="shared" si="186"/>
        <v>0</v>
      </c>
      <c r="F1998">
        <f t="shared" ca="1" si="187"/>
        <v>-1</v>
      </c>
      <c r="G1998">
        <f t="shared" ca="1" si="188"/>
        <v>654</v>
      </c>
      <c r="H1998">
        <f t="shared" ca="1" si="189"/>
        <v>0</v>
      </c>
      <c r="I1998" s="122">
        <f t="shared" ca="1" si="190"/>
        <v>0</v>
      </c>
    </row>
    <row r="1999" spans="1:9" x14ac:dyDescent="0.25">
      <c r="A1999" s="114">
        <f t="shared" si="191"/>
        <v>1999</v>
      </c>
      <c r="B1999" s="114">
        <f>IF(AND(A1999&gt;=CONTROL!$D$9,A1999&lt;CONTROL!$D$10+1),A1999,0)</f>
        <v>0</v>
      </c>
      <c r="C1999" s="114">
        <f>IF(AND(A1999&gt;=CONTROL!$F$9,A1999&lt;CONTROL!$F$10+1),A1999,0)</f>
        <v>0</v>
      </c>
      <c r="D1999" s="114" t="str">
        <f>IF(DATOS!I2000=CONTROL!$H$10,"B","A")</f>
        <v>A</v>
      </c>
      <c r="E1999" s="114">
        <f t="shared" si="186"/>
        <v>0</v>
      </c>
      <c r="F1999">
        <f t="shared" ca="1" si="187"/>
        <v>-1</v>
      </c>
      <c r="G1999">
        <f t="shared" ca="1" si="188"/>
        <v>654</v>
      </c>
      <c r="H1999">
        <f t="shared" ca="1" si="189"/>
        <v>0</v>
      </c>
      <c r="I1999" s="122">
        <f t="shared" ca="1" si="190"/>
        <v>0</v>
      </c>
    </row>
    <row r="2000" spans="1:9" x14ac:dyDescent="0.25">
      <c r="A2000" s="114">
        <f t="shared" si="191"/>
        <v>2000</v>
      </c>
      <c r="B2000" s="114">
        <f>IF(AND(A2000&gt;=CONTROL!$D$9,A2000&lt;CONTROL!$D$10+1),A2000,0)</f>
        <v>0</v>
      </c>
      <c r="C2000" s="114">
        <f>IF(AND(A2000&gt;=CONTROL!$F$9,A2000&lt;CONTROL!$F$10+1),A2000,0)</f>
        <v>0</v>
      </c>
      <c r="D2000" s="114" t="str">
        <f>IF(DATOS!I2001=CONTROL!$H$10,"B","A")</f>
        <v>A</v>
      </c>
      <c r="E2000" s="114">
        <f t="shared" si="186"/>
        <v>0</v>
      </c>
      <c r="F2000">
        <f t="shared" ca="1" si="187"/>
        <v>-1</v>
      </c>
      <c r="G2000">
        <f t="shared" ca="1" si="188"/>
        <v>654</v>
      </c>
      <c r="H2000">
        <f t="shared" ca="1" si="189"/>
        <v>0</v>
      </c>
      <c r="I2000" s="122">
        <f t="shared" ca="1" si="190"/>
        <v>0</v>
      </c>
    </row>
    <row r="2001" spans="1:9" x14ac:dyDescent="0.25">
      <c r="A2001" s="114">
        <f t="shared" si="191"/>
        <v>2001</v>
      </c>
      <c r="B2001" s="114">
        <f>IF(AND(A2001&gt;=CONTROL!$D$9,A2001&lt;CONTROL!$D$10+1),A2001,0)</f>
        <v>0</v>
      </c>
      <c r="C2001" s="114">
        <f>IF(AND(A2001&gt;=CONTROL!$F$9,A2001&lt;CONTROL!$F$10+1),A2001,0)</f>
        <v>0</v>
      </c>
      <c r="D2001" s="114" t="str">
        <f>IF(DATOS!I2002=CONTROL!$H$10,"B","A")</f>
        <v>A</v>
      </c>
      <c r="E2001" s="114">
        <f t="shared" si="186"/>
        <v>0</v>
      </c>
      <c r="F2001">
        <f t="shared" ca="1" si="187"/>
        <v>-1</v>
      </c>
      <c r="G2001">
        <f t="shared" ca="1" si="188"/>
        <v>654</v>
      </c>
      <c r="H2001">
        <f t="shared" ca="1" si="189"/>
        <v>0</v>
      </c>
      <c r="I2001" s="122">
        <f t="shared" ca="1" si="190"/>
        <v>0</v>
      </c>
    </row>
    <row r="2002" spans="1:9" x14ac:dyDescent="0.25">
      <c r="A2002" s="114">
        <f t="shared" si="191"/>
        <v>2002</v>
      </c>
      <c r="B2002" s="114">
        <f>IF(AND(A2002&gt;=CONTROL!$D$9,A2002&lt;CONTROL!$D$10+1),A2002,0)</f>
        <v>0</v>
      </c>
      <c r="C2002" s="114">
        <f>IF(AND(A2002&gt;=CONTROL!$F$9,A2002&lt;CONTROL!$F$10+1),A2002,0)</f>
        <v>0</v>
      </c>
      <c r="D2002" s="114" t="str">
        <f>IF(DATOS!I2003=CONTROL!$H$10,"B","A")</f>
        <v>A</v>
      </c>
      <c r="E2002" s="114">
        <f t="shared" si="186"/>
        <v>0</v>
      </c>
      <c r="F2002">
        <f t="shared" ca="1" si="187"/>
        <v>-1</v>
      </c>
      <c r="G2002">
        <f t="shared" ca="1" si="188"/>
        <v>654</v>
      </c>
      <c r="H2002">
        <f t="shared" ca="1" si="189"/>
        <v>0</v>
      </c>
      <c r="I2002" s="122">
        <f t="shared" ca="1" si="190"/>
        <v>0</v>
      </c>
    </row>
    <row r="2003" spans="1:9" x14ac:dyDescent="0.25">
      <c r="A2003" s="114">
        <f t="shared" si="191"/>
        <v>2003</v>
      </c>
      <c r="B2003" s="114">
        <f>IF(AND(A2003&gt;=CONTROL!$D$9,A2003&lt;CONTROL!$D$10+1),A2003,0)</f>
        <v>0</v>
      </c>
      <c r="C2003" s="114">
        <f>IF(AND(A2003&gt;=CONTROL!$F$9,A2003&lt;CONTROL!$F$10+1),A2003,0)</f>
        <v>0</v>
      </c>
      <c r="D2003" s="114" t="str">
        <f>IF(DATOS!I2004=CONTROL!$H$10,"B","A")</f>
        <v>A</v>
      </c>
      <c r="E2003" s="114">
        <f t="shared" si="186"/>
        <v>0</v>
      </c>
      <c r="F2003">
        <f t="shared" ca="1" si="187"/>
        <v>-1</v>
      </c>
      <c r="G2003">
        <f t="shared" ca="1" si="188"/>
        <v>654</v>
      </c>
      <c r="H2003">
        <f t="shared" ca="1" si="189"/>
        <v>0</v>
      </c>
      <c r="I2003" s="122">
        <f t="shared" ca="1" si="190"/>
        <v>0</v>
      </c>
    </row>
    <row r="2004" spans="1:9" x14ac:dyDescent="0.25">
      <c r="A2004" s="114">
        <f t="shared" si="191"/>
        <v>2004</v>
      </c>
      <c r="B2004" s="114">
        <f>IF(AND(A2004&gt;=CONTROL!$D$9,A2004&lt;CONTROL!$D$10+1),A2004,0)</f>
        <v>0</v>
      </c>
      <c r="C2004" s="114">
        <f>IF(AND(A2004&gt;=CONTROL!$F$9,A2004&lt;CONTROL!$F$10+1),A2004,0)</f>
        <v>0</v>
      </c>
      <c r="D2004" s="114" t="str">
        <f>IF(DATOS!I2005=CONTROL!$H$10,"B","A")</f>
        <v>A</v>
      </c>
      <c r="E2004" s="114">
        <f t="shared" si="186"/>
        <v>0</v>
      </c>
      <c r="F2004">
        <f t="shared" ca="1" si="187"/>
        <v>-1</v>
      </c>
      <c r="G2004">
        <f t="shared" ca="1" si="188"/>
        <v>654</v>
      </c>
      <c r="H2004">
        <f t="shared" ca="1" si="189"/>
        <v>0</v>
      </c>
      <c r="I2004" s="122">
        <f t="shared" ca="1" si="190"/>
        <v>0</v>
      </c>
    </row>
    <row r="2005" spans="1:9" x14ac:dyDescent="0.25">
      <c r="A2005" s="114">
        <f t="shared" si="191"/>
        <v>2005</v>
      </c>
      <c r="B2005" s="114">
        <f>IF(AND(A2005&gt;=CONTROL!$D$9,A2005&lt;CONTROL!$D$10+1),A2005,0)</f>
        <v>0</v>
      </c>
      <c r="C2005" s="114">
        <f>IF(AND(A2005&gt;=CONTROL!$F$9,A2005&lt;CONTROL!$F$10+1),A2005,0)</f>
        <v>0</v>
      </c>
      <c r="D2005" s="114" t="str">
        <f>IF(DATOS!I2006=CONTROL!$H$10,"B","A")</f>
        <v>A</v>
      </c>
      <c r="E2005" s="114">
        <f t="shared" si="186"/>
        <v>0</v>
      </c>
      <c r="F2005">
        <f t="shared" ca="1" si="187"/>
        <v>-1</v>
      </c>
      <c r="G2005">
        <f t="shared" ca="1" si="188"/>
        <v>654</v>
      </c>
      <c r="H2005">
        <f t="shared" ca="1" si="189"/>
        <v>0</v>
      </c>
      <c r="I2005" s="122">
        <f t="shared" ca="1" si="190"/>
        <v>0</v>
      </c>
    </row>
    <row r="2006" spans="1:9" x14ac:dyDescent="0.25">
      <c r="A2006" s="114">
        <f t="shared" si="191"/>
        <v>2006</v>
      </c>
      <c r="B2006" s="114">
        <f>IF(AND(A2006&gt;=CONTROL!$D$9,A2006&lt;CONTROL!$D$10+1),A2006,0)</f>
        <v>0</v>
      </c>
      <c r="C2006" s="114">
        <f>IF(AND(A2006&gt;=CONTROL!$F$9,A2006&lt;CONTROL!$F$10+1),A2006,0)</f>
        <v>0</v>
      </c>
      <c r="D2006" s="114" t="str">
        <f>IF(DATOS!I2007=CONTROL!$H$10,"B","A")</f>
        <v>A</v>
      </c>
      <c r="E2006" s="114">
        <f t="shared" si="186"/>
        <v>0</v>
      </c>
      <c r="F2006">
        <f t="shared" ca="1" si="187"/>
        <v>-1</v>
      </c>
      <c r="G2006">
        <f t="shared" ca="1" si="188"/>
        <v>654</v>
      </c>
      <c r="H2006">
        <f t="shared" ca="1" si="189"/>
        <v>0</v>
      </c>
      <c r="I2006" s="122">
        <f t="shared" ca="1" si="190"/>
        <v>0</v>
      </c>
    </row>
    <row r="2007" spans="1:9" x14ac:dyDescent="0.25">
      <c r="A2007" s="114">
        <f t="shared" si="191"/>
        <v>2007</v>
      </c>
      <c r="B2007" s="114">
        <f>IF(AND(A2007&gt;=CONTROL!$D$9,A2007&lt;CONTROL!$D$10+1),A2007,0)</f>
        <v>0</v>
      </c>
      <c r="C2007" s="114">
        <f>IF(AND(A2007&gt;=CONTROL!$F$9,A2007&lt;CONTROL!$F$10+1),A2007,0)</f>
        <v>0</v>
      </c>
      <c r="D2007" s="114" t="str">
        <f>IF(DATOS!I2008=CONTROL!$H$10,"B","A")</f>
        <v>A</v>
      </c>
      <c r="E2007" s="114">
        <f t="shared" si="186"/>
        <v>0</v>
      </c>
      <c r="F2007">
        <f t="shared" ca="1" si="187"/>
        <v>-1</v>
      </c>
      <c r="G2007">
        <f t="shared" ca="1" si="188"/>
        <v>654</v>
      </c>
      <c r="H2007">
        <f t="shared" ca="1" si="189"/>
        <v>0</v>
      </c>
      <c r="I2007" s="122">
        <f t="shared" ca="1" si="190"/>
        <v>0</v>
      </c>
    </row>
    <row r="2008" spans="1:9" x14ac:dyDescent="0.25">
      <c r="A2008" s="114">
        <f t="shared" si="191"/>
        <v>2008</v>
      </c>
      <c r="B2008" s="114">
        <f>IF(AND(A2008&gt;=CONTROL!$D$9,A2008&lt;CONTROL!$D$10+1),A2008,0)</f>
        <v>0</v>
      </c>
      <c r="C2008" s="114">
        <f>IF(AND(A2008&gt;=CONTROL!$F$9,A2008&lt;CONTROL!$F$10+1),A2008,0)</f>
        <v>0</v>
      </c>
      <c r="D2008" s="114" t="str">
        <f>IF(DATOS!I2009=CONTROL!$H$10,"B","A")</f>
        <v>A</v>
      </c>
      <c r="E2008" s="114">
        <f t="shared" si="186"/>
        <v>0</v>
      </c>
      <c r="F2008">
        <f t="shared" ca="1" si="187"/>
        <v>-1</v>
      </c>
      <c r="G2008">
        <f t="shared" ca="1" si="188"/>
        <v>654</v>
      </c>
      <c r="H2008">
        <f t="shared" ca="1" si="189"/>
        <v>0</v>
      </c>
      <c r="I2008" s="122">
        <f t="shared" ca="1" si="190"/>
        <v>0</v>
      </c>
    </row>
    <row r="2009" spans="1:9" x14ac:dyDescent="0.25">
      <c r="A2009" s="114">
        <f t="shared" si="191"/>
        <v>2009</v>
      </c>
      <c r="B2009" s="114">
        <f>IF(AND(A2009&gt;=CONTROL!$D$9,A2009&lt;CONTROL!$D$10+1),A2009,0)</f>
        <v>0</v>
      </c>
      <c r="C2009" s="114">
        <f>IF(AND(A2009&gt;=CONTROL!$F$9,A2009&lt;CONTROL!$F$10+1),A2009,0)</f>
        <v>0</v>
      </c>
      <c r="D2009" s="114" t="str">
        <f>IF(DATOS!I2010=CONTROL!$H$10,"B","A")</f>
        <v>A</v>
      </c>
      <c r="E2009" s="114">
        <f t="shared" si="186"/>
        <v>0</v>
      </c>
      <c r="F2009">
        <f t="shared" ca="1" si="187"/>
        <v>-1</v>
      </c>
      <c r="G2009">
        <f t="shared" ca="1" si="188"/>
        <v>654</v>
      </c>
      <c r="H2009">
        <f t="shared" ca="1" si="189"/>
        <v>0</v>
      </c>
      <c r="I2009" s="122">
        <f t="shared" ca="1" si="190"/>
        <v>0</v>
      </c>
    </row>
    <row r="2010" spans="1:9" x14ac:dyDescent="0.25">
      <c r="A2010" s="114">
        <f t="shared" si="191"/>
        <v>2010</v>
      </c>
      <c r="B2010" s="114">
        <f>IF(AND(A2010&gt;=CONTROL!$D$9,A2010&lt;CONTROL!$D$10+1),A2010,0)</f>
        <v>0</v>
      </c>
      <c r="C2010" s="114">
        <f>IF(AND(A2010&gt;=CONTROL!$F$9,A2010&lt;CONTROL!$F$10+1),A2010,0)</f>
        <v>0</v>
      </c>
      <c r="D2010" s="114" t="str">
        <f>IF(DATOS!I2011=CONTROL!$H$10,"B","A")</f>
        <v>A</v>
      </c>
      <c r="E2010" s="114">
        <f t="shared" si="186"/>
        <v>0</v>
      </c>
      <c r="F2010">
        <f t="shared" ca="1" si="187"/>
        <v>-1</v>
      </c>
      <c r="G2010">
        <f t="shared" ca="1" si="188"/>
        <v>654</v>
      </c>
      <c r="H2010">
        <f t="shared" ca="1" si="189"/>
        <v>0</v>
      </c>
      <c r="I2010" s="122">
        <f t="shared" ca="1" si="190"/>
        <v>0</v>
      </c>
    </row>
    <row r="2011" spans="1:9" x14ac:dyDescent="0.25">
      <c r="A2011" s="114">
        <f t="shared" si="191"/>
        <v>2011</v>
      </c>
      <c r="B2011" s="114">
        <f>IF(AND(A2011&gt;=CONTROL!$D$9,A2011&lt;CONTROL!$D$10+1),A2011,0)</f>
        <v>0</v>
      </c>
      <c r="C2011" s="114">
        <f>IF(AND(A2011&gt;=CONTROL!$F$9,A2011&lt;CONTROL!$F$10+1),A2011,0)</f>
        <v>0</v>
      </c>
      <c r="D2011" s="114" t="str">
        <f>IF(DATOS!I2012=CONTROL!$H$10,"B","A")</f>
        <v>A</v>
      </c>
      <c r="E2011" s="114">
        <f t="shared" si="186"/>
        <v>0</v>
      </c>
      <c r="F2011">
        <f t="shared" ca="1" si="187"/>
        <v>-1</v>
      </c>
      <c r="G2011">
        <f t="shared" ca="1" si="188"/>
        <v>654</v>
      </c>
      <c r="H2011">
        <f t="shared" ca="1" si="189"/>
        <v>0</v>
      </c>
      <c r="I2011" s="122">
        <f t="shared" ca="1" si="190"/>
        <v>0</v>
      </c>
    </row>
    <row r="2012" spans="1:9" x14ac:dyDescent="0.25">
      <c r="A2012" s="114">
        <f t="shared" si="191"/>
        <v>2012</v>
      </c>
      <c r="B2012" s="114">
        <f>IF(AND(A2012&gt;=CONTROL!$D$9,A2012&lt;CONTROL!$D$10+1),A2012,0)</f>
        <v>0</v>
      </c>
      <c r="C2012" s="114">
        <f>IF(AND(A2012&gt;=CONTROL!$F$9,A2012&lt;CONTROL!$F$10+1),A2012,0)</f>
        <v>0</v>
      </c>
      <c r="D2012" s="114" t="str">
        <f>IF(DATOS!I2013=CONTROL!$H$10,"B","A")</f>
        <v>A</v>
      </c>
      <c r="E2012" s="114">
        <f t="shared" si="186"/>
        <v>0</v>
      </c>
      <c r="F2012">
        <f t="shared" ca="1" si="187"/>
        <v>-1</v>
      </c>
      <c r="G2012">
        <f t="shared" ca="1" si="188"/>
        <v>654</v>
      </c>
      <c r="H2012">
        <f t="shared" ca="1" si="189"/>
        <v>0</v>
      </c>
      <c r="I2012" s="122">
        <f t="shared" ca="1" si="190"/>
        <v>0</v>
      </c>
    </row>
    <row r="2013" spans="1:9" x14ac:dyDescent="0.25">
      <c r="A2013" s="114">
        <f t="shared" si="191"/>
        <v>2013</v>
      </c>
      <c r="B2013" s="114">
        <f>IF(AND(A2013&gt;=CONTROL!$D$9,A2013&lt;CONTROL!$D$10+1),A2013,0)</f>
        <v>0</v>
      </c>
      <c r="C2013" s="114">
        <f>IF(AND(A2013&gt;=CONTROL!$F$9,A2013&lt;CONTROL!$F$10+1),A2013,0)</f>
        <v>0</v>
      </c>
      <c r="D2013" s="114" t="str">
        <f>IF(DATOS!I2014=CONTROL!$H$10,"B","A")</f>
        <v>A</v>
      </c>
      <c r="E2013" s="114">
        <f t="shared" si="186"/>
        <v>0</v>
      </c>
      <c r="F2013">
        <f t="shared" ca="1" si="187"/>
        <v>-1</v>
      </c>
      <c r="G2013">
        <f t="shared" ca="1" si="188"/>
        <v>654</v>
      </c>
      <c r="H2013">
        <f t="shared" ca="1" si="189"/>
        <v>0</v>
      </c>
      <c r="I2013" s="122">
        <f t="shared" ca="1" si="190"/>
        <v>0</v>
      </c>
    </row>
    <row r="2014" spans="1:9" x14ac:dyDescent="0.25">
      <c r="A2014" s="114">
        <f t="shared" si="191"/>
        <v>2014</v>
      </c>
      <c r="B2014" s="114">
        <f>IF(AND(A2014&gt;=CONTROL!$D$9,A2014&lt;CONTROL!$D$10+1),A2014,0)</f>
        <v>0</v>
      </c>
      <c r="C2014" s="114">
        <f>IF(AND(A2014&gt;=CONTROL!$F$9,A2014&lt;CONTROL!$F$10+1),A2014,0)</f>
        <v>0</v>
      </c>
      <c r="D2014" s="114" t="str">
        <f>IF(DATOS!I2015=CONTROL!$H$10,"B","A")</f>
        <v>A</v>
      </c>
      <c r="E2014" s="114">
        <f t="shared" si="186"/>
        <v>0</v>
      </c>
      <c r="F2014">
        <f t="shared" ca="1" si="187"/>
        <v>-1</v>
      </c>
      <c r="G2014">
        <f t="shared" ca="1" si="188"/>
        <v>654</v>
      </c>
      <c r="H2014">
        <f t="shared" ca="1" si="189"/>
        <v>0</v>
      </c>
      <c r="I2014" s="122">
        <f t="shared" ca="1" si="190"/>
        <v>0</v>
      </c>
    </row>
    <row r="2015" spans="1:9" x14ac:dyDescent="0.25">
      <c r="A2015" s="114">
        <f t="shared" si="191"/>
        <v>2015</v>
      </c>
      <c r="B2015" s="114">
        <f>IF(AND(A2015&gt;=CONTROL!$D$9,A2015&lt;CONTROL!$D$10+1),A2015,0)</f>
        <v>0</v>
      </c>
      <c r="C2015" s="114">
        <f>IF(AND(A2015&gt;=CONTROL!$F$9,A2015&lt;CONTROL!$F$10+1),A2015,0)</f>
        <v>0</v>
      </c>
      <c r="D2015" s="114" t="str">
        <f>IF(DATOS!I2016=CONTROL!$H$10,"B","A")</f>
        <v>A</v>
      </c>
      <c r="E2015" s="114">
        <f t="shared" si="186"/>
        <v>0</v>
      </c>
      <c r="F2015">
        <f t="shared" ca="1" si="187"/>
        <v>-1</v>
      </c>
      <c r="G2015">
        <f t="shared" ca="1" si="188"/>
        <v>654</v>
      </c>
      <c r="H2015">
        <f t="shared" ca="1" si="189"/>
        <v>0</v>
      </c>
      <c r="I2015" s="122">
        <f t="shared" ca="1" si="190"/>
        <v>0</v>
      </c>
    </row>
    <row r="2016" spans="1:9" x14ac:dyDescent="0.25">
      <c r="A2016" s="114">
        <f t="shared" si="191"/>
        <v>2016</v>
      </c>
      <c r="B2016" s="114">
        <f>IF(AND(A2016&gt;=CONTROL!$D$9,A2016&lt;CONTROL!$D$10+1),A2016,0)</f>
        <v>0</v>
      </c>
      <c r="C2016" s="114">
        <f>IF(AND(A2016&gt;=CONTROL!$F$9,A2016&lt;CONTROL!$F$10+1),A2016,0)</f>
        <v>0</v>
      </c>
      <c r="D2016" s="114" t="str">
        <f>IF(DATOS!I2017=CONTROL!$H$10,"B","A")</f>
        <v>A</v>
      </c>
      <c r="E2016" s="114">
        <f t="shared" si="186"/>
        <v>0</v>
      </c>
      <c r="F2016">
        <f t="shared" ca="1" si="187"/>
        <v>-1</v>
      </c>
      <c r="G2016">
        <f t="shared" ca="1" si="188"/>
        <v>654</v>
      </c>
      <c r="H2016">
        <f t="shared" ca="1" si="189"/>
        <v>0</v>
      </c>
      <c r="I2016" s="122">
        <f t="shared" ca="1" si="190"/>
        <v>0</v>
      </c>
    </row>
    <row r="2017" spans="1:9" x14ac:dyDescent="0.25">
      <c r="A2017" s="114">
        <f t="shared" si="191"/>
        <v>2017</v>
      </c>
      <c r="B2017" s="114">
        <f>IF(AND(A2017&gt;=CONTROL!$D$9,A2017&lt;CONTROL!$D$10+1),A2017,0)</f>
        <v>0</v>
      </c>
      <c r="C2017" s="114">
        <f>IF(AND(A2017&gt;=CONTROL!$F$9,A2017&lt;CONTROL!$F$10+1),A2017,0)</f>
        <v>0</v>
      </c>
      <c r="D2017" s="114" t="str">
        <f>IF(DATOS!I2018=CONTROL!$H$10,"B","A")</f>
        <v>A</v>
      </c>
      <c r="E2017" s="114">
        <f t="shared" si="186"/>
        <v>0</v>
      </c>
      <c r="F2017">
        <f t="shared" ca="1" si="187"/>
        <v>-1</v>
      </c>
      <c r="G2017">
        <f t="shared" ca="1" si="188"/>
        <v>654</v>
      </c>
      <c r="H2017">
        <f t="shared" ca="1" si="189"/>
        <v>0</v>
      </c>
      <c r="I2017" s="122">
        <f t="shared" ca="1" si="190"/>
        <v>0</v>
      </c>
    </row>
    <row r="2018" spans="1:9" x14ac:dyDescent="0.25">
      <c r="A2018" s="114">
        <f t="shared" si="191"/>
        <v>2018</v>
      </c>
      <c r="B2018" s="114">
        <f>IF(AND(A2018&gt;=CONTROL!$D$9,A2018&lt;CONTROL!$D$10+1),A2018,0)</f>
        <v>0</v>
      </c>
      <c r="C2018" s="114">
        <f>IF(AND(A2018&gt;=CONTROL!$F$9,A2018&lt;CONTROL!$F$10+1),A2018,0)</f>
        <v>0</v>
      </c>
      <c r="D2018" s="114" t="str">
        <f>IF(DATOS!I2019=CONTROL!$H$10,"B","A")</f>
        <v>A</v>
      </c>
      <c r="E2018" s="114">
        <f t="shared" si="186"/>
        <v>0</v>
      </c>
      <c r="F2018">
        <f t="shared" ca="1" si="187"/>
        <v>-1</v>
      </c>
      <c r="G2018">
        <f t="shared" ca="1" si="188"/>
        <v>654</v>
      </c>
      <c r="H2018">
        <f t="shared" ca="1" si="189"/>
        <v>0</v>
      </c>
      <c r="I2018" s="122">
        <f t="shared" ca="1" si="190"/>
        <v>0</v>
      </c>
    </row>
    <row r="2019" spans="1:9" x14ac:dyDescent="0.25">
      <c r="A2019" s="114">
        <f t="shared" si="191"/>
        <v>2019</v>
      </c>
      <c r="B2019" s="114">
        <f>IF(AND(A2019&gt;=CONTROL!$D$9,A2019&lt;CONTROL!$D$10+1),A2019,0)</f>
        <v>0</v>
      </c>
      <c r="C2019" s="114">
        <f>IF(AND(A2019&gt;=CONTROL!$F$9,A2019&lt;CONTROL!$F$10+1),A2019,0)</f>
        <v>0</v>
      </c>
      <c r="D2019" s="114" t="str">
        <f>IF(DATOS!I2020=CONTROL!$H$10,"B","A")</f>
        <v>A</v>
      </c>
      <c r="E2019" s="114">
        <f t="shared" si="186"/>
        <v>0</v>
      </c>
      <c r="F2019">
        <f t="shared" ca="1" si="187"/>
        <v>-1</v>
      </c>
      <c r="G2019">
        <f t="shared" ca="1" si="188"/>
        <v>654</v>
      </c>
      <c r="H2019">
        <f t="shared" ca="1" si="189"/>
        <v>0</v>
      </c>
      <c r="I2019" s="122">
        <f t="shared" ca="1" si="190"/>
        <v>0</v>
      </c>
    </row>
    <row r="2020" spans="1:9" x14ac:dyDescent="0.25">
      <c r="A2020" s="114">
        <f t="shared" si="191"/>
        <v>2020</v>
      </c>
      <c r="B2020" s="114">
        <f>IF(AND(A2020&gt;=CONTROL!$D$9,A2020&lt;CONTROL!$D$10+1),A2020,0)</f>
        <v>0</v>
      </c>
      <c r="C2020" s="114">
        <f>IF(AND(A2020&gt;=CONTROL!$F$9,A2020&lt;CONTROL!$F$10+1),A2020,0)</f>
        <v>0</v>
      </c>
      <c r="D2020" s="114" t="str">
        <f>IF(DATOS!I2021=CONTROL!$H$10,"B","A")</f>
        <v>A</v>
      </c>
      <c r="E2020" s="114">
        <f t="shared" si="186"/>
        <v>0</v>
      </c>
      <c r="F2020">
        <f t="shared" ca="1" si="187"/>
        <v>-1</v>
      </c>
      <c r="G2020">
        <f t="shared" ca="1" si="188"/>
        <v>654</v>
      </c>
      <c r="H2020">
        <f t="shared" ca="1" si="189"/>
        <v>0</v>
      </c>
      <c r="I2020" s="122">
        <f t="shared" ca="1" si="190"/>
        <v>0</v>
      </c>
    </row>
    <row r="2021" spans="1:9" x14ac:dyDescent="0.25">
      <c r="A2021" s="114">
        <f t="shared" si="191"/>
        <v>2021</v>
      </c>
      <c r="B2021" s="114">
        <f>IF(AND(A2021&gt;=CONTROL!$D$9,A2021&lt;CONTROL!$D$10+1),A2021,0)</f>
        <v>0</v>
      </c>
      <c r="C2021" s="114">
        <f>IF(AND(A2021&gt;=CONTROL!$F$9,A2021&lt;CONTROL!$F$10+1),A2021,0)</f>
        <v>0</v>
      </c>
      <c r="D2021" s="114" t="str">
        <f>IF(DATOS!I2022=CONTROL!$H$10,"B","A")</f>
        <v>A</v>
      </c>
      <c r="E2021" s="114">
        <f t="shared" si="186"/>
        <v>0</v>
      </c>
      <c r="F2021">
        <f t="shared" ca="1" si="187"/>
        <v>-1</v>
      </c>
      <c r="G2021">
        <f t="shared" ca="1" si="188"/>
        <v>654</v>
      </c>
      <c r="H2021">
        <f t="shared" ca="1" si="189"/>
        <v>0</v>
      </c>
      <c r="I2021" s="122">
        <f t="shared" ca="1" si="190"/>
        <v>0</v>
      </c>
    </row>
    <row r="2022" spans="1:9" x14ac:dyDescent="0.25">
      <c r="A2022" s="114">
        <f t="shared" si="191"/>
        <v>2022</v>
      </c>
      <c r="B2022" s="114">
        <f>IF(AND(A2022&gt;=CONTROL!$D$9,A2022&lt;CONTROL!$D$10+1),A2022,0)</f>
        <v>0</v>
      </c>
      <c r="C2022" s="114">
        <f>IF(AND(A2022&gt;=CONTROL!$F$9,A2022&lt;CONTROL!$F$10+1),A2022,0)</f>
        <v>0</v>
      </c>
      <c r="D2022" s="114" t="str">
        <f>IF(DATOS!I2023=CONTROL!$H$10,"B","A")</f>
        <v>A</v>
      </c>
      <c r="E2022" s="114">
        <f t="shared" si="186"/>
        <v>0</v>
      </c>
      <c r="F2022">
        <f t="shared" ca="1" si="187"/>
        <v>-1</v>
      </c>
      <c r="G2022">
        <f t="shared" ca="1" si="188"/>
        <v>654</v>
      </c>
      <c r="H2022">
        <f t="shared" ca="1" si="189"/>
        <v>0</v>
      </c>
      <c r="I2022" s="122">
        <f t="shared" ca="1" si="190"/>
        <v>0</v>
      </c>
    </row>
    <row r="2023" spans="1:9" x14ac:dyDescent="0.25">
      <c r="A2023" s="114">
        <f t="shared" si="191"/>
        <v>2023</v>
      </c>
      <c r="B2023" s="114">
        <f>IF(AND(A2023&gt;=CONTROL!$D$9,A2023&lt;CONTROL!$D$10+1),A2023,0)</f>
        <v>0</v>
      </c>
      <c r="C2023" s="114">
        <f>IF(AND(A2023&gt;=CONTROL!$F$9,A2023&lt;CONTROL!$F$10+1),A2023,0)</f>
        <v>0</v>
      </c>
      <c r="D2023" s="114" t="str">
        <f>IF(DATOS!I2024=CONTROL!$H$10,"B","A")</f>
        <v>A</v>
      </c>
      <c r="E2023" s="114">
        <f t="shared" si="186"/>
        <v>0</v>
      </c>
      <c r="F2023">
        <f t="shared" ca="1" si="187"/>
        <v>-1</v>
      </c>
      <c r="G2023">
        <f t="shared" ca="1" si="188"/>
        <v>654</v>
      </c>
      <c r="H2023">
        <f t="shared" ca="1" si="189"/>
        <v>0</v>
      </c>
      <c r="I2023" s="122">
        <f t="shared" ca="1" si="190"/>
        <v>0</v>
      </c>
    </row>
    <row r="2024" spans="1:9" x14ac:dyDescent="0.25">
      <c r="A2024" s="114">
        <f t="shared" si="191"/>
        <v>2024</v>
      </c>
      <c r="B2024" s="114">
        <f>IF(AND(A2024&gt;=CONTROL!$D$9,A2024&lt;CONTROL!$D$10+1),A2024,0)</f>
        <v>0</v>
      </c>
      <c r="C2024" s="114">
        <f>IF(AND(A2024&gt;=CONTROL!$F$9,A2024&lt;CONTROL!$F$10+1),A2024,0)</f>
        <v>0</v>
      </c>
      <c r="D2024" s="114" t="str">
        <f>IF(DATOS!I2025=CONTROL!$H$10,"B","A")</f>
        <v>A</v>
      </c>
      <c r="E2024" s="114">
        <f t="shared" si="186"/>
        <v>0</v>
      </c>
      <c r="F2024">
        <f t="shared" ca="1" si="187"/>
        <v>-1</v>
      </c>
      <c r="G2024">
        <f t="shared" ca="1" si="188"/>
        <v>654</v>
      </c>
      <c r="H2024">
        <f t="shared" ca="1" si="189"/>
        <v>0</v>
      </c>
      <c r="I2024" s="122">
        <f t="shared" ca="1" si="190"/>
        <v>0</v>
      </c>
    </row>
    <row r="2025" spans="1:9" x14ac:dyDescent="0.25">
      <c r="A2025" s="114">
        <f t="shared" si="191"/>
        <v>2025</v>
      </c>
      <c r="B2025" s="114">
        <f>IF(AND(A2025&gt;=CONTROL!$D$9,A2025&lt;CONTROL!$D$10+1),A2025,0)</f>
        <v>0</v>
      </c>
      <c r="C2025" s="114">
        <f>IF(AND(A2025&gt;=CONTROL!$F$9,A2025&lt;CONTROL!$F$10+1),A2025,0)</f>
        <v>0</v>
      </c>
      <c r="D2025" s="114" t="str">
        <f>IF(DATOS!I2026=CONTROL!$H$10,"B","A")</f>
        <v>A</v>
      </c>
      <c r="E2025" s="114">
        <f t="shared" si="186"/>
        <v>0</v>
      </c>
      <c r="F2025">
        <f t="shared" ca="1" si="187"/>
        <v>-1</v>
      </c>
      <c r="G2025">
        <f t="shared" ca="1" si="188"/>
        <v>654</v>
      </c>
      <c r="H2025">
        <f t="shared" ca="1" si="189"/>
        <v>0</v>
      </c>
      <c r="I2025" s="122">
        <f t="shared" ca="1" si="190"/>
        <v>0</v>
      </c>
    </row>
    <row r="2026" spans="1:9" x14ac:dyDescent="0.25">
      <c r="A2026" s="114">
        <f t="shared" si="191"/>
        <v>2026</v>
      </c>
      <c r="B2026" s="114">
        <f>IF(AND(A2026&gt;=CONTROL!$D$9,A2026&lt;CONTROL!$D$10+1),A2026,0)</f>
        <v>0</v>
      </c>
      <c r="C2026" s="114">
        <f>IF(AND(A2026&gt;=CONTROL!$F$9,A2026&lt;CONTROL!$F$10+1),A2026,0)</f>
        <v>0</v>
      </c>
      <c r="D2026" s="114" t="str">
        <f>IF(DATOS!I2027=CONTROL!$H$10,"B","A")</f>
        <v>A</v>
      </c>
      <c r="E2026" s="114">
        <f t="shared" si="186"/>
        <v>0</v>
      </c>
      <c r="F2026">
        <f t="shared" ca="1" si="187"/>
        <v>-1</v>
      </c>
      <c r="G2026">
        <f t="shared" ca="1" si="188"/>
        <v>654</v>
      </c>
      <c r="H2026">
        <f t="shared" ca="1" si="189"/>
        <v>0</v>
      </c>
      <c r="I2026" s="122">
        <f t="shared" ca="1" si="190"/>
        <v>0</v>
      </c>
    </row>
    <row r="2027" spans="1:9" x14ac:dyDescent="0.25">
      <c r="A2027" s="114">
        <f t="shared" si="191"/>
        <v>2027</v>
      </c>
      <c r="B2027" s="114">
        <f>IF(AND(A2027&gt;=CONTROL!$D$9,A2027&lt;CONTROL!$D$10+1),A2027,0)</f>
        <v>0</v>
      </c>
      <c r="C2027" s="114">
        <f>IF(AND(A2027&gt;=CONTROL!$F$9,A2027&lt;CONTROL!$F$10+1),A2027,0)</f>
        <v>0</v>
      </c>
      <c r="D2027" s="114" t="str">
        <f>IF(DATOS!I2028=CONTROL!$H$10,"B","A")</f>
        <v>A</v>
      </c>
      <c r="E2027" s="114">
        <f t="shared" si="186"/>
        <v>0</v>
      </c>
      <c r="F2027">
        <f t="shared" ca="1" si="187"/>
        <v>-1</v>
      </c>
      <c r="G2027">
        <f t="shared" ca="1" si="188"/>
        <v>654</v>
      </c>
      <c r="H2027">
        <f t="shared" ca="1" si="189"/>
        <v>0</v>
      </c>
      <c r="I2027" s="122">
        <f t="shared" ca="1" si="190"/>
        <v>0</v>
      </c>
    </row>
    <row r="2028" spans="1:9" x14ac:dyDescent="0.25">
      <c r="A2028" s="114">
        <f t="shared" si="191"/>
        <v>2028</v>
      </c>
      <c r="B2028" s="114">
        <f>IF(AND(A2028&gt;=CONTROL!$D$9,A2028&lt;CONTROL!$D$10+1),A2028,0)</f>
        <v>0</v>
      </c>
      <c r="C2028" s="114">
        <f>IF(AND(A2028&gt;=CONTROL!$F$9,A2028&lt;CONTROL!$F$10+1),A2028,0)</f>
        <v>0</v>
      </c>
      <c r="D2028" s="114" t="str">
        <f>IF(DATOS!I2029=CONTROL!$H$10,"B","A")</f>
        <v>A</v>
      </c>
      <c r="E2028" s="114">
        <f t="shared" si="186"/>
        <v>0</v>
      </c>
      <c r="F2028">
        <f t="shared" ca="1" si="187"/>
        <v>-1</v>
      </c>
      <c r="G2028">
        <f t="shared" ca="1" si="188"/>
        <v>654</v>
      </c>
      <c r="H2028">
        <f t="shared" ca="1" si="189"/>
        <v>0</v>
      </c>
      <c r="I2028" s="122">
        <f t="shared" ca="1" si="190"/>
        <v>0</v>
      </c>
    </row>
    <row r="2029" spans="1:9" x14ac:dyDescent="0.25">
      <c r="A2029" s="114">
        <f t="shared" si="191"/>
        <v>2029</v>
      </c>
      <c r="B2029" s="114">
        <f>IF(AND(A2029&gt;=CONTROL!$D$9,A2029&lt;CONTROL!$D$10+1),A2029,0)</f>
        <v>0</v>
      </c>
      <c r="C2029" s="114">
        <f>IF(AND(A2029&gt;=CONTROL!$F$9,A2029&lt;CONTROL!$F$10+1),A2029,0)</f>
        <v>0</v>
      </c>
      <c r="D2029" s="114" t="str">
        <f>IF(DATOS!I2030=CONTROL!$H$10,"B","A")</f>
        <v>A</v>
      </c>
      <c r="E2029" s="114">
        <f t="shared" si="186"/>
        <v>0</v>
      </c>
      <c r="F2029">
        <f t="shared" ca="1" si="187"/>
        <v>-1</v>
      </c>
      <c r="G2029">
        <f t="shared" ca="1" si="188"/>
        <v>654</v>
      </c>
      <c r="H2029">
        <f t="shared" ca="1" si="189"/>
        <v>0</v>
      </c>
      <c r="I2029" s="122">
        <f t="shared" ca="1" si="190"/>
        <v>0</v>
      </c>
    </row>
    <row r="2030" spans="1:9" x14ac:dyDescent="0.25">
      <c r="A2030" s="114">
        <f t="shared" si="191"/>
        <v>2030</v>
      </c>
      <c r="B2030" s="114">
        <f>IF(AND(A2030&gt;=CONTROL!$D$9,A2030&lt;CONTROL!$D$10+1),A2030,0)</f>
        <v>0</v>
      </c>
      <c r="C2030" s="114">
        <f>IF(AND(A2030&gt;=CONTROL!$F$9,A2030&lt;CONTROL!$F$10+1),A2030,0)</f>
        <v>0</v>
      </c>
      <c r="D2030" s="114" t="str">
        <f>IF(DATOS!I2031=CONTROL!$H$10,"B","A")</f>
        <v>A</v>
      </c>
      <c r="E2030" s="114">
        <f t="shared" si="186"/>
        <v>0</v>
      </c>
      <c r="F2030">
        <f t="shared" ca="1" si="187"/>
        <v>-1</v>
      </c>
      <c r="G2030">
        <f t="shared" ca="1" si="188"/>
        <v>654</v>
      </c>
      <c r="H2030">
        <f t="shared" ca="1" si="189"/>
        <v>0</v>
      </c>
      <c r="I2030" s="122">
        <f t="shared" ca="1" si="190"/>
        <v>0</v>
      </c>
    </row>
    <row r="2031" spans="1:9" x14ac:dyDescent="0.25">
      <c r="A2031" s="114">
        <f t="shared" si="191"/>
        <v>2031</v>
      </c>
      <c r="B2031" s="114">
        <f>IF(AND(A2031&gt;=CONTROL!$D$9,A2031&lt;CONTROL!$D$10+1),A2031,0)</f>
        <v>0</v>
      </c>
      <c r="C2031" s="114">
        <f>IF(AND(A2031&gt;=CONTROL!$F$9,A2031&lt;CONTROL!$F$10+1),A2031,0)</f>
        <v>0</v>
      </c>
      <c r="D2031" s="114" t="str">
        <f>IF(DATOS!I2032=CONTROL!$H$10,"B","A")</f>
        <v>A</v>
      </c>
      <c r="E2031" s="114">
        <f t="shared" si="186"/>
        <v>0</v>
      </c>
      <c r="F2031">
        <f t="shared" ca="1" si="187"/>
        <v>-1</v>
      </c>
      <c r="G2031">
        <f t="shared" ca="1" si="188"/>
        <v>654</v>
      </c>
      <c r="H2031">
        <f t="shared" ca="1" si="189"/>
        <v>0</v>
      </c>
      <c r="I2031" s="122">
        <f t="shared" ca="1" si="190"/>
        <v>0</v>
      </c>
    </row>
    <row r="2032" spans="1:9" x14ac:dyDescent="0.25">
      <c r="A2032" s="114">
        <f t="shared" si="191"/>
        <v>2032</v>
      </c>
      <c r="B2032" s="114">
        <f>IF(AND(A2032&gt;=CONTROL!$D$9,A2032&lt;CONTROL!$D$10+1),A2032,0)</f>
        <v>0</v>
      </c>
      <c r="C2032" s="114">
        <f>IF(AND(A2032&gt;=CONTROL!$F$9,A2032&lt;CONTROL!$F$10+1),A2032,0)</f>
        <v>0</v>
      </c>
      <c r="D2032" s="114" t="str">
        <f>IF(DATOS!I2033=CONTROL!$H$10,"B","A")</f>
        <v>A</v>
      </c>
      <c r="E2032" s="114">
        <f t="shared" si="186"/>
        <v>0</v>
      </c>
      <c r="F2032">
        <f t="shared" ca="1" si="187"/>
        <v>-1</v>
      </c>
      <c r="G2032">
        <f t="shared" ca="1" si="188"/>
        <v>654</v>
      </c>
      <c r="H2032">
        <f t="shared" ca="1" si="189"/>
        <v>0</v>
      </c>
      <c r="I2032" s="122">
        <f t="shared" ca="1" si="190"/>
        <v>0</v>
      </c>
    </row>
    <row r="2033" spans="1:9" x14ac:dyDescent="0.25">
      <c r="A2033" s="114">
        <f t="shared" si="191"/>
        <v>2033</v>
      </c>
      <c r="B2033" s="114">
        <f>IF(AND(A2033&gt;=CONTROL!$D$9,A2033&lt;CONTROL!$D$10+1),A2033,0)</f>
        <v>0</v>
      </c>
      <c r="C2033" s="114">
        <f>IF(AND(A2033&gt;=CONTROL!$F$9,A2033&lt;CONTROL!$F$10+1),A2033,0)</f>
        <v>0</v>
      </c>
      <c r="D2033" s="114" t="str">
        <f>IF(DATOS!I2034=CONTROL!$H$10,"B","A")</f>
        <v>A</v>
      </c>
      <c r="E2033" s="114">
        <f t="shared" si="186"/>
        <v>0</v>
      </c>
      <c r="F2033">
        <f t="shared" ca="1" si="187"/>
        <v>-1</v>
      </c>
      <c r="G2033">
        <f t="shared" ca="1" si="188"/>
        <v>654</v>
      </c>
      <c r="H2033">
        <f t="shared" ca="1" si="189"/>
        <v>0</v>
      </c>
      <c r="I2033" s="122">
        <f t="shared" ca="1" si="190"/>
        <v>0</v>
      </c>
    </row>
    <row r="2034" spans="1:9" x14ac:dyDescent="0.25">
      <c r="A2034" s="114">
        <f t="shared" si="191"/>
        <v>2034</v>
      </c>
      <c r="B2034" s="114">
        <f>IF(AND(A2034&gt;=CONTROL!$D$9,A2034&lt;CONTROL!$D$10+1),A2034,0)</f>
        <v>0</v>
      </c>
      <c r="C2034" s="114">
        <f>IF(AND(A2034&gt;=CONTROL!$F$9,A2034&lt;CONTROL!$F$10+1),A2034,0)</f>
        <v>0</v>
      </c>
      <c r="D2034" s="114" t="str">
        <f>IF(DATOS!I2035=CONTROL!$H$10,"B","A")</f>
        <v>A</v>
      </c>
      <c r="E2034" s="114">
        <f t="shared" si="186"/>
        <v>0</v>
      </c>
      <c r="F2034">
        <f t="shared" ca="1" si="187"/>
        <v>-1</v>
      </c>
      <c r="G2034">
        <f t="shared" ca="1" si="188"/>
        <v>654</v>
      </c>
      <c r="H2034">
        <f t="shared" ca="1" si="189"/>
        <v>0</v>
      </c>
      <c r="I2034" s="122">
        <f t="shared" ca="1" si="190"/>
        <v>0</v>
      </c>
    </row>
    <row r="2035" spans="1:9" x14ac:dyDescent="0.25">
      <c r="A2035" s="114">
        <f t="shared" si="191"/>
        <v>2035</v>
      </c>
      <c r="B2035" s="114">
        <f>IF(AND(A2035&gt;=CONTROL!$D$9,A2035&lt;CONTROL!$D$10+1),A2035,0)</f>
        <v>0</v>
      </c>
      <c r="C2035" s="114">
        <f>IF(AND(A2035&gt;=CONTROL!$F$9,A2035&lt;CONTROL!$F$10+1),A2035,0)</f>
        <v>0</v>
      </c>
      <c r="D2035" s="114" t="str">
        <f>IF(DATOS!I2036=CONTROL!$H$10,"B","A")</f>
        <v>A</v>
      </c>
      <c r="E2035" s="114">
        <f t="shared" si="186"/>
        <v>0</v>
      </c>
      <c r="F2035">
        <f t="shared" ca="1" si="187"/>
        <v>-1</v>
      </c>
      <c r="G2035">
        <f t="shared" ca="1" si="188"/>
        <v>654</v>
      </c>
      <c r="H2035">
        <f t="shared" ca="1" si="189"/>
        <v>0</v>
      </c>
      <c r="I2035" s="122">
        <f t="shared" ca="1" si="190"/>
        <v>0</v>
      </c>
    </row>
    <row r="2036" spans="1:9" x14ac:dyDescent="0.25">
      <c r="A2036" s="114">
        <f t="shared" si="191"/>
        <v>2036</v>
      </c>
      <c r="B2036" s="114">
        <f>IF(AND(A2036&gt;=CONTROL!$D$9,A2036&lt;CONTROL!$D$10+1),A2036,0)</f>
        <v>0</v>
      </c>
      <c r="C2036" s="114">
        <f>IF(AND(A2036&gt;=CONTROL!$F$9,A2036&lt;CONTROL!$F$10+1),A2036,0)</f>
        <v>0</v>
      </c>
      <c r="D2036" s="114" t="str">
        <f>IF(DATOS!I2037=CONTROL!$H$10,"B","A")</f>
        <v>A</v>
      </c>
      <c r="E2036" s="114">
        <f t="shared" si="186"/>
        <v>0</v>
      </c>
      <c r="F2036">
        <f t="shared" ca="1" si="187"/>
        <v>-1</v>
      </c>
      <c r="G2036">
        <f t="shared" ca="1" si="188"/>
        <v>654</v>
      </c>
      <c r="H2036">
        <f t="shared" ca="1" si="189"/>
        <v>0</v>
      </c>
      <c r="I2036" s="122">
        <f t="shared" ca="1" si="190"/>
        <v>0</v>
      </c>
    </row>
    <row r="2037" spans="1:9" x14ac:dyDescent="0.25">
      <c r="A2037" s="114">
        <f t="shared" si="191"/>
        <v>2037</v>
      </c>
      <c r="B2037" s="114">
        <f>IF(AND(A2037&gt;=CONTROL!$D$9,A2037&lt;CONTROL!$D$10+1),A2037,0)</f>
        <v>0</v>
      </c>
      <c r="C2037" s="114">
        <f>IF(AND(A2037&gt;=CONTROL!$F$9,A2037&lt;CONTROL!$F$10+1),A2037,0)</f>
        <v>0</v>
      </c>
      <c r="D2037" s="114" t="str">
        <f>IF(DATOS!I2038=CONTROL!$H$10,"B","A")</f>
        <v>A</v>
      </c>
      <c r="E2037" s="114">
        <f t="shared" si="186"/>
        <v>0</v>
      </c>
      <c r="F2037">
        <f t="shared" ca="1" si="187"/>
        <v>-1</v>
      </c>
      <c r="G2037">
        <f t="shared" ca="1" si="188"/>
        <v>654</v>
      </c>
      <c r="H2037">
        <f t="shared" ca="1" si="189"/>
        <v>0</v>
      </c>
      <c r="I2037" s="122">
        <f t="shared" ca="1" si="190"/>
        <v>0</v>
      </c>
    </row>
    <row r="2038" spans="1:9" x14ac:dyDescent="0.25">
      <c r="A2038" s="114">
        <f t="shared" si="191"/>
        <v>2038</v>
      </c>
      <c r="B2038" s="114">
        <f>IF(AND(A2038&gt;=CONTROL!$D$9,A2038&lt;CONTROL!$D$10+1),A2038,0)</f>
        <v>0</v>
      </c>
      <c r="C2038" s="114">
        <f>IF(AND(A2038&gt;=CONTROL!$F$9,A2038&lt;CONTROL!$F$10+1),A2038,0)</f>
        <v>0</v>
      </c>
      <c r="D2038" s="114" t="str">
        <f>IF(DATOS!I2039=CONTROL!$H$10,"B","A")</f>
        <v>A</v>
      </c>
      <c r="E2038" s="114">
        <f t="shared" si="186"/>
        <v>0</v>
      </c>
      <c r="F2038">
        <f t="shared" ca="1" si="187"/>
        <v>-1</v>
      </c>
      <c r="G2038">
        <f t="shared" ca="1" si="188"/>
        <v>654</v>
      </c>
      <c r="H2038">
        <f t="shared" ca="1" si="189"/>
        <v>0</v>
      </c>
      <c r="I2038" s="122">
        <f t="shared" ca="1" si="190"/>
        <v>0</v>
      </c>
    </row>
    <row r="2039" spans="1:9" x14ac:dyDescent="0.25">
      <c r="A2039" s="114">
        <f t="shared" si="191"/>
        <v>2039</v>
      </c>
      <c r="B2039" s="114">
        <f>IF(AND(A2039&gt;=CONTROL!$D$9,A2039&lt;CONTROL!$D$10+1),A2039,0)</f>
        <v>0</v>
      </c>
      <c r="C2039" s="114">
        <f>IF(AND(A2039&gt;=CONTROL!$F$9,A2039&lt;CONTROL!$F$10+1),A2039,0)</f>
        <v>0</v>
      </c>
      <c r="D2039" s="114" t="str">
        <f>IF(DATOS!I2040=CONTROL!$H$10,"B","A")</f>
        <v>A</v>
      </c>
      <c r="E2039" s="114">
        <f t="shared" si="186"/>
        <v>0</v>
      </c>
      <c r="F2039">
        <f t="shared" ca="1" si="187"/>
        <v>-1</v>
      </c>
      <c r="G2039">
        <f t="shared" ca="1" si="188"/>
        <v>654</v>
      </c>
      <c r="H2039">
        <f t="shared" ca="1" si="189"/>
        <v>0</v>
      </c>
      <c r="I2039" s="122">
        <f t="shared" ca="1" si="190"/>
        <v>0</v>
      </c>
    </row>
    <row r="2040" spans="1:9" x14ac:dyDescent="0.25">
      <c r="A2040" s="114">
        <f t="shared" si="191"/>
        <v>2040</v>
      </c>
      <c r="B2040" s="114">
        <f>IF(AND(A2040&gt;=CONTROL!$D$9,A2040&lt;CONTROL!$D$10+1),A2040,0)</f>
        <v>0</v>
      </c>
      <c r="C2040" s="114">
        <f>IF(AND(A2040&gt;=CONTROL!$F$9,A2040&lt;CONTROL!$F$10+1),A2040,0)</f>
        <v>0</v>
      </c>
      <c r="D2040" s="114" t="str">
        <f>IF(DATOS!I2041=CONTROL!$H$10,"B","A")</f>
        <v>A</v>
      </c>
      <c r="E2040" s="114">
        <f t="shared" si="186"/>
        <v>0</v>
      </c>
      <c r="F2040">
        <f t="shared" ca="1" si="187"/>
        <v>-1</v>
      </c>
      <c r="G2040">
        <f t="shared" ca="1" si="188"/>
        <v>654</v>
      </c>
      <c r="H2040">
        <f t="shared" ca="1" si="189"/>
        <v>0</v>
      </c>
      <c r="I2040" s="122">
        <f t="shared" ca="1" si="190"/>
        <v>0</v>
      </c>
    </row>
    <row r="2041" spans="1:9" x14ac:dyDescent="0.25">
      <c r="A2041" s="114">
        <f t="shared" si="191"/>
        <v>2041</v>
      </c>
      <c r="B2041" s="114">
        <f>IF(AND(A2041&gt;=CONTROL!$D$9,A2041&lt;CONTROL!$D$10+1),A2041,0)</f>
        <v>0</v>
      </c>
      <c r="C2041" s="114">
        <f>IF(AND(A2041&gt;=CONTROL!$F$9,A2041&lt;CONTROL!$F$10+1),A2041,0)</f>
        <v>0</v>
      </c>
      <c r="D2041" s="114" t="str">
        <f>IF(DATOS!I2042=CONTROL!$H$10,"B","A")</f>
        <v>A</v>
      </c>
      <c r="E2041" s="114">
        <f t="shared" si="186"/>
        <v>0</v>
      </c>
      <c r="F2041">
        <f t="shared" ca="1" si="187"/>
        <v>-1</v>
      </c>
      <c r="G2041">
        <f t="shared" ca="1" si="188"/>
        <v>654</v>
      </c>
      <c r="H2041">
        <f t="shared" ca="1" si="189"/>
        <v>0</v>
      </c>
      <c r="I2041" s="122">
        <f t="shared" ca="1" si="190"/>
        <v>0</v>
      </c>
    </row>
    <row r="2042" spans="1:9" x14ac:dyDescent="0.25">
      <c r="A2042" s="114">
        <f t="shared" si="191"/>
        <v>2042</v>
      </c>
      <c r="B2042" s="114">
        <f>IF(AND(A2042&gt;=CONTROL!$D$9,A2042&lt;CONTROL!$D$10+1),A2042,0)</f>
        <v>0</v>
      </c>
      <c r="C2042" s="114">
        <f>IF(AND(A2042&gt;=CONTROL!$F$9,A2042&lt;CONTROL!$F$10+1),A2042,0)</f>
        <v>0</v>
      </c>
      <c r="D2042" s="114" t="str">
        <f>IF(DATOS!I2043=CONTROL!$H$10,"B","A")</f>
        <v>A</v>
      </c>
      <c r="E2042" s="114">
        <f t="shared" si="186"/>
        <v>0</v>
      </c>
      <c r="F2042">
        <f t="shared" ca="1" si="187"/>
        <v>-1</v>
      </c>
      <c r="G2042">
        <f t="shared" ca="1" si="188"/>
        <v>654</v>
      </c>
      <c r="H2042">
        <f t="shared" ca="1" si="189"/>
        <v>0</v>
      </c>
      <c r="I2042" s="122">
        <f t="shared" ca="1" si="190"/>
        <v>0</v>
      </c>
    </row>
    <row r="2043" spans="1:9" x14ac:dyDescent="0.25">
      <c r="A2043" s="114">
        <f t="shared" si="191"/>
        <v>2043</v>
      </c>
      <c r="B2043" s="114">
        <f>IF(AND(A2043&gt;=CONTROL!$D$9,A2043&lt;CONTROL!$D$10+1),A2043,0)</f>
        <v>0</v>
      </c>
      <c r="C2043" s="114">
        <f>IF(AND(A2043&gt;=CONTROL!$F$9,A2043&lt;CONTROL!$F$10+1),A2043,0)</f>
        <v>0</v>
      </c>
      <c r="D2043" s="114" t="str">
        <f>IF(DATOS!I2044=CONTROL!$H$10,"B","A")</f>
        <v>A</v>
      </c>
      <c r="E2043" s="114">
        <f t="shared" si="186"/>
        <v>0</v>
      </c>
      <c r="F2043">
        <f t="shared" ca="1" si="187"/>
        <v>-1</v>
      </c>
      <c r="G2043">
        <f t="shared" ca="1" si="188"/>
        <v>654</v>
      </c>
      <c r="H2043">
        <f t="shared" ca="1" si="189"/>
        <v>0</v>
      </c>
      <c r="I2043" s="122">
        <f t="shared" ca="1" si="190"/>
        <v>0</v>
      </c>
    </row>
    <row r="2044" spans="1:9" x14ac:dyDescent="0.25">
      <c r="A2044" s="114">
        <f t="shared" si="191"/>
        <v>2044</v>
      </c>
      <c r="B2044" s="114">
        <f>IF(AND(A2044&gt;=CONTROL!$D$9,A2044&lt;CONTROL!$D$10+1),A2044,0)</f>
        <v>0</v>
      </c>
      <c r="C2044" s="114">
        <f>IF(AND(A2044&gt;=CONTROL!$F$9,A2044&lt;CONTROL!$F$10+1),A2044,0)</f>
        <v>0</v>
      </c>
      <c r="D2044" s="114" t="str">
        <f>IF(DATOS!I2045=CONTROL!$H$10,"B","A")</f>
        <v>A</v>
      </c>
      <c r="E2044" s="114">
        <f t="shared" si="186"/>
        <v>0</v>
      </c>
      <c r="F2044">
        <f t="shared" ca="1" si="187"/>
        <v>-1</v>
      </c>
      <c r="G2044">
        <f t="shared" ca="1" si="188"/>
        <v>654</v>
      </c>
      <c r="H2044">
        <f t="shared" ca="1" si="189"/>
        <v>0</v>
      </c>
      <c r="I2044" s="122">
        <f t="shared" ca="1" si="190"/>
        <v>0</v>
      </c>
    </row>
    <row r="2045" spans="1:9" x14ac:dyDescent="0.25">
      <c r="A2045" s="114">
        <f t="shared" si="191"/>
        <v>2045</v>
      </c>
      <c r="B2045" s="114">
        <f>IF(AND(A2045&gt;=CONTROL!$D$9,A2045&lt;CONTROL!$D$10+1),A2045,0)</f>
        <v>0</v>
      </c>
      <c r="C2045" s="114">
        <f>IF(AND(A2045&gt;=CONTROL!$F$9,A2045&lt;CONTROL!$F$10+1),A2045,0)</f>
        <v>0</v>
      </c>
      <c r="D2045" s="114" t="str">
        <f>IF(DATOS!I2046=CONTROL!$H$10,"B","A")</f>
        <v>A</v>
      </c>
      <c r="E2045" s="114">
        <f t="shared" si="186"/>
        <v>0</v>
      </c>
      <c r="F2045">
        <f t="shared" ca="1" si="187"/>
        <v>-1</v>
      </c>
      <c r="G2045">
        <f t="shared" ca="1" si="188"/>
        <v>654</v>
      </c>
      <c r="H2045">
        <f t="shared" ca="1" si="189"/>
        <v>0</v>
      </c>
      <c r="I2045" s="122">
        <f t="shared" ca="1" si="190"/>
        <v>0</v>
      </c>
    </row>
    <row r="2046" spans="1:9" x14ac:dyDescent="0.25">
      <c r="A2046" s="114">
        <f t="shared" si="191"/>
        <v>2046</v>
      </c>
      <c r="B2046" s="114">
        <f>IF(AND(A2046&gt;=CONTROL!$D$9,A2046&lt;CONTROL!$D$10+1),A2046,0)</f>
        <v>0</v>
      </c>
      <c r="C2046" s="114">
        <f>IF(AND(A2046&gt;=CONTROL!$F$9,A2046&lt;CONTROL!$F$10+1),A2046,0)</f>
        <v>0</v>
      </c>
      <c r="D2046" s="114" t="str">
        <f>IF(DATOS!I2047=CONTROL!$H$10,"B","A")</f>
        <v>A</v>
      </c>
      <c r="E2046" s="114">
        <f t="shared" si="186"/>
        <v>0</v>
      </c>
      <c r="F2046">
        <f t="shared" ca="1" si="187"/>
        <v>-1</v>
      </c>
      <c r="G2046">
        <f t="shared" ca="1" si="188"/>
        <v>654</v>
      </c>
      <c r="H2046">
        <f t="shared" ca="1" si="189"/>
        <v>0</v>
      </c>
      <c r="I2046" s="122">
        <f t="shared" ca="1" si="190"/>
        <v>0</v>
      </c>
    </row>
    <row r="2047" spans="1:9" x14ac:dyDescent="0.25">
      <c r="A2047" s="114">
        <f t="shared" si="191"/>
        <v>2047</v>
      </c>
      <c r="B2047" s="114">
        <f>IF(AND(A2047&gt;=CONTROL!$D$9,A2047&lt;CONTROL!$D$10+1),A2047,0)</f>
        <v>0</v>
      </c>
      <c r="C2047" s="114">
        <f>IF(AND(A2047&gt;=CONTROL!$F$9,A2047&lt;CONTROL!$F$10+1),A2047,0)</f>
        <v>0</v>
      </c>
      <c r="D2047" s="114" t="str">
        <f>IF(DATOS!I2048=CONTROL!$H$10,"B","A")</f>
        <v>A</v>
      </c>
      <c r="E2047" s="114">
        <f t="shared" si="186"/>
        <v>0</v>
      </c>
      <c r="F2047">
        <f t="shared" ca="1" si="187"/>
        <v>-1</v>
      </c>
      <c r="G2047">
        <f t="shared" ca="1" si="188"/>
        <v>654</v>
      </c>
      <c r="H2047">
        <f t="shared" ca="1" si="189"/>
        <v>0</v>
      </c>
      <c r="I2047" s="122">
        <f t="shared" ca="1" si="190"/>
        <v>0</v>
      </c>
    </row>
    <row r="2048" spans="1:9" x14ac:dyDescent="0.25">
      <c r="A2048" s="114">
        <f t="shared" si="191"/>
        <v>2048</v>
      </c>
      <c r="B2048" s="114">
        <f>IF(AND(A2048&gt;=CONTROL!$D$9,A2048&lt;CONTROL!$D$10+1),A2048,0)</f>
        <v>0</v>
      </c>
      <c r="C2048" s="114">
        <f>IF(AND(A2048&gt;=CONTROL!$F$9,A2048&lt;CONTROL!$F$10+1),A2048,0)</f>
        <v>0</v>
      </c>
      <c r="D2048" s="114" t="str">
        <f>IF(DATOS!I2049=CONTROL!$H$10,"B","A")</f>
        <v>A</v>
      </c>
      <c r="E2048" s="114">
        <f t="shared" si="186"/>
        <v>0</v>
      </c>
      <c r="F2048">
        <f t="shared" ca="1" si="187"/>
        <v>-1</v>
      </c>
      <c r="G2048">
        <f t="shared" ca="1" si="188"/>
        <v>654</v>
      </c>
      <c r="H2048">
        <f t="shared" ca="1" si="189"/>
        <v>0</v>
      </c>
      <c r="I2048" s="122">
        <f t="shared" ca="1" si="190"/>
        <v>0</v>
      </c>
    </row>
    <row r="2049" spans="1:9" x14ac:dyDescent="0.25">
      <c r="A2049" s="114">
        <f t="shared" si="191"/>
        <v>2049</v>
      </c>
      <c r="B2049" s="114">
        <f>IF(AND(A2049&gt;=CONTROL!$D$9,A2049&lt;CONTROL!$D$10+1),A2049,0)</f>
        <v>0</v>
      </c>
      <c r="C2049" s="114">
        <f>IF(AND(A2049&gt;=CONTROL!$F$9,A2049&lt;CONTROL!$F$10+1),A2049,0)</f>
        <v>0</v>
      </c>
      <c r="D2049" s="114" t="str">
        <f>IF(DATOS!I2050=CONTROL!$H$10,"B","A")</f>
        <v>A</v>
      </c>
      <c r="E2049" s="114">
        <f t="shared" si="186"/>
        <v>0</v>
      </c>
      <c r="F2049">
        <f t="shared" ca="1" si="187"/>
        <v>-1</v>
      </c>
      <c r="G2049">
        <f t="shared" ca="1" si="188"/>
        <v>654</v>
      </c>
      <c r="H2049">
        <f t="shared" ca="1" si="189"/>
        <v>0</v>
      </c>
      <c r="I2049" s="122">
        <f t="shared" ca="1" si="190"/>
        <v>0</v>
      </c>
    </row>
    <row r="2050" spans="1:9" x14ac:dyDescent="0.25">
      <c r="A2050" s="114">
        <f t="shared" si="191"/>
        <v>2050</v>
      </c>
      <c r="B2050" s="114">
        <f>IF(AND(A2050&gt;=CONTROL!$D$9,A2050&lt;CONTROL!$D$10+1),A2050,0)</f>
        <v>0</v>
      </c>
      <c r="C2050" s="114">
        <f>IF(AND(A2050&gt;=CONTROL!$F$9,A2050&lt;CONTROL!$F$10+1),A2050,0)</f>
        <v>0</v>
      </c>
      <c r="D2050" s="114" t="str">
        <f>IF(DATOS!I2051=CONTROL!$H$10,"B","A")</f>
        <v>A</v>
      </c>
      <c r="E2050" s="114">
        <f t="shared" ref="E2050:E2113" si="192">IF(D2050="A",+C2050+B2050,0)</f>
        <v>0</v>
      </c>
      <c r="F2050">
        <f t="shared" ref="F2050:F2113" ca="1" si="193">IF(E2050&gt;0,RAND(),-1)</f>
        <v>-1</v>
      </c>
      <c r="G2050">
        <f t="shared" ref="G2050:G2113" ca="1" si="194">RANK(F2050,$F$1:$F$5000)</f>
        <v>654</v>
      </c>
      <c r="H2050">
        <f t="shared" ref="H2050:H2113" ca="1" si="195">IF(F2050=-1,0,G2050)</f>
        <v>0</v>
      </c>
      <c r="I2050" s="122">
        <f t="shared" ref="I2050:I2113" ca="1" si="196">IFERROR(MATCH(A2050,H:H,0),0)</f>
        <v>0</v>
      </c>
    </row>
    <row r="2051" spans="1:9" x14ac:dyDescent="0.25">
      <c r="A2051" s="114">
        <f t="shared" ref="A2051:A2114" si="197">+A2050+1</f>
        <v>2051</v>
      </c>
      <c r="B2051" s="114">
        <f>IF(AND(A2051&gt;=CONTROL!$D$9,A2051&lt;CONTROL!$D$10+1),A2051,0)</f>
        <v>0</v>
      </c>
      <c r="C2051" s="114">
        <f>IF(AND(A2051&gt;=CONTROL!$F$9,A2051&lt;CONTROL!$F$10+1),A2051,0)</f>
        <v>0</v>
      </c>
      <c r="D2051" s="114" t="str">
        <f>IF(DATOS!I2052=CONTROL!$H$10,"B","A")</f>
        <v>A</v>
      </c>
      <c r="E2051" s="114">
        <f t="shared" si="192"/>
        <v>0</v>
      </c>
      <c r="F2051">
        <f t="shared" ca="1" si="193"/>
        <v>-1</v>
      </c>
      <c r="G2051">
        <f t="shared" ca="1" si="194"/>
        <v>654</v>
      </c>
      <c r="H2051">
        <f t="shared" ca="1" si="195"/>
        <v>0</v>
      </c>
      <c r="I2051" s="122">
        <f t="shared" ca="1" si="196"/>
        <v>0</v>
      </c>
    </row>
    <row r="2052" spans="1:9" x14ac:dyDescent="0.25">
      <c r="A2052" s="114">
        <f t="shared" si="197"/>
        <v>2052</v>
      </c>
      <c r="B2052" s="114">
        <f>IF(AND(A2052&gt;=CONTROL!$D$9,A2052&lt;CONTROL!$D$10+1),A2052,0)</f>
        <v>0</v>
      </c>
      <c r="C2052" s="114">
        <f>IF(AND(A2052&gt;=CONTROL!$F$9,A2052&lt;CONTROL!$F$10+1),A2052,0)</f>
        <v>0</v>
      </c>
      <c r="D2052" s="114" t="str">
        <f>IF(DATOS!I2053=CONTROL!$H$10,"B","A")</f>
        <v>A</v>
      </c>
      <c r="E2052" s="114">
        <f t="shared" si="192"/>
        <v>0</v>
      </c>
      <c r="F2052">
        <f t="shared" ca="1" si="193"/>
        <v>-1</v>
      </c>
      <c r="G2052">
        <f t="shared" ca="1" si="194"/>
        <v>654</v>
      </c>
      <c r="H2052">
        <f t="shared" ca="1" si="195"/>
        <v>0</v>
      </c>
      <c r="I2052" s="122">
        <f t="shared" ca="1" si="196"/>
        <v>0</v>
      </c>
    </row>
    <row r="2053" spans="1:9" x14ac:dyDescent="0.25">
      <c r="A2053" s="114">
        <f t="shared" si="197"/>
        <v>2053</v>
      </c>
      <c r="B2053" s="114">
        <f>IF(AND(A2053&gt;=CONTROL!$D$9,A2053&lt;CONTROL!$D$10+1),A2053,0)</f>
        <v>0</v>
      </c>
      <c r="C2053" s="114">
        <f>IF(AND(A2053&gt;=CONTROL!$F$9,A2053&lt;CONTROL!$F$10+1),A2053,0)</f>
        <v>0</v>
      </c>
      <c r="D2053" s="114" t="str">
        <f>IF(DATOS!I2054=CONTROL!$H$10,"B","A")</f>
        <v>A</v>
      </c>
      <c r="E2053" s="114">
        <f t="shared" si="192"/>
        <v>0</v>
      </c>
      <c r="F2053">
        <f t="shared" ca="1" si="193"/>
        <v>-1</v>
      </c>
      <c r="G2053">
        <f t="shared" ca="1" si="194"/>
        <v>654</v>
      </c>
      <c r="H2053">
        <f t="shared" ca="1" si="195"/>
        <v>0</v>
      </c>
      <c r="I2053" s="122">
        <f t="shared" ca="1" si="196"/>
        <v>0</v>
      </c>
    </row>
    <row r="2054" spans="1:9" x14ac:dyDescent="0.25">
      <c r="A2054" s="114">
        <f t="shared" si="197"/>
        <v>2054</v>
      </c>
      <c r="B2054" s="114">
        <f>IF(AND(A2054&gt;=CONTROL!$D$9,A2054&lt;CONTROL!$D$10+1),A2054,0)</f>
        <v>0</v>
      </c>
      <c r="C2054" s="114">
        <f>IF(AND(A2054&gt;=CONTROL!$F$9,A2054&lt;CONTROL!$F$10+1),A2054,0)</f>
        <v>0</v>
      </c>
      <c r="D2054" s="114" t="str">
        <f>IF(DATOS!I2055=CONTROL!$H$10,"B","A")</f>
        <v>A</v>
      </c>
      <c r="E2054" s="114">
        <f t="shared" si="192"/>
        <v>0</v>
      </c>
      <c r="F2054">
        <f t="shared" ca="1" si="193"/>
        <v>-1</v>
      </c>
      <c r="G2054">
        <f t="shared" ca="1" si="194"/>
        <v>654</v>
      </c>
      <c r="H2054">
        <f t="shared" ca="1" si="195"/>
        <v>0</v>
      </c>
      <c r="I2054" s="122">
        <f t="shared" ca="1" si="196"/>
        <v>0</v>
      </c>
    </row>
    <row r="2055" spans="1:9" x14ac:dyDescent="0.25">
      <c r="A2055" s="114">
        <f t="shared" si="197"/>
        <v>2055</v>
      </c>
      <c r="B2055" s="114">
        <f>IF(AND(A2055&gt;=CONTROL!$D$9,A2055&lt;CONTROL!$D$10+1),A2055,0)</f>
        <v>0</v>
      </c>
      <c r="C2055" s="114">
        <f>IF(AND(A2055&gt;=CONTROL!$F$9,A2055&lt;CONTROL!$F$10+1),A2055,0)</f>
        <v>0</v>
      </c>
      <c r="D2055" s="114" t="str">
        <f>IF(DATOS!I2056=CONTROL!$H$10,"B","A")</f>
        <v>A</v>
      </c>
      <c r="E2055" s="114">
        <f t="shared" si="192"/>
        <v>0</v>
      </c>
      <c r="F2055">
        <f t="shared" ca="1" si="193"/>
        <v>-1</v>
      </c>
      <c r="G2055">
        <f t="shared" ca="1" si="194"/>
        <v>654</v>
      </c>
      <c r="H2055">
        <f t="shared" ca="1" si="195"/>
        <v>0</v>
      </c>
      <c r="I2055" s="122">
        <f t="shared" ca="1" si="196"/>
        <v>0</v>
      </c>
    </row>
    <row r="2056" spans="1:9" x14ac:dyDescent="0.25">
      <c r="A2056" s="114">
        <f t="shared" si="197"/>
        <v>2056</v>
      </c>
      <c r="B2056" s="114">
        <f>IF(AND(A2056&gt;=CONTROL!$D$9,A2056&lt;CONTROL!$D$10+1),A2056,0)</f>
        <v>0</v>
      </c>
      <c r="C2056" s="114">
        <f>IF(AND(A2056&gt;=CONTROL!$F$9,A2056&lt;CONTROL!$F$10+1),A2056,0)</f>
        <v>0</v>
      </c>
      <c r="D2056" s="114" t="str">
        <f>IF(DATOS!I2057=CONTROL!$H$10,"B","A")</f>
        <v>A</v>
      </c>
      <c r="E2056" s="114">
        <f t="shared" si="192"/>
        <v>0</v>
      </c>
      <c r="F2056">
        <f t="shared" ca="1" si="193"/>
        <v>-1</v>
      </c>
      <c r="G2056">
        <f t="shared" ca="1" si="194"/>
        <v>654</v>
      </c>
      <c r="H2056">
        <f t="shared" ca="1" si="195"/>
        <v>0</v>
      </c>
      <c r="I2056" s="122">
        <f t="shared" ca="1" si="196"/>
        <v>0</v>
      </c>
    </row>
    <row r="2057" spans="1:9" x14ac:dyDescent="0.25">
      <c r="A2057" s="114">
        <f t="shared" si="197"/>
        <v>2057</v>
      </c>
      <c r="B2057" s="114">
        <f>IF(AND(A2057&gt;=CONTROL!$D$9,A2057&lt;CONTROL!$D$10+1),A2057,0)</f>
        <v>0</v>
      </c>
      <c r="C2057" s="114">
        <f>IF(AND(A2057&gt;=CONTROL!$F$9,A2057&lt;CONTROL!$F$10+1),A2057,0)</f>
        <v>0</v>
      </c>
      <c r="D2057" s="114" t="str">
        <f>IF(DATOS!I2058=CONTROL!$H$10,"B","A")</f>
        <v>A</v>
      </c>
      <c r="E2057" s="114">
        <f t="shared" si="192"/>
        <v>0</v>
      </c>
      <c r="F2057">
        <f t="shared" ca="1" si="193"/>
        <v>-1</v>
      </c>
      <c r="G2057">
        <f t="shared" ca="1" si="194"/>
        <v>654</v>
      </c>
      <c r="H2057">
        <f t="shared" ca="1" si="195"/>
        <v>0</v>
      </c>
      <c r="I2057" s="122">
        <f t="shared" ca="1" si="196"/>
        <v>0</v>
      </c>
    </row>
    <row r="2058" spans="1:9" x14ac:dyDescent="0.25">
      <c r="A2058" s="114">
        <f t="shared" si="197"/>
        <v>2058</v>
      </c>
      <c r="B2058" s="114">
        <f>IF(AND(A2058&gt;=CONTROL!$D$9,A2058&lt;CONTROL!$D$10+1),A2058,0)</f>
        <v>0</v>
      </c>
      <c r="C2058" s="114">
        <f>IF(AND(A2058&gt;=CONTROL!$F$9,A2058&lt;CONTROL!$F$10+1),A2058,0)</f>
        <v>0</v>
      </c>
      <c r="D2058" s="114" t="str">
        <f>IF(DATOS!I2059=CONTROL!$H$10,"B","A")</f>
        <v>A</v>
      </c>
      <c r="E2058" s="114">
        <f t="shared" si="192"/>
        <v>0</v>
      </c>
      <c r="F2058">
        <f t="shared" ca="1" si="193"/>
        <v>-1</v>
      </c>
      <c r="G2058">
        <f t="shared" ca="1" si="194"/>
        <v>654</v>
      </c>
      <c r="H2058">
        <f t="shared" ca="1" si="195"/>
        <v>0</v>
      </c>
      <c r="I2058" s="122">
        <f t="shared" ca="1" si="196"/>
        <v>0</v>
      </c>
    </row>
    <row r="2059" spans="1:9" x14ac:dyDescent="0.25">
      <c r="A2059" s="114">
        <f t="shared" si="197"/>
        <v>2059</v>
      </c>
      <c r="B2059" s="114">
        <f>IF(AND(A2059&gt;=CONTROL!$D$9,A2059&lt;CONTROL!$D$10+1),A2059,0)</f>
        <v>0</v>
      </c>
      <c r="C2059" s="114">
        <f>IF(AND(A2059&gt;=CONTROL!$F$9,A2059&lt;CONTROL!$F$10+1),A2059,0)</f>
        <v>0</v>
      </c>
      <c r="D2059" s="114" t="str">
        <f>IF(DATOS!I2060=CONTROL!$H$10,"B","A")</f>
        <v>A</v>
      </c>
      <c r="E2059" s="114">
        <f t="shared" si="192"/>
        <v>0</v>
      </c>
      <c r="F2059">
        <f t="shared" ca="1" si="193"/>
        <v>-1</v>
      </c>
      <c r="G2059">
        <f t="shared" ca="1" si="194"/>
        <v>654</v>
      </c>
      <c r="H2059">
        <f t="shared" ca="1" si="195"/>
        <v>0</v>
      </c>
      <c r="I2059" s="122">
        <f t="shared" ca="1" si="196"/>
        <v>0</v>
      </c>
    </row>
    <row r="2060" spans="1:9" x14ac:dyDescent="0.25">
      <c r="A2060" s="114">
        <f t="shared" si="197"/>
        <v>2060</v>
      </c>
      <c r="B2060" s="114">
        <f>IF(AND(A2060&gt;=CONTROL!$D$9,A2060&lt;CONTROL!$D$10+1),A2060,0)</f>
        <v>0</v>
      </c>
      <c r="C2060" s="114">
        <f>IF(AND(A2060&gt;=CONTROL!$F$9,A2060&lt;CONTROL!$F$10+1),A2060,0)</f>
        <v>0</v>
      </c>
      <c r="D2060" s="114" t="str">
        <f>IF(DATOS!I2061=CONTROL!$H$10,"B","A")</f>
        <v>A</v>
      </c>
      <c r="E2060" s="114">
        <f t="shared" si="192"/>
        <v>0</v>
      </c>
      <c r="F2060">
        <f t="shared" ca="1" si="193"/>
        <v>-1</v>
      </c>
      <c r="G2060">
        <f t="shared" ca="1" si="194"/>
        <v>654</v>
      </c>
      <c r="H2060">
        <f t="shared" ca="1" si="195"/>
        <v>0</v>
      </c>
      <c r="I2060" s="122">
        <f t="shared" ca="1" si="196"/>
        <v>0</v>
      </c>
    </row>
    <row r="2061" spans="1:9" x14ac:dyDescent="0.25">
      <c r="A2061" s="114">
        <f t="shared" si="197"/>
        <v>2061</v>
      </c>
      <c r="B2061" s="114">
        <f>IF(AND(A2061&gt;=CONTROL!$D$9,A2061&lt;CONTROL!$D$10+1),A2061,0)</f>
        <v>0</v>
      </c>
      <c r="C2061" s="114">
        <f>IF(AND(A2061&gt;=CONTROL!$F$9,A2061&lt;CONTROL!$F$10+1),A2061,0)</f>
        <v>0</v>
      </c>
      <c r="D2061" s="114" t="str">
        <f>IF(DATOS!I2062=CONTROL!$H$10,"B","A")</f>
        <v>A</v>
      </c>
      <c r="E2061" s="114">
        <f t="shared" si="192"/>
        <v>0</v>
      </c>
      <c r="F2061">
        <f t="shared" ca="1" si="193"/>
        <v>-1</v>
      </c>
      <c r="G2061">
        <f t="shared" ca="1" si="194"/>
        <v>654</v>
      </c>
      <c r="H2061">
        <f t="shared" ca="1" si="195"/>
        <v>0</v>
      </c>
      <c r="I2061" s="122">
        <f t="shared" ca="1" si="196"/>
        <v>0</v>
      </c>
    </row>
    <row r="2062" spans="1:9" x14ac:dyDescent="0.25">
      <c r="A2062" s="114">
        <f t="shared" si="197"/>
        <v>2062</v>
      </c>
      <c r="B2062" s="114">
        <f>IF(AND(A2062&gt;=CONTROL!$D$9,A2062&lt;CONTROL!$D$10+1),A2062,0)</f>
        <v>0</v>
      </c>
      <c r="C2062" s="114">
        <f>IF(AND(A2062&gt;=CONTROL!$F$9,A2062&lt;CONTROL!$F$10+1),A2062,0)</f>
        <v>0</v>
      </c>
      <c r="D2062" s="114" t="str">
        <f>IF(DATOS!I2063=CONTROL!$H$10,"B","A")</f>
        <v>A</v>
      </c>
      <c r="E2062" s="114">
        <f t="shared" si="192"/>
        <v>0</v>
      </c>
      <c r="F2062">
        <f t="shared" ca="1" si="193"/>
        <v>-1</v>
      </c>
      <c r="G2062">
        <f t="shared" ca="1" si="194"/>
        <v>654</v>
      </c>
      <c r="H2062">
        <f t="shared" ca="1" si="195"/>
        <v>0</v>
      </c>
      <c r="I2062" s="122">
        <f t="shared" ca="1" si="196"/>
        <v>0</v>
      </c>
    </row>
    <row r="2063" spans="1:9" x14ac:dyDescent="0.25">
      <c r="A2063" s="114">
        <f t="shared" si="197"/>
        <v>2063</v>
      </c>
      <c r="B2063" s="114">
        <f>IF(AND(A2063&gt;=CONTROL!$D$9,A2063&lt;CONTROL!$D$10+1),A2063,0)</f>
        <v>0</v>
      </c>
      <c r="C2063" s="114">
        <f>IF(AND(A2063&gt;=CONTROL!$F$9,A2063&lt;CONTROL!$F$10+1),A2063,0)</f>
        <v>0</v>
      </c>
      <c r="D2063" s="114" t="str">
        <f>IF(DATOS!I2064=CONTROL!$H$10,"B","A")</f>
        <v>A</v>
      </c>
      <c r="E2063" s="114">
        <f t="shared" si="192"/>
        <v>0</v>
      </c>
      <c r="F2063">
        <f t="shared" ca="1" si="193"/>
        <v>-1</v>
      </c>
      <c r="G2063">
        <f t="shared" ca="1" si="194"/>
        <v>654</v>
      </c>
      <c r="H2063">
        <f t="shared" ca="1" si="195"/>
        <v>0</v>
      </c>
      <c r="I2063" s="122">
        <f t="shared" ca="1" si="196"/>
        <v>0</v>
      </c>
    </row>
    <row r="2064" spans="1:9" x14ac:dyDescent="0.25">
      <c r="A2064" s="114">
        <f t="shared" si="197"/>
        <v>2064</v>
      </c>
      <c r="B2064" s="114">
        <f>IF(AND(A2064&gt;=CONTROL!$D$9,A2064&lt;CONTROL!$D$10+1),A2064,0)</f>
        <v>0</v>
      </c>
      <c r="C2064" s="114">
        <f>IF(AND(A2064&gt;=CONTROL!$F$9,A2064&lt;CONTROL!$F$10+1),A2064,0)</f>
        <v>0</v>
      </c>
      <c r="D2064" s="114" t="str">
        <f>IF(DATOS!I2065=CONTROL!$H$10,"B","A")</f>
        <v>A</v>
      </c>
      <c r="E2064" s="114">
        <f t="shared" si="192"/>
        <v>0</v>
      </c>
      <c r="F2064">
        <f t="shared" ca="1" si="193"/>
        <v>-1</v>
      </c>
      <c r="G2064">
        <f t="shared" ca="1" si="194"/>
        <v>654</v>
      </c>
      <c r="H2064">
        <f t="shared" ca="1" si="195"/>
        <v>0</v>
      </c>
      <c r="I2064" s="122">
        <f t="shared" ca="1" si="196"/>
        <v>0</v>
      </c>
    </row>
    <row r="2065" spans="1:9" x14ac:dyDescent="0.25">
      <c r="A2065" s="114">
        <f t="shared" si="197"/>
        <v>2065</v>
      </c>
      <c r="B2065" s="114">
        <f>IF(AND(A2065&gt;=CONTROL!$D$9,A2065&lt;CONTROL!$D$10+1),A2065,0)</f>
        <v>0</v>
      </c>
      <c r="C2065" s="114">
        <f>IF(AND(A2065&gt;=CONTROL!$F$9,A2065&lt;CONTROL!$F$10+1),A2065,0)</f>
        <v>0</v>
      </c>
      <c r="D2065" s="114" t="str">
        <f>IF(DATOS!I2066=CONTROL!$H$10,"B","A")</f>
        <v>A</v>
      </c>
      <c r="E2065" s="114">
        <f t="shared" si="192"/>
        <v>0</v>
      </c>
      <c r="F2065">
        <f t="shared" ca="1" si="193"/>
        <v>-1</v>
      </c>
      <c r="G2065">
        <f t="shared" ca="1" si="194"/>
        <v>654</v>
      </c>
      <c r="H2065">
        <f t="shared" ca="1" si="195"/>
        <v>0</v>
      </c>
      <c r="I2065" s="122">
        <f t="shared" ca="1" si="196"/>
        <v>0</v>
      </c>
    </row>
    <row r="2066" spans="1:9" x14ac:dyDescent="0.25">
      <c r="A2066" s="114">
        <f t="shared" si="197"/>
        <v>2066</v>
      </c>
      <c r="B2066" s="114">
        <f>IF(AND(A2066&gt;=CONTROL!$D$9,A2066&lt;CONTROL!$D$10+1),A2066,0)</f>
        <v>0</v>
      </c>
      <c r="C2066" s="114">
        <f>IF(AND(A2066&gt;=CONTROL!$F$9,A2066&lt;CONTROL!$F$10+1),A2066,0)</f>
        <v>0</v>
      </c>
      <c r="D2066" s="114" t="str">
        <f>IF(DATOS!I2067=CONTROL!$H$10,"B","A")</f>
        <v>A</v>
      </c>
      <c r="E2066" s="114">
        <f t="shared" si="192"/>
        <v>0</v>
      </c>
      <c r="F2066">
        <f t="shared" ca="1" si="193"/>
        <v>-1</v>
      </c>
      <c r="G2066">
        <f t="shared" ca="1" si="194"/>
        <v>654</v>
      </c>
      <c r="H2066">
        <f t="shared" ca="1" si="195"/>
        <v>0</v>
      </c>
      <c r="I2066" s="122">
        <f t="shared" ca="1" si="196"/>
        <v>0</v>
      </c>
    </row>
    <row r="2067" spans="1:9" x14ac:dyDescent="0.25">
      <c r="A2067" s="114">
        <f t="shared" si="197"/>
        <v>2067</v>
      </c>
      <c r="B2067" s="114">
        <f>IF(AND(A2067&gt;=CONTROL!$D$9,A2067&lt;CONTROL!$D$10+1),A2067,0)</f>
        <v>0</v>
      </c>
      <c r="C2067" s="114">
        <f>IF(AND(A2067&gt;=CONTROL!$F$9,A2067&lt;CONTROL!$F$10+1),A2067,0)</f>
        <v>0</v>
      </c>
      <c r="D2067" s="114" t="str">
        <f>IF(DATOS!I2068=CONTROL!$H$10,"B","A")</f>
        <v>A</v>
      </c>
      <c r="E2067" s="114">
        <f t="shared" si="192"/>
        <v>0</v>
      </c>
      <c r="F2067">
        <f t="shared" ca="1" si="193"/>
        <v>-1</v>
      </c>
      <c r="G2067">
        <f t="shared" ca="1" si="194"/>
        <v>654</v>
      </c>
      <c r="H2067">
        <f t="shared" ca="1" si="195"/>
        <v>0</v>
      </c>
      <c r="I2067" s="122">
        <f t="shared" ca="1" si="196"/>
        <v>0</v>
      </c>
    </row>
    <row r="2068" spans="1:9" x14ac:dyDescent="0.25">
      <c r="A2068" s="114">
        <f t="shared" si="197"/>
        <v>2068</v>
      </c>
      <c r="B2068" s="114">
        <f>IF(AND(A2068&gt;=CONTROL!$D$9,A2068&lt;CONTROL!$D$10+1),A2068,0)</f>
        <v>0</v>
      </c>
      <c r="C2068" s="114">
        <f>IF(AND(A2068&gt;=CONTROL!$F$9,A2068&lt;CONTROL!$F$10+1),A2068,0)</f>
        <v>0</v>
      </c>
      <c r="D2068" s="114" t="str">
        <f>IF(DATOS!I2069=CONTROL!$H$10,"B","A")</f>
        <v>A</v>
      </c>
      <c r="E2068" s="114">
        <f t="shared" si="192"/>
        <v>0</v>
      </c>
      <c r="F2068">
        <f t="shared" ca="1" si="193"/>
        <v>-1</v>
      </c>
      <c r="G2068">
        <f t="shared" ca="1" si="194"/>
        <v>654</v>
      </c>
      <c r="H2068">
        <f t="shared" ca="1" si="195"/>
        <v>0</v>
      </c>
      <c r="I2068" s="122">
        <f t="shared" ca="1" si="196"/>
        <v>0</v>
      </c>
    </row>
    <row r="2069" spans="1:9" x14ac:dyDescent="0.25">
      <c r="A2069" s="114">
        <f t="shared" si="197"/>
        <v>2069</v>
      </c>
      <c r="B2069" s="114">
        <f>IF(AND(A2069&gt;=CONTROL!$D$9,A2069&lt;CONTROL!$D$10+1),A2069,0)</f>
        <v>0</v>
      </c>
      <c r="C2069" s="114">
        <f>IF(AND(A2069&gt;=CONTROL!$F$9,A2069&lt;CONTROL!$F$10+1),A2069,0)</f>
        <v>0</v>
      </c>
      <c r="D2069" s="114" t="str">
        <f>IF(DATOS!I2070=CONTROL!$H$10,"B","A")</f>
        <v>A</v>
      </c>
      <c r="E2069" s="114">
        <f t="shared" si="192"/>
        <v>0</v>
      </c>
      <c r="F2069">
        <f t="shared" ca="1" si="193"/>
        <v>-1</v>
      </c>
      <c r="G2069">
        <f t="shared" ca="1" si="194"/>
        <v>654</v>
      </c>
      <c r="H2069">
        <f t="shared" ca="1" si="195"/>
        <v>0</v>
      </c>
      <c r="I2069" s="122">
        <f t="shared" ca="1" si="196"/>
        <v>0</v>
      </c>
    </row>
    <row r="2070" spans="1:9" x14ac:dyDescent="0.25">
      <c r="A2070" s="114">
        <f t="shared" si="197"/>
        <v>2070</v>
      </c>
      <c r="B2070" s="114">
        <f>IF(AND(A2070&gt;=CONTROL!$D$9,A2070&lt;CONTROL!$D$10+1),A2070,0)</f>
        <v>0</v>
      </c>
      <c r="C2070" s="114">
        <f>IF(AND(A2070&gt;=CONTROL!$F$9,A2070&lt;CONTROL!$F$10+1),A2070,0)</f>
        <v>0</v>
      </c>
      <c r="D2070" s="114" t="str">
        <f>IF(DATOS!I2071=CONTROL!$H$10,"B","A")</f>
        <v>A</v>
      </c>
      <c r="E2070" s="114">
        <f t="shared" si="192"/>
        <v>0</v>
      </c>
      <c r="F2070">
        <f t="shared" ca="1" si="193"/>
        <v>-1</v>
      </c>
      <c r="G2070">
        <f t="shared" ca="1" si="194"/>
        <v>654</v>
      </c>
      <c r="H2070">
        <f t="shared" ca="1" si="195"/>
        <v>0</v>
      </c>
      <c r="I2070" s="122">
        <f t="shared" ca="1" si="196"/>
        <v>0</v>
      </c>
    </row>
    <row r="2071" spans="1:9" x14ac:dyDescent="0.25">
      <c r="A2071" s="114">
        <f t="shared" si="197"/>
        <v>2071</v>
      </c>
      <c r="B2071" s="114">
        <f>IF(AND(A2071&gt;=CONTROL!$D$9,A2071&lt;CONTROL!$D$10+1),A2071,0)</f>
        <v>0</v>
      </c>
      <c r="C2071" s="114">
        <f>IF(AND(A2071&gt;=CONTROL!$F$9,A2071&lt;CONTROL!$F$10+1),A2071,0)</f>
        <v>0</v>
      </c>
      <c r="D2071" s="114" t="str">
        <f>IF(DATOS!I2072=CONTROL!$H$10,"B","A")</f>
        <v>A</v>
      </c>
      <c r="E2071" s="114">
        <f t="shared" si="192"/>
        <v>0</v>
      </c>
      <c r="F2071">
        <f t="shared" ca="1" si="193"/>
        <v>-1</v>
      </c>
      <c r="G2071">
        <f t="shared" ca="1" si="194"/>
        <v>654</v>
      </c>
      <c r="H2071">
        <f t="shared" ca="1" si="195"/>
        <v>0</v>
      </c>
      <c r="I2071" s="122">
        <f t="shared" ca="1" si="196"/>
        <v>0</v>
      </c>
    </row>
    <row r="2072" spans="1:9" x14ac:dyDescent="0.25">
      <c r="A2072" s="114">
        <f t="shared" si="197"/>
        <v>2072</v>
      </c>
      <c r="B2072" s="114">
        <f>IF(AND(A2072&gt;=CONTROL!$D$9,A2072&lt;CONTROL!$D$10+1),A2072,0)</f>
        <v>0</v>
      </c>
      <c r="C2072" s="114">
        <f>IF(AND(A2072&gt;=CONTROL!$F$9,A2072&lt;CONTROL!$F$10+1),A2072,0)</f>
        <v>0</v>
      </c>
      <c r="D2072" s="114" t="str">
        <f>IF(DATOS!I2073=CONTROL!$H$10,"B","A")</f>
        <v>A</v>
      </c>
      <c r="E2072" s="114">
        <f t="shared" si="192"/>
        <v>0</v>
      </c>
      <c r="F2072">
        <f t="shared" ca="1" si="193"/>
        <v>-1</v>
      </c>
      <c r="G2072">
        <f t="shared" ca="1" si="194"/>
        <v>654</v>
      </c>
      <c r="H2072">
        <f t="shared" ca="1" si="195"/>
        <v>0</v>
      </c>
      <c r="I2072" s="122">
        <f t="shared" ca="1" si="196"/>
        <v>0</v>
      </c>
    </row>
    <row r="2073" spans="1:9" x14ac:dyDescent="0.25">
      <c r="A2073" s="114">
        <f t="shared" si="197"/>
        <v>2073</v>
      </c>
      <c r="B2073" s="114">
        <f>IF(AND(A2073&gt;=CONTROL!$D$9,A2073&lt;CONTROL!$D$10+1),A2073,0)</f>
        <v>0</v>
      </c>
      <c r="C2073" s="114">
        <f>IF(AND(A2073&gt;=CONTROL!$F$9,A2073&lt;CONTROL!$F$10+1),A2073,0)</f>
        <v>0</v>
      </c>
      <c r="D2073" s="114" t="str">
        <f>IF(DATOS!I2074=CONTROL!$H$10,"B","A")</f>
        <v>A</v>
      </c>
      <c r="E2073" s="114">
        <f t="shared" si="192"/>
        <v>0</v>
      </c>
      <c r="F2073">
        <f t="shared" ca="1" si="193"/>
        <v>-1</v>
      </c>
      <c r="G2073">
        <f t="shared" ca="1" si="194"/>
        <v>654</v>
      </c>
      <c r="H2073">
        <f t="shared" ca="1" si="195"/>
        <v>0</v>
      </c>
      <c r="I2073" s="122">
        <f t="shared" ca="1" si="196"/>
        <v>0</v>
      </c>
    </row>
    <row r="2074" spans="1:9" x14ac:dyDescent="0.25">
      <c r="A2074" s="114">
        <f t="shared" si="197"/>
        <v>2074</v>
      </c>
      <c r="B2074" s="114">
        <f>IF(AND(A2074&gt;=CONTROL!$D$9,A2074&lt;CONTROL!$D$10+1),A2074,0)</f>
        <v>0</v>
      </c>
      <c r="C2074" s="114">
        <f>IF(AND(A2074&gt;=CONTROL!$F$9,A2074&lt;CONTROL!$F$10+1),A2074,0)</f>
        <v>0</v>
      </c>
      <c r="D2074" s="114" t="str">
        <f>IF(DATOS!I2075=CONTROL!$H$10,"B","A")</f>
        <v>A</v>
      </c>
      <c r="E2074" s="114">
        <f t="shared" si="192"/>
        <v>0</v>
      </c>
      <c r="F2074">
        <f t="shared" ca="1" si="193"/>
        <v>-1</v>
      </c>
      <c r="G2074">
        <f t="shared" ca="1" si="194"/>
        <v>654</v>
      </c>
      <c r="H2074">
        <f t="shared" ca="1" si="195"/>
        <v>0</v>
      </c>
      <c r="I2074" s="122">
        <f t="shared" ca="1" si="196"/>
        <v>0</v>
      </c>
    </row>
    <row r="2075" spans="1:9" x14ac:dyDescent="0.25">
      <c r="A2075" s="114">
        <f t="shared" si="197"/>
        <v>2075</v>
      </c>
      <c r="B2075" s="114">
        <f>IF(AND(A2075&gt;=CONTROL!$D$9,A2075&lt;CONTROL!$D$10+1),A2075,0)</f>
        <v>0</v>
      </c>
      <c r="C2075" s="114">
        <f>IF(AND(A2075&gt;=CONTROL!$F$9,A2075&lt;CONTROL!$F$10+1),A2075,0)</f>
        <v>0</v>
      </c>
      <c r="D2075" s="114" t="str">
        <f>IF(DATOS!I2076=CONTROL!$H$10,"B","A")</f>
        <v>A</v>
      </c>
      <c r="E2075" s="114">
        <f t="shared" si="192"/>
        <v>0</v>
      </c>
      <c r="F2075">
        <f t="shared" ca="1" si="193"/>
        <v>-1</v>
      </c>
      <c r="G2075">
        <f t="shared" ca="1" si="194"/>
        <v>654</v>
      </c>
      <c r="H2075">
        <f t="shared" ca="1" si="195"/>
        <v>0</v>
      </c>
      <c r="I2075" s="122">
        <f t="shared" ca="1" si="196"/>
        <v>0</v>
      </c>
    </row>
    <row r="2076" spans="1:9" x14ac:dyDescent="0.25">
      <c r="A2076" s="114">
        <f t="shared" si="197"/>
        <v>2076</v>
      </c>
      <c r="B2076" s="114">
        <f>IF(AND(A2076&gt;=CONTROL!$D$9,A2076&lt;CONTROL!$D$10+1),A2076,0)</f>
        <v>0</v>
      </c>
      <c r="C2076" s="114">
        <f>IF(AND(A2076&gt;=CONTROL!$F$9,A2076&lt;CONTROL!$F$10+1),A2076,0)</f>
        <v>0</v>
      </c>
      <c r="D2076" s="114" t="str">
        <f>IF(DATOS!I2077=CONTROL!$H$10,"B","A")</f>
        <v>A</v>
      </c>
      <c r="E2076" s="114">
        <f t="shared" si="192"/>
        <v>0</v>
      </c>
      <c r="F2076">
        <f t="shared" ca="1" si="193"/>
        <v>-1</v>
      </c>
      <c r="G2076">
        <f t="shared" ca="1" si="194"/>
        <v>654</v>
      </c>
      <c r="H2076">
        <f t="shared" ca="1" si="195"/>
        <v>0</v>
      </c>
      <c r="I2076" s="122">
        <f t="shared" ca="1" si="196"/>
        <v>0</v>
      </c>
    </row>
    <row r="2077" spans="1:9" x14ac:dyDescent="0.25">
      <c r="A2077" s="114">
        <f t="shared" si="197"/>
        <v>2077</v>
      </c>
      <c r="B2077" s="114">
        <f>IF(AND(A2077&gt;=CONTROL!$D$9,A2077&lt;CONTROL!$D$10+1),A2077,0)</f>
        <v>0</v>
      </c>
      <c r="C2077" s="114">
        <f>IF(AND(A2077&gt;=CONTROL!$F$9,A2077&lt;CONTROL!$F$10+1),A2077,0)</f>
        <v>0</v>
      </c>
      <c r="D2077" s="114" t="str">
        <f>IF(DATOS!I2078=CONTROL!$H$10,"B","A")</f>
        <v>A</v>
      </c>
      <c r="E2077" s="114">
        <f t="shared" si="192"/>
        <v>0</v>
      </c>
      <c r="F2077">
        <f t="shared" ca="1" si="193"/>
        <v>-1</v>
      </c>
      <c r="G2077">
        <f t="shared" ca="1" si="194"/>
        <v>654</v>
      </c>
      <c r="H2077">
        <f t="shared" ca="1" si="195"/>
        <v>0</v>
      </c>
      <c r="I2077" s="122">
        <f t="shared" ca="1" si="196"/>
        <v>0</v>
      </c>
    </row>
    <row r="2078" spans="1:9" x14ac:dyDescent="0.25">
      <c r="A2078" s="114">
        <f t="shared" si="197"/>
        <v>2078</v>
      </c>
      <c r="B2078" s="114">
        <f>IF(AND(A2078&gt;=CONTROL!$D$9,A2078&lt;CONTROL!$D$10+1),A2078,0)</f>
        <v>0</v>
      </c>
      <c r="C2078" s="114">
        <f>IF(AND(A2078&gt;=CONTROL!$F$9,A2078&lt;CONTROL!$F$10+1),A2078,0)</f>
        <v>0</v>
      </c>
      <c r="D2078" s="114" t="str">
        <f>IF(DATOS!I2079=CONTROL!$H$10,"B","A")</f>
        <v>A</v>
      </c>
      <c r="E2078" s="114">
        <f t="shared" si="192"/>
        <v>0</v>
      </c>
      <c r="F2078">
        <f t="shared" ca="1" si="193"/>
        <v>-1</v>
      </c>
      <c r="G2078">
        <f t="shared" ca="1" si="194"/>
        <v>654</v>
      </c>
      <c r="H2078">
        <f t="shared" ca="1" si="195"/>
        <v>0</v>
      </c>
      <c r="I2078" s="122">
        <f t="shared" ca="1" si="196"/>
        <v>0</v>
      </c>
    </row>
    <row r="2079" spans="1:9" x14ac:dyDescent="0.25">
      <c r="A2079" s="114">
        <f t="shared" si="197"/>
        <v>2079</v>
      </c>
      <c r="B2079" s="114">
        <f>IF(AND(A2079&gt;=CONTROL!$D$9,A2079&lt;CONTROL!$D$10+1),A2079,0)</f>
        <v>0</v>
      </c>
      <c r="C2079" s="114">
        <f>IF(AND(A2079&gt;=CONTROL!$F$9,A2079&lt;CONTROL!$F$10+1),A2079,0)</f>
        <v>0</v>
      </c>
      <c r="D2079" s="114" t="str">
        <f>IF(DATOS!I2080=CONTROL!$H$10,"B","A")</f>
        <v>A</v>
      </c>
      <c r="E2079" s="114">
        <f t="shared" si="192"/>
        <v>0</v>
      </c>
      <c r="F2079">
        <f t="shared" ca="1" si="193"/>
        <v>-1</v>
      </c>
      <c r="G2079">
        <f t="shared" ca="1" si="194"/>
        <v>654</v>
      </c>
      <c r="H2079">
        <f t="shared" ca="1" si="195"/>
        <v>0</v>
      </c>
      <c r="I2079" s="122">
        <f t="shared" ca="1" si="196"/>
        <v>0</v>
      </c>
    </row>
    <row r="2080" spans="1:9" x14ac:dyDescent="0.25">
      <c r="A2080" s="114">
        <f t="shared" si="197"/>
        <v>2080</v>
      </c>
      <c r="B2080" s="114">
        <f>IF(AND(A2080&gt;=CONTROL!$D$9,A2080&lt;CONTROL!$D$10+1),A2080,0)</f>
        <v>0</v>
      </c>
      <c r="C2080" s="114">
        <f>IF(AND(A2080&gt;=CONTROL!$F$9,A2080&lt;CONTROL!$F$10+1),A2080,0)</f>
        <v>0</v>
      </c>
      <c r="D2080" s="114" t="str">
        <f>IF(DATOS!I2081=CONTROL!$H$10,"B","A")</f>
        <v>A</v>
      </c>
      <c r="E2080" s="114">
        <f t="shared" si="192"/>
        <v>0</v>
      </c>
      <c r="F2080">
        <f t="shared" ca="1" si="193"/>
        <v>-1</v>
      </c>
      <c r="G2080">
        <f t="shared" ca="1" si="194"/>
        <v>654</v>
      </c>
      <c r="H2080">
        <f t="shared" ca="1" si="195"/>
        <v>0</v>
      </c>
      <c r="I2080" s="122">
        <f t="shared" ca="1" si="196"/>
        <v>0</v>
      </c>
    </row>
    <row r="2081" spans="1:9" x14ac:dyDescent="0.25">
      <c r="A2081" s="114">
        <f t="shared" si="197"/>
        <v>2081</v>
      </c>
      <c r="B2081" s="114">
        <f>IF(AND(A2081&gt;=CONTROL!$D$9,A2081&lt;CONTROL!$D$10+1),A2081,0)</f>
        <v>0</v>
      </c>
      <c r="C2081" s="114">
        <f>IF(AND(A2081&gt;=CONTROL!$F$9,A2081&lt;CONTROL!$F$10+1),A2081,0)</f>
        <v>0</v>
      </c>
      <c r="D2081" s="114" t="str">
        <f>IF(DATOS!I2082=CONTROL!$H$10,"B","A")</f>
        <v>A</v>
      </c>
      <c r="E2081" s="114">
        <f t="shared" si="192"/>
        <v>0</v>
      </c>
      <c r="F2081">
        <f t="shared" ca="1" si="193"/>
        <v>-1</v>
      </c>
      <c r="G2081">
        <f t="shared" ca="1" si="194"/>
        <v>654</v>
      </c>
      <c r="H2081">
        <f t="shared" ca="1" si="195"/>
        <v>0</v>
      </c>
      <c r="I2081" s="122">
        <f t="shared" ca="1" si="196"/>
        <v>0</v>
      </c>
    </row>
    <row r="2082" spans="1:9" x14ac:dyDescent="0.25">
      <c r="A2082" s="114">
        <f t="shared" si="197"/>
        <v>2082</v>
      </c>
      <c r="B2082" s="114">
        <f>IF(AND(A2082&gt;=CONTROL!$D$9,A2082&lt;CONTROL!$D$10+1),A2082,0)</f>
        <v>0</v>
      </c>
      <c r="C2082" s="114">
        <f>IF(AND(A2082&gt;=CONTROL!$F$9,A2082&lt;CONTROL!$F$10+1),A2082,0)</f>
        <v>0</v>
      </c>
      <c r="D2082" s="114" t="str">
        <f>IF(DATOS!I2083=CONTROL!$H$10,"B","A")</f>
        <v>A</v>
      </c>
      <c r="E2082" s="114">
        <f t="shared" si="192"/>
        <v>0</v>
      </c>
      <c r="F2082">
        <f t="shared" ca="1" si="193"/>
        <v>-1</v>
      </c>
      <c r="G2082">
        <f t="shared" ca="1" si="194"/>
        <v>654</v>
      </c>
      <c r="H2082">
        <f t="shared" ca="1" si="195"/>
        <v>0</v>
      </c>
      <c r="I2082" s="122">
        <f t="shared" ca="1" si="196"/>
        <v>0</v>
      </c>
    </row>
    <row r="2083" spans="1:9" x14ac:dyDescent="0.25">
      <c r="A2083" s="114">
        <f t="shared" si="197"/>
        <v>2083</v>
      </c>
      <c r="B2083" s="114">
        <f>IF(AND(A2083&gt;=CONTROL!$D$9,A2083&lt;CONTROL!$D$10+1),A2083,0)</f>
        <v>0</v>
      </c>
      <c r="C2083" s="114">
        <f>IF(AND(A2083&gt;=CONTROL!$F$9,A2083&lt;CONTROL!$F$10+1),A2083,0)</f>
        <v>0</v>
      </c>
      <c r="D2083" s="114" t="str">
        <f>IF(DATOS!I2084=CONTROL!$H$10,"B","A")</f>
        <v>A</v>
      </c>
      <c r="E2083" s="114">
        <f t="shared" si="192"/>
        <v>0</v>
      </c>
      <c r="F2083">
        <f t="shared" ca="1" si="193"/>
        <v>-1</v>
      </c>
      <c r="G2083">
        <f t="shared" ca="1" si="194"/>
        <v>654</v>
      </c>
      <c r="H2083">
        <f t="shared" ca="1" si="195"/>
        <v>0</v>
      </c>
      <c r="I2083" s="122">
        <f t="shared" ca="1" si="196"/>
        <v>0</v>
      </c>
    </row>
    <row r="2084" spans="1:9" x14ac:dyDescent="0.25">
      <c r="A2084" s="114">
        <f t="shared" si="197"/>
        <v>2084</v>
      </c>
      <c r="B2084" s="114">
        <f>IF(AND(A2084&gt;=CONTROL!$D$9,A2084&lt;CONTROL!$D$10+1),A2084,0)</f>
        <v>0</v>
      </c>
      <c r="C2084" s="114">
        <f>IF(AND(A2084&gt;=CONTROL!$F$9,A2084&lt;CONTROL!$F$10+1),A2084,0)</f>
        <v>0</v>
      </c>
      <c r="D2084" s="114" t="str">
        <f>IF(DATOS!I2085=CONTROL!$H$10,"B","A")</f>
        <v>A</v>
      </c>
      <c r="E2084" s="114">
        <f t="shared" si="192"/>
        <v>0</v>
      </c>
      <c r="F2084">
        <f t="shared" ca="1" si="193"/>
        <v>-1</v>
      </c>
      <c r="G2084">
        <f t="shared" ca="1" si="194"/>
        <v>654</v>
      </c>
      <c r="H2084">
        <f t="shared" ca="1" si="195"/>
        <v>0</v>
      </c>
      <c r="I2084" s="122">
        <f t="shared" ca="1" si="196"/>
        <v>0</v>
      </c>
    </row>
    <row r="2085" spans="1:9" x14ac:dyDescent="0.25">
      <c r="A2085" s="114">
        <f t="shared" si="197"/>
        <v>2085</v>
      </c>
      <c r="B2085" s="114">
        <f>IF(AND(A2085&gt;=CONTROL!$D$9,A2085&lt;CONTROL!$D$10+1),A2085,0)</f>
        <v>0</v>
      </c>
      <c r="C2085" s="114">
        <f>IF(AND(A2085&gt;=CONTROL!$F$9,A2085&lt;CONTROL!$F$10+1),A2085,0)</f>
        <v>0</v>
      </c>
      <c r="D2085" s="114" t="str">
        <f>IF(DATOS!I2086=CONTROL!$H$10,"B","A")</f>
        <v>A</v>
      </c>
      <c r="E2085" s="114">
        <f t="shared" si="192"/>
        <v>0</v>
      </c>
      <c r="F2085">
        <f t="shared" ca="1" si="193"/>
        <v>-1</v>
      </c>
      <c r="G2085">
        <f t="shared" ca="1" si="194"/>
        <v>654</v>
      </c>
      <c r="H2085">
        <f t="shared" ca="1" si="195"/>
        <v>0</v>
      </c>
      <c r="I2085" s="122">
        <f t="shared" ca="1" si="196"/>
        <v>0</v>
      </c>
    </row>
    <row r="2086" spans="1:9" x14ac:dyDescent="0.25">
      <c r="A2086" s="114">
        <f t="shared" si="197"/>
        <v>2086</v>
      </c>
      <c r="B2086" s="114">
        <f>IF(AND(A2086&gt;=CONTROL!$D$9,A2086&lt;CONTROL!$D$10+1),A2086,0)</f>
        <v>0</v>
      </c>
      <c r="C2086" s="114">
        <f>IF(AND(A2086&gt;=CONTROL!$F$9,A2086&lt;CONTROL!$F$10+1),A2086,0)</f>
        <v>0</v>
      </c>
      <c r="D2086" s="114" t="str">
        <f>IF(DATOS!I2087=CONTROL!$H$10,"B","A")</f>
        <v>A</v>
      </c>
      <c r="E2086" s="114">
        <f t="shared" si="192"/>
        <v>0</v>
      </c>
      <c r="F2086">
        <f t="shared" ca="1" si="193"/>
        <v>-1</v>
      </c>
      <c r="G2086">
        <f t="shared" ca="1" si="194"/>
        <v>654</v>
      </c>
      <c r="H2086">
        <f t="shared" ca="1" si="195"/>
        <v>0</v>
      </c>
      <c r="I2086" s="122">
        <f t="shared" ca="1" si="196"/>
        <v>0</v>
      </c>
    </row>
    <row r="2087" spans="1:9" x14ac:dyDescent="0.25">
      <c r="A2087" s="114">
        <f t="shared" si="197"/>
        <v>2087</v>
      </c>
      <c r="B2087" s="114">
        <f>IF(AND(A2087&gt;=CONTROL!$D$9,A2087&lt;CONTROL!$D$10+1),A2087,0)</f>
        <v>0</v>
      </c>
      <c r="C2087" s="114">
        <f>IF(AND(A2087&gt;=CONTROL!$F$9,A2087&lt;CONTROL!$F$10+1),A2087,0)</f>
        <v>0</v>
      </c>
      <c r="D2087" s="114" t="str">
        <f>IF(DATOS!I2088=CONTROL!$H$10,"B","A")</f>
        <v>A</v>
      </c>
      <c r="E2087" s="114">
        <f t="shared" si="192"/>
        <v>0</v>
      </c>
      <c r="F2087">
        <f t="shared" ca="1" si="193"/>
        <v>-1</v>
      </c>
      <c r="G2087">
        <f t="shared" ca="1" si="194"/>
        <v>654</v>
      </c>
      <c r="H2087">
        <f t="shared" ca="1" si="195"/>
        <v>0</v>
      </c>
      <c r="I2087" s="122">
        <f t="shared" ca="1" si="196"/>
        <v>0</v>
      </c>
    </row>
    <row r="2088" spans="1:9" x14ac:dyDescent="0.25">
      <c r="A2088" s="114">
        <f t="shared" si="197"/>
        <v>2088</v>
      </c>
      <c r="B2088" s="114">
        <f>IF(AND(A2088&gt;=CONTROL!$D$9,A2088&lt;CONTROL!$D$10+1),A2088,0)</f>
        <v>0</v>
      </c>
      <c r="C2088" s="114">
        <f>IF(AND(A2088&gt;=CONTROL!$F$9,A2088&lt;CONTROL!$F$10+1),A2088,0)</f>
        <v>0</v>
      </c>
      <c r="D2088" s="114" t="str">
        <f>IF(DATOS!I2089=CONTROL!$H$10,"B","A")</f>
        <v>A</v>
      </c>
      <c r="E2088" s="114">
        <f t="shared" si="192"/>
        <v>0</v>
      </c>
      <c r="F2088">
        <f t="shared" ca="1" si="193"/>
        <v>-1</v>
      </c>
      <c r="G2088">
        <f t="shared" ca="1" si="194"/>
        <v>654</v>
      </c>
      <c r="H2088">
        <f t="shared" ca="1" si="195"/>
        <v>0</v>
      </c>
      <c r="I2088" s="122">
        <f t="shared" ca="1" si="196"/>
        <v>0</v>
      </c>
    </row>
    <row r="2089" spans="1:9" x14ac:dyDescent="0.25">
      <c r="A2089" s="114">
        <f t="shared" si="197"/>
        <v>2089</v>
      </c>
      <c r="B2089" s="114">
        <f>IF(AND(A2089&gt;=CONTROL!$D$9,A2089&lt;CONTROL!$D$10+1),A2089,0)</f>
        <v>0</v>
      </c>
      <c r="C2089" s="114">
        <f>IF(AND(A2089&gt;=CONTROL!$F$9,A2089&lt;CONTROL!$F$10+1),A2089,0)</f>
        <v>0</v>
      </c>
      <c r="D2089" s="114" t="str">
        <f>IF(DATOS!I2090=CONTROL!$H$10,"B","A")</f>
        <v>A</v>
      </c>
      <c r="E2089" s="114">
        <f t="shared" si="192"/>
        <v>0</v>
      </c>
      <c r="F2089">
        <f t="shared" ca="1" si="193"/>
        <v>-1</v>
      </c>
      <c r="G2089">
        <f t="shared" ca="1" si="194"/>
        <v>654</v>
      </c>
      <c r="H2089">
        <f t="shared" ca="1" si="195"/>
        <v>0</v>
      </c>
      <c r="I2089" s="122">
        <f t="shared" ca="1" si="196"/>
        <v>0</v>
      </c>
    </row>
    <row r="2090" spans="1:9" x14ac:dyDescent="0.25">
      <c r="A2090" s="114">
        <f t="shared" si="197"/>
        <v>2090</v>
      </c>
      <c r="B2090" s="114">
        <f>IF(AND(A2090&gt;=CONTROL!$D$9,A2090&lt;CONTROL!$D$10+1),A2090,0)</f>
        <v>0</v>
      </c>
      <c r="C2090" s="114">
        <f>IF(AND(A2090&gt;=CONTROL!$F$9,A2090&lt;CONTROL!$F$10+1),A2090,0)</f>
        <v>0</v>
      </c>
      <c r="D2090" s="114" t="str">
        <f>IF(DATOS!I2091=CONTROL!$H$10,"B","A")</f>
        <v>A</v>
      </c>
      <c r="E2090" s="114">
        <f t="shared" si="192"/>
        <v>0</v>
      </c>
      <c r="F2090">
        <f t="shared" ca="1" si="193"/>
        <v>-1</v>
      </c>
      <c r="G2090">
        <f t="shared" ca="1" si="194"/>
        <v>654</v>
      </c>
      <c r="H2090">
        <f t="shared" ca="1" si="195"/>
        <v>0</v>
      </c>
      <c r="I2090" s="122">
        <f t="shared" ca="1" si="196"/>
        <v>0</v>
      </c>
    </row>
    <row r="2091" spans="1:9" x14ac:dyDescent="0.25">
      <c r="A2091" s="114">
        <f t="shared" si="197"/>
        <v>2091</v>
      </c>
      <c r="B2091" s="114">
        <f>IF(AND(A2091&gt;=CONTROL!$D$9,A2091&lt;CONTROL!$D$10+1),A2091,0)</f>
        <v>0</v>
      </c>
      <c r="C2091" s="114">
        <f>IF(AND(A2091&gt;=CONTROL!$F$9,A2091&lt;CONTROL!$F$10+1),A2091,0)</f>
        <v>0</v>
      </c>
      <c r="D2091" s="114" t="str">
        <f>IF(DATOS!I2092=CONTROL!$H$10,"B","A")</f>
        <v>A</v>
      </c>
      <c r="E2091" s="114">
        <f t="shared" si="192"/>
        <v>0</v>
      </c>
      <c r="F2091">
        <f t="shared" ca="1" si="193"/>
        <v>-1</v>
      </c>
      <c r="G2091">
        <f t="shared" ca="1" si="194"/>
        <v>654</v>
      </c>
      <c r="H2091">
        <f t="shared" ca="1" si="195"/>
        <v>0</v>
      </c>
      <c r="I2091" s="122">
        <f t="shared" ca="1" si="196"/>
        <v>0</v>
      </c>
    </row>
    <row r="2092" spans="1:9" x14ac:dyDescent="0.25">
      <c r="A2092" s="114">
        <f t="shared" si="197"/>
        <v>2092</v>
      </c>
      <c r="B2092" s="114">
        <f>IF(AND(A2092&gt;=CONTROL!$D$9,A2092&lt;CONTROL!$D$10+1),A2092,0)</f>
        <v>0</v>
      </c>
      <c r="C2092" s="114">
        <f>IF(AND(A2092&gt;=CONTROL!$F$9,A2092&lt;CONTROL!$F$10+1),A2092,0)</f>
        <v>0</v>
      </c>
      <c r="D2092" s="114" t="str">
        <f>IF(DATOS!I2093=CONTROL!$H$10,"B","A")</f>
        <v>A</v>
      </c>
      <c r="E2092" s="114">
        <f t="shared" si="192"/>
        <v>0</v>
      </c>
      <c r="F2092">
        <f t="shared" ca="1" si="193"/>
        <v>-1</v>
      </c>
      <c r="G2092">
        <f t="shared" ca="1" si="194"/>
        <v>654</v>
      </c>
      <c r="H2092">
        <f t="shared" ca="1" si="195"/>
        <v>0</v>
      </c>
      <c r="I2092" s="122">
        <f t="shared" ca="1" si="196"/>
        <v>0</v>
      </c>
    </row>
    <row r="2093" spans="1:9" x14ac:dyDescent="0.25">
      <c r="A2093" s="114">
        <f t="shared" si="197"/>
        <v>2093</v>
      </c>
      <c r="B2093" s="114">
        <f>IF(AND(A2093&gt;=CONTROL!$D$9,A2093&lt;CONTROL!$D$10+1),A2093,0)</f>
        <v>0</v>
      </c>
      <c r="C2093" s="114">
        <f>IF(AND(A2093&gt;=CONTROL!$F$9,A2093&lt;CONTROL!$F$10+1),A2093,0)</f>
        <v>0</v>
      </c>
      <c r="D2093" s="114" t="str">
        <f>IF(DATOS!I2094=CONTROL!$H$10,"B","A")</f>
        <v>A</v>
      </c>
      <c r="E2093" s="114">
        <f t="shared" si="192"/>
        <v>0</v>
      </c>
      <c r="F2093">
        <f t="shared" ca="1" si="193"/>
        <v>-1</v>
      </c>
      <c r="G2093">
        <f t="shared" ca="1" si="194"/>
        <v>654</v>
      </c>
      <c r="H2093">
        <f t="shared" ca="1" si="195"/>
        <v>0</v>
      </c>
      <c r="I2093" s="122">
        <f t="shared" ca="1" si="196"/>
        <v>0</v>
      </c>
    </row>
    <row r="2094" spans="1:9" x14ac:dyDescent="0.25">
      <c r="A2094" s="114">
        <f t="shared" si="197"/>
        <v>2094</v>
      </c>
      <c r="B2094" s="114">
        <f>IF(AND(A2094&gt;=CONTROL!$D$9,A2094&lt;CONTROL!$D$10+1),A2094,0)</f>
        <v>0</v>
      </c>
      <c r="C2094" s="114">
        <f>IF(AND(A2094&gt;=CONTROL!$F$9,A2094&lt;CONTROL!$F$10+1),A2094,0)</f>
        <v>0</v>
      </c>
      <c r="D2094" s="114" t="str">
        <f>IF(DATOS!I2095=CONTROL!$H$10,"B","A")</f>
        <v>A</v>
      </c>
      <c r="E2094" s="114">
        <f t="shared" si="192"/>
        <v>0</v>
      </c>
      <c r="F2094">
        <f t="shared" ca="1" si="193"/>
        <v>-1</v>
      </c>
      <c r="G2094">
        <f t="shared" ca="1" si="194"/>
        <v>654</v>
      </c>
      <c r="H2094">
        <f t="shared" ca="1" si="195"/>
        <v>0</v>
      </c>
      <c r="I2094" s="122">
        <f t="shared" ca="1" si="196"/>
        <v>0</v>
      </c>
    </row>
    <row r="2095" spans="1:9" x14ac:dyDescent="0.25">
      <c r="A2095" s="114">
        <f t="shared" si="197"/>
        <v>2095</v>
      </c>
      <c r="B2095" s="114">
        <f>IF(AND(A2095&gt;=CONTROL!$D$9,A2095&lt;CONTROL!$D$10+1),A2095,0)</f>
        <v>0</v>
      </c>
      <c r="C2095" s="114">
        <f>IF(AND(A2095&gt;=CONTROL!$F$9,A2095&lt;CONTROL!$F$10+1),A2095,0)</f>
        <v>0</v>
      </c>
      <c r="D2095" s="114" t="str">
        <f>IF(DATOS!I2096=CONTROL!$H$10,"B","A")</f>
        <v>A</v>
      </c>
      <c r="E2095" s="114">
        <f t="shared" si="192"/>
        <v>0</v>
      </c>
      <c r="F2095">
        <f t="shared" ca="1" si="193"/>
        <v>-1</v>
      </c>
      <c r="G2095">
        <f t="shared" ca="1" si="194"/>
        <v>654</v>
      </c>
      <c r="H2095">
        <f t="shared" ca="1" si="195"/>
        <v>0</v>
      </c>
      <c r="I2095" s="122">
        <f t="shared" ca="1" si="196"/>
        <v>0</v>
      </c>
    </row>
    <row r="2096" spans="1:9" x14ac:dyDescent="0.25">
      <c r="A2096" s="114">
        <f t="shared" si="197"/>
        <v>2096</v>
      </c>
      <c r="B2096" s="114">
        <f>IF(AND(A2096&gt;=CONTROL!$D$9,A2096&lt;CONTROL!$D$10+1),A2096,0)</f>
        <v>0</v>
      </c>
      <c r="C2096" s="114">
        <f>IF(AND(A2096&gt;=CONTROL!$F$9,A2096&lt;CONTROL!$F$10+1),A2096,0)</f>
        <v>0</v>
      </c>
      <c r="D2096" s="114" t="str">
        <f>IF(DATOS!I2097=CONTROL!$H$10,"B","A")</f>
        <v>A</v>
      </c>
      <c r="E2096" s="114">
        <f t="shared" si="192"/>
        <v>0</v>
      </c>
      <c r="F2096">
        <f t="shared" ca="1" si="193"/>
        <v>-1</v>
      </c>
      <c r="G2096">
        <f t="shared" ca="1" si="194"/>
        <v>654</v>
      </c>
      <c r="H2096">
        <f t="shared" ca="1" si="195"/>
        <v>0</v>
      </c>
      <c r="I2096" s="122">
        <f t="shared" ca="1" si="196"/>
        <v>0</v>
      </c>
    </row>
    <row r="2097" spans="1:9" x14ac:dyDescent="0.25">
      <c r="A2097" s="114">
        <f t="shared" si="197"/>
        <v>2097</v>
      </c>
      <c r="B2097" s="114">
        <f>IF(AND(A2097&gt;=CONTROL!$D$9,A2097&lt;CONTROL!$D$10+1),A2097,0)</f>
        <v>0</v>
      </c>
      <c r="C2097" s="114">
        <f>IF(AND(A2097&gt;=CONTROL!$F$9,A2097&lt;CONTROL!$F$10+1),A2097,0)</f>
        <v>0</v>
      </c>
      <c r="D2097" s="114" t="str">
        <f>IF(DATOS!I2098=CONTROL!$H$10,"B","A")</f>
        <v>A</v>
      </c>
      <c r="E2097" s="114">
        <f t="shared" si="192"/>
        <v>0</v>
      </c>
      <c r="F2097">
        <f t="shared" ca="1" si="193"/>
        <v>-1</v>
      </c>
      <c r="G2097">
        <f t="shared" ca="1" si="194"/>
        <v>654</v>
      </c>
      <c r="H2097">
        <f t="shared" ca="1" si="195"/>
        <v>0</v>
      </c>
      <c r="I2097" s="122">
        <f t="shared" ca="1" si="196"/>
        <v>0</v>
      </c>
    </row>
    <row r="2098" spans="1:9" x14ac:dyDescent="0.25">
      <c r="A2098" s="114">
        <f t="shared" si="197"/>
        <v>2098</v>
      </c>
      <c r="B2098" s="114">
        <f>IF(AND(A2098&gt;=CONTROL!$D$9,A2098&lt;CONTROL!$D$10+1),A2098,0)</f>
        <v>0</v>
      </c>
      <c r="C2098" s="114">
        <f>IF(AND(A2098&gt;=CONTROL!$F$9,A2098&lt;CONTROL!$F$10+1),A2098,0)</f>
        <v>0</v>
      </c>
      <c r="D2098" s="114" t="str">
        <f>IF(DATOS!I2099=CONTROL!$H$10,"B","A")</f>
        <v>A</v>
      </c>
      <c r="E2098" s="114">
        <f t="shared" si="192"/>
        <v>0</v>
      </c>
      <c r="F2098">
        <f t="shared" ca="1" si="193"/>
        <v>-1</v>
      </c>
      <c r="G2098">
        <f t="shared" ca="1" si="194"/>
        <v>654</v>
      </c>
      <c r="H2098">
        <f t="shared" ca="1" si="195"/>
        <v>0</v>
      </c>
      <c r="I2098" s="122">
        <f t="shared" ca="1" si="196"/>
        <v>0</v>
      </c>
    </row>
    <row r="2099" spans="1:9" x14ac:dyDescent="0.25">
      <c r="A2099" s="114">
        <f t="shared" si="197"/>
        <v>2099</v>
      </c>
      <c r="B2099" s="114">
        <f>IF(AND(A2099&gt;=CONTROL!$D$9,A2099&lt;CONTROL!$D$10+1),A2099,0)</f>
        <v>0</v>
      </c>
      <c r="C2099" s="114">
        <f>IF(AND(A2099&gt;=CONTROL!$F$9,A2099&lt;CONTROL!$F$10+1),A2099,0)</f>
        <v>0</v>
      </c>
      <c r="D2099" s="114" t="str">
        <f>IF(DATOS!I2100=CONTROL!$H$10,"B","A")</f>
        <v>A</v>
      </c>
      <c r="E2099" s="114">
        <f t="shared" si="192"/>
        <v>0</v>
      </c>
      <c r="F2099">
        <f t="shared" ca="1" si="193"/>
        <v>-1</v>
      </c>
      <c r="G2099">
        <f t="shared" ca="1" si="194"/>
        <v>654</v>
      </c>
      <c r="H2099">
        <f t="shared" ca="1" si="195"/>
        <v>0</v>
      </c>
      <c r="I2099" s="122">
        <f t="shared" ca="1" si="196"/>
        <v>0</v>
      </c>
    </row>
    <row r="2100" spans="1:9" x14ac:dyDescent="0.25">
      <c r="A2100" s="114">
        <f t="shared" si="197"/>
        <v>2100</v>
      </c>
      <c r="B2100" s="114">
        <f>IF(AND(A2100&gt;=CONTROL!$D$9,A2100&lt;CONTROL!$D$10+1),A2100,0)</f>
        <v>0</v>
      </c>
      <c r="C2100" s="114">
        <f>IF(AND(A2100&gt;=CONTROL!$F$9,A2100&lt;CONTROL!$F$10+1),A2100,0)</f>
        <v>0</v>
      </c>
      <c r="D2100" s="114" t="str">
        <f>IF(DATOS!I2101=CONTROL!$H$10,"B","A")</f>
        <v>A</v>
      </c>
      <c r="E2100" s="114">
        <f t="shared" si="192"/>
        <v>0</v>
      </c>
      <c r="F2100">
        <f t="shared" ca="1" si="193"/>
        <v>-1</v>
      </c>
      <c r="G2100">
        <f t="shared" ca="1" si="194"/>
        <v>654</v>
      </c>
      <c r="H2100">
        <f t="shared" ca="1" si="195"/>
        <v>0</v>
      </c>
      <c r="I2100" s="122">
        <f t="shared" ca="1" si="196"/>
        <v>0</v>
      </c>
    </row>
    <row r="2101" spans="1:9" x14ac:dyDescent="0.25">
      <c r="A2101" s="114">
        <f t="shared" si="197"/>
        <v>2101</v>
      </c>
      <c r="B2101" s="114">
        <f>IF(AND(A2101&gt;=CONTROL!$D$9,A2101&lt;CONTROL!$D$10+1),A2101,0)</f>
        <v>0</v>
      </c>
      <c r="C2101" s="114">
        <f>IF(AND(A2101&gt;=CONTROL!$F$9,A2101&lt;CONTROL!$F$10+1),A2101,0)</f>
        <v>0</v>
      </c>
      <c r="D2101" s="114" t="str">
        <f>IF(DATOS!I2102=CONTROL!$H$10,"B","A")</f>
        <v>A</v>
      </c>
      <c r="E2101" s="114">
        <f t="shared" si="192"/>
        <v>0</v>
      </c>
      <c r="F2101">
        <f t="shared" ca="1" si="193"/>
        <v>-1</v>
      </c>
      <c r="G2101">
        <f t="shared" ca="1" si="194"/>
        <v>654</v>
      </c>
      <c r="H2101">
        <f t="shared" ca="1" si="195"/>
        <v>0</v>
      </c>
      <c r="I2101" s="122">
        <f t="shared" ca="1" si="196"/>
        <v>0</v>
      </c>
    </row>
    <row r="2102" spans="1:9" x14ac:dyDescent="0.25">
      <c r="A2102" s="114">
        <f t="shared" si="197"/>
        <v>2102</v>
      </c>
      <c r="B2102" s="114">
        <f>IF(AND(A2102&gt;=CONTROL!$D$9,A2102&lt;CONTROL!$D$10+1),A2102,0)</f>
        <v>0</v>
      </c>
      <c r="C2102" s="114">
        <f>IF(AND(A2102&gt;=CONTROL!$F$9,A2102&lt;CONTROL!$F$10+1),A2102,0)</f>
        <v>0</v>
      </c>
      <c r="D2102" s="114" t="str">
        <f>IF(DATOS!I2103=CONTROL!$H$10,"B","A")</f>
        <v>A</v>
      </c>
      <c r="E2102" s="114">
        <f t="shared" si="192"/>
        <v>0</v>
      </c>
      <c r="F2102">
        <f t="shared" ca="1" si="193"/>
        <v>-1</v>
      </c>
      <c r="G2102">
        <f t="shared" ca="1" si="194"/>
        <v>654</v>
      </c>
      <c r="H2102">
        <f t="shared" ca="1" si="195"/>
        <v>0</v>
      </c>
      <c r="I2102" s="122">
        <f t="shared" ca="1" si="196"/>
        <v>0</v>
      </c>
    </row>
    <row r="2103" spans="1:9" x14ac:dyDescent="0.25">
      <c r="A2103" s="114">
        <f t="shared" si="197"/>
        <v>2103</v>
      </c>
      <c r="B2103" s="114">
        <f>IF(AND(A2103&gt;=CONTROL!$D$9,A2103&lt;CONTROL!$D$10+1),A2103,0)</f>
        <v>0</v>
      </c>
      <c r="C2103" s="114">
        <f>IF(AND(A2103&gt;=CONTROL!$F$9,A2103&lt;CONTROL!$F$10+1),A2103,0)</f>
        <v>0</v>
      </c>
      <c r="D2103" s="114" t="str">
        <f>IF(DATOS!I2104=CONTROL!$H$10,"B","A")</f>
        <v>A</v>
      </c>
      <c r="E2103" s="114">
        <f t="shared" si="192"/>
        <v>0</v>
      </c>
      <c r="F2103">
        <f t="shared" ca="1" si="193"/>
        <v>-1</v>
      </c>
      <c r="G2103">
        <f t="shared" ca="1" si="194"/>
        <v>654</v>
      </c>
      <c r="H2103">
        <f t="shared" ca="1" si="195"/>
        <v>0</v>
      </c>
      <c r="I2103" s="122">
        <f t="shared" ca="1" si="196"/>
        <v>0</v>
      </c>
    </row>
    <row r="2104" spans="1:9" x14ac:dyDescent="0.25">
      <c r="A2104" s="114">
        <f t="shared" si="197"/>
        <v>2104</v>
      </c>
      <c r="B2104" s="114">
        <f>IF(AND(A2104&gt;=CONTROL!$D$9,A2104&lt;CONTROL!$D$10+1),A2104,0)</f>
        <v>0</v>
      </c>
      <c r="C2104" s="114">
        <f>IF(AND(A2104&gt;=CONTROL!$F$9,A2104&lt;CONTROL!$F$10+1),A2104,0)</f>
        <v>0</v>
      </c>
      <c r="D2104" s="114" t="str">
        <f>IF(DATOS!I2105=CONTROL!$H$10,"B","A")</f>
        <v>A</v>
      </c>
      <c r="E2104" s="114">
        <f t="shared" si="192"/>
        <v>0</v>
      </c>
      <c r="F2104">
        <f t="shared" ca="1" si="193"/>
        <v>-1</v>
      </c>
      <c r="G2104">
        <f t="shared" ca="1" si="194"/>
        <v>654</v>
      </c>
      <c r="H2104">
        <f t="shared" ca="1" si="195"/>
        <v>0</v>
      </c>
      <c r="I2104" s="122">
        <f t="shared" ca="1" si="196"/>
        <v>0</v>
      </c>
    </row>
    <row r="2105" spans="1:9" x14ac:dyDescent="0.25">
      <c r="A2105" s="114">
        <f t="shared" si="197"/>
        <v>2105</v>
      </c>
      <c r="B2105" s="114">
        <f>IF(AND(A2105&gt;=CONTROL!$D$9,A2105&lt;CONTROL!$D$10+1),A2105,0)</f>
        <v>0</v>
      </c>
      <c r="C2105" s="114">
        <f>IF(AND(A2105&gt;=CONTROL!$F$9,A2105&lt;CONTROL!$F$10+1),A2105,0)</f>
        <v>0</v>
      </c>
      <c r="D2105" s="114" t="str">
        <f>IF(DATOS!I2106=CONTROL!$H$10,"B","A")</f>
        <v>A</v>
      </c>
      <c r="E2105" s="114">
        <f t="shared" si="192"/>
        <v>0</v>
      </c>
      <c r="F2105">
        <f t="shared" ca="1" si="193"/>
        <v>-1</v>
      </c>
      <c r="G2105">
        <f t="shared" ca="1" si="194"/>
        <v>654</v>
      </c>
      <c r="H2105">
        <f t="shared" ca="1" si="195"/>
        <v>0</v>
      </c>
      <c r="I2105" s="122">
        <f t="shared" ca="1" si="196"/>
        <v>0</v>
      </c>
    </row>
    <row r="2106" spans="1:9" x14ac:dyDescent="0.25">
      <c r="A2106" s="114">
        <f t="shared" si="197"/>
        <v>2106</v>
      </c>
      <c r="B2106" s="114">
        <f>IF(AND(A2106&gt;=CONTROL!$D$9,A2106&lt;CONTROL!$D$10+1),A2106,0)</f>
        <v>0</v>
      </c>
      <c r="C2106" s="114">
        <f>IF(AND(A2106&gt;=CONTROL!$F$9,A2106&lt;CONTROL!$F$10+1),A2106,0)</f>
        <v>0</v>
      </c>
      <c r="D2106" s="114" t="str">
        <f>IF(DATOS!I2107=CONTROL!$H$10,"B","A")</f>
        <v>A</v>
      </c>
      <c r="E2106" s="114">
        <f t="shared" si="192"/>
        <v>0</v>
      </c>
      <c r="F2106">
        <f t="shared" ca="1" si="193"/>
        <v>-1</v>
      </c>
      <c r="G2106">
        <f t="shared" ca="1" si="194"/>
        <v>654</v>
      </c>
      <c r="H2106">
        <f t="shared" ca="1" si="195"/>
        <v>0</v>
      </c>
      <c r="I2106" s="122">
        <f t="shared" ca="1" si="196"/>
        <v>0</v>
      </c>
    </row>
    <row r="2107" spans="1:9" x14ac:dyDescent="0.25">
      <c r="A2107" s="114">
        <f t="shared" si="197"/>
        <v>2107</v>
      </c>
      <c r="B2107" s="114">
        <f>IF(AND(A2107&gt;=CONTROL!$D$9,A2107&lt;CONTROL!$D$10+1),A2107,0)</f>
        <v>0</v>
      </c>
      <c r="C2107" s="114">
        <f>IF(AND(A2107&gt;=CONTROL!$F$9,A2107&lt;CONTROL!$F$10+1),A2107,0)</f>
        <v>0</v>
      </c>
      <c r="D2107" s="114" t="str">
        <f>IF(DATOS!I2108=CONTROL!$H$10,"B","A")</f>
        <v>A</v>
      </c>
      <c r="E2107" s="114">
        <f t="shared" si="192"/>
        <v>0</v>
      </c>
      <c r="F2107">
        <f t="shared" ca="1" si="193"/>
        <v>-1</v>
      </c>
      <c r="G2107">
        <f t="shared" ca="1" si="194"/>
        <v>654</v>
      </c>
      <c r="H2107">
        <f t="shared" ca="1" si="195"/>
        <v>0</v>
      </c>
      <c r="I2107" s="122">
        <f t="shared" ca="1" si="196"/>
        <v>0</v>
      </c>
    </row>
    <row r="2108" spans="1:9" x14ac:dyDescent="0.25">
      <c r="A2108" s="114">
        <f t="shared" si="197"/>
        <v>2108</v>
      </c>
      <c r="B2108" s="114">
        <f>IF(AND(A2108&gt;=CONTROL!$D$9,A2108&lt;CONTROL!$D$10+1),A2108,0)</f>
        <v>0</v>
      </c>
      <c r="C2108" s="114">
        <f>IF(AND(A2108&gt;=CONTROL!$F$9,A2108&lt;CONTROL!$F$10+1),A2108,0)</f>
        <v>0</v>
      </c>
      <c r="D2108" s="114" t="str">
        <f>IF(DATOS!I2109=CONTROL!$H$10,"B","A")</f>
        <v>A</v>
      </c>
      <c r="E2108" s="114">
        <f t="shared" si="192"/>
        <v>0</v>
      </c>
      <c r="F2108">
        <f t="shared" ca="1" si="193"/>
        <v>-1</v>
      </c>
      <c r="G2108">
        <f t="shared" ca="1" si="194"/>
        <v>654</v>
      </c>
      <c r="H2108">
        <f t="shared" ca="1" si="195"/>
        <v>0</v>
      </c>
      <c r="I2108" s="122">
        <f t="shared" ca="1" si="196"/>
        <v>0</v>
      </c>
    </row>
    <row r="2109" spans="1:9" x14ac:dyDescent="0.25">
      <c r="A2109" s="114">
        <f t="shared" si="197"/>
        <v>2109</v>
      </c>
      <c r="B2109" s="114">
        <f>IF(AND(A2109&gt;=CONTROL!$D$9,A2109&lt;CONTROL!$D$10+1),A2109,0)</f>
        <v>0</v>
      </c>
      <c r="C2109" s="114">
        <f>IF(AND(A2109&gt;=CONTROL!$F$9,A2109&lt;CONTROL!$F$10+1),A2109,0)</f>
        <v>0</v>
      </c>
      <c r="D2109" s="114" t="str">
        <f>IF(DATOS!I2110=CONTROL!$H$10,"B","A")</f>
        <v>A</v>
      </c>
      <c r="E2109" s="114">
        <f t="shared" si="192"/>
        <v>0</v>
      </c>
      <c r="F2109">
        <f t="shared" ca="1" si="193"/>
        <v>-1</v>
      </c>
      <c r="G2109">
        <f t="shared" ca="1" si="194"/>
        <v>654</v>
      </c>
      <c r="H2109">
        <f t="shared" ca="1" si="195"/>
        <v>0</v>
      </c>
      <c r="I2109" s="122">
        <f t="shared" ca="1" si="196"/>
        <v>0</v>
      </c>
    </row>
    <row r="2110" spans="1:9" x14ac:dyDescent="0.25">
      <c r="A2110" s="114">
        <f t="shared" si="197"/>
        <v>2110</v>
      </c>
      <c r="B2110" s="114">
        <f>IF(AND(A2110&gt;=CONTROL!$D$9,A2110&lt;CONTROL!$D$10+1),A2110,0)</f>
        <v>0</v>
      </c>
      <c r="C2110" s="114">
        <f>IF(AND(A2110&gt;=CONTROL!$F$9,A2110&lt;CONTROL!$F$10+1),A2110,0)</f>
        <v>0</v>
      </c>
      <c r="D2110" s="114" t="str">
        <f>IF(DATOS!I2111=CONTROL!$H$10,"B","A")</f>
        <v>A</v>
      </c>
      <c r="E2110" s="114">
        <f t="shared" si="192"/>
        <v>0</v>
      </c>
      <c r="F2110">
        <f t="shared" ca="1" si="193"/>
        <v>-1</v>
      </c>
      <c r="G2110">
        <f t="shared" ca="1" si="194"/>
        <v>654</v>
      </c>
      <c r="H2110">
        <f t="shared" ca="1" si="195"/>
        <v>0</v>
      </c>
      <c r="I2110" s="122">
        <f t="shared" ca="1" si="196"/>
        <v>0</v>
      </c>
    </row>
    <row r="2111" spans="1:9" x14ac:dyDescent="0.25">
      <c r="A2111" s="114">
        <f t="shared" si="197"/>
        <v>2111</v>
      </c>
      <c r="B2111" s="114">
        <f>IF(AND(A2111&gt;=CONTROL!$D$9,A2111&lt;CONTROL!$D$10+1),A2111,0)</f>
        <v>0</v>
      </c>
      <c r="C2111" s="114">
        <f>IF(AND(A2111&gt;=CONTROL!$F$9,A2111&lt;CONTROL!$F$10+1),A2111,0)</f>
        <v>0</v>
      </c>
      <c r="D2111" s="114" t="str">
        <f>IF(DATOS!I2112=CONTROL!$H$10,"B","A")</f>
        <v>A</v>
      </c>
      <c r="E2111" s="114">
        <f t="shared" si="192"/>
        <v>0</v>
      </c>
      <c r="F2111">
        <f t="shared" ca="1" si="193"/>
        <v>-1</v>
      </c>
      <c r="G2111">
        <f t="shared" ca="1" si="194"/>
        <v>654</v>
      </c>
      <c r="H2111">
        <f t="shared" ca="1" si="195"/>
        <v>0</v>
      </c>
      <c r="I2111" s="122">
        <f t="shared" ca="1" si="196"/>
        <v>0</v>
      </c>
    </row>
    <row r="2112" spans="1:9" x14ac:dyDescent="0.25">
      <c r="A2112" s="114">
        <f t="shared" si="197"/>
        <v>2112</v>
      </c>
      <c r="B2112" s="114">
        <f>IF(AND(A2112&gt;=CONTROL!$D$9,A2112&lt;CONTROL!$D$10+1),A2112,0)</f>
        <v>0</v>
      </c>
      <c r="C2112" s="114">
        <f>IF(AND(A2112&gt;=CONTROL!$F$9,A2112&lt;CONTROL!$F$10+1),A2112,0)</f>
        <v>0</v>
      </c>
      <c r="D2112" s="114" t="str">
        <f>IF(DATOS!I2113=CONTROL!$H$10,"B","A")</f>
        <v>A</v>
      </c>
      <c r="E2112" s="114">
        <f t="shared" si="192"/>
        <v>0</v>
      </c>
      <c r="F2112">
        <f t="shared" ca="1" si="193"/>
        <v>-1</v>
      </c>
      <c r="G2112">
        <f t="shared" ca="1" si="194"/>
        <v>654</v>
      </c>
      <c r="H2112">
        <f t="shared" ca="1" si="195"/>
        <v>0</v>
      </c>
      <c r="I2112" s="122">
        <f t="shared" ca="1" si="196"/>
        <v>0</v>
      </c>
    </row>
    <row r="2113" spans="1:9" x14ac:dyDescent="0.25">
      <c r="A2113" s="114">
        <f t="shared" si="197"/>
        <v>2113</v>
      </c>
      <c r="B2113" s="114">
        <f>IF(AND(A2113&gt;=CONTROL!$D$9,A2113&lt;CONTROL!$D$10+1),A2113,0)</f>
        <v>0</v>
      </c>
      <c r="C2113" s="114">
        <f>IF(AND(A2113&gt;=CONTROL!$F$9,A2113&lt;CONTROL!$F$10+1),A2113,0)</f>
        <v>0</v>
      </c>
      <c r="D2113" s="114" t="str">
        <f>IF(DATOS!I2114=CONTROL!$H$10,"B","A")</f>
        <v>A</v>
      </c>
      <c r="E2113" s="114">
        <f t="shared" si="192"/>
        <v>0</v>
      </c>
      <c r="F2113">
        <f t="shared" ca="1" si="193"/>
        <v>-1</v>
      </c>
      <c r="G2113">
        <f t="shared" ca="1" si="194"/>
        <v>654</v>
      </c>
      <c r="H2113">
        <f t="shared" ca="1" si="195"/>
        <v>0</v>
      </c>
      <c r="I2113" s="122">
        <f t="shared" ca="1" si="196"/>
        <v>0</v>
      </c>
    </row>
    <row r="2114" spans="1:9" x14ac:dyDescent="0.25">
      <c r="A2114" s="114">
        <f t="shared" si="197"/>
        <v>2114</v>
      </c>
      <c r="B2114" s="114">
        <f>IF(AND(A2114&gt;=CONTROL!$D$9,A2114&lt;CONTROL!$D$10+1),A2114,0)</f>
        <v>0</v>
      </c>
      <c r="C2114" s="114">
        <f>IF(AND(A2114&gt;=CONTROL!$F$9,A2114&lt;CONTROL!$F$10+1),A2114,0)</f>
        <v>0</v>
      </c>
      <c r="D2114" s="114" t="str">
        <f>IF(DATOS!I2115=CONTROL!$H$10,"B","A")</f>
        <v>A</v>
      </c>
      <c r="E2114" s="114">
        <f t="shared" ref="E2114:E2177" si="198">IF(D2114="A",+C2114+B2114,0)</f>
        <v>0</v>
      </c>
      <c r="F2114">
        <f t="shared" ref="F2114:F2177" ca="1" si="199">IF(E2114&gt;0,RAND(),-1)</f>
        <v>-1</v>
      </c>
      <c r="G2114">
        <f t="shared" ref="G2114:G2177" ca="1" si="200">RANK(F2114,$F$1:$F$5000)</f>
        <v>654</v>
      </c>
      <c r="H2114">
        <f t="shared" ref="H2114:H2177" ca="1" si="201">IF(F2114=-1,0,G2114)</f>
        <v>0</v>
      </c>
      <c r="I2114" s="122">
        <f t="shared" ref="I2114:I2177" ca="1" si="202">IFERROR(MATCH(A2114,H:H,0),0)</f>
        <v>0</v>
      </c>
    </row>
    <row r="2115" spans="1:9" x14ac:dyDescent="0.25">
      <c r="A2115" s="114">
        <f t="shared" ref="A2115:A2178" si="203">+A2114+1</f>
        <v>2115</v>
      </c>
      <c r="B2115" s="114">
        <f>IF(AND(A2115&gt;=CONTROL!$D$9,A2115&lt;CONTROL!$D$10+1),A2115,0)</f>
        <v>0</v>
      </c>
      <c r="C2115" s="114">
        <f>IF(AND(A2115&gt;=CONTROL!$F$9,A2115&lt;CONTROL!$F$10+1),A2115,0)</f>
        <v>0</v>
      </c>
      <c r="D2115" s="114" t="str">
        <f>IF(DATOS!I2116=CONTROL!$H$10,"B","A")</f>
        <v>A</v>
      </c>
      <c r="E2115" s="114">
        <f t="shared" si="198"/>
        <v>0</v>
      </c>
      <c r="F2115">
        <f t="shared" ca="1" si="199"/>
        <v>-1</v>
      </c>
      <c r="G2115">
        <f t="shared" ca="1" si="200"/>
        <v>654</v>
      </c>
      <c r="H2115">
        <f t="shared" ca="1" si="201"/>
        <v>0</v>
      </c>
      <c r="I2115" s="122">
        <f t="shared" ca="1" si="202"/>
        <v>0</v>
      </c>
    </row>
    <row r="2116" spans="1:9" x14ac:dyDescent="0.25">
      <c r="A2116" s="114">
        <f t="shared" si="203"/>
        <v>2116</v>
      </c>
      <c r="B2116" s="114">
        <f>IF(AND(A2116&gt;=CONTROL!$D$9,A2116&lt;CONTROL!$D$10+1),A2116,0)</f>
        <v>0</v>
      </c>
      <c r="C2116" s="114">
        <f>IF(AND(A2116&gt;=CONTROL!$F$9,A2116&lt;CONTROL!$F$10+1),A2116,0)</f>
        <v>0</v>
      </c>
      <c r="D2116" s="114" t="str">
        <f>IF(DATOS!I2117=CONTROL!$H$10,"B","A")</f>
        <v>A</v>
      </c>
      <c r="E2116" s="114">
        <f t="shared" si="198"/>
        <v>0</v>
      </c>
      <c r="F2116">
        <f t="shared" ca="1" si="199"/>
        <v>-1</v>
      </c>
      <c r="G2116">
        <f t="shared" ca="1" si="200"/>
        <v>654</v>
      </c>
      <c r="H2116">
        <f t="shared" ca="1" si="201"/>
        <v>0</v>
      </c>
      <c r="I2116" s="122">
        <f t="shared" ca="1" si="202"/>
        <v>0</v>
      </c>
    </row>
    <row r="2117" spans="1:9" x14ac:dyDescent="0.25">
      <c r="A2117" s="114">
        <f t="shared" si="203"/>
        <v>2117</v>
      </c>
      <c r="B2117" s="114">
        <f>IF(AND(A2117&gt;=CONTROL!$D$9,A2117&lt;CONTROL!$D$10+1),A2117,0)</f>
        <v>0</v>
      </c>
      <c r="C2117" s="114">
        <f>IF(AND(A2117&gt;=CONTROL!$F$9,A2117&lt;CONTROL!$F$10+1),A2117,0)</f>
        <v>0</v>
      </c>
      <c r="D2117" s="114" t="str">
        <f>IF(DATOS!I2118=CONTROL!$H$10,"B","A")</f>
        <v>A</v>
      </c>
      <c r="E2117" s="114">
        <f t="shared" si="198"/>
        <v>0</v>
      </c>
      <c r="F2117">
        <f t="shared" ca="1" si="199"/>
        <v>-1</v>
      </c>
      <c r="G2117">
        <f t="shared" ca="1" si="200"/>
        <v>654</v>
      </c>
      <c r="H2117">
        <f t="shared" ca="1" si="201"/>
        <v>0</v>
      </c>
      <c r="I2117" s="122">
        <f t="shared" ca="1" si="202"/>
        <v>0</v>
      </c>
    </row>
    <row r="2118" spans="1:9" x14ac:dyDescent="0.25">
      <c r="A2118" s="114">
        <f t="shared" si="203"/>
        <v>2118</v>
      </c>
      <c r="B2118" s="114">
        <f>IF(AND(A2118&gt;=CONTROL!$D$9,A2118&lt;CONTROL!$D$10+1),A2118,0)</f>
        <v>0</v>
      </c>
      <c r="C2118" s="114">
        <f>IF(AND(A2118&gt;=CONTROL!$F$9,A2118&lt;CONTROL!$F$10+1),A2118,0)</f>
        <v>0</v>
      </c>
      <c r="D2118" s="114" t="str">
        <f>IF(DATOS!I2119=CONTROL!$H$10,"B","A")</f>
        <v>A</v>
      </c>
      <c r="E2118" s="114">
        <f t="shared" si="198"/>
        <v>0</v>
      </c>
      <c r="F2118">
        <f t="shared" ca="1" si="199"/>
        <v>-1</v>
      </c>
      <c r="G2118">
        <f t="shared" ca="1" si="200"/>
        <v>654</v>
      </c>
      <c r="H2118">
        <f t="shared" ca="1" si="201"/>
        <v>0</v>
      </c>
      <c r="I2118" s="122">
        <f t="shared" ca="1" si="202"/>
        <v>0</v>
      </c>
    </row>
    <row r="2119" spans="1:9" x14ac:dyDescent="0.25">
      <c r="A2119" s="114">
        <f t="shared" si="203"/>
        <v>2119</v>
      </c>
      <c r="B2119" s="114">
        <f>IF(AND(A2119&gt;=CONTROL!$D$9,A2119&lt;CONTROL!$D$10+1),A2119,0)</f>
        <v>0</v>
      </c>
      <c r="C2119" s="114">
        <f>IF(AND(A2119&gt;=CONTROL!$F$9,A2119&lt;CONTROL!$F$10+1),A2119,0)</f>
        <v>0</v>
      </c>
      <c r="D2119" s="114" t="str">
        <f>IF(DATOS!I2120=CONTROL!$H$10,"B","A")</f>
        <v>A</v>
      </c>
      <c r="E2119" s="114">
        <f t="shared" si="198"/>
        <v>0</v>
      </c>
      <c r="F2119">
        <f t="shared" ca="1" si="199"/>
        <v>-1</v>
      </c>
      <c r="G2119">
        <f t="shared" ca="1" si="200"/>
        <v>654</v>
      </c>
      <c r="H2119">
        <f t="shared" ca="1" si="201"/>
        <v>0</v>
      </c>
      <c r="I2119" s="122">
        <f t="shared" ca="1" si="202"/>
        <v>0</v>
      </c>
    </row>
    <row r="2120" spans="1:9" x14ac:dyDescent="0.25">
      <c r="A2120" s="114">
        <f t="shared" si="203"/>
        <v>2120</v>
      </c>
      <c r="B2120" s="114">
        <f>IF(AND(A2120&gt;=CONTROL!$D$9,A2120&lt;CONTROL!$D$10+1),A2120,0)</f>
        <v>0</v>
      </c>
      <c r="C2120" s="114">
        <f>IF(AND(A2120&gt;=CONTROL!$F$9,A2120&lt;CONTROL!$F$10+1),A2120,0)</f>
        <v>0</v>
      </c>
      <c r="D2120" s="114" t="str">
        <f>IF(DATOS!I2121=CONTROL!$H$10,"B","A")</f>
        <v>A</v>
      </c>
      <c r="E2120" s="114">
        <f t="shared" si="198"/>
        <v>0</v>
      </c>
      <c r="F2120">
        <f t="shared" ca="1" si="199"/>
        <v>-1</v>
      </c>
      <c r="G2120">
        <f t="shared" ca="1" si="200"/>
        <v>654</v>
      </c>
      <c r="H2120">
        <f t="shared" ca="1" si="201"/>
        <v>0</v>
      </c>
      <c r="I2120" s="122">
        <f t="shared" ca="1" si="202"/>
        <v>0</v>
      </c>
    </row>
    <row r="2121" spans="1:9" x14ac:dyDescent="0.25">
      <c r="A2121" s="114">
        <f t="shared" si="203"/>
        <v>2121</v>
      </c>
      <c r="B2121" s="114">
        <f>IF(AND(A2121&gt;=CONTROL!$D$9,A2121&lt;CONTROL!$D$10+1),A2121,0)</f>
        <v>0</v>
      </c>
      <c r="C2121" s="114">
        <f>IF(AND(A2121&gt;=CONTROL!$F$9,A2121&lt;CONTROL!$F$10+1),A2121,0)</f>
        <v>0</v>
      </c>
      <c r="D2121" s="114" t="str">
        <f>IF(DATOS!I2122=CONTROL!$H$10,"B","A")</f>
        <v>A</v>
      </c>
      <c r="E2121" s="114">
        <f t="shared" si="198"/>
        <v>0</v>
      </c>
      <c r="F2121">
        <f t="shared" ca="1" si="199"/>
        <v>-1</v>
      </c>
      <c r="G2121">
        <f t="shared" ca="1" si="200"/>
        <v>654</v>
      </c>
      <c r="H2121">
        <f t="shared" ca="1" si="201"/>
        <v>0</v>
      </c>
      <c r="I2121" s="122">
        <f t="shared" ca="1" si="202"/>
        <v>0</v>
      </c>
    </row>
    <row r="2122" spans="1:9" x14ac:dyDescent="0.25">
      <c r="A2122" s="114">
        <f t="shared" si="203"/>
        <v>2122</v>
      </c>
      <c r="B2122" s="114">
        <f>IF(AND(A2122&gt;=CONTROL!$D$9,A2122&lt;CONTROL!$D$10+1),A2122,0)</f>
        <v>0</v>
      </c>
      <c r="C2122" s="114">
        <f>IF(AND(A2122&gt;=CONTROL!$F$9,A2122&lt;CONTROL!$F$10+1),A2122,0)</f>
        <v>0</v>
      </c>
      <c r="D2122" s="114" t="str">
        <f>IF(DATOS!I2123=CONTROL!$H$10,"B","A")</f>
        <v>A</v>
      </c>
      <c r="E2122" s="114">
        <f t="shared" si="198"/>
        <v>0</v>
      </c>
      <c r="F2122">
        <f t="shared" ca="1" si="199"/>
        <v>-1</v>
      </c>
      <c r="G2122">
        <f t="shared" ca="1" si="200"/>
        <v>654</v>
      </c>
      <c r="H2122">
        <f t="shared" ca="1" si="201"/>
        <v>0</v>
      </c>
      <c r="I2122" s="122">
        <f t="shared" ca="1" si="202"/>
        <v>0</v>
      </c>
    </row>
    <row r="2123" spans="1:9" x14ac:dyDescent="0.25">
      <c r="A2123" s="114">
        <f t="shared" si="203"/>
        <v>2123</v>
      </c>
      <c r="B2123" s="114">
        <f>IF(AND(A2123&gt;=CONTROL!$D$9,A2123&lt;CONTROL!$D$10+1),A2123,0)</f>
        <v>0</v>
      </c>
      <c r="C2123" s="114">
        <f>IF(AND(A2123&gt;=CONTROL!$F$9,A2123&lt;CONTROL!$F$10+1),A2123,0)</f>
        <v>0</v>
      </c>
      <c r="D2123" s="114" t="str">
        <f>IF(DATOS!I2124=CONTROL!$H$10,"B","A")</f>
        <v>A</v>
      </c>
      <c r="E2123" s="114">
        <f t="shared" si="198"/>
        <v>0</v>
      </c>
      <c r="F2123">
        <f t="shared" ca="1" si="199"/>
        <v>-1</v>
      </c>
      <c r="G2123">
        <f t="shared" ca="1" si="200"/>
        <v>654</v>
      </c>
      <c r="H2123">
        <f t="shared" ca="1" si="201"/>
        <v>0</v>
      </c>
      <c r="I2123" s="122">
        <f t="shared" ca="1" si="202"/>
        <v>0</v>
      </c>
    </row>
    <row r="2124" spans="1:9" x14ac:dyDescent="0.25">
      <c r="A2124" s="114">
        <f t="shared" si="203"/>
        <v>2124</v>
      </c>
      <c r="B2124" s="114">
        <f>IF(AND(A2124&gt;=CONTROL!$D$9,A2124&lt;CONTROL!$D$10+1),A2124,0)</f>
        <v>0</v>
      </c>
      <c r="C2124" s="114">
        <f>IF(AND(A2124&gt;=CONTROL!$F$9,A2124&lt;CONTROL!$F$10+1),A2124,0)</f>
        <v>0</v>
      </c>
      <c r="D2124" s="114" t="str">
        <f>IF(DATOS!I2125=CONTROL!$H$10,"B","A")</f>
        <v>A</v>
      </c>
      <c r="E2124" s="114">
        <f t="shared" si="198"/>
        <v>0</v>
      </c>
      <c r="F2124">
        <f t="shared" ca="1" si="199"/>
        <v>-1</v>
      </c>
      <c r="G2124">
        <f t="shared" ca="1" si="200"/>
        <v>654</v>
      </c>
      <c r="H2124">
        <f t="shared" ca="1" si="201"/>
        <v>0</v>
      </c>
      <c r="I2124" s="122">
        <f t="shared" ca="1" si="202"/>
        <v>0</v>
      </c>
    </row>
    <row r="2125" spans="1:9" x14ac:dyDescent="0.25">
      <c r="A2125" s="114">
        <f t="shared" si="203"/>
        <v>2125</v>
      </c>
      <c r="B2125" s="114">
        <f>IF(AND(A2125&gt;=CONTROL!$D$9,A2125&lt;CONTROL!$D$10+1),A2125,0)</f>
        <v>0</v>
      </c>
      <c r="C2125" s="114">
        <f>IF(AND(A2125&gt;=CONTROL!$F$9,A2125&lt;CONTROL!$F$10+1),A2125,0)</f>
        <v>0</v>
      </c>
      <c r="D2125" s="114" t="str">
        <f>IF(DATOS!I2126=CONTROL!$H$10,"B","A")</f>
        <v>A</v>
      </c>
      <c r="E2125" s="114">
        <f t="shared" si="198"/>
        <v>0</v>
      </c>
      <c r="F2125">
        <f t="shared" ca="1" si="199"/>
        <v>-1</v>
      </c>
      <c r="G2125">
        <f t="shared" ca="1" si="200"/>
        <v>654</v>
      </c>
      <c r="H2125">
        <f t="shared" ca="1" si="201"/>
        <v>0</v>
      </c>
      <c r="I2125" s="122">
        <f t="shared" ca="1" si="202"/>
        <v>0</v>
      </c>
    </row>
    <row r="2126" spans="1:9" x14ac:dyDescent="0.25">
      <c r="A2126" s="114">
        <f t="shared" si="203"/>
        <v>2126</v>
      </c>
      <c r="B2126" s="114">
        <f>IF(AND(A2126&gt;=CONTROL!$D$9,A2126&lt;CONTROL!$D$10+1),A2126,0)</f>
        <v>0</v>
      </c>
      <c r="C2126" s="114">
        <f>IF(AND(A2126&gt;=CONTROL!$F$9,A2126&lt;CONTROL!$F$10+1),A2126,0)</f>
        <v>0</v>
      </c>
      <c r="D2126" s="114" t="str">
        <f>IF(DATOS!I2127=CONTROL!$H$10,"B","A")</f>
        <v>A</v>
      </c>
      <c r="E2126" s="114">
        <f t="shared" si="198"/>
        <v>0</v>
      </c>
      <c r="F2126">
        <f t="shared" ca="1" si="199"/>
        <v>-1</v>
      </c>
      <c r="G2126">
        <f t="shared" ca="1" si="200"/>
        <v>654</v>
      </c>
      <c r="H2126">
        <f t="shared" ca="1" si="201"/>
        <v>0</v>
      </c>
      <c r="I2126" s="122">
        <f t="shared" ca="1" si="202"/>
        <v>0</v>
      </c>
    </row>
    <row r="2127" spans="1:9" x14ac:dyDescent="0.25">
      <c r="A2127" s="114">
        <f t="shared" si="203"/>
        <v>2127</v>
      </c>
      <c r="B2127" s="114">
        <f>IF(AND(A2127&gt;=CONTROL!$D$9,A2127&lt;CONTROL!$D$10+1),A2127,0)</f>
        <v>0</v>
      </c>
      <c r="C2127" s="114">
        <f>IF(AND(A2127&gt;=CONTROL!$F$9,A2127&lt;CONTROL!$F$10+1),A2127,0)</f>
        <v>0</v>
      </c>
      <c r="D2127" s="114" t="str">
        <f>IF(DATOS!I2128=CONTROL!$H$10,"B","A")</f>
        <v>A</v>
      </c>
      <c r="E2127" s="114">
        <f t="shared" si="198"/>
        <v>0</v>
      </c>
      <c r="F2127">
        <f t="shared" ca="1" si="199"/>
        <v>-1</v>
      </c>
      <c r="G2127">
        <f t="shared" ca="1" si="200"/>
        <v>654</v>
      </c>
      <c r="H2127">
        <f t="shared" ca="1" si="201"/>
        <v>0</v>
      </c>
      <c r="I2127" s="122">
        <f t="shared" ca="1" si="202"/>
        <v>0</v>
      </c>
    </row>
    <row r="2128" spans="1:9" x14ac:dyDescent="0.25">
      <c r="A2128" s="114">
        <f t="shared" si="203"/>
        <v>2128</v>
      </c>
      <c r="B2128" s="114">
        <f>IF(AND(A2128&gt;=CONTROL!$D$9,A2128&lt;CONTROL!$D$10+1),A2128,0)</f>
        <v>0</v>
      </c>
      <c r="C2128" s="114">
        <f>IF(AND(A2128&gt;=CONTROL!$F$9,A2128&lt;CONTROL!$F$10+1),A2128,0)</f>
        <v>0</v>
      </c>
      <c r="D2128" s="114" t="str">
        <f>IF(DATOS!I2129=CONTROL!$H$10,"B","A")</f>
        <v>A</v>
      </c>
      <c r="E2128" s="114">
        <f t="shared" si="198"/>
        <v>0</v>
      </c>
      <c r="F2128">
        <f t="shared" ca="1" si="199"/>
        <v>-1</v>
      </c>
      <c r="G2128">
        <f t="shared" ca="1" si="200"/>
        <v>654</v>
      </c>
      <c r="H2128">
        <f t="shared" ca="1" si="201"/>
        <v>0</v>
      </c>
      <c r="I2128" s="122">
        <f t="shared" ca="1" si="202"/>
        <v>0</v>
      </c>
    </row>
    <row r="2129" spans="1:9" x14ac:dyDescent="0.25">
      <c r="A2129" s="114">
        <f t="shared" si="203"/>
        <v>2129</v>
      </c>
      <c r="B2129" s="114">
        <f>IF(AND(A2129&gt;=CONTROL!$D$9,A2129&lt;CONTROL!$D$10+1),A2129,0)</f>
        <v>0</v>
      </c>
      <c r="C2129" s="114">
        <f>IF(AND(A2129&gt;=CONTROL!$F$9,A2129&lt;CONTROL!$F$10+1),A2129,0)</f>
        <v>0</v>
      </c>
      <c r="D2129" s="114" t="str">
        <f>IF(DATOS!I2130=CONTROL!$H$10,"B","A")</f>
        <v>A</v>
      </c>
      <c r="E2129" s="114">
        <f t="shared" si="198"/>
        <v>0</v>
      </c>
      <c r="F2129">
        <f t="shared" ca="1" si="199"/>
        <v>-1</v>
      </c>
      <c r="G2129">
        <f t="shared" ca="1" si="200"/>
        <v>654</v>
      </c>
      <c r="H2129">
        <f t="shared" ca="1" si="201"/>
        <v>0</v>
      </c>
      <c r="I2129" s="122">
        <f t="shared" ca="1" si="202"/>
        <v>0</v>
      </c>
    </row>
    <row r="2130" spans="1:9" x14ac:dyDescent="0.25">
      <c r="A2130" s="114">
        <f t="shared" si="203"/>
        <v>2130</v>
      </c>
      <c r="B2130" s="114">
        <f>IF(AND(A2130&gt;=CONTROL!$D$9,A2130&lt;CONTROL!$D$10+1),A2130,0)</f>
        <v>0</v>
      </c>
      <c r="C2130" s="114">
        <f>IF(AND(A2130&gt;=CONTROL!$F$9,A2130&lt;CONTROL!$F$10+1),A2130,0)</f>
        <v>0</v>
      </c>
      <c r="D2130" s="114" t="str">
        <f>IF(DATOS!I2131=CONTROL!$H$10,"B","A")</f>
        <v>A</v>
      </c>
      <c r="E2130" s="114">
        <f t="shared" si="198"/>
        <v>0</v>
      </c>
      <c r="F2130">
        <f t="shared" ca="1" si="199"/>
        <v>-1</v>
      </c>
      <c r="G2130">
        <f t="shared" ca="1" si="200"/>
        <v>654</v>
      </c>
      <c r="H2130">
        <f t="shared" ca="1" si="201"/>
        <v>0</v>
      </c>
      <c r="I2130" s="122">
        <f t="shared" ca="1" si="202"/>
        <v>0</v>
      </c>
    </row>
    <row r="2131" spans="1:9" x14ac:dyDescent="0.25">
      <c r="A2131" s="114">
        <f t="shared" si="203"/>
        <v>2131</v>
      </c>
      <c r="B2131" s="114">
        <f>IF(AND(A2131&gt;=CONTROL!$D$9,A2131&lt;CONTROL!$D$10+1),A2131,0)</f>
        <v>0</v>
      </c>
      <c r="C2131" s="114">
        <f>IF(AND(A2131&gt;=CONTROL!$F$9,A2131&lt;CONTROL!$F$10+1),A2131,0)</f>
        <v>0</v>
      </c>
      <c r="D2131" s="114" t="str">
        <f>IF(DATOS!I2132=CONTROL!$H$10,"B","A")</f>
        <v>A</v>
      </c>
      <c r="E2131" s="114">
        <f t="shared" si="198"/>
        <v>0</v>
      </c>
      <c r="F2131">
        <f t="shared" ca="1" si="199"/>
        <v>-1</v>
      </c>
      <c r="G2131">
        <f t="shared" ca="1" si="200"/>
        <v>654</v>
      </c>
      <c r="H2131">
        <f t="shared" ca="1" si="201"/>
        <v>0</v>
      </c>
      <c r="I2131" s="122">
        <f t="shared" ca="1" si="202"/>
        <v>0</v>
      </c>
    </row>
    <row r="2132" spans="1:9" x14ac:dyDescent="0.25">
      <c r="A2132" s="114">
        <f t="shared" si="203"/>
        <v>2132</v>
      </c>
      <c r="B2132" s="114">
        <f>IF(AND(A2132&gt;=CONTROL!$D$9,A2132&lt;CONTROL!$D$10+1),A2132,0)</f>
        <v>0</v>
      </c>
      <c r="C2132" s="114">
        <f>IF(AND(A2132&gt;=CONTROL!$F$9,A2132&lt;CONTROL!$F$10+1),A2132,0)</f>
        <v>0</v>
      </c>
      <c r="D2132" s="114" t="str">
        <f>IF(DATOS!I2133=CONTROL!$H$10,"B","A")</f>
        <v>A</v>
      </c>
      <c r="E2132" s="114">
        <f t="shared" si="198"/>
        <v>0</v>
      </c>
      <c r="F2132">
        <f t="shared" ca="1" si="199"/>
        <v>-1</v>
      </c>
      <c r="G2132">
        <f t="shared" ca="1" si="200"/>
        <v>654</v>
      </c>
      <c r="H2132">
        <f t="shared" ca="1" si="201"/>
        <v>0</v>
      </c>
      <c r="I2132" s="122">
        <f t="shared" ca="1" si="202"/>
        <v>0</v>
      </c>
    </row>
    <row r="2133" spans="1:9" x14ac:dyDescent="0.25">
      <c r="A2133" s="114">
        <f t="shared" si="203"/>
        <v>2133</v>
      </c>
      <c r="B2133" s="114">
        <f>IF(AND(A2133&gt;=CONTROL!$D$9,A2133&lt;CONTROL!$D$10+1),A2133,0)</f>
        <v>0</v>
      </c>
      <c r="C2133" s="114">
        <f>IF(AND(A2133&gt;=CONTROL!$F$9,A2133&lt;CONTROL!$F$10+1),A2133,0)</f>
        <v>0</v>
      </c>
      <c r="D2133" s="114" t="str">
        <f>IF(DATOS!I2134=CONTROL!$H$10,"B","A")</f>
        <v>A</v>
      </c>
      <c r="E2133" s="114">
        <f t="shared" si="198"/>
        <v>0</v>
      </c>
      <c r="F2133">
        <f t="shared" ca="1" si="199"/>
        <v>-1</v>
      </c>
      <c r="G2133">
        <f t="shared" ca="1" si="200"/>
        <v>654</v>
      </c>
      <c r="H2133">
        <f t="shared" ca="1" si="201"/>
        <v>0</v>
      </c>
      <c r="I2133" s="122">
        <f t="shared" ca="1" si="202"/>
        <v>0</v>
      </c>
    </row>
    <row r="2134" spans="1:9" x14ac:dyDescent="0.25">
      <c r="A2134" s="114">
        <f t="shared" si="203"/>
        <v>2134</v>
      </c>
      <c r="B2134" s="114">
        <f>IF(AND(A2134&gt;=CONTROL!$D$9,A2134&lt;CONTROL!$D$10+1),A2134,0)</f>
        <v>0</v>
      </c>
      <c r="C2134" s="114">
        <f>IF(AND(A2134&gt;=CONTROL!$F$9,A2134&lt;CONTROL!$F$10+1),A2134,0)</f>
        <v>0</v>
      </c>
      <c r="D2134" s="114" t="str">
        <f>IF(DATOS!I2135=CONTROL!$H$10,"B","A")</f>
        <v>A</v>
      </c>
      <c r="E2134" s="114">
        <f t="shared" si="198"/>
        <v>0</v>
      </c>
      <c r="F2134">
        <f t="shared" ca="1" si="199"/>
        <v>-1</v>
      </c>
      <c r="G2134">
        <f t="shared" ca="1" si="200"/>
        <v>654</v>
      </c>
      <c r="H2134">
        <f t="shared" ca="1" si="201"/>
        <v>0</v>
      </c>
      <c r="I2134" s="122">
        <f t="shared" ca="1" si="202"/>
        <v>0</v>
      </c>
    </row>
    <row r="2135" spans="1:9" x14ac:dyDescent="0.25">
      <c r="A2135" s="114">
        <f t="shared" si="203"/>
        <v>2135</v>
      </c>
      <c r="B2135" s="114">
        <f>IF(AND(A2135&gt;=CONTROL!$D$9,A2135&lt;CONTROL!$D$10+1),A2135,0)</f>
        <v>0</v>
      </c>
      <c r="C2135" s="114">
        <f>IF(AND(A2135&gt;=CONTROL!$F$9,A2135&lt;CONTROL!$F$10+1),A2135,0)</f>
        <v>0</v>
      </c>
      <c r="D2135" s="114" t="str">
        <f>IF(DATOS!I2136=CONTROL!$H$10,"B","A")</f>
        <v>A</v>
      </c>
      <c r="E2135" s="114">
        <f t="shared" si="198"/>
        <v>0</v>
      </c>
      <c r="F2135">
        <f t="shared" ca="1" si="199"/>
        <v>-1</v>
      </c>
      <c r="G2135">
        <f t="shared" ca="1" si="200"/>
        <v>654</v>
      </c>
      <c r="H2135">
        <f t="shared" ca="1" si="201"/>
        <v>0</v>
      </c>
      <c r="I2135" s="122">
        <f t="shared" ca="1" si="202"/>
        <v>0</v>
      </c>
    </row>
    <row r="2136" spans="1:9" x14ac:dyDescent="0.25">
      <c r="A2136" s="114">
        <f t="shared" si="203"/>
        <v>2136</v>
      </c>
      <c r="B2136" s="114">
        <f>IF(AND(A2136&gt;=CONTROL!$D$9,A2136&lt;CONTROL!$D$10+1),A2136,0)</f>
        <v>0</v>
      </c>
      <c r="C2136" s="114">
        <f>IF(AND(A2136&gt;=CONTROL!$F$9,A2136&lt;CONTROL!$F$10+1),A2136,0)</f>
        <v>0</v>
      </c>
      <c r="D2136" s="114" t="str">
        <f>IF(DATOS!I2137=CONTROL!$H$10,"B","A")</f>
        <v>A</v>
      </c>
      <c r="E2136" s="114">
        <f t="shared" si="198"/>
        <v>0</v>
      </c>
      <c r="F2136">
        <f t="shared" ca="1" si="199"/>
        <v>-1</v>
      </c>
      <c r="G2136">
        <f t="shared" ca="1" si="200"/>
        <v>654</v>
      </c>
      <c r="H2136">
        <f t="shared" ca="1" si="201"/>
        <v>0</v>
      </c>
      <c r="I2136" s="122">
        <f t="shared" ca="1" si="202"/>
        <v>0</v>
      </c>
    </row>
    <row r="2137" spans="1:9" x14ac:dyDescent="0.25">
      <c r="A2137" s="114">
        <f t="shared" si="203"/>
        <v>2137</v>
      </c>
      <c r="B2137" s="114">
        <f>IF(AND(A2137&gt;=CONTROL!$D$9,A2137&lt;CONTROL!$D$10+1),A2137,0)</f>
        <v>0</v>
      </c>
      <c r="C2137" s="114">
        <f>IF(AND(A2137&gt;=CONTROL!$F$9,A2137&lt;CONTROL!$F$10+1),A2137,0)</f>
        <v>0</v>
      </c>
      <c r="D2137" s="114" t="str">
        <f>IF(DATOS!I2138=CONTROL!$H$10,"B","A")</f>
        <v>A</v>
      </c>
      <c r="E2137" s="114">
        <f t="shared" si="198"/>
        <v>0</v>
      </c>
      <c r="F2137">
        <f t="shared" ca="1" si="199"/>
        <v>-1</v>
      </c>
      <c r="G2137">
        <f t="shared" ca="1" si="200"/>
        <v>654</v>
      </c>
      <c r="H2137">
        <f t="shared" ca="1" si="201"/>
        <v>0</v>
      </c>
      <c r="I2137" s="122">
        <f t="shared" ca="1" si="202"/>
        <v>0</v>
      </c>
    </row>
    <row r="2138" spans="1:9" x14ac:dyDescent="0.25">
      <c r="A2138" s="114">
        <f t="shared" si="203"/>
        <v>2138</v>
      </c>
      <c r="B2138" s="114">
        <f>IF(AND(A2138&gt;=CONTROL!$D$9,A2138&lt;CONTROL!$D$10+1),A2138,0)</f>
        <v>0</v>
      </c>
      <c r="C2138" s="114">
        <f>IF(AND(A2138&gt;=CONTROL!$F$9,A2138&lt;CONTROL!$F$10+1),A2138,0)</f>
        <v>0</v>
      </c>
      <c r="D2138" s="114" t="str">
        <f>IF(DATOS!I2139=CONTROL!$H$10,"B","A")</f>
        <v>A</v>
      </c>
      <c r="E2138" s="114">
        <f t="shared" si="198"/>
        <v>0</v>
      </c>
      <c r="F2138">
        <f t="shared" ca="1" si="199"/>
        <v>-1</v>
      </c>
      <c r="G2138">
        <f t="shared" ca="1" si="200"/>
        <v>654</v>
      </c>
      <c r="H2138">
        <f t="shared" ca="1" si="201"/>
        <v>0</v>
      </c>
      <c r="I2138" s="122">
        <f t="shared" ca="1" si="202"/>
        <v>0</v>
      </c>
    </row>
    <row r="2139" spans="1:9" x14ac:dyDescent="0.25">
      <c r="A2139" s="114">
        <f t="shared" si="203"/>
        <v>2139</v>
      </c>
      <c r="B2139" s="114">
        <f>IF(AND(A2139&gt;=CONTROL!$D$9,A2139&lt;CONTROL!$D$10+1),A2139,0)</f>
        <v>0</v>
      </c>
      <c r="C2139" s="114">
        <f>IF(AND(A2139&gt;=CONTROL!$F$9,A2139&lt;CONTROL!$F$10+1),A2139,0)</f>
        <v>0</v>
      </c>
      <c r="D2139" s="114" t="str">
        <f>IF(DATOS!I2140=CONTROL!$H$10,"B","A")</f>
        <v>A</v>
      </c>
      <c r="E2139" s="114">
        <f t="shared" si="198"/>
        <v>0</v>
      </c>
      <c r="F2139">
        <f t="shared" ca="1" si="199"/>
        <v>-1</v>
      </c>
      <c r="G2139">
        <f t="shared" ca="1" si="200"/>
        <v>654</v>
      </c>
      <c r="H2139">
        <f t="shared" ca="1" si="201"/>
        <v>0</v>
      </c>
      <c r="I2139" s="122">
        <f t="shared" ca="1" si="202"/>
        <v>0</v>
      </c>
    </row>
    <row r="2140" spans="1:9" x14ac:dyDescent="0.25">
      <c r="A2140" s="114">
        <f t="shared" si="203"/>
        <v>2140</v>
      </c>
      <c r="B2140" s="114">
        <f>IF(AND(A2140&gt;=CONTROL!$D$9,A2140&lt;CONTROL!$D$10+1),A2140,0)</f>
        <v>0</v>
      </c>
      <c r="C2140" s="114">
        <f>IF(AND(A2140&gt;=CONTROL!$F$9,A2140&lt;CONTROL!$F$10+1),A2140,0)</f>
        <v>0</v>
      </c>
      <c r="D2140" s="114" t="str">
        <f>IF(DATOS!I2141=CONTROL!$H$10,"B","A")</f>
        <v>A</v>
      </c>
      <c r="E2140" s="114">
        <f t="shared" si="198"/>
        <v>0</v>
      </c>
      <c r="F2140">
        <f t="shared" ca="1" si="199"/>
        <v>-1</v>
      </c>
      <c r="G2140">
        <f t="shared" ca="1" si="200"/>
        <v>654</v>
      </c>
      <c r="H2140">
        <f t="shared" ca="1" si="201"/>
        <v>0</v>
      </c>
      <c r="I2140" s="122">
        <f t="shared" ca="1" si="202"/>
        <v>0</v>
      </c>
    </row>
    <row r="2141" spans="1:9" x14ac:dyDescent="0.25">
      <c r="A2141" s="114">
        <f t="shared" si="203"/>
        <v>2141</v>
      </c>
      <c r="B2141" s="114">
        <f>IF(AND(A2141&gt;=CONTROL!$D$9,A2141&lt;CONTROL!$D$10+1),A2141,0)</f>
        <v>0</v>
      </c>
      <c r="C2141" s="114">
        <f>IF(AND(A2141&gt;=CONTROL!$F$9,A2141&lt;CONTROL!$F$10+1),A2141,0)</f>
        <v>0</v>
      </c>
      <c r="D2141" s="114" t="str">
        <f>IF(DATOS!I2142=CONTROL!$H$10,"B","A")</f>
        <v>A</v>
      </c>
      <c r="E2141" s="114">
        <f t="shared" si="198"/>
        <v>0</v>
      </c>
      <c r="F2141">
        <f t="shared" ca="1" si="199"/>
        <v>-1</v>
      </c>
      <c r="G2141">
        <f t="shared" ca="1" si="200"/>
        <v>654</v>
      </c>
      <c r="H2141">
        <f t="shared" ca="1" si="201"/>
        <v>0</v>
      </c>
      <c r="I2141" s="122">
        <f t="shared" ca="1" si="202"/>
        <v>0</v>
      </c>
    </row>
    <row r="2142" spans="1:9" x14ac:dyDescent="0.25">
      <c r="A2142" s="114">
        <f t="shared" si="203"/>
        <v>2142</v>
      </c>
      <c r="B2142" s="114">
        <f>IF(AND(A2142&gt;=CONTROL!$D$9,A2142&lt;CONTROL!$D$10+1),A2142,0)</f>
        <v>0</v>
      </c>
      <c r="C2142" s="114">
        <f>IF(AND(A2142&gt;=CONTROL!$F$9,A2142&lt;CONTROL!$F$10+1),A2142,0)</f>
        <v>0</v>
      </c>
      <c r="D2142" s="114" t="str">
        <f>IF(DATOS!I2143=CONTROL!$H$10,"B","A")</f>
        <v>A</v>
      </c>
      <c r="E2142" s="114">
        <f t="shared" si="198"/>
        <v>0</v>
      </c>
      <c r="F2142">
        <f t="shared" ca="1" si="199"/>
        <v>-1</v>
      </c>
      <c r="G2142">
        <f t="shared" ca="1" si="200"/>
        <v>654</v>
      </c>
      <c r="H2142">
        <f t="shared" ca="1" si="201"/>
        <v>0</v>
      </c>
      <c r="I2142" s="122">
        <f t="shared" ca="1" si="202"/>
        <v>0</v>
      </c>
    </row>
    <row r="2143" spans="1:9" x14ac:dyDescent="0.25">
      <c r="A2143" s="114">
        <f t="shared" si="203"/>
        <v>2143</v>
      </c>
      <c r="B2143" s="114">
        <f>IF(AND(A2143&gt;=CONTROL!$D$9,A2143&lt;CONTROL!$D$10+1),A2143,0)</f>
        <v>0</v>
      </c>
      <c r="C2143" s="114">
        <f>IF(AND(A2143&gt;=CONTROL!$F$9,A2143&lt;CONTROL!$F$10+1),A2143,0)</f>
        <v>0</v>
      </c>
      <c r="D2143" s="114" t="str">
        <f>IF(DATOS!I2144=CONTROL!$H$10,"B","A")</f>
        <v>A</v>
      </c>
      <c r="E2143" s="114">
        <f t="shared" si="198"/>
        <v>0</v>
      </c>
      <c r="F2143">
        <f t="shared" ca="1" si="199"/>
        <v>-1</v>
      </c>
      <c r="G2143">
        <f t="shared" ca="1" si="200"/>
        <v>654</v>
      </c>
      <c r="H2143">
        <f t="shared" ca="1" si="201"/>
        <v>0</v>
      </c>
      <c r="I2143" s="122">
        <f t="shared" ca="1" si="202"/>
        <v>0</v>
      </c>
    </row>
    <row r="2144" spans="1:9" x14ac:dyDescent="0.25">
      <c r="A2144" s="114">
        <f t="shared" si="203"/>
        <v>2144</v>
      </c>
      <c r="B2144" s="114">
        <f>IF(AND(A2144&gt;=CONTROL!$D$9,A2144&lt;CONTROL!$D$10+1),A2144,0)</f>
        <v>0</v>
      </c>
      <c r="C2144" s="114">
        <f>IF(AND(A2144&gt;=CONTROL!$F$9,A2144&lt;CONTROL!$F$10+1),A2144,0)</f>
        <v>0</v>
      </c>
      <c r="D2144" s="114" t="str">
        <f>IF(DATOS!I2145=CONTROL!$H$10,"B","A")</f>
        <v>A</v>
      </c>
      <c r="E2144" s="114">
        <f t="shared" si="198"/>
        <v>0</v>
      </c>
      <c r="F2144">
        <f t="shared" ca="1" si="199"/>
        <v>-1</v>
      </c>
      <c r="G2144">
        <f t="shared" ca="1" si="200"/>
        <v>654</v>
      </c>
      <c r="H2144">
        <f t="shared" ca="1" si="201"/>
        <v>0</v>
      </c>
      <c r="I2144" s="122">
        <f t="shared" ca="1" si="202"/>
        <v>0</v>
      </c>
    </row>
    <row r="2145" spans="1:9" x14ac:dyDescent="0.25">
      <c r="A2145" s="114">
        <f t="shared" si="203"/>
        <v>2145</v>
      </c>
      <c r="B2145" s="114">
        <f>IF(AND(A2145&gt;=CONTROL!$D$9,A2145&lt;CONTROL!$D$10+1),A2145,0)</f>
        <v>0</v>
      </c>
      <c r="C2145" s="114">
        <f>IF(AND(A2145&gt;=CONTROL!$F$9,A2145&lt;CONTROL!$F$10+1),A2145,0)</f>
        <v>0</v>
      </c>
      <c r="D2145" s="114" t="str">
        <f>IF(DATOS!I2146=CONTROL!$H$10,"B","A")</f>
        <v>A</v>
      </c>
      <c r="E2145" s="114">
        <f t="shared" si="198"/>
        <v>0</v>
      </c>
      <c r="F2145">
        <f t="shared" ca="1" si="199"/>
        <v>-1</v>
      </c>
      <c r="G2145">
        <f t="shared" ca="1" si="200"/>
        <v>654</v>
      </c>
      <c r="H2145">
        <f t="shared" ca="1" si="201"/>
        <v>0</v>
      </c>
      <c r="I2145" s="122">
        <f t="shared" ca="1" si="202"/>
        <v>0</v>
      </c>
    </row>
    <row r="2146" spans="1:9" x14ac:dyDescent="0.25">
      <c r="A2146" s="114">
        <f t="shared" si="203"/>
        <v>2146</v>
      </c>
      <c r="B2146" s="114">
        <f>IF(AND(A2146&gt;=CONTROL!$D$9,A2146&lt;CONTROL!$D$10+1),A2146,0)</f>
        <v>0</v>
      </c>
      <c r="C2146" s="114">
        <f>IF(AND(A2146&gt;=CONTROL!$F$9,A2146&lt;CONTROL!$F$10+1),A2146,0)</f>
        <v>0</v>
      </c>
      <c r="D2146" s="114" t="str">
        <f>IF(DATOS!I2147=CONTROL!$H$10,"B","A")</f>
        <v>A</v>
      </c>
      <c r="E2146" s="114">
        <f t="shared" si="198"/>
        <v>0</v>
      </c>
      <c r="F2146">
        <f t="shared" ca="1" si="199"/>
        <v>-1</v>
      </c>
      <c r="G2146">
        <f t="shared" ca="1" si="200"/>
        <v>654</v>
      </c>
      <c r="H2146">
        <f t="shared" ca="1" si="201"/>
        <v>0</v>
      </c>
      <c r="I2146" s="122">
        <f t="shared" ca="1" si="202"/>
        <v>0</v>
      </c>
    </row>
    <row r="2147" spans="1:9" x14ac:dyDescent="0.25">
      <c r="A2147" s="114">
        <f t="shared" si="203"/>
        <v>2147</v>
      </c>
      <c r="B2147" s="114">
        <f>IF(AND(A2147&gt;=CONTROL!$D$9,A2147&lt;CONTROL!$D$10+1),A2147,0)</f>
        <v>0</v>
      </c>
      <c r="C2147" s="114">
        <f>IF(AND(A2147&gt;=CONTROL!$F$9,A2147&lt;CONTROL!$F$10+1),A2147,0)</f>
        <v>0</v>
      </c>
      <c r="D2147" s="114" t="str">
        <f>IF(DATOS!I2148=CONTROL!$H$10,"B","A")</f>
        <v>A</v>
      </c>
      <c r="E2147" s="114">
        <f t="shared" si="198"/>
        <v>0</v>
      </c>
      <c r="F2147">
        <f t="shared" ca="1" si="199"/>
        <v>-1</v>
      </c>
      <c r="G2147">
        <f t="shared" ca="1" si="200"/>
        <v>654</v>
      </c>
      <c r="H2147">
        <f t="shared" ca="1" si="201"/>
        <v>0</v>
      </c>
      <c r="I2147" s="122">
        <f t="shared" ca="1" si="202"/>
        <v>0</v>
      </c>
    </row>
    <row r="2148" spans="1:9" x14ac:dyDescent="0.25">
      <c r="A2148" s="114">
        <f t="shared" si="203"/>
        <v>2148</v>
      </c>
      <c r="B2148" s="114">
        <f>IF(AND(A2148&gt;=CONTROL!$D$9,A2148&lt;CONTROL!$D$10+1),A2148,0)</f>
        <v>0</v>
      </c>
      <c r="C2148" s="114">
        <f>IF(AND(A2148&gt;=CONTROL!$F$9,A2148&lt;CONTROL!$F$10+1),A2148,0)</f>
        <v>0</v>
      </c>
      <c r="D2148" s="114" t="str">
        <f>IF(DATOS!I2149=CONTROL!$H$10,"B","A")</f>
        <v>A</v>
      </c>
      <c r="E2148" s="114">
        <f t="shared" si="198"/>
        <v>0</v>
      </c>
      <c r="F2148">
        <f t="shared" ca="1" si="199"/>
        <v>-1</v>
      </c>
      <c r="G2148">
        <f t="shared" ca="1" si="200"/>
        <v>654</v>
      </c>
      <c r="H2148">
        <f t="shared" ca="1" si="201"/>
        <v>0</v>
      </c>
      <c r="I2148" s="122">
        <f t="shared" ca="1" si="202"/>
        <v>0</v>
      </c>
    </row>
    <row r="2149" spans="1:9" x14ac:dyDescent="0.25">
      <c r="A2149" s="114">
        <f t="shared" si="203"/>
        <v>2149</v>
      </c>
      <c r="B2149" s="114">
        <f>IF(AND(A2149&gt;=CONTROL!$D$9,A2149&lt;CONTROL!$D$10+1),A2149,0)</f>
        <v>0</v>
      </c>
      <c r="C2149" s="114">
        <f>IF(AND(A2149&gt;=CONTROL!$F$9,A2149&lt;CONTROL!$F$10+1),A2149,0)</f>
        <v>0</v>
      </c>
      <c r="D2149" s="114" t="str">
        <f>IF(DATOS!I2150=CONTROL!$H$10,"B","A")</f>
        <v>A</v>
      </c>
      <c r="E2149" s="114">
        <f t="shared" si="198"/>
        <v>0</v>
      </c>
      <c r="F2149">
        <f t="shared" ca="1" si="199"/>
        <v>-1</v>
      </c>
      <c r="G2149">
        <f t="shared" ca="1" si="200"/>
        <v>654</v>
      </c>
      <c r="H2149">
        <f t="shared" ca="1" si="201"/>
        <v>0</v>
      </c>
      <c r="I2149" s="122">
        <f t="shared" ca="1" si="202"/>
        <v>0</v>
      </c>
    </row>
    <row r="2150" spans="1:9" x14ac:dyDescent="0.25">
      <c r="A2150" s="114">
        <f t="shared" si="203"/>
        <v>2150</v>
      </c>
      <c r="B2150" s="114">
        <f>IF(AND(A2150&gt;=CONTROL!$D$9,A2150&lt;CONTROL!$D$10+1),A2150,0)</f>
        <v>0</v>
      </c>
      <c r="C2150" s="114">
        <f>IF(AND(A2150&gt;=CONTROL!$F$9,A2150&lt;CONTROL!$F$10+1),A2150,0)</f>
        <v>0</v>
      </c>
      <c r="D2150" s="114" t="str">
        <f>IF(DATOS!I2151=CONTROL!$H$10,"B","A")</f>
        <v>A</v>
      </c>
      <c r="E2150" s="114">
        <f t="shared" si="198"/>
        <v>0</v>
      </c>
      <c r="F2150">
        <f t="shared" ca="1" si="199"/>
        <v>-1</v>
      </c>
      <c r="G2150">
        <f t="shared" ca="1" si="200"/>
        <v>654</v>
      </c>
      <c r="H2150">
        <f t="shared" ca="1" si="201"/>
        <v>0</v>
      </c>
      <c r="I2150" s="122">
        <f t="shared" ca="1" si="202"/>
        <v>0</v>
      </c>
    </row>
    <row r="2151" spans="1:9" x14ac:dyDescent="0.25">
      <c r="A2151" s="114">
        <f t="shared" si="203"/>
        <v>2151</v>
      </c>
      <c r="B2151" s="114">
        <f>IF(AND(A2151&gt;=CONTROL!$D$9,A2151&lt;CONTROL!$D$10+1),A2151,0)</f>
        <v>0</v>
      </c>
      <c r="C2151" s="114">
        <f>IF(AND(A2151&gt;=CONTROL!$F$9,A2151&lt;CONTROL!$F$10+1),A2151,0)</f>
        <v>0</v>
      </c>
      <c r="D2151" s="114" t="str">
        <f>IF(DATOS!I2152=CONTROL!$H$10,"B","A")</f>
        <v>A</v>
      </c>
      <c r="E2151" s="114">
        <f t="shared" si="198"/>
        <v>0</v>
      </c>
      <c r="F2151">
        <f t="shared" ca="1" si="199"/>
        <v>-1</v>
      </c>
      <c r="G2151">
        <f t="shared" ca="1" si="200"/>
        <v>654</v>
      </c>
      <c r="H2151">
        <f t="shared" ca="1" si="201"/>
        <v>0</v>
      </c>
      <c r="I2151" s="122">
        <f t="shared" ca="1" si="202"/>
        <v>0</v>
      </c>
    </row>
    <row r="2152" spans="1:9" x14ac:dyDescent="0.25">
      <c r="A2152" s="114">
        <f t="shared" si="203"/>
        <v>2152</v>
      </c>
      <c r="B2152" s="114">
        <f>IF(AND(A2152&gt;=CONTROL!$D$9,A2152&lt;CONTROL!$D$10+1),A2152,0)</f>
        <v>0</v>
      </c>
      <c r="C2152" s="114">
        <f>IF(AND(A2152&gt;=CONTROL!$F$9,A2152&lt;CONTROL!$F$10+1),A2152,0)</f>
        <v>0</v>
      </c>
      <c r="D2152" s="114" t="str">
        <f>IF(DATOS!I2153=CONTROL!$H$10,"B","A")</f>
        <v>A</v>
      </c>
      <c r="E2152" s="114">
        <f t="shared" si="198"/>
        <v>0</v>
      </c>
      <c r="F2152">
        <f t="shared" ca="1" si="199"/>
        <v>-1</v>
      </c>
      <c r="G2152">
        <f t="shared" ca="1" si="200"/>
        <v>654</v>
      </c>
      <c r="H2152">
        <f t="shared" ca="1" si="201"/>
        <v>0</v>
      </c>
      <c r="I2152" s="122">
        <f t="shared" ca="1" si="202"/>
        <v>0</v>
      </c>
    </row>
    <row r="2153" spans="1:9" x14ac:dyDescent="0.25">
      <c r="A2153" s="114">
        <f t="shared" si="203"/>
        <v>2153</v>
      </c>
      <c r="B2153" s="114">
        <f>IF(AND(A2153&gt;=CONTROL!$D$9,A2153&lt;CONTROL!$D$10+1),A2153,0)</f>
        <v>0</v>
      </c>
      <c r="C2153" s="114">
        <f>IF(AND(A2153&gt;=CONTROL!$F$9,A2153&lt;CONTROL!$F$10+1),A2153,0)</f>
        <v>0</v>
      </c>
      <c r="D2153" s="114" t="str">
        <f>IF(DATOS!I2154=CONTROL!$H$10,"B","A")</f>
        <v>A</v>
      </c>
      <c r="E2153" s="114">
        <f t="shared" si="198"/>
        <v>0</v>
      </c>
      <c r="F2153">
        <f t="shared" ca="1" si="199"/>
        <v>-1</v>
      </c>
      <c r="G2153">
        <f t="shared" ca="1" si="200"/>
        <v>654</v>
      </c>
      <c r="H2153">
        <f t="shared" ca="1" si="201"/>
        <v>0</v>
      </c>
      <c r="I2153" s="122">
        <f t="shared" ca="1" si="202"/>
        <v>0</v>
      </c>
    </row>
    <row r="2154" spans="1:9" x14ac:dyDescent="0.25">
      <c r="A2154" s="114">
        <f t="shared" si="203"/>
        <v>2154</v>
      </c>
      <c r="B2154" s="114">
        <f>IF(AND(A2154&gt;=CONTROL!$D$9,A2154&lt;CONTROL!$D$10+1),A2154,0)</f>
        <v>0</v>
      </c>
      <c r="C2154" s="114">
        <f>IF(AND(A2154&gt;=CONTROL!$F$9,A2154&lt;CONTROL!$F$10+1),A2154,0)</f>
        <v>0</v>
      </c>
      <c r="D2154" s="114" t="str">
        <f>IF(DATOS!I2155=CONTROL!$H$10,"B","A")</f>
        <v>A</v>
      </c>
      <c r="E2154" s="114">
        <f t="shared" si="198"/>
        <v>0</v>
      </c>
      <c r="F2154">
        <f t="shared" ca="1" si="199"/>
        <v>-1</v>
      </c>
      <c r="G2154">
        <f t="shared" ca="1" si="200"/>
        <v>654</v>
      </c>
      <c r="H2154">
        <f t="shared" ca="1" si="201"/>
        <v>0</v>
      </c>
      <c r="I2154" s="122">
        <f t="shared" ca="1" si="202"/>
        <v>0</v>
      </c>
    </row>
    <row r="2155" spans="1:9" x14ac:dyDescent="0.25">
      <c r="A2155" s="114">
        <f t="shared" si="203"/>
        <v>2155</v>
      </c>
      <c r="B2155" s="114">
        <f>IF(AND(A2155&gt;=CONTROL!$D$9,A2155&lt;CONTROL!$D$10+1),A2155,0)</f>
        <v>0</v>
      </c>
      <c r="C2155" s="114">
        <f>IF(AND(A2155&gt;=CONTROL!$F$9,A2155&lt;CONTROL!$F$10+1),A2155,0)</f>
        <v>0</v>
      </c>
      <c r="D2155" s="114" t="str">
        <f>IF(DATOS!I2156=CONTROL!$H$10,"B","A")</f>
        <v>A</v>
      </c>
      <c r="E2155" s="114">
        <f t="shared" si="198"/>
        <v>0</v>
      </c>
      <c r="F2155">
        <f t="shared" ca="1" si="199"/>
        <v>-1</v>
      </c>
      <c r="G2155">
        <f t="shared" ca="1" si="200"/>
        <v>654</v>
      </c>
      <c r="H2155">
        <f t="shared" ca="1" si="201"/>
        <v>0</v>
      </c>
      <c r="I2155" s="122">
        <f t="shared" ca="1" si="202"/>
        <v>0</v>
      </c>
    </row>
    <row r="2156" spans="1:9" x14ac:dyDescent="0.25">
      <c r="A2156" s="114">
        <f t="shared" si="203"/>
        <v>2156</v>
      </c>
      <c r="B2156" s="114">
        <f>IF(AND(A2156&gt;=CONTROL!$D$9,A2156&lt;CONTROL!$D$10+1),A2156,0)</f>
        <v>0</v>
      </c>
      <c r="C2156" s="114">
        <f>IF(AND(A2156&gt;=CONTROL!$F$9,A2156&lt;CONTROL!$F$10+1),A2156,0)</f>
        <v>0</v>
      </c>
      <c r="D2156" s="114" t="str">
        <f>IF(DATOS!I2157=CONTROL!$H$10,"B","A")</f>
        <v>A</v>
      </c>
      <c r="E2156" s="114">
        <f t="shared" si="198"/>
        <v>0</v>
      </c>
      <c r="F2156">
        <f t="shared" ca="1" si="199"/>
        <v>-1</v>
      </c>
      <c r="G2156">
        <f t="shared" ca="1" si="200"/>
        <v>654</v>
      </c>
      <c r="H2156">
        <f t="shared" ca="1" si="201"/>
        <v>0</v>
      </c>
      <c r="I2156" s="122">
        <f t="shared" ca="1" si="202"/>
        <v>0</v>
      </c>
    </row>
    <row r="2157" spans="1:9" x14ac:dyDescent="0.25">
      <c r="A2157" s="114">
        <f t="shared" si="203"/>
        <v>2157</v>
      </c>
      <c r="B2157" s="114">
        <f>IF(AND(A2157&gt;=CONTROL!$D$9,A2157&lt;CONTROL!$D$10+1),A2157,0)</f>
        <v>0</v>
      </c>
      <c r="C2157" s="114">
        <f>IF(AND(A2157&gt;=CONTROL!$F$9,A2157&lt;CONTROL!$F$10+1),A2157,0)</f>
        <v>0</v>
      </c>
      <c r="D2157" s="114" t="str">
        <f>IF(DATOS!I2158=CONTROL!$H$10,"B","A")</f>
        <v>A</v>
      </c>
      <c r="E2157" s="114">
        <f t="shared" si="198"/>
        <v>0</v>
      </c>
      <c r="F2157">
        <f t="shared" ca="1" si="199"/>
        <v>-1</v>
      </c>
      <c r="G2157">
        <f t="shared" ca="1" si="200"/>
        <v>654</v>
      </c>
      <c r="H2157">
        <f t="shared" ca="1" si="201"/>
        <v>0</v>
      </c>
      <c r="I2157" s="122">
        <f t="shared" ca="1" si="202"/>
        <v>0</v>
      </c>
    </row>
    <row r="2158" spans="1:9" x14ac:dyDescent="0.25">
      <c r="A2158" s="114">
        <f t="shared" si="203"/>
        <v>2158</v>
      </c>
      <c r="B2158" s="114">
        <f>IF(AND(A2158&gt;=CONTROL!$D$9,A2158&lt;CONTROL!$D$10+1),A2158,0)</f>
        <v>0</v>
      </c>
      <c r="C2158" s="114">
        <f>IF(AND(A2158&gt;=CONTROL!$F$9,A2158&lt;CONTROL!$F$10+1),A2158,0)</f>
        <v>0</v>
      </c>
      <c r="D2158" s="114" t="str">
        <f>IF(DATOS!I2159=CONTROL!$H$10,"B","A")</f>
        <v>A</v>
      </c>
      <c r="E2158" s="114">
        <f t="shared" si="198"/>
        <v>0</v>
      </c>
      <c r="F2158">
        <f t="shared" ca="1" si="199"/>
        <v>-1</v>
      </c>
      <c r="G2158">
        <f t="shared" ca="1" si="200"/>
        <v>654</v>
      </c>
      <c r="H2158">
        <f t="shared" ca="1" si="201"/>
        <v>0</v>
      </c>
      <c r="I2158" s="122">
        <f t="shared" ca="1" si="202"/>
        <v>0</v>
      </c>
    </row>
    <row r="2159" spans="1:9" x14ac:dyDescent="0.25">
      <c r="A2159" s="114">
        <f t="shared" si="203"/>
        <v>2159</v>
      </c>
      <c r="B2159" s="114">
        <f>IF(AND(A2159&gt;=CONTROL!$D$9,A2159&lt;CONTROL!$D$10+1),A2159,0)</f>
        <v>0</v>
      </c>
      <c r="C2159" s="114">
        <f>IF(AND(A2159&gt;=CONTROL!$F$9,A2159&lt;CONTROL!$F$10+1),A2159,0)</f>
        <v>0</v>
      </c>
      <c r="D2159" s="114" t="str">
        <f>IF(DATOS!I2160=CONTROL!$H$10,"B","A")</f>
        <v>A</v>
      </c>
      <c r="E2159" s="114">
        <f t="shared" si="198"/>
        <v>0</v>
      </c>
      <c r="F2159">
        <f t="shared" ca="1" si="199"/>
        <v>-1</v>
      </c>
      <c r="G2159">
        <f t="shared" ca="1" si="200"/>
        <v>654</v>
      </c>
      <c r="H2159">
        <f t="shared" ca="1" si="201"/>
        <v>0</v>
      </c>
      <c r="I2159" s="122">
        <f t="shared" ca="1" si="202"/>
        <v>0</v>
      </c>
    </row>
    <row r="2160" spans="1:9" x14ac:dyDescent="0.25">
      <c r="A2160" s="114">
        <f t="shared" si="203"/>
        <v>2160</v>
      </c>
      <c r="B2160" s="114">
        <f>IF(AND(A2160&gt;=CONTROL!$D$9,A2160&lt;CONTROL!$D$10+1),A2160,0)</f>
        <v>0</v>
      </c>
      <c r="C2160" s="114">
        <f>IF(AND(A2160&gt;=CONTROL!$F$9,A2160&lt;CONTROL!$F$10+1),A2160,0)</f>
        <v>0</v>
      </c>
      <c r="D2160" s="114" t="str">
        <f>IF(DATOS!I2161=CONTROL!$H$10,"B","A")</f>
        <v>A</v>
      </c>
      <c r="E2160" s="114">
        <f t="shared" si="198"/>
        <v>0</v>
      </c>
      <c r="F2160">
        <f t="shared" ca="1" si="199"/>
        <v>-1</v>
      </c>
      <c r="G2160">
        <f t="shared" ca="1" si="200"/>
        <v>654</v>
      </c>
      <c r="H2160">
        <f t="shared" ca="1" si="201"/>
        <v>0</v>
      </c>
      <c r="I2160" s="122">
        <f t="shared" ca="1" si="202"/>
        <v>0</v>
      </c>
    </row>
    <row r="2161" spans="1:9" x14ac:dyDescent="0.25">
      <c r="A2161" s="114">
        <f t="shared" si="203"/>
        <v>2161</v>
      </c>
      <c r="B2161" s="114">
        <f>IF(AND(A2161&gt;=CONTROL!$D$9,A2161&lt;CONTROL!$D$10+1),A2161,0)</f>
        <v>0</v>
      </c>
      <c r="C2161" s="114">
        <f>IF(AND(A2161&gt;=CONTROL!$F$9,A2161&lt;CONTROL!$F$10+1),A2161,0)</f>
        <v>0</v>
      </c>
      <c r="D2161" s="114" t="str">
        <f>IF(DATOS!I2162=CONTROL!$H$10,"B","A")</f>
        <v>A</v>
      </c>
      <c r="E2161" s="114">
        <f t="shared" si="198"/>
        <v>0</v>
      </c>
      <c r="F2161">
        <f t="shared" ca="1" si="199"/>
        <v>-1</v>
      </c>
      <c r="G2161">
        <f t="shared" ca="1" si="200"/>
        <v>654</v>
      </c>
      <c r="H2161">
        <f t="shared" ca="1" si="201"/>
        <v>0</v>
      </c>
      <c r="I2161" s="122">
        <f t="shared" ca="1" si="202"/>
        <v>0</v>
      </c>
    </row>
    <row r="2162" spans="1:9" x14ac:dyDescent="0.25">
      <c r="A2162" s="114">
        <f t="shared" si="203"/>
        <v>2162</v>
      </c>
      <c r="B2162" s="114">
        <f>IF(AND(A2162&gt;=CONTROL!$D$9,A2162&lt;CONTROL!$D$10+1),A2162,0)</f>
        <v>0</v>
      </c>
      <c r="C2162" s="114">
        <f>IF(AND(A2162&gt;=CONTROL!$F$9,A2162&lt;CONTROL!$F$10+1),A2162,0)</f>
        <v>0</v>
      </c>
      <c r="D2162" s="114" t="str">
        <f>IF(DATOS!I2163=CONTROL!$H$10,"B","A")</f>
        <v>A</v>
      </c>
      <c r="E2162" s="114">
        <f t="shared" si="198"/>
        <v>0</v>
      </c>
      <c r="F2162">
        <f t="shared" ca="1" si="199"/>
        <v>-1</v>
      </c>
      <c r="G2162">
        <f t="shared" ca="1" si="200"/>
        <v>654</v>
      </c>
      <c r="H2162">
        <f t="shared" ca="1" si="201"/>
        <v>0</v>
      </c>
      <c r="I2162" s="122">
        <f t="shared" ca="1" si="202"/>
        <v>0</v>
      </c>
    </row>
    <row r="2163" spans="1:9" x14ac:dyDescent="0.25">
      <c r="A2163" s="114">
        <f t="shared" si="203"/>
        <v>2163</v>
      </c>
      <c r="B2163" s="114">
        <f>IF(AND(A2163&gt;=CONTROL!$D$9,A2163&lt;CONTROL!$D$10+1),A2163,0)</f>
        <v>0</v>
      </c>
      <c r="C2163" s="114">
        <f>IF(AND(A2163&gt;=CONTROL!$F$9,A2163&lt;CONTROL!$F$10+1),A2163,0)</f>
        <v>0</v>
      </c>
      <c r="D2163" s="114" t="str">
        <f>IF(DATOS!I2164=CONTROL!$H$10,"B","A")</f>
        <v>A</v>
      </c>
      <c r="E2163" s="114">
        <f t="shared" si="198"/>
        <v>0</v>
      </c>
      <c r="F2163">
        <f t="shared" ca="1" si="199"/>
        <v>-1</v>
      </c>
      <c r="G2163">
        <f t="shared" ca="1" si="200"/>
        <v>654</v>
      </c>
      <c r="H2163">
        <f t="shared" ca="1" si="201"/>
        <v>0</v>
      </c>
      <c r="I2163" s="122">
        <f t="shared" ca="1" si="202"/>
        <v>0</v>
      </c>
    </row>
    <row r="2164" spans="1:9" x14ac:dyDescent="0.25">
      <c r="A2164" s="114">
        <f t="shared" si="203"/>
        <v>2164</v>
      </c>
      <c r="B2164" s="114">
        <f>IF(AND(A2164&gt;=CONTROL!$D$9,A2164&lt;CONTROL!$D$10+1),A2164,0)</f>
        <v>0</v>
      </c>
      <c r="C2164" s="114">
        <f>IF(AND(A2164&gt;=CONTROL!$F$9,A2164&lt;CONTROL!$F$10+1),A2164,0)</f>
        <v>0</v>
      </c>
      <c r="D2164" s="114" t="str">
        <f>IF(DATOS!I2165=CONTROL!$H$10,"B","A")</f>
        <v>A</v>
      </c>
      <c r="E2164" s="114">
        <f t="shared" si="198"/>
        <v>0</v>
      </c>
      <c r="F2164">
        <f t="shared" ca="1" si="199"/>
        <v>-1</v>
      </c>
      <c r="G2164">
        <f t="shared" ca="1" si="200"/>
        <v>654</v>
      </c>
      <c r="H2164">
        <f t="shared" ca="1" si="201"/>
        <v>0</v>
      </c>
      <c r="I2164" s="122">
        <f t="shared" ca="1" si="202"/>
        <v>0</v>
      </c>
    </row>
    <row r="2165" spans="1:9" x14ac:dyDescent="0.25">
      <c r="A2165" s="114">
        <f t="shared" si="203"/>
        <v>2165</v>
      </c>
      <c r="B2165" s="114">
        <f>IF(AND(A2165&gt;=CONTROL!$D$9,A2165&lt;CONTROL!$D$10+1),A2165,0)</f>
        <v>0</v>
      </c>
      <c r="C2165" s="114">
        <f>IF(AND(A2165&gt;=CONTROL!$F$9,A2165&lt;CONTROL!$F$10+1),A2165,0)</f>
        <v>0</v>
      </c>
      <c r="D2165" s="114" t="str">
        <f>IF(DATOS!I2166=CONTROL!$H$10,"B","A")</f>
        <v>A</v>
      </c>
      <c r="E2165" s="114">
        <f t="shared" si="198"/>
        <v>0</v>
      </c>
      <c r="F2165">
        <f t="shared" ca="1" si="199"/>
        <v>-1</v>
      </c>
      <c r="G2165">
        <f t="shared" ca="1" si="200"/>
        <v>654</v>
      </c>
      <c r="H2165">
        <f t="shared" ca="1" si="201"/>
        <v>0</v>
      </c>
      <c r="I2165" s="122">
        <f t="shared" ca="1" si="202"/>
        <v>0</v>
      </c>
    </row>
    <row r="2166" spans="1:9" x14ac:dyDescent="0.25">
      <c r="A2166" s="114">
        <f t="shared" si="203"/>
        <v>2166</v>
      </c>
      <c r="B2166" s="114">
        <f>IF(AND(A2166&gt;=CONTROL!$D$9,A2166&lt;CONTROL!$D$10+1),A2166,0)</f>
        <v>0</v>
      </c>
      <c r="C2166" s="114">
        <f>IF(AND(A2166&gt;=CONTROL!$F$9,A2166&lt;CONTROL!$F$10+1),A2166,0)</f>
        <v>0</v>
      </c>
      <c r="D2166" s="114" t="str">
        <f>IF(DATOS!I2167=CONTROL!$H$10,"B","A")</f>
        <v>A</v>
      </c>
      <c r="E2166" s="114">
        <f t="shared" si="198"/>
        <v>0</v>
      </c>
      <c r="F2166">
        <f t="shared" ca="1" si="199"/>
        <v>-1</v>
      </c>
      <c r="G2166">
        <f t="shared" ca="1" si="200"/>
        <v>654</v>
      </c>
      <c r="H2166">
        <f t="shared" ca="1" si="201"/>
        <v>0</v>
      </c>
      <c r="I2166" s="122">
        <f t="shared" ca="1" si="202"/>
        <v>0</v>
      </c>
    </row>
    <row r="2167" spans="1:9" x14ac:dyDescent="0.25">
      <c r="A2167" s="114">
        <f t="shared" si="203"/>
        <v>2167</v>
      </c>
      <c r="B2167" s="114">
        <f>IF(AND(A2167&gt;=CONTROL!$D$9,A2167&lt;CONTROL!$D$10+1),A2167,0)</f>
        <v>0</v>
      </c>
      <c r="C2167" s="114">
        <f>IF(AND(A2167&gt;=CONTROL!$F$9,A2167&lt;CONTROL!$F$10+1),A2167,0)</f>
        <v>0</v>
      </c>
      <c r="D2167" s="114" t="str">
        <f>IF(DATOS!I2168=CONTROL!$H$10,"B","A")</f>
        <v>A</v>
      </c>
      <c r="E2167" s="114">
        <f t="shared" si="198"/>
        <v>0</v>
      </c>
      <c r="F2167">
        <f t="shared" ca="1" si="199"/>
        <v>-1</v>
      </c>
      <c r="G2167">
        <f t="shared" ca="1" si="200"/>
        <v>654</v>
      </c>
      <c r="H2167">
        <f t="shared" ca="1" si="201"/>
        <v>0</v>
      </c>
      <c r="I2167" s="122">
        <f t="shared" ca="1" si="202"/>
        <v>0</v>
      </c>
    </row>
    <row r="2168" spans="1:9" x14ac:dyDescent="0.25">
      <c r="A2168" s="114">
        <f t="shared" si="203"/>
        <v>2168</v>
      </c>
      <c r="B2168" s="114">
        <f>IF(AND(A2168&gt;=CONTROL!$D$9,A2168&lt;CONTROL!$D$10+1),A2168,0)</f>
        <v>0</v>
      </c>
      <c r="C2168" s="114">
        <f>IF(AND(A2168&gt;=CONTROL!$F$9,A2168&lt;CONTROL!$F$10+1),A2168,0)</f>
        <v>0</v>
      </c>
      <c r="D2168" s="114" t="str">
        <f>IF(DATOS!I2169=CONTROL!$H$10,"B","A")</f>
        <v>A</v>
      </c>
      <c r="E2168" s="114">
        <f t="shared" si="198"/>
        <v>0</v>
      </c>
      <c r="F2168">
        <f t="shared" ca="1" si="199"/>
        <v>-1</v>
      </c>
      <c r="G2168">
        <f t="shared" ca="1" si="200"/>
        <v>654</v>
      </c>
      <c r="H2168">
        <f t="shared" ca="1" si="201"/>
        <v>0</v>
      </c>
      <c r="I2168" s="122">
        <f t="shared" ca="1" si="202"/>
        <v>0</v>
      </c>
    </row>
    <row r="2169" spans="1:9" x14ac:dyDescent="0.25">
      <c r="A2169" s="114">
        <f t="shared" si="203"/>
        <v>2169</v>
      </c>
      <c r="B2169" s="114">
        <f>IF(AND(A2169&gt;=CONTROL!$D$9,A2169&lt;CONTROL!$D$10+1),A2169,0)</f>
        <v>0</v>
      </c>
      <c r="C2169" s="114">
        <f>IF(AND(A2169&gt;=CONTROL!$F$9,A2169&lt;CONTROL!$F$10+1),A2169,0)</f>
        <v>0</v>
      </c>
      <c r="D2169" s="114" t="str">
        <f>IF(DATOS!I2170=CONTROL!$H$10,"B","A")</f>
        <v>A</v>
      </c>
      <c r="E2169" s="114">
        <f t="shared" si="198"/>
        <v>0</v>
      </c>
      <c r="F2169">
        <f t="shared" ca="1" si="199"/>
        <v>-1</v>
      </c>
      <c r="G2169">
        <f t="shared" ca="1" si="200"/>
        <v>654</v>
      </c>
      <c r="H2169">
        <f t="shared" ca="1" si="201"/>
        <v>0</v>
      </c>
      <c r="I2169" s="122">
        <f t="shared" ca="1" si="202"/>
        <v>0</v>
      </c>
    </row>
    <row r="2170" spans="1:9" x14ac:dyDescent="0.25">
      <c r="A2170" s="114">
        <f t="shared" si="203"/>
        <v>2170</v>
      </c>
      <c r="B2170" s="114">
        <f>IF(AND(A2170&gt;=CONTROL!$D$9,A2170&lt;CONTROL!$D$10+1),A2170,0)</f>
        <v>0</v>
      </c>
      <c r="C2170" s="114">
        <f>IF(AND(A2170&gt;=CONTROL!$F$9,A2170&lt;CONTROL!$F$10+1),A2170,0)</f>
        <v>0</v>
      </c>
      <c r="D2170" s="114" t="str">
        <f>IF(DATOS!I2171=CONTROL!$H$10,"B","A")</f>
        <v>A</v>
      </c>
      <c r="E2170" s="114">
        <f t="shared" si="198"/>
        <v>0</v>
      </c>
      <c r="F2170">
        <f t="shared" ca="1" si="199"/>
        <v>-1</v>
      </c>
      <c r="G2170">
        <f t="shared" ca="1" si="200"/>
        <v>654</v>
      </c>
      <c r="H2170">
        <f t="shared" ca="1" si="201"/>
        <v>0</v>
      </c>
      <c r="I2170" s="122">
        <f t="shared" ca="1" si="202"/>
        <v>0</v>
      </c>
    </row>
    <row r="2171" spans="1:9" x14ac:dyDescent="0.25">
      <c r="A2171" s="114">
        <f t="shared" si="203"/>
        <v>2171</v>
      </c>
      <c r="B2171" s="114">
        <f>IF(AND(A2171&gt;=CONTROL!$D$9,A2171&lt;CONTROL!$D$10+1),A2171,0)</f>
        <v>0</v>
      </c>
      <c r="C2171" s="114">
        <f>IF(AND(A2171&gt;=CONTROL!$F$9,A2171&lt;CONTROL!$F$10+1),A2171,0)</f>
        <v>0</v>
      </c>
      <c r="D2171" s="114" t="str">
        <f>IF(DATOS!I2172=CONTROL!$H$10,"B","A")</f>
        <v>A</v>
      </c>
      <c r="E2171" s="114">
        <f t="shared" si="198"/>
        <v>0</v>
      </c>
      <c r="F2171">
        <f t="shared" ca="1" si="199"/>
        <v>-1</v>
      </c>
      <c r="G2171">
        <f t="shared" ca="1" si="200"/>
        <v>654</v>
      </c>
      <c r="H2171">
        <f t="shared" ca="1" si="201"/>
        <v>0</v>
      </c>
      <c r="I2171" s="122">
        <f t="shared" ca="1" si="202"/>
        <v>0</v>
      </c>
    </row>
    <row r="2172" spans="1:9" x14ac:dyDescent="0.25">
      <c r="A2172" s="114">
        <f t="shared" si="203"/>
        <v>2172</v>
      </c>
      <c r="B2172" s="114">
        <f>IF(AND(A2172&gt;=CONTROL!$D$9,A2172&lt;CONTROL!$D$10+1),A2172,0)</f>
        <v>0</v>
      </c>
      <c r="C2172" s="114">
        <f>IF(AND(A2172&gt;=CONTROL!$F$9,A2172&lt;CONTROL!$F$10+1),A2172,0)</f>
        <v>0</v>
      </c>
      <c r="D2172" s="114" t="str">
        <f>IF(DATOS!I2173=CONTROL!$H$10,"B","A")</f>
        <v>A</v>
      </c>
      <c r="E2172" s="114">
        <f t="shared" si="198"/>
        <v>0</v>
      </c>
      <c r="F2172">
        <f t="shared" ca="1" si="199"/>
        <v>-1</v>
      </c>
      <c r="G2172">
        <f t="shared" ca="1" si="200"/>
        <v>654</v>
      </c>
      <c r="H2172">
        <f t="shared" ca="1" si="201"/>
        <v>0</v>
      </c>
      <c r="I2172" s="122">
        <f t="shared" ca="1" si="202"/>
        <v>0</v>
      </c>
    </row>
    <row r="2173" spans="1:9" x14ac:dyDescent="0.25">
      <c r="A2173" s="114">
        <f t="shared" si="203"/>
        <v>2173</v>
      </c>
      <c r="B2173" s="114">
        <f>IF(AND(A2173&gt;=CONTROL!$D$9,A2173&lt;CONTROL!$D$10+1),A2173,0)</f>
        <v>0</v>
      </c>
      <c r="C2173" s="114">
        <f>IF(AND(A2173&gt;=CONTROL!$F$9,A2173&lt;CONTROL!$F$10+1),A2173,0)</f>
        <v>0</v>
      </c>
      <c r="D2173" s="114" t="str">
        <f>IF(DATOS!I2174=CONTROL!$H$10,"B","A")</f>
        <v>A</v>
      </c>
      <c r="E2173" s="114">
        <f t="shared" si="198"/>
        <v>0</v>
      </c>
      <c r="F2173">
        <f t="shared" ca="1" si="199"/>
        <v>-1</v>
      </c>
      <c r="G2173">
        <f t="shared" ca="1" si="200"/>
        <v>654</v>
      </c>
      <c r="H2173">
        <f t="shared" ca="1" si="201"/>
        <v>0</v>
      </c>
      <c r="I2173" s="122">
        <f t="shared" ca="1" si="202"/>
        <v>0</v>
      </c>
    </row>
    <row r="2174" spans="1:9" x14ac:dyDescent="0.25">
      <c r="A2174" s="114">
        <f t="shared" si="203"/>
        <v>2174</v>
      </c>
      <c r="B2174" s="114">
        <f>IF(AND(A2174&gt;=CONTROL!$D$9,A2174&lt;CONTROL!$D$10+1),A2174,0)</f>
        <v>0</v>
      </c>
      <c r="C2174" s="114">
        <f>IF(AND(A2174&gt;=CONTROL!$F$9,A2174&lt;CONTROL!$F$10+1),A2174,0)</f>
        <v>0</v>
      </c>
      <c r="D2174" s="114" t="str">
        <f>IF(DATOS!I2175=CONTROL!$H$10,"B","A")</f>
        <v>A</v>
      </c>
      <c r="E2174" s="114">
        <f t="shared" si="198"/>
        <v>0</v>
      </c>
      <c r="F2174">
        <f t="shared" ca="1" si="199"/>
        <v>-1</v>
      </c>
      <c r="G2174">
        <f t="shared" ca="1" si="200"/>
        <v>654</v>
      </c>
      <c r="H2174">
        <f t="shared" ca="1" si="201"/>
        <v>0</v>
      </c>
      <c r="I2174" s="122">
        <f t="shared" ca="1" si="202"/>
        <v>0</v>
      </c>
    </row>
    <row r="2175" spans="1:9" x14ac:dyDescent="0.25">
      <c r="A2175" s="114">
        <f t="shared" si="203"/>
        <v>2175</v>
      </c>
      <c r="B2175" s="114">
        <f>IF(AND(A2175&gt;=CONTROL!$D$9,A2175&lt;CONTROL!$D$10+1),A2175,0)</f>
        <v>0</v>
      </c>
      <c r="C2175" s="114">
        <f>IF(AND(A2175&gt;=CONTROL!$F$9,A2175&lt;CONTROL!$F$10+1),A2175,0)</f>
        <v>0</v>
      </c>
      <c r="D2175" s="114" t="str">
        <f>IF(DATOS!I2176=CONTROL!$H$10,"B","A")</f>
        <v>A</v>
      </c>
      <c r="E2175" s="114">
        <f t="shared" si="198"/>
        <v>0</v>
      </c>
      <c r="F2175">
        <f t="shared" ca="1" si="199"/>
        <v>-1</v>
      </c>
      <c r="G2175">
        <f t="shared" ca="1" si="200"/>
        <v>654</v>
      </c>
      <c r="H2175">
        <f t="shared" ca="1" si="201"/>
        <v>0</v>
      </c>
      <c r="I2175" s="122">
        <f t="shared" ca="1" si="202"/>
        <v>0</v>
      </c>
    </row>
    <row r="2176" spans="1:9" x14ac:dyDescent="0.25">
      <c r="A2176" s="114">
        <f t="shared" si="203"/>
        <v>2176</v>
      </c>
      <c r="B2176" s="114">
        <f>IF(AND(A2176&gt;=CONTROL!$D$9,A2176&lt;CONTROL!$D$10+1),A2176,0)</f>
        <v>0</v>
      </c>
      <c r="C2176" s="114">
        <f>IF(AND(A2176&gt;=CONTROL!$F$9,A2176&lt;CONTROL!$F$10+1),A2176,0)</f>
        <v>0</v>
      </c>
      <c r="D2176" s="114" t="str">
        <f>IF(DATOS!I2177=CONTROL!$H$10,"B","A")</f>
        <v>A</v>
      </c>
      <c r="E2176" s="114">
        <f t="shared" si="198"/>
        <v>0</v>
      </c>
      <c r="F2176">
        <f t="shared" ca="1" si="199"/>
        <v>-1</v>
      </c>
      <c r="G2176">
        <f t="shared" ca="1" si="200"/>
        <v>654</v>
      </c>
      <c r="H2176">
        <f t="shared" ca="1" si="201"/>
        <v>0</v>
      </c>
      <c r="I2176" s="122">
        <f t="shared" ca="1" si="202"/>
        <v>0</v>
      </c>
    </row>
    <row r="2177" spans="1:9" x14ac:dyDescent="0.25">
      <c r="A2177" s="114">
        <f t="shared" si="203"/>
        <v>2177</v>
      </c>
      <c r="B2177" s="114">
        <f>IF(AND(A2177&gt;=CONTROL!$D$9,A2177&lt;CONTROL!$D$10+1),A2177,0)</f>
        <v>0</v>
      </c>
      <c r="C2177" s="114">
        <f>IF(AND(A2177&gt;=CONTROL!$F$9,A2177&lt;CONTROL!$F$10+1),A2177,0)</f>
        <v>0</v>
      </c>
      <c r="D2177" s="114" t="str">
        <f>IF(DATOS!I2178=CONTROL!$H$10,"B","A")</f>
        <v>A</v>
      </c>
      <c r="E2177" s="114">
        <f t="shared" si="198"/>
        <v>0</v>
      </c>
      <c r="F2177">
        <f t="shared" ca="1" si="199"/>
        <v>-1</v>
      </c>
      <c r="G2177">
        <f t="shared" ca="1" si="200"/>
        <v>654</v>
      </c>
      <c r="H2177">
        <f t="shared" ca="1" si="201"/>
        <v>0</v>
      </c>
      <c r="I2177" s="122">
        <f t="shared" ca="1" si="202"/>
        <v>0</v>
      </c>
    </row>
    <row r="2178" spans="1:9" x14ac:dyDescent="0.25">
      <c r="A2178" s="114">
        <f t="shared" si="203"/>
        <v>2178</v>
      </c>
      <c r="B2178" s="114">
        <f>IF(AND(A2178&gt;=CONTROL!$D$9,A2178&lt;CONTROL!$D$10+1),A2178,0)</f>
        <v>0</v>
      </c>
      <c r="C2178" s="114">
        <f>IF(AND(A2178&gt;=CONTROL!$F$9,A2178&lt;CONTROL!$F$10+1),A2178,0)</f>
        <v>0</v>
      </c>
      <c r="D2178" s="114" t="str">
        <f>IF(DATOS!I2179=CONTROL!$H$10,"B","A")</f>
        <v>A</v>
      </c>
      <c r="E2178" s="114">
        <f t="shared" ref="E2178:E2241" si="204">IF(D2178="A",+C2178+B2178,0)</f>
        <v>0</v>
      </c>
      <c r="F2178">
        <f t="shared" ref="F2178:F2241" ca="1" si="205">IF(E2178&gt;0,RAND(),-1)</f>
        <v>-1</v>
      </c>
      <c r="G2178">
        <f t="shared" ref="G2178:G2241" ca="1" si="206">RANK(F2178,$F$1:$F$5000)</f>
        <v>654</v>
      </c>
      <c r="H2178">
        <f t="shared" ref="H2178:H2241" ca="1" si="207">IF(F2178=-1,0,G2178)</f>
        <v>0</v>
      </c>
      <c r="I2178" s="122">
        <f t="shared" ref="I2178:I2241" ca="1" si="208">IFERROR(MATCH(A2178,H:H,0),0)</f>
        <v>0</v>
      </c>
    </row>
    <row r="2179" spans="1:9" x14ac:dyDescent="0.25">
      <c r="A2179" s="114">
        <f t="shared" ref="A2179:A2242" si="209">+A2178+1</f>
        <v>2179</v>
      </c>
      <c r="B2179" s="114">
        <f>IF(AND(A2179&gt;=CONTROL!$D$9,A2179&lt;CONTROL!$D$10+1),A2179,0)</f>
        <v>0</v>
      </c>
      <c r="C2179" s="114">
        <f>IF(AND(A2179&gt;=CONTROL!$F$9,A2179&lt;CONTROL!$F$10+1),A2179,0)</f>
        <v>0</v>
      </c>
      <c r="D2179" s="114" t="str">
        <f>IF(DATOS!I2180=CONTROL!$H$10,"B","A")</f>
        <v>A</v>
      </c>
      <c r="E2179" s="114">
        <f t="shared" si="204"/>
        <v>0</v>
      </c>
      <c r="F2179">
        <f t="shared" ca="1" si="205"/>
        <v>-1</v>
      </c>
      <c r="G2179">
        <f t="shared" ca="1" si="206"/>
        <v>654</v>
      </c>
      <c r="H2179">
        <f t="shared" ca="1" si="207"/>
        <v>0</v>
      </c>
      <c r="I2179" s="122">
        <f t="shared" ca="1" si="208"/>
        <v>0</v>
      </c>
    </row>
    <row r="2180" spans="1:9" x14ac:dyDescent="0.25">
      <c r="A2180" s="114">
        <f t="shared" si="209"/>
        <v>2180</v>
      </c>
      <c r="B2180" s="114">
        <f>IF(AND(A2180&gt;=CONTROL!$D$9,A2180&lt;CONTROL!$D$10+1),A2180,0)</f>
        <v>0</v>
      </c>
      <c r="C2180" s="114">
        <f>IF(AND(A2180&gt;=CONTROL!$F$9,A2180&lt;CONTROL!$F$10+1),A2180,0)</f>
        <v>0</v>
      </c>
      <c r="D2180" s="114" t="str">
        <f>IF(DATOS!I2181=CONTROL!$H$10,"B","A")</f>
        <v>A</v>
      </c>
      <c r="E2180" s="114">
        <f t="shared" si="204"/>
        <v>0</v>
      </c>
      <c r="F2180">
        <f t="shared" ca="1" si="205"/>
        <v>-1</v>
      </c>
      <c r="G2180">
        <f t="shared" ca="1" si="206"/>
        <v>654</v>
      </c>
      <c r="H2180">
        <f t="shared" ca="1" si="207"/>
        <v>0</v>
      </c>
      <c r="I2180" s="122">
        <f t="shared" ca="1" si="208"/>
        <v>0</v>
      </c>
    </row>
    <row r="2181" spans="1:9" x14ac:dyDescent="0.25">
      <c r="A2181" s="114">
        <f t="shared" si="209"/>
        <v>2181</v>
      </c>
      <c r="B2181" s="114">
        <f>IF(AND(A2181&gt;=CONTROL!$D$9,A2181&lt;CONTROL!$D$10+1),A2181,0)</f>
        <v>0</v>
      </c>
      <c r="C2181" s="114">
        <f>IF(AND(A2181&gt;=CONTROL!$F$9,A2181&lt;CONTROL!$F$10+1),A2181,0)</f>
        <v>0</v>
      </c>
      <c r="D2181" s="114" t="str">
        <f>IF(DATOS!I2182=CONTROL!$H$10,"B","A")</f>
        <v>A</v>
      </c>
      <c r="E2181" s="114">
        <f t="shared" si="204"/>
        <v>0</v>
      </c>
      <c r="F2181">
        <f t="shared" ca="1" si="205"/>
        <v>-1</v>
      </c>
      <c r="G2181">
        <f t="shared" ca="1" si="206"/>
        <v>654</v>
      </c>
      <c r="H2181">
        <f t="shared" ca="1" si="207"/>
        <v>0</v>
      </c>
      <c r="I2181" s="122">
        <f t="shared" ca="1" si="208"/>
        <v>0</v>
      </c>
    </row>
    <row r="2182" spans="1:9" x14ac:dyDescent="0.25">
      <c r="A2182" s="114">
        <f t="shared" si="209"/>
        <v>2182</v>
      </c>
      <c r="B2182" s="114">
        <f>IF(AND(A2182&gt;=CONTROL!$D$9,A2182&lt;CONTROL!$D$10+1),A2182,0)</f>
        <v>0</v>
      </c>
      <c r="C2182" s="114">
        <f>IF(AND(A2182&gt;=CONTROL!$F$9,A2182&lt;CONTROL!$F$10+1),A2182,0)</f>
        <v>0</v>
      </c>
      <c r="D2182" s="114" t="str">
        <f>IF(DATOS!I2183=CONTROL!$H$10,"B","A")</f>
        <v>A</v>
      </c>
      <c r="E2182" s="114">
        <f t="shared" si="204"/>
        <v>0</v>
      </c>
      <c r="F2182">
        <f t="shared" ca="1" si="205"/>
        <v>-1</v>
      </c>
      <c r="G2182">
        <f t="shared" ca="1" si="206"/>
        <v>654</v>
      </c>
      <c r="H2182">
        <f t="shared" ca="1" si="207"/>
        <v>0</v>
      </c>
      <c r="I2182" s="122">
        <f t="shared" ca="1" si="208"/>
        <v>0</v>
      </c>
    </row>
    <row r="2183" spans="1:9" x14ac:dyDescent="0.25">
      <c r="A2183" s="114">
        <f t="shared" si="209"/>
        <v>2183</v>
      </c>
      <c r="B2183" s="114">
        <f>IF(AND(A2183&gt;=CONTROL!$D$9,A2183&lt;CONTROL!$D$10+1),A2183,0)</f>
        <v>0</v>
      </c>
      <c r="C2183" s="114">
        <f>IF(AND(A2183&gt;=CONTROL!$F$9,A2183&lt;CONTROL!$F$10+1),A2183,0)</f>
        <v>0</v>
      </c>
      <c r="D2183" s="114" t="str">
        <f>IF(DATOS!I2184=CONTROL!$H$10,"B","A")</f>
        <v>A</v>
      </c>
      <c r="E2183" s="114">
        <f t="shared" si="204"/>
        <v>0</v>
      </c>
      <c r="F2183">
        <f t="shared" ca="1" si="205"/>
        <v>-1</v>
      </c>
      <c r="G2183">
        <f t="shared" ca="1" si="206"/>
        <v>654</v>
      </c>
      <c r="H2183">
        <f t="shared" ca="1" si="207"/>
        <v>0</v>
      </c>
      <c r="I2183" s="122">
        <f t="shared" ca="1" si="208"/>
        <v>0</v>
      </c>
    </row>
    <row r="2184" spans="1:9" x14ac:dyDescent="0.25">
      <c r="A2184" s="114">
        <f t="shared" si="209"/>
        <v>2184</v>
      </c>
      <c r="B2184" s="114">
        <f>IF(AND(A2184&gt;=CONTROL!$D$9,A2184&lt;CONTROL!$D$10+1),A2184,0)</f>
        <v>0</v>
      </c>
      <c r="C2184" s="114">
        <f>IF(AND(A2184&gt;=CONTROL!$F$9,A2184&lt;CONTROL!$F$10+1),A2184,0)</f>
        <v>0</v>
      </c>
      <c r="D2184" s="114" t="str">
        <f>IF(DATOS!I2185=CONTROL!$H$10,"B","A")</f>
        <v>A</v>
      </c>
      <c r="E2184" s="114">
        <f t="shared" si="204"/>
        <v>0</v>
      </c>
      <c r="F2184">
        <f t="shared" ca="1" si="205"/>
        <v>-1</v>
      </c>
      <c r="G2184">
        <f t="shared" ca="1" si="206"/>
        <v>654</v>
      </c>
      <c r="H2184">
        <f t="shared" ca="1" si="207"/>
        <v>0</v>
      </c>
      <c r="I2184" s="122">
        <f t="shared" ca="1" si="208"/>
        <v>0</v>
      </c>
    </row>
    <row r="2185" spans="1:9" x14ac:dyDescent="0.25">
      <c r="A2185" s="114">
        <f t="shared" si="209"/>
        <v>2185</v>
      </c>
      <c r="B2185" s="114">
        <f>IF(AND(A2185&gt;=CONTROL!$D$9,A2185&lt;CONTROL!$D$10+1),A2185,0)</f>
        <v>0</v>
      </c>
      <c r="C2185" s="114">
        <f>IF(AND(A2185&gt;=CONTROL!$F$9,A2185&lt;CONTROL!$F$10+1),A2185,0)</f>
        <v>0</v>
      </c>
      <c r="D2185" s="114" t="str">
        <f>IF(DATOS!I2186=CONTROL!$H$10,"B","A")</f>
        <v>A</v>
      </c>
      <c r="E2185" s="114">
        <f t="shared" si="204"/>
        <v>0</v>
      </c>
      <c r="F2185">
        <f t="shared" ca="1" si="205"/>
        <v>-1</v>
      </c>
      <c r="G2185">
        <f t="shared" ca="1" si="206"/>
        <v>654</v>
      </c>
      <c r="H2185">
        <f t="shared" ca="1" si="207"/>
        <v>0</v>
      </c>
      <c r="I2185" s="122">
        <f t="shared" ca="1" si="208"/>
        <v>0</v>
      </c>
    </row>
    <row r="2186" spans="1:9" x14ac:dyDescent="0.25">
      <c r="A2186" s="114">
        <f t="shared" si="209"/>
        <v>2186</v>
      </c>
      <c r="B2186" s="114">
        <f>IF(AND(A2186&gt;=CONTROL!$D$9,A2186&lt;CONTROL!$D$10+1),A2186,0)</f>
        <v>0</v>
      </c>
      <c r="C2186" s="114">
        <f>IF(AND(A2186&gt;=CONTROL!$F$9,A2186&lt;CONTROL!$F$10+1),A2186,0)</f>
        <v>0</v>
      </c>
      <c r="D2186" s="114" t="str">
        <f>IF(DATOS!I2187=CONTROL!$H$10,"B","A")</f>
        <v>A</v>
      </c>
      <c r="E2186" s="114">
        <f t="shared" si="204"/>
        <v>0</v>
      </c>
      <c r="F2186">
        <f t="shared" ca="1" si="205"/>
        <v>-1</v>
      </c>
      <c r="G2186">
        <f t="shared" ca="1" si="206"/>
        <v>654</v>
      </c>
      <c r="H2186">
        <f t="shared" ca="1" si="207"/>
        <v>0</v>
      </c>
      <c r="I2186" s="122">
        <f t="shared" ca="1" si="208"/>
        <v>0</v>
      </c>
    </row>
    <row r="2187" spans="1:9" x14ac:dyDescent="0.25">
      <c r="A2187" s="114">
        <f t="shared" si="209"/>
        <v>2187</v>
      </c>
      <c r="B2187" s="114">
        <f>IF(AND(A2187&gt;=CONTROL!$D$9,A2187&lt;CONTROL!$D$10+1),A2187,0)</f>
        <v>0</v>
      </c>
      <c r="C2187" s="114">
        <f>IF(AND(A2187&gt;=CONTROL!$F$9,A2187&lt;CONTROL!$F$10+1),A2187,0)</f>
        <v>0</v>
      </c>
      <c r="D2187" s="114" t="str">
        <f>IF(DATOS!I2188=CONTROL!$H$10,"B","A")</f>
        <v>A</v>
      </c>
      <c r="E2187" s="114">
        <f t="shared" si="204"/>
        <v>0</v>
      </c>
      <c r="F2187">
        <f t="shared" ca="1" si="205"/>
        <v>-1</v>
      </c>
      <c r="G2187">
        <f t="shared" ca="1" si="206"/>
        <v>654</v>
      </c>
      <c r="H2187">
        <f t="shared" ca="1" si="207"/>
        <v>0</v>
      </c>
      <c r="I2187" s="122">
        <f t="shared" ca="1" si="208"/>
        <v>0</v>
      </c>
    </row>
    <row r="2188" spans="1:9" x14ac:dyDescent="0.25">
      <c r="A2188" s="114">
        <f t="shared" si="209"/>
        <v>2188</v>
      </c>
      <c r="B2188" s="114">
        <f>IF(AND(A2188&gt;=CONTROL!$D$9,A2188&lt;CONTROL!$D$10+1),A2188,0)</f>
        <v>0</v>
      </c>
      <c r="C2188" s="114">
        <f>IF(AND(A2188&gt;=CONTROL!$F$9,A2188&lt;CONTROL!$F$10+1),A2188,0)</f>
        <v>0</v>
      </c>
      <c r="D2188" s="114" t="str">
        <f>IF(DATOS!I2189=CONTROL!$H$10,"B","A")</f>
        <v>A</v>
      </c>
      <c r="E2188" s="114">
        <f t="shared" si="204"/>
        <v>0</v>
      </c>
      <c r="F2188">
        <f t="shared" ca="1" si="205"/>
        <v>-1</v>
      </c>
      <c r="G2188">
        <f t="shared" ca="1" si="206"/>
        <v>654</v>
      </c>
      <c r="H2188">
        <f t="shared" ca="1" si="207"/>
        <v>0</v>
      </c>
      <c r="I2188" s="122">
        <f t="shared" ca="1" si="208"/>
        <v>0</v>
      </c>
    </row>
    <row r="2189" spans="1:9" x14ac:dyDescent="0.25">
      <c r="A2189" s="114">
        <f t="shared" si="209"/>
        <v>2189</v>
      </c>
      <c r="B2189" s="114">
        <f>IF(AND(A2189&gt;=CONTROL!$D$9,A2189&lt;CONTROL!$D$10+1),A2189,0)</f>
        <v>0</v>
      </c>
      <c r="C2189" s="114">
        <f>IF(AND(A2189&gt;=CONTROL!$F$9,A2189&lt;CONTROL!$F$10+1),A2189,0)</f>
        <v>0</v>
      </c>
      <c r="D2189" s="114" t="str">
        <f>IF(DATOS!I2190=CONTROL!$H$10,"B","A")</f>
        <v>A</v>
      </c>
      <c r="E2189" s="114">
        <f t="shared" si="204"/>
        <v>0</v>
      </c>
      <c r="F2189">
        <f t="shared" ca="1" si="205"/>
        <v>-1</v>
      </c>
      <c r="G2189">
        <f t="shared" ca="1" si="206"/>
        <v>654</v>
      </c>
      <c r="H2189">
        <f t="shared" ca="1" si="207"/>
        <v>0</v>
      </c>
      <c r="I2189" s="122">
        <f t="shared" ca="1" si="208"/>
        <v>0</v>
      </c>
    </row>
    <row r="2190" spans="1:9" x14ac:dyDescent="0.25">
      <c r="A2190" s="114">
        <f t="shared" si="209"/>
        <v>2190</v>
      </c>
      <c r="B2190" s="114">
        <f>IF(AND(A2190&gt;=CONTROL!$D$9,A2190&lt;CONTROL!$D$10+1),A2190,0)</f>
        <v>0</v>
      </c>
      <c r="C2190" s="114">
        <f>IF(AND(A2190&gt;=CONTROL!$F$9,A2190&lt;CONTROL!$F$10+1),A2190,0)</f>
        <v>0</v>
      </c>
      <c r="D2190" s="114" t="str">
        <f>IF(DATOS!I2191=CONTROL!$H$10,"B","A")</f>
        <v>A</v>
      </c>
      <c r="E2190" s="114">
        <f t="shared" si="204"/>
        <v>0</v>
      </c>
      <c r="F2190">
        <f t="shared" ca="1" si="205"/>
        <v>-1</v>
      </c>
      <c r="G2190">
        <f t="shared" ca="1" si="206"/>
        <v>654</v>
      </c>
      <c r="H2190">
        <f t="shared" ca="1" si="207"/>
        <v>0</v>
      </c>
      <c r="I2190" s="122">
        <f t="shared" ca="1" si="208"/>
        <v>0</v>
      </c>
    </row>
    <row r="2191" spans="1:9" x14ac:dyDescent="0.25">
      <c r="A2191" s="114">
        <f t="shared" si="209"/>
        <v>2191</v>
      </c>
      <c r="B2191" s="114">
        <f>IF(AND(A2191&gt;=CONTROL!$D$9,A2191&lt;CONTROL!$D$10+1),A2191,0)</f>
        <v>0</v>
      </c>
      <c r="C2191" s="114">
        <f>IF(AND(A2191&gt;=CONTROL!$F$9,A2191&lt;CONTROL!$F$10+1),A2191,0)</f>
        <v>0</v>
      </c>
      <c r="D2191" s="114" t="str">
        <f>IF(DATOS!I2192=CONTROL!$H$10,"B","A")</f>
        <v>A</v>
      </c>
      <c r="E2191" s="114">
        <f t="shared" si="204"/>
        <v>0</v>
      </c>
      <c r="F2191">
        <f t="shared" ca="1" si="205"/>
        <v>-1</v>
      </c>
      <c r="G2191">
        <f t="shared" ca="1" si="206"/>
        <v>654</v>
      </c>
      <c r="H2191">
        <f t="shared" ca="1" si="207"/>
        <v>0</v>
      </c>
      <c r="I2191" s="122">
        <f t="shared" ca="1" si="208"/>
        <v>0</v>
      </c>
    </row>
    <row r="2192" spans="1:9" x14ac:dyDescent="0.25">
      <c r="A2192" s="114">
        <f t="shared" si="209"/>
        <v>2192</v>
      </c>
      <c r="B2192" s="114">
        <f>IF(AND(A2192&gt;=CONTROL!$D$9,A2192&lt;CONTROL!$D$10+1),A2192,0)</f>
        <v>0</v>
      </c>
      <c r="C2192" s="114">
        <f>IF(AND(A2192&gt;=CONTROL!$F$9,A2192&lt;CONTROL!$F$10+1),A2192,0)</f>
        <v>0</v>
      </c>
      <c r="D2192" s="114" t="str">
        <f>IF(DATOS!I2193=CONTROL!$H$10,"B","A")</f>
        <v>A</v>
      </c>
      <c r="E2192" s="114">
        <f t="shared" si="204"/>
        <v>0</v>
      </c>
      <c r="F2192">
        <f t="shared" ca="1" si="205"/>
        <v>-1</v>
      </c>
      <c r="G2192">
        <f t="shared" ca="1" si="206"/>
        <v>654</v>
      </c>
      <c r="H2192">
        <f t="shared" ca="1" si="207"/>
        <v>0</v>
      </c>
      <c r="I2192" s="122">
        <f t="shared" ca="1" si="208"/>
        <v>0</v>
      </c>
    </row>
    <row r="2193" spans="1:9" x14ac:dyDescent="0.25">
      <c r="A2193" s="114">
        <f t="shared" si="209"/>
        <v>2193</v>
      </c>
      <c r="B2193" s="114">
        <f>IF(AND(A2193&gt;=CONTROL!$D$9,A2193&lt;CONTROL!$D$10+1),A2193,0)</f>
        <v>0</v>
      </c>
      <c r="C2193" s="114">
        <f>IF(AND(A2193&gt;=CONTROL!$F$9,A2193&lt;CONTROL!$F$10+1),A2193,0)</f>
        <v>0</v>
      </c>
      <c r="D2193" s="114" t="str">
        <f>IF(DATOS!I2194=CONTROL!$H$10,"B","A")</f>
        <v>A</v>
      </c>
      <c r="E2193" s="114">
        <f t="shared" si="204"/>
        <v>0</v>
      </c>
      <c r="F2193">
        <f t="shared" ca="1" si="205"/>
        <v>-1</v>
      </c>
      <c r="G2193">
        <f t="shared" ca="1" si="206"/>
        <v>654</v>
      </c>
      <c r="H2193">
        <f t="shared" ca="1" si="207"/>
        <v>0</v>
      </c>
      <c r="I2193" s="122">
        <f t="shared" ca="1" si="208"/>
        <v>0</v>
      </c>
    </row>
    <row r="2194" spans="1:9" x14ac:dyDescent="0.25">
      <c r="A2194" s="114">
        <f t="shared" si="209"/>
        <v>2194</v>
      </c>
      <c r="B2194" s="114">
        <f>IF(AND(A2194&gt;=CONTROL!$D$9,A2194&lt;CONTROL!$D$10+1),A2194,0)</f>
        <v>0</v>
      </c>
      <c r="C2194" s="114">
        <f>IF(AND(A2194&gt;=CONTROL!$F$9,A2194&lt;CONTROL!$F$10+1),A2194,0)</f>
        <v>0</v>
      </c>
      <c r="D2194" s="114" t="str">
        <f>IF(DATOS!I2195=CONTROL!$H$10,"B","A")</f>
        <v>A</v>
      </c>
      <c r="E2194" s="114">
        <f t="shared" si="204"/>
        <v>0</v>
      </c>
      <c r="F2194">
        <f t="shared" ca="1" si="205"/>
        <v>-1</v>
      </c>
      <c r="G2194">
        <f t="shared" ca="1" si="206"/>
        <v>654</v>
      </c>
      <c r="H2194">
        <f t="shared" ca="1" si="207"/>
        <v>0</v>
      </c>
      <c r="I2194" s="122">
        <f t="shared" ca="1" si="208"/>
        <v>0</v>
      </c>
    </row>
    <row r="2195" spans="1:9" x14ac:dyDescent="0.25">
      <c r="A2195" s="114">
        <f t="shared" si="209"/>
        <v>2195</v>
      </c>
      <c r="B2195" s="114">
        <f>IF(AND(A2195&gt;=CONTROL!$D$9,A2195&lt;CONTROL!$D$10+1),A2195,0)</f>
        <v>0</v>
      </c>
      <c r="C2195" s="114">
        <f>IF(AND(A2195&gt;=CONTROL!$F$9,A2195&lt;CONTROL!$F$10+1),A2195,0)</f>
        <v>0</v>
      </c>
      <c r="D2195" s="114" t="str">
        <f>IF(DATOS!I2196=CONTROL!$H$10,"B","A")</f>
        <v>A</v>
      </c>
      <c r="E2195" s="114">
        <f t="shared" si="204"/>
        <v>0</v>
      </c>
      <c r="F2195">
        <f t="shared" ca="1" si="205"/>
        <v>-1</v>
      </c>
      <c r="G2195">
        <f t="shared" ca="1" si="206"/>
        <v>654</v>
      </c>
      <c r="H2195">
        <f t="shared" ca="1" si="207"/>
        <v>0</v>
      </c>
      <c r="I2195" s="122">
        <f t="shared" ca="1" si="208"/>
        <v>0</v>
      </c>
    </row>
    <row r="2196" spans="1:9" x14ac:dyDescent="0.25">
      <c r="A2196" s="114">
        <f t="shared" si="209"/>
        <v>2196</v>
      </c>
      <c r="B2196" s="114">
        <f>IF(AND(A2196&gt;=CONTROL!$D$9,A2196&lt;CONTROL!$D$10+1),A2196,0)</f>
        <v>0</v>
      </c>
      <c r="C2196" s="114">
        <f>IF(AND(A2196&gt;=CONTROL!$F$9,A2196&lt;CONTROL!$F$10+1),A2196,0)</f>
        <v>0</v>
      </c>
      <c r="D2196" s="114" t="str">
        <f>IF(DATOS!I2197=CONTROL!$H$10,"B","A")</f>
        <v>A</v>
      </c>
      <c r="E2196" s="114">
        <f t="shared" si="204"/>
        <v>0</v>
      </c>
      <c r="F2196">
        <f t="shared" ca="1" si="205"/>
        <v>-1</v>
      </c>
      <c r="G2196">
        <f t="shared" ca="1" si="206"/>
        <v>654</v>
      </c>
      <c r="H2196">
        <f t="shared" ca="1" si="207"/>
        <v>0</v>
      </c>
      <c r="I2196" s="122">
        <f t="shared" ca="1" si="208"/>
        <v>0</v>
      </c>
    </row>
    <row r="2197" spans="1:9" x14ac:dyDescent="0.25">
      <c r="A2197" s="114">
        <f t="shared" si="209"/>
        <v>2197</v>
      </c>
      <c r="B2197" s="114">
        <f>IF(AND(A2197&gt;=CONTROL!$D$9,A2197&lt;CONTROL!$D$10+1),A2197,0)</f>
        <v>0</v>
      </c>
      <c r="C2197" s="114">
        <f>IF(AND(A2197&gt;=CONTROL!$F$9,A2197&lt;CONTROL!$F$10+1),A2197,0)</f>
        <v>0</v>
      </c>
      <c r="D2197" s="114" t="str">
        <f>IF(DATOS!I2198=CONTROL!$H$10,"B","A")</f>
        <v>A</v>
      </c>
      <c r="E2197" s="114">
        <f t="shared" si="204"/>
        <v>0</v>
      </c>
      <c r="F2197">
        <f t="shared" ca="1" si="205"/>
        <v>-1</v>
      </c>
      <c r="G2197">
        <f t="shared" ca="1" si="206"/>
        <v>654</v>
      </c>
      <c r="H2197">
        <f t="shared" ca="1" si="207"/>
        <v>0</v>
      </c>
      <c r="I2197" s="122">
        <f t="shared" ca="1" si="208"/>
        <v>0</v>
      </c>
    </row>
    <row r="2198" spans="1:9" x14ac:dyDescent="0.25">
      <c r="A2198" s="114">
        <f t="shared" si="209"/>
        <v>2198</v>
      </c>
      <c r="B2198" s="114">
        <f>IF(AND(A2198&gt;=CONTROL!$D$9,A2198&lt;CONTROL!$D$10+1),A2198,0)</f>
        <v>0</v>
      </c>
      <c r="C2198" s="114">
        <f>IF(AND(A2198&gt;=CONTROL!$F$9,A2198&lt;CONTROL!$F$10+1),A2198,0)</f>
        <v>0</v>
      </c>
      <c r="D2198" s="114" t="str">
        <f>IF(DATOS!I2199=CONTROL!$H$10,"B","A")</f>
        <v>A</v>
      </c>
      <c r="E2198" s="114">
        <f t="shared" si="204"/>
        <v>0</v>
      </c>
      <c r="F2198">
        <f t="shared" ca="1" si="205"/>
        <v>-1</v>
      </c>
      <c r="G2198">
        <f t="shared" ca="1" si="206"/>
        <v>654</v>
      </c>
      <c r="H2198">
        <f t="shared" ca="1" si="207"/>
        <v>0</v>
      </c>
      <c r="I2198" s="122">
        <f t="shared" ca="1" si="208"/>
        <v>0</v>
      </c>
    </row>
    <row r="2199" spans="1:9" x14ac:dyDescent="0.25">
      <c r="A2199" s="114">
        <f t="shared" si="209"/>
        <v>2199</v>
      </c>
      <c r="B2199" s="114">
        <f>IF(AND(A2199&gt;=CONTROL!$D$9,A2199&lt;CONTROL!$D$10+1),A2199,0)</f>
        <v>0</v>
      </c>
      <c r="C2199" s="114">
        <f>IF(AND(A2199&gt;=CONTROL!$F$9,A2199&lt;CONTROL!$F$10+1),A2199,0)</f>
        <v>0</v>
      </c>
      <c r="D2199" s="114" t="str">
        <f>IF(DATOS!I2200=CONTROL!$H$10,"B","A")</f>
        <v>A</v>
      </c>
      <c r="E2199" s="114">
        <f t="shared" si="204"/>
        <v>0</v>
      </c>
      <c r="F2199">
        <f t="shared" ca="1" si="205"/>
        <v>-1</v>
      </c>
      <c r="G2199">
        <f t="shared" ca="1" si="206"/>
        <v>654</v>
      </c>
      <c r="H2199">
        <f t="shared" ca="1" si="207"/>
        <v>0</v>
      </c>
      <c r="I2199" s="122">
        <f t="shared" ca="1" si="208"/>
        <v>0</v>
      </c>
    </row>
    <row r="2200" spans="1:9" x14ac:dyDescent="0.25">
      <c r="A2200" s="114">
        <f t="shared" si="209"/>
        <v>2200</v>
      </c>
      <c r="B2200" s="114">
        <f>IF(AND(A2200&gt;=CONTROL!$D$9,A2200&lt;CONTROL!$D$10+1),A2200,0)</f>
        <v>0</v>
      </c>
      <c r="C2200" s="114">
        <f>IF(AND(A2200&gt;=CONTROL!$F$9,A2200&lt;CONTROL!$F$10+1),A2200,0)</f>
        <v>0</v>
      </c>
      <c r="D2200" s="114" t="str">
        <f>IF(DATOS!I2201=CONTROL!$H$10,"B","A")</f>
        <v>A</v>
      </c>
      <c r="E2200" s="114">
        <f t="shared" si="204"/>
        <v>0</v>
      </c>
      <c r="F2200">
        <f t="shared" ca="1" si="205"/>
        <v>-1</v>
      </c>
      <c r="G2200">
        <f t="shared" ca="1" si="206"/>
        <v>654</v>
      </c>
      <c r="H2200">
        <f t="shared" ca="1" si="207"/>
        <v>0</v>
      </c>
      <c r="I2200" s="122">
        <f t="shared" ca="1" si="208"/>
        <v>0</v>
      </c>
    </row>
    <row r="2201" spans="1:9" x14ac:dyDescent="0.25">
      <c r="A2201" s="114">
        <f t="shared" si="209"/>
        <v>2201</v>
      </c>
      <c r="B2201" s="114">
        <f>IF(AND(A2201&gt;=CONTROL!$D$9,A2201&lt;CONTROL!$D$10+1),A2201,0)</f>
        <v>0</v>
      </c>
      <c r="C2201" s="114">
        <f>IF(AND(A2201&gt;=CONTROL!$F$9,A2201&lt;CONTROL!$F$10+1),A2201,0)</f>
        <v>0</v>
      </c>
      <c r="D2201" s="114" t="str">
        <f>IF(DATOS!I2202=CONTROL!$H$10,"B","A")</f>
        <v>A</v>
      </c>
      <c r="E2201" s="114">
        <f t="shared" si="204"/>
        <v>0</v>
      </c>
      <c r="F2201">
        <f t="shared" ca="1" si="205"/>
        <v>-1</v>
      </c>
      <c r="G2201">
        <f t="shared" ca="1" si="206"/>
        <v>654</v>
      </c>
      <c r="H2201">
        <f t="shared" ca="1" si="207"/>
        <v>0</v>
      </c>
      <c r="I2201" s="122">
        <f t="shared" ca="1" si="208"/>
        <v>0</v>
      </c>
    </row>
    <row r="2202" spans="1:9" x14ac:dyDescent="0.25">
      <c r="A2202" s="114">
        <f t="shared" si="209"/>
        <v>2202</v>
      </c>
      <c r="B2202" s="114">
        <f>IF(AND(A2202&gt;=CONTROL!$D$9,A2202&lt;CONTROL!$D$10+1),A2202,0)</f>
        <v>0</v>
      </c>
      <c r="C2202" s="114">
        <f>IF(AND(A2202&gt;=CONTROL!$F$9,A2202&lt;CONTROL!$F$10+1),A2202,0)</f>
        <v>0</v>
      </c>
      <c r="D2202" s="114" t="str">
        <f>IF(DATOS!I2203=CONTROL!$H$10,"B","A")</f>
        <v>A</v>
      </c>
      <c r="E2202" s="114">
        <f t="shared" si="204"/>
        <v>0</v>
      </c>
      <c r="F2202">
        <f t="shared" ca="1" si="205"/>
        <v>-1</v>
      </c>
      <c r="G2202">
        <f t="shared" ca="1" si="206"/>
        <v>654</v>
      </c>
      <c r="H2202">
        <f t="shared" ca="1" si="207"/>
        <v>0</v>
      </c>
      <c r="I2202" s="122">
        <f t="shared" ca="1" si="208"/>
        <v>0</v>
      </c>
    </row>
    <row r="2203" spans="1:9" x14ac:dyDescent="0.25">
      <c r="A2203" s="114">
        <f t="shared" si="209"/>
        <v>2203</v>
      </c>
      <c r="B2203" s="114">
        <f>IF(AND(A2203&gt;=CONTROL!$D$9,A2203&lt;CONTROL!$D$10+1),A2203,0)</f>
        <v>0</v>
      </c>
      <c r="C2203" s="114">
        <f>IF(AND(A2203&gt;=CONTROL!$F$9,A2203&lt;CONTROL!$F$10+1),A2203,0)</f>
        <v>0</v>
      </c>
      <c r="D2203" s="114" t="str">
        <f>IF(DATOS!I2204=CONTROL!$H$10,"B","A")</f>
        <v>A</v>
      </c>
      <c r="E2203" s="114">
        <f t="shared" si="204"/>
        <v>0</v>
      </c>
      <c r="F2203">
        <f t="shared" ca="1" si="205"/>
        <v>-1</v>
      </c>
      <c r="G2203">
        <f t="shared" ca="1" si="206"/>
        <v>654</v>
      </c>
      <c r="H2203">
        <f t="shared" ca="1" si="207"/>
        <v>0</v>
      </c>
      <c r="I2203" s="122">
        <f t="shared" ca="1" si="208"/>
        <v>0</v>
      </c>
    </row>
    <row r="2204" spans="1:9" x14ac:dyDescent="0.25">
      <c r="A2204" s="114">
        <f t="shared" si="209"/>
        <v>2204</v>
      </c>
      <c r="B2204" s="114">
        <f>IF(AND(A2204&gt;=CONTROL!$D$9,A2204&lt;CONTROL!$D$10+1),A2204,0)</f>
        <v>0</v>
      </c>
      <c r="C2204" s="114">
        <f>IF(AND(A2204&gt;=CONTROL!$F$9,A2204&lt;CONTROL!$F$10+1),A2204,0)</f>
        <v>0</v>
      </c>
      <c r="D2204" s="114" t="str">
        <f>IF(DATOS!I2205=CONTROL!$H$10,"B","A")</f>
        <v>A</v>
      </c>
      <c r="E2204" s="114">
        <f t="shared" si="204"/>
        <v>0</v>
      </c>
      <c r="F2204">
        <f t="shared" ca="1" si="205"/>
        <v>-1</v>
      </c>
      <c r="G2204">
        <f t="shared" ca="1" si="206"/>
        <v>654</v>
      </c>
      <c r="H2204">
        <f t="shared" ca="1" si="207"/>
        <v>0</v>
      </c>
      <c r="I2204" s="122">
        <f t="shared" ca="1" si="208"/>
        <v>0</v>
      </c>
    </row>
    <row r="2205" spans="1:9" x14ac:dyDescent="0.25">
      <c r="A2205" s="114">
        <f t="shared" si="209"/>
        <v>2205</v>
      </c>
      <c r="B2205" s="114">
        <f>IF(AND(A2205&gt;=CONTROL!$D$9,A2205&lt;CONTROL!$D$10+1),A2205,0)</f>
        <v>0</v>
      </c>
      <c r="C2205" s="114">
        <f>IF(AND(A2205&gt;=CONTROL!$F$9,A2205&lt;CONTROL!$F$10+1),A2205,0)</f>
        <v>0</v>
      </c>
      <c r="D2205" s="114" t="str">
        <f>IF(DATOS!I2206=CONTROL!$H$10,"B","A")</f>
        <v>A</v>
      </c>
      <c r="E2205" s="114">
        <f t="shared" si="204"/>
        <v>0</v>
      </c>
      <c r="F2205">
        <f t="shared" ca="1" si="205"/>
        <v>-1</v>
      </c>
      <c r="G2205">
        <f t="shared" ca="1" si="206"/>
        <v>654</v>
      </c>
      <c r="H2205">
        <f t="shared" ca="1" si="207"/>
        <v>0</v>
      </c>
      <c r="I2205" s="122">
        <f t="shared" ca="1" si="208"/>
        <v>0</v>
      </c>
    </row>
    <row r="2206" spans="1:9" x14ac:dyDescent="0.25">
      <c r="A2206" s="114">
        <f t="shared" si="209"/>
        <v>2206</v>
      </c>
      <c r="B2206" s="114">
        <f>IF(AND(A2206&gt;=CONTROL!$D$9,A2206&lt;CONTROL!$D$10+1),A2206,0)</f>
        <v>0</v>
      </c>
      <c r="C2206" s="114">
        <f>IF(AND(A2206&gt;=CONTROL!$F$9,A2206&lt;CONTROL!$F$10+1),A2206,0)</f>
        <v>0</v>
      </c>
      <c r="D2206" s="114" t="str">
        <f>IF(DATOS!I2207=CONTROL!$H$10,"B","A")</f>
        <v>A</v>
      </c>
      <c r="E2206" s="114">
        <f t="shared" si="204"/>
        <v>0</v>
      </c>
      <c r="F2206">
        <f t="shared" ca="1" si="205"/>
        <v>-1</v>
      </c>
      <c r="G2206">
        <f t="shared" ca="1" si="206"/>
        <v>654</v>
      </c>
      <c r="H2206">
        <f t="shared" ca="1" si="207"/>
        <v>0</v>
      </c>
      <c r="I2206" s="122">
        <f t="shared" ca="1" si="208"/>
        <v>0</v>
      </c>
    </row>
    <row r="2207" spans="1:9" x14ac:dyDescent="0.25">
      <c r="A2207" s="114">
        <f t="shared" si="209"/>
        <v>2207</v>
      </c>
      <c r="B2207" s="114">
        <f>IF(AND(A2207&gt;=CONTROL!$D$9,A2207&lt;CONTROL!$D$10+1),A2207,0)</f>
        <v>0</v>
      </c>
      <c r="C2207" s="114">
        <f>IF(AND(A2207&gt;=CONTROL!$F$9,A2207&lt;CONTROL!$F$10+1),A2207,0)</f>
        <v>0</v>
      </c>
      <c r="D2207" s="114" t="str">
        <f>IF(DATOS!I2208=CONTROL!$H$10,"B","A")</f>
        <v>A</v>
      </c>
      <c r="E2207" s="114">
        <f t="shared" si="204"/>
        <v>0</v>
      </c>
      <c r="F2207">
        <f t="shared" ca="1" si="205"/>
        <v>-1</v>
      </c>
      <c r="G2207">
        <f t="shared" ca="1" si="206"/>
        <v>654</v>
      </c>
      <c r="H2207">
        <f t="shared" ca="1" si="207"/>
        <v>0</v>
      </c>
      <c r="I2207" s="122">
        <f t="shared" ca="1" si="208"/>
        <v>0</v>
      </c>
    </row>
    <row r="2208" spans="1:9" x14ac:dyDescent="0.25">
      <c r="A2208" s="114">
        <f t="shared" si="209"/>
        <v>2208</v>
      </c>
      <c r="B2208" s="114">
        <f>IF(AND(A2208&gt;=CONTROL!$D$9,A2208&lt;CONTROL!$D$10+1),A2208,0)</f>
        <v>0</v>
      </c>
      <c r="C2208" s="114">
        <f>IF(AND(A2208&gt;=CONTROL!$F$9,A2208&lt;CONTROL!$F$10+1),A2208,0)</f>
        <v>0</v>
      </c>
      <c r="D2208" s="114" t="str">
        <f>IF(DATOS!I2209=CONTROL!$H$10,"B","A")</f>
        <v>A</v>
      </c>
      <c r="E2208" s="114">
        <f t="shared" si="204"/>
        <v>0</v>
      </c>
      <c r="F2208">
        <f t="shared" ca="1" si="205"/>
        <v>-1</v>
      </c>
      <c r="G2208">
        <f t="shared" ca="1" si="206"/>
        <v>654</v>
      </c>
      <c r="H2208">
        <f t="shared" ca="1" si="207"/>
        <v>0</v>
      </c>
      <c r="I2208" s="122">
        <f t="shared" ca="1" si="208"/>
        <v>0</v>
      </c>
    </row>
    <row r="2209" spans="1:9" x14ac:dyDescent="0.25">
      <c r="A2209" s="114">
        <f t="shared" si="209"/>
        <v>2209</v>
      </c>
      <c r="B2209" s="114">
        <f>IF(AND(A2209&gt;=CONTROL!$D$9,A2209&lt;CONTROL!$D$10+1),A2209,0)</f>
        <v>0</v>
      </c>
      <c r="C2209" s="114">
        <f>IF(AND(A2209&gt;=CONTROL!$F$9,A2209&lt;CONTROL!$F$10+1),A2209,0)</f>
        <v>0</v>
      </c>
      <c r="D2209" s="114" t="str">
        <f>IF(DATOS!I2210=CONTROL!$H$10,"B","A")</f>
        <v>A</v>
      </c>
      <c r="E2209" s="114">
        <f t="shared" si="204"/>
        <v>0</v>
      </c>
      <c r="F2209">
        <f t="shared" ca="1" si="205"/>
        <v>-1</v>
      </c>
      <c r="G2209">
        <f t="shared" ca="1" si="206"/>
        <v>654</v>
      </c>
      <c r="H2209">
        <f t="shared" ca="1" si="207"/>
        <v>0</v>
      </c>
      <c r="I2209" s="122">
        <f t="shared" ca="1" si="208"/>
        <v>0</v>
      </c>
    </row>
    <row r="2210" spans="1:9" x14ac:dyDescent="0.25">
      <c r="A2210" s="114">
        <f t="shared" si="209"/>
        <v>2210</v>
      </c>
      <c r="B2210" s="114">
        <f>IF(AND(A2210&gt;=CONTROL!$D$9,A2210&lt;CONTROL!$D$10+1),A2210,0)</f>
        <v>0</v>
      </c>
      <c r="C2210" s="114">
        <f>IF(AND(A2210&gt;=CONTROL!$F$9,A2210&lt;CONTROL!$F$10+1),A2210,0)</f>
        <v>0</v>
      </c>
      <c r="D2210" s="114" t="str">
        <f>IF(DATOS!I2211=CONTROL!$H$10,"B","A")</f>
        <v>A</v>
      </c>
      <c r="E2210" s="114">
        <f t="shared" si="204"/>
        <v>0</v>
      </c>
      <c r="F2210">
        <f t="shared" ca="1" si="205"/>
        <v>-1</v>
      </c>
      <c r="G2210">
        <f t="shared" ca="1" si="206"/>
        <v>654</v>
      </c>
      <c r="H2210">
        <f t="shared" ca="1" si="207"/>
        <v>0</v>
      </c>
      <c r="I2210" s="122">
        <f t="shared" ca="1" si="208"/>
        <v>0</v>
      </c>
    </row>
    <row r="2211" spans="1:9" x14ac:dyDescent="0.25">
      <c r="A2211" s="114">
        <f t="shared" si="209"/>
        <v>2211</v>
      </c>
      <c r="B2211" s="114">
        <f>IF(AND(A2211&gt;=CONTROL!$D$9,A2211&lt;CONTROL!$D$10+1),A2211,0)</f>
        <v>0</v>
      </c>
      <c r="C2211" s="114">
        <f>IF(AND(A2211&gt;=CONTROL!$F$9,A2211&lt;CONTROL!$F$10+1),A2211,0)</f>
        <v>0</v>
      </c>
      <c r="D2211" s="114" t="str">
        <f>IF(DATOS!I2212=CONTROL!$H$10,"B","A")</f>
        <v>A</v>
      </c>
      <c r="E2211" s="114">
        <f t="shared" si="204"/>
        <v>0</v>
      </c>
      <c r="F2211">
        <f t="shared" ca="1" si="205"/>
        <v>-1</v>
      </c>
      <c r="G2211">
        <f t="shared" ca="1" si="206"/>
        <v>654</v>
      </c>
      <c r="H2211">
        <f t="shared" ca="1" si="207"/>
        <v>0</v>
      </c>
      <c r="I2211" s="122">
        <f t="shared" ca="1" si="208"/>
        <v>0</v>
      </c>
    </row>
    <row r="2212" spans="1:9" x14ac:dyDescent="0.25">
      <c r="A2212" s="114">
        <f t="shared" si="209"/>
        <v>2212</v>
      </c>
      <c r="B2212" s="114">
        <f>IF(AND(A2212&gt;=CONTROL!$D$9,A2212&lt;CONTROL!$D$10+1),A2212,0)</f>
        <v>0</v>
      </c>
      <c r="C2212" s="114">
        <f>IF(AND(A2212&gt;=CONTROL!$F$9,A2212&lt;CONTROL!$F$10+1),A2212,0)</f>
        <v>0</v>
      </c>
      <c r="D2212" s="114" t="str">
        <f>IF(DATOS!I2213=CONTROL!$H$10,"B","A")</f>
        <v>A</v>
      </c>
      <c r="E2212" s="114">
        <f t="shared" si="204"/>
        <v>0</v>
      </c>
      <c r="F2212">
        <f t="shared" ca="1" si="205"/>
        <v>-1</v>
      </c>
      <c r="G2212">
        <f t="shared" ca="1" si="206"/>
        <v>654</v>
      </c>
      <c r="H2212">
        <f t="shared" ca="1" si="207"/>
        <v>0</v>
      </c>
      <c r="I2212" s="122">
        <f t="shared" ca="1" si="208"/>
        <v>0</v>
      </c>
    </row>
    <row r="2213" spans="1:9" x14ac:dyDescent="0.25">
      <c r="A2213" s="114">
        <f t="shared" si="209"/>
        <v>2213</v>
      </c>
      <c r="B2213" s="114">
        <f>IF(AND(A2213&gt;=CONTROL!$D$9,A2213&lt;CONTROL!$D$10+1),A2213,0)</f>
        <v>0</v>
      </c>
      <c r="C2213" s="114">
        <f>IF(AND(A2213&gt;=CONTROL!$F$9,A2213&lt;CONTROL!$F$10+1),A2213,0)</f>
        <v>0</v>
      </c>
      <c r="D2213" s="114" t="str">
        <f>IF(DATOS!I2214=CONTROL!$H$10,"B","A")</f>
        <v>A</v>
      </c>
      <c r="E2213" s="114">
        <f t="shared" si="204"/>
        <v>0</v>
      </c>
      <c r="F2213">
        <f t="shared" ca="1" si="205"/>
        <v>-1</v>
      </c>
      <c r="G2213">
        <f t="shared" ca="1" si="206"/>
        <v>654</v>
      </c>
      <c r="H2213">
        <f t="shared" ca="1" si="207"/>
        <v>0</v>
      </c>
      <c r="I2213" s="122">
        <f t="shared" ca="1" si="208"/>
        <v>0</v>
      </c>
    </row>
    <row r="2214" spans="1:9" x14ac:dyDescent="0.25">
      <c r="A2214" s="114">
        <f t="shared" si="209"/>
        <v>2214</v>
      </c>
      <c r="B2214" s="114">
        <f>IF(AND(A2214&gt;=CONTROL!$D$9,A2214&lt;CONTROL!$D$10+1),A2214,0)</f>
        <v>0</v>
      </c>
      <c r="C2214" s="114">
        <f>IF(AND(A2214&gt;=CONTROL!$F$9,A2214&lt;CONTROL!$F$10+1),A2214,0)</f>
        <v>0</v>
      </c>
      <c r="D2214" s="114" t="str">
        <f>IF(DATOS!I2215=CONTROL!$H$10,"B","A")</f>
        <v>A</v>
      </c>
      <c r="E2214" s="114">
        <f t="shared" si="204"/>
        <v>0</v>
      </c>
      <c r="F2214">
        <f t="shared" ca="1" si="205"/>
        <v>-1</v>
      </c>
      <c r="G2214">
        <f t="shared" ca="1" si="206"/>
        <v>654</v>
      </c>
      <c r="H2214">
        <f t="shared" ca="1" si="207"/>
        <v>0</v>
      </c>
      <c r="I2214" s="122">
        <f t="shared" ca="1" si="208"/>
        <v>0</v>
      </c>
    </row>
    <row r="2215" spans="1:9" x14ac:dyDescent="0.25">
      <c r="A2215" s="114">
        <f t="shared" si="209"/>
        <v>2215</v>
      </c>
      <c r="B2215" s="114">
        <f>IF(AND(A2215&gt;=CONTROL!$D$9,A2215&lt;CONTROL!$D$10+1),A2215,0)</f>
        <v>0</v>
      </c>
      <c r="C2215" s="114">
        <f>IF(AND(A2215&gt;=CONTROL!$F$9,A2215&lt;CONTROL!$F$10+1),A2215,0)</f>
        <v>0</v>
      </c>
      <c r="D2215" s="114" t="str">
        <f>IF(DATOS!I2216=CONTROL!$H$10,"B","A")</f>
        <v>A</v>
      </c>
      <c r="E2215" s="114">
        <f t="shared" si="204"/>
        <v>0</v>
      </c>
      <c r="F2215">
        <f t="shared" ca="1" si="205"/>
        <v>-1</v>
      </c>
      <c r="G2215">
        <f t="shared" ca="1" si="206"/>
        <v>654</v>
      </c>
      <c r="H2215">
        <f t="shared" ca="1" si="207"/>
        <v>0</v>
      </c>
      <c r="I2215" s="122">
        <f t="shared" ca="1" si="208"/>
        <v>0</v>
      </c>
    </row>
    <row r="2216" spans="1:9" x14ac:dyDescent="0.25">
      <c r="A2216" s="114">
        <f t="shared" si="209"/>
        <v>2216</v>
      </c>
      <c r="B2216" s="114">
        <f>IF(AND(A2216&gt;=CONTROL!$D$9,A2216&lt;CONTROL!$D$10+1),A2216,0)</f>
        <v>0</v>
      </c>
      <c r="C2216" s="114">
        <f>IF(AND(A2216&gt;=CONTROL!$F$9,A2216&lt;CONTROL!$F$10+1),A2216,0)</f>
        <v>0</v>
      </c>
      <c r="D2216" s="114" t="str">
        <f>IF(DATOS!I2217=CONTROL!$H$10,"B","A")</f>
        <v>A</v>
      </c>
      <c r="E2216" s="114">
        <f t="shared" si="204"/>
        <v>0</v>
      </c>
      <c r="F2216">
        <f t="shared" ca="1" si="205"/>
        <v>-1</v>
      </c>
      <c r="G2216">
        <f t="shared" ca="1" si="206"/>
        <v>654</v>
      </c>
      <c r="H2216">
        <f t="shared" ca="1" si="207"/>
        <v>0</v>
      </c>
      <c r="I2216" s="122">
        <f t="shared" ca="1" si="208"/>
        <v>0</v>
      </c>
    </row>
    <row r="2217" spans="1:9" x14ac:dyDescent="0.25">
      <c r="A2217" s="114">
        <f t="shared" si="209"/>
        <v>2217</v>
      </c>
      <c r="B2217" s="114">
        <f>IF(AND(A2217&gt;=CONTROL!$D$9,A2217&lt;CONTROL!$D$10+1),A2217,0)</f>
        <v>0</v>
      </c>
      <c r="C2217" s="114">
        <f>IF(AND(A2217&gt;=CONTROL!$F$9,A2217&lt;CONTROL!$F$10+1),A2217,0)</f>
        <v>0</v>
      </c>
      <c r="D2217" s="114" t="str">
        <f>IF(DATOS!I2218=CONTROL!$H$10,"B","A")</f>
        <v>A</v>
      </c>
      <c r="E2217" s="114">
        <f t="shared" si="204"/>
        <v>0</v>
      </c>
      <c r="F2217">
        <f t="shared" ca="1" si="205"/>
        <v>-1</v>
      </c>
      <c r="G2217">
        <f t="shared" ca="1" si="206"/>
        <v>654</v>
      </c>
      <c r="H2217">
        <f t="shared" ca="1" si="207"/>
        <v>0</v>
      </c>
      <c r="I2217" s="122">
        <f t="shared" ca="1" si="208"/>
        <v>0</v>
      </c>
    </row>
    <row r="2218" spans="1:9" x14ac:dyDescent="0.25">
      <c r="A2218" s="114">
        <f t="shared" si="209"/>
        <v>2218</v>
      </c>
      <c r="B2218" s="114">
        <f>IF(AND(A2218&gt;=CONTROL!$D$9,A2218&lt;CONTROL!$D$10+1),A2218,0)</f>
        <v>0</v>
      </c>
      <c r="C2218" s="114">
        <f>IF(AND(A2218&gt;=CONTROL!$F$9,A2218&lt;CONTROL!$F$10+1),A2218,0)</f>
        <v>0</v>
      </c>
      <c r="D2218" s="114" t="str">
        <f>IF(DATOS!I2219=CONTROL!$H$10,"B","A")</f>
        <v>A</v>
      </c>
      <c r="E2218" s="114">
        <f t="shared" si="204"/>
        <v>0</v>
      </c>
      <c r="F2218">
        <f t="shared" ca="1" si="205"/>
        <v>-1</v>
      </c>
      <c r="G2218">
        <f t="shared" ca="1" si="206"/>
        <v>654</v>
      </c>
      <c r="H2218">
        <f t="shared" ca="1" si="207"/>
        <v>0</v>
      </c>
      <c r="I2218" s="122">
        <f t="shared" ca="1" si="208"/>
        <v>0</v>
      </c>
    </row>
    <row r="2219" spans="1:9" x14ac:dyDescent="0.25">
      <c r="A2219" s="114">
        <f t="shared" si="209"/>
        <v>2219</v>
      </c>
      <c r="B2219" s="114">
        <f>IF(AND(A2219&gt;=CONTROL!$D$9,A2219&lt;CONTROL!$D$10+1),A2219,0)</f>
        <v>0</v>
      </c>
      <c r="C2219" s="114">
        <f>IF(AND(A2219&gt;=CONTROL!$F$9,A2219&lt;CONTROL!$F$10+1),A2219,0)</f>
        <v>0</v>
      </c>
      <c r="D2219" s="114" t="str">
        <f>IF(DATOS!I2220=CONTROL!$H$10,"B","A")</f>
        <v>A</v>
      </c>
      <c r="E2219" s="114">
        <f t="shared" si="204"/>
        <v>0</v>
      </c>
      <c r="F2219">
        <f t="shared" ca="1" si="205"/>
        <v>-1</v>
      </c>
      <c r="G2219">
        <f t="shared" ca="1" si="206"/>
        <v>654</v>
      </c>
      <c r="H2219">
        <f t="shared" ca="1" si="207"/>
        <v>0</v>
      </c>
      <c r="I2219" s="122">
        <f t="shared" ca="1" si="208"/>
        <v>0</v>
      </c>
    </row>
    <row r="2220" spans="1:9" x14ac:dyDescent="0.25">
      <c r="A2220" s="114">
        <f t="shared" si="209"/>
        <v>2220</v>
      </c>
      <c r="B2220" s="114">
        <f>IF(AND(A2220&gt;=CONTROL!$D$9,A2220&lt;CONTROL!$D$10+1),A2220,0)</f>
        <v>0</v>
      </c>
      <c r="C2220" s="114">
        <f>IF(AND(A2220&gt;=CONTROL!$F$9,A2220&lt;CONTROL!$F$10+1),A2220,0)</f>
        <v>0</v>
      </c>
      <c r="D2220" s="114" t="str">
        <f>IF(DATOS!I2221=CONTROL!$H$10,"B","A")</f>
        <v>A</v>
      </c>
      <c r="E2220" s="114">
        <f t="shared" si="204"/>
        <v>0</v>
      </c>
      <c r="F2220">
        <f t="shared" ca="1" si="205"/>
        <v>-1</v>
      </c>
      <c r="G2220">
        <f t="shared" ca="1" si="206"/>
        <v>654</v>
      </c>
      <c r="H2220">
        <f t="shared" ca="1" si="207"/>
        <v>0</v>
      </c>
      <c r="I2220" s="122">
        <f t="shared" ca="1" si="208"/>
        <v>0</v>
      </c>
    </row>
    <row r="2221" spans="1:9" x14ac:dyDescent="0.25">
      <c r="A2221" s="114">
        <f t="shared" si="209"/>
        <v>2221</v>
      </c>
      <c r="B2221" s="114">
        <f>IF(AND(A2221&gt;=CONTROL!$D$9,A2221&lt;CONTROL!$D$10+1),A2221,0)</f>
        <v>0</v>
      </c>
      <c r="C2221" s="114">
        <f>IF(AND(A2221&gt;=CONTROL!$F$9,A2221&lt;CONTROL!$F$10+1),A2221,0)</f>
        <v>0</v>
      </c>
      <c r="D2221" s="114" t="str">
        <f>IF(DATOS!I2222=CONTROL!$H$10,"B","A")</f>
        <v>A</v>
      </c>
      <c r="E2221" s="114">
        <f t="shared" si="204"/>
        <v>0</v>
      </c>
      <c r="F2221">
        <f t="shared" ca="1" si="205"/>
        <v>-1</v>
      </c>
      <c r="G2221">
        <f t="shared" ca="1" si="206"/>
        <v>654</v>
      </c>
      <c r="H2221">
        <f t="shared" ca="1" si="207"/>
        <v>0</v>
      </c>
      <c r="I2221" s="122">
        <f t="shared" ca="1" si="208"/>
        <v>0</v>
      </c>
    </row>
    <row r="2222" spans="1:9" x14ac:dyDescent="0.25">
      <c r="A2222" s="114">
        <f t="shared" si="209"/>
        <v>2222</v>
      </c>
      <c r="B2222" s="114">
        <f>IF(AND(A2222&gt;=CONTROL!$D$9,A2222&lt;CONTROL!$D$10+1),A2222,0)</f>
        <v>0</v>
      </c>
      <c r="C2222" s="114">
        <f>IF(AND(A2222&gt;=CONTROL!$F$9,A2222&lt;CONTROL!$F$10+1),A2222,0)</f>
        <v>0</v>
      </c>
      <c r="D2222" s="114" t="str">
        <f>IF(DATOS!I2223=CONTROL!$H$10,"B","A")</f>
        <v>A</v>
      </c>
      <c r="E2222" s="114">
        <f t="shared" si="204"/>
        <v>0</v>
      </c>
      <c r="F2222">
        <f t="shared" ca="1" si="205"/>
        <v>-1</v>
      </c>
      <c r="G2222">
        <f t="shared" ca="1" si="206"/>
        <v>654</v>
      </c>
      <c r="H2222">
        <f t="shared" ca="1" si="207"/>
        <v>0</v>
      </c>
      <c r="I2222" s="122">
        <f t="shared" ca="1" si="208"/>
        <v>0</v>
      </c>
    </row>
    <row r="2223" spans="1:9" x14ac:dyDescent="0.25">
      <c r="A2223" s="114">
        <f t="shared" si="209"/>
        <v>2223</v>
      </c>
      <c r="B2223" s="114">
        <f>IF(AND(A2223&gt;=CONTROL!$D$9,A2223&lt;CONTROL!$D$10+1),A2223,0)</f>
        <v>0</v>
      </c>
      <c r="C2223" s="114">
        <f>IF(AND(A2223&gt;=CONTROL!$F$9,A2223&lt;CONTROL!$F$10+1),A2223,0)</f>
        <v>0</v>
      </c>
      <c r="D2223" s="114" t="str">
        <f>IF(DATOS!I2224=CONTROL!$H$10,"B","A")</f>
        <v>A</v>
      </c>
      <c r="E2223" s="114">
        <f t="shared" si="204"/>
        <v>0</v>
      </c>
      <c r="F2223">
        <f t="shared" ca="1" si="205"/>
        <v>-1</v>
      </c>
      <c r="G2223">
        <f t="shared" ca="1" si="206"/>
        <v>654</v>
      </c>
      <c r="H2223">
        <f t="shared" ca="1" si="207"/>
        <v>0</v>
      </c>
      <c r="I2223" s="122">
        <f t="shared" ca="1" si="208"/>
        <v>0</v>
      </c>
    </row>
    <row r="2224" spans="1:9" x14ac:dyDescent="0.25">
      <c r="A2224" s="114">
        <f t="shared" si="209"/>
        <v>2224</v>
      </c>
      <c r="B2224" s="114">
        <f>IF(AND(A2224&gt;=CONTROL!$D$9,A2224&lt;CONTROL!$D$10+1),A2224,0)</f>
        <v>0</v>
      </c>
      <c r="C2224" s="114">
        <f>IF(AND(A2224&gt;=CONTROL!$F$9,A2224&lt;CONTROL!$F$10+1),A2224,0)</f>
        <v>0</v>
      </c>
      <c r="D2224" s="114" t="str">
        <f>IF(DATOS!I2225=CONTROL!$H$10,"B","A")</f>
        <v>A</v>
      </c>
      <c r="E2224" s="114">
        <f t="shared" si="204"/>
        <v>0</v>
      </c>
      <c r="F2224">
        <f t="shared" ca="1" si="205"/>
        <v>-1</v>
      </c>
      <c r="G2224">
        <f t="shared" ca="1" si="206"/>
        <v>654</v>
      </c>
      <c r="H2224">
        <f t="shared" ca="1" si="207"/>
        <v>0</v>
      </c>
      <c r="I2224" s="122">
        <f t="shared" ca="1" si="208"/>
        <v>0</v>
      </c>
    </row>
    <row r="2225" spans="1:9" x14ac:dyDescent="0.25">
      <c r="A2225" s="114">
        <f t="shared" si="209"/>
        <v>2225</v>
      </c>
      <c r="B2225" s="114">
        <f>IF(AND(A2225&gt;=CONTROL!$D$9,A2225&lt;CONTROL!$D$10+1),A2225,0)</f>
        <v>0</v>
      </c>
      <c r="C2225" s="114">
        <f>IF(AND(A2225&gt;=CONTROL!$F$9,A2225&lt;CONTROL!$F$10+1),A2225,0)</f>
        <v>0</v>
      </c>
      <c r="D2225" s="114" t="str">
        <f>IF(DATOS!I2226=CONTROL!$H$10,"B","A")</f>
        <v>A</v>
      </c>
      <c r="E2225" s="114">
        <f t="shared" si="204"/>
        <v>0</v>
      </c>
      <c r="F2225">
        <f t="shared" ca="1" si="205"/>
        <v>-1</v>
      </c>
      <c r="G2225">
        <f t="shared" ca="1" si="206"/>
        <v>654</v>
      </c>
      <c r="H2225">
        <f t="shared" ca="1" si="207"/>
        <v>0</v>
      </c>
      <c r="I2225" s="122">
        <f t="shared" ca="1" si="208"/>
        <v>0</v>
      </c>
    </row>
    <row r="2226" spans="1:9" x14ac:dyDescent="0.25">
      <c r="A2226" s="114">
        <f t="shared" si="209"/>
        <v>2226</v>
      </c>
      <c r="B2226" s="114">
        <f>IF(AND(A2226&gt;=CONTROL!$D$9,A2226&lt;CONTROL!$D$10+1),A2226,0)</f>
        <v>0</v>
      </c>
      <c r="C2226" s="114">
        <f>IF(AND(A2226&gt;=CONTROL!$F$9,A2226&lt;CONTROL!$F$10+1),A2226,0)</f>
        <v>0</v>
      </c>
      <c r="D2226" s="114" t="str">
        <f>IF(DATOS!I2227=CONTROL!$H$10,"B","A")</f>
        <v>A</v>
      </c>
      <c r="E2226" s="114">
        <f t="shared" si="204"/>
        <v>0</v>
      </c>
      <c r="F2226">
        <f t="shared" ca="1" si="205"/>
        <v>-1</v>
      </c>
      <c r="G2226">
        <f t="shared" ca="1" si="206"/>
        <v>654</v>
      </c>
      <c r="H2226">
        <f t="shared" ca="1" si="207"/>
        <v>0</v>
      </c>
      <c r="I2226" s="122">
        <f t="shared" ca="1" si="208"/>
        <v>0</v>
      </c>
    </row>
    <row r="2227" spans="1:9" x14ac:dyDescent="0.25">
      <c r="A2227" s="114">
        <f t="shared" si="209"/>
        <v>2227</v>
      </c>
      <c r="B2227" s="114">
        <f>IF(AND(A2227&gt;=CONTROL!$D$9,A2227&lt;CONTROL!$D$10+1),A2227,0)</f>
        <v>0</v>
      </c>
      <c r="C2227" s="114">
        <f>IF(AND(A2227&gt;=CONTROL!$F$9,A2227&lt;CONTROL!$F$10+1),A2227,0)</f>
        <v>0</v>
      </c>
      <c r="D2227" s="114" t="str">
        <f>IF(DATOS!I2228=CONTROL!$H$10,"B","A")</f>
        <v>A</v>
      </c>
      <c r="E2227" s="114">
        <f t="shared" si="204"/>
        <v>0</v>
      </c>
      <c r="F2227">
        <f t="shared" ca="1" si="205"/>
        <v>-1</v>
      </c>
      <c r="G2227">
        <f t="shared" ca="1" si="206"/>
        <v>654</v>
      </c>
      <c r="H2227">
        <f t="shared" ca="1" si="207"/>
        <v>0</v>
      </c>
      <c r="I2227" s="122">
        <f t="shared" ca="1" si="208"/>
        <v>0</v>
      </c>
    </row>
    <row r="2228" spans="1:9" x14ac:dyDescent="0.25">
      <c r="A2228" s="114">
        <f t="shared" si="209"/>
        <v>2228</v>
      </c>
      <c r="B2228" s="114">
        <f>IF(AND(A2228&gt;=CONTROL!$D$9,A2228&lt;CONTROL!$D$10+1),A2228,0)</f>
        <v>0</v>
      </c>
      <c r="C2228" s="114">
        <f>IF(AND(A2228&gt;=CONTROL!$F$9,A2228&lt;CONTROL!$F$10+1),A2228,0)</f>
        <v>0</v>
      </c>
      <c r="D2228" s="114" t="str">
        <f>IF(DATOS!I2229=CONTROL!$H$10,"B","A")</f>
        <v>A</v>
      </c>
      <c r="E2228" s="114">
        <f t="shared" si="204"/>
        <v>0</v>
      </c>
      <c r="F2228">
        <f t="shared" ca="1" si="205"/>
        <v>-1</v>
      </c>
      <c r="G2228">
        <f t="shared" ca="1" si="206"/>
        <v>654</v>
      </c>
      <c r="H2228">
        <f t="shared" ca="1" si="207"/>
        <v>0</v>
      </c>
      <c r="I2228" s="122">
        <f t="shared" ca="1" si="208"/>
        <v>0</v>
      </c>
    </row>
    <row r="2229" spans="1:9" x14ac:dyDescent="0.25">
      <c r="A2229" s="114">
        <f t="shared" si="209"/>
        <v>2229</v>
      </c>
      <c r="B2229" s="114">
        <f>IF(AND(A2229&gt;=CONTROL!$D$9,A2229&lt;CONTROL!$D$10+1),A2229,0)</f>
        <v>0</v>
      </c>
      <c r="C2229" s="114">
        <f>IF(AND(A2229&gt;=CONTROL!$F$9,A2229&lt;CONTROL!$F$10+1),A2229,0)</f>
        <v>0</v>
      </c>
      <c r="D2229" s="114" t="str">
        <f>IF(DATOS!I2230=CONTROL!$H$10,"B","A")</f>
        <v>A</v>
      </c>
      <c r="E2229" s="114">
        <f t="shared" si="204"/>
        <v>0</v>
      </c>
      <c r="F2229">
        <f t="shared" ca="1" si="205"/>
        <v>-1</v>
      </c>
      <c r="G2229">
        <f t="shared" ca="1" si="206"/>
        <v>654</v>
      </c>
      <c r="H2229">
        <f t="shared" ca="1" si="207"/>
        <v>0</v>
      </c>
      <c r="I2229" s="122">
        <f t="shared" ca="1" si="208"/>
        <v>0</v>
      </c>
    </row>
    <row r="2230" spans="1:9" x14ac:dyDescent="0.25">
      <c r="A2230" s="114">
        <f t="shared" si="209"/>
        <v>2230</v>
      </c>
      <c r="B2230" s="114">
        <f>IF(AND(A2230&gt;=CONTROL!$D$9,A2230&lt;CONTROL!$D$10+1),A2230,0)</f>
        <v>0</v>
      </c>
      <c r="C2230" s="114">
        <f>IF(AND(A2230&gt;=CONTROL!$F$9,A2230&lt;CONTROL!$F$10+1),A2230,0)</f>
        <v>0</v>
      </c>
      <c r="D2230" s="114" t="str">
        <f>IF(DATOS!I2231=CONTROL!$H$10,"B","A")</f>
        <v>A</v>
      </c>
      <c r="E2230" s="114">
        <f t="shared" si="204"/>
        <v>0</v>
      </c>
      <c r="F2230">
        <f t="shared" ca="1" si="205"/>
        <v>-1</v>
      </c>
      <c r="G2230">
        <f t="shared" ca="1" si="206"/>
        <v>654</v>
      </c>
      <c r="H2230">
        <f t="shared" ca="1" si="207"/>
        <v>0</v>
      </c>
      <c r="I2230" s="122">
        <f t="shared" ca="1" si="208"/>
        <v>0</v>
      </c>
    </row>
    <row r="2231" spans="1:9" x14ac:dyDescent="0.25">
      <c r="A2231" s="114">
        <f t="shared" si="209"/>
        <v>2231</v>
      </c>
      <c r="B2231" s="114">
        <f>IF(AND(A2231&gt;=CONTROL!$D$9,A2231&lt;CONTROL!$D$10+1),A2231,0)</f>
        <v>0</v>
      </c>
      <c r="C2231" s="114">
        <f>IF(AND(A2231&gt;=CONTROL!$F$9,A2231&lt;CONTROL!$F$10+1),A2231,0)</f>
        <v>0</v>
      </c>
      <c r="D2231" s="114" t="str">
        <f>IF(DATOS!I2232=CONTROL!$H$10,"B","A")</f>
        <v>A</v>
      </c>
      <c r="E2231" s="114">
        <f t="shared" si="204"/>
        <v>0</v>
      </c>
      <c r="F2231">
        <f t="shared" ca="1" si="205"/>
        <v>-1</v>
      </c>
      <c r="G2231">
        <f t="shared" ca="1" si="206"/>
        <v>654</v>
      </c>
      <c r="H2231">
        <f t="shared" ca="1" si="207"/>
        <v>0</v>
      </c>
      <c r="I2231" s="122">
        <f t="shared" ca="1" si="208"/>
        <v>0</v>
      </c>
    </row>
    <row r="2232" spans="1:9" x14ac:dyDescent="0.25">
      <c r="A2232" s="114">
        <f t="shared" si="209"/>
        <v>2232</v>
      </c>
      <c r="B2232" s="114">
        <f>IF(AND(A2232&gt;=CONTROL!$D$9,A2232&lt;CONTROL!$D$10+1),A2232,0)</f>
        <v>0</v>
      </c>
      <c r="C2232" s="114">
        <f>IF(AND(A2232&gt;=CONTROL!$F$9,A2232&lt;CONTROL!$F$10+1),A2232,0)</f>
        <v>0</v>
      </c>
      <c r="D2232" s="114" t="str">
        <f>IF(DATOS!I2233=CONTROL!$H$10,"B","A")</f>
        <v>A</v>
      </c>
      <c r="E2232" s="114">
        <f t="shared" si="204"/>
        <v>0</v>
      </c>
      <c r="F2232">
        <f t="shared" ca="1" si="205"/>
        <v>-1</v>
      </c>
      <c r="G2232">
        <f t="shared" ca="1" si="206"/>
        <v>654</v>
      </c>
      <c r="H2232">
        <f t="shared" ca="1" si="207"/>
        <v>0</v>
      </c>
      <c r="I2232" s="122">
        <f t="shared" ca="1" si="208"/>
        <v>0</v>
      </c>
    </row>
    <row r="2233" spans="1:9" x14ac:dyDescent="0.25">
      <c r="A2233" s="114">
        <f t="shared" si="209"/>
        <v>2233</v>
      </c>
      <c r="B2233" s="114">
        <f>IF(AND(A2233&gt;=CONTROL!$D$9,A2233&lt;CONTROL!$D$10+1),A2233,0)</f>
        <v>0</v>
      </c>
      <c r="C2233" s="114">
        <f>IF(AND(A2233&gt;=CONTROL!$F$9,A2233&lt;CONTROL!$F$10+1),A2233,0)</f>
        <v>0</v>
      </c>
      <c r="D2233" s="114" t="str">
        <f>IF(DATOS!I2234=CONTROL!$H$10,"B","A")</f>
        <v>A</v>
      </c>
      <c r="E2233" s="114">
        <f t="shared" si="204"/>
        <v>0</v>
      </c>
      <c r="F2233">
        <f t="shared" ca="1" si="205"/>
        <v>-1</v>
      </c>
      <c r="G2233">
        <f t="shared" ca="1" si="206"/>
        <v>654</v>
      </c>
      <c r="H2233">
        <f t="shared" ca="1" si="207"/>
        <v>0</v>
      </c>
      <c r="I2233" s="122">
        <f t="shared" ca="1" si="208"/>
        <v>0</v>
      </c>
    </row>
    <row r="2234" spans="1:9" x14ac:dyDescent="0.25">
      <c r="A2234" s="114">
        <f t="shared" si="209"/>
        <v>2234</v>
      </c>
      <c r="B2234" s="114">
        <f>IF(AND(A2234&gt;=CONTROL!$D$9,A2234&lt;CONTROL!$D$10+1),A2234,0)</f>
        <v>0</v>
      </c>
      <c r="C2234" s="114">
        <f>IF(AND(A2234&gt;=CONTROL!$F$9,A2234&lt;CONTROL!$F$10+1),A2234,0)</f>
        <v>0</v>
      </c>
      <c r="D2234" s="114" t="str">
        <f>IF(DATOS!I2235=CONTROL!$H$10,"B","A")</f>
        <v>A</v>
      </c>
      <c r="E2234" s="114">
        <f t="shared" si="204"/>
        <v>0</v>
      </c>
      <c r="F2234">
        <f t="shared" ca="1" si="205"/>
        <v>-1</v>
      </c>
      <c r="G2234">
        <f t="shared" ca="1" si="206"/>
        <v>654</v>
      </c>
      <c r="H2234">
        <f t="shared" ca="1" si="207"/>
        <v>0</v>
      </c>
      <c r="I2234" s="122">
        <f t="shared" ca="1" si="208"/>
        <v>0</v>
      </c>
    </row>
    <row r="2235" spans="1:9" x14ac:dyDescent="0.25">
      <c r="A2235" s="114">
        <f t="shared" si="209"/>
        <v>2235</v>
      </c>
      <c r="B2235" s="114">
        <f>IF(AND(A2235&gt;=CONTROL!$D$9,A2235&lt;CONTROL!$D$10+1),A2235,0)</f>
        <v>0</v>
      </c>
      <c r="C2235" s="114">
        <f>IF(AND(A2235&gt;=CONTROL!$F$9,A2235&lt;CONTROL!$F$10+1),A2235,0)</f>
        <v>0</v>
      </c>
      <c r="D2235" s="114" t="str">
        <f>IF(DATOS!I2236=CONTROL!$H$10,"B","A")</f>
        <v>A</v>
      </c>
      <c r="E2235" s="114">
        <f t="shared" si="204"/>
        <v>0</v>
      </c>
      <c r="F2235">
        <f t="shared" ca="1" si="205"/>
        <v>-1</v>
      </c>
      <c r="G2235">
        <f t="shared" ca="1" si="206"/>
        <v>654</v>
      </c>
      <c r="H2235">
        <f t="shared" ca="1" si="207"/>
        <v>0</v>
      </c>
      <c r="I2235" s="122">
        <f t="shared" ca="1" si="208"/>
        <v>0</v>
      </c>
    </row>
    <row r="2236" spans="1:9" x14ac:dyDescent="0.25">
      <c r="A2236" s="114">
        <f t="shared" si="209"/>
        <v>2236</v>
      </c>
      <c r="B2236" s="114">
        <f>IF(AND(A2236&gt;=CONTROL!$D$9,A2236&lt;CONTROL!$D$10+1),A2236,0)</f>
        <v>0</v>
      </c>
      <c r="C2236" s="114">
        <f>IF(AND(A2236&gt;=CONTROL!$F$9,A2236&lt;CONTROL!$F$10+1),A2236,0)</f>
        <v>0</v>
      </c>
      <c r="D2236" s="114" t="str">
        <f>IF(DATOS!I2237=CONTROL!$H$10,"B","A")</f>
        <v>A</v>
      </c>
      <c r="E2236" s="114">
        <f t="shared" si="204"/>
        <v>0</v>
      </c>
      <c r="F2236">
        <f t="shared" ca="1" si="205"/>
        <v>-1</v>
      </c>
      <c r="G2236">
        <f t="shared" ca="1" si="206"/>
        <v>654</v>
      </c>
      <c r="H2236">
        <f t="shared" ca="1" si="207"/>
        <v>0</v>
      </c>
      <c r="I2236" s="122">
        <f t="shared" ca="1" si="208"/>
        <v>0</v>
      </c>
    </row>
    <row r="2237" spans="1:9" x14ac:dyDescent="0.25">
      <c r="A2237" s="114">
        <f t="shared" si="209"/>
        <v>2237</v>
      </c>
      <c r="B2237" s="114">
        <f>IF(AND(A2237&gt;=CONTROL!$D$9,A2237&lt;CONTROL!$D$10+1),A2237,0)</f>
        <v>0</v>
      </c>
      <c r="C2237" s="114">
        <f>IF(AND(A2237&gt;=CONTROL!$F$9,A2237&lt;CONTROL!$F$10+1),A2237,0)</f>
        <v>0</v>
      </c>
      <c r="D2237" s="114" t="str">
        <f>IF(DATOS!I2238=CONTROL!$H$10,"B","A")</f>
        <v>A</v>
      </c>
      <c r="E2237" s="114">
        <f t="shared" si="204"/>
        <v>0</v>
      </c>
      <c r="F2237">
        <f t="shared" ca="1" si="205"/>
        <v>-1</v>
      </c>
      <c r="G2237">
        <f t="shared" ca="1" si="206"/>
        <v>654</v>
      </c>
      <c r="H2237">
        <f t="shared" ca="1" si="207"/>
        <v>0</v>
      </c>
      <c r="I2237" s="122">
        <f t="shared" ca="1" si="208"/>
        <v>0</v>
      </c>
    </row>
    <row r="2238" spans="1:9" x14ac:dyDescent="0.25">
      <c r="A2238" s="114">
        <f t="shared" si="209"/>
        <v>2238</v>
      </c>
      <c r="B2238" s="114">
        <f>IF(AND(A2238&gt;=CONTROL!$D$9,A2238&lt;CONTROL!$D$10+1),A2238,0)</f>
        <v>0</v>
      </c>
      <c r="C2238" s="114">
        <f>IF(AND(A2238&gt;=CONTROL!$F$9,A2238&lt;CONTROL!$F$10+1),A2238,0)</f>
        <v>0</v>
      </c>
      <c r="D2238" s="114" t="str">
        <f>IF(DATOS!I2239=CONTROL!$H$10,"B","A")</f>
        <v>A</v>
      </c>
      <c r="E2238" s="114">
        <f t="shared" si="204"/>
        <v>0</v>
      </c>
      <c r="F2238">
        <f t="shared" ca="1" si="205"/>
        <v>-1</v>
      </c>
      <c r="G2238">
        <f t="shared" ca="1" si="206"/>
        <v>654</v>
      </c>
      <c r="H2238">
        <f t="shared" ca="1" si="207"/>
        <v>0</v>
      </c>
      <c r="I2238" s="122">
        <f t="shared" ca="1" si="208"/>
        <v>0</v>
      </c>
    </row>
    <row r="2239" spans="1:9" x14ac:dyDescent="0.25">
      <c r="A2239" s="114">
        <f t="shared" si="209"/>
        <v>2239</v>
      </c>
      <c r="B2239" s="114">
        <f>IF(AND(A2239&gt;=CONTROL!$D$9,A2239&lt;CONTROL!$D$10+1),A2239,0)</f>
        <v>0</v>
      </c>
      <c r="C2239" s="114">
        <f>IF(AND(A2239&gt;=CONTROL!$F$9,A2239&lt;CONTROL!$F$10+1),A2239,0)</f>
        <v>0</v>
      </c>
      <c r="D2239" s="114" t="str">
        <f>IF(DATOS!I2240=CONTROL!$H$10,"B","A")</f>
        <v>A</v>
      </c>
      <c r="E2239" s="114">
        <f t="shared" si="204"/>
        <v>0</v>
      </c>
      <c r="F2239">
        <f t="shared" ca="1" si="205"/>
        <v>-1</v>
      </c>
      <c r="G2239">
        <f t="shared" ca="1" si="206"/>
        <v>654</v>
      </c>
      <c r="H2239">
        <f t="shared" ca="1" si="207"/>
        <v>0</v>
      </c>
      <c r="I2239" s="122">
        <f t="shared" ca="1" si="208"/>
        <v>0</v>
      </c>
    </row>
    <row r="2240" spans="1:9" x14ac:dyDescent="0.25">
      <c r="A2240" s="114">
        <f t="shared" si="209"/>
        <v>2240</v>
      </c>
      <c r="B2240" s="114">
        <f>IF(AND(A2240&gt;=CONTROL!$D$9,A2240&lt;CONTROL!$D$10+1),A2240,0)</f>
        <v>0</v>
      </c>
      <c r="C2240" s="114">
        <f>IF(AND(A2240&gt;=CONTROL!$F$9,A2240&lt;CONTROL!$F$10+1),A2240,0)</f>
        <v>0</v>
      </c>
      <c r="D2240" s="114" t="str">
        <f>IF(DATOS!I2241=CONTROL!$H$10,"B","A")</f>
        <v>A</v>
      </c>
      <c r="E2240" s="114">
        <f t="shared" si="204"/>
        <v>0</v>
      </c>
      <c r="F2240">
        <f t="shared" ca="1" si="205"/>
        <v>-1</v>
      </c>
      <c r="G2240">
        <f t="shared" ca="1" si="206"/>
        <v>654</v>
      </c>
      <c r="H2240">
        <f t="shared" ca="1" si="207"/>
        <v>0</v>
      </c>
      <c r="I2240" s="122">
        <f t="shared" ca="1" si="208"/>
        <v>0</v>
      </c>
    </row>
    <row r="2241" spans="1:9" x14ac:dyDescent="0.25">
      <c r="A2241" s="114">
        <f t="shared" si="209"/>
        <v>2241</v>
      </c>
      <c r="B2241" s="114">
        <f>IF(AND(A2241&gt;=CONTROL!$D$9,A2241&lt;CONTROL!$D$10+1),A2241,0)</f>
        <v>0</v>
      </c>
      <c r="C2241" s="114">
        <f>IF(AND(A2241&gt;=CONTROL!$F$9,A2241&lt;CONTROL!$F$10+1),A2241,0)</f>
        <v>0</v>
      </c>
      <c r="D2241" s="114" t="str">
        <f>IF(DATOS!I2242=CONTROL!$H$10,"B","A")</f>
        <v>A</v>
      </c>
      <c r="E2241" s="114">
        <f t="shared" si="204"/>
        <v>0</v>
      </c>
      <c r="F2241">
        <f t="shared" ca="1" si="205"/>
        <v>-1</v>
      </c>
      <c r="G2241">
        <f t="shared" ca="1" si="206"/>
        <v>654</v>
      </c>
      <c r="H2241">
        <f t="shared" ca="1" si="207"/>
        <v>0</v>
      </c>
      <c r="I2241" s="122">
        <f t="shared" ca="1" si="208"/>
        <v>0</v>
      </c>
    </row>
    <row r="2242" spans="1:9" x14ac:dyDescent="0.25">
      <c r="A2242" s="114">
        <f t="shared" si="209"/>
        <v>2242</v>
      </c>
      <c r="B2242" s="114">
        <f>IF(AND(A2242&gt;=CONTROL!$D$9,A2242&lt;CONTROL!$D$10+1),A2242,0)</f>
        <v>0</v>
      </c>
      <c r="C2242" s="114">
        <f>IF(AND(A2242&gt;=CONTROL!$F$9,A2242&lt;CONTROL!$F$10+1),A2242,0)</f>
        <v>0</v>
      </c>
      <c r="D2242" s="114" t="str">
        <f>IF(DATOS!I2243=CONTROL!$H$10,"B","A")</f>
        <v>A</v>
      </c>
      <c r="E2242" s="114">
        <f t="shared" ref="E2242:E2305" si="210">IF(D2242="A",+C2242+B2242,0)</f>
        <v>0</v>
      </c>
      <c r="F2242">
        <f t="shared" ref="F2242:F2305" ca="1" si="211">IF(E2242&gt;0,RAND(),-1)</f>
        <v>-1</v>
      </c>
      <c r="G2242">
        <f t="shared" ref="G2242:G2305" ca="1" si="212">RANK(F2242,$F$1:$F$5000)</f>
        <v>654</v>
      </c>
      <c r="H2242">
        <f t="shared" ref="H2242:H2305" ca="1" si="213">IF(F2242=-1,0,G2242)</f>
        <v>0</v>
      </c>
      <c r="I2242" s="122">
        <f t="shared" ref="I2242:I2305" ca="1" si="214">IFERROR(MATCH(A2242,H:H,0),0)</f>
        <v>0</v>
      </c>
    </row>
    <row r="2243" spans="1:9" x14ac:dyDescent="0.25">
      <c r="A2243" s="114">
        <f t="shared" ref="A2243:A2306" si="215">+A2242+1</f>
        <v>2243</v>
      </c>
      <c r="B2243" s="114">
        <f>IF(AND(A2243&gt;=CONTROL!$D$9,A2243&lt;CONTROL!$D$10+1),A2243,0)</f>
        <v>0</v>
      </c>
      <c r="C2243" s="114">
        <f>IF(AND(A2243&gt;=CONTROL!$F$9,A2243&lt;CONTROL!$F$10+1),A2243,0)</f>
        <v>0</v>
      </c>
      <c r="D2243" s="114" t="str">
        <f>IF(DATOS!I2244=CONTROL!$H$10,"B","A")</f>
        <v>A</v>
      </c>
      <c r="E2243" s="114">
        <f t="shared" si="210"/>
        <v>0</v>
      </c>
      <c r="F2243">
        <f t="shared" ca="1" si="211"/>
        <v>-1</v>
      </c>
      <c r="G2243">
        <f t="shared" ca="1" si="212"/>
        <v>654</v>
      </c>
      <c r="H2243">
        <f t="shared" ca="1" si="213"/>
        <v>0</v>
      </c>
      <c r="I2243" s="122">
        <f t="shared" ca="1" si="214"/>
        <v>0</v>
      </c>
    </row>
    <row r="2244" spans="1:9" x14ac:dyDescent="0.25">
      <c r="A2244" s="114">
        <f t="shared" si="215"/>
        <v>2244</v>
      </c>
      <c r="B2244" s="114">
        <f>IF(AND(A2244&gt;=CONTROL!$D$9,A2244&lt;CONTROL!$D$10+1),A2244,0)</f>
        <v>0</v>
      </c>
      <c r="C2244" s="114">
        <f>IF(AND(A2244&gt;=CONTROL!$F$9,A2244&lt;CONTROL!$F$10+1),A2244,0)</f>
        <v>0</v>
      </c>
      <c r="D2244" s="114" t="str">
        <f>IF(DATOS!I2245=CONTROL!$H$10,"B","A")</f>
        <v>A</v>
      </c>
      <c r="E2244" s="114">
        <f t="shared" si="210"/>
        <v>0</v>
      </c>
      <c r="F2244">
        <f t="shared" ca="1" si="211"/>
        <v>-1</v>
      </c>
      <c r="G2244">
        <f t="shared" ca="1" si="212"/>
        <v>654</v>
      </c>
      <c r="H2244">
        <f t="shared" ca="1" si="213"/>
        <v>0</v>
      </c>
      <c r="I2244" s="122">
        <f t="shared" ca="1" si="214"/>
        <v>0</v>
      </c>
    </row>
    <row r="2245" spans="1:9" x14ac:dyDescent="0.25">
      <c r="A2245" s="114">
        <f t="shared" si="215"/>
        <v>2245</v>
      </c>
      <c r="B2245" s="114">
        <f>IF(AND(A2245&gt;=CONTROL!$D$9,A2245&lt;CONTROL!$D$10+1),A2245,0)</f>
        <v>0</v>
      </c>
      <c r="C2245" s="114">
        <f>IF(AND(A2245&gt;=CONTROL!$F$9,A2245&lt;CONTROL!$F$10+1),A2245,0)</f>
        <v>0</v>
      </c>
      <c r="D2245" s="114" t="str">
        <f>IF(DATOS!I2246=CONTROL!$H$10,"B","A")</f>
        <v>A</v>
      </c>
      <c r="E2245" s="114">
        <f t="shared" si="210"/>
        <v>0</v>
      </c>
      <c r="F2245">
        <f t="shared" ca="1" si="211"/>
        <v>-1</v>
      </c>
      <c r="G2245">
        <f t="shared" ca="1" si="212"/>
        <v>654</v>
      </c>
      <c r="H2245">
        <f t="shared" ca="1" si="213"/>
        <v>0</v>
      </c>
      <c r="I2245" s="122">
        <f t="shared" ca="1" si="214"/>
        <v>0</v>
      </c>
    </row>
    <row r="2246" spans="1:9" x14ac:dyDescent="0.25">
      <c r="A2246" s="114">
        <f t="shared" si="215"/>
        <v>2246</v>
      </c>
      <c r="B2246" s="114">
        <f>IF(AND(A2246&gt;=CONTROL!$D$9,A2246&lt;CONTROL!$D$10+1),A2246,0)</f>
        <v>0</v>
      </c>
      <c r="C2246" s="114">
        <f>IF(AND(A2246&gt;=CONTROL!$F$9,A2246&lt;CONTROL!$F$10+1),A2246,0)</f>
        <v>0</v>
      </c>
      <c r="D2246" s="114" t="str">
        <f>IF(DATOS!I2247=CONTROL!$H$10,"B","A")</f>
        <v>A</v>
      </c>
      <c r="E2246" s="114">
        <f t="shared" si="210"/>
        <v>0</v>
      </c>
      <c r="F2246">
        <f t="shared" ca="1" si="211"/>
        <v>-1</v>
      </c>
      <c r="G2246">
        <f t="shared" ca="1" si="212"/>
        <v>654</v>
      </c>
      <c r="H2246">
        <f t="shared" ca="1" si="213"/>
        <v>0</v>
      </c>
      <c r="I2246" s="122">
        <f t="shared" ca="1" si="214"/>
        <v>0</v>
      </c>
    </row>
    <row r="2247" spans="1:9" x14ac:dyDescent="0.25">
      <c r="A2247" s="114">
        <f t="shared" si="215"/>
        <v>2247</v>
      </c>
      <c r="B2247" s="114">
        <f>IF(AND(A2247&gt;=CONTROL!$D$9,A2247&lt;CONTROL!$D$10+1),A2247,0)</f>
        <v>0</v>
      </c>
      <c r="C2247" s="114">
        <f>IF(AND(A2247&gt;=CONTROL!$F$9,A2247&lt;CONTROL!$F$10+1),A2247,0)</f>
        <v>0</v>
      </c>
      <c r="D2247" s="114" t="str">
        <f>IF(DATOS!I2248=CONTROL!$H$10,"B","A")</f>
        <v>A</v>
      </c>
      <c r="E2247" s="114">
        <f t="shared" si="210"/>
        <v>0</v>
      </c>
      <c r="F2247">
        <f t="shared" ca="1" si="211"/>
        <v>-1</v>
      </c>
      <c r="G2247">
        <f t="shared" ca="1" si="212"/>
        <v>654</v>
      </c>
      <c r="H2247">
        <f t="shared" ca="1" si="213"/>
        <v>0</v>
      </c>
      <c r="I2247" s="122">
        <f t="shared" ca="1" si="214"/>
        <v>0</v>
      </c>
    </row>
    <row r="2248" spans="1:9" x14ac:dyDescent="0.25">
      <c r="A2248" s="114">
        <f t="shared" si="215"/>
        <v>2248</v>
      </c>
      <c r="B2248" s="114">
        <f>IF(AND(A2248&gt;=CONTROL!$D$9,A2248&lt;CONTROL!$D$10+1),A2248,0)</f>
        <v>0</v>
      </c>
      <c r="C2248" s="114">
        <f>IF(AND(A2248&gt;=CONTROL!$F$9,A2248&lt;CONTROL!$F$10+1),A2248,0)</f>
        <v>0</v>
      </c>
      <c r="D2248" s="114" t="str">
        <f>IF(DATOS!I2249=CONTROL!$H$10,"B","A")</f>
        <v>A</v>
      </c>
      <c r="E2248" s="114">
        <f t="shared" si="210"/>
        <v>0</v>
      </c>
      <c r="F2248">
        <f t="shared" ca="1" si="211"/>
        <v>-1</v>
      </c>
      <c r="G2248">
        <f t="shared" ca="1" si="212"/>
        <v>654</v>
      </c>
      <c r="H2248">
        <f t="shared" ca="1" si="213"/>
        <v>0</v>
      </c>
      <c r="I2248" s="122">
        <f t="shared" ca="1" si="214"/>
        <v>0</v>
      </c>
    </row>
    <row r="2249" spans="1:9" x14ac:dyDescent="0.25">
      <c r="A2249" s="114">
        <f t="shared" si="215"/>
        <v>2249</v>
      </c>
      <c r="B2249" s="114">
        <f>IF(AND(A2249&gt;=CONTROL!$D$9,A2249&lt;CONTROL!$D$10+1),A2249,0)</f>
        <v>0</v>
      </c>
      <c r="C2249" s="114">
        <f>IF(AND(A2249&gt;=CONTROL!$F$9,A2249&lt;CONTROL!$F$10+1),A2249,0)</f>
        <v>0</v>
      </c>
      <c r="D2249" s="114" t="str">
        <f>IF(DATOS!I2250=CONTROL!$H$10,"B","A")</f>
        <v>A</v>
      </c>
      <c r="E2249" s="114">
        <f t="shared" si="210"/>
        <v>0</v>
      </c>
      <c r="F2249">
        <f t="shared" ca="1" si="211"/>
        <v>-1</v>
      </c>
      <c r="G2249">
        <f t="shared" ca="1" si="212"/>
        <v>654</v>
      </c>
      <c r="H2249">
        <f t="shared" ca="1" si="213"/>
        <v>0</v>
      </c>
      <c r="I2249" s="122">
        <f t="shared" ca="1" si="214"/>
        <v>0</v>
      </c>
    </row>
    <row r="2250" spans="1:9" x14ac:dyDescent="0.25">
      <c r="A2250" s="114">
        <f t="shared" si="215"/>
        <v>2250</v>
      </c>
      <c r="B2250" s="114">
        <f>IF(AND(A2250&gt;=CONTROL!$D$9,A2250&lt;CONTROL!$D$10+1),A2250,0)</f>
        <v>0</v>
      </c>
      <c r="C2250" s="114">
        <f>IF(AND(A2250&gt;=CONTROL!$F$9,A2250&lt;CONTROL!$F$10+1),A2250,0)</f>
        <v>0</v>
      </c>
      <c r="D2250" s="114" t="str">
        <f>IF(DATOS!I2251=CONTROL!$H$10,"B","A")</f>
        <v>A</v>
      </c>
      <c r="E2250" s="114">
        <f t="shared" si="210"/>
        <v>0</v>
      </c>
      <c r="F2250">
        <f t="shared" ca="1" si="211"/>
        <v>-1</v>
      </c>
      <c r="G2250">
        <f t="shared" ca="1" si="212"/>
        <v>654</v>
      </c>
      <c r="H2250">
        <f t="shared" ca="1" si="213"/>
        <v>0</v>
      </c>
      <c r="I2250" s="122">
        <f t="shared" ca="1" si="214"/>
        <v>0</v>
      </c>
    </row>
    <row r="2251" spans="1:9" x14ac:dyDescent="0.25">
      <c r="A2251" s="114">
        <f t="shared" si="215"/>
        <v>2251</v>
      </c>
      <c r="B2251" s="114">
        <f>IF(AND(A2251&gt;=CONTROL!$D$9,A2251&lt;CONTROL!$D$10+1),A2251,0)</f>
        <v>0</v>
      </c>
      <c r="C2251" s="114">
        <f>IF(AND(A2251&gt;=CONTROL!$F$9,A2251&lt;CONTROL!$F$10+1),A2251,0)</f>
        <v>0</v>
      </c>
      <c r="D2251" s="114" t="str">
        <f>IF(DATOS!I2252=CONTROL!$H$10,"B","A")</f>
        <v>A</v>
      </c>
      <c r="E2251" s="114">
        <f t="shared" si="210"/>
        <v>0</v>
      </c>
      <c r="F2251">
        <f t="shared" ca="1" si="211"/>
        <v>-1</v>
      </c>
      <c r="G2251">
        <f t="shared" ca="1" si="212"/>
        <v>654</v>
      </c>
      <c r="H2251">
        <f t="shared" ca="1" si="213"/>
        <v>0</v>
      </c>
      <c r="I2251" s="122">
        <f t="shared" ca="1" si="214"/>
        <v>0</v>
      </c>
    </row>
    <row r="2252" spans="1:9" x14ac:dyDescent="0.25">
      <c r="A2252" s="114">
        <f t="shared" si="215"/>
        <v>2252</v>
      </c>
      <c r="B2252" s="114">
        <f>IF(AND(A2252&gt;=CONTROL!$D$9,A2252&lt;CONTROL!$D$10+1),A2252,0)</f>
        <v>0</v>
      </c>
      <c r="C2252" s="114">
        <f>IF(AND(A2252&gt;=CONTROL!$F$9,A2252&lt;CONTROL!$F$10+1),A2252,0)</f>
        <v>0</v>
      </c>
      <c r="D2252" s="114" t="str">
        <f>IF(DATOS!I2253=CONTROL!$H$10,"B","A")</f>
        <v>A</v>
      </c>
      <c r="E2252" s="114">
        <f t="shared" si="210"/>
        <v>0</v>
      </c>
      <c r="F2252">
        <f t="shared" ca="1" si="211"/>
        <v>-1</v>
      </c>
      <c r="G2252">
        <f t="shared" ca="1" si="212"/>
        <v>654</v>
      </c>
      <c r="H2252">
        <f t="shared" ca="1" si="213"/>
        <v>0</v>
      </c>
      <c r="I2252" s="122">
        <f t="shared" ca="1" si="214"/>
        <v>0</v>
      </c>
    </row>
    <row r="2253" spans="1:9" x14ac:dyDescent="0.25">
      <c r="A2253" s="114">
        <f t="shared" si="215"/>
        <v>2253</v>
      </c>
      <c r="B2253" s="114">
        <f>IF(AND(A2253&gt;=CONTROL!$D$9,A2253&lt;CONTROL!$D$10+1),A2253,0)</f>
        <v>0</v>
      </c>
      <c r="C2253" s="114">
        <f>IF(AND(A2253&gt;=CONTROL!$F$9,A2253&lt;CONTROL!$F$10+1),A2253,0)</f>
        <v>0</v>
      </c>
      <c r="D2253" s="114" t="str">
        <f>IF(DATOS!I2254=CONTROL!$H$10,"B","A")</f>
        <v>A</v>
      </c>
      <c r="E2253" s="114">
        <f t="shared" si="210"/>
        <v>0</v>
      </c>
      <c r="F2253">
        <f t="shared" ca="1" si="211"/>
        <v>-1</v>
      </c>
      <c r="G2253">
        <f t="shared" ca="1" si="212"/>
        <v>654</v>
      </c>
      <c r="H2253">
        <f t="shared" ca="1" si="213"/>
        <v>0</v>
      </c>
      <c r="I2253" s="122">
        <f t="shared" ca="1" si="214"/>
        <v>0</v>
      </c>
    </row>
    <row r="2254" spans="1:9" x14ac:dyDescent="0.25">
      <c r="A2254" s="114">
        <f t="shared" si="215"/>
        <v>2254</v>
      </c>
      <c r="B2254" s="114">
        <f>IF(AND(A2254&gt;=CONTROL!$D$9,A2254&lt;CONTROL!$D$10+1),A2254,0)</f>
        <v>0</v>
      </c>
      <c r="C2254" s="114">
        <f>IF(AND(A2254&gt;=CONTROL!$F$9,A2254&lt;CONTROL!$F$10+1),A2254,0)</f>
        <v>0</v>
      </c>
      <c r="D2254" s="114" t="str">
        <f>IF(DATOS!I2255=CONTROL!$H$10,"B","A")</f>
        <v>A</v>
      </c>
      <c r="E2254" s="114">
        <f t="shared" si="210"/>
        <v>0</v>
      </c>
      <c r="F2254">
        <f t="shared" ca="1" si="211"/>
        <v>-1</v>
      </c>
      <c r="G2254">
        <f t="shared" ca="1" si="212"/>
        <v>654</v>
      </c>
      <c r="H2254">
        <f t="shared" ca="1" si="213"/>
        <v>0</v>
      </c>
      <c r="I2254" s="122">
        <f t="shared" ca="1" si="214"/>
        <v>0</v>
      </c>
    </row>
    <row r="2255" spans="1:9" x14ac:dyDescent="0.25">
      <c r="A2255" s="114">
        <f t="shared" si="215"/>
        <v>2255</v>
      </c>
      <c r="B2255" s="114">
        <f>IF(AND(A2255&gt;=CONTROL!$D$9,A2255&lt;CONTROL!$D$10+1),A2255,0)</f>
        <v>0</v>
      </c>
      <c r="C2255" s="114">
        <f>IF(AND(A2255&gt;=CONTROL!$F$9,A2255&lt;CONTROL!$F$10+1),A2255,0)</f>
        <v>0</v>
      </c>
      <c r="D2255" s="114" t="str">
        <f>IF(DATOS!I2256=CONTROL!$H$10,"B","A")</f>
        <v>A</v>
      </c>
      <c r="E2255" s="114">
        <f t="shared" si="210"/>
        <v>0</v>
      </c>
      <c r="F2255">
        <f t="shared" ca="1" si="211"/>
        <v>-1</v>
      </c>
      <c r="G2255">
        <f t="shared" ca="1" si="212"/>
        <v>654</v>
      </c>
      <c r="H2255">
        <f t="shared" ca="1" si="213"/>
        <v>0</v>
      </c>
      <c r="I2255" s="122">
        <f t="shared" ca="1" si="214"/>
        <v>0</v>
      </c>
    </row>
    <row r="2256" spans="1:9" x14ac:dyDescent="0.25">
      <c r="A2256" s="114">
        <f t="shared" si="215"/>
        <v>2256</v>
      </c>
      <c r="B2256" s="114">
        <f>IF(AND(A2256&gt;=CONTROL!$D$9,A2256&lt;CONTROL!$D$10+1),A2256,0)</f>
        <v>0</v>
      </c>
      <c r="C2256" s="114">
        <f>IF(AND(A2256&gt;=CONTROL!$F$9,A2256&lt;CONTROL!$F$10+1),A2256,0)</f>
        <v>0</v>
      </c>
      <c r="D2256" s="114" t="str">
        <f>IF(DATOS!I2257=CONTROL!$H$10,"B","A")</f>
        <v>A</v>
      </c>
      <c r="E2256" s="114">
        <f t="shared" si="210"/>
        <v>0</v>
      </c>
      <c r="F2256">
        <f t="shared" ca="1" si="211"/>
        <v>-1</v>
      </c>
      <c r="G2256">
        <f t="shared" ca="1" si="212"/>
        <v>654</v>
      </c>
      <c r="H2256">
        <f t="shared" ca="1" si="213"/>
        <v>0</v>
      </c>
      <c r="I2256" s="122">
        <f t="shared" ca="1" si="214"/>
        <v>0</v>
      </c>
    </row>
    <row r="2257" spans="1:9" x14ac:dyDescent="0.25">
      <c r="A2257" s="114">
        <f t="shared" si="215"/>
        <v>2257</v>
      </c>
      <c r="B2257" s="114">
        <f>IF(AND(A2257&gt;=CONTROL!$D$9,A2257&lt;CONTROL!$D$10+1),A2257,0)</f>
        <v>0</v>
      </c>
      <c r="C2257" s="114">
        <f>IF(AND(A2257&gt;=CONTROL!$F$9,A2257&lt;CONTROL!$F$10+1),A2257,0)</f>
        <v>0</v>
      </c>
      <c r="D2257" s="114" t="str">
        <f>IF(DATOS!I2258=CONTROL!$H$10,"B","A")</f>
        <v>A</v>
      </c>
      <c r="E2257" s="114">
        <f t="shared" si="210"/>
        <v>0</v>
      </c>
      <c r="F2257">
        <f t="shared" ca="1" si="211"/>
        <v>-1</v>
      </c>
      <c r="G2257">
        <f t="shared" ca="1" si="212"/>
        <v>654</v>
      </c>
      <c r="H2257">
        <f t="shared" ca="1" si="213"/>
        <v>0</v>
      </c>
      <c r="I2257" s="122">
        <f t="shared" ca="1" si="214"/>
        <v>0</v>
      </c>
    </row>
    <row r="2258" spans="1:9" x14ac:dyDescent="0.25">
      <c r="A2258" s="114">
        <f t="shared" si="215"/>
        <v>2258</v>
      </c>
      <c r="B2258" s="114">
        <f>IF(AND(A2258&gt;=CONTROL!$D$9,A2258&lt;CONTROL!$D$10+1),A2258,0)</f>
        <v>0</v>
      </c>
      <c r="C2258" s="114">
        <f>IF(AND(A2258&gt;=CONTROL!$F$9,A2258&lt;CONTROL!$F$10+1),A2258,0)</f>
        <v>0</v>
      </c>
      <c r="D2258" s="114" t="str">
        <f>IF(DATOS!I2259=CONTROL!$H$10,"B","A")</f>
        <v>A</v>
      </c>
      <c r="E2258" s="114">
        <f t="shared" si="210"/>
        <v>0</v>
      </c>
      <c r="F2258">
        <f t="shared" ca="1" si="211"/>
        <v>-1</v>
      </c>
      <c r="G2258">
        <f t="shared" ca="1" si="212"/>
        <v>654</v>
      </c>
      <c r="H2258">
        <f t="shared" ca="1" si="213"/>
        <v>0</v>
      </c>
      <c r="I2258" s="122">
        <f t="shared" ca="1" si="214"/>
        <v>0</v>
      </c>
    </row>
    <row r="2259" spans="1:9" x14ac:dyDescent="0.25">
      <c r="A2259" s="114">
        <f t="shared" si="215"/>
        <v>2259</v>
      </c>
      <c r="B2259" s="114">
        <f>IF(AND(A2259&gt;=CONTROL!$D$9,A2259&lt;CONTROL!$D$10+1),A2259,0)</f>
        <v>0</v>
      </c>
      <c r="C2259" s="114">
        <f>IF(AND(A2259&gt;=CONTROL!$F$9,A2259&lt;CONTROL!$F$10+1),A2259,0)</f>
        <v>0</v>
      </c>
      <c r="D2259" s="114" t="str">
        <f>IF(DATOS!I2260=CONTROL!$H$10,"B","A")</f>
        <v>A</v>
      </c>
      <c r="E2259" s="114">
        <f t="shared" si="210"/>
        <v>0</v>
      </c>
      <c r="F2259">
        <f t="shared" ca="1" si="211"/>
        <v>-1</v>
      </c>
      <c r="G2259">
        <f t="shared" ca="1" si="212"/>
        <v>654</v>
      </c>
      <c r="H2259">
        <f t="shared" ca="1" si="213"/>
        <v>0</v>
      </c>
      <c r="I2259" s="122">
        <f t="shared" ca="1" si="214"/>
        <v>0</v>
      </c>
    </row>
    <row r="2260" spans="1:9" x14ac:dyDescent="0.25">
      <c r="A2260" s="114">
        <f t="shared" si="215"/>
        <v>2260</v>
      </c>
      <c r="B2260" s="114">
        <f>IF(AND(A2260&gt;=CONTROL!$D$9,A2260&lt;CONTROL!$D$10+1),A2260,0)</f>
        <v>0</v>
      </c>
      <c r="C2260" s="114">
        <f>IF(AND(A2260&gt;=CONTROL!$F$9,A2260&lt;CONTROL!$F$10+1),A2260,0)</f>
        <v>0</v>
      </c>
      <c r="D2260" s="114" t="str">
        <f>IF(DATOS!I2261=CONTROL!$H$10,"B","A")</f>
        <v>A</v>
      </c>
      <c r="E2260" s="114">
        <f t="shared" si="210"/>
        <v>0</v>
      </c>
      <c r="F2260">
        <f t="shared" ca="1" si="211"/>
        <v>-1</v>
      </c>
      <c r="G2260">
        <f t="shared" ca="1" si="212"/>
        <v>654</v>
      </c>
      <c r="H2260">
        <f t="shared" ca="1" si="213"/>
        <v>0</v>
      </c>
      <c r="I2260" s="122">
        <f t="shared" ca="1" si="214"/>
        <v>0</v>
      </c>
    </row>
    <row r="2261" spans="1:9" x14ac:dyDescent="0.25">
      <c r="A2261" s="114">
        <f t="shared" si="215"/>
        <v>2261</v>
      </c>
      <c r="B2261" s="114">
        <f>IF(AND(A2261&gt;=CONTROL!$D$9,A2261&lt;CONTROL!$D$10+1),A2261,0)</f>
        <v>0</v>
      </c>
      <c r="C2261" s="114">
        <f>IF(AND(A2261&gt;=CONTROL!$F$9,A2261&lt;CONTROL!$F$10+1),A2261,0)</f>
        <v>0</v>
      </c>
      <c r="D2261" s="114" t="str">
        <f>IF(DATOS!I2262=CONTROL!$H$10,"B","A")</f>
        <v>A</v>
      </c>
      <c r="E2261" s="114">
        <f t="shared" si="210"/>
        <v>0</v>
      </c>
      <c r="F2261">
        <f t="shared" ca="1" si="211"/>
        <v>-1</v>
      </c>
      <c r="G2261">
        <f t="shared" ca="1" si="212"/>
        <v>654</v>
      </c>
      <c r="H2261">
        <f t="shared" ca="1" si="213"/>
        <v>0</v>
      </c>
      <c r="I2261" s="122">
        <f t="shared" ca="1" si="214"/>
        <v>0</v>
      </c>
    </row>
    <row r="2262" spans="1:9" x14ac:dyDescent="0.25">
      <c r="A2262" s="114">
        <f t="shared" si="215"/>
        <v>2262</v>
      </c>
      <c r="B2262" s="114">
        <f>IF(AND(A2262&gt;=CONTROL!$D$9,A2262&lt;CONTROL!$D$10+1),A2262,0)</f>
        <v>0</v>
      </c>
      <c r="C2262" s="114">
        <f>IF(AND(A2262&gt;=CONTROL!$F$9,A2262&lt;CONTROL!$F$10+1),A2262,0)</f>
        <v>0</v>
      </c>
      <c r="D2262" s="114" t="str">
        <f>IF(DATOS!I2263=CONTROL!$H$10,"B","A")</f>
        <v>A</v>
      </c>
      <c r="E2262" s="114">
        <f t="shared" si="210"/>
        <v>0</v>
      </c>
      <c r="F2262">
        <f t="shared" ca="1" si="211"/>
        <v>-1</v>
      </c>
      <c r="G2262">
        <f t="shared" ca="1" si="212"/>
        <v>654</v>
      </c>
      <c r="H2262">
        <f t="shared" ca="1" si="213"/>
        <v>0</v>
      </c>
      <c r="I2262" s="122">
        <f t="shared" ca="1" si="214"/>
        <v>0</v>
      </c>
    </row>
    <row r="2263" spans="1:9" x14ac:dyDescent="0.25">
      <c r="A2263" s="114">
        <f t="shared" si="215"/>
        <v>2263</v>
      </c>
      <c r="B2263" s="114">
        <f>IF(AND(A2263&gt;=CONTROL!$D$9,A2263&lt;CONTROL!$D$10+1),A2263,0)</f>
        <v>0</v>
      </c>
      <c r="C2263" s="114">
        <f>IF(AND(A2263&gt;=CONTROL!$F$9,A2263&lt;CONTROL!$F$10+1),A2263,0)</f>
        <v>0</v>
      </c>
      <c r="D2263" s="114" t="str">
        <f>IF(DATOS!I2264=CONTROL!$H$10,"B","A")</f>
        <v>A</v>
      </c>
      <c r="E2263" s="114">
        <f t="shared" si="210"/>
        <v>0</v>
      </c>
      <c r="F2263">
        <f t="shared" ca="1" si="211"/>
        <v>-1</v>
      </c>
      <c r="G2263">
        <f t="shared" ca="1" si="212"/>
        <v>654</v>
      </c>
      <c r="H2263">
        <f t="shared" ca="1" si="213"/>
        <v>0</v>
      </c>
      <c r="I2263" s="122">
        <f t="shared" ca="1" si="214"/>
        <v>0</v>
      </c>
    </row>
    <row r="2264" spans="1:9" x14ac:dyDescent="0.25">
      <c r="A2264" s="114">
        <f t="shared" si="215"/>
        <v>2264</v>
      </c>
      <c r="B2264" s="114">
        <f>IF(AND(A2264&gt;=CONTROL!$D$9,A2264&lt;CONTROL!$D$10+1),A2264,0)</f>
        <v>0</v>
      </c>
      <c r="C2264" s="114">
        <f>IF(AND(A2264&gt;=CONTROL!$F$9,A2264&lt;CONTROL!$F$10+1),A2264,0)</f>
        <v>0</v>
      </c>
      <c r="D2264" s="114" t="str">
        <f>IF(DATOS!I2265=CONTROL!$H$10,"B","A")</f>
        <v>A</v>
      </c>
      <c r="E2264" s="114">
        <f t="shared" si="210"/>
        <v>0</v>
      </c>
      <c r="F2264">
        <f t="shared" ca="1" si="211"/>
        <v>-1</v>
      </c>
      <c r="G2264">
        <f t="shared" ca="1" si="212"/>
        <v>654</v>
      </c>
      <c r="H2264">
        <f t="shared" ca="1" si="213"/>
        <v>0</v>
      </c>
      <c r="I2264" s="122">
        <f t="shared" ca="1" si="214"/>
        <v>0</v>
      </c>
    </row>
    <row r="2265" spans="1:9" x14ac:dyDescent="0.25">
      <c r="A2265" s="114">
        <f t="shared" si="215"/>
        <v>2265</v>
      </c>
      <c r="B2265" s="114">
        <f>IF(AND(A2265&gt;=CONTROL!$D$9,A2265&lt;CONTROL!$D$10+1),A2265,0)</f>
        <v>0</v>
      </c>
      <c r="C2265" s="114">
        <f>IF(AND(A2265&gt;=CONTROL!$F$9,A2265&lt;CONTROL!$F$10+1),A2265,0)</f>
        <v>0</v>
      </c>
      <c r="D2265" s="114" t="str">
        <f>IF(DATOS!I2266=CONTROL!$H$10,"B","A")</f>
        <v>A</v>
      </c>
      <c r="E2265" s="114">
        <f t="shared" si="210"/>
        <v>0</v>
      </c>
      <c r="F2265">
        <f t="shared" ca="1" si="211"/>
        <v>-1</v>
      </c>
      <c r="G2265">
        <f t="shared" ca="1" si="212"/>
        <v>654</v>
      </c>
      <c r="H2265">
        <f t="shared" ca="1" si="213"/>
        <v>0</v>
      </c>
      <c r="I2265" s="122">
        <f t="shared" ca="1" si="214"/>
        <v>0</v>
      </c>
    </row>
    <row r="2266" spans="1:9" x14ac:dyDescent="0.25">
      <c r="A2266" s="114">
        <f t="shared" si="215"/>
        <v>2266</v>
      </c>
      <c r="B2266" s="114">
        <f>IF(AND(A2266&gt;=CONTROL!$D$9,A2266&lt;CONTROL!$D$10+1),A2266,0)</f>
        <v>0</v>
      </c>
      <c r="C2266" s="114">
        <f>IF(AND(A2266&gt;=CONTROL!$F$9,A2266&lt;CONTROL!$F$10+1),A2266,0)</f>
        <v>0</v>
      </c>
      <c r="D2266" s="114" t="str">
        <f>IF(DATOS!I2267=CONTROL!$H$10,"B","A")</f>
        <v>A</v>
      </c>
      <c r="E2266" s="114">
        <f t="shared" si="210"/>
        <v>0</v>
      </c>
      <c r="F2266">
        <f t="shared" ca="1" si="211"/>
        <v>-1</v>
      </c>
      <c r="G2266">
        <f t="shared" ca="1" si="212"/>
        <v>654</v>
      </c>
      <c r="H2266">
        <f t="shared" ca="1" si="213"/>
        <v>0</v>
      </c>
      <c r="I2266" s="122">
        <f t="shared" ca="1" si="214"/>
        <v>0</v>
      </c>
    </row>
    <row r="2267" spans="1:9" x14ac:dyDescent="0.25">
      <c r="A2267" s="114">
        <f t="shared" si="215"/>
        <v>2267</v>
      </c>
      <c r="B2267" s="114">
        <f>IF(AND(A2267&gt;=CONTROL!$D$9,A2267&lt;CONTROL!$D$10+1),A2267,0)</f>
        <v>0</v>
      </c>
      <c r="C2267" s="114">
        <f>IF(AND(A2267&gt;=CONTROL!$F$9,A2267&lt;CONTROL!$F$10+1),A2267,0)</f>
        <v>0</v>
      </c>
      <c r="D2267" s="114" t="str">
        <f>IF(DATOS!I2268=CONTROL!$H$10,"B","A")</f>
        <v>A</v>
      </c>
      <c r="E2267" s="114">
        <f t="shared" si="210"/>
        <v>0</v>
      </c>
      <c r="F2267">
        <f t="shared" ca="1" si="211"/>
        <v>-1</v>
      </c>
      <c r="G2267">
        <f t="shared" ca="1" si="212"/>
        <v>654</v>
      </c>
      <c r="H2267">
        <f t="shared" ca="1" si="213"/>
        <v>0</v>
      </c>
      <c r="I2267" s="122">
        <f t="shared" ca="1" si="214"/>
        <v>0</v>
      </c>
    </row>
    <row r="2268" spans="1:9" x14ac:dyDescent="0.25">
      <c r="A2268" s="114">
        <f t="shared" si="215"/>
        <v>2268</v>
      </c>
      <c r="B2268" s="114">
        <f>IF(AND(A2268&gt;=CONTROL!$D$9,A2268&lt;CONTROL!$D$10+1),A2268,0)</f>
        <v>0</v>
      </c>
      <c r="C2268" s="114">
        <f>IF(AND(A2268&gt;=CONTROL!$F$9,A2268&lt;CONTROL!$F$10+1),A2268,0)</f>
        <v>0</v>
      </c>
      <c r="D2268" s="114" t="str">
        <f>IF(DATOS!I2269=CONTROL!$H$10,"B","A")</f>
        <v>A</v>
      </c>
      <c r="E2268" s="114">
        <f t="shared" si="210"/>
        <v>0</v>
      </c>
      <c r="F2268">
        <f t="shared" ca="1" si="211"/>
        <v>-1</v>
      </c>
      <c r="G2268">
        <f t="shared" ca="1" si="212"/>
        <v>654</v>
      </c>
      <c r="H2268">
        <f t="shared" ca="1" si="213"/>
        <v>0</v>
      </c>
      <c r="I2268" s="122">
        <f t="shared" ca="1" si="214"/>
        <v>0</v>
      </c>
    </row>
    <row r="2269" spans="1:9" x14ac:dyDescent="0.25">
      <c r="A2269" s="114">
        <f t="shared" si="215"/>
        <v>2269</v>
      </c>
      <c r="B2269" s="114">
        <f>IF(AND(A2269&gt;=CONTROL!$D$9,A2269&lt;CONTROL!$D$10+1),A2269,0)</f>
        <v>0</v>
      </c>
      <c r="C2269" s="114">
        <f>IF(AND(A2269&gt;=CONTROL!$F$9,A2269&lt;CONTROL!$F$10+1),A2269,0)</f>
        <v>0</v>
      </c>
      <c r="D2269" s="114" t="str">
        <f>IF(DATOS!I2270=CONTROL!$H$10,"B","A")</f>
        <v>A</v>
      </c>
      <c r="E2269" s="114">
        <f t="shared" si="210"/>
        <v>0</v>
      </c>
      <c r="F2269">
        <f t="shared" ca="1" si="211"/>
        <v>-1</v>
      </c>
      <c r="G2269">
        <f t="shared" ca="1" si="212"/>
        <v>654</v>
      </c>
      <c r="H2269">
        <f t="shared" ca="1" si="213"/>
        <v>0</v>
      </c>
      <c r="I2269" s="122">
        <f t="shared" ca="1" si="214"/>
        <v>0</v>
      </c>
    </row>
    <row r="2270" spans="1:9" x14ac:dyDescent="0.25">
      <c r="A2270" s="114">
        <f t="shared" si="215"/>
        <v>2270</v>
      </c>
      <c r="B2270" s="114">
        <f>IF(AND(A2270&gt;=CONTROL!$D$9,A2270&lt;CONTROL!$D$10+1),A2270,0)</f>
        <v>0</v>
      </c>
      <c r="C2270" s="114">
        <f>IF(AND(A2270&gt;=CONTROL!$F$9,A2270&lt;CONTROL!$F$10+1),A2270,0)</f>
        <v>0</v>
      </c>
      <c r="D2270" s="114" t="str">
        <f>IF(DATOS!I2271=CONTROL!$H$10,"B","A")</f>
        <v>A</v>
      </c>
      <c r="E2270" s="114">
        <f t="shared" si="210"/>
        <v>0</v>
      </c>
      <c r="F2270">
        <f t="shared" ca="1" si="211"/>
        <v>-1</v>
      </c>
      <c r="G2270">
        <f t="shared" ca="1" si="212"/>
        <v>654</v>
      </c>
      <c r="H2270">
        <f t="shared" ca="1" si="213"/>
        <v>0</v>
      </c>
      <c r="I2270" s="122">
        <f t="shared" ca="1" si="214"/>
        <v>0</v>
      </c>
    </row>
    <row r="2271" spans="1:9" x14ac:dyDescent="0.25">
      <c r="A2271" s="114">
        <f t="shared" si="215"/>
        <v>2271</v>
      </c>
      <c r="B2271" s="114">
        <f>IF(AND(A2271&gt;=CONTROL!$D$9,A2271&lt;CONTROL!$D$10+1),A2271,0)</f>
        <v>0</v>
      </c>
      <c r="C2271" s="114">
        <f>IF(AND(A2271&gt;=CONTROL!$F$9,A2271&lt;CONTROL!$F$10+1),A2271,0)</f>
        <v>0</v>
      </c>
      <c r="D2271" s="114" t="str">
        <f>IF(DATOS!I2272=CONTROL!$H$10,"B","A")</f>
        <v>A</v>
      </c>
      <c r="E2271" s="114">
        <f t="shared" si="210"/>
        <v>0</v>
      </c>
      <c r="F2271">
        <f t="shared" ca="1" si="211"/>
        <v>-1</v>
      </c>
      <c r="G2271">
        <f t="shared" ca="1" si="212"/>
        <v>654</v>
      </c>
      <c r="H2271">
        <f t="shared" ca="1" si="213"/>
        <v>0</v>
      </c>
      <c r="I2271" s="122">
        <f t="shared" ca="1" si="214"/>
        <v>0</v>
      </c>
    </row>
    <row r="2272" spans="1:9" x14ac:dyDescent="0.25">
      <c r="A2272" s="114">
        <f t="shared" si="215"/>
        <v>2272</v>
      </c>
      <c r="B2272" s="114">
        <f>IF(AND(A2272&gt;=CONTROL!$D$9,A2272&lt;CONTROL!$D$10+1),A2272,0)</f>
        <v>0</v>
      </c>
      <c r="C2272" s="114">
        <f>IF(AND(A2272&gt;=CONTROL!$F$9,A2272&lt;CONTROL!$F$10+1),A2272,0)</f>
        <v>0</v>
      </c>
      <c r="D2272" s="114" t="str">
        <f>IF(DATOS!I2273=CONTROL!$H$10,"B","A")</f>
        <v>A</v>
      </c>
      <c r="E2272" s="114">
        <f t="shared" si="210"/>
        <v>0</v>
      </c>
      <c r="F2272">
        <f t="shared" ca="1" si="211"/>
        <v>-1</v>
      </c>
      <c r="G2272">
        <f t="shared" ca="1" si="212"/>
        <v>654</v>
      </c>
      <c r="H2272">
        <f t="shared" ca="1" si="213"/>
        <v>0</v>
      </c>
      <c r="I2272" s="122">
        <f t="shared" ca="1" si="214"/>
        <v>0</v>
      </c>
    </row>
    <row r="2273" spans="1:9" x14ac:dyDescent="0.25">
      <c r="A2273" s="114">
        <f t="shared" si="215"/>
        <v>2273</v>
      </c>
      <c r="B2273" s="114">
        <f>IF(AND(A2273&gt;=CONTROL!$D$9,A2273&lt;CONTROL!$D$10+1),A2273,0)</f>
        <v>0</v>
      </c>
      <c r="C2273" s="114">
        <f>IF(AND(A2273&gt;=CONTROL!$F$9,A2273&lt;CONTROL!$F$10+1),A2273,0)</f>
        <v>0</v>
      </c>
      <c r="D2273" s="114" t="str">
        <f>IF(DATOS!I2274=CONTROL!$H$10,"B","A")</f>
        <v>A</v>
      </c>
      <c r="E2273" s="114">
        <f t="shared" si="210"/>
        <v>0</v>
      </c>
      <c r="F2273">
        <f t="shared" ca="1" si="211"/>
        <v>-1</v>
      </c>
      <c r="G2273">
        <f t="shared" ca="1" si="212"/>
        <v>654</v>
      </c>
      <c r="H2273">
        <f t="shared" ca="1" si="213"/>
        <v>0</v>
      </c>
      <c r="I2273" s="122">
        <f t="shared" ca="1" si="214"/>
        <v>0</v>
      </c>
    </row>
    <row r="2274" spans="1:9" x14ac:dyDescent="0.25">
      <c r="A2274" s="114">
        <f t="shared" si="215"/>
        <v>2274</v>
      </c>
      <c r="B2274" s="114">
        <f>IF(AND(A2274&gt;=CONTROL!$D$9,A2274&lt;CONTROL!$D$10+1),A2274,0)</f>
        <v>0</v>
      </c>
      <c r="C2274" s="114">
        <f>IF(AND(A2274&gt;=CONTROL!$F$9,A2274&lt;CONTROL!$F$10+1),A2274,0)</f>
        <v>0</v>
      </c>
      <c r="D2274" s="114" t="str">
        <f>IF(DATOS!I2275=CONTROL!$H$10,"B","A")</f>
        <v>A</v>
      </c>
      <c r="E2274" s="114">
        <f t="shared" si="210"/>
        <v>0</v>
      </c>
      <c r="F2274">
        <f t="shared" ca="1" si="211"/>
        <v>-1</v>
      </c>
      <c r="G2274">
        <f t="shared" ca="1" si="212"/>
        <v>654</v>
      </c>
      <c r="H2274">
        <f t="shared" ca="1" si="213"/>
        <v>0</v>
      </c>
      <c r="I2274" s="122">
        <f t="shared" ca="1" si="214"/>
        <v>0</v>
      </c>
    </row>
    <row r="2275" spans="1:9" x14ac:dyDescent="0.25">
      <c r="A2275" s="114">
        <f t="shared" si="215"/>
        <v>2275</v>
      </c>
      <c r="B2275" s="114">
        <f>IF(AND(A2275&gt;=CONTROL!$D$9,A2275&lt;CONTROL!$D$10+1),A2275,0)</f>
        <v>0</v>
      </c>
      <c r="C2275" s="114">
        <f>IF(AND(A2275&gt;=CONTROL!$F$9,A2275&lt;CONTROL!$F$10+1),A2275,0)</f>
        <v>0</v>
      </c>
      <c r="D2275" s="114" t="str">
        <f>IF(DATOS!I2276=CONTROL!$H$10,"B","A")</f>
        <v>A</v>
      </c>
      <c r="E2275" s="114">
        <f t="shared" si="210"/>
        <v>0</v>
      </c>
      <c r="F2275">
        <f t="shared" ca="1" si="211"/>
        <v>-1</v>
      </c>
      <c r="G2275">
        <f t="shared" ca="1" si="212"/>
        <v>654</v>
      </c>
      <c r="H2275">
        <f t="shared" ca="1" si="213"/>
        <v>0</v>
      </c>
      <c r="I2275" s="122">
        <f t="shared" ca="1" si="214"/>
        <v>0</v>
      </c>
    </row>
    <row r="2276" spans="1:9" x14ac:dyDescent="0.25">
      <c r="A2276" s="114">
        <f t="shared" si="215"/>
        <v>2276</v>
      </c>
      <c r="B2276" s="114">
        <f>IF(AND(A2276&gt;=CONTROL!$D$9,A2276&lt;CONTROL!$D$10+1),A2276,0)</f>
        <v>0</v>
      </c>
      <c r="C2276" s="114">
        <f>IF(AND(A2276&gt;=CONTROL!$F$9,A2276&lt;CONTROL!$F$10+1),A2276,0)</f>
        <v>0</v>
      </c>
      <c r="D2276" s="114" t="str">
        <f>IF(DATOS!I2277=CONTROL!$H$10,"B","A")</f>
        <v>A</v>
      </c>
      <c r="E2276" s="114">
        <f t="shared" si="210"/>
        <v>0</v>
      </c>
      <c r="F2276">
        <f t="shared" ca="1" si="211"/>
        <v>-1</v>
      </c>
      <c r="G2276">
        <f t="shared" ca="1" si="212"/>
        <v>654</v>
      </c>
      <c r="H2276">
        <f t="shared" ca="1" si="213"/>
        <v>0</v>
      </c>
      <c r="I2276" s="122">
        <f t="shared" ca="1" si="214"/>
        <v>0</v>
      </c>
    </row>
    <row r="2277" spans="1:9" x14ac:dyDescent="0.25">
      <c r="A2277" s="114">
        <f t="shared" si="215"/>
        <v>2277</v>
      </c>
      <c r="B2277" s="114">
        <f>IF(AND(A2277&gt;=CONTROL!$D$9,A2277&lt;CONTROL!$D$10+1),A2277,0)</f>
        <v>0</v>
      </c>
      <c r="C2277" s="114">
        <f>IF(AND(A2277&gt;=CONTROL!$F$9,A2277&lt;CONTROL!$F$10+1),A2277,0)</f>
        <v>0</v>
      </c>
      <c r="D2277" s="114" t="str">
        <f>IF(DATOS!I2278=CONTROL!$H$10,"B","A")</f>
        <v>A</v>
      </c>
      <c r="E2277" s="114">
        <f t="shared" si="210"/>
        <v>0</v>
      </c>
      <c r="F2277">
        <f t="shared" ca="1" si="211"/>
        <v>-1</v>
      </c>
      <c r="G2277">
        <f t="shared" ca="1" si="212"/>
        <v>654</v>
      </c>
      <c r="H2277">
        <f t="shared" ca="1" si="213"/>
        <v>0</v>
      </c>
      <c r="I2277" s="122">
        <f t="shared" ca="1" si="214"/>
        <v>0</v>
      </c>
    </row>
    <row r="2278" spans="1:9" x14ac:dyDescent="0.25">
      <c r="A2278" s="114">
        <f t="shared" si="215"/>
        <v>2278</v>
      </c>
      <c r="B2278" s="114">
        <f>IF(AND(A2278&gt;=CONTROL!$D$9,A2278&lt;CONTROL!$D$10+1),A2278,0)</f>
        <v>0</v>
      </c>
      <c r="C2278" s="114">
        <f>IF(AND(A2278&gt;=CONTROL!$F$9,A2278&lt;CONTROL!$F$10+1),A2278,0)</f>
        <v>0</v>
      </c>
      <c r="D2278" s="114" t="str">
        <f>IF(DATOS!I2279=CONTROL!$H$10,"B","A")</f>
        <v>A</v>
      </c>
      <c r="E2278" s="114">
        <f t="shared" si="210"/>
        <v>0</v>
      </c>
      <c r="F2278">
        <f t="shared" ca="1" si="211"/>
        <v>-1</v>
      </c>
      <c r="G2278">
        <f t="shared" ca="1" si="212"/>
        <v>654</v>
      </c>
      <c r="H2278">
        <f t="shared" ca="1" si="213"/>
        <v>0</v>
      </c>
      <c r="I2278" s="122">
        <f t="shared" ca="1" si="214"/>
        <v>0</v>
      </c>
    </row>
    <row r="2279" spans="1:9" x14ac:dyDescent="0.25">
      <c r="A2279" s="114">
        <f t="shared" si="215"/>
        <v>2279</v>
      </c>
      <c r="B2279" s="114">
        <f>IF(AND(A2279&gt;=CONTROL!$D$9,A2279&lt;CONTROL!$D$10+1),A2279,0)</f>
        <v>0</v>
      </c>
      <c r="C2279" s="114">
        <f>IF(AND(A2279&gt;=CONTROL!$F$9,A2279&lt;CONTROL!$F$10+1),A2279,0)</f>
        <v>0</v>
      </c>
      <c r="D2279" s="114" t="str">
        <f>IF(DATOS!I2280=CONTROL!$H$10,"B","A")</f>
        <v>A</v>
      </c>
      <c r="E2279" s="114">
        <f t="shared" si="210"/>
        <v>0</v>
      </c>
      <c r="F2279">
        <f t="shared" ca="1" si="211"/>
        <v>-1</v>
      </c>
      <c r="G2279">
        <f t="shared" ca="1" si="212"/>
        <v>654</v>
      </c>
      <c r="H2279">
        <f t="shared" ca="1" si="213"/>
        <v>0</v>
      </c>
      <c r="I2279" s="122">
        <f t="shared" ca="1" si="214"/>
        <v>0</v>
      </c>
    </row>
    <row r="2280" spans="1:9" x14ac:dyDescent="0.25">
      <c r="A2280" s="114">
        <f t="shared" si="215"/>
        <v>2280</v>
      </c>
      <c r="B2280" s="114">
        <f>IF(AND(A2280&gt;=CONTROL!$D$9,A2280&lt;CONTROL!$D$10+1),A2280,0)</f>
        <v>0</v>
      </c>
      <c r="C2280" s="114">
        <f>IF(AND(A2280&gt;=CONTROL!$F$9,A2280&lt;CONTROL!$F$10+1),A2280,0)</f>
        <v>0</v>
      </c>
      <c r="D2280" s="114" t="str">
        <f>IF(DATOS!I2281=CONTROL!$H$10,"B","A")</f>
        <v>A</v>
      </c>
      <c r="E2280" s="114">
        <f t="shared" si="210"/>
        <v>0</v>
      </c>
      <c r="F2280">
        <f t="shared" ca="1" si="211"/>
        <v>-1</v>
      </c>
      <c r="G2280">
        <f t="shared" ca="1" si="212"/>
        <v>654</v>
      </c>
      <c r="H2280">
        <f t="shared" ca="1" si="213"/>
        <v>0</v>
      </c>
      <c r="I2280" s="122">
        <f t="shared" ca="1" si="214"/>
        <v>0</v>
      </c>
    </row>
    <row r="2281" spans="1:9" x14ac:dyDescent="0.25">
      <c r="A2281" s="114">
        <f t="shared" si="215"/>
        <v>2281</v>
      </c>
      <c r="B2281" s="114">
        <f>IF(AND(A2281&gt;=CONTROL!$D$9,A2281&lt;CONTROL!$D$10+1),A2281,0)</f>
        <v>0</v>
      </c>
      <c r="C2281" s="114">
        <f>IF(AND(A2281&gt;=CONTROL!$F$9,A2281&lt;CONTROL!$F$10+1),A2281,0)</f>
        <v>0</v>
      </c>
      <c r="D2281" s="114" t="str">
        <f>IF(DATOS!I2282=CONTROL!$H$10,"B","A")</f>
        <v>A</v>
      </c>
      <c r="E2281" s="114">
        <f t="shared" si="210"/>
        <v>0</v>
      </c>
      <c r="F2281">
        <f t="shared" ca="1" si="211"/>
        <v>-1</v>
      </c>
      <c r="G2281">
        <f t="shared" ca="1" si="212"/>
        <v>654</v>
      </c>
      <c r="H2281">
        <f t="shared" ca="1" si="213"/>
        <v>0</v>
      </c>
      <c r="I2281" s="122">
        <f t="shared" ca="1" si="214"/>
        <v>0</v>
      </c>
    </row>
    <row r="2282" spans="1:9" x14ac:dyDescent="0.25">
      <c r="A2282" s="114">
        <f t="shared" si="215"/>
        <v>2282</v>
      </c>
      <c r="B2282" s="114">
        <f>IF(AND(A2282&gt;=CONTROL!$D$9,A2282&lt;CONTROL!$D$10+1),A2282,0)</f>
        <v>0</v>
      </c>
      <c r="C2282" s="114">
        <f>IF(AND(A2282&gt;=CONTROL!$F$9,A2282&lt;CONTROL!$F$10+1),A2282,0)</f>
        <v>0</v>
      </c>
      <c r="D2282" s="114" t="str">
        <f>IF(DATOS!I2283=CONTROL!$H$10,"B","A")</f>
        <v>A</v>
      </c>
      <c r="E2282" s="114">
        <f t="shared" si="210"/>
        <v>0</v>
      </c>
      <c r="F2282">
        <f t="shared" ca="1" si="211"/>
        <v>-1</v>
      </c>
      <c r="G2282">
        <f t="shared" ca="1" si="212"/>
        <v>654</v>
      </c>
      <c r="H2282">
        <f t="shared" ca="1" si="213"/>
        <v>0</v>
      </c>
      <c r="I2282" s="122">
        <f t="shared" ca="1" si="214"/>
        <v>0</v>
      </c>
    </row>
    <row r="2283" spans="1:9" x14ac:dyDescent="0.25">
      <c r="A2283" s="114">
        <f t="shared" si="215"/>
        <v>2283</v>
      </c>
      <c r="B2283" s="114">
        <f>IF(AND(A2283&gt;=CONTROL!$D$9,A2283&lt;CONTROL!$D$10+1),A2283,0)</f>
        <v>0</v>
      </c>
      <c r="C2283" s="114">
        <f>IF(AND(A2283&gt;=CONTROL!$F$9,A2283&lt;CONTROL!$F$10+1),A2283,0)</f>
        <v>0</v>
      </c>
      <c r="D2283" s="114" t="str">
        <f>IF(DATOS!I2284=CONTROL!$H$10,"B","A")</f>
        <v>A</v>
      </c>
      <c r="E2283" s="114">
        <f t="shared" si="210"/>
        <v>0</v>
      </c>
      <c r="F2283">
        <f t="shared" ca="1" si="211"/>
        <v>-1</v>
      </c>
      <c r="G2283">
        <f t="shared" ca="1" si="212"/>
        <v>654</v>
      </c>
      <c r="H2283">
        <f t="shared" ca="1" si="213"/>
        <v>0</v>
      </c>
      <c r="I2283" s="122">
        <f t="shared" ca="1" si="214"/>
        <v>0</v>
      </c>
    </row>
    <row r="2284" spans="1:9" x14ac:dyDescent="0.25">
      <c r="A2284" s="114">
        <f t="shared" si="215"/>
        <v>2284</v>
      </c>
      <c r="B2284" s="114">
        <f>IF(AND(A2284&gt;=CONTROL!$D$9,A2284&lt;CONTROL!$D$10+1),A2284,0)</f>
        <v>0</v>
      </c>
      <c r="C2284" s="114">
        <f>IF(AND(A2284&gt;=CONTROL!$F$9,A2284&lt;CONTROL!$F$10+1),A2284,0)</f>
        <v>0</v>
      </c>
      <c r="D2284" s="114" t="str">
        <f>IF(DATOS!I2285=CONTROL!$H$10,"B","A")</f>
        <v>A</v>
      </c>
      <c r="E2284" s="114">
        <f t="shared" si="210"/>
        <v>0</v>
      </c>
      <c r="F2284">
        <f t="shared" ca="1" si="211"/>
        <v>-1</v>
      </c>
      <c r="G2284">
        <f t="shared" ca="1" si="212"/>
        <v>654</v>
      </c>
      <c r="H2284">
        <f t="shared" ca="1" si="213"/>
        <v>0</v>
      </c>
      <c r="I2284" s="122">
        <f t="shared" ca="1" si="214"/>
        <v>0</v>
      </c>
    </row>
    <row r="2285" spans="1:9" x14ac:dyDescent="0.25">
      <c r="A2285" s="114">
        <f t="shared" si="215"/>
        <v>2285</v>
      </c>
      <c r="B2285" s="114">
        <f>IF(AND(A2285&gt;=CONTROL!$D$9,A2285&lt;CONTROL!$D$10+1),A2285,0)</f>
        <v>0</v>
      </c>
      <c r="C2285" s="114">
        <f>IF(AND(A2285&gt;=CONTROL!$F$9,A2285&lt;CONTROL!$F$10+1),A2285,0)</f>
        <v>0</v>
      </c>
      <c r="D2285" s="114" t="str">
        <f>IF(DATOS!I2286=CONTROL!$H$10,"B","A")</f>
        <v>A</v>
      </c>
      <c r="E2285" s="114">
        <f t="shared" si="210"/>
        <v>0</v>
      </c>
      <c r="F2285">
        <f t="shared" ca="1" si="211"/>
        <v>-1</v>
      </c>
      <c r="G2285">
        <f t="shared" ca="1" si="212"/>
        <v>654</v>
      </c>
      <c r="H2285">
        <f t="shared" ca="1" si="213"/>
        <v>0</v>
      </c>
      <c r="I2285" s="122">
        <f t="shared" ca="1" si="214"/>
        <v>0</v>
      </c>
    </row>
    <row r="2286" spans="1:9" x14ac:dyDescent="0.25">
      <c r="A2286" s="114">
        <f t="shared" si="215"/>
        <v>2286</v>
      </c>
      <c r="B2286" s="114">
        <f>IF(AND(A2286&gt;=CONTROL!$D$9,A2286&lt;CONTROL!$D$10+1),A2286,0)</f>
        <v>0</v>
      </c>
      <c r="C2286" s="114">
        <f>IF(AND(A2286&gt;=CONTROL!$F$9,A2286&lt;CONTROL!$F$10+1),A2286,0)</f>
        <v>0</v>
      </c>
      <c r="D2286" s="114" t="str">
        <f>IF(DATOS!I2287=CONTROL!$H$10,"B","A")</f>
        <v>A</v>
      </c>
      <c r="E2286" s="114">
        <f t="shared" si="210"/>
        <v>0</v>
      </c>
      <c r="F2286">
        <f t="shared" ca="1" si="211"/>
        <v>-1</v>
      </c>
      <c r="G2286">
        <f t="shared" ca="1" si="212"/>
        <v>654</v>
      </c>
      <c r="H2286">
        <f t="shared" ca="1" si="213"/>
        <v>0</v>
      </c>
      <c r="I2286" s="122">
        <f t="shared" ca="1" si="214"/>
        <v>0</v>
      </c>
    </row>
    <row r="2287" spans="1:9" x14ac:dyDescent="0.25">
      <c r="A2287" s="114">
        <f t="shared" si="215"/>
        <v>2287</v>
      </c>
      <c r="B2287" s="114">
        <f>IF(AND(A2287&gt;=CONTROL!$D$9,A2287&lt;CONTROL!$D$10+1),A2287,0)</f>
        <v>0</v>
      </c>
      <c r="C2287" s="114">
        <f>IF(AND(A2287&gt;=CONTROL!$F$9,A2287&lt;CONTROL!$F$10+1),A2287,0)</f>
        <v>0</v>
      </c>
      <c r="D2287" s="114" t="str">
        <f>IF(DATOS!I2288=CONTROL!$H$10,"B","A")</f>
        <v>A</v>
      </c>
      <c r="E2287" s="114">
        <f t="shared" si="210"/>
        <v>0</v>
      </c>
      <c r="F2287">
        <f t="shared" ca="1" si="211"/>
        <v>-1</v>
      </c>
      <c r="G2287">
        <f t="shared" ca="1" si="212"/>
        <v>654</v>
      </c>
      <c r="H2287">
        <f t="shared" ca="1" si="213"/>
        <v>0</v>
      </c>
      <c r="I2287" s="122">
        <f t="shared" ca="1" si="214"/>
        <v>0</v>
      </c>
    </row>
    <row r="2288" spans="1:9" x14ac:dyDescent="0.25">
      <c r="A2288" s="114">
        <f t="shared" si="215"/>
        <v>2288</v>
      </c>
      <c r="B2288" s="114">
        <f>IF(AND(A2288&gt;=CONTROL!$D$9,A2288&lt;CONTROL!$D$10+1),A2288,0)</f>
        <v>0</v>
      </c>
      <c r="C2288" s="114">
        <f>IF(AND(A2288&gt;=CONTROL!$F$9,A2288&lt;CONTROL!$F$10+1),A2288,0)</f>
        <v>0</v>
      </c>
      <c r="D2288" s="114" t="str">
        <f>IF(DATOS!I2289=CONTROL!$H$10,"B","A")</f>
        <v>A</v>
      </c>
      <c r="E2288" s="114">
        <f t="shared" si="210"/>
        <v>0</v>
      </c>
      <c r="F2288">
        <f t="shared" ca="1" si="211"/>
        <v>-1</v>
      </c>
      <c r="G2288">
        <f t="shared" ca="1" si="212"/>
        <v>654</v>
      </c>
      <c r="H2288">
        <f t="shared" ca="1" si="213"/>
        <v>0</v>
      </c>
      <c r="I2288" s="122">
        <f t="shared" ca="1" si="214"/>
        <v>0</v>
      </c>
    </row>
    <row r="2289" spans="1:9" x14ac:dyDescent="0.25">
      <c r="A2289" s="114">
        <f t="shared" si="215"/>
        <v>2289</v>
      </c>
      <c r="B2289" s="114">
        <f>IF(AND(A2289&gt;=CONTROL!$D$9,A2289&lt;CONTROL!$D$10+1),A2289,0)</f>
        <v>0</v>
      </c>
      <c r="C2289" s="114">
        <f>IF(AND(A2289&gt;=CONTROL!$F$9,A2289&lt;CONTROL!$F$10+1),A2289,0)</f>
        <v>0</v>
      </c>
      <c r="D2289" s="114" t="str">
        <f>IF(DATOS!I2290=CONTROL!$H$10,"B","A")</f>
        <v>A</v>
      </c>
      <c r="E2289" s="114">
        <f t="shared" si="210"/>
        <v>0</v>
      </c>
      <c r="F2289">
        <f t="shared" ca="1" si="211"/>
        <v>-1</v>
      </c>
      <c r="G2289">
        <f t="shared" ca="1" si="212"/>
        <v>654</v>
      </c>
      <c r="H2289">
        <f t="shared" ca="1" si="213"/>
        <v>0</v>
      </c>
      <c r="I2289" s="122">
        <f t="shared" ca="1" si="214"/>
        <v>0</v>
      </c>
    </row>
    <row r="2290" spans="1:9" x14ac:dyDescent="0.25">
      <c r="A2290" s="114">
        <f t="shared" si="215"/>
        <v>2290</v>
      </c>
      <c r="B2290" s="114">
        <f>IF(AND(A2290&gt;=CONTROL!$D$9,A2290&lt;CONTROL!$D$10+1),A2290,0)</f>
        <v>0</v>
      </c>
      <c r="C2290" s="114">
        <f>IF(AND(A2290&gt;=CONTROL!$F$9,A2290&lt;CONTROL!$F$10+1),A2290,0)</f>
        <v>0</v>
      </c>
      <c r="D2290" s="114" t="str">
        <f>IF(DATOS!I2291=CONTROL!$H$10,"B","A")</f>
        <v>A</v>
      </c>
      <c r="E2290" s="114">
        <f t="shared" si="210"/>
        <v>0</v>
      </c>
      <c r="F2290">
        <f t="shared" ca="1" si="211"/>
        <v>-1</v>
      </c>
      <c r="G2290">
        <f t="shared" ca="1" si="212"/>
        <v>654</v>
      </c>
      <c r="H2290">
        <f t="shared" ca="1" si="213"/>
        <v>0</v>
      </c>
      <c r="I2290" s="122">
        <f t="shared" ca="1" si="214"/>
        <v>0</v>
      </c>
    </row>
    <row r="2291" spans="1:9" x14ac:dyDescent="0.25">
      <c r="A2291" s="114">
        <f t="shared" si="215"/>
        <v>2291</v>
      </c>
      <c r="B2291" s="114">
        <f>IF(AND(A2291&gt;=CONTROL!$D$9,A2291&lt;CONTROL!$D$10+1),A2291,0)</f>
        <v>0</v>
      </c>
      <c r="C2291" s="114">
        <f>IF(AND(A2291&gt;=CONTROL!$F$9,A2291&lt;CONTROL!$F$10+1),A2291,0)</f>
        <v>0</v>
      </c>
      <c r="D2291" s="114" t="str">
        <f>IF(DATOS!I2292=CONTROL!$H$10,"B","A")</f>
        <v>A</v>
      </c>
      <c r="E2291" s="114">
        <f t="shared" si="210"/>
        <v>0</v>
      </c>
      <c r="F2291">
        <f t="shared" ca="1" si="211"/>
        <v>-1</v>
      </c>
      <c r="G2291">
        <f t="shared" ca="1" si="212"/>
        <v>654</v>
      </c>
      <c r="H2291">
        <f t="shared" ca="1" si="213"/>
        <v>0</v>
      </c>
      <c r="I2291" s="122">
        <f t="shared" ca="1" si="214"/>
        <v>0</v>
      </c>
    </row>
    <row r="2292" spans="1:9" x14ac:dyDescent="0.25">
      <c r="A2292" s="114">
        <f t="shared" si="215"/>
        <v>2292</v>
      </c>
      <c r="B2292" s="114">
        <f>IF(AND(A2292&gt;=CONTROL!$D$9,A2292&lt;CONTROL!$D$10+1),A2292,0)</f>
        <v>0</v>
      </c>
      <c r="C2292" s="114">
        <f>IF(AND(A2292&gt;=CONTROL!$F$9,A2292&lt;CONTROL!$F$10+1),A2292,0)</f>
        <v>0</v>
      </c>
      <c r="D2292" s="114" t="str">
        <f>IF(DATOS!I2293=CONTROL!$H$10,"B","A")</f>
        <v>A</v>
      </c>
      <c r="E2292" s="114">
        <f t="shared" si="210"/>
        <v>0</v>
      </c>
      <c r="F2292">
        <f t="shared" ca="1" si="211"/>
        <v>-1</v>
      </c>
      <c r="G2292">
        <f t="shared" ca="1" si="212"/>
        <v>654</v>
      </c>
      <c r="H2292">
        <f t="shared" ca="1" si="213"/>
        <v>0</v>
      </c>
      <c r="I2292" s="122">
        <f t="shared" ca="1" si="214"/>
        <v>0</v>
      </c>
    </row>
    <row r="2293" spans="1:9" x14ac:dyDescent="0.25">
      <c r="A2293" s="114">
        <f t="shared" si="215"/>
        <v>2293</v>
      </c>
      <c r="B2293" s="114">
        <f>IF(AND(A2293&gt;=CONTROL!$D$9,A2293&lt;CONTROL!$D$10+1),A2293,0)</f>
        <v>0</v>
      </c>
      <c r="C2293" s="114">
        <f>IF(AND(A2293&gt;=CONTROL!$F$9,A2293&lt;CONTROL!$F$10+1),A2293,0)</f>
        <v>0</v>
      </c>
      <c r="D2293" s="114" t="str">
        <f>IF(DATOS!I2294=CONTROL!$H$10,"B","A")</f>
        <v>A</v>
      </c>
      <c r="E2293" s="114">
        <f t="shared" si="210"/>
        <v>0</v>
      </c>
      <c r="F2293">
        <f t="shared" ca="1" si="211"/>
        <v>-1</v>
      </c>
      <c r="G2293">
        <f t="shared" ca="1" si="212"/>
        <v>654</v>
      </c>
      <c r="H2293">
        <f t="shared" ca="1" si="213"/>
        <v>0</v>
      </c>
      <c r="I2293" s="122">
        <f t="shared" ca="1" si="214"/>
        <v>0</v>
      </c>
    </row>
    <row r="2294" spans="1:9" x14ac:dyDescent="0.25">
      <c r="A2294" s="114">
        <f t="shared" si="215"/>
        <v>2294</v>
      </c>
      <c r="B2294" s="114">
        <f>IF(AND(A2294&gt;=CONTROL!$D$9,A2294&lt;CONTROL!$D$10+1),A2294,0)</f>
        <v>0</v>
      </c>
      <c r="C2294" s="114">
        <f>IF(AND(A2294&gt;=CONTROL!$F$9,A2294&lt;CONTROL!$F$10+1),A2294,0)</f>
        <v>0</v>
      </c>
      <c r="D2294" s="114" t="str">
        <f>IF(DATOS!I2295=CONTROL!$H$10,"B","A")</f>
        <v>A</v>
      </c>
      <c r="E2294" s="114">
        <f t="shared" si="210"/>
        <v>0</v>
      </c>
      <c r="F2294">
        <f t="shared" ca="1" si="211"/>
        <v>-1</v>
      </c>
      <c r="G2294">
        <f t="shared" ca="1" si="212"/>
        <v>654</v>
      </c>
      <c r="H2294">
        <f t="shared" ca="1" si="213"/>
        <v>0</v>
      </c>
      <c r="I2294" s="122">
        <f t="shared" ca="1" si="214"/>
        <v>0</v>
      </c>
    </row>
    <row r="2295" spans="1:9" x14ac:dyDescent="0.25">
      <c r="A2295" s="114">
        <f t="shared" si="215"/>
        <v>2295</v>
      </c>
      <c r="B2295" s="114">
        <f>IF(AND(A2295&gt;=CONTROL!$D$9,A2295&lt;CONTROL!$D$10+1),A2295,0)</f>
        <v>0</v>
      </c>
      <c r="C2295" s="114">
        <f>IF(AND(A2295&gt;=CONTROL!$F$9,A2295&lt;CONTROL!$F$10+1),A2295,0)</f>
        <v>0</v>
      </c>
      <c r="D2295" s="114" t="str">
        <f>IF(DATOS!I2296=CONTROL!$H$10,"B","A")</f>
        <v>A</v>
      </c>
      <c r="E2295" s="114">
        <f t="shared" si="210"/>
        <v>0</v>
      </c>
      <c r="F2295">
        <f t="shared" ca="1" si="211"/>
        <v>-1</v>
      </c>
      <c r="G2295">
        <f t="shared" ca="1" si="212"/>
        <v>654</v>
      </c>
      <c r="H2295">
        <f t="shared" ca="1" si="213"/>
        <v>0</v>
      </c>
      <c r="I2295" s="122">
        <f t="shared" ca="1" si="214"/>
        <v>0</v>
      </c>
    </row>
    <row r="2296" spans="1:9" x14ac:dyDescent="0.25">
      <c r="A2296" s="114">
        <f t="shared" si="215"/>
        <v>2296</v>
      </c>
      <c r="B2296" s="114">
        <f>IF(AND(A2296&gt;=CONTROL!$D$9,A2296&lt;CONTROL!$D$10+1),A2296,0)</f>
        <v>0</v>
      </c>
      <c r="C2296" s="114">
        <f>IF(AND(A2296&gt;=CONTROL!$F$9,A2296&lt;CONTROL!$F$10+1),A2296,0)</f>
        <v>0</v>
      </c>
      <c r="D2296" s="114" t="str">
        <f>IF(DATOS!I2297=CONTROL!$H$10,"B","A")</f>
        <v>A</v>
      </c>
      <c r="E2296" s="114">
        <f t="shared" si="210"/>
        <v>0</v>
      </c>
      <c r="F2296">
        <f t="shared" ca="1" si="211"/>
        <v>-1</v>
      </c>
      <c r="G2296">
        <f t="shared" ca="1" si="212"/>
        <v>654</v>
      </c>
      <c r="H2296">
        <f t="shared" ca="1" si="213"/>
        <v>0</v>
      </c>
      <c r="I2296" s="122">
        <f t="shared" ca="1" si="214"/>
        <v>0</v>
      </c>
    </row>
    <row r="2297" spans="1:9" x14ac:dyDescent="0.25">
      <c r="A2297" s="114">
        <f t="shared" si="215"/>
        <v>2297</v>
      </c>
      <c r="B2297" s="114">
        <f>IF(AND(A2297&gt;=CONTROL!$D$9,A2297&lt;CONTROL!$D$10+1),A2297,0)</f>
        <v>0</v>
      </c>
      <c r="C2297" s="114">
        <f>IF(AND(A2297&gt;=CONTROL!$F$9,A2297&lt;CONTROL!$F$10+1),A2297,0)</f>
        <v>0</v>
      </c>
      <c r="D2297" s="114" t="str">
        <f>IF(DATOS!I2298=CONTROL!$H$10,"B","A")</f>
        <v>A</v>
      </c>
      <c r="E2297" s="114">
        <f t="shared" si="210"/>
        <v>0</v>
      </c>
      <c r="F2297">
        <f t="shared" ca="1" si="211"/>
        <v>-1</v>
      </c>
      <c r="G2297">
        <f t="shared" ca="1" si="212"/>
        <v>654</v>
      </c>
      <c r="H2297">
        <f t="shared" ca="1" si="213"/>
        <v>0</v>
      </c>
      <c r="I2297" s="122">
        <f t="shared" ca="1" si="214"/>
        <v>0</v>
      </c>
    </row>
    <row r="2298" spans="1:9" x14ac:dyDescent="0.25">
      <c r="A2298" s="114">
        <f t="shared" si="215"/>
        <v>2298</v>
      </c>
      <c r="B2298" s="114">
        <f>IF(AND(A2298&gt;=CONTROL!$D$9,A2298&lt;CONTROL!$D$10+1),A2298,0)</f>
        <v>0</v>
      </c>
      <c r="C2298" s="114">
        <f>IF(AND(A2298&gt;=CONTROL!$F$9,A2298&lt;CONTROL!$F$10+1),A2298,0)</f>
        <v>0</v>
      </c>
      <c r="D2298" s="114" t="str">
        <f>IF(DATOS!I2299=CONTROL!$H$10,"B","A")</f>
        <v>A</v>
      </c>
      <c r="E2298" s="114">
        <f t="shared" si="210"/>
        <v>0</v>
      </c>
      <c r="F2298">
        <f t="shared" ca="1" si="211"/>
        <v>-1</v>
      </c>
      <c r="G2298">
        <f t="shared" ca="1" si="212"/>
        <v>654</v>
      </c>
      <c r="H2298">
        <f t="shared" ca="1" si="213"/>
        <v>0</v>
      </c>
      <c r="I2298" s="122">
        <f t="shared" ca="1" si="214"/>
        <v>0</v>
      </c>
    </row>
    <row r="2299" spans="1:9" x14ac:dyDescent="0.25">
      <c r="A2299" s="114">
        <f t="shared" si="215"/>
        <v>2299</v>
      </c>
      <c r="B2299" s="114">
        <f>IF(AND(A2299&gt;=CONTROL!$D$9,A2299&lt;CONTROL!$D$10+1),A2299,0)</f>
        <v>0</v>
      </c>
      <c r="C2299" s="114">
        <f>IF(AND(A2299&gt;=CONTROL!$F$9,A2299&lt;CONTROL!$F$10+1),A2299,0)</f>
        <v>0</v>
      </c>
      <c r="D2299" s="114" t="str">
        <f>IF(DATOS!I2300=CONTROL!$H$10,"B","A")</f>
        <v>A</v>
      </c>
      <c r="E2299" s="114">
        <f t="shared" si="210"/>
        <v>0</v>
      </c>
      <c r="F2299">
        <f t="shared" ca="1" si="211"/>
        <v>-1</v>
      </c>
      <c r="G2299">
        <f t="shared" ca="1" si="212"/>
        <v>654</v>
      </c>
      <c r="H2299">
        <f t="shared" ca="1" si="213"/>
        <v>0</v>
      </c>
      <c r="I2299" s="122">
        <f t="shared" ca="1" si="214"/>
        <v>0</v>
      </c>
    </row>
    <row r="2300" spans="1:9" x14ac:dyDescent="0.25">
      <c r="A2300" s="114">
        <f t="shared" si="215"/>
        <v>2300</v>
      </c>
      <c r="B2300" s="114">
        <f>IF(AND(A2300&gt;=CONTROL!$D$9,A2300&lt;CONTROL!$D$10+1),A2300,0)</f>
        <v>0</v>
      </c>
      <c r="C2300" s="114">
        <f>IF(AND(A2300&gt;=CONTROL!$F$9,A2300&lt;CONTROL!$F$10+1),A2300,0)</f>
        <v>0</v>
      </c>
      <c r="D2300" s="114" t="str">
        <f>IF(DATOS!I2301=CONTROL!$H$10,"B","A")</f>
        <v>A</v>
      </c>
      <c r="E2300" s="114">
        <f t="shared" si="210"/>
        <v>0</v>
      </c>
      <c r="F2300">
        <f t="shared" ca="1" si="211"/>
        <v>-1</v>
      </c>
      <c r="G2300">
        <f t="shared" ca="1" si="212"/>
        <v>654</v>
      </c>
      <c r="H2300">
        <f t="shared" ca="1" si="213"/>
        <v>0</v>
      </c>
      <c r="I2300" s="122">
        <f t="shared" ca="1" si="214"/>
        <v>0</v>
      </c>
    </row>
    <row r="2301" spans="1:9" x14ac:dyDescent="0.25">
      <c r="A2301" s="114">
        <f t="shared" si="215"/>
        <v>2301</v>
      </c>
      <c r="B2301" s="114">
        <f>IF(AND(A2301&gt;=CONTROL!$D$9,A2301&lt;CONTROL!$D$10+1),A2301,0)</f>
        <v>0</v>
      </c>
      <c r="C2301" s="114">
        <f>IF(AND(A2301&gt;=CONTROL!$F$9,A2301&lt;CONTROL!$F$10+1),A2301,0)</f>
        <v>0</v>
      </c>
      <c r="D2301" s="114" t="str">
        <f>IF(DATOS!I2302=CONTROL!$H$10,"B","A")</f>
        <v>A</v>
      </c>
      <c r="E2301" s="114">
        <f t="shared" si="210"/>
        <v>0</v>
      </c>
      <c r="F2301">
        <f t="shared" ca="1" si="211"/>
        <v>-1</v>
      </c>
      <c r="G2301">
        <f t="shared" ca="1" si="212"/>
        <v>654</v>
      </c>
      <c r="H2301">
        <f t="shared" ca="1" si="213"/>
        <v>0</v>
      </c>
      <c r="I2301" s="122">
        <f t="shared" ca="1" si="214"/>
        <v>0</v>
      </c>
    </row>
    <row r="2302" spans="1:9" x14ac:dyDescent="0.25">
      <c r="A2302" s="114">
        <f t="shared" si="215"/>
        <v>2302</v>
      </c>
      <c r="B2302" s="114">
        <f>IF(AND(A2302&gt;=CONTROL!$D$9,A2302&lt;CONTROL!$D$10+1),A2302,0)</f>
        <v>0</v>
      </c>
      <c r="C2302" s="114">
        <f>IF(AND(A2302&gt;=CONTROL!$F$9,A2302&lt;CONTROL!$F$10+1),A2302,0)</f>
        <v>0</v>
      </c>
      <c r="D2302" s="114" t="str">
        <f>IF(DATOS!I2303=CONTROL!$H$10,"B","A")</f>
        <v>A</v>
      </c>
      <c r="E2302" s="114">
        <f t="shared" si="210"/>
        <v>0</v>
      </c>
      <c r="F2302">
        <f t="shared" ca="1" si="211"/>
        <v>-1</v>
      </c>
      <c r="G2302">
        <f t="shared" ca="1" si="212"/>
        <v>654</v>
      </c>
      <c r="H2302">
        <f t="shared" ca="1" si="213"/>
        <v>0</v>
      </c>
      <c r="I2302" s="122">
        <f t="shared" ca="1" si="214"/>
        <v>0</v>
      </c>
    </row>
    <row r="2303" spans="1:9" x14ac:dyDescent="0.25">
      <c r="A2303" s="114">
        <f t="shared" si="215"/>
        <v>2303</v>
      </c>
      <c r="B2303" s="114">
        <f>IF(AND(A2303&gt;=CONTROL!$D$9,A2303&lt;CONTROL!$D$10+1),A2303,0)</f>
        <v>0</v>
      </c>
      <c r="C2303" s="114">
        <f>IF(AND(A2303&gt;=CONTROL!$F$9,A2303&lt;CONTROL!$F$10+1),A2303,0)</f>
        <v>0</v>
      </c>
      <c r="D2303" s="114" t="str">
        <f>IF(DATOS!I2304=CONTROL!$H$10,"B","A")</f>
        <v>A</v>
      </c>
      <c r="E2303" s="114">
        <f t="shared" si="210"/>
        <v>0</v>
      </c>
      <c r="F2303">
        <f t="shared" ca="1" si="211"/>
        <v>-1</v>
      </c>
      <c r="G2303">
        <f t="shared" ca="1" si="212"/>
        <v>654</v>
      </c>
      <c r="H2303">
        <f t="shared" ca="1" si="213"/>
        <v>0</v>
      </c>
      <c r="I2303" s="122">
        <f t="shared" ca="1" si="214"/>
        <v>0</v>
      </c>
    </row>
    <row r="2304" spans="1:9" x14ac:dyDescent="0.25">
      <c r="A2304" s="114">
        <f t="shared" si="215"/>
        <v>2304</v>
      </c>
      <c r="B2304" s="114">
        <f>IF(AND(A2304&gt;=CONTROL!$D$9,A2304&lt;CONTROL!$D$10+1),A2304,0)</f>
        <v>0</v>
      </c>
      <c r="C2304" s="114">
        <f>IF(AND(A2304&gt;=CONTROL!$F$9,A2304&lt;CONTROL!$F$10+1),A2304,0)</f>
        <v>0</v>
      </c>
      <c r="D2304" s="114" t="str">
        <f>IF(DATOS!I2305=CONTROL!$H$10,"B","A")</f>
        <v>A</v>
      </c>
      <c r="E2304" s="114">
        <f t="shared" si="210"/>
        <v>0</v>
      </c>
      <c r="F2304">
        <f t="shared" ca="1" si="211"/>
        <v>-1</v>
      </c>
      <c r="G2304">
        <f t="shared" ca="1" si="212"/>
        <v>654</v>
      </c>
      <c r="H2304">
        <f t="shared" ca="1" si="213"/>
        <v>0</v>
      </c>
      <c r="I2304" s="122">
        <f t="shared" ca="1" si="214"/>
        <v>0</v>
      </c>
    </row>
    <row r="2305" spans="1:9" x14ac:dyDescent="0.25">
      <c r="A2305" s="114">
        <f t="shared" si="215"/>
        <v>2305</v>
      </c>
      <c r="B2305" s="114">
        <f>IF(AND(A2305&gt;=CONTROL!$D$9,A2305&lt;CONTROL!$D$10+1),A2305,0)</f>
        <v>0</v>
      </c>
      <c r="C2305" s="114">
        <f>IF(AND(A2305&gt;=CONTROL!$F$9,A2305&lt;CONTROL!$F$10+1),A2305,0)</f>
        <v>0</v>
      </c>
      <c r="D2305" s="114" t="str">
        <f>IF(DATOS!I2306=CONTROL!$H$10,"B","A")</f>
        <v>A</v>
      </c>
      <c r="E2305" s="114">
        <f t="shared" si="210"/>
        <v>0</v>
      </c>
      <c r="F2305">
        <f t="shared" ca="1" si="211"/>
        <v>-1</v>
      </c>
      <c r="G2305">
        <f t="shared" ca="1" si="212"/>
        <v>654</v>
      </c>
      <c r="H2305">
        <f t="shared" ca="1" si="213"/>
        <v>0</v>
      </c>
      <c r="I2305" s="122">
        <f t="shared" ca="1" si="214"/>
        <v>0</v>
      </c>
    </row>
    <row r="2306" spans="1:9" x14ac:dyDescent="0.25">
      <c r="A2306" s="114">
        <f t="shared" si="215"/>
        <v>2306</v>
      </c>
      <c r="B2306" s="114">
        <f>IF(AND(A2306&gt;=CONTROL!$D$9,A2306&lt;CONTROL!$D$10+1),A2306,0)</f>
        <v>0</v>
      </c>
      <c r="C2306" s="114">
        <f>IF(AND(A2306&gt;=CONTROL!$F$9,A2306&lt;CONTROL!$F$10+1),A2306,0)</f>
        <v>0</v>
      </c>
      <c r="D2306" s="114" t="str">
        <f>IF(DATOS!I2307=CONTROL!$H$10,"B","A")</f>
        <v>A</v>
      </c>
      <c r="E2306" s="114">
        <f t="shared" ref="E2306:E2369" si="216">IF(D2306="A",+C2306+B2306,0)</f>
        <v>0</v>
      </c>
      <c r="F2306">
        <f t="shared" ref="F2306:F2369" ca="1" si="217">IF(E2306&gt;0,RAND(),-1)</f>
        <v>-1</v>
      </c>
      <c r="G2306">
        <f t="shared" ref="G2306:G2369" ca="1" si="218">RANK(F2306,$F$1:$F$5000)</f>
        <v>654</v>
      </c>
      <c r="H2306">
        <f t="shared" ref="H2306:H2369" ca="1" si="219">IF(F2306=-1,0,G2306)</f>
        <v>0</v>
      </c>
      <c r="I2306" s="122">
        <f t="shared" ref="I2306:I2369" ca="1" si="220">IFERROR(MATCH(A2306,H:H,0),0)</f>
        <v>0</v>
      </c>
    </row>
    <row r="2307" spans="1:9" x14ac:dyDescent="0.25">
      <c r="A2307" s="114">
        <f t="shared" ref="A2307:A2370" si="221">+A2306+1</f>
        <v>2307</v>
      </c>
      <c r="B2307" s="114">
        <f>IF(AND(A2307&gt;=CONTROL!$D$9,A2307&lt;CONTROL!$D$10+1),A2307,0)</f>
        <v>0</v>
      </c>
      <c r="C2307" s="114">
        <f>IF(AND(A2307&gt;=CONTROL!$F$9,A2307&lt;CONTROL!$F$10+1),A2307,0)</f>
        <v>0</v>
      </c>
      <c r="D2307" s="114" t="str">
        <f>IF(DATOS!I2308=CONTROL!$H$10,"B","A")</f>
        <v>A</v>
      </c>
      <c r="E2307" s="114">
        <f t="shared" si="216"/>
        <v>0</v>
      </c>
      <c r="F2307">
        <f t="shared" ca="1" si="217"/>
        <v>-1</v>
      </c>
      <c r="G2307">
        <f t="shared" ca="1" si="218"/>
        <v>654</v>
      </c>
      <c r="H2307">
        <f t="shared" ca="1" si="219"/>
        <v>0</v>
      </c>
      <c r="I2307" s="122">
        <f t="shared" ca="1" si="220"/>
        <v>0</v>
      </c>
    </row>
    <row r="2308" spans="1:9" x14ac:dyDescent="0.25">
      <c r="A2308" s="114">
        <f t="shared" si="221"/>
        <v>2308</v>
      </c>
      <c r="B2308" s="114">
        <f>IF(AND(A2308&gt;=CONTROL!$D$9,A2308&lt;CONTROL!$D$10+1),A2308,0)</f>
        <v>0</v>
      </c>
      <c r="C2308" s="114">
        <f>IF(AND(A2308&gt;=CONTROL!$F$9,A2308&lt;CONTROL!$F$10+1),A2308,0)</f>
        <v>0</v>
      </c>
      <c r="D2308" s="114" t="str">
        <f>IF(DATOS!I2309=CONTROL!$H$10,"B","A")</f>
        <v>A</v>
      </c>
      <c r="E2308" s="114">
        <f t="shared" si="216"/>
        <v>0</v>
      </c>
      <c r="F2308">
        <f t="shared" ca="1" si="217"/>
        <v>-1</v>
      </c>
      <c r="G2308">
        <f t="shared" ca="1" si="218"/>
        <v>654</v>
      </c>
      <c r="H2308">
        <f t="shared" ca="1" si="219"/>
        <v>0</v>
      </c>
      <c r="I2308" s="122">
        <f t="shared" ca="1" si="220"/>
        <v>0</v>
      </c>
    </row>
    <row r="2309" spans="1:9" x14ac:dyDescent="0.25">
      <c r="A2309" s="114">
        <f t="shared" si="221"/>
        <v>2309</v>
      </c>
      <c r="B2309" s="114">
        <f>IF(AND(A2309&gt;=CONTROL!$D$9,A2309&lt;CONTROL!$D$10+1),A2309,0)</f>
        <v>0</v>
      </c>
      <c r="C2309" s="114">
        <f>IF(AND(A2309&gt;=CONTROL!$F$9,A2309&lt;CONTROL!$F$10+1),A2309,0)</f>
        <v>0</v>
      </c>
      <c r="D2309" s="114" t="str">
        <f>IF(DATOS!I2310=CONTROL!$H$10,"B","A")</f>
        <v>A</v>
      </c>
      <c r="E2309" s="114">
        <f t="shared" si="216"/>
        <v>0</v>
      </c>
      <c r="F2309">
        <f t="shared" ca="1" si="217"/>
        <v>-1</v>
      </c>
      <c r="G2309">
        <f t="shared" ca="1" si="218"/>
        <v>654</v>
      </c>
      <c r="H2309">
        <f t="shared" ca="1" si="219"/>
        <v>0</v>
      </c>
      <c r="I2309" s="122">
        <f t="shared" ca="1" si="220"/>
        <v>0</v>
      </c>
    </row>
    <row r="2310" spans="1:9" x14ac:dyDescent="0.25">
      <c r="A2310" s="114">
        <f t="shared" si="221"/>
        <v>2310</v>
      </c>
      <c r="B2310" s="114">
        <f>IF(AND(A2310&gt;=CONTROL!$D$9,A2310&lt;CONTROL!$D$10+1),A2310,0)</f>
        <v>0</v>
      </c>
      <c r="C2310" s="114">
        <f>IF(AND(A2310&gt;=CONTROL!$F$9,A2310&lt;CONTROL!$F$10+1),A2310,0)</f>
        <v>0</v>
      </c>
      <c r="D2310" s="114" t="str">
        <f>IF(DATOS!I2311=CONTROL!$H$10,"B","A")</f>
        <v>A</v>
      </c>
      <c r="E2310" s="114">
        <f t="shared" si="216"/>
        <v>0</v>
      </c>
      <c r="F2310">
        <f t="shared" ca="1" si="217"/>
        <v>-1</v>
      </c>
      <c r="G2310">
        <f t="shared" ca="1" si="218"/>
        <v>654</v>
      </c>
      <c r="H2310">
        <f t="shared" ca="1" si="219"/>
        <v>0</v>
      </c>
      <c r="I2310" s="122">
        <f t="shared" ca="1" si="220"/>
        <v>0</v>
      </c>
    </row>
    <row r="2311" spans="1:9" x14ac:dyDescent="0.25">
      <c r="A2311" s="114">
        <f t="shared" si="221"/>
        <v>2311</v>
      </c>
      <c r="B2311" s="114">
        <f>IF(AND(A2311&gt;=CONTROL!$D$9,A2311&lt;CONTROL!$D$10+1),A2311,0)</f>
        <v>0</v>
      </c>
      <c r="C2311" s="114">
        <f>IF(AND(A2311&gt;=CONTROL!$F$9,A2311&lt;CONTROL!$F$10+1),A2311,0)</f>
        <v>0</v>
      </c>
      <c r="D2311" s="114" t="str">
        <f>IF(DATOS!I2312=CONTROL!$H$10,"B","A")</f>
        <v>A</v>
      </c>
      <c r="E2311" s="114">
        <f t="shared" si="216"/>
        <v>0</v>
      </c>
      <c r="F2311">
        <f t="shared" ca="1" si="217"/>
        <v>-1</v>
      </c>
      <c r="G2311">
        <f t="shared" ca="1" si="218"/>
        <v>654</v>
      </c>
      <c r="H2311">
        <f t="shared" ca="1" si="219"/>
        <v>0</v>
      </c>
      <c r="I2311" s="122">
        <f t="shared" ca="1" si="220"/>
        <v>0</v>
      </c>
    </row>
    <row r="2312" spans="1:9" x14ac:dyDescent="0.25">
      <c r="A2312" s="114">
        <f t="shared" si="221"/>
        <v>2312</v>
      </c>
      <c r="B2312" s="114">
        <f>IF(AND(A2312&gt;=CONTROL!$D$9,A2312&lt;CONTROL!$D$10+1),A2312,0)</f>
        <v>0</v>
      </c>
      <c r="C2312" s="114">
        <f>IF(AND(A2312&gt;=CONTROL!$F$9,A2312&lt;CONTROL!$F$10+1),A2312,0)</f>
        <v>0</v>
      </c>
      <c r="D2312" s="114" t="str">
        <f>IF(DATOS!I2313=CONTROL!$H$10,"B","A")</f>
        <v>A</v>
      </c>
      <c r="E2312" s="114">
        <f t="shared" si="216"/>
        <v>0</v>
      </c>
      <c r="F2312">
        <f t="shared" ca="1" si="217"/>
        <v>-1</v>
      </c>
      <c r="G2312">
        <f t="shared" ca="1" si="218"/>
        <v>654</v>
      </c>
      <c r="H2312">
        <f t="shared" ca="1" si="219"/>
        <v>0</v>
      </c>
      <c r="I2312" s="122">
        <f t="shared" ca="1" si="220"/>
        <v>0</v>
      </c>
    </row>
    <row r="2313" spans="1:9" x14ac:dyDescent="0.25">
      <c r="A2313" s="114">
        <f t="shared" si="221"/>
        <v>2313</v>
      </c>
      <c r="B2313" s="114">
        <f>IF(AND(A2313&gt;=CONTROL!$D$9,A2313&lt;CONTROL!$D$10+1),A2313,0)</f>
        <v>0</v>
      </c>
      <c r="C2313" s="114">
        <f>IF(AND(A2313&gt;=CONTROL!$F$9,A2313&lt;CONTROL!$F$10+1),A2313,0)</f>
        <v>0</v>
      </c>
      <c r="D2313" s="114" t="str">
        <f>IF(DATOS!I2314=CONTROL!$H$10,"B","A")</f>
        <v>A</v>
      </c>
      <c r="E2313" s="114">
        <f t="shared" si="216"/>
        <v>0</v>
      </c>
      <c r="F2313">
        <f t="shared" ca="1" si="217"/>
        <v>-1</v>
      </c>
      <c r="G2313">
        <f t="shared" ca="1" si="218"/>
        <v>654</v>
      </c>
      <c r="H2313">
        <f t="shared" ca="1" si="219"/>
        <v>0</v>
      </c>
      <c r="I2313" s="122">
        <f t="shared" ca="1" si="220"/>
        <v>0</v>
      </c>
    </row>
    <row r="2314" spans="1:9" x14ac:dyDescent="0.25">
      <c r="A2314" s="114">
        <f t="shared" si="221"/>
        <v>2314</v>
      </c>
      <c r="B2314" s="114">
        <f>IF(AND(A2314&gt;=CONTROL!$D$9,A2314&lt;CONTROL!$D$10+1),A2314,0)</f>
        <v>0</v>
      </c>
      <c r="C2314" s="114">
        <f>IF(AND(A2314&gt;=CONTROL!$F$9,A2314&lt;CONTROL!$F$10+1),A2314,0)</f>
        <v>0</v>
      </c>
      <c r="D2314" s="114" t="str">
        <f>IF(DATOS!I2315=CONTROL!$H$10,"B","A")</f>
        <v>A</v>
      </c>
      <c r="E2314" s="114">
        <f t="shared" si="216"/>
        <v>0</v>
      </c>
      <c r="F2314">
        <f t="shared" ca="1" si="217"/>
        <v>-1</v>
      </c>
      <c r="G2314">
        <f t="shared" ca="1" si="218"/>
        <v>654</v>
      </c>
      <c r="H2314">
        <f t="shared" ca="1" si="219"/>
        <v>0</v>
      </c>
      <c r="I2314" s="122">
        <f t="shared" ca="1" si="220"/>
        <v>0</v>
      </c>
    </row>
    <row r="2315" spans="1:9" x14ac:dyDescent="0.25">
      <c r="A2315" s="114">
        <f t="shared" si="221"/>
        <v>2315</v>
      </c>
      <c r="B2315" s="114">
        <f>IF(AND(A2315&gt;=CONTROL!$D$9,A2315&lt;CONTROL!$D$10+1),A2315,0)</f>
        <v>0</v>
      </c>
      <c r="C2315" s="114">
        <f>IF(AND(A2315&gt;=CONTROL!$F$9,A2315&lt;CONTROL!$F$10+1),A2315,0)</f>
        <v>0</v>
      </c>
      <c r="D2315" s="114" t="str">
        <f>IF(DATOS!I2316=CONTROL!$H$10,"B","A")</f>
        <v>A</v>
      </c>
      <c r="E2315" s="114">
        <f t="shared" si="216"/>
        <v>0</v>
      </c>
      <c r="F2315">
        <f t="shared" ca="1" si="217"/>
        <v>-1</v>
      </c>
      <c r="G2315">
        <f t="shared" ca="1" si="218"/>
        <v>654</v>
      </c>
      <c r="H2315">
        <f t="shared" ca="1" si="219"/>
        <v>0</v>
      </c>
      <c r="I2315" s="122">
        <f t="shared" ca="1" si="220"/>
        <v>0</v>
      </c>
    </row>
    <row r="2316" spans="1:9" x14ac:dyDescent="0.25">
      <c r="A2316" s="114">
        <f t="shared" si="221"/>
        <v>2316</v>
      </c>
      <c r="B2316" s="114">
        <f>IF(AND(A2316&gt;=CONTROL!$D$9,A2316&lt;CONTROL!$D$10+1),A2316,0)</f>
        <v>0</v>
      </c>
      <c r="C2316" s="114">
        <f>IF(AND(A2316&gt;=CONTROL!$F$9,A2316&lt;CONTROL!$F$10+1),A2316,0)</f>
        <v>0</v>
      </c>
      <c r="D2316" s="114" t="str">
        <f>IF(DATOS!I2317=CONTROL!$H$10,"B","A")</f>
        <v>A</v>
      </c>
      <c r="E2316" s="114">
        <f t="shared" si="216"/>
        <v>0</v>
      </c>
      <c r="F2316">
        <f t="shared" ca="1" si="217"/>
        <v>-1</v>
      </c>
      <c r="G2316">
        <f t="shared" ca="1" si="218"/>
        <v>654</v>
      </c>
      <c r="H2316">
        <f t="shared" ca="1" si="219"/>
        <v>0</v>
      </c>
      <c r="I2316" s="122">
        <f t="shared" ca="1" si="220"/>
        <v>0</v>
      </c>
    </row>
    <row r="2317" spans="1:9" x14ac:dyDescent="0.25">
      <c r="A2317" s="114">
        <f t="shared" si="221"/>
        <v>2317</v>
      </c>
      <c r="B2317" s="114">
        <f>IF(AND(A2317&gt;=CONTROL!$D$9,A2317&lt;CONTROL!$D$10+1),A2317,0)</f>
        <v>0</v>
      </c>
      <c r="C2317" s="114">
        <f>IF(AND(A2317&gt;=CONTROL!$F$9,A2317&lt;CONTROL!$F$10+1),A2317,0)</f>
        <v>0</v>
      </c>
      <c r="D2317" s="114" t="str">
        <f>IF(DATOS!I2318=CONTROL!$H$10,"B","A")</f>
        <v>A</v>
      </c>
      <c r="E2317" s="114">
        <f t="shared" si="216"/>
        <v>0</v>
      </c>
      <c r="F2317">
        <f t="shared" ca="1" si="217"/>
        <v>-1</v>
      </c>
      <c r="G2317">
        <f t="shared" ca="1" si="218"/>
        <v>654</v>
      </c>
      <c r="H2317">
        <f t="shared" ca="1" si="219"/>
        <v>0</v>
      </c>
      <c r="I2317" s="122">
        <f t="shared" ca="1" si="220"/>
        <v>0</v>
      </c>
    </row>
    <row r="2318" spans="1:9" x14ac:dyDescent="0.25">
      <c r="A2318" s="114">
        <f t="shared" si="221"/>
        <v>2318</v>
      </c>
      <c r="B2318" s="114">
        <f>IF(AND(A2318&gt;=CONTROL!$D$9,A2318&lt;CONTROL!$D$10+1),A2318,0)</f>
        <v>0</v>
      </c>
      <c r="C2318" s="114">
        <f>IF(AND(A2318&gt;=CONTROL!$F$9,A2318&lt;CONTROL!$F$10+1),A2318,0)</f>
        <v>0</v>
      </c>
      <c r="D2318" s="114" t="str">
        <f>IF(DATOS!I2319=CONTROL!$H$10,"B","A")</f>
        <v>A</v>
      </c>
      <c r="E2318" s="114">
        <f t="shared" si="216"/>
        <v>0</v>
      </c>
      <c r="F2318">
        <f t="shared" ca="1" si="217"/>
        <v>-1</v>
      </c>
      <c r="G2318">
        <f t="shared" ca="1" si="218"/>
        <v>654</v>
      </c>
      <c r="H2318">
        <f t="shared" ca="1" si="219"/>
        <v>0</v>
      </c>
      <c r="I2318" s="122">
        <f t="shared" ca="1" si="220"/>
        <v>0</v>
      </c>
    </row>
    <row r="2319" spans="1:9" x14ac:dyDescent="0.25">
      <c r="A2319" s="114">
        <f t="shared" si="221"/>
        <v>2319</v>
      </c>
      <c r="B2319" s="114">
        <f>IF(AND(A2319&gt;=CONTROL!$D$9,A2319&lt;CONTROL!$D$10+1),A2319,0)</f>
        <v>0</v>
      </c>
      <c r="C2319" s="114">
        <f>IF(AND(A2319&gt;=CONTROL!$F$9,A2319&lt;CONTROL!$F$10+1),A2319,0)</f>
        <v>0</v>
      </c>
      <c r="D2319" s="114" t="str">
        <f>IF(DATOS!I2320=CONTROL!$H$10,"B","A")</f>
        <v>A</v>
      </c>
      <c r="E2319" s="114">
        <f t="shared" si="216"/>
        <v>0</v>
      </c>
      <c r="F2319">
        <f t="shared" ca="1" si="217"/>
        <v>-1</v>
      </c>
      <c r="G2319">
        <f t="shared" ca="1" si="218"/>
        <v>654</v>
      </c>
      <c r="H2319">
        <f t="shared" ca="1" si="219"/>
        <v>0</v>
      </c>
      <c r="I2319" s="122">
        <f t="shared" ca="1" si="220"/>
        <v>0</v>
      </c>
    </row>
    <row r="2320" spans="1:9" x14ac:dyDescent="0.25">
      <c r="A2320" s="114">
        <f t="shared" si="221"/>
        <v>2320</v>
      </c>
      <c r="B2320" s="114">
        <f>IF(AND(A2320&gt;=CONTROL!$D$9,A2320&lt;CONTROL!$D$10+1),A2320,0)</f>
        <v>0</v>
      </c>
      <c r="C2320" s="114">
        <f>IF(AND(A2320&gt;=CONTROL!$F$9,A2320&lt;CONTROL!$F$10+1),A2320,0)</f>
        <v>0</v>
      </c>
      <c r="D2320" s="114" t="str">
        <f>IF(DATOS!I2321=CONTROL!$H$10,"B","A")</f>
        <v>A</v>
      </c>
      <c r="E2320" s="114">
        <f t="shared" si="216"/>
        <v>0</v>
      </c>
      <c r="F2320">
        <f t="shared" ca="1" si="217"/>
        <v>-1</v>
      </c>
      <c r="G2320">
        <f t="shared" ca="1" si="218"/>
        <v>654</v>
      </c>
      <c r="H2320">
        <f t="shared" ca="1" si="219"/>
        <v>0</v>
      </c>
      <c r="I2320" s="122">
        <f t="shared" ca="1" si="220"/>
        <v>0</v>
      </c>
    </row>
    <row r="2321" spans="1:9" x14ac:dyDescent="0.25">
      <c r="A2321" s="114">
        <f t="shared" si="221"/>
        <v>2321</v>
      </c>
      <c r="B2321" s="114">
        <f>IF(AND(A2321&gt;=CONTROL!$D$9,A2321&lt;CONTROL!$D$10+1),A2321,0)</f>
        <v>0</v>
      </c>
      <c r="C2321" s="114">
        <f>IF(AND(A2321&gt;=CONTROL!$F$9,A2321&lt;CONTROL!$F$10+1),A2321,0)</f>
        <v>0</v>
      </c>
      <c r="D2321" s="114" t="str">
        <f>IF(DATOS!I2322=CONTROL!$H$10,"B","A")</f>
        <v>A</v>
      </c>
      <c r="E2321" s="114">
        <f t="shared" si="216"/>
        <v>0</v>
      </c>
      <c r="F2321">
        <f t="shared" ca="1" si="217"/>
        <v>-1</v>
      </c>
      <c r="G2321">
        <f t="shared" ca="1" si="218"/>
        <v>654</v>
      </c>
      <c r="H2321">
        <f t="shared" ca="1" si="219"/>
        <v>0</v>
      </c>
      <c r="I2321" s="122">
        <f t="shared" ca="1" si="220"/>
        <v>0</v>
      </c>
    </row>
    <row r="2322" spans="1:9" x14ac:dyDescent="0.25">
      <c r="A2322" s="114">
        <f t="shared" si="221"/>
        <v>2322</v>
      </c>
      <c r="B2322" s="114">
        <f>IF(AND(A2322&gt;=CONTROL!$D$9,A2322&lt;CONTROL!$D$10+1),A2322,0)</f>
        <v>0</v>
      </c>
      <c r="C2322" s="114">
        <f>IF(AND(A2322&gt;=CONTROL!$F$9,A2322&lt;CONTROL!$F$10+1),A2322,0)</f>
        <v>0</v>
      </c>
      <c r="D2322" s="114" t="str">
        <f>IF(DATOS!I2323=CONTROL!$H$10,"B","A")</f>
        <v>A</v>
      </c>
      <c r="E2322" s="114">
        <f t="shared" si="216"/>
        <v>0</v>
      </c>
      <c r="F2322">
        <f t="shared" ca="1" si="217"/>
        <v>-1</v>
      </c>
      <c r="G2322">
        <f t="shared" ca="1" si="218"/>
        <v>654</v>
      </c>
      <c r="H2322">
        <f t="shared" ca="1" si="219"/>
        <v>0</v>
      </c>
      <c r="I2322" s="122">
        <f t="shared" ca="1" si="220"/>
        <v>0</v>
      </c>
    </row>
    <row r="2323" spans="1:9" x14ac:dyDescent="0.25">
      <c r="A2323" s="114">
        <f t="shared" si="221"/>
        <v>2323</v>
      </c>
      <c r="B2323" s="114">
        <f>IF(AND(A2323&gt;=CONTROL!$D$9,A2323&lt;CONTROL!$D$10+1),A2323,0)</f>
        <v>0</v>
      </c>
      <c r="C2323" s="114">
        <f>IF(AND(A2323&gt;=CONTROL!$F$9,A2323&lt;CONTROL!$F$10+1),A2323,0)</f>
        <v>0</v>
      </c>
      <c r="D2323" s="114" t="str">
        <f>IF(DATOS!I2324=CONTROL!$H$10,"B","A")</f>
        <v>A</v>
      </c>
      <c r="E2323" s="114">
        <f t="shared" si="216"/>
        <v>0</v>
      </c>
      <c r="F2323">
        <f t="shared" ca="1" si="217"/>
        <v>-1</v>
      </c>
      <c r="G2323">
        <f t="shared" ca="1" si="218"/>
        <v>654</v>
      </c>
      <c r="H2323">
        <f t="shared" ca="1" si="219"/>
        <v>0</v>
      </c>
      <c r="I2323" s="122">
        <f t="shared" ca="1" si="220"/>
        <v>0</v>
      </c>
    </row>
    <row r="2324" spans="1:9" x14ac:dyDescent="0.25">
      <c r="A2324" s="114">
        <f t="shared" si="221"/>
        <v>2324</v>
      </c>
      <c r="B2324" s="114">
        <f>IF(AND(A2324&gt;=CONTROL!$D$9,A2324&lt;CONTROL!$D$10+1),A2324,0)</f>
        <v>0</v>
      </c>
      <c r="C2324" s="114">
        <f>IF(AND(A2324&gt;=CONTROL!$F$9,A2324&lt;CONTROL!$F$10+1),A2324,0)</f>
        <v>0</v>
      </c>
      <c r="D2324" s="114" t="str">
        <f>IF(DATOS!I2325=CONTROL!$H$10,"B","A")</f>
        <v>A</v>
      </c>
      <c r="E2324" s="114">
        <f t="shared" si="216"/>
        <v>0</v>
      </c>
      <c r="F2324">
        <f t="shared" ca="1" si="217"/>
        <v>-1</v>
      </c>
      <c r="G2324">
        <f t="shared" ca="1" si="218"/>
        <v>654</v>
      </c>
      <c r="H2324">
        <f t="shared" ca="1" si="219"/>
        <v>0</v>
      </c>
      <c r="I2324" s="122">
        <f t="shared" ca="1" si="220"/>
        <v>0</v>
      </c>
    </row>
    <row r="2325" spans="1:9" x14ac:dyDescent="0.25">
      <c r="A2325" s="114">
        <f t="shared" si="221"/>
        <v>2325</v>
      </c>
      <c r="B2325" s="114">
        <f>IF(AND(A2325&gt;=CONTROL!$D$9,A2325&lt;CONTROL!$D$10+1),A2325,0)</f>
        <v>0</v>
      </c>
      <c r="C2325" s="114">
        <f>IF(AND(A2325&gt;=CONTROL!$F$9,A2325&lt;CONTROL!$F$10+1),A2325,0)</f>
        <v>0</v>
      </c>
      <c r="D2325" s="114" t="str">
        <f>IF(DATOS!I2326=CONTROL!$H$10,"B","A")</f>
        <v>A</v>
      </c>
      <c r="E2325" s="114">
        <f t="shared" si="216"/>
        <v>0</v>
      </c>
      <c r="F2325">
        <f t="shared" ca="1" si="217"/>
        <v>-1</v>
      </c>
      <c r="G2325">
        <f t="shared" ca="1" si="218"/>
        <v>654</v>
      </c>
      <c r="H2325">
        <f t="shared" ca="1" si="219"/>
        <v>0</v>
      </c>
      <c r="I2325" s="122">
        <f t="shared" ca="1" si="220"/>
        <v>0</v>
      </c>
    </row>
    <row r="2326" spans="1:9" x14ac:dyDescent="0.25">
      <c r="A2326" s="114">
        <f t="shared" si="221"/>
        <v>2326</v>
      </c>
      <c r="B2326" s="114">
        <f>IF(AND(A2326&gt;=CONTROL!$D$9,A2326&lt;CONTROL!$D$10+1),A2326,0)</f>
        <v>0</v>
      </c>
      <c r="C2326" s="114">
        <f>IF(AND(A2326&gt;=CONTROL!$F$9,A2326&lt;CONTROL!$F$10+1),A2326,0)</f>
        <v>0</v>
      </c>
      <c r="D2326" s="114" t="str">
        <f>IF(DATOS!I2327=CONTROL!$H$10,"B","A")</f>
        <v>A</v>
      </c>
      <c r="E2326" s="114">
        <f t="shared" si="216"/>
        <v>0</v>
      </c>
      <c r="F2326">
        <f t="shared" ca="1" si="217"/>
        <v>-1</v>
      </c>
      <c r="G2326">
        <f t="shared" ca="1" si="218"/>
        <v>654</v>
      </c>
      <c r="H2326">
        <f t="shared" ca="1" si="219"/>
        <v>0</v>
      </c>
      <c r="I2326" s="122">
        <f t="shared" ca="1" si="220"/>
        <v>0</v>
      </c>
    </row>
    <row r="2327" spans="1:9" x14ac:dyDescent="0.25">
      <c r="A2327" s="114">
        <f t="shared" si="221"/>
        <v>2327</v>
      </c>
      <c r="B2327" s="114">
        <f>IF(AND(A2327&gt;=CONTROL!$D$9,A2327&lt;CONTROL!$D$10+1),A2327,0)</f>
        <v>0</v>
      </c>
      <c r="C2327" s="114">
        <f>IF(AND(A2327&gt;=CONTROL!$F$9,A2327&lt;CONTROL!$F$10+1),A2327,0)</f>
        <v>0</v>
      </c>
      <c r="D2327" s="114" t="str">
        <f>IF(DATOS!I2328=CONTROL!$H$10,"B","A")</f>
        <v>A</v>
      </c>
      <c r="E2327" s="114">
        <f t="shared" si="216"/>
        <v>0</v>
      </c>
      <c r="F2327">
        <f t="shared" ca="1" si="217"/>
        <v>-1</v>
      </c>
      <c r="G2327">
        <f t="shared" ca="1" si="218"/>
        <v>654</v>
      </c>
      <c r="H2327">
        <f t="shared" ca="1" si="219"/>
        <v>0</v>
      </c>
      <c r="I2327" s="122">
        <f t="shared" ca="1" si="220"/>
        <v>0</v>
      </c>
    </row>
    <row r="2328" spans="1:9" x14ac:dyDescent="0.25">
      <c r="A2328" s="114">
        <f t="shared" si="221"/>
        <v>2328</v>
      </c>
      <c r="B2328" s="114">
        <f>IF(AND(A2328&gt;=CONTROL!$D$9,A2328&lt;CONTROL!$D$10+1),A2328,0)</f>
        <v>0</v>
      </c>
      <c r="C2328" s="114">
        <f>IF(AND(A2328&gt;=CONTROL!$F$9,A2328&lt;CONTROL!$F$10+1),A2328,0)</f>
        <v>0</v>
      </c>
      <c r="D2328" s="114" t="str">
        <f>IF(DATOS!I2329=CONTROL!$H$10,"B","A")</f>
        <v>A</v>
      </c>
      <c r="E2328" s="114">
        <f t="shared" si="216"/>
        <v>0</v>
      </c>
      <c r="F2328">
        <f t="shared" ca="1" si="217"/>
        <v>-1</v>
      </c>
      <c r="G2328">
        <f t="shared" ca="1" si="218"/>
        <v>654</v>
      </c>
      <c r="H2328">
        <f t="shared" ca="1" si="219"/>
        <v>0</v>
      </c>
      <c r="I2328" s="122">
        <f t="shared" ca="1" si="220"/>
        <v>0</v>
      </c>
    </row>
    <row r="2329" spans="1:9" x14ac:dyDescent="0.25">
      <c r="A2329" s="114">
        <f t="shared" si="221"/>
        <v>2329</v>
      </c>
      <c r="B2329" s="114">
        <f>IF(AND(A2329&gt;=CONTROL!$D$9,A2329&lt;CONTROL!$D$10+1),A2329,0)</f>
        <v>0</v>
      </c>
      <c r="C2329" s="114">
        <f>IF(AND(A2329&gt;=CONTROL!$F$9,A2329&lt;CONTROL!$F$10+1),A2329,0)</f>
        <v>0</v>
      </c>
      <c r="D2329" s="114" t="str">
        <f>IF(DATOS!I2330=CONTROL!$H$10,"B","A")</f>
        <v>A</v>
      </c>
      <c r="E2329" s="114">
        <f t="shared" si="216"/>
        <v>0</v>
      </c>
      <c r="F2329">
        <f t="shared" ca="1" si="217"/>
        <v>-1</v>
      </c>
      <c r="G2329">
        <f t="shared" ca="1" si="218"/>
        <v>654</v>
      </c>
      <c r="H2329">
        <f t="shared" ca="1" si="219"/>
        <v>0</v>
      </c>
      <c r="I2329" s="122">
        <f t="shared" ca="1" si="220"/>
        <v>0</v>
      </c>
    </row>
    <row r="2330" spans="1:9" x14ac:dyDescent="0.25">
      <c r="A2330" s="114">
        <f t="shared" si="221"/>
        <v>2330</v>
      </c>
      <c r="B2330" s="114">
        <f>IF(AND(A2330&gt;=CONTROL!$D$9,A2330&lt;CONTROL!$D$10+1),A2330,0)</f>
        <v>0</v>
      </c>
      <c r="C2330" s="114">
        <f>IF(AND(A2330&gt;=CONTROL!$F$9,A2330&lt;CONTROL!$F$10+1),A2330,0)</f>
        <v>0</v>
      </c>
      <c r="D2330" s="114" t="str">
        <f>IF(DATOS!I2331=CONTROL!$H$10,"B","A")</f>
        <v>A</v>
      </c>
      <c r="E2330" s="114">
        <f t="shared" si="216"/>
        <v>0</v>
      </c>
      <c r="F2330">
        <f t="shared" ca="1" si="217"/>
        <v>-1</v>
      </c>
      <c r="G2330">
        <f t="shared" ca="1" si="218"/>
        <v>654</v>
      </c>
      <c r="H2330">
        <f t="shared" ca="1" si="219"/>
        <v>0</v>
      </c>
      <c r="I2330" s="122">
        <f t="shared" ca="1" si="220"/>
        <v>0</v>
      </c>
    </row>
    <row r="2331" spans="1:9" x14ac:dyDescent="0.25">
      <c r="A2331" s="114">
        <f t="shared" si="221"/>
        <v>2331</v>
      </c>
      <c r="B2331" s="114">
        <f>IF(AND(A2331&gt;=CONTROL!$D$9,A2331&lt;CONTROL!$D$10+1),A2331,0)</f>
        <v>0</v>
      </c>
      <c r="C2331" s="114">
        <f>IF(AND(A2331&gt;=CONTROL!$F$9,A2331&lt;CONTROL!$F$10+1),A2331,0)</f>
        <v>0</v>
      </c>
      <c r="D2331" s="114" t="str">
        <f>IF(DATOS!I2332=CONTROL!$H$10,"B","A")</f>
        <v>A</v>
      </c>
      <c r="E2331" s="114">
        <f t="shared" si="216"/>
        <v>0</v>
      </c>
      <c r="F2331">
        <f t="shared" ca="1" si="217"/>
        <v>-1</v>
      </c>
      <c r="G2331">
        <f t="shared" ca="1" si="218"/>
        <v>654</v>
      </c>
      <c r="H2331">
        <f t="shared" ca="1" si="219"/>
        <v>0</v>
      </c>
      <c r="I2331" s="122">
        <f t="shared" ca="1" si="220"/>
        <v>0</v>
      </c>
    </row>
    <row r="2332" spans="1:9" x14ac:dyDescent="0.25">
      <c r="A2332" s="114">
        <f t="shared" si="221"/>
        <v>2332</v>
      </c>
      <c r="B2332" s="114">
        <f>IF(AND(A2332&gt;=CONTROL!$D$9,A2332&lt;CONTROL!$D$10+1),A2332,0)</f>
        <v>0</v>
      </c>
      <c r="C2332" s="114">
        <f>IF(AND(A2332&gt;=CONTROL!$F$9,A2332&lt;CONTROL!$F$10+1),A2332,0)</f>
        <v>0</v>
      </c>
      <c r="D2332" s="114" t="str">
        <f>IF(DATOS!I2333=CONTROL!$H$10,"B","A")</f>
        <v>A</v>
      </c>
      <c r="E2332" s="114">
        <f t="shared" si="216"/>
        <v>0</v>
      </c>
      <c r="F2332">
        <f t="shared" ca="1" si="217"/>
        <v>-1</v>
      </c>
      <c r="G2332">
        <f t="shared" ca="1" si="218"/>
        <v>654</v>
      </c>
      <c r="H2332">
        <f t="shared" ca="1" si="219"/>
        <v>0</v>
      </c>
      <c r="I2332" s="122">
        <f t="shared" ca="1" si="220"/>
        <v>0</v>
      </c>
    </row>
    <row r="2333" spans="1:9" x14ac:dyDescent="0.25">
      <c r="A2333" s="114">
        <f t="shared" si="221"/>
        <v>2333</v>
      </c>
      <c r="B2333" s="114">
        <f>IF(AND(A2333&gt;=CONTROL!$D$9,A2333&lt;CONTROL!$D$10+1),A2333,0)</f>
        <v>0</v>
      </c>
      <c r="C2333" s="114">
        <f>IF(AND(A2333&gt;=CONTROL!$F$9,A2333&lt;CONTROL!$F$10+1),A2333,0)</f>
        <v>0</v>
      </c>
      <c r="D2333" s="114" t="str">
        <f>IF(DATOS!I2334=CONTROL!$H$10,"B","A")</f>
        <v>A</v>
      </c>
      <c r="E2333" s="114">
        <f t="shared" si="216"/>
        <v>0</v>
      </c>
      <c r="F2333">
        <f t="shared" ca="1" si="217"/>
        <v>-1</v>
      </c>
      <c r="G2333">
        <f t="shared" ca="1" si="218"/>
        <v>654</v>
      </c>
      <c r="H2333">
        <f t="shared" ca="1" si="219"/>
        <v>0</v>
      </c>
      <c r="I2333" s="122">
        <f t="shared" ca="1" si="220"/>
        <v>0</v>
      </c>
    </row>
    <row r="2334" spans="1:9" x14ac:dyDescent="0.25">
      <c r="A2334" s="114">
        <f t="shared" si="221"/>
        <v>2334</v>
      </c>
      <c r="B2334" s="114">
        <f>IF(AND(A2334&gt;=CONTROL!$D$9,A2334&lt;CONTROL!$D$10+1),A2334,0)</f>
        <v>0</v>
      </c>
      <c r="C2334" s="114">
        <f>IF(AND(A2334&gt;=CONTROL!$F$9,A2334&lt;CONTROL!$F$10+1),A2334,0)</f>
        <v>0</v>
      </c>
      <c r="D2334" s="114" t="str">
        <f>IF(DATOS!I2335=CONTROL!$H$10,"B","A")</f>
        <v>A</v>
      </c>
      <c r="E2334" s="114">
        <f t="shared" si="216"/>
        <v>0</v>
      </c>
      <c r="F2334">
        <f t="shared" ca="1" si="217"/>
        <v>-1</v>
      </c>
      <c r="G2334">
        <f t="shared" ca="1" si="218"/>
        <v>654</v>
      </c>
      <c r="H2334">
        <f t="shared" ca="1" si="219"/>
        <v>0</v>
      </c>
      <c r="I2334" s="122">
        <f t="shared" ca="1" si="220"/>
        <v>0</v>
      </c>
    </row>
    <row r="2335" spans="1:9" x14ac:dyDescent="0.25">
      <c r="A2335" s="114">
        <f t="shared" si="221"/>
        <v>2335</v>
      </c>
      <c r="B2335" s="114">
        <f>IF(AND(A2335&gt;=CONTROL!$D$9,A2335&lt;CONTROL!$D$10+1),A2335,0)</f>
        <v>0</v>
      </c>
      <c r="C2335" s="114">
        <f>IF(AND(A2335&gt;=CONTROL!$F$9,A2335&lt;CONTROL!$F$10+1),A2335,0)</f>
        <v>0</v>
      </c>
      <c r="D2335" s="114" t="str">
        <f>IF(DATOS!I2336=CONTROL!$H$10,"B","A")</f>
        <v>A</v>
      </c>
      <c r="E2335" s="114">
        <f t="shared" si="216"/>
        <v>0</v>
      </c>
      <c r="F2335">
        <f t="shared" ca="1" si="217"/>
        <v>-1</v>
      </c>
      <c r="G2335">
        <f t="shared" ca="1" si="218"/>
        <v>654</v>
      </c>
      <c r="H2335">
        <f t="shared" ca="1" si="219"/>
        <v>0</v>
      </c>
      <c r="I2335" s="122">
        <f t="shared" ca="1" si="220"/>
        <v>0</v>
      </c>
    </row>
    <row r="2336" spans="1:9" x14ac:dyDescent="0.25">
      <c r="A2336" s="114">
        <f t="shared" si="221"/>
        <v>2336</v>
      </c>
      <c r="B2336" s="114">
        <f>IF(AND(A2336&gt;=CONTROL!$D$9,A2336&lt;CONTROL!$D$10+1),A2336,0)</f>
        <v>0</v>
      </c>
      <c r="C2336" s="114">
        <f>IF(AND(A2336&gt;=CONTROL!$F$9,A2336&lt;CONTROL!$F$10+1),A2336,0)</f>
        <v>0</v>
      </c>
      <c r="D2336" s="114" t="str">
        <f>IF(DATOS!I2337=CONTROL!$H$10,"B","A")</f>
        <v>A</v>
      </c>
      <c r="E2336" s="114">
        <f t="shared" si="216"/>
        <v>0</v>
      </c>
      <c r="F2336">
        <f t="shared" ca="1" si="217"/>
        <v>-1</v>
      </c>
      <c r="G2336">
        <f t="shared" ca="1" si="218"/>
        <v>654</v>
      </c>
      <c r="H2336">
        <f t="shared" ca="1" si="219"/>
        <v>0</v>
      </c>
      <c r="I2336" s="122">
        <f t="shared" ca="1" si="220"/>
        <v>0</v>
      </c>
    </row>
    <row r="2337" spans="1:9" x14ac:dyDescent="0.25">
      <c r="A2337" s="114">
        <f t="shared" si="221"/>
        <v>2337</v>
      </c>
      <c r="B2337" s="114">
        <f>IF(AND(A2337&gt;=CONTROL!$D$9,A2337&lt;CONTROL!$D$10+1),A2337,0)</f>
        <v>0</v>
      </c>
      <c r="C2337" s="114">
        <f>IF(AND(A2337&gt;=CONTROL!$F$9,A2337&lt;CONTROL!$F$10+1),A2337,0)</f>
        <v>0</v>
      </c>
      <c r="D2337" s="114" t="str">
        <f>IF(DATOS!I2338=CONTROL!$H$10,"B","A")</f>
        <v>A</v>
      </c>
      <c r="E2337" s="114">
        <f t="shared" si="216"/>
        <v>0</v>
      </c>
      <c r="F2337">
        <f t="shared" ca="1" si="217"/>
        <v>-1</v>
      </c>
      <c r="G2337">
        <f t="shared" ca="1" si="218"/>
        <v>654</v>
      </c>
      <c r="H2337">
        <f t="shared" ca="1" si="219"/>
        <v>0</v>
      </c>
      <c r="I2337" s="122">
        <f t="shared" ca="1" si="220"/>
        <v>0</v>
      </c>
    </row>
    <row r="2338" spans="1:9" x14ac:dyDescent="0.25">
      <c r="A2338" s="114">
        <f t="shared" si="221"/>
        <v>2338</v>
      </c>
      <c r="B2338" s="114">
        <f>IF(AND(A2338&gt;=CONTROL!$D$9,A2338&lt;CONTROL!$D$10+1),A2338,0)</f>
        <v>0</v>
      </c>
      <c r="C2338" s="114">
        <f>IF(AND(A2338&gt;=CONTROL!$F$9,A2338&lt;CONTROL!$F$10+1),A2338,0)</f>
        <v>0</v>
      </c>
      <c r="D2338" s="114" t="str">
        <f>IF(DATOS!I2339=CONTROL!$H$10,"B","A")</f>
        <v>A</v>
      </c>
      <c r="E2338" s="114">
        <f t="shared" si="216"/>
        <v>0</v>
      </c>
      <c r="F2338">
        <f t="shared" ca="1" si="217"/>
        <v>-1</v>
      </c>
      <c r="G2338">
        <f t="shared" ca="1" si="218"/>
        <v>654</v>
      </c>
      <c r="H2338">
        <f t="shared" ca="1" si="219"/>
        <v>0</v>
      </c>
      <c r="I2338" s="122">
        <f t="shared" ca="1" si="220"/>
        <v>0</v>
      </c>
    </row>
    <row r="2339" spans="1:9" x14ac:dyDescent="0.25">
      <c r="A2339" s="114">
        <f t="shared" si="221"/>
        <v>2339</v>
      </c>
      <c r="B2339" s="114">
        <f>IF(AND(A2339&gt;=CONTROL!$D$9,A2339&lt;CONTROL!$D$10+1),A2339,0)</f>
        <v>0</v>
      </c>
      <c r="C2339" s="114">
        <f>IF(AND(A2339&gt;=CONTROL!$F$9,A2339&lt;CONTROL!$F$10+1),A2339,0)</f>
        <v>0</v>
      </c>
      <c r="D2339" s="114" t="str">
        <f>IF(DATOS!I2340=CONTROL!$H$10,"B","A")</f>
        <v>A</v>
      </c>
      <c r="E2339" s="114">
        <f t="shared" si="216"/>
        <v>0</v>
      </c>
      <c r="F2339">
        <f t="shared" ca="1" si="217"/>
        <v>-1</v>
      </c>
      <c r="G2339">
        <f t="shared" ca="1" si="218"/>
        <v>654</v>
      </c>
      <c r="H2339">
        <f t="shared" ca="1" si="219"/>
        <v>0</v>
      </c>
      <c r="I2339" s="122">
        <f t="shared" ca="1" si="220"/>
        <v>0</v>
      </c>
    </row>
    <row r="2340" spans="1:9" x14ac:dyDescent="0.25">
      <c r="A2340" s="114">
        <f t="shared" si="221"/>
        <v>2340</v>
      </c>
      <c r="B2340" s="114">
        <f>IF(AND(A2340&gt;=CONTROL!$D$9,A2340&lt;CONTROL!$D$10+1),A2340,0)</f>
        <v>0</v>
      </c>
      <c r="C2340" s="114">
        <f>IF(AND(A2340&gt;=CONTROL!$F$9,A2340&lt;CONTROL!$F$10+1),A2340,0)</f>
        <v>0</v>
      </c>
      <c r="D2340" s="114" t="str">
        <f>IF(DATOS!I2341=CONTROL!$H$10,"B","A")</f>
        <v>A</v>
      </c>
      <c r="E2340" s="114">
        <f t="shared" si="216"/>
        <v>0</v>
      </c>
      <c r="F2340">
        <f t="shared" ca="1" si="217"/>
        <v>-1</v>
      </c>
      <c r="G2340">
        <f t="shared" ca="1" si="218"/>
        <v>654</v>
      </c>
      <c r="H2340">
        <f t="shared" ca="1" si="219"/>
        <v>0</v>
      </c>
      <c r="I2340" s="122">
        <f t="shared" ca="1" si="220"/>
        <v>0</v>
      </c>
    </row>
    <row r="2341" spans="1:9" x14ac:dyDescent="0.25">
      <c r="A2341" s="114">
        <f t="shared" si="221"/>
        <v>2341</v>
      </c>
      <c r="B2341" s="114">
        <f>IF(AND(A2341&gt;=CONTROL!$D$9,A2341&lt;CONTROL!$D$10+1),A2341,0)</f>
        <v>0</v>
      </c>
      <c r="C2341" s="114">
        <f>IF(AND(A2341&gt;=CONTROL!$F$9,A2341&lt;CONTROL!$F$10+1),A2341,0)</f>
        <v>0</v>
      </c>
      <c r="D2341" s="114" t="str">
        <f>IF(DATOS!I2342=CONTROL!$H$10,"B","A")</f>
        <v>A</v>
      </c>
      <c r="E2341" s="114">
        <f t="shared" si="216"/>
        <v>0</v>
      </c>
      <c r="F2341">
        <f t="shared" ca="1" si="217"/>
        <v>-1</v>
      </c>
      <c r="G2341">
        <f t="shared" ca="1" si="218"/>
        <v>654</v>
      </c>
      <c r="H2341">
        <f t="shared" ca="1" si="219"/>
        <v>0</v>
      </c>
      <c r="I2341" s="122">
        <f t="shared" ca="1" si="220"/>
        <v>0</v>
      </c>
    </row>
    <row r="2342" spans="1:9" x14ac:dyDescent="0.25">
      <c r="A2342" s="114">
        <f t="shared" si="221"/>
        <v>2342</v>
      </c>
      <c r="B2342" s="114">
        <f>IF(AND(A2342&gt;=CONTROL!$D$9,A2342&lt;CONTROL!$D$10+1),A2342,0)</f>
        <v>0</v>
      </c>
      <c r="C2342" s="114">
        <f>IF(AND(A2342&gt;=CONTROL!$F$9,A2342&lt;CONTROL!$F$10+1),A2342,0)</f>
        <v>0</v>
      </c>
      <c r="D2342" s="114" t="str">
        <f>IF(DATOS!I2343=CONTROL!$H$10,"B","A")</f>
        <v>A</v>
      </c>
      <c r="E2342" s="114">
        <f t="shared" si="216"/>
        <v>0</v>
      </c>
      <c r="F2342">
        <f t="shared" ca="1" si="217"/>
        <v>-1</v>
      </c>
      <c r="G2342">
        <f t="shared" ca="1" si="218"/>
        <v>654</v>
      </c>
      <c r="H2342">
        <f t="shared" ca="1" si="219"/>
        <v>0</v>
      </c>
      <c r="I2342" s="122">
        <f t="shared" ca="1" si="220"/>
        <v>0</v>
      </c>
    </row>
    <row r="2343" spans="1:9" x14ac:dyDescent="0.25">
      <c r="A2343" s="114">
        <f t="shared" si="221"/>
        <v>2343</v>
      </c>
      <c r="B2343" s="114">
        <f>IF(AND(A2343&gt;=CONTROL!$D$9,A2343&lt;CONTROL!$D$10+1),A2343,0)</f>
        <v>0</v>
      </c>
      <c r="C2343" s="114">
        <f>IF(AND(A2343&gt;=CONTROL!$F$9,A2343&lt;CONTROL!$F$10+1),A2343,0)</f>
        <v>0</v>
      </c>
      <c r="D2343" s="114" t="str">
        <f>IF(DATOS!I2344=CONTROL!$H$10,"B","A")</f>
        <v>A</v>
      </c>
      <c r="E2343" s="114">
        <f t="shared" si="216"/>
        <v>0</v>
      </c>
      <c r="F2343">
        <f t="shared" ca="1" si="217"/>
        <v>-1</v>
      </c>
      <c r="G2343">
        <f t="shared" ca="1" si="218"/>
        <v>654</v>
      </c>
      <c r="H2343">
        <f t="shared" ca="1" si="219"/>
        <v>0</v>
      </c>
      <c r="I2343" s="122">
        <f t="shared" ca="1" si="220"/>
        <v>0</v>
      </c>
    </row>
    <row r="2344" spans="1:9" x14ac:dyDescent="0.25">
      <c r="A2344" s="114">
        <f t="shared" si="221"/>
        <v>2344</v>
      </c>
      <c r="B2344" s="114">
        <f>IF(AND(A2344&gt;=CONTROL!$D$9,A2344&lt;CONTROL!$D$10+1),A2344,0)</f>
        <v>0</v>
      </c>
      <c r="C2344" s="114">
        <f>IF(AND(A2344&gt;=CONTROL!$F$9,A2344&lt;CONTROL!$F$10+1),A2344,0)</f>
        <v>0</v>
      </c>
      <c r="D2344" s="114" t="str">
        <f>IF(DATOS!I2345=CONTROL!$H$10,"B","A")</f>
        <v>A</v>
      </c>
      <c r="E2344" s="114">
        <f t="shared" si="216"/>
        <v>0</v>
      </c>
      <c r="F2344">
        <f t="shared" ca="1" si="217"/>
        <v>-1</v>
      </c>
      <c r="G2344">
        <f t="shared" ca="1" si="218"/>
        <v>654</v>
      </c>
      <c r="H2344">
        <f t="shared" ca="1" si="219"/>
        <v>0</v>
      </c>
      <c r="I2344" s="122">
        <f t="shared" ca="1" si="220"/>
        <v>0</v>
      </c>
    </row>
    <row r="2345" spans="1:9" x14ac:dyDescent="0.25">
      <c r="A2345" s="114">
        <f t="shared" si="221"/>
        <v>2345</v>
      </c>
      <c r="B2345" s="114">
        <f>IF(AND(A2345&gt;=CONTROL!$D$9,A2345&lt;CONTROL!$D$10+1),A2345,0)</f>
        <v>0</v>
      </c>
      <c r="C2345" s="114">
        <f>IF(AND(A2345&gt;=CONTROL!$F$9,A2345&lt;CONTROL!$F$10+1),A2345,0)</f>
        <v>0</v>
      </c>
      <c r="D2345" s="114" t="str">
        <f>IF(DATOS!I2346=CONTROL!$H$10,"B","A")</f>
        <v>A</v>
      </c>
      <c r="E2345" s="114">
        <f t="shared" si="216"/>
        <v>0</v>
      </c>
      <c r="F2345">
        <f t="shared" ca="1" si="217"/>
        <v>-1</v>
      </c>
      <c r="G2345">
        <f t="shared" ca="1" si="218"/>
        <v>654</v>
      </c>
      <c r="H2345">
        <f t="shared" ca="1" si="219"/>
        <v>0</v>
      </c>
      <c r="I2345" s="122">
        <f t="shared" ca="1" si="220"/>
        <v>0</v>
      </c>
    </row>
    <row r="2346" spans="1:9" x14ac:dyDescent="0.25">
      <c r="A2346" s="114">
        <f t="shared" si="221"/>
        <v>2346</v>
      </c>
      <c r="B2346" s="114">
        <f>IF(AND(A2346&gt;=CONTROL!$D$9,A2346&lt;CONTROL!$D$10+1),A2346,0)</f>
        <v>0</v>
      </c>
      <c r="C2346" s="114">
        <f>IF(AND(A2346&gt;=CONTROL!$F$9,A2346&lt;CONTROL!$F$10+1),A2346,0)</f>
        <v>0</v>
      </c>
      <c r="D2346" s="114" t="str">
        <f>IF(DATOS!I2347=CONTROL!$H$10,"B","A")</f>
        <v>A</v>
      </c>
      <c r="E2346" s="114">
        <f t="shared" si="216"/>
        <v>0</v>
      </c>
      <c r="F2346">
        <f t="shared" ca="1" si="217"/>
        <v>-1</v>
      </c>
      <c r="G2346">
        <f t="shared" ca="1" si="218"/>
        <v>654</v>
      </c>
      <c r="H2346">
        <f t="shared" ca="1" si="219"/>
        <v>0</v>
      </c>
      <c r="I2346" s="122">
        <f t="shared" ca="1" si="220"/>
        <v>0</v>
      </c>
    </row>
    <row r="2347" spans="1:9" x14ac:dyDescent="0.25">
      <c r="A2347" s="114">
        <f t="shared" si="221"/>
        <v>2347</v>
      </c>
      <c r="B2347" s="114">
        <f>IF(AND(A2347&gt;=CONTROL!$D$9,A2347&lt;CONTROL!$D$10+1),A2347,0)</f>
        <v>0</v>
      </c>
      <c r="C2347" s="114">
        <f>IF(AND(A2347&gt;=CONTROL!$F$9,A2347&lt;CONTROL!$F$10+1),A2347,0)</f>
        <v>0</v>
      </c>
      <c r="D2347" s="114" t="str">
        <f>IF(DATOS!I2348=CONTROL!$H$10,"B","A")</f>
        <v>A</v>
      </c>
      <c r="E2347" s="114">
        <f t="shared" si="216"/>
        <v>0</v>
      </c>
      <c r="F2347">
        <f t="shared" ca="1" si="217"/>
        <v>-1</v>
      </c>
      <c r="G2347">
        <f t="shared" ca="1" si="218"/>
        <v>654</v>
      </c>
      <c r="H2347">
        <f t="shared" ca="1" si="219"/>
        <v>0</v>
      </c>
      <c r="I2347" s="122">
        <f t="shared" ca="1" si="220"/>
        <v>0</v>
      </c>
    </row>
    <row r="2348" spans="1:9" x14ac:dyDescent="0.25">
      <c r="A2348" s="114">
        <f t="shared" si="221"/>
        <v>2348</v>
      </c>
      <c r="B2348" s="114">
        <f>IF(AND(A2348&gt;=CONTROL!$D$9,A2348&lt;CONTROL!$D$10+1),A2348,0)</f>
        <v>0</v>
      </c>
      <c r="C2348" s="114">
        <f>IF(AND(A2348&gt;=CONTROL!$F$9,A2348&lt;CONTROL!$F$10+1),A2348,0)</f>
        <v>0</v>
      </c>
      <c r="D2348" s="114" t="str">
        <f>IF(DATOS!I2349=CONTROL!$H$10,"B","A")</f>
        <v>A</v>
      </c>
      <c r="E2348" s="114">
        <f t="shared" si="216"/>
        <v>0</v>
      </c>
      <c r="F2348">
        <f t="shared" ca="1" si="217"/>
        <v>-1</v>
      </c>
      <c r="G2348">
        <f t="shared" ca="1" si="218"/>
        <v>654</v>
      </c>
      <c r="H2348">
        <f t="shared" ca="1" si="219"/>
        <v>0</v>
      </c>
      <c r="I2348" s="122">
        <f t="shared" ca="1" si="220"/>
        <v>0</v>
      </c>
    </row>
    <row r="2349" spans="1:9" x14ac:dyDescent="0.25">
      <c r="A2349" s="114">
        <f t="shared" si="221"/>
        <v>2349</v>
      </c>
      <c r="B2349" s="114">
        <f>IF(AND(A2349&gt;=CONTROL!$D$9,A2349&lt;CONTROL!$D$10+1),A2349,0)</f>
        <v>0</v>
      </c>
      <c r="C2349" s="114">
        <f>IF(AND(A2349&gt;=CONTROL!$F$9,A2349&lt;CONTROL!$F$10+1),A2349,0)</f>
        <v>0</v>
      </c>
      <c r="D2349" s="114" t="str">
        <f>IF(DATOS!I2350=CONTROL!$H$10,"B","A")</f>
        <v>A</v>
      </c>
      <c r="E2349" s="114">
        <f t="shared" si="216"/>
        <v>0</v>
      </c>
      <c r="F2349">
        <f t="shared" ca="1" si="217"/>
        <v>-1</v>
      </c>
      <c r="G2349">
        <f t="shared" ca="1" si="218"/>
        <v>654</v>
      </c>
      <c r="H2349">
        <f t="shared" ca="1" si="219"/>
        <v>0</v>
      </c>
      <c r="I2349" s="122">
        <f t="shared" ca="1" si="220"/>
        <v>0</v>
      </c>
    </row>
    <row r="2350" spans="1:9" x14ac:dyDescent="0.25">
      <c r="A2350" s="114">
        <f t="shared" si="221"/>
        <v>2350</v>
      </c>
      <c r="B2350" s="114">
        <f>IF(AND(A2350&gt;=CONTROL!$D$9,A2350&lt;CONTROL!$D$10+1),A2350,0)</f>
        <v>0</v>
      </c>
      <c r="C2350" s="114">
        <f>IF(AND(A2350&gt;=CONTROL!$F$9,A2350&lt;CONTROL!$F$10+1),A2350,0)</f>
        <v>0</v>
      </c>
      <c r="D2350" s="114" t="str">
        <f>IF(DATOS!I2351=CONTROL!$H$10,"B","A")</f>
        <v>A</v>
      </c>
      <c r="E2350" s="114">
        <f t="shared" si="216"/>
        <v>0</v>
      </c>
      <c r="F2350">
        <f t="shared" ca="1" si="217"/>
        <v>-1</v>
      </c>
      <c r="G2350">
        <f t="shared" ca="1" si="218"/>
        <v>654</v>
      </c>
      <c r="H2350">
        <f t="shared" ca="1" si="219"/>
        <v>0</v>
      </c>
      <c r="I2350" s="122">
        <f t="shared" ca="1" si="220"/>
        <v>0</v>
      </c>
    </row>
    <row r="2351" spans="1:9" x14ac:dyDescent="0.25">
      <c r="A2351" s="114">
        <f t="shared" si="221"/>
        <v>2351</v>
      </c>
      <c r="B2351" s="114">
        <f>IF(AND(A2351&gt;=CONTROL!$D$9,A2351&lt;CONTROL!$D$10+1),A2351,0)</f>
        <v>0</v>
      </c>
      <c r="C2351" s="114">
        <f>IF(AND(A2351&gt;=CONTROL!$F$9,A2351&lt;CONTROL!$F$10+1),A2351,0)</f>
        <v>0</v>
      </c>
      <c r="D2351" s="114" t="str">
        <f>IF(DATOS!I2352=CONTROL!$H$10,"B","A")</f>
        <v>A</v>
      </c>
      <c r="E2351" s="114">
        <f t="shared" si="216"/>
        <v>0</v>
      </c>
      <c r="F2351">
        <f t="shared" ca="1" si="217"/>
        <v>-1</v>
      </c>
      <c r="G2351">
        <f t="shared" ca="1" si="218"/>
        <v>654</v>
      </c>
      <c r="H2351">
        <f t="shared" ca="1" si="219"/>
        <v>0</v>
      </c>
      <c r="I2351" s="122">
        <f t="shared" ca="1" si="220"/>
        <v>0</v>
      </c>
    </row>
    <row r="2352" spans="1:9" x14ac:dyDescent="0.25">
      <c r="A2352" s="114">
        <f t="shared" si="221"/>
        <v>2352</v>
      </c>
      <c r="B2352" s="114">
        <f>IF(AND(A2352&gt;=CONTROL!$D$9,A2352&lt;CONTROL!$D$10+1),A2352,0)</f>
        <v>0</v>
      </c>
      <c r="C2352" s="114">
        <f>IF(AND(A2352&gt;=CONTROL!$F$9,A2352&lt;CONTROL!$F$10+1),A2352,0)</f>
        <v>0</v>
      </c>
      <c r="D2352" s="114" t="str">
        <f>IF(DATOS!I2353=CONTROL!$H$10,"B","A")</f>
        <v>A</v>
      </c>
      <c r="E2352" s="114">
        <f t="shared" si="216"/>
        <v>0</v>
      </c>
      <c r="F2352">
        <f t="shared" ca="1" si="217"/>
        <v>-1</v>
      </c>
      <c r="G2352">
        <f t="shared" ca="1" si="218"/>
        <v>654</v>
      </c>
      <c r="H2352">
        <f t="shared" ca="1" si="219"/>
        <v>0</v>
      </c>
      <c r="I2352" s="122">
        <f t="shared" ca="1" si="220"/>
        <v>0</v>
      </c>
    </row>
    <row r="2353" spans="1:9" x14ac:dyDescent="0.25">
      <c r="A2353" s="114">
        <f t="shared" si="221"/>
        <v>2353</v>
      </c>
      <c r="B2353" s="114">
        <f>IF(AND(A2353&gt;=CONTROL!$D$9,A2353&lt;CONTROL!$D$10+1),A2353,0)</f>
        <v>0</v>
      </c>
      <c r="C2353" s="114">
        <f>IF(AND(A2353&gt;=CONTROL!$F$9,A2353&lt;CONTROL!$F$10+1),A2353,0)</f>
        <v>0</v>
      </c>
      <c r="D2353" s="114" t="str">
        <f>IF(DATOS!I2354=CONTROL!$H$10,"B","A")</f>
        <v>A</v>
      </c>
      <c r="E2353" s="114">
        <f t="shared" si="216"/>
        <v>0</v>
      </c>
      <c r="F2353">
        <f t="shared" ca="1" si="217"/>
        <v>-1</v>
      </c>
      <c r="G2353">
        <f t="shared" ca="1" si="218"/>
        <v>654</v>
      </c>
      <c r="H2353">
        <f t="shared" ca="1" si="219"/>
        <v>0</v>
      </c>
      <c r="I2353" s="122">
        <f t="shared" ca="1" si="220"/>
        <v>0</v>
      </c>
    </row>
    <row r="2354" spans="1:9" x14ac:dyDescent="0.25">
      <c r="A2354" s="114">
        <f t="shared" si="221"/>
        <v>2354</v>
      </c>
      <c r="B2354" s="114">
        <f>IF(AND(A2354&gt;=CONTROL!$D$9,A2354&lt;CONTROL!$D$10+1),A2354,0)</f>
        <v>0</v>
      </c>
      <c r="C2354" s="114">
        <f>IF(AND(A2354&gt;=CONTROL!$F$9,A2354&lt;CONTROL!$F$10+1),A2354,0)</f>
        <v>0</v>
      </c>
      <c r="D2354" s="114" t="str">
        <f>IF(DATOS!I2355=CONTROL!$H$10,"B","A")</f>
        <v>A</v>
      </c>
      <c r="E2354" s="114">
        <f t="shared" si="216"/>
        <v>0</v>
      </c>
      <c r="F2354">
        <f t="shared" ca="1" si="217"/>
        <v>-1</v>
      </c>
      <c r="G2354">
        <f t="shared" ca="1" si="218"/>
        <v>654</v>
      </c>
      <c r="H2354">
        <f t="shared" ca="1" si="219"/>
        <v>0</v>
      </c>
      <c r="I2354" s="122">
        <f t="shared" ca="1" si="220"/>
        <v>0</v>
      </c>
    </row>
    <row r="2355" spans="1:9" x14ac:dyDescent="0.25">
      <c r="A2355" s="114">
        <f t="shared" si="221"/>
        <v>2355</v>
      </c>
      <c r="B2355" s="114">
        <f>IF(AND(A2355&gt;=CONTROL!$D$9,A2355&lt;CONTROL!$D$10+1),A2355,0)</f>
        <v>0</v>
      </c>
      <c r="C2355" s="114">
        <f>IF(AND(A2355&gt;=CONTROL!$F$9,A2355&lt;CONTROL!$F$10+1),A2355,0)</f>
        <v>0</v>
      </c>
      <c r="D2355" s="114" t="str">
        <f>IF(DATOS!I2356=CONTROL!$H$10,"B","A")</f>
        <v>A</v>
      </c>
      <c r="E2355" s="114">
        <f t="shared" si="216"/>
        <v>0</v>
      </c>
      <c r="F2355">
        <f t="shared" ca="1" si="217"/>
        <v>-1</v>
      </c>
      <c r="G2355">
        <f t="shared" ca="1" si="218"/>
        <v>654</v>
      </c>
      <c r="H2355">
        <f t="shared" ca="1" si="219"/>
        <v>0</v>
      </c>
      <c r="I2355" s="122">
        <f t="shared" ca="1" si="220"/>
        <v>0</v>
      </c>
    </row>
    <row r="2356" spans="1:9" x14ac:dyDescent="0.25">
      <c r="A2356" s="114">
        <f t="shared" si="221"/>
        <v>2356</v>
      </c>
      <c r="B2356" s="114">
        <f>IF(AND(A2356&gt;=CONTROL!$D$9,A2356&lt;CONTROL!$D$10+1),A2356,0)</f>
        <v>0</v>
      </c>
      <c r="C2356" s="114">
        <f>IF(AND(A2356&gt;=CONTROL!$F$9,A2356&lt;CONTROL!$F$10+1),A2356,0)</f>
        <v>0</v>
      </c>
      <c r="D2356" s="114" t="str">
        <f>IF(DATOS!I2357=CONTROL!$H$10,"B","A")</f>
        <v>A</v>
      </c>
      <c r="E2356" s="114">
        <f t="shared" si="216"/>
        <v>0</v>
      </c>
      <c r="F2356">
        <f t="shared" ca="1" si="217"/>
        <v>-1</v>
      </c>
      <c r="G2356">
        <f t="shared" ca="1" si="218"/>
        <v>654</v>
      </c>
      <c r="H2356">
        <f t="shared" ca="1" si="219"/>
        <v>0</v>
      </c>
      <c r="I2356" s="122">
        <f t="shared" ca="1" si="220"/>
        <v>0</v>
      </c>
    </row>
    <row r="2357" spans="1:9" x14ac:dyDescent="0.25">
      <c r="A2357" s="114">
        <f t="shared" si="221"/>
        <v>2357</v>
      </c>
      <c r="B2357" s="114">
        <f>IF(AND(A2357&gt;=CONTROL!$D$9,A2357&lt;CONTROL!$D$10+1),A2357,0)</f>
        <v>0</v>
      </c>
      <c r="C2357" s="114">
        <f>IF(AND(A2357&gt;=CONTROL!$F$9,A2357&lt;CONTROL!$F$10+1),A2357,0)</f>
        <v>0</v>
      </c>
      <c r="D2357" s="114" t="str">
        <f>IF(DATOS!I2358=CONTROL!$H$10,"B","A")</f>
        <v>A</v>
      </c>
      <c r="E2357" s="114">
        <f t="shared" si="216"/>
        <v>0</v>
      </c>
      <c r="F2357">
        <f t="shared" ca="1" si="217"/>
        <v>-1</v>
      </c>
      <c r="G2357">
        <f t="shared" ca="1" si="218"/>
        <v>654</v>
      </c>
      <c r="H2357">
        <f t="shared" ca="1" si="219"/>
        <v>0</v>
      </c>
      <c r="I2357" s="122">
        <f t="shared" ca="1" si="220"/>
        <v>0</v>
      </c>
    </row>
    <row r="2358" spans="1:9" x14ac:dyDescent="0.25">
      <c r="A2358" s="114">
        <f t="shared" si="221"/>
        <v>2358</v>
      </c>
      <c r="B2358" s="114">
        <f>IF(AND(A2358&gt;=CONTROL!$D$9,A2358&lt;CONTROL!$D$10+1),A2358,0)</f>
        <v>0</v>
      </c>
      <c r="C2358" s="114">
        <f>IF(AND(A2358&gt;=CONTROL!$F$9,A2358&lt;CONTROL!$F$10+1),A2358,0)</f>
        <v>0</v>
      </c>
      <c r="D2358" s="114" t="str">
        <f>IF(DATOS!I2359=CONTROL!$H$10,"B","A")</f>
        <v>A</v>
      </c>
      <c r="E2358" s="114">
        <f t="shared" si="216"/>
        <v>0</v>
      </c>
      <c r="F2358">
        <f t="shared" ca="1" si="217"/>
        <v>-1</v>
      </c>
      <c r="G2358">
        <f t="shared" ca="1" si="218"/>
        <v>654</v>
      </c>
      <c r="H2358">
        <f t="shared" ca="1" si="219"/>
        <v>0</v>
      </c>
      <c r="I2358" s="122">
        <f t="shared" ca="1" si="220"/>
        <v>0</v>
      </c>
    </row>
    <row r="2359" spans="1:9" x14ac:dyDescent="0.25">
      <c r="A2359" s="114">
        <f t="shared" si="221"/>
        <v>2359</v>
      </c>
      <c r="B2359" s="114">
        <f>IF(AND(A2359&gt;=CONTROL!$D$9,A2359&lt;CONTROL!$D$10+1),A2359,0)</f>
        <v>0</v>
      </c>
      <c r="C2359" s="114">
        <f>IF(AND(A2359&gt;=CONTROL!$F$9,A2359&lt;CONTROL!$F$10+1),A2359,0)</f>
        <v>0</v>
      </c>
      <c r="D2359" s="114" t="str">
        <f>IF(DATOS!I2360=CONTROL!$H$10,"B","A")</f>
        <v>A</v>
      </c>
      <c r="E2359" s="114">
        <f t="shared" si="216"/>
        <v>0</v>
      </c>
      <c r="F2359">
        <f t="shared" ca="1" si="217"/>
        <v>-1</v>
      </c>
      <c r="G2359">
        <f t="shared" ca="1" si="218"/>
        <v>654</v>
      </c>
      <c r="H2359">
        <f t="shared" ca="1" si="219"/>
        <v>0</v>
      </c>
      <c r="I2359" s="122">
        <f t="shared" ca="1" si="220"/>
        <v>0</v>
      </c>
    </row>
    <row r="2360" spans="1:9" x14ac:dyDescent="0.25">
      <c r="A2360" s="114">
        <f t="shared" si="221"/>
        <v>2360</v>
      </c>
      <c r="B2360" s="114">
        <f>IF(AND(A2360&gt;=CONTROL!$D$9,A2360&lt;CONTROL!$D$10+1),A2360,0)</f>
        <v>0</v>
      </c>
      <c r="C2360" s="114">
        <f>IF(AND(A2360&gt;=CONTROL!$F$9,A2360&lt;CONTROL!$F$10+1),A2360,0)</f>
        <v>0</v>
      </c>
      <c r="D2360" s="114" t="str">
        <f>IF(DATOS!I2361=CONTROL!$H$10,"B","A")</f>
        <v>A</v>
      </c>
      <c r="E2360" s="114">
        <f t="shared" si="216"/>
        <v>0</v>
      </c>
      <c r="F2360">
        <f t="shared" ca="1" si="217"/>
        <v>-1</v>
      </c>
      <c r="G2360">
        <f t="shared" ca="1" si="218"/>
        <v>654</v>
      </c>
      <c r="H2360">
        <f t="shared" ca="1" si="219"/>
        <v>0</v>
      </c>
      <c r="I2360" s="122">
        <f t="shared" ca="1" si="220"/>
        <v>0</v>
      </c>
    </row>
    <row r="2361" spans="1:9" x14ac:dyDescent="0.25">
      <c r="A2361" s="114">
        <f t="shared" si="221"/>
        <v>2361</v>
      </c>
      <c r="B2361" s="114">
        <f>IF(AND(A2361&gt;=CONTROL!$D$9,A2361&lt;CONTROL!$D$10+1),A2361,0)</f>
        <v>0</v>
      </c>
      <c r="C2361" s="114">
        <f>IF(AND(A2361&gt;=CONTROL!$F$9,A2361&lt;CONTROL!$F$10+1),A2361,0)</f>
        <v>0</v>
      </c>
      <c r="D2361" s="114" t="str">
        <f>IF(DATOS!I2362=CONTROL!$H$10,"B","A")</f>
        <v>A</v>
      </c>
      <c r="E2361" s="114">
        <f t="shared" si="216"/>
        <v>0</v>
      </c>
      <c r="F2361">
        <f t="shared" ca="1" si="217"/>
        <v>-1</v>
      </c>
      <c r="G2361">
        <f t="shared" ca="1" si="218"/>
        <v>654</v>
      </c>
      <c r="H2361">
        <f t="shared" ca="1" si="219"/>
        <v>0</v>
      </c>
      <c r="I2361" s="122">
        <f t="shared" ca="1" si="220"/>
        <v>0</v>
      </c>
    </row>
    <row r="2362" spans="1:9" x14ac:dyDescent="0.25">
      <c r="A2362" s="114">
        <f t="shared" si="221"/>
        <v>2362</v>
      </c>
      <c r="B2362" s="114">
        <f>IF(AND(A2362&gt;=CONTROL!$D$9,A2362&lt;CONTROL!$D$10+1),A2362,0)</f>
        <v>0</v>
      </c>
      <c r="C2362" s="114">
        <f>IF(AND(A2362&gt;=CONTROL!$F$9,A2362&lt;CONTROL!$F$10+1),A2362,0)</f>
        <v>0</v>
      </c>
      <c r="D2362" s="114" t="str">
        <f>IF(DATOS!I2363=CONTROL!$H$10,"B","A")</f>
        <v>A</v>
      </c>
      <c r="E2362" s="114">
        <f t="shared" si="216"/>
        <v>0</v>
      </c>
      <c r="F2362">
        <f t="shared" ca="1" si="217"/>
        <v>-1</v>
      </c>
      <c r="G2362">
        <f t="shared" ca="1" si="218"/>
        <v>654</v>
      </c>
      <c r="H2362">
        <f t="shared" ca="1" si="219"/>
        <v>0</v>
      </c>
      <c r="I2362" s="122">
        <f t="shared" ca="1" si="220"/>
        <v>0</v>
      </c>
    </row>
    <row r="2363" spans="1:9" x14ac:dyDescent="0.25">
      <c r="A2363" s="114">
        <f t="shared" si="221"/>
        <v>2363</v>
      </c>
      <c r="B2363" s="114">
        <f>IF(AND(A2363&gt;=CONTROL!$D$9,A2363&lt;CONTROL!$D$10+1),A2363,0)</f>
        <v>0</v>
      </c>
      <c r="C2363" s="114">
        <f>IF(AND(A2363&gt;=CONTROL!$F$9,A2363&lt;CONTROL!$F$10+1),A2363,0)</f>
        <v>0</v>
      </c>
      <c r="D2363" s="114" t="str">
        <f>IF(DATOS!I2364=CONTROL!$H$10,"B","A")</f>
        <v>A</v>
      </c>
      <c r="E2363" s="114">
        <f t="shared" si="216"/>
        <v>0</v>
      </c>
      <c r="F2363">
        <f t="shared" ca="1" si="217"/>
        <v>-1</v>
      </c>
      <c r="G2363">
        <f t="shared" ca="1" si="218"/>
        <v>654</v>
      </c>
      <c r="H2363">
        <f t="shared" ca="1" si="219"/>
        <v>0</v>
      </c>
      <c r="I2363" s="122">
        <f t="shared" ca="1" si="220"/>
        <v>0</v>
      </c>
    </row>
    <row r="2364" spans="1:9" x14ac:dyDescent="0.25">
      <c r="A2364" s="114">
        <f t="shared" si="221"/>
        <v>2364</v>
      </c>
      <c r="B2364" s="114">
        <f>IF(AND(A2364&gt;=CONTROL!$D$9,A2364&lt;CONTROL!$D$10+1),A2364,0)</f>
        <v>0</v>
      </c>
      <c r="C2364" s="114">
        <f>IF(AND(A2364&gt;=CONTROL!$F$9,A2364&lt;CONTROL!$F$10+1),A2364,0)</f>
        <v>0</v>
      </c>
      <c r="D2364" s="114" t="str">
        <f>IF(DATOS!I2365=CONTROL!$H$10,"B","A")</f>
        <v>A</v>
      </c>
      <c r="E2364" s="114">
        <f t="shared" si="216"/>
        <v>0</v>
      </c>
      <c r="F2364">
        <f t="shared" ca="1" si="217"/>
        <v>-1</v>
      </c>
      <c r="G2364">
        <f t="shared" ca="1" si="218"/>
        <v>654</v>
      </c>
      <c r="H2364">
        <f t="shared" ca="1" si="219"/>
        <v>0</v>
      </c>
      <c r="I2364" s="122">
        <f t="shared" ca="1" si="220"/>
        <v>0</v>
      </c>
    </row>
    <row r="2365" spans="1:9" x14ac:dyDescent="0.25">
      <c r="A2365" s="114">
        <f t="shared" si="221"/>
        <v>2365</v>
      </c>
      <c r="B2365" s="114">
        <f>IF(AND(A2365&gt;=CONTROL!$D$9,A2365&lt;CONTROL!$D$10+1),A2365,0)</f>
        <v>0</v>
      </c>
      <c r="C2365" s="114">
        <f>IF(AND(A2365&gt;=CONTROL!$F$9,A2365&lt;CONTROL!$F$10+1),A2365,0)</f>
        <v>0</v>
      </c>
      <c r="D2365" s="114" t="str">
        <f>IF(DATOS!I2366=CONTROL!$H$10,"B","A")</f>
        <v>A</v>
      </c>
      <c r="E2365" s="114">
        <f t="shared" si="216"/>
        <v>0</v>
      </c>
      <c r="F2365">
        <f t="shared" ca="1" si="217"/>
        <v>-1</v>
      </c>
      <c r="G2365">
        <f t="shared" ca="1" si="218"/>
        <v>654</v>
      </c>
      <c r="H2365">
        <f t="shared" ca="1" si="219"/>
        <v>0</v>
      </c>
      <c r="I2365" s="122">
        <f t="shared" ca="1" si="220"/>
        <v>0</v>
      </c>
    </row>
    <row r="2366" spans="1:9" x14ac:dyDescent="0.25">
      <c r="A2366" s="114">
        <f t="shared" si="221"/>
        <v>2366</v>
      </c>
      <c r="B2366" s="114">
        <f>IF(AND(A2366&gt;=CONTROL!$D$9,A2366&lt;CONTROL!$D$10+1),A2366,0)</f>
        <v>0</v>
      </c>
      <c r="C2366" s="114">
        <f>IF(AND(A2366&gt;=CONTROL!$F$9,A2366&lt;CONTROL!$F$10+1),A2366,0)</f>
        <v>0</v>
      </c>
      <c r="D2366" s="114" t="str">
        <f>IF(DATOS!I2367=CONTROL!$H$10,"B","A")</f>
        <v>A</v>
      </c>
      <c r="E2366" s="114">
        <f t="shared" si="216"/>
        <v>0</v>
      </c>
      <c r="F2366">
        <f t="shared" ca="1" si="217"/>
        <v>-1</v>
      </c>
      <c r="G2366">
        <f t="shared" ca="1" si="218"/>
        <v>654</v>
      </c>
      <c r="H2366">
        <f t="shared" ca="1" si="219"/>
        <v>0</v>
      </c>
      <c r="I2366" s="122">
        <f t="shared" ca="1" si="220"/>
        <v>0</v>
      </c>
    </row>
    <row r="2367" spans="1:9" x14ac:dyDescent="0.25">
      <c r="A2367" s="114">
        <f t="shared" si="221"/>
        <v>2367</v>
      </c>
      <c r="B2367" s="114">
        <f>IF(AND(A2367&gt;=CONTROL!$D$9,A2367&lt;CONTROL!$D$10+1),A2367,0)</f>
        <v>0</v>
      </c>
      <c r="C2367" s="114">
        <f>IF(AND(A2367&gt;=CONTROL!$F$9,A2367&lt;CONTROL!$F$10+1),A2367,0)</f>
        <v>0</v>
      </c>
      <c r="D2367" s="114" t="str">
        <f>IF(DATOS!I2368=CONTROL!$H$10,"B","A")</f>
        <v>A</v>
      </c>
      <c r="E2367" s="114">
        <f t="shared" si="216"/>
        <v>0</v>
      </c>
      <c r="F2367">
        <f t="shared" ca="1" si="217"/>
        <v>-1</v>
      </c>
      <c r="G2367">
        <f t="shared" ca="1" si="218"/>
        <v>654</v>
      </c>
      <c r="H2367">
        <f t="shared" ca="1" si="219"/>
        <v>0</v>
      </c>
      <c r="I2367" s="122">
        <f t="shared" ca="1" si="220"/>
        <v>0</v>
      </c>
    </row>
    <row r="2368" spans="1:9" x14ac:dyDescent="0.25">
      <c r="A2368" s="114">
        <f t="shared" si="221"/>
        <v>2368</v>
      </c>
      <c r="B2368" s="114">
        <f>IF(AND(A2368&gt;=CONTROL!$D$9,A2368&lt;CONTROL!$D$10+1),A2368,0)</f>
        <v>0</v>
      </c>
      <c r="C2368" s="114">
        <f>IF(AND(A2368&gt;=CONTROL!$F$9,A2368&lt;CONTROL!$F$10+1),A2368,0)</f>
        <v>0</v>
      </c>
      <c r="D2368" s="114" t="str">
        <f>IF(DATOS!I2369=CONTROL!$H$10,"B","A")</f>
        <v>A</v>
      </c>
      <c r="E2368" s="114">
        <f t="shared" si="216"/>
        <v>0</v>
      </c>
      <c r="F2368">
        <f t="shared" ca="1" si="217"/>
        <v>-1</v>
      </c>
      <c r="G2368">
        <f t="shared" ca="1" si="218"/>
        <v>654</v>
      </c>
      <c r="H2368">
        <f t="shared" ca="1" si="219"/>
        <v>0</v>
      </c>
      <c r="I2368" s="122">
        <f t="shared" ca="1" si="220"/>
        <v>0</v>
      </c>
    </row>
    <row r="2369" spans="1:9" x14ac:dyDescent="0.25">
      <c r="A2369" s="114">
        <f t="shared" si="221"/>
        <v>2369</v>
      </c>
      <c r="B2369" s="114">
        <f>IF(AND(A2369&gt;=CONTROL!$D$9,A2369&lt;CONTROL!$D$10+1),A2369,0)</f>
        <v>0</v>
      </c>
      <c r="C2369" s="114">
        <f>IF(AND(A2369&gt;=CONTROL!$F$9,A2369&lt;CONTROL!$F$10+1),A2369,0)</f>
        <v>0</v>
      </c>
      <c r="D2369" s="114" t="str">
        <f>IF(DATOS!I2370=CONTROL!$H$10,"B","A")</f>
        <v>A</v>
      </c>
      <c r="E2369" s="114">
        <f t="shared" si="216"/>
        <v>0</v>
      </c>
      <c r="F2369">
        <f t="shared" ca="1" si="217"/>
        <v>-1</v>
      </c>
      <c r="G2369">
        <f t="shared" ca="1" si="218"/>
        <v>654</v>
      </c>
      <c r="H2369">
        <f t="shared" ca="1" si="219"/>
        <v>0</v>
      </c>
      <c r="I2369" s="122">
        <f t="shared" ca="1" si="220"/>
        <v>0</v>
      </c>
    </row>
    <row r="2370" spans="1:9" x14ac:dyDescent="0.25">
      <c r="A2370" s="114">
        <f t="shared" si="221"/>
        <v>2370</v>
      </c>
      <c r="B2370" s="114">
        <f>IF(AND(A2370&gt;=CONTROL!$D$9,A2370&lt;CONTROL!$D$10+1),A2370,0)</f>
        <v>0</v>
      </c>
      <c r="C2370" s="114">
        <f>IF(AND(A2370&gt;=CONTROL!$F$9,A2370&lt;CONTROL!$F$10+1),A2370,0)</f>
        <v>0</v>
      </c>
      <c r="D2370" s="114" t="str">
        <f>IF(DATOS!I2371=CONTROL!$H$10,"B","A")</f>
        <v>A</v>
      </c>
      <c r="E2370" s="114">
        <f t="shared" ref="E2370:E2433" si="222">IF(D2370="A",+C2370+B2370,0)</f>
        <v>0</v>
      </c>
      <c r="F2370">
        <f t="shared" ref="F2370:F2433" ca="1" si="223">IF(E2370&gt;0,RAND(),-1)</f>
        <v>-1</v>
      </c>
      <c r="G2370">
        <f t="shared" ref="G2370:G2433" ca="1" si="224">RANK(F2370,$F$1:$F$5000)</f>
        <v>654</v>
      </c>
      <c r="H2370">
        <f t="shared" ref="H2370:H2433" ca="1" si="225">IF(F2370=-1,0,G2370)</f>
        <v>0</v>
      </c>
      <c r="I2370" s="122">
        <f t="shared" ref="I2370:I2433" ca="1" si="226">IFERROR(MATCH(A2370,H:H,0),0)</f>
        <v>0</v>
      </c>
    </row>
    <row r="2371" spans="1:9" x14ac:dyDescent="0.25">
      <c r="A2371" s="114">
        <f t="shared" ref="A2371:A2434" si="227">+A2370+1</f>
        <v>2371</v>
      </c>
      <c r="B2371" s="114">
        <f>IF(AND(A2371&gt;=CONTROL!$D$9,A2371&lt;CONTROL!$D$10+1),A2371,0)</f>
        <v>0</v>
      </c>
      <c r="C2371" s="114">
        <f>IF(AND(A2371&gt;=CONTROL!$F$9,A2371&lt;CONTROL!$F$10+1),A2371,0)</f>
        <v>0</v>
      </c>
      <c r="D2371" s="114" t="str">
        <f>IF(DATOS!I2372=CONTROL!$H$10,"B","A")</f>
        <v>A</v>
      </c>
      <c r="E2371" s="114">
        <f t="shared" si="222"/>
        <v>0</v>
      </c>
      <c r="F2371">
        <f t="shared" ca="1" si="223"/>
        <v>-1</v>
      </c>
      <c r="G2371">
        <f t="shared" ca="1" si="224"/>
        <v>654</v>
      </c>
      <c r="H2371">
        <f t="shared" ca="1" si="225"/>
        <v>0</v>
      </c>
      <c r="I2371" s="122">
        <f t="shared" ca="1" si="226"/>
        <v>0</v>
      </c>
    </row>
    <row r="2372" spans="1:9" x14ac:dyDescent="0.25">
      <c r="A2372" s="114">
        <f t="shared" si="227"/>
        <v>2372</v>
      </c>
      <c r="B2372" s="114">
        <f>IF(AND(A2372&gt;=CONTROL!$D$9,A2372&lt;CONTROL!$D$10+1),A2372,0)</f>
        <v>0</v>
      </c>
      <c r="C2372" s="114">
        <f>IF(AND(A2372&gt;=CONTROL!$F$9,A2372&lt;CONTROL!$F$10+1),A2372,0)</f>
        <v>0</v>
      </c>
      <c r="D2372" s="114" t="str">
        <f>IF(DATOS!I2373=CONTROL!$H$10,"B","A")</f>
        <v>A</v>
      </c>
      <c r="E2372" s="114">
        <f t="shared" si="222"/>
        <v>0</v>
      </c>
      <c r="F2372">
        <f t="shared" ca="1" si="223"/>
        <v>-1</v>
      </c>
      <c r="G2372">
        <f t="shared" ca="1" si="224"/>
        <v>654</v>
      </c>
      <c r="H2372">
        <f t="shared" ca="1" si="225"/>
        <v>0</v>
      </c>
      <c r="I2372" s="122">
        <f t="shared" ca="1" si="226"/>
        <v>0</v>
      </c>
    </row>
    <row r="2373" spans="1:9" x14ac:dyDescent="0.25">
      <c r="A2373" s="114">
        <f t="shared" si="227"/>
        <v>2373</v>
      </c>
      <c r="B2373" s="114">
        <f>IF(AND(A2373&gt;=CONTROL!$D$9,A2373&lt;CONTROL!$D$10+1),A2373,0)</f>
        <v>0</v>
      </c>
      <c r="C2373" s="114">
        <f>IF(AND(A2373&gt;=CONTROL!$F$9,A2373&lt;CONTROL!$F$10+1),A2373,0)</f>
        <v>0</v>
      </c>
      <c r="D2373" s="114" t="str">
        <f>IF(DATOS!I2374=CONTROL!$H$10,"B","A")</f>
        <v>A</v>
      </c>
      <c r="E2373" s="114">
        <f t="shared" si="222"/>
        <v>0</v>
      </c>
      <c r="F2373">
        <f t="shared" ca="1" si="223"/>
        <v>-1</v>
      </c>
      <c r="G2373">
        <f t="shared" ca="1" si="224"/>
        <v>654</v>
      </c>
      <c r="H2373">
        <f t="shared" ca="1" si="225"/>
        <v>0</v>
      </c>
      <c r="I2373" s="122">
        <f t="shared" ca="1" si="226"/>
        <v>0</v>
      </c>
    </row>
    <row r="2374" spans="1:9" x14ac:dyDescent="0.25">
      <c r="A2374" s="114">
        <f t="shared" si="227"/>
        <v>2374</v>
      </c>
      <c r="B2374" s="114">
        <f>IF(AND(A2374&gt;=CONTROL!$D$9,A2374&lt;CONTROL!$D$10+1),A2374,0)</f>
        <v>0</v>
      </c>
      <c r="C2374" s="114">
        <f>IF(AND(A2374&gt;=CONTROL!$F$9,A2374&lt;CONTROL!$F$10+1),A2374,0)</f>
        <v>0</v>
      </c>
      <c r="D2374" s="114" t="str">
        <f>IF(DATOS!I2375=CONTROL!$H$10,"B","A")</f>
        <v>A</v>
      </c>
      <c r="E2374" s="114">
        <f t="shared" si="222"/>
        <v>0</v>
      </c>
      <c r="F2374">
        <f t="shared" ca="1" si="223"/>
        <v>-1</v>
      </c>
      <c r="G2374">
        <f t="shared" ca="1" si="224"/>
        <v>654</v>
      </c>
      <c r="H2374">
        <f t="shared" ca="1" si="225"/>
        <v>0</v>
      </c>
      <c r="I2374" s="122">
        <f t="shared" ca="1" si="226"/>
        <v>0</v>
      </c>
    </row>
    <row r="2375" spans="1:9" x14ac:dyDescent="0.25">
      <c r="A2375" s="114">
        <f t="shared" si="227"/>
        <v>2375</v>
      </c>
      <c r="B2375" s="114">
        <f>IF(AND(A2375&gt;=CONTROL!$D$9,A2375&lt;CONTROL!$D$10+1),A2375,0)</f>
        <v>0</v>
      </c>
      <c r="C2375" s="114">
        <f>IF(AND(A2375&gt;=CONTROL!$F$9,A2375&lt;CONTROL!$F$10+1),A2375,0)</f>
        <v>0</v>
      </c>
      <c r="D2375" s="114" t="str">
        <f>IF(DATOS!I2376=CONTROL!$H$10,"B","A")</f>
        <v>A</v>
      </c>
      <c r="E2375" s="114">
        <f t="shared" si="222"/>
        <v>0</v>
      </c>
      <c r="F2375">
        <f t="shared" ca="1" si="223"/>
        <v>-1</v>
      </c>
      <c r="G2375">
        <f t="shared" ca="1" si="224"/>
        <v>654</v>
      </c>
      <c r="H2375">
        <f t="shared" ca="1" si="225"/>
        <v>0</v>
      </c>
      <c r="I2375" s="122">
        <f t="shared" ca="1" si="226"/>
        <v>0</v>
      </c>
    </row>
    <row r="2376" spans="1:9" x14ac:dyDescent="0.25">
      <c r="A2376" s="114">
        <f t="shared" si="227"/>
        <v>2376</v>
      </c>
      <c r="B2376" s="114">
        <f>IF(AND(A2376&gt;=CONTROL!$D$9,A2376&lt;CONTROL!$D$10+1),A2376,0)</f>
        <v>0</v>
      </c>
      <c r="C2376" s="114">
        <f>IF(AND(A2376&gt;=CONTROL!$F$9,A2376&lt;CONTROL!$F$10+1),A2376,0)</f>
        <v>0</v>
      </c>
      <c r="D2376" s="114" t="str">
        <f>IF(DATOS!I2377=CONTROL!$H$10,"B","A")</f>
        <v>A</v>
      </c>
      <c r="E2376" s="114">
        <f t="shared" si="222"/>
        <v>0</v>
      </c>
      <c r="F2376">
        <f t="shared" ca="1" si="223"/>
        <v>-1</v>
      </c>
      <c r="G2376">
        <f t="shared" ca="1" si="224"/>
        <v>654</v>
      </c>
      <c r="H2376">
        <f t="shared" ca="1" si="225"/>
        <v>0</v>
      </c>
      <c r="I2376" s="122">
        <f t="shared" ca="1" si="226"/>
        <v>0</v>
      </c>
    </row>
    <row r="2377" spans="1:9" x14ac:dyDescent="0.25">
      <c r="A2377" s="114">
        <f t="shared" si="227"/>
        <v>2377</v>
      </c>
      <c r="B2377" s="114">
        <f>IF(AND(A2377&gt;=CONTROL!$D$9,A2377&lt;CONTROL!$D$10+1),A2377,0)</f>
        <v>0</v>
      </c>
      <c r="C2377" s="114">
        <f>IF(AND(A2377&gt;=CONTROL!$F$9,A2377&lt;CONTROL!$F$10+1),A2377,0)</f>
        <v>0</v>
      </c>
      <c r="D2377" s="114" t="str">
        <f>IF(DATOS!I2378=CONTROL!$H$10,"B","A")</f>
        <v>A</v>
      </c>
      <c r="E2377" s="114">
        <f t="shared" si="222"/>
        <v>0</v>
      </c>
      <c r="F2377">
        <f t="shared" ca="1" si="223"/>
        <v>-1</v>
      </c>
      <c r="G2377">
        <f t="shared" ca="1" si="224"/>
        <v>654</v>
      </c>
      <c r="H2377">
        <f t="shared" ca="1" si="225"/>
        <v>0</v>
      </c>
      <c r="I2377" s="122">
        <f t="shared" ca="1" si="226"/>
        <v>0</v>
      </c>
    </row>
    <row r="2378" spans="1:9" x14ac:dyDescent="0.25">
      <c r="A2378" s="114">
        <f t="shared" si="227"/>
        <v>2378</v>
      </c>
      <c r="B2378" s="114">
        <f>IF(AND(A2378&gt;=CONTROL!$D$9,A2378&lt;CONTROL!$D$10+1),A2378,0)</f>
        <v>0</v>
      </c>
      <c r="C2378" s="114">
        <f>IF(AND(A2378&gt;=CONTROL!$F$9,A2378&lt;CONTROL!$F$10+1),A2378,0)</f>
        <v>0</v>
      </c>
      <c r="D2378" s="114" t="str">
        <f>IF(DATOS!I2379=CONTROL!$H$10,"B","A")</f>
        <v>A</v>
      </c>
      <c r="E2378" s="114">
        <f t="shared" si="222"/>
        <v>0</v>
      </c>
      <c r="F2378">
        <f t="shared" ca="1" si="223"/>
        <v>-1</v>
      </c>
      <c r="G2378">
        <f t="shared" ca="1" si="224"/>
        <v>654</v>
      </c>
      <c r="H2378">
        <f t="shared" ca="1" si="225"/>
        <v>0</v>
      </c>
      <c r="I2378" s="122">
        <f t="shared" ca="1" si="226"/>
        <v>0</v>
      </c>
    </row>
    <row r="2379" spans="1:9" x14ac:dyDescent="0.25">
      <c r="A2379" s="114">
        <f t="shared" si="227"/>
        <v>2379</v>
      </c>
      <c r="B2379" s="114">
        <f>IF(AND(A2379&gt;=CONTROL!$D$9,A2379&lt;CONTROL!$D$10+1),A2379,0)</f>
        <v>0</v>
      </c>
      <c r="C2379" s="114">
        <f>IF(AND(A2379&gt;=CONTROL!$F$9,A2379&lt;CONTROL!$F$10+1),A2379,0)</f>
        <v>0</v>
      </c>
      <c r="D2379" s="114" t="str">
        <f>IF(DATOS!I2380=CONTROL!$H$10,"B","A")</f>
        <v>A</v>
      </c>
      <c r="E2379" s="114">
        <f t="shared" si="222"/>
        <v>0</v>
      </c>
      <c r="F2379">
        <f t="shared" ca="1" si="223"/>
        <v>-1</v>
      </c>
      <c r="G2379">
        <f t="shared" ca="1" si="224"/>
        <v>654</v>
      </c>
      <c r="H2379">
        <f t="shared" ca="1" si="225"/>
        <v>0</v>
      </c>
      <c r="I2379" s="122">
        <f t="shared" ca="1" si="226"/>
        <v>0</v>
      </c>
    </row>
    <row r="2380" spans="1:9" x14ac:dyDescent="0.25">
      <c r="A2380" s="114">
        <f t="shared" si="227"/>
        <v>2380</v>
      </c>
      <c r="B2380" s="114">
        <f>IF(AND(A2380&gt;=CONTROL!$D$9,A2380&lt;CONTROL!$D$10+1),A2380,0)</f>
        <v>0</v>
      </c>
      <c r="C2380" s="114">
        <f>IF(AND(A2380&gt;=CONTROL!$F$9,A2380&lt;CONTROL!$F$10+1),A2380,0)</f>
        <v>0</v>
      </c>
      <c r="D2380" s="114" t="str">
        <f>IF(DATOS!I2381=CONTROL!$H$10,"B","A")</f>
        <v>A</v>
      </c>
      <c r="E2380" s="114">
        <f t="shared" si="222"/>
        <v>0</v>
      </c>
      <c r="F2380">
        <f t="shared" ca="1" si="223"/>
        <v>-1</v>
      </c>
      <c r="G2380">
        <f t="shared" ca="1" si="224"/>
        <v>654</v>
      </c>
      <c r="H2380">
        <f t="shared" ca="1" si="225"/>
        <v>0</v>
      </c>
      <c r="I2380" s="122">
        <f t="shared" ca="1" si="226"/>
        <v>0</v>
      </c>
    </row>
    <row r="2381" spans="1:9" x14ac:dyDescent="0.25">
      <c r="A2381" s="114">
        <f t="shared" si="227"/>
        <v>2381</v>
      </c>
      <c r="B2381" s="114">
        <f>IF(AND(A2381&gt;=CONTROL!$D$9,A2381&lt;CONTROL!$D$10+1),A2381,0)</f>
        <v>0</v>
      </c>
      <c r="C2381" s="114">
        <f>IF(AND(A2381&gt;=CONTROL!$F$9,A2381&lt;CONTROL!$F$10+1),A2381,0)</f>
        <v>0</v>
      </c>
      <c r="D2381" s="114" t="str">
        <f>IF(DATOS!I2382=CONTROL!$H$10,"B","A")</f>
        <v>A</v>
      </c>
      <c r="E2381" s="114">
        <f t="shared" si="222"/>
        <v>0</v>
      </c>
      <c r="F2381">
        <f t="shared" ca="1" si="223"/>
        <v>-1</v>
      </c>
      <c r="G2381">
        <f t="shared" ca="1" si="224"/>
        <v>654</v>
      </c>
      <c r="H2381">
        <f t="shared" ca="1" si="225"/>
        <v>0</v>
      </c>
      <c r="I2381" s="122">
        <f t="shared" ca="1" si="226"/>
        <v>0</v>
      </c>
    </row>
    <row r="2382" spans="1:9" x14ac:dyDescent="0.25">
      <c r="A2382" s="114">
        <f t="shared" si="227"/>
        <v>2382</v>
      </c>
      <c r="B2382" s="114">
        <f>IF(AND(A2382&gt;=CONTROL!$D$9,A2382&lt;CONTROL!$D$10+1),A2382,0)</f>
        <v>0</v>
      </c>
      <c r="C2382" s="114">
        <f>IF(AND(A2382&gt;=CONTROL!$F$9,A2382&lt;CONTROL!$F$10+1),A2382,0)</f>
        <v>0</v>
      </c>
      <c r="D2382" s="114" t="str">
        <f>IF(DATOS!I2383=CONTROL!$H$10,"B","A")</f>
        <v>A</v>
      </c>
      <c r="E2382" s="114">
        <f t="shared" si="222"/>
        <v>0</v>
      </c>
      <c r="F2382">
        <f t="shared" ca="1" si="223"/>
        <v>-1</v>
      </c>
      <c r="G2382">
        <f t="shared" ca="1" si="224"/>
        <v>654</v>
      </c>
      <c r="H2382">
        <f t="shared" ca="1" si="225"/>
        <v>0</v>
      </c>
      <c r="I2382" s="122">
        <f t="shared" ca="1" si="226"/>
        <v>0</v>
      </c>
    </row>
    <row r="2383" spans="1:9" x14ac:dyDescent="0.25">
      <c r="A2383" s="114">
        <f t="shared" si="227"/>
        <v>2383</v>
      </c>
      <c r="B2383" s="114">
        <f>IF(AND(A2383&gt;=CONTROL!$D$9,A2383&lt;CONTROL!$D$10+1),A2383,0)</f>
        <v>0</v>
      </c>
      <c r="C2383" s="114">
        <f>IF(AND(A2383&gt;=CONTROL!$F$9,A2383&lt;CONTROL!$F$10+1),A2383,0)</f>
        <v>0</v>
      </c>
      <c r="D2383" s="114" t="str">
        <f>IF(DATOS!I2384=CONTROL!$H$10,"B","A")</f>
        <v>A</v>
      </c>
      <c r="E2383" s="114">
        <f t="shared" si="222"/>
        <v>0</v>
      </c>
      <c r="F2383">
        <f t="shared" ca="1" si="223"/>
        <v>-1</v>
      </c>
      <c r="G2383">
        <f t="shared" ca="1" si="224"/>
        <v>654</v>
      </c>
      <c r="H2383">
        <f t="shared" ca="1" si="225"/>
        <v>0</v>
      </c>
      <c r="I2383" s="122">
        <f t="shared" ca="1" si="226"/>
        <v>0</v>
      </c>
    </row>
    <row r="2384" spans="1:9" x14ac:dyDescent="0.25">
      <c r="A2384" s="114">
        <f t="shared" si="227"/>
        <v>2384</v>
      </c>
      <c r="B2384" s="114">
        <f>IF(AND(A2384&gt;=CONTROL!$D$9,A2384&lt;CONTROL!$D$10+1),A2384,0)</f>
        <v>0</v>
      </c>
      <c r="C2384" s="114">
        <f>IF(AND(A2384&gt;=CONTROL!$F$9,A2384&lt;CONTROL!$F$10+1),A2384,0)</f>
        <v>0</v>
      </c>
      <c r="D2384" s="114" t="str">
        <f>IF(DATOS!I2385=CONTROL!$H$10,"B","A")</f>
        <v>A</v>
      </c>
      <c r="E2384" s="114">
        <f t="shared" si="222"/>
        <v>0</v>
      </c>
      <c r="F2384">
        <f t="shared" ca="1" si="223"/>
        <v>-1</v>
      </c>
      <c r="G2384">
        <f t="shared" ca="1" si="224"/>
        <v>654</v>
      </c>
      <c r="H2384">
        <f t="shared" ca="1" si="225"/>
        <v>0</v>
      </c>
      <c r="I2384" s="122">
        <f t="shared" ca="1" si="226"/>
        <v>0</v>
      </c>
    </row>
    <row r="2385" spans="1:9" x14ac:dyDescent="0.25">
      <c r="A2385" s="114">
        <f t="shared" si="227"/>
        <v>2385</v>
      </c>
      <c r="B2385" s="114">
        <f>IF(AND(A2385&gt;=CONTROL!$D$9,A2385&lt;CONTROL!$D$10+1),A2385,0)</f>
        <v>0</v>
      </c>
      <c r="C2385" s="114">
        <f>IF(AND(A2385&gt;=CONTROL!$F$9,A2385&lt;CONTROL!$F$10+1),A2385,0)</f>
        <v>0</v>
      </c>
      <c r="D2385" s="114" t="str">
        <f>IF(DATOS!I2386=CONTROL!$H$10,"B","A")</f>
        <v>A</v>
      </c>
      <c r="E2385" s="114">
        <f t="shared" si="222"/>
        <v>0</v>
      </c>
      <c r="F2385">
        <f t="shared" ca="1" si="223"/>
        <v>-1</v>
      </c>
      <c r="G2385">
        <f t="shared" ca="1" si="224"/>
        <v>654</v>
      </c>
      <c r="H2385">
        <f t="shared" ca="1" si="225"/>
        <v>0</v>
      </c>
      <c r="I2385" s="122">
        <f t="shared" ca="1" si="226"/>
        <v>0</v>
      </c>
    </row>
    <row r="2386" spans="1:9" x14ac:dyDescent="0.25">
      <c r="A2386" s="114">
        <f t="shared" si="227"/>
        <v>2386</v>
      </c>
      <c r="B2386" s="114">
        <f>IF(AND(A2386&gt;=CONTROL!$D$9,A2386&lt;CONTROL!$D$10+1),A2386,0)</f>
        <v>0</v>
      </c>
      <c r="C2386" s="114">
        <f>IF(AND(A2386&gt;=CONTROL!$F$9,A2386&lt;CONTROL!$F$10+1),A2386,0)</f>
        <v>0</v>
      </c>
      <c r="D2386" s="114" t="str">
        <f>IF(DATOS!I2387=CONTROL!$H$10,"B","A")</f>
        <v>A</v>
      </c>
      <c r="E2386" s="114">
        <f t="shared" si="222"/>
        <v>0</v>
      </c>
      <c r="F2386">
        <f t="shared" ca="1" si="223"/>
        <v>-1</v>
      </c>
      <c r="G2386">
        <f t="shared" ca="1" si="224"/>
        <v>654</v>
      </c>
      <c r="H2386">
        <f t="shared" ca="1" si="225"/>
        <v>0</v>
      </c>
      <c r="I2386" s="122">
        <f t="shared" ca="1" si="226"/>
        <v>0</v>
      </c>
    </row>
    <row r="2387" spans="1:9" x14ac:dyDescent="0.25">
      <c r="A2387" s="114">
        <f t="shared" si="227"/>
        <v>2387</v>
      </c>
      <c r="B2387" s="114">
        <f>IF(AND(A2387&gt;=CONTROL!$D$9,A2387&lt;CONTROL!$D$10+1),A2387,0)</f>
        <v>0</v>
      </c>
      <c r="C2387" s="114">
        <f>IF(AND(A2387&gt;=CONTROL!$F$9,A2387&lt;CONTROL!$F$10+1),A2387,0)</f>
        <v>0</v>
      </c>
      <c r="D2387" s="114" t="str">
        <f>IF(DATOS!I2388=CONTROL!$H$10,"B","A")</f>
        <v>A</v>
      </c>
      <c r="E2387" s="114">
        <f t="shared" si="222"/>
        <v>0</v>
      </c>
      <c r="F2387">
        <f t="shared" ca="1" si="223"/>
        <v>-1</v>
      </c>
      <c r="G2387">
        <f t="shared" ca="1" si="224"/>
        <v>654</v>
      </c>
      <c r="H2387">
        <f t="shared" ca="1" si="225"/>
        <v>0</v>
      </c>
      <c r="I2387" s="122">
        <f t="shared" ca="1" si="226"/>
        <v>0</v>
      </c>
    </row>
    <row r="2388" spans="1:9" x14ac:dyDescent="0.25">
      <c r="A2388" s="114">
        <f t="shared" si="227"/>
        <v>2388</v>
      </c>
      <c r="B2388" s="114">
        <f>IF(AND(A2388&gt;=CONTROL!$D$9,A2388&lt;CONTROL!$D$10+1),A2388,0)</f>
        <v>0</v>
      </c>
      <c r="C2388" s="114">
        <f>IF(AND(A2388&gt;=CONTROL!$F$9,A2388&lt;CONTROL!$F$10+1),A2388,0)</f>
        <v>0</v>
      </c>
      <c r="D2388" s="114" t="str">
        <f>IF(DATOS!I2389=CONTROL!$H$10,"B","A")</f>
        <v>A</v>
      </c>
      <c r="E2388" s="114">
        <f t="shared" si="222"/>
        <v>0</v>
      </c>
      <c r="F2388">
        <f t="shared" ca="1" si="223"/>
        <v>-1</v>
      </c>
      <c r="G2388">
        <f t="shared" ca="1" si="224"/>
        <v>654</v>
      </c>
      <c r="H2388">
        <f t="shared" ca="1" si="225"/>
        <v>0</v>
      </c>
      <c r="I2388" s="122">
        <f t="shared" ca="1" si="226"/>
        <v>0</v>
      </c>
    </row>
    <row r="2389" spans="1:9" x14ac:dyDescent="0.25">
      <c r="A2389" s="114">
        <f t="shared" si="227"/>
        <v>2389</v>
      </c>
      <c r="B2389" s="114">
        <f>IF(AND(A2389&gt;=CONTROL!$D$9,A2389&lt;CONTROL!$D$10+1),A2389,0)</f>
        <v>0</v>
      </c>
      <c r="C2389" s="114">
        <f>IF(AND(A2389&gt;=CONTROL!$F$9,A2389&lt;CONTROL!$F$10+1),A2389,0)</f>
        <v>0</v>
      </c>
      <c r="D2389" s="114" t="str">
        <f>IF(DATOS!I2390=CONTROL!$H$10,"B","A")</f>
        <v>A</v>
      </c>
      <c r="E2389" s="114">
        <f t="shared" si="222"/>
        <v>0</v>
      </c>
      <c r="F2389">
        <f t="shared" ca="1" si="223"/>
        <v>-1</v>
      </c>
      <c r="G2389">
        <f t="shared" ca="1" si="224"/>
        <v>654</v>
      </c>
      <c r="H2389">
        <f t="shared" ca="1" si="225"/>
        <v>0</v>
      </c>
      <c r="I2389" s="122">
        <f t="shared" ca="1" si="226"/>
        <v>0</v>
      </c>
    </row>
    <row r="2390" spans="1:9" x14ac:dyDescent="0.25">
      <c r="A2390" s="114">
        <f t="shared" si="227"/>
        <v>2390</v>
      </c>
      <c r="B2390" s="114">
        <f>IF(AND(A2390&gt;=CONTROL!$D$9,A2390&lt;CONTROL!$D$10+1),A2390,0)</f>
        <v>0</v>
      </c>
      <c r="C2390" s="114">
        <f>IF(AND(A2390&gt;=CONTROL!$F$9,A2390&lt;CONTROL!$F$10+1),A2390,0)</f>
        <v>0</v>
      </c>
      <c r="D2390" s="114" t="str">
        <f>IF(DATOS!I2391=CONTROL!$H$10,"B","A")</f>
        <v>A</v>
      </c>
      <c r="E2390" s="114">
        <f t="shared" si="222"/>
        <v>0</v>
      </c>
      <c r="F2390">
        <f t="shared" ca="1" si="223"/>
        <v>-1</v>
      </c>
      <c r="G2390">
        <f t="shared" ca="1" si="224"/>
        <v>654</v>
      </c>
      <c r="H2390">
        <f t="shared" ca="1" si="225"/>
        <v>0</v>
      </c>
      <c r="I2390" s="122">
        <f t="shared" ca="1" si="226"/>
        <v>0</v>
      </c>
    </row>
    <row r="2391" spans="1:9" x14ac:dyDescent="0.25">
      <c r="A2391" s="114">
        <f t="shared" si="227"/>
        <v>2391</v>
      </c>
      <c r="B2391" s="114">
        <f>IF(AND(A2391&gt;=CONTROL!$D$9,A2391&lt;CONTROL!$D$10+1),A2391,0)</f>
        <v>0</v>
      </c>
      <c r="C2391" s="114">
        <f>IF(AND(A2391&gt;=CONTROL!$F$9,A2391&lt;CONTROL!$F$10+1),A2391,0)</f>
        <v>0</v>
      </c>
      <c r="D2391" s="114" t="str">
        <f>IF(DATOS!I2392=CONTROL!$H$10,"B","A")</f>
        <v>A</v>
      </c>
      <c r="E2391" s="114">
        <f t="shared" si="222"/>
        <v>0</v>
      </c>
      <c r="F2391">
        <f t="shared" ca="1" si="223"/>
        <v>-1</v>
      </c>
      <c r="G2391">
        <f t="shared" ca="1" si="224"/>
        <v>654</v>
      </c>
      <c r="H2391">
        <f t="shared" ca="1" si="225"/>
        <v>0</v>
      </c>
      <c r="I2391" s="122">
        <f t="shared" ca="1" si="226"/>
        <v>0</v>
      </c>
    </row>
    <row r="2392" spans="1:9" x14ac:dyDescent="0.25">
      <c r="A2392" s="114">
        <f t="shared" si="227"/>
        <v>2392</v>
      </c>
      <c r="B2392" s="114">
        <f>IF(AND(A2392&gt;=CONTROL!$D$9,A2392&lt;CONTROL!$D$10+1),A2392,0)</f>
        <v>0</v>
      </c>
      <c r="C2392" s="114">
        <f>IF(AND(A2392&gt;=CONTROL!$F$9,A2392&lt;CONTROL!$F$10+1),A2392,0)</f>
        <v>0</v>
      </c>
      <c r="D2392" s="114" t="str">
        <f>IF(DATOS!I2393=CONTROL!$H$10,"B","A")</f>
        <v>A</v>
      </c>
      <c r="E2392" s="114">
        <f t="shared" si="222"/>
        <v>0</v>
      </c>
      <c r="F2392">
        <f t="shared" ca="1" si="223"/>
        <v>-1</v>
      </c>
      <c r="G2392">
        <f t="shared" ca="1" si="224"/>
        <v>654</v>
      </c>
      <c r="H2392">
        <f t="shared" ca="1" si="225"/>
        <v>0</v>
      </c>
      <c r="I2392" s="122">
        <f t="shared" ca="1" si="226"/>
        <v>0</v>
      </c>
    </row>
    <row r="2393" spans="1:9" x14ac:dyDescent="0.25">
      <c r="A2393" s="114">
        <f t="shared" si="227"/>
        <v>2393</v>
      </c>
      <c r="B2393" s="114">
        <f>IF(AND(A2393&gt;=CONTROL!$D$9,A2393&lt;CONTROL!$D$10+1),A2393,0)</f>
        <v>0</v>
      </c>
      <c r="C2393" s="114">
        <f>IF(AND(A2393&gt;=CONTROL!$F$9,A2393&lt;CONTROL!$F$10+1),A2393,0)</f>
        <v>0</v>
      </c>
      <c r="D2393" s="114" t="str">
        <f>IF(DATOS!I2394=CONTROL!$H$10,"B","A")</f>
        <v>A</v>
      </c>
      <c r="E2393" s="114">
        <f t="shared" si="222"/>
        <v>0</v>
      </c>
      <c r="F2393">
        <f t="shared" ca="1" si="223"/>
        <v>-1</v>
      </c>
      <c r="G2393">
        <f t="shared" ca="1" si="224"/>
        <v>654</v>
      </c>
      <c r="H2393">
        <f t="shared" ca="1" si="225"/>
        <v>0</v>
      </c>
      <c r="I2393" s="122">
        <f t="shared" ca="1" si="226"/>
        <v>0</v>
      </c>
    </row>
    <row r="2394" spans="1:9" x14ac:dyDescent="0.25">
      <c r="A2394" s="114">
        <f t="shared" si="227"/>
        <v>2394</v>
      </c>
      <c r="B2394" s="114">
        <f>IF(AND(A2394&gt;=CONTROL!$D$9,A2394&lt;CONTROL!$D$10+1),A2394,0)</f>
        <v>0</v>
      </c>
      <c r="C2394" s="114">
        <f>IF(AND(A2394&gt;=CONTROL!$F$9,A2394&lt;CONTROL!$F$10+1),A2394,0)</f>
        <v>0</v>
      </c>
      <c r="D2394" s="114" t="str">
        <f>IF(DATOS!I2395=CONTROL!$H$10,"B","A")</f>
        <v>A</v>
      </c>
      <c r="E2394" s="114">
        <f t="shared" si="222"/>
        <v>0</v>
      </c>
      <c r="F2394">
        <f t="shared" ca="1" si="223"/>
        <v>-1</v>
      </c>
      <c r="G2394">
        <f t="shared" ca="1" si="224"/>
        <v>654</v>
      </c>
      <c r="H2394">
        <f t="shared" ca="1" si="225"/>
        <v>0</v>
      </c>
      <c r="I2394" s="122">
        <f t="shared" ca="1" si="226"/>
        <v>0</v>
      </c>
    </row>
    <row r="2395" spans="1:9" x14ac:dyDescent="0.25">
      <c r="A2395" s="114">
        <f t="shared" si="227"/>
        <v>2395</v>
      </c>
      <c r="B2395" s="114">
        <f>IF(AND(A2395&gt;=CONTROL!$D$9,A2395&lt;CONTROL!$D$10+1),A2395,0)</f>
        <v>0</v>
      </c>
      <c r="C2395" s="114">
        <f>IF(AND(A2395&gt;=CONTROL!$F$9,A2395&lt;CONTROL!$F$10+1),A2395,0)</f>
        <v>0</v>
      </c>
      <c r="D2395" s="114" t="str">
        <f>IF(DATOS!I2396=CONTROL!$H$10,"B","A")</f>
        <v>A</v>
      </c>
      <c r="E2395" s="114">
        <f t="shared" si="222"/>
        <v>0</v>
      </c>
      <c r="F2395">
        <f t="shared" ca="1" si="223"/>
        <v>-1</v>
      </c>
      <c r="G2395">
        <f t="shared" ca="1" si="224"/>
        <v>654</v>
      </c>
      <c r="H2395">
        <f t="shared" ca="1" si="225"/>
        <v>0</v>
      </c>
      <c r="I2395" s="122">
        <f t="shared" ca="1" si="226"/>
        <v>0</v>
      </c>
    </row>
    <row r="2396" spans="1:9" x14ac:dyDescent="0.25">
      <c r="A2396" s="114">
        <f t="shared" si="227"/>
        <v>2396</v>
      </c>
      <c r="B2396" s="114">
        <f>IF(AND(A2396&gt;=CONTROL!$D$9,A2396&lt;CONTROL!$D$10+1),A2396,0)</f>
        <v>0</v>
      </c>
      <c r="C2396" s="114">
        <f>IF(AND(A2396&gt;=CONTROL!$F$9,A2396&lt;CONTROL!$F$10+1),A2396,0)</f>
        <v>0</v>
      </c>
      <c r="D2396" s="114" t="str">
        <f>IF(DATOS!I2397=CONTROL!$H$10,"B","A")</f>
        <v>A</v>
      </c>
      <c r="E2396" s="114">
        <f t="shared" si="222"/>
        <v>0</v>
      </c>
      <c r="F2396">
        <f t="shared" ca="1" si="223"/>
        <v>-1</v>
      </c>
      <c r="G2396">
        <f t="shared" ca="1" si="224"/>
        <v>654</v>
      </c>
      <c r="H2396">
        <f t="shared" ca="1" si="225"/>
        <v>0</v>
      </c>
      <c r="I2396" s="122">
        <f t="shared" ca="1" si="226"/>
        <v>0</v>
      </c>
    </row>
    <row r="2397" spans="1:9" x14ac:dyDescent="0.25">
      <c r="A2397" s="114">
        <f t="shared" si="227"/>
        <v>2397</v>
      </c>
      <c r="B2397" s="114">
        <f>IF(AND(A2397&gt;=CONTROL!$D$9,A2397&lt;CONTROL!$D$10+1),A2397,0)</f>
        <v>0</v>
      </c>
      <c r="C2397" s="114">
        <f>IF(AND(A2397&gt;=CONTROL!$F$9,A2397&lt;CONTROL!$F$10+1),A2397,0)</f>
        <v>0</v>
      </c>
      <c r="D2397" s="114" t="str">
        <f>IF(DATOS!I2398=CONTROL!$H$10,"B","A")</f>
        <v>A</v>
      </c>
      <c r="E2397" s="114">
        <f t="shared" si="222"/>
        <v>0</v>
      </c>
      <c r="F2397">
        <f t="shared" ca="1" si="223"/>
        <v>-1</v>
      </c>
      <c r="G2397">
        <f t="shared" ca="1" si="224"/>
        <v>654</v>
      </c>
      <c r="H2397">
        <f t="shared" ca="1" si="225"/>
        <v>0</v>
      </c>
      <c r="I2397" s="122">
        <f t="shared" ca="1" si="226"/>
        <v>0</v>
      </c>
    </row>
    <row r="2398" spans="1:9" x14ac:dyDescent="0.25">
      <c r="A2398" s="114">
        <f t="shared" si="227"/>
        <v>2398</v>
      </c>
      <c r="B2398" s="114">
        <f>IF(AND(A2398&gt;=CONTROL!$D$9,A2398&lt;CONTROL!$D$10+1),A2398,0)</f>
        <v>0</v>
      </c>
      <c r="C2398" s="114">
        <f>IF(AND(A2398&gt;=CONTROL!$F$9,A2398&lt;CONTROL!$F$10+1),A2398,0)</f>
        <v>0</v>
      </c>
      <c r="D2398" s="114" t="str">
        <f>IF(DATOS!I2399=CONTROL!$H$10,"B","A")</f>
        <v>A</v>
      </c>
      <c r="E2398" s="114">
        <f t="shared" si="222"/>
        <v>0</v>
      </c>
      <c r="F2398">
        <f t="shared" ca="1" si="223"/>
        <v>-1</v>
      </c>
      <c r="G2398">
        <f t="shared" ca="1" si="224"/>
        <v>654</v>
      </c>
      <c r="H2398">
        <f t="shared" ca="1" si="225"/>
        <v>0</v>
      </c>
      <c r="I2398" s="122">
        <f t="shared" ca="1" si="226"/>
        <v>0</v>
      </c>
    </row>
    <row r="2399" spans="1:9" x14ac:dyDescent="0.25">
      <c r="A2399" s="114">
        <f t="shared" si="227"/>
        <v>2399</v>
      </c>
      <c r="B2399" s="114">
        <f>IF(AND(A2399&gt;=CONTROL!$D$9,A2399&lt;CONTROL!$D$10+1),A2399,0)</f>
        <v>0</v>
      </c>
      <c r="C2399" s="114">
        <f>IF(AND(A2399&gt;=CONTROL!$F$9,A2399&lt;CONTROL!$F$10+1),A2399,0)</f>
        <v>0</v>
      </c>
      <c r="D2399" s="114" t="str">
        <f>IF(DATOS!I2400=CONTROL!$H$10,"B","A")</f>
        <v>A</v>
      </c>
      <c r="E2399" s="114">
        <f t="shared" si="222"/>
        <v>0</v>
      </c>
      <c r="F2399">
        <f t="shared" ca="1" si="223"/>
        <v>-1</v>
      </c>
      <c r="G2399">
        <f t="shared" ca="1" si="224"/>
        <v>654</v>
      </c>
      <c r="H2399">
        <f t="shared" ca="1" si="225"/>
        <v>0</v>
      </c>
      <c r="I2399" s="122">
        <f t="shared" ca="1" si="226"/>
        <v>0</v>
      </c>
    </row>
    <row r="2400" spans="1:9" x14ac:dyDescent="0.25">
      <c r="A2400" s="114">
        <f t="shared" si="227"/>
        <v>2400</v>
      </c>
      <c r="B2400" s="114">
        <f>IF(AND(A2400&gt;=CONTROL!$D$9,A2400&lt;CONTROL!$D$10+1),A2400,0)</f>
        <v>0</v>
      </c>
      <c r="C2400" s="114">
        <f>IF(AND(A2400&gt;=CONTROL!$F$9,A2400&lt;CONTROL!$F$10+1),A2400,0)</f>
        <v>0</v>
      </c>
      <c r="D2400" s="114" t="str">
        <f>IF(DATOS!I2401=CONTROL!$H$10,"B","A")</f>
        <v>A</v>
      </c>
      <c r="E2400" s="114">
        <f t="shared" si="222"/>
        <v>0</v>
      </c>
      <c r="F2400">
        <f t="shared" ca="1" si="223"/>
        <v>-1</v>
      </c>
      <c r="G2400">
        <f t="shared" ca="1" si="224"/>
        <v>654</v>
      </c>
      <c r="H2400">
        <f t="shared" ca="1" si="225"/>
        <v>0</v>
      </c>
      <c r="I2400" s="122">
        <f t="shared" ca="1" si="226"/>
        <v>0</v>
      </c>
    </row>
    <row r="2401" spans="1:9" x14ac:dyDescent="0.25">
      <c r="A2401" s="114">
        <f t="shared" si="227"/>
        <v>2401</v>
      </c>
      <c r="B2401" s="114">
        <f>IF(AND(A2401&gt;=CONTROL!$D$9,A2401&lt;CONTROL!$D$10+1),A2401,0)</f>
        <v>0</v>
      </c>
      <c r="C2401" s="114">
        <f>IF(AND(A2401&gt;=CONTROL!$F$9,A2401&lt;CONTROL!$F$10+1),A2401,0)</f>
        <v>0</v>
      </c>
      <c r="D2401" s="114" t="str">
        <f>IF(DATOS!I2402=CONTROL!$H$10,"B","A")</f>
        <v>A</v>
      </c>
      <c r="E2401" s="114">
        <f t="shared" si="222"/>
        <v>0</v>
      </c>
      <c r="F2401">
        <f t="shared" ca="1" si="223"/>
        <v>-1</v>
      </c>
      <c r="G2401">
        <f t="shared" ca="1" si="224"/>
        <v>654</v>
      </c>
      <c r="H2401">
        <f t="shared" ca="1" si="225"/>
        <v>0</v>
      </c>
      <c r="I2401" s="122">
        <f t="shared" ca="1" si="226"/>
        <v>0</v>
      </c>
    </row>
    <row r="2402" spans="1:9" x14ac:dyDescent="0.25">
      <c r="A2402" s="114">
        <f t="shared" si="227"/>
        <v>2402</v>
      </c>
      <c r="B2402" s="114">
        <f>IF(AND(A2402&gt;=CONTROL!$D$9,A2402&lt;CONTROL!$D$10+1),A2402,0)</f>
        <v>0</v>
      </c>
      <c r="C2402" s="114">
        <f>IF(AND(A2402&gt;=CONTROL!$F$9,A2402&lt;CONTROL!$F$10+1),A2402,0)</f>
        <v>0</v>
      </c>
      <c r="D2402" s="114" t="str">
        <f>IF(DATOS!I2403=CONTROL!$H$10,"B","A")</f>
        <v>A</v>
      </c>
      <c r="E2402" s="114">
        <f t="shared" si="222"/>
        <v>0</v>
      </c>
      <c r="F2402">
        <f t="shared" ca="1" si="223"/>
        <v>-1</v>
      </c>
      <c r="G2402">
        <f t="shared" ca="1" si="224"/>
        <v>654</v>
      </c>
      <c r="H2402">
        <f t="shared" ca="1" si="225"/>
        <v>0</v>
      </c>
      <c r="I2402" s="122">
        <f t="shared" ca="1" si="226"/>
        <v>0</v>
      </c>
    </row>
    <row r="2403" spans="1:9" x14ac:dyDescent="0.25">
      <c r="A2403" s="114">
        <f t="shared" si="227"/>
        <v>2403</v>
      </c>
      <c r="B2403" s="114">
        <f>IF(AND(A2403&gt;=CONTROL!$D$9,A2403&lt;CONTROL!$D$10+1),A2403,0)</f>
        <v>0</v>
      </c>
      <c r="C2403" s="114">
        <f>IF(AND(A2403&gt;=CONTROL!$F$9,A2403&lt;CONTROL!$F$10+1),A2403,0)</f>
        <v>0</v>
      </c>
      <c r="D2403" s="114" t="str">
        <f>IF(DATOS!I2404=CONTROL!$H$10,"B","A")</f>
        <v>A</v>
      </c>
      <c r="E2403" s="114">
        <f t="shared" si="222"/>
        <v>0</v>
      </c>
      <c r="F2403">
        <f t="shared" ca="1" si="223"/>
        <v>-1</v>
      </c>
      <c r="G2403">
        <f t="shared" ca="1" si="224"/>
        <v>654</v>
      </c>
      <c r="H2403">
        <f t="shared" ca="1" si="225"/>
        <v>0</v>
      </c>
      <c r="I2403" s="122">
        <f t="shared" ca="1" si="226"/>
        <v>0</v>
      </c>
    </row>
    <row r="2404" spans="1:9" x14ac:dyDescent="0.25">
      <c r="A2404" s="114">
        <f t="shared" si="227"/>
        <v>2404</v>
      </c>
      <c r="B2404" s="114">
        <f>IF(AND(A2404&gt;=CONTROL!$D$9,A2404&lt;CONTROL!$D$10+1),A2404,0)</f>
        <v>0</v>
      </c>
      <c r="C2404" s="114">
        <f>IF(AND(A2404&gt;=CONTROL!$F$9,A2404&lt;CONTROL!$F$10+1),A2404,0)</f>
        <v>0</v>
      </c>
      <c r="D2404" s="114" t="str">
        <f>IF(DATOS!I2405=CONTROL!$H$10,"B","A")</f>
        <v>A</v>
      </c>
      <c r="E2404" s="114">
        <f t="shared" si="222"/>
        <v>0</v>
      </c>
      <c r="F2404">
        <f t="shared" ca="1" si="223"/>
        <v>-1</v>
      </c>
      <c r="G2404">
        <f t="shared" ca="1" si="224"/>
        <v>654</v>
      </c>
      <c r="H2404">
        <f t="shared" ca="1" si="225"/>
        <v>0</v>
      </c>
      <c r="I2404" s="122">
        <f t="shared" ca="1" si="226"/>
        <v>0</v>
      </c>
    </row>
    <row r="2405" spans="1:9" x14ac:dyDescent="0.25">
      <c r="A2405" s="114">
        <f t="shared" si="227"/>
        <v>2405</v>
      </c>
      <c r="B2405" s="114">
        <f>IF(AND(A2405&gt;=CONTROL!$D$9,A2405&lt;CONTROL!$D$10+1),A2405,0)</f>
        <v>0</v>
      </c>
      <c r="C2405" s="114">
        <f>IF(AND(A2405&gt;=CONTROL!$F$9,A2405&lt;CONTROL!$F$10+1),A2405,0)</f>
        <v>0</v>
      </c>
      <c r="D2405" s="114" t="str">
        <f>IF(DATOS!I2406=CONTROL!$H$10,"B","A")</f>
        <v>A</v>
      </c>
      <c r="E2405" s="114">
        <f t="shared" si="222"/>
        <v>0</v>
      </c>
      <c r="F2405">
        <f t="shared" ca="1" si="223"/>
        <v>-1</v>
      </c>
      <c r="G2405">
        <f t="shared" ca="1" si="224"/>
        <v>654</v>
      </c>
      <c r="H2405">
        <f t="shared" ca="1" si="225"/>
        <v>0</v>
      </c>
      <c r="I2405" s="122">
        <f t="shared" ca="1" si="226"/>
        <v>0</v>
      </c>
    </row>
    <row r="2406" spans="1:9" x14ac:dyDescent="0.25">
      <c r="A2406" s="114">
        <f t="shared" si="227"/>
        <v>2406</v>
      </c>
      <c r="B2406" s="114">
        <f>IF(AND(A2406&gt;=CONTROL!$D$9,A2406&lt;CONTROL!$D$10+1),A2406,0)</f>
        <v>0</v>
      </c>
      <c r="C2406" s="114">
        <f>IF(AND(A2406&gt;=CONTROL!$F$9,A2406&lt;CONTROL!$F$10+1),A2406,0)</f>
        <v>0</v>
      </c>
      <c r="D2406" s="114" t="str">
        <f>IF(DATOS!I2407=CONTROL!$H$10,"B","A")</f>
        <v>A</v>
      </c>
      <c r="E2406" s="114">
        <f t="shared" si="222"/>
        <v>0</v>
      </c>
      <c r="F2406">
        <f t="shared" ca="1" si="223"/>
        <v>-1</v>
      </c>
      <c r="G2406">
        <f t="shared" ca="1" si="224"/>
        <v>654</v>
      </c>
      <c r="H2406">
        <f t="shared" ca="1" si="225"/>
        <v>0</v>
      </c>
      <c r="I2406" s="122">
        <f t="shared" ca="1" si="226"/>
        <v>0</v>
      </c>
    </row>
    <row r="2407" spans="1:9" x14ac:dyDescent="0.25">
      <c r="A2407" s="114">
        <f t="shared" si="227"/>
        <v>2407</v>
      </c>
      <c r="B2407" s="114">
        <f>IF(AND(A2407&gt;=CONTROL!$D$9,A2407&lt;CONTROL!$D$10+1),A2407,0)</f>
        <v>0</v>
      </c>
      <c r="C2407" s="114">
        <f>IF(AND(A2407&gt;=CONTROL!$F$9,A2407&lt;CONTROL!$F$10+1),A2407,0)</f>
        <v>0</v>
      </c>
      <c r="D2407" s="114" t="str">
        <f>IF(DATOS!I2408=CONTROL!$H$10,"B","A")</f>
        <v>A</v>
      </c>
      <c r="E2407" s="114">
        <f t="shared" si="222"/>
        <v>0</v>
      </c>
      <c r="F2407">
        <f t="shared" ca="1" si="223"/>
        <v>-1</v>
      </c>
      <c r="G2407">
        <f t="shared" ca="1" si="224"/>
        <v>654</v>
      </c>
      <c r="H2407">
        <f t="shared" ca="1" si="225"/>
        <v>0</v>
      </c>
      <c r="I2407" s="122">
        <f t="shared" ca="1" si="226"/>
        <v>0</v>
      </c>
    </row>
    <row r="2408" spans="1:9" x14ac:dyDescent="0.25">
      <c r="A2408" s="114">
        <f t="shared" si="227"/>
        <v>2408</v>
      </c>
      <c r="B2408" s="114">
        <f>IF(AND(A2408&gt;=CONTROL!$D$9,A2408&lt;CONTROL!$D$10+1),A2408,0)</f>
        <v>0</v>
      </c>
      <c r="C2408" s="114">
        <f>IF(AND(A2408&gt;=CONTROL!$F$9,A2408&lt;CONTROL!$F$10+1),A2408,0)</f>
        <v>0</v>
      </c>
      <c r="D2408" s="114" t="str">
        <f>IF(DATOS!I2409=CONTROL!$H$10,"B","A")</f>
        <v>A</v>
      </c>
      <c r="E2408" s="114">
        <f t="shared" si="222"/>
        <v>0</v>
      </c>
      <c r="F2408">
        <f t="shared" ca="1" si="223"/>
        <v>-1</v>
      </c>
      <c r="G2408">
        <f t="shared" ca="1" si="224"/>
        <v>654</v>
      </c>
      <c r="H2408">
        <f t="shared" ca="1" si="225"/>
        <v>0</v>
      </c>
      <c r="I2408" s="122">
        <f t="shared" ca="1" si="226"/>
        <v>0</v>
      </c>
    </row>
    <row r="2409" spans="1:9" x14ac:dyDescent="0.25">
      <c r="A2409" s="114">
        <f t="shared" si="227"/>
        <v>2409</v>
      </c>
      <c r="B2409" s="114">
        <f>IF(AND(A2409&gt;=CONTROL!$D$9,A2409&lt;CONTROL!$D$10+1),A2409,0)</f>
        <v>0</v>
      </c>
      <c r="C2409" s="114">
        <f>IF(AND(A2409&gt;=CONTROL!$F$9,A2409&lt;CONTROL!$F$10+1),A2409,0)</f>
        <v>0</v>
      </c>
      <c r="D2409" s="114" t="str">
        <f>IF(DATOS!I2410=CONTROL!$H$10,"B","A")</f>
        <v>A</v>
      </c>
      <c r="E2409" s="114">
        <f t="shared" si="222"/>
        <v>0</v>
      </c>
      <c r="F2409">
        <f t="shared" ca="1" si="223"/>
        <v>-1</v>
      </c>
      <c r="G2409">
        <f t="shared" ca="1" si="224"/>
        <v>654</v>
      </c>
      <c r="H2409">
        <f t="shared" ca="1" si="225"/>
        <v>0</v>
      </c>
      <c r="I2409" s="122">
        <f t="shared" ca="1" si="226"/>
        <v>0</v>
      </c>
    </row>
    <row r="2410" spans="1:9" x14ac:dyDescent="0.25">
      <c r="A2410" s="114">
        <f t="shared" si="227"/>
        <v>2410</v>
      </c>
      <c r="B2410" s="114">
        <f>IF(AND(A2410&gt;=CONTROL!$D$9,A2410&lt;CONTROL!$D$10+1),A2410,0)</f>
        <v>0</v>
      </c>
      <c r="C2410" s="114">
        <f>IF(AND(A2410&gt;=CONTROL!$F$9,A2410&lt;CONTROL!$F$10+1),A2410,0)</f>
        <v>0</v>
      </c>
      <c r="D2410" s="114" t="str">
        <f>IF(DATOS!I2411=CONTROL!$H$10,"B","A")</f>
        <v>A</v>
      </c>
      <c r="E2410" s="114">
        <f t="shared" si="222"/>
        <v>0</v>
      </c>
      <c r="F2410">
        <f t="shared" ca="1" si="223"/>
        <v>-1</v>
      </c>
      <c r="G2410">
        <f t="shared" ca="1" si="224"/>
        <v>654</v>
      </c>
      <c r="H2410">
        <f t="shared" ca="1" si="225"/>
        <v>0</v>
      </c>
      <c r="I2410" s="122">
        <f t="shared" ca="1" si="226"/>
        <v>0</v>
      </c>
    </row>
    <row r="2411" spans="1:9" x14ac:dyDescent="0.25">
      <c r="A2411" s="114">
        <f t="shared" si="227"/>
        <v>2411</v>
      </c>
      <c r="B2411" s="114">
        <f>IF(AND(A2411&gt;=CONTROL!$D$9,A2411&lt;CONTROL!$D$10+1),A2411,0)</f>
        <v>0</v>
      </c>
      <c r="C2411" s="114">
        <f>IF(AND(A2411&gt;=CONTROL!$F$9,A2411&lt;CONTROL!$F$10+1),A2411,0)</f>
        <v>0</v>
      </c>
      <c r="D2411" s="114" t="str">
        <f>IF(DATOS!I2412=CONTROL!$H$10,"B","A")</f>
        <v>A</v>
      </c>
      <c r="E2411" s="114">
        <f t="shared" si="222"/>
        <v>0</v>
      </c>
      <c r="F2411">
        <f t="shared" ca="1" si="223"/>
        <v>-1</v>
      </c>
      <c r="G2411">
        <f t="shared" ca="1" si="224"/>
        <v>654</v>
      </c>
      <c r="H2411">
        <f t="shared" ca="1" si="225"/>
        <v>0</v>
      </c>
      <c r="I2411" s="122">
        <f t="shared" ca="1" si="226"/>
        <v>0</v>
      </c>
    </row>
    <row r="2412" spans="1:9" x14ac:dyDescent="0.25">
      <c r="A2412" s="114">
        <f t="shared" si="227"/>
        <v>2412</v>
      </c>
      <c r="B2412" s="114">
        <f>IF(AND(A2412&gt;=CONTROL!$D$9,A2412&lt;CONTROL!$D$10+1),A2412,0)</f>
        <v>0</v>
      </c>
      <c r="C2412" s="114">
        <f>IF(AND(A2412&gt;=CONTROL!$F$9,A2412&lt;CONTROL!$F$10+1),A2412,0)</f>
        <v>0</v>
      </c>
      <c r="D2412" s="114" t="str">
        <f>IF(DATOS!I2413=CONTROL!$H$10,"B","A")</f>
        <v>A</v>
      </c>
      <c r="E2412" s="114">
        <f t="shared" si="222"/>
        <v>0</v>
      </c>
      <c r="F2412">
        <f t="shared" ca="1" si="223"/>
        <v>-1</v>
      </c>
      <c r="G2412">
        <f t="shared" ca="1" si="224"/>
        <v>654</v>
      </c>
      <c r="H2412">
        <f t="shared" ca="1" si="225"/>
        <v>0</v>
      </c>
      <c r="I2412" s="122">
        <f t="shared" ca="1" si="226"/>
        <v>0</v>
      </c>
    </row>
    <row r="2413" spans="1:9" x14ac:dyDescent="0.25">
      <c r="A2413" s="114">
        <f t="shared" si="227"/>
        <v>2413</v>
      </c>
      <c r="B2413" s="114">
        <f>IF(AND(A2413&gt;=CONTROL!$D$9,A2413&lt;CONTROL!$D$10+1),A2413,0)</f>
        <v>0</v>
      </c>
      <c r="C2413" s="114">
        <f>IF(AND(A2413&gt;=CONTROL!$F$9,A2413&lt;CONTROL!$F$10+1),A2413,0)</f>
        <v>0</v>
      </c>
      <c r="D2413" s="114" t="str">
        <f>IF(DATOS!I2414=CONTROL!$H$10,"B","A")</f>
        <v>A</v>
      </c>
      <c r="E2413" s="114">
        <f t="shared" si="222"/>
        <v>0</v>
      </c>
      <c r="F2413">
        <f t="shared" ca="1" si="223"/>
        <v>-1</v>
      </c>
      <c r="G2413">
        <f t="shared" ca="1" si="224"/>
        <v>654</v>
      </c>
      <c r="H2413">
        <f t="shared" ca="1" si="225"/>
        <v>0</v>
      </c>
      <c r="I2413" s="122">
        <f t="shared" ca="1" si="226"/>
        <v>0</v>
      </c>
    </row>
    <row r="2414" spans="1:9" x14ac:dyDescent="0.25">
      <c r="A2414" s="114">
        <f t="shared" si="227"/>
        <v>2414</v>
      </c>
      <c r="B2414" s="114">
        <f>IF(AND(A2414&gt;=CONTROL!$D$9,A2414&lt;CONTROL!$D$10+1),A2414,0)</f>
        <v>0</v>
      </c>
      <c r="C2414" s="114">
        <f>IF(AND(A2414&gt;=CONTROL!$F$9,A2414&lt;CONTROL!$F$10+1),A2414,0)</f>
        <v>0</v>
      </c>
      <c r="D2414" s="114" t="str">
        <f>IF(DATOS!I2415=CONTROL!$H$10,"B","A")</f>
        <v>A</v>
      </c>
      <c r="E2414" s="114">
        <f t="shared" si="222"/>
        <v>0</v>
      </c>
      <c r="F2414">
        <f t="shared" ca="1" si="223"/>
        <v>-1</v>
      </c>
      <c r="G2414">
        <f t="shared" ca="1" si="224"/>
        <v>654</v>
      </c>
      <c r="H2414">
        <f t="shared" ca="1" si="225"/>
        <v>0</v>
      </c>
      <c r="I2414" s="122">
        <f t="shared" ca="1" si="226"/>
        <v>0</v>
      </c>
    </row>
    <row r="2415" spans="1:9" x14ac:dyDescent="0.25">
      <c r="A2415" s="114">
        <f t="shared" si="227"/>
        <v>2415</v>
      </c>
      <c r="B2415" s="114">
        <f>IF(AND(A2415&gt;=CONTROL!$D$9,A2415&lt;CONTROL!$D$10+1),A2415,0)</f>
        <v>0</v>
      </c>
      <c r="C2415" s="114">
        <f>IF(AND(A2415&gt;=CONTROL!$F$9,A2415&lt;CONTROL!$F$10+1),A2415,0)</f>
        <v>0</v>
      </c>
      <c r="D2415" s="114" t="str">
        <f>IF(DATOS!I2416=CONTROL!$H$10,"B","A")</f>
        <v>A</v>
      </c>
      <c r="E2415" s="114">
        <f t="shared" si="222"/>
        <v>0</v>
      </c>
      <c r="F2415">
        <f t="shared" ca="1" si="223"/>
        <v>-1</v>
      </c>
      <c r="G2415">
        <f t="shared" ca="1" si="224"/>
        <v>654</v>
      </c>
      <c r="H2415">
        <f t="shared" ca="1" si="225"/>
        <v>0</v>
      </c>
      <c r="I2415" s="122">
        <f t="shared" ca="1" si="226"/>
        <v>0</v>
      </c>
    </row>
    <row r="2416" spans="1:9" x14ac:dyDescent="0.25">
      <c r="A2416" s="114">
        <f t="shared" si="227"/>
        <v>2416</v>
      </c>
      <c r="B2416" s="114">
        <f>IF(AND(A2416&gt;=CONTROL!$D$9,A2416&lt;CONTROL!$D$10+1),A2416,0)</f>
        <v>0</v>
      </c>
      <c r="C2416" s="114">
        <f>IF(AND(A2416&gt;=CONTROL!$F$9,A2416&lt;CONTROL!$F$10+1),A2416,0)</f>
        <v>0</v>
      </c>
      <c r="D2416" s="114" t="str">
        <f>IF(DATOS!I2417=CONTROL!$H$10,"B","A")</f>
        <v>A</v>
      </c>
      <c r="E2416" s="114">
        <f t="shared" si="222"/>
        <v>0</v>
      </c>
      <c r="F2416">
        <f t="shared" ca="1" si="223"/>
        <v>-1</v>
      </c>
      <c r="G2416">
        <f t="shared" ca="1" si="224"/>
        <v>654</v>
      </c>
      <c r="H2416">
        <f t="shared" ca="1" si="225"/>
        <v>0</v>
      </c>
      <c r="I2416" s="122">
        <f t="shared" ca="1" si="226"/>
        <v>0</v>
      </c>
    </row>
    <row r="2417" spans="1:9" x14ac:dyDescent="0.25">
      <c r="A2417" s="114">
        <f t="shared" si="227"/>
        <v>2417</v>
      </c>
      <c r="B2417" s="114">
        <f>IF(AND(A2417&gt;=CONTROL!$D$9,A2417&lt;CONTROL!$D$10+1),A2417,0)</f>
        <v>0</v>
      </c>
      <c r="C2417" s="114">
        <f>IF(AND(A2417&gt;=CONTROL!$F$9,A2417&lt;CONTROL!$F$10+1),A2417,0)</f>
        <v>0</v>
      </c>
      <c r="D2417" s="114" t="str">
        <f>IF(DATOS!I2418=CONTROL!$H$10,"B","A")</f>
        <v>A</v>
      </c>
      <c r="E2417" s="114">
        <f t="shared" si="222"/>
        <v>0</v>
      </c>
      <c r="F2417">
        <f t="shared" ca="1" si="223"/>
        <v>-1</v>
      </c>
      <c r="G2417">
        <f t="shared" ca="1" si="224"/>
        <v>654</v>
      </c>
      <c r="H2417">
        <f t="shared" ca="1" si="225"/>
        <v>0</v>
      </c>
      <c r="I2417" s="122">
        <f t="shared" ca="1" si="226"/>
        <v>0</v>
      </c>
    </row>
    <row r="2418" spans="1:9" x14ac:dyDescent="0.25">
      <c r="A2418" s="114">
        <f t="shared" si="227"/>
        <v>2418</v>
      </c>
      <c r="B2418" s="114">
        <f>IF(AND(A2418&gt;=CONTROL!$D$9,A2418&lt;CONTROL!$D$10+1),A2418,0)</f>
        <v>0</v>
      </c>
      <c r="C2418" s="114">
        <f>IF(AND(A2418&gt;=CONTROL!$F$9,A2418&lt;CONTROL!$F$10+1),A2418,0)</f>
        <v>0</v>
      </c>
      <c r="D2418" s="114" t="str">
        <f>IF(DATOS!I2419=CONTROL!$H$10,"B","A")</f>
        <v>A</v>
      </c>
      <c r="E2418" s="114">
        <f t="shared" si="222"/>
        <v>0</v>
      </c>
      <c r="F2418">
        <f t="shared" ca="1" si="223"/>
        <v>-1</v>
      </c>
      <c r="G2418">
        <f t="shared" ca="1" si="224"/>
        <v>654</v>
      </c>
      <c r="H2418">
        <f t="shared" ca="1" si="225"/>
        <v>0</v>
      </c>
      <c r="I2418" s="122">
        <f t="shared" ca="1" si="226"/>
        <v>0</v>
      </c>
    </row>
    <row r="2419" spans="1:9" x14ac:dyDescent="0.25">
      <c r="A2419" s="114">
        <f t="shared" si="227"/>
        <v>2419</v>
      </c>
      <c r="B2419" s="114">
        <f>IF(AND(A2419&gt;=CONTROL!$D$9,A2419&lt;CONTROL!$D$10+1),A2419,0)</f>
        <v>0</v>
      </c>
      <c r="C2419" s="114">
        <f>IF(AND(A2419&gt;=CONTROL!$F$9,A2419&lt;CONTROL!$F$10+1),A2419,0)</f>
        <v>0</v>
      </c>
      <c r="D2419" s="114" t="str">
        <f>IF(DATOS!I2420=CONTROL!$H$10,"B","A")</f>
        <v>A</v>
      </c>
      <c r="E2419" s="114">
        <f t="shared" si="222"/>
        <v>0</v>
      </c>
      <c r="F2419">
        <f t="shared" ca="1" si="223"/>
        <v>-1</v>
      </c>
      <c r="G2419">
        <f t="shared" ca="1" si="224"/>
        <v>654</v>
      </c>
      <c r="H2419">
        <f t="shared" ca="1" si="225"/>
        <v>0</v>
      </c>
      <c r="I2419" s="122">
        <f t="shared" ca="1" si="226"/>
        <v>0</v>
      </c>
    </row>
    <row r="2420" spans="1:9" x14ac:dyDescent="0.25">
      <c r="A2420" s="114">
        <f t="shared" si="227"/>
        <v>2420</v>
      </c>
      <c r="B2420" s="114">
        <f>IF(AND(A2420&gt;=CONTROL!$D$9,A2420&lt;CONTROL!$D$10+1),A2420,0)</f>
        <v>0</v>
      </c>
      <c r="C2420" s="114">
        <f>IF(AND(A2420&gt;=CONTROL!$F$9,A2420&lt;CONTROL!$F$10+1),A2420,0)</f>
        <v>0</v>
      </c>
      <c r="D2420" s="114" t="str">
        <f>IF(DATOS!I2421=CONTROL!$H$10,"B","A")</f>
        <v>A</v>
      </c>
      <c r="E2420" s="114">
        <f t="shared" si="222"/>
        <v>0</v>
      </c>
      <c r="F2420">
        <f t="shared" ca="1" si="223"/>
        <v>-1</v>
      </c>
      <c r="G2420">
        <f t="shared" ca="1" si="224"/>
        <v>654</v>
      </c>
      <c r="H2420">
        <f t="shared" ca="1" si="225"/>
        <v>0</v>
      </c>
      <c r="I2420" s="122">
        <f t="shared" ca="1" si="226"/>
        <v>0</v>
      </c>
    </row>
    <row r="2421" spans="1:9" x14ac:dyDescent="0.25">
      <c r="A2421" s="114">
        <f t="shared" si="227"/>
        <v>2421</v>
      </c>
      <c r="B2421" s="114">
        <f>IF(AND(A2421&gt;=CONTROL!$D$9,A2421&lt;CONTROL!$D$10+1),A2421,0)</f>
        <v>0</v>
      </c>
      <c r="C2421" s="114">
        <f>IF(AND(A2421&gt;=CONTROL!$F$9,A2421&lt;CONTROL!$F$10+1),A2421,0)</f>
        <v>0</v>
      </c>
      <c r="D2421" s="114" t="str">
        <f>IF(DATOS!I2422=CONTROL!$H$10,"B","A")</f>
        <v>A</v>
      </c>
      <c r="E2421" s="114">
        <f t="shared" si="222"/>
        <v>0</v>
      </c>
      <c r="F2421">
        <f t="shared" ca="1" si="223"/>
        <v>-1</v>
      </c>
      <c r="G2421">
        <f t="shared" ca="1" si="224"/>
        <v>654</v>
      </c>
      <c r="H2421">
        <f t="shared" ca="1" si="225"/>
        <v>0</v>
      </c>
      <c r="I2421" s="122">
        <f t="shared" ca="1" si="226"/>
        <v>0</v>
      </c>
    </row>
    <row r="2422" spans="1:9" x14ac:dyDescent="0.25">
      <c r="A2422" s="114">
        <f t="shared" si="227"/>
        <v>2422</v>
      </c>
      <c r="B2422" s="114">
        <f>IF(AND(A2422&gt;=CONTROL!$D$9,A2422&lt;CONTROL!$D$10+1),A2422,0)</f>
        <v>0</v>
      </c>
      <c r="C2422" s="114">
        <f>IF(AND(A2422&gt;=CONTROL!$F$9,A2422&lt;CONTROL!$F$10+1),A2422,0)</f>
        <v>0</v>
      </c>
      <c r="D2422" s="114" t="str">
        <f>IF(DATOS!I2423=CONTROL!$H$10,"B","A")</f>
        <v>A</v>
      </c>
      <c r="E2422" s="114">
        <f t="shared" si="222"/>
        <v>0</v>
      </c>
      <c r="F2422">
        <f t="shared" ca="1" si="223"/>
        <v>-1</v>
      </c>
      <c r="G2422">
        <f t="shared" ca="1" si="224"/>
        <v>654</v>
      </c>
      <c r="H2422">
        <f t="shared" ca="1" si="225"/>
        <v>0</v>
      </c>
      <c r="I2422" s="122">
        <f t="shared" ca="1" si="226"/>
        <v>0</v>
      </c>
    </row>
    <row r="2423" spans="1:9" x14ac:dyDescent="0.25">
      <c r="A2423" s="114">
        <f t="shared" si="227"/>
        <v>2423</v>
      </c>
      <c r="B2423" s="114">
        <f>IF(AND(A2423&gt;=CONTROL!$D$9,A2423&lt;CONTROL!$D$10+1),A2423,0)</f>
        <v>0</v>
      </c>
      <c r="C2423" s="114">
        <f>IF(AND(A2423&gt;=CONTROL!$F$9,A2423&lt;CONTROL!$F$10+1),A2423,0)</f>
        <v>0</v>
      </c>
      <c r="D2423" s="114" t="str">
        <f>IF(DATOS!I2424=CONTROL!$H$10,"B","A")</f>
        <v>A</v>
      </c>
      <c r="E2423" s="114">
        <f t="shared" si="222"/>
        <v>0</v>
      </c>
      <c r="F2423">
        <f t="shared" ca="1" si="223"/>
        <v>-1</v>
      </c>
      <c r="G2423">
        <f t="shared" ca="1" si="224"/>
        <v>654</v>
      </c>
      <c r="H2423">
        <f t="shared" ca="1" si="225"/>
        <v>0</v>
      </c>
      <c r="I2423" s="122">
        <f t="shared" ca="1" si="226"/>
        <v>0</v>
      </c>
    </row>
    <row r="2424" spans="1:9" x14ac:dyDescent="0.25">
      <c r="A2424" s="114">
        <f t="shared" si="227"/>
        <v>2424</v>
      </c>
      <c r="B2424" s="114">
        <f>IF(AND(A2424&gt;=CONTROL!$D$9,A2424&lt;CONTROL!$D$10+1),A2424,0)</f>
        <v>0</v>
      </c>
      <c r="C2424" s="114">
        <f>IF(AND(A2424&gt;=CONTROL!$F$9,A2424&lt;CONTROL!$F$10+1),A2424,0)</f>
        <v>0</v>
      </c>
      <c r="D2424" s="114" t="str">
        <f>IF(DATOS!I2425=CONTROL!$H$10,"B","A")</f>
        <v>A</v>
      </c>
      <c r="E2424" s="114">
        <f t="shared" si="222"/>
        <v>0</v>
      </c>
      <c r="F2424">
        <f t="shared" ca="1" si="223"/>
        <v>-1</v>
      </c>
      <c r="G2424">
        <f t="shared" ca="1" si="224"/>
        <v>654</v>
      </c>
      <c r="H2424">
        <f t="shared" ca="1" si="225"/>
        <v>0</v>
      </c>
      <c r="I2424" s="122">
        <f t="shared" ca="1" si="226"/>
        <v>0</v>
      </c>
    </row>
    <row r="2425" spans="1:9" x14ac:dyDescent="0.25">
      <c r="A2425" s="114">
        <f t="shared" si="227"/>
        <v>2425</v>
      </c>
      <c r="B2425" s="114">
        <f>IF(AND(A2425&gt;=CONTROL!$D$9,A2425&lt;CONTROL!$D$10+1),A2425,0)</f>
        <v>0</v>
      </c>
      <c r="C2425" s="114">
        <f>IF(AND(A2425&gt;=CONTROL!$F$9,A2425&lt;CONTROL!$F$10+1),A2425,0)</f>
        <v>0</v>
      </c>
      <c r="D2425" s="114" t="str">
        <f>IF(DATOS!I2426=CONTROL!$H$10,"B","A")</f>
        <v>A</v>
      </c>
      <c r="E2425" s="114">
        <f t="shared" si="222"/>
        <v>0</v>
      </c>
      <c r="F2425">
        <f t="shared" ca="1" si="223"/>
        <v>-1</v>
      </c>
      <c r="G2425">
        <f t="shared" ca="1" si="224"/>
        <v>654</v>
      </c>
      <c r="H2425">
        <f t="shared" ca="1" si="225"/>
        <v>0</v>
      </c>
      <c r="I2425" s="122">
        <f t="shared" ca="1" si="226"/>
        <v>0</v>
      </c>
    </row>
    <row r="2426" spans="1:9" x14ac:dyDescent="0.25">
      <c r="A2426" s="114">
        <f t="shared" si="227"/>
        <v>2426</v>
      </c>
      <c r="B2426" s="114">
        <f>IF(AND(A2426&gt;=CONTROL!$D$9,A2426&lt;CONTROL!$D$10+1),A2426,0)</f>
        <v>0</v>
      </c>
      <c r="C2426" s="114">
        <f>IF(AND(A2426&gt;=CONTROL!$F$9,A2426&lt;CONTROL!$F$10+1),A2426,0)</f>
        <v>0</v>
      </c>
      <c r="D2426" s="114" t="str">
        <f>IF(DATOS!I2427=CONTROL!$H$10,"B","A")</f>
        <v>A</v>
      </c>
      <c r="E2426" s="114">
        <f t="shared" si="222"/>
        <v>0</v>
      </c>
      <c r="F2426">
        <f t="shared" ca="1" si="223"/>
        <v>-1</v>
      </c>
      <c r="G2426">
        <f t="shared" ca="1" si="224"/>
        <v>654</v>
      </c>
      <c r="H2426">
        <f t="shared" ca="1" si="225"/>
        <v>0</v>
      </c>
      <c r="I2426" s="122">
        <f t="shared" ca="1" si="226"/>
        <v>0</v>
      </c>
    </row>
    <row r="2427" spans="1:9" x14ac:dyDescent="0.25">
      <c r="A2427" s="114">
        <f t="shared" si="227"/>
        <v>2427</v>
      </c>
      <c r="B2427" s="114">
        <f>IF(AND(A2427&gt;=CONTROL!$D$9,A2427&lt;CONTROL!$D$10+1),A2427,0)</f>
        <v>0</v>
      </c>
      <c r="C2427" s="114">
        <f>IF(AND(A2427&gt;=CONTROL!$F$9,A2427&lt;CONTROL!$F$10+1),A2427,0)</f>
        <v>0</v>
      </c>
      <c r="D2427" s="114" t="str">
        <f>IF(DATOS!I2428=CONTROL!$H$10,"B","A")</f>
        <v>A</v>
      </c>
      <c r="E2427" s="114">
        <f t="shared" si="222"/>
        <v>0</v>
      </c>
      <c r="F2427">
        <f t="shared" ca="1" si="223"/>
        <v>-1</v>
      </c>
      <c r="G2427">
        <f t="shared" ca="1" si="224"/>
        <v>654</v>
      </c>
      <c r="H2427">
        <f t="shared" ca="1" si="225"/>
        <v>0</v>
      </c>
      <c r="I2427" s="122">
        <f t="shared" ca="1" si="226"/>
        <v>0</v>
      </c>
    </row>
    <row r="2428" spans="1:9" x14ac:dyDescent="0.25">
      <c r="A2428" s="114">
        <f t="shared" si="227"/>
        <v>2428</v>
      </c>
      <c r="B2428" s="114">
        <f>IF(AND(A2428&gt;=CONTROL!$D$9,A2428&lt;CONTROL!$D$10+1),A2428,0)</f>
        <v>0</v>
      </c>
      <c r="C2428" s="114">
        <f>IF(AND(A2428&gt;=CONTROL!$F$9,A2428&lt;CONTROL!$F$10+1),A2428,0)</f>
        <v>0</v>
      </c>
      <c r="D2428" s="114" t="str">
        <f>IF(DATOS!I2429=CONTROL!$H$10,"B","A")</f>
        <v>A</v>
      </c>
      <c r="E2428" s="114">
        <f t="shared" si="222"/>
        <v>0</v>
      </c>
      <c r="F2428">
        <f t="shared" ca="1" si="223"/>
        <v>-1</v>
      </c>
      <c r="G2428">
        <f t="shared" ca="1" si="224"/>
        <v>654</v>
      </c>
      <c r="H2428">
        <f t="shared" ca="1" si="225"/>
        <v>0</v>
      </c>
      <c r="I2428" s="122">
        <f t="shared" ca="1" si="226"/>
        <v>0</v>
      </c>
    </row>
    <row r="2429" spans="1:9" x14ac:dyDescent="0.25">
      <c r="A2429" s="114">
        <f t="shared" si="227"/>
        <v>2429</v>
      </c>
      <c r="B2429" s="114">
        <f>IF(AND(A2429&gt;=CONTROL!$D$9,A2429&lt;CONTROL!$D$10+1),A2429,0)</f>
        <v>0</v>
      </c>
      <c r="C2429" s="114">
        <f>IF(AND(A2429&gt;=CONTROL!$F$9,A2429&lt;CONTROL!$F$10+1),A2429,0)</f>
        <v>0</v>
      </c>
      <c r="D2429" s="114" t="str">
        <f>IF(DATOS!I2430=CONTROL!$H$10,"B","A")</f>
        <v>A</v>
      </c>
      <c r="E2429" s="114">
        <f t="shared" si="222"/>
        <v>0</v>
      </c>
      <c r="F2429">
        <f t="shared" ca="1" si="223"/>
        <v>-1</v>
      </c>
      <c r="G2429">
        <f t="shared" ca="1" si="224"/>
        <v>654</v>
      </c>
      <c r="H2429">
        <f t="shared" ca="1" si="225"/>
        <v>0</v>
      </c>
      <c r="I2429" s="122">
        <f t="shared" ca="1" si="226"/>
        <v>0</v>
      </c>
    </row>
    <row r="2430" spans="1:9" x14ac:dyDescent="0.25">
      <c r="A2430" s="114">
        <f t="shared" si="227"/>
        <v>2430</v>
      </c>
      <c r="B2430" s="114">
        <f>IF(AND(A2430&gt;=CONTROL!$D$9,A2430&lt;CONTROL!$D$10+1),A2430,0)</f>
        <v>0</v>
      </c>
      <c r="C2430" s="114">
        <f>IF(AND(A2430&gt;=CONTROL!$F$9,A2430&lt;CONTROL!$F$10+1),A2430,0)</f>
        <v>0</v>
      </c>
      <c r="D2430" s="114" t="str">
        <f>IF(DATOS!I2431=CONTROL!$H$10,"B","A")</f>
        <v>A</v>
      </c>
      <c r="E2430" s="114">
        <f t="shared" si="222"/>
        <v>0</v>
      </c>
      <c r="F2430">
        <f t="shared" ca="1" si="223"/>
        <v>-1</v>
      </c>
      <c r="G2430">
        <f t="shared" ca="1" si="224"/>
        <v>654</v>
      </c>
      <c r="H2430">
        <f t="shared" ca="1" si="225"/>
        <v>0</v>
      </c>
      <c r="I2430" s="122">
        <f t="shared" ca="1" si="226"/>
        <v>0</v>
      </c>
    </row>
    <row r="2431" spans="1:9" x14ac:dyDescent="0.25">
      <c r="A2431" s="114">
        <f t="shared" si="227"/>
        <v>2431</v>
      </c>
      <c r="B2431" s="114">
        <f>IF(AND(A2431&gt;=CONTROL!$D$9,A2431&lt;CONTROL!$D$10+1),A2431,0)</f>
        <v>0</v>
      </c>
      <c r="C2431" s="114">
        <f>IF(AND(A2431&gt;=CONTROL!$F$9,A2431&lt;CONTROL!$F$10+1),A2431,0)</f>
        <v>0</v>
      </c>
      <c r="D2431" s="114" t="str">
        <f>IF(DATOS!I2432=CONTROL!$H$10,"B","A")</f>
        <v>A</v>
      </c>
      <c r="E2431" s="114">
        <f t="shared" si="222"/>
        <v>0</v>
      </c>
      <c r="F2431">
        <f t="shared" ca="1" si="223"/>
        <v>-1</v>
      </c>
      <c r="G2431">
        <f t="shared" ca="1" si="224"/>
        <v>654</v>
      </c>
      <c r="H2431">
        <f t="shared" ca="1" si="225"/>
        <v>0</v>
      </c>
      <c r="I2431" s="122">
        <f t="shared" ca="1" si="226"/>
        <v>0</v>
      </c>
    </row>
    <row r="2432" spans="1:9" x14ac:dyDescent="0.25">
      <c r="A2432" s="114">
        <f t="shared" si="227"/>
        <v>2432</v>
      </c>
      <c r="B2432" s="114">
        <f>IF(AND(A2432&gt;=CONTROL!$D$9,A2432&lt;CONTROL!$D$10+1),A2432,0)</f>
        <v>0</v>
      </c>
      <c r="C2432" s="114">
        <f>IF(AND(A2432&gt;=CONTROL!$F$9,A2432&lt;CONTROL!$F$10+1),A2432,0)</f>
        <v>0</v>
      </c>
      <c r="D2432" s="114" t="str">
        <f>IF(DATOS!I2433=CONTROL!$H$10,"B","A")</f>
        <v>A</v>
      </c>
      <c r="E2432" s="114">
        <f t="shared" si="222"/>
        <v>0</v>
      </c>
      <c r="F2432">
        <f t="shared" ca="1" si="223"/>
        <v>-1</v>
      </c>
      <c r="G2432">
        <f t="shared" ca="1" si="224"/>
        <v>654</v>
      </c>
      <c r="H2432">
        <f t="shared" ca="1" si="225"/>
        <v>0</v>
      </c>
      <c r="I2432" s="122">
        <f t="shared" ca="1" si="226"/>
        <v>0</v>
      </c>
    </row>
    <row r="2433" spans="1:9" x14ac:dyDescent="0.25">
      <c r="A2433" s="114">
        <f t="shared" si="227"/>
        <v>2433</v>
      </c>
      <c r="B2433" s="114">
        <f>IF(AND(A2433&gt;=CONTROL!$D$9,A2433&lt;CONTROL!$D$10+1),A2433,0)</f>
        <v>0</v>
      </c>
      <c r="C2433" s="114">
        <f>IF(AND(A2433&gt;=CONTROL!$F$9,A2433&lt;CONTROL!$F$10+1),A2433,0)</f>
        <v>0</v>
      </c>
      <c r="D2433" s="114" t="str">
        <f>IF(DATOS!I2434=CONTROL!$H$10,"B","A")</f>
        <v>A</v>
      </c>
      <c r="E2433" s="114">
        <f t="shared" si="222"/>
        <v>0</v>
      </c>
      <c r="F2433">
        <f t="shared" ca="1" si="223"/>
        <v>-1</v>
      </c>
      <c r="G2433">
        <f t="shared" ca="1" si="224"/>
        <v>654</v>
      </c>
      <c r="H2433">
        <f t="shared" ca="1" si="225"/>
        <v>0</v>
      </c>
      <c r="I2433" s="122">
        <f t="shared" ca="1" si="226"/>
        <v>0</v>
      </c>
    </row>
    <row r="2434" spans="1:9" x14ac:dyDescent="0.25">
      <c r="A2434" s="114">
        <f t="shared" si="227"/>
        <v>2434</v>
      </c>
      <c r="B2434" s="114">
        <f>IF(AND(A2434&gt;=CONTROL!$D$9,A2434&lt;CONTROL!$D$10+1),A2434,0)</f>
        <v>0</v>
      </c>
      <c r="C2434" s="114">
        <f>IF(AND(A2434&gt;=CONTROL!$F$9,A2434&lt;CONTROL!$F$10+1),A2434,0)</f>
        <v>0</v>
      </c>
      <c r="D2434" s="114" t="str">
        <f>IF(DATOS!I2435=CONTROL!$H$10,"B","A")</f>
        <v>A</v>
      </c>
      <c r="E2434" s="114">
        <f t="shared" ref="E2434:E2497" si="228">IF(D2434="A",+C2434+B2434,0)</f>
        <v>0</v>
      </c>
      <c r="F2434">
        <f t="shared" ref="F2434:F2497" ca="1" si="229">IF(E2434&gt;0,RAND(),-1)</f>
        <v>-1</v>
      </c>
      <c r="G2434">
        <f t="shared" ref="G2434:G2497" ca="1" si="230">RANK(F2434,$F$1:$F$5000)</f>
        <v>654</v>
      </c>
      <c r="H2434">
        <f t="shared" ref="H2434:H2497" ca="1" si="231">IF(F2434=-1,0,G2434)</f>
        <v>0</v>
      </c>
      <c r="I2434" s="122">
        <f t="shared" ref="I2434:I2497" ca="1" si="232">IFERROR(MATCH(A2434,H:H,0),0)</f>
        <v>0</v>
      </c>
    </row>
    <row r="2435" spans="1:9" x14ac:dyDescent="0.25">
      <c r="A2435" s="114">
        <f t="shared" ref="A2435:A2498" si="233">+A2434+1</f>
        <v>2435</v>
      </c>
      <c r="B2435" s="114">
        <f>IF(AND(A2435&gt;=CONTROL!$D$9,A2435&lt;CONTROL!$D$10+1),A2435,0)</f>
        <v>0</v>
      </c>
      <c r="C2435" s="114">
        <f>IF(AND(A2435&gt;=CONTROL!$F$9,A2435&lt;CONTROL!$F$10+1),A2435,0)</f>
        <v>0</v>
      </c>
      <c r="D2435" s="114" t="str">
        <f>IF(DATOS!I2436=CONTROL!$H$10,"B","A")</f>
        <v>A</v>
      </c>
      <c r="E2435" s="114">
        <f t="shared" si="228"/>
        <v>0</v>
      </c>
      <c r="F2435">
        <f t="shared" ca="1" si="229"/>
        <v>-1</v>
      </c>
      <c r="G2435">
        <f t="shared" ca="1" si="230"/>
        <v>654</v>
      </c>
      <c r="H2435">
        <f t="shared" ca="1" si="231"/>
        <v>0</v>
      </c>
      <c r="I2435" s="122">
        <f t="shared" ca="1" si="232"/>
        <v>0</v>
      </c>
    </row>
    <row r="2436" spans="1:9" x14ac:dyDescent="0.25">
      <c r="A2436" s="114">
        <f t="shared" si="233"/>
        <v>2436</v>
      </c>
      <c r="B2436" s="114">
        <f>IF(AND(A2436&gt;=CONTROL!$D$9,A2436&lt;CONTROL!$D$10+1),A2436,0)</f>
        <v>0</v>
      </c>
      <c r="C2436" s="114">
        <f>IF(AND(A2436&gt;=CONTROL!$F$9,A2436&lt;CONTROL!$F$10+1),A2436,0)</f>
        <v>0</v>
      </c>
      <c r="D2436" s="114" t="str">
        <f>IF(DATOS!I2437=CONTROL!$H$10,"B","A")</f>
        <v>A</v>
      </c>
      <c r="E2436" s="114">
        <f t="shared" si="228"/>
        <v>0</v>
      </c>
      <c r="F2436">
        <f t="shared" ca="1" si="229"/>
        <v>-1</v>
      </c>
      <c r="G2436">
        <f t="shared" ca="1" si="230"/>
        <v>654</v>
      </c>
      <c r="H2436">
        <f t="shared" ca="1" si="231"/>
        <v>0</v>
      </c>
      <c r="I2436" s="122">
        <f t="shared" ca="1" si="232"/>
        <v>0</v>
      </c>
    </row>
    <row r="2437" spans="1:9" x14ac:dyDescent="0.25">
      <c r="A2437" s="114">
        <f t="shared" si="233"/>
        <v>2437</v>
      </c>
      <c r="B2437" s="114">
        <f>IF(AND(A2437&gt;=CONTROL!$D$9,A2437&lt;CONTROL!$D$10+1),A2437,0)</f>
        <v>0</v>
      </c>
      <c r="C2437" s="114">
        <f>IF(AND(A2437&gt;=CONTROL!$F$9,A2437&lt;CONTROL!$F$10+1),A2437,0)</f>
        <v>0</v>
      </c>
      <c r="D2437" s="114" t="str">
        <f>IF(DATOS!I2438=CONTROL!$H$10,"B","A")</f>
        <v>A</v>
      </c>
      <c r="E2437" s="114">
        <f t="shared" si="228"/>
        <v>0</v>
      </c>
      <c r="F2437">
        <f t="shared" ca="1" si="229"/>
        <v>-1</v>
      </c>
      <c r="G2437">
        <f t="shared" ca="1" si="230"/>
        <v>654</v>
      </c>
      <c r="H2437">
        <f t="shared" ca="1" si="231"/>
        <v>0</v>
      </c>
      <c r="I2437" s="122">
        <f t="shared" ca="1" si="232"/>
        <v>0</v>
      </c>
    </row>
    <row r="2438" spans="1:9" x14ac:dyDescent="0.25">
      <c r="A2438" s="114">
        <f t="shared" si="233"/>
        <v>2438</v>
      </c>
      <c r="B2438" s="114">
        <f>IF(AND(A2438&gt;=CONTROL!$D$9,A2438&lt;CONTROL!$D$10+1),A2438,0)</f>
        <v>0</v>
      </c>
      <c r="C2438" s="114">
        <f>IF(AND(A2438&gt;=CONTROL!$F$9,A2438&lt;CONTROL!$F$10+1),A2438,0)</f>
        <v>0</v>
      </c>
      <c r="D2438" s="114" t="str">
        <f>IF(DATOS!I2439=CONTROL!$H$10,"B","A")</f>
        <v>A</v>
      </c>
      <c r="E2438" s="114">
        <f t="shared" si="228"/>
        <v>0</v>
      </c>
      <c r="F2438">
        <f t="shared" ca="1" si="229"/>
        <v>-1</v>
      </c>
      <c r="G2438">
        <f t="shared" ca="1" si="230"/>
        <v>654</v>
      </c>
      <c r="H2438">
        <f t="shared" ca="1" si="231"/>
        <v>0</v>
      </c>
      <c r="I2438" s="122">
        <f t="shared" ca="1" si="232"/>
        <v>0</v>
      </c>
    </row>
    <row r="2439" spans="1:9" x14ac:dyDescent="0.25">
      <c r="A2439" s="114">
        <f t="shared" si="233"/>
        <v>2439</v>
      </c>
      <c r="B2439" s="114">
        <f>IF(AND(A2439&gt;=CONTROL!$D$9,A2439&lt;CONTROL!$D$10+1),A2439,0)</f>
        <v>0</v>
      </c>
      <c r="C2439" s="114">
        <f>IF(AND(A2439&gt;=CONTROL!$F$9,A2439&lt;CONTROL!$F$10+1),A2439,0)</f>
        <v>0</v>
      </c>
      <c r="D2439" s="114" t="str">
        <f>IF(DATOS!I2440=CONTROL!$H$10,"B","A")</f>
        <v>A</v>
      </c>
      <c r="E2439" s="114">
        <f t="shared" si="228"/>
        <v>0</v>
      </c>
      <c r="F2439">
        <f t="shared" ca="1" si="229"/>
        <v>-1</v>
      </c>
      <c r="G2439">
        <f t="shared" ca="1" si="230"/>
        <v>654</v>
      </c>
      <c r="H2439">
        <f t="shared" ca="1" si="231"/>
        <v>0</v>
      </c>
      <c r="I2439" s="122">
        <f t="shared" ca="1" si="232"/>
        <v>0</v>
      </c>
    </row>
    <row r="2440" spans="1:9" x14ac:dyDescent="0.25">
      <c r="A2440" s="114">
        <f t="shared" si="233"/>
        <v>2440</v>
      </c>
      <c r="B2440" s="114">
        <f>IF(AND(A2440&gt;=CONTROL!$D$9,A2440&lt;CONTROL!$D$10+1),A2440,0)</f>
        <v>0</v>
      </c>
      <c r="C2440" s="114">
        <f>IF(AND(A2440&gt;=CONTROL!$F$9,A2440&lt;CONTROL!$F$10+1),A2440,0)</f>
        <v>0</v>
      </c>
      <c r="D2440" s="114" t="str">
        <f>IF(DATOS!I2441=CONTROL!$H$10,"B","A")</f>
        <v>A</v>
      </c>
      <c r="E2440" s="114">
        <f t="shared" si="228"/>
        <v>0</v>
      </c>
      <c r="F2440">
        <f t="shared" ca="1" si="229"/>
        <v>-1</v>
      </c>
      <c r="G2440">
        <f t="shared" ca="1" si="230"/>
        <v>654</v>
      </c>
      <c r="H2440">
        <f t="shared" ca="1" si="231"/>
        <v>0</v>
      </c>
      <c r="I2440" s="122">
        <f t="shared" ca="1" si="232"/>
        <v>0</v>
      </c>
    </row>
    <row r="2441" spans="1:9" x14ac:dyDescent="0.25">
      <c r="A2441" s="114">
        <f t="shared" si="233"/>
        <v>2441</v>
      </c>
      <c r="B2441" s="114">
        <f>IF(AND(A2441&gt;=CONTROL!$D$9,A2441&lt;CONTROL!$D$10+1),A2441,0)</f>
        <v>0</v>
      </c>
      <c r="C2441" s="114">
        <f>IF(AND(A2441&gt;=CONTROL!$F$9,A2441&lt;CONTROL!$F$10+1),A2441,0)</f>
        <v>0</v>
      </c>
      <c r="D2441" s="114" t="str">
        <f>IF(DATOS!I2442=CONTROL!$H$10,"B","A")</f>
        <v>A</v>
      </c>
      <c r="E2441" s="114">
        <f t="shared" si="228"/>
        <v>0</v>
      </c>
      <c r="F2441">
        <f t="shared" ca="1" si="229"/>
        <v>-1</v>
      </c>
      <c r="G2441">
        <f t="shared" ca="1" si="230"/>
        <v>654</v>
      </c>
      <c r="H2441">
        <f t="shared" ca="1" si="231"/>
        <v>0</v>
      </c>
      <c r="I2441" s="122">
        <f t="shared" ca="1" si="232"/>
        <v>0</v>
      </c>
    </row>
    <row r="2442" spans="1:9" x14ac:dyDescent="0.25">
      <c r="A2442" s="114">
        <f t="shared" si="233"/>
        <v>2442</v>
      </c>
      <c r="B2442" s="114">
        <f>IF(AND(A2442&gt;=CONTROL!$D$9,A2442&lt;CONTROL!$D$10+1),A2442,0)</f>
        <v>0</v>
      </c>
      <c r="C2442" s="114">
        <f>IF(AND(A2442&gt;=CONTROL!$F$9,A2442&lt;CONTROL!$F$10+1),A2442,0)</f>
        <v>0</v>
      </c>
      <c r="D2442" s="114" t="str">
        <f>IF(DATOS!I2443=CONTROL!$H$10,"B","A")</f>
        <v>A</v>
      </c>
      <c r="E2442" s="114">
        <f t="shared" si="228"/>
        <v>0</v>
      </c>
      <c r="F2442">
        <f t="shared" ca="1" si="229"/>
        <v>-1</v>
      </c>
      <c r="G2442">
        <f t="shared" ca="1" si="230"/>
        <v>654</v>
      </c>
      <c r="H2442">
        <f t="shared" ca="1" si="231"/>
        <v>0</v>
      </c>
      <c r="I2442" s="122">
        <f t="shared" ca="1" si="232"/>
        <v>0</v>
      </c>
    </row>
    <row r="2443" spans="1:9" x14ac:dyDescent="0.25">
      <c r="A2443" s="114">
        <f t="shared" si="233"/>
        <v>2443</v>
      </c>
      <c r="B2443" s="114">
        <f>IF(AND(A2443&gt;=CONTROL!$D$9,A2443&lt;CONTROL!$D$10+1),A2443,0)</f>
        <v>0</v>
      </c>
      <c r="C2443" s="114">
        <f>IF(AND(A2443&gt;=CONTROL!$F$9,A2443&lt;CONTROL!$F$10+1),A2443,0)</f>
        <v>0</v>
      </c>
      <c r="D2443" s="114" t="str">
        <f>IF(DATOS!I2444=CONTROL!$H$10,"B","A")</f>
        <v>A</v>
      </c>
      <c r="E2443" s="114">
        <f t="shared" si="228"/>
        <v>0</v>
      </c>
      <c r="F2443">
        <f t="shared" ca="1" si="229"/>
        <v>-1</v>
      </c>
      <c r="G2443">
        <f t="shared" ca="1" si="230"/>
        <v>654</v>
      </c>
      <c r="H2443">
        <f t="shared" ca="1" si="231"/>
        <v>0</v>
      </c>
      <c r="I2443" s="122">
        <f t="shared" ca="1" si="232"/>
        <v>0</v>
      </c>
    </row>
    <row r="2444" spans="1:9" x14ac:dyDescent="0.25">
      <c r="A2444" s="114">
        <f t="shared" si="233"/>
        <v>2444</v>
      </c>
      <c r="B2444" s="114">
        <f>IF(AND(A2444&gt;=CONTROL!$D$9,A2444&lt;CONTROL!$D$10+1),A2444,0)</f>
        <v>0</v>
      </c>
      <c r="C2444" s="114">
        <f>IF(AND(A2444&gt;=CONTROL!$F$9,A2444&lt;CONTROL!$F$10+1),A2444,0)</f>
        <v>0</v>
      </c>
      <c r="D2444" s="114" t="str">
        <f>IF(DATOS!I2445=CONTROL!$H$10,"B","A")</f>
        <v>A</v>
      </c>
      <c r="E2444" s="114">
        <f t="shared" si="228"/>
        <v>0</v>
      </c>
      <c r="F2444">
        <f t="shared" ca="1" si="229"/>
        <v>-1</v>
      </c>
      <c r="G2444">
        <f t="shared" ca="1" si="230"/>
        <v>654</v>
      </c>
      <c r="H2444">
        <f t="shared" ca="1" si="231"/>
        <v>0</v>
      </c>
      <c r="I2444" s="122">
        <f t="shared" ca="1" si="232"/>
        <v>0</v>
      </c>
    </row>
    <row r="2445" spans="1:9" x14ac:dyDescent="0.25">
      <c r="A2445" s="114">
        <f t="shared" si="233"/>
        <v>2445</v>
      </c>
      <c r="B2445" s="114">
        <f>IF(AND(A2445&gt;=CONTROL!$D$9,A2445&lt;CONTROL!$D$10+1),A2445,0)</f>
        <v>0</v>
      </c>
      <c r="C2445" s="114">
        <f>IF(AND(A2445&gt;=CONTROL!$F$9,A2445&lt;CONTROL!$F$10+1),A2445,0)</f>
        <v>0</v>
      </c>
      <c r="D2445" s="114" t="str">
        <f>IF(DATOS!I2446=CONTROL!$H$10,"B","A")</f>
        <v>A</v>
      </c>
      <c r="E2445" s="114">
        <f t="shared" si="228"/>
        <v>0</v>
      </c>
      <c r="F2445">
        <f t="shared" ca="1" si="229"/>
        <v>-1</v>
      </c>
      <c r="G2445">
        <f t="shared" ca="1" si="230"/>
        <v>654</v>
      </c>
      <c r="H2445">
        <f t="shared" ca="1" si="231"/>
        <v>0</v>
      </c>
      <c r="I2445" s="122">
        <f t="shared" ca="1" si="232"/>
        <v>0</v>
      </c>
    </row>
    <row r="2446" spans="1:9" x14ac:dyDescent="0.25">
      <c r="A2446" s="114">
        <f t="shared" si="233"/>
        <v>2446</v>
      </c>
      <c r="B2446" s="114">
        <f>IF(AND(A2446&gt;=CONTROL!$D$9,A2446&lt;CONTROL!$D$10+1),A2446,0)</f>
        <v>0</v>
      </c>
      <c r="C2446" s="114">
        <f>IF(AND(A2446&gt;=CONTROL!$F$9,A2446&lt;CONTROL!$F$10+1),A2446,0)</f>
        <v>0</v>
      </c>
      <c r="D2446" s="114" t="str">
        <f>IF(DATOS!I2447=CONTROL!$H$10,"B","A")</f>
        <v>A</v>
      </c>
      <c r="E2446" s="114">
        <f t="shared" si="228"/>
        <v>0</v>
      </c>
      <c r="F2446">
        <f t="shared" ca="1" si="229"/>
        <v>-1</v>
      </c>
      <c r="G2446">
        <f t="shared" ca="1" si="230"/>
        <v>654</v>
      </c>
      <c r="H2446">
        <f t="shared" ca="1" si="231"/>
        <v>0</v>
      </c>
      <c r="I2446" s="122">
        <f t="shared" ca="1" si="232"/>
        <v>0</v>
      </c>
    </row>
    <row r="2447" spans="1:9" x14ac:dyDescent="0.25">
      <c r="A2447" s="114">
        <f t="shared" si="233"/>
        <v>2447</v>
      </c>
      <c r="B2447" s="114">
        <f>IF(AND(A2447&gt;=CONTROL!$D$9,A2447&lt;CONTROL!$D$10+1),A2447,0)</f>
        <v>0</v>
      </c>
      <c r="C2447" s="114">
        <f>IF(AND(A2447&gt;=CONTROL!$F$9,A2447&lt;CONTROL!$F$10+1),A2447,0)</f>
        <v>0</v>
      </c>
      <c r="D2447" s="114" t="str">
        <f>IF(DATOS!I2448=CONTROL!$H$10,"B","A")</f>
        <v>A</v>
      </c>
      <c r="E2447" s="114">
        <f t="shared" si="228"/>
        <v>0</v>
      </c>
      <c r="F2447">
        <f t="shared" ca="1" si="229"/>
        <v>-1</v>
      </c>
      <c r="G2447">
        <f t="shared" ca="1" si="230"/>
        <v>654</v>
      </c>
      <c r="H2447">
        <f t="shared" ca="1" si="231"/>
        <v>0</v>
      </c>
      <c r="I2447" s="122">
        <f t="shared" ca="1" si="232"/>
        <v>0</v>
      </c>
    </row>
    <row r="2448" spans="1:9" x14ac:dyDescent="0.25">
      <c r="A2448" s="114">
        <f t="shared" si="233"/>
        <v>2448</v>
      </c>
      <c r="B2448" s="114">
        <f>IF(AND(A2448&gt;=CONTROL!$D$9,A2448&lt;CONTROL!$D$10+1),A2448,0)</f>
        <v>0</v>
      </c>
      <c r="C2448" s="114">
        <f>IF(AND(A2448&gt;=CONTROL!$F$9,A2448&lt;CONTROL!$F$10+1),A2448,0)</f>
        <v>0</v>
      </c>
      <c r="D2448" s="114" t="str">
        <f>IF(DATOS!I2449=CONTROL!$H$10,"B","A")</f>
        <v>A</v>
      </c>
      <c r="E2448" s="114">
        <f t="shared" si="228"/>
        <v>0</v>
      </c>
      <c r="F2448">
        <f t="shared" ca="1" si="229"/>
        <v>-1</v>
      </c>
      <c r="G2448">
        <f t="shared" ca="1" si="230"/>
        <v>654</v>
      </c>
      <c r="H2448">
        <f t="shared" ca="1" si="231"/>
        <v>0</v>
      </c>
      <c r="I2448" s="122">
        <f t="shared" ca="1" si="232"/>
        <v>0</v>
      </c>
    </row>
    <row r="2449" spans="1:9" x14ac:dyDescent="0.25">
      <c r="A2449" s="114">
        <f t="shared" si="233"/>
        <v>2449</v>
      </c>
      <c r="B2449" s="114">
        <f>IF(AND(A2449&gt;=CONTROL!$D$9,A2449&lt;CONTROL!$D$10+1),A2449,0)</f>
        <v>0</v>
      </c>
      <c r="C2449" s="114">
        <f>IF(AND(A2449&gt;=CONTROL!$F$9,A2449&lt;CONTROL!$F$10+1),A2449,0)</f>
        <v>0</v>
      </c>
      <c r="D2449" s="114" t="str">
        <f>IF(DATOS!I2450=CONTROL!$H$10,"B","A")</f>
        <v>A</v>
      </c>
      <c r="E2449" s="114">
        <f t="shared" si="228"/>
        <v>0</v>
      </c>
      <c r="F2449">
        <f t="shared" ca="1" si="229"/>
        <v>-1</v>
      </c>
      <c r="G2449">
        <f t="shared" ca="1" si="230"/>
        <v>654</v>
      </c>
      <c r="H2449">
        <f t="shared" ca="1" si="231"/>
        <v>0</v>
      </c>
      <c r="I2449" s="122">
        <f t="shared" ca="1" si="232"/>
        <v>0</v>
      </c>
    </row>
    <row r="2450" spans="1:9" x14ac:dyDescent="0.25">
      <c r="A2450" s="114">
        <f t="shared" si="233"/>
        <v>2450</v>
      </c>
      <c r="B2450" s="114">
        <f>IF(AND(A2450&gt;=CONTROL!$D$9,A2450&lt;CONTROL!$D$10+1),A2450,0)</f>
        <v>0</v>
      </c>
      <c r="C2450" s="114">
        <f>IF(AND(A2450&gt;=CONTROL!$F$9,A2450&lt;CONTROL!$F$10+1),A2450,0)</f>
        <v>0</v>
      </c>
      <c r="D2450" s="114" t="str">
        <f>IF(DATOS!I2451=CONTROL!$H$10,"B","A")</f>
        <v>A</v>
      </c>
      <c r="E2450" s="114">
        <f t="shared" si="228"/>
        <v>0</v>
      </c>
      <c r="F2450">
        <f t="shared" ca="1" si="229"/>
        <v>-1</v>
      </c>
      <c r="G2450">
        <f t="shared" ca="1" si="230"/>
        <v>654</v>
      </c>
      <c r="H2450">
        <f t="shared" ca="1" si="231"/>
        <v>0</v>
      </c>
      <c r="I2450" s="122">
        <f t="shared" ca="1" si="232"/>
        <v>0</v>
      </c>
    </row>
    <row r="2451" spans="1:9" x14ac:dyDescent="0.25">
      <c r="A2451" s="114">
        <f t="shared" si="233"/>
        <v>2451</v>
      </c>
      <c r="B2451" s="114">
        <f>IF(AND(A2451&gt;=CONTROL!$D$9,A2451&lt;CONTROL!$D$10+1),A2451,0)</f>
        <v>0</v>
      </c>
      <c r="C2451" s="114">
        <f>IF(AND(A2451&gt;=CONTROL!$F$9,A2451&lt;CONTROL!$F$10+1),A2451,0)</f>
        <v>0</v>
      </c>
      <c r="D2451" s="114" t="str">
        <f>IF(DATOS!I2452=CONTROL!$H$10,"B","A")</f>
        <v>A</v>
      </c>
      <c r="E2451" s="114">
        <f t="shared" si="228"/>
        <v>0</v>
      </c>
      <c r="F2451">
        <f t="shared" ca="1" si="229"/>
        <v>-1</v>
      </c>
      <c r="G2451">
        <f t="shared" ca="1" si="230"/>
        <v>654</v>
      </c>
      <c r="H2451">
        <f t="shared" ca="1" si="231"/>
        <v>0</v>
      </c>
      <c r="I2451" s="122">
        <f t="shared" ca="1" si="232"/>
        <v>0</v>
      </c>
    </row>
    <row r="2452" spans="1:9" x14ac:dyDescent="0.25">
      <c r="A2452" s="114">
        <f t="shared" si="233"/>
        <v>2452</v>
      </c>
      <c r="B2452" s="114">
        <f>IF(AND(A2452&gt;=CONTROL!$D$9,A2452&lt;CONTROL!$D$10+1),A2452,0)</f>
        <v>0</v>
      </c>
      <c r="C2452" s="114">
        <f>IF(AND(A2452&gt;=CONTROL!$F$9,A2452&lt;CONTROL!$F$10+1),A2452,0)</f>
        <v>0</v>
      </c>
      <c r="D2452" s="114" t="str">
        <f>IF(DATOS!I2453=CONTROL!$H$10,"B","A")</f>
        <v>A</v>
      </c>
      <c r="E2452" s="114">
        <f t="shared" si="228"/>
        <v>0</v>
      </c>
      <c r="F2452">
        <f t="shared" ca="1" si="229"/>
        <v>-1</v>
      </c>
      <c r="G2452">
        <f t="shared" ca="1" si="230"/>
        <v>654</v>
      </c>
      <c r="H2452">
        <f t="shared" ca="1" si="231"/>
        <v>0</v>
      </c>
      <c r="I2452" s="122">
        <f t="shared" ca="1" si="232"/>
        <v>0</v>
      </c>
    </row>
    <row r="2453" spans="1:9" x14ac:dyDescent="0.25">
      <c r="A2453" s="114">
        <f t="shared" si="233"/>
        <v>2453</v>
      </c>
      <c r="B2453" s="114">
        <f>IF(AND(A2453&gt;=CONTROL!$D$9,A2453&lt;CONTROL!$D$10+1),A2453,0)</f>
        <v>0</v>
      </c>
      <c r="C2453" s="114">
        <f>IF(AND(A2453&gt;=CONTROL!$F$9,A2453&lt;CONTROL!$F$10+1),A2453,0)</f>
        <v>0</v>
      </c>
      <c r="D2453" s="114" t="str">
        <f>IF(DATOS!I2454=CONTROL!$H$10,"B","A")</f>
        <v>A</v>
      </c>
      <c r="E2453" s="114">
        <f t="shared" si="228"/>
        <v>0</v>
      </c>
      <c r="F2453">
        <f t="shared" ca="1" si="229"/>
        <v>-1</v>
      </c>
      <c r="G2453">
        <f t="shared" ca="1" si="230"/>
        <v>654</v>
      </c>
      <c r="H2453">
        <f t="shared" ca="1" si="231"/>
        <v>0</v>
      </c>
      <c r="I2453" s="122">
        <f t="shared" ca="1" si="232"/>
        <v>0</v>
      </c>
    </row>
    <row r="2454" spans="1:9" x14ac:dyDescent="0.25">
      <c r="A2454" s="114">
        <f t="shared" si="233"/>
        <v>2454</v>
      </c>
      <c r="B2454" s="114">
        <f>IF(AND(A2454&gt;=CONTROL!$D$9,A2454&lt;CONTROL!$D$10+1),A2454,0)</f>
        <v>0</v>
      </c>
      <c r="C2454" s="114">
        <f>IF(AND(A2454&gt;=CONTROL!$F$9,A2454&lt;CONTROL!$F$10+1),A2454,0)</f>
        <v>0</v>
      </c>
      <c r="D2454" s="114" t="str">
        <f>IF(DATOS!I2455=CONTROL!$H$10,"B","A")</f>
        <v>A</v>
      </c>
      <c r="E2454" s="114">
        <f t="shared" si="228"/>
        <v>0</v>
      </c>
      <c r="F2454">
        <f t="shared" ca="1" si="229"/>
        <v>-1</v>
      </c>
      <c r="G2454">
        <f t="shared" ca="1" si="230"/>
        <v>654</v>
      </c>
      <c r="H2454">
        <f t="shared" ca="1" si="231"/>
        <v>0</v>
      </c>
      <c r="I2454" s="122">
        <f t="shared" ca="1" si="232"/>
        <v>0</v>
      </c>
    </row>
    <row r="2455" spans="1:9" x14ac:dyDescent="0.25">
      <c r="A2455" s="114">
        <f t="shared" si="233"/>
        <v>2455</v>
      </c>
      <c r="B2455" s="114">
        <f>IF(AND(A2455&gt;=CONTROL!$D$9,A2455&lt;CONTROL!$D$10+1),A2455,0)</f>
        <v>0</v>
      </c>
      <c r="C2455" s="114">
        <f>IF(AND(A2455&gt;=CONTROL!$F$9,A2455&lt;CONTROL!$F$10+1),A2455,0)</f>
        <v>0</v>
      </c>
      <c r="D2455" s="114" t="str">
        <f>IF(DATOS!I2456=CONTROL!$H$10,"B","A")</f>
        <v>A</v>
      </c>
      <c r="E2455" s="114">
        <f t="shared" si="228"/>
        <v>0</v>
      </c>
      <c r="F2455">
        <f t="shared" ca="1" si="229"/>
        <v>-1</v>
      </c>
      <c r="G2455">
        <f t="shared" ca="1" si="230"/>
        <v>654</v>
      </c>
      <c r="H2455">
        <f t="shared" ca="1" si="231"/>
        <v>0</v>
      </c>
      <c r="I2455" s="122">
        <f t="shared" ca="1" si="232"/>
        <v>0</v>
      </c>
    </row>
    <row r="2456" spans="1:9" x14ac:dyDescent="0.25">
      <c r="A2456" s="114">
        <f t="shared" si="233"/>
        <v>2456</v>
      </c>
      <c r="B2456" s="114">
        <f>IF(AND(A2456&gt;=CONTROL!$D$9,A2456&lt;CONTROL!$D$10+1),A2456,0)</f>
        <v>0</v>
      </c>
      <c r="C2456" s="114">
        <f>IF(AND(A2456&gt;=CONTROL!$F$9,A2456&lt;CONTROL!$F$10+1),A2456,0)</f>
        <v>0</v>
      </c>
      <c r="D2456" s="114" t="str">
        <f>IF(DATOS!I2457=CONTROL!$H$10,"B","A")</f>
        <v>A</v>
      </c>
      <c r="E2456" s="114">
        <f t="shared" si="228"/>
        <v>0</v>
      </c>
      <c r="F2456">
        <f t="shared" ca="1" si="229"/>
        <v>-1</v>
      </c>
      <c r="G2456">
        <f t="shared" ca="1" si="230"/>
        <v>654</v>
      </c>
      <c r="H2456">
        <f t="shared" ca="1" si="231"/>
        <v>0</v>
      </c>
      <c r="I2456" s="122">
        <f t="shared" ca="1" si="232"/>
        <v>0</v>
      </c>
    </row>
    <row r="2457" spans="1:9" x14ac:dyDescent="0.25">
      <c r="A2457" s="114">
        <f t="shared" si="233"/>
        <v>2457</v>
      </c>
      <c r="B2457" s="114">
        <f>IF(AND(A2457&gt;=CONTROL!$D$9,A2457&lt;CONTROL!$D$10+1),A2457,0)</f>
        <v>0</v>
      </c>
      <c r="C2457" s="114">
        <f>IF(AND(A2457&gt;=CONTROL!$F$9,A2457&lt;CONTROL!$F$10+1),A2457,0)</f>
        <v>0</v>
      </c>
      <c r="D2457" s="114" t="str">
        <f>IF(DATOS!I2458=CONTROL!$H$10,"B","A")</f>
        <v>A</v>
      </c>
      <c r="E2457" s="114">
        <f t="shared" si="228"/>
        <v>0</v>
      </c>
      <c r="F2457">
        <f t="shared" ca="1" si="229"/>
        <v>-1</v>
      </c>
      <c r="G2457">
        <f t="shared" ca="1" si="230"/>
        <v>654</v>
      </c>
      <c r="H2457">
        <f t="shared" ca="1" si="231"/>
        <v>0</v>
      </c>
      <c r="I2457" s="122">
        <f t="shared" ca="1" si="232"/>
        <v>0</v>
      </c>
    </row>
    <row r="2458" spans="1:9" x14ac:dyDescent="0.25">
      <c r="A2458" s="114">
        <f t="shared" si="233"/>
        <v>2458</v>
      </c>
      <c r="B2458" s="114">
        <f>IF(AND(A2458&gt;=CONTROL!$D$9,A2458&lt;CONTROL!$D$10+1),A2458,0)</f>
        <v>0</v>
      </c>
      <c r="C2458" s="114">
        <f>IF(AND(A2458&gt;=CONTROL!$F$9,A2458&lt;CONTROL!$F$10+1),A2458,0)</f>
        <v>0</v>
      </c>
      <c r="D2458" s="114" t="str">
        <f>IF(DATOS!I2459=CONTROL!$H$10,"B","A")</f>
        <v>A</v>
      </c>
      <c r="E2458" s="114">
        <f t="shared" si="228"/>
        <v>0</v>
      </c>
      <c r="F2458">
        <f t="shared" ca="1" si="229"/>
        <v>-1</v>
      </c>
      <c r="G2458">
        <f t="shared" ca="1" si="230"/>
        <v>654</v>
      </c>
      <c r="H2458">
        <f t="shared" ca="1" si="231"/>
        <v>0</v>
      </c>
      <c r="I2458" s="122">
        <f t="shared" ca="1" si="232"/>
        <v>0</v>
      </c>
    </row>
    <row r="2459" spans="1:9" x14ac:dyDescent="0.25">
      <c r="A2459" s="114">
        <f t="shared" si="233"/>
        <v>2459</v>
      </c>
      <c r="B2459" s="114">
        <f>IF(AND(A2459&gt;=CONTROL!$D$9,A2459&lt;CONTROL!$D$10+1),A2459,0)</f>
        <v>0</v>
      </c>
      <c r="C2459" s="114">
        <f>IF(AND(A2459&gt;=CONTROL!$F$9,A2459&lt;CONTROL!$F$10+1),A2459,0)</f>
        <v>0</v>
      </c>
      <c r="D2459" s="114" t="str">
        <f>IF(DATOS!I2460=CONTROL!$H$10,"B","A")</f>
        <v>A</v>
      </c>
      <c r="E2459" s="114">
        <f t="shared" si="228"/>
        <v>0</v>
      </c>
      <c r="F2459">
        <f t="shared" ca="1" si="229"/>
        <v>-1</v>
      </c>
      <c r="G2459">
        <f t="shared" ca="1" si="230"/>
        <v>654</v>
      </c>
      <c r="H2459">
        <f t="shared" ca="1" si="231"/>
        <v>0</v>
      </c>
      <c r="I2459" s="122">
        <f t="shared" ca="1" si="232"/>
        <v>0</v>
      </c>
    </row>
    <row r="2460" spans="1:9" x14ac:dyDescent="0.25">
      <c r="A2460" s="114">
        <f t="shared" si="233"/>
        <v>2460</v>
      </c>
      <c r="B2460" s="114">
        <f>IF(AND(A2460&gt;=CONTROL!$D$9,A2460&lt;CONTROL!$D$10+1),A2460,0)</f>
        <v>0</v>
      </c>
      <c r="C2460" s="114">
        <f>IF(AND(A2460&gt;=CONTROL!$F$9,A2460&lt;CONTROL!$F$10+1),A2460,0)</f>
        <v>0</v>
      </c>
      <c r="D2460" s="114" t="str">
        <f>IF(DATOS!I2461=CONTROL!$H$10,"B","A")</f>
        <v>A</v>
      </c>
      <c r="E2460" s="114">
        <f t="shared" si="228"/>
        <v>0</v>
      </c>
      <c r="F2460">
        <f t="shared" ca="1" si="229"/>
        <v>-1</v>
      </c>
      <c r="G2460">
        <f t="shared" ca="1" si="230"/>
        <v>654</v>
      </c>
      <c r="H2460">
        <f t="shared" ca="1" si="231"/>
        <v>0</v>
      </c>
      <c r="I2460" s="122">
        <f t="shared" ca="1" si="232"/>
        <v>0</v>
      </c>
    </row>
    <row r="2461" spans="1:9" x14ac:dyDescent="0.25">
      <c r="A2461" s="114">
        <f t="shared" si="233"/>
        <v>2461</v>
      </c>
      <c r="B2461" s="114">
        <f>IF(AND(A2461&gt;=CONTROL!$D$9,A2461&lt;CONTROL!$D$10+1),A2461,0)</f>
        <v>0</v>
      </c>
      <c r="C2461" s="114">
        <f>IF(AND(A2461&gt;=CONTROL!$F$9,A2461&lt;CONTROL!$F$10+1),A2461,0)</f>
        <v>0</v>
      </c>
      <c r="D2461" s="114" t="str">
        <f>IF(DATOS!I2462=CONTROL!$H$10,"B","A")</f>
        <v>A</v>
      </c>
      <c r="E2461" s="114">
        <f t="shared" si="228"/>
        <v>0</v>
      </c>
      <c r="F2461">
        <f t="shared" ca="1" si="229"/>
        <v>-1</v>
      </c>
      <c r="G2461">
        <f t="shared" ca="1" si="230"/>
        <v>654</v>
      </c>
      <c r="H2461">
        <f t="shared" ca="1" si="231"/>
        <v>0</v>
      </c>
      <c r="I2461" s="122">
        <f t="shared" ca="1" si="232"/>
        <v>0</v>
      </c>
    </row>
    <row r="2462" spans="1:9" x14ac:dyDescent="0.25">
      <c r="A2462" s="114">
        <f t="shared" si="233"/>
        <v>2462</v>
      </c>
      <c r="B2462" s="114">
        <f>IF(AND(A2462&gt;=CONTROL!$D$9,A2462&lt;CONTROL!$D$10+1),A2462,0)</f>
        <v>0</v>
      </c>
      <c r="C2462" s="114">
        <f>IF(AND(A2462&gt;=CONTROL!$F$9,A2462&lt;CONTROL!$F$10+1),A2462,0)</f>
        <v>0</v>
      </c>
      <c r="D2462" s="114" t="str">
        <f>IF(DATOS!I2463=CONTROL!$H$10,"B","A")</f>
        <v>A</v>
      </c>
      <c r="E2462" s="114">
        <f t="shared" si="228"/>
        <v>0</v>
      </c>
      <c r="F2462">
        <f t="shared" ca="1" si="229"/>
        <v>-1</v>
      </c>
      <c r="G2462">
        <f t="shared" ca="1" si="230"/>
        <v>654</v>
      </c>
      <c r="H2462">
        <f t="shared" ca="1" si="231"/>
        <v>0</v>
      </c>
      <c r="I2462" s="122">
        <f t="shared" ca="1" si="232"/>
        <v>0</v>
      </c>
    </row>
    <row r="2463" spans="1:9" x14ac:dyDescent="0.25">
      <c r="A2463" s="114">
        <f t="shared" si="233"/>
        <v>2463</v>
      </c>
      <c r="B2463" s="114">
        <f>IF(AND(A2463&gt;=CONTROL!$D$9,A2463&lt;CONTROL!$D$10+1),A2463,0)</f>
        <v>0</v>
      </c>
      <c r="C2463" s="114">
        <f>IF(AND(A2463&gt;=CONTROL!$F$9,A2463&lt;CONTROL!$F$10+1),A2463,0)</f>
        <v>0</v>
      </c>
      <c r="D2463" s="114" t="str">
        <f>IF(DATOS!I2464=CONTROL!$H$10,"B","A")</f>
        <v>A</v>
      </c>
      <c r="E2463" s="114">
        <f t="shared" si="228"/>
        <v>0</v>
      </c>
      <c r="F2463">
        <f t="shared" ca="1" si="229"/>
        <v>-1</v>
      </c>
      <c r="G2463">
        <f t="shared" ca="1" si="230"/>
        <v>654</v>
      </c>
      <c r="H2463">
        <f t="shared" ca="1" si="231"/>
        <v>0</v>
      </c>
      <c r="I2463" s="122">
        <f t="shared" ca="1" si="232"/>
        <v>0</v>
      </c>
    </row>
    <row r="2464" spans="1:9" x14ac:dyDescent="0.25">
      <c r="A2464" s="114">
        <f t="shared" si="233"/>
        <v>2464</v>
      </c>
      <c r="B2464" s="114">
        <f>IF(AND(A2464&gt;=CONTROL!$D$9,A2464&lt;CONTROL!$D$10+1),A2464,0)</f>
        <v>0</v>
      </c>
      <c r="C2464" s="114">
        <f>IF(AND(A2464&gt;=CONTROL!$F$9,A2464&lt;CONTROL!$F$10+1),A2464,0)</f>
        <v>0</v>
      </c>
      <c r="D2464" s="114" t="str">
        <f>IF(DATOS!I2465=CONTROL!$H$10,"B","A")</f>
        <v>A</v>
      </c>
      <c r="E2464" s="114">
        <f t="shared" si="228"/>
        <v>0</v>
      </c>
      <c r="F2464">
        <f t="shared" ca="1" si="229"/>
        <v>-1</v>
      </c>
      <c r="G2464">
        <f t="shared" ca="1" si="230"/>
        <v>654</v>
      </c>
      <c r="H2464">
        <f t="shared" ca="1" si="231"/>
        <v>0</v>
      </c>
      <c r="I2464" s="122">
        <f t="shared" ca="1" si="232"/>
        <v>0</v>
      </c>
    </row>
    <row r="2465" spans="1:9" x14ac:dyDescent="0.25">
      <c r="A2465" s="114">
        <f t="shared" si="233"/>
        <v>2465</v>
      </c>
      <c r="B2465" s="114">
        <f>IF(AND(A2465&gt;=CONTROL!$D$9,A2465&lt;CONTROL!$D$10+1),A2465,0)</f>
        <v>0</v>
      </c>
      <c r="C2465" s="114">
        <f>IF(AND(A2465&gt;=CONTROL!$F$9,A2465&lt;CONTROL!$F$10+1),A2465,0)</f>
        <v>0</v>
      </c>
      <c r="D2465" s="114" t="str">
        <f>IF(DATOS!I2466=CONTROL!$H$10,"B","A")</f>
        <v>A</v>
      </c>
      <c r="E2465" s="114">
        <f t="shared" si="228"/>
        <v>0</v>
      </c>
      <c r="F2465">
        <f t="shared" ca="1" si="229"/>
        <v>-1</v>
      </c>
      <c r="G2465">
        <f t="shared" ca="1" si="230"/>
        <v>654</v>
      </c>
      <c r="H2465">
        <f t="shared" ca="1" si="231"/>
        <v>0</v>
      </c>
      <c r="I2465" s="122">
        <f t="shared" ca="1" si="232"/>
        <v>0</v>
      </c>
    </row>
    <row r="2466" spans="1:9" x14ac:dyDescent="0.25">
      <c r="A2466" s="114">
        <f t="shared" si="233"/>
        <v>2466</v>
      </c>
      <c r="B2466" s="114">
        <f>IF(AND(A2466&gt;=CONTROL!$D$9,A2466&lt;CONTROL!$D$10+1),A2466,0)</f>
        <v>0</v>
      </c>
      <c r="C2466" s="114">
        <f>IF(AND(A2466&gt;=CONTROL!$F$9,A2466&lt;CONTROL!$F$10+1),A2466,0)</f>
        <v>0</v>
      </c>
      <c r="D2466" s="114" t="str">
        <f>IF(DATOS!I2467=CONTROL!$H$10,"B","A")</f>
        <v>A</v>
      </c>
      <c r="E2466" s="114">
        <f t="shared" si="228"/>
        <v>0</v>
      </c>
      <c r="F2466">
        <f t="shared" ca="1" si="229"/>
        <v>-1</v>
      </c>
      <c r="G2466">
        <f t="shared" ca="1" si="230"/>
        <v>654</v>
      </c>
      <c r="H2466">
        <f t="shared" ca="1" si="231"/>
        <v>0</v>
      </c>
      <c r="I2466" s="122">
        <f t="shared" ca="1" si="232"/>
        <v>0</v>
      </c>
    </row>
    <row r="2467" spans="1:9" x14ac:dyDescent="0.25">
      <c r="A2467" s="114">
        <f t="shared" si="233"/>
        <v>2467</v>
      </c>
      <c r="B2467" s="114">
        <f>IF(AND(A2467&gt;=CONTROL!$D$9,A2467&lt;CONTROL!$D$10+1),A2467,0)</f>
        <v>0</v>
      </c>
      <c r="C2467" s="114">
        <f>IF(AND(A2467&gt;=CONTROL!$F$9,A2467&lt;CONTROL!$F$10+1),A2467,0)</f>
        <v>0</v>
      </c>
      <c r="D2467" s="114" t="str">
        <f>IF(DATOS!I2468=CONTROL!$H$10,"B","A")</f>
        <v>A</v>
      </c>
      <c r="E2467" s="114">
        <f t="shared" si="228"/>
        <v>0</v>
      </c>
      <c r="F2467">
        <f t="shared" ca="1" si="229"/>
        <v>-1</v>
      </c>
      <c r="G2467">
        <f t="shared" ca="1" si="230"/>
        <v>654</v>
      </c>
      <c r="H2467">
        <f t="shared" ca="1" si="231"/>
        <v>0</v>
      </c>
      <c r="I2467" s="122">
        <f t="shared" ca="1" si="232"/>
        <v>0</v>
      </c>
    </row>
    <row r="2468" spans="1:9" x14ac:dyDescent="0.25">
      <c r="A2468" s="114">
        <f t="shared" si="233"/>
        <v>2468</v>
      </c>
      <c r="B2468" s="114">
        <f>IF(AND(A2468&gt;=CONTROL!$D$9,A2468&lt;CONTROL!$D$10+1),A2468,0)</f>
        <v>0</v>
      </c>
      <c r="C2468" s="114">
        <f>IF(AND(A2468&gt;=CONTROL!$F$9,A2468&lt;CONTROL!$F$10+1),A2468,0)</f>
        <v>0</v>
      </c>
      <c r="D2468" s="114" t="str">
        <f>IF(DATOS!I2469=CONTROL!$H$10,"B","A")</f>
        <v>A</v>
      </c>
      <c r="E2468" s="114">
        <f t="shared" si="228"/>
        <v>0</v>
      </c>
      <c r="F2468">
        <f t="shared" ca="1" si="229"/>
        <v>-1</v>
      </c>
      <c r="G2468">
        <f t="shared" ca="1" si="230"/>
        <v>654</v>
      </c>
      <c r="H2468">
        <f t="shared" ca="1" si="231"/>
        <v>0</v>
      </c>
      <c r="I2468" s="122">
        <f t="shared" ca="1" si="232"/>
        <v>0</v>
      </c>
    </row>
    <row r="2469" spans="1:9" x14ac:dyDescent="0.25">
      <c r="A2469" s="114">
        <f t="shared" si="233"/>
        <v>2469</v>
      </c>
      <c r="B2469" s="114">
        <f>IF(AND(A2469&gt;=CONTROL!$D$9,A2469&lt;CONTROL!$D$10+1),A2469,0)</f>
        <v>0</v>
      </c>
      <c r="C2469" s="114">
        <f>IF(AND(A2469&gt;=CONTROL!$F$9,A2469&lt;CONTROL!$F$10+1),A2469,0)</f>
        <v>0</v>
      </c>
      <c r="D2469" s="114" t="str">
        <f>IF(DATOS!I2470=CONTROL!$H$10,"B","A")</f>
        <v>A</v>
      </c>
      <c r="E2469" s="114">
        <f t="shared" si="228"/>
        <v>0</v>
      </c>
      <c r="F2469">
        <f t="shared" ca="1" si="229"/>
        <v>-1</v>
      </c>
      <c r="G2469">
        <f t="shared" ca="1" si="230"/>
        <v>654</v>
      </c>
      <c r="H2469">
        <f t="shared" ca="1" si="231"/>
        <v>0</v>
      </c>
      <c r="I2469" s="122">
        <f t="shared" ca="1" si="232"/>
        <v>0</v>
      </c>
    </row>
    <row r="2470" spans="1:9" x14ac:dyDescent="0.25">
      <c r="A2470" s="114">
        <f t="shared" si="233"/>
        <v>2470</v>
      </c>
      <c r="B2470" s="114">
        <f>IF(AND(A2470&gt;=CONTROL!$D$9,A2470&lt;CONTROL!$D$10+1),A2470,0)</f>
        <v>0</v>
      </c>
      <c r="C2470" s="114">
        <f>IF(AND(A2470&gt;=CONTROL!$F$9,A2470&lt;CONTROL!$F$10+1),A2470,0)</f>
        <v>0</v>
      </c>
      <c r="D2470" s="114" t="str">
        <f>IF(DATOS!I2471=CONTROL!$H$10,"B","A")</f>
        <v>A</v>
      </c>
      <c r="E2470" s="114">
        <f t="shared" si="228"/>
        <v>0</v>
      </c>
      <c r="F2470">
        <f t="shared" ca="1" si="229"/>
        <v>-1</v>
      </c>
      <c r="G2470">
        <f t="shared" ca="1" si="230"/>
        <v>654</v>
      </c>
      <c r="H2470">
        <f t="shared" ca="1" si="231"/>
        <v>0</v>
      </c>
      <c r="I2470" s="122">
        <f t="shared" ca="1" si="232"/>
        <v>0</v>
      </c>
    </row>
    <row r="2471" spans="1:9" x14ac:dyDescent="0.25">
      <c r="A2471" s="114">
        <f t="shared" si="233"/>
        <v>2471</v>
      </c>
      <c r="B2471" s="114">
        <f>IF(AND(A2471&gt;=CONTROL!$D$9,A2471&lt;CONTROL!$D$10+1),A2471,0)</f>
        <v>0</v>
      </c>
      <c r="C2471" s="114">
        <f>IF(AND(A2471&gt;=CONTROL!$F$9,A2471&lt;CONTROL!$F$10+1),A2471,0)</f>
        <v>0</v>
      </c>
      <c r="D2471" s="114" t="str">
        <f>IF(DATOS!I2472=CONTROL!$H$10,"B","A")</f>
        <v>A</v>
      </c>
      <c r="E2471" s="114">
        <f t="shared" si="228"/>
        <v>0</v>
      </c>
      <c r="F2471">
        <f t="shared" ca="1" si="229"/>
        <v>-1</v>
      </c>
      <c r="G2471">
        <f t="shared" ca="1" si="230"/>
        <v>654</v>
      </c>
      <c r="H2471">
        <f t="shared" ca="1" si="231"/>
        <v>0</v>
      </c>
      <c r="I2471" s="122">
        <f t="shared" ca="1" si="232"/>
        <v>0</v>
      </c>
    </row>
    <row r="2472" spans="1:9" x14ac:dyDescent="0.25">
      <c r="A2472" s="114">
        <f t="shared" si="233"/>
        <v>2472</v>
      </c>
      <c r="B2472" s="114">
        <f>IF(AND(A2472&gt;=CONTROL!$D$9,A2472&lt;CONTROL!$D$10+1),A2472,0)</f>
        <v>0</v>
      </c>
      <c r="C2472" s="114">
        <f>IF(AND(A2472&gt;=CONTROL!$F$9,A2472&lt;CONTROL!$F$10+1),A2472,0)</f>
        <v>0</v>
      </c>
      <c r="D2472" s="114" t="str">
        <f>IF(DATOS!I2473=CONTROL!$H$10,"B","A")</f>
        <v>A</v>
      </c>
      <c r="E2472" s="114">
        <f t="shared" si="228"/>
        <v>0</v>
      </c>
      <c r="F2472">
        <f t="shared" ca="1" si="229"/>
        <v>-1</v>
      </c>
      <c r="G2472">
        <f t="shared" ca="1" si="230"/>
        <v>654</v>
      </c>
      <c r="H2472">
        <f t="shared" ca="1" si="231"/>
        <v>0</v>
      </c>
      <c r="I2472" s="122">
        <f t="shared" ca="1" si="232"/>
        <v>0</v>
      </c>
    </row>
    <row r="2473" spans="1:9" x14ac:dyDescent="0.25">
      <c r="A2473" s="114">
        <f t="shared" si="233"/>
        <v>2473</v>
      </c>
      <c r="B2473" s="114">
        <f>IF(AND(A2473&gt;=CONTROL!$D$9,A2473&lt;CONTROL!$D$10+1),A2473,0)</f>
        <v>0</v>
      </c>
      <c r="C2473" s="114">
        <f>IF(AND(A2473&gt;=CONTROL!$F$9,A2473&lt;CONTROL!$F$10+1),A2473,0)</f>
        <v>0</v>
      </c>
      <c r="D2473" s="114" t="str">
        <f>IF(DATOS!I2474=CONTROL!$H$10,"B","A")</f>
        <v>A</v>
      </c>
      <c r="E2473" s="114">
        <f t="shared" si="228"/>
        <v>0</v>
      </c>
      <c r="F2473">
        <f t="shared" ca="1" si="229"/>
        <v>-1</v>
      </c>
      <c r="G2473">
        <f t="shared" ca="1" si="230"/>
        <v>654</v>
      </c>
      <c r="H2473">
        <f t="shared" ca="1" si="231"/>
        <v>0</v>
      </c>
      <c r="I2473" s="122">
        <f t="shared" ca="1" si="232"/>
        <v>0</v>
      </c>
    </row>
    <row r="2474" spans="1:9" x14ac:dyDescent="0.25">
      <c r="A2474" s="114">
        <f t="shared" si="233"/>
        <v>2474</v>
      </c>
      <c r="B2474" s="114">
        <f>IF(AND(A2474&gt;=CONTROL!$D$9,A2474&lt;CONTROL!$D$10+1),A2474,0)</f>
        <v>0</v>
      </c>
      <c r="C2474" s="114">
        <f>IF(AND(A2474&gt;=CONTROL!$F$9,A2474&lt;CONTROL!$F$10+1),A2474,0)</f>
        <v>0</v>
      </c>
      <c r="D2474" s="114" t="str">
        <f>IF(DATOS!I2475=CONTROL!$H$10,"B","A")</f>
        <v>A</v>
      </c>
      <c r="E2474" s="114">
        <f t="shared" si="228"/>
        <v>0</v>
      </c>
      <c r="F2474">
        <f t="shared" ca="1" si="229"/>
        <v>-1</v>
      </c>
      <c r="G2474">
        <f t="shared" ca="1" si="230"/>
        <v>654</v>
      </c>
      <c r="H2474">
        <f t="shared" ca="1" si="231"/>
        <v>0</v>
      </c>
      <c r="I2474" s="122">
        <f t="shared" ca="1" si="232"/>
        <v>0</v>
      </c>
    </row>
    <row r="2475" spans="1:9" x14ac:dyDescent="0.25">
      <c r="A2475" s="114">
        <f t="shared" si="233"/>
        <v>2475</v>
      </c>
      <c r="B2475" s="114">
        <f>IF(AND(A2475&gt;=CONTROL!$D$9,A2475&lt;CONTROL!$D$10+1),A2475,0)</f>
        <v>0</v>
      </c>
      <c r="C2475" s="114">
        <f>IF(AND(A2475&gt;=CONTROL!$F$9,A2475&lt;CONTROL!$F$10+1),A2475,0)</f>
        <v>0</v>
      </c>
      <c r="D2475" s="114" t="str">
        <f>IF(DATOS!I2476=CONTROL!$H$10,"B","A")</f>
        <v>A</v>
      </c>
      <c r="E2475" s="114">
        <f t="shared" si="228"/>
        <v>0</v>
      </c>
      <c r="F2475">
        <f t="shared" ca="1" si="229"/>
        <v>-1</v>
      </c>
      <c r="G2475">
        <f t="shared" ca="1" si="230"/>
        <v>654</v>
      </c>
      <c r="H2475">
        <f t="shared" ca="1" si="231"/>
        <v>0</v>
      </c>
      <c r="I2475" s="122">
        <f t="shared" ca="1" si="232"/>
        <v>0</v>
      </c>
    </row>
    <row r="2476" spans="1:9" x14ac:dyDescent="0.25">
      <c r="A2476" s="114">
        <f t="shared" si="233"/>
        <v>2476</v>
      </c>
      <c r="B2476" s="114">
        <f>IF(AND(A2476&gt;=CONTROL!$D$9,A2476&lt;CONTROL!$D$10+1),A2476,0)</f>
        <v>0</v>
      </c>
      <c r="C2476" s="114">
        <f>IF(AND(A2476&gt;=CONTROL!$F$9,A2476&lt;CONTROL!$F$10+1),A2476,0)</f>
        <v>0</v>
      </c>
      <c r="D2476" s="114" t="str">
        <f>IF(DATOS!I2477=CONTROL!$H$10,"B","A")</f>
        <v>A</v>
      </c>
      <c r="E2476" s="114">
        <f t="shared" si="228"/>
        <v>0</v>
      </c>
      <c r="F2476">
        <f t="shared" ca="1" si="229"/>
        <v>-1</v>
      </c>
      <c r="G2476">
        <f t="shared" ca="1" si="230"/>
        <v>654</v>
      </c>
      <c r="H2476">
        <f t="shared" ca="1" si="231"/>
        <v>0</v>
      </c>
      <c r="I2476" s="122">
        <f t="shared" ca="1" si="232"/>
        <v>0</v>
      </c>
    </row>
    <row r="2477" spans="1:9" x14ac:dyDescent="0.25">
      <c r="A2477" s="114">
        <f t="shared" si="233"/>
        <v>2477</v>
      </c>
      <c r="B2477" s="114">
        <f>IF(AND(A2477&gt;=CONTROL!$D$9,A2477&lt;CONTROL!$D$10+1),A2477,0)</f>
        <v>0</v>
      </c>
      <c r="C2477" s="114">
        <f>IF(AND(A2477&gt;=CONTROL!$F$9,A2477&lt;CONTROL!$F$10+1),A2477,0)</f>
        <v>0</v>
      </c>
      <c r="D2477" s="114" t="str">
        <f>IF(DATOS!I2478=CONTROL!$H$10,"B","A")</f>
        <v>A</v>
      </c>
      <c r="E2477" s="114">
        <f t="shared" si="228"/>
        <v>0</v>
      </c>
      <c r="F2477">
        <f t="shared" ca="1" si="229"/>
        <v>-1</v>
      </c>
      <c r="G2477">
        <f t="shared" ca="1" si="230"/>
        <v>654</v>
      </c>
      <c r="H2477">
        <f t="shared" ca="1" si="231"/>
        <v>0</v>
      </c>
      <c r="I2477" s="122">
        <f t="shared" ca="1" si="232"/>
        <v>0</v>
      </c>
    </row>
    <row r="2478" spans="1:9" x14ac:dyDescent="0.25">
      <c r="A2478" s="114">
        <f t="shared" si="233"/>
        <v>2478</v>
      </c>
      <c r="B2478" s="114">
        <f>IF(AND(A2478&gt;=CONTROL!$D$9,A2478&lt;CONTROL!$D$10+1),A2478,0)</f>
        <v>0</v>
      </c>
      <c r="C2478" s="114">
        <f>IF(AND(A2478&gt;=CONTROL!$F$9,A2478&lt;CONTROL!$F$10+1),A2478,0)</f>
        <v>0</v>
      </c>
      <c r="D2478" s="114" t="str">
        <f>IF(DATOS!I2479=CONTROL!$H$10,"B","A")</f>
        <v>A</v>
      </c>
      <c r="E2478" s="114">
        <f t="shared" si="228"/>
        <v>0</v>
      </c>
      <c r="F2478">
        <f t="shared" ca="1" si="229"/>
        <v>-1</v>
      </c>
      <c r="G2478">
        <f t="shared" ca="1" si="230"/>
        <v>654</v>
      </c>
      <c r="H2478">
        <f t="shared" ca="1" si="231"/>
        <v>0</v>
      </c>
      <c r="I2478" s="122">
        <f t="shared" ca="1" si="232"/>
        <v>0</v>
      </c>
    </row>
    <row r="2479" spans="1:9" x14ac:dyDescent="0.25">
      <c r="A2479" s="114">
        <f t="shared" si="233"/>
        <v>2479</v>
      </c>
      <c r="B2479" s="114">
        <f>IF(AND(A2479&gt;=CONTROL!$D$9,A2479&lt;CONTROL!$D$10+1),A2479,0)</f>
        <v>0</v>
      </c>
      <c r="C2479" s="114">
        <f>IF(AND(A2479&gt;=CONTROL!$F$9,A2479&lt;CONTROL!$F$10+1),A2479,0)</f>
        <v>0</v>
      </c>
      <c r="D2479" s="114" t="str">
        <f>IF(DATOS!I2480=CONTROL!$H$10,"B","A")</f>
        <v>A</v>
      </c>
      <c r="E2479" s="114">
        <f t="shared" si="228"/>
        <v>0</v>
      </c>
      <c r="F2479">
        <f t="shared" ca="1" si="229"/>
        <v>-1</v>
      </c>
      <c r="G2479">
        <f t="shared" ca="1" si="230"/>
        <v>654</v>
      </c>
      <c r="H2479">
        <f t="shared" ca="1" si="231"/>
        <v>0</v>
      </c>
      <c r="I2479" s="122">
        <f t="shared" ca="1" si="232"/>
        <v>0</v>
      </c>
    </row>
    <row r="2480" spans="1:9" x14ac:dyDescent="0.25">
      <c r="A2480" s="114">
        <f t="shared" si="233"/>
        <v>2480</v>
      </c>
      <c r="B2480" s="114">
        <f>IF(AND(A2480&gt;=CONTROL!$D$9,A2480&lt;CONTROL!$D$10+1),A2480,0)</f>
        <v>0</v>
      </c>
      <c r="C2480" s="114">
        <f>IF(AND(A2480&gt;=CONTROL!$F$9,A2480&lt;CONTROL!$F$10+1),A2480,0)</f>
        <v>0</v>
      </c>
      <c r="D2480" s="114" t="str">
        <f>IF(DATOS!I2481=CONTROL!$H$10,"B","A")</f>
        <v>A</v>
      </c>
      <c r="E2480" s="114">
        <f t="shared" si="228"/>
        <v>0</v>
      </c>
      <c r="F2480">
        <f t="shared" ca="1" si="229"/>
        <v>-1</v>
      </c>
      <c r="G2480">
        <f t="shared" ca="1" si="230"/>
        <v>654</v>
      </c>
      <c r="H2480">
        <f t="shared" ca="1" si="231"/>
        <v>0</v>
      </c>
      <c r="I2480" s="122">
        <f t="shared" ca="1" si="232"/>
        <v>0</v>
      </c>
    </row>
    <row r="2481" spans="1:9" x14ac:dyDescent="0.25">
      <c r="A2481" s="114">
        <f t="shared" si="233"/>
        <v>2481</v>
      </c>
      <c r="B2481" s="114">
        <f>IF(AND(A2481&gt;=CONTROL!$D$9,A2481&lt;CONTROL!$D$10+1),A2481,0)</f>
        <v>0</v>
      </c>
      <c r="C2481" s="114">
        <f>IF(AND(A2481&gt;=CONTROL!$F$9,A2481&lt;CONTROL!$F$10+1),A2481,0)</f>
        <v>0</v>
      </c>
      <c r="D2481" s="114" t="str">
        <f>IF(DATOS!I2482=CONTROL!$H$10,"B","A")</f>
        <v>A</v>
      </c>
      <c r="E2481" s="114">
        <f t="shared" si="228"/>
        <v>0</v>
      </c>
      <c r="F2481">
        <f t="shared" ca="1" si="229"/>
        <v>-1</v>
      </c>
      <c r="G2481">
        <f t="shared" ca="1" si="230"/>
        <v>654</v>
      </c>
      <c r="H2481">
        <f t="shared" ca="1" si="231"/>
        <v>0</v>
      </c>
      <c r="I2481" s="122">
        <f t="shared" ca="1" si="232"/>
        <v>0</v>
      </c>
    </row>
    <row r="2482" spans="1:9" x14ac:dyDescent="0.25">
      <c r="A2482" s="114">
        <f t="shared" si="233"/>
        <v>2482</v>
      </c>
      <c r="B2482" s="114">
        <f>IF(AND(A2482&gt;=CONTROL!$D$9,A2482&lt;CONTROL!$D$10+1),A2482,0)</f>
        <v>0</v>
      </c>
      <c r="C2482" s="114">
        <f>IF(AND(A2482&gt;=CONTROL!$F$9,A2482&lt;CONTROL!$F$10+1),A2482,0)</f>
        <v>0</v>
      </c>
      <c r="D2482" s="114" t="str">
        <f>IF(DATOS!I2483=CONTROL!$H$10,"B","A")</f>
        <v>A</v>
      </c>
      <c r="E2482" s="114">
        <f t="shared" si="228"/>
        <v>0</v>
      </c>
      <c r="F2482">
        <f t="shared" ca="1" si="229"/>
        <v>-1</v>
      </c>
      <c r="G2482">
        <f t="shared" ca="1" si="230"/>
        <v>654</v>
      </c>
      <c r="H2482">
        <f t="shared" ca="1" si="231"/>
        <v>0</v>
      </c>
      <c r="I2482" s="122">
        <f t="shared" ca="1" si="232"/>
        <v>0</v>
      </c>
    </row>
    <row r="2483" spans="1:9" x14ac:dyDescent="0.25">
      <c r="A2483" s="114">
        <f t="shared" si="233"/>
        <v>2483</v>
      </c>
      <c r="B2483" s="114">
        <f>IF(AND(A2483&gt;=CONTROL!$D$9,A2483&lt;CONTROL!$D$10+1),A2483,0)</f>
        <v>0</v>
      </c>
      <c r="C2483" s="114">
        <f>IF(AND(A2483&gt;=CONTROL!$F$9,A2483&lt;CONTROL!$F$10+1),A2483,0)</f>
        <v>0</v>
      </c>
      <c r="D2483" s="114" t="str">
        <f>IF(DATOS!I2484=CONTROL!$H$10,"B","A")</f>
        <v>A</v>
      </c>
      <c r="E2483" s="114">
        <f t="shared" si="228"/>
        <v>0</v>
      </c>
      <c r="F2483">
        <f t="shared" ca="1" si="229"/>
        <v>-1</v>
      </c>
      <c r="G2483">
        <f t="shared" ca="1" si="230"/>
        <v>654</v>
      </c>
      <c r="H2483">
        <f t="shared" ca="1" si="231"/>
        <v>0</v>
      </c>
      <c r="I2483" s="122">
        <f t="shared" ca="1" si="232"/>
        <v>0</v>
      </c>
    </row>
    <row r="2484" spans="1:9" x14ac:dyDescent="0.25">
      <c r="A2484" s="114">
        <f t="shared" si="233"/>
        <v>2484</v>
      </c>
      <c r="B2484" s="114">
        <f>IF(AND(A2484&gt;=CONTROL!$D$9,A2484&lt;CONTROL!$D$10+1),A2484,0)</f>
        <v>0</v>
      </c>
      <c r="C2484" s="114">
        <f>IF(AND(A2484&gt;=CONTROL!$F$9,A2484&lt;CONTROL!$F$10+1),A2484,0)</f>
        <v>0</v>
      </c>
      <c r="D2484" s="114" t="str">
        <f>IF(DATOS!I2485=CONTROL!$H$10,"B","A")</f>
        <v>A</v>
      </c>
      <c r="E2484" s="114">
        <f t="shared" si="228"/>
        <v>0</v>
      </c>
      <c r="F2484">
        <f t="shared" ca="1" si="229"/>
        <v>-1</v>
      </c>
      <c r="G2484">
        <f t="shared" ca="1" si="230"/>
        <v>654</v>
      </c>
      <c r="H2484">
        <f t="shared" ca="1" si="231"/>
        <v>0</v>
      </c>
      <c r="I2484" s="122">
        <f t="shared" ca="1" si="232"/>
        <v>0</v>
      </c>
    </row>
    <row r="2485" spans="1:9" x14ac:dyDescent="0.25">
      <c r="A2485" s="114">
        <f t="shared" si="233"/>
        <v>2485</v>
      </c>
      <c r="B2485" s="114">
        <f>IF(AND(A2485&gt;=CONTROL!$D$9,A2485&lt;CONTROL!$D$10+1),A2485,0)</f>
        <v>0</v>
      </c>
      <c r="C2485" s="114">
        <f>IF(AND(A2485&gt;=CONTROL!$F$9,A2485&lt;CONTROL!$F$10+1),A2485,0)</f>
        <v>0</v>
      </c>
      <c r="D2485" s="114" t="str">
        <f>IF(DATOS!I2486=CONTROL!$H$10,"B","A")</f>
        <v>A</v>
      </c>
      <c r="E2485" s="114">
        <f t="shared" si="228"/>
        <v>0</v>
      </c>
      <c r="F2485">
        <f t="shared" ca="1" si="229"/>
        <v>-1</v>
      </c>
      <c r="G2485">
        <f t="shared" ca="1" si="230"/>
        <v>654</v>
      </c>
      <c r="H2485">
        <f t="shared" ca="1" si="231"/>
        <v>0</v>
      </c>
      <c r="I2485" s="122">
        <f t="shared" ca="1" si="232"/>
        <v>0</v>
      </c>
    </row>
    <row r="2486" spans="1:9" x14ac:dyDescent="0.25">
      <c r="A2486" s="114">
        <f t="shared" si="233"/>
        <v>2486</v>
      </c>
      <c r="B2486" s="114">
        <f>IF(AND(A2486&gt;=CONTROL!$D$9,A2486&lt;CONTROL!$D$10+1),A2486,0)</f>
        <v>0</v>
      </c>
      <c r="C2486" s="114">
        <f>IF(AND(A2486&gt;=CONTROL!$F$9,A2486&lt;CONTROL!$F$10+1),A2486,0)</f>
        <v>0</v>
      </c>
      <c r="D2486" s="114" t="str">
        <f>IF(DATOS!I2487=CONTROL!$H$10,"B","A")</f>
        <v>A</v>
      </c>
      <c r="E2486" s="114">
        <f t="shared" si="228"/>
        <v>0</v>
      </c>
      <c r="F2486">
        <f t="shared" ca="1" si="229"/>
        <v>-1</v>
      </c>
      <c r="G2486">
        <f t="shared" ca="1" si="230"/>
        <v>654</v>
      </c>
      <c r="H2486">
        <f t="shared" ca="1" si="231"/>
        <v>0</v>
      </c>
      <c r="I2486" s="122">
        <f t="shared" ca="1" si="232"/>
        <v>0</v>
      </c>
    </row>
    <row r="2487" spans="1:9" x14ac:dyDescent="0.25">
      <c r="A2487" s="114">
        <f t="shared" si="233"/>
        <v>2487</v>
      </c>
      <c r="B2487" s="114">
        <f>IF(AND(A2487&gt;=CONTROL!$D$9,A2487&lt;CONTROL!$D$10+1),A2487,0)</f>
        <v>0</v>
      </c>
      <c r="C2487" s="114">
        <f>IF(AND(A2487&gt;=CONTROL!$F$9,A2487&lt;CONTROL!$F$10+1),A2487,0)</f>
        <v>0</v>
      </c>
      <c r="D2487" s="114" t="str">
        <f>IF(DATOS!I2488=CONTROL!$H$10,"B","A")</f>
        <v>A</v>
      </c>
      <c r="E2487" s="114">
        <f t="shared" si="228"/>
        <v>0</v>
      </c>
      <c r="F2487">
        <f t="shared" ca="1" si="229"/>
        <v>-1</v>
      </c>
      <c r="G2487">
        <f t="shared" ca="1" si="230"/>
        <v>654</v>
      </c>
      <c r="H2487">
        <f t="shared" ca="1" si="231"/>
        <v>0</v>
      </c>
      <c r="I2487" s="122">
        <f t="shared" ca="1" si="232"/>
        <v>0</v>
      </c>
    </row>
    <row r="2488" spans="1:9" x14ac:dyDescent="0.25">
      <c r="A2488" s="114">
        <f t="shared" si="233"/>
        <v>2488</v>
      </c>
      <c r="B2488" s="114">
        <f>IF(AND(A2488&gt;=CONTROL!$D$9,A2488&lt;CONTROL!$D$10+1),A2488,0)</f>
        <v>0</v>
      </c>
      <c r="C2488" s="114">
        <f>IF(AND(A2488&gt;=CONTROL!$F$9,A2488&lt;CONTROL!$F$10+1),A2488,0)</f>
        <v>0</v>
      </c>
      <c r="D2488" s="114" t="str">
        <f>IF(DATOS!I2489=CONTROL!$H$10,"B","A")</f>
        <v>A</v>
      </c>
      <c r="E2488" s="114">
        <f t="shared" si="228"/>
        <v>0</v>
      </c>
      <c r="F2488">
        <f t="shared" ca="1" si="229"/>
        <v>-1</v>
      </c>
      <c r="G2488">
        <f t="shared" ca="1" si="230"/>
        <v>654</v>
      </c>
      <c r="H2488">
        <f t="shared" ca="1" si="231"/>
        <v>0</v>
      </c>
      <c r="I2488" s="122">
        <f t="shared" ca="1" si="232"/>
        <v>0</v>
      </c>
    </row>
    <row r="2489" spans="1:9" x14ac:dyDescent="0.25">
      <c r="A2489" s="114">
        <f t="shared" si="233"/>
        <v>2489</v>
      </c>
      <c r="B2489" s="114">
        <f>IF(AND(A2489&gt;=CONTROL!$D$9,A2489&lt;CONTROL!$D$10+1),A2489,0)</f>
        <v>0</v>
      </c>
      <c r="C2489" s="114">
        <f>IF(AND(A2489&gt;=CONTROL!$F$9,A2489&lt;CONTROL!$F$10+1),A2489,0)</f>
        <v>0</v>
      </c>
      <c r="D2489" s="114" t="str">
        <f>IF(DATOS!I2490=CONTROL!$H$10,"B","A")</f>
        <v>A</v>
      </c>
      <c r="E2489" s="114">
        <f t="shared" si="228"/>
        <v>0</v>
      </c>
      <c r="F2489">
        <f t="shared" ca="1" si="229"/>
        <v>-1</v>
      </c>
      <c r="G2489">
        <f t="shared" ca="1" si="230"/>
        <v>654</v>
      </c>
      <c r="H2489">
        <f t="shared" ca="1" si="231"/>
        <v>0</v>
      </c>
      <c r="I2489" s="122">
        <f t="shared" ca="1" si="232"/>
        <v>0</v>
      </c>
    </row>
    <row r="2490" spans="1:9" x14ac:dyDescent="0.25">
      <c r="A2490" s="114">
        <f t="shared" si="233"/>
        <v>2490</v>
      </c>
      <c r="B2490" s="114">
        <f>IF(AND(A2490&gt;=CONTROL!$D$9,A2490&lt;CONTROL!$D$10+1),A2490,0)</f>
        <v>0</v>
      </c>
      <c r="C2490" s="114">
        <f>IF(AND(A2490&gt;=CONTROL!$F$9,A2490&lt;CONTROL!$F$10+1),A2490,0)</f>
        <v>0</v>
      </c>
      <c r="D2490" s="114" t="str">
        <f>IF(DATOS!I2491=CONTROL!$H$10,"B","A")</f>
        <v>A</v>
      </c>
      <c r="E2490" s="114">
        <f t="shared" si="228"/>
        <v>0</v>
      </c>
      <c r="F2490">
        <f t="shared" ca="1" si="229"/>
        <v>-1</v>
      </c>
      <c r="G2490">
        <f t="shared" ca="1" si="230"/>
        <v>654</v>
      </c>
      <c r="H2490">
        <f t="shared" ca="1" si="231"/>
        <v>0</v>
      </c>
      <c r="I2490" s="122">
        <f t="shared" ca="1" si="232"/>
        <v>0</v>
      </c>
    </row>
    <row r="2491" spans="1:9" x14ac:dyDescent="0.25">
      <c r="A2491" s="114">
        <f t="shared" si="233"/>
        <v>2491</v>
      </c>
      <c r="B2491" s="114">
        <f>IF(AND(A2491&gt;=CONTROL!$D$9,A2491&lt;CONTROL!$D$10+1),A2491,0)</f>
        <v>0</v>
      </c>
      <c r="C2491" s="114">
        <f>IF(AND(A2491&gt;=CONTROL!$F$9,A2491&lt;CONTROL!$F$10+1),A2491,0)</f>
        <v>0</v>
      </c>
      <c r="D2491" s="114" t="str">
        <f>IF(DATOS!I2492=CONTROL!$H$10,"B","A")</f>
        <v>A</v>
      </c>
      <c r="E2491" s="114">
        <f t="shared" si="228"/>
        <v>0</v>
      </c>
      <c r="F2491">
        <f t="shared" ca="1" si="229"/>
        <v>-1</v>
      </c>
      <c r="G2491">
        <f t="shared" ca="1" si="230"/>
        <v>654</v>
      </c>
      <c r="H2491">
        <f t="shared" ca="1" si="231"/>
        <v>0</v>
      </c>
      <c r="I2491" s="122">
        <f t="shared" ca="1" si="232"/>
        <v>0</v>
      </c>
    </row>
    <row r="2492" spans="1:9" x14ac:dyDescent="0.25">
      <c r="A2492" s="114">
        <f t="shared" si="233"/>
        <v>2492</v>
      </c>
      <c r="B2492" s="114">
        <f>IF(AND(A2492&gt;=CONTROL!$D$9,A2492&lt;CONTROL!$D$10+1),A2492,0)</f>
        <v>0</v>
      </c>
      <c r="C2492" s="114">
        <f>IF(AND(A2492&gt;=CONTROL!$F$9,A2492&lt;CONTROL!$F$10+1),A2492,0)</f>
        <v>0</v>
      </c>
      <c r="D2492" s="114" t="str">
        <f>IF(DATOS!I2493=CONTROL!$H$10,"B","A")</f>
        <v>A</v>
      </c>
      <c r="E2492" s="114">
        <f t="shared" si="228"/>
        <v>0</v>
      </c>
      <c r="F2492">
        <f t="shared" ca="1" si="229"/>
        <v>-1</v>
      </c>
      <c r="G2492">
        <f t="shared" ca="1" si="230"/>
        <v>654</v>
      </c>
      <c r="H2492">
        <f t="shared" ca="1" si="231"/>
        <v>0</v>
      </c>
      <c r="I2492" s="122">
        <f t="shared" ca="1" si="232"/>
        <v>0</v>
      </c>
    </row>
    <row r="2493" spans="1:9" x14ac:dyDescent="0.25">
      <c r="A2493" s="114">
        <f t="shared" si="233"/>
        <v>2493</v>
      </c>
      <c r="B2493" s="114">
        <f>IF(AND(A2493&gt;=CONTROL!$D$9,A2493&lt;CONTROL!$D$10+1),A2493,0)</f>
        <v>0</v>
      </c>
      <c r="C2493" s="114">
        <f>IF(AND(A2493&gt;=CONTROL!$F$9,A2493&lt;CONTROL!$F$10+1),A2493,0)</f>
        <v>0</v>
      </c>
      <c r="D2493" s="114" t="str">
        <f>IF(DATOS!I2494=CONTROL!$H$10,"B","A")</f>
        <v>A</v>
      </c>
      <c r="E2493" s="114">
        <f t="shared" si="228"/>
        <v>0</v>
      </c>
      <c r="F2493">
        <f t="shared" ca="1" si="229"/>
        <v>-1</v>
      </c>
      <c r="G2493">
        <f t="shared" ca="1" si="230"/>
        <v>654</v>
      </c>
      <c r="H2493">
        <f t="shared" ca="1" si="231"/>
        <v>0</v>
      </c>
      <c r="I2493" s="122">
        <f t="shared" ca="1" si="232"/>
        <v>0</v>
      </c>
    </row>
    <row r="2494" spans="1:9" x14ac:dyDescent="0.25">
      <c r="A2494" s="114">
        <f t="shared" si="233"/>
        <v>2494</v>
      </c>
      <c r="B2494" s="114">
        <f>IF(AND(A2494&gt;=CONTROL!$D$9,A2494&lt;CONTROL!$D$10+1),A2494,0)</f>
        <v>0</v>
      </c>
      <c r="C2494" s="114">
        <f>IF(AND(A2494&gt;=CONTROL!$F$9,A2494&lt;CONTROL!$F$10+1),A2494,0)</f>
        <v>0</v>
      </c>
      <c r="D2494" s="114" t="str">
        <f>IF(DATOS!I2495=CONTROL!$H$10,"B","A")</f>
        <v>A</v>
      </c>
      <c r="E2494" s="114">
        <f t="shared" si="228"/>
        <v>0</v>
      </c>
      <c r="F2494">
        <f t="shared" ca="1" si="229"/>
        <v>-1</v>
      </c>
      <c r="G2494">
        <f t="shared" ca="1" si="230"/>
        <v>654</v>
      </c>
      <c r="H2494">
        <f t="shared" ca="1" si="231"/>
        <v>0</v>
      </c>
      <c r="I2494" s="122">
        <f t="shared" ca="1" si="232"/>
        <v>0</v>
      </c>
    </row>
    <row r="2495" spans="1:9" x14ac:dyDescent="0.25">
      <c r="A2495" s="114">
        <f t="shared" si="233"/>
        <v>2495</v>
      </c>
      <c r="B2495" s="114">
        <f>IF(AND(A2495&gt;=CONTROL!$D$9,A2495&lt;CONTROL!$D$10+1),A2495,0)</f>
        <v>0</v>
      </c>
      <c r="C2495" s="114">
        <f>IF(AND(A2495&gt;=CONTROL!$F$9,A2495&lt;CONTROL!$F$10+1),A2495,0)</f>
        <v>0</v>
      </c>
      <c r="D2495" s="114" t="str">
        <f>IF(DATOS!I2496=CONTROL!$H$10,"B","A")</f>
        <v>A</v>
      </c>
      <c r="E2495" s="114">
        <f t="shared" si="228"/>
        <v>0</v>
      </c>
      <c r="F2495">
        <f t="shared" ca="1" si="229"/>
        <v>-1</v>
      </c>
      <c r="G2495">
        <f t="shared" ca="1" si="230"/>
        <v>654</v>
      </c>
      <c r="H2495">
        <f t="shared" ca="1" si="231"/>
        <v>0</v>
      </c>
      <c r="I2495" s="122">
        <f t="shared" ca="1" si="232"/>
        <v>0</v>
      </c>
    </row>
    <row r="2496" spans="1:9" x14ac:dyDescent="0.25">
      <c r="A2496" s="114">
        <f t="shared" si="233"/>
        <v>2496</v>
      </c>
      <c r="B2496" s="114">
        <f>IF(AND(A2496&gt;=CONTROL!$D$9,A2496&lt;CONTROL!$D$10+1),A2496,0)</f>
        <v>0</v>
      </c>
      <c r="C2496" s="114">
        <f>IF(AND(A2496&gt;=CONTROL!$F$9,A2496&lt;CONTROL!$F$10+1),A2496,0)</f>
        <v>0</v>
      </c>
      <c r="D2496" s="114" t="str">
        <f>IF(DATOS!I2497=CONTROL!$H$10,"B","A")</f>
        <v>A</v>
      </c>
      <c r="E2496" s="114">
        <f t="shared" si="228"/>
        <v>0</v>
      </c>
      <c r="F2496">
        <f t="shared" ca="1" si="229"/>
        <v>-1</v>
      </c>
      <c r="G2496">
        <f t="shared" ca="1" si="230"/>
        <v>654</v>
      </c>
      <c r="H2496">
        <f t="shared" ca="1" si="231"/>
        <v>0</v>
      </c>
      <c r="I2496" s="122">
        <f t="shared" ca="1" si="232"/>
        <v>0</v>
      </c>
    </row>
    <row r="2497" spans="1:9" x14ac:dyDescent="0.25">
      <c r="A2497" s="114">
        <f t="shared" si="233"/>
        <v>2497</v>
      </c>
      <c r="B2497" s="114">
        <f>IF(AND(A2497&gt;=CONTROL!$D$9,A2497&lt;CONTROL!$D$10+1),A2497,0)</f>
        <v>0</v>
      </c>
      <c r="C2497" s="114">
        <f>IF(AND(A2497&gt;=CONTROL!$F$9,A2497&lt;CONTROL!$F$10+1),A2497,0)</f>
        <v>0</v>
      </c>
      <c r="D2497" s="114" t="str">
        <f>IF(DATOS!I2498=CONTROL!$H$10,"B","A")</f>
        <v>A</v>
      </c>
      <c r="E2497" s="114">
        <f t="shared" si="228"/>
        <v>0</v>
      </c>
      <c r="F2497">
        <f t="shared" ca="1" si="229"/>
        <v>-1</v>
      </c>
      <c r="G2497">
        <f t="shared" ca="1" si="230"/>
        <v>654</v>
      </c>
      <c r="H2497">
        <f t="shared" ca="1" si="231"/>
        <v>0</v>
      </c>
      <c r="I2497" s="122">
        <f t="shared" ca="1" si="232"/>
        <v>0</v>
      </c>
    </row>
    <row r="2498" spans="1:9" x14ac:dyDescent="0.25">
      <c r="A2498" s="114">
        <f t="shared" si="233"/>
        <v>2498</v>
      </c>
      <c r="B2498" s="114">
        <f>IF(AND(A2498&gt;=CONTROL!$D$9,A2498&lt;CONTROL!$D$10+1),A2498,0)</f>
        <v>0</v>
      </c>
      <c r="C2498" s="114">
        <f>IF(AND(A2498&gt;=CONTROL!$F$9,A2498&lt;CONTROL!$F$10+1),A2498,0)</f>
        <v>0</v>
      </c>
      <c r="D2498" s="114" t="str">
        <f>IF(DATOS!I2499=CONTROL!$H$10,"B","A")</f>
        <v>A</v>
      </c>
      <c r="E2498" s="114">
        <f t="shared" ref="E2498:E2561" si="234">IF(D2498="A",+C2498+B2498,0)</f>
        <v>0</v>
      </c>
      <c r="F2498">
        <f t="shared" ref="F2498:F2561" ca="1" si="235">IF(E2498&gt;0,RAND(),-1)</f>
        <v>-1</v>
      </c>
      <c r="G2498">
        <f t="shared" ref="G2498:G2561" ca="1" si="236">RANK(F2498,$F$1:$F$5000)</f>
        <v>654</v>
      </c>
      <c r="H2498">
        <f t="shared" ref="H2498:H2561" ca="1" si="237">IF(F2498=-1,0,G2498)</f>
        <v>0</v>
      </c>
      <c r="I2498" s="122">
        <f t="shared" ref="I2498:I2561" ca="1" si="238">IFERROR(MATCH(A2498,H:H,0),0)</f>
        <v>0</v>
      </c>
    </row>
    <row r="2499" spans="1:9" x14ac:dyDescent="0.25">
      <c r="A2499" s="114">
        <f t="shared" ref="A2499:A2562" si="239">+A2498+1</f>
        <v>2499</v>
      </c>
      <c r="B2499" s="114">
        <f>IF(AND(A2499&gt;=CONTROL!$D$9,A2499&lt;CONTROL!$D$10+1),A2499,0)</f>
        <v>0</v>
      </c>
      <c r="C2499" s="114">
        <f>IF(AND(A2499&gt;=CONTROL!$F$9,A2499&lt;CONTROL!$F$10+1),A2499,0)</f>
        <v>0</v>
      </c>
      <c r="D2499" s="114" t="str">
        <f>IF(DATOS!I2500=CONTROL!$H$10,"B","A")</f>
        <v>A</v>
      </c>
      <c r="E2499" s="114">
        <f t="shared" si="234"/>
        <v>0</v>
      </c>
      <c r="F2499">
        <f t="shared" ca="1" si="235"/>
        <v>-1</v>
      </c>
      <c r="G2499">
        <f t="shared" ca="1" si="236"/>
        <v>654</v>
      </c>
      <c r="H2499">
        <f t="shared" ca="1" si="237"/>
        <v>0</v>
      </c>
      <c r="I2499" s="122">
        <f t="shared" ca="1" si="238"/>
        <v>0</v>
      </c>
    </row>
    <row r="2500" spans="1:9" x14ac:dyDescent="0.25">
      <c r="A2500" s="114">
        <f t="shared" si="239"/>
        <v>2500</v>
      </c>
      <c r="B2500" s="114">
        <f>IF(AND(A2500&gt;=CONTROL!$D$9,A2500&lt;CONTROL!$D$10+1),A2500,0)</f>
        <v>0</v>
      </c>
      <c r="C2500" s="114">
        <f>IF(AND(A2500&gt;=CONTROL!$F$9,A2500&lt;CONTROL!$F$10+1),A2500,0)</f>
        <v>0</v>
      </c>
      <c r="D2500" s="114" t="str">
        <f>IF(DATOS!I2501=CONTROL!$H$10,"B","A")</f>
        <v>A</v>
      </c>
      <c r="E2500" s="114">
        <f t="shared" si="234"/>
        <v>0</v>
      </c>
      <c r="F2500">
        <f t="shared" ca="1" si="235"/>
        <v>-1</v>
      </c>
      <c r="G2500">
        <f t="shared" ca="1" si="236"/>
        <v>654</v>
      </c>
      <c r="H2500">
        <f t="shared" ca="1" si="237"/>
        <v>0</v>
      </c>
      <c r="I2500" s="122">
        <f t="shared" ca="1" si="238"/>
        <v>0</v>
      </c>
    </row>
    <row r="2501" spans="1:9" x14ac:dyDescent="0.25">
      <c r="A2501" s="114">
        <f t="shared" si="239"/>
        <v>2501</v>
      </c>
      <c r="B2501" s="114">
        <f>IF(AND(A2501&gt;=CONTROL!$D$9,A2501&lt;CONTROL!$D$10+1),A2501,0)</f>
        <v>0</v>
      </c>
      <c r="C2501" s="114">
        <f>IF(AND(A2501&gt;=CONTROL!$F$9,A2501&lt;CONTROL!$F$10+1),A2501,0)</f>
        <v>0</v>
      </c>
      <c r="D2501" s="114" t="str">
        <f>IF(DATOS!I2502=CONTROL!$H$10,"B","A")</f>
        <v>A</v>
      </c>
      <c r="E2501" s="114">
        <f t="shared" si="234"/>
        <v>0</v>
      </c>
      <c r="F2501">
        <f t="shared" ca="1" si="235"/>
        <v>-1</v>
      </c>
      <c r="G2501">
        <f t="shared" ca="1" si="236"/>
        <v>654</v>
      </c>
      <c r="H2501">
        <f t="shared" ca="1" si="237"/>
        <v>0</v>
      </c>
      <c r="I2501" s="122">
        <f t="shared" ca="1" si="238"/>
        <v>0</v>
      </c>
    </row>
    <row r="2502" spans="1:9" x14ac:dyDescent="0.25">
      <c r="A2502" s="114">
        <f t="shared" si="239"/>
        <v>2502</v>
      </c>
      <c r="B2502" s="114">
        <f>IF(AND(A2502&gt;=CONTROL!$D$9,A2502&lt;CONTROL!$D$10+1),A2502,0)</f>
        <v>0</v>
      </c>
      <c r="C2502" s="114">
        <f>IF(AND(A2502&gt;=CONTROL!$F$9,A2502&lt;CONTROL!$F$10+1),A2502,0)</f>
        <v>0</v>
      </c>
      <c r="D2502" s="114" t="str">
        <f>IF(DATOS!I2503=CONTROL!$H$10,"B","A")</f>
        <v>A</v>
      </c>
      <c r="E2502" s="114">
        <f t="shared" si="234"/>
        <v>0</v>
      </c>
      <c r="F2502">
        <f t="shared" ca="1" si="235"/>
        <v>-1</v>
      </c>
      <c r="G2502">
        <f t="shared" ca="1" si="236"/>
        <v>654</v>
      </c>
      <c r="H2502">
        <f t="shared" ca="1" si="237"/>
        <v>0</v>
      </c>
      <c r="I2502" s="122">
        <f t="shared" ca="1" si="238"/>
        <v>0</v>
      </c>
    </row>
    <row r="2503" spans="1:9" x14ac:dyDescent="0.25">
      <c r="A2503" s="114">
        <f t="shared" si="239"/>
        <v>2503</v>
      </c>
      <c r="B2503" s="114">
        <f>IF(AND(A2503&gt;=CONTROL!$D$9,A2503&lt;CONTROL!$D$10+1),A2503,0)</f>
        <v>0</v>
      </c>
      <c r="C2503" s="114">
        <f>IF(AND(A2503&gt;=CONTROL!$F$9,A2503&lt;CONTROL!$F$10+1),A2503,0)</f>
        <v>0</v>
      </c>
      <c r="D2503" s="114" t="str">
        <f>IF(DATOS!I2504=CONTROL!$H$10,"B","A")</f>
        <v>A</v>
      </c>
      <c r="E2503" s="114">
        <f t="shared" si="234"/>
        <v>0</v>
      </c>
      <c r="F2503">
        <f t="shared" ca="1" si="235"/>
        <v>-1</v>
      </c>
      <c r="G2503">
        <f t="shared" ca="1" si="236"/>
        <v>654</v>
      </c>
      <c r="H2503">
        <f t="shared" ca="1" si="237"/>
        <v>0</v>
      </c>
      <c r="I2503" s="122">
        <f t="shared" ca="1" si="238"/>
        <v>0</v>
      </c>
    </row>
    <row r="2504" spans="1:9" x14ac:dyDescent="0.25">
      <c r="A2504" s="114">
        <f t="shared" si="239"/>
        <v>2504</v>
      </c>
      <c r="B2504" s="114">
        <f>IF(AND(A2504&gt;=CONTROL!$D$9,A2504&lt;CONTROL!$D$10+1),A2504,0)</f>
        <v>0</v>
      </c>
      <c r="C2504" s="114">
        <f>IF(AND(A2504&gt;=CONTROL!$F$9,A2504&lt;CONTROL!$F$10+1),A2504,0)</f>
        <v>0</v>
      </c>
      <c r="D2504" s="114" t="str">
        <f>IF(DATOS!I2505=CONTROL!$H$10,"B","A")</f>
        <v>A</v>
      </c>
      <c r="E2504" s="114">
        <f t="shared" si="234"/>
        <v>0</v>
      </c>
      <c r="F2504">
        <f t="shared" ca="1" si="235"/>
        <v>-1</v>
      </c>
      <c r="G2504">
        <f t="shared" ca="1" si="236"/>
        <v>654</v>
      </c>
      <c r="H2504">
        <f t="shared" ca="1" si="237"/>
        <v>0</v>
      </c>
      <c r="I2504" s="122">
        <f t="shared" ca="1" si="238"/>
        <v>0</v>
      </c>
    </row>
    <row r="2505" spans="1:9" x14ac:dyDescent="0.25">
      <c r="A2505" s="114">
        <f t="shared" si="239"/>
        <v>2505</v>
      </c>
      <c r="B2505" s="114">
        <f>IF(AND(A2505&gt;=CONTROL!$D$9,A2505&lt;CONTROL!$D$10+1),A2505,0)</f>
        <v>0</v>
      </c>
      <c r="C2505" s="114">
        <f>IF(AND(A2505&gt;=CONTROL!$F$9,A2505&lt;CONTROL!$F$10+1),A2505,0)</f>
        <v>0</v>
      </c>
      <c r="D2505" s="114" t="str">
        <f>IF(DATOS!I2506=CONTROL!$H$10,"B","A")</f>
        <v>A</v>
      </c>
      <c r="E2505" s="114">
        <f t="shared" si="234"/>
        <v>0</v>
      </c>
      <c r="F2505">
        <f t="shared" ca="1" si="235"/>
        <v>-1</v>
      </c>
      <c r="G2505">
        <f t="shared" ca="1" si="236"/>
        <v>654</v>
      </c>
      <c r="H2505">
        <f t="shared" ca="1" si="237"/>
        <v>0</v>
      </c>
      <c r="I2505" s="122">
        <f t="shared" ca="1" si="238"/>
        <v>0</v>
      </c>
    </row>
    <row r="2506" spans="1:9" x14ac:dyDescent="0.25">
      <c r="A2506" s="114">
        <f t="shared" si="239"/>
        <v>2506</v>
      </c>
      <c r="B2506" s="114">
        <f>IF(AND(A2506&gt;=CONTROL!$D$9,A2506&lt;CONTROL!$D$10+1),A2506,0)</f>
        <v>0</v>
      </c>
      <c r="C2506" s="114">
        <f>IF(AND(A2506&gt;=CONTROL!$F$9,A2506&lt;CONTROL!$F$10+1),A2506,0)</f>
        <v>0</v>
      </c>
      <c r="D2506" s="114" t="str">
        <f>IF(DATOS!I2507=CONTROL!$H$10,"B","A")</f>
        <v>A</v>
      </c>
      <c r="E2506" s="114">
        <f t="shared" si="234"/>
        <v>0</v>
      </c>
      <c r="F2506">
        <f t="shared" ca="1" si="235"/>
        <v>-1</v>
      </c>
      <c r="G2506">
        <f t="shared" ca="1" si="236"/>
        <v>654</v>
      </c>
      <c r="H2506">
        <f t="shared" ca="1" si="237"/>
        <v>0</v>
      </c>
      <c r="I2506" s="122">
        <f t="shared" ca="1" si="238"/>
        <v>0</v>
      </c>
    </row>
    <row r="2507" spans="1:9" x14ac:dyDescent="0.25">
      <c r="A2507" s="114">
        <f t="shared" si="239"/>
        <v>2507</v>
      </c>
      <c r="B2507" s="114">
        <f>IF(AND(A2507&gt;=CONTROL!$D$9,A2507&lt;CONTROL!$D$10+1),A2507,0)</f>
        <v>0</v>
      </c>
      <c r="C2507" s="114">
        <f>IF(AND(A2507&gt;=CONTROL!$F$9,A2507&lt;CONTROL!$F$10+1),A2507,0)</f>
        <v>0</v>
      </c>
      <c r="D2507" s="114" t="str">
        <f>IF(DATOS!I2508=CONTROL!$H$10,"B","A")</f>
        <v>A</v>
      </c>
      <c r="E2507" s="114">
        <f t="shared" si="234"/>
        <v>0</v>
      </c>
      <c r="F2507">
        <f t="shared" ca="1" si="235"/>
        <v>-1</v>
      </c>
      <c r="G2507">
        <f t="shared" ca="1" si="236"/>
        <v>654</v>
      </c>
      <c r="H2507">
        <f t="shared" ca="1" si="237"/>
        <v>0</v>
      </c>
      <c r="I2507" s="122">
        <f t="shared" ca="1" si="238"/>
        <v>0</v>
      </c>
    </row>
    <row r="2508" spans="1:9" x14ac:dyDescent="0.25">
      <c r="A2508" s="114">
        <f t="shared" si="239"/>
        <v>2508</v>
      </c>
      <c r="B2508" s="114">
        <f>IF(AND(A2508&gt;=CONTROL!$D$9,A2508&lt;CONTROL!$D$10+1),A2508,0)</f>
        <v>0</v>
      </c>
      <c r="C2508" s="114">
        <f>IF(AND(A2508&gt;=CONTROL!$F$9,A2508&lt;CONTROL!$F$10+1),A2508,0)</f>
        <v>0</v>
      </c>
      <c r="D2508" s="114" t="str">
        <f>IF(DATOS!I2509=CONTROL!$H$10,"B","A")</f>
        <v>A</v>
      </c>
      <c r="E2508" s="114">
        <f t="shared" si="234"/>
        <v>0</v>
      </c>
      <c r="F2508">
        <f t="shared" ca="1" si="235"/>
        <v>-1</v>
      </c>
      <c r="G2508">
        <f t="shared" ca="1" si="236"/>
        <v>654</v>
      </c>
      <c r="H2508">
        <f t="shared" ca="1" si="237"/>
        <v>0</v>
      </c>
      <c r="I2508" s="122">
        <f t="shared" ca="1" si="238"/>
        <v>0</v>
      </c>
    </row>
    <row r="2509" spans="1:9" x14ac:dyDescent="0.25">
      <c r="A2509" s="114">
        <f t="shared" si="239"/>
        <v>2509</v>
      </c>
      <c r="B2509" s="114">
        <f>IF(AND(A2509&gt;=CONTROL!$D$9,A2509&lt;CONTROL!$D$10+1),A2509,0)</f>
        <v>0</v>
      </c>
      <c r="C2509" s="114">
        <f>IF(AND(A2509&gt;=CONTROL!$F$9,A2509&lt;CONTROL!$F$10+1),A2509,0)</f>
        <v>0</v>
      </c>
      <c r="D2509" s="114" t="str">
        <f>IF(DATOS!I2510=CONTROL!$H$10,"B","A")</f>
        <v>A</v>
      </c>
      <c r="E2509" s="114">
        <f t="shared" si="234"/>
        <v>0</v>
      </c>
      <c r="F2509">
        <f t="shared" ca="1" si="235"/>
        <v>-1</v>
      </c>
      <c r="G2509">
        <f t="shared" ca="1" si="236"/>
        <v>654</v>
      </c>
      <c r="H2509">
        <f t="shared" ca="1" si="237"/>
        <v>0</v>
      </c>
      <c r="I2509" s="122">
        <f t="shared" ca="1" si="238"/>
        <v>0</v>
      </c>
    </row>
    <row r="2510" spans="1:9" x14ac:dyDescent="0.25">
      <c r="A2510" s="114">
        <f t="shared" si="239"/>
        <v>2510</v>
      </c>
      <c r="B2510" s="114">
        <f>IF(AND(A2510&gt;=CONTROL!$D$9,A2510&lt;CONTROL!$D$10+1),A2510,0)</f>
        <v>0</v>
      </c>
      <c r="C2510" s="114">
        <f>IF(AND(A2510&gt;=CONTROL!$F$9,A2510&lt;CONTROL!$F$10+1),A2510,0)</f>
        <v>0</v>
      </c>
      <c r="D2510" s="114" t="str">
        <f>IF(DATOS!I2511=CONTROL!$H$10,"B","A")</f>
        <v>A</v>
      </c>
      <c r="E2510" s="114">
        <f t="shared" si="234"/>
        <v>0</v>
      </c>
      <c r="F2510">
        <f t="shared" ca="1" si="235"/>
        <v>-1</v>
      </c>
      <c r="G2510">
        <f t="shared" ca="1" si="236"/>
        <v>654</v>
      </c>
      <c r="H2510">
        <f t="shared" ca="1" si="237"/>
        <v>0</v>
      </c>
      <c r="I2510" s="122">
        <f t="shared" ca="1" si="238"/>
        <v>0</v>
      </c>
    </row>
    <row r="2511" spans="1:9" x14ac:dyDescent="0.25">
      <c r="A2511" s="114">
        <f t="shared" si="239"/>
        <v>2511</v>
      </c>
      <c r="B2511" s="114">
        <f>IF(AND(A2511&gt;=CONTROL!$D$9,A2511&lt;CONTROL!$D$10+1),A2511,0)</f>
        <v>0</v>
      </c>
      <c r="C2511" s="114">
        <f>IF(AND(A2511&gt;=CONTROL!$F$9,A2511&lt;CONTROL!$F$10+1),A2511,0)</f>
        <v>0</v>
      </c>
      <c r="D2511" s="114" t="str">
        <f>IF(DATOS!I2512=CONTROL!$H$10,"B","A")</f>
        <v>A</v>
      </c>
      <c r="E2511" s="114">
        <f t="shared" si="234"/>
        <v>0</v>
      </c>
      <c r="F2511">
        <f t="shared" ca="1" si="235"/>
        <v>-1</v>
      </c>
      <c r="G2511">
        <f t="shared" ca="1" si="236"/>
        <v>654</v>
      </c>
      <c r="H2511">
        <f t="shared" ca="1" si="237"/>
        <v>0</v>
      </c>
      <c r="I2511" s="122">
        <f t="shared" ca="1" si="238"/>
        <v>0</v>
      </c>
    </row>
    <row r="2512" spans="1:9" x14ac:dyDescent="0.25">
      <c r="A2512" s="114">
        <f t="shared" si="239"/>
        <v>2512</v>
      </c>
      <c r="B2512" s="114">
        <f>IF(AND(A2512&gt;=CONTROL!$D$9,A2512&lt;CONTROL!$D$10+1),A2512,0)</f>
        <v>0</v>
      </c>
      <c r="C2512" s="114">
        <f>IF(AND(A2512&gt;=CONTROL!$F$9,A2512&lt;CONTROL!$F$10+1),A2512,0)</f>
        <v>0</v>
      </c>
      <c r="D2512" s="114" t="str">
        <f>IF(DATOS!I2513=CONTROL!$H$10,"B","A")</f>
        <v>A</v>
      </c>
      <c r="E2512" s="114">
        <f t="shared" si="234"/>
        <v>0</v>
      </c>
      <c r="F2512">
        <f t="shared" ca="1" si="235"/>
        <v>-1</v>
      </c>
      <c r="G2512">
        <f t="shared" ca="1" si="236"/>
        <v>654</v>
      </c>
      <c r="H2512">
        <f t="shared" ca="1" si="237"/>
        <v>0</v>
      </c>
      <c r="I2512" s="122">
        <f t="shared" ca="1" si="238"/>
        <v>0</v>
      </c>
    </row>
    <row r="2513" spans="1:9" x14ac:dyDescent="0.25">
      <c r="A2513" s="114">
        <f t="shared" si="239"/>
        <v>2513</v>
      </c>
      <c r="B2513" s="114">
        <f>IF(AND(A2513&gt;=CONTROL!$D$9,A2513&lt;CONTROL!$D$10+1),A2513,0)</f>
        <v>0</v>
      </c>
      <c r="C2513" s="114">
        <f>IF(AND(A2513&gt;=CONTROL!$F$9,A2513&lt;CONTROL!$F$10+1),A2513,0)</f>
        <v>0</v>
      </c>
      <c r="D2513" s="114" t="str">
        <f>IF(DATOS!I2514=CONTROL!$H$10,"B","A")</f>
        <v>A</v>
      </c>
      <c r="E2513" s="114">
        <f t="shared" si="234"/>
        <v>0</v>
      </c>
      <c r="F2513">
        <f t="shared" ca="1" si="235"/>
        <v>-1</v>
      </c>
      <c r="G2513">
        <f t="shared" ca="1" si="236"/>
        <v>654</v>
      </c>
      <c r="H2513">
        <f t="shared" ca="1" si="237"/>
        <v>0</v>
      </c>
      <c r="I2513" s="122">
        <f t="shared" ca="1" si="238"/>
        <v>0</v>
      </c>
    </row>
    <row r="2514" spans="1:9" x14ac:dyDescent="0.25">
      <c r="A2514" s="114">
        <f t="shared" si="239"/>
        <v>2514</v>
      </c>
      <c r="B2514" s="114">
        <f>IF(AND(A2514&gt;=CONTROL!$D$9,A2514&lt;CONTROL!$D$10+1),A2514,0)</f>
        <v>0</v>
      </c>
      <c r="C2514" s="114">
        <f>IF(AND(A2514&gt;=CONTROL!$F$9,A2514&lt;CONTROL!$F$10+1),A2514,0)</f>
        <v>0</v>
      </c>
      <c r="D2514" s="114" t="str">
        <f>IF(DATOS!I2515=CONTROL!$H$10,"B","A")</f>
        <v>A</v>
      </c>
      <c r="E2514" s="114">
        <f t="shared" si="234"/>
        <v>0</v>
      </c>
      <c r="F2514">
        <f t="shared" ca="1" si="235"/>
        <v>-1</v>
      </c>
      <c r="G2514">
        <f t="shared" ca="1" si="236"/>
        <v>654</v>
      </c>
      <c r="H2514">
        <f t="shared" ca="1" si="237"/>
        <v>0</v>
      </c>
      <c r="I2514" s="122">
        <f t="shared" ca="1" si="238"/>
        <v>0</v>
      </c>
    </row>
    <row r="2515" spans="1:9" x14ac:dyDescent="0.25">
      <c r="A2515" s="114">
        <f t="shared" si="239"/>
        <v>2515</v>
      </c>
      <c r="B2515" s="114">
        <f>IF(AND(A2515&gt;=CONTROL!$D$9,A2515&lt;CONTROL!$D$10+1),A2515,0)</f>
        <v>0</v>
      </c>
      <c r="C2515" s="114">
        <f>IF(AND(A2515&gt;=CONTROL!$F$9,A2515&lt;CONTROL!$F$10+1),A2515,0)</f>
        <v>0</v>
      </c>
      <c r="D2515" s="114" t="str">
        <f>IF(DATOS!I2516=CONTROL!$H$10,"B","A")</f>
        <v>A</v>
      </c>
      <c r="E2515" s="114">
        <f t="shared" si="234"/>
        <v>0</v>
      </c>
      <c r="F2515">
        <f t="shared" ca="1" si="235"/>
        <v>-1</v>
      </c>
      <c r="G2515">
        <f t="shared" ca="1" si="236"/>
        <v>654</v>
      </c>
      <c r="H2515">
        <f t="shared" ca="1" si="237"/>
        <v>0</v>
      </c>
      <c r="I2515" s="122">
        <f t="shared" ca="1" si="238"/>
        <v>0</v>
      </c>
    </row>
    <row r="2516" spans="1:9" x14ac:dyDescent="0.25">
      <c r="A2516" s="114">
        <f t="shared" si="239"/>
        <v>2516</v>
      </c>
      <c r="B2516" s="114">
        <f>IF(AND(A2516&gt;=CONTROL!$D$9,A2516&lt;CONTROL!$D$10+1),A2516,0)</f>
        <v>0</v>
      </c>
      <c r="C2516" s="114">
        <f>IF(AND(A2516&gt;=CONTROL!$F$9,A2516&lt;CONTROL!$F$10+1),A2516,0)</f>
        <v>0</v>
      </c>
      <c r="D2516" s="114" t="str">
        <f>IF(DATOS!I2517=CONTROL!$H$10,"B","A")</f>
        <v>A</v>
      </c>
      <c r="E2516" s="114">
        <f t="shared" si="234"/>
        <v>0</v>
      </c>
      <c r="F2516">
        <f t="shared" ca="1" si="235"/>
        <v>-1</v>
      </c>
      <c r="G2516">
        <f t="shared" ca="1" si="236"/>
        <v>654</v>
      </c>
      <c r="H2516">
        <f t="shared" ca="1" si="237"/>
        <v>0</v>
      </c>
      <c r="I2516" s="122">
        <f t="shared" ca="1" si="238"/>
        <v>0</v>
      </c>
    </row>
    <row r="2517" spans="1:9" x14ac:dyDescent="0.25">
      <c r="A2517" s="114">
        <f t="shared" si="239"/>
        <v>2517</v>
      </c>
      <c r="B2517" s="114">
        <f>IF(AND(A2517&gt;=CONTROL!$D$9,A2517&lt;CONTROL!$D$10+1),A2517,0)</f>
        <v>0</v>
      </c>
      <c r="C2517" s="114">
        <f>IF(AND(A2517&gt;=CONTROL!$F$9,A2517&lt;CONTROL!$F$10+1),A2517,0)</f>
        <v>0</v>
      </c>
      <c r="D2517" s="114" t="str">
        <f>IF(DATOS!I2518=CONTROL!$H$10,"B","A")</f>
        <v>A</v>
      </c>
      <c r="E2517" s="114">
        <f t="shared" si="234"/>
        <v>0</v>
      </c>
      <c r="F2517">
        <f t="shared" ca="1" si="235"/>
        <v>-1</v>
      </c>
      <c r="G2517">
        <f t="shared" ca="1" si="236"/>
        <v>654</v>
      </c>
      <c r="H2517">
        <f t="shared" ca="1" si="237"/>
        <v>0</v>
      </c>
      <c r="I2517" s="122">
        <f t="shared" ca="1" si="238"/>
        <v>0</v>
      </c>
    </row>
    <row r="2518" spans="1:9" x14ac:dyDescent="0.25">
      <c r="A2518" s="114">
        <f t="shared" si="239"/>
        <v>2518</v>
      </c>
      <c r="B2518" s="114">
        <f>IF(AND(A2518&gt;=CONTROL!$D$9,A2518&lt;CONTROL!$D$10+1),A2518,0)</f>
        <v>0</v>
      </c>
      <c r="C2518" s="114">
        <f>IF(AND(A2518&gt;=CONTROL!$F$9,A2518&lt;CONTROL!$F$10+1),A2518,0)</f>
        <v>0</v>
      </c>
      <c r="D2518" s="114" t="str">
        <f>IF(DATOS!I2519=CONTROL!$H$10,"B","A")</f>
        <v>A</v>
      </c>
      <c r="E2518" s="114">
        <f t="shared" si="234"/>
        <v>0</v>
      </c>
      <c r="F2518">
        <f t="shared" ca="1" si="235"/>
        <v>-1</v>
      </c>
      <c r="G2518">
        <f t="shared" ca="1" si="236"/>
        <v>654</v>
      </c>
      <c r="H2518">
        <f t="shared" ca="1" si="237"/>
        <v>0</v>
      </c>
      <c r="I2518" s="122">
        <f t="shared" ca="1" si="238"/>
        <v>0</v>
      </c>
    </row>
    <row r="2519" spans="1:9" x14ac:dyDescent="0.25">
      <c r="A2519" s="114">
        <f t="shared" si="239"/>
        <v>2519</v>
      </c>
      <c r="B2519" s="114">
        <f>IF(AND(A2519&gt;=CONTROL!$D$9,A2519&lt;CONTROL!$D$10+1),A2519,0)</f>
        <v>0</v>
      </c>
      <c r="C2519" s="114">
        <f>IF(AND(A2519&gt;=CONTROL!$F$9,A2519&lt;CONTROL!$F$10+1),A2519,0)</f>
        <v>0</v>
      </c>
      <c r="D2519" s="114" t="str">
        <f>IF(DATOS!I2520=CONTROL!$H$10,"B","A")</f>
        <v>A</v>
      </c>
      <c r="E2519" s="114">
        <f t="shared" si="234"/>
        <v>0</v>
      </c>
      <c r="F2519">
        <f t="shared" ca="1" si="235"/>
        <v>-1</v>
      </c>
      <c r="G2519">
        <f t="shared" ca="1" si="236"/>
        <v>654</v>
      </c>
      <c r="H2519">
        <f t="shared" ca="1" si="237"/>
        <v>0</v>
      </c>
      <c r="I2519" s="122">
        <f t="shared" ca="1" si="238"/>
        <v>0</v>
      </c>
    </row>
    <row r="2520" spans="1:9" x14ac:dyDescent="0.25">
      <c r="A2520" s="114">
        <f t="shared" si="239"/>
        <v>2520</v>
      </c>
      <c r="B2520" s="114">
        <f>IF(AND(A2520&gt;=CONTROL!$D$9,A2520&lt;CONTROL!$D$10+1),A2520,0)</f>
        <v>0</v>
      </c>
      <c r="C2520" s="114">
        <f>IF(AND(A2520&gt;=CONTROL!$F$9,A2520&lt;CONTROL!$F$10+1),A2520,0)</f>
        <v>0</v>
      </c>
      <c r="D2520" s="114" t="str">
        <f>IF(DATOS!I2521=CONTROL!$H$10,"B","A")</f>
        <v>A</v>
      </c>
      <c r="E2520" s="114">
        <f t="shared" si="234"/>
        <v>0</v>
      </c>
      <c r="F2520">
        <f t="shared" ca="1" si="235"/>
        <v>-1</v>
      </c>
      <c r="G2520">
        <f t="shared" ca="1" si="236"/>
        <v>654</v>
      </c>
      <c r="H2520">
        <f t="shared" ca="1" si="237"/>
        <v>0</v>
      </c>
      <c r="I2520" s="122">
        <f t="shared" ca="1" si="238"/>
        <v>0</v>
      </c>
    </row>
    <row r="2521" spans="1:9" x14ac:dyDescent="0.25">
      <c r="A2521" s="114">
        <f t="shared" si="239"/>
        <v>2521</v>
      </c>
      <c r="B2521" s="114">
        <f>IF(AND(A2521&gt;=CONTROL!$D$9,A2521&lt;CONTROL!$D$10+1),A2521,0)</f>
        <v>0</v>
      </c>
      <c r="C2521" s="114">
        <f>IF(AND(A2521&gt;=CONTROL!$F$9,A2521&lt;CONTROL!$F$10+1),A2521,0)</f>
        <v>0</v>
      </c>
      <c r="D2521" s="114" t="str">
        <f>IF(DATOS!I2522=CONTROL!$H$10,"B","A")</f>
        <v>A</v>
      </c>
      <c r="E2521" s="114">
        <f t="shared" si="234"/>
        <v>0</v>
      </c>
      <c r="F2521">
        <f t="shared" ca="1" si="235"/>
        <v>-1</v>
      </c>
      <c r="G2521">
        <f t="shared" ca="1" si="236"/>
        <v>654</v>
      </c>
      <c r="H2521">
        <f t="shared" ca="1" si="237"/>
        <v>0</v>
      </c>
      <c r="I2521" s="122">
        <f t="shared" ca="1" si="238"/>
        <v>0</v>
      </c>
    </row>
    <row r="2522" spans="1:9" x14ac:dyDescent="0.25">
      <c r="A2522" s="114">
        <f t="shared" si="239"/>
        <v>2522</v>
      </c>
      <c r="B2522" s="114">
        <f>IF(AND(A2522&gt;=CONTROL!$D$9,A2522&lt;CONTROL!$D$10+1),A2522,0)</f>
        <v>0</v>
      </c>
      <c r="C2522" s="114">
        <f>IF(AND(A2522&gt;=CONTROL!$F$9,A2522&lt;CONTROL!$F$10+1),A2522,0)</f>
        <v>0</v>
      </c>
      <c r="D2522" s="114" t="str">
        <f>IF(DATOS!I2523=CONTROL!$H$10,"B","A")</f>
        <v>A</v>
      </c>
      <c r="E2522" s="114">
        <f t="shared" si="234"/>
        <v>0</v>
      </c>
      <c r="F2522">
        <f t="shared" ca="1" si="235"/>
        <v>-1</v>
      </c>
      <c r="G2522">
        <f t="shared" ca="1" si="236"/>
        <v>654</v>
      </c>
      <c r="H2522">
        <f t="shared" ca="1" si="237"/>
        <v>0</v>
      </c>
      <c r="I2522" s="122">
        <f t="shared" ca="1" si="238"/>
        <v>0</v>
      </c>
    </row>
    <row r="2523" spans="1:9" x14ac:dyDescent="0.25">
      <c r="A2523" s="114">
        <f t="shared" si="239"/>
        <v>2523</v>
      </c>
      <c r="B2523" s="114">
        <f>IF(AND(A2523&gt;=CONTROL!$D$9,A2523&lt;CONTROL!$D$10+1),A2523,0)</f>
        <v>0</v>
      </c>
      <c r="C2523" s="114">
        <f>IF(AND(A2523&gt;=CONTROL!$F$9,A2523&lt;CONTROL!$F$10+1),A2523,0)</f>
        <v>0</v>
      </c>
      <c r="D2523" s="114" t="str">
        <f>IF(DATOS!I2524=CONTROL!$H$10,"B","A")</f>
        <v>A</v>
      </c>
      <c r="E2523" s="114">
        <f t="shared" si="234"/>
        <v>0</v>
      </c>
      <c r="F2523">
        <f t="shared" ca="1" si="235"/>
        <v>-1</v>
      </c>
      <c r="G2523">
        <f t="shared" ca="1" si="236"/>
        <v>654</v>
      </c>
      <c r="H2523">
        <f t="shared" ca="1" si="237"/>
        <v>0</v>
      </c>
      <c r="I2523" s="122">
        <f t="shared" ca="1" si="238"/>
        <v>0</v>
      </c>
    </row>
    <row r="2524" spans="1:9" x14ac:dyDescent="0.25">
      <c r="A2524" s="114">
        <f t="shared" si="239"/>
        <v>2524</v>
      </c>
      <c r="B2524" s="114">
        <f>IF(AND(A2524&gt;=CONTROL!$D$9,A2524&lt;CONTROL!$D$10+1),A2524,0)</f>
        <v>0</v>
      </c>
      <c r="C2524" s="114">
        <f>IF(AND(A2524&gt;=CONTROL!$F$9,A2524&lt;CONTROL!$F$10+1),A2524,0)</f>
        <v>0</v>
      </c>
      <c r="D2524" s="114" t="str">
        <f>IF(DATOS!I2525=CONTROL!$H$10,"B","A")</f>
        <v>A</v>
      </c>
      <c r="E2524" s="114">
        <f t="shared" si="234"/>
        <v>0</v>
      </c>
      <c r="F2524">
        <f t="shared" ca="1" si="235"/>
        <v>-1</v>
      </c>
      <c r="G2524">
        <f t="shared" ca="1" si="236"/>
        <v>654</v>
      </c>
      <c r="H2524">
        <f t="shared" ca="1" si="237"/>
        <v>0</v>
      </c>
      <c r="I2524" s="122">
        <f t="shared" ca="1" si="238"/>
        <v>0</v>
      </c>
    </row>
    <row r="2525" spans="1:9" x14ac:dyDescent="0.25">
      <c r="A2525" s="114">
        <f t="shared" si="239"/>
        <v>2525</v>
      </c>
      <c r="B2525" s="114">
        <f>IF(AND(A2525&gt;=CONTROL!$D$9,A2525&lt;CONTROL!$D$10+1),A2525,0)</f>
        <v>0</v>
      </c>
      <c r="C2525" s="114">
        <f>IF(AND(A2525&gt;=CONTROL!$F$9,A2525&lt;CONTROL!$F$10+1),A2525,0)</f>
        <v>0</v>
      </c>
      <c r="D2525" s="114" t="str">
        <f>IF(DATOS!I2526=CONTROL!$H$10,"B","A")</f>
        <v>A</v>
      </c>
      <c r="E2525" s="114">
        <f t="shared" si="234"/>
        <v>0</v>
      </c>
      <c r="F2525">
        <f t="shared" ca="1" si="235"/>
        <v>-1</v>
      </c>
      <c r="G2525">
        <f t="shared" ca="1" si="236"/>
        <v>654</v>
      </c>
      <c r="H2525">
        <f t="shared" ca="1" si="237"/>
        <v>0</v>
      </c>
      <c r="I2525" s="122">
        <f t="shared" ca="1" si="238"/>
        <v>0</v>
      </c>
    </row>
    <row r="2526" spans="1:9" x14ac:dyDescent="0.25">
      <c r="A2526" s="114">
        <f t="shared" si="239"/>
        <v>2526</v>
      </c>
      <c r="B2526" s="114">
        <f>IF(AND(A2526&gt;=CONTROL!$D$9,A2526&lt;CONTROL!$D$10+1),A2526,0)</f>
        <v>0</v>
      </c>
      <c r="C2526" s="114">
        <f>IF(AND(A2526&gt;=CONTROL!$F$9,A2526&lt;CONTROL!$F$10+1),A2526,0)</f>
        <v>0</v>
      </c>
      <c r="D2526" s="114" t="str">
        <f>IF(DATOS!I2527=CONTROL!$H$10,"B","A")</f>
        <v>A</v>
      </c>
      <c r="E2526" s="114">
        <f t="shared" si="234"/>
        <v>0</v>
      </c>
      <c r="F2526">
        <f t="shared" ca="1" si="235"/>
        <v>-1</v>
      </c>
      <c r="G2526">
        <f t="shared" ca="1" si="236"/>
        <v>654</v>
      </c>
      <c r="H2526">
        <f t="shared" ca="1" si="237"/>
        <v>0</v>
      </c>
      <c r="I2526" s="122">
        <f t="shared" ca="1" si="238"/>
        <v>0</v>
      </c>
    </row>
    <row r="2527" spans="1:9" x14ac:dyDescent="0.25">
      <c r="A2527" s="114">
        <f t="shared" si="239"/>
        <v>2527</v>
      </c>
      <c r="B2527" s="114">
        <f>IF(AND(A2527&gt;=CONTROL!$D$9,A2527&lt;CONTROL!$D$10+1),A2527,0)</f>
        <v>0</v>
      </c>
      <c r="C2527" s="114">
        <f>IF(AND(A2527&gt;=CONTROL!$F$9,A2527&lt;CONTROL!$F$10+1),A2527,0)</f>
        <v>0</v>
      </c>
      <c r="D2527" s="114" t="str">
        <f>IF(DATOS!I2528=CONTROL!$H$10,"B","A")</f>
        <v>A</v>
      </c>
      <c r="E2527" s="114">
        <f t="shared" si="234"/>
        <v>0</v>
      </c>
      <c r="F2527">
        <f t="shared" ca="1" si="235"/>
        <v>-1</v>
      </c>
      <c r="G2527">
        <f t="shared" ca="1" si="236"/>
        <v>654</v>
      </c>
      <c r="H2527">
        <f t="shared" ca="1" si="237"/>
        <v>0</v>
      </c>
      <c r="I2527" s="122">
        <f t="shared" ca="1" si="238"/>
        <v>0</v>
      </c>
    </row>
    <row r="2528" spans="1:9" x14ac:dyDescent="0.25">
      <c r="A2528" s="114">
        <f t="shared" si="239"/>
        <v>2528</v>
      </c>
      <c r="B2528" s="114">
        <f>IF(AND(A2528&gt;=CONTROL!$D$9,A2528&lt;CONTROL!$D$10+1),A2528,0)</f>
        <v>0</v>
      </c>
      <c r="C2528" s="114">
        <f>IF(AND(A2528&gt;=CONTROL!$F$9,A2528&lt;CONTROL!$F$10+1),A2528,0)</f>
        <v>0</v>
      </c>
      <c r="D2528" s="114" t="str">
        <f>IF(DATOS!I2529=CONTROL!$H$10,"B","A")</f>
        <v>A</v>
      </c>
      <c r="E2528" s="114">
        <f t="shared" si="234"/>
        <v>0</v>
      </c>
      <c r="F2528">
        <f t="shared" ca="1" si="235"/>
        <v>-1</v>
      </c>
      <c r="G2528">
        <f t="shared" ca="1" si="236"/>
        <v>654</v>
      </c>
      <c r="H2528">
        <f t="shared" ca="1" si="237"/>
        <v>0</v>
      </c>
      <c r="I2528" s="122">
        <f t="shared" ca="1" si="238"/>
        <v>0</v>
      </c>
    </row>
    <row r="2529" spans="1:9" x14ac:dyDescent="0.25">
      <c r="A2529" s="114">
        <f t="shared" si="239"/>
        <v>2529</v>
      </c>
      <c r="B2529" s="114">
        <f>IF(AND(A2529&gt;=CONTROL!$D$9,A2529&lt;CONTROL!$D$10+1),A2529,0)</f>
        <v>0</v>
      </c>
      <c r="C2529" s="114">
        <f>IF(AND(A2529&gt;=CONTROL!$F$9,A2529&lt;CONTROL!$F$10+1),A2529,0)</f>
        <v>0</v>
      </c>
      <c r="D2529" s="114" t="str">
        <f>IF(DATOS!I2530=CONTROL!$H$10,"B","A")</f>
        <v>A</v>
      </c>
      <c r="E2529" s="114">
        <f t="shared" si="234"/>
        <v>0</v>
      </c>
      <c r="F2529">
        <f t="shared" ca="1" si="235"/>
        <v>-1</v>
      </c>
      <c r="G2529">
        <f t="shared" ca="1" si="236"/>
        <v>654</v>
      </c>
      <c r="H2529">
        <f t="shared" ca="1" si="237"/>
        <v>0</v>
      </c>
      <c r="I2529" s="122">
        <f t="shared" ca="1" si="238"/>
        <v>0</v>
      </c>
    </row>
    <row r="2530" spans="1:9" x14ac:dyDescent="0.25">
      <c r="A2530" s="114">
        <f t="shared" si="239"/>
        <v>2530</v>
      </c>
      <c r="B2530" s="114">
        <f>IF(AND(A2530&gt;=CONTROL!$D$9,A2530&lt;CONTROL!$D$10+1),A2530,0)</f>
        <v>0</v>
      </c>
      <c r="C2530" s="114">
        <f>IF(AND(A2530&gt;=CONTROL!$F$9,A2530&lt;CONTROL!$F$10+1),A2530,0)</f>
        <v>0</v>
      </c>
      <c r="D2530" s="114" t="str">
        <f>IF(DATOS!I2531=CONTROL!$H$10,"B","A")</f>
        <v>A</v>
      </c>
      <c r="E2530" s="114">
        <f t="shared" si="234"/>
        <v>0</v>
      </c>
      <c r="F2530">
        <f t="shared" ca="1" si="235"/>
        <v>-1</v>
      </c>
      <c r="G2530">
        <f t="shared" ca="1" si="236"/>
        <v>654</v>
      </c>
      <c r="H2530">
        <f t="shared" ca="1" si="237"/>
        <v>0</v>
      </c>
      <c r="I2530" s="122">
        <f t="shared" ca="1" si="238"/>
        <v>0</v>
      </c>
    </row>
    <row r="2531" spans="1:9" x14ac:dyDescent="0.25">
      <c r="A2531" s="114">
        <f t="shared" si="239"/>
        <v>2531</v>
      </c>
      <c r="B2531" s="114">
        <f>IF(AND(A2531&gt;=CONTROL!$D$9,A2531&lt;CONTROL!$D$10+1),A2531,0)</f>
        <v>0</v>
      </c>
      <c r="C2531" s="114">
        <f>IF(AND(A2531&gt;=CONTROL!$F$9,A2531&lt;CONTROL!$F$10+1),A2531,0)</f>
        <v>0</v>
      </c>
      <c r="D2531" s="114" t="str">
        <f>IF(DATOS!I2532=CONTROL!$H$10,"B","A")</f>
        <v>A</v>
      </c>
      <c r="E2531" s="114">
        <f t="shared" si="234"/>
        <v>0</v>
      </c>
      <c r="F2531">
        <f t="shared" ca="1" si="235"/>
        <v>-1</v>
      </c>
      <c r="G2531">
        <f t="shared" ca="1" si="236"/>
        <v>654</v>
      </c>
      <c r="H2531">
        <f t="shared" ca="1" si="237"/>
        <v>0</v>
      </c>
      <c r="I2531" s="122">
        <f t="shared" ca="1" si="238"/>
        <v>0</v>
      </c>
    </row>
    <row r="2532" spans="1:9" x14ac:dyDescent="0.25">
      <c r="A2532" s="114">
        <f t="shared" si="239"/>
        <v>2532</v>
      </c>
      <c r="B2532" s="114">
        <f>IF(AND(A2532&gt;=CONTROL!$D$9,A2532&lt;CONTROL!$D$10+1),A2532,0)</f>
        <v>0</v>
      </c>
      <c r="C2532" s="114">
        <f>IF(AND(A2532&gt;=CONTROL!$F$9,A2532&lt;CONTROL!$F$10+1),A2532,0)</f>
        <v>0</v>
      </c>
      <c r="D2532" s="114" t="str">
        <f>IF(DATOS!I2533=CONTROL!$H$10,"B","A")</f>
        <v>A</v>
      </c>
      <c r="E2532" s="114">
        <f t="shared" si="234"/>
        <v>0</v>
      </c>
      <c r="F2532">
        <f t="shared" ca="1" si="235"/>
        <v>-1</v>
      </c>
      <c r="G2532">
        <f t="shared" ca="1" si="236"/>
        <v>654</v>
      </c>
      <c r="H2532">
        <f t="shared" ca="1" si="237"/>
        <v>0</v>
      </c>
      <c r="I2532" s="122">
        <f t="shared" ca="1" si="238"/>
        <v>0</v>
      </c>
    </row>
    <row r="2533" spans="1:9" x14ac:dyDescent="0.25">
      <c r="A2533" s="114">
        <f t="shared" si="239"/>
        <v>2533</v>
      </c>
      <c r="B2533" s="114">
        <f>IF(AND(A2533&gt;=CONTROL!$D$9,A2533&lt;CONTROL!$D$10+1),A2533,0)</f>
        <v>0</v>
      </c>
      <c r="C2533" s="114">
        <f>IF(AND(A2533&gt;=CONTROL!$F$9,A2533&lt;CONTROL!$F$10+1),A2533,0)</f>
        <v>0</v>
      </c>
      <c r="D2533" s="114" t="str">
        <f>IF(DATOS!I2534=CONTROL!$H$10,"B","A")</f>
        <v>A</v>
      </c>
      <c r="E2533" s="114">
        <f t="shared" si="234"/>
        <v>0</v>
      </c>
      <c r="F2533">
        <f t="shared" ca="1" si="235"/>
        <v>-1</v>
      </c>
      <c r="G2533">
        <f t="shared" ca="1" si="236"/>
        <v>654</v>
      </c>
      <c r="H2533">
        <f t="shared" ca="1" si="237"/>
        <v>0</v>
      </c>
      <c r="I2533" s="122">
        <f t="shared" ca="1" si="238"/>
        <v>0</v>
      </c>
    </row>
    <row r="2534" spans="1:9" x14ac:dyDescent="0.25">
      <c r="A2534" s="114">
        <f t="shared" si="239"/>
        <v>2534</v>
      </c>
      <c r="B2534" s="114">
        <f>IF(AND(A2534&gt;=CONTROL!$D$9,A2534&lt;CONTROL!$D$10+1),A2534,0)</f>
        <v>0</v>
      </c>
      <c r="C2534" s="114">
        <f>IF(AND(A2534&gt;=CONTROL!$F$9,A2534&lt;CONTROL!$F$10+1),A2534,0)</f>
        <v>0</v>
      </c>
      <c r="D2534" s="114" t="str">
        <f>IF(DATOS!I2535=CONTROL!$H$10,"B","A")</f>
        <v>A</v>
      </c>
      <c r="E2534" s="114">
        <f t="shared" si="234"/>
        <v>0</v>
      </c>
      <c r="F2534">
        <f t="shared" ca="1" si="235"/>
        <v>-1</v>
      </c>
      <c r="G2534">
        <f t="shared" ca="1" si="236"/>
        <v>654</v>
      </c>
      <c r="H2534">
        <f t="shared" ca="1" si="237"/>
        <v>0</v>
      </c>
      <c r="I2534" s="122">
        <f t="shared" ca="1" si="238"/>
        <v>0</v>
      </c>
    </row>
    <row r="2535" spans="1:9" x14ac:dyDescent="0.25">
      <c r="A2535" s="114">
        <f t="shared" si="239"/>
        <v>2535</v>
      </c>
      <c r="B2535" s="114">
        <f>IF(AND(A2535&gt;=CONTROL!$D$9,A2535&lt;CONTROL!$D$10+1),A2535,0)</f>
        <v>0</v>
      </c>
      <c r="C2535" s="114">
        <f>IF(AND(A2535&gt;=CONTROL!$F$9,A2535&lt;CONTROL!$F$10+1),A2535,0)</f>
        <v>0</v>
      </c>
      <c r="D2535" s="114" t="str">
        <f>IF(DATOS!I2536=CONTROL!$H$10,"B","A")</f>
        <v>A</v>
      </c>
      <c r="E2535" s="114">
        <f t="shared" si="234"/>
        <v>0</v>
      </c>
      <c r="F2535">
        <f t="shared" ca="1" si="235"/>
        <v>-1</v>
      </c>
      <c r="G2535">
        <f t="shared" ca="1" si="236"/>
        <v>654</v>
      </c>
      <c r="H2535">
        <f t="shared" ca="1" si="237"/>
        <v>0</v>
      </c>
      <c r="I2535" s="122">
        <f t="shared" ca="1" si="238"/>
        <v>0</v>
      </c>
    </row>
    <row r="2536" spans="1:9" x14ac:dyDescent="0.25">
      <c r="A2536" s="114">
        <f t="shared" si="239"/>
        <v>2536</v>
      </c>
      <c r="B2536" s="114">
        <f>IF(AND(A2536&gt;=CONTROL!$D$9,A2536&lt;CONTROL!$D$10+1),A2536,0)</f>
        <v>0</v>
      </c>
      <c r="C2536" s="114">
        <f>IF(AND(A2536&gt;=CONTROL!$F$9,A2536&lt;CONTROL!$F$10+1),A2536,0)</f>
        <v>0</v>
      </c>
      <c r="D2536" s="114" t="str">
        <f>IF(DATOS!I2537=CONTROL!$H$10,"B","A")</f>
        <v>A</v>
      </c>
      <c r="E2536" s="114">
        <f t="shared" si="234"/>
        <v>0</v>
      </c>
      <c r="F2536">
        <f t="shared" ca="1" si="235"/>
        <v>-1</v>
      </c>
      <c r="G2536">
        <f t="shared" ca="1" si="236"/>
        <v>654</v>
      </c>
      <c r="H2536">
        <f t="shared" ca="1" si="237"/>
        <v>0</v>
      </c>
      <c r="I2536" s="122">
        <f t="shared" ca="1" si="238"/>
        <v>0</v>
      </c>
    </row>
    <row r="2537" spans="1:9" x14ac:dyDescent="0.25">
      <c r="A2537" s="114">
        <f t="shared" si="239"/>
        <v>2537</v>
      </c>
      <c r="B2537" s="114">
        <f>IF(AND(A2537&gt;=CONTROL!$D$9,A2537&lt;CONTROL!$D$10+1),A2537,0)</f>
        <v>0</v>
      </c>
      <c r="C2537" s="114">
        <f>IF(AND(A2537&gt;=CONTROL!$F$9,A2537&lt;CONTROL!$F$10+1),A2537,0)</f>
        <v>0</v>
      </c>
      <c r="D2537" s="114" t="str">
        <f>IF(DATOS!I2538=CONTROL!$H$10,"B","A")</f>
        <v>A</v>
      </c>
      <c r="E2537" s="114">
        <f t="shared" si="234"/>
        <v>0</v>
      </c>
      <c r="F2537">
        <f t="shared" ca="1" si="235"/>
        <v>-1</v>
      </c>
      <c r="G2537">
        <f t="shared" ca="1" si="236"/>
        <v>654</v>
      </c>
      <c r="H2537">
        <f t="shared" ca="1" si="237"/>
        <v>0</v>
      </c>
      <c r="I2537" s="122">
        <f t="shared" ca="1" si="238"/>
        <v>0</v>
      </c>
    </row>
    <row r="2538" spans="1:9" x14ac:dyDescent="0.25">
      <c r="A2538" s="114">
        <f t="shared" si="239"/>
        <v>2538</v>
      </c>
      <c r="B2538" s="114">
        <f>IF(AND(A2538&gt;=CONTROL!$D$9,A2538&lt;CONTROL!$D$10+1),A2538,0)</f>
        <v>0</v>
      </c>
      <c r="C2538" s="114">
        <f>IF(AND(A2538&gt;=CONTROL!$F$9,A2538&lt;CONTROL!$F$10+1),A2538,0)</f>
        <v>0</v>
      </c>
      <c r="D2538" s="114" t="str">
        <f>IF(DATOS!I2539=CONTROL!$H$10,"B","A")</f>
        <v>A</v>
      </c>
      <c r="E2538" s="114">
        <f t="shared" si="234"/>
        <v>0</v>
      </c>
      <c r="F2538">
        <f t="shared" ca="1" si="235"/>
        <v>-1</v>
      </c>
      <c r="G2538">
        <f t="shared" ca="1" si="236"/>
        <v>654</v>
      </c>
      <c r="H2538">
        <f t="shared" ca="1" si="237"/>
        <v>0</v>
      </c>
      <c r="I2538" s="122">
        <f t="shared" ca="1" si="238"/>
        <v>0</v>
      </c>
    </row>
    <row r="2539" spans="1:9" x14ac:dyDescent="0.25">
      <c r="A2539" s="114">
        <f t="shared" si="239"/>
        <v>2539</v>
      </c>
      <c r="B2539" s="114">
        <f>IF(AND(A2539&gt;=CONTROL!$D$9,A2539&lt;CONTROL!$D$10+1),A2539,0)</f>
        <v>0</v>
      </c>
      <c r="C2539" s="114">
        <f>IF(AND(A2539&gt;=CONTROL!$F$9,A2539&lt;CONTROL!$F$10+1),A2539,0)</f>
        <v>0</v>
      </c>
      <c r="D2539" s="114" t="str">
        <f>IF(DATOS!I2540=CONTROL!$H$10,"B","A")</f>
        <v>A</v>
      </c>
      <c r="E2539" s="114">
        <f t="shared" si="234"/>
        <v>0</v>
      </c>
      <c r="F2539">
        <f t="shared" ca="1" si="235"/>
        <v>-1</v>
      </c>
      <c r="G2539">
        <f t="shared" ca="1" si="236"/>
        <v>654</v>
      </c>
      <c r="H2539">
        <f t="shared" ca="1" si="237"/>
        <v>0</v>
      </c>
      <c r="I2539" s="122">
        <f t="shared" ca="1" si="238"/>
        <v>0</v>
      </c>
    </row>
    <row r="2540" spans="1:9" x14ac:dyDescent="0.25">
      <c r="A2540" s="114">
        <f t="shared" si="239"/>
        <v>2540</v>
      </c>
      <c r="B2540" s="114">
        <f>IF(AND(A2540&gt;=CONTROL!$D$9,A2540&lt;CONTROL!$D$10+1),A2540,0)</f>
        <v>0</v>
      </c>
      <c r="C2540" s="114">
        <f>IF(AND(A2540&gt;=CONTROL!$F$9,A2540&lt;CONTROL!$F$10+1),A2540,0)</f>
        <v>0</v>
      </c>
      <c r="D2540" s="114" t="str">
        <f>IF(DATOS!I2541=CONTROL!$H$10,"B","A")</f>
        <v>A</v>
      </c>
      <c r="E2540" s="114">
        <f t="shared" si="234"/>
        <v>0</v>
      </c>
      <c r="F2540">
        <f t="shared" ca="1" si="235"/>
        <v>-1</v>
      </c>
      <c r="G2540">
        <f t="shared" ca="1" si="236"/>
        <v>654</v>
      </c>
      <c r="H2540">
        <f t="shared" ca="1" si="237"/>
        <v>0</v>
      </c>
      <c r="I2540" s="122">
        <f t="shared" ca="1" si="238"/>
        <v>0</v>
      </c>
    </row>
    <row r="2541" spans="1:9" x14ac:dyDescent="0.25">
      <c r="A2541" s="114">
        <f t="shared" si="239"/>
        <v>2541</v>
      </c>
      <c r="B2541" s="114">
        <f>IF(AND(A2541&gt;=CONTROL!$D$9,A2541&lt;CONTROL!$D$10+1),A2541,0)</f>
        <v>0</v>
      </c>
      <c r="C2541" s="114">
        <f>IF(AND(A2541&gt;=CONTROL!$F$9,A2541&lt;CONTROL!$F$10+1),A2541,0)</f>
        <v>0</v>
      </c>
      <c r="D2541" s="114" t="str">
        <f>IF(DATOS!I2542=CONTROL!$H$10,"B","A")</f>
        <v>A</v>
      </c>
      <c r="E2541" s="114">
        <f t="shared" si="234"/>
        <v>0</v>
      </c>
      <c r="F2541">
        <f t="shared" ca="1" si="235"/>
        <v>-1</v>
      </c>
      <c r="G2541">
        <f t="shared" ca="1" si="236"/>
        <v>654</v>
      </c>
      <c r="H2541">
        <f t="shared" ca="1" si="237"/>
        <v>0</v>
      </c>
      <c r="I2541" s="122">
        <f t="shared" ca="1" si="238"/>
        <v>0</v>
      </c>
    </row>
    <row r="2542" spans="1:9" x14ac:dyDescent="0.25">
      <c r="A2542" s="114">
        <f t="shared" si="239"/>
        <v>2542</v>
      </c>
      <c r="B2542" s="114">
        <f>IF(AND(A2542&gt;=CONTROL!$D$9,A2542&lt;CONTROL!$D$10+1),A2542,0)</f>
        <v>0</v>
      </c>
      <c r="C2542" s="114">
        <f>IF(AND(A2542&gt;=CONTROL!$F$9,A2542&lt;CONTROL!$F$10+1),A2542,0)</f>
        <v>0</v>
      </c>
      <c r="D2542" s="114" t="str">
        <f>IF(DATOS!I2543=CONTROL!$H$10,"B","A")</f>
        <v>A</v>
      </c>
      <c r="E2542" s="114">
        <f t="shared" si="234"/>
        <v>0</v>
      </c>
      <c r="F2542">
        <f t="shared" ca="1" si="235"/>
        <v>-1</v>
      </c>
      <c r="G2542">
        <f t="shared" ca="1" si="236"/>
        <v>654</v>
      </c>
      <c r="H2542">
        <f t="shared" ca="1" si="237"/>
        <v>0</v>
      </c>
      <c r="I2542" s="122">
        <f t="shared" ca="1" si="238"/>
        <v>0</v>
      </c>
    </row>
    <row r="2543" spans="1:9" x14ac:dyDescent="0.25">
      <c r="A2543" s="114">
        <f t="shared" si="239"/>
        <v>2543</v>
      </c>
      <c r="B2543" s="114">
        <f>IF(AND(A2543&gt;=CONTROL!$D$9,A2543&lt;CONTROL!$D$10+1),A2543,0)</f>
        <v>0</v>
      </c>
      <c r="C2543" s="114">
        <f>IF(AND(A2543&gt;=CONTROL!$F$9,A2543&lt;CONTROL!$F$10+1),A2543,0)</f>
        <v>0</v>
      </c>
      <c r="D2543" s="114" t="str">
        <f>IF(DATOS!I2544=CONTROL!$H$10,"B","A")</f>
        <v>A</v>
      </c>
      <c r="E2543" s="114">
        <f t="shared" si="234"/>
        <v>0</v>
      </c>
      <c r="F2543">
        <f t="shared" ca="1" si="235"/>
        <v>-1</v>
      </c>
      <c r="G2543">
        <f t="shared" ca="1" si="236"/>
        <v>654</v>
      </c>
      <c r="H2543">
        <f t="shared" ca="1" si="237"/>
        <v>0</v>
      </c>
      <c r="I2543" s="122">
        <f t="shared" ca="1" si="238"/>
        <v>0</v>
      </c>
    </row>
    <row r="2544" spans="1:9" x14ac:dyDescent="0.25">
      <c r="A2544" s="114">
        <f t="shared" si="239"/>
        <v>2544</v>
      </c>
      <c r="B2544" s="114">
        <f>IF(AND(A2544&gt;=CONTROL!$D$9,A2544&lt;CONTROL!$D$10+1),A2544,0)</f>
        <v>0</v>
      </c>
      <c r="C2544" s="114">
        <f>IF(AND(A2544&gt;=CONTROL!$F$9,A2544&lt;CONTROL!$F$10+1),A2544,0)</f>
        <v>0</v>
      </c>
      <c r="D2544" s="114" t="str">
        <f>IF(DATOS!I2545=CONTROL!$H$10,"B","A")</f>
        <v>A</v>
      </c>
      <c r="E2544" s="114">
        <f t="shared" si="234"/>
        <v>0</v>
      </c>
      <c r="F2544">
        <f t="shared" ca="1" si="235"/>
        <v>-1</v>
      </c>
      <c r="G2544">
        <f t="shared" ca="1" si="236"/>
        <v>654</v>
      </c>
      <c r="H2544">
        <f t="shared" ca="1" si="237"/>
        <v>0</v>
      </c>
      <c r="I2544" s="122">
        <f t="shared" ca="1" si="238"/>
        <v>0</v>
      </c>
    </row>
    <row r="2545" spans="1:9" x14ac:dyDescent="0.25">
      <c r="A2545" s="114">
        <f t="shared" si="239"/>
        <v>2545</v>
      </c>
      <c r="B2545" s="114">
        <f>IF(AND(A2545&gt;=CONTROL!$D$9,A2545&lt;CONTROL!$D$10+1),A2545,0)</f>
        <v>0</v>
      </c>
      <c r="C2545" s="114">
        <f>IF(AND(A2545&gt;=CONTROL!$F$9,A2545&lt;CONTROL!$F$10+1),A2545,0)</f>
        <v>0</v>
      </c>
      <c r="D2545" s="114" t="str">
        <f>IF(DATOS!I2546=CONTROL!$H$10,"B","A")</f>
        <v>A</v>
      </c>
      <c r="E2545" s="114">
        <f t="shared" si="234"/>
        <v>0</v>
      </c>
      <c r="F2545">
        <f t="shared" ca="1" si="235"/>
        <v>-1</v>
      </c>
      <c r="G2545">
        <f t="shared" ca="1" si="236"/>
        <v>654</v>
      </c>
      <c r="H2545">
        <f t="shared" ca="1" si="237"/>
        <v>0</v>
      </c>
      <c r="I2545" s="122">
        <f t="shared" ca="1" si="238"/>
        <v>0</v>
      </c>
    </row>
    <row r="2546" spans="1:9" x14ac:dyDescent="0.25">
      <c r="A2546" s="114">
        <f t="shared" si="239"/>
        <v>2546</v>
      </c>
      <c r="B2546" s="114">
        <f>IF(AND(A2546&gt;=CONTROL!$D$9,A2546&lt;CONTROL!$D$10+1),A2546,0)</f>
        <v>0</v>
      </c>
      <c r="C2546" s="114">
        <f>IF(AND(A2546&gt;=CONTROL!$F$9,A2546&lt;CONTROL!$F$10+1),A2546,0)</f>
        <v>0</v>
      </c>
      <c r="D2546" s="114" t="str">
        <f>IF(DATOS!I2547=CONTROL!$H$10,"B","A")</f>
        <v>A</v>
      </c>
      <c r="E2546" s="114">
        <f t="shared" si="234"/>
        <v>0</v>
      </c>
      <c r="F2546">
        <f t="shared" ca="1" si="235"/>
        <v>-1</v>
      </c>
      <c r="G2546">
        <f t="shared" ca="1" si="236"/>
        <v>654</v>
      </c>
      <c r="H2546">
        <f t="shared" ca="1" si="237"/>
        <v>0</v>
      </c>
      <c r="I2546" s="122">
        <f t="shared" ca="1" si="238"/>
        <v>0</v>
      </c>
    </row>
    <row r="2547" spans="1:9" x14ac:dyDescent="0.25">
      <c r="A2547" s="114">
        <f t="shared" si="239"/>
        <v>2547</v>
      </c>
      <c r="B2547" s="114">
        <f>IF(AND(A2547&gt;=CONTROL!$D$9,A2547&lt;CONTROL!$D$10+1),A2547,0)</f>
        <v>0</v>
      </c>
      <c r="C2547" s="114">
        <f>IF(AND(A2547&gt;=CONTROL!$F$9,A2547&lt;CONTROL!$F$10+1),A2547,0)</f>
        <v>0</v>
      </c>
      <c r="D2547" s="114" t="str">
        <f>IF(DATOS!I2548=CONTROL!$H$10,"B","A")</f>
        <v>A</v>
      </c>
      <c r="E2547" s="114">
        <f t="shared" si="234"/>
        <v>0</v>
      </c>
      <c r="F2547">
        <f t="shared" ca="1" si="235"/>
        <v>-1</v>
      </c>
      <c r="G2547">
        <f t="shared" ca="1" si="236"/>
        <v>654</v>
      </c>
      <c r="H2547">
        <f t="shared" ca="1" si="237"/>
        <v>0</v>
      </c>
      <c r="I2547" s="122">
        <f t="shared" ca="1" si="238"/>
        <v>0</v>
      </c>
    </row>
    <row r="2548" spans="1:9" x14ac:dyDescent="0.25">
      <c r="A2548" s="114">
        <f t="shared" si="239"/>
        <v>2548</v>
      </c>
      <c r="B2548" s="114">
        <f>IF(AND(A2548&gt;=CONTROL!$D$9,A2548&lt;CONTROL!$D$10+1),A2548,0)</f>
        <v>0</v>
      </c>
      <c r="C2548" s="114">
        <f>IF(AND(A2548&gt;=CONTROL!$F$9,A2548&lt;CONTROL!$F$10+1),A2548,0)</f>
        <v>0</v>
      </c>
      <c r="D2548" s="114" t="str">
        <f>IF(DATOS!I2549=CONTROL!$H$10,"B","A")</f>
        <v>A</v>
      </c>
      <c r="E2548" s="114">
        <f t="shared" si="234"/>
        <v>0</v>
      </c>
      <c r="F2548">
        <f t="shared" ca="1" si="235"/>
        <v>-1</v>
      </c>
      <c r="G2548">
        <f t="shared" ca="1" si="236"/>
        <v>654</v>
      </c>
      <c r="H2548">
        <f t="shared" ca="1" si="237"/>
        <v>0</v>
      </c>
      <c r="I2548" s="122">
        <f t="shared" ca="1" si="238"/>
        <v>0</v>
      </c>
    </row>
    <row r="2549" spans="1:9" x14ac:dyDescent="0.25">
      <c r="A2549" s="114">
        <f t="shared" si="239"/>
        <v>2549</v>
      </c>
      <c r="B2549" s="114">
        <f>IF(AND(A2549&gt;=CONTROL!$D$9,A2549&lt;CONTROL!$D$10+1),A2549,0)</f>
        <v>0</v>
      </c>
      <c r="C2549" s="114">
        <f>IF(AND(A2549&gt;=CONTROL!$F$9,A2549&lt;CONTROL!$F$10+1),A2549,0)</f>
        <v>0</v>
      </c>
      <c r="D2549" s="114" t="str">
        <f>IF(DATOS!I2550=CONTROL!$H$10,"B","A")</f>
        <v>A</v>
      </c>
      <c r="E2549" s="114">
        <f t="shared" si="234"/>
        <v>0</v>
      </c>
      <c r="F2549">
        <f t="shared" ca="1" si="235"/>
        <v>-1</v>
      </c>
      <c r="G2549">
        <f t="shared" ca="1" si="236"/>
        <v>654</v>
      </c>
      <c r="H2549">
        <f t="shared" ca="1" si="237"/>
        <v>0</v>
      </c>
      <c r="I2549" s="122">
        <f t="shared" ca="1" si="238"/>
        <v>0</v>
      </c>
    </row>
    <row r="2550" spans="1:9" x14ac:dyDescent="0.25">
      <c r="A2550" s="114">
        <f t="shared" si="239"/>
        <v>2550</v>
      </c>
      <c r="B2550" s="114">
        <f>IF(AND(A2550&gt;=CONTROL!$D$9,A2550&lt;CONTROL!$D$10+1),A2550,0)</f>
        <v>0</v>
      </c>
      <c r="C2550" s="114">
        <f>IF(AND(A2550&gt;=CONTROL!$F$9,A2550&lt;CONTROL!$F$10+1),A2550,0)</f>
        <v>0</v>
      </c>
      <c r="D2550" s="114" t="str">
        <f>IF(DATOS!I2551=CONTROL!$H$10,"B","A")</f>
        <v>A</v>
      </c>
      <c r="E2550" s="114">
        <f t="shared" si="234"/>
        <v>0</v>
      </c>
      <c r="F2550">
        <f t="shared" ca="1" si="235"/>
        <v>-1</v>
      </c>
      <c r="G2550">
        <f t="shared" ca="1" si="236"/>
        <v>654</v>
      </c>
      <c r="H2550">
        <f t="shared" ca="1" si="237"/>
        <v>0</v>
      </c>
      <c r="I2550" s="122">
        <f t="shared" ca="1" si="238"/>
        <v>0</v>
      </c>
    </row>
    <row r="2551" spans="1:9" x14ac:dyDescent="0.25">
      <c r="A2551" s="114">
        <f t="shared" si="239"/>
        <v>2551</v>
      </c>
      <c r="B2551" s="114">
        <f>IF(AND(A2551&gt;=CONTROL!$D$9,A2551&lt;CONTROL!$D$10+1),A2551,0)</f>
        <v>0</v>
      </c>
      <c r="C2551" s="114">
        <f>IF(AND(A2551&gt;=CONTROL!$F$9,A2551&lt;CONTROL!$F$10+1),A2551,0)</f>
        <v>0</v>
      </c>
      <c r="D2551" s="114" t="str">
        <f>IF(DATOS!I2552=CONTROL!$H$10,"B","A")</f>
        <v>A</v>
      </c>
      <c r="E2551" s="114">
        <f t="shared" si="234"/>
        <v>0</v>
      </c>
      <c r="F2551">
        <f t="shared" ca="1" si="235"/>
        <v>-1</v>
      </c>
      <c r="G2551">
        <f t="shared" ca="1" si="236"/>
        <v>654</v>
      </c>
      <c r="H2551">
        <f t="shared" ca="1" si="237"/>
        <v>0</v>
      </c>
      <c r="I2551" s="122">
        <f t="shared" ca="1" si="238"/>
        <v>0</v>
      </c>
    </row>
    <row r="2552" spans="1:9" x14ac:dyDescent="0.25">
      <c r="A2552" s="114">
        <f t="shared" si="239"/>
        <v>2552</v>
      </c>
      <c r="B2552" s="114">
        <f>IF(AND(A2552&gt;=CONTROL!$D$9,A2552&lt;CONTROL!$D$10+1),A2552,0)</f>
        <v>0</v>
      </c>
      <c r="C2552" s="114">
        <f>IF(AND(A2552&gt;=CONTROL!$F$9,A2552&lt;CONTROL!$F$10+1),A2552,0)</f>
        <v>0</v>
      </c>
      <c r="D2552" s="114" t="str">
        <f>IF(DATOS!I2553=CONTROL!$H$10,"B","A")</f>
        <v>A</v>
      </c>
      <c r="E2552" s="114">
        <f t="shared" si="234"/>
        <v>0</v>
      </c>
      <c r="F2552">
        <f t="shared" ca="1" si="235"/>
        <v>-1</v>
      </c>
      <c r="G2552">
        <f t="shared" ca="1" si="236"/>
        <v>654</v>
      </c>
      <c r="H2552">
        <f t="shared" ca="1" si="237"/>
        <v>0</v>
      </c>
      <c r="I2552" s="122">
        <f t="shared" ca="1" si="238"/>
        <v>0</v>
      </c>
    </row>
    <row r="2553" spans="1:9" x14ac:dyDescent="0.25">
      <c r="A2553" s="114">
        <f t="shared" si="239"/>
        <v>2553</v>
      </c>
      <c r="B2553" s="114">
        <f>IF(AND(A2553&gt;=CONTROL!$D$9,A2553&lt;CONTROL!$D$10+1),A2553,0)</f>
        <v>0</v>
      </c>
      <c r="C2553" s="114">
        <f>IF(AND(A2553&gt;=CONTROL!$F$9,A2553&lt;CONTROL!$F$10+1),A2553,0)</f>
        <v>0</v>
      </c>
      <c r="D2553" s="114" t="str">
        <f>IF(DATOS!I2554=CONTROL!$H$10,"B","A")</f>
        <v>A</v>
      </c>
      <c r="E2553" s="114">
        <f t="shared" si="234"/>
        <v>0</v>
      </c>
      <c r="F2553">
        <f t="shared" ca="1" si="235"/>
        <v>-1</v>
      </c>
      <c r="G2553">
        <f t="shared" ca="1" si="236"/>
        <v>654</v>
      </c>
      <c r="H2553">
        <f t="shared" ca="1" si="237"/>
        <v>0</v>
      </c>
      <c r="I2553" s="122">
        <f t="shared" ca="1" si="238"/>
        <v>0</v>
      </c>
    </row>
    <row r="2554" spans="1:9" x14ac:dyDescent="0.25">
      <c r="A2554" s="114">
        <f t="shared" si="239"/>
        <v>2554</v>
      </c>
      <c r="B2554" s="114">
        <f>IF(AND(A2554&gt;=CONTROL!$D$9,A2554&lt;CONTROL!$D$10+1),A2554,0)</f>
        <v>0</v>
      </c>
      <c r="C2554" s="114">
        <f>IF(AND(A2554&gt;=CONTROL!$F$9,A2554&lt;CONTROL!$F$10+1),A2554,0)</f>
        <v>0</v>
      </c>
      <c r="D2554" s="114" t="str">
        <f>IF(DATOS!I2555=CONTROL!$H$10,"B","A")</f>
        <v>A</v>
      </c>
      <c r="E2554" s="114">
        <f t="shared" si="234"/>
        <v>0</v>
      </c>
      <c r="F2554">
        <f t="shared" ca="1" si="235"/>
        <v>-1</v>
      </c>
      <c r="G2554">
        <f t="shared" ca="1" si="236"/>
        <v>654</v>
      </c>
      <c r="H2554">
        <f t="shared" ca="1" si="237"/>
        <v>0</v>
      </c>
      <c r="I2554" s="122">
        <f t="shared" ca="1" si="238"/>
        <v>0</v>
      </c>
    </row>
    <row r="2555" spans="1:9" x14ac:dyDescent="0.25">
      <c r="A2555" s="114">
        <f t="shared" si="239"/>
        <v>2555</v>
      </c>
      <c r="B2555" s="114">
        <f>IF(AND(A2555&gt;=CONTROL!$D$9,A2555&lt;CONTROL!$D$10+1),A2555,0)</f>
        <v>0</v>
      </c>
      <c r="C2555" s="114">
        <f>IF(AND(A2555&gt;=CONTROL!$F$9,A2555&lt;CONTROL!$F$10+1),A2555,0)</f>
        <v>0</v>
      </c>
      <c r="D2555" s="114" t="str">
        <f>IF(DATOS!I2556=CONTROL!$H$10,"B","A")</f>
        <v>A</v>
      </c>
      <c r="E2555" s="114">
        <f t="shared" si="234"/>
        <v>0</v>
      </c>
      <c r="F2555">
        <f t="shared" ca="1" si="235"/>
        <v>-1</v>
      </c>
      <c r="G2555">
        <f t="shared" ca="1" si="236"/>
        <v>654</v>
      </c>
      <c r="H2555">
        <f t="shared" ca="1" si="237"/>
        <v>0</v>
      </c>
      <c r="I2555" s="122">
        <f t="shared" ca="1" si="238"/>
        <v>0</v>
      </c>
    </row>
    <row r="2556" spans="1:9" x14ac:dyDescent="0.25">
      <c r="A2556" s="114">
        <f t="shared" si="239"/>
        <v>2556</v>
      </c>
      <c r="B2556" s="114">
        <f>IF(AND(A2556&gt;=CONTROL!$D$9,A2556&lt;CONTROL!$D$10+1),A2556,0)</f>
        <v>0</v>
      </c>
      <c r="C2556" s="114">
        <f>IF(AND(A2556&gt;=CONTROL!$F$9,A2556&lt;CONTROL!$F$10+1),A2556,0)</f>
        <v>0</v>
      </c>
      <c r="D2556" s="114" t="str">
        <f>IF(DATOS!I2557=CONTROL!$H$10,"B","A")</f>
        <v>A</v>
      </c>
      <c r="E2556" s="114">
        <f t="shared" si="234"/>
        <v>0</v>
      </c>
      <c r="F2556">
        <f t="shared" ca="1" si="235"/>
        <v>-1</v>
      </c>
      <c r="G2556">
        <f t="shared" ca="1" si="236"/>
        <v>654</v>
      </c>
      <c r="H2556">
        <f t="shared" ca="1" si="237"/>
        <v>0</v>
      </c>
      <c r="I2556" s="122">
        <f t="shared" ca="1" si="238"/>
        <v>0</v>
      </c>
    </row>
    <row r="2557" spans="1:9" x14ac:dyDescent="0.25">
      <c r="A2557" s="114">
        <f t="shared" si="239"/>
        <v>2557</v>
      </c>
      <c r="B2557" s="114">
        <f>IF(AND(A2557&gt;=CONTROL!$D$9,A2557&lt;CONTROL!$D$10+1),A2557,0)</f>
        <v>0</v>
      </c>
      <c r="C2557" s="114">
        <f>IF(AND(A2557&gt;=CONTROL!$F$9,A2557&lt;CONTROL!$F$10+1),A2557,0)</f>
        <v>0</v>
      </c>
      <c r="D2557" s="114" t="str">
        <f>IF(DATOS!I2558=CONTROL!$H$10,"B","A")</f>
        <v>A</v>
      </c>
      <c r="E2557" s="114">
        <f t="shared" si="234"/>
        <v>0</v>
      </c>
      <c r="F2557">
        <f t="shared" ca="1" si="235"/>
        <v>-1</v>
      </c>
      <c r="G2557">
        <f t="shared" ca="1" si="236"/>
        <v>654</v>
      </c>
      <c r="H2557">
        <f t="shared" ca="1" si="237"/>
        <v>0</v>
      </c>
      <c r="I2557" s="122">
        <f t="shared" ca="1" si="238"/>
        <v>0</v>
      </c>
    </row>
    <row r="2558" spans="1:9" x14ac:dyDescent="0.25">
      <c r="A2558" s="114">
        <f t="shared" si="239"/>
        <v>2558</v>
      </c>
      <c r="B2558" s="114">
        <f>IF(AND(A2558&gt;=CONTROL!$D$9,A2558&lt;CONTROL!$D$10+1),A2558,0)</f>
        <v>0</v>
      </c>
      <c r="C2558" s="114">
        <f>IF(AND(A2558&gt;=CONTROL!$F$9,A2558&lt;CONTROL!$F$10+1),A2558,0)</f>
        <v>0</v>
      </c>
      <c r="D2558" s="114" t="str">
        <f>IF(DATOS!I2559=CONTROL!$H$10,"B","A")</f>
        <v>A</v>
      </c>
      <c r="E2558" s="114">
        <f t="shared" si="234"/>
        <v>0</v>
      </c>
      <c r="F2558">
        <f t="shared" ca="1" si="235"/>
        <v>-1</v>
      </c>
      <c r="G2558">
        <f t="shared" ca="1" si="236"/>
        <v>654</v>
      </c>
      <c r="H2558">
        <f t="shared" ca="1" si="237"/>
        <v>0</v>
      </c>
      <c r="I2558" s="122">
        <f t="shared" ca="1" si="238"/>
        <v>0</v>
      </c>
    </row>
    <row r="2559" spans="1:9" x14ac:dyDescent="0.25">
      <c r="A2559" s="114">
        <f t="shared" si="239"/>
        <v>2559</v>
      </c>
      <c r="B2559" s="114">
        <f>IF(AND(A2559&gt;=CONTROL!$D$9,A2559&lt;CONTROL!$D$10+1),A2559,0)</f>
        <v>0</v>
      </c>
      <c r="C2559" s="114">
        <f>IF(AND(A2559&gt;=CONTROL!$F$9,A2559&lt;CONTROL!$F$10+1),A2559,0)</f>
        <v>0</v>
      </c>
      <c r="D2559" s="114" t="str">
        <f>IF(DATOS!I2560=CONTROL!$H$10,"B","A")</f>
        <v>A</v>
      </c>
      <c r="E2559" s="114">
        <f t="shared" si="234"/>
        <v>0</v>
      </c>
      <c r="F2559">
        <f t="shared" ca="1" si="235"/>
        <v>-1</v>
      </c>
      <c r="G2559">
        <f t="shared" ca="1" si="236"/>
        <v>654</v>
      </c>
      <c r="H2559">
        <f t="shared" ca="1" si="237"/>
        <v>0</v>
      </c>
      <c r="I2559" s="122">
        <f t="shared" ca="1" si="238"/>
        <v>0</v>
      </c>
    </row>
    <row r="2560" spans="1:9" x14ac:dyDescent="0.25">
      <c r="A2560" s="114">
        <f t="shared" si="239"/>
        <v>2560</v>
      </c>
      <c r="B2560" s="114">
        <f>IF(AND(A2560&gt;=CONTROL!$D$9,A2560&lt;CONTROL!$D$10+1),A2560,0)</f>
        <v>0</v>
      </c>
      <c r="C2560" s="114">
        <f>IF(AND(A2560&gt;=CONTROL!$F$9,A2560&lt;CONTROL!$F$10+1),A2560,0)</f>
        <v>0</v>
      </c>
      <c r="D2560" s="114" t="str">
        <f>IF(DATOS!I2561=CONTROL!$H$10,"B","A")</f>
        <v>A</v>
      </c>
      <c r="E2560" s="114">
        <f t="shared" si="234"/>
        <v>0</v>
      </c>
      <c r="F2560">
        <f t="shared" ca="1" si="235"/>
        <v>-1</v>
      </c>
      <c r="G2560">
        <f t="shared" ca="1" si="236"/>
        <v>654</v>
      </c>
      <c r="H2560">
        <f t="shared" ca="1" si="237"/>
        <v>0</v>
      </c>
      <c r="I2560" s="122">
        <f t="shared" ca="1" si="238"/>
        <v>0</v>
      </c>
    </row>
    <row r="2561" spans="1:9" x14ac:dyDescent="0.25">
      <c r="A2561" s="114">
        <f t="shared" si="239"/>
        <v>2561</v>
      </c>
      <c r="B2561" s="114">
        <f>IF(AND(A2561&gt;=CONTROL!$D$9,A2561&lt;CONTROL!$D$10+1),A2561,0)</f>
        <v>0</v>
      </c>
      <c r="C2561" s="114">
        <f>IF(AND(A2561&gt;=CONTROL!$F$9,A2561&lt;CONTROL!$F$10+1),A2561,0)</f>
        <v>0</v>
      </c>
      <c r="D2561" s="114" t="str">
        <f>IF(DATOS!I2562=CONTROL!$H$10,"B","A")</f>
        <v>A</v>
      </c>
      <c r="E2561" s="114">
        <f t="shared" si="234"/>
        <v>0</v>
      </c>
      <c r="F2561">
        <f t="shared" ca="1" si="235"/>
        <v>-1</v>
      </c>
      <c r="G2561">
        <f t="shared" ca="1" si="236"/>
        <v>654</v>
      </c>
      <c r="H2561">
        <f t="shared" ca="1" si="237"/>
        <v>0</v>
      </c>
      <c r="I2561" s="122">
        <f t="shared" ca="1" si="238"/>
        <v>0</v>
      </c>
    </row>
    <row r="2562" spans="1:9" x14ac:dyDescent="0.25">
      <c r="A2562" s="114">
        <f t="shared" si="239"/>
        <v>2562</v>
      </c>
      <c r="B2562" s="114">
        <f>IF(AND(A2562&gt;=CONTROL!$D$9,A2562&lt;CONTROL!$D$10+1),A2562,0)</f>
        <v>0</v>
      </c>
      <c r="C2562" s="114">
        <f>IF(AND(A2562&gt;=CONTROL!$F$9,A2562&lt;CONTROL!$F$10+1),A2562,0)</f>
        <v>0</v>
      </c>
      <c r="D2562" s="114" t="str">
        <f>IF(DATOS!I2563=CONTROL!$H$10,"B","A")</f>
        <v>A</v>
      </c>
      <c r="E2562" s="114">
        <f t="shared" ref="E2562:E2625" si="240">IF(D2562="A",+C2562+B2562,0)</f>
        <v>0</v>
      </c>
      <c r="F2562">
        <f t="shared" ref="F2562:F2625" ca="1" si="241">IF(E2562&gt;0,RAND(),-1)</f>
        <v>-1</v>
      </c>
      <c r="G2562">
        <f t="shared" ref="G2562:G2625" ca="1" si="242">RANK(F2562,$F$1:$F$5000)</f>
        <v>654</v>
      </c>
      <c r="H2562">
        <f t="shared" ref="H2562:H2625" ca="1" si="243">IF(F2562=-1,0,G2562)</f>
        <v>0</v>
      </c>
      <c r="I2562" s="122">
        <f t="shared" ref="I2562:I2625" ca="1" si="244">IFERROR(MATCH(A2562,H:H,0),0)</f>
        <v>0</v>
      </c>
    </row>
    <row r="2563" spans="1:9" x14ac:dyDescent="0.25">
      <c r="A2563" s="114">
        <f t="shared" ref="A2563:A2626" si="245">+A2562+1</f>
        <v>2563</v>
      </c>
      <c r="B2563" s="114">
        <f>IF(AND(A2563&gt;=CONTROL!$D$9,A2563&lt;CONTROL!$D$10+1),A2563,0)</f>
        <v>0</v>
      </c>
      <c r="C2563" s="114">
        <f>IF(AND(A2563&gt;=CONTROL!$F$9,A2563&lt;CONTROL!$F$10+1),A2563,0)</f>
        <v>0</v>
      </c>
      <c r="D2563" s="114" t="str">
        <f>IF(DATOS!I2564=CONTROL!$H$10,"B","A")</f>
        <v>A</v>
      </c>
      <c r="E2563" s="114">
        <f t="shared" si="240"/>
        <v>0</v>
      </c>
      <c r="F2563">
        <f t="shared" ca="1" si="241"/>
        <v>-1</v>
      </c>
      <c r="G2563">
        <f t="shared" ca="1" si="242"/>
        <v>654</v>
      </c>
      <c r="H2563">
        <f t="shared" ca="1" si="243"/>
        <v>0</v>
      </c>
      <c r="I2563" s="122">
        <f t="shared" ca="1" si="244"/>
        <v>0</v>
      </c>
    </row>
    <row r="2564" spans="1:9" x14ac:dyDescent="0.25">
      <c r="A2564" s="114">
        <f t="shared" si="245"/>
        <v>2564</v>
      </c>
      <c r="B2564" s="114">
        <f>IF(AND(A2564&gt;=CONTROL!$D$9,A2564&lt;CONTROL!$D$10+1),A2564,0)</f>
        <v>0</v>
      </c>
      <c r="C2564" s="114">
        <f>IF(AND(A2564&gt;=CONTROL!$F$9,A2564&lt;CONTROL!$F$10+1),A2564,0)</f>
        <v>0</v>
      </c>
      <c r="D2564" s="114" t="str">
        <f>IF(DATOS!I2565=CONTROL!$H$10,"B","A")</f>
        <v>A</v>
      </c>
      <c r="E2564" s="114">
        <f t="shared" si="240"/>
        <v>0</v>
      </c>
      <c r="F2564">
        <f t="shared" ca="1" si="241"/>
        <v>-1</v>
      </c>
      <c r="G2564">
        <f t="shared" ca="1" si="242"/>
        <v>654</v>
      </c>
      <c r="H2564">
        <f t="shared" ca="1" si="243"/>
        <v>0</v>
      </c>
      <c r="I2564" s="122">
        <f t="shared" ca="1" si="244"/>
        <v>0</v>
      </c>
    </row>
    <row r="2565" spans="1:9" x14ac:dyDescent="0.25">
      <c r="A2565" s="114">
        <f t="shared" si="245"/>
        <v>2565</v>
      </c>
      <c r="B2565" s="114">
        <f>IF(AND(A2565&gt;=CONTROL!$D$9,A2565&lt;CONTROL!$D$10+1),A2565,0)</f>
        <v>0</v>
      </c>
      <c r="C2565" s="114">
        <f>IF(AND(A2565&gt;=CONTROL!$F$9,A2565&lt;CONTROL!$F$10+1),A2565,0)</f>
        <v>0</v>
      </c>
      <c r="D2565" s="114" t="str">
        <f>IF(DATOS!I2566=CONTROL!$H$10,"B","A")</f>
        <v>A</v>
      </c>
      <c r="E2565" s="114">
        <f t="shared" si="240"/>
        <v>0</v>
      </c>
      <c r="F2565">
        <f t="shared" ca="1" si="241"/>
        <v>-1</v>
      </c>
      <c r="G2565">
        <f t="shared" ca="1" si="242"/>
        <v>654</v>
      </c>
      <c r="H2565">
        <f t="shared" ca="1" si="243"/>
        <v>0</v>
      </c>
      <c r="I2565" s="122">
        <f t="shared" ca="1" si="244"/>
        <v>0</v>
      </c>
    </row>
    <row r="2566" spans="1:9" x14ac:dyDescent="0.25">
      <c r="A2566" s="114">
        <f t="shared" si="245"/>
        <v>2566</v>
      </c>
      <c r="B2566" s="114">
        <f>IF(AND(A2566&gt;=CONTROL!$D$9,A2566&lt;CONTROL!$D$10+1),A2566,0)</f>
        <v>0</v>
      </c>
      <c r="C2566" s="114">
        <f>IF(AND(A2566&gt;=CONTROL!$F$9,A2566&lt;CONTROL!$F$10+1),A2566,0)</f>
        <v>0</v>
      </c>
      <c r="D2566" s="114" t="str">
        <f>IF(DATOS!I2567=CONTROL!$H$10,"B","A")</f>
        <v>A</v>
      </c>
      <c r="E2566" s="114">
        <f t="shared" si="240"/>
        <v>0</v>
      </c>
      <c r="F2566">
        <f t="shared" ca="1" si="241"/>
        <v>-1</v>
      </c>
      <c r="G2566">
        <f t="shared" ca="1" si="242"/>
        <v>654</v>
      </c>
      <c r="H2566">
        <f t="shared" ca="1" si="243"/>
        <v>0</v>
      </c>
      <c r="I2566" s="122">
        <f t="shared" ca="1" si="244"/>
        <v>0</v>
      </c>
    </row>
    <row r="2567" spans="1:9" x14ac:dyDescent="0.25">
      <c r="A2567" s="114">
        <f t="shared" si="245"/>
        <v>2567</v>
      </c>
      <c r="B2567" s="114">
        <f>IF(AND(A2567&gt;=CONTROL!$D$9,A2567&lt;CONTROL!$D$10+1),A2567,0)</f>
        <v>0</v>
      </c>
      <c r="C2567" s="114">
        <f>IF(AND(A2567&gt;=CONTROL!$F$9,A2567&lt;CONTROL!$F$10+1),A2567,0)</f>
        <v>0</v>
      </c>
      <c r="D2567" s="114" t="str">
        <f>IF(DATOS!I2568=CONTROL!$H$10,"B","A")</f>
        <v>A</v>
      </c>
      <c r="E2567" s="114">
        <f t="shared" si="240"/>
        <v>0</v>
      </c>
      <c r="F2567">
        <f t="shared" ca="1" si="241"/>
        <v>-1</v>
      </c>
      <c r="G2567">
        <f t="shared" ca="1" si="242"/>
        <v>654</v>
      </c>
      <c r="H2567">
        <f t="shared" ca="1" si="243"/>
        <v>0</v>
      </c>
      <c r="I2567" s="122">
        <f t="shared" ca="1" si="244"/>
        <v>0</v>
      </c>
    </row>
    <row r="2568" spans="1:9" x14ac:dyDescent="0.25">
      <c r="A2568" s="114">
        <f t="shared" si="245"/>
        <v>2568</v>
      </c>
      <c r="B2568" s="114">
        <f>IF(AND(A2568&gt;=CONTROL!$D$9,A2568&lt;CONTROL!$D$10+1),A2568,0)</f>
        <v>0</v>
      </c>
      <c r="C2568" s="114">
        <f>IF(AND(A2568&gt;=CONTROL!$F$9,A2568&lt;CONTROL!$F$10+1),A2568,0)</f>
        <v>0</v>
      </c>
      <c r="D2568" s="114" t="str">
        <f>IF(DATOS!I2569=CONTROL!$H$10,"B","A")</f>
        <v>A</v>
      </c>
      <c r="E2568" s="114">
        <f t="shared" si="240"/>
        <v>0</v>
      </c>
      <c r="F2568">
        <f t="shared" ca="1" si="241"/>
        <v>-1</v>
      </c>
      <c r="G2568">
        <f t="shared" ca="1" si="242"/>
        <v>654</v>
      </c>
      <c r="H2568">
        <f t="shared" ca="1" si="243"/>
        <v>0</v>
      </c>
      <c r="I2568" s="122">
        <f t="shared" ca="1" si="244"/>
        <v>0</v>
      </c>
    </row>
    <row r="2569" spans="1:9" x14ac:dyDescent="0.25">
      <c r="A2569" s="114">
        <f t="shared" si="245"/>
        <v>2569</v>
      </c>
      <c r="B2569" s="114">
        <f>IF(AND(A2569&gt;=CONTROL!$D$9,A2569&lt;CONTROL!$D$10+1),A2569,0)</f>
        <v>0</v>
      </c>
      <c r="C2569" s="114">
        <f>IF(AND(A2569&gt;=CONTROL!$F$9,A2569&lt;CONTROL!$F$10+1),A2569,0)</f>
        <v>0</v>
      </c>
      <c r="D2569" s="114" t="str">
        <f>IF(DATOS!I2570=CONTROL!$H$10,"B","A")</f>
        <v>A</v>
      </c>
      <c r="E2569" s="114">
        <f t="shared" si="240"/>
        <v>0</v>
      </c>
      <c r="F2569">
        <f t="shared" ca="1" si="241"/>
        <v>-1</v>
      </c>
      <c r="G2569">
        <f t="shared" ca="1" si="242"/>
        <v>654</v>
      </c>
      <c r="H2569">
        <f t="shared" ca="1" si="243"/>
        <v>0</v>
      </c>
      <c r="I2569" s="122">
        <f t="shared" ca="1" si="244"/>
        <v>0</v>
      </c>
    </row>
    <row r="2570" spans="1:9" x14ac:dyDescent="0.25">
      <c r="A2570" s="114">
        <f t="shared" si="245"/>
        <v>2570</v>
      </c>
      <c r="B2570" s="114">
        <f>IF(AND(A2570&gt;=CONTROL!$D$9,A2570&lt;CONTROL!$D$10+1),A2570,0)</f>
        <v>0</v>
      </c>
      <c r="C2570" s="114">
        <f>IF(AND(A2570&gt;=CONTROL!$F$9,A2570&lt;CONTROL!$F$10+1),A2570,0)</f>
        <v>0</v>
      </c>
      <c r="D2570" s="114" t="str">
        <f>IF(DATOS!I2571=CONTROL!$H$10,"B","A")</f>
        <v>A</v>
      </c>
      <c r="E2570" s="114">
        <f t="shared" si="240"/>
        <v>0</v>
      </c>
      <c r="F2570">
        <f t="shared" ca="1" si="241"/>
        <v>-1</v>
      </c>
      <c r="G2570">
        <f t="shared" ca="1" si="242"/>
        <v>654</v>
      </c>
      <c r="H2570">
        <f t="shared" ca="1" si="243"/>
        <v>0</v>
      </c>
      <c r="I2570" s="122">
        <f t="shared" ca="1" si="244"/>
        <v>0</v>
      </c>
    </row>
    <row r="2571" spans="1:9" x14ac:dyDescent="0.25">
      <c r="A2571" s="114">
        <f t="shared" si="245"/>
        <v>2571</v>
      </c>
      <c r="B2571" s="114">
        <f>IF(AND(A2571&gt;=CONTROL!$D$9,A2571&lt;CONTROL!$D$10+1),A2571,0)</f>
        <v>0</v>
      </c>
      <c r="C2571" s="114">
        <f>IF(AND(A2571&gt;=CONTROL!$F$9,A2571&lt;CONTROL!$F$10+1),A2571,0)</f>
        <v>0</v>
      </c>
      <c r="D2571" s="114" t="str">
        <f>IF(DATOS!I2572=CONTROL!$H$10,"B","A")</f>
        <v>A</v>
      </c>
      <c r="E2571" s="114">
        <f t="shared" si="240"/>
        <v>0</v>
      </c>
      <c r="F2571">
        <f t="shared" ca="1" si="241"/>
        <v>-1</v>
      </c>
      <c r="G2571">
        <f t="shared" ca="1" si="242"/>
        <v>654</v>
      </c>
      <c r="H2571">
        <f t="shared" ca="1" si="243"/>
        <v>0</v>
      </c>
      <c r="I2571" s="122">
        <f t="shared" ca="1" si="244"/>
        <v>0</v>
      </c>
    </row>
    <row r="2572" spans="1:9" x14ac:dyDescent="0.25">
      <c r="A2572" s="114">
        <f t="shared" si="245"/>
        <v>2572</v>
      </c>
      <c r="B2572" s="114">
        <f>IF(AND(A2572&gt;=CONTROL!$D$9,A2572&lt;CONTROL!$D$10+1),A2572,0)</f>
        <v>0</v>
      </c>
      <c r="C2572" s="114">
        <f>IF(AND(A2572&gt;=CONTROL!$F$9,A2572&lt;CONTROL!$F$10+1),A2572,0)</f>
        <v>0</v>
      </c>
      <c r="D2572" s="114" t="str">
        <f>IF(DATOS!I2573=CONTROL!$H$10,"B","A")</f>
        <v>A</v>
      </c>
      <c r="E2572" s="114">
        <f t="shared" si="240"/>
        <v>0</v>
      </c>
      <c r="F2572">
        <f t="shared" ca="1" si="241"/>
        <v>-1</v>
      </c>
      <c r="G2572">
        <f t="shared" ca="1" si="242"/>
        <v>654</v>
      </c>
      <c r="H2572">
        <f t="shared" ca="1" si="243"/>
        <v>0</v>
      </c>
      <c r="I2572" s="122">
        <f t="shared" ca="1" si="244"/>
        <v>0</v>
      </c>
    </row>
    <row r="2573" spans="1:9" x14ac:dyDescent="0.25">
      <c r="A2573" s="114">
        <f t="shared" si="245"/>
        <v>2573</v>
      </c>
      <c r="B2573" s="114">
        <f>IF(AND(A2573&gt;=CONTROL!$D$9,A2573&lt;CONTROL!$D$10+1),A2573,0)</f>
        <v>0</v>
      </c>
      <c r="C2573" s="114">
        <f>IF(AND(A2573&gt;=CONTROL!$F$9,A2573&lt;CONTROL!$F$10+1),A2573,0)</f>
        <v>0</v>
      </c>
      <c r="D2573" s="114" t="str">
        <f>IF(DATOS!I2574=CONTROL!$H$10,"B","A")</f>
        <v>A</v>
      </c>
      <c r="E2573" s="114">
        <f t="shared" si="240"/>
        <v>0</v>
      </c>
      <c r="F2573">
        <f t="shared" ca="1" si="241"/>
        <v>-1</v>
      </c>
      <c r="G2573">
        <f t="shared" ca="1" si="242"/>
        <v>654</v>
      </c>
      <c r="H2573">
        <f t="shared" ca="1" si="243"/>
        <v>0</v>
      </c>
      <c r="I2573" s="122">
        <f t="shared" ca="1" si="244"/>
        <v>0</v>
      </c>
    </row>
    <row r="2574" spans="1:9" x14ac:dyDescent="0.25">
      <c r="A2574" s="114">
        <f t="shared" si="245"/>
        <v>2574</v>
      </c>
      <c r="B2574" s="114">
        <f>IF(AND(A2574&gt;=CONTROL!$D$9,A2574&lt;CONTROL!$D$10+1),A2574,0)</f>
        <v>0</v>
      </c>
      <c r="C2574" s="114">
        <f>IF(AND(A2574&gt;=CONTROL!$F$9,A2574&lt;CONTROL!$F$10+1),A2574,0)</f>
        <v>0</v>
      </c>
      <c r="D2574" s="114" t="str">
        <f>IF(DATOS!I2575=CONTROL!$H$10,"B","A")</f>
        <v>A</v>
      </c>
      <c r="E2574" s="114">
        <f t="shared" si="240"/>
        <v>0</v>
      </c>
      <c r="F2574">
        <f t="shared" ca="1" si="241"/>
        <v>-1</v>
      </c>
      <c r="G2574">
        <f t="shared" ca="1" si="242"/>
        <v>654</v>
      </c>
      <c r="H2574">
        <f t="shared" ca="1" si="243"/>
        <v>0</v>
      </c>
      <c r="I2574" s="122">
        <f t="shared" ca="1" si="244"/>
        <v>0</v>
      </c>
    </row>
    <row r="2575" spans="1:9" x14ac:dyDescent="0.25">
      <c r="A2575" s="114">
        <f t="shared" si="245"/>
        <v>2575</v>
      </c>
      <c r="B2575" s="114">
        <f>IF(AND(A2575&gt;=CONTROL!$D$9,A2575&lt;CONTROL!$D$10+1),A2575,0)</f>
        <v>0</v>
      </c>
      <c r="C2575" s="114">
        <f>IF(AND(A2575&gt;=CONTROL!$F$9,A2575&lt;CONTROL!$F$10+1),A2575,0)</f>
        <v>0</v>
      </c>
      <c r="D2575" s="114" t="str">
        <f>IF(DATOS!I2576=CONTROL!$H$10,"B","A")</f>
        <v>A</v>
      </c>
      <c r="E2575" s="114">
        <f t="shared" si="240"/>
        <v>0</v>
      </c>
      <c r="F2575">
        <f t="shared" ca="1" si="241"/>
        <v>-1</v>
      </c>
      <c r="G2575">
        <f t="shared" ca="1" si="242"/>
        <v>654</v>
      </c>
      <c r="H2575">
        <f t="shared" ca="1" si="243"/>
        <v>0</v>
      </c>
      <c r="I2575" s="122">
        <f t="shared" ca="1" si="244"/>
        <v>0</v>
      </c>
    </row>
    <row r="2576" spans="1:9" x14ac:dyDescent="0.25">
      <c r="A2576" s="114">
        <f t="shared" si="245"/>
        <v>2576</v>
      </c>
      <c r="B2576" s="114">
        <f>IF(AND(A2576&gt;=CONTROL!$D$9,A2576&lt;CONTROL!$D$10+1),A2576,0)</f>
        <v>0</v>
      </c>
      <c r="C2576" s="114">
        <f>IF(AND(A2576&gt;=CONTROL!$F$9,A2576&lt;CONTROL!$F$10+1),A2576,0)</f>
        <v>0</v>
      </c>
      <c r="D2576" s="114" t="str">
        <f>IF(DATOS!I2577=CONTROL!$H$10,"B","A")</f>
        <v>A</v>
      </c>
      <c r="E2576" s="114">
        <f t="shared" si="240"/>
        <v>0</v>
      </c>
      <c r="F2576">
        <f t="shared" ca="1" si="241"/>
        <v>-1</v>
      </c>
      <c r="G2576">
        <f t="shared" ca="1" si="242"/>
        <v>654</v>
      </c>
      <c r="H2576">
        <f t="shared" ca="1" si="243"/>
        <v>0</v>
      </c>
      <c r="I2576" s="122">
        <f t="shared" ca="1" si="244"/>
        <v>0</v>
      </c>
    </row>
    <row r="2577" spans="1:9" x14ac:dyDescent="0.25">
      <c r="A2577" s="114">
        <f t="shared" si="245"/>
        <v>2577</v>
      </c>
      <c r="B2577" s="114">
        <f>IF(AND(A2577&gt;=CONTROL!$D$9,A2577&lt;CONTROL!$D$10+1),A2577,0)</f>
        <v>0</v>
      </c>
      <c r="C2577" s="114">
        <f>IF(AND(A2577&gt;=CONTROL!$F$9,A2577&lt;CONTROL!$F$10+1),A2577,0)</f>
        <v>0</v>
      </c>
      <c r="D2577" s="114" t="str">
        <f>IF(DATOS!I2578=CONTROL!$H$10,"B","A")</f>
        <v>A</v>
      </c>
      <c r="E2577" s="114">
        <f t="shared" si="240"/>
        <v>0</v>
      </c>
      <c r="F2577">
        <f t="shared" ca="1" si="241"/>
        <v>-1</v>
      </c>
      <c r="G2577">
        <f t="shared" ca="1" si="242"/>
        <v>654</v>
      </c>
      <c r="H2577">
        <f t="shared" ca="1" si="243"/>
        <v>0</v>
      </c>
      <c r="I2577" s="122">
        <f t="shared" ca="1" si="244"/>
        <v>0</v>
      </c>
    </row>
    <row r="2578" spans="1:9" x14ac:dyDescent="0.25">
      <c r="A2578" s="114">
        <f t="shared" si="245"/>
        <v>2578</v>
      </c>
      <c r="B2578" s="114">
        <f>IF(AND(A2578&gt;=CONTROL!$D$9,A2578&lt;CONTROL!$D$10+1),A2578,0)</f>
        <v>0</v>
      </c>
      <c r="C2578" s="114">
        <f>IF(AND(A2578&gt;=CONTROL!$F$9,A2578&lt;CONTROL!$F$10+1),A2578,0)</f>
        <v>0</v>
      </c>
      <c r="D2578" s="114" t="str">
        <f>IF(DATOS!I2579=CONTROL!$H$10,"B","A")</f>
        <v>A</v>
      </c>
      <c r="E2578" s="114">
        <f t="shared" si="240"/>
        <v>0</v>
      </c>
      <c r="F2578">
        <f t="shared" ca="1" si="241"/>
        <v>-1</v>
      </c>
      <c r="G2578">
        <f t="shared" ca="1" si="242"/>
        <v>654</v>
      </c>
      <c r="H2578">
        <f t="shared" ca="1" si="243"/>
        <v>0</v>
      </c>
      <c r="I2578" s="122">
        <f t="shared" ca="1" si="244"/>
        <v>0</v>
      </c>
    </row>
    <row r="2579" spans="1:9" x14ac:dyDescent="0.25">
      <c r="A2579" s="114">
        <f t="shared" si="245"/>
        <v>2579</v>
      </c>
      <c r="B2579" s="114">
        <f>IF(AND(A2579&gt;=CONTROL!$D$9,A2579&lt;CONTROL!$D$10+1),A2579,0)</f>
        <v>0</v>
      </c>
      <c r="C2579" s="114">
        <f>IF(AND(A2579&gt;=CONTROL!$F$9,A2579&lt;CONTROL!$F$10+1),A2579,0)</f>
        <v>0</v>
      </c>
      <c r="D2579" s="114" t="str">
        <f>IF(DATOS!I2580=CONTROL!$H$10,"B","A")</f>
        <v>A</v>
      </c>
      <c r="E2579" s="114">
        <f t="shared" si="240"/>
        <v>0</v>
      </c>
      <c r="F2579">
        <f t="shared" ca="1" si="241"/>
        <v>-1</v>
      </c>
      <c r="G2579">
        <f t="shared" ca="1" si="242"/>
        <v>654</v>
      </c>
      <c r="H2579">
        <f t="shared" ca="1" si="243"/>
        <v>0</v>
      </c>
      <c r="I2579" s="122">
        <f t="shared" ca="1" si="244"/>
        <v>0</v>
      </c>
    </row>
    <row r="2580" spans="1:9" x14ac:dyDescent="0.25">
      <c r="A2580" s="114">
        <f t="shared" si="245"/>
        <v>2580</v>
      </c>
      <c r="B2580" s="114">
        <f>IF(AND(A2580&gt;=CONTROL!$D$9,A2580&lt;CONTROL!$D$10+1),A2580,0)</f>
        <v>0</v>
      </c>
      <c r="C2580" s="114">
        <f>IF(AND(A2580&gt;=CONTROL!$F$9,A2580&lt;CONTROL!$F$10+1),A2580,0)</f>
        <v>0</v>
      </c>
      <c r="D2580" s="114" t="str">
        <f>IF(DATOS!I2581=CONTROL!$H$10,"B","A")</f>
        <v>A</v>
      </c>
      <c r="E2580" s="114">
        <f t="shared" si="240"/>
        <v>0</v>
      </c>
      <c r="F2580">
        <f t="shared" ca="1" si="241"/>
        <v>-1</v>
      </c>
      <c r="G2580">
        <f t="shared" ca="1" si="242"/>
        <v>654</v>
      </c>
      <c r="H2580">
        <f t="shared" ca="1" si="243"/>
        <v>0</v>
      </c>
      <c r="I2580" s="122">
        <f t="shared" ca="1" si="244"/>
        <v>0</v>
      </c>
    </row>
    <row r="2581" spans="1:9" x14ac:dyDescent="0.25">
      <c r="A2581" s="114">
        <f t="shared" si="245"/>
        <v>2581</v>
      </c>
      <c r="B2581" s="114">
        <f>IF(AND(A2581&gt;=CONTROL!$D$9,A2581&lt;CONTROL!$D$10+1),A2581,0)</f>
        <v>0</v>
      </c>
      <c r="C2581" s="114">
        <f>IF(AND(A2581&gt;=CONTROL!$F$9,A2581&lt;CONTROL!$F$10+1),A2581,0)</f>
        <v>0</v>
      </c>
      <c r="D2581" s="114" t="str">
        <f>IF(DATOS!I2582=CONTROL!$H$10,"B","A")</f>
        <v>A</v>
      </c>
      <c r="E2581" s="114">
        <f t="shared" si="240"/>
        <v>0</v>
      </c>
      <c r="F2581">
        <f t="shared" ca="1" si="241"/>
        <v>-1</v>
      </c>
      <c r="G2581">
        <f t="shared" ca="1" si="242"/>
        <v>654</v>
      </c>
      <c r="H2581">
        <f t="shared" ca="1" si="243"/>
        <v>0</v>
      </c>
      <c r="I2581" s="122">
        <f t="shared" ca="1" si="244"/>
        <v>0</v>
      </c>
    </row>
    <row r="2582" spans="1:9" x14ac:dyDescent="0.25">
      <c r="A2582" s="114">
        <f t="shared" si="245"/>
        <v>2582</v>
      </c>
      <c r="B2582" s="114">
        <f>IF(AND(A2582&gt;=CONTROL!$D$9,A2582&lt;CONTROL!$D$10+1),A2582,0)</f>
        <v>0</v>
      </c>
      <c r="C2582" s="114">
        <f>IF(AND(A2582&gt;=CONTROL!$F$9,A2582&lt;CONTROL!$F$10+1),A2582,0)</f>
        <v>0</v>
      </c>
      <c r="D2582" s="114" t="str">
        <f>IF(DATOS!I2583=CONTROL!$H$10,"B","A")</f>
        <v>A</v>
      </c>
      <c r="E2582" s="114">
        <f t="shared" si="240"/>
        <v>0</v>
      </c>
      <c r="F2582">
        <f t="shared" ca="1" si="241"/>
        <v>-1</v>
      </c>
      <c r="G2582">
        <f t="shared" ca="1" si="242"/>
        <v>654</v>
      </c>
      <c r="H2582">
        <f t="shared" ca="1" si="243"/>
        <v>0</v>
      </c>
      <c r="I2582" s="122">
        <f t="shared" ca="1" si="244"/>
        <v>0</v>
      </c>
    </row>
    <row r="2583" spans="1:9" x14ac:dyDescent="0.25">
      <c r="A2583" s="114">
        <f t="shared" si="245"/>
        <v>2583</v>
      </c>
      <c r="B2583" s="114">
        <f>IF(AND(A2583&gt;=CONTROL!$D$9,A2583&lt;CONTROL!$D$10+1),A2583,0)</f>
        <v>0</v>
      </c>
      <c r="C2583" s="114">
        <f>IF(AND(A2583&gt;=CONTROL!$F$9,A2583&lt;CONTROL!$F$10+1),A2583,0)</f>
        <v>0</v>
      </c>
      <c r="D2583" s="114" t="str">
        <f>IF(DATOS!I2584=CONTROL!$H$10,"B","A")</f>
        <v>A</v>
      </c>
      <c r="E2583" s="114">
        <f t="shared" si="240"/>
        <v>0</v>
      </c>
      <c r="F2583">
        <f t="shared" ca="1" si="241"/>
        <v>-1</v>
      </c>
      <c r="G2583">
        <f t="shared" ca="1" si="242"/>
        <v>654</v>
      </c>
      <c r="H2583">
        <f t="shared" ca="1" si="243"/>
        <v>0</v>
      </c>
      <c r="I2583" s="122">
        <f t="shared" ca="1" si="244"/>
        <v>0</v>
      </c>
    </row>
    <row r="2584" spans="1:9" x14ac:dyDescent="0.25">
      <c r="A2584" s="114">
        <f t="shared" si="245"/>
        <v>2584</v>
      </c>
      <c r="B2584" s="114">
        <f>IF(AND(A2584&gt;=CONTROL!$D$9,A2584&lt;CONTROL!$D$10+1),A2584,0)</f>
        <v>0</v>
      </c>
      <c r="C2584" s="114">
        <f>IF(AND(A2584&gt;=CONTROL!$F$9,A2584&lt;CONTROL!$F$10+1),A2584,0)</f>
        <v>0</v>
      </c>
      <c r="D2584" s="114" t="str">
        <f>IF(DATOS!I2585=CONTROL!$H$10,"B","A")</f>
        <v>A</v>
      </c>
      <c r="E2584" s="114">
        <f t="shared" si="240"/>
        <v>0</v>
      </c>
      <c r="F2584">
        <f t="shared" ca="1" si="241"/>
        <v>-1</v>
      </c>
      <c r="G2584">
        <f t="shared" ca="1" si="242"/>
        <v>654</v>
      </c>
      <c r="H2584">
        <f t="shared" ca="1" si="243"/>
        <v>0</v>
      </c>
      <c r="I2584" s="122">
        <f t="shared" ca="1" si="244"/>
        <v>0</v>
      </c>
    </row>
    <row r="2585" spans="1:9" x14ac:dyDescent="0.25">
      <c r="A2585" s="114">
        <f t="shared" si="245"/>
        <v>2585</v>
      </c>
      <c r="B2585" s="114">
        <f>IF(AND(A2585&gt;=CONTROL!$D$9,A2585&lt;CONTROL!$D$10+1),A2585,0)</f>
        <v>0</v>
      </c>
      <c r="C2585" s="114">
        <f>IF(AND(A2585&gt;=CONTROL!$F$9,A2585&lt;CONTROL!$F$10+1),A2585,0)</f>
        <v>0</v>
      </c>
      <c r="D2585" s="114" t="str">
        <f>IF(DATOS!I2586=CONTROL!$H$10,"B","A")</f>
        <v>A</v>
      </c>
      <c r="E2585" s="114">
        <f t="shared" si="240"/>
        <v>0</v>
      </c>
      <c r="F2585">
        <f t="shared" ca="1" si="241"/>
        <v>-1</v>
      </c>
      <c r="G2585">
        <f t="shared" ca="1" si="242"/>
        <v>654</v>
      </c>
      <c r="H2585">
        <f t="shared" ca="1" si="243"/>
        <v>0</v>
      </c>
      <c r="I2585" s="122">
        <f t="shared" ca="1" si="244"/>
        <v>0</v>
      </c>
    </row>
    <row r="2586" spans="1:9" x14ac:dyDescent="0.25">
      <c r="A2586" s="114">
        <f t="shared" si="245"/>
        <v>2586</v>
      </c>
      <c r="B2586" s="114">
        <f>IF(AND(A2586&gt;=CONTROL!$D$9,A2586&lt;CONTROL!$D$10+1),A2586,0)</f>
        <v>0</v>
      </c>
      <c r="C2586" s="114">
        <f>IF(AND(A2586&gt;=CONTROL!$F$9,A2586&lt;CONTROL!$F$10+1),A2586,0)</f>
        <v>0</v>
      </c>
      <c r="D2586" s="114" t="str">
        <f>IF(DATOS!I2587=CONTROL!$H$10,"B","A")</f>
        <v>A</v>
      </c>
      <c r="E2586" s="114">
        <f t="shared" si="240"/>
        <v>0</v>
      </c>
      <c r="F2586">
        <f t="shared" ca="1" si="241"/>
        <v>-1</v>
      </c>
      <c r="G2586">
        <f t="shared" ca="1" si="242"/>
        <v>654</v>
      </c>
      <c r="H2586">
        <f t="shared" ca="1" si="243"/>
        <v>0</v>
      </c>
      <c r="I2586" s="122">
        <f t="shared" ca="1" si="244"/>
        <v>0</v>
      </c>
    </row>
    <row r="2587" spans="1:9" x14ac:dyDescent="0.25">
      <c r="A2587" s="114">
        <f t="shared" si="245"/>
        <v>2587</v>
      </c>
      <c r="B2587" s="114">
        <f>IF(AND(A2587&gt;=CONTROL!$D$9,A2587&lt;CONTROL!$D$10+1),A2587,0)</f>
        <v>0</v>
      </c>
      <c r="C2587" s="114">
        <f>IF(AND(A2587&gt;=CONTROL!$F$9,A2587&lt;CONTROL!$F$10+1),A2587,0)</f>
        <v>0</v>
      </c>
      <c r="D2587" s="114" t="str">
        <f>IF(DATOS!I2588=CONTROL!$H$10,"B","A")</f>
        <v>A</v>
      </c>
      <c r="E2587" s="114">
        <f t="shared" si="240"/>
        <v>0</v>
      </c>
      <c r="F2587">
        <f t="shared" ca="1" si="241"/>
        <v>-1</v>
      </c>
      <c r="G2587">
        <f t="shared" ca="1" si="242"/>
        <v>654</v>
      </c>
      <c r="H2587">
        <f t="shared" ca="1" si="243"/>
        <v>0</v>
      </c>
      <c r="I2587" s="122">
        <f t="shared" ca="1" si="244"/>
        <v>0</v>
      </c>
    </row>
    <row r="2588" spans="1:9" x14ac:dyDescent="0.25">
      <c r="A2588" s="114">
        <f t="shared" si="245"/>
        <v>2588</v>
      </c>
      <c r="B2588" s="114">
        <f>IF(AND(A2588&gt;=CONTROL!$D$9,A2588&lt;CONTROL!$D$10+1),A2588,0)</f>
        <v>0</v>
      </c>
      <c r="C2588" s="114">
        <f>IF(AND(A2588&gt;=CONTROL!$F$9,A2588&lt;CONTROL!$F$10+1),A2588,0)</f>
        <v>0</v>
      </c>
      <c r="D2588" s="114" t="str">
        <f>IF(DATOS!I2589=CONTROL!$H$10,"B","A")</f>
        <v>A</v>
      </c>
      <c r="E2588" s="114">
        <f t="shared" si="240"/>
        <v>0</v>
      </c>
      <c r="F2588">
        <f t="shared" ca="1" si="241"/>
        <v>-1</v>
      </c>
      <c r="G2588">
        <f t="shared" ca="1" si="242"/>
        <v>654</v>
      </c>
      <c r="H2588">
        <f t="shared" ca="1" si="243"/>
        <v>0</v>
      </c>
      <c r="I2588" s="122">
        <f t="shared" ca="1" si="244"/>
        <v>0</v>
      </c>
    </row>
    <row r="2589" spans="1:9" x14ac:dyDescent="0.25">
      <c r="A2589" s="114">
        <f t="shared" si="245"/>
        <v>2589</v>
      </c>
      <c r="B2589" s="114">
        <f>IF(AND(A2589&gt;=CONTROL!$D$9,A2589&lt;CONTROL!$D$10+1),A2589,0)</f>
        <v>0</v>
      </c>
      <c r="C2589" s="114">
        <f>IF(AND(A2589&gt;=CONTROL!$F$9,A2589&lt;CONTROL!$F$10+1),A2589,0)</f>
        <v>0</v>
      </c>
      <c r="D2589" s="114" t="str">
        <f>IF(DATOS!I2590=CONTROL!$H$10,"B","A")</f>
        <v>A</v>
      </c>
      <c r="E2589" s="114">
        <f t="shared" si="240"/>
        <v>0</v>
      </c>
      <c r="F2589">
        <f t="shared" ca="1" si="241"/>
        <v>-1</v>
      </c>
      <c r="G2589">
        <f t="shared" ca="1" si="242"/>
        <v>654</v>
      </c>
      <c r="H2589">
        <f t="shared" ca="1" si="243"/>
        <v>0</v>
      </c>
      <c r="I2589" s="122">
        <f t="shared" ca="1" si="244"/>
        <v>0</v>
      </c>
    </row>
    <row r="2590" spans="1:9" x14ac:dyDescent="0.25">
      <c r="A2590" s="114">
        <f t="shared" si="245"/>
        <v>2590</v>
      </c>
      <c r="B2590" s="114">
        <f>IF(AND(A2590&gt;=CONTROL!$D$9,A2590&lt;CONTROL!$D$10+1),A2590,0)</f>
        <v>0</v>
      </c>
      <c r="C2590" s="114">
        <f>IF(AND(A2590&gt;=CONTROL!$F$9,A2590&lt;CONTROL!$F$10+1),A2590,0)</f>
        <v>0</v>
      </c>
      <c r="D2590" s="114" t="str">
        <f>IF(DATOS!I2591=CONTROL!$H$10,"B","A")</f>
        <v>A</v>
      </c>
      <c r="E2590" s="114">
        <f t="shared" si="240"/>
        <v>0</v>
      </c>
      <c r="F2590">
        <f t="shared" ca="1" si="241"/>
        <v>-1</v>
      </c>
      <c r="G2590">
        <f t="shared" ca="1" si="242"/>
        <v>654</v>
      </c>
      <c r="H2590">
        <f t="shared" ca="1" si="243"/>
        <v>0</v>
      </c>
      <c r="I2590" s="122">
        <f t="shared" ca="1" si="244"/>
        <v>0</v>
      </c>
    </row>
    <row r="2591" spans="1:9" x14ac:dyDescent="0.25">
      <c r="A2591" s="114">
        <f t="shared" si="245"/>
        <v>2591</v>
      </c>
      <c r="B2591" s="114">
        <f>IF(AND(A2591&gt;=CONTROL!$D$9,A2591&lt;CONTROL!$D$10+1),A2591,0)</f>
        <v>0</v>
      </c>
      <c r="C2591" s="114">
        <f>IF(AND(A2591&gt;=CONTROL!$F$9,A2591&lt;CONTROL!$F$10+1),A2591,0)</f>
        <v>0</v>
      </c>
      <c r="D2591" s="114" t="str">
        <f>IF(DATOS!I2592=CONTROL!$H$10,"B","A")</f>
        <v>A</v>
      </c>
      <c r="E2591" s="114">
        <f t="shared" si="240"/>
        <v>0</v>
      </c>
      <c r="F2591">
        <f t="shared" ca="1" si="241"/>
        <v>-1</v>
      </c>
      <c r="G2591">
        <f t="shared" ca="1" si="242"/>
        <v>654</v>
      </c>
      <c r="H2591">
        <f t="shared" ca="1" si="243"/>
        <v>0</v>
      </c>
      <c r="I2591" s="122">
        <f t="shared" ca="1" si="244"/>
        <v>0</v>
      </c>
    </row>
    <row r="2592" spans="1:9" x14ac:dyDescent="0.25">
      <c r="A2592" s="114">
        <f t="shared" si="245"/>
        <v>2592</v>
      </c>
      <c r="B2592" s="114">
        <f>IF(AND(A2592&gt;=CONTROL!$D$9,A2592&lt;CONTROL!$D$10+1),A2592,0)</f>
        <v>0</v>
      </c>
      <c r="C2592" s="114">
        <f>IF(AND(A2592&gt;=CONTROL!$F$9,A2592&lt;CONTROL!$F$10+1),A2592,0)</f>
        <v>0</v>
      </c>
      <c r="D2592" s="114" t="str">
        <f>IF(DATOS!I2593=CONTROL!$H$10,"B","A")</f>
        <v>A</v>
      </c>
      <c r="E2592" s="114">
        <f t="shared" si="240"/>
        <v>0</v>
      </c>
      <c r="F2592">
        <f t="shared" ca="1" si="241"/>
        <v>-1</v>
      </c>
      <c r="G2592">
        <f t="shared" ca="1" si="242"/>
        <v>654</v>
      </c>
      <c r="H2592">
        <f t="shared" ca="1" si="243"/>
        <v>0</v>
      </c>
      <c r="I2592" s="122">
        <f t="shared" ca="1" si="244"/>
        <v>0</v>
      </c>
    </row>
    <row r="2593" spans="1:9" x14ac:dyDescent="0.25">
      <c r="A2593" s="114">
        <f t="shared" si="245"/>
        <v>2593</v>
      </c>
      <c r="B2593" s="114">
        <f>IF(AND(A2593&gt;=CONTROL!$D$9,A2593&lt;CONTROL!$D$10+1),A2593,0)</f>
        <v>0</v>
      </c>
      <c r="C2593" s="114">
        <f>IF(AND(A2593&gt;=CONTROL!$F$9,A2593&lt;CONTROL!$F$10+1),A2593,0)</f>
        <v>0</v>
      </c>
      <c r="D2593" s="114" t="str">
        <f>IF(DATOS!I2594=CONTROL!$H$10,"B","A")</f>
        <v>A</v>
      </c>
      <c r="E2593" s="114">
        <f t="shared" si="240"/>
        <v>0</v>
      </c>
      <c r="F2593">
        <f t="shared" ca="1" si="241"/>
        <v>-1</v>
      </c>
      <c r="G2593">
        <f t="shared" ca="1" si="242"/>
        <v>654</v>
      </c>
      <c r="H2593">
        <f t="shared" ca="1" si="243"/>
        <v>0</v>
      </c>
      <c r="I2593" s="122">
        <f t="shared" ca="1" si="244"/>
        <v>0</v>
      </c>
    </row>
    <row r="2594" spans="1:9" x14ac:dyDescent="0.25">
      <c r="A2594" s="114">
        <f t="shared" si="245"/>
        <v>2594</v>
      </c>
      <c r="B2594" s="114">
        <f>IF(AND(A2594&gt;=CONTROL!$D$9,A2594&lt;CONTROL!$D$10+1),A2594,0)</f>
        <v>0</v>
      </c>
      <c r="C2594" s="114">
        <f>IF(AND(A2594&gt;=CONTROL!$F$9,A2594&lt;CONTROL!$F$10+1),A2594,0)</f>
        <v>0</v>
      </c>
      <c r="D2594" s="114" t="str">
        <f>IF(DATOS!I2595=CONTROL!$H$10,"B","A")</f>
        <v>A</v>
      </c>
      <c r="E2594" s="114">
        <f t="shared" si="240"/>
        <v>0</v>
      </c>
      <c r="F2594">
        <f t="shared" ca="1" si="241"/>
        <v>-1</v>
      </c>
      <c r="G2594">
        <f t="shared" ca="1" si="242"/>
        <v>654</v>
      </c>
      <c r="H2594">
        <f t="shared" ca="1" si="243"/>
        <v>0</v>
      </c>
      <c r="I2594" s="122">
        <f t="shared" ca="1" si="244"/>
        <v>0</v>
      </c>
    </row>
    <row r="2595" spans="1:9" x14ac:dyDescent="0.25">
      <c r="A2595" s="114">
        <f t="shared" si="245"/>
        <v>2595</v>
      </c>
      <c r="B2595" s="114">
        <f>IF(AND(A2595&gt;=CONTROL!$D$9,A2595&lt;CONTROL!$D$10+1),A2595,0)</f>
        <v>0</v>
      </c>
      <c r="C2595" s="114">
        <f>IF(AND(A2595&gt;=CONTROL!$F$9,A2595&lt;CONTROL!$F$10+1),A2595,0)</f>
        <v>0</v>
      </c>
      <c r="D2595" s="114" t="str">
        <f>IF(DATOS!I2596=CONTROL!$H$10,"B","A")</f>
        <v>A</v>
      </c>
      <c r="E2595" s="114">
        <f t="shared" si="240"/>
        <v>0</v>
      </c>
      <c r="F2595">
        <f t="shared" ca="1" si="241"/>
        <v>-1</v>
      </c>
      <c r="G2595">
        <f t="shared" ca="1" si="242"/>
        <v>654</v>
      </c>
      <c r="H2595">
        <f t="shared" ca="1" si="243"/>
        <v>0</v>
      </c>
      <c r="I2595" s="122">
        <f t="shared" ca="1" si="244"/>
        <v>0</v>
      </c>
    </row>
    <row r="2596" spans="1:9" x14ac:dyDescent="0.25">
      <c r="A2596" s="114">
        <f t="shared" si="245"/>
        <v>2596</v>
      </c>
      <c r="B2596" s="114">
        <f>IF(AND(A2596&gt;=CONTROL!$D$9,A2596&lt;CONTROL!$D$10+1),A2596,0)</f>
        <v>0</v>
      </c>
      <c r="C2596" s="114">
        <f>IF(AND(A2596&gt;=CONTROL!$F$9,A2596&lt;CONTROL!$F$10+1),A2596,0)</f>
        <v>0</v>
      </c>
      <c r="D2596" s="114" t="str">
        <f>IF(DATOS!I2597=CONTROL!$H$10,"B","A")</f>
        <v>A</v>
      </c>
      <c r="E2596" s="114">
        <f t="shared" si="240"/>
        <v>0</v>
      </c>
      <c r="F2596">
        <f t="shared" ca="1" si="241"/>
        <v>-1</v>
      </c>
      <c r="G2596">
        <f t="shared" ca="1" si="242"/>
        <v>654</v>
      </c>
      <c r="H2596">
        <f t="shared" ca="1" si="243"/>
        <v>0</v>
      </c>
      <c r="I2596" s="122">
        <f t="shared" ca="1" si="244"/>
        <v>0</v>
      </c>
    </row>
    <row r="2597" spans="1:9" x14ac:dyDescent="0.25">
      <c r="A2597" s="114">
        <f t="shared" si="245"/>
        <v>2597</v>
      </c>
      <c r="B2597" s="114">
        <f>IF(AND(A2597&gt;=CONTROL!$D$9,A2597&lt;CONTROL!$D$10+1),A2597,0)</f>
        <v>0</v>
      </c>
      <c r="C2597" s="114">
        <f>IF(AND(A2597&gt;=CONTROL!$F$9,A2597&lt;CONTROL!$F$10+1),A2597,0)</f>
        <v>0</v>
      </c>
      <c r="D2597" s="114" t="str">
        <f>IF(DATOS!I2598=CONTROL!$H$10,"B","A")</f>
        <v>A</v>
      </c>
      <c r="E2597" s="114">
        <f t="shared" si="240"/>
        <v>0</v>
      </c>
      <c r="F2597">
        <f t="shared" ca="1" si="241"/>
        <v>-1</v>
      </c>
      <c r="G2597">
        <f t="shared" ca="1" si="242"/>
        <v>654</v>
      </c>
      <c r="H2597">
        <f t="shared" ca="1" si="243"/>
        <v>0</v>
      </c>
      <c r="I2597" s="122">
        <f t="shared" ca="1" si="244"/>
        <v>0</v>
      </c>
    </row>
    <row r="2598" spans="1:9" x14ac:dyDescent="0.25">
      <c r="A2598" s="114">
        <f t="shared" si="245"/>
        <v>2598</v>
      </c>
      <c r="B2598" s="114">
        <f>IF(AND(A2598&gt;=CONTROL!$D$9,A2598&lt;CONTROL!$D$10+1),A2598,0)</f>
        <v>0</v>
      </c>
      <c r="C2598" s="114">
        <f>IF(AND(A2598&gt;=CONTROL!$F$9,A2598&lt;CONTROL!$F$10+1),A2598,0)</f>
        <v>0</v>
      </c>
      <c r="D2598" s="114" t="str">
        <f>IF(DATOS!I2599=CONTROL!$H$10,"B","A")</f>
        <v>A</v>
      </c>
      <c r="E2598" s="114">
        <f t="shared" si="240"/>
        <v>0</v>
      </c>
      <c r="F2598">
        <f t="shared" ca="1" si="241"/>
        <v>-1</v>
      </c>
      <c r="G2598">
        <f t="shared" ca="1" si="242"/>
        <v>654</v>
      </c>
      <c r="H2598">
        <f t="shared" ca="1" si="243"/>
        <v>0</v>
      </c>
      <c r="I2598" s="122">
        <f t="shared" ca="1" si="244"/>
        <v>0</v>
      </c>
    </row>
    <row r="2599" spans="1:9" x14ac:dyDescent="0.25">
      <c r="A2599" s="114">
        <f t="shared" si="245"/>
        <v>2599</v>
      </c>
      <c r="B2599" s="114">
        <f>IF(AND(A2599&gt;=CONTROL!$D$9,A2599&lt;CONTROL!$D$10+1),A2599,0)</f>
        <v>0</v>
      </c>
      <c r="C2599" s="114">
        <f>IF(AND(A2599&gt;=CONTROL!$F$9,A2599&lt;CONTROL!$F$10+1),A2599,0)</f>
        <v>0</v>
      </c>
      <c r="D2599" s="114" t="str">
        <f>IF(DATOS!I2600=CONTROL!$H$10,"B","A")</f>
        <v>A</v>
      </c>
      <c r="E2599" s="114">
        <f t="shared" si="240"/>
        <v>0</v>
      </c>
      <c r="F2599">
        <f t="shared" ca="1" si="241"/>
        <v>-1</v>
      </c>
      <c r="G2599">
        <f t="shared" ca="1" si="242"/>
        <v>654</v>
      </c>
      <c r="H2599">
        <f t="shared" ca="1" si="243"/>
        <v>0</v>
      </c>
      <c r="I2599" s="122">
        <f t="shared" ca="1" si="244"/>
        <v>0</v>
      </c>
    </row>
    <row r="2600" spans="1:9" x14ac:dyDescent="0.25">
      <c r="A2600" s="114">
        <f t="shared" si="245"/>
        <v>2600</v>
      </c>
      <c r="B2600" s="114">
        <f>IF(AND(A2600&gt;=CONTROL!$D$9,A2600&lt;CONTROL!$D$10+1),A2600,0)</f>
        <v>0</v>
      </c>
      <c r="C2600" s="114">
        <f>IF(AND(A2600&gt;=CONTROL!$F$9,A2600&lt;CONTROL!$F$10+1),A2600,0)</f>
        <v>0</v>
      </c>
      <c r="D2600" s="114" t="str">
        <f>IF(DATOS!I2601=CONTROL!$H$10,"B","A")</f>
        <v>A</v>
      </c>
      <c r="E2600" s="114">
        <f t="shared" si="240"/>
        <v>0</v>
      </c>
      <c r="F2600">
        <f t="shared" ca="1" si="241"/>
        <v>-1</v>
      </c>
      <c r="G2600">
        <f t="shared" ca="1" si="242"/>
        <v>654</v>
      </c>
      <c r="H2600">
        <f t="shared" ca="1" si="243"/>
        <v>0</v>
      </c>
      <c r="I2600" s="122">
        <f t="shared" ca="1" si="244"/>
        <v>0</v>
      </c>
    </row>
    <row r="2601" spans="1:9" x14ac:dyDescent="0.25">
      <c r="A2601" s="114">
        <f t="shared" si="245"/>
        <v>2601</v>
      </c>
      <c r="B2601" s="114">
        <f>IF(AND(A2601&gt;=CONTROL!$D$9,A2601&lt;CONTROL!$D$10+1),A2601,0)</f>
        <v>0</v>
      </c>
      <c r="C2601" s="114">
        <f>IF(AND(A2601&gt;=CONTROL!$F$9,A2601&lt;CONTROL!$F$10+1),A2601,0)</f>
        <v>0</v>
      </c>
      <c r="D2601" s="114" t="str">
        <f>IF(DATOS!I2602=CONTROL!$H$10,"B","A")</f>
        <v>A</v>
      </c>
      <c r="E2601" s="114">
        <f t="shared" si="240"/>
        <v>0</v>
      </c>
      <c r="F2601">
        <f t="shared" ca="1" si="241"/>
        <v>-1</v>
      </c>
      <c r="G2601">
        <f t="shared" ca="1" si="242"/>
        <v>654</v>
      </c>
      <c r="H2601">
        <f t="shared" ca="1" si="243"/>
        <v>0</v>
      </c>
      <c r="I2601" s="122">
        <f t="shared" ca="1" si="244"/>
        <v>0</v>
      </c>
    </row>
    <row r="2602" spans="1:9" x14ac:dyDescent="0.25">
      <c r="A2602" s="114">
        <f t="shared" si="245"/>
        <v>2602</v>
      </c>
      <c r="B2602" s="114">
        <f>IF(AND(A2602&gt;=CONTROL!$D$9,A2602&lt;CONTROL!$D$10+1),A2602,0)</f>
        <v>0</v>
      </c>
      <c r="C2602" s="114">
        <f>IF(AND(A2602&gt;=CONTROL!$F$9,A2602&lt;CONTROL!$F$10+1),A2602,0)</f>
        <v>0</v>
      </c>
      <c r="D2602" s="114" t="str">
        <f>IF(DATOS!I2603=CONTROL!$H$10,"B","A")</f>
        <v>A</v>
      </c>
      <c r="E2602" s="114">
        <f t="shared" si="240"/>
        <v>0</v>
      </c>
      <c r="F2602">
        <f t="shared" ca="1" si="241"/>
        <v>-1</v>
      </c>
      <c r="G2602">
        <f t="shared" ca="1" si="242"/>
        <v>654</v>
      </c>
      <c r="H2602">
        <f t="shared" ca="1" si="243"/>
        <v>0</v>
      </c>
      <c r="I2602" s="122">
        <f t="shared" ca="1" si="244"/>
        <v>0</v>
      </c>
    </row>
    <row r="2603" spans="1:9" x14ac:dyDescent="0.25">
      <c r="A2603" s="114">
        <f t="shared" si="245"/>
        <v>2603</v>
      </c>
      <c r="B2603" s="114">
        <f>IF(AND(A2603&gt;=CONTROL!$D$9,A2603&lt;CONTROL!$D$10+1),A2603,0)</f>
        <v>0</v>
      </c>
      <c r="C2603" s="114">
        <f>IF(AND(A2603&gt;=CONTROL!$F$9,A2603&lt;CONTROL!$F$10+1),A2603,0)</f>
        <v>0</v>
      </c>
      <c r="D2603" s="114" t="str">
        <f>IF(DATOS!I2604=CONTROL!$H$10,"B","A")</f>
        <v>A</v>
      </c>
      <c r="E2603" s="114">
        <f t="shared" si="240"/>
        <v>0</v>
      </c>
      <c r="F2603">
        <f t="shared" ca="1" si="241"/>
        <v>-1</v>
      </c>
      <c r="G2603">
        <f t="shared" ca="1" si="242"/>
        <v>654</v>
      </c>
      <c r="H2603">
        <f t="shared" ca="1" si="243"/>
        <v>0</v>
      </c>
      <c r="I2603" s="122">
        <f t="shared" ca="1" si="244"/>
        <v>0</v>
      </c>
    </row>
    <row r="2604" spans="1:9" x14ac:dyDescent="0.25">
      <c r="A2604" s="114">
        <f t="shared" si="245"/>
        <v>2604</v>
      </c>
      <c r="B2604" s="114">
        <f>IF(AND(A2604&gt;=CONTROL!$D$9,A2604&lt;CONTROL!$D$10+1),A2604,0)</f>
        <v>0</v>
      </c>
      <c r="C2604" s="114">
        <f>IF(AND(A2604&gt;=CONTROL!$F$9,A2604&lt;CONTROL!$F$10+1),A2604,0)</f>
        <v>0</v>
      </c>
      <c r="D2604" s="114" t="str">
        <f>IF(DATOS!I2605=CONTROL!$H$10,"B","A")</f>
        <v>A</v>
      </c>
      <c r="E2604" s="114">
        <f t="shared" si="240"/>
        <v>0</v>
      </c>
      <c r="F2604">
        <f t="shared" ca="1" si="241"/>
        <v>-1</v>
      </c>
      <c r="G2604">
        <f t="shared" ca="1" si="242"/>
        <v>654</v>
      </c>
      <c r="H2604">
        <f t="shared" ca="1" si="243"/>
        <v>0</v>
      </c>
      <c r="I2604" s="122">
        <f t="shared" ca="1" si="244"/>
        <v>0</v>
      </c>
    </row>
    <row r="2605" spans="1:9" x14ac:dyDescent="0.25">
      <c r="A2605" s="114">
        <f t="shared" si="245"/>
        <v>2605</v>
      </c>
      <c r="B2605" s="114">
        <f>IF(AND(A2605&gt;=CONTROL!$D$9,A2605&lt;CONTROL!$D$10+1),A2605,0)</f>
        <v>0</v>
      </c>
      <c r="C2605" s="114">
        <f>IF(AND(A2605&gt;=CONTROL!$F$9,A2605&lt;CONTROL!$F$10+1),A2605,0)</f>
        <v>0</v>
      </c>
      <c r="D2605" s="114" t="str">
        <f>IF(DATOS!I2606=CONTROL!$H$10,"B","A")</f>
        <v>A</v>
      </c>
      <c r="E2605" s="114">
        <f t="shared" si="240"/>
        <v>0</v>
      </c>
      <c r="F2605">
        <f t="shared" ca="1" si="241"/>
        <v>-1</v>
      </c>
      <c r="G2605">
        <f t="shared" ca="1" si="242"/>
        <v>654</v>
      </c>
      <c r="H2605">
        <f t="shared" ca="1" si="243"/>
        <v>0</v>
      </c>
      <c r="I2605" s="122">
        <f t="shared" ca="1" si="244"/>
        <v>0</v>
      </c>
    </row>
    <row r="2606" spans="1:9" x14ac:dyDescent="0.25">
      <c r="A2606" s="114">
        <f t="shared" si="245"/>
        <v>2606</v>
      </c>
      <c r="B2606" s="114">
        <f>IF(AND(A2606&gt;=CONTROL!$D$9,A2606&lt;CONTROL!$D$10+1),A2606,0)</f>
        <v>0</v>
      </c>
      <c r="C2606" s="114">
        <f>IF(AND(A2606&gt;=CONTROL!$F$9,A2606&lt;CONTROL!$F$10+1),A2606,0)</f>
        <v>0</v>
      </c>
      <c r="D2606" s="114" t="str">
        <f>IF(DATOS!I2607=CONTROL!$H$10,"B","A")</f>
        <v>A</v>
      </c>
      <c r="E2606" s="114">
        <f t="shared" si="240"/>
        <v>0</v>
      </c>
      <c r="F2606">
        <f t="shared" ca="1" si="241"/>
        <v>-1</v>
      </c>
      <c r="G2606">
        <f t="shared" ca="1" si="242"/>
        <v>654</v>
      </c>
      <c r="H2606">
        <f t="shared" ca="1" si="243"/>
        <v>0</v>
      </c>
      <c r="I2606" s="122">
        <f t="shared" ca="1" si="244"/>
        <v>0</v>
      </c>
    </row>
    <row r="2607" spans="1:9" x14ac:dyDescent="0.25">
      <c r="A2607" s="114">
        <f t="shared" si="245"/>
        <v>2607</v>
      </c>
      <c r="B2607" s="114">
        <f>IF(AND(A2607&gt;=CONTROL!$D$9,A2607&lt;CONTROL!$D$10+1),A2607,0)</f>
        <v>0</v>
      </c>
      <c r="C2607" s="114">
        <f>IF(AND(A2607&gt;=CONTROL!$F$9,A2607&lt;CONTROL!$F$10+1),A2607,0)</f>
        <v>0</v>
      </c>
      <c r="D2607" s="114" t="str">
        <f>IF(DATOS!I2608=CONTROL!$H$10,"B","A")</f>
        <v>A</v>
      </c>
      <c r="E2607" s="114">
        <f t="shared" si="240"/>
        <v>0</v>
      </c>
      <c r="F2607">
        <f t="shared" ca="1" si="241"/>
        <v>-1</v>
      </c>
      <c r="G2607">
        <f t="shared" ca="1" si="242"/>
        <v>654</v>
      </c>
      <c r="H2607">
        <f t="shared" ca="1" si="243"/>
        <v>0</v>
      </c>
      <c r="I2607" s="122">
        <f t="shared" ca="1" si="244"/>
        <v>0</v>
      </c>
    </row>
    <row r="2608" spans="1:9" x14ac:dyDescent="0.25">
      <c r="A2608" s="114">
        <f t="shared" si="245"/>
        <v>2608</v>
      </c>
      <c r="B2608" s="114">
        <f>IF(AND(A2608&gt;=CONTROL!$D$9,A2608&lt;CONTROL!$D$10+1),A2608,0)</f>
        <v>0</v>
      </c>
      <c r="C2608" s="114">
        <f>IF(AND(A2608&gt;=CONTROL!$F$9,A2608&lt;CONTROL!$F$10+1),A2608,0)</f>
        <v>0</v>
      </c>
      <c r="D2608" s="114" t="str">
        <f>IF(DATOS!I2609=CONTROL!$H$10,"B","A")</f>
        <v>A</v>
      </c>
      <c r="E2608" s="114">
        <f t="shared" si="240"/>
        <v>0</v>
      </c>
      <c r="F2608">
        <f t="shared" ca="1" si="241"/>
        <v>-1</v>
      </c>
      <c r="G2608">
        <f t="shared" ca="1" si="242"/>
        <v>654</v>
      </c>
      <c r="H2608">
        <f t="shared" ca="1" si="243"/>
        <v>0</v>
      </c>
      <c r="I2608" s="122">
        <f t="shared" ca="1" si="244"/>
        <v>0</v>
      </c>
    </row>
    <row r="2609" spans="1:9" x14ac:dyDescent="0.25">
      <c r="A2609" s="114">
        <f t="shared" si="245"/>
        <v>2609</v>
      </c>
      <c r="B2609" s="114">
        <f>IF(AND(A2609&gt;=CONTROL!$D$9,A2609&lt;CONTROL!$D$10+1),A2609,0)</f>
        <v>0</v>
      </c>
      <c r="C2609" s="114">
        <f>IF(AND(A2609&gt;=CONTROL!$F$9,A2609&lt;CONTROL!$F$10+1),A2609,0)</f>
        <v>0</v>
      </c>
      <c r="D2609" s="114" t="str">
        <f>IF(DATOS!I2610=CONTROL!$H$10,"B","A")</f>
        <v>A</v>
      </c>
      <c r="E2609" s="114">
        <f t="shared" si="240"/>
        <v>0</v>
      </c>
      <c r="F2609">
        <f t="shared" ca="1" si="241"/>
        <v>-1</v>
      </c>
      <c r="G2609">
        <f t="shared" ca="1" si="242"/>
        <v>654</v>
      </c>
      <c r="H2609">
        <f t="shared" ca="1" si="243"/>
        <v>0</v>
      </c>
      <c r="I2609" s="122">
        <f t="shared" ca="1" si="244"/>
        <v>0</v>
      </c>
    </row>
    <row r="2610" spans="1:9" x14ac:dyDescent="0.25">
      <c r="A2610" s="114">
        <f t="shared" si="245"/>
        <v>2610</v>
      </c>
      <c r="B2610" s="114">
        <f>IF(AND(A2610&gt;=CONTROL!$D$9,A2610&lt;CONTROL!$D$10+1),A2610,0)</f>
        <v>0</v>
      </c>
      <c r="C2610" s="114">
        <f>IF(AND(A2610&gt;=CONTROL!$F$9,A2610&lt;CONTROL!$F$10+1),A2610,0)</f>
        <v>0</v>
      </c>
      <c r="D2610" s="114" t="str">
        <f>IF(DATOS!I2611=CONTROL!$H$10,"B","A")</f>
        <v>A</v>
      </c>
      <c r="E2610" s="114">
        <f t="shared" si="240"/>
        <v>0</v>
      </c>
      <c r="F2610">
        <f t="shared" ca="1" si="241"/>
        <v>-1</v>
      </c>
      <c r="G2610">
        <f t="shared" ca="1" si="242"/>
        <v>654</v>
      </c>
      <c r="H2610">
        <f t="shared" ca="1" si="243"/>
        <v>0</v>
      </c>
      <c r="I2610" s="122">
        <f t="shared" ca="1" si="244"/>
        <v>0</v>
      </c>
    </row>
    <row r="2611" spans="1:9" x14ac:dyDescent="0.25">
      <c r="A2611" s="114">
        <f t="shared" si="245"/>
        <v>2611</v>
      </c>
      <c r="B2611" s="114">
        <f>IF(AND(A2611&gt;=CONTROL!$D$9,A2611&lt;CONTROL!$D$10+1),A2611,0)</f>
        <v>0</v>
      </c>
      <c r="C2611" s="114">
        <f>IF(AND(A2611&gt;=CONTROL!$F$9,A2611&lt;CONTROL!$F$10+1),A2611,0)</f>
        <v>0</v>
      </c>
      <c r="D2611" s="114" t="str">
        <f>IF(DATOS!I2612=CONTROL!$H$10,"B","A")</f>
        <v>A</v>
      </c>
      <c r="E2611" s="114">
        <f t="shared" si="240"/>
        <v>0</v>
      </c>
      <c r="F2611">
        <f t="shared" ca="1" si="241"/>
        <v>-1</v>
      </c>
      <c r="G2611">
        <f t="shared" ca="1" si="242"/>
        <v>654</v>
      </c>
      <c r="H2611">
        <f t="shared" ca="1" si="243"/>
        <v>0</v>
      </c>
      <c r="I2611" s="122">
        <f t="shared" ca="1" si="244"/>
        <v>0</v>
      </c>
    </row>
    <row r="2612" spans="1:9" x14ac:dyDescent="0.25">
      <c r="A2612" s="114">
        <f t="shared" si="245"/>
        <v>2612</v>
      </c>
      <c r="B2612" s="114">
        <f>IF(AND(A2612&gt;=CONTROL!$D$9,A2612&lt;CONTROL!$D$10+1),A2612,0)</f>
        <v>0</v>
      </c>
      <c r="C2612" s="114">
        <f>IF(AND(A2612&gt;=CONTROL!$F$9,A2612&lt;CONTROL!$F$10+1),A2612,0)</f>
        <v>0</v>
      </c>
      <c r="D2612" s="114" t="str">
        <f>IF(DATOS!I2613=CONTROL!$H$10,"B","A")</f>
        <v>A</v>
      </c>
      <c r="E2612" s="114">
        <f t="shared" si="240"/>
        <v>0</v>
      </c>
      <c r="F2612">
        <f t="shared" ca="1" si="241"/>
        <v>-1</v>
      </c>
      <c r="G2612">
        <f t="shared" ca="1" si="242"/>
        <v>654</v>
      </c>
      <c r="H2612">
        <f t="shared" ca="1" si="243"/>
        <v>0</v>
      </c>
      <c r="I2612" s="122">
        <f t="shared" ca="1" si="244"/>
        <v>0</v>
      </c>
    </row>
    <row r="2613" spans="1:9" x14ac:dyDescent="0.25">
      <c r="A2613" s="114">
        <f t="shared" si="245"/>
        <v>2613</v>
      </c>
      <c r="B2613" s="114">
        <f>IF(AND(A2613&gt;=CONTROL!$D$9,A2613&lt;CONTROL!$D$10+1),A2613,0)</f>
        <v>0</v>
      </c>
      <c r="C2613" s="114">
        <f>IF(AND(A2613&gt;=CONTROL!$F$9,A2613&lt;CONTROL!$F$10+1),A2613,0)</f>
        <v>0</v>
      </c>
      <c r="D2613" s="114" t="str">
        <f>IF(DATOS!I2614=CONTROL!$H$10,"B","A")</f>
        <v>A</v>
      </c>
      <c r="E2613" s="114">
        <f t="shared" si="240"/>
        <v>0</v>
      </c>
      <c r="F2613">
        <f t="shared" ca="1" si="241"/>
        <v>-1</v>
      </c>
      <c r="G2613">
        <f t="shared" ca="1" si="242"/>
        <v>654</v>
      </c>
      <c r="H2613">
        <f t="shared" ca="1" si="243"/>
        <v>0</v>
      </c>
      <c r="I2613" s="122">
        <f t="shared" ca="1" si="244"/>
        <v>0</v>
      </c>
    </row>
    <row r="2614" spans="1:9" x14ac:dyDescent="0.25">
      <c r="A2614" s="114">
        <f t="shared" si="245"/>
        <v>2614</v>
      </c>
      <c r="B2614" s="114">
        <f>IF(AND(A2614&gt;=CONTROL!$D$9,A2614&lt;CONTROL!$D$10+1),A2614,0)</f>
        <v>0</v>
      </c>
      <c r="C2614" s="114">
        <f>IF(AND(A2614&gt;=CONTROL!$F$9,A2614&lt;CONTROL!$F$10+1),A2614,0)</f>
        <v>0</v>
      </c>
      <c r="D2614" s="114" t="str">
        <f>IF(DATOS!I2615=CONTROL!$H$10,"B","A")</f>
        <v>A</v>
      </c>
      <c r="E2614" s="114">
        <f t="shared" si="240"/>
        <v>0</v>
      </c>
      <c r="F2614">
        <f t="shared" ca="1" si="241"/>
        <v>-1</v>
      </c>
      <c r="G2614">
        <f t="shared" ca="1" si="242"/>
        <v>654</v>
      </c>
      <c r="H2614">
        <f t="shared" ca="1" si="243"/>
        <v>0</v>
      </c>
      <c r="I2614" s="122">
        <f t="shared" ca="1" si="244"/>
        <v>0</v>
      </c>
    </row>
    <row r="2615" spans="1:9" x14ac:dyDescent="0.25">
      <c r="A2615" s="114">
        <f t="shared" si="245"/>
        <v>2615</v>
      </c>
      <c r="B2615" s="114">
        <f>IF(AND(A2615&gt;=CONTROL!$D$9,A2615&lt;CONTROL!$D$10+1),A2615,0)</f>
        <v>0</v>
      </c>
      <c r="C2615" s="114">
        <f>IF(AND(A2615&gt;=CONTROL!$F$9,A2615&lt;CONTROL!$F$10+1),A2615,0)</f>
        <v>0</v>
      </c>
      <c r="D2615" s="114" t="str">
        <f>IF(DATOS!I2616=CONTROL!$H$10,"B","A")</f>
        <v>A</v>
      </c>
      <c r="E2615" s="114">
        <f t="shared" si="240"/>
        <v>0</v>
      </c>
      <c r="F2615">
        <f t="shared" ca="1" si="241"/>
        <v>-1</v>
      </c>
      <c r="G2615">
        <f t="shared" ca="1" si="242"/>
        <v>654</v>
      </c>
      <c r="H2615">
        <f t="shared" ca="1" si="243"/>
        <v>0</v>
      </c>
      <c r="I2615" s="122">
        <f t="shared" ca="1" si="244"/>
        <v>0</v>
      </c>
    </row>
    <row r="2616" spans="1:9" x14ac:dyDescent="0.25">
      <c r="A2616" s="114">
        <f t="shared" si="245"/>
        <v>2616</v>
      </c>
      <c r="B2616" s="114">
        <f>IF(AND(A2616&gt;=CONTROL!$D$9,A2616&lt;CONTROL!$D$10+1),A2616,0)</f>
        <v>0</v>
      </c>
      <c r="C2616" s="114">
        <f>IF(AND(A2616&gt;=CONTROL!$F$9,A2616&lt;CONTROL!$F$10+1),A2616,0)</f>
        <v>0</v>
      </c>
      <c r="D2616" s="114" t="str">
        <f>IF(DATOS!I2617=CONTROL!$H$10,"B","A")</f>
        <v>A</v>
      </c>
      <c r="E2616" s="114">
        <f t="shared" si="240"/>
        <v>0</v>
      </c>
      <c r="F2616">
        <f t="shared" ca="1" si="241"/>
        <v>-1</v>
      </c>
      <c r="G2616">
        <f t="shared" ca="1" si="242"/>
        <v>654</v>
      </c>
      <c r="H2616">
        <f t="shared" ca="1" si="243"/>
        <v>0</v>
      </c>
      <c r="I2616" s="122">
        <f t="shared" ca="1" si="244"/>
        <v>0</v>
      </c>
    </row>
    <row r="2617" spans="1:9" x14ac:dyDescent="0.25">
      <c r="A2617" s="114">
        <f t="shared" si="245"/>
        <v>2617</v>
      </c>
      <c r="B2617" s="114">
        <f>IF(AND(A2617&gt;=CONTROL!$D$9,A2617&lt;CONTROL!$D$10+1),A2617,0)</f>
        <v>0</v>
      </c>
      <c r="C2617" s="114">
        <f>IF(AND(A2617&gt;=CONTROL!$F$9,A2617&lt;CONTROL!$F$10+1),A2617,0)</f>
        <v>0</v>
      </c>
      <c r="D2617" s="114" t="str">
        <f>IF(DATOS!I2618=CONTROL!$H$10,"B","A")</f>
        <v>A</v>
      </c>
      <c r="E2617" s="114">
        <f t="shared" si="240"/>
        <v>0</v>
      </c>
      <c r="F2617">
        <f t="shared" ca="1" si="241"/>
        <v>-1</v>
      </c>
      <c r="G2617">
        <f t="shared" ca="1" si="242"/>
        <v>654</v>
      </c>
      <c r="H2617">
        <f t="shared" ca="1" si="243"/>
        <v>0</v>
      </c>
      <c r="I2617" s="122">
        <f t="shared" ca="1" si="244"/>
        <v>0</v>
      </c>
    </row>
    <row r="2618" spans="1:9" x14ac:dyDescent="0.25">
      <c r="A2618" s="114">
        <f t="shared" si="245"/>
        <v>2618</v>
      </c>
      <c r="B2618" s="114">
        <f>IF(AND(A2618&gt;=CONTROL!$D$9,A2618&lt;CONTROL!$D$10+1),A2618,0)</f>
        <v>0</v>
      </c>
      <c r="C2618" s="114">
        <f>IF(AND(A2618&gt;=CONTROL!$F$9,A2618&lt;CONTROL!$F$10+1),A2618,0)</f>
        <v>0</v>
      </c>
      <c r="D2618" s="114" t="str">
        <f>IF(DATOS!I2619=CONTROL!$H$10,"B","A")</f>
        <v>A</v>
      </c>
      <c r="E2618" s="114">
        <f t="shared" si="240"/>
        <v>0</v>
      </c>
      <c r="F2618">
        <f t="shared" ca="1" si="241"/>
        <v>-1</v>
      </c>
      <c r="G2618">
        <f t="shared" ca="1" si="242"/>
        <v>654</v>
      </c>
      <c r="H2618">
        <f t="shared" ca="1" si="243"/>
        <v>0</v>
      </c>
      <c r="I2618" s="122">
        <f t="shared" ca="1" si="244"/>
        <v>0</v>
      </c>
    </row>
    <row r="2619" spans="1:9" x14ac:dyDescent="0.25">
      <c r="A2619" s="114">
        <f t="shared" si="245"/>
        <v>2619</v>
      </c>
      <c r="B2619" s="114">
        <f>IF(AND(A2619&gt;=CONTROL!$D$9,A2619&lt;CONTROL!$D$10+1),A2619,0)</f>
        <v>0</v>
      </c>
      <c r="C2619" s="114">
        <f>IF(AND(A2619&gt;=CONTROL!$F$9,A2619&lt;CONTROL!$F$10+1),A2619,0)</f>
        <v>0</v>
      </c>
      <c r="D2619" s="114" t="str">
        <f>IF(DATOS!I2620=CONTROL!$H$10,"B","A")</f>
        <v>A</v>
      </c>
      <c r="E2619" s="114">
        <f t="shared" si="240"/>
        <v>0</v>
      </c>
      <c r="F2619">
        <f t="shared" ca="1" si="241"/>
        <v>-1</v>
      </c>
      <c r="G2619">
        <f t="shared" ca="1" si="242"/>
        <v>654</v>
      </c>
      <c r="H2619">
        <f t="shared" ca="1" si="243"/>
        <v>0</v>
      </c>
      <c r="I2619" s="122">
        <f t="shared" ca="1" si="244"/>
        <v>0</v>
      </c>
    </row>
    <row r="2620" spans="1:9" x14ac:dyDescent="0.25">
      <c r="A2620" s="114">
        <f t="shared" si="245"/>
        <v>2620</v>
      </c>
      <c r="B2620" s="114">
        <f>IF(AND(A2620&gt;=CONTROL!$D$9,A2620&lt;CONTROL!$D$10+1),A2620,0)</f>
        <v>0</v>
      </c>
      <c r="C2620" s="114">
        <f>IF(AND(A2620&gt;=CONTROL!$F$9,A2620&lt;CONTROL!$F$10+1),A2620,0)</f>
        <v>0</v>
      </c>
      <c r="D2620" s="114" t="str">
        <f>IF(DATOS!I2621=CONTROL!$H$10,"B","A")</f>
        <v>A</v>
      </c>
      <c r="E2620" s="114">
        <f t="shared" si="240"/>
        <v>0</v>
      </c>
      <c r="F2620">
        <f t="shared" ca="1" si="241"/>
        <v>-1</v>
      </c>
      <c r="G2620">
        <f t="shared" ca="1" si="242"/>
        <v>654</v>
      </c>
      <c r="H2620">
        <f t="shared" ca="1" si="243"/>
        <v>0</v>
      </c>
      <c r="I2620" s="122">
        <f t="shared" ca="1" si="244"/>
        <v>0</v>
      </c>
    </row>
    <row r="2621" spans="1:9" x14ac:dyDescent="0.25">
      <c r="A2621" s="114">
        <f t="shared" si="245"/>
        <v>2621</v>
      </c>
      <c r="B2621" s="114">
        <f>IF(AND(A2621&gt;=CONTROL!$D$9,A2621&lt;CONTROL!$D$10+1),A2621,0)</f>
        <v>0</v>
      </c>
      <c r="C2621" s="114">
        <f>IF(AND(A2621&gt;=CONTROL!$F$9,A2621&lt;CONTROL!$F$10+1),A2621,0)</f>
        <v>0</v>
      </c>
      <c r="D2621" s="114" t="str">
        <f>IF(DATOS!I2622=CONTROL!$H$10,"B","A")</f>
        <v>A</v>
      </c>
      <c r="E2621" s="114">
        <f t="shared" si="240"/>
        <v>0</v>
      </c>
      <c r="F2621">
        <f t="shared" ca="1" si="241"/>
        <v>-1</v>
      </c>
      <c r="G2621">
        <f t="shared" ca="1" si="242"/>
        <v>654</v>
      </c>
      <c r="H2621">
        <f t="shared" ca="1" si="243"/>
        <v>0</v>
      </c>
      <c r="I2621" s="122">
        <f t="shared" ca="1" si="244"/>
        <v>0</v>
      </c>
    </row>
    <row r="2622" spans="1:9" x14ac:dyDescent="0.25">
      <c r="A2622" s="114">
        <f t="shared" si="245"/>
        <v>2622</v>
      </c>
      <c r="B2622" s="114">
        <f>IF(AND(A2622&gt;=CONTROL!$D$9,A2622&lt;CONTROL!$D$10+1),A2622,0)</f>
        <v>0</v>
      </c>
      <c r="C2622" s="114">
        <f>IF(AND(A2622&gt;=CONTROL!$F$9,A2622&lt;CONTROL!$F$10+1),A2622,0)</f>
        <v>0</v>
      </c>
      <c r="D2622" s="114" t="str">
        <f>IF(DATOS!I2623=CONTROL!$H$10,"B","A")</f>
        <v>A</v>
      </c>
      <c r="E2622" s="114">
        <f t="shared" si="240"/>
        <v>0</v>
      </c>
      <c r="F2622">
        <f t="shared" ca="1" si="241"/>
        <v>-1</v>
      </c>
      <c r="G2622">
        <f t="shared" ca="1" si="242"/>
        <v>654</v>
      </c>
      <c r="H2622">
        <f t="shared" ca="1" si="243"/>
        <v>0</v>
      </c>
      <c r="I2622" s="122">
        <f t="shared" ca="1" si="244"/>
        <v>0</v>
      </c>
    </row>
    <row r="2623" spans="1:9" x14ac:dyDescent="0.25">
      <c r="A2623" s="114">
        <f t="shared" si="245"/>
        <v>2623</v>
      </c>
      <c r="B2623" s="114">
        <f>IF(AND(A2623&gt;=CONTROL!$D$9,A2623&lt;CONTROL!$D$10+1),A2623,0)</f>
        <v>0</v>
      </c>
      <c r="C2623" s="114">
        <f>IF(AND(A2623&gt;=CONTROL!$F$9,A2623&lt;CONTROL!$F$10+1),A2623,0)</f>
        <v>0</v>
      </c>
      <c r="D2623" s="114" t="str">
        <f>IF(DATOS!I2624=CONTROL!$H$10,"B","A")</f>
        <v>A</v>
      </c>
      <c r="E2623" s="114">
        <f t="shared" si="240"/>
        <v>0</v>
      </c>
      <c r="F2623">
        <f t="shared" ca="1" si="241"/>
        <v>-1</v>
      </c>
      <c r="G2623">
        <f t="shared" ca="1" si="242"/>
        <v>654</v>
      </c>
      <c r="H2623">
        <f t="shared" ca="1" si="243"/>
        <v>0</v>
      </c>
      <c r="I2623" s="122">
        <f t="shared" ca="1" si="244"/>
        <v>0</v>
      </c>
    </row>
    <row r="2624" spans="1:9" x14ac:dyDescent="0.25">
      <c r="A2624" s="114">
        <f t="shared" si="245"/>
        <v>2624</v>
      </c>
      <c r="B2624" s="114">
        <f>IF(AND(A2624&gt;=CONTROL!$D$9,A2624&lt;CONTROL!$D$10+1),A2624,0)</f>
        <v>0</v>
      </c>
      <c r="C2624" s="114">
        <f>IF(AND(A2624&gt;=CONTROL!$F$9,A2624&lt;CONTROL!$F$10+1),A2624,0)</f>
        <v>0</v>
      </c>
      <c r="D2624" s="114" t="str">
        <f>IF(DATOS!I2625=CONTROL!$H$10,"B","A")</f>
        <v>A</v>
      </c>
      <c r="E2624" s="114">
        <f t="shared" si="240"/>
        <v>0</v>
      </c>
      <c r="F2624">
        <f t="shared" ca="1" si="241"/>
        <v>-1</v>
      </c>
      <c r="G2624">
        <f t="shared" ca="1" si="242"/>
        <v>654</v>
      </c>
      <c r="H2624">
        <f t="shared" ca="1" si="243"/>
        <v>0</v>
      </c>
      <c r="I2624" s="122">
        <f t="shared" ca="1" si="244"/>
        <v>0</v>
      </c>
    </row>
    <row r="2625" spans="1:9" x14ac:dyDescent="0.25">
      <c r="A2625" s="114">
        <f t="shared" si="245"/>
        <v>2625</v>
      </c>
      <c r="B2625" s="114">
        <f>IF(AND(A2625&gt;=CONTROL!$D$9,A2625&lt;CONTROL!$D$10+1),A2625,0)</f>
        <v>0</v>
      </c>
      <c r="C2625" s="114">
        <f>IF(AND(A2625&gt;=CONTROL!$F$9,A2625&lt;CONTROL!$F$10+1),A2625,0)</f>
        <v>0</v>
      </c>
      <c r="D2625" s="114" t="str">
        <f>IF(DATOS!I2626=CONTROL!$H$10,"B","A")</f>
        <v>A</v>
      </c>
      <c r="E2625" s="114">
        <f t="shared" si="240"/>
        <v>0</v>
      </c>
      <c r="F2625">
        <f t="shared" ca="1" si="241"/>
        <v>-1</v>
      </c>
      <c r="G2625">
        <f t="shared" ca="1" si="242"/>
        <v>654</v>
      </c>
      <c r="H2625">
        <f t="shared" ca="1" si="243"/>
        <v>0</v>
      </c>
      <c r="I2625" s="122">
        <f t="shared" ca="1" si="244"/>
        <v>0</v>
      </c>
    </row>
    <row r="2626" spans="1:9" x14ac:dyDescent="0.25">
      <c r="A2626" s="114">
        <f t="shared" si="245"/>
        <v>2626</v>
      </c>
      <c r="B2626" s="114">
        <f>IF(AND(A2626&gt;=CONTROL!$D$9,A2626&lt;CONTROL!$D$10+1),A2626,0)</f>
        <v>0</v>
      </c>
      <c r="C2626" s="114">
        <f>IF(AND(A2626&gt;=CONTROL!$F$9,A2626&lt;CONTROL!$F$10+1),A2626,0)</f>
        <v>0</v>
      </c>
      <c r="D2626" s="114" t="str">
        <f>IF(DATOS!I2627=CONTROL!$H$10,"B","A")</f>
        <v>A</v>
      </c>
      <c r="E2626" s="114">
        <f t="shared" ref="E2626:E2689" si="246">IF(D2626="A",+C2626+B2626,0)</f>
        <v>0</v>
      </c>
      <c r="F2626">
        <f t="shared" ref="F2626:F2689" ca="1" si="247">IF(E2626&gt;0,RAND(),-1)</f>
        <v>-1</v>
      </c>
      <c r="G2626">
        <f t="shared" ref="G2626:G2689" ca="1" si="248">RANK(F2626,$F$1:$F$5000)</f>
        <v>654</v>
      </c>
      <c r="H2626">
        <f t="shared" ref="H2626:H2689" ca="1" si="249">IF(F2626=-1,0,G2626)</f>
        <v>0</v>
      </c>
      <c r="I2626" s="122">
        <f t="shared" ref="I2626:I2689" ca="1" si="250">IFERROR(MATCH(A2626,H:H,0),0)</f>
        <v>0</v>
      </c>
    </row>
    <row r="2627" spans="1:9" x14ac:dyDescent="0.25">
      <c r="A2627" s="114">
        <f t="shared" ref="A2627:A2690" si="251">+A2626+1</f>
        <v>2627</v>
      </c>
      <c r="B2627" s="114">
        <f>IF(AND(A2627&gt;=CONTROL!$D$9,A2627&lt;CONTROL!$D$10+1),A2627,0)</f>
        <v>0</v>
      </c>
      <c r="C2627" s="114">
        <f>IF(AND(A2627&gt;=CONTROL!$F$9,A2627&lt;CONTROL!$F$10+1),A2627,0)</f>
        <v>0</v>
      </c>
      <c r="D2627" s="114" t="str">
        <f>IF(DATOS!I2628=CONTROL!$H$10,"B","A")</f>
        <v>A</v>
      </c>
      <c r="E2627" s="114">
        <f t="shared" si="246"/>
        <v>0</v>
      </c>
      <c r="F2627">
        <f t="shared" ca="1" si="247"/>
        <v>-1</v>
      </c>
      <c r="G2627">
        <f t="shared" ca="1" si="248"/>
        <v>654</v>
      </c>
      <c r="H2627">
        <f t="shared" ca="1" si="249"/>
        <v>0</v>
      </c>
      <c r="I2627" s="122">
        <f t="shared" ca="1" si="250"/>
        <v>0</v>
      </c>
    </row>
    <row r="2628" spans="1:9" x14ac:dyDescent="0.25">
      <c r="A2628" s="114">
        <f t="shared" si="251"/>
        <v>2628</v>
      </c>
      <c r="B2628" s="114">
        <f>IF(AND(A2628&gt;=CONTROL!$D$9,A2628&lt;CONTROL!$D$10+1),A2628,0)</f>
        <v>0</v>
      </c>
      <c r="C2628" s="114">
        <f>IF(AND(A2628&gt;=CONTROL!$F$9,A2628&lt;CONTROL!$F$10+1),A2628,0)</f>
        <v>0</v>
      </c>
      <c r="D2628" s="114" t="str">
        <f>IF(DATOS!I2629=CONTROL!$H$10,"B","A")</f>
        <v>A</v>
      </c>
      <c r="E2628" s="114">
        <f t="shared" si="246"/>
        <v>0</v>
      </c>
      <c r="F2628">
        <f t="shared" ca="1" si="247"/>
        <v>-1</v>
      </c>
      <c r="G2628">
        <f t="shared" ca="1" si="248"/>
        <v>654</v>
      </c>
      <c r="H2628">
        <f t="shared" ca="1" si="249"/>
        <v>0</v>
      </c>
      <c r="I2628" s="122">
        <f t="shared" ca="1" si="250"/>
        <v>0</v>
      </c>
    </row>
    <row r="2629" spans="1:9" x14ac:dyDescent="0.25">
      <c r="A2629" s="114">
        <f t="shared" si="251"/>
        <v>2629</v>
      </c>
      <c r="B2629" s="114">
        <f>IF(AND(A2629&gt;=CONTROL!$D$9,A2629&lt;CONTROL!$D$10+1),A2629,0)</f>
        <v>0</v>
      </c>
      <c r="C2629" s="114">
        <f>IF(AND(A2629&gt;=CONTROL!$F$9,A2629&lt;CONTROL!$F$10+1),A2629,0)</f>
        <v>0</v>
      </c>
      <c r="D2629" s="114" t="str">
        <f>IF(DATOS!I2630=CONTROL!$H$10,"B","A")</f>
        <v>A</v>
      </c>
      <c r="E2629" s="114">
        <f t="shared" si="246"/>
        <v>0</v>
      </c>
      <c r="F2629">
        <f t="shared" ca="1" si="247"/>
        <v>-1</v>
      </c>
      <c r="G2629">
        <f t="shared" ca="1" si="248"/>
        <v>654</v>
      </c>
      <c r="H2629">
        <f t="shared" ca="1" si="249"/>
        <v>0</v>
      </c>
      <c r="I2629" s="122">
        <f t="shared" ca="1" si="250"/>
        <v>0</v>
      </c>
    </row>
    <row r="2630" spans="1:9" x14ac:dyDescent="0.25">
      <c r="A2630" s="114">
        <f t="shared" si="251"/>
        <v>2630</v>
      </c>
      <c r="B2630" s="114">
        <f>IF(AND(A2630&gt;=CONTROL!$D$9,A2630&lt;CONTROL!$D$10+1),A2630,0)</f>
        <v>0</v>
      </c>
      <c r="C2630" s="114">
        <f>IF(AND(A2630&gt;=CONTROL!$F$9,A2630&lt;CONTROL!$F$10+1),A2630,0)</f>
        <v>0</v>
      </c>
      <c r="D2630" s="114" t="str">
        <f>IF(DATOS!I2631=CONTROL!$H$10,"B","A")</f>
        <v>A</v>
      </c>
      <c r="E2630" s="114">
        <f t="shared" si="246"/>
        <v>0</v>
      </c>
      <c r="F2630">
        <f t="shared" ca="1" si="247"/>
        <v>-1</v>
      </c>
      <c r="G2630">
        <f t="shared" ca="1" si="248"/>
        <v>654</v>
      </c>
      <c r="H2630">
        <f t="shared" ca="1" si="249"/>
        <v>0</v>
      </c>
      <c r="I2630" s="122">
        <f t="shared" ca="1" si="250"/>
        <v>0</v>
      </c>
    </row>
    <row r="2631" spans="1:9" x14ac:dyDescent="0.25">
      <c r="A2631" s="114">
        <f t="shared" si="251"/>
        <v>2631</v>
      </c>
      <c r="B2631" s="114">
        <f>IF(AND(A2631&gt;=CONTROL!$D$9,A2631&lt;CONTROL!$D$10+1),A2631,0)</f>
        <v>0</v>
      </c>
      <c r="C2631" s="114">
        <f>IF(AND(A2631&gt;=CONTROL!$F$9,A2631&lt;CONTROL!$F$10+1),A2631,0)</f>
        <v>0</v>
      </c>
      <c r="D2631" s="114" t="str">
        <f>IF(DATOS!I2632=CONTROL!$H$10,"B","A")</f>
        <v>A</v>
      </c>
      <c r="E2631" s="114">
        <f t="shared" si="246"/>
        <v>0</v>
      </c>
      <c r="F2631">
        <f t="shared" ca="1" si="247"/>
        <v>-1</v>
      </c>
      <c r="G2631">
        <f t="shared" ca="1" si="248"/>
        <v>654</v>
      </c>
      <c r="H2631">
        <f t="shared" ca="1" si="249"/>
        <v>0</v>
      </c>
      <c r="I2631" s="122">
        <f t="shared" ca="1" si="250"/>
        <v>0</v>
      </c>
    </row>
    <row r="2632" spans="1:9" x14ac:dyDescent="0.25">
      <c r="A2632" s="114">
        <f t="shared" si="251"/>
        <v>2632</v>
      </c>
      <c r="B2632" s="114">
        <f>IF(AND(A2632&gt;=CONTROL!$D$9,A2632&lt;CONTROL!$D$10+1),A2632,0)</f>
        <v>0</v>
      </c>
      <c r="C2632" s="114">
        <f>IF(AND(A2632&gt;=CONTROL!$F$9,A2632&lt;CONTROL!$F$10+1),A2632,0)</f>
        <v>0</v>
      </c>
      <c r="D2632" s="114" t="str">
        <f>IF(DATOS!I2633=CONTROL!$H$10,"B","A")</f>
        <v>A</v>
      </c>
      <c r="E2632" s="114">
        <f t="shared" si="246"/>
        <v>0</v>
      </c>
      <c r="F2632">
        <f t="shared" ca="1" si="247"/>
        <v>-1</v>
      </c>
      <c r="G2632">
        <f t="shared" ca="1" si="248"/>
        <v>654</v>
      </c>
      <c r="H2632">
        <f t="shared" ca="1" si="249"/>
        <v>0</v>
      </c>
      <c r="I2632" s="122">
        <f t="shared" ca="1" si="250"/>
        <v>0</v>
      </c>
    </row>
    <row r="2633" spans="1:9" x14ac:dyDescent="0.25">
      <c r="A2633" s="114">
        <f t="shared" si="251"/>
        <v>2633</v>
      </c>
      <c r="B2633" s="114">
        <f>IF(AND(A2633&gt;=CONTROL!$D$9,A2633&lt;CONTROL!$D$10+1),A2633,0)</f>
        <v>0</v>
      </c>
      <c r="C2633" s="114">
        <f>IF(AND(A2633&gt;=CONTROL!$F$9,A2633&lt;CONTROL!$F$10+1),A2633,0)</f>
        <v>0</v>
      </c>
      <c r="D2633" s="114" t="str">
        <f>IF(DATOS!I2634=CONTROL!$H$10,"B","A")</f>
        <v>A</v>
      </c>
      <c r="E2633" s="114">
        <f t="shared" si="246"/>
        <v>0</v>
      </c>
      <c r="F2633">
        <f t="shared" ca="1" si="247"/>
        <v>-1</v>
      </c>
      <c r="G2633">
        <f t="shared" ca="1" si="248"/>
        <v>654</v>
      </c>
      <c r="H2633">
        <f t="shared" ca="1" si="249"/>
        <v>0</v>
      </c>
      <c r="I2633" s="122">
        <f t="shared" ca="1" si="250"/>
        <v>0</v>
      </c>
    </row>
    <row r="2634" spans="1:9" x14ac:dyDescent="0.25">
      <c r="A2634" s="114">
        <f t="shared" si="251"/>
        <v>2634</v>
      </c>
      <c r="B2634" s="114">
        <f>IF(AND(A2634&gt;=CONTROL!$D$9,A2634&lt;CONTROL!$D$10+1),A2634,0)</f>
        <v>0</v>
      </c>
      <c r="C2634" s="114">
        <f>IF(AND(A2634&gt;=CONTROL!$F$9,A2634&lt;CONTROL!$F$10+1),A2634,0)</f>
        <v>0</v>
      </c>
      <c r="D2634" s="114" t="str">
        <f>IF(DATOS!I2635=CONTROL!$H$10,"B","A")</f>
        <v>A</v>
      </c>
      <c r="E2634" s="114">
        <f t="shared" si="246"/>
        <v>0</v>
      </c>
      <c r="F2634">
        <f t="shared" ca="1" si="247"/>
        <v>-1</v>
      </c>
      <c r="G2634">
        <f t="shared" ca="1" si="248"/>
        <v>654</v>
      </c>
      <c r="H2634">
        <f t="shared" ca="1" si="249"/>
        <v>0</v>
      </c>
      <c r="I2634" s="122">
        <f t="shared" ca="1" si="250"/>
        <v>0</v>
      </c>
    </row>
    <row r="2635" spans="1:9" x14ac:dyDescent="0.25">
      <c r="A2635" s="114">
        <f t="shared" si="251"/>
        <v>2635</v>
      </c>
      <c r="B2635" s="114">
        <f>IF(AND(A2635&gt;=CONTROL!$D$9,A2635&lt;CONTROL!$D$10+1),A2635,0)</f>
        <v>0</v>
      </c>
      <c r="C2635" s="114">
        <f>IF(AND(A2635&gt;=CONTROL!$F$9,A2635&lt;CONTROL!$F$10+1),A2635,0)</f>
        <v>0</v>
      </c>
      <c r="D2635" s="114" t="str">
        <f>IF(DATOS!I2636=CONTROL!$H$10,"B","A")</f>
        <v>A</v>
      </c>
      <c r="E2635" s="114">
        <f t="shared" si="246"/>
        <v>0</v>
      </c>
      <c r="F2635">
        <f t="shared" ca="1" si="247"/>
        <v>-1</v>
      </c>
      <c r="G2635">
        <f t="shared" ca="1" si="248"/>
        <v>654</v>
      </c>
      <c r="H2635">
        <f t="shared" ca="1" si="249"/>
        <v>0</v>
      </c>
      <c r="I2635" s="122">
        <f t="shared" ca="1" si="250"/>
        <v>0</v>
      </c>
    </row>
    <row r="2636" spans="1:9" x14ac:dyDescent="0.25">
      <c r="A2636" s="114">
        <f t="shared" si="251"/>
        <v>2636</v>
      </c>
      <c r="B2636" s="114">
        <f>IF(AND(A2636&gt;=CONTROL!$D$9,A2636&lt;CONTROL!$D$10+1),A2636,0)</f>
        <v>0</v>
      </c>
      <c r="C2636" s="114">
        <f>IF(AND(A2636&gt;=CONTROL!$F$9,A2636&lt;CONTROL!$F$10+1),A2636,0)</f>
        <v>0</v>
      </c>
      <c r="D2636" s="114" t="str">
        <f>IF(DATOS!I2637=CONTROL!$H$10,"B","A")</f>
        <v>A</v>
      </c>
      <c r="E2636" s="114">
        <f t="shared" si="246"/>
        <v>0</v>
      </c>
      <c r="F2636">
        <f t="shared" ca="1" si="247"/>
        <v>-1</v>
      </c>
      <c r="G2636">
        <f t="shared" ca="1" si="248"/>
        <v>654</v>
      </c>
      <c r="H2636">
        <f t="shared" ca="1" si="249"/>
        <v>0</v>
      </c>
      <c r="I2636" s="122">
        <f t="shared" ca="1" si="250"/>
        <v>0</v>
      </c>
    </row>
    <row r="2637" spans="1:9" x14ac:dyDescent="0.25">
      <c r="A2637" s="114">
        <f t="shared" si="251"/>
        <v>2637</v>
      </c>
      <c r="B2637" s="114">
        <f>IF(AND(A2637&gt;=CONTROL!$D$9,A2637&lt;CONTROL!$D$10+1),A2637,0)</f>
        <v>0</v>
      </c>
      <c r="C2637" s="114">
        <f>IF(AND(A2637&gt;=CONTROL!$F$9,A2637&lt;CONTROL!$F$10+1),A2637,0)</f>
        <v>0</v>
      </c>
      <c r="D2637" s="114" t="str">
        <f>IF(DATOS!I2638=CONTROL!$H$10,"B","A")</f>
        <v>A</v>
      </c>
      <c r="E2637" s="114">
        <f t="shared" si="246"/>
        <v>0</v>
      </c>
      <c r="F2637">
        <f t="shared" ca="1" si="247"/>
        <v>-1</v>
      </c>
      <c r="G2637">
        <f t="shared" ca="1" si="248"/>
        <v>654</v>
      </c>
      <c r="H2637">
        <f t="shared" ca="1" si="249"/>
        <v>0</v>
      </c>
      <c r="I2637" s="122">
        <f t="shared" ca="1" si="250"/>
        <v>0</v>
      </c>
    </row>
    <row r="2638" spans="1:9" x14ac:dyDescent="0.25">
      <c r="A2638" s="114">
        <f t="shared" si="251"/>
        <v>2638</v>
      </c>
      <c r="B2638" s="114">
        <f>IF(AND(A2638&gt;=CONTROL!$D$9,A2638&lt;CONTROL!$D$10+1),A2638,0)</f>
        <v>0</v>
      </c>
      <c r="C2638" s="114">
        <f>IF(AND(A2638&gt;=CONTROL!$F$9,A2638&lt;CONTROL!$F$10+1),A2638,0)</f>
        <v>0</v>
      </c>
      <c r="D2638" s="114" t="str">
        <f>IF(DATOS!I2639=CONTROL!$H$10,"B","A")</f>
        <v>A</v>
      </c>
      <c r="E2638" s="114">
        <f t="shared" si="246"/>
        <v>0</v>
      </c>
      <c r="F2638">
        <f t="shared" ca="1" si="247"/>
        <v>-1</v>
      </c>
      <c r="G2638">
        <f t="shared" ca="1" si="248"/>
        <v>654</v>
      </c>
      <c r="H2638">
        <f t="shared" ca="1" si="249"/>
        <v>0</v>
      </c>
      <c r="I2638" s="122">
        <f t="shared" ca="1" si="250"/>
        <v>0</v>
      </c>
    </row>
    <row r="2639" spans="1:9" x14ac:dyDescent="0.25">
      <c r="A2639" s="114">
        <f t="shared" si="251"/>
        <v>2639</v>
      </c>
      <c r="B2639" s="114">
        <f>IF(AND(A2639&gt;=CONTROL!$D$9,A2639&lt;CONTROL!$D$10+1),A2639,0)</f>
        <v>0</v>
      </c>
      <c r="C2639" s="114">
        <f>IF(AND(A2639&gt;=CONTROL!$F$9,A2639&lt;CONTROL!$F$10+1),A2639,0)</f>
        <v>0</v>
      </c>
      <c r="D2639" s="114" t="str">
        <f>IF(DATOS!I2640=CONTROL!$H$10,"B","A")</f>
        <v>A</v>
      </c>
      <c r="E2639" s="114">
        <f t="shared" si="246"/>
        <v>0</v>
      </c>
      <c r="F2639">
        <f t="shared" ca="1" si="247"/>
        <v>-1</v>
      </c>
      <c r="G2639">
        <f t="shared" ca="1" si="248"/>
        <v>654</v>
      </c>
      <c r="H2639">
        <f t="shared" ca="1" si="249"/>
        <v>0</v>
      </c>
      <c r="I2639" s="122">
        <f t="shared" ca="1" si="250"/>
        <v>0</v>
      </c>
    </row>
    <row r="2640" spans="1:9" x14ac:dyDescent="0.25">
      <c r="A2640" s="114">
        <f t="shared" si="251"/>
        <v>2640</v>
      </c>
      <c r="B2640" s="114">
        <f>IF(AND(A2640&gt;=CONTROL!$D$9,A2640&lt;CONTROL!$D$10+1),A2640,0)</f>
        <v>0</v>
      </c>
      <c r="C2640" s="114">
        <f>IF(AND(A2640&gt;=CONTROL!$F$9,A2640&lt;CONTROL!$F$10+1),A2640,0)</f>
        <v>0</v>
      </c>
      <c r="D2640" s="114" t="str">
        <f>IF(DATOS!I2641=CONTROL!$H$10,"B","A")</f>
        <v>A</v>
      </c>
      <c r="E2640" s="114">
        <f t="shared" si="246"/>
        <v>0</v>
      </c>
      <c r="F2640">
        <f t="shared" ca="1" si="247"/>
        <v>-1</v>
      </c>
      <c r="G2640">
        <f t="shared" ca="1" si="248"/>
        <v>654</v>
      </c>
      <c r="H2640">
        <f t="shared" ca="1" si="249"/>
        <v>0</v>
      </c>
      <c r="I2640" s="122">
        <f t="shared" ca="1" si="250"/>
        <v>0</v>
      </c>
    </row>
    <row r="2641" spans="1:9" x14ac:dyDescent="0.25">
      <c r="A2641" s="114">
        <f t="shared" si="251"/>
        <v>2641</v>
      </c>
      <c r="B2641" s="114">
        <f>IF(AND(A2641&gt;=CONTROL!$D$9,A2641&lt;CONTROL!$D$10+1),A2641,0)</f>
        <v>0</v>
      </c>
      <c r="C2641" s="114">
        <f>IF(AND(A2641&gt;=CONTROL!$F$9,A2641&lt;CONTROL!$F$10+1),A2641,0)</f>
        <v>0</v>
      </c>
      <c r="D2641" s="114" t="str">
        <f>IF(DATOS!I2642=CONTROL!$H$10,"B","A")</f>
        <v>A</v>
      </c>
      <c r="E2641" s="114">
        <f t="shared" si="246"/>
        <v>0</v>
      </c>
      <c r="F2641">
        <f t="shared" ca="1" si="247"/>
        <v>-1</v>
      </c>
      <c r="G2641">
        <f t="shared" ca="1" si="248"/>
        <v>654</v>
      </c>
      <c r="H2641">
        <f t="shared" ca="1" si="249"/>
        <v>0</v>
      </c>
      <c r="I2641" s="122">
        <f t="shared" ca="1" si="250"/>
        <v>0</v>
      </c>
    </row>
    <row r="2642" spans="1:9" x14ac:dyDescent="0.25">
      <c r="A2642" s="114">
        <f t="shared" si="251"/>
        <v>2642</v>
      </c>
      <c r="B2642" s="114">
        <f>IF(AND(A2642&gt;=CONTROL!$D$9,A2642&lt;CONTROL!$D$10+1),A2642,0)</f>
        <v>0</v>
      </c>
      <c r="C2642" s="114">
        <f>IF(AND(A2642&gt;=CONTROL!$F$9,A2642&lt;CONTROL!$F$10+1),A2642,0)</f>
        <v>0</v>
      </c>
      <c r="D2642" s="114" t="str">
        <f>IF(DATOS!I2643=CONTROL!$H$10,"B","A")</f>
        <v>A</v>
      </c>
      <c r="E2642" s="114">
        <f t="shared" si="246"/>
        <v>0</v>
      </c>
      <c r="F2642">
        <f t="shared" ca="1" si="247"/>
        <v>-1</v>
      </c>
      <c r="G2642">
        <f t="shared" ca="1" si="248"/>
        <v>654</v>
      </c>
      <c r="H2642">
        <f t="shared" ca="1" si="249"/>
        <v>0</v>
      </c>
      <c r="I2642" s="122">
        <f t="shared" ca="1" si="250"/>
        <v>0</v>
      </c>
    </row>
    <row r="2643" spans="1:9" x14ac:dyDescent="0.25">
      <c r="A2643" s="114">
        <f t="shared" si="251"/>
        <v>2643</v>
      </c>
      <c r="B2643" s="114">
        <f>IF(AND(A2643&gt;=CONTROL!$D$9,A2643&lt;CONTROL!$D$10+1),A2643,0)</f>
        <v>0</v>
      </c>
      <c r="C2643" s="114">
        <f>IF(AND(A2643&gt;=CONTROL!$F$9,A2643&lt;CONTROL!$F$10+1),A2643,0)</f>
        <v>0</v>
      </c>
      <c r="D2643" s="114" t="str">
        <f>IF(DATOS!I2644=CONTROL!$H$10,"B","A")</f>
        <v>A</v>
      </c>
      <c r="E2643" s="114">
        <f t="shared" si="246"/>
        <v>0</v>
      </c>
      <c r="F2643">
        <f t="shared" ca="1" si="247"/>
        <v>-1</v>
      </c>
      <c r="G2643">
        <f t="shared" ca="1" si="248"/>
        <v>654</v>
      </c>
      <c r="H2643">
        <f t="shared" ca="1" si="249"/>
        <v>0</v>
      </c>
      <c r="I2643" s="122">
        <f t="shared" ca="1" si="250"/>
        <v>0</v>
      </c>
    </row>
    <row r="2644" spans="1:9" x14ac:dyDescent="0.25">
      <c r="A2644" s="114">
        <f t="shared" si="251"/>
        <v>2644</v>
      </c>
      <c r="B2644" s="114">
        <f>IF(AND(A2644&gt;=CONTROL!$D$9,A2644&lt;CONTROL!$D$10+1),A2644,0)</f>
        <v>0</v>
      </c>
      <c r="C2644" s="114">
        <f>IF(AND(A2644&gt;=CONTROL!$F$9,A2644&lt;CONTROL!$F$10+1),A2644,0)</f>
        <v>0</v>
      </c>
      <c r="D2644" s="114" t="str">
        <f>IF(DATOS!I2645=CONTROL!$H$10,"B","A")</f>
        <v>A</v>
      </c>
      <c r="E2644" s="114">
        <f t="shared" si="246"/>
        <v>0</v>
      </c>
      <c r="F2644">
        <f t="shared" ca="1" si="247"/>
        <v>-1</v>
      </c>
      <c r="G2644">
        <f t="shared" ca="1" si="248"/>
        <v>654</v>
      </c>
      <c r="H2644">
        <f t="shared" ca="1" si="249"/>
        <v>0</v>
      </c>
      <c r="I2644" s="122">
        <f t="shared" ca="1" si="250"/>
        <v>0</v>
      </c>
    </row>
    <row r="2645" spans="1:9" x14ac:dyDescent="0.25">
      <c r="A2645" s="114">
        <f t="shared" si="251"/>
        <v>2645</v>
      </c>
      <c r="B2645" s="114">
        <f>IF(AND(A2645&gt;=CONTROL!$D$9,A2645&lt;CONTROL!$D$10+1),A2645,0)</f>
        <v>0</v>
      </c>
      <c r="C2645" s="114">
        <f>IF(AND(A2645&gt;=CONTROL!$F$9,A2645&lt;CONTROL!$F$10+1),A2645,0)</f>
        <v>0</v>
      </c>
      <c r="D2645" s="114" t="str">
        <f>IF(DATOS!I2646=CONTROL!$H$10,"B","A")</f>
        <v>A</v>
      </c>
      <c r="E2645" s="114">
        <f t="shared" si="246"/>
        <v>0</v>
      </c>
      <c r="F2645">
        <f t="shared" ca="1" si="247"/>
        <v>-1</v>
      </c>
      <c r="G2645">
        <f t="shared" ca="1" si="248"/>
        <v>654</v>
      </c>
      <c r="H2645">
        <f t="shared" ca="1" si="249"/>
        <v>0</v>
      </c>
      <c r="I2645" s="122">
        <f t="shared" ca="1" si="250"/>
        <v>0</v>
      </c>
    </row>
    <row r="2646" spans="1:9" x14ac:dyDescent="0.25">
      <c r="A2646" s="114">
        <f t="shared" si="251"/>
        <v>2646</v>
      </c>
      <c r="B2646" s="114">
        <f>IF(AND(A2646&gt;=CONTROL!$D$9,A2646&lt;CONTROL!$D$10+1),A2646,0)</f>
        <v>0</v>
      </c>
      <c r="C2646" s="114">
        <f>IF(AND(A2646&gt;=CONTROL!$F$9,A2646&lt;CONTROL!$F$10+1),A2646,0)</f>
        <v>0</v>
      </c>
      <c r="D2646" s="114" t="str">
        <f>IF(DATOS!I2647=CONTROL!$H$10,"B","A")</f>
        <v>A</v>
      </c>
      <c r="E2646" s="114">
        <f t="shared" si="246"/>
        <v>0</v>
      </c>
      <c r="F2646">
        <f t="shared" ca="1" si="247"/>
        <v>-1</v>
      </c>
      <c r="G2646">
        <f t="shared" ca="1" si="248"/>
        <v>654</v>
      </c>
      <c r="H2646">
        <f t="shared" ca="1" si="249"/>
        <v>0</v>
      </c>
      <c r="I2646" s="122">
        <f t="shared" ca="1" si="250"/>
        <v>0</v>
      </c>
    </row>
    <row r="2647" spans="1:9" x14ac:dyDescent="0.25">
      <c r="A2647" s="114">
        <f t="shared" si="251"/>
        <v>2647</v>
      </c>
      <c r="B2647" s="114">
        <f>IF(AND(A2647&gt;=CONTROL!$D$9,A2647&lt;CONTROL!$D$10+1),A2647,0)</f>
        <v>0</v>
      </c>
      <c r="C2647" s="114">
        <f>IF(AND(A2647&gt;=CONTROL!$F$9,A2647&lt;CONTROL!$F$10+1),A2647,0)</f>
        <v>0</v>
      </c>
      <c r="D2647" s="114" t="str">
        <f>IF(DATOS!I2648=CONTROL!$H$10,"B","A")</f>
        <v>A</v>
      </c>
      <c r="E2647" s="114">
        <f t="shared" si="246"/>
        <v>0</v>
      </c>
      <c r="F2647">
        <f t="shared" ca="1" si="247"/>
        <v>-1</v>
      </c>
      <c r="G2647">
        <f t="shared" ca="1" si="248"/>
        <v>654</v>
      </c>
      <c r="H2647">
        <f t="shared" ca="1" si="249"/>
        <v>0</v>
      </c>
      <c r="I2647" s="122">
        <f t="shared" ca="1" si="250"/>
        <v>0</v>
      </c>
    </row>
    <row r="2648" spans="1:9" x14ac:dyDescent="0.25">
      <c r="A2648" s="114">
        <f t="shared" si="251"/>
        <v>2648</v>
      </c>
      <c r="B2648" s="114">
        <f>IF(AND(A2648&gt;=CONTROL!$D$9,A2648&lt;CONTROL!$D$10+1),A2648,0)</f>
        <v>0</v>
      </c>
      <c r="C2648" s="114">
        <f>IF(AND(A2648&gt;=CONTROL!$F$9,A2648&lt;CONTROL!$F$10+1),A2648,0)</f>
        <v>0</v>
      </c>
      <c r="D2648" s="114" t="str">
        <f>IF(DATOS!I2649=CONTROL!$H$10,"B","A")</f>
        <v>A</v>
      </c>
      <c r="E2648" s="114">
        <f t="shared" si="246"/>
        <v>0</v>
      </c>
      <c r="F2648">
        <f t="shared" ca="1" si="247"/>
        <v>-1</v>
      </c>
      <c r="G2648">
        <f t="shared" ca="1" si="248"/>
        <v>654</v>
      </c>
      <c r="H2648">
        <f t="shared" ca="1" si="249"/>
        <v>0</v>
      </c>
      <c r="I2648" s="122">
        <f t="shared" ca="1" si="250"/>
        <v>0</v>
      </c>
    </row>
    <row r="2649" spans="1:9" x14ac:dyDescent="0.25">
      <c r="A2649" s="114">
        <f t="shared" si="251"/>
        <v>2649</v>
      </c>
      <c r="B2649" s="114">
        <f>IF(AND(A2649&gt;=CONTROL!$D$9,A2649&lt;CONTROL!$D$10+1),A2649,0)</f>
        <v>0</v>
      </c>
      <c r="C2649" s="114">
        <f>IF(AND(A2649&gt;=CONTROL!$F$9,A2649&lt;CONTROL!$F$10+1),A2649,0)</f>
        <v>0</v>
      </c>
      <c r="D2649" s="114" t="str">
        <f>IF(DATOS!I2650=CONTROL!$H$10,"B","A")</f>
        <v>A</v>
      </c>
      <c r="E2649" s="114">
        <f t="shared" si="246"/>
        <v>0</v>
      </c>
      <c r="F2649">
        <f t="shared" ca="1" si="247"/>
        <v>-1</v>
      </c>
      <c r="G2649">
        <f t="shared" ca="1" si="248"/>
        <v>654</v>
      </c>
      <c r="H2649">
        <f t="shared" ca="1" si="249"/>
        <v>0</v>
      </c>
      <c r="I2649" s="122">
        <f t="shared" ca="1" si="250"/>
        <v>0</v>
      </c>
    </row>
    <row r="2650" spans="1:9" x14ac:dyDescent="0.25">
      <c r="A2650" s="114">
        <f t="shared" si="251"/>
        <v>2650</v>
      </c>
      <c r="B2650" s="114">
        <f>IF(AND(A2650&gt;=CONTROL!$D$9,A2650&lt;CONTROL!$D$10+1),A2650,0)</f>
        <v>0</v>
      </c>
      <c r="C2650" s="114">
        <f>IF(AND(A2650&gt;=CONTROL!$F$9,A2650&lt;CONTROL!$F$10+1),A2650,0)</f>
        <v>0</v>
      </c>
      <c r="D2650" s="114" t="str">
        <f>IF(DATOS!I2651=CONTROL!$H$10,"B","A")</f>
        <v>A</v>
      </c>
      <c r="E2650" s="114">
        <f t="shared" si="246"/>
        <v>0</v>
      </c>
      <c r="F2650">
        <f t="shared" ca="1" si="247"/>
        <v>-1</v>
      </c>
      <c r="G2650">
        <f t="shared" ca="1" si="248"/>
        <v>654</v>
      </c>
      <c r="H2650">
        <f t="shared" ca="1" si="249"/>
        <v>0</v>
      </c>
      <c r="I2650" s="122">
        <f t="shared" ca="1" si="250"/>
        <v>0</v>
      </c>
    </row>
    <row r="2651" spans="1:9" x14ac:dyDescent="0.25">
      <c r="A2651" s="114">
        <f t="shared" si="251"/>
        <v>2651</v>
      </c>
      <c r="B2651" s="114">
        <f>IF(AND(A2651&gt;=CONTROL!$D$9,A2651&lt;CONTROL!$D$10+1),A2651,0)</f>
        <v>0</v>
      </c>
      <c r="C2651" s="114">
        <f>IF(AND(A2651&gt;=CONTROL!$F$9,A2651&lt;CONTROL!$F$10+1),A2651,0)</f>
        <v>0</v>
      </c>
      <c r="D2651" s="114" t="str">
        <f>IF(DATOS!I2652=CONTROL!$H$10,"B","A")</f>
        <v>A</v>
      </c>
      <c r="E2651" s="114">
        <f t="shared" si="246"/>
        <v>0</v>
      </c>
      <c r="F2651">
        <f t="shared" ca="1" si="247"/>
        <v>-1</v>
      </c>
      <c r="G2651">
        <f t="shared" ca="1" si="248"/>
        <v>654</v>
      </c>
      <c r="H2651">
        <f t="shared" ca="1" si="249"/>
        <v>0</v>
      </c>
      <c r="I2651" s="122">
        <f t="shared" ca="1" si="250"/>
        <v>0</v>
      </c>
    </row>
    <row r="2652" spans="1:9" x14ac:dyDescent="0.25">
      <c r="A2652" s="114">
        <f t="shared" si="251"/>
        <v>2652</v>
      </c>
      <c r="B2652" s="114">
        <f>IF(AND(A2652&gt;=CONTROL!$D$9,A2652&lt;CONTROL!$D$10+1),A2652,0)</f>
        <v>0</v>
      </c>
      <c r="C2652" s="114">
        <f>IF(AND(A2652&gt;=CONTROL!$F$9,A2652&lt;CONTROL!$F$10+1),A2652,0)</f>
        <v>0</v>
      </c>
      <c r="D2652" s="114" t="str">
        <f>IF(DATOS!I2653=CONTROL!$H$10,"B","A")</f>
        <v>A</v>
      </c>
      <c r="E2652" s="114">
        <f t="shared" si="246"/>
        <v>0</v>
      </c>
      <c r="F2652">
        <f t="shared" ca="1" si="247"/>
        <v>-1</v>
      </c>
      <c r="G2652">
        <f t="shared" ca="1" si="248"/>
        <v>654</v>
      </c>
      <c r="H2652">
        <f t="shared" ca="1" si="249"/>
        <v>0</v>
      </c>
      <c r="I2652" s="122">
        <f t="shared" ca="1" si="250"/>
        <v>0</v>
      </c>
    </row>
    <row r="2653" spans="1:9" x14ac:dyDescent="0.25">
      <c r="A2653" s="114">
        <f t="shared" si="251"/>
        <v>2653</v>
      </c>
      <c r="B2653" s="114">
        <f>IF(AND(A2653&gt;=CONTROL!$D$9,A2653&lt;CONTROL!$D$10+1),A2653,0)</f>
        <v>0</v>
      </c>
      <c r="C2653" s="114">
        <f>IF(AND(A2653&gt;=CONTROL!$F$9,A2653&lt;CONTROL!$F$10+1),A2653,0)</f>
        <v>0</v>
      </c>
      <c r="D2653" s="114" t="str">
        <f>IF(DATOS!I2654=CONTROL!$H$10,"B","A")</f>
        <v>A</v>
      </c>
      <c r="E2653" s="114">
        <f t="shared" si="246"/>
        <v>0</v>
      </c>
      <c r="F2653">
        <f t="shared" ca="1" si="247"/>
        <v>-1</v>
      </c>
      <c r="G2653">
        <f t="shared" ca="1" si="248"/>
        <v>654</v>
      </c>
      <c r="H2653">
        <f t="shared" ca="1" si="249"/>
        <v>0</v>
      </c>
      <c r="I2653" s="122">
        <f t="shared" ca="1" si="250"/>
        <v>0</v>
      </c>
    </row>
    <row r="2654" spans="1:9" x14ac:dyDescent="0.25">
      <c r="A2654" s="114">
        <f t="shared" si="251"/>
        <v>2654</v>
      </c>
      <c r="B2654" s="114">
        <f>IF(AND(A2654&gt;=CONTROL!$D$9,A2654&lt;CONTROL!$D$10+1),A2654,0)</f>
        <v>0</v>
      </c>
      <c r="C2654" s="114">
        <f>IF(AND(A2654&gt;=CONTROL!$F$9,A2654&lt;CONTROL!$F$10+1),A2654,0)</f>
        <v>0</v>
      </c>
      <c r="D2654" s="114" t="str">
        <f>IF(DATOS!I2655=CONTROL!$H$10,"B","A")</f>
        <v>A</v>
      </c>
      <c r="E2654" s="114">
        <f t="shared" si="246"/>
        <v>0</v>
      </c>
      <c r="F2654">
        <f t="shared" ca="1" si="247"/>
        <v>-1</v>
      </c>
      <c r="G2654">
        <f t="shared" ca="1" si="248"/>
        <v>654</v>
      </c>
      <c r="H2654">
        <f t="shared" ca="1" si="249"/>
        <v>0</v>
      </c>
      <c r="I2654" s="122">
        <f t="shared" ca="1" si="250"/>
        <v>0</v>
      </c>
    </row>
    <row r="2655" spans="1:9" x14ac:dyDescent="0.25">
      <c r="A2655" s="114">
        <f t="shared" si="251"/>
        <v>2655</v>
      </c>
      <c r="B2655" s="114">
        <f>IF(AND(A2655&gt;=CONTROL!$D$9,A2655&lt;CONTROL!$D$10+1),A2655,0)</f>
        <v>0</v>
      </c>
      <c r="C2655" s="114">
        <f>IF(AND(A2655&gt;=CONTROL!$F$9,A2655&lt;CONTROL!$F$10+1),A2655,0)</f>
        <v>0</v>
      </c>
      <c r="D2655" s="114" t="str">
        <f>IF(DATOS!I2656=CONTROL!$H$10,"B","A")</f>
        <v>A</v>
      </c>
      <c r="E2655" s="114">
        <f t="shared" si="246"/>
        <v>0</v>
      </c>
      <c r="F2655">
        <f t="shared" ca="1" si="247"/>
        <v>-1</v>
      </c>
      <c r="G2655">
        <f t="shared" ca="1" si="248"/>
        <v>654</v>
      </c>
      <c r="H2655">
        <f t="shared" ca="1" si="249"/>
        <v>0</v>
      </c>
      <c r="I2655" s="122">
        <f t="shared" ca="1" si="250"/>
        <v>0</v>
      </c>
    </row>
    <row r="2656" spans="1:9" x14ac:dyDescent="0.25">
      <c r="A2656" s="114">
        <f t="shared" si="251"/>
        <v>2656</v>
      </c>
      <c r="B2656" s="114">
        <f>IF(AND(A2656&gt;=CONTROL!$D$9,A2656&lt;CONTROL!$D$10+1),A2656,0)</f>
        <v>0</v>
      </c>
      <c r="C2656" s="114">
        <f>IF(AND(A2656&gt;=CONTROL!$F$9,A2656&lt;CONTROL!$F$10+1),A2656,0)</f>
        <v>0</v>
      </c>
      <c r="D2656" s="114" t="str">
        <f>IF(DATOS!I2657=CONTROL!$H$10,"B","A")</f>
        <v>A</v>
      </c>
      <c r="E2656" s="114">
        <f t="shared" si="246"/>
        <v>0</v>
      </c>
      <c r="F2656">
        <f t="shared" ca="1" si="247"/>
        <v>-1</v>
      </c>
      <c r="G2656">
        <f t="shared" ca="1" si="248"/>
        <v>654</v>
      </c>
      <c r="H2656">
        <f t="shared" ca="1" si="249"/>
        <v>0</v>
      </c>
      <c r="I2656" s="122">
        <f t="shared" ca="1" si="250"/>
        <v>0</v>
      </c>
    </row>
    <row r="2657" spans="1:9" x14ac:dyDescent="0.25">
      <c r="A2657" s="114">
        <f t="shared" si="251"/>
        <v>2657</v>
      </c>
      <c r="B2657" s="114">
        <f>IF(AND(A2657&gt;=CONTROL!$D$9,A2657&lt;CONTROL!$D$10+1),A2657,0)</f>
        <v>0</v>
      </c>
      <c r="C2657" s="114">
        <f>IF(AND(A2657&gt;=CONTROL!$F$9,A2657&lt;CONTROL!$F$10+1),A2657,0)</f>
        <v>0</v>
      </c>
      <c r="D2657" s="114" t="str">
        <f>IF(DATOS!I2658=CONTROL!$H$10,"B","A")</f>
        <v>A</v>
      </c>
      <c r="E2657" s="114">
        <f t="shared" si="246"/>
        <v>0</v>
      </c>
      <c r="F2657">
        <f t="shared" ca="1" si="247"/>
        <v>-1</v>
      </c>
      <c r="G2657">
        <f t="shared" ca="1" si="248"/>
        <v>654</v>
      </c>
      <c r="H2657">
        <f t="shared" ca="1" si="249"/>
        <v>0</v>
      </c>
      <c r="I2657" s="122">
        <f t="shared" ca="1" si="250"/>
        <v>0</v>
      </c>
    </row>
    <row r="2658" spans="1:9" x14ac:dyDescent="0.25">
      <c r="A2658" s="114">
        <f t="shared" si="251"/>
        <v>2658</v>
      </c>
      <c r="B2658" s="114">
        <f>IF(AND(A2658&gt;=CONTROL!$D$9,A2658&lt;CONTROL!$D$10+1),A2658,0)</f>
        <v>0</v>
      </c>
      <c r="C2658" s="114">
        <f>IF(AND(A2658&gt;=CONTROL!$F$9,A2658&lt;CONTROL!$F$10+1),A2658,0)</f>
        <v>0</v>
      </c>
      <c r="D2658" s="114" t="str">
        <f>IF(DATOS!I2659=CONTROL!$H$10,"B","A")</f>
        <v>A</v>
      </c>
      <c r="E2658" s="114">
        <f t="shared" si="246"/>
        <v>0</v>
      </c>
      <c r="F2658">
        <f t="shared" ca="1" si="247"/>
        <v>-1</v>
      </c>
      <c r="G2658">
        <f t="shared" ca="1" si="248"/>
        <v>654</v>
      </c>
      <c r="H2658">
        <f t="shared" ca="1" si="249"/>
        <v>0</v>
      </c>
      <c r="I2658" s="122">
        <f t="shared" ca="1" si="250"/>
        <v>0</v>
      </c>
    </row>
    <row r="2659" spans="1:9" x14ac:dyDescent="0.25">
      <c r="A2659" s="114">
        <f t="shared" si="251"/>
        <v>2659</v>
      </c>
      <c r="B2659" s="114">
        <f>IF(AND(A2659&gt;=CONTROL!$D$9,A2659&lt;CONTROL!$D$10+1),A2659,0)</f>
        <v>0</v>
      </c>
      <c r="C2659" s="114">
        <f>IF(AND(A2659&gt;=CONTROL!$F$9,A2659&lt;CONTROL!$F$10+1),A2659,0)</f>
        <v>0</v>
      </c>
      <c r="D2659" s="114" t="str">
        <f>IF(DATOS!I2660=CONTROL!$H$10,"B","A")</f>
        <v>A</v>
      </c>
      <c r="E2659" s="114">
        <f t="shared" si="246"/>
        <v>0</v>
      </c>
      <c r="F2659">
        <f t="shared" ca="1" si="247"/>
        <v>-1</v>
      </c>
      <c r="G2659">
        <f t="shared" ca="1" si="248"/>
        <v>654</v>
      </c>
      <c r="H2659">
        <f t="shared" ca="1" si="249"/>
        <v>0</v>
      </c>
      <c r="I2659" s="122">
        <f t="shared" ca="1" si="250"/>
        <v>0</v>
      </c>
    </row>
    <row r="2660" spans="1:9" x14ac:dyDescent="0.25">
      <c r="A2660" s="114">
        <f t="shared" si="251"/>
        <v>2660</v>
      </c>
      <c r="B2660" s="114">
        <f>IF(AND(A2660&gt;=CONTROL!$D$9,A2660&lt;CONTROL!$D$10+1),A2660,0)</f>
        <v>0</v>
      </c>
      <c r="C2660" s="114">
        <f>IF(AND(A2660&gt;=CONTROL!$F$9,A2660&lt;CONTROL!$F$10+1),A2660,0)</f>
        <v>0</v>
      </c>
      <c r="D2660" s="114" t="str">
        <f>IF(DATOS!I2661=CONTROL!$H$10,"B","A")</f>
        <v>A</v>
      </c>
      <c r="E2660" s="114">
        <f t="shared" si="246"/>
        <v>0</v>
      </c>
      <c r="F2660">
        <f t="shared" ca="1" si="247"/>
        <v>-1</v>
      </c>
      <c r="G2660">
        <f t="shared" ca="1" si="248"/>
        <v>654</v>
      </c>
      <c r="H2660">
        <f t="shared" ca="1" si="249"/>
        <v>0</v>
      </c>
      <c r="I2660" s="122">
        <f t="shared" ca="1" si="250"/>
        <v>0</v>
      </c>
    </row>
    <row r="2661" spans="1:9" x14ac:dyDescent="0.25">
      <c r="A2661" s="114">
        <f t="shared" si="251"/>
        <v>2661</v>
      </c>
      <c r="B2661" s="114">
        <f>IF(AND(A2661&gt;=CONTROL!$D$9,A2661&lt;CONTROL!$D$10+1),A2661,0)</f>
        <v>0</v>
      </c>
      <c r="C2661" s="114">
        <f>IF(AND(A2661&gt;=CONTROL!$F$9,A2661&lt;CONTROL!$F$10+1),A2661,0)</f>
        <v>0</v>
      </c>
      <c r="D2661" s="114" t="str">
        <f>IF(DATOS!I2662=CONTROL!$H$10,"B","A")</f>
        <v>A</v>
      </c>
      <c r="E2661" s="114">
        <f t="shared" si="246"/>
        <v>0</v>
      </c>
      <c r="F2661">
        <f t="shared" ca="1" si="247"/>
        <v>-1</v>
      </c>
      <c r="G2661">
        <f t="shared" ca="1" si="248"/>
        <v>654</v>
      </c>
      <c r="H2661">
        <f t="shared" ca="1" si="249"/>
        <v>0</v>
      </c>
      <c r="I2661" s="122">
        <f t="shared" ca="1" si="250"/>
        <v>0</v>
      </c>
    </row>
    <row r="2662" spans="1:9" x14ac:dyDescent="0.25">
      <c r="A2662" s="114">
        <f t="shared" si="251"/>
        <v>2662</v>
      </c>
      <c r="B2662" s="114">
        <f>IF(AND(A2662&gt;=CONTROL!$D$9,A2662&lt;CONTROL!$D$10+1),A2662,0)</f>
        <v>0</v>
      </c>
      <c r="C2662" s="114">
        <f>IF(AND(A2662&gt;=CONTROL!$F$9,A2662&lt;CONTROL!$F$10+1),A2662,0)</f>
        <v>0</v>
      </c>
      <c r="D2662" s="114" t="str">
        <f>IF(DATOS!I2663=CONTROL!$H$10,"B","A")</f>
        <v>A</v>
      </c>
      <c r="E2662" s="114">
        <f t="shared" si="246"/>
        <v>0</v>
      </c>
      <c r="F2662">
        <f t="shared" ca="1" si="247"/>
        <v>-1</v>
      </c>
      <c r="G2662">
        <f t="shared" ca="1" si="248"/>
        <v>654</v>
      </c>
      <c r="H2662">
        <f t="shared" ca="1" si="249"/>
        <v>0</v>
      </c>
      <c r="I2662" s="122">
        <f t="shared" ca="1" si="250"/>
        <v>0</v>
      </c>
    </row>
    <row r="2663" spans="1:9" x14ac:dyDescent="0.25">
      <c r="A2663" s="114">
        <f t="shared" si="251"/>
        <v>2663</v>
      </c>
      <c r="B2663" s="114">
        <f>IF(AND(A2663&gt;=CONTROL!$D$9,A2663&lt;CONTROL!$D$10+1),A2663,0)</f>
        <v>0</v>
      </c>
      <c r="C2663" s="114">
        <f>IF(AND(A2663&gt;=CONTROL!$F$9,A2663&lt;CONTROL!$F$10+1),A2663,0)</f>
        <v>0</v>
      </c>
      <c r="D2663" s="114" t="str">
        <f>IF(DATOS!I2664=CONTROL!$H$10,"B","A")</f>
        <v>A</v>
      </c>
      <c r="E2663" s="114">
        <f t="shared" si="246"/>
        <v>0</v>
      </c>
      <c r="F2663">
        <f t="shared" ca="1" si="247"/>
        <v>-1</v>
      </c>
      <c r="G2663">
        <f t="shared" ca="1" si="248"/>
        <v>654</v>
      </c>
      <c r="H2663">
        <f t="shared" ca="1" si="249"/>
        <v>0</v>
      </c>
      <c r="I2663" s="122">
        <f t="shared" ca="1" si="250"/>
        <v>0</v>
      </c>
    </row>
    <row r="2664" spans="1:9" x14ac:dyDescent="0.25">
      <c r="A2664" s="114">
        <f t="shared" si="251"/>
        <v>2664</v>
      </c>
      <c r="B2664" s="114">
        <f>IF(AND(A2664&gt;=CONTROL!$D$9,A2664&lt;CONTROL!$D$10+1),A2664,0)</f>
        <v>0</v>
      </c>
      <c r="C2664" s="114">
        <f>IF(AND(A2664&gt;=CONTROL!$F$9,A2664&lt;CONTROL!$F$10+1),A2664,0)</f>
        <v>0</v>
      </c>
      <c r="D2664" s="114" t="str">
        <f>IF(DATOS!I2665=CONTROL!$H$10,"B","A")</f>
        <v>A</v>
      </c>
      <c r="E2664" s="114">
        <f t="shared" si="246"/>
        <v>0</v>
      </c>
      <c r="F2664">
        <f t="shared" ca="1" si="247"/>
        <v>-1</v>
      </c>
      <c r="G2664">
        <f t="shared" ca="1" si="248"/>
        <v>654</v>
      </c>
      <c r="H2664">
        <f t="shared" ca="1" si="249"/>
        <v>0</v>
      </c>
      <c r="I2664" s="122">
        <f t="shared" ca="1" si="250"/>
        <v>0</v>
      </c>
    </row>
    <row r="2665" spans="1:9" x14ac:dyDescent="0.25">
      <c r="A2665" s="114">
        <f t="shared" si="251"/>
        <v>2665</v>
      </c>
      <c r="B2665" s="114">
        <f>IF(AND(A2665&gt;=CONTROL!$D$9,A2665&lt;CONTROL!$D$10+1),A2665,0)</f>
        <v>0</v>
      </c>
      <c r="C2665" s="114">
        <f>IF(AND(A2665&gt;=CONTROL!$F$9,A2665&lt;CONTROL!$F$10+1),A2665,0)</f>
        <v>0</v>
      </c>
      <c r="D2665" s="114" t="str">
        <f>IF(DATOS!I2666=CONTROL!$H$10,"B","A")</f>
        <v>A</v>
      </c>
      <c r="E2665" s="114">
        <f t="shared" si="246"/>
        <v>0</v>
      </c>
      <c r="F2665">
        <f t="shared" ca="1" si="247"/>
        <v>-1</v>
      </c>
      <c r="G2665">
        <f t="shared" ca="1" si="248"/>
        <v>654</v>
      </c>
      <c r="H2665">
        <f t="shared" ca="1" si="249"/>
        <v>0</v>
      </c>
      <c r="I2665" s="122">
        <f t="shared" ca="1" si="250"/>
        <v>0</v>
      </c>
    </row>
    <row r="2666" spans="1:9" x14ac:dyDescent="0.25">
      <c r="A2666" s="114">
        <f t="shared" si="251"/>
        <v>2666</v>
      </c>
      <c r="B2666" s="114">
        <f>IF(AND(A2666&gt;=CONTROL!$D$9,A2666&lt;CONTROL!$D$10+1),A2666,0)</f>
        <v>0</v>
      </c>
      <c r="C2666" s="114">
        <f>IF(AND(A2666&gt;=CONTROL!$F$9,A2666&lt;CONTROL!$F$10+1),A2666,0)</f>
        <v>0</v>
      </c>
      <c r="D2666" s="114" t="str">
        <f>IF(DATOS!I2667=CONTROL!$H$10,"B","A")</f>
        <v>A</v>
      </c>
      <c r="E2666" s="114">
        <f t="shared" si="246"/>
        <v>0</v>
      </c>
      <c r="F2666">
        <f t="shared" ca="1" si="247"/>
        <v>-1</v>
      </c>
      <c r="G2666">
        <f t="shared" ca="1" si="248"/>
        <v>654</v>
      </c>
      <c r="H2666">
        <f t="shared" ca="1" si="249"/>
        <v>0</v>
      </c>
      <c r="I2666" s="122">
        <f t="shared" ca="1" si="250"/>
        <v>0</v>
      </c>
    </row>
    <row r="2667" spans="1:9" x14ac:dyDescent="0.25">
      <c r="A2667" s="114">
        <f t="shared" si="251"/>
        <v>2667</v>
      </c>
      <c r="B2667" s="114">
        <f>IF(AND(A2667&gt;=CONTROL!$D$9,A2667&lt;CONTROL!$D$10+1),A2667,0)</f>
        <v>0</v>
      </c>
      <c r="C2667" s="114">
        <f>IF(AND(A2667&gt;=CONTROL!$F$9,A2667&lt;CONTROL!$F$10+1),A2667,0)</f>
        <v>0</v>
      </c>
      <c r="D2667" s="114" t="str">
        <f>IF(DATOS!I2668=CONTROL!$H$10,"B","A")</f>
        <v>A</v>
      </c>
      <c r="E2667" s="114">
        <f t="shared" si="246"/>
        <v>0</v>
      </c>
      <c r="F2667">
        <f t="shared" ca="1" si="247"/>
        <v>-1</v>
      </c>
      <c r="G2667">
        <f t="shared" ca="1" si="248"/>
        <v>654</v>
      </c>
      <c r="H2667">
        <f t="shared" ca="1" si="249"/>
        <v>0</v>
      </c>
      <c r="I2667" s="122">
        <f t="shared" ca="1" si="250"/>
        <v>0</v>
      </c>
    </row>
    <row r="2668" spans="1:9" x14ac:dyDescent="0.25">
      <c r="A2668" s="114">
        <f t="shared" si="251"/>
        <v>2668</v>
      </c>
      <c r="B2668" s="114">
        <f>IF(AND(A2668&gt;=CONTROL!$D$9,A2668&lt;CONTROL!$D$10+1),A2668,0)</f>
        <v>0</v>
      </c>
      <c r="C2668" s="114">
        <f>IF(AND(A2668&gt;=CONTROL!$F$9,A2668&lt;CONTROL!$F$10+1),A2668,0)</f>
        <v>0</v>
      </c>
      <c r="D2668" s="114" t="str">
        <f>IF(DATOS!I2669=CONTROL!$H$10,"B","A")</f>
        <v>A</v>
      </c>
      <c r="E2668" s="114">
        <f t="shared" si="246"/>
        <v>0</v>
      </c>
      <c r="F2668">
        <f t="shared" ca="1" si="247"/>
        <v>-1</v>
      </c>
      <c r="G2668">
        <f t="shared" ca="1" si="248"/>
        <v>654</v>
      </c>
      <c r="H2668">
        <f t="shared" ca="1" si="249"/>
        <v>0</v>
      </c>
      <c r="I2668" s="122">
        <f t="shared" ca="1" si="250"/>
        <v>0</v>
      </c>
    </row>
    <row r="2669" spans="1:9" x14ac:dyDescent="0.25">
      <c r="A2669" s="114">
        <f t="shared" si="251"/>
        <v>2669</v>
      </c>
      <c r="B2669" s="114">
        <f>IF(AND(A2669&gt;=CONTROL!$D$9,A2669&lt;CONTROL!$D$10+1),A2669,0)</f>
        <v>0</v>
      </c>
      <c r="C2669" s="114">
        <f>IF(AND(A2669&gt;=CONTROL!$F$9,A2669&lt;CONTROL!$F$10+1),A2669,0)</f>
        <v>0</v>
      </c>
      <c r="D2669" s="114" t="str">
        <f>IF(DATOS!I2670=CONTROL!$H$10,"B","A")</f>
        <v>A</v>
      </c>
      <c r="E2669" s="114">
        <f t="shared" si="246"/>
        <v>0</v>
      </c>
      <c r="F2669">
        <f t="shared" ca="1" si="247"/>
        <v>-1</v>
      </c>
      <c r="G2669">
        <f t="shared" ca="1" si="248"/>
        <v>654</v>
      </c>
      <c r="H2669">
        <f t="shared" ca="1" si="249"/>
        <v>0</v>
      </c>
      <c r="I2669" s="122">
        <f t="shared" ca="1" si="250"/>
        <v>0</v>
      </c>
    </row>
    <row r="2670" spans="1:9" x14ac:dyDescent="0.25">
      <c r="A2670" s="114">
        <f t="shared" si="251"/>
        <v>2670</v>
      </c>
      <c r="B2670" s="114">
        <f>IF(AND(A2670&gt;=CONTROL!$D$9,A2670&lt;CONTROL!$D$10+1),A2670,0)</f>
        <v>0</v>
      </c>
      <c r="C2670" s="114">
        <f>IF(AND(A2670&gt;=CONTROL!$F$9,A2670&lt;CONTROL!$F$10+1),A2670,0)</f>
        <v>0</v>
      </c>
      <c r="D2670" s="114" t="str">
        <f>IF(DATOS!I2671=CONTROL!$H$10,"B","A")</f>
        <v>A</v>
      </c>
      <c r="E2670" s="114">
        <f t="shared" si="246"/>
        <v>0</v>
      </c>
      <c r="F2670">
        <f t="shared" ca="1" si="247"/>
        <v>-1</v>
      </c>
      <c r="G2670">
        <f t="shared" ca="1" si="248"/>
        <v>654</v>
      </c>
      <c r="H2670">
        <f t="shared" ca="1" si="249"/>
        <v>0</v>
      </c>
      <c r="I2670" s="122">
        <f t="shared" ca="1" si="250"/>
        <v>0</v>
      </c>
    </row>
    <row r="2671" spans="1:9" x14ac:dyDescent="0.25">
      <c r="A2671" s="114">
        <f t="shared" si="251"/>
        <v>2671</v>
      </c>
      <c r="B2671" s="114">
        <f>IF(AND(A2671&gt;=CONTROL!$D$9,A2671&lt;CONTROL!$D$10+1),A2671,0)</f>
        <v>0</v>
      </c>
      <c r="C2671" s="114">
        <f>IF(AND(A2671&gt;=CONTROL!$F$9,A2671&lt;CONTROL!$F$10+1),A2671,0)</f>
        <v>0</v>
      </c>
      <c r="D2671" s="114" t="str">
        <f>IF(DATOS!I2672=CONTROL!$H$10,"B","A")</f>
        <v>A</v>
      </c>
      <c r="E2671" s="114">
        <f t="shared" si="246"/>
        <v>0</v>
      </c>
      <c r="F2671">
        <f t="shared" ca="1" si="247"/>
        <v>-1</v>
      </c>
      <c r="G2671">
        <f t="shared" ca="1" si="248"/>
        <v>654</v>
      </c>
      <c r="H2671">
        <f t="shared" ca="1" si="249"/>
        <v>0</v>
      </c>
      <c r="I2671" s="122">
        <f t="shared" ca="1" si="250"/>
        <v>0</v>
      </c>
    </row>
    <row r="2672" spans="1:9" x14ac:dyDescent="0.25">
      <c r="A2672" s="114">
        <f t="shared" si="251"/>
        <v>2672</v>
      </c>
      <c r="B2672" s="114">
        <f>IF(AND(A2672&gt;=CONTROL!$D$9,A2672&lt;CONTROL!$D$10+1),A2672,0)</f>
        <v>0</v>
      </c>
      <c r="C2672" s="114">
        <f>IF(AND(A2672&gt;=CONTROL!$F$9,A2672&lt;CONTROL!$F$10+1),A2672,0)</f>
        <v>0</v>
      </c>
      <c r="D2672" s="114" t="str">
        <f>IF(DATOS!I2673=CONTROL!$H$10,"B","A")</f>
        <v>A</v>
      </c>
      <c r="E2672" s="114">
        <f t="shared" si="246"/>
        <v>0</v>
      </c>
      <c r="F2672">
        <f t="shared" ca="1" si="247"/>
        <v>-1</v>
      </c>
      <c r="G2672">
        <f t="shared" ca="1" si="248"/>
        <v>654</v>
      </c>
      <c r="H2672">
        <f t="shared" ca="1" si="249"/>
        <v>0</v>
      </c>
      <c r="I2672" s="122">
        <f t="shared" ca="1" si="250"/>
        <v>0</v>
      </c>
    </row>
    <row r="2673" spans="1:9" x14ac:dyDescent="0.25">
      <c r="A2673" s="114">
        <f t="shared" si="251"/>
        <v>2673</v>
      </c>
      <c r="B2673" s="114">
        <f>IF(AND(A2673&gt;=CONTROL!$D$9,A2673&lt;CONTROL!$D$10+1),A2673,0)</f>
        <v>0</v>
      </c>
      <c r="C2673" s="114">
        <f>IF(AND(A2673&gt;=CONTROL!$F$9,A2673&lt;CONTROL!$F$10+1),A2673,0)</f>
        <v>0</v>
      </c>
      <c r="D2673" s="114" t="str">
        <f>IF(DATOS!I2674=CONTROL!$H$10,"B","A")</f>
        <v>A</v>
      </c>
      <c r="E2673" s="114">
        <f t="shared" si="246"/>
        <v>0</v>
      </c>
      <c r="F2673">
        <f t="shared" ca="1" si="247"/>
        <v>-1</v>
      </c>
      <c r="G2673">
        <f t="shared" ca="1" si="248"/>
        <v>654</v>
      </c>
      <c r="H2673">
        <f t="shared" ca="1" si="249"/>
        <v>0</v>
      </c>
      <c r="I2673" s="122">
        <f t="shared" ca="1" si="250"/>
        <v>0</v>
      </c>
    </row>
    <row r="2674" spans="1:9" x14ac:dyDescent="0.25">
      <c r="A2674" s="114">
        <f t="shared" si="251"/>
        <v>2674</v>
      </c>
      <c r="B2674" s="114">
        <f>IF(AND(A2674&gt;=CONTROL!$D$9,A2674&lt;CONTROL!$D$10+1),A2674,0)</f>
        <v>0</v>
      </c>
      <c r="C2674" s="114">
        <f>IF(AND(A2674&gt;=CONTROL!$F$9,A2674&lt;CONTROL!$F$10+1),A2674,0)</f>
        <v>0</v>
      </c>
      <c r="D2674" s="114" t="str">
        <f>IF(DATOS!I2675=CONTROL!$H$10,"B","A")</f>
        <v>A</v>
      </c>
      <c r="E2674" s="114">
        <f t="shared" si="246"/>
        <v>0</v>
      </c>
      <c r="F2674">
        <f t="shared" ca="1" si="247"/>
        <v>-1</v>
      </c>
      <c r="G2674">
        <f t="shared" ca="1" si="248"/>
        <v>654</v>
      </c>
      <c r="H2674">
        <f t="shared" ca="1" si="249"/>
        <v>0</v>
      </c>
      <c r="I2674" s="122">
        <f t="shared" ca="1" si="250"/>
        <v>0</v>
      </c>
    </row>
    <row r="2675" spans="1:9" x14ac:dyDescent="0.25">
      <c r="A2675" s="114">
        <f t="shared" si="251"/>
        <v>2675</v>
      </c>
      <c r="B2675" s="114">
        <f>IF(AND(A2675&gt;=CONTROL!$D$9,A2675&lt;CONTROL!$D$10+1),A2675,0)</f>
        <v>0</v>
      </c>
      <c r="C2675" s="114">
        <f>IF(AND(A2675&gt;=CONTROL!$F$9,A2675&lt;CONTROL!$F$10+1),A2675,0)</f>
        <v>0</v>
      </c>
      <c r="D2675" s="114" t="str">
        <f>IF(DATOS!I2676=CONTROL!$H$10,"B","A")</f>
        <v>A</v>
      </c>
      <c r="E2675" s="114">
        <f t="shared" si="246"/>
        <v>0</v>
      </c>
      <c r="F2675">
        <f t="shared" ca="1" si="247"/>
        <v>-1</v>
      </c>
      <c r="G2675">
        <f t="shared" ca="1" si="248"/>
        <v>654</v>
      </c>
      <c r="H2675">
        <f t="shared" ca="1" si="249"/>
        <v>0</v>
      </c>
      <c r="I2675" s="122">
        <f t="shared" ca="1" si="250"/>
        <v>0</v>
      </c>
    </row>
    <row r="2676" spans="1:9" x14ac:dyDescent="0.25">
      <c r="A2676" s="114">
        <f t="shared" si="251"/>
        <v>2676</v>
      </c>
      <c r="B2676" s="114">
        <f>IF(AND(A2676&gt;=CONTROL!$D$9,A2676&lt;CONTROL!$D$10+1),A2676,0)</f>
        <v>0</v>
      </c>
      <c r="C2676" s="114">
        <f>IF(AND(A2676&gt;=CONTROL!$F$9,A2676&lt;CONTROL!$F$10+1),A2676,0)</f>
        <v>0</v>
      </c>
      <c r="D2676" s="114" t="str">
        <f>IF(DATOS!I2677=CONTROL!$H$10,"B","A")</f>
        <v>A</v>
      </c>
      <c r="E2676" s="114">
        <f t="shared" si="246"/>
        <v>0</v>
      </c>
      <c r="F2676">
        <f t="shared" ca="1" si="247"/>
        <v>-1</v>
      </c>
      <c r="G2676">
        <f t="shared" ca="1" si="248"/>
        <v>654</v>
      </c>
      <c r="H2676">
        <f t="shared" ca="1" si="249"/>
        <v>0</v>
      </c>
      <c r="I2676" s="122">
        <f t="shared" ca="1" si="250"/>
        <v>0</v>
      </c>
    </row>
    <row r="2677" spans="1:9" x14ac:dyDescent="0.25">
      <c r="A2677" s="114">
        <f t="shared" si="251"/>
        <v>2677</v>
      </c>
      <c r="B2677" s="114">
        <f>IF(AND(A2677&gt;=CONTROL!$D$9,A2677&lt;CONTROL!$D$10+1),A2677,0)</f>
        <v>0</v>
      </c>
      <c r="C2677" s="114">
        <f>IF(AND(A2677&gt;=CONTROL!$F$9,A2677&lt;CONTROL!$F$10+1),A2677,0)</f>
        <v>0</v>
      </c>
      <c r="D2677" s="114" t="str">
        <f>IF(DATOS!I2678=CONTROL!$H$10,"B","A")</f>
        <v>A</v>
      </c>
      <c r="E2677" s="114">
        <f t="shared" si="246"/>
        <v>0</v>
      </c>
      <c r="F2677">
        <f t="shared" ca="1" si="247"/>
        <v>-1</v>
      </c>
      <c r="G2677">
        <f t="shared" ca="1" si="248"/>
        <v>654</v>
      </c>
      <c r="H2677">
        <f t="shared" ca="1" si="249"/>
        <v>0</v>
      </c>
      <c r="I2677" s="122">
        <f t="shared" ca="1" si="250"/>
        <v>0</v>
      </c>
    </row>
    <row r="2678" spans="1:9" x14ac:dyDescent="0.25">
      <c r="A2678" s="114">
        <f t="shared" si="251"/>
        <v>2678</v>
      </c>
      <c r="B2678" s="114">
        <f>IF(AND(A2678&gt;=CONTROL!$D$9,A2678&lt;CONTROL!$D$10+1),A2678,0)</f>
        <v>0</v>
      </c>
      <c r="C2678" s="114">
        <f>IF(AND(A2678&gt;=CONTROL!$F$9,A2678&lt;CONTROL!$F$10+1),A2678,0)</f>
        <v>0</v>
      </c>
      <c r="D2678" s="114" t="str">
        <f>IF(DATOS!I2679=CONTROL!$H$10,"B","A")</f>
        <v>A</v>
      </c>
      <c r="E2678" s="114">
        <f t="shared" si="246"/>
        <v>0</v>
      </c>
      <c r="F2678">
        <f t="shared" ca="1" si="247"/>
        <v>-1</v>
      </c>
      <c r="G2678">
        <f t="shared" ca="1" si="248"/>
        <v>654</v>
      </c>
      <c r="H2678">
        <f t="shared" ca="1" si="249"/>
        <v>0</v>
      </c>
      <c r="I2678" s="122">
        <f t="shared" ca="1" si="250"/>
        <v>0</v>
      </c>
    </row>
    <row r="2679" spans="1:9" x14ac:dyDescent="0.25">
      <c r="A2679" s="114">
        <f t="shared" si="251"/>
        <v>2679</v>
      </c>
      <c r="B2679" s="114">
        <f>IF(AND(A2679&gt;=CONTROL!$D$9,A2679&lt;CONTROL!$D$10+1),A2679,0)</f>
        <v>0</v>
      </c>
      <c r="C2679" s="114">
        <f>IF(AND(A2679&gt;=CONTROL!$F$9,A2679&lt;CONTROL!$F$10+1),A2679,0)</f>
        <v>0</v>
      </c>
      <c r="D2679" s="114" t="str">
        <f>IF(DATOS!I2680=CONTROL!$H$10,"B","A")</f>
        <v>A</v>
      </c>
      <c r="E2679" s="114">
        <f t="shared" si="246"/>
        <v>0</v>
      </c>
      <c r="F2679">
        <f t="shared" ca="1" si="247"/>
        <v>-1</v>
      </c>
      <c r="G2679">
        <f t="shared" ca="1" si="248"/>
        <v>654</v>
      </c>
      <c r="H2679">
        <f t="shared" ca="1" si="249"/>
        <v>0</v>
      </c>
      <c r="I2679" s="122">
        <f t="shared" ca="1" si="250"/>
        <v>0</v>
      </c>
    </row>
    <row r="2680" spans="1:9" x14ac:dyDescent="0.25">
      <c r="A2680" s="114">
        <f t="shared" si="251"/>
        <v>2680</v>
      </c>
      <c r="B2680" s="114">
        <f>IF(AND(A2680&gt;=CONTROL!$D$9,A2680&lt;CONTROL!$D$10+1),A2680,0)</f>
        <v>0</v>
      </c>
      <c r="C2680" s="114">
        <f>IF(AND(A2680&gt;=CONTROL!$F$9,A2680&lt;CONTROL!$F$10+1),A2680,0)</f>
        <v>0</v>
      </c>
      <c r="D2680" s="114" t="str">
        <f>IF(DATOS!I2681=CONTROL!$H$10,"B","A")</f>
        <v>A</v>
      </c>
      <c r="E2680" s="114">
        <f t="shared" si="246"/>
        <v>0</v>
      </c>
      <c r="F2680">
        <f t="shared" ca="1" si="247"/>
        <v>-1</v>
      </c>
      <c r="G2680">
        <f t="shared" ca="1" si="248"/>
        <v>654</v>
      </c>
      <c r="H2680">
        <f t="shared" ca="1" si="249"/>
        <v>0</v>
      </c>
      <c r="I2680" s="122">
        <f t="shared" ca="1" si="250"/>
        <v>0</v>
      </c>
    </row>
    <row r="2681" spans="1:9" x14ac:dyDescent="0.25">
      <c r="A2681" s="114">
        <f t="shared" si="251"/>
        <v>2681</v>
      </c>
      <c r="B2681" s="114">
        <f>IF(AND(A2681&gt;=CONTROL!$D$9,A2681&lt;CONTROL!$D$10+1),A2681,0)</f>
        <v>0</v>
      </c>
      <c r="C2681" s="114">
        <f>IF(AND(A2681&gt;=CONTROL!$F$9,A2681&lt;CONTROL!$F$10+1),A2681,0)</f>
        <v>0</v>
      </c>
      <c r="D2681" s="114" t="str">
        <f>IF(DATOS!I2682=CONTROL!$H$10,"B","A")</f>
        <v>A</v>
      </c>
      <c r="E2681" s="114">
        <f t="shared" si="246"/>
        <v>0</v>
      </c>
      <c r="F2681">
        <f t="shared" ca="1" si="247"/>
        <v>-1</v>
      </c>
      <c r="G2681">
        <f t="shared" ca="1" si="248"/>
        <v>654</v>
      </c>
      <c r="H2681">
        <f t="shared" ca="1" si="249"/>
        <v>0</v>
      </c>
      <c r="I2681" s="122">
        <f t="shared" ca="1" si="250"/>
        <v>0</v>
      </c>
    </row>
    <row r="2682" spans="1:9" x14ac:dyDescent="0.25">
      <c r="A2682" s="114">
        <f t="shared" si="251"/>
        <v>2682</v>
      </c>
      <c r="B2682" s="114">
        <f>IF(AND(A2682&gt;=CONTROL!$D$9,A2682&lt;CONTROL!$D$10+1),A2682,0)</f>
        <v>0</v>
      </c>
      <c r="C2682" s="114">
        <f>IF(AND(A2682&gt;=CONTROL!$F$9,A2682&lt;CONTROL!$F$10+1),A2682,0)</f>
        <v>0</v>
      </c>
      <c r="D2682" s="114" t="str">
        <f>IF(DATOS!I2683=CONTROL!$H$10,"B","A")</f>
        <v>A</v>
      </c>
      <c r="E2682" s="114">
        <f t="shared" si="246"/>
        <v>0</v>
      </c>
      <c r="F2682">
        <f t="shared" ca="1" si="247"/>
        <v>-1</v>
      </c>
      <c r="G2682">
        <f t="shared" ca="1" si="248"/>
        <v>654</v>
      </c>
      <c r="H2682">
        <f t="shared" ca="1" si="249"/>
        <v>0</v>
      </c>
      <c r="I2682" s="122">
        <f t="shared" ca="1" si="250"/>
        <v>0</v>
      </c>
    </row>
    <row r="2683" spans="1:9" x14ac:dyDescent="0.25">
      <c r="A2683" s="114">
        <f t="shared" si="251"/>
        <v>2683</v>
      </c>
      <c r="B2683" s="114">
        <f>IF(AND(A2683&gt;=CONTROL!$D$9,A2683&lt;CONTROL!$D$10+1),A2683,0)</f>
        <v>0</v>
      </c>
      <c r="C2683" s="114">
        <f>IF(AND(A2683&gt;=CONTROL!$F$9,A2683&lt;CONTROL!$F$10+1),A2683,0)</f>
        <v>0</v>
      </c>
      <c r="D2683" s="114" t="str">
        <f>IF(DATOS!I2684=CONTROL!$H$10,"B","A")</f>
        <v>A</v>
      </c>
      <c r="E2683" s="114">
        <f t="shared" si="246"/>
        <v>0</v>
      </c>
      <c r="F2683">
        <f t="shared" ca="1" si="247"/>
        <v>-1</v>
      </c>
      <c r="G2683">
        <f t="shared" ca="1" si="248"/>
        <v>654</v>
      </c>
      <c r="H2683">
        <f t="shared" ca="1" si="249"/>
        <v>0</v>
      </c>
      <c r="I2683" s="122">
        <f t="shared" ca="1" si="250"/>
        <v>0</v>
      </c>
    </row>
    <row r="2684" spans="1:9" x14ac:dyDescent="0.25">
      <c r="A2684" s="114">
        <f t="shared" si="251"/>
        <v>2684</v>
      </c>
      <c r="B2684" s="114">
        <f>IF(AND(A2684&gt;=CONTROL!$D$9,A2684&lt;CONTROL!$D$10+1),A2684,0)</f>
        <v>0</v>
      </c>
      <c r="C2684" s="114">
        <f>IF(AND(A2684&gt;=CONTROL!$F$9,A2684&lt;CONTROL!$F$10+1),A2684,0)</f>
        <v>0</v>
      </c>
      <c r="D2684" s="114" t="str">
        <f>IF(DATOS!I2685=CONTROL!$H$10,"B","A")</f>
        <v>A</v>
      </c>
      <c r="E2684" s="114">
        <f t="shared" si="246"/>
        <v>0</v>
      </c>
      <c r="F2684">
        <f t="shared" ca="1" si="247"/>
        <v>-1</v>
      </c>
      <c r="G2684">
        <f t="shared" ca="1" si="248"/>
        <v>654</v>
      </c>
      <c r="H2684">
        <f t="shared" ca="1" si="249"/>
        <v>0</v>
      </c>
      <c r="I2684" s="122">
        <f t="shared" ca="1" si="250"/>
        <v>0</v>
      </c>
    </row>
    <row r="2685" spans="1:9" x14ac:dyDescent="0.25">
      <c r="A2685" s="114">
        <f t="shared" si="251"/>
        <v>2685</v>
      </c>
      <c r="B2685" s="114">
        <f>IF(AND(A2685&gt;=CONTROL!$D$9,A2685&lt;CONTROL!$D$10+1),A2685,0)</f>
        <v>0</v>
      </c>
      <c r="C2685" s="114">
        <f>IF(AND(A2685&gt;=CONTROL!$F$9,A2685&lt;CONTROL!$F$10+1),A2685,0)</f>
        <v>0</v>
      </c>
      <c r="D2685" s="114" t="str">
        <f>IF(DATOS!I2686=CONTROL!$H$10,"B","A")</f>
        <v>A</v>
      </c>
      <c r="E2685" s="114">
        <f t="shared" si="246"/>
        <v>0</v>
      </c>
      <c r="F2685">
        <f t="shared" ca="1" si="247"/>
        <v>-1</v>
      </c>
      <c r="G2685">
        <f t="shared" ca="1" si="248"/>
        <v>654</v>
      </c>
      <c r="H2685">
        <f t="shared" ca="1" si="249"/>
        <v>0</v>
      </c>
      <c r="I2685" s="122">
        <f t="shared" ca="1" si="250"/>
        <v>0</v>
      </c>
    </row>
    <row r="2686" spans="1:9" x14ac:dyDescent="0.25">
      <c r="A2686" s="114">
        <f t="shared" si="251"/>
        <v>2686</v>
      </c>
      <c r="B2686" s="114">
        <f>IF(AND(A2686&gt;=CONTROL!$D$9,A2686&lt;CONTROL!$D$10+1),A2686,0)</f>
        <v>0</v>
      </c>
      <c r="C2686" s="114">
        <f>IF(AND(A2686&gt;=CONTROL!$F$9,A2686&lt;CONTROL!$F$10+1),A2686,0)</f>
        <v>0</v>
      </c>
      <c r="D2686" s="114" t="str">
        <f>IF(DATOS!I2687=CONTROL!$H$10,"B","A")</f>
        <v>A</v>
      </c>
      <c r="E2686" s="114">
        <f t="shared" si="246"/>
        <v>0</v>
      </c>
      <c r="F2686">
        <f t="shared" ca="1" si="247"/>
        <v>-1</v>
      </c>
      <c r="G2686">
        <f t="shared" ca="1" si="248"/>
        <v>654</v>
      </c>
      <c r="H2686">
        <f t="shared" ca="1" si="249"/>
        <v>0</v>
      </c>
      <c r="I2686" s="122">
        <f t="shared" ca="1" si="250"/>
        <v>0</v>
      </c>
    </row>
    <row r="2687" spans="1:9" x14ac:dyDescent="0.25">
      <c r="A2687" s="114">
        <f t="shared" si="251"/>
        <v>2687</v>
      </c>
      <c r="B2687" s="114">
        <f>IF(AND(A2687&gt;=CONTROL!$D$9,A2687&lt;CONTROL!$D$10+1),A2687,0)</f>
        <v>0</v>
      </c>
      <c r="C2687" s="114">
        <f>IF(AND(A2687&gt;=CONTROL!$F$9,A2687&lt;CONTROL!$F$10+1),A2687,0)</f>
        <v>0</v>
      </c>
      <c r="D2687" s="114" t="str">
        <f>IF(DATOS!I2688=CONTROL!$H$10,"B","A")</f>
        <v>A</v>
      </c>
      <c r="E2687" s="114">
        <f t="shared" si="246"/>
        <v>0</v>
      </c>
      <c r="F2687">
        <f t="shared" ca="1" si="247"/>
        <v>-1</v>
      </c>
      <c r="G2687">
        <f t="shared" ca="1" si="248"/>
        <v>654</v>
      </c>
      <c r="H2687">
        <f t="shared" ca="1" si="249"/>
        <v>0</v>
      </c>
      <c r="I2687" s="122">
        <f t="shared" ca="1" si="250"/>
        <v>0</v>
      </c>
    </row>
    <row r="2688" spans="1:9" x14ac:dyDescent="0.25">
      <c r="A2688" s="114">
        <f t="shared" si="251"/>
        <v>2688</v>
      </c>
      <c r="B2688" s="114">
        <f>IF(AND(A2688&gt;=CONTROL!$D$9,A2688&lt;CONTROL!$D$10+1),A2688,0)</f>
        <v>0</v>
      </c>
      <c r="C2688" s="114">
        <f>IF(AND(A2688&gt;=CONTROL!$F$9,A2688&lt;CONTROL!$F$10+1),A2688,0)</f>
        <v>0</v>
      </c>
      <c r="D2688" s="114" t="str">
        <f>IF(DATOS!I2689=CONTROL!$H$10,"B","A")</f>
        <v>A</v>
      </c>
      <c r="E2688" s="114">
        <f t="shared" si="246"/>
        <v>0</v>
      </c>
      <c r="F2688">
        <f t="shared" ca="1" si="247"/>
        <v>-1</v>
      </c>
      <c r="G2688">
        <f t="shared" ca="1" si="248"/>
        <v>654</v>
      </c>
      <c r="H2688">
        <f t="shared" ca="1" si="249"/>
        <v>0</v>
      </c>
      <c r="I2688" s="122">
        <f t="shared" ca="1" si="250"/>
        <v>0</v>
      </c>
    </row>
    <row r="2689" spans="1:9" x14ac:dyDescent="0.25">
      <c r="A2689" s="114">
        <f t="shared" si="251"/>
        <v>2689</v>
      </c>
      <c r="B2689" s="114">
        <f>IF(AND(A2689&gt;=CONTROL!$D$9,A2689&lt;CONTROL!$D$10+1),A2689,0)</f>
        <v>0</v>
      </c>
      <c r="C2689" s="114">
        <f>IF(AND(A2689&gt;=CONTROL!$F$9,A2689&lt;CONTROL!$F$10+1),A2689,0)</f>
        <v>0</v>
      </c>
      <c r="D2689" s="114" t="str">
        <f>IF(DATOS!I2690=CONTROL!$H$10,"B","A")</f>
        <v>A</v>
      </c>
      <c r="E2689" s="114">
        <f t="shared" si="246"/>
        <v>0</v>
      </c>
      <c r="F2689">
        <f t="shared" ca="1" si="247"/>
        <v>-1</v>
      </c>
      <c r="G2689">
        <f t="shared" ca="1" si="248"/>
        <v>654</v>
      </c>
      <c r="H2689">
        <f t="shared" ca="1" si="249"/>
        <v>0</v>
      </c>
      <c r="I2689" s="122">
        <f t="shared" ca="1" si="250"/>
        <v>0</v>
      </c>
    </row>
    <row r="2690" spans="1:9" x14ac:dyDescent="0.25">
      <c r="A2690" s="114">
        <f t="shared" si="251"/>
        <v>2690</v>
      </c>
      <c r="B2690" s="114">
        <f>IF(AND(A2690&gt;=CONTROL!$D$9,A2690&lt;CONTROL!$D$10+1),A2690,0)</f>
        <v>0</v>
      </c>
      <c r="C2690" s="114">
        <f>IF(AND(A2690&gt;=CONTROL!$F$9,A2690&lt;CONTROL!$F$10+1),A2690,0)</f>
        <v>0</v>
      </c>
      <c r="D2690" s="114" t="str">
        <f>IF(DATOS!I2691=CONTROL!$H$10,"B","A")</f>
        <v>A</v>
      </c>
      <c r="E2690" s="114">
        <f t="shared" ref="E2690:E2753" si="252">IF(D2690="A",+C2690+B2690,0)</f>
        <v>0</v>
      </c>
      <c r="F2690">
        <f t="shared" ref="F2690:F2753" ca="1" si="253">IF(E2690&gt;0,RAND(),-1)</f>
        <v>-1</v>
      </c>
      <c r="G2690">
        <f t="shared" ref="G2690:G2753" ca="1" si="254">RANK(F2690,$F$1:$F$5000)</f>
        <v>654</v>
      </c>
      <c r="H2690">
        <f t="shared" ref="H2690:H2753" ca="1" si="255">IF(F2690=-1,0,G2690)</f>
        <v>0</v>
      </c>
      <c r="I2690" s="122">
        <f t="shared" ref="I2690:I2753" ca="1" si="256">IFERROR(MATCH(A2690,H:H,0),0)</f>
        <v>0</v>
      </c>
    </row>
    <row r="2691" spans="1:9" x14ac:dyDescent="0.25">
      <c r="A2691" s="114">
        <f t="shared" ref="A2691:A2754" si="257">+A2690+1</f>
        <v>2691</v>
      </c>
      <c r="B2691" s="114">
        <f>IF(AND(A2691&gt;=CONTROL!$D$9,A2691&lt;CONTROL!$D$10+1),A2691,0)</f>
        <v>0</v>
      </c>
      <c r="C2691" s="114">
        <f>IF(AND(A2691&gt;=CONTROL!$F$9,A2691&lt;CONTROL!$F$10+1),A2691,0)</f>
        <v>0</v>
      </c>
      <c r="D2691" s="114" t="str">
        <f>IF(DATOS!I2692=CONTROL!$H$10,"B","A")</f>
        <v>A</v>
      </c>
      <c r="E2691" s="114">
        <f t="shared" si="252"/>
        <v>0</v>
      </c>
      <c r="F2691">
        <f t="shared" ca="1" si="253"/>
        <v>-1</v>
      </c>
      <c r="G2691">
        <f t="shared" ca="1" si="254"/>
        <v>654</v>
      </c>
      <c r="H2691">
        <f t="shared" ca="1" si="255"/>
        <v>0</v>
      </c>
      <c r="I2691" s="122">
        <f t="shared" ca="1" si="256"/>
        <v>0</v>
      </c>
    </row>
    <row r="2692" spans="1:9" x14ac:dyDescent="0.25">
      <c r="A2692" s="114">
        <f t="shared" si="257"/>
        <v>2692</v>
      </c>
      <c r="B2692" s="114">
        <f>IF(AND(A2692&gt;=CONTROL!$D$9,A2692&lt;CONTROL!$D$10+1),A2692,0)</f>
        <v>0</v>
      </c>
      <c r="C2692" s="114">
        <f>IF(AND(A2692&gt;=CONTROL!$F$9,A2692&lt;CONTROL!$F$10+1),A2692,0)</f>
        <v>0</v>
      </c>
      <c r="D2692" s="114" t="str">
        <f>IF(DATOS!I2693=CONTROL!$H$10,"B","A")</f>
        <v>A</v>
      </c>
      <c r="E2692" s="114">
        <f t="shared" si="252"/>
        <v>0</v>
      </c>
      <c r="F2692">
        <f t="shared" ca="1" si="253"/>
        <v>-1</v>
      </c>
      <c r="G2692">
        <f t="shared" ca="1" si="254"/>
        <v>654</v>
      </c>
      <c r="H2692">
        <f t="shared" ca="1" si="255"/>
        <v>0</v>
      </c>
      <c r="I2692" s="122">
        <f t="shared" ca="1" si="256"/>
        <v>0</v>
      </c>
    </row>
    <row r="2693" spans="1:9" x14ac:dyDescent="0.25">
      <c r="A2693" s="114">
        <f t="shared" si="257"/>
        <v>2693</v>
      </c>
      <c r="B2693" s="114">
        <f>IF(AND(A2693&gt;=CONTROL!$D$9,A2693&lt;CONTROL!$D$10+1),A2693,0)</f>
        <v>0</v>
      </c>
      <c r="C2693" s="114">
        <f>IF(AND(A2693&gt;=CONTROL!$F$9,A2693&lt;CONTROL!$F$10+1),A2693,0)</f>
        <v>0</v>
      </c>
      <c r="D2693" s="114" t="str">
        <f>IF(DATOS!I2694=CONTROL!$H$10,"B","A")</f>
        <v>A</v>
      </c>
      <c r="E2693" s="114">
        <f t="shared" si="252"/>
        <v>0</v>
      </c>
      <c r="F2693">
        <f t="shared" ca="1" si="253"/>
        <v>-1</v>
      </c>
      <c r="G2693">
        <f t="shared" ca="1" si="254"/>
        <v>654</v>
      </c>
      <c r="H2693">
        <f t="shared" ca="1" si="255"/>
        <v>0</v>
      </c>
      <c r="I2693" s="122">
        <f t="shared" ca="1" si="256"/>
        <v>0</v>
      </c>
    </row>
    <row r="2694" spans="1:9" x14ac:dyDescent="0.25">
      <c r="A2694" s="114">
        <f t="shared" si="257"/>
        <v>2694</v>
      </c>
      <c r="B2694" s="114">
        <f>IF(AND(A2694&gt;=CONTROL!$D$9,A2694&lt;CONTROL!$D$10+1),A2694,0)</f>
        <v>0</v>
      </c>
      <c r="C2694" s="114">
        <f>IF(AND(A2694&gt;=CONTROL!$F$9,A2694&lt;CONTROL!$F$10+1),A2694,0)</f>
        <v>0</v>
      </c>
      <c r="D2694" s="114" t="str">
        <f>IF(DATOS!I2695=CONTROL!$H$10,"B","A")</f>
        <v>A</v>
      </c>
      <c r="E2694" s="114">
        <f t="shared" si="252"/>
        <v>0</v>
      </c>
      <c r="F2694">
        <f t="shared" ca="1" si="253"/>
        <v>-1</v>
      </c>
      <c r="G2694">
        <f t="shared" ca="1" si="254"/>
        <v>654</v>
      </c>
      <c r="H2694">
        <f t="shared" ca="1" si="255"/>
        <v>0</v>
      </c>
      <c r="I2694" s="122">
        <f t="shared" ca="1" si="256"/>
        <v>0</v>
      </c>
    </row>
    <row r="2695" spans="1:9" x14ac:dyDescent="0.25">
      <c r="A2695" s="114">
        <f t="shared" si="257"/>
        <v>2695</v>
      </c>
      <c r="B2695" s="114">
        <f>IF(AND(A2695&gt;=CONTROL!$D$9,A2695&lt;CONTROL!$D$10+1),A2695,0)</f>
        <v>0</v>
      </c>
      <c r="C2695" s="114">
        <f>IF(AND(A2695&gt;=CONTROL!$F$9,A2695&lt;CONTROL!$F$10+1),A2695,0)</f>
        <v>0</v>
      </c>
      <c r="D2695" s="114" t="str">
        <f>IF(DATOS!I2696=CONTROL!$H$10,"B","A")</f>
        <v>A</v>
      </c>
      <c r="E2695" s="114">
        <f t="shared" si="252"/>
        <v>0</v>
      </c>
      <c r="F2695">
        <f t="shared" ca="1" si="253"/>
        <v>-1</v>
      </c>
      <c r="G2695">
        <f t="shared" ca="1" si="254"/>
        <v>654</v>
      </c>
      <c r="H2695">
        <f t="shared" ca="1" si="255"/>
        <v>0</v>
      </c>
      <c r="I2695" s="122">
        <f t="shared" ca="1" si="256"/>
        <v>0</v>
      </c>
    </row>
    <row r="2696" spans="1:9" x14ac:dyDescent="0.25">
      <c r="A2696" s="114">
        <f t="shared" si="257"/>
        <v>2696</v>
      </c>
      <c r="B2696" s="114">
        <f>IF(AND(A2696&gt;=CONTROL!$D$9,A2696&lt;CONTROL!$D$10+1),A2696,0)</f>
        <v>0</v>
      </c>
      <c r="C2696" s="114">
        <f>IF(AND(A2696&gt;=CONTROL!$F$9,A2696&lt;CONTROL!$F$10+1),A2696,0)</f>
        <v>0</v>
      </c>
      <c r="D2696" s="114" t="str">
        <f>IF(DATOS!I2697=CONTROL!$H$10,"B","A")</f>
        <v>A</v>
      </c>
      <c r="E2696" s="114">
        <f t="shared" si="252"/>
        <v>0</v>
      </c>
      <c r="F2696">
        <f t="shared" ca="1" si="253"/>
        <v>-1</v>
      </c>
      <c r="G2696">
        <f t="shared" ca="1" si="254"/>
        <v>654</v>
      </c>
      <c r="H2696">
        <f t="shared" ca="1" si="255"/>
        <v>0</v>
      </c>
      <c r="I2696" s="122">
        <f t="shared" ca="1" si="256"/>
        <v>0</v>
      </c>
    </row>
    <row r="2697" spans="1:9" x14ac:dyDescent="0.25">
      <c r="A2697" s="114">
        <f t="shared" si="257"/>
        <v>2697</v>
      </c>
      <c r="B2697" s="114">
        <f>IF(AND(A2697&gt;=CONTROL!$D$9,A2697&lt;CONTROL!$D$10+1),A2697,0)</f>
        <v>0</v>
      </c>
      <c r="C2697" s="114">
        <f>IF(AND(A2697&gt;=CONTROL!$F$9,A2697&lt;CONTROL!$F$10+1),A2697,0)</f>
        <v>0</v>
      </c>
      <c r="D2697" s="114" t="str">
        <f>IF(DATOS!I2698=CONTROL!$H$10,"B","A")</f>
        <v>A</v>
      </c>
      <c r="E2697" s="114">
        <f t="shared" si="252"/>
        <v>0</v>
      </c>
      <c r="F2697">
        <f t="shared" ca="1" si="253"/>
        <v>-1</v>
      </c>
      <c r="G2697">
        <f t="shared" ca="1" si="254"/>
        <v>654</v>
      </c>
      <c r="H2697">
        <f t="shared" ca="1" si="255"/>
        <v>0</v>
      </c>
      <c r="I2697" s="122">
        <f t="shared" ca="1" si="256"/>
        <v>0</v>
      </c>
    </row>
    <row r="2698" spans="1:9" x14ac:dyDescent="0.25">
      <c r="A2698" s="114">
        <f t="shared" si="257"/>
        <v>2698</v>
      </c>
      <c r="B2698" s="114">
        <f>IF(AND(A2698&gt;=CONTROL!$D$9,A2698&lt;CONTROL!$D$10+1),A2698,0)</f>
        <v>0</v>
      </c>
      <c r="C2698" s="114">
        <f>IF(AND(A2698&gt;=CONTROL!$F$9,A2698&lt;CONTROL!$F$10+1),A2698,0)</f>
        <v>0</v>
      </c>
      <c r="D2698" s="114" t="str">
        <f>IF(DATOS!I2699=CONTROL!$H$10,"B","A")</f>
        <v>A</v>
      </c>
      <c r="E2698" s="114">
        <f t="shared" si="252"/>
        <v>0</v>
      </c>
      <c r="F2698">
        <f t="shared" ca="1" si="253"/>
        <v>-1</v>
      </c>
      <c r="G2698">
        <f t="shared" ca="1" si="254"/>
        <v>654</v>
      </c>
      <c r="H2698">
        <f t="shared" ca="1" si="255"/>
        <v>0</v>
      </c>
      <c r="I2698" s="122">
        <f t="shared" ca="1" si="256"/>
        <v>0</v>
      </c>
    </row>
    <row r="2699" spans="1:9" x14ac:dyDescent="0.25">
      <c r="A2699" s="114">
        <f t="shared" si="257"/>
        <v>2699</v>
      </c>
      <c r="B2699" s="114">
        <f>IF(AND(A2699&gt;=CONTROL!$D$9,A2699&lt;CONTROL!$D$10+1),A2699,0)</f>
        <v>0</v>
      </c>
      <c r="C2699" s="114">
        <f>IF(AND(A2699&gt;=CONTROL!$F$9,A2699&lt;CONTROL!$F$10+1),A2699,0)</f>
        <v>0</v>
      </c>
      <c r="D2699" s="114" t="str">
        <f>IF(DATOS!I2700=CONTROL!$H$10,"B","A")</f>
        <v>A</v>
      </c>
      <c r="E2699" s="114">
        <f t="shared" si="252"/>
        <v>0</v>
      </c>
      <c r="F2699">
        <f t="shared" ca="1" si="253"/>
        <v>-1</v>
      </c>
      <c r="G2699">
        <f t="shared" ca="1" si="254"/>
        <v>654</v>
      </c>
      <c r="H2699">
        <f t="shared" ca="1" si="255"/>
        <v>0</v>
      </c>
      <c r="I2699" s="122">
        <f t="shared" ca="1" si="256"/>
        <v>0</v>
      </c>
    </row>
    <row r="2700" spans="1:9" x14ac:dyDescent="0.25">
      <c r="A2700" s="114">
        <f t="shared" si="257"/>
        <v>2700</v>
      </c>
      <c r="B2700" s="114">
        <f>IF(AND(A2700&gt;=CONTROL!$D$9,A2700&lt;CONTROL!$D$10+1),A2700,0)</f>
        <v>0</v>
      </c>
      <c r="C2700" s="114">
        <f>IF(AND(A2700&gt;=CONTROL!$F$9,A2700&lt;CONTROL!$F$10+1),A2700,0)</f>
        <v>0</v>
      </c>
      <c r="D2700" s="114" t="str">
        <f>IF(DATOS!I2701=CONTROL!$H$10,"B","A")</f>
        <v>A</v>
      </c>
      <c r="E2700" s="114">
        <f t="shared" si="252"/>
        <v>0</v>
      </c>
      <c r="F2700">
        <f t="shared" ca="1" si="253"/>
        <v>-1</v>
      </c>
      <c r="G2700">
        <f t="shared" ca="1" si="254"/>
        <v>654</v>
      </c>
      <c r="H2700">
        <f t="shared" ca="1" si="255"/>
        <v>0</v>
      </c>
      <c r="I2700" s="122">
        <f t="shared" ca="1" si="256"/>
        <v>0</v>
      </c>
    </row>
    <row r="2701" spans="1:9" x14ac:dyDescent="0.25">
      <c r="A2701" s="114">
        <f t="shared" si="257"/>
        <v>2701</v>
      </c>
      <c r="B2701" s="114">
        <f>IF(AND(A2701&gt;=CONTROL!$D$9,A2701&lt;CONTROL!$D$10+1),A2701,0)</f>
        <v>0</v>
      </c>
      <c r="C2701" s="114">
        <f>IF(AND(A2701&gt;=CONTROL!$F$9,A2701&lt;CONTROL!$F$10+1),A2701,0)</f>
        <v>0</v>
      </c>
      <c r="D2701" s="114" t="str">
        <f>IF(DATOS!I2702=CONTROL!$H$10,"B","A")</f>
        <v>A</v>
      </c>
      <c r="E2701" s="114">
        <f t="shared" si="252"/>
        <v>0</v>
      </c>
      <c r="F2701">
        <f t="shared" ca="1" si="253"/>
        <v>-1</v>
      </c>
      <c r="G2701">
        <f t="shared" ca="1" si="254"/>
        <v>654</v>
      </c>
      <c r="H2701">
        <f t="shared" ca="1" si="255"/>
        <v>0</v>
      </c>
      <c r="I2701" s="122">
        <f t="shared" ca="1" si="256"/>
        <v>0</v>
      </c>
    </row>
    <row r="2702" spans="1:9" x14ac:dyDescent="0.25">
      <c r="A2702" s="114">
        <f t="shared" si="257"/>
        <v>2702</v>
      </c>
      <c r="B2702" s="114">
        <f>IF(AND(A2702&gt;=CONTROL!$D$9,A2702&lt;CONTROL!$D$10+1),A2702,0)</f>
        <v>0</v>
      </c>
      <c r="C2702" s="114">
        <f>IF(AND(A2702&gt;=CONTROL!$F$9,A2702&lt;CONTROL!$F$10+1),A2702,0)</f>
        <v>0</v>
      </c>
      <c r="D2702" s="114" t="str">
        <f>IF(DATOS!I2703=CONTROL!$H$10,"B","A")</f>
        <v>A</v>
      </c>
      <c r="E2702" s="114">
        <f t="shared" si="252"/>
        <v>0</v>
      </c>
      <c r="F2702">
        <f t="shared" ca="1" si="253"/>
        <v>-1</v>
      </c>
      <c r="G2702">
        <f t="shared" ca="1" si="254"/>
        <v>654</v>
      </c>
      <c r="H2702">
        <f t="shared" ca="1" si="255"/>
        <v>0</v>
      </c>
      <c r="I2702" s="122">
        <f t="shared" ca="1" si="256"/>
        <v>0</v>
      </c>
    </row>
    <row r="2703" spans="1:9" x14ac:dyDescent="0.25">
      <c r="A2703" s="114">
        <f t="shared" si="257"/>
        <v>2703</v>
      </c>
      <c r="B2703" s="114">
        <f>IF(AND(A2703&gt;=CONTROL!$D$9,A2703&lt;CONTROL!$D$10+1),A2703,0)</f>
        <v>0</v>
      </c>
      <c r="C2703" s="114">
        <f>IF(AND(A2703&gt;=CONTROL!$F$9,A2703&lt;CONTROL!$F$10+1),A2703,0)</f>
        <v>0</v>
      </c>
      <c r="D2703" s="114" t="str">
        <f>IF(DATOS!I2704=CONTROL!$H$10,"B","A")</f>
        <v>A</v>
      </c>
      <c r="E2703" s="114">
        <f t="shared" si="252"/>
        <v>0</v>
      </c>
      <c r="F2703">
        <f t="shared" ca="1" si="253"/>
        <v>-1</v>
      </c>
      <c r="G2703">
        <f t="shared" ca="1" si="254"/>
        <v>654</v>
      </c>
      <c r="H2703">
        <f t="shared" ca="1" si="255"/>
        <v>0</v>
      </c>
      <c r="I2703" s="122">
        <f t="shared" ca="1" si="256"/>
        <v>0</v>
      </c>
    </row>
    <row r="2704" spans="1:9" x14ac:dyDescent="0.25">
      <c r="A2704" s="114">
        <f t="shared" si="257"/>
        <v>2704</v>
      </c>
      <c r="B2704" s="114">
        <f>IF(AND(A2704&gt;=CONTROL!$D$9,A2704&lt;CONTROL!$D$10+1),A2704,0)</f>
        <v>0</v>
      </c>
      <c r="C2704" s="114">
        <f>IF(AND(A2704&gt;=CONTROL!$F$9,A2704&lt;CONTROL!$F$10+1),A2704,0)</f>
        <v>0</v>
      </c>
      <c r="D2704" s="114" t="str">
        <f>IF(DATOS!I2705=CONTROL!$H$10,"B","A")</f>
        <v>A</v>
      </c>
      <c r="E2704" s="114">
        <f t="shared" si="252"/>
        <v>0</v>
      </c>
      <c r="F2704">
        <f t="shared" ca="1" si="253"/>
        <v>-1</v>
      </c>
      <c r="G2704">
        <f t="shared" ca="1" si="254"/>
        <v>654</v>
      </c>
      <c r="H2704">
        <f t="shared" ca="1" si="255"/>
        <v>0</v>
      </c>
      <c r="I2704" s="122">
        <f t="shared" ca="1" si="256"/>
        <v>0</v>
      </c>
    </row>
    <row r="2705" spans="1:9" x14ac:dyDescent="0.25">
      <c r="A2705" s="114">
        <f t="shared" si="257"/>
        <v>2705</v>
      </c>
      <c r="B2705" s="114">
        <f>IF(AND(A2705&gt;=CONTROL!$D$9,A2705&lt;CONTROL!$D$10+1),A2705,0)</f>
        <v>0</v>
      </c>
      <c r="C2705" s="114">
        <f>IF(AND(A2705&gt;=CONTROL!$F$9,A2705&lt;CONTROL!$F$10+1),A2705,0)</f>
        <v>0</v>
      </c>
      <c r="D2705" s="114" t="str">
        <f>IF(DATOS!I2706=CONTROL!$H$10,"B","A")</f>
        <v>A</v>
      </c>
      <c r="E2705" s="114">
        <f t="shared" si="252"/>
        <v>0</v>
      </c>
      <c r="F2705">
        <f t="shared" ca="1" si="253"/>
        <v>-1</v>
      </c>
      <c r="G2705">
        <f t="shared" ca="1" si="254"/>
        <v>654</v>
      </c>
      <c r="H2705">
        <f t="shared" ca="1" si="255"/>
        <v>0</v>
      </c>
      <c r="I2705" s="122">
        <f t="shared" ca="1" si="256"/>
        <v>0</v>
      </c>
    </row>
    <row r="2706" spans="1:9" x14ac:dyDescent="0.25">
      <c r="A2706" s="114">
        <f t="shared" si="257"/>
        <v>2706</v>
      </c>
      <c r="B2706" s="114">
        <f>IF(AND(A2706&gt;=CONTROL!$D$9,A2706&lt;CONTROL!$D$10+1),A2706,0)</f>
        <v>0</v>
      </c>
      <c r="C2706" s="114">
        <f>IF(AND(A2706&gt;=CONTROL!$F$9,A2706&lt;CONTROL!$F$10+1),A2706,0)</f>
        <v>0</v>
      </c>
      <c r="D2706" s="114" t="str">
        <f>IF(DATOS!I2707=CONTROL!$H$10,"B","A")</f>
        <v>A</v>
      </c>
      <c r="E2706" s="114">
        <f t="shared" si="252"/>
        <v>0</v>
      </c>
      <c r="F2706">
        <f t="shared" ca="1" si="253"/>
        <v>-1</v>
      </c>
      <c r="G2706">
        <f t="shared" ca="1" si="254"/>
        <v>654</v>
      </c>
      <c r="H2706">
        <f t="shared" ca="1" si="255"/>
        <v>0</v>
      </c>
      <c r="I2706" s="122">
        <f t="shared" ca="1" si="256"/>
        <v>0</v>
      </c>
    </row>
    <row r="2707" spans="1:9" x14ac:dyDescent="0.25">
      <c r="A2707" s="114">
        <f t="shared" si="257"/>
        <v>2707</v>
      </c>
      <c r="B2707" s="114">
        <f>IF(AND(A2707&gt;=CONTROL!$D$9,A2707&lt;CONTROL!$D$10+1),A2707,0)</f>
        <v>0</v>
      </c>
      <c r="C2707" s="114">
        <f>IF(AND(A2707&gt;=CONTROL!$F$9,A2707&lt;CONTROL!$F$10+1),A2707,0)</f>
        <v>0</v>
      </c>
      <c r="D2707" s="114" t="str">
        <f>IF(DATOS!I2708=CONTROL!$H$10,"B","A")</f>
        <v>A</v>
      </c>
      <c r="E2707" s="114">
        <f t="shared" si="252"/>
        <v>0</v>
      </c>
      <c r="F2707">
        <f t="shared" ca="1" si="253"/>
        <v>-1</v>
      </c>
      <c r="G2707">
        <f t="shared" ca="1" si="254"/>
        <v>654</v>
      </c>
      <c r="H2707">
        <f t="shared" ca="1" si="255"/>
        <v>0</v>
      </c>
      <c r="I2707" s="122">
        <f t="shared" ca="1" si="256"/>
        <v>0</v>
      </c>
    </row>
    <row r="2708" spans="1:9" x14ac:dyDescent="0.25">
      <c r="A2708" s="114">
        <f t="shared" si="257"/>
        <v>2708</v>
      </c>
      <c r="B2708" s="114">
        <f>IF(AND(A2708&gt;=CONTROL!$D$9,A2708&lt;CONTROL!$D$10+1),A2708,0)</f>
        <v>0</v>
      </c>
      <c r="C2708" s="114">
        <f>IF(AND(A2708&gt;=CONTROL!$F$9,A2708&lt;CONTROL!$F$10+1),A2708,0)</f>
        <v>0</v>
      </c>
      <c r="D2708" s="114" t="str">
        <f>IF(DATOS!I2709=CONTROL!$H$10,"B","A")</f>
        <v>A</v>
      </c>
      <c r="E2708" s="114">
        <f t="shared" si="252"/>
        <v>0</v>
      </c>
      <c r="F2708">
        <f t="shared" ca="1" si="253"/>
        <v>-1</v>
      </c>
      <c r="G2708">
        <f t="shared" ca="1" si="254"/>
        <v>654</v>
      </c>
      <c r="H2708">
        <f t="shared" ca="1" si="255"/>
        <v>0</v>
      </c>
      <c r="I2708" s="122">
        <f t="shared" ca="1" si="256"/>
        <v>0</v>
      </c>
    </row>
    <row r="2709" spans="1:9" x14ac:dyDescent="0.25">
      <c r="A2709" s="114">
        <f t="shared" si="257"/>
        <v>2709</v>
      </c>
      <c r="B2709" s="114">
        <f>IF(AND(A2709&gt;=CONTROL!$D$9,A2709&lt;CONTROL!$D$10+1),A2709,0)</f>
        <v>0</v>
      </c>
      <c r="C2709" s="114">
        <f>IF(AND(A2709&gt;=CONTROL!$F$9,A2709&lt;CONTROL!$F$10+1),A2709,0)</f>
        <v>0</v>
      </c>
      <c r="D2709" s="114" t="str">
        <f>IF(DATOS!I2710=CONTROL!$H$10,"B","A")</f>
        <v>A</v>
      </c>
      <c r="E2709" s="114">
        <f t="shared" si="252"/>
        <v>0</v>
      </c>
      <c r="F2709">
        <f t="shared" ca="1" si="253"/>
        <v>-1</v>
      </c>
      <c r="G2709">
        <f t="shared" ca="1" si="254"/>
        <v>654</v>
      </c>
      <c r="H2709">
        <f t="shared" ca="1" si="255"/>
        <v>0</v>
      </c>
      <c r="I2709" s="122">
        <f t="shared" ca="1" si="256"/>
        <v>0</v>
      </c>
    </row>
    <row r="2710" spans="1:9" x14ac:dyDescent="0.25">
      <c r="A2710" s="114">
        <f t="shared" si="257"/>
        <v>2710</v>
      </c>
      <c r="B2710" s="114">
        <f>IF(AND(A2710&gt;=CONTROL!$D$9,A2710&lt;CONTROL!$D$10+1),A2710,0)</f>
        <v>0</v>
      </c>
      <c r="C2710" s="114">
        <f>IF(AND(A2710&gt;=CONTROL!$F$9,A2710&lt;CONTROL!$F$10+1),A2710,0)</f>
        <v>0</v>
      </c>
      <c r="D2710" s="114" t="str">
        <f>IF(DATOS!I2711=CONTROL!$H$10,"B","A")</f>
        <v>A</v>
      </c>
      <c r="E2710" s="114">
        <f t="shared" si="252"/>
        <v>0</v>
      </c>
      <c r="F2710">
        <f t="shared" ca="1" si="253"/>
        <v>-1</v>
      </c>
      <c r="G2710">
        <f t="shared" ca="1" si="254"/>
        <v>654</v>
      </c>
      <c r="H2710">
        <f t="shared" ca="1" si="255"/>
        <v>0</v>
      </c>
      <c r="I2710" s="122">
        <f t="shared" ca="1" si="256"/>
        <v>0</v>
      </c>
    </row>
    <row r="2711" spans="1:9" x14ac:dyDescent="0.25">
      <c r="A2711" s="114">
        <f t="shared" si="257"/>
        <v>2711</v>
      </c>
      <c r="B2711" s="114">
        <f>IF(AND(A2711&gt;=CONTROL!$D$9,A2711&lt;CONTROL!$D$10+1),A2711,0)</f>
        <v>0</v>
      </c>
      <c r="C2711" s="114">
        <f>IF(AND(A2711&gt;=CONTROL!$F$9,A2711&lt;CONTROL!$F$10+1),A2711,0)</f>
        <v>0</v>
      </c>
      <c r="D2711" s="114" t="str">
        <f>IF(DATOS!I2712=CONTROL!$H$10,"B","A")</f>
        <v>A</v>
      </c>
      <c r="E2711" s="114">
        <f t="shared" si="252"/>
        <v>0</v>
      </c>
      <c r="F2711">
        <f t="shared" ca="1" si="253"/>
        <v>-1</v>
      </c>
      <c r="G2711">
        <f t="shared" ca="1" si="254"/>
        <v>654</v>
      </c>
      <c r="H2711">
        <f t="shared" ca="1" si="255"/>
        <v>0</v>
      </c>
      <c r="I2711" s="122">
        <f t="shared" ca="1" si="256"/>
        <v>0</v>
      </c>
    </row>
    <row r="2712" spans="1:9" x14ac:dyDescent="0.25">
      <c r="A2712" s="114">
        <f t="shared" si="257"/>
        <v>2712</v>
      </c>
      <c r="B2712" s="114">
        <f>IF(AND(A2712&gt;=CONTROL!$D$9,A2712&lt;CONTROL!$D$10+1),A2712,0)</f>
        <v>0</v>
      </c>
      <c r="C2712" s="114">
        <f>IF(AND(A2712&gt;=CONTROL!$F$9,A2712&lt;CONTROL!$F$10+1),A2712,0)</f>
        <v>0</v>
      </c>
      <c r="D2712" s="114" t="str">
        <f>IF(DATOS!I2713=CONTROL!$H$10,"B","A")</f>
        <v>A</v>
      </c>
      <c r="E2712" s="114">
        <f t="shared" si="252"/>
        <v>0</v>
      </c>
      <c r="F2712">
        <f t="shared" ca="1" si="253"/>
        <v>-1</v>
      </c>
      <c r="G2712">
        <f t="shared" ca="1" si="254"/>
        <v>654</v>
      </c>
      <c r="H2712">
        <f t="shared" ca="1" si="255"/>
        <v>0</v>
      </c>
      <c r="I2712" s="122">
        <f t="shared" ca="1" si="256"/>
        <v>0</v>
      </c>
    </row>
    <row r="2713" spans="1:9" x14ac:dyDescent="0.25">
      <c r="A2713" s="114">
        <f t="shared" si="257"/>
        <v>2713</v>
      </c>
      <c r="B2713" s="114">
        <f>IF(AND(A2713&gt;=CONTROL!$D$9,A2713&lt;CONTROL!$D$10+1),A2713,0)</f>
        <v>0</v>
      </c>
      <c r="C2713" s="114">
        <f>IF(AND(A2713&gt;=CONTROL!$F$9,A2713&lt;CONTROL!$F$10+1),A2713,0)</f>
        <v>0</v>
      </c>
      <c r="D2713" s="114" t="str">
        <f>IF(DATOS!I2714=CONTROL!$H$10,"B","A")</f>
        <v>A</v>
      </c>
      <c r="E2713" s="114">
        <f t="shared" si="252"/>
        <v>0</v>
      </c>
      <c r="F2713">
        <f t="shared" ca="1" si="253"/>
        <v>-1</v>
      </c>
      <c r="G2713">
        <f t="shared" ca="1" si="254"/>
        <v>654</v>
      </c>
      <c r="H2713">
        <f t="shared" ca="1" si="255"/>
        <v>0</v>
      </c>
      <c r="I2713" s="122">
        <f t="shared" ca="1" si="256"/>
        <v>0</v>
      </c>
    </row>
    <row r="2714" spans="1:9" x14ac:dyDescent="0.25">
      <c r="A2714" s="114">
        <f t="shared" si="257"/>
        <v>2714</v>
      </c>
      <c r="B2714" s="114">
        <f>IF(AND(A2714&gt;=CONTROL!$D$9,A2714&lt;CONTROL!$D$10+1),A2714,0)</f>
        <v>0</v>
      </c>
      <c r="C2714" s="114">
        <f>IF(AND(A2714&gt;=CONTROL!$F$9,A2714&lt;CONTROL!$F$10+1),A2714,0)</f>
        <v>0</v>
      </c>
      <c r="D2714" s="114" t="str">
        <f>IF(DATOS!I2715=CONTROL!$H$10,"B","A")</f>
        <v>A</v>
      </c>
      <c r="E2714" s="114">
        <f t="shared" si="252"/>
        <v>0</v>
      </c>
      <c r="F2714">
        <f t="shared" ca="1" si="253"/>
        <v>-1</v>
      </c>
      <c r="G2714">
        <f t="shared" ca="1" si="254"/>
        <v>654</v>
      </c>
      <c r="H2714">
        <f t="shared" ca="1" si="255"/>
        <v>0</v>
      </c>
      <c r="I2714" s="122">
        <f t="shared" ca="1" si="256"/>
        <v>0</v>
      </c>
    </row>
    <row r="2715" spans="1:9" x14ac:dyDescent="0.25">
      <c r="A2715" s="114">
        <f t="shared" si="257"/>
        <v>2715</v>
      </c>
      <c r="B2715" s="114">
        <f>IF(AND(A2715&gt;=CONTROL!$D$9,A2715&lt;CONTROL!$D$10+1),A2715,0)</f>
        <v>0</v>
      </c>
      <c r="C2715" s="114">
        <f>IF(AND(A2715&gt;=CONTROL!$F$9,A2715&lt;CONTROL!$F$10+1),A2715,0)</f>
        <v>0</v>
      </c>
      <c r="D2715" s="114" t="str">
        <f>IF(DATOS!I2716=CONTROL!$H$10,"B","A")</f>
        <v>A</v>
      </c>
      <c r="E2715" s="114">
        <f t="shared" si="252"/>
        <v>0</v>
      </c>
      <c r="F2715">
        <f t="shared" ca="1" si="253"/>
        <v>-1</v>
      </c>
      <c r="G2715">
        <f t="shared" ca="1" si="254"/>
        <v>654</v>
      </c>
      <c r="H2715">
        <f t="shared" ca="1" si="255"/>
        <v>0</v>
      </c>
      <c r="I2715" s="122">
        <f t="shared" ca="1" si="256"/>
        <v>0</v>
      </c>
    </row>
    <row r="2716" spans="1:9" x14ac:dyDescent="0.25">
      <c r="A2716" s="114">
        <f t="shared" si="257"/>
        <v>2716</v>
      </c>
      <c r="B2716" s="114">
        <f>IF(AND(A2716&gt;=CONTROL!$D$9,A2716&lt;CONTROL!$D$10+1),A2716,0)</f>
        <v>0</v>
      </c>
      <c r="C2716" s="114">
        <f>IF(AND(A2716&gt;=CONTROL!$F$9,A2716&lt;CONTROL!$F$10+1),A2716,0)</f>
        <v>0</v>
      </c>
      <c r="D2716" s="114" t="str">
        <f>IF(DATOS!I2717=CONTROL!$H$10,"B","A")</f>
        <v>A</v>
      </c>
      <c r="E2716" s="114">
        <f t="shared" si="252"/>
        <v>0</v>
      </c>
      <c r="F2716">
        <f t="shared" ca="1" si="253"/>
        <v>-1</v>
      </c>
      <c r="G2716">
        <f t="shared" ca="1" si="254"/>
        <v>654</v>
      </c>
      <c r="H2716">
        <f t="shared" ca="1" si="255"/>
        <v>0</v>
      </c>
      <c r="I2716" s="122">
        <f t="shared" ca="1" si="256"/>
        <v>0</v>
      </c>
    </row>
    <row r="2717" spans="1:9" x14ac:dyDescent="0.25">
      <c r="A2717" s="114">
        <f t="shared" si="257"/>
        <v>2717</v>
      </c>
      <c r="B2717" s="114">
        <f>IF(AND(A2717&gt;=CONTROL!$D$9,A2717&lt;CONTROL!$D$10+1),A2717,0)</f>
        <v>0</v>
      </c>
      <c r="C2717" s="114">
        <f>IF(AND(A2717&gt;=CONTROL!$F$9,A2717&lt;CONTROL!$F$10+1),A2717,0)</f>
        <v>0</v>
      </c>
      <c r="D2717" s="114" t="str">
        <f>IF(DATOS!I2718=CONTROL!$H$10,"B","A")</f>
        <v>A</v>
      </c>
      <c r="E2717" s="114">
        <f t="shared" si="252"/>
        <v>0</v>
      </c>
      <c r="F2717">
        <f t="shared" ca="1" si="253"/>
        <v>-1</v>
      </c>
      <c r="G2717">
        <f t="shared" ca="1" si="254"/>
        <v>654</v>
      </c>
      <c r="H2717">
        <f t="shared" ca="1" si="255"/>
        <v>0</v>
      </c>
      <c r="I2717" s="122">
        <f t="shared" ca="1" si="256"/>
        <v>0</v>
      </c>
    </row>
    <row r="2718" spans="1:9" x14ac:dyDescent="0.25">
      <c r="A2718" s="114">
        <f t="shared" si="257"/>
        <v>2718</v>
      </c>
      <c r="B2718" s="114">
        <f>IF(AND(A2718&gt;=CONTROL!$D$9,A2718&lt;CONTROL!$D$10+1),A2718,0)</f>
        <v>0</v>
      </c>
      <c r="C2718" s="114">
        <f>IF(AND(A2718&gt;=CONTROL!$F$9,A2718&lt;CONTROL!$F$10+1),A2718,0)</f>
        <v>0</v>
      </c>
      <c r="D2718" s="114" t="str">
        <f>IF(DATOS!I2719=CONTROL!$H$10,"B","A")</f>
        <v>A</v>
      </c>
      <c r="E2718" s="114">
        <f t="shared" si="252"/>
        <v>0</v>
      </c>
      <c r="F2718">
        <f t="shared" ca="1" si="253"/>
        <v>-1</v>
      </c>
      <c r="G2718">
        <f t="shared" ca="1" si="254"/>
        <v>654</v>
      </c>
      <c r="H2718">
        <f t="shared" ca="1" si="255"/>
        <v>0</v>
      </c>
      <c r="I2718" s="122">
        <f t="shared" ca="1" si="256"/>
        <v>0</v>
      </c>
    </row>
    <row r="2719" spans="1:9" x14ac:dyDescent="0.25">
      <c r="A2719" s="114">
        <f t="shared" si="257"/>
        <v>2719</v>
      </c>
      <c r="B2719" s="114">
        <f>IF(AND(A2719&gt;=CONTROL!$D$9,A2719&lt;CONTROL!$D$10+1),A2719,0)</f>
        <v>0</v>
      </c>
      <c r="C2719" s="114">
        <f>IF(AND(A2719&gt;=CONTROL!$F$9,A2719&lt;CONTROL!$F$10+1),A2719,0)</f>
        <v>0</v>
      </c>
      <c r="D2719" s="114" t="str">
        <f>IF(DATOS!I2720=CONTROL!$H$10,"B","A")</f>
        <v>A</v>
      </c>
      <c r="E2719" s="114">
        <f t="shared" si="252"/>
        <v>0</v>
      </c>
      <c r="F2719">
        <f t="shared" ca="1" si="253"/>
        <v>-1</v>
      </c>
      <c r="G2719">
        <f t="shared" ca="1" si="254"/>
        <v>654</v>
      </c>
      <c r="H2719">
        <f t="shared" ca="1" si="255"/>
        <v>0</v>
      </c>
      <c r="I2719" s="122">
        <f t="shared" ca="1" si="256"/>
        <v>0</v>
      </c>
    </row>
    <row r="2720" spans="1:9" x14ac:dyDescent="0.25">
      <c r="A2720" s="114">
        <f t="shared" si="257"/>
        <v>2720</v>
      </c>
      <c r="B2720" s="114">
        <f>IF(AND(A2720&gt;=CONTROL!$D$9,A2720&lt;CONTROL!$D$10+1),A2720,0)</f>
        <v>0</v>
      </c>
      <c r="C2720" s="114">
        <f>IF(AND(A2720&gt;=CONTROL!$F$9,A2720&lt;CONTROL!$F$10+1),A2720,0)</f>
        <v>0</v>
      </c>
      <c r="D2720" s="114" t="str">
        <f>IF(DATOS!I2721=CONTROL!$H$10,"B","A")</f>
        <v>A</v>
      </c>
      <c r="E2720" s="114">
        <f t="shared" si="252"/>
        <v>0</v>
      </c>
      <c r="F2720">
        <f t="shared" ca="1" si="253"/>
        <v>-1</v>
      </c>
      <c r="G2720">
        <f t="shared" ca="1" si="254"/>
        <v>654</v>
      </c>
      <c r="H2720">
        <f t="shared" ca="1" si="255"/>
        <v>0</v>
      </c>
      <c r="I2720" s="122">
        <f t="shared" ca="1" si="256"/>
        <v>0</v>
      </c>
    </row>
    <row r="2721" spans="1:9" x14ac:dyDescent="0.25">
      <c r="A2721" s="114">
        <f t="shared" si="257"/>
        <v>2721</v>
      </c>
      <c r="B2721" s="114">
        <f>IF(AND(A2721&gt;=CONTROL!$D$9,A2721&lt;CONTROL!$D$10+1),A2721,0)</f>
        <v>0</v>
      </c>
      <c r="C2721" s="114">
        <f>IF(AND(A2721&gt;=CONTROL!$F$9,A2721&lt;CONTROL!$F$10+1),A2721,0)</f>
        <v>0</v>
      </c>
      <c r="D2721" s="114" t="str">
        <f>IF(DATOS!I2722=CONTROL!$H$10,"B","A")</f>
        <v>A</v>
      </c>
      <c r="E2721" s="114">
        <f t="shared" si="252"/>
        <v>0</v>
      </c>
      <c r="F2721">
        <f t="shared" ca="1" si="253"/>
        <v>-1</v>
      </c>
      <c r="G2721">
        <f t="shared" ca="1" si="254"/>
        <v>654</v>
      </c>
      <c r="H2721">
        <f t="shared" ca="1" si="255"/>
        <v>0</v>
      </c>
      <c r="I2721" s="122">
        <f t="shared" ca="1" si="256"/>
        <v>0</v>
      </c>
    </row>
    <row r="2722" spans="1:9" x14ac:dyDescent="0.25">
      <c r="A2722" s="114">
        <f t="shared" si="257"/>
        <v>2722</v>
      </c>
      <c r="B2722" s="114">
        <f>IF(AND(A2722&gt;=CONTROL!$D$9,A2722&lt;CONTROL!$D$10+1),A2722,0)</f>
        <v>0</v>
      </c>
      <c r="C2722" s="114">
        <f>IF(AND(A2722&gt;=CONTROL!$F$9,A2722&lt;CONTROL!$F$10+1),A2722,0)</f>
        <v>0</v>
      </c>
      <c r="D2722" s="114" t="str">
        <f>IF(DATOS!I2723=CONTROL!$H$10,"B","A")</f>
        <v>A</v>
      </c>
      <c r="E2722" s="114">
        <f t="shared" si="252"/>
        <v>0</v>
      </c>
      <c r="F2722">
        <f t="shared" ca="1" si="253"/>
        <v>-1</v>
      </c>
      <c r="G2722">
        <f t="shared" ca="1" si="254"/>
        <v>654</v>
      </c>
      <c r="H2722">
        <f t="shared" ca="1" si="255"/>
        <v>0</v>
      </c>
      <c r="I2722" s="122">
        <f t="shared" ca="1" si="256"/>
        <v>0</v>
      </c>
    </row>
    <row r="2723" spans="1:9" x14ac:dyDescent="0.25">
      <c r="A2723" s="114">
        <f t="shared" si="257"/>
        <v>2723</v>
      </c>
      <c r="B2723" s="114">
        <f>IF(AND(A2723&gt;=CONTROL!$D$9,A2723&lt;CONTROL!$D$10+1),A2723,0)</f>
        <v>0</v>
      </c>
      <c r="C2723" s="114">
        <f>IF(AND(A2723&gt;=CONTROL!$F$9,A2723&lt;CONTROL!$F$10+1),A2723,0)</f>
        <v>0</v>
      </c>
      <c r="D2723" s="114" t="str">
        <f>IF(DATOS!I2724=CONTROL!$H$10,"B","A")</f>
        <v>A</v>
      </c>
      <c r="E2723" s="114">
        <f t="shared" si="252"/>
        <v>0</v>
      </c>
      <c r="F2723">
        <f t="shared" ca="1" si="253"/>
        <v>-1</v>
      </c>
      <c r="G2723">
        <f t="shared" ca="1" si="254"/>
        <v>654</v>
      </c>
      <c r="H2723">
        <f t="shared" ca="1" si="255"/>
        <v>0</v>
      </c>
      <c r="I2723" s="122">
        <f t="shared" ca="1" si="256"/>
        <v>0</v>
      </c>
    </row>
    <row r="2724" spans="1:9" x14ac:dyDescent="0.25">
      <c r="A2724" s="114">
        <f t="shared" si="257"/>
        <v>2724</v>
      </c>
      <c r="B2724" s="114">
        <f>IF(AND(A2724&gt;=CONTROL!$D$9,A2724&lt;CONTROL!$D$10+1),A2724,0)</f>
        <v>0</v>
      </c>
      <c r="C2724" s="114">
        <f>IF(AND(A2724&gt;=CONTROL!$F$9,A2724&lt;CONTROL!$F$10+1),A2724,0)</f>
        <v>0</v>
      </c>
      <c r="D2724" s="114" t="str">
        <f>IF(DATOS!I2725=CONTROL!$H$10,"B","A")</f>
        <v>A</v>
      </c>
      <c r="E2724" s="114">
        <f t="shared" si="252"/>
        <v>0</v>
      </c>
      <c r="F2724">
        <f t="shared" ca="1" si="253"/>
        <v>-1</v>
      </c>
      <c r="G2724">
        <f t="shared" ca="1" si="254"/>
        <v>654</v>
      </c>
      <c r="H2724">
        <f t="shared" ca="1" si="255"/>
        <v>0</v>
      </c>
      <c r="I2724" s="122">
        <f t="shared" ca="1" si="256"/>
        <v>0</v>
      </c>
    </row>
    <row r="2725" spans="1:9" x14ac:dyDescent="0.25">
      <c r="A2725" s="114">
        <f t="shared" si="257"/>
        <v>2725</v>
      </c>
      <c r="B2725" s="114">
        <f>IF(AND(A2725&gt;=CONTROL!$D$9,A2725&lt;CONTROL!$D$10+1),A2725,0)</f>
        <v>0</v>
      </c>
      <c r="C2725" s="114">
        <f>IF(AND(A2725&gt;=CONTROL!$F$9,A2725&lt;CONTROL!$F$10+1),A2725,0)</f>
        <v>0</v>
      </c>
      <c r="D2725" s="114" t="str">
        <f>IF(DATOS!I2726=CONTROL!$H$10,"B","A")</f>
        <v>A</v>
      </c>
      <c r="E2725" s="114">
        <f t="shared" si="252"/>
        <v>0</v>
      </c>
      <c r="F2725">
        <f t="shared" ca="1" si="253"/>
        <v>-1</v>
      </c>
      <c r="G2725">
        <f t="shared" ca="1" si="254"/>
        <v>654</v>
      </c>
      <c r="H2725">
        <f t="shared" ca="1" si="255"/>
        <v>0</v>
      </c>
      <c r="I2725" s="122">
        <f t="shared" ca="1" si="256"/>
        <v>0</v>
      </c>
    </row>
    <row r="2726" spans="1:9" x14ac:dyDescent="0.25">
      <c r="A2726" s="114">
        <f t="shared" si="257"/>
        <v>2726</v>
      </c>
      <c r="B2726" s="114">
        <f>IF(AND(A2726&gt;=CONTROL!$D$9,A2726&lt;CONTROL!$D$10+1),A2726,0)</f>
        <v>0</v>
      </c>
      <c r="C2726" s="114">
        <f>IF(AND(A2726&gt;=CONTROL!$F$9,A2726&lt;CONTROL!$F$10+1),A2726,0)</f>
        <v>0</v>
      </c>
      <c r="D2726" s="114" t="str">
        <f>IF(DATOS!I2727=CONTROL!$H$10,"B","A")</f>
        <v>A</v>
      </c>
      <c r="E2726" s="114">
        <f t="shared" si="252"/>
        <v>0</v>
      </c>
      <c r="F2726">
        <f t="shared" ca="1" si="253"/>
        <v>-1</v>
      </c>
      <c r="G2726">
        <f t="shared" ca="1" si="254"/>
        <v>654</v>
      </c>
      <c r="H2726">
        <f t="shared" ca="1" si="255"/>
        <v>0</v>
      </c>
      <c r="I2726" s="122">
        <f t="shared" ca="1" si="256"/>
        <v>0</v>
      </c>
    </row>
    <row r="2727" spans="1:9" x14ac:dyDescent="0.25">
      <c r="A2727" s="114">
        <f t="shared" si="257"/>
        <v>2727</v>
      </c>
      <c r="B2727" s="114">
        <f>IF(AND(A2727&gt;=CONTROL!$D$9,A2727&lt;CONTROL!$D$10+1),A2727,0)</f>
        <v>0</v>
      </c>
      <c r="C2727" s="114">
        <f>IF(AND(A2727&gt;=CONTROL!$F$9,A2727&lt;CONTROL!$F$10+1),A2727,0)</f>
        <v>0</v>
      </c>
      <c r="D2727" s="114" t="str">
        <f>IF(DATOS!I2728=CONTROL!$H$10,"B","A")</f>
        <v>A</v>
      </c>
      <c r="E2727" s="114">
        <f t="shared" si="252"/>
        <v>0</v>
      </c>
      <c r="F2727">
        <f t="shared" ca="1" si="253"/>
        <v>-1</v>
      </c>
      <c r="G2727">
        <f t="shared" ca="1" si="254"/>
        <v>654</v>
      </c>
      <c r="H2727">
        <f t="shared" ca="1" si="255"/>
        <v>0</v>
      </c>
      <c r="I2727" s="122">
        <f t="shared" ca="1" si="256"/>
        <v>0</v>
      </c>
    </row>
    <row r="2728" spans="1:9" x14ac:dyDescent="0.25">
      <c r="A2728" s="114">
        <f t="shared" si="257"/>
        <v>2728</v>
      </c>
      <c r="B2728" s="114">
        <f>IF(AND(A2728&gt;=CONTROL!$D$9,A2728&lt;CONTROL!$D$10+1),A2728,0)</f>
        <v>0</v>
      </c>
      <c r="C2728" s="114">
        <f>IF(AND(A2728&gt;=CONTROL!$F$9,A2728&lt;CONTROL!$F$10+1),A2728,0)</f>
        <v>0</v>
      </c>
      <c r="D2728" s="114" t="str">
        <f>IF(DATOS!I2729=CONTROL!$H$10,"B","A")</f>
        <v>A</v>
      </c>
      <c r="E2728" s="114">
        <f t="shared" si="252"/>
        <v>0</v>
      </c>
      <c r="F2728">
        <f t="shared" ca="1" si="253"/>
        <v>-1</v>
      </c>
      <c r="G2728">
        <f t="shared" ca="1" si="254"/>
        <v>654</v>
      </c>
      <c r="H2728">
        <f t="shared" ca="1" si="255"/>
        <v>0</v>
      </c>
      <c r="I2728" s="122">
        <f t="shared" ca="1" si="256"/>
        <v>0</v>
      </c>
    </row>
    <row r="2729" spans="1:9" x14ac:dyDescent="0.25">
      <c r="A2729" s="114">
        <f t="shared" si="257"/>
        <v>2729</v>
      </c>
      <c r="B2729" s="114">
        <f>IF(AND(A2729&gt;=CONTROL!$D$9,A2729&lt;CONTROL!$D$10+1),A2729,0)</f>
        <v>0</v>
      </c>
      <c r="C2729" s="114">
        <f>IF(AND(A2729&gt;=CONTROL!$F$9,A2729&lt;CONTROL!$F$10+1),A2729,0)</f>
        <v>0</v>
      </c>
      <c r="D2729" s="114" t="str">
        <f>IF(DATOS!I2730=CONTROL!$H$10,"B","A")</f>
        <v>A</v>
      </c>
      <c r="E2729" s="114">
        <f t="shared" si="252"/>
        <v>0</v>
      </c>
      <c r="F2729">
        <f t="shared" ca="1" si="253"/>
        <v>-1</v>
      </c>
      <c r="G2729">
        <f t="shared" ca="1" si="254"/>
        <v>654</v>
      </c>
      <c r="H2729">
        <f t="shared" ca="1" si="255"/>
        <v>0</v>
      </c>
      <c r="I2729" s="122">
        <f t="shared" ca="1" si="256"/>
        <v>0</v>
      </c>
    </row>
    <row r="2730" spans="1:9" x14ac:dyDescent="0.25">
      <c r="A2730" s="114">
        <f t="shared" si="257"/>
        <v>2730</v>
      </c>
      <c r="B2730" s="114">
        <f>IF(AND(A2730&gt;=CONTROL!$D$9,A2730&lt;CONTROL!$D$10+1),A2730,0)</f>
        <v>0</v>
      </c>
      <c r="C2730" s="114">
        <f>IF(AND(A2730&gt;=CONTROL!$F$9,A2730&lt;CONTROL!$F$10+1),A2730,0)</f>
        <v>0</v>
      </c>
      <c r="D2730" s="114" t="str">
        <f>IF(DATOS!I2731=CONTROL!$H$10,"B","A")</f>
        <v>A</v>
      </c>
      <c r="E2730" s="114">
        <f t="shared" si="252"/>
        <v>0</v>
      </c>
      <c r="F2730">
        <f t="shared" ca="1" si="253"/>
        <v>-1</v>
      </c>
      <c r="G2730">
        <f t="shared" ca="1" si="254"/>
        <v>654</v>
      </c>
      <c r="H2730">
        <f t="shared" ca="1" si="255"/>
        <v>0</v>
      </c>
      <c r="I2730" s="122">
        <f t="shared" ca="1" si="256"/>
        <v>0</v>
      </c>
    </row>
    <row r="2731" spans="1:9" x14ac:dyDescent="0.25">
      <c r="A2731" s="114">
        <f t="shared" si="257"/>
        <v>2731</v>
      </c>
      <c r="B2731" s="114">
        <f>IF(AND(A2731&gt;=CONTROL!$D$9,A2731&lt;CONTROL!$D$10+1),A2731,0)</f>
        <v>0</v>
      </c>
      <c r="C2731" s="114">
        <f>IF(AND(A2731&gt;=CONTROL!$F$9,A2731&lt;CONTROL!$F$10+1),A2731,0)</f>
        <v>0</v>
      </c>
      <c r="D2731" s="114" t="str">
        <f>IF(DATOS!I2732=CONTROL!$H$10,"B","A")</f>
        <v>A</v>
      </c>
      <c r="E2731" s="114">
        <f t="shared" si="252"/>
        <v>0</v>
      </c>
      <c r="F2731">
        <f t="shared" ca="1" si="253"/>
        <v>-1</v>
      </c>
      <c r="G2731">
        <f t="shared" ca="1" si="254"/>
        <v>654</v>
      </c>
      <c r="H2731">
        <f t="shared" ca="1" si="255"/>
        <v>0</v>
      </c>
      <c r="I2731" s="122">
        <f t="shared" ca="1" si="256"/>
        <v>0</v>
      </c>
    </row>
    <row r="2732" spans="1:9" x14ac:dyDescent="0.25">
      <c r="A2732" s="114">
        <f t="shared" si="257"/>
        <v>2732</v>
      </c>
      <c r="B2732" s="114">
        <f>IF(AND(A2732&gt;=CONTROL!$D$9,A2732&lt;CONTROL!$D$10+1),A2732,0)</f>
        <v>0</v>
      </c>
      <c r="C2732" s="114">
        <f>IF(AND(A2732&gt;=CONTROL!$F$9,A2732&lt;CONTROL!$F$10+1),A2732,0)</f>
        <v>0</v>
      </c>
      <c r="D2732" s="114" t="str">
        <f>IF(DATOS!I2733=CONTROL!$H$10,"B","A")</f>
        <v>A</v>
      </c>
      <c r="E2732" s="114">
        <f t="shared" si="252"/>
        <v>0</v>
      </c>
      <c r="F2732">
        <f t="shared" ca="1" si="253"/>
        <v>-1</v>
      </c>
      <c r="G2732">
        <f t="shared" ca="1" si="254"/>
        <v>654</v>
      </c>
      <c r="H2732">
        <f t="shared" ca="1" si="255"/>
        <v>0</v>
      </c>
      <c r="I2732" s="122">
        <f t="shared" ca="1" si="256"/>
        <v>0</v>
      </c>
    </row>
    <row r="2733" spans="1:9" x14ac:dyDescent="0.25">
      <c r="A2733" s="114">
        <f t="shared" si="257"/>
        <v>2733</v>
      </c>
      <c r="B2733" s="114">
        <f>IF(AND(A2733&gt;=CONTROL!$D$9,A2733&lt;CONTROL!$D$10+1),A2733,0)</f>
        <v>0</v>
      </c>
      <c r="C2733" s="114">
        <f>IF(AND(A2733&gt;=CONTROL!$F$9,A2733&lt;CONTROL!$F$10+1),A2733,0)</f>
        <v>0</v>
      </c>
      <c r="D2733" s="114" t="str">
        <f>IF(DATOS!I2734=CONTROL!$H$10,"B","A")</f>
        <v>A</v>
      </c>
      <c r="E2733" s="114">
        <f t="shared" si="252"/>
        <v>0</v>
      </c>
      <c r="F2733">
        <f t="shared" ca="1" si="253"/>
        <v>-1</v>
      </c>
      <c r="G2733">
        <f t="shared" ca="1" si="254"/>
        <v>654</v>
      </c>
      <c r="H2733">
        <f t="shared" ca="1" si="255"/>
        <v>0</v>
      </c>
      <c r="I2733" s="122">
        <f t="shared" ca="1" si="256"/>
        <v>0</v>
      </c>
    </row>
    <row r="2734" spans="1:9" x14ac:dyDescent="0.25">
      <c r="A2734" s="114">
        <f t="shared" si="257"/>
        <v>2734</v>
      </c>
      <c r="B2734" s="114">
        <f>IF(AND(A2734&gt;=CONTROL!$D$9,A2734&lt;CONTROL!$D$10+1),A2734,0)</f>
        <v>0</v>
      </c>
      <c r="C2734" s="114">
        <f>IF(AND(A2734&gt;=CONTROL!$F$9,A2734&lt;CONTROL!$F$10+1),A2734,0)</f>
        <v>0</v>
      </c>
      <c r="D2734" s="114" t="str">
        <f>IF(DATOS!I2735=CONTROL!$H$10,"B","A")</f>
        <v>A</v>
      </c>
      <c r="E2734" s="114">
        <f t="shared" si="252"/>
        <v>0</v>
      </c>
      <c r="F2734">
        <f t="shared" ca="1" si="253"/>
        <v>-1</v>
      </c>
      <c r="G2734">
        <f t="shared" ca="1" si="254"/>
        <v>654</v>
      </c>
      <c r="H2734">
        <f t="shared" ca="1" si="255"/>
        <v>0</v>
      </c>
      <c r="I2734" s="122">
        <f t="shared" ca="1" si="256"/>
        <v>0</v>
      </c>
    </row>
    <row r="2735" spans="1:9" x14ac:dyDescent="0.25">
      <c r="A2735" s="114">
        <f t="shared" si="257"/>
        <v>2735</v>
      </c>
      <c r="B2735" s="114">
        <f>IF(AND(A2735&gt;=CONTROL!$D$9,A2735&lt;CONTROL!$D$10+1),A2735,0)</f>
        <v>0</v>
      </c>
      <c r="C2735" s="114">
        <f>IF(AND(A2735&gt;=CONTROL!$F$9,A2735&lt;CONTROL!$F$10+1),A2735,0)</f>
        <v>0</v>
      </c>
      <c r="D2735" s="114" t="str">
        <f>IF(DATOS!I2736=CONTROL!$H$10,"B","A")</f>
        <v>A</v>
      </c>
      <c r="E2735" s="114">
        <f t="shared" si="252"/>
        <v>0</v>
      </c>
      <c r="F2735">
        <f t="shared" ca="1" si="253"/>
        <v>-1</v>
      </c>
      <c r="G2735">
        <f t="shared" ca="1" si="254"/>
        <v>654</v>
      </c>
      <c r="H2735">
        <f t="shared" ca="1" si="255"/>
        <v>0</v>
      </c>
      <c r="I2735" s="122">
        <f t="shared" ca="1" si="256"/>
        <v>0</v>
      </c>
    </row>
    <row r="2736" spans="1:9" x14ac:dyDescent="0.25">
      <c r="A2736" s="114">
        <f t="shared" si="257"/>
        <v>2736</v>
      </c>
      <c r="B2736" s="114">
        <f>IF(AND(A2736&gt;=CONTROL!$D$9,A2736&lt;CONTROL!$D$10+1),A2736,0)</f>
        <v>0</v>
      </c>
      <c r="C2736" s="114">
        <f>IF(AND(A2736&gt;=CONTROL!$F$9,A2736&lt;CONTROL!$F$10+1),A2736,0)</f>
        <v>0</v>
      </c>
      <c r="D2736" s="114" t="str">
        <f>IF(DATOS!I2737=CONTROL!$H$10,"B","A")</f>
        <v>A</v>
      </c>
      <c r="E2736" s="114">
        <f t="shared" si="252"/>
        <v>0</v>
      </c>
      <c r="F2736">
        <f t="shared" ca="1" si="253"/>
        <v>-1</v>
      </c>
      <c r="G2736">
        <f t="shared" ca="1" si="254"/>
        <v>654</v>
      </c>
      <c r="H2736">
        <f t="shared" ca="1" si="255"/>
        <v>0</v>
      </c>
      <c r="I2736" s="122">
        <f t="shared" ca="1" si="256"/>
        <v>0</v>
      </c>
    </row>
    <row r="2737" spans="1:9" x14ac:dyDescent="0.25">
      <c r="A2737" s="114">
        <f t="shared" si="257"/>
        <v>2737</v>
      </c>
      <c r="B2737" s="114">
        <f>IF(AND(A2737&gt;=CONTROL!$D$9,A2737&lt;CONTROL!$D$10+1),A2737,0)</f>
        <v>0</v>
      </c>
      <c r="C2737" s="114">
        <f>IF(AND(A2737&gt;=CONTROL!$F$9,A2737&lt;CONTROL!$F$10+1),A2737,0)</f>
        <v>0</v>
      </c>
      <c r="D2737" s="114" t="str">
        <f>IF(DATOS!I2738=CONTROL!$H$10,"B","A")</f>
        <v>A</v>
      </c>
      <c r="E2737" s="114">
        <f t="shared" si="252"/>
        <v>0</v>
      </c>
      <c r="F2737">
        <f t="shared" ca="1" si="253"/>
        <v>-1</v>
      </c>
      <c r="G2737">
        <f t="shared" ca="1" si="254"/>
        <v>654</v>
      </c>
      <c r="H2737">
        <f t="shared" ca="1" si="255"/>
        <v>0</v>
      </c>
      <c r="I2737" s="122">
        <f t="shared" ca="1" si="256"/>
        <v>0</v>
      </c>
    </row>
    <row r="2738" spans="1:9" x14ac:dyDescent="0.25">
      <c r="A2738" s="114">
        <f t="shared" si="257"/>
        <v>2738</v>
      </c>
      <c r="B2738" s="114">
        <f>IF(AND(A2738&gt;=CONTROL!$D$9,A2738&lt;CONTROL!$D$10+1),A2738,0)</f>
        <v>0</v>
      </c>
      <c r="C2738" s="114">
        <f>IF(AND(A2738&gt;=CONTROL!$F$9,A2738&lt;CONTROL!$F$10+1),A2738,0)</f>
        <v>0</v>
      </c>
      <c r="D2738" s="114" t="str">
        <f>IF(DATOS!I2739=CONTROL!$H$10,"B","A")</f>
        <v>A</v>
      </c>
      <c r="E2738" s="114">
        <f t="shared" si="252"/>
        <v>0</v>
      </c>
      <c r="F2738">
        <f t="shared" ca="1" si="253"/>
        <v>-1</v>
      </c>
      <c r="G2738">
        <f t="shared" ca="1" si="254"/>
        <v>654</v>
      </c>
      <c r="H2738">
        <f t="shared" ca="1" si="255"/>
        <v>0</v>
      </c>
      <c r="I2738" s="122">
        <f t="shared" ca="1" si="256"/>
        <v>0</v>
      </c>
    </row>
    <row r="2739" spans="1:9" x14ac:dyDescent="0.25">
      <c r="A2739" s="114">
        <f t="shared" si="257"/>
        <v>2739</v>
      </c>
      <c r="B2739" s="114">
        <f>IF(AND(A2739&gt;=CONTROL!$D$9,A2739&lt;CONTROL!$D$10+1),A2739,0)</f>
        <v>0</v>
      </c>
      <c r="C2739" s="114">
        <f>IF(AND(A2739&gt;=CONTROL!$F$9,A2739&lt;CONTROL!$F$10+1),A2739,0)</f>
        <v>0</v>
      </c>
      <c r="D2739" s="114" t="str">
        <f>IF(DATOS!I2740=CONTROL!$H$10,"B","A")</f>
        <v>A</v>
      </c>
      <c r="E2739" s="114">
        <f t="shared" si="252"/>
        <v>0</v>
      </c>
      <c r="F2739">
        <f t="shared" ca="1" si="253"/>
        <v>-1</v>
      </c>
      <c r="G2739">
        <f t="shared" ca="1" si="254"/>
        <v>654</v>
      </c>
      <c r="H2739">
        <f t="shared" ca="1" si="255"/>
        <v>0</v>
      </c>
      <c r="I2739" s="122">
        <f t="shared" ca="1" si="256"/>
        <v>0</v>
      </c>
    </row>
    <row r="2740" spans="1:9" x14ac:dyDescent="0.25">
      <c r="A2740" s="114">
        <f t="shared" si="257"/>
        <v>2740</v>
      </c>
      <c r="B2740" s="114">
        <f>IF(AND(A2740&gt;=CONTROL!$D$9,A2740&lt;CONTROL!$D$10+1),A2740,0)</f>
        <v>0</v>
      </c>
      <c r="C2740" s="114">
        <f>IF(AND(A2740&gt;=CONTROL!$F$9,A2740&lt;CONTROL!$F$10+1),A2740,0)</f>
        <v>0</v>
      </c>
      <c r="D2740" s="114" t="str">
        <f>IF(DATOS!I2741=CONTROL!$H$10,"B","A")</f>
        <v>A</v>
      </c>
      <c r="E2740" s="114">
        <f t="shared" si="252"/>
        <v>0</v>
      </c>
      <c r="F2740">
        <f t="shared" ca="1" si="253"/>
        <v>-1</v>
      </c>
      <c r="G2740">
        <f t="shared" ca="1" si="254"/>
        <v>654</v>
      </c>
      <c r="H2740">
        <f t="shared" ca="1" si="255"/>
        <v>0</v>
      </c>
      <c r="I2740" s="122">
        <f t="shared" ca="1" si="256"/>
        <v>0</v>
      </c>
    </row>
    <row r="2741" spans="1:9" x14ac:dyDescent="0.25">
      <c r="A2741" s="114">
        <f t="shared" si="257"/>
        <v>2741</v>
      </c>
      <c r="B2741" s="114">
        <f>IF(AND(A2741&gt;=CONTROL!$D$9,A2741&lt;CONTROL!$D$10+1),A2741,0)</f>
        <v>0</v>
      </c>
      <c r="C2741" s="114">
        <f>IF(AND(A2741&gt;=CONTROL!$F$9,A2741&lt;CONTROL!$F$10+1),A2741,0)</f>
        <v>0</v>
      </c>
      <c r="D2741" s="114" t="str">
        <f>IF(DATOS!I2742=CONTROL!$H$10,"B","A")</f>
        <v>A</v>
      </c>
      <c r="E2741" s="114">
        <f t="shared" si="252"/>
        <v>0</v>
      </c>
      <c r="F2741">
        <f t="shared" ca="1" si="253"/>
        <v>-1</v>
      </c>
      <c r="G2741">
        <f t="shared" ca="1" si="254"/>
        <v>654</v>
      </c>
      <c r="H2741">
        <f t="shared" ca="1" si="255"/>
        <v>0</v>
      </c>
      <c r="I2741" s="122">
        <f t="shared" ca="1" si="256"/>
        <v>0</v>
      </c>
    </row>
    <row r="2742" spans="1:9" x14ac:dyDescent="0.25">
      <c r="A2742" s="114">
        <f t="shared" si="257"/>
        <v>2742</v>
      </c>
      <c r="B2742" s="114">
        <f>IF(AND(A2742&gt;=CONTROL!$D$9,A2742&lt;CONTROL!$D$10+1),A2742,0)</f>
        <v>0</v>
      </c>
      <c r="C2742" s="114">
        <f>IF(AND(A2742&gt;=CONTROL!$F$9,A2742&lt;CONTROL!$F$10+1),A2742,0)</f>
        <v>0</v>
      </c>
      <c r="D2742" s="114" t="str">
        <f>IF(DATOS!I2743=CONTROL!$H$10,"B","A")</f>
        <v>A</v>
      </c>
      <c r="E2742" s="114">
        <f t="shared" si="252"/>
        <v>0</v>
      </c>
      <c r="F2742">
        <f t="shared" ca="1" si="253"/>
        <v>-1</v>
      </c>
      <c r="G2742">
        <f t="shared" ca="1" si="254"/>
        <v>654</v>
      </c>
      <c r="H2742">
        <f t="shared" ca="1" si="255"/>
        <v>0</v>
      </c>
      <c r="I2742" s="122">
        <f t="shared" ca="1" si="256"/>
        <v>0</v>
      </c>
    </row>
    <row r="2743" spans="1:9" x14ac:dyDescent="0.25">
      <c r="A2743" s="114">
        <f t="shared" si="257"/>
        <v>2743</v>
      </c>
      <c r="B2743" s="114">
        <f>IF(AND(A2743&gt;=CONTROL!$D$9,A2743&lt;CONTROL!$D$10+1),A2743,0)</f>
        <v>0</v>
      </c>
      <c r="C2743" s="114">
        <f>IF(AND(A2743&gt;=CONTROL!$F$9,A2743&lt;CONTROL!$F$10+1),A2743,0)</f>
        <v>0</v>
      </c>
      <c r="D2743" s="114" t="str">
        <f>IF(DATOS!I2744=CONTROL!$H$10,"B","A")</f>
        <v>A</v>
      </c>
      <c r="E2743" s="114">
        <f t="shared" si="252"/>
        <v>0</v>
      </c>
      <c r="F2743">
        <f t="shared" ca="1" si="253"/>
        <v>-1</v>
      </c>
      <c r="G2743">
        <f t="shared" ca="1" si="254"/>
        <v>654</v>
      </c>
      <c r="H2743">
        <f t="shared" ca="1" si="255"/>
        <v>0</v>
      </c>
      <c r="I2743" s="122">
        <f t="shared" ca="1" si="256"/>
        <v>0</v>
      </c>
    </row>
    <row r="2744" spans="1:9" x14ac:dyDescent="0.25">
      <c r="A2744" s="114">
        <f t="shared" si="257"/>
        <v>2744</v>
      </c>
      <c r="B2744" s="114">
        <f>IF(AND(A2744&gt;=CONTROL!$D$9,A2744&lt;CONTROL!$D$10+1),A2744,0)</f>
        <v>0</v>
      </c>
      <c r="C2744" s="114">
        <f>IF(AND(A2744&gt;=CONTROL!$F$9,A2744&lt;CONTROL!$F$10+1),A2744,0)</f>
        <v>0</v>
      </c>
      <c r="D2744" s="114" t="str">
        <f>IF(DATOS!I2745=CONTROL!$H$10,"B","A")</f>
        <v>A</v>
      </c>
      <c r="E2744" s="114">
        <f t="shared" si="252"/>
        <v>0</v>
      </c>
      <c r="F2744">
        <f t="shared" ca="1" si="253"/>
        <v>-1</v>
      </c>
      <c r="G2744">
        <f t="shared" ca="1" si="254"/>
        <v>654</v>
      </c>
      <c r="H2744">
        <f t="shared" ca="1" si="255"/>
        <v>0</v>
      </c>
      <c r="I2744" s="122">
        <f t="shared" ca="1" si="256"/>
        <v>0</v>
      </c>
    </row>
    <row r="2745" spans="1:9" x14ac:dyDescent="0.25">
      <c r="A2745" s="114">
        <f t="shared" si="257"/>
        <v>2745</v>
      </c>
      <c r="B2745" s="114">
        <f>IF(AND(A2745&gt;=CONTROL!$D$9,A2745&lt;CONTROL!$D$10+1),A2745,0)</f>
        <v>0</v>
      </c>
      <c r="C2745" s="114">
        <f>IF(AND(A2745&gt;=CONTROL!$F$9,A2745&lt;CONTROL!$F$10+1),A2745,0)</f>
        <v>0</v>
      </c>
      <c r="D2745" s="114" t="str">
        <f>IF(DATOS!I2746=CONTROL!$H$10,"B","A")</f>
        <v>A</v>
      </c>
      <c r="E2745" s="114">
        <f t="shared" si="252"/>
        <v>0</v>
      </c>
      <c r="F2745">
        <f t="shared" ca="1" si="253"/>
        <v>-1</v>
      </c>
      <c r="G2745">
        <f t="shared" ca="1" si="254"/>
        <v>654</v>
      </c>
      <c r="H2745">
        <f t="shared" ca="1" si="255"/>
        <v>0</v>
      </c>
      <c r="I2745" s="122">
        <f t="shared" ca="1" si="256"/>
        <v>0</v>
      </c>
    </row>
    <row r="2746" spans="1:9" x14ac:dyDescent="0.25">
      <c r="A2746" s="114">
        <f t="shared" si="257"/>
        <v>2746</v>
      </c>
      <c r="B2746" s="114">
        <f>IF(AND(A2746&gt;=CONTROL!$D$9,A2746&lt;CONTROL!$D$10+1),A2746,0)</f>
        <v>0</v>
      </c>
      <c r="C2746" s="114">
        <f>IF(AND(A2746&gt;=CONTROL!$F$9,A2746&lt;CONTROL!$F$10+1),A2746,0)</f>
        <v>0</v>
      </c>
      <c r="D2746" s="114" t="str">
        <f>IF(DATOS!I2747=CONTROL!$H$10,"B","A")</f>
        <v>A</v>
      </c>
      <c r="E2746" s="114">
        <f t="shared" si="252"/>
        <v>0</v>
      </c>
      <c r="F2746">
        <f t="shared" ca="1" si="253"/>
        <v>-1</v>
      </c>
      <c r="G2746">
        <f t="shared" ca="1" si="254"/>
        <v>654</v>
      </c>
      <c r="H2746">
        <f t="shared" ca="1" si="255"/>
        <v>0</v>
      </c>
      <c r="I2746" s="122">
        <f t="shared" ca="1" si="256"/>
        <v>0</v>
      </c>
    </row>
    <row r="2747" spans="1:9" x14ac:dyDescent="0.25">
      <c r="A2747" s="114">
        <f t="shared" si="257"/>
        <v>2747</v>
      </c>
      <c r="B2747" s="114">
        <f>IF(AND(A2747&gt;=CONTROL!$D$9,A2747&lt;CONTROL!$D$10+1),A2747,0)</f>
        <v>0</v>
      </c>
      <c r="C2747" s="114">
        <f>IF(AND(A2747&gt;=CONTROL!$F$9,A2747&lt;CONTROL!$F$10+1),A2747,0)</f>
        <v>0</v>
      </c>
      <c r="D2747" s="114" t="str">
        <f>IF(DATOS!I2748=CONTROL!$H$10,"B","A")</f>
        <v>A</v>
      </c>
      <c r="E2747" s="114">
        <f t="shared" si="252"/>
        <v>0</v>
      </c>
      <c r="F2747">
        <f t="shared" ca="1" si="253"/>
        <v>-1</v>
      </c>
      <c r="G2747">
        <f t="shared" ca="1" si="254"/>
        <v>654</v>
      </c>
      <c r="H2747">
        <f t="shared" ca="1" si="255"/>
        <v>0</v>
      </c>
      <c r="I2747" s="122">
        <f t="shared" ca="1" si="256"/>
        <v>0</v>
      </c>
    </row>
    <row r="2748" spans="1:9" x14ac:dyDescent="0.25">
      <c r="A2748" s="114">
        <f t="shared" si="257"/>
        <v>2748</v>
      </c>
      <c r="B2748" s="114">
        <f>IF(AND(A2748&gt;=CONTROL!$D$9,A2748&lt;CONTROL!$D$10+1),A2748,0)</f>
        <v>0</v>
      </c>
      <c r="C2748" s="114">
        <f>IF(AND(A2748&gt;=CONTROL!$F$9,A2748&lt;CONTROL!$F$10+1),A2748,0)</f>
        <v>0</v>
      </c>
      <c r="D2748" s="114" t="str">
        <f>IF(DATOS!I2749=CONTROL!$H$10,"B","A")</f>
        <v>A</v>
      </c>
      <c r="E2748" s="114">
        <f t="shared" si="252"/>
        <v>0</v>
      </c>
      <c r="F2748">
        <f t="shared" ca="1" si="253"/>
        <v>-1</v>
      </c>
      <c r="G2748">
        <f t="shared" ca="1" si="254"/>
        <v>654</v>
      </c>
      <c r="H2748">
        <f t="shared" ca="1" si="255"/>
        <v>0</v>
      </c>
      <c r="I2748" s="122">
        <f t="shared" ca="1" si="256"/>
        <v>0</v>
      </c>
    </row>
    <row r="2749" spans="1:9" x14ac:dyDescent="0.25">
      <c r="A2749" s="114">
        <f t="shared" si="257"/>
        <v>2749</v>
      </c>
      <c r="B2749" s="114">
        <f>IF(AND(A2749&gt;=CONTROL!$D$9,A2749&lt;CONTROL!$D$10+1),A2749,0)</f>
        <v>0</v>
      </c>
      <c r="C2749" s="114">
        <f>IF(AND(A2749&gt;=CONTROL!$F$9,A2749&lt;CONTROL!$F$10+1),A2749,0)</f>
        <v>0</v>
      </c>
      <c r="D2749" s="114" t="str">
        <f>IF(DATOS!I2750=CONTROL!$H$10,"B","A")</f>
        <v>A</v>
      </c>
      <c r="E2749" s="114">
        <f t="shared" si="252"/>
        <v>0</v>
      </c>
      <c r="F2749">
        <f t="shared" ca="1" si="253"/>
        <v>-1</v>
      </c>
      <c r="G2749">
        <f t="shared" ca="1" si="254"/>
        <v>654</v>
      </c>
      <c r="H2749">
        <f t="shared" ca="1" si="255"/>
        <v>0</v>
      </c>
      <c r="I2749" s="122">
        <f t="shared" ca="1" si="256"/>
        <v>0</v>
      </c>
    </row>
    <row r="2750" spans="1:9" x14ac:dyDescent="0.25">
      <c r="A2750" s="114">
        <f t="shared" si="257"/>
        <v>2750</v>
      </c>
      <c r="B2750" s="114">
        <f>IF(AND(A2750&gt;=CONTROL!$D$9,A2750&lt;CONTROL!$D$10+1),A2750,0)</f>
        <v>0</v>
      </c>
      <c r="C2750" s="114">
        <f>IF(AND(A2750&gt;=CONTROL!$F$9,A2750&lt;CONTROL!$F$10+1),A2750,0)</f>
        <v>0</v>
      </c>
      <c r="D2750" s="114" t="str">
        <f>IF(DATOS!I2751=CONTROL!$H$10,"B","A")</f>
        <v>A</v>
      </c>
      <c r="E2750" s="114">
        <f t="shared" si="252"/>
        <v>0</v>
      </c>
      <c r="F2750">
        <f t="shared" ca="1" si="253"/>
        <v>-1</v>
      </c>
      <c r="G2750">
        <f t="shared" ca="1" si="254"/>
        <v>654</v>
      </c>
      <c r="H2750">
        <f t="shared" ca="1" si="255"/>
        <v>0</v>
      </c>
      <c r="I2750" s="122">
        <f t="shared" ca="1" si="256"/>
        <v>0</v>
      </c>
    </row>
    <row r="2751" spans="1:9" x14ac:dyDescent="0.25">
      <c r="A2751" s="114">
        <f t="shared" si="257"/>
        <v>2751</v>
      </c>
      <c r="B2751" s="114">
        <f>IF(AND(A2751&gt;=CONTROL!$D$9,A2751&lt;CONTROL!$D$10+1),A2751,0)</f>
        <v>0</v>
      </c>
      <c r="C2751" s="114">
        <f>IF(AND(A2751&gt;=CONTROL!$F$9,A2751&lt;CONTROL!$F$10+1),A2751,0)</f>
        <v>0</v>
      </c>
      <c r="D2751" s="114" t="str">
        <f>IF(DATOS!I2752=CONTROL!$H$10,"B","A")</f>
        <v>A</v>
      </c>
      <c r="E2751" s="114">
        <f t="shared" si="252"/>
        <v>0</v>
      </c>
      <c r="F2751">
        <f t="shared" ca="1" si="253"/>
        <v>-1</v>
      </c>
      <c r="G2751">
        <f t="shared" ca="1" si="254"/>
        <v>654</v>
      </c>
      <c r="H2751">
        <f t="shared" ca="1" si="255"/>
        <v>0</v>
      </c>
      <c r="I2751" s="122">
        <f t="shared" ca="1" si="256"/>
        <v>0</v>
      </c>
    </row>
    <row r="2752" spans="1:9" x14ac:dyDescent="0.25">
      <c r="A2752" s="114">
        <f t="shared" si="257"/>
        <v>2752</v>
      </c>
      <c r="B2752" s="114">
        <f>IF(AND(A2752&gt;=CONTROL!$D$9,A2752&lt;CONTROL!$D$10+1),A2752,0)</f>
        <v>0</v>
      </c>
      <c r="C2752" s="114">
        <f>IF(AND(A2752&gt;=CONTROL!$F$9,A2752&lt;CONTROL!$F$10+1),A2752,0)</f>
        <v>0</v>
      </c>
      <c r="D2752" s="114" t="str">
        <f>IF(DATOS!I2753=CONTROL!$H$10,"B","A")</f>
        <v>A</v>
      </c>
      <c r="E2752" s="114">
        <f t="shared" si="252"/>
        <v>0</v>
      </c>
      <c r="F2752">
        <f t="shared" ca="1" si="253"/>
        <v>-1</v>
      </c>
      <c r="G2752">
        <f t="shared" ca="1" si="254"/>
        <v>654</v>
      </c>
      <c r="H2752">
        <f t="shared" ca="1" si="255"/>
        <v>0</v>
      </c>
      <c r="I2752" s="122">
        <f t="shared" ca="1" si="256"/>
        <v>0</v>
      </c>
    </row>
    <row r="2753" spans="1:9" x14ac:dyDescent="0.25">
      <c r="A2753" s="114">
        <f t="shared" si="257"/>
        <v>2753</v>
      </c>
      <c r="B2753" s="114">
        <f>IF(AND(A2753&gt;=CONTROL!$D$9,A2753&lt;CONTROL!$D$10+1),A2753,0)</f>
        <v>0</v>
      </c>
      <c r="C2753" s="114">
        <f>IF(AND(A2753&gt;=CONTROL!$F$9,A2753&lt;CONTROL!$F$10+1),A2753,0)</f>
        <v>0</v>
      </c>
      <c r="D2753" s="114" t="str">
        <f>IF(DATOS!I2754=CONTROL!$H$10,"B","A")</f>
        <v>A</v>
      </c>
      <c r="E2753" s="114">
        <f t="shared" si="252"/>
        <v>0</v>
      </c>
      <c r="F2753">
        <f t="shared" ca="1" si="253"/>
        <v>-1</v>
      </c>
      <c r="G2753">
        <f t="shared" ca="1" si="254"/>
        <v>654</v>
      </c>
      <c r="H2753">
        <f t="shared" ca="1" si="255"/>
        <v>0</v>
      </c>
      <c r="I2753" s="122">
        <f t="shared" ca="1" si="256"/>
        <v>0</v>
      </c>
    </row>
    <row r="2754" spans="1:9" x14ac:dyDescent="0.25">
      <c r="A2754" s="114">
        <f t="shared" si="257"/>
        <v>2754</v>
      </c>
      <c r="B2754" s="114">
        <f>IF(AND(A2754&gt;=CONTROL!$D$9,A2754&lt;CONTROL!$D$10+1),A2754,0)</f>
        <v>0</v>
      </c>
      <c r="C2754" s="114">
        <f>IF(AND(A2754&gt;=CONTROL!$F$9,A2754&lt;CONTROL!$F$10+1),A2754,0)</f>
        <v>0</v>
      </c>
      <c r="D2754" s="114" t="str">
        <f>IF(DATOS!I2755=CONTROL!$H$10,"B","A")</f>
        <v>A</v>
      </c>
      <c r="E2754" s="114">
        <f t="shared" ref="E2754:E2817" si="258">IF(D2754="A",+C2754+B2754,0)</f>
        <v>0</v>
      </c>
      <c r="F2754">
        <f t="shared" ref="F2754:F2817" ca="1" si="259">IF(E2754&gt;0,RAND(),-1)</f>
        <v>-1</v>
      </c>
      <c r="G2754">
        <f t="shared" ref="G2754:G2817" ca="1" si="260">RANK(F2754,$F$1:$F$5000)</f>
        <v>654</v>
      </c>
      <c r="H2754">
        <f t="shared" ref="H2754:H2817" ca="1" si="261">IF(F2754=-1,0,G2754)</f>
        <v>0</v>
      </c>
      <c r="I2754" s="122">
        <f t="shared" ref="I2754:I2817" ca="1" si="262">IFERROR(MATCH(A2754,H:H,0),0)</f>
        <v>0</v>
      </c>
    </row>
    <row r="2755" spans="1:9" x14ac:dyDescent="0.25">
      <c r="A2755" s="114">
        <f t="shared" ref="A2755:A2818" si="263">+A2754+1</f>
        <v>2755</v>
      </c>
      <c r="B2755" s="114">
        <f>IF(AND(A2755&gt;=CONTROL!$D$9,A2755&lt;CONTROL!$D$10+1),A2755,0)</f>
        <v>0</v>
      </c>
      <c r="C2755" s="114">
        <f>IF(AND(A2755&gt;=CONTROL!$F$9,A2755&lt;CONTROL!$F$10+1),A2755,0)</f>
        <v>0</v>
      </c>
      <c r="D2755" s="114" t="str">
        <f>IF(DATOS!I2756=CONTROL!$H$10,"B","A")</f>
        <v>A</v>
      </c>
      <c r="E2755" s="114">
        <f t="shared" si="258"/>
        <v>0</v>
      </c>
      <c r="F2755">
        <f t="shared" ca="1" si="259"/>
        <v>-1</v>
      </c>
      <c r="G2755">
        <f t="shared" ca="1" si="260"/>
        <v>654</v>
      </c>
      <c r="H2755">
        <f t="shared" ca="1" si="261"/>
        <v>0</v>
      </c>
      <c r="I2755" s="122">
        <f t="shared" ca="1" si="262"/>
        <v>0</v>
      </c>
    </row>
    <row r="2756" spans="1:9" x14ac:dyDescent="0.25">
      <c r="A2756" s="114">
        <f t="shared" si="263"/>
        <v>2756</v>
      </c>
      <c r="B2756" s="114">
        <f>IF(AND(A2756&gt;=CONTROL!$D$9,A2756&lt;CONTROL!$D$10+1),A2756,0)</f>
        <v>0</v>
      </c>
      <c r="C2756" s="114">
        <f>IF(AND(A2756&gt;=CONTROL!$F$9,A2756&lt;CONTROL!$F$10+1),A2756,0)</f>
        <v>0</v>
      </c>
      <c r="D2756" s="114" t="str">
        <f>IF(DATOS!I2757=CONTROL!$H$10,"B","A")</f>
        <v>A</v>
      </c>
      <c r="E2756" s="114">
        <f t="shared" si="258"/>
        <v>0</v>
      </c>
      <c r="F2756">
        <f t="shared" ca="1" si="259"/>
        <v>-1</v>
      </c>
      <c r="G2756">
        <f t="shared" ca="1" si="260"/>
        <v>654</v>
      </c>
      <c r="H2756">
        <f t="shared" ca="1" si="261"/>
        <v>0</v>
      </c>
      <c r="I2756" s="122">
        <f t="shared" ca="1" si="262"/>
        <v>0</v>
      </c>
    </row>
    <row r="2757" spans="1:9" x14ac:dyDescent="0.25">
      <c r="A2757" s="114">
        <f t="shared" si="263"/>
        <v>2757</v>
      </c>
      <c r="B2757" s="114">
        <f>IF(AND(A2757&gt;=CONTROL!$D$9,A2757&lt;CONTROL!$D$10+1),A2757,0)</f>
        <v>0</v>
      </c>
      <c r="C2757" s="114">
        <f>IF(AND(A2757&gt;=CONTROL!$F$9,A2757&lt;CONTROL!$F$10+1),A2757,0)</f>
        <v>0</v>
      </c>
      <c r="D2757" s="114" t="str">
        <f>IF(DATOS!I2758=CONTROL!$H$10,"B","A")</f>
        <v>A</v>
      </c>
      <c r="E2757" s="114">
        <f t="shared" si="258"/>
        <v>0</v>
      </c>
      <c r="F2757">
        <f t="shared" ca="1" si="259"/>
        <v>-1</v>
      </c>
      <c r="G2757">
        <f t="shared" ca="1" si="260"/>
        <v>654</v>
      </c>
      <c r="H2757">
        <f t="shared" ca="1" si="261"/>
        <v>0</v>
      </c>
      <c r="I2757" s="122">
        <f t="shared" ca="1" si="262"/>
        <v>0</v>
      </c>
    </row>
    <row r="2758" spans="1:9" x14ac:dyDescent="0.25">
      <c r="A2758" s="114">
        <f t="shared" si="263"/>
        <v>2758</v>
      </c>
      <c r="B2758" s="114">
        <f>IF(AND(A2758&gt;=CONTROL!$D$9,A2758&lt;CONTROL!$D$10+1),A2758,0)</f>
        <v>0</v>
      </c>
      <c r="C2758" s="114">
        <f>IF(AND(A2758&gt;=CONTROL!$F$9,A2758&lt;CONTROL!$F$10+1),A2758,0)</f>
        <v>0</v>
      </c>
      <c r="D2758" s="114" t="str">
        <f>IF(DATOS!I2759=CONTROL!$H$10,"B","A")</f>
        <v>A</v>
      </c>
      <c r="E2758" s="114">
        <f t="shared" si="258"/>
        <v>0</v>
      </c>
      <c r="F2758">
        <f t="shared" ca="1" si="259"/>
        <v>-1</v>
      </c>
      <c r="G2758">
        <f t="shared" ca="1" si="260"/>
        <v>654</v>
      </c>
      <c r="H2758">
        <f t="shared" ca="1" si="261"/>
        <v>0</v>
      </c>
      <c r="I2758" s="122">
        <f t="shared" ca="1" si="262"/>
        <v>0</v>
      </c>
    </row>
    <row r="2759" spans="1:9" x14ac:dyDescent="0.25">
      <c r="A2759" s="114">
        <f t="shared" si="263"/>
        <v>2759</v>
      </c>
      <c r="B2759" s="114">
        <f>IF(AND(A2759&gt;=CONTROL!$D$9,A2759&lt;CONTROL!$D$10+1),A2759,0)</f>
        <v>0</v>
      </c>
      <c r="C2759" s="114">
        <f>IF(AND(A2759&gt;=CONTROL!$F$9,A2759&lt;CONTROL!$F$10+1),A2759,0)</f>
        <v>0</v>
      </c>
      <c r="D2759" s="114" t="str">
        <f>IF(DATOS!I2760=CONTROL!$H$10,"B","A")</f>
        <v>A</v>
      </c>
      <c r="E2759" s="114">
        <f t="shared" si="258"/>
        <v>0</v>
      </c>
      <c r="F2759">
        <f t="shared" ca="1" si="259"/>
        <v>-1</v>
      </c>
      <c r="G2759">
        <f t="shared" ca="1" si="260"/>
        <v>654</v>
      </c>
      <c r="H2759">
        <f t="shared" ca="1" si="261"/>
        <v>0</v>
      </c>
      <c r="I2759" s="122">
        <f t="shared" ca="1" si="262"/>
        <v>0</v>
      </c>
    </row>
    <row r="2760" spans="1:9" x14ac:dyDescent="0.25">
      <c r="A2760" s="114">
        <f t="shared" si="263"/>
        <v>2760</v>
      </c>
      <c r="B2760" s="114">
        <f>IF(AND(A2760&gt;=CONTROL!$D$9,A2760&lt;CONTROL!$D$10+1),A2760,0)</f>
        <v>0</v>
      </c>
      <c r="C2760" s="114">
        <f>IF(AND(A2760&gt;=CONTROL!$F$9,A2760&lt;CONTROL!$F$10+1),A2760,0)</f>
        <v>0</v>
      </c>
      <c r="D2760" s="114" t="str">
        <f>IF(DATOS!I2761=CONTROL!$H$10,"B","A")</f>
        <v>A</v>
      </c>
      <c r="E2760" s="114">
        <f t="shared" si="258"/>
        <v>0</v>
      </c>
      <c r="F2760">
        <f t="shared" ca="1" si="259"/>
        <v>-1</v>
      </c>
      <c r="G2760">
        <f t="shared" ca="1" si="260"/>
        <v>654</v>
      </c>
      <c r="H2760">
        <f t="shared" ca="1" si="261"/>
        <v>0</v>
      </c>
      <c r="I2760" s="122">
        <f t="shared" ca="1" si="262"/>
        <v>0</v>
      </c>
    </row>
    <row r="2761" spans="1:9" x14ac:dyDescent="0.25">
      <c r="A2761" s="114">
        <f t="shared" si="263"/>
        <v>2761</v>
      </c>
      <c r="B2761" s="114">
        <f>IF(AND(A2761&gt;=CONTROL!$D$9,A2761&lt;CONTROL!$D$10+1),A2761,0)</f>
        <v>0</v>
      </c>
      <c r="C2761" s="114">
        <f>IF(AND(A2761&gt;=CONTROL!$F$9,A2761&lt;CONTROL!$F$10+1),A2761,0)</f>
        <v>0</v>
      </c>
      <c r="D2761" s="114" t="str">
        <f>IF(DATOS!I2762=CONTROL!$H$10,"B","A")</f>
        <v>A</v>
      </c>
      <c r="E2761" s="114">
        <f t="shared" si="258"/>
        <v>0</v>
      </c>
      <c r="F2761">
        <f t="shared" ca="1" si="259"/>
        <v>-1</v>
      </c>
      <c r="G2761">
        <f t="shared" ca="1" si="260"/>
        <v>654</v>
      </c>
      <c r="H2761">
        <f t="shared" ca="1" si="261"/>
        <v>0</v>
      </c>
      <c r="I2761" s="122">
        <f t="shared" ca="1" si="262"/>
        <v>0</v>
      </c>
    </row>
    <row r="2762" spans="1:9" x14ac:dyDescent="0.25">
      <c r="A2762" s="114">
        <f t="shared" si="263"/>
        <v>2762</v>
      </c>
      <c r="B2762" s="114">
        <f>IF(AND(A2762&gt;=CONTROL!$D$9,A2762&lt;CONTROL!$D$10+1),A2762,0)</f>
        <v>0</v>
      </c>
      <c r="C2762" s="114">
        <f>IF(AND(A2762&gt;=CONTROL!$F$9,A2762&lt;CONTROL!$F$10+1),A2762,0)</f>
        <v>0</v>
      </c>
      <c r="D2762" s="114" t="str">
        <f>IF(DATOS!I2763=CONTROL!$H$10,"B","A")</f>
        <v>A</v>
      </c>
      <c r="E2762" s="114">
        <f t="shared" si="258"/>
        <v>0</v>
      </c>
      <c r="F2762">
        <f t="shared" ca="1" si="259"/>
        <v>-1</v>
      </c>
      <c r="G2762">
        <f t="shared" ca="1" si="260"/>
        <v>654</v>
      </c>
      <c r="H2762">
        <f t="shared" ca="1" si="261"/>
        <v>0</v>
      </c>
      <c r="I2762" s="122">
        <f t="shared" ca="1" si="262"/>
        <v>0</v>
      </c>
    </row>
    <row r="2763" spans="1:9" x14ac:dyDescent="0.25">
      <c r="A2763" s="114">
        <f t="shared" si="263"/>
        <v>2763</v>
      </c>
      <c r="B2763" s="114">
        <f>IF(AND(A2763&gt;=CONTROL!$D$9,A2763&lt;CONTROL!$D$10+1),A2763,0)</f>
        <v>0</v>
      </c>
      <c r="C2763" s="114">
        <f>IF(AND(A2763&gt;=CONTROL!$F$9,A2763&lt;CONTROL!$F$10+1),A2763,0)</f>
        <v>0</v>
      </c>
      <c r="D2763" s="114" t="str">
        <f>IF(DATOS!I2764=CONTROL!$H$10,"B","A")</f>
        <v>A</v>
      </c>
      <c r="E2763" s="114">
        <f t="shared" si="258"/>
        <v>0</v>
      </c>
      <c r="F2763">
        <f t="shared" ca="1" si="259"/>
        <v>-1</v>
      </c>
      <c r="G2763">
        <f t="shared" ca="1" si="260"/>
        <v>654</v>
      </c>
      <c r="H2763">
        <f t="shared" ca="1" si="261"/>
        <v>0</v>
      </c>
      <c r="I2763" s="122">
        <f t="shared" ca="1" si="262"/>
        <v>0</v>
      </c>
    </row>
    <row r="2764" spans="1:9" x14ac:dyDescent="0.25">
      <c r="A2764" s="114">
        <f t="shared" si="263"/>
        <v>2764</v>
      </c>
      <c r="B2764" s="114">
        <f>IF(AND(A2764&gt;=CONTROL!$D$9,A2764&lt;CONTROL!$D$10+1),A2764,0)</f>
        <v>0</v>
      </c>
      <c r="C2764" s="114">
        <f>IF(AND(A2764&gt;=CONTROL!$F$9,A2764&lt;CONTROL!$F$10+1),A2764,0)</f>
        <v>0</v>
      </c>
      <c r="D2764" s="114" t="str">
        <f>IF(DATOS!I2765=CONTROL!$H$10,"B","A")</f>
        <v>A</v>
      </c>
      <c r="E2764" s="114">
        <f t="shared" si="258"/>
        <v>0</v>
      </c>
      <c r="F2764">
        <f t="shared" ca="1" si="259"/>
        <v>-1</v>
      </c>
      <c r="G2764">
        <f t="shared" ca="1" si="260"/>
        <v>654</v>
      </c>
      <c r="H2764">
        <f t="shared" ca="1" si="261"/>
        <v>0</v>
      </c>
      <c r="I2764" s="122">
        <f t="shared" ca="1" si="262"/>
        <v>0</v>
      </c>
    </row>
    <row r="2765" spans="1:9" x14ac:dyDescent="0.25">
      <c r="A2765" s="114">
        <f t="shared" si="263"/>
        <v>2765</v>
      </c>
      <c r="B2765" s="114">
        <f>IF(AND(A2765&gt;=CONTROL!$D$9,A2765&lt;CONTROL!$D$10+1),A2765,0)</f>
        <v>0</v>
      </c>
      <c r="C2765" s="114">
        <f>IF(AND(A2765&gt;=CONTROL!$F$9,A2765&lt;CONTROL!$F$10+1),A2765,0)</f>
        <v>0</v>
      </c>
      <c r="D2765" s="114" t="str">
        <f>IF(DATOS!I2766=CONTROL!$H$10,"B","A")</f>
        <v>A</v>
      </c>
      <c r="E2765" s="114">
        <f t="shared" si="258"/>
        <v>0</v>
      </c>
      <c r="F2765">
        <f t="shared" ca="1" si="259"/>
        <v>-1</v>
      </c>
      <c r="G2765">
        <f t="shared" ca="1" si="260"/>
        <v>654</v>
      </c>
      <c r="H2765">
        <f t="shared" ca="1" si="261"/>
        <v>0</v>
      </c>
      <c r="I2765" s="122">
        <f t="shared" ca="1" si="262"/>
        <v>0</v>
      </c>
    </row>
    <row r="2766" spans="1:9" x14ac:dyDescent="0.25">
      <c r="A2766" s="114">
        <f t="shared" si="263"/>
        <v>2766</v>
      </c>
      <c r="B2766" s="114">
        <f>IF(AND(A2766&gt;=CONTROL!$D$9,A2766&lt;CONTROL!$D$10+1),A2766,0)</f>
        <v>0</v>
      </c>
      <c r="C2766" s="114">
        <f>IF(AND(A2766&gt;=CONTROL!$F$9,A2766&lt;CONTROL!$F$10+1),A2766,0)</f>
        <v>0</v>
      </c>
      <c r="D2766" s="114" t="str">
        <f>IF(DATOS!I2767=CONTROL!$H$10,"B","A")</f>
        <v>A</v>
      </c>
      <c r="E2766" s="114">
        <f t="shared" si="258"/>
        <v>0</v>
      </c>
      <c r="F2766">
        <f t="shared" ca="1" si="259"/>
        <v>-1</v>
      </c>
      <c r="G2766">
        <f t="shared" ca="1" si="260"/>
        <v>654</v>
      </c>
      <c r="H2766">
        <f t="shared" ca="1" si="261"/>
        <v>0</v>
      </c>
      <c r="I2766" s="122">
        <f t="shared" ca="1" si="262"/>
        <v>0</v>
      </c>
    </row>
    <row r="2767" spans="1:9" x14ac:dyDescent="0.25">
      <c r="A2767" s="114">
        <f t="shared" si="263"/>
        <v>2767</v>
      </c>
      <c r="B2767" s="114">
        <f>IF(AND(A2767&gt;=CONTROL!$D$9,A2767&lt;CONTROL!$D$10+1),A2767,0)</f>
        <v>0</v>
      </c>
      <c r="C2767" s="114">
        <f>IF(AND(A2767&gt;=CONTROL!$F$9,A2767&lt;CONTROL!$F$10+1),A2767,0)</f>
        <v>0</v>
      </c>
      <c r="D2767" s="114" t="str">
        <f>IF(DATOS!I2768=CONTROL!$H$10,"B","A")</f>
        <v>A</v>
      </c>
      <c r="E2767" s="114">
        <f t="shared" si="258"/>
        <v>0</v>
      </c>
      <c r="F2767">
        <f t="shared" ca="1" si="259"/>
        <v>-1</v>
      </c>
      <c r="G2767">
        <f t="shared" ca="1" si="260"/>
        <v>654</v>
      </c>
      <c r="H2767">
        <f t="shared" ca="1" si="261"/>
        <v>0</v>
      </c>
      <c r="I2767" s="122">
        <f t="shared" ca="1" si="262"/>
        <v>0</v>
      </c>
    </row>
    <row r="2768" spans="1:9" x14ac:dyDescent="0.25">
      <c r="A2768" s="114">
        <f t="shared" si="263"/>
        <v>2768</v>
      </c>
      <c r="B2768" s="114">
        <f>IF(AND(A2768&gt;=CONTROL!$D$9,A2768&lt;CONTROL!$D$10+1),A2768,0)</f>
        <v>0</v>
      </c>
      <c r="C2768" s="114">
        <f>IF(AND(A2768&gt;=CONTROL!$F$9,A2768&lt;CONTROL!$F$10+1),A2768,0)</f>
        <v>0</v>
      </c>
      <c r="D2768" s="114" t="str">
        <f>IF(DATOS!I2769=CONTROL!$H$10,"B","A")</f>
        <v>A</v>
      </c>
      <c r="E2768" s="114">
        <f t="shared" si="258"/>
        <v>0</v>
      </c>
      <c r="F2768">
        <f t="shared" ca="1" si="259"/>
        <v>-1</v>
      </c>
      <c r="G2768">
        <f t="shared" ca="1" si="260"/>
        <v>654</v>
      </c>
      <c r="H2768">
        <f t="shared" ca="1" si="261"/>
        <v>0</v>
      </c>
      <c r="I2768" s="122">
        <f t="shared" ca="1" si="262"/>
        <v>0</v>
      </c>
    </row>
    <row r="2769" spans="1:9" x14ac:dyDescent="0.25">
      <c r="A2769" s="114">
        <f t="shared" si="263"/>
        <v>2769</v>
      </c>
      <c r="B2769" s="114">
        <f>IF(AND(A2769&gt;=CONTROL!$D$9,A2769&lt;CONTROL!$D$10+1),A2769,0)</f>
        <v>0</v>
      </c>
      <c r="C2769" s="114">
        <f>IF(AND(A2769&gt;=CONTROL!$F$9,A2769&lt;CONTROL!$F$10+1),A2769,0)</f>
        <v>0</v>
      </c>
      <c r="D2769" s="114" t="str">
        <f>IF(DATOS!I2770=CONTROL!$H$10,"B","A")</f>
        <v>A</v>
      </c>
      <c r="E2769" s="114">
        <f t="shared" si="258"/>
        <v>0</v>
      </c>
      <c r="F2769">
        <f t="shared" ca="1" si="259"/>
        <v>-1</v>
      </c>
      <c r="G2769">
        <f t="shared" ca="1" si="260"/>
        <v>654</v>
      </c>
      <c r="H2769">
        <f t="shared" ca="1" si="261"/>
        <v>0</v>
      </c>
      <c r="I2769" s="122">
        <f t="shared" ca="1" si="262"/>
        <v>0</v>
      </c>
    </row>
    <row r="2770" spans="1:9" x14ac:dyDescent="0.25">
      <c r="A2770" s="114">
        <f t="shared" si="263"/>
        <v>2770</v>
      </c>
      <c r="B2770" s="114">
        <f>IF(AND(A2770&gt;=CONTROL!$D$9,A2770&lt;CONTROL!$D$10+1),A2770,0)</f>
        <v>0</v>
      </c>
      <c r="C2770" s="114">
        <f>IF(AND(A2770&gt;=CONTROL!$F$9,A2770&lt;CONTROL!$F$10+1),A2770,0)</f>
        <v>0</v>
      </c>
      <c r="D2770" s="114" t="str">
        <f>IF(DATOS!I2771=CONTROL!$H$10,"B","A")</f>
        <v>A</v>
      </c>
      <c r="E2770" s="114">
        <f t="shared" si="258"/>
        <v>0</v>
      </c>
      <c r="F2770">
        <f t="shared" ca="1" si="259"/>
        <v>-1</v>
      </c>
      <c r="G2770">
        <f t="shared" ca="1" si="260"/>
        <v>654</v>
      </c>
      <c r="H2770">
        <f t="shared" ca="1" si="261"/>
        <v>0</v>
      </c>
      <c r="I2770" s="122">
        <f t="shared" ca="1" si="262"/>
        <v>0</v>
      </c>
    </row>
    <row r="2771" spans="1:9" x14ac:dyDescent="0.25">
      <c r="A2771" s="114">
        <f t="shared" si="263"/>
        <v>2771</v>
      </c>
      <c r="B2771" s="114">
        <f>IF(AND(A2771&gt;=CONTROL!$D$9,A2771&lt;CONTROL!$D$10+1),A2771,0)</f>
        <v>0</v>
      </c>
      <c r="C2771" s="114">
        <f>IF(AND(A2771&gt;=CONTROL!$F$9,A2771&lt;CONTROL!$F$10+1),A2771,0)</f>
        <v>0</v>
      </c>
      <c r="D2771" s="114" t="str">
        <f>IF(DATOS!I2772=CONTROL!$H$10,"B","A")</f>
        <v>A</v>
      </c>
      <c r="E2771" s="114">
        <f t="shared" si="258"/>
        <v>0</v>
      </c>
      <c r="F2771">
        <f t="shared" ca="1" si="259"/>
        <v>-1</v>
      </c>
      <c r="G2771">
        <f t="shared" ca="1" si="260"/>
        <v>654</v>
      </c>
      <c r="H2771">
        <f t="shared" ca="1" si="261"/>
        <v>0</v>
      </c>
      <c r="I2771" s="122">
        <f t="shared" ca="1" si="262"/>
        <v>0</v>
      </c>
    </row>
    <row r="2772" spans="1:9" x14ac:dyDescent="0.25">
      <c r="A2772" s="114">
        <f t="shared" si="263"/>
        <v>2772</v>
      </c>
      <c r="B2772" s="114">
        <f>IF(AND(A2772&gt;=CONTROL!$D$9,A2772&lt;CONTROL!$D$10+1),A2772,0)</f>
        <v>0</v>
      </c>
      <c r="C2772" s="114">
        <f>IF(AND(A2772&gt;=CONTROL!$F$9,A2772&lt;CONTROL!$F$10+1),A2772,0)</f>
        <v>0</v>
      </c>
      <c r="D2772" s="114" t="str">
        <f>IF(DATOS!I2773=CONTROL!$H$10,"B","A")</f>
        <v>A</v>
      </c>
      <c r="E2772" s="114">
        <f t="shared" si="258"/>
        <v>0</v>
      </c>
      <c r="F2772">
        <f t="shared" ca="1" si="259"/>
        <v>-1</v>
      </c>
      <c r="G2772">
        <f t="shared" ca="1" si="260"/>
        <v>654</v>
      </c>
      <c r="H2772">
        <f t="shared" ca="1" si="261"/>
        <v>0</v>
      </c>
      <c r="I2772" s="122">
        <f t="shared" ca="1" si="262"/>
        <v>0</v>
      </c>
    </row>
    <row r="2773" spans="1:9" x14ac:dyDescent="0.25">
      <c r="A2773" s="114">
        <f t="shared" si="263"/>
        <v>2773</v>
      </c>
      <c r="B2773" s="114">
        <f>IF(AND(A2773&gt;=CONTROL!$D$9,A2773&lt;CONTROL!$D$10+1),A2773,0)</f>
        <v>0</v>
      </c>
      <c r="C2773" s="114">
        <f>IF(AND(A2773&gt;=CONTROL!$F$9,A2773&lt;CONTROL!$F$10+1),A2773,0)</f>
        <v>0</v>
      </c>
      <c r="D2773" s="114" t="str">
        <f>IF(DATOS!I2774=CONTROL!$H$10,"B","A")</f>
        <v>A</v>
      </c>
      <c r="E2773" s="114">
        <f t="shared" si="258"/>
        <v>0</v>
      </c>
      <c r="F2773">
        <f t="shared" ca="1" si="259"/>
        <v>-1</v>
      </c>
      <c r="G2773">
        <f t="shared" ca="1" si="260"/>
        <v>654</v>
      </c>
      <c r="H2773">
        <f t="shared" ca="1" si="261"/>
        <v>0</v>
      </c>
      <c r="I2773" s="122">
        <f t="shared" ca="1" si="262"/>
        <v>0</v>
      </c>
    </row>
    <row r="2774" spans="1:9" x14ac:dyDescent="0.25">
      <c r="A2774" s="114">
        <f t="shared" si="263"/>
        <v>2774</v>
      </c>
      <c r="B2774" s="114">
        <f>IF(AND(A2774&gt;=CONTROL!$D$9,A2774&lt;CONTROL!$D$10+1),A2774,0)</f>
        <v>0</v>
      </c>
      <c r="C2774" s="114">
        <f>IF(AND(A2774&gt;=CONTROL!$F$9,A2774&lt;CONTROL!$F$10+1),A2774,0)</f>
        <v>0</v>
      </c>
      <c r="D2774" s="114" t="str">
        <f>IF(DATOS!I2775=CONTROL!$H$10,"B","A")</f>
        <v>A</v>
      </c>
      <c r="E2774" s="114">
        <f t="shared" si="258"/>
        <v>0</v>
      </c>
      <c r="F2774">
        <f t="shared" ca="1" si="259"/>
        <v>-1</v>
      </c>
      <c r="G2774">
        <f t="shared" ca="1" si="260"/>
        <v>654</v>
      </c>
      <c r="H2774">
        <f t="shared" ca="1" si="261"/>
        <v>0</v>
      </c>
      <c r="I2774" s="122">
        <f t="shared" ca="1" si="262"/>
        <v>0</v>
      </c>
    </row>
    <row r="2775" spans="1:9" x14ac:dyDescent="0.25">
      <c r="A2775" s="114">
        <f t="shared" si="263"/>
        <v>2775</v>
      </c>
      <c r="B2775" s="114">
        <f>IF(AND(A2775&gt;=CONTROL!$D$9,A2775&lt;CONTROL!$D$10+1),A2775,0)</f>
        <v>0</v>
      </c>
      <c r="C2775" s="114">
        <f>IF(AND(A2775&gt;=CONTROL!$F$9,A2775&lt;CONTROL!$F$10+1),A2775,0)</f>
        <v>0</v>
      </c>
      <c r="D2775" s="114" t="str">
        <f>IF(DATOS!I2776=CONTROL!$H$10,"B","A")</f>
        <v>A</v>
      </c>
      <c r="E2775" s="114">
        <f t="shared" si="258"/>
        <v>0</v>
      </c>
      <c r="F2775">
        <f t="shared" ca="1" si="259"/>
        <v>-1</v>
      </c>
      <c r="G2775">
        <f t="shared" ca="1" si="260"/>
        <v>654</v>
      </c>
      <c r="H2775">
        <f t="shared" ca="1" si="261"/>
        <v>0</v>
      </c>
      <c r="I2775" s="122">
        <f t="shared" ca="1" si="262"/>
        <v>0</v>
      </c>
    </row>
    <row r="2776" spans="1:9" x14ac:dyDescent="0.25">
      <c r="A2776" s="114">
        <f t="shared" si="263"/>
        <v>2776</v>
      </c>
      <c r="B2776" s="114">
        <f>IF(AND(A2776&gt;=CONTROL!$D$9,A2776&lt;CONTROL!$D$10+1),A2776,0)</f>
        <v>0</v>
      </c>
      <c r="C2776" s="114">
        <f>IF(AND(A2776&gt;=CONTROL!$F$9,A2776&lt;CONTROL!$F$10+1),A2776,0)</f>
        <v>0</v>
      </c>
      <c r="D2776" s="114" t="str">
        <f>IF(DATOS!I2777=CONTROL!$H$10,"B","A")</f>
        <v>A</v>
      </c>
      <c r="E2776" s="114">
        <f t="shared" si="258"/>
        <v>0</v>
      </c>
      <c r="F2776">
        <f t="shared" ca="1" si="259"/>
        <v>-1</v>
      </c>
      <c r="G2776">
        <f t="shared" ca="1" si="260"/>
        <v>654</v>
      </c>
      <c r="H2776">
        <f t="shared" ca="1" si="261"/>
        <v>0</v>
      </c>
      <c r="I2776" s="122">
        <f t="shared" ca="1" si="262"/>
        <v>0</v>
      </c>
    </row>
    <row r="2777" spans="1:9" x14ac:dyDescent="0.25">
      <c r="A2777" s="114">
        <f t="shared" si="263"/>
        <v>2777</v>
      </c>
      <c r="B2777" s="114">
        <f>IF(AND(A2777&gt;=CONTROL!$D$9,A2777&lt;CONTROL!$D$10+1),A2777,0)</f>
        <v>0</v>
      </c>
      <c r="C2777" s="114">
        <f>IF(AND(A2777&gt;=CONTROL!$F$9,A2777&lt;CONTROL!$F$10+1),A2777,0)</f>
        <v>0</v>
      </c>
      <c r="D2777" s="114" t="str">
        <f>IF(DATOS!I2778=CONTROL!$H$10,"B","A")</f>
        <v>A</v>
      </c>
      <c r="E2777" s="114">
        <f t="shared" si="258"/>
        <v>0</v>
      </c>
      <c r="F2777">
        <f t="shared" ca="1" si="259"/>
        <v>-1</v>
      </c>
      <c r="G2777">
        <f t="shared" ca="1" si="260"/>
        <v>654</v>
      </c>
      <c r="H2777">
        <f t="shared" ca="1" si="261"/>
        <v>0</v>
      </c>
      <c r="I2777" s="122">
        <f t="shared" ca="1" si="262"/>
        <v>0</v>
      </c>
    </row>
    <row r="2778" spans="1:9" x14ac:dyDescent="0.25">
      <c r="A2778" s="114">
        <f t="shared" si="263"/>
        <v>2778</v>
      </c>
      <c r="B2778" s="114">
        <f>IF(AND(A2778&gt;=CONTROL!$D$9,A2778&lt;CONTROL!$D$10+1),A2778,0)</f>
        <v>0</v>
      </c>
      <c r="C2778" s="114">
        <f>IF(AND(A2778&gt;=CONTROL!$F$9,A2778&lt;CONTROL!$F$10+1),A2778,0)</f>
        <v>0</v>
      </c>
      <c r="D2778" s="114" t="str">
        <f>IF(DATOS!I2779=CONTROL!$H$10,"B","A")</f>
        <v>A</v>
      </c>
      <c r="E2778" s="114">
        <f t="shared" si="258"/>
        <v>0</v>
      </c>
      <c r="F2778">
        <f t="shared" ca="1" si="259"/>
        <v>-1</v>
      </c>
      <c r="G2778">
        <f t="shared" ca="1" si="260"/>
        <v>654</v>
      </c>
      <c r="H2778">
        <f t="shared" ca="1" si="261"/>
        <v>0</v>
      </c>
      <c r="I2778" s="122">
        <f t="shared" ca="1" si="262"/>
        <v>0</v>
      </c>
    </row>
    <row r="2779" spans="1:9" x14ac:dyDescent="0.25">
      <c r="A2779" s="114">
        <f t="shared" si="263"/>
        <v>2779</v>
      </c>
      <c r="B2779" s="114">
        <f>IF(AND(A2779&gt;=CONTROL!$D$9,A2779&lt;CONTROL!$D$10+1),A2779,0)</f>
        <v>0</v>
      </c>
      <c r="C2779" s="114">
        <f>IF(AND(A2779&gt;=CONTROL!$F$9,A2779&lt;CONTROL!$F$10+1),A2779,0)</f>
        <v>0</v>
      </c>
      <c r="D2779" s="114" t="str">
        <f>IF(DATOS!I2780=CONTROL!$H$10,"B","A")</f>
        <v>A</v>
      </c>
      <c r="E2779" s="114">
        <f t="shared" si="258"/>
        <v>0</v>
      </c>
      <c r="F2779">
        <f t="shared" ca="1" si="259"/>
        <v>-1</v>
      </c>
      <c r="G2779">
        <f t="shared" ca="1" si="260"/>
        <v>654</v>
      </c>
      <c r="H2779">
        <f t="shared" ca="1" si="261"/>
        <v>0</v>
      </c>
      <c r="I2779" s="122">
        <f t="shared" ca="1" si="262"/>
        <v>0</v>
      </c>
    </row>
    <row r="2780" spans="1:9" x14ac:dyDescent="0.25">
      <c r="A2780" s="114">
        <f t="shared" si="263"/>
        <v>2780</v>
      </c>
      <c r="B2780" s="114">
        <f>IF(AND(A2780&gt;=CONTROL!$D$9,A2780&lt;CONTROL!$D$10+1),A2780,0)</f>
        <v>0</v>
      </c>
      <c r="C2780" s="114">
        <f>IF(AND(A2780&gt;=CONTROL!$F$9,A2780&lt;CONTROL!$F$10+1),A2780,0)</f>
        <v>0</v>
      </c>
      <c r="D2780" s="114" t="str">
        <f>IF(DATOS!I2781=CONTROL!$H$10,"B","A")</f>
        <v>A</v>
      </c>
      <c r="E2780" s="114">
        <f t="shared" si="258"/>
        <v>0</v>
      </c>
      <c r="F2780">
        <f t="shared" ca="1" si="259"/>
        <v>-1</v>
      </c>
      <c r="G2780">
        <f t="shared" ca="1" si="260"/>
        <v>654</v>
      </c>
      <c r="H2780">
        <f t="shared" ca="1" si="261"/>
        <v>0</v>
      </c>
      <c r="I2780" s="122">
        <f t="shared" ca="1" si="262"/>
        <v>0</v>
      </c>
    </row>
    <row r="2781" spans="1:9" x14ac:dyDescent="0.25">
      <c r="A2781" s="114">
        <f t="shared" si="263"/>
        <v>2781</v>
      </c>
      <c r="B2781" s="114">
        <f>IF(AND(A2781&gt;=CONTROL!$D$9,A2781&lt;CONTROL!$D$10+1),A2781,0)</f>
        <v>0</v>
      </c>
      <c r="C2781" s="114">
        <f>IF(AND(A2781&gt;=CONTROL!$F$9,A2781&lt;CONTROL!$F$10+1),A2781,0)</f>
        <v>0</v>
      </c>
      <c r="D2781" s="114" t="str">
        <f>IF(DATOS!I2782=CONTROL!$H$10,"B","A")</f>
        <v>A</v>
      </c>
      <c r="E2781" s="114">
        <f t="shared" si="258"/>
        <v>0</v>
      </c>
      <c r="F2781">
        <f t="shared" ca="1" si="259"/>
        <v>-1</v>
      </c>
      <c r="G2781">
        <f t="shared" ca="1" si="260"/>
        <v>654</v>
      </c>
      <c r="H2781">
        <f t="shared" ca="1" si="261"/>
        <v>0</v>
      </c>
      <c r="I2781" s="122">
        <f t="shared" ca="1" si="262"/>
        <v>0</v>
      </c>
    </row>
    <row r="2782" spans="1:9" x14ac:dyDescent="0.25">
      <c r="A2782" s="114">
        <f t="shared" si="263"/>
        <v>2782</v>
      </c>
      <c r="B2782" s="114">
        <f>IF(AND(A2782&gt;=CONTROL!$D$9,A2782&lt;CONTROL!$D$10+1),A2782,0)</f>
        <v>0</v>
      </c>
      <c r="C2782" s="114">
        <f>IF(AND(A2782&gt;=CONTROL!$F$9,A2782&lt;CONTROL!$F$10+1),A2782,0)</f>
        <v>0</v>
      </c>
      <c r="D2782" s="114" t="str">
        <f>IF(DATOS!I2783=CONTROL!$H$10,"B","A")</f>
        <v>A</v>
      </c>
      <c r="E2782" s="114">
        <f t="shared" si="258"/>
        <v>0</v>
      </c>
      <c r="F2782">
        <f t="shared" ca="1" si="259"/>
        <v>-1</v>
      </c>
      <c r="G2782">
        <f t="shared" ca="1" si="260"/>
        <v>654</v>
      </c>
      <c r="H2782">
        <f t="shared" ca="1" si="261"/>
        <v>0</v>
      </c>
      <c r="I2782" s="122">
        <f t="shared" ca="1" si="262"/>
        <v>0</v>
      </c>
    </row>
    <row r="2783" spans="1:9" x14ac:dyDescent="0.25">
      <c r="A2783" s="114">
        <f t="shared" si="263"/>
        <v>2783</v>
      </c>
      <c r="B2783" s="114">
        <f>IF(AND(A2783&gt;=CONTROL!$D$9,A2783&lt;CONTROL!$D$10+1),A2783,0)</f>
        <v>0</v>
      </c>
      <c r="C2783" s="114">
        <f>IF(AND(A2783&gt;=CONTROL!$F$9,A2783&lt;CONTROL!$F$10+1),A2783,0)</f>
        <v>0</v>
      </c>
      <c r="D2783" s="114" t="str">
        <f>IF(DATOS!I2784=CONTROL!$H$10,"B","A")</f>
        <v>A</v>
      </c>
      <c r="E2783" s="114">
        <f t="shared" si="258"/>
        <v>0</v>
      </c>
      <c r="F2783">
        <f t="shared" ca="1" si="259"/>
        <v>-1</v>
      </c>
      <c r="G2783">
        <f t="shared" ca="1" si="260"/>
        <v>654</v>
      </c>
      <c r="H2783">
        <f t="shared" ca="1" si="261"/>
        <v>0</v>
      </c>
      <c r="I2783" s="122">
        <f t="shared" ca="1" si="262"/>
        <v>0</v>
      </c>
    </row>
    <row r="2784" spans="1:9" x14ac:dyDescent="0.25">
      <c r="A2784" s="114">
        <f t="shared" si="263"/>
        <v>2784</v>
      </c>
      <c r="B2784" s="114">
        <f>IF(AND(A2784&gt;=CONTROL!$D$9,A2784&lt;CONTROL!$D$10+1),A2784,0)</f>
        <v>0</v>
      </c>
      <c r="C2784" s="114">
        <f>IF(AND(A2784&gt;=CONTROL!$F$9,A2784&lt;CONTROL!$F$10+1),A2784,0)</f>
        <v>0</v>
      </c>
      <c r="D2784" s="114" t="str">
        <f>IF(DATOS!I2785=CONTROL!$H$10,"B","A")</f>
        <v>A</v>
      </c>
      <c r="E2784" s="114">
        <f t="shared" si="258"/>
        <v>0</v>
      </c>
      <c r="F2784">
        <f t="shared" ca="1" si="259"/>
        <v>-1</v>
      </c>
      <c r="G2784">
        <f t="shared" ca="1" si="260"/>
        <v>654</v>
      </c>
      <c r="H2784">
        <f t="shared" ca="1" si="261"/>
        <v>0</v>
      </c>
      <c r="I2784" s="122">
        <f t="shared" ca="1" si="262"/>
        <v>0</v>
      </c>
    </row>
    <row r="2785" spans="1:9" x14ac:dyDescent="0.25">
      <c r="A2785" s="114">
        <f t="shared" si="263"/>
        <v>2785</v>
      </c>
      <c r="B2785" s="114">
        <f>IF(AND(A2785&gt;=CONTROL!$D$9,A2785&lt;CONTROL!$D$10+1),A2785,0)</f>
        <v>0</v>
      </c>
      <c r="C2785" s="114">
        <f>IF(AND(A2785&gt;=CONTROL!$F$9,A2785&lt;CONTROL!$F$10+1),A2785,0)</f>
        <v>0</v>
      </c>
      <c r="D2785" s="114" t="str">
        <f>IF(DATOS!I2786=CONTROL!$H$10,"B","A")</f>
        <v>A</v>
      </c>
      <c r="E2785" s="114">
        <f t="shared" si="258"/>
        <v>0</v>
      </c>
      <c r="F2785">
        <f t="shared" ca="1" si="259"/>
        <v>-1</v>
      </c>
      <c r="G2785">
        <f t="shared" ca="1" si="260"/>
        <v>654</v>
      </c>
      <c r="H2785">
        <f t="shared" ca="1" si="261"/>
        <v>0</v>
      </c>
      <c r="I2785" s="122">
        <f t="shared" ca="1" si="262"/>
        <v>0</v>
      </c>
    </row>
    <row r="2786" spans="1:9" x14ac:dyDescent="0.25">
      <c r="A2786" s="114">
        <f t="shared" si="263"/>
        <v>2786</v>
      </c>
      <c r="B2786" s="114">
        <f>IF(AND(A2786&gt;=CONTROL!$D$9,A2786&lt;CONTROL!$D$10+1),A2786,0)</f>
        <v>0</v>
      </c>
      <c r="C2786" s="114">
        <f>IF(AND(A2786&gt;=CONTROL!$F$9,A2786&lt;CONTROL!$F$10+1),A2786,0)</f>
        <v>0</v>
      </c>
      <c r="D2786" s="114" t="str">
        <f>IF(DATOS!I2787=CONTROL!$H$10,"B","A")</f>
        <v>A</v>
      </c>
      <c r="E2786" s="114">
        <f t="shared" si="258"/>
        <v>0</v>
      </c>
      <c r="F2786">
        <f t="shared" ca="1" si="259"/>
        <v>-1</v>
      </c>
      <c r="G2786">
        <f t="shared" ca="1" si="260"/>
        <v>654</v>
      </c>
      <c r="H2786">
        <f t="shared" ca="1" si="261"/>
        <v>0</v>
      </c>
      <c r="I2786" s="122">
        <f t="shared" ca="1" si="262"/>
        <v>0</v>
      </c>
    </row>
    <row r="2787" spans="1:9" x14ac:dyDescent="0.25">
      <c r="A2787" s="114">
        <f t="shared" si="263"/>
        <v>2787</v>
      </c>
      <c r="B2787" s="114">
        <f>IF(AND(A2787&gt;=CONTROL!$D$9,A2787&lt;CONTROL!$D$10+1),A2787,0)</f>
        <v>0</v>
      </c>
      <c r="C2787" s="114">
        <f>IF(AND(A2787&gt;=CONTROL!$F$9,A2787&lt;CONTROL!$F$10+1),A2787,0)</f>
        <v>0</v>
      </c>
      <c r="D2787" s="114" t="str">
        <f>IF(DATOS!I2788=CONTROL!$H$10,"B","A")</f>
        <v>A</v>
      </c>
      <c r="E2787" s="114">
        <f t="shared" si="258"/>
        <v>0</v>
      </c>
      <c r="F2787">
        <f t="shared" ca="1" si="259"/>
        <v>-1</v>
      </c>
      <c r="G2787">
        <f t="shared" ca="1" si="260"/>
        <v>654</v>
      </c>
      <c r="H2787">
        <f t="shared" ca="1" si="261"/>
        <v>0</v>
      </c>
      <c r="I2787" s="122">
        <f t="shared" ca="1" si="262"/>
        <v>0</v>
      </c>
    </row>
    <row r="2788" spans="1:9" x14ac:dyDescent="0.25">
      <c r="A2788" s="114">
        <f t="shared" si="263"/>
        <v>2788</v>
      </c>
      <c r="B2788" s="114">
        <f>IF(AND(A2788&gt;=CONTROL!$D$9,A2788&lt;CONTROL!$D$10+1),A2788,0)</f>
        <v>0</v>
      </c>
      <c r="C2788" s="114">
        <f>IF(AND(A2788&gt;=CONTROL!$F$9,A2788&lt;CONTROL!$F$10+1),A2788,0)</f>
        <v>0</v>
      </c>
      <c r="D2788" s="114" t="str">
        <f>IF(DATOS!I2789=CONTROL!$H$10,"B","A")</f>
        <v>A</v>
      </c>
      <c r="E2788" s="114">
        <f t="shared" si="258"/>
        <v>0</v>
      </c>
      <c r="F2788">
        <f t="shared" ca="1" si="259"/>
        <v>-1</v>
      </c>
      <c r="G2788">
        <f t="shared" ca="1" si="260"/>
        <v>654</v>
      </c>
      <c r="H2788">
        <f t="shared" ca="1" si="261"/>
        <v>0</v>
      </c>
      <c r="I2788" s="122">
        <f t="shared" ca="1" si="262"/>
        <v>0</v>
      </c>
    </row>
    <row r="2789" spans="1:9" x14ac:dyDescent="0.25">
      <c r="A2789" s="114">
        <f t="shared" si="263"/>
        <v>2789</v>
      </c>
      <c r="B2789" s="114">
        <f>IF(AND(A2789&gt;=CONTROL!$D$9,A2789&lt;CONTROL!$D$10+1),A2789,0)</f>
        <v>0</v>
      </c>
      <c r="C2789" s="114">
        <f>IF(AND(A2789&gt;=CONTROL!$F$9,A2789&lt;CONTROL!$F$10+1),A2789,0)</f>
        <v>0</v>
      </c>
      <c r="D2789" s="114" t="str">
        <f>IF(DATOS!I2790=CONTROL!$H$10,"B","A")</f>
        <v>A</v>
      </c>
      <c r="E2789" s="114">
        <f t="shared" si="258"/>
        <v>0</v>
      </c>
      <c r="F2789">
        <f t="shared" ca="1" si="259"/>
        <v>-1</v>
      </c>
      <c r="G2789">
        <f t="shared" ca="1" si="260"/>
        <v>654</v>
      </c>
      <c r="H2789">
        <f t="shared" ca="1" si="261"/>
        <v>0</v>
      </c>
      <c r="I2789" s="122">
        <f t="shared" ca="1" si="262"/>
        <v>0</v>
      </c>
    </row>
    <row r="2790" spans="1:9" x14ac:dyDescent="0.25">
      <c r="A2790" s="114">
        <f t="shared" si="263"/>
        <v>2790</v>
      </c>
      <c r="B2790" s="114">
        <f>IF(AND(A2790&gt;=CONTROL!$D$9,A2790&lt;CONTROL!$D$10+1),A2790,0)</f>
        <v>0</v>
      </c>
      <c r="C2790" s="114">
        <f>IF(AND(A2790&gt;=CONTROL!$F$9,A2790&lt;CONTROL!$F$10+1),A2790,0)</f>
        <v>0</v>
      </c>
      <c r="D2790" s="114" t="str">
        <f>IF(DATOS!I2791=CONTROL!$H$10,"B","A")</f>
        <v>A</v>
      </c>
      <c r="E2790" s="114">
        <f t="shared" si="258"/>
        <v>0</v>
      </c>
      <c r="F2790">
        <f t="shared" ca="1" si="259"/>
        <v>-1</v>
      </c>
      <c r="G2790">
        <f t="shared" ca="1" si="260"/>
        <v>654</v>
      </c>
      <c r="H2790">
        <f t="shared" ca="1" si="261"/>
        <v>0</v>
      </c>
      <c r="I2790" s="122">
        <f t="shared" ca="1" si="262"/>
        <v>0</v>
      </c>
    </row>
    <row r="2791" spans="1:9" x14ac:dyDescent="0.25">
      <c r="A2791" s="114">
        <f t="shared" si="263"/>
        <v>2791</v>
      </c>
      <c r="B2791" s="114">
        <f>IF(AND(A2791&gt;=CONTROL!$D$9,A2791&lt;CONTROL!$D$10+1),A2791,0)</f>
        <v>0</v>
      </c>
      <c r="C2791" s="114">
        <f>IF(AND(A2791&gt;=CONTROL!$F$9,A2791&lt;CONTROL!$F$10+1),A2791,0)</f>
        <v>0</v>
      </c>
      <c r="D2791" s="114" t="str">
        <f>IF(DATOS!I2792=CONTROL!$H$10,"B","A")</f>
        <v>A</v>
      </c>
      <c r="E2791" s="114">
        <f t="shared" si="258"/>
        <v>0</v>
      </c>
      <c r="F2791">
        <f t="shared" ca="1" si="259"/>
        <v>-1</v>
      </c>
      <c r="G2791">
        <f t="shared" ca="1" si="260"/>
        <v>654</v>
      </c>
      <c r="H2791">
        <f t="shared" ca="1" si="261"/>
        <v>0</v>
      </c>
      <c r="I2791" s="122">
        <f t="shared" ca="1" si="262"/>
        <v>0</v>
      </c>
    </row>
    <row r="2792" spans="1:9" x14ac:dyDescent="0.25">
      <c r="A2792" s="114">
        <f t="shared" si="263"/>
        <v>2792</v>
      </c>
      <c r="B2792" s="114">
        <f>IF(AND(A2792&gt;=CONTROL!$D$9,A2792&lt;CONTROL!$D$10+1),A2792,0)</f>
        <v>0</v>
      </c>
      <c r="C2792" s="114">
        <f>IF(AND(A2792&gt;=CONTROL!$F$9,A2792&lt;CONTROL!$F$10+1),A2792,0)</f>
        <v>0</v>
      </c>
      <c r="D2792" s="114" t="str">
        <f>IF(DATOS!I2793=CONTROL!$H$10,"B","A")</f>
        <v>A</v>
      </c>
      <c r="E2792" s="114">
        <f t="shared" si="258"/>
        <v>0</v>
      </c>
      <c r="F2792">
        <f t="shared" ca="1" si="259"/>
        <v>-1</v>
      </c>
      <c r="G2792">
        <f t="shared" ca="1" si="260"/>
        <v>654</v>
      </c>
      <c r="H2792">
        <f t="shared" ca="1" si="261"/>
        <v>0</v>
      </c>
      <c r="I2792" s="122">
        <f t="shared" ca="1" si="262"/>
        <v>0</v>
      </c>
    </row>
    <row r="2793" spans="1:9" x14ac:dyDescent="0.25">
      <c r="A2793" s="114">
        <f t="shared" si="263"/>
        <v>2793</v>
      </c>
      <c r="B2793" s="114">
        <f>IF(AND(A2793&gt;=CONTROL!$D$9,A2793&lt;CONTROL!$D$10+1),A2793,0)</f>
        <v>0</v>
      </c>
      <c r="C2793" s="114">
        <f>IF(AND(A2793&gt;=CONTROL!$F$9,A2793&lt;CONTROL!$F$10+1),A2793,0)</f>
        <v>0</v>
      </c>
      <c r="D2793" s="114" t="str">
        <f>IF(DATOS!I2794=CONTROL!$H$10,"B","A")</f>
        <v>A</v>
      </c>
      <c r="E2793" s="114">
        <f t="shared" si="258"/>
        <v>0</v>
      </c>
      <c r="F2793">
        <f t="shared" ca="1" si="259"/>
        <v>-1</v>
      </c>
      <c r="G2793">
        <f t="shared" ca="1" si="260"/>
        <v>654</v>
      </c>
      <c r="H2793">
        <f t="shared" ca="1" si="261"/>
        <v>0</v>
      </c>
      <c r="I2793" s="122">
        <f t="shared" ca="1" si="262"/>
        <v>0</v>
      </c>
    </row>
    <row r="2794" spans="1:9" x14ac:dyDescent="0.25">
      <c r="A2794" s="114">
        <f t="shared" si="263"/>
        <v>2794</v>
      </c>
      <c r="B2794" s="114">
        <f>IF(AND(A2794&gt;=CONTROL!$D$9,A2794&lt;CONTROL!$D$10+1),A2794,0)</f>
        <v>0</v>
      </c>
      <c r="C2794" s="114">
        <f>IF(AND(A2794&gt;=CONTROL!$F$9,A2794&lt;CONTROL!$F$10+1),A2794,0)</f>
        <v>0</v>
      </c>
      <c r="D2794" s="114" t="str">
        <f>IF(DATOS!I2795=CONTROL!$H$10,"B","A")</f>
        <v>A</v>
      </c>
      <c r="E2794" s="114">
        <f t="shared" si="258"/>
        <v>0</v>
      </c>
      <c r="F2794">
        <f t="shared" ca="1" si="259"/>
        <v>-1</v>
      </c>
      <c r="G2794">
        <f t="shared" ca="1" si="260"/>
        <v>654</v>
      </c>
      <c r="H2794">
        <f t="shared" ca="1" si="261"/>
        <v>0</v>
      </c>
      <c r="I2794" s="122">
        <f t="shared" ca="1" si="262"/>
        <v>0</v>
      </c>
    </row>
    <row r="2795" spans="1:9" x14ac:dyDescent="0.25">
      <c r="A2795" s="114">
        <f t="shared" si="263"/>
        <v>2795</v>
      </c>
      <c r="B2795" s="114">
        <f>IF(AND(A2795&gt;=CONTROL!$D$9,A2795&lt;CONTROL!$D$10+1),A2795,0)</f>
        <v>0</v>
      </c>
      <c r="C2795" s="114">
        <f>IF(AND(A2795&gt;=CONTROL!$F$9,A2795&lt;CONTROL!$F$10+1),A2795,0)</f>
        <v>0</v>
      </c>
      <c r="D2795" s="114" t="str">
        <f>IF(DATOS!I2796=CONTROL!$H$10,"B","A")</f>
        <v>A</v>
      </c>
      <c r="E2795" s="114">
        <f t="shared" si="258"/>
        <v>0</v>
      </c>
      <c r="F2795">
        <f t="shared" ca="1" si="259"/>
        <v>-1</v>
      </c>
      <c r="G2795">
        <f t="shared" ca="1" si="260"/>
        <v>654</v>
      </c>
      <c r="H2795">
        <f t="shared" ca="1" si="261"/>
        <v>0</v>
      </c>
      <c r="I2795" s="122">
        <f t="shared" ca="1" si="262"/>
        <v>0</v>
      </c>
    </row>
    <row r="2796" spans="1:9" x14ac:dyDescent="0.25">
      <c r="A2796" s="114">
        <f t="shared" si="263"/>
        <v>2796</v>
      </c>
      <c r="B2796" s="114">
        <f>IF(AND(A2796&gt;=CONTROL!$D$9,A2796&lt;CONTROL!$D$10+1),A2796,0)</f>
        <v>0</v>
      </c>
      <c r="C2796" s="114">
        <f>IF(AND(A2796&gt;=CONTROL!$F$9,A2796&lt;CONTROL!$F$10+1),A2796,0)</f>
        <v>0</v>
      </c>
      <c r="D2796" s="114" t="str">
        <f>IF(DATOS!I2797=CONTROL!$H$10,"B","A")</f>
        <v>A</v>
      </c>
      <c r="E2796" s="114">
        <f t="shared" si="258"/>
        <v>0</v>
      </c>
      <c r="F2796">
        <f t="shared" ca="1" si="259"/>
        <v>-1</v>
      </c>
      <c r="G2796">
        <f t="shared" ca="1" si="260"/>
        <v>654</v>
      </c>
      <c r="H2796">
        <f t="shared" ca="1" si="261"/>
        <v>0</v>
      </c>
      <c r="I2796" s="122">
        <f t="shared" ca="1" si="262"/>
        <v>0</v>
      </c>
    </row>
    <row r="2797" spans="1:9" x14ac:dyDescent="0.25">
      <c r="A2797" s="114">
        <f t="shared" si="263"/>
        <v>2797</v>
      </c>
      <c r="B2797" s="114">
        <f>IF(AND(A2797&gt;=CONTROL!$D$9,A2797&lt;CONTROL!$D$10+1),A2797,0)</f>
        <v>0</v>
      </c>
      <c r="C2797" s="114">
        <f>IF(AND(A2797&gt;=CONTROL!$F$9,A2797&lt;CONTROL!$F$10+1),A2797,0)</f>
        <v>0</v>
      </c>
      <c r="D2797" s="114" t="str">
        <f>IF(DATOS!I2798=CONTROL!$H$10,"B","A")</f>
        <v>A</v>
      </c>
      <c r="E2797" s="114">
        <f t="shared" si="258"/>
        <v>0</v>
      </c>
      <c r="F2797">
        <f t="shared" ca="1" si="259"/>
        <v>-1</v>
      </c>
      <c r="G2797">
        <f t="shared" ca="1" si="260"/>
        <v>654</v>
      </c>
      <c r="H2797">
        <f t="shared" ca="1" si="261"/>
        <v>0</v>
      </c>
      <c r="I2797" s="122">
        <f t="shared" ca="1" si="262"/>
        <v>0</v>
      </c>
    </row>
    <row r="2798" spans="1:9" x14ac:dyDescent="0.25">
      <c r="A2798" s="114">
        <f t="shared" si="263"/>
        <v>2798</v>
      </c>
      <c r="B2798" s="114">
        <f>IF(AND(A2798&gt;=CONTROL!$D$9,A2798&lt;CONTROL!$D$10+1),A2798,0)</f>
        <v>0</v>
      </c>
      <c r="C2798" s="114">
        <f>IF(AND(A2798&gt;=CONTROL!$F$9,A2798&lt;CONTROL!$F$10+1),A2798,0)</f>
        <v>0</v>
      </c>
      <c r="D2798" s="114" t="str">
        <f>IF(DATOS!I2799=CONTROL!$H$10,"B","A")</f>
        <v>A</v>
      </c>
      <c r="E2798" s="114">
        <f t="shared" si="258"/>
        <v>0</v>
      </c>
      <c r="F2798">
        <f t="shared" ca="1" si="259"/>
        <v>-1</v>
      </c>
      <c r="G2798">
        <f t="shared" ca="1" si="260"/>
        <v>654</v>
      </c>
      <c r="H2798">
        <f t="shared" ca="1" si="261"/>
        <v>0</v>
      </c>
      <c r="I2798" s="122">
        <f t="shared" ca="1" si="262"/>
        <v>0</v>
      </c>
    </row>
    <row r="2799" spans="1:9" x14ac:dyDescent="0.25">
      <c r="A2799" s="114">
        <f t="shared" si="263"/>
        <v>2799</v>
      </c>
      <c r="B2799" s="114">
        <f>IF(AND(A2799&gt;=CONTROL!$D$9,A2799&lt;CONTROL!$D$10+1),A2799,0)</f>
        <v>0</v>
      </c>
      <c r="C2799" s="114">
        <f>IF(AND(A2799&gt;=CONTROL!$F$9,A2799&lt;CONTROL!$F$10+1),A2799,0)</f>
        <v>0</v>
      </c>
      <c r="D2799" s="114" t="str">
        <f>IF(DATOS!I2800=CONTROL!$H$10,"B","A")</f>
        <v>A</v>
      </c>
      <c r="E2799" s="114">
        <f t="shared" si="258"/>
        <v>0</v>
      </c>
      <c r="F2799">
        <f t="shared" ca="1" si="259"/>
        <v>-1</v>
      </c>
      <c r="G2799">
        <f t="shared" ca="1" si="260"/>
        <v>654</v>
      </c>
      <c r="H2799">
        <f t="shared" ca="1" si="261"/>
        <v>0</v>
      </c>
      <c r="I2799" s="122">
        <f t="shared" ca="1" si="262"/>
        <v>0</v>
      </c>
    </row>
    <row r="2800" spans="1:9" x14ac:dyDescent="0.25">
      <c r="A2800" s="114">
        <f t="shared" si="263"/>
        <v>2800</v>
      </c>
      <c r="B2800" s="114">
        <f>IF(AND(A2800&gt;=CONTROL!$D$9,A2800&lt;CONTROL!$D$10+1),A2800,0)</f>
        <v>0</v>
      </c>
      <c r="C2800" s="114">
        <f>IF(AND(A2800&gt;=CONTROL!$F$9,A2800&lt;CONTROL!$F$10+1),A2800,0)</f>
        <v>0</v>
      </c>
      <c r="D2800" s="114" t="str">
        <f>IF(DATOS!I2801=CONTROL!$H$10,"B","A")</f>
        <v>A</v>
      </c>
      <c r="E2800" s="114">
        <f t="shared" si="258"/>
        <v>0</v>
      </c>
      <c r="F2800">
        <f t="shared" ca="1" si="259"/>
        <v>-1</v>
      </c>
      <c r="G2800">
        <f t="shared" ca="1" si="260"/>
        <v>654</v>
      </c>
      <c r="H2800">
        <f t="shared" ca="1" si="261"/>
        <v>0</v>
      </c>
      <c r="I2800" s="122">
        <f t="shared" ca="1" si="262"/>
        <v>0</v>
      </c>
    </row>
    <row r="2801" spans="1:9" x14ac:dyDescent="0.25">
      <c r="A2801" s="114">
        <f t="shared" si="263"/>
        <v>2801</v>
      </c>
      <c r="B2801" s="114">
        <f>IF(AND(A2801&gt;=CONTROL!$D$9,A2801&lt;CONTROL!$D$10+1),A2801,0)</f>
        <v>0</v>
      </c>
      <c r="C2801" s="114">
        <f>IF(AND(A2801&gt;=CONTROL!$F$9,A2801&lt;CONTROL!$F$10+1),A2801,0)</f>
        <v>0</v>
      </c>
      <c r="D2801" s="114" t="str">
        <f>IF(DATOS!I2802=CONTROL!$H$10,"B","A")</f>
        <v>A</v>
      </c>
      <c r="E2801" s="114">
        <f t="shared" si="258"/>
        <v>0</v>
      </c>
      <c r="F2801">
        <f t="shared" ca="1" si="259"/>
        <v>-1</v>
      </c>
      <c r="G2801">
        <f t="shared" ca="1" si="260"/>
        <v>654</v>
      </c>
      <c r="H2801">
        <f t="shared" ca="1" si="261"/>
        <v>0</v>
      </c>
      <c r="I2801" s="122">
        <f t="shared" ca="1" si="262"/>
        <v>0</v>
      </c>
    </row>
    <row r="2802" spans="1:9" x14ac:dyDescent="0.25">
      <c r="A2802" s="114">
        <f t="shared" si="263"/>
        <v>2802</v>
      </c>
      <c r="B2802" s="114">
        <f>IF(AND(A2802&gt;=CONTROL!$D$9,A2802&lt;CONTROL!$D$10+1),A2802,0)</f>
        <v>0</v>
      </c>
      <c r="C2802" s="114">
        <f>IF(AND(A2802&gt;=CONTROL!$F$9,A2802&lt;CONTROL!$F$10+1),A2802,0)</f>
        <v>0</v>
      </c>
      <c r="D2802" s="114" t="str">
        <f>IF(DATOS!I2803=CONTROL!$H$10,"B","A")</f>
        <v>A</v>
      </c>
      <c r="E2802" s="114">
        <f t="shared" si="258"/>
        <v>0</v>
      </c>
      <c r="F2802">
        <f t="shared" ca="1" si="259"/>
        <v>-1</v>
      </c>
      <c r="G2802">
        <f t="shared" ca="1" si="260"/>
        <v>654</v>
      </c>
      <c r="H2802">
        <f t="shared" ca="1" si="261"/>
        <v>0</v>
      </c>
      <c r="I2802" s="122">
        <f t="shared" ca="1" si="262"/>
        <v>0</v>
      </c>
    </row>
    <row r="2803" spans="1:9" x14ac:dyDescent="0.25">
      <c r="A2803" s="114">
        <f t="shared" si="263"/>
        <v>2803</v>
      </c>
      <c r="B2803" s="114">
        <f>IF(AND(A2803&gt;=CONTROL!$D$9,A2803&lt;CONTROL!$D$10+1),A2803,0)</f>
        <v>0</v>
      </c>
      <c r="C2803" s="114">
        <f>IF(AND(A2803&gt;=CONTROL!$F$9,A2803&lt;CONTROL!$F$10+1),A2803,0)</f>
        <v>0</v>
      </c>
      <c r="D2803" s="114" t="str">
        <f>IF(DATOS!I2804=CONTROL!$H$10,"B","A")</f>
        <v>A</v>
      </c>
      <c r="E2803" s="114">
        <f t="shared" si="258"/>
        <v>0</v>
      </c>
      <c r="F2803">
        <f t="shared" ca="1" si="259"/>
        <v>-1</v>
      </c>
      <c r="G2803">
        <f t="shared" ca="1" si="260"/>
        <v>654</v>
      </c>
      <c r="H2803">
        <f t="shared" ca="1" si="261"/>
        <v>0</v>
      </c>
      <c r="I2803" s="122">
        <f t="shared" ca="1" si="262"/>
        <v>0</v>
      </c>
    </row>
    <row r="2804" spans="1:9" x14ac:dyDescent="0.25">
      <c r="A2804" s="114">
        <f t="shared" si="263"/>
        <v>2804</v>
      </c>
      <c r="B2804" s="114">
        <f>IF(AND(A2804&gt;=CONTROL!$D$9,A2804&lt;CONTROL!$D$10+1),A2804,0)</f>
        <v>0</v>
      </c>
      <c r="C2804" s="114">
        <f>IF(AND(A2804&gt;=CONTROL!$F$9,A2804&lt;CONTROL!$F$10+1),A2804,0)</f>
        <v>0</v>
      </c>
      <c r="D2804" s="114" t="str">
        <f>IF(DATOS!I2805=CONTROL!$H$10,"B","A")</f>
        <v>A</v>
      </c>
      <c r="E2804" s="114">
        <f t="shared" si="258"/>
        <v>0</v>
      </c>
      <c r="F2804">
        <f t="shared" ca="1" si="259"/>
        <v>-1</v>
      </c>
      <c r="G2804">
        <f t="shared" ca="1" si="260"/>
        <v>654</v>
      </c>
      <c r="H2804">
        <f t="shared" ca="1" si="261"/>
        <v>0</v>
      </c>
      <c r="I2804" s="122">
        <f t="shared" ca="1" si="262"/>
        <v>0</v>
      </c>
    </row>
    <row r="2805" spans="1:9" x14ac:dyDescent="0.25">
      <c r="A2805" s="114">
        <f t="shared" si="263"/>
        <v>2805</v>
      </c>
      <c r="B2805" s="114">
        <f>IF(AND(A2805&gt;=CONTROL!$D$9,A2805&lt;CONTROL!$D$10+1),A2805,0)</f>
        <v>0</v>
      </c>
      <c r="C2805" s="114">
        <f>IF(AND(A2805&gt;=CONTROL!$F$9,A2805&lt;CONTROL!$F$10+1),A2805,0)</f>
        <v>0</v>
      </c>
      <c r="D2805" s="114" t="str">
        <f>IF(DATOS!I2806=CONTROL!$H$10,"B","A")</f>
        <v>A</v>
      </c>
      <c r="E2805" s="114">
        <f t="shared" si="258"/>
        <v>0</v>
      </c>
      <c r="F2805">
        <f t="shared" ca="1" si="259"/>
        <v>-1</v>
      </c>
      <c r="G2805">
        <f t="shared" ca="1" si="260"/>
        <v>654</v>
      </c>
      <c r="H2805">
        <f t="shared" ca="1" si="261"/>
        <v>0</v>
      </c>
      <c r="I2805" s="122">
        <f t="shared" ca="1" si="262"/>
        <v>0</v>
      </c>
    </row>
    <row r="2806" spans="1:9" x14ac:dyDescent="0.25">
      <c r="A2806" s="114">
        <f t="shared" si="263"/>
        <v>2806</v>
      </c>
      <c r="B2806" s="114">
        <f>IF(AND(A2806&gt;=CONTROL!$D$9,A2806&lt;CONTROL!$D$10+1),A2806,0)</f>
        <v>0</v>
      </c>
      <c r="C2806" s="114">
        <f>IF(AND(A2806&gt;=CONTROL!$F$9,A2806&lt;CONTROL!$F$10+1),A2806,0)</f>
        <v>0</v>
      </c>
      <c r="D2806" s="114" t="str">
        <f>IF(DATOS!I2807=CONTROL!$H$10,"B","A")</f>
        <v>A</v>
      </c>
      <c r="E2806" s="114">
        <f t="shared" si="258"/>
        <v>0</v>
      </c>
      <c r="F2806">
        <f t="shared" ca="1" si="259"/>
        <v>-1</v>
      </c>
      <c r="G2806">
        <f t="shared" ca="1" si="260"/>
        <v>654</v>
      </c>
      <c r="H2806">
        <f t="shared" ca="1" si="261"/>
        <v>0</v>
      </c>
      <c r="I2806" s="122">
        <f t="shared" ca="1" si="262"/>
        <v>0</v>
      </c>
    </row>
    <row r="2807" spans="1:9" x14ac:dyDescent="0.25">
      <c r="A2807" s="114">
        <f t="shared" si="263"/>
        <v>2807</v>
      </c>
      <c r="B2807" s="114">
        <f>IF(AND(A2807&gt;=CONTROL!$D$9,A2807&lt;CONTROL!$D$10+1),A2807,0)</f>
        <v>0</v>
      </c>
      <c r="C2807" s="114">
        <f>IF(AND(A2807&gt;=CONTROL!$F$9,A2807&lt;CONTROL!$F$10+1),A2807,0)</f>
        <v>0</v>
      </c>
      <c r="D2807" s="114" t="str">
        <f>IF(DATOS!I2808=CONTROL!$H$10,"B","A")</f>
        <v>A</v>
      </c>
      <c r="E2807" s="114">
        <f t="shared" si="258"/>
        <v>0</v>
      </c>
      <c r="F2807">
        <f t="shared" ca="1" si="259"/>
        <v>-1</v>
      </c>
      <c r="G2807">
        <f t="shared" ca="1" si="260"/>
        <v>654</v>
      </c>
      <c r="H2807">
        <f t="shared" ca="1" si="261"/>
        <v>0</v>
      </c>
      <c r="I2807" s="122">
        <f t="shared" ca="1" si="262"/>
        <v>0</v>
      </c>
    </row>
    <row r="2808" spans="1:9" x14ac:dyDescent="0.25">
      <c r="A2808" s="114">
        <f t="shared" si="263"/>
        <v>2808</v>
      </c>
      <c r="B2808" s="114">
        <f>IF(AND(A2808&gt;=CONTROL!$D$9,A2808&lt;CONTROL!$D$10+1),A2808,0)</f>
        <v>0</v>
      </c>
      <c r="C2808" s="114">
        <f>IF(AND(A2808&gt;=CONTROL!$F$9,A2808&lt;CONTROL!$F$10+1),A2808,0)</f>
        <v>0</v>
      </c>
      <c r="D2808" s="114" t="str">
        <f>IF(DATOS!I2809=CONTROL!$H$10,"B","A")</f>
        <v>A</v>
      </c>
      <c r="E2808" s="114">
        <f t="shared" si="258"/>
        <v>0</v>
      </c>
      <c r="F2808">
        <f t="shared" ca="1" si="259"/>
        <v>-1</v>
      </c>
      <c r="G2808">
        <f t="shared" ca="1" si="260"/>
        <v>654</v>
      </c>
      <c r="H2808">
        <f t="shared" ca="1" si="261"/>
        <v>0</v>
      </c>
      <c r="I2808" s="122">
        <f t="shared" ca="1" si="262"/>
        <v>0</v>
      </c>
    </row>
    <row r="2809" spans="1:9" x14ac:dyDescent="0.25">
      <c r="A2809" s="114">
        <f t="shared" si="263"/>
        <v>2809</v>
      </c>
      <c r="B2809" s="114">
        <f>IF(AND(A2809&gt;=CONTROL!$D$9,A2809&lt;CONTROL!$D$10+1),A2809,0)</f>
        <v>0</v>
      </c>
      <c r="C2809" s="114">
        <f>IF(AND(A2809&gt;=CONTROL!$F$9,A2809&lt;CONTROL!$F$10+1),A2809,0)</f>
        <v>0</v>
      </c>
      <c r="D2809" s="114" t="str">
        <f>IF(DATOS!I2810=CONTROL!$H$10,"B","A")</f>
        <v>A</v>
      </c>
      <c r="E2809" s="114">
        <f t="shared" si="258"/>
        <v>0</v>
      </c>
      <c r="F2809">
        <f t="shared" ca="1" si="259"/>
        <v>-1</v>
      </c>
      <c r="G2809">
        <f t="shared" ca="1" si="260"/>
        <v>654</v>
      </c>
      <c r="H2809">
        <f t="shared" ca="1" si="261"/>
        <v>0</v>
      </c>
      <c r="I2809" s="122">
        <f t="shared" ca="1" si="262"/>
        <v>0</v>
      </c>
    </row>
    <row r="2810" spans="1:9" x14ac:dyDescent="0.25">
      <c r="A2810" s="114">
        <f t="shared" si="263"/>
        <v>2810</v>
      </c>
      <c r="B2810" s="114">
        <f>IF(AND(A2810&gt;=CONTROL!$D$9,A2810&lt;CONTROL!$D$10+1),A2810,0)</f>
        <v>0</v>
      </c>
      <c r="C2810" s="114">
        <f>IF(AND(A2810&gt;=CONTROL!$F$9,A2810&lt;CONTROL!$F$10+1),A2810,0)</f>
        <v>0</v>
      </c>
      <c r="D2810" s="114" t="str">
        <f>IF(DATOS!I2811=CONTROL!$H$10,"B","A")</f>
        <v>A</v>
      </c>
      <c r="E2810" s="114">
        <f t="shared" si="258"/>
        <v>0</v>
      </c>
      <c r="F2810">
        <f t="shared" ca="1" si="259"/>
        <v>-1</v>
      </c>
      <c r="G2810">
        <f t="shared" ca="1" si="260"/>
        <v>654</v>
      </c>
      <c r="H2810">
        <f t="shared" ca="1" si="261"/>
        <v>0</v>
      </c>
      <c r="I2810" s="122">
        <f t="shared" ca="1" si="262"/>
        <v>0</v>
      </c>
    </row>
    <row r="2811" spans="1:9" x14ac:dyDescent="0.25">
      <c r="A2811" s="114">
        <f t="shared" si="263"/>
        <v>2811</v>
      </c>
      <c r="B2811" s="114">
        <f>IF(AND(A2811&gt;=CONTROL!$D$9,A2811&lt;CONTROL!$D$10+1),A2811,0)</f>
        <v>0</v>
      </c>
      <c r="C2811" s="114">
        <f>IF(AND(A2811&gt;=CONTROL!$F$9,A2811&lt;CONTROL!$F$10+1),A2811,0)</f>
        <v>0</v>
      </c>
      <c r="D2811" s="114" t="str">
        <f>IF(DATOS!I2812=CONTROL!$H$10,"B","A")</f>
        <v>A</v>
      </c>
      <c r="E2811" s="114">
        <f t="shared" si="258"/>
        <v>0</v>
      </c>
      <c r="F2811">
        <f t="shared" ca="1" si="259"/>
        <v>-1</v>
      </c>
      <c r="G2811">
        <f t="shared" ca="1" si="260"/>
        <v>654</v>
      </c>
      <c r="H2811">
        <f t="shared" ca="1" si="261"/>
        <v>0</v>
      </c>
      <c r="I2811" s="122">
        <f t="shared" ca="1" si="262"/>
        <v>0</v>
      </c>
    </row>
    <row r="2812" spans="1:9" x14ac:dyDescent="0.25">
      <c r="A2812" s="114">
        <f t="shared" si="263"/>
        <v>2812</v>
      </c>
      <c r="B2812" s="114">
        <f>IF(AND(A2812&gt;=CONTROL!$D$9,A2812&lt;CONTROL!$D$10+1),A2812,0)</f>
        <v>0</v>
      </c>
      <c r="C2812" s="114">
        <f>IF(AND(A2812&gt;=CONTROL!$F$9,A2812&lt;CONTROL!$F$10+1),A2812,0)</f>
        <v>0</v>
      </c>
      <c r="D2812" s="114" t="str">
        <f>IF(DATOS!I2813=CONTROL!$H$10,"B","A")</f>
        <v>A</v>
      </c>
      <c r="E2812" s="114">
        <f t="shared" si="258"/>
        <v>0</v>
      </c>
      <c r="F2812">
        <f t="shared" ca="1" si="259"/>
        <v>-1</v>
      </c>
      <c r="G2812">
        <f t="shared" ca="1" si="260"/>
        <v>654</v>
      </c>
      <c r="H2812">
        <f t="shared" ca="1" si="261"/>
        <v>0</v>
      </c>
      <c r="I2812" s="122">
        <f t="shared" ca="1" si="262"/>
        <v>0</v>
      </c>
    </row>
    <row r="2813" spans="1:9" x14ac:dyDescent="0.25">
      <c r="A2813" s="114">
        <f t="shared" si="263"/>
        <v>2813</v>
      </c>
      <c r="B2813" s="114">
        <f>IF(AND(A2813&gt;=CONTROL!$D$9,A2813&lt;CONTROL!$D$10+1),A2813,0)</f>
        <v>0</v>
      </c>
      <c r="C2813" s="114">
        <f>IF(AND(A2813&gt;=CONTROL!$F$9,A2813&lt;CONTROL!$F$10+1),A2813,0)</f>
        <v>0</v>
      </c>
      <c r="D2813" s="114" t="str">
        <f>IF(DATOS!I2814=CONTROL!$H$10,"B","A")</f>
        <v>A</v>
      </c>
      <c r="E2813" s="114">
        <f t="shared" si="258"/>
        <v>0</v>
      </c>
      <c r="F2813">
        <f t="shared" ca="1" si="259"/>
        <v>-1</v>
      </c>
      <c r="G2813">
        <f t="shared" ca="1" si="260"/>
        <v>654</v>
      </c>
      <c r="H2813">
        <f t="shared" ca="1" si="261"/>
        <v>0</v>
      </c>
      <c r="I2813" s="122">
        <f t="shared" ca="1" si="262"/>
        <v>0</v>
      </c>
    </row>
    <row r="2814" spans="1:9" x14ac:dyDescent="0.25">
      <c r="A2814" s="114">
        <f t="shared" si="263"/>
        <v>2814</v>
      </c>
      <c r="B2814" s="114">
        <f>IF(AND(A2814&gt;=CONTROL!$D$9,A2814&lt;CONTROL!$D$10+1),A2814,0)</f>
        <v>0</v>
      </c>
      <c r="C2814" s="114">
        <f>IF(AND(A2814&gt;=CONTROL!$F$9,A2814&lt;CONTROL!$F$10+1),A2814,0)</f>
        <v>0</v>
      </c>
      <c r="D2814" s="114" t="str">
        <f>IF(DATOS!I2815=CONTROL!$H$10,"B","A")</f>
        <v>A</v>
      </c>
      <c r="E2814" s="114">
        <f t="shared" si="258"/>
        <v>0</v>
      </c>
      <c r="F2814">
        <f t="shared" ca="1" si="259"/>
        <v>-1</v>
      </c>
      <c r="G2814">
        <f t="shared" ca="1" si="260"/>
        <v>654</v>
      </c>
      <c r="H2814">
        <f t="shared" ca="1" si="261"/>
        <v>0</v>
      </c>
      <c r="I2814" s="122">
        <f t="shared" ca="1" si="262"/>
        <v>0</v>
      </c>
    </row>
    <row r="2815" spans="1:9" x14ac:dyDescent="0.25">
      <c r="A2815" s="114">
        <f t="shared" si="263"/>
        <v>2815</v>
      </c>
      <c r="B2815" s="114">
        <f>IF(AND(A2815&gt;=CONTROL!$D$9,A2815&lt;CONTROL!$D$10+1),A2815,0)</f>
        <v>0</v>
      </c>
      <c r="C2815" s="114">
        <f>IF(AND(A2815&gt;=CONTROL!$F$9,A2815&lt;CONTROL!$F$10+1),A2815,0)</f>
        <v>0</v>
      </c>
      <c r="D2815" s="114" t="str">
        <f>IF(DATOS!I2816=CONTROL!$H$10,"B","A")</f>
        <v>A</v>
      </c>
      <c r="E2815" s="114">
        <f t="shared" si="258"/>
        <v>0</v>
      </c>
      <c r="F2815">
        <f t="shared" ca="1" si="259"/>
        <v>-1</v>
      </c>
      <c r="G2815">
        <f t="shared" ca="1" si="260"/>
        <v>654</v>
      </c>
      <c r="H2815">
        <f t="shared" ca="1" si="261"/>
        <v>0</v>
      </c>
      <c r="I2815" s="122">
        <f t="shared" ca="1" si="262"/>
        <v>0</v>
      </c>
    </row>
    <row r="2816" spans="1:9" x14ac:dyDescent="0.25">
      <c r="A2816" s="114">
        <f t="shared" si="263"/>
        <v>2816</v>
      </c>
      <c r="B2816" s="114">
        <f>IF(AND(A2816&gt;=CONTROL!$D$9,A2816&lt;CONTROL!$D$10+1),A2816,0)</f>
        <v>0</v>
      </c>
      <c r="C2816" s="114">
        <f>IF(AND(A2816&gt;=CONTROL!$F$9,A2816&lt;CONTROL!$F$10+1),A2816,0)</f>
        <v>0</v>
      </c>
      <c r="D2816" s="114" t="str">
        <f>IF(DATOS!I2817=CONTROL!$H$10,"B","A")</f>
        <v>A</v>
      </c>
      <c r="E2816" s="114">
        <f t="shared" si="258"/>
        <v>0</v>
      </c>
      <c r="F2816">
        <f t="shared" ca="1" si="259"/>
        <v>-1</v>
      </c>
      <c r="G2816">
        <f t="shared" ca="1" si="260"/>
        <v>654</v>
      </c>
      <c r="H2816">
        <f t="shared" ca="1" si="261"/>
        <v>0</v>
      </c>
      <c r="I2816" s="122">
        <f t="shared" ca="1" si="262"/>
        <v>0</v>
      </c>
    </row>
    <row r="2817" spans="1:9" x14ac:dyDescent="0.25">
      <c r="A2817" s="114">
        <f t="shared" si="263"/>
        <v>2817</v>
      </c>
      <c r="B2817" s="114">
        <f>IF(AND(A2817&gt;=CONTROL!$D$9,A2817&lt;CONTROL!$D$10+1),A2817,0)</f>
        <v>0</v>
      </c>
      <c r="C2817" s="114">
        <f>IF(AND(A2817&gt;=CONTROL!$F$9,A2817&lt;CONTROL!$F$10+1),A2817,0)</f>
        <v>0</v>
      </c>
      <c r="D2817" s="114" t="str">
        <f>IF(DATOS!I2818=CONTROL!$H$10,"B","A")</f>
        <v>A</v>
      </c>
      <c r="E2817" s="114">
        <f t="shared" si="258"/>
        <v>0</v>
      </c>
      <c r="F2817">
        <f t="shared" ca="1" si="259"/>
        <v>-1</v>
      </c>
      <c r="G2817">
        <f t="shared" ca="1" si="260"/>
        <v>654</v>
      </c>
      <c r="H2817">
        <f t="shared" ca="1" si="261"/>
        <v>0</v>
      </c>
      <c r="I2817" s="122">
        <f t="shared" ca="1" si="262"/>
        <v>0</v>
      </c>
    </row>
    <row r="2818" spans="1:9" x14ac:dyDescent="0.25">
      <c r="A2818" s="114">
        <f t="shared" si="263"/>
        <v>2818</v>
      </c>
      <c r="B2818" s="114">
        <f>IF(AND(A2818&gt;=CONTROL!$D$9,A2818&lt;CONTROL!$D$10+1),A2818,0)</f>
        <v>0</v>
      </c>
      <c r="C2818" s="114">
        <f>IF(AND(A2818&gt;=CONTROL!$F$9,A2818&lt;CONTROL!$F$10+1),A2818,0)</f>
        <v>0</v>
      </c>
      <c r="D2818" s="114" t="str">
        <f>IF(DATOS!I2819=CONTROL!$H$10,"B","A")</f>
        <v>A</v>
      </c>
      <c r="E2818" s="114">
        <f t="shared" ref="E2818:E2881" si="264">IF(D2818="A",+C2818+B2818,0)</f>
        <v>0</v>
      </c>
      <c r="F2818">
        <f t="shared" ref="F2818:F2881" ca="1" si="265">IF(E2818&gt;0,RAND(),-1)</f>
        <v>-1</v>
      </c>
      <c r="G2818">
        <f t="shared" ref="G2818:G2881" ca="1" si="266">RANK(F2818,$F$1:$F$5000)</f>
        <v>654</v>
      </c>
      <c r="H2818">
        <f t="shared" ref="H2818:H2881" ca="1" si="267">IF(F2818=-1,0,G2818)</f>
        <v>0</v>
      </c>
      <c r="I2818" s="122">
        <f t="shared" ref="I2818:I2881" ca="1" si="268">IFERROR(MATCH(A2818,H:H,0),0)</f>
        <v>0</v>
      </c>
    </row>
    <row r="2819" spans="1:9" x14ac:dyDescent="0.25">
      <c r="A2819" s="114">
        <f t="shared" ref="A2819:A2882" si="269">+A2818+1</f>
        <v>2819</v>
      </c>
      <c r="B2819" s="114">
        <f>IF(AND(A2819&gt;=CONTROL!$D$9,A2819&lt;CONTROL!$D$10+1),A2819,0)</f>
        <v>0</v>
      </c>
      <c r="C2819" s="114">
        <f>IF(AND(A2819&gt;=CONTROL!$F$9,A2819&lt;CONTROL!$F$10+1),A2819,0)</f>
        <v>0</v>
      </c>
      <c r="D2819" s="114" t="str">
        <f>IF(DATOS!I2820=CONTROL!$H$10,"B","A")</f>
        <v>A</v>
      </c>
      <c r="E2819" s="114">
        <f t="shared" si="264"/>
        <v>0</v>
      </c>
      <c r="F2819">
        <f t="shared" ca="1" si="265"/>
        <v>-1</v>
      </c>
      <c r="G2819">
        <f t="shared" ca="1" si="266"/>
        <v>654</v>
      </c>
      <c r="H2819">
        <f t="shared" ca="1" si="267"/>
        <v>0</v>
      </c>
      <c r="I2819" s="122">
        <f t="shared" ca="1" si="268"/>
        <v>0</v>
      </c>
    </row>
    <row r="2820" spans="1:9" x14ac:dyDescent="0.25">
      <c r="A2820" s="114">
        <f t="shared" si="269"/>
        <v>2820</v>
      </c>
      <c r="B2820" s="114">
        <f>IF(AND(A2820&gt;=CONTROL!$D$9,A2820&lt;CONTROL!$D$10+1),A2820,0)</f>
        <v>0</v>
      </c>
      <c r="C2820" s="114">
        <f>IF(AND(A2820&gt;=CONTROL!$F$9,A2820&lt;CONTROL!$F$10+1),A2820,0)</f>
        <v>0</v>
      </c>
      <c r="D2820" s="114" t="str">
        <f>IF(DATOS!I2821=CONTROL!$H$10,"B","A")</f>
        <v>A</v>
      </c>
      <c r="E2820" s="114">
        <f t="shared" si="264"/>
        <v>0</v>
      </c>
      <c r="F2820">
        <f t="shared" ca="1" si="265"/>
        <v>-1</v>
      </c>
      <c r="G2820">
        <f t="shared" ca="1" si="266"/>
        <v>654</v>
      </c>
      <c r="H2820">
        <f t="shared" ca="1" si="267"/>
        <v>0</v>
      </c>
      <c r="I2820" s="122">
        <f t="shared" ca="1" si="268"/>
        <v>0</v>
      </c>
    </row>
    <row r="2821" spans="1:9" x14ac:dyDescent="0.25">
      <c r="A2821" s="114">
        <f t="shared" si="269"/>
        <v>2821</v>
      </c>
      <c r="B2821" s="114">
        <f>IF(AND(A2821&gt;=CONTROL!$D$9,A2821&lt;CONTROL!$D$10+1),A2821,0)</f>
        <v>0</v>
      </c>
      <c r="C2821" s="114">
        <f>IF(AND(A2821&gt;=CONTROL!$F$9,A2821&lt;CONTROL!$F$10+1),A2821,0)</f>
        <v>0</v>
      </c>
      <c r="D2821" s="114" t="str">
        <f>IF(DATOS!I2822=CONTROL!$H$10,"B","A")</f>
        <v>A</v>
      </c>
      <c r="E2821" s="114">
        <f t="shared" si="264"/>
        <v>0</v>
      </c>
      <c r="F2821">
        <f t="shared" ca="1" si="265"/>
        <v>-1</v>
      </c>
      <c r="G2821">
        <f t="shared" ca="1" si="266"/>
        <v>654</v>
      </c>
      <c r="H2821">
        <f t="shared" ca="1" si="267"/>
        <v>0</v>
      </c>
      <c r="I2821" s="122">
        <f t="shared" ca="1" si="268"/>
        <v>0</v>
      </c>
    </row>
    <row r="2822" spans="1:9" x14ac:dyDescent="0.25">
      <c r="A2822" s="114">
        <f t="shared" si="269"/>
        <v>2822</v>
      </c>
      <c r="B2822" s="114">
        <f>IF(AND(A2822&gt;=CONTROL!$D$9,A2822&lt;CONTROL!$D$10+1),A2822,0)</f>
        <v>0</v>
      </c>
      <c r="C2822" s="114">
        <f>IF(AND(A2822&gt;=CONTROL!$F$9,A2822&lt;CONTROL!$F$10+1),A2822,0)</f>
        <v>0</v>
      </c>
      <c r="D2822" s="114" t="str">
        <f>IF(DATOS!I2823=CONTROL!$H$10,"B","A")</f>
        <v>A</v>
      </c>
      <c r="E2822" s="114">
        <f t="shared" si="264"/>
        <v>0</v>
      </c>
      <c r="F2822">
        <f t="shared" ca="1" si="265"/>
        <v>-1</v>
      </c>
      <c r="G2822">
        <f t="shared" ca="1" si="266"/>
        <v>654</v>
      </c>
      <c r="H2822">
        <f t="shared" ca="1" si="267"/>
        <v>0</v>
      </c>
      <c r="I2822" s="122">
        <f t="shared" ca="1" si="268"/>
        <v>0</v>
      </c>
    </row>
    <row r="2823" spans="1:9" x14ac:dyDescent="0.25">
      <c r="A2823" s="114">
        <f t="shared" si="269"/>
        <v>2823</v>
      </c>
      <c r="B2823" s="114">
        <f>IF(AND(A2823&gt;=CONTROL!$D$9,A2823&lt;CONTROL!$D$10+1),A2823,0)</f>
        <v>0</v>
      </c>
      <c r="C2823" s="114">
        <f>IF(AND(A2823&gt;=CONTROL!$F$9,A2823&lt;CONTROL!$F$10+1),A2823,0)</f>
        <v>0</v>
      </c>
      <c r="D2823" s="114" t="str">
        <f>IF(DATOS!I2824=CONTROL!$H$10,"B","A")</f>
        <v>A</v>
      </c>
      <c r="E2823" s="114">
        <f t="shared" si="264"/>
        <v>0</v>
      </c>
      <c r="F2823">
        <f t="shared" ca="1" si="265"/>
        <v>-1</v>
      </c>
      <c r="G2823">
        <f t="shared" ca="1" si="266"/>
        <v>654</v>
      </c>
      <c r="H2823">
        <f t="shared" ca="1" si="267"/>
        <v>0</v>
      </c>
      <c r="I2823" s="122">
        <f t="shared" ca="1" si="268"/>
        <v>0</v>
      </c>
    </row>
    <row r="2824" spans="1:9" x14ac:dyDescent="0.25">
      <c r="A2824" s="114">
        <f t="shared" si="269"/>
        <v>2824</v>
      </c>
      <c r="B2824" s="114">
        <f>IF(AND(A2824&gt;=CONTROL!$D$9,A2824&lt;CONTROL!$D$10+1),A2824,0)</f>
        <v>0</v>
      </c>
      <c r="C2824" s="114">
        <f>IF(AND(A2824&gt;=CONTROL!$F$9,A2824&lt;CONTROL!$F$10+1),A2824,0)</f>
        <v>0</v>
      </c>
      <c r="D2824" s="114" t="str">
        <f>IF(DATOS!I2825=CONTROL!$H$10,"B","A")</f>
        <v>A</v>
      </c>
      <c r="E2824" s="114">
        <f t="shared" si="264"/>
        <v>0</v>
      </c>
      <c r="F2824">
        <f t="shared" ca="1" si="265"/>
        <v>-1</v>
      </c>
      <c r="G2824">
        <f t="shared" ca="1" si="266"/>
        <v>654</v>
      </c>
      <c r="H2824">
        <f t="shared" ca="1" si="267"/>
        <v>0</v>
      </c>
      <c r="I2824" s="122">
        <f t="shared" ca="1" si="268"/>
        <v>0</v>
      </c>
    </row>
    <row r="2825" spans="1:9" x14ac:dyDescent="0.25">
      <c r="A2825" s="114">
        <f t="shared" si="269"/>
        <v>2825</v>
      </c>
      <c r="B2825" s="114">
        <f>IF(AND(A2825&gt;=CONTROL!$D$9,A2825&lt;CONTROL!$D$10+1),A2825,0)</f>
        <v>0</v>
      </c>
      <c r="C2825" s="114">
        <f>IF(AND(A2825&gt;=CONTROL!$F$9,A2825&lt;CONTROL!$F$10+1),A2825,0)</f>
        <v>0</v>
      </c>
      <c r="D2825" s="114" t="str">
        <f>IF(DATOS!I2826=CONTROL!$H$10,"B","A")</f>
        <v>A</v>
      </c>
      <c r="E2825" s="114">
        <f t="shared" si="264"/>
        <v>0</v>
      </c>
      <c r="F2825">
        <f t="shared" ca="1" si="265"/>
        <v>-1</v>
      </c>
      <c r="G2825">
        <f t="shared" ca="1" si="266"/>
        <v>654</v>
      </c>
      <c r="H2825">
        <f t="shared" ca="1" si="267"/>
        <v>0</v>
      </c>
      <c r="I2825" s="122">
        <f t="shared" ca="1" si="268"/>
        <v>0</v>
      </c>
    </row>
    <row r="2826" spans="1:9" x14ac:dyDescent="0.25">
      <c r="A2826" s="114">
        <f t="shared" si="269"/>
        <v>2826</v>
      </c>
      <c r="B2826" s="114">
        <f>IF(AND(A2826&gt;=CONTROL!$D$9,A2826&lt;CONTROL!$D$10+1),A2826,0)</f>
        <v>0</v>
      </c>
      <c r="C2826" s="114">
        <f>IF(AND(A2826&gt;=CONTROL!$F$9,A2826&lt;CONTROL!$F$10+1),A2826,0)</f>
        <v>0</v>
      </c>
      <c r="D2826" s="114" t="str">
        <f>IF(DATOS!I2827=CONTROL!$H$10,"B","A")</f>
        <v>A</v>
      </c>
      <c r="E2826" s="114">
        <f t="shared" si="264"/>
        <v>0</v>
      </c>
      <c r="F2826">
        <f t="shared" ca="1" si="265"/>
        <v>-1</v>
      </c>
      <c r="G2826">
        <f t="shared" ca="1" si="266"/>
        <v>654</v>
      </c>
      <c r="H2826">
        <f t="shared" ca="1" si="267"/>
        <v>0</v>
      </c>
      <c r="I2826" s="122">
        <f t="shared" ca="1" si="268"/>
        <v>0</v>
      </c>
    </row>
    <row r="2827" spans="1:9" x14ac:dyDescent="0.25">
      <c r="A2827" s="114">
        <f t="shared" si="269"/>
        <v>2827</v>
      </c>
      <c r="B2827" s="114">
        <f>IF(AND(A2827&gt;=CONTROL!$D$9,A2827&lt;CONTROL!$D$10+1),A2827,0)</f>
        <v>0</v>
      </c>
      <c r="C2827" s="114">
        <f>IF(AND(A2827&gt;=CONTROL!$F$9,A2827&lt;CONTROL!$F$10+1),A2827,0)</f>
        <v>0</v>
      </c>
      <c r="D2827" s="114" t="str">
        <f>IF(DATOS!I2828=CONTROL!$H$10,"B","A")</f>
        <v>A</v>
      </c>
      <c r="E2827" s="114">
        <f t="shared" si="264"/>
        <v>0</v>
      </c>
      <c r="F2827">
        <f t="shared" ca="1" si="265"/>
        <v>-1</v>
      </c>
      <c r="G2827">
        <f t="shared" ca="1" si="266"/>
        <v>654</v>
      </c>
      <c r="H2827">
        <f t="shared" ca="1" si="267"/>
        <v>0</v>
      </c>
      <c r="I2827" s="122">
        <f t="shared" ca="1" si="268"/>
        <v>0</v>
      </c>
    </row>
    <row r="2828" spans="1:9" x14ac:dyDescent="0.25">
      <c r="A2828" s="114">
        <f t="shared" si="269"/>
        <v>2828</v>
      </c>
      <c r="B2828" s="114">
        <f>IF(AND(A2828&gt;=CONTROL!$D$9,A2828&lt;CONTROL!$D$10+1),A2828,0)</f>
        <v>0</v>
      </c>
      <c r="C2828" s="114">
        <f>IF(AND(A2828&gt;=CONTROL!$F$9,A2828&lt;CONTROL!$F$10+1),A2828,0)</f>
        <v>0</v>
      </c>
      <c r="D2828" s="114" t="str">
        <f>IF(DATOS!I2829=CONTROL!$H$10,"B","A")</f>
        <v>A</v>
      </c>
      <c r="E2828" s="114">
        <f t="shared" si="264"/>
        <v>0</v>
      </c>
      <c r="F2828">
        <f t="shared" ca="1" si="265"/>
        <v>-1</v>
      </c>
      <c r="G2828">
        <f t="shared" ca="1" si="266"/>
        <v>654</v>
      </c>
      <c r="H2828">
        <f t="shared" ca="1" si="267"/>
        <v>0</v>
      </c>
      <c r="I2828" s="122">
        <f t="shared" ca="1" si="268"/>
        <v>0</v>
      </c>
    </row>
    <row r="2829" spans="1:9" x14ac:dyDescent="0.25">
      <c r="A2829" s="114">
        <f t="shared" si="269"/>
        <v>2829</v>
      </c>
      <c r="B2829" s="114">
        <f>IF(AND(A2829&gt;=CONTROL!$D$9,A2829&lt;CONTROL!$D$10+1),A2829,0)</f>
        <v>0</v>
      </c>
      <c r="C2829" s="114">
        <f>IF(AND(A2829&gt;=CONTROL!$F$9,A2829&lt;CONTROL!$F$10+1),A2829,0)</f>
        <v>0</v>
      </c>
      <c r="D2829" s="114" t="str">
        <f>IF(DATOS!I2830=CONTROL!$H$10,"B","A")</f>
        <v>A</v>
      </c>
      <c r="E2829" s="114">
        <f t="shared" si="264"/>
        <v>0</v>
      </c>
      <c r="F2829">
        <f t="shared" ca="1" si="265"/>
        <v>-1</v>
      </c>
      <c r="G2829">
        <f t="shared" ca="1" si="266"/>
        <v>654</v>
      </c>
      <c r="H2829">
        <f t="shared" ca="1" si="267"/>
        <v>0</v>
      </c>
      <c r="I2829" s="122">
        <f t="shared" ca="1" si="268"/>
        <v>0</v>
      </c>
    </row>
    <row r="2830" spans="1:9" x14ac:dyDescent="0.25">
      <c r="A2830" s="114">
        <f t="shared" si="269"/>
        <v>2830</v>
      </c>
      <c r="B2830" s="114">
        <f>IF(AND(A2830&gt;=CONTROL!$D$9,A2830&lt;CONTROL!$D$10+1),A2830,0)</f>
        <v>0</v>
      </c>
      <c r="C2830" s="114">
        <f>IF(AND(A2830&gt;=CONTROL!$F$9,A2830&lt;CONTROL!$F$10+1),A2830,0)</f>
        <v>0</v>
      </c>
      <c r="D2830" s="114" t="str">
        <f>IF(DATOS!I2831=CONTROL!$H$10,"B","A")</f>
        <v>A</v>
      </c>
      <c r="E2830" s="114">
        <f t="shared" si="264"/>
        <v>0</v>
      </c>
      <c r="F2830">
        <f t="shared" ca="1" si="265"/>
        <v>-1</v>
      </c>
      <c r="G2830">
        <f t="shared" ca="1" si="266"/>
        <v>654</v>
      </c>
      <c r="H2830">
        <f t="shared" ca="1" si="267"/>
        <v>0</v>
      </c>
      <c r="I2830" s="122">
        <f t="shared" ca="1" si="268"/>
        <v>0</v>
      </c>
    </row>
    <row r="2831" spans="1:9" x14ac:dyDescent="0.25">
      <c r="A2831" s="114">
        <f t="shared" si="269"/>
        <v>2831</v>
      </c>
      <c r="B2831" s="114">
        <f>IF(AND(A2831&gt;=CONTROL!$D$9,A2831&lt;CONTROL!$D$10+1),A2831,0)</f>
        <v>0</v>
      </c>
      <c r="C2831" s="114">
        <f>IF(AND(A2831&gt;=CONTROL!$F$9,A2831&lt;CONTROL!$F$10+1),A2831,0)</f>
        <v>0</v>
      </c>
      <c r="D2831" s="114" t="str">
        <f>IF(DATOS!I2832=CONTROL!$H$10,"B","A")</f>
        <v>A</v>
      </c>
      <c r="E2831" s="114">
        <f t="shared" si="264"/>
        <v>0</v>
      </c>
      <c r="F2831">
        <f t="shared" ca="1" si="265"/>
        <v>-1</v>
      </c>
      <c r="G2831">
        <f t="shared" ca="1" si="266"/>
        <v>654</v>
      </c>
      <c r="H2831">
        <f t="shared" ca="1" si="267"/>
        <v>0</v>
      </c>
      <c r="I2831" s="122">
        <f t="shared" ca="1" si="268"/>
        <v>0</v>
      </c>
    </row>
    <row r="2832" spans="1:9" x14ac:dyDescent="0.25">
      <c r="A2832" s="114">
        <f t="shared" si="269"/>
        <v>2832</v>
      </c>
      <c r="B2832" s="114">
        <f>IF(AND(A2832&gt;=CONTROL!$D$9,A2832&lt;CONTROL!$D$10+1),A2832,0)</f>
        <v>0</v>
      </c>
      <c r="C2832" s="114">
        <f>IF(AND(A2832&gt;=CONTROL!$F$9,A2832&lt;CONTROL!$F$10+1),A2832,0)</f>
        <v>0</v>
      </c>
      <c r="D2832" s="114" t="str">
        <f>IF(DATOS!I2833=CONTROL!$H$10,"B","A")</f>
        <v>A</v>
      </c>
      <c r="E2832" s="114">
        <f t="shared" si="264"/>
        <v>0</v>
      </c>
      <c r="F2832">
        <f t="shared" ca="1" si="265"/>
        <v>-1</v>
      </c>
      <c r="G2832">
        <f t="shared" ca="1" si="266"/>
        <v>654</v>
      </c>
      <c r="H2832">
        <f t="shared" ca="1" si="267"/>
        <v>0</v>
      </c>
      <c r="I2832" s="122">
        <f t="shared" ca="1" si="268"/>
        <v>0</v>
      </c>
    </row>
    <row r="2833" spans="1:9" x14ac:dyDescent="0.25">
      <c r="A2833" s="114">
        <f t="shared" si="269"/>
        <v>2833</v>
      </c>
      <c r="B2833" s="114">
        <f>IF(AND(A2833&gt;=CONTROL!$D$9,A2833&lt;CONTROL!$D$10+1),A2833,0)</f>
        <v>0</v>
      </c>
      <c r="C2833" s="114">
        <f>IF(AND(A2833&gt;=CONTROL!$F$9,A2833&lt;CONTROL!$F$10+1),A2833,0)</f>
        <v>0</v>
      </c>
      <c r="D2833" s="114" t="str">
        <f>IF(DATOS!I2834=CONTROL!$H$10,"B","A")</f>
        <v>A</v>
      </c>
      <c r="E2833" s="114">
        <f t="shared" si="264"/>
        <v>0</v>
      </c>
      <c r="F2833">
        <f t="shared" ca="1" si="265"/>
        <v>-1</v>
      </c>
      <c r="G2833">
        <f t="shared" ca="1" si="266"/>
        <v>654</v>
      </c>
      <c r="H2833">
        <f t="shared" ca="1" si="267"/>
        <v>0</v>
      </c>
      <c r="I2833" s="122">
        <f t="shared" ca="1" si="268"/>
        <v>0</v>
      </c>
    </row>
    <row r="2834" spans="1:9" x14ac:dyDescent="0.25">
      <c r="A2834" s="114">
        <f t="shared" si="269"/>
        <v>2834</v>
      </c>
      <c r="B2834" s="114">
        <f>IF(AND(A2834&gt;=CONTROL!$D$9,A2834&lt;CONTROL!$D$10+1),A2834,0)</f>
        <v>0</v>
      </c>
      <c r="C2834" s="114">
        <f>IF(AND(A2834&gt;=CONTROL!$F$9,A2834&lt;CONTROL!$F$10+1),A2834,0)</f>
        <v>0</v>
      </c>
      <c r="D2834" s="114" t="str">
        <f>IF(DATOS!I2835=CONTROL!$H$10,"B","A")</f>
        <v>A</v>
      </c>
      <c r="E2834" s="114">
        <f t="shared" si="264"/>
        <v>0</v>
      </c>
      <c r="F2834">
        <f t="shared" ca="1" si="265"/>
        <v>-1</v>
      </c>
      <c r="G2834">
        <f t="shared" ca="1" si="266"/>
        <v>654</v>
      </c>
      <c r="H2834">
        <f t="shared" ca="1" si="267"/>
        <v>0</v>
      </c>
      <c r="I2834" s="122">
        <f t="shared" ca="1" si="268"/>
        <v>0</v>
      </c>
    </row>
    <row r="2835" spans="1:9" x14ac:dyDescent="0.25">
      <c r="A2835" s="114">
        <f t="shared" si="269"/>
        <v>2835</v>
      </c>
      <c r="B2835" s="114">
        <f>IF(AND(A2835&gt;=CONTROL!$D$9,A2835&lt;CONTROL!$D$10+1),A2835,0)</f>
        <v>0</v>
      </c>
      <c r="C2835" s="114">
        <f>IF(AND(A2835&gt;=CONTROL!$F$9,A2835&lt;CONTROL!$F$10+1),A2835,0)</f>
        <v>0</v>
      </c>
      <c r="D2835" s="114" t="str">
        <f>IF(DATOS!I2836=CONTROL!$H$10,"B","A")</f>
        <v>A</v>
      </c>
      <c r="E2835" s="114">
        <f t="shared" si="264"/>
        <v>0</v>
      </c>
      <c r="F2835">
        <f t="shared" ca="1" si="265"/>
        <v>-1</v>
      </c>
      <c r="G2835">
        <f t="shared" ca="1" si="266"/>
        <v>654</v>
      </c>
      <c r="H2835">
        <f t="shared" ca="1" si="267"/>
        <v>0</v>
      </c>
      <c r="I2835" s="122">
        <f t="shared" ca="1" si="268"/>
        <v>0</v>
      </c>
    </row>
    <row r="2836" spans="1:9" x14ac:dyDescent="0.25">
      <c r="A2836" s="114">
        <f t="shared" si="269"/>
        <v>2836</v>
      </c>
      <c r="B2836" s="114">
        <f>IF(AND(A2836&gt;=CONTROL!$D$9,A2836&lt;CONTROL!$D$10+1),A2836,0)</f>
        <v>0</v>
      </c>
      <c r="C2836" s="114">
        <f>IF(AND(A2836&gt;=CONTROL!$F$9,A2836&lt;CONTROL!$F$10+1),A2836,0)</f>
        <v>0</v>
      </c>
      <c r="D2836" s="114" t="str">
        <f>IF(DATOS!I2837=CONTROL!$H$10,"B","A")</f>
        <v>A</v>
      </c>
      <c r="E2836" s="114">
        <f t="shared" si="264"/>
        <v>0</v>
      </c>
      <c r="F2836">
        <f t="shared" ca="1" si="265"/>
        <v>-1</v>
      </c>
      <c r="G2836">
        <f t="shared" ca="1" si="266"/>
        <v>654</v>
      </c>
      <c r="H2836">
        <f t="shared" ca="1" si="267"/>
        <v>0</v>
      </c>
      <c r="I2836" s="122">
        <f t="shared" ca="1" si="268"/>
        <v>0</v>
      </c>
    </row>
    <row r="2837" spans="1:9" x14ac:dyDescent="0.25">
      <c r="A2837" s="114">
        <f t="shared" si="269"/>
        <v>2837</v>
      </c>
      <c r="B2837" s="114">
        <f>IF(AND(A2837&gt;=CONTROL!$D$9,A2837&lt;CONTROL!$D$10+1),A2837,0)</f>
        <v>0</v>
      </c>
      <c r="C2837" s="114">
        <f>IF(AND(A2837&gt;=CONTROL!$F$9,A2837&lt;CONTROL!$F$10+1),A2837,0)</f>
        <v>0</v>
      </c>
      <c r="D2837" s="114" t="str">
        <f>IF(DATOS!I2838=CONTROL!$H$10,"B","A")</f>
        <v>A</v>
      </c>
      <c r="E2837" s="114">
        <f t="shared" si="264"/>
        <v>0</v>
      </c>
      <c r="F2837">
        <f t="shared" ca="1" si="265"/>
        <v>-1</v>
      </c>
      <c r="G2837">
        <f t="shared" ca="1" si="266"/>
        <v>654</v>
      </c>
      <c r="H2837">
        <f t="shared" ca="1" si="267"/>
        <v>0</v>
      </c>
      <c r="I2837" s="122">
        <f t="shared" ca="1" si="268"/>
        <v>0</v>
      </c>
    </row>
    <row r="2838" spans="1:9" x14ac:dyDescent="0.25">
      <c r="A2838" s="114">
        <f t="shared" si="269"/>
        <v>2838</v>
      </c>
      <c r="B2838" s="114">
        <f>IF(AND(A2838&gt;=CONTROL!$D$9,A2838&lt;CONTROL!$D$10+1),A2838,0)</f>
        <v>0</v>
      </c>
      <c r="C2838" s="114">
        <f>IF(AND(A2838&gt;=CONTROL!$F$9,A2838&lt;CONTROL!$F$10+1),A2838,0)</f>
        <v>0</v>
      </c>
      <c r="D2838" s="114" t="str">
        <f>IF(DATOS!I2839=CONTROL!$H$10,"B","A")</f>
        <v>A</v>
      </c>
      <c r="E2838" s="114">
        <f t="shared" si="264"/>
        <v>0</v>
      </c>
      <c r="F2838">
        <f t="shared" ca="1" si="265"/>
        <v>-1</v>
      </c>
      <c r="G2838">
        <f t="shared" ca="1" si="266"/>
        <v>654</v>
      </c>
      <c r="H2838">
        <f t="shared" ca="1" si="267"/>
        <v>0</v>
      </c>
      <c r="I2838" s="122">
        <f t="shared" ca="1" si="268"/>
        <v>0</v>
      </c>
    </row>
    <row r="2839" spans="1:9" x14ac:dyDescent="0.25">
      <c r="A2839" s="114">
        <f t="shared" si="269"/>
        <v>2839</v>
      </c>
      <c r="B2839" s="114">
        <f>IF(AND(A2839&gt;=CONTROL!$D$9,A2839&lt;CONTROL!$D$10+1),A2839,0)</f>
        <v>0</v>
      </c>
      <c r="C2839" s="114">
        <f>IF(AND(A2839&gt;=CONTROL!$F$9,A2839&lt;CONTROL!$F$10+1),A2839,0)</f>
        <v>0</v>
      </c>
      <c r="D2839" s="114" t="str">
        <f>IF(DATOS!I2840=CONTROL!$H$10,"B","A")</f>
        <v>A</v>
      </c>
      <c r="E2839" s="114">
        <f t="shared" si="264"/>
        <v>0</v>
      </c>
      <c r="F2839">
        <f t="shared" ca="1" si="265"/>
        <v>-1</v>
      </c>
      <c r="G2839">
        <f t="shared" ca="1" si="266"/>
        <v>654</v>
      </c>
      <c r="H2839">
        <f t="shared" ca="1" si="267"/>
        <v>0</v>
      </c>
      <c r="I2839" s="122">
        <f t="shared" ca="1" si="268"/>
        <v>0</v>
      </c>
    </row>
    <row r="2840" spans="1:9" x14ac:dyDescent="0.25">
      <c r="A2840" s="114">
        <f t="shared" si="269"/>
        <v>2840</v>
      </c>
      <c r="B2840" s="114">
        <f>IF(AND(A2840&gt;=CONTROL!$D$9,A2840&lt;CONTROL!$D$10+1),A2840,0)</f>
        <v>0</v>
      </c>
      <c r="C2840" s="114">
        <f>IF(AND(A2840&gt;=CONTROL!$F$9,A2840&lt;CONTROL!$F$10+1),A2840,0)</f>
        <v>0</v>
      </c>
      <c r="D2840" s="114" t="str">
        <f>IF(DATOS!I2841=CONTROL!$H$10,"B","A")</f>
        <v>A</v>
      </c>
      <c r="E2840" s="114">
        <f t="shared" si="264"/>
        <v>0</v>
      </c>
      <c r="F2840">
        <f t="shared" ca="1" si="265"/>
        <v>-1</v>
      </c>
      <c r="G2840">
        <f t="shared" ca="1" si="266"/>
        <v>654</v>
      </c>
      <c r="H2840">
        <f t="shared" ca="1" si="267"/>
        <v>0</v>
      </c>
      <c r="I2840" s="122">
        <f t="shared" ca="1" si="268"/>
        <v>0</v>
      </c>
    </row>
    <row r="2841" spans="1:9" x14ac:dyDescent="0.25">
      <c r="A2841" s="114">
        <f t="shared" si="269"/>
        <v>2841</v>
      </c>
      <c r="B2841" s="114">
        <f>IF(AND(A2841&gt;=CONTROL!$D$9,A2841&lt;CONTROL!$D$10+1),A2841,0)</f>
        <v>0</v>
      </c>
      <c r="C2841" s="114">
        <f>IF(AND(A2841&gt;=CONTROL!$F$9,A2841&lt;CONTROL!$F$10+1),A2841,0)</f>
        <v>0</v>
      </c>
      <c r="D2841" s="114" t="str">
        <f>IF(DATOS!I2842=CONTROL!$H$10,"B","A")</f>
        <v>A</v>
      </c>
      <c r="E2841" s="114">
        <f t="shared" si="264"/>
        <v>0</v>
      </c>
      <c r="F2841">
        <f t="shared" ca="1" si="265"/>
        <v>-1</v>
      </c>
      <c r="G2841">
        <f t="shared" ca="1" si="266"/>
        <v>654</v>
      </c>
      <c r="H2841">
        <f t="shared" ca="1" si="267"/>
        <v>0</v>
      </c>
      <c r="I2841" s="122">
        <f t="shared" ca="1" si="268"/>
        <v>0</v>
      </c>
    </row>
    <row r="2842" spans="1:9" x14ac:dyDescent="0.25">
      <c r="A2842" s="114">
        <f t="shared" si="269"/>
        <v>2842</v>
      </c>
      <c r="B2842" s="114">
        <f>IF(AND(A2842&gt;=CONTROL!$D$9,A2842&lt;CONTROL!$D$10+1),A2842,0)</f>
        <v>0</v>
      </c>
      <c r="C2842" s="114">
        <f>IF(AND(A2842&gt;=CONTROL!$F$9,A2842&lt;CONTROL!$F$10+1),A2842,0)</f>
        <v>0</v>
      </c>
      <c r="D2842" s="114" t="str">
        <f>IF(DATOS!I2843=CONTROL!$H$10,"B","A")</f>
        <v>A</v>
      </c>
      <c r="E2842" s="114">
        <f t="shared" si="264"/>
        <v>0</v>
      </c>
      <c r="F2842">
        <f t="shared" ca="1" si="265"/>
        <v>-1</v>
      </c>
      <c r="G2842">
        <f t="shared" ca="1" si="266"/>
        <v>654</v>
      </c>
      <c r="H2842">
        <f t="shared" ca="1" si="267"/>
        <v>0</v>
      </c>
      <c r="I2842" s="122">
        <f t="shared" ca="1" si="268"/>
        <v>0</v>
      </c>
    </row>
    <row r="2843" spans="1:9" x14ac:dyDescent="0.25">
      <c r="A2843" s="114">
        <f t="shared" si="269"/>
        <v>2843</v>
      </c>
      <c r="B2843" s="114">
        <f>IF(AND(A2843&gt;=CONTROL!$D$9,A2843&lt;CONTROL!$D$10+1),A2843,0)</f>
        <v>0</v>
      </c>
      <c r="C2843" s="114">
        <f>IF(AND(A2843&gt;=CONTROL!$F$9,A2843&lt;CONTROL!$F$10+1),A2843,0)</f>
        <v>0</v>
      </c>
      <c r="D2843" s="114" t="str">
        <f>IF(DATOS!I2844=CONTROL!$H$10,"B","A")</f>
        <v>A</v>
      </c>
      <c r="E2843" s="114">
        <f t="shared" si="264"/>
        <v>0</v>
      </c>
      <c r="F2843">
        <f t="shared" ca="1" si="265"/>
        <v>-1</v>
      </c>
      <c r="G2843">
        <f t="shared" ca="1" si="266"/>
        <v>654</v>
      </c>
      <c r="H2843">
        <f t="shared" ca="1" si="267"/>
        <v>0</v>
      </c>
      <c r="I2843" s="122">
        <f t="shared" ca="1" si="268"/>
        <v>0</v>
      </c>
    </row>
    <row r="2844" spans="1:9" x14ac:dyDescent="0.25">
      <c r="A2844" s="114">
        <f t="shared" si="269"/>
        <v>2844</v>
      </c>
      <c r="B2844" s="114">
        <f>IF(AND(A2844&gt;=CONTROL!$D$9,A2844&lt;CONTROL!$D$10+1),A2844,0)</f>
        <v>0</v>
      </c>
      <c r="C2844" s="114">
        <f>IF(AND(A2844&gt;=CONTROL!$F$9,A2844&lt;CONTROL!$F$10+1),A2844,0)</f>
        <v>0</v>
      </c>
      <c r="D2844" s="114" t="str">
        <f>IF(DATOS!I2845=CONTROL!$H$10,"B","A")</f>
        <v>A</v>
      </c>
      <c r="E2844" s="114">
        <f t="shared" si="264"/>
        <v>0</v>
      </c>
      <c r="F2844">
        <f t="shared" ca="1" si="265"/>
        <v>-1</v>
      </c>
      <c r="G2844">
        <f t="shared" ca="1" si="266"/>
        <v>654</v>
      </c>
      <c r="H2844">
        <f t="shared" ca="1" si="267"/>
        <v>0</v>
      </c>
      <c r="I2844" s="122">
        <f t="shared" ca="1" si="268"/>
        <v>0</v>
      </c>
    </row>
    <row r="2845" spans="1:9" x14ac:dyDescent="0.25">
      <c r="A2845" s="114">
        <f t="shared" si="269"/>
        <v>2845</v>
      </c>
      <c r="B2845" s="114">
        <f>IF(AND(A2845&gt;=CONTROL!$D$9,A2845&lt;CONTROL!$D$10+1),A2845,0)</f>
        <v>0</v>
      </c>
      <c r="C2845" s="114">
        <f>IF(AND(A2845&gt;=CONTROL!$F$9,A2845&lt;CONTROL!$F$10+1),A2845,0)</f>
        <v>0</v>
      </c>
      <c r="D2845" s="114" t="str">
        <f>IF(DATOS!I2846=CONTROL!$H$10,"B","A")</f>
        <v>A</v>
      </c>
      <c r="E2845" s="114">
        <f t="shared" si="264"/>
        <v>0</v>
      </c>
      <c r="F2845">
        <f t="shared" ca="1" si="265"/>
        <v>-1</v>
      </c>
      <c r="G2845">
        <f t="shared" ca="1" si="266"/>
        <v>654</v>
      </c>
      <c r="H2845">
        <f t="shared" ca="1" si="267"/>
        <v>0</v>
      </c>
      <c r="I2845" s="122">
        <f t="shared" ca="1" si="268"/>
        <v>0</v>
      </c>
    </row>
    <row r="2846" spans="1:9" x14ac:dyDescent="0.25">
      <c r="A2846" s="114">
        <f t="shared" si="269"/>
        <v>2846</v>
      </c>
      <c r="B2846" s="114">
        <f>IF(AND(A2846&gt;=CONTROL!$D$9,A2846&lt;CONTROL!$D$10+1),A2846,0)</f>
        <v>0</v>
      </c>
      <c r="C2846" s="114">
        <f>IF(AND(A2846&gt;=CONTROL!$F$9,A2846&lt;CONTROL!$F$10+1),A2846,0)</f>
        <v>0</v>
      </c>
      <c r="D2846" s="114" t="str">
        <f>IF(DATOS!I2847=CONTROL!$H$10,"B","A")</f>
        <v>A</v>
      </c>
      <c r="E2846" s="114">
        <f t="shared" si="264"/>
        <v>0</v>
      </c>
      <c r="F2846">
        <f t="shared" ca="1" si="265"/>
        <v>-1</v>
      </c>
      <c r="G2846">
        <f t="shared" ca="1" si="266"/>
        <v>654</v>
      </c>
      <c r="H2846">
        <f t="shared" ca="1" si="267"/>
        <v>0</v>
      </c>
      <c r="I2846" s="122">
        <f t="shared" ca="1" si="268"/>
        <v>0</v>
      </c>
    </row>
    <row r="2847" spans="1:9" x14ac:dyDescent="0.25">
      <c r="A2847" s="114">
        <f t="shared" si="269"/>
        <v>2847</v>
      </c>
      <c r="B2847" s="114">
        <f>IF(AND(A2847&gt;=CONTROL!$D$9,A2847&lt;CONTROL!$D$10+1),A2847,0)</f>
        <v>0</v>
      </c>
      <c r="C2847" s="114">
        <f>IF(AND(A2847&gt;=CONTROL!$F$9,A2847&lt;CONTROL!$F$10+1),A2847,0)</f>
        <v>0</v>
      </c>
      <c r="D2847" s="114" t="str">
        <f>IF(DATOS!I2848=CONTROL!$H$10,"B","A")</f>
        <v>A</v>
      </c>
      <c r="E2847" s="114">
        <f t="shared" si="264"/>
        <v>0</v>
      </c>
      <c r="F2847">
        <f t="shared" ca="1" si="265"/>
        <v>-1</v>
      </c>
      <c r="G2847">
        <f t="shared" ca="1" si="266"/>
        <v>654</v>
      </c>
      <c r="H2847">
        <f t="shared" ca="1" si="267"/>
        <v>0</v>
      </c>
      <c r="I2847" s="122">
        <f t="shared" ca="1" si="268"/>
        <v>0</v>
      </c>
    </row>
    <row r="2848" spans="1:9" x14ac:dyDescent="0.25">
      <c r="A2848" s="114">
        <f t="shared" si="269"/>
        <v>2848</v>
      </c>
      <c r="B2848" s="114">
        <f>IF(AND(A2848&gt;=CONTROL!$D$9,A2848&lt;CONTROL!$D$10+1),A2848,0)</f>
        <v>0</v>
      </c>
      <c r="C2848" s="114">
        <f>IF(AND(A2848&gt;=CONTROL!$F$9,A2848&lt;CONTROL!$F$10+1),A2848,0)</f>
        <v>0</v>
      </c>
      <c r="D2848" s="114" t="str">
        <f>IF(DATOS!I2849=CONTROL!$H$10,"B","A")</f>
        <v>A</v>
      </c>
      <c r="E2848" s="114">
        <f t="shared" si="264"/>
        <v>0</v>
      </c>
      <c r="F2848">
        <f t="shared" ca="1" si="265"/>
        <v>-1</v>
      </c>
      <c r="G2848">
        <f t="shared" ca="1" si="266"/>
        <v>654</v>
      </c>
      <c r="H2848">
        <f t="shared" ca="1" si="267"/>
        <v>0</v>
      </c>
      <c r="I2848" s="122">
        <f t="shared" ca="1" si="268"/>
        <v>0</v>
      </c>
    </row>
    <row r="2849" spans="1:9" x14ac:dyDescent="0.25">
      <c r="A2849" s="114">
        <f t="shared" si="269"/>
        <v>2849</v>
      </c>
      <c r="B2849" s="114">
        <f>IF(AND(A2849&gt;=CONTROL!$D$9,A2849&lt;CONTROL!$D$10+1),A2849,0)</f>
        <v>0</v>
      </c>
      <c r="C2849" s="114">
        <f>IF(AND(A2849&gt;=CONTROL!$F$9,A2849&lt;CONTROL!$F$10+1),A2849,0)</f>
        <v>0</v>
      </c>
      <c r="D2849" s="114" t="str">
        <f>IF(DATOS!I2850=CONTROL!$H$10,"B","A")</f>
        <v>A</v>
      </c>
      <c r="E2849" s="114">
        <f t="shared" si="264"/>
        <v>0</v>
      </c>
      <c r="F2849">
        <f t="shared" ca="1" si="265"/>
        <v>-1</v>
      </c>
      <c r="G2849">
        <f t="shared" ca="1" si="266"/>
        <v>654</v>
      </c>
      <c r="H2849">
        <f t="shared" ca="1" si="267"/>
        <v>0</v>
      </c>
      <c r="I2849" s="122">
        <f t="shared" ca="1" si="268"/>
        <v>0</v>
      </c>
    </row>
    <row r="2850" spans="1:9" x14ac:dyDescent="0.25">
      <c r="A2850" s="114">
        <f t="shared" si="269"/>
        <v>2850</v>
      </c>
      <c r="B2850" s="114">
        <f>IF(AND(A2850&gt;=CONTROL!$D$9,A2850&lt;CONTROL!$D$10+1),A2850,0)</f>
        <v>0</v>
      </c>
      <c r="C2850" s="114">
        <f>IF(AND(A2850&gt;=CONTROL!$F$9,A2850&lt;CONTROL!$F$10+1),A2850,0)</f>
        <v>0</v>
      </c>
      <c r="D2850" s="114" t="str">
        <f>IF(DATOS!I2851=CONTROL!$H$10,"B","A")</f>
        <v>A</v>
      </c>
      <c r="E2850" s="114">
        <f t="shared" si="264"/>
        <v>0</v>
      </c>
      <c r="F2850">
        <f t="shared" ca="1" si="265"/>
        <v>-1</v>
      </c>
      <c r="G2850">
        <f t="shared" ca="1" si="266"/>
        <v>654</v>
      </c>
      <c r="H2850">
        <f t="shared" ca="1" si="267"/>
        <v>0</v>
      </c>
      <c r="I2850" s="122">
        <f t="shared" ca="1" si="268"/>
        <v>0</v>
      </c>
    </row>
    <row r="2851" spans="1:9" x14ac:dyDescent="0.25">
      <c r="A2851" s="114">
        <f t="shared" si="269"/>
        <v>2851</v>
      </c>
      <c r="B2851" s="114">
        <f>IF(AND(A2851&gt;=CONTROL!$D$9,A2851&lt;CONTROL!$D$10+1),A2851,0)</f>
        <v>0</v>
      </c>
      <c r="C2851" s="114">
        <f>IF(AND(A2851&gt;=CONTROL!$F$9,A2851&lt;CONTROL!$F$10+1),A2851,0)</f>
        <v>0</v>
      </c>
      <c r="D2851" s="114" t="str">
        <f>IF(DATOS!I2852=CONTROL!$H$10,"B","A")</f>
        <v>A</v>
      </c>
      <c r="E2851" s="114">
        <f t="shared" si="264"/>
        <v>0</v>
      </c>
      <c r="F2851">
        <f t="shared" ca="1" si="265"/>
        <v>-1</v>
      </c>
      <c r="G2851">
        <f t="shared" ca="1" si="266"/>
        <v>654</v>
      </c>
      <c r="H2851">
        <f t="shared" ca="1" si="267"/>
        <v>0</v>
      </c>
      <c r="I2851" s="122">
        <f t="shared" ca="1" si="268"/>
        <v>0</v>
      </c>
    </row>
    <row r="2852" spans="1:9" x14ac:dyDescent="0.25">
      <c r="A2852" s="114">
        <f t="shared" si="269"/>
        <v>2852</v>
      </c>
      <c r="B2852" s="114">
        <f>IF(AND(A2852&gt;=CONTROL!$D$9,A2852&lt;CONTROL!$D$10+1),A2852,0)</f>
        <v>0</v>
      </c>
      <c r="C2852" s="114">
        <f>IF(AND(A2852&gt;=CONTROL!$F$9,A2852&lt;CONTROL!$F$10+1),A2852,0)</f>
        <v>0</v>
      </c>
      <c r="D2852" s="114" t="str">
        <f>IF(DATOS!I2853=CONTROL!$H$10,"B","A")</f>
        <v>A</v>
      </c>
      <c r="E2852" s="114">
        <f t="shared" si="264"/>
        <v>0</v>
      </c>
      <c r="F2852">
        <f t="shared" ca="1" si="265"/>
        <v>-1</v>
      </c>
      <c r="G2852">
        <f t="shared" ca="1" si="266"/>
        <v>654</v>
      </c>
      <c r="H2852">
        <f t="shared" ca="1" si="267"/>
        <v>0</v>
      </c>
      <c r="I2852" s="122">
        <f t="shared" ca="1" si="268"/>
        <v>0</v>
      </c>
    </row>
    <row r="2853" spans="1:9" x14ac:dyDescent="0.25">
      <c r="A2853" s="114">
        <f t="shared" si="269"/>
        <v>2853</v>
      </c>
      <c r="B2853" s="114">
        <f>IF(AND(A2853&gt;=CONTROL!$D$9,A2853&lt;CONTROL!$D$10+1),A2853,0)</f>
        <v>0</v>
      </c>
      <c r="C2853" s="114">
        <f>IF(AND(A2853&gt;=CONTROL!$F$9,A2853&lt;CONTROL!$F$10+1),A2853,0)</f>
        <v>0</v>
      </c>
      <c r="D2853" s="114" t="str">
        <f>IF(DATOS!I2854=CONTROL!$H$10,"B","A")</f>
        <v>A</v>
      </c>
      <c r="E2853" s="114">
        <f t="shared" si="264"/>
        <v>0</v>
      </c>
      <c r="F2853">
        <f t="shared" ca="1" si="265"/>
        <v>-1</v>
      </c>
      <c r="G2853">
        <f t="shared" ca="1" si="266"/>
        <v>654</v>
      </c>
      <c r="H2853">
        <f t="shared" ca="1" si="267"/>
        <v>0</v>
      </c>
      <c r="I2853" s="122">
        <f t="shared" ca="1" si="268"/>
        <v>0</v>
      </c>
    </row>
    <row r="2854" spans="1:9" x14ac:dyDescent="0.25">
      <c r="A2854" s="114">
        <f t="shared" si="269"/>
        <v>2854</v>
      </c>
      <c r="B2854" s="114">
        <f>IF(AND(A2854&gt;=CONTROL!$D$9,A2854&lt;CONTROL!$D$10+1),A2854,0)</f>
        <v>0</v>
      </c>
      <c r="C2854" s="114">
        <f>IF(AND(A2854&gt;=CONTROL!$F$9,A2854&lt;CONTROL!$F$10+1),A2854,0)</f>
        <v>0</v>
      </c>
      <c r="D2854" s="114" t="str">
        <f>IF(DATOS!I2855=CONTROL!$H$10,"B","A")</f>
        <v>A</v>
      </c>
      <c r="E2854" s="114">
        <f t="shared" si="264"/>
        <v>0</v>
      </c>
      <c r="F2854">
        <f t="shared" ca="1" si="265"/>
        <v>-1</v>
      </c>
      <c r="G2854">
        <f t="shared" ca="1" si="266"/>
        <v>654</v>
      </c>
      <c r="H2854">
        <f t="shared" ca="1" si="267"/>
        <v>0</v>
      </c>
      <c r="I2854" s="122">
        <f t="shared" ca="1" si="268"/>
        <v>0</v>
      </c>
    </row>
    <row r="2855" spans="1:9" x14ac:dyDescent="0.25">
      <c r="A2855" s="114">
        <f t="shared" si="269"/>
        <v>2855</v>
      </c>
      <c r="B2855" s="114">
        <f>IF(AND(A2855&gt;=CONTROL!$D$9,A2855&lt;CONTROL!$D$10+1),A2855,0)</f>
        <v>0</v>
      </c>
      <c r="C2855" s="114">
        <f>IF(AND(A2855&gt;=CONTROL!$F$9,A2855&lt;CONTROL!$F$10+1),A2855,0)</f>
        <v>0</v>
      </c>
      <c r="D2855" s="114" t="str">
        <f>IF(DATOS!I2856=CONTROL!$H$10,"B","A")</f>
        <v>A</v>
      </c>
      <c r="E2855" s="114">
        <f t="shared" si="264"/>
        <v>0</v>
      </c>
      <c r="F2855">
        <f t="shared" ca="1" si="265"/>
        <v>-1</v>
      </c>
      <c r="G2855">
        <f t="shared" ca="1" si="266"/>
        <v>654</v>
      </c>
      <c r="H2855">
        <f t="shared" ca="1" si="267"/>
        <v>0</v>
      </c>
      <c r="I2855" s="122">
        <f t="shared" ca="1" si="268"/>
        <v>0</v>
      </c>
    </row>
    <row r="2856" spans="1:9" x14ac:dyDescent="0.25">
      <c r="A2856" s="114">
        <f t="shared" si="269"/>
        <v>2856</v>
      </c>
      <c r="B2856" s="114">
        <f>IF(AND(A2856&gt;=CONTROL!$D$9,A2856&lt;CONTROL!$D$10+1),A2856,0)</f>
        <v>0</v>
      </c>
      <c r="C2856" s="114">
        <f>IF(AND(A2856&gt;=CONTROL!$F$9,A2856&lt;CONTROL!$F$10+1),A2856,0)</f>
        <v>0</v>
      </c>
      <c r="D2856" s="114" t="str">
        <f>IF(DATOS!I2857=CONTROL!$H$10,"B","A")</f>
        <v>A</v>
      </c>
      <c r="E2856" s="114">
        <f t="shared" si="264"/>
        <v>0</v>
      </c>
      <c r="F2856">
        <f t="shared" ca="1" si="265"/>
        <v>-1</v>
      </c>
      <c r="G2856">
        <f t="shared" ca="1" si="266"/>
        <v>654</v>
      </c>
      <c r="H2856">
        <f t="shared" ca="1" si="267"/>
        <v>0</v>
      </c>
      <c r="I2856" s="122">
        <f t="shared" ca="1" si="268"/>
        <v>0</v>
      </c>
    </row>
    <row r="2857" spans="1:9" x14ac:dyDescent="0.25">
      <c r="A2857" s="114">
        <f t="shared" si="269"/>
        <v>2857</v>
      </c>
      <c r="B2857" s="114">
        <f>IF(AND(A2857&gt;=CONTROL!$D$9,A2857&lt;CONTROL!$D$10+1),A2857,0)</f>
        <v>0</v>
      </c>
      <c r="C2857" s="114">
        <f>IF(AND(A2857&gt;=CONTROL!$F$9,A2857&lt;CONTROL!$F$10+1),A2857,0)</f>
        <v>0</v>
      </c>
      <c r="D2857" s="114" t="str">
        <f>IF(DATOS!I2858=CONTROL!$H$10,"B","A")</f>
        <v>A</v>
      </c>
      <c r="E2857" s="114">
        <f t="shared" si="264"/>
        <v>0</v>
      </c>
      <c r="F2857">
        <f t="shared" ca="1" si="265"/>
        <v>-1</v>
      </c>
      <c r="G2857">
        <f t="shared" ca="1" si="266"/>
        <v>654</v>
      </c>
      <c r="H2857">
        <f t="shared" ca="1" si="267"/>
        <v>0</v>
      </c>
      <c r="I2857" s="122">
        <f t="shared" ca="1" si="268"/>
        <v>0</v>
      </c>
    </row>
    <row r="2858" spans="1:9" x14ac:dyDescent="0.25">
      <c r="A2858" s="114">
        <f t="shared" si="269"/>
        <v>2858</v>
      </c>
      <c r="B2858" s="114">
        <f>IF(AND(A2858&gt;=CONTROL!$D$9,A2858&lt;CONTROL!$D$10+1),A2858,0)</f>
        <v>0</v>
      </c>
      <c r="C2858" s="114">
        <f>IF(AND(A2858&gt;=CONTROL!$F$9,A2858&lt;CONTROL!$F$10+1),A2858,0)</f>
        <v>0</v>
      </c>
      <c r="D2858" s="114" t="str">
        <f>IF(DATOS!I2859=CONTROL!$H$10,"B","A")</f>
        <v>A</v>
      </c>
      <c r="E2858" s="114">
        <f t="shared" si="264"/>
        <v>0</v>
      </c>
      <c r="F2858">
        <f t="shared" ca="1" si="265"/>
        <v>-1</v>
      </c>
      <c r="G2858">
        <f t="shared" ca="1" si="266"/>
        <v>654</v>
      </c>
      <c r="H2858">
        <f t="shared" ca="1" si="267"/>
        <v>0</v>
      </c>
      <c r="I2858" s="122">
        <f t="shared" ca="1" si="268"/>
        <v>0</v>
      </c>
    </row>
    <row r="2859" spans="1:9" x14ac:dyDescent="0.25">
      <c r="A2859" s="114">
        <f t="shared" si="269"/>
        <v>2859</v>
      </c>
      <c r="B2859" s="114">
        <f>IF(AND(A2859&gt;=CONTROL!$D$9,A2859&lt;CONTROL!$D$10+1),A2859,0)</f>
        <v>0</v>
      </c>
      <c r="C2859" s="114">
        <f>IF(AND(A2859&gt;=CONTROL!$F$9,A2859&lt;CONTROL!$F$10+1),A2859,0)</f>
        <v>0</v>
      </c>
      <c r="D2859" s="114" t="str">
        <f>IF(DATOS!I2860=CONTROL!$H$10,"B","A")</f>
        <v>A</v>
      </c>
      <c r="E2859" s="114">
        <f t="shared" si="264"/>
        <v>0</v>
      </c>
      <c r="F2859">
        <f t="shared" ca="1" si="265"/>
        <v>-1</v>
      </c>
      <c r="G2859">
        <f t="shared" ca="1" si="266"/>
        <v>654</v>
      </c>
      <c r="H2859">
        <f t="shared" ca="1" si="267"/>
        <v>0</v>
      </c>
      <c r="I2859" s="122">
        <f t="shared" ca="1" si="268"/>
        <v>0</v>
      </c>
    </row>
    <row r="2860" spans="1:9" x14ac:dyDescent="0.25">
      <c r="A2860" s="114">
        <f t="shared" si="269"/>
        <v>2860</v>
      </c>
      <c r="B2860" s="114">
        <f>IF(AND(A2860&gt;=CONTROL!$D$9,A2860&lt;CONTROL!$D$10+1),A2860,0)</f>
        <v>0</v>
      </c>
      <c r="C2860" s="114">
        <f>IF(AND(A2860&gt;=CONTROL!$F$9,A2860&lt;CONTROL!$F$10+1),A2860,0)</f>
        <v>0</v>
      </c>
      <c r="D2860" s="114" t="str">
        <f>IF(DATOS!I2861=CONTROL!$H$10,"B","A")</f>
        <v>A</v>
      </c>
      <c r="E2860" s="114">
        <f t="shared" si="264"/>
        <v>0</v>
      </c>
      <c r="F2860">
        <f t="shared" ca="1" si="265"/>
        <v>-1</v>
      </c>
      <c r="G2860">
        <f t="shared" ca="1" si="266"/>
        <v>654</v>
      </c>
      <c r="H2860">
        <f t="shared" ca="1" si="267"/>
        <v>0</v>
      </c>
      <c r="I2860" s="122">
        <f t="shared" ca="1" si="268"/>
        <v>0</v>
      </c>
    </row>
    <row r="2861" spans="1:9" x14ac:dyDescent="0.25">
      <c r="A2861" s="114">
        <f t="shared" si="269"/>
        <v>2861</v>
      </c>
      <c r="B2861" s="114">
        <f>IF(AND(A2861&gt;=CONTROL!$D$9,A2861&lt;CONTROL!$D$10+1),A2861,0)</f>
        <v>0</v>
      </c>
      <c r="C2861" s="114">
        <f>IF(AND(A2861&gt;=CONTROL!$F$9,A2861&lt;CONTROL!$F$10+1),A2861,0)</f>
        <v>0</v>
      </c>
      <c r="D2861" s="114" t="str">
        <f>IF(DATOS!I2862=CONTROL!$H$10,"B","A")</f>
        <v>A</v>
      </c>
      <c r="E2861" s="114">
        <f t="shared" si="264"/>
        <v>0</v>
      </c>
      <c r="F2861">
        <f t="shared" ca="1" si="265"/>
        <v>-1</v>
      </c>
      <c r="G2861">
        <f t="shared" ca="1" si="266"/>
        <v>654</v>
      </c>
      <c r="H2861">
        <f t="shared" ca="1" si="267"/>
        <v>0</v>
      </c>
      <c r="I2861" s="122">
        <f t="shared" ca="1" si="268"/>
        <v>0</v>
      </c>
    </row>
    <row r="2862" spans="1:9" x14ac:dyDescent="0.25">
      <c r="A2862" s="114">
        <f t="shared" si="269"/>
        <v>2862</v>
      </c>
      <c r="B2862" s="114">
        <f>IF(AND(A2862&gt;=CONTROL!$D$9,A2862&lt;CONTROL!$D$10+1),A2862,0)</f>
        <v>0</v>
      </c>
      <c r="C2862" s="114">
        <f>IF(AND(A2862&gt;=CONTROL!$F$9,A2862&lt;CONTROL!$F$10+1),A2862,0)</f>
        <v>0</v>
      </c>
      <c r="D2862" s="114" t="str">
        <f>IF(DATOS!I2863=CONTROL!$H$10,"B","A")</f>
        <v>A</v>
      </c>
      <c r="E2862" s="114">
        <f t="shared" si="264"/>
        <v>0</v>
      </c>
      <c r="F2862">
        <f t="shared" ca="1" si="265"/>
        <v>-1</v>
      </c>
      <c r="G2862">
        <f t="shared" ca="1" si="266"/>
        <v>654</v>
      </c>
      <c r="H2862">
        <f t="shared" ca="1" si="267"/>
        <v>0</v>
      </c>
      <c r="I2862" s="122">
        <f t="shared" ca="1" si="268"/>
        <v>0</v>
      </c>
    </row>
    <row r="2863" spans="1:9" x14ac:dyDescent="0.25">
      <c r="A2863" s="114">
        <f t="shared" si="269"/>
        <v>2863</v>
      </c>
      <c r="B2863" s="114">
        <f>IF(AND(A2863&gt;=CONTROL!$D$9,A2863&lt;CONTROL!$D$10+1),A2863,0)</f>
        <v>0</v>
      </c>
      <c r="C2863" s="114">
        <f>IF(AND(A2863&gt;=CONTROL!$F$9,A2863&lt;CONTROL!$F$10+1),A2863,0)</f>
        <v>0</v>
      </c>
      <c r="D2863" s="114" t="str">
        <f>IF(DATOS!I2864=CONTROL!$H$10,"B","A")</f>
        <v>A</v>
      </c>
      <c r="E2863" s="114">
        <f t="shared" si="264"/>
        <v>0</v>
      </c>
      <c r="F2863">
        <f t="shared" ca="1" si="265"/>
        <v>-1</v>
      </c>
      <c r="G2863">
        <f t="shared" ca="1" si="266"/>
        <v>654</v>
      </c>
      <c r="H2863">
        <f t="shared" ca="1" si="267"/>
        <v>0</v>
      </c>
      <c r="I2863" s="122">
        <f t="shared" ca="1" si="268"/>
        <v>0</v>
      </c>
    </row>
    <row r="2864" spans="1:9" x14ac:dyDescent="0.25">
      <c r="A2864" s="114">
        <f t="shared" si="269"/>
        <v>2864</v>
      </c>
      <c r="B2864" s="114">
        <f>IF(AND(A2864&gt;=CONTROL!$D$9,A2864&lt;CONTROL!$D$10+1),A2864,0)</f>
        <v>0</v>
      </c>
      <c r="C2864" s="114">
        <f>IF(AND(A2864&gt;=CONTROL!$F$9,A2864&lt;CONTROL!$F$10+1),A2864,0)</f>
        <v>0</v>
      </c>
      <c r="D2864" s="114" t="str">
        <f>IF(DATOS!I2865=CONTROL!$H$10,"B","A")</f>
        <v>A</v>
      </c>
      <c r="E2864" s="114">
        <f t="shared" si="264"/>
        <v>0</v>
      </c>
      <c r="F2864">
        <f t="shared" ca="1" si="265"/>
        <v>-1</v>
      </c>
      <c r="G2864">
        <f t="shared" ca="1" si="266"/>
        <v>654</v>
      </c>
      <c r="H2864">
        <f t="shared" ca="1" si="267"/>
        <v>0</v>
      </c>
      <c r="I2864" s="122">
        <f t="shared" ca="1" si="268"/>
        <v>0</v>
      </c>
    </row>
    <row r="2865" spans="1:9" x14ac:dyDescent="0.25">
      <c r="A2865" s="114">
        <f t="shared" si="269"/>
        <v>2865</v>
      </c>
      <c r="B2865" s="114">
        <f>IF(AND(A2865&gt;=CONTROL!$D$9,A2865&lt;CONTROL!$D$10+1),A2865,0)</f>
        <v>0</v>
      </c>
      <c r="C2865" s="114">
        <f>IF(AND(A2865&gt;=CONTROL!$F$9,A2865&lt;CONTROL!$F$10+1),A2865,0)</f>
        <v>0</v>
      </c>
      <c r="D2865" s="114" t="str">
        <f>IF(DATOS!I2866=CONTROL!$H$10,"B","A")</f>
        <v>A</v>
      </c>
      <c r="E2865" s="114">
        <f t="shared" si="264"/>
        <v>0</v>
      </c>
      <c r="F2865">
        <f t="shared" ca="1" si="265"/>
        <v>-1</v>
      </c>
      <c r="G2865">
        <f t="shared" ca="1" si="266"/>
        <v>654</v>
      </c>
      <c r="H2865">
        <f t="shared" ca="1" si="267"/>
        <v>0</v>
      </c>
      <c r="I2865" s="122">
        <f t="shared" ca="1" si="268"/>
        <v>0</v>
      </c>
    </row>
    <row r="2866" spans="1:9" x14ac:dyDescent="0.25">
      <c r="A2866" s="114">
        <f t="shared" si="269"/>
        <v>2866</v>
      </c>
      <c r="B2866" s="114">
        <f>IF(AND(A2866&gt;=CONTROL!$D$9,A2866&lt;CONTROL!$D$10+1),A2866,0)</f>
        <v>0</v>
      </c>
      <c r="C2866" s="114">
        <f>IF(AND(A2866&gt;=CONTROL!$F$9,A2866&lt;CONTROL!$F$10+1),A2866,0)</f>
        <v>0</v>
      </c>
      <c r="D2866" s="114" t="str">
        <f>IF(DATOS!I2867=CONTROL!$H$10,"B","A")</f>
        <v>A</v>
      </c>
      <c r="E2866" s="114">
        <f t="shared" si="264"/>
        <v>0</v>
      </c>
      <c r="F2866">
        <f t="shared" ca="1" si="265"/>
        <v>-1</v>
      </c>
      <c r="G2866">
        <f t="shared" ca="1" si="266"/>
        <v>654</v>
      </c>
      <c r="H2866">
        <f t="shared" ca="1" si="267"/>
        <v>0</v>
      </c>
      <c r="I2866" s="122">
        <f t="shared" ca="1" si="268"/>
        <v>0</v>
      </c>
    </row>
    <row r="2867" spans="1:9" x14ac:dyDescent="0.25">
      <c r="A2867" s="114">
        <f t="shared" si="269"/>
        <v>2867</v>
      </c>
      <c r="B2867" s="114">
        <f>IF(AND(A2867&gt;=CONTROL!$D$9,A2867&lt;CONTROL!$D$10+1),A2867,0)</f>
        <v>0</v>
      </c>
      <c r="C2867" s="114">
        <f>IF(AND(A2867&gt;=CONTROL!$F$9,A2867&lt;CONTROL!$F$10+1),A2867,0)</f>
        <v>0</v>
      </c>
      <c r="D2867" s="114" t="str">
        <f>IF(DATOS!I2868=CONTROL!$H$10,"B","A")</f>
        <v>A</v>
      </c>
      <c r="E2867" s="114">
        <f t="shared" si="264"/>
        <v>0</v>
      </c>
      <c r="F2867">
        <f t="shared" ca="1" si="265"/>
        <v>-1</v>
      </c>
      <c r="G2867">
        <f t="shared" ca="1" si="266"/>
        <v>654</v>
      </c>
      <c r="H2867">
        <f t="shared" ca="1" si="267"/>
        <v>0</v>
      </c>
      <c r="I2867" s="122">
        <f t="shared" ca="1" si="268"/>
        <v>0</v>
      </c>
    </row>
    <row r="2868" spans="1:9" x14ac:dyDescent="0.25">
      <c r="A2868" s="114">
        <f t="shared" si="269"/>
        <v>2868</v>
      </c>
      <c r="B2868" s="114">
        <f>IF(AND(A2868&gt;=CONTROL!$D$9,A2868&lt;CONTROL!$D$10+1),A2868,0)</f>
        <v>0</v>
      </c>
      <c r="C2868" s="114">
        <f>IF(AND(A2868&gt;=CONTROL!$F$9,A2868&lt;CONTROL!$F$10+1),A2868,0)</f>
        <v>0</v>
      </c>
      <c r="D2868" s="114" t="str">
        <f>IF(DATOS!I2869=CONTROL!$H$10,"B","A")</f>
        <v>A</v>
      </c>
      <c r="E2868" s="114">
        <f t="shared" si="264"/>
        <v>0</v>
      </c>
      <c r="F2868">
        <f t="shared" ca="1" si="265"/>
        <v>-1</v>
      </c>
      <c r="G2868">
        <f t="shared" ca="1" si="266"/>
        <v>654</v>
      </c>
      <c r="H2868">
        <f t="shared" ca="1" si="267"/>
        <v>0</v>
      </c>
      <c r="I2868" s="122">
        <f t="shared" ca="1" si="268"/>
        <v>0</v>
      </c>
    </row>
    <row r="2869" spans="1:9" x14ac:dyDescent="0.25">
      <c r="A2869" s="114">
        <f t="shared" si="269"/>
        <v>2869</v>
      </c>
      <c r="B2869" s="114">
        <f>IF(AND(A2869&gt;=CONTROL!$D$9,A2869&lt;CONTROL!$D$10+1),A2869,0)</f>
        <v>0</v>
      </c>
      <c r="C2869" s="114">
        <f>IF(AND(A2869&gt;=CONTROL!$F$9,A2869&lt;CONTROL!$F$10+1),A2869,0)</f>
        <v>0</v>
      </c>
      <c r="D2869" s="114" t="str">
        <f>IF(DATOS!I2870=CONTROL!$H$10,"B","A")</f>
        <v>A</v>
      </c>
      <c r="E2869" s="114">
        <f t="shared" si="264"/>
        <v>0</v>
      </c>
      <c r="F2869">
        <f t="shared" ca="1" si="265"/>
        <v>-1</v>
      </c>
      <c r="G2869">
        <f t="shared" ca="1" si="266"/>
        <v>654</v>
      </c>
      <c r="H2869">
        <f t="shared" ca="1" si="267"/>
        <v>0</v>
      </c>
      <c r="I2869" s="122">
        <f t="shared" ca="1" si="268"/>
        <v>0</v>
      </c>
    </row>
    <row r="2870" spans="1:9" x14ac:dyDescent="0.25">
      <c r="A2870" s="114">
        <f t="shared" si="269"/>
        <v>2870</v>
      </c>
      <c r="B2870" s="114">
        <f>IF(AND(A2870&gt;=CONTROL!$D$9,A2870&lt;CONTROL!$D$10+1),A2870,0)</f>
        <v>0</v>
      </c>
      <c r="C2870" s="114">
        <f>IF(AND(A2870&gt;=CONTROL!$F$9,A2870&lt;CONTROL!$F$10+1),A2870,0)</f>
        <v>0</v>
      </c>
      <c r="D2870" s="114" t="str">
        <f>IF(DATOS!I2871=CONTROL!$H$10,"B","A")</f>
        <v>A</v>
      </c>
      <c r="E2870" s="114">
        <f t="shared" si="264"/>
        <v>0</v>
      </c>
      <c r="F2870">
        <f t="shared" ca="1" si="265"/>
        <v>-1</v>
      </c>
      <c r="G2870">
        <f t="shared" ca="1" si="266"/>
        <v>654</v>
      </c>
      <c r="H2870">
        <f t="shared" ca="1" si="267"/>
        <v>0</v>
      </c>
      <c r="I2870" s="122">
        <f t="shared" ca="1" si="268"/>
        <v>0</v>
      </c>
    </row>
    <row r="2871" spans="1:9" x14ac:dyDescent="0.25">
      <c r="A2871" s="114">
        <f t="shared" si="269"/>
        <v>2871</v>
      </c>
      <c r="B2871" s="114">
        <f>IF(AND(A2871&gt;=CONTROL!$D$9,A2871&lt;CONTROL!$D$10+1),A2871,0)</f>
        <v>0</v>
      </c>
      <c r="C2871" s="114">
        <f>IF(AND(A2871&gt;=CONTROL!$F$9,A2871&lt;CONTROL!$F$10+1),A2871,0)</f>
        <v>0</v>
      </c>
      <c r="D2871" s="114" t="str">
        <f>IF(DATOS!I2872=CONTROL!$H$10,"B","A")</f>
        <v>A</v>
      </c>
      <c r="E2871" s="114">
        <f t="shared" si="264"/>
        <v>0</v>
      </c>
      <c r="F2871">
        <f t="shared" ca="1" si="265"/>
        <v>-1</v>
      </c>
      <c r="G2871">
        <f t="shared" ca="1" si="266"/>
        <v>654</v>
      </c>
      <c r="H2871">
        <f t="shared" ca="1" si="267"/>
        <v>0</v>
      </c>
      <c r="I2871" s="122">
        <f t="shared" ca="1" si="268"/>
        <v>0</v>
      </c>
    </row>
    <row r="2872" spans="1:9" x14ac:dyDescent="0.25">
      <c r="A2872" s="114">
        <f t="shared" si="269"/>
        <v>2872</v>
      </c>
      <c r="B2872" s="114">
        <f>IF(AND(A2872&gt;=CONTROL!$D$9,A2872&lt;CONTROL!$D$10+1),A2872,0)</f>
        <v>0</v>
      </c>
      <c r="C2872" s="114">
        <f>IF(AND(A2872&gt;=CONTROL!$F$9,A2872&lt;CONTROL!$F$10+1),A2872,0)</f>
        <v>0</v>
      </c>
      <c r="D2872" s="114" t="str">
        <f>IF(DATOS!I2873=CONTROL!$H$10,"B","A")</f>
        <v>A</v>
      </c>
      <c r="E2872" s="114">
        <f t="shared" si="264"/>
        <v>0</v>
      </c>
      <c r="F2872">
        <f t="shared" ca="1" si="265"/>
        <v>-1</v>
      </c>
      <c r="G2872">
        <f t="shared" ca="1" si="266"/>
        <v>654</v>
      </c>
      <c r="H2872">
        <f t="shared" ca="1" si="267"/>
        <v>0</v>
      </c>
      <c r="I2872" s="122">
        <f t="shared" ca="1" si="268"/>
        <v>0</v>
      </c>
    </row>
    <row r="2873" spans="1:9" x14ac:dyDescent="0.25">
      <c r="A2873" s="114">
        <f t="shared" si="269"/>
        <v>2873</v>
      </c>
      <c r="B2873" s="114">
        <f>IF(AND(A2873&gt;=CONTROL!$D$9,A2873&lt;CONTROL!$D$10+1),A2873,0)</f>
        <v>0</v>
      </c>
      <c r="C2873" s="114">
        <f>IF(AND(A2873&gt;=CONTROL!$F$9,A2873&lt;CONTROL!$F$10+1),A2873,0)</f>
        <v>0</v>
      </c>
      <c r="D2873" s="114" t="str">
        <f>IF(DATOS!I2874=CONTROL!$H$10,"B","A")</f>
        <v>A</v>
      </c>
      <c r="E2873" s="114">
        <f t="shared" si="264"/>
        <v>0</v>
      </c>
      <c r="F2873">
        <f t="shared" ca="1" si="265"/>
        <v>-1</v>
      </c>
      <c r="G2873">
        <f t="shared" ca="1" si="266"/>
        <v>654</v>
      </c>
      <c r="H2873">
        <f t="shared" ca="1" si="267"/>
        <v>0</v>
      </c>
      <c r="I2873" s="122">
        <f t="shared" ca="1" si="268"/>
        <v>0</v>
      </c>
    </row>
    <row r="2874" spans="1:9" x14ac:dyDescent="0.25">
      <c r="A2874" s="114">
        <f t="shared" si="269"/>
        <v>2874</v>
      </c>
      <c r="B2874" s="114">
        <f>IF(AND(A2874&gt;=CONTROL!$D$9,A2874&lt;CONTROL!$D$10+1),A2874,0)</f>
        <v>0</v>
      </c>
      <c r="C2874" s="114">
        <f>IF(AND(A2874&gt;=CONTROL!$F$9,A2874&lt;CONTROL!$F$10+1),A2874,0)</f>
        <v>0</v>
      </c>
      <c r="D2874" s="114" t="str">
        <f>IF(DATOS!I2875=CONTROL!$H$10,"B","A")</f>
        <v>A</v>
      </c>
      <c r="E2874" s="114">
        <f t="shared" si="264"/>
        <v>0</v>
      </c>
      <c r="F2874">
        <f t="shared" ca="1" si="265"/>
        <v>-1</v>
      </c>
      <c r="G2874">
        <f t="shared" ca="1" si="266"/>
        <v>654</v>
      </c>
      <c r="H2874">
        <f t="shared" ca="1" si="267"/>
        <v>0</v>
      </c>
      <c r="I2874" s="122">
        <f t="shared" ca="1" si="268"/>
        <v>0</v>
      </c>
    </row>
    <row r="2875" spans="1:9" x14ac:dyDescent="0.25">
      <c r="A2875" s="114">
        <f t="shared" si="269"/>
        <v>2875</v>
      </c>
      <c r="B2875" s="114">
        <f>IF(AND(A2875&gt;=CONTROL!$D$9,A2875&lt;CONTROL!$D$10+1),A2875,0)</f>
        <v>0</v>
      </c>
      <c r="C2875" s="114">
        <f>IF(AND(A2875&gt;=CONTROL!$F$9,A2875&lt;CONTROL!$F$10+1),A2875,0)</f>
        <v>0</v>
      </c>
      <c r="D2875" s="114" t="str">
        <f>IF(DATOS!I2876=CONTROL!$H$10,"B","A")</f>
        <v>A</v>
      </c>
      <c r="E2875" s="114">
        <f t="shared" si="264"/>
        <v>0</v>
      </c>
      <c r="F2875">
        <f t="shared" ca="1" si="265"/>
        <v>-1</v>
      </c>
      <c r="G2875">
        <f t="shared" ca="1" si="266"/>
        <v>654</v>
      </c>
      <c r="H2875">
        <f t="shared" ca="1" si="267"/>
        <v>0</v>
      </c>
      <c r="I2875" s="122">
        <f t="shared" ca="1" si="268"/>
        <v>0</v>
      </c>
    </row>
    <row r="2876" spans="1:9" x14ac:dyDescent="0.25">
      <c r="A2876" s="114">
        <f t="shared" si="269"/>
        <v>2876</v>
      </c>
      <c r="B2876" s="114">
        <f>IF(AND(A2876&gt;=CONTROL!$D$9,A2876&lt;CONTROL!$D$10+1),A2876,0)</f>
        <v>0</v>
      </c>
      <c r="C2876" s="114">
        <f>IF(AND(A2876&gt;=CONTROL!$F$9,A2876&lt;CONTROL!$F$10+1),A2876,0)</f>
        <v>0</v>
      </c>
      <c r="D2876" s="114" t="str">
        <f>IF(DATOS!I2877=CONTROL!$H$10,"B","A")</f>
        <v>A</v>
      </c>
      <c r="E2876" s="114">
        <f t="shared" si="264"/>
        <v>0</v>
      </c>
      <c r="F2876">
        <f t="shared" ca="1" si="265"/>
        <v>-1</v>
      </c>
      <c r="G2876">
        <f t="shared" ca="1" si="266"/>
        <v>654</v>
      </c>
      <c r="H2876">
        <f t="shared" ca="1" si="267"/>
        <v>0</v>
      </c>
      <c r="I2876" s="122">
        <f t="shared" ca="1" si="268"/>
        <v>0</v>
      </c>
    </row>
    <row r="2877" spans="1:9" x14ac:dyDescent="0.25">
      <c r="A2877" s="114">
        <f t="shared" si="269"/>
        <v>2877</v>
      </c>
      <c r="B2877" s="114">
        <f>IF(AND(A2877&gt;=CONTROL!$D$9,A2877&lt;CONTROL!$D$10+1),A2877,0)</f>
        <v>0</v>
      </c>
      <c r="C2877" s="114">
        <f>IF(AND(A2877&gt;=CONTROL!$F$9,A2877&lt;CONTROL!$F$10+1),A2877,0)</f>
        <v>0</v>
      </c>
      <c r="D2877" s="114" t="str">
        <f>IF(DATOS!I2878=CONTROL!$H$10,"B","A")</f>
        <v>A</v>
      </c>
      <c r="E2877" s="114">
        <f t="shared" si="264"/>
        <v>0</v>
      </c>
      <c r="F2877">
        <f t="shared" ca="1" si="265"/>
        <v>-1</v>
      </c>
      <c r="G2877">
        <f t="shared" ca="1" si="266"/>
        <v>654</v>
      </c>
      <c r="H2877">
        <f t="shared" ca="1" si="267"/>
        <v>0</v>
      </c>
      <c r="I2877" s="122">
        <f t="shared" ca="1" si="268"/>
        <v>0</v>
      </c>
    </row>
    <row r="2878" spans="1:9" x14ac:dyDescent="0.25">
      <c r="A2878" s="114">
        <f t="shared" si="269"/>
        <v>2878</v>
      </c>
      <c r="B2878" s="114">
        <f>IF(AND(A2878&gt;=CONTROL!$D$9,A2878&lt;CONTROL!$D$10+1),A2878,0)</f>
        <v>0</v>
      </c>
      <c r="C2878" s="114">
        <f>IF(AND(A2878&gt;=CONTROL!$F$9,A2878&lt;CONTROL!$F$10+1),A2878,0)</f>
        <v>0</v>
      </c>
      <c r="D2878" s="114" t="str">
        <f>IF(DATOS!I2879=CONTROL!$H$10,"B","A")</f>
        <v>A</v>
      </c>
      <c r="E2878" s="114">
        <f t="shared" si="264"/>
        <v>0</v>
      </c>
      <c r="F2878">
        <f t="shared" ca="1" si="265"/>
        <v>-1</v>
      </c>
      <c r="G2878">
        <f t="shared" ca="1" si="266"/>
        <v>654</v>
      </c>
      <c r="H2878">
        <f t="shared" ca="1" si="267"/>
        <v>0</v>
      </c>
      <c r="I2878" s="122">
        <f t="shared" ca="1" si="268"/>
        <v>0</v>
      </c>
    </row>
    <row r="2879" spans="1:9" x14ac:dyDescent="0.25">
      <c r="A2879" s="114">
        <f t="shared" si="269"/>
        <v>2879</v>
      </c>
      <c r="B2879" s="114">
        <f>IF(AND(A2879&gt;=CONTROL!$D$9,A2879&lt;CONTROL!$D$10+1),A2879,0)</f>
        <v>0</v>
      </c>
      <c r="C2879" s="114">
        <f>IF(AND(A2879&gt;=CONTROL!$F$9,A2879&lt;CONTROL!$F$10+1),A2879,0)</f>
        <v>0</v>
      </c>
      <c r="D2879" s="114" t="str">
        <f>IF(DATOS!I2880=CONTROL!$H$10,"B","A")</f>
        <v>A</v>
      </c>
      <c r="E2879" s="114">
        <f t="shared" si="264"/>
        <v>0</v>
      </c>
      <c r="F2879">
        <f t="shared" ca="1" si="265"/>
        <v>-1</v>
      </c>
      <c r="G2879">
        <f t="shared" ca="1" si="266"/>
        <v>654</v>
      </c>
      <c r="H2879">
        <f t="shared" ca="1" si="267"/>
        <v>0</v>
      </c>
      <c r="I2879" s="122">
        <f t="shared" ca="1" si="268"/>
        <v>0</v>
      </c>
    </row>
    <row r="2880" spans="1:9" x14ac:dyDescent="0.25">
      <c r="A2880" s="114">
        <f t="shared" si="269"/>
        <v>2880</v>
      </c>
      <c r="B2880" s="114">
        <f>IF(AND(A2880&gt;=CONTROL!$D$9,A2880&lt;CONTROL!$D$10+1),A2880,0)</f>
        <v>0</v>
      </c>
      <c r="C2880" s="114">
        <f>IF(AND(A2880&gt;=CONTROL!$F$9,A2880&lt;CONTROL!$F$10+1),A2880,0)</f>
        <v>0</v>
      </c>
      <c r="D2880" s="114" t="str">
        <f>IF(DATOS!I2881=CONTROL!$H$10,"B","A")</f>
        <v>A</v>
      </c>
      <c r="E2880" s="114">
        <f t="shared" si="264"/>
        <v>0</v>
      </c>
      <c r="F2880">
        <f t="shared" ca="1" si="265"/>
        <v>-1</v>
      </c>
      <c r="G2880">
        <f t="shared" ca="1" si="266"/>
        <v>654</v>
      </c>
      <c r="H2880">
        <f t="shared" ca="1" si="267"/>
        <v>0</v>
      </c>
      <c r="I2880" s="122">
        <f t="shared" ca="1" si="268"/>
        <v>0</v>
      </c>
    </row>
    <row r="2881" spans="1:9" x14ac:dyDescent="0.25">
      <c r="A2881" s="114">
        <f t="shared" si="269"/>
        <v>2881</v>
      </c>
      <c r="B2881" s="114">
        <f>IF(AND(A2881&gt;=CONTROL!$D$9,A2881&lt;CONTROL!$D$10+1),A2881,0)</f>
        <v>0</v>
      </c>
      <c r="C2881" s="114">
        <f>IF(AND(A2881&gt;=CONTROL!$F$9,A2881&lt;CONTROL!$F$10+1),A2881,0)</f>
        <v>0</v>
      </c>
      <c r="D2881" s="114" t="str">
        <f>IF(DATOS!I2882=CONTROL!$H$10,"B","A")</f>
        <v>A</v>
      </c>
      <c r="E2881" s="114">
        <f t="shared" si="264"/>
        <v>0</v>
      </c>
      <c r="F2881">
        <f t="shared" ca="1" si="265"/>
        <v>-1</v>
      </c>
      <c r="G2881">
        <f t="shared" ca="1" si="266"/>
        <v>654</v>
      </c>
      <c r="H2881">
        <f t="shared" ca="1" si="267"/>
        <v>0</v>
      </c>
      <c r="I2881" s="122">
        <f t="shared" ca="1" si="268"/>
        <v>0</v>
      </c>
    </row>
    <row r="2882" spans="1:9" x14ac:dyDescent="0.25">
      <c r="A2882" s="114">
        <f t="shared" si="269"/>
        <v>2882</v>
      </c>
      <c r="B2882" s="114">
        <f>IF(AND(A2882&gt;=CONTROL!$D$9,A2882&lt;CONTROL!$D$10+1),A2882,0)</f>
        <v>0</v>
      </c>
      <c r="C2882" s="114">
        <f>IF(AND(A2882&gt;=CONTROL!$F$9,A2882&lt;CONTROL!$F$10+1),A2882,0)</f>
        <v>0</v>
      </c>
      <c r="D2882" s="114" t="str">
        <f>IF(DATOS!I2883=CONTROL!$H$10,"B","A")</f>
        <v>A</v>
      </c>
      <c r="E2882" s="114">
        <f t="shared" ref="E2882:E2945" si="270">IF(D2882="A",+C2882+B2882,0)</f>
        <v>0</v>
      </c>
      <c r="F2882">
        <f t="shared" ref="F2882:F2945" ca="1" si="271">IF(E2882&gt;0,RAND(),-1)</f>
        <v>-1</v>
      </c>
      <c r="G2882">
        <f t="shared" ref="G2882:G2945" ca="1" si="272">RANK(F2882,$F$1:$F$5000)</f>
        <v>654</v>
      </c>
      <c r="H2882">
        <f t="shared" ref="H2882:H2945" ca="1" si="273">IF(F2882=-1,0,G2882)</f>
        <v>0</v>
      </c>
      <c r="I2882" s="122">
        <f t="shared" ref="I2882:I2945" ca="1" si="274">IFERROR(MATCH(A2882,H:H,0),0)</f>
        <v>0</v>
      </c>
    </row>
    <row r="2883" spans="1:9" x14ac:dyDescent="0.25">
      <c r="A2883" s="114">
        <f t="shared" ref="A2883:A2946" si="275">+A2882+1</f>
        <v>2883</v>
      </c>
      <c r="B2883" s="114">
        <f>IF(AND(A2883&gt;=CONTROL!$D$9,A2883&lt;CONTROL!$D$10+1),A2883,0)</f>
        <v>0</v>
      </c>
      <c r="C2883" s="114">
        <f>IF(AND(A2883&gt;=CONTROL!$F$9,A2883&lt;CONTROL!$F$10+1),A2883,0)</f>
        <v>0</v>
      </c>
      <c r="D2883" s="114" t="str">
        <f>IF(DATOS!I2884=CONTROL!$H$10,"B","A")</f>
        <v>A</v>
      </c>
      <c r="E2883" s="114">
        <f t="shared" si="270"/>
        <v>0</v>
      </c>
      <c r="F2883">
        <f t="shared" ca="1" si="271"/>
        <v>-1</v>
      </c>
      <c r="G2883">
        <f t="shared" ca="1" si="272"/>
        <v>654</v>
      </c>
      <c r="H2883">
        <f t="shared" ca="1" si="273"/>
        <v>0</v>
      </c>
      <c r="I2883" s="122">
        <f t="shared" ca="1" si="274"/>
        <v>0</v>
      </c>
    </row>
    <row r="2884" spans="1:9" x14ac:dyDescent="0.25">
      <c r="A2884" s="114">
        <f t="shared" si="275"/>
        <v>2884</v>
      </c>
      <c r="B2884" s="114">
        <f>IF(AND(A2884&gt;=CONTROL!$D$9,A2884&lt;CONTROL!$D$10+1),A2884,0)</f>
        <v>0</v>
      </c>
      <c r="C2884" s="114">
        <f>IF(AND(A2884&gt;=CONTROL!$F$9,A2884&lt;CONTROL!$F$10+1),A2884,0)</f>
        <v>0</v>
      </c>
      <c r="D2884" s="114" t="str">
        <f>IF(DATOS!I2885=CONTROL!$H$10,"B","A")</f>
        <v>A</v>
      </c>
      <c r="E2884" s="114">
        <f t="shared" si="270"/>
        <v>0</v>
      </c>
      <c r="F2884">
        <f t="shared" ca="1" si="271"/>
        <v>-1</v>
      </c>
      <c r="G2884">
        <f t="shared" ca="1" si="272"/>
        <v>654</v>
      </c>
      <c r="H2884">
        <f t="shared" ca="1" si="273"/>
        <v>0</v>
      </c>
      <c r="I2884" s="122">
        <f t="shared" ca="1" si="274"/>
        <v>0</v>
      </c>
    </row>
    <row r="2885" spans="1:9" x14ac:dyDescent="0.25">
      <c r="A2885" s="114">
        <f t="shared" si="275"/>
        <v>2885</v>
      </c>
      <c r="B2885" s="114">
        <f>IF(AND(A2885&gt;=CONTROL!$D$9,A2885&lt;CONTROL!$D$10+1),A2885,0)</f>
        <v>0</v>
      </c>
      <c r="C2885" s="114">
        <f>IF(AND(A2885&gt;=CONTROL!$F$9,A2885&lt;CONTROL!$F$10+1),A2885,0)</f>
        <v>0</v>
      </c>
      <c r="D2885" s="114" t="str">
        <f>IF(DATOS!I2886=CONTROL!$H$10,"B","A")</f>
        <v>A</v>
      </c>
      <c r="E2885" s="114">
        <f t="shared" si="270"/>
        <v>0</v>
      </c>
      <c r="F2885">
        <f t="shared" ca="1" si="271"/>
        <v>-1</v>
      </c>
      <c r="G2885">
        <f t="shared" ca="1" si="272"/>
        <v>654</v>
      </c>
      <c r="H2885">
        <f t="shared" ca="1" si="273"/>
        <v>0</v>
      </c>
      <c r="I2885" s="122">
        <f t="shared" ca="1" si="274"/>
        <v>0</v>
      </c>
    </row>
    <row r="2886" spans="1:9" x14ac:dyDescent="0.25">
      <c r="A2886" s="114">
        <f t="shared" si="275"/>
        <v>2886</v>
      </c>
      <c r="B2886" s="114">
        <f>IF(AND(A2886&gt;=CONTROL!$D$9,A2886&lt;CONTROL!$D$10+1),A2886,0)</f>
        <v>0</v>
      </c>
      <c r="C2886" s="114">
        <f>IF(AND(A2886&gt;=CONTROL!$F$9,A2886&lt;CONTROL!$F$10+1),A2886,0)</f>
        <v>0</v>
      </c>
      <c r="D2886" s="114" t="str">
        <f>IF(DATOS!I2887=CONTROL!$H$10,"B","A")</f>
        <v>A</v>
      </c>
      <c r="E2886" s="114">
        <f t="shared" si="270"/>
        <v>0</v>
      </c>
      <c r="F2886">
        <f t="shared" ca="1" si="271"/>
        <v>-1</v>
      </c>
      <c r="G2886">
        <f t="shared" ca="1" si="272"/>
        <v>654</v>
      </c>
      <c r="H2886">
        <f t="shared" ca="1" si="273"/>
        <v>0</v>
      </c>
      <c r="I2886" s="122">
        <f t="shared" ca="1" si="274"/>
        <v>0</v>
      </c>
    </row>
    <row r="2887" spans="1:9" x14ac:dyDescent="0.25">
      <c r="A2887" s="114">
        <f t="shared" si="275"/>
        <v>2887</v>
      </c>
      <c r="B2887" s="114">
        <f>IF(AND(A2887&gt;=CONTROL!$D$9,A2887&lt;CONTROL!$D$10+1),A2887,0)</f>
        <v>0</v>
      </c>
      <c r="C2887" s="114">
        <f>IF(AND(A2887&gt;=CONTROL!$F$9,A2887&lt;CONTROL!$F$10+1),A2887,0)</f>
        <v>0</v>
      </c>
      <c r="D2887" s="114" t="str">
        <f>IF(DATOS!I2888=CONTROL!$H$10,"B","A")</f>
        <v>A</v>
      </c>
      <c r="E2887" s="114">
        <f t="shared" si="270"/>
        <v>0</v>
      </c>
      <c r="F2887">
        <f t="shared" ca="1" si="271"/>
        <v>-1</v>
      </c>
      <c r="G2887">
        <f t="shared" ca="1" si="272"/>
        <v>654</v>
      </c>
      <c r="H2887">
        <f t="shared" ca="1" si="273"/>
        <v>0</v>
      </c>
      <c r="I2887" s="122">
        <f t="shared" ca="1" si="274"/>
        <v>0</v>
      </c>
    </row>
    <row r="2888" spans="1:9" x14ac:dyDescent="0.25">
      <c r="A2888" s="114">
        <f t="shared" si="275"/>
        <v>2888</v>
      </c>
      <c r="B2888" s="114">
        <f>IF(AND(A2888&gt;=CONTROL!$D$9,A2888&lt;CONTROL!$D$10+1),A2888,0)</f>
        <v>0</v>
      </c>
      <c r="C2888" s="114">
        <f>IF(AND(A2888&gt;=CONTROL!$F$9,A2888&lt;CONTROL!$F$10+1),A2888,0)</f>
        <v>0</v>
      </c>
      <c r="D2888" s="114" t="str">
        <f>IF(DATOS!I2889=CONTROL!$H$10,"B","A")</f>
        <v>A</v>
      </c>
      <c r="E2888" s="114">
        <f t="shared" si="270"/>
        <v>0</v>
      </c>
      <c r="F2888">
        <f t="shared" ca="1" si="271"/>
        <v>-1</v>
      </c>
      <c r="G2888">
        <f t="shared" ca="1" si="272"/>
        <v>654</v>
      </c>
      <c r="H2888">
        <f t="shared" ca="1" si="273"/>
        <v>0</v>
      </c>
      <c r="I2888" s="122">
        <f t="shared" ca="1" si="274"/>
        <v>0</v>
      </c>
    </row>
    <row r="2889" spans="1:9" x14ac:dyDescent="0.25">
      <c r="A2889" s="114">
        <f t="shared" si="275"/>
        <v>2889</v>
      </c>
      <c r="B2889" s="114">
        <f>IF(AND(A2889&gt;=CONTROL!$D$9,A2889&lt;CONTROL!$D$10+1),A2889,0)</f>
        <v>0</v>
      </c>
      <c r="C2889" s="114">
        <f>IF(AND(A2889&gt;=CONTROL!$F$9,A2889&lt;CONTROL!$F$10+1),A2889,0)</f>
        <v>0</v>
      </c>
      <c r="D2889" s="114" t="str">
        <f>IF(DATOS!I2890=CONTROL!$H$10,"B","A")</f>
        <v>A</v>
      </c>
      <c r="E2889" s="114">
        <f t="shared" si="270"/>
        <v>0</v>
      </c>
      <c r="F2889">
        <f t="shared" ca="1" si="271"/>
        <v>-1</v>
      </c>
      <c r="G2889">
        <f t="shared" ca="1" si="272"/>
        <v>654</v>
      </c>
      <c r="H2889">
        <f t="shared" ca="1" si="273"/>
        <v>0</v>
      </c>
      <c r="I2889" s="122">
        <f t="shared" ca="1" si="274"/>
        <v>0</v>
      </c>
    </row>
    <row r="2890" spans="1:9" x14ac:dyDescent="0.25">
      <c r="A2890" s="114">
        <f t="shared" si="275"/>
        <v>2890</v>
      </c>
      <c r="B2890" s="114">
        <f>IF(AND(A2890&gt;=CONTROL!$D$9,A2890&lt;CONTROL!$D$10+1),A2890,0)</f>
        <v>0</v>
      </c>
      <c r="C2890" s="114">
        <f>IF(AND(A2890&gt;=CONTROL!$F$9,A2890&lt;CONTROL!$F$10+1),A2890,0)</f>
        <v>0</v>
      </c>
      <c r="D2890" s="114" t="str">
        <f>IF(DATOS!I2891=CONTROL!$H$10,"B","A")</f>
        <v>A</v>
      </c>
      <c r="E2890" s="114">
        <f t="shared" si="270"/>
        <v>0</v>
      </c>
      <c r="F2890">
        <f t="shared" ca="1" si="271"/>
        <v>-1</v>
      </c>
      <c r="G2890">
        <f t="shared" ca="1" si="272"/>
        <v>654</v>
      </c>
      <c r="H2890">
        <f t="shared" ca="1" si="273"/>
        <v>0</v>
      </c>
      <c r="I2890" s="122">
        <f t="shared" ca="1" si="274"/>
        <v>0</v>
      </c>
    </row>
    <row r="2891" spans="1:9" x14ac:dyDescent="0.25">
      <c r="A2891" s="114">
        <f t="shared" si="275"/>
        <v>2891</v>
      </c>
      <c r="B2891" s="114">
        <f>IF(AND(A2891&gt;=CONTROL!$D$9,A2891&lt;CONTROL!$D$10+1),A2891,0)</f>
        <v>0</v>
      </c>
      <c r="C2891" s="114">
        <f>IF(AND(A2891&gt;=CONTROL!$F$9,A2891&lt;CONTROL!$F$10+1),A2891,0)</f>
        <v>0</v>
      </c>
      <c r="D2891" s="114" t="str">
        <f>IF(DATOS!I2892=CONTROL!$H$10,"B","A")</f>
        <v>A</v>
      </c>
      <c r="E2891" s="114">
        <f t="shared" si="270"/>
        <v>0</v>
      </c>
      <c r="F2891">
        <f t="shared" ca="1" si="271"/>
        <v>-1</v>
      </c>
      <c r="G2891">
        <f t="shared" ca="1" si="272"/>
        <v>654</v>
      </c>
      <c r="H2891">
        <f t="shared" ca="1" si="273"/>
        <v>0</v>
      </c>
      <c r="I2891" s="122">
        <f t="shared" ca="1" si="274"/>
        <v>0</v>
      </c>
    </row>
    <row r="2892" spans="1:9" x14ac:dyDescent="0.25">
      <c r="A2892" s="114">
        <f t="shared" si="275"/>
        <v>2892</v>
      </c>
      <c r="B2892" s="114">
        <f>IF(AND(A2892&gt;=CONTROL!$D$9,A2892&lt;CONTROL!$D$10+1),A2892,0)</f>
        <v>0</v>
      </c>
      <c r="C2892" s="114">
        <f>IF(AND(A2892&gt;=CONTROL!$F$9,A2892&lt;CONTROL!$F$10+1),A2892,0)</f>
        <v>0</v>
      </c>
      <c r="D2892" s="114" t="str">
        <f>IF(DATOS!I2893=CONTROL!$H$10,"B","A")</f>
        <v>A</v>
      </c>
      <c r="E2892" s="114">
        <f t="shared" si="270"/>
        <v>0</v>
      </c>
      <c r="F2892">
        <f t="shared" ca="1" si="271"/>
        <v>-1</v>
      </c>
      <c r="G2892">
        <f t="shared" ca="1" si="272"/>
        <v>654</v>
      </c>
      <c r="H2892">
        <f t="shared" ca="1" si="273"/>
        <v>0</v>
      </c>
      <c r="I2892" s="122">
        <f t="shared" ca="1" si="274"/>
        <v>0</v>
      </c>
    </row>
    <row r="2893" spans="1:9" x14ac:dyDescent="0.25">
      <c r="A2893" s="114">
        <f t="shared" si="275"/>
        <v>2893</v>
      </c>
      <c r="B2893" s="114">
        <f>IF(AND(A2893&gt;=CONTROL!$D$9,A2893&lt;CONTROL!$D$10+1),A2893,0)</f>
        <v>0</v>
      </c>
      <c r="C2893" s="114">
        <f>IF(AND(A2893&gt;=CONTROL!$F$9,A2893&lt;CONTROL!$F$10+1),A2893,0)</f>
        <v>0</v>
      </c>
      <c r="D2893" s="114" t="str">
        <f>IF(DATOS!I2894=CONTROL!$H$10,"B","A")</f>
        <v>A</v>
      </c>
      <c r="E2893" s="114">
        <f t="shared" si="270"/>
        <v>0</v>
      </c>
      <c r="F2893">
        <f t="shared" ca="1" si="271"/>
        <v>-1</v>
      </c>
      <c r="G2893">
        <f t="shared" ca="1" si="272"/>
        <v>654</v>
      </c>
      <c r="H2893">
        <f t="shared" ca="1" si="273"/>
        <v>0</v>
      </c>
      <c r="I2893" s="122">
        <f t="shared" ca="1" si="274"/>
        <v>0</v>
      </c>
    </row>
    <row r="2894" spans="1:9" x14ac:dyDescent="0.25">
      <c r="A2894" s="114">
        <f t="shared" si="275"/>
        <v>2894</v>
      </c>
      <c r="B2894" s="114">
        <f>IF(AND(A2894&gt;=CONTROL!$D$9,A2894&lt;CONTROL!$D$10+1),A2894,0)</f>
        <v>0</v>
      </c>
      <c r="C2894" s="114">
        <f>IF(AND(A2894&gt;=CONTROL!$F$9,A2894&lt;CONTROL!$F$10+1),A2894,0)</f>
        <v>0</v>
      </c>
      <c r="D2894" s="114" t="str">
        <f>IF(DATOS!I2895=CONTROL!$H$10,"B","A")</f>
        <v>A</v>
      </c>
      <c r="E2894" s="114">
        <f t="shared" si="270"/>
        <v>0</v>
      </c>
      <c r="F2894">
        <f t="shared" ca="1" si="271"/>
        <v>-1</v>
      </c>
      <c r="G2894">
        <f t="shared" ca="1" si="272"/>
        <v>654</v>
      </c>
      <c r="H2894">
        <f t="shared" ca="1" si="273"/>
        <v>0</v>
      </c>
      <c r="I2894" s="122">
        <f t="shared" ca="1" si="274"/>
        <v>0</v>
      </c>
    </row>
    <row r="2895" spans="1:9" x14ac:dyDescent="0.25">
      <c r="A2895" s="114">
        <f t="shared" si="275"/>
        <v>2895</v>
      </c>
      <c r="B2895" s="114">
        <f>IF(AND(A2895&gt;=CONTROL!$D$9,A2895&lt;CONTROL!$D$10+1),A2895,0)</f>
        <v>0</v>
      </c>
      <c r="C2895" s="114">
        <f>IF(AND(A2895&gt;=CONTROL!$F$9,A2895&lt;CONTROL!$F$10+1),A2895,0)</f>
        <v>0</v>
      </c>
      <c r="D2895" s="114" t="str">
        <f>IF(DATOS!I2896=CONTROL!$H$10,"B","A")</f>
        <v>A</v>
      </c>
      <c r="E2895" s="114">
        <f t="shared" si="270"/>
        <v>0</v>
      </c>
      <c r="F2895">
        <f t="shared" ca="1" si="271"/>
        <v>-1</v>
      </c>
      <c r="G2895">
        <f t="shared" ca="1" si="272"/>
        <v>654</v>
      </c>
      <c r="H2895">
        <f t="shared" ca="1" si="273"/>
        <v>0</v>
      </c>
      <c r="I2895" s="122">
        <f t="shared" ca="1" si="274"/>
        <v>0</v>
      </c>
    </row>
    <row r="2896" spans="1:9" x14ac:dyDescent="0.25">
      <c r="A2896" s="114">
        <f t="shared" si="275"/>
        <v>2896</v>
      </c>
      <c r="B2896" s="114">
        <f>IF(AND(A2896&gt;=CONTROL!$D$9,A2896&lt;CONTROL!$D$10+1),A2896,0)</f>
        <v>0</v>
      </c>
      <c r="C2896" s="114">
        <f>IF(AND(A2896&gt;=CONTROL!$F$9,A2896&lt;CONTROL!$F$10+1),A2896,0)</f>
        <v>0</v>
      </c>
      <c r="D2896" s="114" t="str">
        <f>IF(DATOS!I2897=CONTROL!$H$10,"B","A")</f>
        <v>A</v>
      </c>
      <c r="E2896" s="114">
        <f t="shared" si="270"/>
        <v>0</v>
      </c>
      <c r="F2896">
        <f t="shared" ca="1" si="271"/>
        <v>-1</v>
      </c>
      <c r="G2896">
        <f t="shared" ca="1" si="272"/>
        <v>654</v>
      </c>
      <c r="H2896">
        <f t="shared" ca="1" si="273"/>
        <v>0</v>
      </c>
      <c r="I2896" s="122">
        <f t="shared" ca="1" si="274"/>
        <v>0</v>
      </c>
    </row>
    <row r="2897" spans="1:9" x14ac:dyDescent="0.25">
      <c r="A2897" s="114">
        <f t="shared" si="275"/>
        <v>2897</v>
      </c>
      <c r="B2897" s="114">
        <f>IF(AND(A2897&gt;=CONTROL!$D$9,A2897&lt;CONTROL!$D$10+1),A2897,0)</f>
        <v>0</v>
      </c>
      <c r="C2897" s="114">
        <f>IF(AND(A2897&gt;=CONTROL!$F$9,A2897&lt;CONTROL!$F$10+1),A2897,0)</f>
        <v>0</v>
      </c>
      <c r="D2897" s="114" t="str">
        <f>IF(DATOS!I2898=CONTROL!$H$10,"B","A")</f>
        <v>A</v>
      </c>
      <c r="E2897" s="114">
        <f t="shared" si="270"/>
        <v>0</v>
      </c>
      <c r="F2897">
        <f t="shared" ca="1" si="271"/>
        <v>-1</v>
      </c>
      <c r="G2897">
        <f t="shared" ca="1" si="272"/>
        <v>654</v>
      </c>
      <c r="H2897">
        <f t="shared" ca="1" si="273"/>
        <v>0</v>
      </c>
      <c r="I2897" s="122">
        <f t="shared" ca="1" si="274"/>
        <v>0</v>
      </c>
    </row>
    <row r="2898" spans="1:9" x14ac:dyDescent="0.25">
      <c r="A2898" s="114">
        <f t="shared" si="275"/>
        <v>2898</v>
      </c>
      <c r="B2898" s="114">
        <f>IF(AND(A2898&gt;=CONTROL!$D$9,A2898&lt;CONTROL!$D$10+1),A2898,0)</f>
        <v>0</v>
      </c>
      <c r="C2898" s="114">
        <f>IF(AND(A2898&gt;=CONTROL!$F$9,A2898&lt;CONTROL!$F$10+1),A2898,0)</f>
        <v>0</v>
      </c>
      <c r="D2898" s="114" t="str">
        <f>IF(DATOS!I2899=CONTROL!$H$10,"B","A")</f>
        <v>A</v>
      </c>
      <c r="E2898" s="114">
        <f t="shared" si="270"/>
        <v>0</v>
      </c>
      <c r="F2898">
        <f t="shared" ca="1" si="271"/>
        <v>-1</v>
      </c>
      <c r="G2898">
        <f t="shared" ca="1" si="272"/>
        <v>654</v>
      </c>
      <c r="H2898">
        <f t="shared" ca="1" si="273"/>
        <v>0</v>
      </c>
      <c r="I2898" s="122">
        <f t="shared" ca="1" si="274"/>
        <v>0</v>
      </c>
    </row>
    <row r="2899" spans="1:9" x14ac:dyDescent="0.25">
      <c r="A2899" s="114">
        <f t="shared" si="275"/>
        <v>2899</v>
      </c>
      <c r="B2899" s="114">
        <f>IF(AND(A2899&gt;=CONTROL!$D$9,A2899&lt;CONTROL!$D$10+1),A2899,0)</f>
        <v>0</v>
      </c>
      <c r="C2899" s="114">
        <f>IF(AND(A2899&gt;=CONTROL!$F$9,A2899&lt;CONTROL!$F$10+1),A2899,0)</f>
        <v>0</v>
      </c>
      <c r="D2899" s="114" t="str">
        <f>IF(DATOS!I2900=CONTROL!$H$10,"B","A")</f>
        <v>A</v>
      </c>
      <c r="E2899" s="114">
        <f t="shared" si="270"/>
        <v>0</v>
      </c>
      <c r="F2899">
        <f t="shared" ca="1" si="271"/>
        <v>-1</v>
      </c>
      <c r="G2899">
        <f t="shared" ca="1" si="272"/>
        <v>654</v>
      </c>
      <c r="H2899">
        <f t="shared" ca="1" si="273"/>
        <v>0</v>
      </c>
      <c r="I2899" s="122">
        <f t="shared" ca="1" si="274"/>
        <v>0</v>
      </c>
    </row>
    <row r="2900" spans="1:9" x14ac:dyDescent="0.25">
      <c r="A2900" s="114">
        <f t="shared" si="275"/>
        <v>2900</v>
      </c>
      <c r="B2900" s="114">
        <f>IF(AND(A2900&gt;=CONTROL!$D$9,A2900&lt;CONTROL!$D$10+1),A2900,0)</f>
        <v>0</v>
      </c>
      <c r="C2900" s="114">
        <f>IF(AND(A2900&gt;=CONTROL!$F$9,A2900&lt;CONTROL!$F$10+1),A2900,0)</f>
        <v>0</v>
      </c>
      <c r="D2900" s="114" t="str">
        <f>IF(DATOS!I2901=CONTROL!$H$10,"B","A")</f>
        <v>A</v>
      </c>
      <c r="E2900" s="114">
        <f t="shared" si="270"/>
        <v>0</v>
      </c>
      <c r="F2900">
        <f t="shared" ca="1" si="271"/>
        <v>-1</v>
      </c>
      <c r="G2900">
        <f t="shared" ca="1" si="272"/>
        <v>654</v>
      </c>
      <c r="H2900">
        <f t="shared" ca="1" si="273"/>
        <v>0</v>
      </c>
      <c r="I2900" s="122">
        <f t="shared" ca="1" si="274"/>
        <v>0</v>
      </c>
    </row>
    <row r="2901" spans="1:9" x14ac:dyDescent="0.25">
      <c r="A2901" s="114">
        <f t="shared" si="275"/>
        <v>2901</v>
      </c>
      <c r="B2901" s="114">
        <f>IF(AND(A2901&gt;=CONTROL!$D$9,A2901&lt;CONTROL!$D$10+1),A2901,0)</f>
        <v>0</v>
      </c>
      <c r="C2901" s="114">
        <f>IF(AND(A2901&gt;=CONTROL!$F$9,A2901&lt;CONTROL!$F$10+1),A2901,0)</f>
        <v>0</v>
      </c>
      <c r="D2901" s="114" t="str">
        <f>IF(DATOS!I2902=CONTROL!$H$10,"B","A")</f>
        <v>A</v>
      </c>
      <c r="E2901" s="114">
        <f t="shared" si="270"/>
        <v>0</v>
      </c>
      <c r="F2901">
        <f t="shared" ca="1" si="271"/>
        <v>-1</v>
      </c>
      <c r="G2901">
        <f t="shared" ca="1" si="272"/>
        <v>654</v>
      </c>
      <c r="H2901">
        <f t="shared" ca="1" si="273"/>
        <v>0</v>
      </c>
      <c r="I2901" s="122">
        <f t="shared" ca="1" si="274"/>
        <v>0</v>
      </c>
    </row>
    <row r="2902" spans="1:9" x14ac:dyDescent="0.25">
      <c r="A2902" s="114">
        <f t="shared" si="275"/>
        <v>2902</v>
      </c>
      <c r="B2902" s="114">
        <f>IF(AND(A2902&gt;=CONTROL!$D$9,A2902&lt;CONTROL!$D$10+1),A2902,0)</f>
        <v>0</v>
      </c>
      <c r="C2902" s="114">
        <f>IF(AND(A2902&gt;=CONTROL!$F$9,A2902&lt;CONTROL!$F$10+1),A2902,0)</f>
        <v>0</v>
      </c>
      <c r="D2902" s="114" t="str">
        <f>IF(DATOS!I2903=CONTROL!$H$10,"B","A")</f>
        <v>A</v>
      </c>
      <c r="E2902" s="114">
        <f t="shared" si="270"/>
        <v>0</v>
      </c>
      <c r="F2902">
        <f t="shared" ca="1" si="271"/>
        <v>-1</v>
      </c>
      <c r="G2902">
        <f t="shared" ca="1" si="272"/>
        <v>654</v>
      </c>
      <c r="H2902">
        <f t="shared" ca="1" si="273"/>
        <v>0</v>
      </c>
      <c r="I2902" s="122">
        <f t="shared" ca="1" si="274"/>
        <v>0</v>
      </c>
    </row>
    <row r="2903" spans="1:9" x14ac:dyDescent="0.25">
      <c r="A2903" s="114">
        <f t="shared" si="275"/>
        <v>2903</v>
      </c>
      <c r="B2903" s="114">
        <f>IF(AND(A2903&gt;=CONTROL!$D$9,A2903&lt;CONTROL!$D$10+1),A2903,0)</f>
        <v>0</v>
      </c>
      <c r="C2903" s="114">
        <f>IF(AND(A2903&gt;=CONTROL!$F$9,A2903&lt;CONTROL!$F$10+1),A2903,0)</f>
        <v>0</v>
      </c>
      <c r="D2903" s="114" t="str">
        <f>IF(DATOS!I2904=CONTROL!$H$10,"B","A")</f>
        <v>A</v>
      </c>
      <c r="E2903" s="114">
        <f t="shared" si="270"/>
        <v>0</v>
      </c>
      <c r="F2903">
        <f t="shared" ca="1" si="271"/>
        <v>-1</v>
      </c>
      <c r="G2903">
        <f t="shared" ca="1" si="272"/>
        <v>654</v>
      </c>
      <c r="H2903">
        <f t="shared" ca="1" si="273"/>
        <v>0</v>
      </c>
      <c r="I2903" s="122">
        <f t="shared" ca="1" si="274"/>
        <v>0</v>
      </c>
    </row>
    <row r="2904" spans="1:9" x14ac:dyDescent="0.25">
      <c r="A2904" s="114">
        <f t="shared" si="275"/>
        <v>2904</v>
      </c>
      <c r="B2904" s="114">
        <f>IF(AND(A2904&gt;=CONTROL!$D$9,A2904&lt;CONTROL!$D$10+1),A2904,0)</f>
        <v>0</v>
      </c>
      <c r="C2904" s="114">
        <f>IF(AND(A2904&gt;=CONTROL!$F$9,A2904&lt;CONTROL!$F$10+1),A2904,0)</f>
        <v>0</v>
      </c>
      <c r="D2904" s="114" t="str">
        <f>IF(DATOS!I2905=CONTROL!$H$10,"B","A")</f>
        <v>A</v>
      </c>
      <c r="E2904" s="114">
        <f t="shared" si="270"/>
        <v>0</v>
      </c>
      <c r="F2904">
        <f t="shared" ca="1" si="271"/>
        <v>-1</v>
      </c>
      <c r="G2904">
        <f t="shared" ca="1" si="272"/>
        <v>654</v>
      </c>
      <c r="H2904">
        <f t="shared" ca="1" si="273"/>
        <v>0</v>
      </c>
      <c r="I2904" s="122">
        <f t="shared" ca="1" si="274"/>
        <v>0</v>
      </c>
    </row>
    <row r="2905" spans="1:9" x14ac:dyDescent="0.25">
      <c r="A2905" s="114">
        <f t="shared" si="275"/>
        <v>2905</v>
      </c>
      <c r="B2905" s="114">
        <f>IF(AND(A2905&gt;=CONTROL!$D$9,A2905&lt;CONTROL!$D$10+1),A2905,0)</f>
        <v>0</v>
      </c>
      <c r="C2905" s="114">
        <f>IF(AND(A2905&gt;=CONTROL!$F$9,A2905&lt;CONTROL!$F$10+1),A2905,0)</f>
        <v>0</v>
      </c>
      <c r="D2905" s="114" t="str">
        <f>IF(DATOS!I2906=CONTROL!$H$10,"B","A")</f>
        <v>A</v>
      </c>
      <c r="E2905" s="114">
        <f t="shared" si="270"/>
        <v>0</v>
      </c>
      <c r="F2905">
        <f t="shared" ca="1" si="271"/>
        <v>-1</v>
      </c>
      <c r="G2905">
        <f t="shared" ca="1" si="272"/>
        <v>654</v>
      </c>
      <c r="H2905">
        <f t="shared" ca="1" si="273"/>
        <v>0</v>
      </c>
      <c r="I2905" s="122">
        <f t="shared" ca="1" si="274"/>
        <v>0</v>
      </c>
    </row>
    <row r="2906" spans="1:9" x14ac:dyDescent="0.25">
      <c r="A2906" s="114">
        <f t="shared" si="275"/>
        <v>2906</v>
      </c>
      <c r="B2906" s="114">
        <f>IF(AND(A2906&gt;=CONTROL!$D$9,A2906&lt;CONTROL!$D$10+1),A2906,0)</f>
        <v>0</v>
      </c>
      <c r="C2906" s="114">
        <f>IF(AND(A2906&gt;=CONTROL!$F$9,A2906&lt;CONTROL!$F$10+1),A2906,0)</f>
        <v>0</v>
      </c>
      <c r="D2906" s="114" t="str">
        <f>IF(DATOS!I2907=CONTROL!$H$10,"B","A")</f>
        <v>A</v>
      </c>
      <c r="E2906" s="114">
        <f t="shared" si="270"/>
        <v>0</v>
      </c>
      <c r="F2906">
        <f t="shared" ca="1" si="271"/>
        <v>-1</v>
      </c>
      <c r="G2906">
        <f t="shared" ca="1" si="272"/>
        <v>654</v>
      </c>
      <c r="H2906">
        <f t="shared" ca="1" si="273"/>
        <v>0</v>
      </c>
      <c r="I2906" s="122">
        <f t="shared" ca="1" si="274"/>
        <v>0</v>
      </c>
    </row>
    <row r="2907" spans="1:9" x14ac:dyDescent="0.25">
      <c r="A2907" s="114">
        <f t="shared" si="275"/>
        <v>2907</v>
      </c>
      <c r="B2907" s="114">
        <f>IF(AND(A2907&gt;=CONTROL!$D$9,A2907&lt;CONTROL!$D$10+1),A2907,0)</f>
        <v>0</v>
      </c>
      <c r="C2907" s="114">
        <f>IF(AND(A2907&gt;=CONTROL!$F$9,A2907&lt;CONTROL!$F$10+1),A2907,0)</f>
        <v>0</v>
      </c>
      <c r="D2907" s="114" t="str">
        <f>IF(DATOS!I2908=CONTROL!$H$10,"B","A")</f>
        <v>A</v>
      </c>
      <c r="E2907" s="114">
        <f t="shared" si="270"/>
        <v>0</v>
      </c>
      <c r="F2907">
        <f t="shared" ca="1" si="271"/>
        <v>-1</v>
      </c>
      <c r="G2907">
        <f t="shared" ca="1" si="272"/>
        <v>654</v>
      </c>
      <c r="H2907">
        <f t="shared" ca="1" si="273"/>
        <v>0</v>
      </c>
      <c r="I2907" s="122">
        <f t="shared" ca="1" si="274"/>
        <v>0</v>
      </c>
    </row>
    <row r="2908" spans="1:9" x14ac:dyDescent="0.25">
      <c r="A2908" s="114">
        <f t="shared" si="275"/>
        <v>2908</v>
      </c>
      <c r="B2908" s="114">
        <f>IF(AND(A2908&gt;=CONTROL!$D$9,A2908&lt;CONTROL!$D$10+1),A2908,0)</f>
        <v>0</v>
      </c>
      <c r="C2908" s="114">
        <f>IF(AND(A2908&gt;=CONTROL!$F$9,A2908&lt;CONTROL!$F$10+1),A2908,0)</f>
        <v>0</v>
      </c>
      <c r="D2908" s="114" t="str">
        <f>IF(DATOS!I2909=CONTROL!$H$10,"B","A")</f>
        <v>A</v>
      </c>
      <c r="E2908" s="114">
        <f t="shared" si="270"/>
        <v>0</v>
      </c>
      <c r="F2908">
        <f t="shared" ca="1" si="271"/>
        <v>-1</v>
      </c>
      <c r="G2908">
        <f t="shared" ca="1" si="272"/>
        <v>654</v>
      </c>
      <c r="H2908">
        <f t="shared" ca="1" si="273"/>
        <v>0</v>
      </c>
      <c r="I2908" s="122">
        <f t="shared" ca="1" si="274"/>
        <v>0</v>
      </c>
    </row>
    <row r="2909" spans="1:9" x14ac:dyDescent="0.25">
      <c r="A2909" s="114">
        <f t="shared" si="275"/>
        <v>2909</v>
      </c>
      <c r="B2909" s="114">
        <f>IF(AND(A2909&gt;=CONTROL!$D$9,A2909&lt;CONTROL!$D$10+1),A2909,0)</f>
        <v>0</v>
      </c>
      <c r="C2909" s="114">
        <f>IF(AND(A2909&gt;=CONTROL!$F$9,A2909&lt;CONTROL!$F$10+1),A2909,0)</f>
        <v>0</v>
      </c>
      <c r="D2909" s="114" t="str">
        <f>IF(DATOS!I2910=CONTROL!$H$10,"B","A")</f>
        <v>A</v>
      </c>
      <c r="E2909" s="114">
        <f t="shared" si="270"/>
        <v>0</v>
      </c>
      <c r="F2909">
        <f t="shared" ca="1" si="271"/>
        <v>-1</v>
      </c>
      <c r="G2909">
        <f t="shared" ca="1" si="272"/>
        <v>654</v>
      </c>
      <c r="H2909">
        <f t="shared" ca="1" si="273"/>
        <v>0</v>
      </c>
      <c r="I2909" s="122">
        <f t="shared" ca="1" si="274"/>
        <v>0</v>
      </c>
    </row>
    <row r="2910" spans="1:9" x14ac:dyDescent="0.25">
      <c r="A2910" s="114">
        <f t="shared" si="275"/>
        <v>2910</v>
      </c>
      <c r="B2910" s="114">
        <f>IF(AND(A2910&gt;=CONTROL!$D$9,A2910&lt;CONTROL!$D$10+1),A2910,0)</f>
        <v>0</v>
      </c>
      <c r="C2910" s="114">
        <f>IF(AND(A2910&gt;=CONTROL!$F$9,A2910&lt;CONTROL!$F$10+1),A2910,0)</f>
        <v>0</v>
      </c>
      <c r="D2910" s="114" t="str">
        <f>IF(DATOS!I2911=CONTROL!$H$10,"B","A")</f>
        <v>A</v>
      </c>
      <c r="E2910" s="114">
        <f t="shared" si="270"/>
        <v>0</v>
      </c>
      <c r="F2910">
        <f t="shared" ca="1" si="271"/>
        <v>-1</v>
      </c>
      <c r="G2910">
        <f t="shared" ca="1" si="272"/>
        <v>654</v>
      </c>
      <c r="H2910">
        <f t="shared" ca="1" si="273"/>
        <v>0</v>
      </c>
      <c r="I2910" s="122">
        <f t="shared" ca="1" si="274"/>
        <v>0</v>
      </c>
    </row>
    <row r="2911" spans="1:9" x14ac:dyDescent="0.25">
      <c r="A2911" s="114">
        <f t="shared" si="275"/>
        <v>2911</v>
      </c>
      <c r="B2911" s="114">
        <f>IF(AND(A2911&gt;=CONTROL!$D$9,A2911&lt;CONTROL!$D$10+1),A2911,0)</f>
        <v>0</v>
      </c>
      <c r="C2911" s="114">
        <f>IF(AND(A2911&gt;=CONTROL!$F$9,A2911&lt;CONTROL!$F$10+1),A2911,0)</f>
        <v>0</v>
      </c>
      <c r="D2911" s="114" t="str">
        <f>IF(DATOS!I2912=CONTROL!$H$10,"B","A")</f>
        <v>A</v>
      </c>
      <c r="E2911" s="114">
        <f t="shared" si="270"/>
        <v>0</v>
      </c>
      <c r="F2911">
        <f t="shared" ca="1" si="271"/>
        <v>-1</v>
      </c>
      <c r="G2911">
        <f t="shared" ca="1" si="272"/>
        <v>654</v>
      </c>
      <c r="H2911">
        <f t="shared" ca="1" si="273"/>
        <v>0</v>
      </c>
      <c r="I2911" s="122">
        <f t="shared" ca="1" si="274"/>
        <v>0</v>
      </c>
    </row>
    <row r="2912" spans="1:9" x14ac:dyDescent="0.25">
      <c r="A2912" s="114">
        <f t="shared" si="275"/>
        <v>2912</v>
      </c>
      <c r="B2912" s="114">
        <f>IF(AND(A2912&gt;=CONTROL!$D$9,A2912&lt;CONTROL!$D$10+1),A2912,0)</f>
        <v>0</v>
      </c>
      <c r="C2912" s="114">
        <f>IF(AND(A2912&gt;=CONTROL!$F$9,A2912&lt;CONTROL!$F$10+1),A2912,0)</f>
        <v>0</v>
      </c>
      <c r="D2912" s="114" t="str">
        <f>IF(DATOS!I2913=CONTROL!$H$10,"B","A")</f>
        <v>A</v>
      </c>
      <c r="E2912" s="114">
        <f t="shared" si="270"/>
        <v>0</v>
      </c>
      <c r="F2912">
        <f t="shared" ca="1" si="271"/>
        <v>-1</v>
      </c>
      <c r="G2912">
        <f t="shared" ca="1" si="272"/>
        <v>654</v>
      </c>
      <c r="H2912">
        <f t="shared" ca="1" si="273"/>
        <v>0</v>
      </c>
      <c r="I2912" s="122">
        <f t="shared" ca="1" si="274"/>
        <v>0</v>
      </c>
    </row>
    <row r="2913" spans="1:9" x14ac:dyDescent="0.25">
      <c r="A2913" s="114">
        <f t="shared" si="275"/>
        <v>2913</v>
      </c>
      <c r="B2913" s="114">
        <f>IF(AND(A2913&gt;=CONTROL!$D$9,A2913&lt;CONTROL!$D$10+1),A2913,0)</f>
        <v>0</v>
      </c>
      <c r="C2913" s="114">
        <f>IF(AND(A2913&gt;=CONTROL!$F$9,A2913&lt;CONTROL!$F$10+1),A2913,0)</f>
        <v>0</v>
      </c>
      <c r="D2913" s="114" t="str">
        <f>IF(DATOS!I2914=CONTROL!$H$10,"B","A")</f>
        <v>A</v>
      </c>
      <c r="E2913" s="114">
        <f t="shared" si="270"/>
        <v>0</v>
      </c>
      <c r="F2913">
        <f t="shared" ca="1" si="271"/>
        <v>-1</v>
      </c>
      <c r="G2913">
        <f t="shared" ca="1" si="272"/>
        <v>654</v>
      </c>
      <c r="H2913">
        <f t="shared" ca="1" si="273"/>
        <v>0</v>
      </c>
      <c r="I2913" s="122">
        <f t="shared" ca="1" si="274"/>
        <v>0</v>
      </c>
    </row>
    <row r="2914" spans="1:9" x14ac:dyDescent="0.25">
      <c r="A2914" s="114">
        <f t="shared" si="275"/>
        <v>2914</v>
      </c>
      <c r="B2914" s="114">
        <f>IF(AND(A2914&gt;=CONTROL!$D$9,A2914&lt;CONTROL!$D$10+1),A2914,0)</f>
        <v>0</v>
      </c>
      <c r="C2914" s="114">
        <f>IF(AND(A2914&gt;=CONTROL!$F$9,A2914&lt;CONTROL!$F$10+1),A2914,0)</f>
        <v>0</v>
      </c>
      <c r="D2914" s="114" t="str">
        <f>IF(DATOS!I2915=CONTROL!$H$10,"B","A")</f>
        <v>A</v>
      </c>
      <c r="E2914" s="114">
        <f t="shared" si="270"/>
        <v>0</v>
      </c>
      <c r="F2914">
        <f t="shared" ca="1" si="271"/>
        <v>-1</v>
      </c>
      <c r="G2914">
        <f t="shared" ca="1" si="272"/>
        <v>654</v>
      </c>
      <c r="H2914">
        <f t="shared" ca="1" si="273"/>
        <v>0</v>
      </c>
      <c r="I2914" s="122">
        <f t="shared" ca="1" si="274"/>
        <v>0</v>
      </c>
    </row>
    <row r="2915" spans="1:9" x14ac:dyDescent="0.25">
      <c r="A2915" s="114">
        <f t="shared" si="275"/>
        <v>2915</v>
      </c>
      <c r="B2915" s="114">
        <f>IF(AND(A2915&gt;=CONTROL!$D$9,A2915&lt;CONTROL!$D$10+1),A2915,0)</f>
        <v>0</v>
      </c>
      <c r="C2915" s="114">
        <f>IF(AND(A2915&gt;=CONTROL!$F$9,A2915&lt;CONTROL!$F$10+1),A2915,0)</f>
        <v>0</v>
      </c>
      <c r="D2915" s="114" t="str">
        <f>IF(DATOS!I2916=CONTROL!$H$10,"B","A")</f>
        <v>A</v>
      </c>
      <c r="E2915" s="114">
        <f t="shared" si="270"/>
        <v>0</v>
      </c>
      <c r="F2915">
        <f t="shared" ca="1" si="271"/>
        <v>-1</v>
      </c>
      <c r="G2915">
        <f t="shared" ca="1" si="272"/>
        <v>654</v>
      </c>
      <c r="H2915">
        <f t="shared" ca="1" si="273"/>
        <v>0</v>
      </c>
      <c r="I2915" s="122">
        <f t="shared" ca="1" si="274"/>
        <v>0</v>
      </c>
    </row>
    <row r="2916" spans="1:9" x14ac:dyDescent="0.25">
      <c r="A2916" s="114">
        <f t="shared" si="275"/>
        <v>2916</v>
      </c>
      <c r="B2916" s="114">
        <f>IF(AND(A2916&gt;=CONTROL!$D$9,A2916&lt;CONTROL!$D$10+1),A2916,0)</f>
        <v>0</v>
      </c>
      <c r="C2916" s="114">
        <f>IF(AND(A2916&gt;=CONTROL!$F$9,A2916&lt;CONTROL!$F$10+1),A2916,0)</f>
        <v>0</v>
      </c>
      <c r="D2916" s="114" t="str">
        <f>IF(DATOS!I2917=CONTROL!$H$10,"B","A")</f>
        <v>A</v>
      </c>
      <c r="E2916" s="114">
        <f t="shared" si="270"/>
        <v>0</v>
      </c>
      <c r="F2916">
        <f t="shared" ca="1" si="271"/>
        <v>-1</v>
      </c>
      <c r="G2916">
        <f t="shared" ca="1" si="272"/>
        <v>654</v>
      </c>
      <c r="H2916">
        <f t="shared" ca="1" si="273"/>
        <v>0</v>
      </c>
      <c r="I2916" s="122">
        <f t="shared" ca="1" si="274"/>
        <v>0</v>
      </c>
    </row>
    <row r="2917" spans="1:9" x14ac:dyDescent="0.25">
      <c r="A2917" s="114">
        <f t="shared" si="275"/>
        <v>2917</v>
      </c>
      <c r="B2917" s="114">
        <f>IF(AND(A2917&gt;=CONTROL!$D$9,A2917&lt;CONTROL!$D$10+1),A2917,0)</f>
        <v>0</v>
      </c>
      <c r="C2917" s="114">
        <f>IF(AND(A2917&gt;=CONTROL!$F$9,A2917&lt;CONTROL!$F$10+1),A2917,0)</f>
        <v>0</v>
      </c>
      <c r="D2917" s="114" t="str">
        <f>IF(DATOS!I2918=CONTROL!$H$10,"B","A")</f>
        <v>A</v>
      </c>
      <c r="E2917" s="114">
        <f t="shared" si="270"/>
        <v>0</v>
      </c>
      <c r="F2917">
        <f t="shared" ca="1" si="271"/>
        <v>-1</v>
      </c>
      <c r="G2917">
        <f t="shared" ca="1" si="272"/>
        <v>654</v>
      </c>
      <c r="H2917">
        <f t="shared" ca="1" si="273"/>
        <v>0</v>
      </c>
      <c r="I2917" s="122">
        <f t="shared" ca="1" si="274"/>
        <v>0</v>
      </c>
    </row>
    <row r="2918" spans="1:9" x14ac:dyDescent="0.25">
      <c r="A2918" s="114">
        <f t="shared" si="275"/>
        <v>2918</v>
      </c>
      <c r="B2918" s="114">
        <f>IF(AND(A2918&gt;=CONTROL!$D$9,A2918&lt;CONTROL!$D$10+1),A2918,0)</f>
        <v>0</v>
      </c>
      <c r="C2918" s="114">
        <f>IF(AND(A2918&gt;=CONTROL!$F$9,A2918&lt;CONTROL!$F$10+1),A2918,0)</f>
        <v>0</v>
      </c>
      <c r="D2918" s="114" t="str">
        <f>IF(DATOS!I2919=CONTROL!$H$10,"B","A")</f>
        <v>A</v>
      </c>
      <c r="E2918" s="114">
        <f t="shared" si="270"/>
        <v>0</v>
      </c>
      <c r="F2918">
        <f t="shared" ca="1" si="271"/>
        <v>-1</v>
      </c>
      <c r="G2918">
        <f t="shared" ca="1" si="272"/>
        <v>654</v>
      </c>
      <c r="H2918">
        <f t="shared" ca="1" si="273"/>
        <v>0</v>
      </c>
      <c r="I2918" s="122">
        <f t="shared" ca="1" si="274"/>
        <v>0</v>
      </c>
    </row>
    <row r="2919" spans="1:9" x14ac:dyDescent="0.25">
      <c r="A2919" s="114">
        <f t="shared" si="275"/>
        <v>2919</v>
      </c>
      <c r="B2919" s="114">
        <f>IF(AND(A2919&gt;=CONTROL!$D$9,A2919&lt;CONTROL!$D$10+1),A2919,0)</f>
        <v>0</v>
      </c>
      <c r="C2919" s="114">
        <f>IF(AND(A2919&gt;=CONTROL!$F$9,A2919&lt;CONTROL!$F$10+1),A2919,0)</f>
        <v>0</v>
      </c>
      <c r="D2919" s="114" t="str">
        <f>IF(DATOS!I2920=CONTROL!$H$10,"B","A")</f>
        <v>A</v>
      </c>
      <c r="E2919" s="114">
        <f t="shared" si="270"/>
        <v>0</v>
      </c>
      <c r="F2919">
        <f t="shared" ca="1" si="271"/>
        <v>-1</v>
      </c>
      <c r="G2919">
        <f t="shared" ca="1" si="272"/>
        <v>654</v>
      </c>
      <c r="H2919">
        <f t="shared" ca="1" si="273"/>
        <v>0</v>
      </c>
      <c r="I2919" s="122">
        <f t="shared" ca="1" si="274"/>
        <v>0</v>
      </c>
    </row>
    <row r="2920" spans="1:9" x14ac:dyDescent="0.25">
      <c r="A2920" s="114">
        <f t="shared" si="275"/>
        <v>2920</v>
      </c>
      <c r="B2920" s="114">
        <f>IF(AND(A2920&gt;=CONTROL!$D$9,A2920&lt;CONTROL!$D$10+1),A2920,0)</f>
        <v>0</v>
      </c>
      <c r="C2920" s="114">
        <f>IF(AND(A2920&gt;=CONTROL!$F$9,A2920&lt;CONTROL!$F$10+1),A2920,0)</f>
        <v>0</v>
      </c>
      <c r="D2920" s="114" t="str">
        <f>IF(DATOS!I2921=CONTROL!$H$10,"B","A")</f>
        <v>A</v>
      </c>
      <c r="E2920" s="114">
        <f t="shared" si="270"/>
        <v>0</v>
      </c>
      <c r="F2920">
        <f t="shared" ca="1" si="271"/>
        <v>-1</v>
      </c>
      <c r="G2920">
        <f t="shared" ca="1" si="272"/>
        <v>654</v>
      </c>
      <c r="H2920">
        <f t="shared" ca="1" si="273"/>
        <v>0</v>
      </c>
      <c r="I2920" s="122">
        <f t="shared" ca="1" si="274"/>
        <v>0</v>
      </c>
    </row>
    <row r="2921" spans="1:9" x14ac:dyDescent="0.25">
      <c r="A2921" s="114">
        <f t="shared" si="275"/>
        <v>2921</v>
      </c>
      <c r="B2921" s="114">
        <f>IF(AND(A2921&gt;=CONTROL!$D$9,A2921&lt;CONTROL!$D$10+1),A2921,0)</f>
        <v>0</v>
      </c>
      <c r="C2921" s="114">
        <f>IF(AND(A2921&gt;=CONTROL!$F$9,A2921&lt;CONTROL!$F$10+1),A2921,0)</f>
        <v>0</v>
      </c>
      <c r="D2921" s="114" t="str">
        <f>IF(DATOS!I2922=CONTROL!$H$10,"B","A")</f>
        <v>A</v>
      </c>
      <c r="E2921" s="114">
        <f t="shared" si="270"/>
        <v>0</v>
      </c>
      <c r="F2921">
        <f t="shared" ca="1" si="271"/>
        <v>-1</v>
      </c>
      <c r="G2921">
        <f t="shared" ca="1" si="272"/>
        <v>654</v>
      </c>
      <c r="H2921">
        <f t="shared" ca="1" si="273"/>
        <v>0</v>
      </c>
      <c r="I2921" s="122">
        <f t="shared" ca="1" si="274"/>
        <v>0</v>
      </c>
    </row>
    <row r="2922" spans="1:9" x14ac:dyDescent="0.25">
      <c r="A2922" s="114">
        <f t="shared" si="275"/>
        <v>2922</v>
      </c>
      <c r="B2922" s="114">
        <f>IF(AND(A2922&gt;=CONTROL!$D$9,A2922&lt;CONTROL!$D$10+1),A2922,0)</f>
        <v>0</v>
      </c>
      <c r="C2922" s="114">
        <f>IF(AND(A2922&gt;=CONTROL!$F$9,A2922&lt;CONTROL!$F$10+1),A2922,0)</f>
        <v>0</v>
      </c>
      <c r="D2922" s="114" t="str">
        <f>IF(DATOS!I2923=CONTROL!$H$10,"B","A")</f>
        <v>A</v>
      </c>
      <c r="E2922" s="114">
        <f t="shared" si="270"/>
        <v>0</v>
      </c>
      <c r="F2922">
        <f t="shared" ca="1" si="271"/>
        <v>-1</v>
      </c>
      <c r="G2922">
        <f t="shared" ca="1" si="272"/>
        <v>654</v>
      </c>
      <c r="H2922">
        <f t="shared" ca="1" si="273"/>
        <v>0</v>
      </c>
      <c r="I2922" s="122">
        <f t="shared" ca="1" si="274"/>
        <v>0</v>
      </c>
    </row>
    <row r="2923" spans="1:9" x14ac:dyDescent="0.25">
      <c r="A2923" s="114">
        <f t="shared" si="275"/>
        <v>2923</v>
      </c>
      <c r="B2923" s="114">
        <f>IF(AND(A2923&gt;=CONTROL!$D$9,A2923&lt;CONTROL!$D$10+1),A2923,0)</f>
        <v>0</v>
      </c>
      <c r="C2923" s="114">
        <f>IF(AND(A2923&gt;=CONTROL!$F$9,A2923&lt;CONTROL!$F$10+1),A2923,0)</f>
        <v>0</v>
      </c>
      <c r="D2923" s="114" t="str">
        <f>IF(DATOS!I2924=CONTROL!$H$10,"B","A")</f>
        <v>A</v>
      </c>
      <c r="E2923" s="114">
        <f t="shared" si="270"/>
        <v>0</v>
      </c>
      <c r="F2923">
        <f t="shared" ca="1" si="271"/>
        <v>-1</v>
      </c>
      <c r="G2923">
        <f t="shared" ca="1" si="272"/>
        <v>654</v>
      </c>
      <c r="H2923">
        <f t="shared" ca="1" si="273"/>
        <v>0</v>
      </c>
      <c r="I2923" s="122">
        <f t="shared" ca="1" si="274"/>
        <v>0</v>
      </c>
    </row>
    <row r="2924" spans="1:9" x14ac:dyDescent="0.25">
      <c r="A2924" s="114">
        <f t="shared" si="275"/>
        <v>2924</v>
      </c>
      <c r="B2924" s="114">
        <f>IF(AND(A2924&gt;=CONTROL!$D$9,A2924&lt;CONTROL!$D$10+1),A2924,0)</f>
        <v>0</v>
      </c>
      <c r="C2924" s="114">
        <f>IF(AND(A2924&gt;=CONTROL!$F$9,A2924&lt;CONTROL!$F$10+1),A2924,0)</f>
        <v>0</v>
      </c>
      <c r="D2924" s="114" t="str">
        <f>IF(DATOS!I2925=CONTROL!$H$10,"B","A")</f>
        <v>A</v>
      </c>
      <c r="E2924" s="114">
        <f t="shared" si="270"/>
        <v>0</v>
      </c>
      <c r="F2924">
        <f t="shared" ca="1" si="271"/>
        <v>-1</v>
      </c>
      <c r="G2924">
        <f t="shared" ca="1" si="272"/>
        <v>654</v>
      </c>
      <c r="H2924">
        <f t="shared" ca="1" si="273"/>
        <v>0</v>
      </c>
      <c r="I2924" s="122">
        <f t="shared" ca="1" si="274"/>
        <v>0</v>
      </c>
    </row>
    <row r="2925" spans="1:9" x14ac:dyDescent="0.25">
      <c r="A2925" s="114">
        <f t="shared" si="275"/>
        <v>2925</v>
      </c>
      <c r="B2925" s="114">
        <f>IF(AND(A2925&gt;=CONTROL!$D$9,A2925&lt;CONTROL!$D$10+1),A2925,0)</f>
        <v>0</v>
      </c>
      <c r="C2925" s="114">
        <f>IF(AND(A2925&gt;=CONTROL!$F$9,A2925&lt;CONTROL!$F$10+1),A2925,0)</f>
        <v>0</v>
      </c>
      <c r="D2925" s="114" t="str">
        <f>IF(DATOS!I2926=CONTROL!$H$10,"B","A")</f>
        <v>A</v>
      </c>
      <c r="E2925" s="114">
        <f t="shared" si="270"/>
        <v>0</v>
      </c>
      <c r="F2925">
        <f t="shared" ca="1" si="271"/>
        <v>-1</v>
      </c>
      <c r="G2925">
        <f t="shared" ca="1" si="272"/>
        <v>654</v>
      </c>
      <c r="H2925">
        <f t="shared" ca="1" si="273"/>
        <v>0</v>
      </c>
      <c r="I2925" s="122">
        <f t="shared" ca="1" si="274"/>
        <v>0</v>
      </c>
    </row>
    <row r="2926" spans="1:9" x14ac:dyDescent="0.25">
      <c r="A2926" s="114">
        <f t="shared" si="275"/>
        <v>2926</v>
      </c>
      <c r="B2926" s="114">
        <f>IF(AND(A2926&gt;=CONTROL!$D$9,A2926&lt;CONTROL!$D$10+1),A2926,0)</f>
        <v>0</v>
      </c>
      <c r="C2926" s="114">
        <f>IF(AND(A2926&gt;=CONTROL!$F$9,A2926&lt;CONTROL!$F$10+1),A2926,0)</f>
        <v>0</v>
      </c>
      <c r="D2926" s="114" t="str">
        <f>IF(DATOS!I2927=CONTROL!$H$10,"B","A")</f>
        <v>A</v>
      </c>
      <c r="E2926" s="114">
        <f t="shared" si="270"/>
        <v>0</v>
      </c>
      <c r="F2926">
        <f t="shared" ca="1" si="271"/>
        <v>-1</v>
      </c>
      <c r="G2926">
        <f t="shared" ca="1" si="272"/>
        <v>654</v>
      </c>
      <c r="H2926">
        <f t="shared" ca="1" si="273"/>
        <v>0</v>
      </c>
      <c r="I2926" s="122">
        <f t="shared" ca="1" si="274"/>
        <v>0</v>
      </c>
    </row>
    <row r="2927" spans="1:9" x14ac:dyDescent="0.25">
      <c r="A2927" s="114">
        <f t="shared" si="275"/>
        <v>2927</v>
      </c>
      <c r="B2927" s="114">
        <f>IF(AND(A2927&gt;=CONTROL!$D$9,A2927&lt;CONTROL!$D$10+1),A2927,0)</f>
        <v>0</v>
      </c>
      <c r="C2927" s="114">
        <f>IF(AND(A2927&gt;=CONTROL!$F$9,A2927&lt;CONTROL!$F$10+1),A2927,0)</f>
        <v>0</v>
      </c>
      <c r="D2927" s="114" t="str">
        <f>IF(DATOS!I2928=CONTROL!$H$10,"B","A")</f>
        <v>A</v>
      </c>
      <c r="E2927" s="114">
        <f t="shared" si="270"/>
        <v>0</v>
      </c>
      <c r="F2927">
        <f t="shared" ca="1" si="271"/>
        <v>-1</v>
      </c>
      <c r="G2927">
        <f t="shared" ca="1" si="272"/>
        <v>654</v>
      </c>
      <c r="H2927">
        <f t="shared" ca="1" si="273"/>
        <v>0</v>
      </c>
      <c r="I2927" s="122">
        <f t="shared" ca="1" si="274"/>
        <v>0</v>
      </c>
    </row>
    <row r="2928" spans="1:9" x14ac:dyDescent="0.25">
      <c r="A2928" s="114">
        <f t="shared" si="275"/>
        <v>2928</v>
      </c>
      <c r="B2928" s="114">
        <f>IF(AND(A2928&gt;=CONTROL!$D$9,A2928&lt;CONTROL!$D$10+1),A2928,0)</f>
        <v>0</v>
      </c>
      <c r="C2928" s="114">
        <f>IF(AND(A2928&gt;=CONTROL!$F$9,A2928&lt;CONTROL!$F$10+1),A2928,0)</f>
        <v>0</v>
      </c>
      <c r="D2928" s="114" t="str">
        <f>IF(DATOS!I2929=CONTROL!$H$10,"B","A")</f>
        <v>A</v>
      </c>
      <c r="E2928" s="114">
        <f t="shared" si="270"/>
        <v>0</v>
      </c>
      <c r="F2928">
        <f t="shared" ca="1" si="271"/>
        <v>-1</v>
      </c>
      <c r="G2928">
        <f t="shared" ca="1" si="272"/>
        <v>654</v>
      </c>
      <c r="H2928">
        <f t="shared" ca="1" si="273"/>
        <v>0</v>
      </c>
      <c r="I2928" s="122">
        <f t="shared" ca="1" si="274"/>
        <v>0</v>
      </c>
    </row>
    <row r="2929" spans="1:9" x14ac:dyDescent="0.25">
      <c r="A2929" s="114">
        <f t="shared" si="275"/>
        <v>2929</v>
      </c>
      <c r="B2929" s="114">
        <f>IF(AND(A2929&gt;=CONTROL!$D$9,A2929&lt;CONTROL!$D$10+1),A2929,0)</f>
        <v>0</v>
      </c>
      <c r="C2929" s="114">
        <f>IF(AND(A2929&gt;=CONTROL!$F$9,A2929&lt;CONTROL!$F$10+1),A2929,0)</f>
        <v>0</v>
      </c>
      <c r="D2929" s="114" t="str">
        <f>IF(DATOS!I2930=CONTROL!$H$10,"B","A")</f>
        <v>A</v>
      </c>
      <c r="E2929" s="114">
        <f t="shared" si="270"/>
        <v>0</v>
      </c>
      <c r="F2929">
        <f t="shared" ca="1" si="271"/>
        <v>-1</v>
      </c>
      <c r="G2929">
        <f t="shared" ca="1" si="272"/>
        <v>654</v>
      </c>
      <c r="H2929">
        <f t="shared" ca="1" si="273"/>
        <v>0</v>
      </c>
      <c r="I2929" s="122">
        <f t="shared" ca="1" si="274"/>
        <v>0</v>
      </c>
    </row>
    <row r="2930" spans="1:9" x14ac:dyDescent="0.25">
      <c r="A2930" s="114">
        <f t="shared" si="275"/>
        <v>2930</v>
      </c>
      <c r="B2930" s="114">
        <f>IF(AND(A2930&gt;=CONTROL!$D$9,A2930&lt;CONTROL!$D$10+1),A2930,0)</f>
        <v>0</v>
      </c>
      <c r="C2930" s="114">
        <f>IF(AND(A2930&gt;=CONTROL!$F$9,A2930&lt;CONTROL!$F$10+1),A2930,0)</f>
        <v>0</v>
      </c>
      <c r="D2930" s="114" t="str">
        <f>IF(DATOS!I2931=CONTROL!$H$10,"B","A")</f>
        <v>A</v>
      </c>
      <c r="E2930" s="114">
        <f t="shared" si="270"/>
        <v>0</v>
      </c>
      <c r="F2930">
        <f t="shared" ca="1" si="271"/>
        <v>-1</v>
      </c>
      <c r="G2930">
        <f t="shared" ca="1" si="272"/>
        <v>654</v>
      </c>
      <c r="H2930">
        <f t="shared" ca="1" si="273"/>
        <v>0</v>
      </c>
      <c r="I2930" s="122">
        <f t="shared" ca="1" si="274"/>
        <v>0</v>
      </c>
    </row>
    <row r="2931" spans="1:9" x14ac:dyDescent="0.25">
      <c r="A2931" s="114">
        <f t="shared" si="275"/>
        <v>2931</v>
      </c>
      <c r="B2931" s="114">
        <f>IF(AND(A2931&gt;=CONTROL!$D$9,A2931&lt;CONTROL!$D$10+1),A2931,0)</f>
        <v>0</v>
      </c>
      <c r="C2931" s="114">
        <f>IF(AND(A2931&gt;=CONTROL!$F$9,A2931&lt;CONTROL!$F$10+1),A2931,0)</f>
        <v>0</v>
      </c>
      <c r="D2931" s="114" t="str">
        <f>IF(DATOS!I2932=CONTROL!$H$10,"B","A")</f>
        <v>A</v>
      </c>
      <c r="E2931" s="114">
        <f t="shared" si="270"/>
        <v>0</v>
      </c>
      <c r="F2931">
        <f t="shared" ca="1" si="271"/>
        <v>-1</v>
      </c>
      <c r="G2931">
        <f t="shared" ca="1" si="272"/>
        <v>654</v>
      </c>
      <c r="H2931">
        <f t="shared" ca="1" si="273"/>
        <v>0</v>
      </c>
      <c r="I2931" s="122">
        <f t="shared" ca="1" si="274"/>
        <v>0</v>
      </c>
    </row>
    <row r="2932" spans="1:9" x14ac:dyDescent="0.25">
      <c r="A2932" s="114">
        <f t="shared" si="275"/>
        <v>2932</v>
      </c>
      <c r="B2932" s="114">
        <f>IF(AND(A2932&gt;=CONTROL!$D$9,A2932&lt;CONTROL!$D$10+1),A2932,0)</f>
        <v>0</v>
      </c>
      <c r="C2932" s="114">
        <f>IF(AND(A2932&gt;=CONTROL!$F$9,A2932&lt;CONTROL!$F$10+1),A2932,0)</f>
        <v>0</v>
      </c>
      <c r="D2932" s="114" t="str">
        <f>IF(DATOS!I2933=CONTROL!$H$10,"B","A")</f>
        <v>A</v>
      </c>
      <c r="E2932" s="114">
        <f t="shared" si="270"/>
        <v>0</v>
      </c>
      <c r="F2932">
        <f t="shared" ca="1" si="271"/>
        <v>-1</v>
      </c>
      <c r="G2932">
        <f t="shared" ca="1" si="272"/>
        <v>654</v>
      </c>
      <c r="H2932">
        <f t="shared" ca="1" si="273"/>
        <v>0</v>
      </c>
      <c r="I2932" s="122">
        <f t="shared" ca="1" si="274"/>
        <v>0</v>
      </c>
    </row>
    <row r="2933" spans="1:9" x14ac:dyDescent="0.25">
      <c r="A2933" s="114">
        <f t="shared" si="275"/>
        <v>2933</v>
      </c>
      <c r="B2933" s="114">
        <f>IF(AND(A2933&gt;=CONTROL!$D$9,A2933&lt;CONTROL!$D$10+1),A2933,0)</f>
        <v>0</v>
      </c>
      <c r="C2933" s="114">
        <f>IF(AND(A2933&gt;=CONTROL!$F$9,A2933&lt;CONTROL!$F$10+1),A2933,0)</f>
        <v>0</v>
      </c>
      <c r="D2933" s="114" t="str">
        <f>IF(DATOS!I2934=CONTROL!$H$10,"B","A")</f>
        <v>A</v>
      </c>
      <c r="E2933" s="114">
        <f t="shared" si="270"/>
        <v>0</v>
      </c>
      <c r="F2933">
        <f t="shared" ca="1" si="271"/>
        <v>-1</v>
      </c>
      <c r="G2933">
        <f t="shared" ca="1" si="272"/>
        <v>654</v>
      </c>
      <c r="H2933">
        <f t="shared" ca="1" si="273"/>
        <v>0</v>
      </c>
      <c r="I2933" s="122">
        <f t="shared" ca="1" si="274"/>
        <v>0</v>
      </c>
    </row>
    <row r="2934" spans="1:9" x14ac:dyDescent="0.25">
      <c r="A2934" s="114">
        <f t="shared" si="275"/>
        <v>2934</v>
      </c>
      <c r="B2934" s="114">
        <f>IF(AND(A2934&gt;=CONTROL!$D$9,A2934&lt;CONTROL!$D$10+1),A2934,0)</f>
        <v>0</v>
      </c>
      <c r="C2934" s="114">
        <f>IF(AND(A2934&gt;=CONTROL!$F$9,A2934&lt;CONTROL!$F$10+1),A2934,0)</f>
        <v>0</v>
      </c>
      <c r="D2934" s="114" t="str">
        <f>IF(DATOS!I2935=CONTROL!$H$10,"B","A")</f>
        <v>A</v>
      </c>
      <c r="E2934" s="114">
        <f t="shared" si="270"/>
        <v>0</v>
      </c>
      <c r="F2934">
        <f t="shared" ca="1" si="271"/>
        <v>-1</v>
      </c>
      <c r="G2934">
        <f t="shared" ca="1" si="272"/>
        <v>654</v>
      </c>
      <c r="H2934">
        <f t="shared" ca="1" si="273"/>
        <v>0</v>
      </c>
      <c r="I2934" s="122">
        <f t="shared" ca="1" si="274"/>
        <v>0</v>
      </c>
    </row>
    <row r="2935" spans="1:9" x14ac:dyDescent="0.25">
      <c r="A2935" s="114">
        <f t="shared" si="275"/>
        <v>2935</v>
      </c>
      <c r="B2935" s="114">
        <f>IF(AND(A2935&gt;=CONTROL!$D$9,A2935&lt;CONTROL!$D$10+1),A2935,0)</f>
        <v>0</v>
      </c>
      <c r="C2935" s="114">
        <f>IF(AND(A2935&gt;=CONTROL!$F$9,A2935&lt;CONTROL!$F$10+1),A2935,0)</f>
        <v>0</v>
      </c>
      <c r="D2935" s="114" t="str">
        <f>IF(DATOS!I2936=CONTROL!$H$10,"B","A")</f>
        <v>A</v>
      </c>
      <c r="E2935" s="114">
        <f t="shared" si="270"/>
        <v>0</v>
      </c>
      <c r="F2935">
        <f t="shared" ca="1" si="271"/>
        <v>-1</v>
      </c>
      <c r="G2935">
        <f t="shared" ca="1" si="272"/>
        <v>654</v>
      </c>
      <c r="H2935">
        <f t="shared" ca="1" si="273"/>
        <v>0</v>
      </c>
      <c r="I2935" s="122">
        <f t="shared" ca="1" si="274"/>
        <v>0</v>
      </c>
    </row>
    <row r="2936" spans="1:9" x14ac:dyDescent="0.25">
      <c r="A2936" s="114">
        <f t="shared" si="275"/>
        <v>2936</v>
      </c>
      <c r="B2936" s="114">
        <f>IF(AND(A2936&gt;=CONTROL!$D$9,A2936&lt;CONTROL!$D$10+1),A2936,0)</f>
        <v>0</v>
      </c>
      <c r="C2936" s="114">
        <f>IF(AND(A2936&gt;=CONTROL!$F$9,A2936&lt;CONTROL!$F$10+1),A2936,0)</f>
        <v>0</v>
      </c>
      <c r="D2936" s="114" t="str">
        <f>IF(DATOS!I2937=CONTROL!$H$10,"B","A")</f>
        <v>A</v>
      </c>
      <c r="E2936" s="114">
        <f t="shared" si="270"/>
        <v>0</v>
      </c>
      <c r="F2936">
        <f t="shared" ca="1" si="271"/>
        <v>-1</v>
      </c>
      <c r="G2936">
        <f t="shared" ca="1" si="272"/>
        <v>654</v>
      </c>
      <c r="H2936">
        <f t="shared" ca="1" si="273"/>
        <v>0</v>
      </c>
      <c r="I2936" s="122">
        <f t="shared" ca="1" si="274"/>
        <v>0</v>
      </c>
    </row>
    <row r="2937" spans="1:9" x14ac:dyDescent="0.25">
      <c r="A2937" s="114">
        <f t="shared" si="275"/>
        <v>2937</v>
      </c>
      <c r="B2937" s="114">
        <f>IF(AND(A2937&gt;=CONTROL!$D$9,A2937&lt;CONTROL!$D$10+1),A2937,0)</f>
        <v>0</v>
      </c>
      <c r="C2937" s="114">
        <f>IF(AND(A2937&gt;=CONTROL!$F$9,A2937&lt;CONTROL!$F$10+1),A2937,0)</f>
        <v>0</v>
      </c>
      <c r="D2937" s="114" t="str">
        <f>IF(DATOS!I2938=CONTROL!$H$10,"B","A")</f>
        <v>A</v>
      </c>
      <c r="E2937" s="114">
        <f t="shared" si="270"/>
        <v>0</v>
      </c>
      <c r="F2937">
        <f t="shared" ca="1" si="271"/>
        <v>-1</v>
      </c>
      <c r="G2937">
        <f t="shared" ca="1" si="272"/>
        <v>654</v>
      </c>
      <c r="H2937">
        <f t="shared" ca="1" si="273"/>
        <v>0</v>
      </c>
      <c r="I2937" s="122">
        <f t="shared" ca="1" si="274"/>
        <v>0</v>
      </c>
    </row>
    <row r="2938" spans="1:9" x14ac:dyDescent="0.25">
      <c r="A2938" s="114">
        <f t="shared" si="275"/>
        <v>2938</v>
      </c>
      <c r="B2938" s="114">
        <f>IF(AND(A2938&gt;=CONTROL!$D$9,A2938&lt;CONTROL!$D$10+1),A2938,0)</f>
        <v>0</v>
      </c>
      <c r="C2938" s="114">
        <f>IF(AND(A2938&gt;=CONTROL!$F$9,A2938&lt;CONTROL!$F$10+1),A2938,0)</f>
        <v>0</v>
      </c>
      <c r="D2938" s="114" t="str">
        <f>IF(DATOS!I2939=CONTROL!$H$10,"B","A")</f>
        <v>A</v>
      </c>
      <c r="E2938" s="114">
        <f t="shared" si="270"/>
        <v>0</v>
      </c>
      <c r="F2938">
        <f t="shared" ca="1" si="271"/>
        <v>-1</v>
      </c>
      <c r="G2938">
        <f t="shared" ca="1" si="272"/>
        <v>654</v>
      </c>
      <c r="H2938">
        <f t="shared" ca="1" si="273"/>
        <v>0</v>
      </c>
      <c r="I2938" s="122">
        <f t="shared" ca="1" si="274"/>
        <v>0</v>
      </c>
    </row>
    <row r="2939" spans="1:9" x14ac:dyDescent="0.25">
      <c r="A2939" s="114">
        <f t="shared" si="275"/>
        <v>2939</v>
      </c>
      <c r="B2939" s="114">
        <f>IF(AND(A2939&gt;=CONTROL!$D$9,A2939&lt;CONTROL!$D$10+1),A2939,0)</f>
        <v>0</v>
      </c>
      <c r="C2939" s="114">
        <f>IF(AND(A2939&gt;=CONTROL!$F$9,A2939&lt;CONTROL!$F$10+1),A2939,0)</f>
        <v>0</v>
      </c>
      <c r="D2939" s="114" t="str">
        <f>IF(DATOS!I2940=CONTROL!$H$10,"B","A")</f>
        <v>A</v>
      </c>
      <c r="E2939" s="114">
        <f t="shared" si="270"/>
        <v>0</v>
      </c>
      <c r="F2939">
        <f t="shared" ca="1" si="271"/>
        <v>-1</v>
      </c>
      <c r="G2939">
        <f t="shared" ca="1" si="272"/>
        <v>654</v>
      </c>
      <c r="H2939">
        <f t="shared" ca="1" si="273"/>
        <v>0</v>
      </c>
      <c r="I2939" s="122">
        <f t="shared" ca="1" si="274"/>
        <v>0</v>
      </c>
    </row>
    <row r="2940" spans="1:9" x14ac:dyDescent="0.25">
      <c r="A2940" s="114">
        <f t="shared" si="275"/>
        <v>2940</v>
      </c>
      <c r="B2940" s="114">
        <f>IF(AND(A2940&gt;=CONTROL!$D$9,A2940&lt;CONTROL!$D$10+1),A2940,0)</f>
        <v>0</v>
      </c>
      <c r="C2940" s="114">
        <f>IF(AND(A2940&gt;=CONTROL!$F$9,A2940&lt;CONTROL!$F$10+1),A2940,0)</f>
        <v>0</v>
      </c>
      <c r="D2940" s="114" t="str">
        <f>IF(DATOS!I2941=CONTROL!$H$10,"B","A")</f>
        <v>A</v>
      </c>
      <c r="E2940" s="114">
        <f t="shared" si="270"/>
        <v>0</v>
      </c>
      <c r="F2940">
        <f t="shared" ca="1" si="271"/>
        <v>-1</v>
      </c>
      <c r="G2940">
        <f t="shared" ca="1" si="272"/>
        <v>654</v>
      </c>
      <c r="H2940">
        <f t="shared" ca="1" si="273"/>
        <v>0</v>
      </c>
      <c r="I2940" s="122">
        <f t="shared" ca="1" si="274"/>
        <v>0</v>
      </c>
    </row>
    <row r="2941" spans="1:9" x14ac:dyDescent="0.25">
      <c r="A2941" s="114">
        <f t="shared" si="275"/>
        <v>2941</v>
      </c>
      <c r="B2941" s="114">
        <f>IF(AND(A2941&gt;=CONTROL!$D$9,A2941&lt;CONTROL!$D$10+1),A2941,0)</f>
        <v>0</v>
      </c>
      <c r="C2941" s="114">
        <f>IF(AND(A2941&gt;=CONTROL!$F$9,A2941&lt;CONTROL!$F$10+1),A2941,0)</f>
        <v>0</v>
      </c>
      <c r="D2941" s="114" t="str">
        <f>IF(DATOS!I2942=CONTROL!$H$10,"B","A")</f>
        <v>A</v>
      </c>
      <c r="E2941" s="114">
        <f t="shared" si="270"/>
        <v>0</v>
      </c>
      <c r="F2941">
        <f t="shared" ca="1" si="271"/>
        <v>-1</v>
      </c>
      <c r="G2941">
        <f t="shared" ca="1" si="272"/>
        <v>654</v>
      </c>
      <c r="H2941">
        <f t="shared" ca="1" si="273"/>
        <v>0</v>
      </c>
      <c r="I2941" s="122">
        <f t="shared" ca="1" si="274"/>
        <v>0</v>
      </c>
    </row>
    <row r="2942" spans="1:9" x14ac:dyDescent="0.25">
      <c r="A2942" s="114">
        <f t="shared" si="275"/>
        <v>2942</v>
      </c>
      <c r="B2942" s="114">
        <f>IF(AND(A2942&gt;=CONTROL!$D$9,A2942&lt;CONTROL!$D$10+1),A2942,0)</f>
        <v>0</v>
      </c>
      <c r="C2942" s="114">
        <f>IF(AND(A2942&gt;=CONTROL!$F$9,A2942&lt;CONTROL!$F$10+1),A2942,0)</f>
        <v>0</v>
      </c>
      <c r="D2942" s="114" t="str">
        <f>IF(DATOS!I2943=CONTROL!$H$10,"B","A")</f>
        <v>A</v>
      </c>
      <c r="E2942" s="114">
        <f t="shared" si="270"/>
        <v>0</v>
      </c>
      <c r="F2942">
        <f t="shared" ca="1" si="271"/>
        <v>-1</v>
      </c>
      <c r="G2942">
        <f t="shared" ca="1" si="272"/>
        <v>654</v>
      </c>
      <c r="H2942">
        <f t="shared" ca="1" si="273"/>
        <v>0</v>
      </c>
      <c r="I2942" s="122">
        <f t="shared" ca="1" si="274"/>
        <v>0</v>
      </c>
    </row>
    <row r="2943" spans="1:9" x14ac:dyDescent="0.25">
      <c r="A2943" s="114">
        <f t="shared" si="275"/>
        <v>2943</v>
      </c>
      <c r="B2943" s="114">
        <f>IF(AND(A2943&gt;=CONTROL!$D$9,A2943&lt;CONTROL!$D$10+1),A2943,0)</f>
        <v>0</v>
      </c>
      <c r="C2943" s="114">
        <f>IF(AND(A2943&gt;=CONTROL!$F$9,A2943&lt;CONTROL!$F$10+1),A2943,0)</f>
        <v>0</v>
      </c>
      <c r="D2943" s="114" t="str">
        <f>IF(DATOS!I2944=CONTROL!$H$10,"B","A")</f>
        <v>A</v>
      </c>
      <c r="E2943" s="114">
        <f t="shared" si="270"/>
        <v>0</v>
      </c>
      <c r="F2943">
        <f t="shared" ca="1" si="271"/>
        <v>-1</v>
      </c>
      <c r="G2943">
        <f t="shared" ca="1" si="272"/>
        <v>654</v>
      </c>
      <c r="H2943">
        <f t="shared" ca="1" si="273"/>
        <v>0</v>
      </c>
      <c r="I2943" s="122">
        <f t="shared" ca="1" si="274"/>
        <v>0</v>
      </c>
    </row>
    <row r="2944" spans="1:9" x14ac:dyDescent="0.25">
      <c r="A2944" s="114">
        <f t="shared" si="275"/>
        <v>2944</v>
      </c>
      <c r="B2944" s="114">
        <f>IF(AND(A2944&gt;=CONTROL!$D$9,A2944&lt;CONTROL!$D$10+1),A2944,0)</f>
        <v>0</v>
      </c>
      <c r="C2944" s="114">
        <f>IF(AND(A2944&gt;=CONTROL!$F$9,A2944&lt;CONTROL!$F$10+1),A2944,0)</f>
        <v>0</v>
      </c>
      <c r="D2944" s="114" t="str">
        <f>IF(DATOS!I2945=CONTROL!$H$10,"B","A")</f>
        <v>A</v>
      </c>
      <c r="E2944" s="114">
        <f t="shared" si="270"/>
        <v>0</v>
      </c>
      <c r="F2944">
        <f t="shared" ca="1" si="271"/>
        <v>-1</v>
      </c>
      <c r="G2944">
        <f t="shared" ca="1" si="272"/>
        <v>654</v>
      </c>
      <c r="H2944">
        <f t="shared" ca="1" si="273"/>
        <v>0</v>
      </c>
      <c r="I2944" s="122">
        <f t="shared" ca="1" si="274"/>
        <v>0</v>
      </c>
    </row>
    <row r="2945" spans="1:9" x14ac:dyDescent="0.25">
      <c r="A2945" s="114">
        <f t="shared" si="275"/>
        <v>2945</v>
      </c>
      <c r="B2945" s="114">
        <f>IF(AND(A2945&gt;=CONTROL!$D$9,A2945&lt;CONTROL!$D$10+1),A2945,0)</f>
        <v>0</v>
      </c>
      <c r="C2945" s="114">
        <f>IF(AND(A2945&gt;=CONTROL!$F$9,A2945&lt;CONTROL!$F$10+1),A2945,0)</f>
        <v>0</v>
      </c>
      <c r="D2945" s="114" t="str">
        <f>IF(DATOS!I2946=CONTROL!$H$10,"B","A")</f>
        <v>A</v>
      </c>
      <c r="E2945" s="114">
        <f t="shared" si="270"/>
        <v>0</v>
      </c>
      <c r="F2945">
        <f t="shared" ca="1" si="271"/>
        <v>-1</v>
      </c>
      <c r="G2945">
        <f t="shared" ca="1" si="272"/>
        <v>654</v>
      </c>
      <c r="H2945">
        <f t="shared" ca="1" si="273"/>
        <v>0</v>
      </c>
      <c r="I2945" s="122">
        <f t="shared" ca="1" si="274"/>
        <v>0</v>
      </c>
    </row>
    <row r="2946" spans="1:9" x14ac:dyDescent="0.25">
      <c r="A2946" s="114">
        <f t="shared" si="275"/>
        <v>2946</v>
      </c>
      <c r="B2946" s="114">
        <f>IF(AND(A2946&gt;=CONTROL!$D$9,A2946&lt;CONTROL!$D$10+1),A2946,0)</f>
        <v>0</v>
      </c>
      <c r="C2946" s="114">
        <f>IF(AND(A2946&gt;=CONTROL!$F$9,A2946&lt;CONTROL!$F$10+1),A2946,0)</f>
        <v>0</v>
      </c>
      <c r="D2946" s="114" t="str">
        <f>IF(DATOS!I2947=CONTROL!$H$10,"B","A")</f>
        <v>A</v>
      </c>
      <c r="E2946" s="114">
        <f t="shared" ref="E2946:E3009" si="276">IF(D2946="A",+C2946+B2946,0)</f>
        <v>0</v>
      </c>
      <c r="F2946">
        <f t="shared" ref="F2946:F3009" ca="1" si="277">IF(E2946&gt;0,RAND(),-1)</f>
        <v>-1</v>
      </c>
      <c r="G2946">
        <f t="shared" ref="G2946:G3009" ca="1" si="278">RANK(F2946,$F$1:$F$5000)</f>
        <v>654</v>
      </c>
      <c r="H2946">
        <f t="shared" ref="H2946:H3009" ca="1" si="279">IF(F2946=-1,0,G2946)</f>
        <v>0</v>
      </c>
      <c r="I2946" s="122">
        <f t="shared" ref="I2946:I3009" ca="1" si="280">IFERROR(MATCH(A2946,H:H,0),0)</f>
        <v>0</v>
      </c>
    </row>
    <row r="2947" spans="1:9" x14ac:dyDescent="0.25">
      <c r="A2947" s="114">
        <f t="shared" ref="A2947:A3010" si="281">+A2946+1</f>
        <v>2947</v>
      </c>
      <c r="B2947" s="114">
        <f>IF(AND(A2947&gt;=CONTROL!$D$9,A2947&lt;CONTROL!$D$10+1),A2947,0)</f>
        <v>0</v>
      </c>
      <c r="C2947" s="114">
        <f>IF(AND(A2947&gt;=CONTROL!$F$9,A2947&lt;CONTROL!$F$10+1),A2947,0)</f>
        <v>0</v>
      </c>
      <c r="D2947" s="114" t="str">
        <f>IF(DATOS!I2948=CONTROL!$H$10,"B","A")</f>
        <v>A</v>
      </c>
      <c r="E2947" s="114">
        <f t="shared" si="276"/>
        <v>0</v>
      </c>
      <c r="F2947">
        <f t="shared" ca="1" si="277"/>
        <v>-1</v>
      </c>
      <c r="G2947">
        <f t="shared" ca="1" si="278"/>
        <v>654</v>
      </c>
      <c r="H2947">
        <f t="shared" ca="1" si="279"/>
        <v>0</v>
      </c>
      <c r="I2947" s="122">
        <f t="shared" ca="1" si="280"/>
        <v>0</v>
      </c>
    </row>
    <row r="2948" spans="1:9" x14ac:dyDescent="0.25">
      <c r="A2948" s="114">
        <f t="shared" si="281"/>
        <v>2948</v>
      </c>
      <c r="B2948" s="114">
        <f>IF(AND(A2948&gt;=CONTROL!$D$9,A2948&lt;CONTROL!$D$10+1),A2948,0)</f>
        <v>0</v>
      </c>
      <c r="C2948" s="114">
        <f>IF(AND(A2948&gt;=CONTROL!$F$9,A2948&lt;CONTROL!$F$10+1),A2948,0)</f>
        <v>0</v>
      </c>
      <c r="D2948" s="114" t="str">
        <f>IF(DATOS!I2949=CONTROL!$H$10,"B","A")</f>
        <v>A</v>
      </c>
      <c r="E2948" s="114">
        <f t="shared" si="276"/>
        <v>0</v>
      </c>
      <c r="F2948">
        <f t="shared" ca="1" si="277"/>
        <v>-1</v>
      </c>
      <c r="G2948">
        <f t="shared" ca="1" si="278"/>
        <v>654</v>
      </c>
      <c r="H2948">
        <f t="shared" ca="1" si="279"/>
        <v>0</v>
      </c>
      <c r="I2948" s="122">
        <f t="shared" ca="1" si="280"/>
        <v>0</v>
      </c>
    </row>
    <row r="2949" spans="1:9" x14ac:dyDescent="0.25">
      <c r="A2949" s="114">
        <f t="shared" si="281"/>
        <v>2949</v>
      </c>
      <c r="B2949" s="114">
        <f>IF(AND(A2949&gt;=CONTROL!$D$9,A2949&lt;CONTROL!$D$10+1),A2949,0)</f>
        <v>0</v>
      </c>
      <c r="C2949" s="114">
        <f>IF(AND(A2949&gt;=CONTROL!$F$9,A2949&lt;CONTROL!$F$10+1),A2949,0)</f>
        <v>0</v>
      </c>
      <c r="D2949" s="114" t="str">
        <f>IF(DATOS!I2950=CONTROL!$H$10,"B","A")</f>
        <v>A</v>
      </c>
      <c r="E2949" s="114">
        <f t="shared" si="276"/>
        <v>0</v>
      </c>
      <c r="F2949">
        <f t="shared" ca="1" si="277"/>
        <v>-1</v>
      </c>
      <c r="G2949">
        <f t="shared" ca="1" si="278"/>
        <v>654</v>
      </c>
      <c r="H2949">
        <f t="shared" ca="1" si="279"/>
        <v>0</v>
      </c>
      <c r="I2949" s="122">
        <f t="shared" ca="1" si="280"/>
        <v>0</v>
      </c>
    </row>
    <row r="2950" spans="1:9" x14ac:dyDescent="0.25">
      <c r="A2950" s="114">
        <f t="shared" si="281"/>
        <v>2950</v>
      </c>
      <c r="B2950" s="114">
        <f>IF(AND(A2950&gt;=CONTROL!$D$9,A2950&lt;CONTROL!$D$10+1),A2950,0)</f>
        <v>0</v>
      </c>
      <c r="C2950" s="114">
        <f>IF(AND(A2950&gt;=CONTROL!$F$9,A2950&lt;CONTROL!$F$10+1),A2950,0)</f>
        <v>0</v>
      </c>
      <c r="D2950" s="114" t="str">
        <f>IF(DATOS!I2951=CONTROL!$H$10,"B","A")</f>
        <v>A</v>
      </c>
      <c r="E2950" s="114">
        <f t="shared" si="276"/>
        <v>0</v>
      </c>
      <c r="F2950">
        <f t="shared" ca="1" si="277"/>
        <v>-1</v>
      </c>
      <c r="G2950">
        <f t="shared" ca="1" si="278"/>
        <v>654</v>
      </c>
      <c r="H2950">
        <f t="shared" ca="1" si="279"/>
        <v>0</v>
      </c>
      <c r="I2950" s="122">
        <f t="shared" ca="1" si="280"/>
        <v>0</v>
      </c>
    </row>
    <row r="2951" spans="1:9" x14ac:dyDescent="0.25">
      <c r="A2951" s="114">
        <f t="shared" si="281"/>
        <v>2951</v>
      </c>
      <c r="B2951" s="114">
        <f>IF(AND(A2951&gt;=CONTROL!$D$9,A2951&lt;CONTROL!$D$10+1),A2951,0)</f>
        <v>0</v>
      </c>
      <c r="C2951" s="114">
        <f>IF(AND(A2951&gt;=CONTROL!$F$9,A2951&lt;CONTROL!$F$10+1),A2951,0)</f>
        <v>0</v>
      </c>
      <c r="D2951" s="114" t="str">
        <f>IF(DATOS!I2952=CONTROL!$H$10,"B","A")</f>
        <v>A</v>
      </c>
      <c r="E2951" s="114">
        <f t="shared" si="276"/>
        <v>0</v>
      </c>
      <c r="F2951">
        <f t="shared" ca="1" si="277"/>
        <v>-1</v>
      </c>
      <c r="G2951">
        <f t="shared" ca="1" si="278"/>
        <v>654</v>
      </c>
      <c r="H2951">
        <f t="shared" ca="1" si="279"/>
        <v>0</v>
      </c>
      <c r="I2951" s="122">
        <f t="shared" ca="1" si="280"/>
        <v>0</v>
      </c>
    </row>
    <row r="2952" spans="1:9" x14ac:dyDescent="0.25">
      <c r="A2952" s="114">
        <f t="shared" si="281"/>
        <v>2952</v>
      </c>
      <c r="B2952" s="114">
        <f>IF(AND(A2952&gt;=CONTROL!$D$9,A2952&lt;CONTROL!$D$10+1),A2952,0)</f>
        <v>0</v>
      </c>
      <c r="C2952" s="114">
        <f>IF(AND(A2952&gt;=CONTROL!$F$9,A2952&lt;CONTROL!$F$10+1),A2952,0)</f>
        <v>0</v>
      </c>
      <c r="D2952" s="114" t="str">
        <f>IF(DATOS!I2953=CONTROL!$H$10,"B","A")</f>
        <v>A</v>
      </c>
      <c r="E2952" s="114">
        <f t="shared" si="276"/>
        <v>0</v>
      </c>
      <c r="F2952">
        <f t="shared" ca="1" si="277"/>
        <v>-1</v>
      </c>
      <c r="G2952">
        <f t="shared" ca="1" si="278"/>
        <v>654</v>
      </c>
      <c r="H2952">
        <f t="shared" ca="1" si="279"/>
        <v>0</v>
      </c>
      <c r="I2952" s="122">
        <f t="shared" ca="1" si="280"/>
        <v>0</v>
      </c>
    </row>
    <row r="2953" spans="1:9" x14ac:dyDescent="0.25">
      <c r="A2953" s="114">
        <f t="shared" si="281"/>
        <v>2953</v>
      </c>
      <c r="B2953" s="114">
        <f>IF(AND(A2953&gt;=CONTROL!$D$9,A2953&lt;CONTROL!$D$10+1),A2953,0)</f>
        <v>0</v>
      </c>
      <c r="C2953" s="114">
        <f>IF(AND(A2953&gt;=CONTROL!$F$9,A2953&lt;CONTROL!$F$10+1),A2953,0)</f>
        <v>0</v>
      </c>
      <c r="D2953" s="114" t="str">
        <f>IF(DATOS!I2954=CONTROL!$H$10,"B","A")</f>
        <v>A</v>
      </c>
      <c r="E2953" s="114">
        <f t="shared" si="276"/>
        <v>0</v>
      </c>
      <c r="F2953">
        <f t="shared" ca="1" si="277"/>
        <v>-1</v>
      </c>
      <c r="G2953">
        <f t="shared" ca="1" si="278"/>
        <v>654</v>
      </c>
      <c r="H2953">
        <f t="shared" ca="1" si="279"/>
        <v>0</v>
      </c>
      <c r="I2953" s="122">
        <f t="shared" ca="1" si="280"/>
        <v>0</v>
      </c>
    </row>
    <row r="2954" spans="1:9" x14ac:dyDescent="0.25">
      <c r="A2954" s="114">
        <f t="shared" si="281"/>
        <v>2954</v>
      </c>
      <c r="B2954" s="114">
        <f>IF(AND(A2954&gt;=CONTROL!$D$9,A2954&lt;CONTROL!$D$10+1),A2954,0)</f>
        <v>0</v>
      </c>
      <c r="C2954" s="114">
        <f>IF(AND(A2954&gt;=CONTROL!$F$9,A2954&lt;CONTROL!$F$10+1),A2954,0)</f>
        <v>0</v>
      </c>
      <c r="D2954" s="114" t="str">
        <f>IF(DATOS!I2955=CONTROL!$H$10,"B","A")</f>
        <v>A</v>
      </c>
      <c r="E2954" s="114">
        <f t="shared" si="276"/>
        <v>0</v>
      </c>
      <c r="F2954">
        <f t="shared" ca="1" si="277"/>
        <v>-1</v>
      </c>
      <c r="G2954">
        <f t="shared" ca="1" si="278"/>
        <v>654</v>
      </c>
      <c r="H2954">
        <f t="shared" ca="1" si="279"/>
        <v>0</v>
      </c>
      <c r="I2954" s="122">
        <f t="shared" ca="1" si="280"/>
        <v>0</v>
      </c>
    </row>
    <row r="2955" spans="1:9" x14ac:dyDescent="0.25">
      <c r="A2955" s="114">
        <f t="shared" si="281"/>
        <v>2955</v>
      </c>
      <c r="B2955" s="114">
        <f>IF(AND(A2955&gt;=CONTROL!$D$9,A2955&lt;CONTROL!$D$10+1),A2955,0)</f>
        <v>0</v>
      </c>
      <c r="C2955" s="114">
        <f>IF(AND(A2955&gt;=CONTROL!$F$9,A2955&lt;CONTROL!$F$10+1),A2955,0)</f>
        <v>0</v>
      </c>
      <c r="D2955" s="114" t="str">
        <f>IF(DATOS!I2956=CONTROL!$H$10,"B","A")</f>
        <v>A</v>
      </c>
      <c r="E2955" s="114">
        <f t="shared" si="276"/>
        <v>0</v>
      </c>
      <c r="F2955">
        <f t="shared" ca="1" si="277"/>
        <v>-1</v>
      </c>
      <c r="G2955">
        <f t="shared" ca="1" si="278"/>
        <v>654</v>
      </c>
      <c r="H2955">
        <f t="shared" ca="1" si="279"/>
        <v>0</v>
      </c>
      <c r="I2955" s="122">
        <f t="shared" ca="1" si="280"/>
        <v>0</v>
      </c>
    </row>
    <row r="2956" spans="1:9" x14ac:dyDescent="0.25">
      <c r="A2956" s="114">
        <f t="shared" si="281"/>
        <v>2956</v>
      </c>
      <c r="B2956" s="114">
        <f>IF(AND(A2956&gt;=CONTROL!$D$9,A2956&lt;CONTROL!$D$10+1),A2956,0)</f>
        <v>0</v>
      </c>
      <c r="C2956" s="114">
        <f>IF(AND(A2956&gt;=CONTROL!$F$9,A2956&lt;CONTROL!$F$10+1),A2956,0)</f>
        <v>0</v>
      </c>
      <c r="D2956" s="114" t="str">
        <f>IF(DATOS!I2957=CONTROL!$H$10,"B","A")</f>
        <v>A</v>
      </c>
      <c r="E2956" s="114">
        <f t="shared" si="276"/>
        <v>0</v>
      </c>
      <c r="F2956">
        <f t="shared" ca="1" si="277"/>
        <v>-1</v>
      </c>
      <c r="G2956">
        <f t="shared" ca="1" si="278"/>
        <v>654</v>
      </c>
      <c r="H2956">
        <f t="shared" ca="1" si="279"/>
        <v>0</v>
      </c>
      <c r="I2956" s="122">
        <f t="shared" ca="1" si="280"/>
        <v>0</v>
      </c>
    </row>
    <row r="2957" spans="1:9" x14ac:dyDescent="0.25">
      <c r="A2957" s="114">
        <f t="shared" si="281"/>
        <v>2957</v>
      </c>
      <c r="B2957" s="114">
        <f>IF(AND(A2957&gt;=CONTROL!$D$9,A2957&lt;CONTROL!$D$10+1),A2957,0)</f>
        <v>0</v>
      </c>
      <c r="C2957" s="114">
        <f>IF(AND(A2957&gt;=CONTROL!$F$9,A2957&lt;CONTROL!$F$10+1),A2957,0)</f>
        <v>0</v>
      </c>
      <c r="D2957" s="114" t="str">
        <f>IF(DATOS!I2958=CONTROL!$H$10,"B","A")</f>
        <v>A</v>
      </c>
      <c r="E2957" s="114">
        <f t="shared" si="276"/>
        <v>0</v>
      </c>
      <c r="F2957">
        <f t="shared" ca="1" si="277"/>
        <v>-1</v>
      </c>
      <c r="G2957">
        <f t="shared" ca="1" si="278"/>
        <v>654</v>
      </c>
      <c r="H2957">
        <f t="shared" ca="1" si="279"/>
        <v>0</v>
      </c>
      <c r="I2957" s="122">
        <f t="shared" ca="1" si="280"/>
        <v>0</v>
      </c>
    </row>
    <row r="2958" spans="1:9" x14ac:dyDescent="0.25">
      <c r="A2958" s="114">
        <f t="shared" si="281"/>
        <v>2958</v>
      </c>
      <c r="B2958" s="114">
        <f>IF(AND(A2958&gt;=CONTROL!$D$9,A2958&lt;CONTROL!$D$10+1),A2958,0)</f>
        <v>0</v>
      </c>
      <c r="C2958" s="114">
        <f>IF(AND(A2958&gt;=CONTROL!$F$9,A2958&lt;CONTROL!$F$10+1),A2958,0)</f>
        <v>0</v>
      </c>
      <c r="D2958" s="114" t="str">
        <f>IF(DATOS!I2959=CONTROL!$H$10,"B","A")</f>
        <v>A</v>
      </c>
      <c r="E2958" s="114">
        <f t="shared" si="276"/>
        <v>0</v>
      </c>
      <c r="F2958">
        <f t="shared" ca="1" si="277"/>
        <v>-1</v>
      </c>
      <c r="G2958">
        <f t="shared" ca="1" si="278"/>
        <v>654</v>
      </c>
      <c r="H2958">
        <f t="shared" ca="1" si="279"/>
        <v>0</v>
      </c>
      <c r="I2958" s="122">
        <f t="shared" ca="1" si="280"/>
        <v>0</v>
      </c>
    </row>
    <row r="2959" spans="1:9" x14ac:dyDescent="0.25">
      <c r="A2959" s="114">
        <f t="shared" si="281"/>
        <v>2959</v>
      </c>
      <c r="B2959" s="114">
        <f>IF(AND(A2959&gt;=CONTROL!$D$9,A2959&lt;CONTROL!$D$10+1),A2959,0)</f>
        <v>0</v>
      </c>
      <c r="C2959" s="114">
        <f>IF(AND(A2959&gt;=CONTROL!$F$9,A2959&lt;CONTROL!$F$10+1),A2959,0)</f>
        <v>0</v>
      </c>
      <c r="D2959" s="114" t="str">
        <f>IF(DATOS!I2960=CONTROL!$H$10,"B","A")</f>
        <v>A</v>
      </c>
      <c r="E2959" s="114">
        <f t="shared" si="276"/>
        <v>0</v>
      </c>
      <c r="F2959">
        <f t="shared" ca="1" si="277"/>
        <v>-1</v>
      </c>
      <c r="G2959">
        <f t="shared" ca="1" si="278"/>
        <v>654</v>
      </c>
      <c r="H2959">
        <f t="shared" ca="1" si="279"/>
        <v>0</v>
      </c>
      <c r="I2959" s="122">
        <f t="shared" ca="1" si="280"/>
        <v>0</v>
      </c>
    </row>
    <row r="2960" spans="1:9" x14ac:dyDescent="0.25">
      <c r="A2960" s="114">
        <f t="shared" si="281"/>
        <v>2960</v>
      </c>
      <c r="B2960" s="114">
        <f>IF(AND(A2960&gt;=CONTROL!$D$9,A2960&lt;CONTROL!$D$10+1),A2960,0)</f>
        <v>0</v>
      </c>
      <c r="C2960" s="114">
        <f>IF(AND(A2960&gt;=CONTROL!$F$9,A2960&lt;CONTROL!$F$10+1),A2960,0)</f>
        <v>0</v>
      </c>
      <c r="D2960" s="114" t="str">
        <f>IF(DATOS!I2961=CONTROL!$H$10,"B","A")</f>
        <v>A</v>
      </c>
      <c r="E2960" s="114">
        <f t="shared" si="276"/>
        <v>0</v>
      </c>
      <c r="F2960">
        <f t="shared" ca="1" si="277"/>
        <v>-1</v>
      </c>
      <c r="G2960">
        <f t="shared" ca="1" si="278"/>
        <v>654</v>
      </c>
      <c r="H2960">
        <f t="shared" ca="1" si="279"/>
        <v>0</v>
      </c>
      <c r="I2960" s="122">
        <f t="shared" ca="1" si="280"/>
        <v>0</v>
      </c>
    </row>
    <row r="2961" spans="1:9" x14ac:dyDescent="0.25">
      <c r="A2961" s="114">
        <f t="shared" si="281"/>
        <v>2961</v>
      </c>
      <c r="B2961" s="114">
        <f>IF(AND(A2961&gt;=CONTROL!$D$9,A2961&lt;CONTROL!$D$10+1),A2961,0)</f>
        <v>0</v>
      </c>
      <c r="C2961" s="114">
        <f>IF(AND(A2961&gt;=CONTROL!$F$9,A2961&lt;CONTROL!$F$10+1),A2961,0)</f>
        <v>0</v>
      </c>
      <c r="D2961" s="114" t="str">
        <f>IF(DATOS!I2962=CONTROL!$H$10,"B","A")</f>
        <v>A</v>
      </c>
      <c r="E2961" s="114">
        <f t="shared" si="276"/>
        <v>0</v>
      </c>
      <c r="F2961">
        <f t="shared" ca="1" si="277"/>
        <v>-1</v>
      </c>
      <c r="G2961">
        <f t="shared" ca="1" si="278"/>
        <v>654</v>
      </c>
      <c r="H2961">
        <f t="shared" ca="1" si="279"/>
        <v>0</v>
      </c>
      <c r="I2961" s="122">
        <f t="shared" ca="1" si="280"/>
        <v>0</v>
      </c>
    </row>
    <row r="2962" spans="1:9" x14ac:dyDescent="0.25">
      <c r="A2962" s="114">
        <f t="shared" si="281"/>
        <v>2962</v>
      </c>
      <c r="B2962" s="114">
        <f>IF(AND(A2962&gt;=CONTROL!$D$9,A2962&lt;CONTROL!$D$10+1),A2962,0)</f>
        <v>0</v>
      </c>
      <c r="C2962" s="114">
        <f>IF(AND(A2962&gt;=CONTROL!$F$9,A2962&lt;CONTROL!$F$10+1),A2962,0)</f>
        <v>0</v>
      </c>
      <c r="D2962" s="114" t="str">
        <f>IF(DATOS!I2963=CONTROL!$H$10,"B","A")</f>
        <v>A</v>
      </c>
      <c r="E2962" s="114">
        <f t="shared" si="276"/>
        <v>0</v>
      </c>
      <c r="F2962">
        <f t="shared" ca="1" si="277"/>
        <v>-1</v>
      </c>
      <c r="G2962">
        <f t="shared" ca="1" si="278"/>
        <v>654</v>
      </c>
      <c r="H2962">
        <f t="shared" ca="1" si="279"/>
        <v>0</v>
      </c>
      <c r="I2962" s="122">
        <f t="shared" ca="1" si="280"/>
        <v>0</v>
      </c>
    </row>
    <row r="2963" spans="1:9" x14ac:dyDescent="0.25">
      <c r="A2963" s="114">
        <f t="shared" si="281"/>
        <v>2963</v>
      </c>
      <c r="B2963" s="114">
        <f>IF(AND(A2963&gt;=CONTROL!$D$9,A2963&lt;CONTROL!$D$10+1),A2963,0)</f>
        <v>0</v>
      </c>
      <c r="C2963" s="114">
        <f>IF(AND(A2963&gt;=CONTROL!$F$9,A2963&lt;CONTROL!$F$10+1),A2963,0)</f>
        <v>0</v>
      </c>
      <c r="D2963" s="114" t="str">
        <f>IF(DATOS!I2964=CONTROL!$H$10,"B","A")</f>
        <v>A</v>
      </c>
      <c r="E2963" s="114">
        <f t="shared" si="276"/>
        <v>0</v>
      </c>
      <c r="F2963">
        <f t="shared" ca="1" si="277"/>
        <v>-1</v>
      </c>
      <c r="G2963">
        <f t="shared" ca="1" si="278"/>
        <v>654</v>
      </c>
      <c r="H2963">
        <f t="shared" ca="1" si="279"/>
        <v>0</v>
      </c>
      <c r="I2963" s="122">
        <f t="shared" ca="1" si="280"/>
        <v>0</v>
      </c>
    </row>
    <row r="2964" spans="1:9" x14ac:dyDescent="0.25">
      <c r="A2964" s="114">
        <f t="shared" si="281"/>
        <v>2964</v>
      </c>
      <c r="B2964" s="114">
        <f>IF(AND(A2964&gt;=CONTROL!$D$9,A2964&lt;CONTROL!$D$10+1),A2964,0)</f>
        <v>0</v>
      </c>
      <c r="C2964" s="114">
        <f>IF(AND(A2964&gt;=CONTROL!$F$9,A2964&lt;CONTROL!$F$10+1),A2964,0)</f>
        <v>0</v>
      </c>
      <c r="D2964" s="114" t="str">
        <f>IF(DATOS!I2965=CONTROL!$H$10,"B","A")</f>
        <v>A</v>
      </c>
      <c r="E2964" s="114">
        <f t="shared" si="276"/>
        <v>0</v>
      </c>
      <c r="F2964">
        <f t="shared" ca="1" si="277"/>
        <v>-1</v>
      </c>
      <c r="G2964">
        <f t="shared" ca="1" si="278"/>
        <v>654</v>
      </c>
      <c r="H2964">
        <f t="shared" ca="1" si="279"/>
        <v>0</v>
      </c>
      <c r="I2964" s="122">
        <f t="shared" ca="1" si="280"/>
        <v>0</v>
      </c>
    </row>
    <row r="2965" spans="1:9" x14ac:dyDescent="0.25">
      <c r="A2965" s="114">
        <f t="shared" si="281"/>
        <v>2965</v>
      </c>
      <c r="B2965" s="114">
        <f>IF(AND(A2965&gt;=CONTROL!$D$9,A2965&lt;CONTROL!$D$10+1),A2965,0)</f>
        <v>0</v>
      </c>
      <c r="C2965" s="114">
        <f>IF(AND(A2965&gt;=CONTROL!$F$9,A2965&lt;CONTROL!$F$10+1),A2965,0)</f>
        <v>0</v>
      </c>
      <c r="D2965" s="114" t="str">
        <f>IF(DATOS!I2966=CONTROL!$H$10,"B","A")</f>
        <v>A</v>
      </c>
      <c r="E2965" s="114">
        <f t="shared" si="276"/>
        <v>0</v>
      </c>
      <c r="F2965">
        <f t="shared" ca="1" si="277"/>
        <v>-1</v>
      </c>
      <c r="G2965">
        <f t="shared" ca="1" si="278"/>
        <v>654</v>
      </c>
      <c r="H2965">
        <f t="shared" ca="1" si="279"/>
        <v>0</v>
      </c>
      <c r="I2965" s="122">
        <f t="shared" ca="1" si="280"/>
        <v>0</v>
      </c>
    </row>
    <row r="2966" spans="1:9" x14ac:dyDescent="0.25">
      <c r="A2966" s="114">
        <f t="shared" si="281"/>
        <v>2966</v>
      </c>
      <c r="B2966" s="114">
        <f>IF(AND(A2966&gt;=CONTROL!$D$9,A2966&lt;CONTROL!$D$10+1),A2966,0)</f>
        <v>0</v>
      </c>
      <c r="C2966" s="114">
        <f>IF(AND(A2966&gt;=CONTROL!$F$9,A2966&lt;CONTROL!$F$10+1),A2966,0)</f>
        <v>0</v>
      </c>
      <c r="D2966" s="114" t="str">
        <f>IF(DATOS!I2967=CONTROL!$H$10,"B","A")</f>
        <v>A</v>
      </c>
      <c r="E2966" s="114">
        <f t="shared" si="276"/>
        <v>0</v>
      </c>
      <c r="F2966">
        <f t="shared" ca="1" si="277"/>
        <v>-1</v>
      </c>
      <c r="G2966">
        <f t="shared" ca="1" si="278"/>
        <v>654</v>
      </c>
      <c r="H2966">
        <f t="shared" ca="1" si="279"/>
        <v>0</v>
      </c>
      <c r="I2966" s="122">
        <f t="shared" ca="1" si="280"/>
        <v>0</v>
      </c>
    </row>
    <row r="2967" spans="1:9" x14ac:dyDescent="0.25">
      <c r="A2967" s="114">
        <f t="shared" si="281"/>
        <v>2967</v>
      </c>
      <c r="B2967" s="114">
        <f>IF(AND(A2967&gt;=CONTROL!$D$9,A2967&lt;CONTROL!$D$10+1),A2967,0)</f>
        <v>0</v>
      </c>
      <c r="C2967" s="114">
        <f>IF(AND(A2967&gt;=CONTROL!$F$9,A2967&lt;CONTROL!$F$10+1),A2967,0)</f>
        <v>0</v>
      </c>
      <c r="D2967" s="114" t="str">
        <f>IF(DATOS!I2968=CONTROL!$H$10,"B","A")</f>
        <v>A</v>
      </c>
      <c r="E2967" s="114">
        <f t="shared" si="276"/>
        <v>0</v>
      </c>
      <c r="F2967">
        <f t="shared" ca="1" si="277"/>
        <v>-1</v>
      </c>
      <c r="G2967">
        <f t="shared" ca="1" si="278"/>
        <v>654</v>
      </c>
      <c r="H2967">
        <f t="shared" ca="1" si="279"/>
        <v>0</v>
      </c>
      <c r="I2967" s="122">
        <f t="shared" ca="1" si="280"/>
        <v>0</v>
      </c>
    </row>
    <row r="2968" spans="1:9" x14ac:dyDescent="0.25">
      <c r="A2968" s="114">
        <f t="shared" si="281"/>
        <v>2968</v>
      </c>
      <c r="B2968" s="114">
        <f>IF(AND(A2968&gt;=CONTROL!$D$9,A2968&lt;CONTROL!$D$10+1),A2968,0)</f>
        <v>0</v>
      </c>
      <c r="C2968" s="114">
        <f>IF(AND(A2968&gt;=CONTROL!$F$9,A2968&lt;CONTROL!$F$10+1),A2968,0)</f>
        <v>0</v>
      </c>
      <c r="D2968" s="114" t="str">
        <f>IF(DATOS!I2969=CONTROL!$H$10,"B","A")</f>
        <v>A</v>
      </c>
      <c r="E2968" s="114">
        <f t="shared" si="276"/>
        <v>0</v>
      </c>
      <c r="F2968">
        <f t="shared" ca="1" si="277"/>
        <v>-1</v>
      </c>
      <c r="G2968">
        <f t="shared" ca="1" si="278"/>
        <v>654</v>
      </c>
      <c r="H2968">
        <f t="shared" ca="1" si="279"/>
        <v>0</v>
      </c>
      <c r="I2968" s="122">
        <f t="shared" ca="1" si="280"/>
        <v>0</v>
      </c>
    </row>
    <row r="2969" spans="1:9" x14ac:dyDescent="0.25">
      <c r="A2969" s="114">
        <f t="shared" si="281"/>
        <v>2969</v>
      </c>
      <c r="B2969" s="114">
        <f>IF(AND(A2969&gt;=CONTROL!$D$9,A2969&lt;CONTROL!$D$10+1),A2969,0)</f>
        <v>0</v>
      </c>
      <c r="C2969" s="114">
        <f>IF(AND(A2969&gt;=CONTROL!$F$9,A2969&lt;CONTROL!$F$10+1),A2969,0)</f>
        <v>0</v>
      </c>
      <c r="D2969" s="114" t="str">
        <f>IF(DATOS!I2970=CONTROL!$H$10,"B","A")</f>
        <v>A</v>
      </c>
      <c r="E2969" s="114">
        <f t="shared" si="276"/>
        <v>0</v>
      </c>
      <c r="F2969">
        <f t="shared" ca="1" si="277"/>
        <v>-1</v>
      </c>
      <c r="G2969">
        <f t="shared" ca="1" si="278"/>
        <v>654</v>
      </c>
      <c r="H2969">
        <f t="shared" ca="1" si="279"/>
        <v>0</v>
      </c>
      <c r="I2969" s="122">
        <f t="shared" ca="1" si="280"/>
        <v>0</v>
      </c>
    </row>
    <row r="2970" spans="1:9" x14ac:dyDescent="0.25">
      <c r="A2970" s="114">
        <f t="shared" si="281"/>
        <v>2970</v>
      </c>
      <c r="B2970" s="114">
        <f>IF(AND(A2970&gt;=CONTROL!$D$9,A2970&lt;CONTROL!$D$10+1),A2970,0)</f>
        <v>0</v>
      </c>
      <c r="C2970" s="114">
        <f>IF(AND(A2970&gt;=CONTROL!$F$9,A2970&lt;CONTROL!$F$10+1),A2970,0)</f>
        <v>0</v>
      </c>
      <c r="D2970" s="114" t="str">
        <f>IF(DATOS!I2971=CONTROL!$H$10,"B","A")</f>
        <v>A</v>
      </c>
      <c r="E2970" s="114">
        <f t="shared" si="276"/>
        <v>0</v>
      </c>
      <c r="F2970">
        <f t="shared" ca="1" si="277"/>
        <v>-1</v>
      </c>
      <c r="G2970">
        <f t="shared" ca="1" si="278"/>
        <v>654</v>
      </c>
      <c r="H2970">
        <f t="shared" ca="1" si="279"/>
        <v>0</v>
      </c>
      <c r="I2970" s="122">
        <f t="shared" ca="1" si="280"/>
        <v>0</v>
      </c>
    </row>
    <row r="2971" spans="1:9" x14ac:dyDescent="0.25">
      <c r="A2971" s="114">
        <f t="shared" si="281"/>
        <v>2971</v>
      </c>
      <c r="B2971" s="114">
        <f>IF(AND(A2971&gt;=CONTROL!$D$9,A2971&lt;CONTROL!$D$10+1),A2971,0)</f>
        <v>0</v>
      </c>
      <c r="C2971" s="114">
        <f>IF(AND(A2971&gt;=CONTROL!$F$9,A2971&lt;CONTROL!$F$10+1),A2971,0)</f>
        <v>0</v>
      </c>
      <c r="D2971" s="114" t="str">
        <f>IF(DATOS!I2972=CONTROL!$H$10,"B","A")</f>
        <v>A</v>
      </c>
      <c r="E2971" s="114">
        <f t="shared" si="276"/>
        <v>0</v>
      </c>
      <c r="F2971">
        <f t="shared" ca="1" si="277"/>
        <v>-1</v>
      </c>
      <c r="G2971">
        <f t="shared" ca="1" si="278"/>
        <v>654</v>
      </c>
      <c r="H2971">
        <f t="shared" ca="1" si="279"/>
        <v>0</v>
      </c>
      <c r="I2971" s="122">
        <f t="shared" ca="1" si="280"/>
        <v>0</v>
      </c>
    </row>
    <row r="2972" spans="1:9" x14ac:dyDescent="0.25">
      <c r="A2972" s="114">
        <f t="shared" si="281"/>
        <v>2972</v>
      </c>
      <c r="B2972" s="114">
        <f>IF(AND(A2972&gt;=CONTROL!$D$9,A2972&lt;CONTROL!$D$10+1),A2972,0)</f>
        <v>0</v>
      </c>
      <c r="C2972" s="114">
        <f>IF(AND(A2972&gt;=CONTROL!$F$9,A2972&lt;CONTROL!$F$10+1),A2972,0)</f>
        <v>0</v>
      </c>
      <c r="D2972" s="114" t="str">
        <f>IF(DATOS!I2973=CONTROL!$H$10,"B","A")</f>
        <v>A</v>
      </c>
      <c r="E2972" s="114">
        <f t="shared" si="276"/>
        <v>0</v>
      </c>
      <c r="F2972">
        <f t="shared" ca="1" si="277"/>
        <v>-1</v>
      </c>
      <c r="G2972">
        <f t="shared" ca="1" si="278"/>
        <v>654</v>
      </c>
      <c r="H2972">
        <f t="shared" ca="1" si="279"/>
        <v>0</v>
      </c>
      <c r="I2972" s="122">
        <f t="shared" ca="1" si="280"/>
        <v>0</v>
      </c>
    </row>
    <row r="2973" spans="1:9" x14ac:dyDescent="0.25">
      <c r="A2973" s="114">
        <f t="shared" si="281"/>
        <v>2973</v>
      </c>
      <c r="B2973" s="114">
        <f>IF(AND(A2973&gt;=CONTROL!$D$9,A2973&lt;CONTROL!$D$10+1),A2973,0)</f>
        <v>0</v>
      </c>
      <c r="C2973" s="114">
        <f>IF(AND(A2973&gt;=CONTROL!$F$9,A2973&lt;CONTROL!$F$10+1),A2973,0)</f>
        <v>0</v>
      </c>
      <c r="D2973" s="114" t="str">
        <f>IF(DATOS!I2974=CONTROL!$H$10,"B","A")</f>
        <v>A</v>
      </c>
      <c r="E2973" s="114">
        <f t="shared" si="276"/>
        <v>0</v>
      </c>
      <c r="F2973">
        <f t="shared" ca="1" si="277"/>
        <v>-1</v>
      </c>
      <c r="G2973">
        <f t="shared" ca="1" si="278"/>
        <v>654</v>
      </c>
      <c r="H2973">
        <f t="shared" ca="1" si="279"/>
        <v>0</v>
      </c>
      <c r="I2973" s="122">
        <f t="shared" ca="1" si="280"/>
        <v>0</v>
      </c>
    </row>
    <row r="2974" spans="1:9" x14ac:dyDescent="0.25">
      <c r="A2974" s="114">
        <f t="shared" si="281"/>
        <v>2974</v>
      </c>
      <c r="B2974" s="114">
        <f>IF(AND(A2974&gt;=CONTROL!$D$9,A2974&lt;CONTROL!$D$10+1),A2974,0)</f>
        <v>0</v>
      </c>
      <c r="C2974" s="114">
        <f>IF(AND(A2974&gt;=CONTROL!$F$9,A2974&lt;CONTROL!$F$10+1),A2974,0)</f>
        <v>0</v>
      </c>
      <c r="D2974" s="114" t="str">
        <f>IF(DATOS!I2975=CONTROL!$H$10,"B","A")</f>
        <v>A</v>
      </c>
      <c r="E2974" s="114">
        <f t="shared" si="276"/>
        <v>0</v>
      </c>
      <c r="F2974">
        <f t="shared" ca="1" si="277"/>
        <v>-1</v>
      </c>
      <c r="G2974">
        <f t="shared" ca="1" si="278"/>
        <v>654</v>
      </c>
      <c r="H2974">
        <f t="shared" ca="1" si="279"/>
        <v>0</v>
      </c>
      <c r="I2974" s="122">
        <f t="shared" ca="1" si="280"/>
        <v>0</v>
      </c>
    </row>
    <row r="2975" spans="1:9" x14ac:dyDescent="0.25">
      <c r="A2975" s="114">
        <f t="shared" si="281"/>
        <v>2975</v>
      </c>
      <c r="B2975" s="114">
        <f>IF(AND(A2975&gt;=CONTROL!$D$9,A2975&lt;CONTROL!$D$10+1),A2975,0)</f>
        <v>0</v>
      </c>
      <c r="C2975" s="114">
        <f>IF(AND(A2975&gt;=CONTROL!$F$9,A2975&lt;CONTROL!$F$10+1),A2975,0)</f>
        <v>0</v>
      </c>
      <c r="D2975" s="114" t="str">
        <f>IF(DATOS!I2976=CONTROL!$H$10,"B","A")</f>
        <v>A</v>
      </c>
      <c r="E2975" s="114">
        <f t="shared" si="276"/>
        <v>0</v>
      </c>
      <c r="F2975">
        <f t="shared" ca="1" si="277"/>
        <v>-1</v>
      </c>
      <c r="G2975">
        <f t="shared" ca="1" si="278"/>
        <v>654</v>
      </c>
      <c r="H2975">
        <f t="shared" ca="1" si="279"/>
        <v>0</v>
      </c>
      <c r="I2975" s="122">
        <f t="shared" ca="1" si="280"/>
        <v>0</v>
      </c>
    </row>
    <row r="2976" spans="1:9" x14ac:dyDescent="0.25">
      <c r="A2976" s="114">
        <f t="shared" si="281"/>
        <v>2976</v>
      </c>
      <c r="B2976" s="114">
        <f>IF(AND(A2976&gt;=CONTROL!$D$9,A2976&lt;CONTROL!$D$10+1),A2976,0)</f>
        <v>0</v>
      </c>
      <c r="C2976" s="114">
        <f>IF(AND(A2976&gt;=CONTROL!$F$9,A2976&lt;CONTROL!$F$10+1),A2976,0)</f>
        <v>0</v>
      </c>
      <c r="D2976" s="114" t="str">
        <f>IF(DATOS!I2977=CONTROL!$H$10,"B","A")</f>
        <v>A</v>
      </c>
      <c r="E2976" s="114">
        <f t="shared" si="276"/>
        <v>0</v>
      </c>
      <c r="F2976">
        <f t="shared" ca="1" si="277"/>
        <v>-1</v>
      </c>
      <c r="G2976">
        <f t="shared" ca="1" si="278"/>
        <v>654</v>
      </c>
      <c r="H2976">
        <f t="shared" ca="1" si="279"/>
        <v>0</v>
      </c>
      <c r="I2976" s="122">
        <f t="shared" ca="1" si="280"/>
        <v>0</v>
      </c>
    </row>
    <row r="2977" spans="1:9" x14ac:dyDescent="0.25">
      <c r="A2977" s="114">
        <f t="shared" si="281"/>
        <v>2977</v>
      </c>
      <c r="B2977" s="114">
        <f>IF(AND(A2977&gt;=CONTROL!$D$9,A2977&lt;CONTROL!$D$10+1),A2977,0)</f>
        <v>0</v>
      </c>
      <c r="C2977" s="114">
        <f>IF(AND(A2977&gt;=CONTROL!$F$9,A2977&lt;CONTROL!$F$10+1),A2977,0)</f>
        <v>0</v>
      </c>
      <c r="D2977" s="114" t="str">
        <f>IF(DATOS!I2978=CONTROL!$H$10,"B","A")</f>
        <v>A</v>
      </c>
      <c r="E2977" s="114">
        <f t="shared" si="276"/>
        <v>0</v>
      </c>
      <c r="F2977">
        <f t="shared" ca="1" si="277"/>
        <v>-1</v>
      </c>
      <c r="G2977">
        <f t="shared" ca="1" si="278"/>
        <v>654</v>
      </c>
      <c r="H2977">
        <f t="shared" ca="1" si="279"/>
        <v>0</v>
      </c>
      <c r="I2977" s="122">
        <f t="shared" ca="1" si="280"/>
        <v>0</v>
      </c>
    </row>
    <row r="2978" spans="1:9" x14ac:dyDescent="0.25">
      <c r="A2978" s="114">
        <f t="shared" si="281"/>
        <v>2978</v>
      </c>
      <c r="B2978" s="114">
        <f>IF(AND(A2978&gt;=CONTROL!$D$9,A2978&lt;CONTROL!$D$10+1),A2978,0)</f>
        <v>0</v>
      </c>
      <c r="C2978" s="114">
        <f>IF(AND(A2978&gt;=CONTROL!$F$9,A2978&lt;CONTROL!$F$10+1),A2978,0)</f>
        <v>0</v>
      </c>
      <c r="D2978" s="114" t="str">
        <f>IF(DATOS!I2979=CONTROL!$H$10,"B","A")</f>
        <v>A</v>
      </c>
      <c r="E2978" s="114">
        <f t="shared" si="276"/>
        <v>0</v>
      </c>
      <c r="F2978">
        <f t="shared" ca="1" si="277"/>
        <v>-1</v>
      </c>
      <c r="G2978">
        <f t="shared" ca="1" si="278"/>
        <v>654</v>
      </c>
      <c r="H2978">
        <f t="shared" ca="1" si="279"/>
        <v>0</v>
      </c>
      <c r="I2978" s="122">
        <f t="shared" ca="1" si="280"/>
        <v>0</v>
      </c>
    </row>
    <row r="2979" spans="1:9" x14ac:dyDescent="0.25">
      <c r="A2979" s="114">
        <f t="shared" si="281"/>
        <v>2979</v>
      </c>
      <c r="B2979" s="114">
        <f>IF(AND(A2979&gt;=CONTROL!$D$9,A2979&lt;CONTROL!$D$10+1),A2979,0)</f>
        <v>0</v>
      </c>
      <c r="C2979" s="114">
        <f>IF(AND(A2979&gt;=CONTROL!$F$9,A2979&lt;CONTROL!$F$10+1),A2979,0)</f>
        <v>0</v>
      </c>
      <c r="D2979" s="114" t="str">
        <f>IF(DATOS!I2980=CONTROL!$H$10,"B","A")</f>
        <v>A</v>
      </c>
      <c r="E2979" s="114">
        <f t="shared" si="276"/>
        <v>0</v>
      </c>
      <c r="F2979">
        <f t="shared" ca="1" si="277"/>
        <v>-1</v>
      </c>
      <c r="G2979">
        <f t="shared" ca="1" si="278"/>
        <v>654</v>
      </c>
      <c r="H2979">
        <f t="shared" ca="1" si="279"/>
        <v>0</v>
      </c>
      <c r="I2979" s="122">
        <f t="shared" ca="1" si="280"/>
        <v>0</v>
      </c>
    </row>
    <row r="2980" spans="1:9" x14ac:dyDescent="0.25">
      <c r="A2980" s="114">
        <f t="shared" si="281"/>
        <v>2980</v>
      </c>
      <c r="B2980" s="114">
        <f>IF(AND(A2980&gt;=CONTROL!$D$9,A2980&lt;CONTROL!$D$10+1),A2980,0)</f>
        <v>0</v>
      </c>
      <c r="C2980" s="114">
        <f>IF(AND(A2980&gt;=CONTROL!$F$9,A2980&lt;CONTROL!$F$10+1),A2980,0)</f>
        <v>0</v>
      </c>
      <c r="D2980" s="114" t="str">
        <f>IF(DATOS!I2981=CONTROL!$H$10,"B","A")</f>
        <v>A</v>
      </c>
      <c r="E2980" s="114">
        <f t="shared" si="276"/>
        <v>0</v>
      </c>
      <c r="F2980">
        <f t="shared" ca="1" si="277"/>
        <v>-1</v>
      </c>
      <c r="G2980">
        <f t="shared" ca="1" si="278"/>
        <v>654</v>
      </c>
      <c r="H2980">
        <f t="shared" ca="1" si="279"/>
        <v>0</v>
      </c>
      <c r="I2980" s="122">
        <f t="shared" ca="1" si="280"/>
        <v>0</v>
      </c>
    </row>
    <row r="2981" spans="1:9" x14ac:dyDescent="0.25">
      <c r="A2981" s="114">
        <f t="shared" si="281"/>
        <v>2981</v>
      </c>
      <c r="B2981" s="114">
        <f>IF(AND(A2981&gt;=CONTROL!$D$9,A2981&lt;CONTROL!$D$10+1),A2981,0)</f>
        <v>0</v>
      </c>
      <c r="C2981" s="114">
        <f>IF(AND(A2981&gt;=CONTROL!$F$9,A2981&lt;CONTROL!$F$10+1),A2981,0)</f>
        <v>0</v>
      </c>
      <c r="D2981" s="114" t="str">
        <f>IF(DATOS!I2982=CONTROL!$H$10,"B","A")</f>
        <v>A</v>
      </c>
      <c r="E2981" s="114">
        <f t="shared" si="276"/>
        <v>0</v>
      </c>
      <c r="F2981">
        <f t="shared" ca="1" si="277"/>
        <v>-1</v>
      </c>
      <c r="G2981">
        <f t="shared" ca="1" si="278"/>
        <v>654</v>
      </c>
      <c r="H2981">
        <f t="shared" ca="1" si="279"/>
        <v>0</v>
      </c>
      <c r="I2981" s="122">
        <f t="shared" ca="1" si="280"/>
        <v>0</v>
      </c>
    </row>
    <row r="2982" spans="1:9" x14ac:dyDescent="0.25">
      <c r="A2982" s="114">
        <f t="shared" si="281"/>
        <v>2982</v>
      </c>
      <c r="B2982" s="114">
        <f>IF(AND(A2982&gt;=CONTROL!$D$9,A2982&lt;CONTROL!$D$10+1),A2982,0)</f>
        <v>0</v>
      </c>
      <c r="C2982" s="114">
        <f>IF(AND(A2982&gt;=CONTROL!$F$9,A2982&lt;CONTROL!$F$10+1),A2982,0)</f>
        <v>0</v>
      </c>
      <c r="D2982" s="114" t="str">
        <f>IF(DATOS!I2983=CONTROL!$H$10,"B","A")</f>
        <v>A</v>
      </c>
      <c r="E2982" s="114">
        <f t="shared" si="276"/>
        <v>0</v>
      </c>
      <c r="F2982">
        <f t="shared" ca="1" si="277"/>
        <v>-1</v>
      </c>
      <c r="G2982">
        <f t="shared" ca="1" si="278"/>
        <v>654</v>
      </c>
      <c r="H2982">
        <f t="shared" ca="1" si="279"/>
        <v>0</v>
      </c>
      <c r="I2982" s="122">
        <f t="shared" ca="1" si="280"/>
        <v>0</v>
      </c>
    </row>
    <row r="2983" spans="1:9" x14ac:dyDescent="0.25">
      <c r="A2983" s="114">
        <f t="shared" si="281"/>
        <v>2983</v>
      </c>
      <c r="B2983" s="114">
        <f>IF(AND(A2983&gt;=CONTROL!$D$9,A2983&lt;CONTROL!$D$10+1),A2983,0)</f>
        <v>0</v>
      </c>
      <c r="C2983" s="114">
        <f>IF(AND(A2983&gt;=CONTROL!$F$9,A2983&lt;CONTROL!$F$10+1),A2983,0)</f>
        <v>0</v>
      </c>
      <c r="D2983" s="114" t="str">
        <f>IF(DATOS!I2984=CONTROL!$H$10,"B","A")</f>
        <v>A</v>
      </c>
      <c r="E2983" s="114">
        <f t="shared" si="276"/>
        <v>0</v>
      </c>
      <c r="F2983">
        <f t="shared" ca="1" si="277"/>
        <v>-1</v>
      </c>
      <c r="G2983">
        <f t="shared" ca="1" si="278"/>
        <v>654</v>
      </c>
      <c r="H2983">
        <f t="shared" ca="1" si="279"/>
        <v>0</v>
      </c>
      <c r="I2983" s="122">
        <f t="shared" ca="1" si="280"/>
        <v>0</v>
      </c>
    </row>
    <row r="2984" spans="1:9" x14ac:dyDescent="0.25">
      <c r="A2984" s="114">
        <f t="shared" si="281"/>
        <v>2984</v>
      </c>
      <c r="B2984" s="114">
        <f>IF(AND(A2984&gt;=CONTROL!$D$9,A2984&lt;CONTROL!$D$10+1),A2984,0)</f>
        <v>0</v>
      </c>
      <c r="C2984" s="114">
        <f>IF(AND(A2984&gt;=CONTROL!$F$9,A2984&lt;CONTROL!$F$10+1),A2984,0)</f>
        <v>0</v>
      </c>
      <c r="D2984" s="114" t="str">
        <f>IF(DATOS!I2985=CONTROL!$H$10,"B","A")</f>
        <v>A</v>
      </c>
      <c r="E2984" s="114">
        <f t="shared" si="276"/>
        <v>0</v>
      </c>
      <c r="F2984">
        <f t="shared" ca="1" si="277"/>
        <v>-1</v>
      </c>
      <c r="G2984">
        <f t="shared" ca="1" si="278"/>
        <v>654</v>
      </c>
      <c r="H2984">
        <f t="shared" ca="1" si="279"/>
        <v>0</v>
      </c>
      <c r="I2984" s="122">
        <f t="shared" ca="1" si="280"/>
        <v>0</v>
      </c>
    </row>
    <row r="2985" spans="1:9" x14ac:dyDescent="0.25">
      <c r="A2985" s="114">
        <f t="shared" si="281"/>
        <v>2985</v>
      </c>
      <c r="B2985" s="114">
        <f>IF(AND(A2985&gt;=CONTROL!$D$9,A2985&lt;CONTROL!$D$10+1),A2985,0)</f>
        <v>0</v>
      </c>
      <c r="C2985" s="114">
        <f>IF(AND(A2985&gt;=CONTROL!$F$9,A2985&lt;CONTROL!$F$10+1),A2985,0)</f>
        <v>0</v>
      </c>
      <c r="D2985" s="114" t="str">
        <f>IF(DATOS!I2986=CONTROL!$H$10,"B","A")</f>
        <v>A</v>
      </c>
      <c r="E2985" s="114">
        <f t="shared" si="276"/>
        <v>0</v>
      </c>
      <c r="F2985">
        <f t="shared" ca="1" si="277"/>
        <v>-1</v>
      </c>
      <c r="G2985">
        <f t="shared" ca="1" si="278"/>
        <v>654</v>
      </c>
      <c r="H2985">
        <f t="shared" ca="1" si="279"/>
        <v>0</v>
      </c>
      <c r="I2985" s="122">
        <f t="shared" ca="1" si="280"/>
        <v>0</v>
      </c>
    </row>
    <row r="2986" spans="1:9" x14ac:dyDescent="0.25">
      <c r="A2986" s="114">
        <f t="shared" si="281"/>
        <v>2986</v>
      </c>
      <c r="B2986" s="114">
        <f>IF(AND(A2986&gt;=CONTROL!$D$9,A2986&lt;CONTROL!$D$10+1),A2986,0)</f>
        <v>0</v>
      </c>
      <c r="C2986" s="114">
        <f>IF(AND(A2986&gt;=CONTROL!$F$9,A2986&lt;CONTROL!$F$10+1),A2986,0)</f>
        <v>0</v>
      </c>
      <c r="D2986" s="114" t="str">
        <f>IF(DATOS!I2987=CONTROL!$H$10,"B","A")</f>
        <v>A</v>
      </c>
      <c r="E2986" s="114">
        <f t="shared" si="276"/>
        <v>0</v>
      </c>
      <c r="F2986">
        <f t="shared" ca="1" si="277"/>
        <v>-1</v>
      </c>
      <c r="G2986">
        <f t="shared" ca="1" si="278"/>
        <v>654</v>
      </c>
      <c r="H2986">
        <f t="shared" ca="1" si="279"/>
        <v>0</v>
      </c>
      <c r="I2986" s="122">
        <f t="shared" ca="1" si="280"/>
        <v>0</v>
      </c>
    </row>
    <row r="2987" spans="1:9" x14ac:dyDescent="0.25">
      <c r="A2987" s="114">
        <f t="shared" si="281"/>
        <v>2987</v>
      </c>
      <c r="B2987" s="114">
        <f>IF(AND(A2987&gt;=CONTROL!$D$9,A2987&lt;CONTROL!$D$10+1),A2987,0)</f>
        <v>0</v>
      </c>
      <c r="C2987" s="114">
        <f>IF(AND(A2987&gt;=CONTROL!$F$9,A2987&lt;CONTROL!$F$10+1),A2987,0)</f>
        <v>0</v>
      </c>
      <c r="D2987" s="114" t="str">
        <f>IF(DATOS!I2988=CONTROL!$H$10,"B","A")</f>
        <v>A</v>
      </c>
      <c r="E2987" s="114">
        <f t="shared" si="276"/>
        <v>0</v>
      </c>
      <c r="F2987">
        <f t="shared" ca="1" si="277"/>
        <v>-1</v>
      </c>
      <c r="G2987">
        <f t="shared" ca="1" si="278"/>
        <v>654</v>
      </c>
      <c r="H2987">
        <f t="shared" ca="1" si="279"/>
        <v>0</v>
      </c>
      <c r="I2987" s="122">
        <f t="shared" ca="1" si="280"/>
        <v>0</v>
      </c>
    </row>
    <row r="2988" spans="1:9" x14ac:dyDescent="0.25">
      <c r="A2988" s="114">
        <f t="shared" si="281"/>
        <v>2988</v>
      </c>
      <c r="B2988" s="114">
        <f>IF(AND(A2988&gt;=CONTROL!$D$9,A2988&lt;CONTROL!$D$10+1),A2988,0)</f>
        <v>0</v>
      </c>
      <c r="C2988" s="114">
        <f>IF(AND(A2988&gt;=CONTROL!$F$9,A2988&lt;CONTROL!$F$10+1),A2988,0)</f>
        <v>0</v>
      </c>
      <c r="D2988" s="114" t="str">
        <f>IF(DATOS!I2989=CONTROL!$H$10,"B","A")</f>
        <v>A</v>
      </c>
      <c r="E2988" s="114">
        <f t="shared" si="276"/>
        <v>0</v>
      </c>
      <c r="F2988">
        <f t="shared" ca="1" si="277"/>
        <v>-1</v>
      </c>
      <c r="G2988">
        <f t="shared" ca="1" si="278"/>
        <v>654</v>
      </c>
      <c r="H2988">
        <f t="shared" ca="1" si="279"/>
        <v>0</v>
      </c>
      <c r="I2988" s="122">
        <f t="shared" ca="1" si="280"/>
        <v>0</v>
      </c>
    </row>
    <row r="2989" spans="1:9" x14ac:dyDescent="0.25">
      <c r="A2989" s="114">
        <f t="shared" si="281"/>
        <v>2989</v>
      </c>
      <c r="B2989" s="114">
        <f>IF(AND(A2989&gt;=CONTROL!$D$9,A2989&lt;CONTROL!$D$10+1),A2989,0)</f>
        <v>0</v>
      </c>
      <c r="C2989" s="114">
        <f>IF(AND(A2989&gt;=CONTROL!$F$9,A2989&lt;CONTROL!$F$10+1),A2989,0)</f>
        <v>0</v>
      </c>
      <c r="D2989" s="114" t="str">
        <f>IF(DATOS!I2990=CONTROL!$H$10,"B","A")</f>
        <v>A</v>
      </c>
      <c r="E2989" s="114">
        <f t="shared" si="276"/>
        <v>0</v>
      </c>
      <c r="F2989">
        <f t="shared" ca="1" si="277"/>
        <v>-1</v>
      </c>
      <c r="G2989">
        <f t="shared" ca="1" si="278"/>
        <v>654</v>
      </c>
      <c r="H2989">
        <f t="shared" ca="1" si="279"/>
        <v>0</v>
      </c>
      <c r="I2989" s="122">
        <f t="shared" ca="1" si="280"/>
        <v>0</v>
      </c>
    </row>
    <row r="2990" spans="1:9" x14ac:dyDescent="0.25">
      <c r="A2990" s="114">
        <f t="shared" si="281"/>
        <v>2990</v>
      </c>
      <c r="B2990" s="114">
        <f>IF(AND(A2990&gt;=CONTROL!$D$9,A2990&lt;CONTROL!$D$10+1),A2990,0)</f>
        <v>0</v>
      </c>
      <c r="C2990" s="114">
        <f>IF(AND(A2990&gt;=CONTROL!$F$9,A2990&lt;CONTROL!$F$10+1),A2990,0)</f>
        <v>0</v>
      </c>
      <c r="D2990" s="114" t="str">
        <f>IF(DATOS!I2991=CONTROL!$H$10,"B","A")</f>
        <v>A</v>
      </c>
      <c r="E2990" s="114">
        <f t="shared" si="276"/>
        <v>0</v>
      </c>
      <c r="F2990">
        <f t="shared" ca="1" si="277"/>
        <v>-1</v>
      </c>
      <c r="G2990">
        <f t="shared" ca="1" si="278"/>
        <v>654</v>
      </c>
      <c r="H2990">
        <f t="shared" ca="1" si="279"/>
        <v>0</v>
      </c>
      <c r="I2990" s="122">
        <f t="shared" ca="1" si="280"/>
        <v>0</v>
      </c>
    </row>
    <row r="2991" spans="1:9" x14ac:dyDescent="0.25">
      <c r="A2991" s="114">
        <f t="shared" si="281"/>
        <v>2991</v>
      </c>
      <c r="B2991" s="114">
        <f>IF(AND(A2991&gt;=CONTROL!$D$9,A2991&lt;CONTROL!$D$10+1),A2991,0)</f>
        <v>0</v>
      </c>
      <c r="C2991" s="114">
        <f>IF(AND(A2991&gt;=CONTROL!$F$9,A2991&lt;CONTROL!$F$10+1),A2991,0)</f>
        <v>0</v>
      </c>
      <c r="D2991" s="114" t="str">
        <f>IF(DATOS!I2992=CONTROL!$H$10,"B","A")</f>
        <v>A</v>
      </c>
      <c r="E2991" s="114">
        <f t="shared" si="276"/>
        <v>0</v>
      </c>
      <c r="F2991">
        <f t="shared" ca="1" si="277"/>
        <v>-1</v>
      </c>
      <c r="G2991">
        <f t="shared" ca="1" si="278"/>
        <v>654</v>
      </c>
      <c r="H2991">
        <f t="shared" ca="1" si="279"/>
        <v>0</v>
      </c>
      <c r="I2991" s="122">
        <f t="shared" ca="1" si="280"/>
        <v>0</v>
      </c>
    </row>
    <row r="2992" spans="1:9" x14ac:dyDescent="0.25">
      <c r="A2992" s="114">
        <f t="shared" si="281"/>
        <v>2992</v>
      </c>
      <c r="B2992" s="114">
        <f>IF(AND(A2992&gt;=CONTROL!$D$9,A2992&lt;CONTROL!$D$10+1),A2992,0)</f>
        <v>0</v>
      </c>
      <c r="C2992" s="114">
        <f>IF(AND(A2992&gt;=CONTROL!$F$9,A2992&lt;CONTROL!$F$10+1),A2992,0)</f>
        <v>0</v>
      </c>
      <c r="D2992" s="114" t="str">
        <f>IF(DATOS!I2993=CONTROL!$H$10,"B","A")</f>
        <v>A</v>
      </c>
      <c r="E2992" s="114">
        <f t="shared" si="276"/>
        <v>0</v>
      </c>
      <c r="F2992">
        <f t="shared" ca="1" si="277"/>
        <v>-1</v>
      </c>
      <c r="G2992">
        <f t="shared" ca="1" si="278"/>
        <v>654</v>
      </c>
      <c r="H2992">
        <f t="shared" ca="1" si="279"/>
        <v>0</v>
      </c>
      <c r="I2992" s="122">
        <f t="shared" ca="1" si="280"/>
        <v>0</v>
      </c>
    </row>
    <row r="2993" spans="1:9" x14ac:dyDescent="0.25">
      <c r="A2993" s="114">
        <f t="shared" si="281"/>
        <v>2993</v>
      </c>
      <c r="B2993" s="114">
        <f>IF(AND(A2993&gt;=CONTROL!$D$9,A2993&lt;CONTROL!$D$10+1),A2993,0)</f>
        <v>0</v>
      </c>
      <c r="C2993" s="114">
        <f>IF(AND(A2993&gt;=CONTROL!$F$9,A2993&lt;CONTROL!$F$10+1),A2993,0)</f>
        <v>0</v>
      </c>
      <c r="D2993" s="114" t="str">
        <f>IF(DATOS!I2994=CONTROL!$H$10,"B","A")</f>
        <v>A</v>
      </c>
      <c r="E2993" s="114">
        <f t="shared" si="276"/>
        <v>0</v>
      </c>
      <c r="F2993">
        <f t="shared" ca="1" si="277"/>
        <v>-1</v>
      </c>
      <c r="G2993">
        <f t="shared" ca="1" si="278"/>
        <v>654</v>
      </c>
      <c r="H2993">
        <f t="shared" ca="1" si="279"/>
        <v>0</v>
      </c>
      <c r="I2993" s="122">
        <f t="shared" ca="1" si="280"/>
        <v>0</v>
      </c>
    </row>
    <row r="2994" spans="1:9" x14ac:dyDescent="0.25">
      <c r="A2994" s="114">
        <f t="shared" si="281"/>
        <v>2994</v>
      </c>
      <c r="B2994" s="114">
        <f>IF(AND(A2994&gt;=CONTROL!$D$9,A2994&lt;CONTROL!$D$10+1),A2994,0)</f>
        <v>0</v>
      </c>
      <c r="C2994" s="114">
        <f>IF(AND(A2994&gt;=CONTROL!$F$9,A2994&lt;CONTROL!$F$10+1),A2994,0)</f>
        <v>0</v>
      </c>
      <c r="D2994" s="114" t="str">
        <f>IF(DATOS!I2995=CONTROL!$H$10,"B","A")</f>
        <v>A</v>
      </c>
      <c r="E2994" s="114">
        <f t="shared" si="276"/>
        <v>0</v>
      </c>
      <c r="F2994">
        <f t="shared" ca="1" si="277"/>
        <v>-1</v>
      </c>
      <c r="G2994">
        <f t="shared" ca="1" si="278"/>
        <v>654</v>
      </c>
      <c r="H2994">
        <f t="shared" ca="1" si="279"/>
        <v>0</v>
      </c>
      <c r="I2994" s="122">
        <f t="shared" ca="1" si="280"/>
        <v>0</v>
      </c>
    </row>
    <row r="2995" spans="1:9" x14ac:dyDescent="0.25">
      <c r="A2995" s="114">
        <f t="shared" si="281"/>
        <v>2995</v>
      </c>
      <c r="B2995" s="114">
        <f>IF(AND(A2995&gt;=CONTROL!$D$9,A2995&lt;CONTROL!$D$10+1),A2995,0)</f>
        <v>0</v>
      </c>
      <c r="C2995" s="114">
        <f>IF(AND(A2995&gt;=CONTROL!$F$9,A2995&lt;CONTROL!$F$10+1),A2995,0)</f>
        <v>0</v>
      </c>
      <c r="D2995" s="114" t="str">
        <f>IF(DATOS!I2996=CONTROL!$H$10,"B","A")</f>
        <v>A</v>
      </c>
      <c r="E2995" s="114">
        <f t="shared" si="276"/>
        <v>0</v>
      </c>
      <c r="F2995">
        <f t="shared" ca="1" si="277"/>
        <v>-1</v>
      </c>
      <c r="G2995">
        <f t="shared" ca="1" si="278"/>
        <v>654</v>
      </c>
      <c r="H2995">
        <f t="shared" ca="1" si="279"/>
        <v>0</v>
      </c>
      <c r="I2995" s="122">
        <f t="shared" ca="1" si="280"/>
        <v>0</v>
      </c>
    </row>
    <row r="2996" spans="1:9" x14ac:dyDescent="0.25">
      <c r="A2996" s="114">
        <f t="shared" si="281"/>
        <v>2996</v>
      </c>
      <c r="B2996" s="114">
        <f>IF(AND(A2996&gt;=CONTROL!$D$9,A2996&lt;CONTROL!$D$10+1),A2996,0)</f>
        <v>0</v>
      </c>
      <c r="C2996" s="114">
        <f>IF(AND(A2996&gt;=CONTROL!$F$9,A2996&lt;CONTROL!$F$10+1),A2996,0)</f>
        <v>0</v>
      </c>
      <c r="D2996" s="114" t="str">
        <f>IF(DATOS!I2997=CONTROL!$H$10,"B","A")</f>
        <v>A</v>
      </c>
      <c r="E2996" s="114">
        <f t="shared" si="276"/>
        <v>0</v>
      </c>
      <c r="F2996">
        <f t="shared" ca="1" si="277"/>
        <v>-1</v>
      </c>
      <c r="G2996">
        <f t="shared" ca="1" si="278"/>
        <v>654</v>
      </c>
      <c r="H2996">
        <f t="shared" ca="1" si="279"/>
        <v>0</v>
      </c>
      <c r="I2996" s="122">
        <f t="shared" ca="1" si="280"/>
        <v>0</v>
      </c>
    </row>
    <row r="2997" spans="1:9" x14ac:dyDescent="0.25">
      <c r="A2997" s="114">
        <f t="shared" si="281"/>
        <v>2997</v>
      </c>
      <c r="B2997" s="114">
        <f>IF(AND(A2997&gt;=CONTROL!$D$9,A2997&lt;CONTROL!$D$10+1),A2997,0)</f>
        <v>0</v>
      </c>
      <c r="C2997" s="114">
        <f>IF(AND(A2997&gt;=CONTROL!$F$9,A2997&lt;CONTROL!$F$10+1),A2997,0)</f>
        <v>0</v>
      </c>
      <c r="D2997" s="114" t="str">
        <f>IF(DATOS!I2998=CONTROL!$H$10,"B","A")</f>
        <v>A</v>
      </c>
      <c r="E2997" s="114">
        <f t="shared" si="276"/>
        <v>0</v>
      </c>
      <c r="F2997">
        <f t="shared" ca="1" si="277"/>
        <v>-1</v>
      </c>
      <c r="G2997">
        <f t="shared" ca="1" si="278"/>
        <v>654</v>
      </c>
      <c r="H2997">
        <f t="shared" ca="1" si="279"/>
        <v>0</v>
      </c>
      <c r="I2997" s="122">
        <f t="shared" ca="1" si="280"/>
        <v>0</v>
      </c>
    </row>
    <row r="2998" spans="1:9" x14ac:dyDescent="0.25">
      <c r="A2998" s="114">
        <f t="shared" si="281"/>
        <v>2998</v>
      </c>
      <c r="B2998" s="114">
        <f>IF(AND(A2998&gt;=CONTROL!$D$9,A2998&lt;CONTROL!$D$10+1),A2998,0)</f>
        <v>0</v>
      </c>
      <c r="C2998" s="114">
        <f>IF(AND(A2998&gt;=CONTROL!$F$9,A2998&lt;CONTROL!$F$10+1),A2998,0)</f>
        <v>0</v>
      </c>
      <c r="D2998" s="114" t="str">
        <f>IF(DATOS!I2999=CONTROL!$H$10,"B","A")</f>
        <v>A</v>
      </c>
      <c r="E2998" s="114">
        <f t="shared" si="276"/>
        <v>0</v>
      </c>
      <c r="F2998">
        <f t="shared" ca="1" si="277"/>
        <v>-1</v>
      </c>
      <c r="G2998">
        <f t="shared" ca="1" si="278"/>
        <v>654</v>
      </c>
      <c r="H2998">
        <f t="shared" ca="1" si="279"/>
        <v>0</v>
      </c>
      <c r="I2998" s="122">
        <f t="shared" ca="1" si="280"/>
        <v>0</v>
      </c>
    </row>
    <row r="2999" spans="1:9" x14ac:dyDescent="0.25">
      <c r="A2999" s="114">
        <f t="shared" si="281"/>
        <v>2999</v>
      </c>
      <c r="B2999" s="114">
        <f>IF(AND(A2999&gt;=CONTROL!$D$9,A2999&lt;CONTROL!$D$10+1),A2999,0)</f>
        <v>0</v>
      </c>
      <c r="C2999" s="114">
        <f>IF(AND(A2999&gt;=CONTROL!$F$9,A2999&lt;CONTROL!$F$10+1),A2999,0)</f>
        <v>0</v>
      </c>
      <c r="D2999" s="114" t="str">
        <f>IF(DATOS!I3000=CONTROL!$H$10,"B","A")</f>
        <v>A</v>
      </c>
      <c r="E2999" s="114">
        <f t="shared" si="276"/>
        <v>0</v>
      </c>
      <c r="F2999">
        <f t="shared" ca="1" si="277"/>
        <v>-1</v>
      </c>
      <c r="G2999">
        <f t="shared" ca="1" si="278"/>
        <v>654</v>
      </c>
      <c r="H2999">
        <f t="shared" ca="1" si="279"/>
        <v>0</v>
      </c>
      <c r="I2999" s="122">
        <f t="shared" ca="1" si="280"/>
        <v>0</v>
      </c>
    </row>
    <row r="3000" spans="1:9" x14ac:dyDescent="0.25">
      <c r="A3000" s="114">
        <f t="shared" si="281"/>
        <v>3000</v>
      </c>
      <c r="B3000" s="114">
        <f>IF(AND(A3000&gt;=CONTROL!$D$9,A3000&lt;CONTROL!$D$10+1),A3000,0)</f>
        <v>0</v>
      </c>
      <c r="C3000" s="114">
        <f>IF(AND(A3000&gt;=CONTROL!$F$9,A3000&lt;CONTROL!$F$10+1),A3000,0)</f>
        <v>0</v>
      </c>
      <c r="D3000" s="114" t="str">
        <f>IF(DATOS!I3001=CONTROL!$H$10,"B","A")</f>
        <v>A</v>
      </c>
      <c r="E3000" s="114">
        <f t="shared" si="276"/>
        <v>0</v>
      </c>
      <c r="F3000">
        <f t="shared" ca="1" si="277"/>
        <v>-1</v>
      </c>
      <c r="G3000">
        <f t="shared" ca="1" si="278"/>
        <v>654</v>
      </c>
      <c r="H3000">
        <f t="shared" ca="1" si="279"/>
        <v>0</v>
      </c>
      <c r="I3000" s="122">
        <f t="shared" ca="1" si="280"/>
        <v>0</v>
      </c>
    </row>
    <row r="3001" spans="1:9" x14ac:dyDescent="0.25">
      <c r="A3001" s="114">
        <f t="shared" si="281"/>
        <v>3001</v>
      </c>
      <c r="B3001" s="114">
        <f>IF(AND(A3001&gt;=CONTROL!$D$9,A3001&lt;CONTROL!$D$10+1),A3001,0)</f>
        <v>0</v>
      </c>
      <c r="C3001" s="114">
        <f>IF(AND(A3001&gt;=CONTROL!$F$9,A3001&lt;CONTROL!$F$10+1),A3001,0)</f>
        <v>0</v>
      </c>
      <c r="D3001" s="114" t="str">
        <f>IF(DATOS!I3002=CONTROL!$H$10,"B","A")</f>
        <v>A</v>
      </c>
      <c r="E3001" s="114">
        <f t="shared" si="276"/>
        <v>0</v>
      </c>
      <c r="F3001">
        <f t="shared" ca="1" si="277"/>
        <v>-1</v>
      </c>
      <c r="G3001">
        <f t="shared" ca="1" si="278"/>
        <v>654</v>
      </c>
      <c r="H3001">
        <f t="shared" ca="1" si="279"/>
        <v>0</v>
      </c>
      <c r="I3001" s="122">
        <f t="shared" ca="1" si="280"/>
        <v>0</v>
      </c>
    </row>
    <row r="3002" spans="1:9" x14ac:dyDescent="0.25">
      <c r="A3002" s="114">
        <f t="shared" si="281"/>
        <v>3002</v>
      </c>
      <c r="B3002" s="114">
        <f>IF(AND(A3002&gt;=CONTROL!$D$9,A3002&lt;CONTROL!$D$10+1),A3002,0)</f>
        <v>0</v>
      </c>
      <c r="C3002" s="114">
        <f>IF(AND(A3002&gt;=CONTROL!$F$9,A3002&lt;CONTROL!$F$10+1),A3002,0)</f>
        <v>0</v>
      </c>
      <c r="D3002" s="114" t="str">
        <f>IF(DATOS!I3003=CONTROL!$H$10,"B","A")</f>
        <v>A</v>
      </c>
      <c r="E3002" s="114">
        <f t="shared" si="276"/>
        <v>0</v>
      </c>
      <c r="F3002">
        <f t="shared" ca="1" si="277"/>
        <v>-1</v>
      </c>
      <c r="G3002">
        <f t="shared" ca="1" si="278"/>
        <v>654</v>
      </c>
      <c r="H3002">
        <f t="shared" ca="1" si="279"/>
        <v>0</v>
      </c>
      <c r="I3002" s="122">
        <f t="shared" ca="1" si="280"/>
        <v>0</v>
      </c>
    </row>
    <row r="3003" spans="1:9" x14ac:dyDescent="0.25">
      <c r="A3003" s="114">
        <f t="shared" si="281"/>
        <v>3003</v>
      </c>
      <c r="B3003" s="114">
        <f>IF(AND(A3003&gt;=CONTROL!$D$9,A3003&lt;CONTROL!$D$10+1),A3003,0)</f>
        <v>0</v>
      </c>
      <c r="C3003" s="114">
        <f>IF(AND(A3003&gt;=CONTROL!$F$9,A3003&lt;CONTROL!$F$10+1),A3003,0)</f>
        <v>0</v>
      </c>
      <c r="D3003" s="114" t="str">
        <f>IF(DATOS!I3004=CONTROL!$H$10,"B","A")</f>
        <v>A</v>
      </c>
      <c r="E3003" s="114">
        <f t="shared" si="276"/>
        <v>0</v>
      </c>
      <c r="F3003">
        <f t="shared" ca="1" si="277"/>
        <v>-1</v>
      </c>
      <c r="G3003">
        <f t="shared" ca="1" si="278"/>
        <v>654</v>
      </c>
      <c r="H3003">
        <f t="shared" ca="1" si="279"/>
        <v>0</v>
      </c>
      <c r="I3003" s="122">
        <f t="shared" ca="1" si="280"/>
        <v>0</v>
      </c>
    </row>
    <row r="3004" spans="1:9" x14ac:dyDescent="0.25">
      <c r="A3004" s="114">
        <f t="shared" si="281"/>
        <v>3004</v>
      </c>
      <c r="B3004" s="114">
        <f>IF(AND(A3004&gt;=CONTROL!$D$9,A3004&lt;CONTROL!$D$10+1),A3004,0)</f>
        <v>0</v>
      </c>
      <c r="C3004" s="114">
        <f>IF(AND(A3004&gt;=CONTROL!$F$9,A3004&lt;CONTROL!$F$10+1),A3004,0)</f>
        <v>0</v>
      </c>
      <c r="D3004" s="114" t="str">
        <f>IF(DATOS!I3005=CONTROL!$H$10,"B","A")</f>
        <v>A</v>
      </c>
      <c r="E3004" s="114">
        <f t="shared" si="276"/>
        <v>0</v>
      </c>
      <c r="F3004">
        <f t="shared" ca="1" si="277"/>
        <v>-1</v>
      </c>
      <c r="G3004">
        <f t="shared" ca="1" si="278"/>
        <v>654</v>
      </c>
      <c r="H3004">
        <f t="shared" ca="1" si="279"/>
        <v>0</v>
      </c>
      <c r="I3004" s="122">
        <f t="shared" ca="1" si="280"/>
        <v>0</v>
      </c>
    </row>
    <row r="3005" spans="1:9" x14ac:dyDescent="0.25">
      <c r="A3005" s="114">
        <f t="shared" si="281"/>
        <v>3005</v>
      </c>
      <c r="B3005" s="114">
        <f>IF(AND(A3005&gt;=CONTROL!$D$9,A3005&lt;CONTROL!$D$10+1),A3005,0)</f>
        <v>0</v>
      </c>
      <c r="C3005" s="114">
        <f>IF(AND(A3005&gt;=CONTROL!$F$9,A3005&lt;CONTROL!$F$10+1),A3005,0)</f>
        <v>0</v>
      </c>
      <c r="D3005" s="114" t="str">
        <f>IF(DATOS!I3006=CONTROL!$H$10,"B","A")</f>
        <v>A</v>
      </c>
      <c r="E3005" s="114">
        <f t="shared" si="276"/>
        <v>0</v>
      </c>
      <c r="F3005">
        <f t="shared" ca="1" si="277"/>
        <v>-1</v>
      </c>
      <c r="G3005">
        <f t="shared" ca="1" si="278"/>
        <v>654</v>
      </c>
      <c r="H3005">
        <f t="shared" ca="1" si="279"/>
        <v>0</v>
      </c>
      <c r="I3005" s="122">
        <f t="shared" ca="1" si="280"/>
        <v>0</v>
      </c>
    </row>
    <row r="3006" spans="1:9" x14ac:dyDescent="0.25">
      <c r="A3006" s="114">
        <f t="shared" si="281"/>
        <v>3006</v>
      </c>
      <c r="B3006" s="114">
        <f>IF(AND(A3006&gt;=CONTROL!$D$9,A3006&lt;CONTROL!$D$10+1),A3006,0)</f>
        <v>0</v>
      </c>
      <c r="C3006" s="114">
        <f>IF(AND(A3006&gt;=CONTROL!$F$9,A3006&lt;CONTROL!$F$10+1),A3006,0)</f>
        <v>0</v>
      </c>
      <c r="D3006" s="114" t="str">
        <f>IF(DATOS!I3007=CONTROL!$H$10,"B","A")</f>
        <v>A</v>
      </c>
      <c r="E3006" s="114">
        <f t="shared" si="276"/>
        <v>0</v>
      </c>
      <c r="F3006">
        <f t="shared" ca="1" si="277"/>
        <v>-1</v>
      </c>
      <c r="G3006">
        <f t="shared" ca="1" si="278"/>
        <v>654</v>
      </c>
      <c r="H3006">
        <f t="shared" ca="1" si="279"/>
        <v>0</v>
      </c>
      <c r="I3006" s="122">
        <f t="shared" ca="1" si="280"/>
        <v>0</v>
      </c>
    </row>
    <row r="3007" spans="1:9" x14ac:dyDescent="0.25">
      <c r="A3007" s="114">
        <f t="shared" si="281"/>
        <v>3007</v>
      </c>
      <c r="B3007" s="114">
        <f>IF(AND(A3007&gt;=CONTROL!$D$9,A3007&lt;CONTROL!$D$10+1),A3007,0)</f>
        <v>0</v>
      </c>
      <c r="C3007" s="114">
        <f>IF(AND(A3007&gt;=CONTROL!$F$9,A3007&lt;CONTROL!$F$10+1),A3007,0)</f>
        <v>0</v>
      </c>
      <c r="D3007" s="114" t="str">
        <f>IF(DATOS!I3008=CONTROL!$H$10,"B","A")</f>
        <v>A</v>
      </c>
      <c r="E3007" s="114">
        <f t="shared" si="276"/>
        <v>0</v>
      </c>
      <c r="F3007">
        <f t="shared" ca="1" si="277"/>
        <v>-1</v>
      </c>
      <c r="G3007">
        <f t="shared" ca="1" si="278"/>
        <v>654</v>
      </c>
      <c r="H3007">
        <f t="shared" ca="1" si="279"/>
        <v>0</v>
      </c>
      <c r="I3007" s="122">
        <f t="shared" ca="1" si="280"/>
        <v>0</v>
      </c>
    </row>
    <row r="3008" spans="1:9" x14ac:dyDescent="0.25">
      <c r="A3008" s="114">
        <f t="shared" si="281"/>
        <v>3008</v>
      </c>
      <c r="B3008" s="114">
        <f>IF(AND(A3008&gt;=CONTROL!$D$9,A3008&lt;CONTROL!$D$10+1),A3008,0)</f>
        <v>0</v>
      </c>
      <c r="C3008" s="114">
        <f>IF(AND(A3008&gt;=CONTROL!$F$9,A3008&lt;CONTROL!$F$10+1),A3008,0)</f>
        <v>0</v>
      </c>
      <c r="D3008" s="114" t="str">
        <f>IF(DATOS!I3009=CONTROL!$H$10,"B","A")</f>
        <v>A</v>
      </c>
      <c r="E3008" s="114">
        <f t="shared" si="276"/>
        <v>0</v>
      </c>
      <c r="F3008">
        <f t="shared" ca="1" si="277"/>
        <v>-1</v>
      </c>
      <c r="G3008">
        <f t="shared" ca="1" si="278"/>
        <v>654</v>
      </c>
      <c r="H3008">
        <f t="shared" ca="1" si="279"/>
        <v>0</v>
      </c>
      <c r="I3008" s="122">
        <f t="shared" ca="1" si="280"/>
        <v>0</v>
      </c>
    </row>
    <row r="3009" spans="1:9" x14ac:dyDescent="0.25">
      <c r="A3009" s="114">
        <f t="shared" si="281"/>
        <v>3009</v>
      </c>
      <c r="B3009" s="114">
        <f>IF(AND(A3009&gt;=CONTROL!$D$9,A3009&lt;CONTROL!$D$10+1),A3009,0)</f>
        <v>0</v>
      </c>
      <c r="C3009" s="114">
        <f>IF(AND(A3009&gt;=CONTROL!$F$9,A3009&lt;CONTROL!$F$10+1),A3009,0)</f>
        <v>0</v>
      </c>
      <c r="D3009" s="114" t="str">
        <f>IF(DATOS!I3010=CONTROL!$H$10,"B","A")</f>
        <v>A</v>
      </c>
      <c r="E3009" s="114">
        <f t="shared" si="276"/>
        <v>0</v>
      </c>
      <c r="F3009">
        <f t="shared" ca="1" si="277"/>
        <v>-1</v>
      </c>
      <c r="G3009">
        <f t="shared" ca="1" si="278"/>
        <v>654</v>
      </c>
      <c r="H3009">
        <f t="shared" ca="1" si="279"/>
        <v>0</v>
      </c>
      <c r="I3009" s="122">
        <f t="shared" ca="1" si="280"/>
        <v>0</v>
      </c>
    </row>
    <row r="3010" spans="1:9" x14ac:dyDescent="0.25">
      <c r="A3010" s="114">
        <f t="shared" si="281"/>
        <v>3010</v>
      </c>
      <c r="B3010" s="114">
        <f>IF(AND(A3010&gt;=CONTROL!$D$9,A3010&lt;CONTROL!$D$10+1),A3010,0)</f>
        <v>0</v>
      </c>
      <c r="C3010" s="114">
        <f>IF(AND(A3010&gt;=CONTROL!$F$9,A3010&lt;CONTROL!$F$10+1),A3010,0)</f>
        <v>0</v>
      </c>
      <c r="D3010" s="114" t="str">
        <f>IF(DATOS!I3011=CONTROL!$H$10,"B","A")</f>
        <v>A</v>
      </c>
      <c r="E3010" s="114">
        <f t="shared" ref="E3010:E3073" si="282">IF(D3010="A",+C3010+B3010,0)</f>
        <v>0</v>
      </c>
      <c r="F3010">
        <f t="shared" ref="F3010:F3073" ca="1" si="283">IF(E3010&gt;0,RAND(),-1)</f>
        <v>-1</v>
      </c>
      <c r="G3010">
        <f t="shared" ref="G3010:G3073" ca="1" si="284">RANK(F3010,$F$1:$F$5000)</f>
        <v>654</v>
      </c>
      <c r="H3010">
        <f t="shared" ref="H3010:H3073" ca="1" si="285">IF(F3010=-1,0,G3010)</f>
        <v>0</v>
      </c>
      <c r="I3010" s="122">
        <f t="shared" ref="I3010:I3073" ca="1" si="286">IFERROR(MATCH(A3010,H:H,0),0)</f>
        <v>0</v>
      </c>
    </row>
    <row r="3011" spans="1:9" x14ac:dyDescent="0.25">
      <c r="A3011" s="114">
        <f t="shared" ref="A3011:A3074" si="287">+A3010+1</f>
        <v>3011</v>
      </c>
      <c r="B3011" s="114">
        <f>IF(AND(A3011&gt;=CONTROL!$D$9,A3011&lt;CONTROL!$D$10+1),A3011,0)</f>
        <v>0</v>
      </c>
      <c r="C3011" s="114">
        <f>IF(AND(A3011&gt;=CONTROL!$F$9,A3011&lt;CONTROL!$F$10+1),A3011,0)</f>
        <v>0</v>
      </c>
      <c r="D3011" s="114" t="str">
        <f>IF(DATOS!I3012=CONTROL!$H$10,"B","A")</f>
        <v>A</v>
      </c>
      <c r="E3011" s="114">
        <f t="shared" si="282"/>
        <v>0</v>
      </c>
      <c r="F3011">
        <f t="shared" ca="1" si="283"/>
        <v>-1</v>
      </c>
      <c r="G3011">
        <f t="shared" ca="1" si="284"/>
        <v>654</v>
      </c>
      <c r="H3011">
        <f t="shared" ca="1" si="285"/>
        <v>0</v>
      </c>
      <c r="I3011" s="122">
        <f t="shared" ca="1" si="286"/>
        <v>0</v>
      </c>
    </row>
    <row r="3012" spans="1:9" x14ac:dyDescent="0.25">
      <c r="A3012" s="114">
        <f t="shared" si="287"/>
        <v>3012</v>
      </c>
      <c r="B3012" s="114">
        <f>IF(AND(A3012&gt;=CONTROL!$D$9,A3012&lt;CONTROL!$D$10+1),A3012,0)</f>
        <v>0</v>
      </c>
      <c r="C3012" s="114">
        <f>IF(AND(A3012&gt;=CONTROL!$F$9,A3012&lt;CONTROL!$F$10+1),A3012,0)</f>
        <v>0</v>
      </c>
      <c r="D3012" s="114" t="str">
        <f>IF(DATOS!I3013=CONTROL!$H$10,"B","A")</f>
        <v>A</v>
      </c>
      <c r="E3012" s="114">
        <f t="shared" si="282"/>
        <v>0</v>
      </c>
      <c r="F3012">
        <f t="shared" ca="1" si="283"/>
        <v>-1</v>
      </c>
      <c r="G3012">
        <f t="shared" ca="1" si="284"/>
        <v>654</v>
      </c>
      <c r="H3012">
        <f t="shared" ca="1" si="285"/>
        <v>0</v>
      </c>
      <c r="I3012" s="122">
        <f t="shared" ca="1" si="286"/>
        <v>0</v>
      </c>
    </row>
    <row r="3013" spans="1:9" x14ac:dyDescent="0.25">
      <c r="A3013" s="114">
        <f t="shared" si="287"/>
        <v>3013</v>
      </c>
      <c r="B3013" s="114">
        <f>IF(AND(A3013&gt;=CONTROL!$D$9,A3013&lt;CONTROL!$D$10+1),A3013,0)</f>
        <v>0</v>
      </c>
      <c r="C3013" s="114">
        <f>IF(AND(A3013&gt;=CONTROL!$F$9,A3013&lt;CONTROL!$F$10+1),A3013,0)</f>
        <v>0</v>
      </c>
      <c r="D3013" s="114" t="str">
        <f>IF(DATOS!I3014=CONTROL!$H$10,"B","A")</f>
        <v>A</v>
      </c>
      <c r="E3013" s="114">
        <f t="shared" si="282"/>
        <v>0</v>
      </c>
      <c r="F3013">
        <f t="shared" ca="1" si="283"/>
        <v>-1</v>
      </c>
      <c r="G3013">
        <f t="shared" ca="1" si="284"/>
        <v>654</v>
      </c>
      <c r="H3013">
        <f t="shared" ca="1" si="285"/>
        <v>0</v>
      </c>
      <c r="I3013" s="122">
        <f t="shared" ca="1" si="286"/>
        <v>0</v>
      </c>
    </row>
    <row r="3014" spans="1:9" x14ac:dyDescent="0.25">
      <c r="A3014" s="114">
        <f t="shared" si="287"/>
        <v>3014</v>
      </c>
      <c r="B3014" s="114">
        <f>IF(AND(A3014&gt;=CONTROL!$D$9,A3014&lt;CONTROL!$D$10+1),A3014,0)</f>
        <v>0</v>
      </c>
      <c r="C3014" s="114">
        <f>IF(AND(A3014&gt;=CONTROL!$F$9,A3014&lt;CONTROL!$F$10+1),A3014,0)</f>
        <v>0</v>
      </c>
      <c r="D3014" s="114" t="str">
        <f>IF(DATOS!I3015=CONTROL!$H$10,"B","A")</f>
        <v>A</v>
      </c>
      <c r="E3014" s="114">
        <f t="shared" si="282"/>
        <v>0</v>
      </c>
      <c r="F3014">
        <f t="shared" ca="1" si="283"/>
        <v>-1</v>
      </c>
      <c r="G3014">
        <f t="shared" ca="1" si="284"/>
        <v>654</v>
      </c>
      <c r="H3014">
        <f t="shared" ca="1" si="285"/>
        <v>0</v>
      </c>
      <c r="I3014" s="122">
        <f t="shared" ca="1" si="286"/>
        <v>0</v>
      </c>
    </row>
    <row r="3015" spans="1:9" x14ac:dyDescent="0.25">
      <c r="A3015" s="114">
        <f t="shared" si="287"/>
        <v>3015</v>
      </c>
      <c r="B3015" s="114">
        <f>IF(AND(A3015&gt;=CONTROL!$D$9,A3015&lt;CONTROL!$D$10+1),A3015,0)</f>
        <v>0</v>
      </c>
      <c r="C3015" s="114">
        <f>IF(AND(A3015&gt;=CONTROL!$F$9,A3015&lt;CONTROL!$F$10+1),A3015,0)</f>
        <v>0</v>
      </c>
      <c r="D3015" s="114" t="str">
        <f>IF(DATOS!I3016=CONTROL!$H$10,"B","A")</f>
        <v>A</v>
      </c>
      <c r="E3015" s="114">
        <f t="shared" si="282"/>
        <v>0</v>
      </c>
      <c r="F3015">
        <f t="shared" ca="1" si="283"/>
        <v>-1</v>
      </c>
      <c r="G3015">
        <f t="shared" ca="1" si="284"/>
        <v>654</v>
      </c>
      <c r="H3015">
        <f t="shared" ca="1" si="285"/>
        <v>0</v>
      </c>
      <c r="I3015" s="122">
        <f t="shared" ca="1" si="286"/>
        <v>0</v>
      </c>
    </row>
    <row r="3016" spans="1:9" x14ac:dyDescent="0.25">
      <c r="A3016" s="114">
        <f t="shared" si="287"/>
        <v>3016</v>
      </c>
      <c r="B3016" s="114">
        <f>IF(AND(A3016&gt;=CONTROL!$D$9,A3016&lt;CONTROL!$D$10+1),A3016,0)</f>
        <v>0</v>
      </c>
      <c r="C3016" s="114">
        <f>IF(AND(A3016&gt;=CONTROL!$F$9,A3016&lt;CONTROL!$F$10+1),A3016,0)</f>
        <v>0</v>
      </c>
      <c r="D3016" s="114" t="str">
        <f>IF(DATOS!I3017=CONTROL!$H$10,"B","A")</f>
        <v>A</v>
      </c>
      <c r="E3016" s="114">
        <f t="shared" si="282"/>
        <v>0</v>
      </c>
      <c r="F3016">
        <f t="shared" ca="1" si="283"/>
        <v>-1</v>
      </c>
      <c r="G3016">
        <f t="shared" ca="1" si="284"/>
        <v>654</v>
      </c>
      <c r="H3016">
        <f t="shared" ca="1" si="285"/>
        <v>0</v>
      </c>
      <c r="I3016" s="122">
        <f t="shared" ca="1" si="286"/>
        <v>0</v>
      </c>
    </row>
    <row r="3017" spans="1:9" x14ac:dyDescent="0.25">
      <c r="A3017" s="114">
        <f t="shared" si="287"/>
        <v>3017</v>
      </c>
      <c r="B3017" s="114">
        <f>IF(AND(A3017&gt;=CONTROL!$D$9,A3017&lt;CONTROL!$D$10+1),A3017,0)</f>
        <v>0</v>
      </c>
      <c r="C3017" s="114">
        <f>IF(AND(A3017&gt;=CONTROL!$F$9,A3017&lt;CONTROL!$F$10+1),A3017,0)</f>
        <v>0</v>
      </c>
      <c r="D3017" s="114" t="str">
        <f>IF(DATOS!I3018=CONTROL!$H$10,"B","A")</f>
        <v>A</v>
      </c>
      <c r="E3017" s="114">
        <f t="shared" si="282"/>
        <v>0</v>
      </c>
      <c r="F3017">
        <f t="shared" ca="1" si="283"/>
        <v>-1</v>
      </c>
      <c r="G3017">
        <f t="shared" ca="1" si="284"/>
        <v>654</v>
      </c>
      <c r="H3017">
        <f t="shared" ca="1" si="285"/>
        <v>0</v>
      </c>
      <c r="I3017" s="122">
        <f t="shared" ca="1" si="286"/>
        <v>0</v>
      </c>
    </row>
    <row r="3018" spans="1:9" x14ac:dyDescent="0.25">
      <c r="A3018" s="114">
        <f t="shared" si="287"/>
        <v>3018</v>
      </c>
      <c r="B3018" s="114">
        <f>IF(AND(A3018&gt;=CONTROL!$D$9,A3018&lt;CONTROL!$D$10+1),A3018,0)</f>
        <v>0</v>
      </c>
      <c r="C3018" s="114">
        <f>IF(AND(A3018&gt;=CONTROL!$F$9,A3018&lt;CONTROL!$F$10+1),A3018,0)</f>
        <v>0</v>
      </c>
      <c r="D3018" s="114" t="str">
        <f>IF(DATOS!I3019=CONTROL!$H$10,"B","A")</f>
        <v>A</v>
      </c>
      <c r="E3018" s="114">
        <f t="shared" si="282"/>
        <v>0</v>
      </c>
      <c r="F3018">
        <f t="shared" ca="1" si="283"/>
        <v>-1</v>
      </c>
      <c r="G3018">
        <f t="shared" ca="1" si="284"/>
        <v>654</v>
      </c>
      <c r="H3018">
        <f t="shared" ca="1" si="285"/>
        <v>0</v>
      </c>
      <c r="I3018" s="122">
        <f t="shared" ca="1" si="286"/>
        <v>0</v>
      </c>
    </row>
    <row r="3019" spans="1:9" x14ac:dyDescent="0.25">
      <c r="A3019" s="114">
        <f t="shared" si="287"/>
        <v>3019</v>
      </c>
      <c r="B3019" s="114">
        <f>IF(AND(A3019&gt;=CONTROL!$D$9,A3019&lt;CONTROL!$D$10+1),A3019,0)</f>
        <v>0</v>
      </c>
      <c r="C3019" s="114">
        <f>IF(AND(A3019&gt;=CONTROL!$F$9,A3019&lt;CONTROL!$F$10+1),A3019,0)</f>
        <v>0</v>
      </c>
      <c r="D3019" s="114" t="str">
        <f>IF(DATOS!I3020=CONTROL!$H$10,"B","A")</f>
        <v>A</v>
      </c>
      <c r="E3019" s="114">
        <f t="shared" si="282"/>
        <v>0</v>
      </c>
      <c r="F3019">
        <f t="shared" ca="1" si="283"/>
        <v>-1</v>
      </c>
      <c r="G3019">
        <f t="shared" ca="1" si="284"/>
        <v>654</v>
      </c>
      <c r="H3019">
        <f t="shared" ca="1" si="285"/>
        <v>0</v>
      </c>
      <c r="I3019" s="122">
        <f t="shared" ca="1" si="286"/>
        <v>0</v>
      </c>
    </row>
    <row r="3020" spans="1:9" x14ac:dyDescent="0.25">
      <c r="A3020" s="114">
        <f t="shared" si="287"/>
        <v>3020</v>
      </c>
      <c r="B3020" s="114">
        <f>IF(AND(A3020&gt;=CONTROL!$D$9,A3020&lt;CONTROL!$D$10+1),A3020,0)</f>
        <v>0</v>
      </c>
      <c r="C3020" s="114">
        <f>IF(AND(A3020&gt;=CONTROL!$F$9,A3020&lt;CONTROL!$F$10+1),A3020,0)</f>
        <v>0</v>
      </c>
      <c r="D3020" s="114" t="str">
        <f>IF(DATOS!I3021=CONTROL!$H$10,"B","A")</f>
        <v>A</v>
      </c>
      <c r="E3020" s="114">
        <f t="shared" si="282"/>
        <v>0</v>
      </c>
      <c r="F3020">
        <f t="shared" ca="1" si="283"/>
        <v>-1</v>
      </c>
      <c r="G3020">
        <f t="shared" ca="1" si="284"/>
        <v>654</v>
      </c>
      <c r="H3020">
        <f t="shared" ca="1" si="285"/>
        <v>0</v>
      </c>
      <c r="I3020" s="122">
        <f t="shared" ca="1" si="286"/>
        <v>0</v>
      </c>
    </row>
    <row r="3021" spans="1:9" x14ac:dyDescent="0.25">
      <c r="A3021" s="114">
        <f t="shared" si="287"/>
        <v>3021</v>
      </c>
      <c r="B3021" s="114">
        <f>IF(AND(A3021&gt;=CONTROL!$D$9,A3021&lt;CONTROL!$D$10+1),A3021,0)</f>
        <v>0</v>
      </c>
      <c r="C3021" s="114">
        <f>IF(AND(A3021&gt;=CONTROL!$F$9,A3021&lt;CONTROL!$F$10+1),A3021,0)</f>
        <v>0</v>
      </c>
      <c r="D3021" s="114" t="str">
        <f>IF(DATOS!I3022=CONTROL!$H$10,"B","A")</f>
        <v>A</v>
      </c>
      <c r="E3021" s="114">
        <f t="shared" si="282"/>
        <v>0</v>
      </c>
      <c r="F3021">
        <f t="shared" ca="1" si="283"/>
        <v>-1</v>
      </c>
      <c r="G3021">
        <f t="shared" ca="1" si="284"/>
        <v>654</v>
      </c>
      <c r="H3021">
        <f t="shared" ca="1" si="285"/>
        <v>0</v>
      </c>
      <c r="I3021" s="122">
        <f t="shared" ca="1" si="286"/>
        <v>0</v>
      </c>
    </row>
    <row r="3022" spans="1:9" x14ac:dyDescent="0.25">
      <c r="A3022" s="114">
        <f t="shared" si="287"/>
        <v>3022</v>
      </c>
      <c r="B3022" s="114">
        <f>IF(AND(A3022&gt;=CONTROL!$D$9,A3022&lt;CONTROL!$D$10+1),A3022,0)</f>
        <v>0</v>
      </c>
      <c r="C3022" s="114">
        <f>IF(AND(A3022&gt;=CONTROL!$F$9,A3022&lt;CONTROL!$F$10+1),A3022,0)</f>
        <v>0</v>
      </c>
      <c r="D3022" s="114" t="str">
        <f>IF(DATOS!I3023=CONTROL!$H$10,"B","A")</f>
        <v>A</v>
      </c>
      <c r="E3022" s="114">
        <f t="shared" si="282"/>
        <v>0</v>
      </c>
      <c r="F3022">
        <f t="shared" ca="1" si="283"/>
        <v>-1</v>
      </c>
      <c r="G3022">
        <f t="shared" ca="1" si="284"/>
        <v>654</v>
      </c>
      <c r="H3022">
        <f t="shared" ca="1" si="285"/>
        <v>0</v>
      </c>
      <c r="I3022" s="122">
        <f t="shared" ca="1" si="286"/>
        <v>0</v>
      </c>
    </row>
    <row r="3023" spans="1:9" x14ac:dyDescent="0.25">
      <c r="A3023" s="114">
        <f t="shared" si="287"/>
        <v>3023</v>
      </c>
      <c r="B3023" s="114">
        <f>IF(AND(A3023&gt;=CONTROL!$D$9,A3023&lt;CONTROL!$D$10+1),A3023,0)</f>
        <v>0</v>
      </c>
      <c r="C3023" s="114">
        <f>IF(AND(A3023&gt;=CONTROL!$F$9,A3023&lt;CONTROL!$F$10+1),A3023,0)</f>
        <v>0</v>
      </c>
      <c r="D3023" s="114" t="str">
        <f>IF(DATOS!I3024=CONTROL!$H$10,"B","A")</f>
        <v>A</v>
      </c>
      <c r="E3023" s="114">
        <f t="shared" si="282"/>
        <v>0</v>
      </c>
      <c r="F3023">
        <f t="shared" ca="1" si="283"/>
        <v>-1</v>
      </c>
      <c r="G3023">
        <f t="shared" ca="1" si="284"/>
        <v>654</v>
      </c>
      <c r="H3023">
        <f t="shared" ca="1" si="285"/>
        <v>0</v>
      </c>
      <c r="I3023" s="122">
        <f t="shared" ca="1" si="286"/>
        <v>0</v>
      </c>
    </row>
    <row r="3024" spans="1:9" x14ac:dyDescent="0.25">
      <c r="A3024" s="114">
        <f t="shared" si="287"/>
        <v>3024</v>
      </c>
      <c r="B3024" s="114">
        <f>IF(AND(A3024&gt;=CONTROL!$D$9,A3024&lt;CONTROL!$D$10+1),A3024,0)</f>
        <v>0</v>
      </c>
      <c r="C3024" s="114">
        <f>IF(AND(A3024&gt;=CONTROL!$F$9,A3024&lt;CONTROL!$F$10+1),A3024,0)</f>
        <v>0</v>
      </c>
      <c r="D3024" s="114" t="str">
        <f>IF(DATOS!I3025=CONTROL!$H$10,"B","A")</f>
        <v>A</v>
      </c>
      <c r="E3024" s="114">
        <f t="shared" si="282"/>
        <v>0</v>
      </c>
      <c r="F3024">
        <f t="shared" ca="1" si="283"/>
        <v>-1</v>
      </c>
      <c r="G3024">
        <f t="shared" ca="1" si="284"/>
        <v>654</v>
      </c>
      <c r="H3024">
        <f t="shared" ca="1" si="285"/>
        <v>0</v>
      </c>
      <c r="I3024" s="122">
        <f t="shared" ca="1" si="286"/>
        <v>0</v>
      </c>
    </row>
    <row r="3025" spans="1:9" x14ac:dyDescent="0.25">
      <c r="A3025" s="114">
        <f t="shared" si="287"/>
        <v>3025</v>
      </c>
      <c r="B3025" s="114">
        <f>IF(AND(A3025&gt;=CONTROL!$D$9,A3025&lt;CONTROL!$D$10+1),A3025,0)</f>
        <v>0</v>
      </c>
      <c r="C3025" s="114">
        <f>IF(AND(A3025&gt;=CONTROL!$F$9,A3025&lt;CONTROL!$F$10+1),A3025,0)</f>
        <v>0</v>
      </c>
      <c r="D3025" s="114" t="str">
        <f>IF(DATOS!I3026=CONTROL!$H$10,"B","A")</f>
        <v>A</v>
      </c>
      <c r="E3025" s="114">
        <f t="shared" si="282"/>
        <v>0</v>
      </c>
      <c r="F3025">
        <f t="shared" ca="1" si="283"/>
        <v>-1</v>
      </c>
      <c r="G3025">
        <f t="shared" ca="1" si="284"/>
        <v>654</v>
      </c>
      <c r="H3025">
        <f t="shared" ca="1" si="285"/>
        <v>0</v>
      </c>
      <c r="I3025" s="122">
        <f t="shared" ca="1" si="286"/>
        <v>0</v>
      </c>
    </row>
    <row r="3026" spans="1:9" x14ac:dyDescent="0.25">
      <c r="A3026" s="114">
        <f t="shared" si="287"/>
        <v>3026</v>
      </c>
      <c r="B3026" s="114">
        <f>IF(AND(A3026&gt;=CONTROL!$D$9,A3026&lt;CONTROL!$D$10+1),A3026,0)</f>
        <v>0</v>
      </c>
      <c r="C3026" s="114">
        <f>IF(AND(A3026&gt;=CONTROL!$F$9,A3026&lt;CONTROL!$F$10+1),A3026,0)</f>
        <v>0</v>
      </c>
      <c r="D3026" s="114" t="str">
        <f>IF(DATOS!I3027=CONTROL!$H$10,"B","A")</f>
        <v>A</v>
      </c>
      <c r="E3026" s="114">
        <f t="shared" si="282"/>
        <v>0</v>
      </c>
      <c r="F3026">
        <f t="shared" ca="1" si="283"/>
        <v>-1</v>
      </c>
      <c r="G3026">
        <f t="shared" ca="1" si="284"/>
        <v>654</v>
      </c>
      <c r="H3026">
        <f t="shared" ca="1" si="285"/>
        <v>0</v>
      </c>
      <c r="I3026" s="122">
        <f t="shared" ca="1" si="286"/>
        <v>0</v>
      </c>
    </row>
    <row r="3027" spans="1:9" x14ac:dyDescent="0.25">
      <c r="A3027" s="114">
        <f t="shared" si="287"/>
        <v>3027</v>
      </c>
      <c r="B3027" s="114">
        <f>IF(AND(A3027&gt;=CONTROL!$D$9,A3027&lt;CONTROL!$D$10+1),A3027,0)</f>
        <v>0</v>
      </c>
      <c r="C3027" s="114">
        <f>IF(AND(A3027&gt;=CONTROL!$F$9,A3027&lt;CONTROL!$F$10+1),A3027,0)</f>
        <v>0</v>
      </c>
      <c r="D3027" s="114" t="str">
        <f>IF(DATOS!I3028=CONTROL!$H$10,"B","A")</f>
        <v>A</v>
      </c>
      <c r="E3027" s="114">
        <f t="shared" si="282"/>
        <v>0</v>
      </c>
      <c r="F3027">
        <f t="shared" ca="1" si="283"/>
        <v>-1</v>
      </c>
      <c r="G3027">
        <f t="shared" ca="1" si="284"/>
        <v>654</v>
      </c>
      <c r="H3027">
        <f t="shared" ca="1" si="285"/>
        <v>0</v>
      </c>
      <c r="I3027" s="122">
        <f t="shared" ca="1" si="286"/>
        <v>0</v>
      </c>
    </row>
    <row r="3028" spans="1:9" x14ac:dyDescent="0.25">
      <c r="A3028" s="114">
        <f t="shared" si="287"/>
        <v>3028</v>
      </c>
      <c r="B3028" s="114">
        <f>IF(AND(A3028&gt;=CONTROL!$D$9,A3028&lt;CONTROL!$D$10+1),A3028,0)</f>
        <v>0</v>
      </c>
      <c r="C3028" s="114">
        <f>IF(AND(A3028&gt;=CONTROL!$F$9,A3028&lt;CONTROL!$F$10+1),A3028,0)</f>
        <v>0</v>
      </c>
      <c r="D3028" s="114" t="str">
        <f>IF(DATOS!I3029=CONTROL!$H$10,"B","A")</f>
        <v>A</v>
      </c>
      <c r="E3028" s="114">
        <f t="shared" si="282"/>
        <v>0</v>
      </c>
      <c r="F3028">
        <f t="shared" ca="1" si="283"/>
        <v>-1</v>
      </c>
      <c r="G3028">
        <f t="shared" ca="1" si="284"/>
        <v>654</v>
      </c>
      <c r="H3028">
        <f t="shared" ca="1" si="285"/>
        <v>0</v>
      </c>
      <c r="I3028" s="122">
        <f t="shared" ca="1" si="286"/>
        <v>0</v>
      </c>
    </row>
    <row r="3029" spans="1:9" x14ac:dyDescent="0.25">
      <c r="A3029" s="114">
        <f t="shared" si="287"/>
        <v>3029</v>
      </c>
      <c r="B3029" s="114">
        <f>IF(AND(A3029&gt;=CONTROL!$D$9,A3029&lt;CONTROL!$D$10+1),A3029,0)</f>
        <v>0</v>
      </c>
      <c r="C3029" s="114">
        <f>IF(AND(A3029&gt;=CONTROL!$F$9,A3029&lt;CONTROL!$F$10+1),A3029,0)</f>
        <v>0</v>
      </c>
      <c r="D3029" s="114" t="str">
        <f>IF(DATOS!I3030=CONTROL!$H$10,"B","A")</f>
        <v>A</v>
      </c>
      <c r="E3029" s="114">
        <f t="shared" si="282"/>
        <v>0</v>
      </c>
      <c r="F3029">
        <f t="shared" ca="1" si="283"/>
        <v>-1</v>
      </c>
      <c r="G3029">
        <f t="shared" ca="1" si="284"/>
        <v>654</v>
      </c>
      <c r="H3029">
        <f t="shared" ca="1" si="285"/>
        <v>0</v>
      </c>
      <c r="I3029" s="122">
        <f t="shared" ca="1" si="286"/>
        <v>0</v>
      </c>
    </row>
    <row r="3030" spans="1:9" x14ac:dyDescent="0.25">
      <c r="A3030" s="114">
        <f t="shared" si="287"/>
        <v>3030</v>
      </c>
      <c r="B3030" s="114">
        <f>IF(AND(A3030&gt;=CONTROL!$D$9,A3030&lt;CONTROL!$D$10+1),A3030,0)</f>
        <v>0</v>
      </c>
      <c r="C3030" s="114">
        <f>IF(AND(A3030&gt;=CONTROL!$F$9,A3030&lt;CONTROL!$F$10+1),A3030,0)</f>
        <v>0</v>
      </c>
      <c r="D3030" s="114" t="str">
        <f>IF(DATOS!I3031=CONTROL!$H$10,"B","A")</f>
        <v>A</v>
      </c>
      <c r="E3030" s="114">
        <f t="shared" si="282"/>
        <v>0</v>
      </c>
      <c r="F3030">
        <f t="shared" ca="1" si="283"/>
        <v>-1</v>
      </c>
      <c r="G3030">
        <f t="shared" ca="1" si="284"/>
        <v>654</v>
      </c>
      <c r="H3030">
        <f t="shared" ca="1" si="285"/>
        <v>0</v>
      </c>
      <c r="I3030" s="122">
        <f t="shared" ca="1" si="286"/>
        <v>0</v>
      </c>
    </row>
    <row r="3031" spans="1:9" x14ac:dyDescent="0.25">
      <c r="A3031" s="114">
        <f t="shared" si="287"/>
        <v>3031</v>
      </c>
      <c r="B3031" s="114">
        <f>IF(AND(A3031&gt;=CONTROL!$D$9,A3031&lt;CONTROL!$D$10+1),A3031,0)</f>
        <v>0</v>
      </c>
      <c r="C3031" s="114">
        <f>IF(AND(A3031&gt;=CONTROL!$F$9,A3031&lt;CONTROL!$F$10+1),A3031,0)</f>
        <v>0</v>
      </c>
      <c r="D3031" s="114" t="str">
        <f>IF(DATOS!I3032=CONTROL!$H$10,"B","A")</f>
        <v>A</v>
      </c>
      <c r="E3031" s="114">
        <f t="shared" si="282"/>
        <v>0</v>
      </c>
      <c r="F3031">
        <f t="shared" ca="1" si="283"/>
        <v>-1</v>
      </c>
      <c r="G3031">
        <f t="shared" ca="1" si="284"/>
        <v>654</v>
      </c>
      <c r="H3031">
        <f t="shared" ca="1" si="285"/>
        <v>0</v>
      </c>
      <c r="I3031" s="122">
        <f t="shared" ca="1" si="286"/>
        <v>0</v>
      </c>
    </row>
    <row r="3032" spans="1:9" x14ac:dyDescent="0.25">
      <c r="A3032" s="114">
        <f t="shared" si="287"/>
        <v>3032</v>
      </c>
      <c r="B3032" s="114">
        <f>IF(AND(A3032&gt;=CONTROL!$D$9,A3032&lt;CONTROL!$D$10+1),A3032,0)</f>
        <v>0</v>
      </c>
      <c r="C3032" s="114">
        <f>IF(AND(A3032&gt;=CONTROL!$F$9,A3032&lt;CONTROL!$F$10+1),A3032,0)</f>
        <v>0</v>
      </c>
      <c r="D3032" s="114" t="str">
        <f>IF(DATOS!I3033=CONTROL!$H$10,"B","A")</f>
        <v>A</v>
      </c>
      <c r="E3032" s="114">
        <f t="shared" si="282"/>
        <v>0</v>
      </c>
      <c r="F3032">
        <f t="shared" ca="1" si="283"/>
        <v>-1</v>
      </c>
      <c r="G3032">
        <f t="shared" ca="1" si="284"/>
        <v>654</v>
      </c>
      <c r="H3032">
        <f t="shared" ca="1" si="285"/>
        <v>0</v>
      </c>
      <c r="I3032" s="122">
        <f t="shared" ca="1" si="286"/>
        <v>0</v>
      </c>
    </row>
    <row r="3033" spans="1:9" x14ac:dyDescent="0.25">
      <c r="A3033" s="114">
        <f t="shared" si="287"/>
        <v>3033</v>
      </c>
      <c r="B3033" s="114">
        <f>IF(AND(A3033&gt;=CONTROL!$D$9,A3033&lt;CONTROL!$D$10+1),A3033,0)</f>
        <v>0</v>
      </c>
      <c r="C3033" s="114">
        <f>IF(AND(A3033&gt;=CONTROL!$F$9,A3033&lt;CONTROL!$F$10+1),A3033,0)</f>
        <v>0</v>
      </c>
      <c r="D3033" s="114" t="str">
        <f>IF(DATOS!I3034=CONTROL!$H$10,"B","A")</f>
        <v>A</v>
      </c>
      <c r="E3033" s="114">
        <f t="shared" si="282"/>
        <v>0</v>
      </c>
      <c r="F3033">
        <f t="shared" ca="1" si="283"/>
        <v>-1</v>
      </c>
      <c r="G3033">
        <f t="shared" ca="1" si="284"/>
        <v>654</v>
      </c>
      <c r="H3033">
        <f t="shared" ca="1" si="285"/>
        <v>0</v>
      </c>
      <c r="I3033" s="122">
        <f t="shared" ca="1" si="286"/>
        <v>0</v>
      </c>
    </row>
    <row r="3034" spans="1:9" x14ac:dyDescent="0.25">
      <c r="A3034" s="114">
        <f t="shared" si="287"/>
        <v>3034</v>
      </c>
      <c r="B3034" s="114">
        <f>IF(AND(A3034&gt;=CONTROL!$D$9,A3034&lt;CONTROL!$D$10+1),A3034,0)</f>
        <v>0</v>
      </c>
      <c r="C3034" s="114">
        <f>IF(AND(A3034&gt;=CONTROL!$F$9,A3034&lt;CONTROL!$F$10+1),A3034,0)</f>
        <v>0</v>
      </c>
      <c r="D3034" s="114" t="str">
        <f>IF(DATOS!I3035=CONTROL!$H$10,"B","A")</f>
        <v>A</v>
      </c>
      <c r="E3034" s="114">
        <f t="shared" si="282"/>
        <v>0</v>
      </c>
      <c r="F3034">
        <f t="shared" ca="1" si="283"/>
        <v>-1</v>
      </c>
      <c r="G3034">
        <f t="shared" ca="1" si="284"/>
        <v>654</v>
      </c>
      <c r="H3034">
        <f t="shared" ca="1" si="285"/>
        <v>0</v>
      </c>
      <c r="I3034" s="122">
        <f t="shared" ca="1" si="286"/>
        <v>0</v>
      </c>
    </row>
    <row r="3035" spans="1:9" x14ac:dyDescent="0.25">
      <c r="A3035" s="114">
        <f t="shared" si="287"/>
        <v>3035</v>
      </c>
      <c r="B3035" s="114">
        <f>IF(AND(A3035&gt;=CONTROL!$D$9,A3035&lt;CONTROL!$D$10+1),A3035,0)</f>
        <v>0</v>
      </c>
      <c r="C3035" s="114">
        <f>IF(AND(A3035&gt;=CONTROL!$F$9,A3035&lt;CONTROL!$F$10+1),A3035,0)</f>
        <v>0</v>
      </c>
      <c r="D3035" s="114" t="str">
        <f>IF(DATOS!I3036=CONTROL!$H$10,"B","A")</f>
        <v>A</v>
      </c>
      <c r="E3035" s="114">
        <f t="shared" si="282"/>
        <v>0</v>
      </c>
      <c r="F3035">
        <f t="shared" ca="1" si="283"/>
        <v>-1</v>
      </c>
      <c r="G3035">
        <f t="shared" ca="1" si="284"/>
        <v>654</v>
      </c>
      <c r="H3035">
        <f t="shared" ca="1" si="285"/>
        <v>0</v>
      </c>
      <c r="I3035" s="122">
        <f t="shared" ca="1" si="286"/>
        <v>0</v>
      </c>
    </row>
    <row r="3036" spans="1:9" x14ac:dyDescent="0.25">
      <c r="A3036" s="114">
        <f t="shared" si="287"/>
        <v>3036</v>
      </c>
      <c r="B3036" s="114">
        <f>IF(AND(A3036&gt;=CONTROL!$D$9,A3036&lt;CONTROL!$D$10+1),A3036,0)</f>
        <v>0</v>
      </c>
      <c r="C3036" s="114">
        <f>IF(AND(A3036&gt;=CONTROL!$F$9,A3036&lt;CONTROL!$F$10+1),A3036,0)</f>
        <v>0</v>
      </c>
      <c r="D3036" s="114" t="str">
        <f>IF(DATOS!I3037=CONTROL!$H$10,"B","A")</f>
        <v>A</v>
      </c>
      <c r="E3036" s="114">
        <f t="shared" si="282"/>
        <v>0</v>
      </c>
      <c r="F3036">
        <f t="shared" ca="1" si="283"/>
        <v>-1</v>
      </c>
      <c r="G3036">
        <f t="shared" ca="1" si="284"/>
        <v>654</v>
      </c>
      <c r="H3036">
        <f t="shared" ca="1" si="285"/>
        <v>0</v>
      </c>
      <c r="I3036" s="122">
        <f t="shared" ca="1" si="286"/>
        <v>0</v>
      </c>
    </row>
    <row r="3037" spans="1:9" x14ac:dyDescent="0.25">
      <c r="A3037" s="114">
        <f t="shared" si="287"/>
        <v>3037</v>
      </c>
      <c r="B3037" s="114">
        <f>IF(AND(A3037&gt;=CONTROL!$D$9,A3037&lt;CONTROL!$D$10+1),A3037,0)</f>
        <v>0</v>
      </c>
      <c r="C3037" s="114">
        <f>IF(AND(A3037&gt;=CONTROL!$F$9,A3037&lt;CONTROL!$F$10+1),A3037,0)</f>
        <v>0</v>
      </c>
      <c r="D3037" s="114" t="str">
        <f>IF(DATOS!I3038=CONTROL!$H$10,"B","A")</f>
        <v>A</v>
      </c>
      <c r="E3037" s="114">
        <f t="shared" si="282"/>
        <v>0</v>
      </c>
      <c r="F3037">
        <f t="shared" ca="1" si="283"/>
        <v>-1</v>
      </c>
      <c r="G3037">
        <f t="shared" ca="1" si="284"/>
        <v>654</v>
      </c>
      <c r="H3037">
        <f t="shared" ca="1" si="285"/>
        <v>0</v>
      </c>
      <c r="I3037" s="122">
        <f t="shared" ca="1" si="286"/>
        <v>0</v>
      </c>
    </row>
    <row r="3038" spans="1:9" x14ac:dyDescent="0.25">
      <c r="A3038" s="114">
        <f t="shared" si="287"/>
        <v>3038</v>
      </c>
      <c r="B3038" s="114">
        <f>IF(AND(A3038&gt;=CONTROL!$D$9,A3038&lt;CONTROL!$D$10+1),A3038,0)</f>
        <v>0</v>
      </c>
      <c r="C3038" s="114">
        <f>IF(AND(A3038&gt;=CONTROL!$F$9,A3038&lt;CONTROL!$F$10+1),A3038,0)</f>
        <v>0</v>
      </c>
      <c r="D3038" s="114" t="str">
        <f>IF(DATOS!I3039=CONTROL!$H$10,"B","A")</f>
        <v>A</v>
      </c>
      <c r="E3038" s="114">
        <f t="shared" si="282"/>
        <v>0</v>
      </c>
      <c r="F3038">
        <f t="shared" ca="1" si="283"/>
        <v>-1</v>
      </c>
      <c r="G3038">
        <f t="shared" ca="1" si="284"/>
        <v>654</v>
      </c>
      <c r="H3038">
        <f t="shared" ca="1" si="285"/>
        <v>0</v>
      </c>
      <c r="I3038" s="122">
        <f t="shared" ca="1" si="286"/>
        <v>0</v>
      </c>
    </row>
    <row r="3039" spans="1:9" x14ac:dyDescent="0.25">
      <c r="A3039" s="114">
        <f t="shared" si="287"/>
        <v>3039</v>
      </c>
      <c r="B3039" s="114">
        <f>IF(AND(A3039&gt;=CONTROL!$D$9,A3039&lt;CONTROL!$D$10+1),A3039,0)</f>
        <v>0</v>
      </c>
      <c r="C3039" s="114">
        <f>IF(AND(A3039&gt;=CONTROL!$F$9,A3039&lt;CONTROL!$F$10+1),A3039,0)</f>
        <v>0</v>
      </c>
      <c r="D3039" s="114" t="str">
        <f>IF(DATOS!I3040=CONTROL!$H$10,"B","A")</f>
        <v>A</v>
      </c>
      <c r="E3039" s="114">
        <f t="shared" si="282"/>
        <v>0</v>
      </c>
      <c r="F3039">
        <f t="shared" ca="1" si="283"/>
        <v>-1</v>
      </c>
      <c r="G3039">
        <f t="shared" ca="1" si="284"/>
        <v>654</v>
      </c>
      <c r="H3039">
        <f t="shared" ca="1" si="285"/>
        <v>0</v>
      </c>
      <c r="I3039" s="122">
        <f t="shared" ca="1" si="286"/>
        <v>0</v>
      </c>
    </row>
    <row r="3040" spans="1:9" x14ac:dyDescent="0.25">
      <c r="A3040" s="114">
        <f t="shared" si="287"/>
        <v>3040</v>
      </c>
      <c r="B3040" s="114">
        <f>IF(AND(A3040&gt;=CONTROL!$D$9,A3040&lt;CONTROL!$D$10+1),A3040,0)</f>
        <v>0</v>
      </c>
      <c r="C3040" s="114">
        <f>IF(AND(A3040&gt;=CONTROL!$F$9,A3040&lt;CONTROL!$F$10+1),A3040,0)</f>
        <v>0</v>
      </c>
      <c r="D3040" s="114" t="str">
        <f>IF(DATOS!I3041=CONTROL!$H$10,"B","A")</f>
        <v>A</v>
      </c>
      <c r="E3040" s="114">
        <f t="shared" si="282"/>
        <v>0</v>
      </c>
      <c r="F3040">
        <f t="shared" ca="1" si="283"/>
        <v>-1</v>
      </c>
      <c r="G3040">
        <f t="shared" ca="1" si="284"/>
        <v>654</v>
      </c>
      <c r="H3040">
        <f t="shared" ca="1" si="285"/>
        <v>0</v>
      </c>
      <c r="I3040" s="122">
        <f t="shared" ca="1" si="286"/>
        <v>0</v>
      </c>
    </row>
    <row r="3041" spans="1:9" x14ac:dyDescent="0.25">
      <c r="A3041" s="114">
        <f t="shared" si="287"/>
        <v>3041</v>
      </c>
      <c r="B3041" s="114">
        <f>IF(AND(A3041&gt;=CONTROL!$D$9,A3041&lt;CONTROL!$D$10+1),A3041,0)</f>
        <v>0</v>
      </c>
      <c r="C3041" s="114">
        <f>IF(AND(A3041&gt;=CONTROL!$F$9,A3041&lt;CONTROL!$F$10+1),A3041,0)</f>
        <v>0</v>
      </c>
      <c r="D3041" s="114" t="str">
        <f>IF(DATOS!I3042=CONTROL!$H$10,"B","A")</f>
        <v>A</v>
      </c>
      <c r="E3041" s="114">
        <f t="shared" si="282"/>
        <v>0</v>
      </c>
      <c r="F3041">
        <f t="shared" ca="1" si="283"/>
        <v>-1</v>
      </c>
      <c r="G3041">
        <f t="shared" ca="1" si="284"/>
        <v>654</v>
      </c>
      <c r="H3041">
        <f t="shared" ca="1" si="285"/>
        <v>0</v>
      </c>
      <c r="I3041" s="122">
        <f t="shared" ca="1" si="286"/>
        <v>0</v>
      </c>
    </row>
    <row r="3042" spans="1:9" x14ac:dyDescent="0.25">
      <c r="A3042" s="114">
        <f t="shared" si="287"/>
        <v>3042</v>
      </c>
      <c r="B3042" s="114">
        <f>IF(AND(A3042&gt;=CONTROL!$D$9,A3042&lt;CONTROL!$D$10+1),A3042,0)</f>
        <v>0</v>
      </c>
      <c r="C3042" s="114">
        <f>IF(AND(A3042&gt;=CONTROL!$F$9,A3042&lt;CONTROL!$F$10+1),A3042,0)</f>
        <v>0</v>
      </c>
      <c r="D3042" s="114" t="str">
        <f>IF(DATOS!I3043=CONTROL!$H$10,"B","A")</f>
        <v>A</v>
      </c>
      <c r="E3042" s="114">
        <f t="shared" si="282"/>
        <v>0</v>
      </c>
      <c r="F3042">
        <f t="shared" ca="1" si="283"/>
        <v>-1</v>
      </c>
      <c r="G3042">
        <f t="shared" ca="1" si="284"/>
        <v>654</v>
      </c>
      <c r="H3042">
        <f t="shared" ca="1" si="285"/>
        <v>0</v>
      </c>
      <c r="I3042" s="122">
        <f t="shared" ca="1" si="286"/>
        <v>0</v>
      </c>
    </row>
    <row r="3043" spans="1:9" x14ac:dyDescent="0.25">
      <c r="A3043" s="114">
        <f t="shared" si="287"/>
        <v>3043</v>
      </c>
      <c r="B3043" s="114">
        <f>IF(AND(A3043&gt;=CONTROL!$D$9,A3043&lt;CONTROL!$D$10+1),A3043,0)</f>
        <v>0</v>
      </c>
      <c r="C3043" s="114">
        <f>IF(AND(A3043&gt;=CONTROL!$F$9,A3043&lt;CONTROL!$F$10+1),A3043,0)</f>
        <v>0</v>
      </c>
      <c r="D3043" s="114" t="str">
        <f>IF(DATOS!I3044=CONTROL!$H$10,"B","A")</f>
        <v>A</v>
      </c>
      <c r="E3043" s="114">
        <f t="shared" si="282"/>
        <v>0</v>
      </c>
      <c r="F3043">
        <f t="shared" ca="1" si="283"/>
        <v>-1</v>
      </c>
      <c r="G3043">
        <f t="shared" ca="1" si="284"/>
        <v>654</v>
      </c>
      <c r="H3043">
        <f t="shared" ca="1" si="285"/>
        <v>0</v>
      </c>
      <c r="I3043" s="122">
        <f t="shared" ca="1" si="286"/>
        <v>0</v>
      </c>
    </row>
    <row r="3044" spans="1:9" x14ac:dyDescent="0.25">
      <c r="A3044" s="114">
        <f t="shared" si="287"/>
        <v>3044</v>
      </c>
      <c r="B3044" s="114">
        <f>IF(AND(A3044&gt;=CONTROL!$D$9,A3044&lt;CONTROL!$D$10+1),A3044,0)</f>
        <v>0</v>
      </c>
      <c r="C3044" s="114">
        <f>IF(AND(A3044&gt;=CONTROL!$F$9,A3044&lt;CONTROL!$F$10+1),A3044,0)</f>
        <v>0</v>
      </c>
      <c r="D3044" s="114" t="str">
        <f>IF(DATOS!I3045=CONTROL!$H$10,"B","A")</f>
        <v>A</v>
      </c>
      <c r="E3044" s="114">
        <f t="shared" si="282"/>
        <v>0</v>
      </c>
      <c r="F3044">
        <f t="shared" ca="1" si="283"/>
        <v>-1</v>
      </c>
      <c r="G3044">
        <f t="shared" ca="1" si="284"/>
        <v>654</v>
      </c>
      <c r="H3044">
        <f t="shared" ca="1" si="285"/>
        <v>0</v>
      </c>
      <c r="I3044" s="122">
        <f t="shared" ca="1" si="286"/>
        <v>0</v>
      </c>
    </row>
    <row r="3045" spans="1:9" x14ac:dyDescent="0.25">
      <c r="A3045" s="114">
        <f t="shared" si="287"/>
        <v>3045</v>
      </c>
      <c r="B3045" s="114">
        <f>IF(AND(A3045&gt;=CONTROL!$D$9,A3045&lt;CONTROL!$D$10+1),A3045,0)</f>
        <v>0</v>
      </c>
      <c r="C3045" s="114">
        <f>IF(AND(A3045&gt;=CONTROL!$F$9,A3045&lt;CONTROL!$F$10+1),A3045,0)</f>
        <v>0</v>
      </c>
      <c r="D3045" s="114" t="str">
        <f>IF(DATOS!I3046=CONTROL!$H$10,"B","A")</f>
        <v>A</v>
      </c>
      <c r="E3045" s="114">
        <f t="shared" si="282"/>
        <v>0</v>
      </c>
      <c r="F3045">
        <f t="shared" ca="1" si="283"/>
        <v>-1</v>
      </c>
      <c r="G3045">
        <f t="shared" ca="1" si="284"/>
        <v>654</v>
      </c>
      <c r="H3045">
        <f t="shared" ca="1" si="285"/>
        <v>0</v>
      </c>
      <c r="I3045" s="122">
        <f t="shared" ca="1" si="286"/>
        <v>0</v>
      </c>
    </row>
    <row r="3046" spans="1:9" x14ac:dyDescent="0.25">
      <c r="A3046" s="114">
        <f t="shared" si="287"/>
        <v>3046</v>
      </c>
      <c r="B3046" s="114">
        <f>IF(AND(A3046&gt;=CONTROL!$D$9,A3046&lt;CONTROL!$D$10+1),A3046,0)</f>
        <v>0</v>
      </c>
      <c r="C3046" s="114">
        <f>IF(AND(A3046&gt;=CONTROL!$F$9,A3046&lt;CONTROL!$F$10+1),A3046,0)</f>
        <v>0</v>
      </c>
      <c r="D3046" s="114" t="str">
        <f>IF(DATOS!I3047=CONTROL!$H$10,"B","A")</f>
        <v>A</v>
      </c>
      <c r="E3046" s="114">
        <f t="shared" si="282"/>
        <v>0</v>
      </c>
      <c r="F3046">
        <f t="shared" ca="1" si="283"/>
        <v>-1</v>
      </c>
      <c r="G3046">
        <f t="shared" ca="1" si="284"/>
        <v>654</v>
      </c>
      <c r="H3046">
        <f t="shared" ca="1" si="285"/>
        <v>0</v>
      </c>
      <c r="I3046" s="122">
        <f t="shared" ca="1" si="286"/>
        <v>0</v>
      </c>
    </row>
    <row r="3047" spans="1:9" x14ac:dyDescent="0.25">
      <c r="A3047" s="114">
        <f t="shared" si="287"/>
        <v>3047</v>
      </c>
      <c r="B3047" s="114">
        <f>IF(AND(A3047&gt;=CONTROL!$D$9,A3047&lt;CONTROL!$D$10+1),A3047,0)</f>
        <v>0</v>
      </c>
      <c r="C3047" s="114">
        <f>IF(AND(A3047&gt;=CONTROL!$F$9,A3047&lt;CONTROL!$F$10+1),A3047,0)</f>
        <v>0</v>
      </c>
      <c r="D3047" s="114" t="str">
        <f>IF(DATOS!I3048=CONTROL!$H$10,"B","A")</f>
        <v>A</v>
      </c>
      <c r="E3047" s="114">
        <f t="shared" si="282"/>
        <v>0</v>
      </c>
      <c r="F3047">
        <f t="shared" ca="1" si="283"/>
        <v>-1</v>
      </c>
      <c r="G3047">
        <f t="shared" ca="1" si="284"/>
        <v>654</v>
      </c>
      <c r="H3047">
        <f t="shared" ca="1" si="285"/>
        <v>0</v>
      </c>
      <c r="I3047" s="122">
        <f t="shared" ca="1" si="286"/>
        <v>0</v>
      </c>
    </row>
    <row r="3048" spans="1:9" x14ac:dyDescent="0.25">
      <c r="A3048" s="114">
        <f t="shared" si="287"/>
        <v>3048</v>
      </c>
      <c r="B3048" s="114">
        <f>IF(AND(A3048&gt;=CONTROL!$D$9,A3048&lt;CONTROL!$D$10+1),A3048,0)</f>
        <v>0</v>
      </c>
      <c r="C3048" s="114">
        <f>IF(AND(A3048&gt;=CONTROL!$F$9,A3048&lt;CONTROL!$F$10+1),A3048,0)</f>
        <v>0</v>
      </c>
      <c r="D3048" s="114" t="str">
        <f>IF(DATOS!I3049=CONTROL!$H$10,"B","A")</f>
        <v>A</v>
      </c>
      <c r="E3048" s="114">
        <f t="shared" si="282"/>
        <v>0</v>
      </c>
      <c r="F3048">
        <f t="shared" ca="1" si="283"/>
        <v>-1</v>
      </c>
      <c r="G3048">
        <f t="shared" ca="1" si="284"/>
        <v>654</v>
      </c>
      <c r="H3048">
        <f t="shared" ca="1" si="285"/>
        <v>0</v>
      </c>
      <c r="I3048" s="122">
        <f t="shared" ca="1" si="286"/>
        <v>0</v>
      </c>
    </row>
    <row r="3049" spans="1:9" x14ac:dyDescent="0.25">
      <c r="A3049" s="114">
        <f t="shared" si="287"/>
        <v>3049</v>
      </c>
      <c r="B3049" s="114">
        <f>IF(AND(A3049&gt;=CONTROL!$D$9,A3049&lt;CONTROL!$D$10+1),A3049,0)</f>
        <v>0</v>
      </c>
      <c r="C3049" s="114">
        <f>IF(AND(A3049&gt;=CONTROL!$F$9,A3049&lt;CONTROL!$F$10+1),A3049,0)</f>
        <v>0</v>
      </c>
      <c r="D3049" s="114" t="str">
        <f>IF(DATOS!I3050=CONTROL!$H$10,"B","A")</f>
        <v>A</v>
      </c>
      <c r="E3049" s="114">
        <f t="shared" si="282"/>
        <v>0</v>
      </c>
      <c r="F3049">
        <f t="shared" ca="1" si="283"/>
        <v>-1</v>
      </c>
      <c r="G3049">
        <f t="shared" ca="1" si="284"/>
        <v>654</v>
      </c>
      <c r="H3049">
        <f t="shared" ca="1" si="285"/>
        <v>0</v>
      </c>
      <c r="I3049" s="122">
        <f t="shared" ca="1" si="286"/>
        <v>0</v>
      </c>
    </row>
    <row r="3050" spans="1:9" x14ac:dyDescent="0.25">
      <c r="A3050" s="114">
        <f t="shared" si="287"/>
        <v>3050</v>
      </c>
      <c r="B3050" s="114">
        <f>IF(AND(A3050&gt;=CONTROL!$D$9,A3050&lt;CONTROL!$D$10+1),A3050,0)</f>
        <v>0</v>
      </c>
      <c r="C3050" s="114">
        <f>IF(AND(A3050&gt;=CONTROL!$F$9,A3050&lt;CONTROL!$F$10+1),A3050,0)</f>
        <v>0</v>
      </c>
      <c r="D3050" s="114" t="str">
        <f>IF(DATOS!I3051=CONTROL!$H$10,"B","A")</f>
        <v>A</v>
      </c>
      <c r="E3050" s="114">
        <f t="shared" si="282"/>
        <v>0</v>
      </c>
      <c r="F3050">
        <f t="shared" ca="1" si="283"/>
        <v>-1</v>
      </c>
      <c r="G3050">
        <f t="shared" ca="1" si="284"/>
        <v>654</v>
      </c>
      <c r="H3050">
        <f t="shared" ca="1" si="285"/>
        <v>0</v>
      </c>
      <c r="I3050" s="122">
        <f t="shared" ca="1" si="286"/>
        <v>0</v>
      </c>
    </row>
    <row r="3051" spans="1:9" x14ac:dyDescent="0.25">
      <c r="A3051" s="114">
        <f t="shared" si="287"/>
        <v>3051</v>
      </c>
      <c r="B3051" s="114">
        <f>IF(AND(A3051&gt;=CONTROL!$D$9,A3051&lt;CONTROL!$D$10+1),A3051,0)</f>
        <v>0</v>
      </c>
      <c r="C3051" s="114">
        <f>IF(AND(A3051&gt;=CONTROL!$F$9,A3051&lt;CONTROL!$F$10+1),A3051,0)</f>
        <v>0</v>
      </c>
      <c r="D3051" s="114" t="str">
        <f>IF(DATOS!I3052=CONTROL!$H$10,"B","A")</f>
        <v>A</v>
      </c>
      <c r="E3051" s="114">
        <f t="shared" si="282"/>
        <v>0</v>
      </c>
      <c r="F3051">
        <f t="shared" ca="1" si="283"/>
        <v>-1</v>
      </c>
      <c r="G3051">
        <f t="shared" ca="1" si="284"/>
        <v>654</v>
      </c>
      <c r="H3051">
        <f t="shared" ca="1" si="285"/>
        <v>0</v>
      </c>
      <c r="I3051" s="122">
        <f t="shared" ca="1" si="286"/>
        <v>0</v>
      </c>
    </row>
    <row r="3052" spans="1:9" x14ac:dyDescent="0.25">
      <c r="A3052" s="114">
        <f t="shared" si="287"/>
        <v>3052</v>
      </c>
      <c r="B3052" s="114">
        <f>IF(AND(A3052&gt;=CONTROL!$D$9,A3052&lt;CONTROL!$D$10+1),A3052,0)</f>
        <v>0</v>
      </c>
      <c r="C3052" s="114">
        <f>IF(AND(A3052&gt;=CONTROL!$F$9,A3052&lt;CONTROL!$F$10+1),A3052,0)</f>
        <v>0</v>
      </c>
      <c r="D3052" s="114" t="str">
        <f>IF(DATOS!I3053=CONTROL!$H$10,"B","A")</f>
        <v>A</v>
      </c>
      <c r="E3052" s="114">
        <f t="shared" si="282"/>
        <v>0</v>
      </c>
      <c r="F3052">
        <f t="shared" ca="1" si="283"/>
        <v>-1</v>
      </c>
      <c r="G3052">
        <f t="shared" ca="1" si="284"/>
        <v>654</v>
      </c>
      <c r="H3052">
        <f t="shared" ca="1" si="285"/>
        <v>0</v>
      </c>
      <c r="I3052" s="122">
        <f t="shared" ca="1" si="286"/>
        <v>0</v>
      </c>
    </row>
    <row r="3053" spans="1:9" x14ac:dyDescent="0.25">
      <c r="A3053" s="114">
        <f t="shared" si="287"/>
        <v>3053</v>
      </c>
      <c r="B3053" s="114">
        <f>IF(AND(A3053&gt;=CONTROL!$D$9,A3053&lt;CONTROL!$D$10+1),A3053,0)</f>
        <v>0</v>
      </c>
      <c r="C3053" s="114">
        <f>IF(AND(A3053&gt;=CONTROL!$F$9,A3053&lt;CONTROL!$F$10+1),A3053,0)</f>
        <v>0</v>
      </c>
      <c r="D3053" s="114" t="str">
        <f>IF(DATOS!I3054=CONTROL!$H$10,"B","A")</f>
        <v>A</v>
      </c>
      <c r="E3053" s="114">
        <f t="shared" si="282"/>
        <v>0</v>
      </c>
      <c r="F3053">
        <f t="shared" ca="1" si="283"/>
        <v>-1</v>
      </c>
      <c r="G3053">
        <f t="shared" ca="1" si="284"/>
        <v>654</v>
      </c>
      <c r="H3053">
        <f t="shared" ca="1" si="285"/>
        <v>0</v>
      </c>
      <c r="I3053" s="122">
        <f t="shared" ca="1" si="286"/>
        <v>0</v>
      </c>
    </row>
    <row r="3054" spans="1:9" x14ac:dyDescent="0.25">
      <c r="A3054" s="114">
        <f t="shared" si="287"/>
        <v>3054</v>
      </c>
      <c r="B3054" s="114">
        <f>IF(AND(A3054&gt;=CONTROL!$D$9,A3054&lt;CONTROL!$D$10+1),A3054,0)</f>
        <v>0</v>
      </c>
      <c r="C3054" s="114">
        <f>IF(AND(A3054&gt;=CONTROL!$F$9,A3054&lt;CONTROL!$F$10+1),A3054,0)</f>
        <v>0</v>
      </c>
      <c r="D3054" s="114" t="str">
        <f>IF(DATOS!I3055=CONTROL!$H$10,"B","A")</f>
        <v>A</v>
      </c>
      <c r="E3054" s="114">
        <f t="shared" si="282"/>
        <v>0</v>
      </c>
      <c r="F3054">
        <f t="shared" ca="1" si="283"/>
        <v>-1</v>
      </c>
      <c r="G3054">
        <f t="shared" ca="1" si="284"/>
        <v>654</v>
      </c>
      <c r="H3054">
        <f t="shared" ca="1" si="285"/>
        <v>0</v>
      </c>
      <c r="I3054" s="122">
        <f t="shared" ca="1" si="286"/>
        <v>0</v>
      </c>
    </row>
    <row r="3055" spans="1:9" x14ac:dyDescent="0.25">
      <c r="A3055" s="114">
        <f t="shared" si="287"/>
        <v>3055</v>
      </c>
      <c r="B3055" s="114">
        <f>IF(AND(A3055&gt;=CONTROL!$D$9,A3055&lt;CONTROL!$D$10+1),A3055,0)</f>
        <v>0</v>
      </c>
      <c r="C3055" s="114">
        <f>IF(AND(A3055&gt;=CONTROL!$F$9,A3055&lt;CONTROL!$F$10+1),A3055,0)</f>
        <v>0</v>
      </c>
      <c r="D3055" s="114" t="str">
        <f>IF(DATOS!I3056=CONTROL!$H$10,"B","A")</f>
        <v>A</v>
      </c>
      <c r="E3055" s="114">
        <f t="shared" si="282"/>
        <v>0</v>
      </c>
      <c r="F3055">
        <f t="shared" ca="1" si="283"/>
        <v>-1</v>
      </c>
      <c r="G3055">
        <f t="shared" ca="1" si="284"/>
        <v>654</v>
      </c>
      <c r="H3055">
        <f t="shared" ca="1" si="285"/>
        <v>0</v>
      </c>
      <c r="I3055" s="122">
        <f t="shared" ca="1" si="286"/>
        <v>0</v>
      </c>
    </row>
    <row r="3056" spans="1:9" x14ac:dyDescent="0.25">
      <c r="A3056" s="114">
        <f t="shared" si="287"/>
        <v>3056</v>
      </c>
      <c r="B3056" s="114">
        <f>IF(AND(A3056&gt;=CONTROL!$D$9,A3056&lt;CONTROL!$D$10+1),A3056,0)</f>
        <v>0</v>
      </c>
      <c r="C3056" s="114">
        <f>IF(AND(A3056&gt;=CONTROL!$F$9,A3056&lt;CONTROL!$F$10+1),A3056,0)</f>
        <v>0</v>
      </c>
      <c r="D3056" s="114" t="str">
        <f>IF(DATOS!I3057=CONTROL!$H$10,"B","A")</f>
        <v>A</v>
      </c>
      <c r="E3056" s="114">
        <f t="shared" si="282"/>
        <v>0</v>
      </c>
      <c r="F3056">
        <f t="shared" ca="1" si="283"/>
        <v>-1</v>
      </c>
      <c r="G3056">
        <f t="shared" ca="1" si="284"/>
        <v>654</v>
      </c>
      <c r="H3056">
        <f t="shared" ca="1" si="285"/>
        <v>0</v>
      </c>
      <c r="I3056" s="122">
        <f t="shared" ca="1" si="286"/>
        <v>0</v>
      </c>
    </row>
    <row r="3057" spans="1:9" x14ac:dyDescent="0.25">
      <c r="A3057" s="114">
        <f t="shared" si="287"/>
        <v>3057</v>
      </c>
      <c r="B3057" s="114">
        <f>IF(AND(A3057&gt;=CONTROL!$D$9,A3057&lt;CONTROL!$D$10+1),A3057,0)</f>
        <v>0</v>
      </c>
      <c r="C3057" s="114">
        <f>IF(AND(A3057&gt;=CONTROL!$F$9,A3057&lt;CONTROL!$F$10+1),A3057,0)</f>
        <v>0</v>
      </c>
      <c r="D3057" s="114" t="str">
        <f>IF(DATOS!I3058=CONTROL!$H$10,"B","A")</f>
        <v>A</v>
      </c>
      <c r="E3057" s="114">
        <f t="shared" si="282"/>
        <v>0</v>
      </c>
      <c r="F3057">
        <f t="shared" ca="1" si="283"/>
        <v>-1</v>
      </c>
      <c r="G3057">
        <f t="shared" ca="1" si="284"/>
        <v>654</v>
      </c>
      <c r="H3057">
        <f t="shared" ca="1" si="285"/>
        <v>0</v>
      </c>
      <c r="I3057" s="122">
        <f t="shared" ca="1" si="286"/>
        <v>0</v>
      </c>
    </row>
    <row r="3058" spans="1:9" x14ac:dyDescent="0.25">
      <c r="A3058" s="114">
        <f t="shared" si="287"/>
        <v>3058</v>
      </c>
      <c r="B3058" s="114">
        <f>IF(AND(A3058&gt;=CONTROL!$D$9,A3058&lt;CONTROL!$D$10+1),A3058,0)</f>
        <v>0</v>
      </c>
      <c r="C3058" s="114">
        <f>IF(AND(A3058&gt;=CONTROL!$F$9,A3058&lt;CONTROL!$F$10+1),A3058,0)</f>
        <v>0</v>
      </c>
      <c r="D3058" s="114" t="str">
        <f>IF(DATOS!I3059=CONTROL!$H$10,"B","A")</f>
        <v>A</v>
      </c>
      <c r="E3058" s="114">
        <f t="shared" si="282"/>
        <v>0</v>
      </c>
      <c r="F3058">
        <f t="shared" ca="1" si="283"/>
        <v>-1</v>
      </c>
      <c r="G3058">
        <f t="shared" ca="1" si="284"/>
        <v>654</v>
      </c>
      <c r="H3058">
        <f t="shared" ca="1" si="285"/>
        <v>0</v>
      </c>
      <c r="I3058" s="122">
        <f t="shared" ca="1" si="286"/>
        <v>0</v>
      </c>
    </row>
    <row r="3059" spans="1:9" x14ac:dyDescent="0.25">
      <c r="A3059" s="114">
        <f t="shared" si="287"/>
        <v>3059</v>
      </c>
      <c r="B3059" s="114">
        <f>IF(AND(A3059&gt;=CONTROL!$D$9,A3059&lt;CONTROL!$D$10+1),A3059,0)</f>
        <v>0</v>
      </c>
      <c r="C3059" s="114">
        <f>IF(AND(A3059&gt;=CONTROL!$F$9,A3059&lt;CONTROL!$F$10+1),A3059,0)</f>
        <v>0</v>
      </c>
      <c r="D3059" s="114" t="str">
        <f>IF(DATOS!I3060=CONTROL!$H$10,"B","A")</f>
        <v>A</v>
      </c>
      <c r="E3059" s="114">
        <f t="shared" si="282"/>
        <v>0</v>
      </c>
      <c r="F3059">
        <f t="shared" ca="1" si="283"/>
        <v>-1</v>
      </c>
      <c r="G3059">
        <f t="shared" ca="1" si="284"/>
        <v>654</v>
      </c>
      <c r="H3059">
        <f t="shared" ca="1" si="285"/>
        <v>0</v>
      </c>
      <c r="I3059" s="122">
        <f t="shared" ca="1" si="286"/>
        <v>0</v>
      </c>
    </row>
    <row r="3060" spans="1:9" x14ac:dyDescent="0.25">
      <c r="A3060" s="114">
        <f t="shared" si="287"/>
        <v>3060</v>
      </c>
      <c r="B3060" s="114">
        <f>IF(AND(A3060&gt;=CONTROL!$D$9,A3060&lt;CONTROL!$D$10+1),A3060,0)</f>
        <v>0</v>
      </c>
      <c r="C3060" s="114">
        <f>IF(AND(A3060&gt;=CONTROL!$F$9,A3060&lt;CONTROL!$F$10+1),A3060,0)</f>
        <v>0</v>
      </c>
      <c r="D3060" s="114" t="str">
        <f>IF(DATOS!I3061=CONTROL!$H$10,"B","A")</f>
        <v>A</v>
      </c>
      <c r="E3060" s="114">
        <f t="shared" si="282"/>
        <v>0</v>
      </c>
      <c r="F3060">
        <f t="shared" ca="1" si="283"/>
        <v>-1</v>
      </c>
      <c r="G3060">
        <f t="shared" ca="1" si="284"/>
        <v>654</v>
      </c>
      <c r="H3060">
        <f t="shared" ca="1" si="285"/>
        <v>0</v>
      </c>
      <c r="I3060" s="122">
        <f t="shared" ca="1" si="286"/>
        <v>0</v>
      </c>
    </row>
    <row r="3061" spans="1:9" x14ac:dyDescent="0.25">
      <c r="A3061" s="114">
        <f t="shared" si="287"/>
        <v>3061</v>
      </c>
      <c r="B3061" s="114">
        <f>IF(AND(A3061&gt;=CONTROL!$D$9,A3061&lt;CONTROL!$D$10+1),A3061,0)</f>
        <v>0</v>
      </c>
      <c r="C3061" s="114">
        <f>IF(AND(A3061&gt;=CONTROL!$F$9,A3061&lt;CONTROL!$F$10+1),A3061,0)</f>
        <v>0</v>
      </c>
      <c r="D3061" s="114" t="str">
        <f>IF(DATOS!I3062=CONTROL!$H$10,"B","A")</f>
        <v>A</v>
      </c>
      <c r="E3061" s="114">
        <f t="shared" si="282"/>
        <v>0</v>
      </c>
      <c r="F3061">
        <f t="shared" ca="1" si="283"/>
        <v>-1</v>
      </c>
      <c r="G3061">
        <f t="shared" ca="1" si="284"/>
        <v>654</v>
      </c>
      <c r="H3061">
        <f t="shared" ca="1" si="285"/>
        <v>0</v>
      </c>
      <c r="I3061" s="122">
        <f t="shared" ca="1" si="286"/>
        <v>0</v>
      </c>
    </row>
    <row r="3062" spans="1:9" x14ac:dyDescent="0.25">
      <c r="A3062" s="114">
        <f t="shared" si="287"/>
        <v>3062</v>
      </c>
      <c r="B3062" s="114">
        <f>IF(AND(A3062&gt;=CONTROL!$D$9,A3062&lt;CONTROL!$D$10+1),A3062,0)</f>
        <v>0</v>
      </c>
      <c r="C3062" s="114">
        <f>IF(AND(A3062&gt;=CONTROL!$F$9,A3062&lt;CONTROL!$F$10+1),A3062,0)</f>
        <v>0</v>
      </c>
      <c r="D3062" s="114" t="str">
        <f>IF(DATOS!I3063=CONTROL!$H$10,"B","A")</f>
        <v>A</v>
      </c>
      <c r="E3062" s="114">
        <f t="shared" si="282"/>
        <v>0</v>
      </c>
      <c r="F3062">
        <f t="shared" ca="1" si="283"/>
        <v>-1</v>
      </c>
      <c r="G3062">
        <f t="shared" ca="1" si="284"/>
        <v>654</v>
      </c>
      <c r="H3062">
        <f t="shared" ca="1" si="285"/>
        <v>0</v>
      </c>
      <c r="I3062" s="122">
        <f t="shared" ca="1" si="286"/>
        <v>0</v>
      </c>
    </row>
    <row r="3063" spans="1:9" x14ac:dyDescent="0.25">
      <c r="A3063" s="114">
        <f t="shared" si="287"/>
        <v>3063</v>
      </c>
      <c r="B3063" s="114">
        <f>IF(AND(A3063&gt;=CONTROL!$D$9,A3063&lt;CONTROL!$D$10+1),A3063,0)</f>
        <v>0</v>
      </c>
      <c r="C3063" s="114">
        <f>IF(AND(A3063&gt;=CONTROL!$F$9,A3063&lt;CONTROL!$F$10+1),A3063,0)</f>
        <v>0</v>
      </c>
      <c r="D3063" s="114" t="str">
        <f>IF(DATOS!I3064=CONTROL!$H$10,"B","A")</f>
        <v>A</v>
      </c>
      <c r="E3063" s="114">
        <f t="shared" si="282"/>
        <v>0</v>
      </c>
      <c r="F3063">
        <f t="shared" ca="1" si="283"/>
        <v>-1</v>
      </c>
      <c r="G3063">
        <f t="shared" ca="1" si="284"/>
        <v>654</v>
      </c>
      <c r="H3063">
        <f t="shared" ca="1" si="285"/>
        <v>0</v>
      </c>
      <c r="I3063" s="122">
        <f t="shared" ca="1" si="286"/>
        <v>0</v>
      </c>
    </row>
    <row r="3064" spans="1:9" x14ac:dyDescent="0.25">
      <c r="A3064" s="114">
        <f t="shared" si="287"/>
        <v>3064</v>
      </c>
      <c r="B3064" s="114">
        <f>IF(AND(A3064&gt;=CONTROL!$D$9,A3064&lt;CONTROL!$D$10+1),A3064,0)</f>
        <v>0</v>
      </c>
      <c r="C3064" s="114">
        <f>IF(AND(A3064&gt;=CONTROL!$F$9,A3064&lt;CONTROL!$F$10+1),A3064,0)</f>
        <v>0</v>
      </c>
      <c r="D3064" s="114" t="str">
        <f>IF(DATOS!I3065=CONTROL!$H$10,"B","A")</f>
        <v>A</v>
      </c>
      <c r="E3064" s="114">
        <f t="shared" si="282"/>
        <v>0</v>
      </c>
      <c r="F3064">
        <f t="shared" ca="1" si="283"/>
        <v>-1</v>
      </c>
      <c r="G3064">
        <f t="shared" ca="1" si="284"/>
        <v>654</v>
      </c>
      <c r="H3064">
        <f t="shared" ca="1" si="285"/>
        <v>0</v>
      </c>
      <c r="I3064" s="122">
        <f t="shared" ca="1" si="286"/>
        <v>0</v>
      </c>
    </row>
    <row r="3065" spans="1:9" x14ac:dyDescent="0.25">
      <c r="A3065" s="114">
        <f t="shared" si="287"/>
        <v>3065</v>
      </c>
      <c r="B3065" s="114">
        <f>IF(AND(A3065&gt;=CONTROL!$D$9,A3065&lt;CONTROL!$D$10+1),A3065,0)</f>
        <v>0</v>
      </c>
      <c r="C3065" s="114">
        <f>IF(AND(A3065&gt;=CONTROL!$F$9,A3065&lt;CONTROL!$F$10+1),A3065,0)</f>
        <v>0</v>
      </c>
      <c r="D3065" s="114" t="str">
        <f>IF(DATOS!I3066=CONTROL!$H$10,"B","A")</f>
        <v>A</v>
      </c>
      <c r="E3065" s="114">
        <f t="shared" si="282"/>
        <v>0</v>
      </c>
      <c r="F3065">
        <f t="shared" ca="1" si="283"/>
        <v>-1</v>
      </c>
      <c r="G3065">
        <f t="shared" ca="1" si="284"/>
        <v>654</v>
      </c>
      <c r="H3065">
        <f t="shared" ca="1" si="285"/>
        <v>0</v>
      </c>
      <c r="I3065" s="122">
        <f t="shared" ca="1" si="286"/>
        <v>0</v>
      </c>
    </row>
    <row r="3066" spans="1:9" x14ac:dyDescent="0.25">
      <c r="A3066" s="114">
        <f t="shared" si="287"/>
        <v>3066</v>
      </c>
      <c r="B3066" s="114">
        <f>IF(AND(A3066&gt;=CONTROL!$D$9,A3066&lt;CONTROL!$D$10+1),A3066,0)</f>
        <v>0</v>
      </c>
      <c r="C3066" s="114">
        <f>IF(AND(A3066&gt;=CONTROL!$F$9,A3066&lt;CONTROL!$F$10+1),A3066,0)</f>
        <v>0</v>
      </c>
      <c r="D3066" s="114" t="str">
        <f>IF(DATOS!I3067=CONTROL!$H$10,"B","A")</f>
        <v>A</v>
      </c>
      <c r="E3066" s="114">
        <f t="shared" si="282"/>
        <v>0</v>
      </c>
      <c r="F3066">
        <f t="shared" ca="1" si="283"/>
        <v>-1</v>
      </c>
      <c r="G3066">
        <f t="shared" ca="1" si="284"/>
        <v>654</v>
      </c>
      <c r="H3066">
        <f t="shared" ca="1" si="285"/>
        <v>0</v>
      </c>
      <c r="I3066" s="122">
        <f t="shared" ca="1" si="286"/>
        <v>0</v>
      </c>
    </row>
    <row r="3067" spans="1:9" x14ac:dyDescent="0.25">
      <c r="A3067" s="114">
        <f t="shared" si="287"/>
        <v>3067</v>
      </c>
      <c r="B3067" s="114">
        <f>IF(AND(A3067&gt;=CONTROL!$D$9,A3067&lt;CONTROL!$D$10+1),A3067,0)</f>
        <v>0</v>
      </c>
      <c r="C3067" s="114">
        <f>IF(AND(A3067&gt;=CONTROL!$F$9,A3067&lt;CONTROL!$F$10+1),A3067,0)</f>
        <v>0</v>
      </c>
      <c r="D3067" s="114" t="str">
        <f>IF(DATOS!I3068=CONTROL!$H$10,"B","A")</f>
        <v>A</v>
      </c>
      <c r="E3067" s="114">
        <f t="shared" si="282"/>
        <v>0</v>
      </c>
      <c r="F3067">
        <f t="shared" ca="1" si="283"/>
        <v>-1</v>
      </c>
      <c r="G3067">
        <f t="shared" ca="1" si="284"/>
        <v>654</v>
      </c>
      <c r="H3067">
        <f t="shared" ca="1" si="285"/>
        <v>0</v>
      </c>
      <c r="I3067" s="122">
        <f t="shared" ca="1" si="286"/>
        <v>0</v>
      </c>
    </row>
    <row r="3068" spans="1:9" x14ac:dyDescent="0.25">
      <c r="A3068" s="114">
        <f t="shared" si="287"/>
        <v>3068</v>
      </c>
      <c r="B3068" s="114">
        <f>IF(AND(A3068&gt;=CONTROL!$D$9,A3068&lt;CONTROL!$D$10+1),A3068,0)</f>
        <v>0</v>
      </c>
      <c r="C3068" s="114">
        <f>IF(AND(A3068&gt;=CONTROL!$F$9,A3068&lt;CONTROL!$F$10+1),A3068,0)</f>
        <v>0</v>
      </c>
      <c r="D3068" s="114" t="str">
        <f>IF(DATOS!I3069=CONTROL!$H$10,"B","A")</f>
        <v>A</v>
      </c>
      <c r="E3068" s="114">
        <f t="shared" si="282"/>
        <v>0</v>
      </c>
      <c r="F3068">
        <f t="shared" ca="1" si="283"/>
        <v>-1</v>
      </c>
      <c r="G3068">
        <f t="shared" ca="1" si="284"/>
        <v>654</v>
      </c>
      <c r="H3068">
        <f t="shared" ca="1" si="285"/>
        <v>0</v>
      </c>
      <c r="I3068" s="122">
        <f t="shared" ca="1" si="286"/>
        <v>0</v>
      </c>
    </row>
    <row r="3069" spans="1:9" x14ac:dyDescent="0.25">
      <c r="A3069" s="114">
        <f t="shared" si="287"/>
        <v>3069</v>
      </c>
      <c r="B3069" s="114">
        <f>IF(AND(A3069&gt;=CONTROL!$D$9,A3069&lt;CONTROL!$D$10+1),A3069,0)</f>
        <v>0</v>
      </c>
      <c r="C3069" s="114">
        <f>IF(AND(A3069&gt;=CONTROL!$F$9,A3069&lt;CONTROL!$F$10+1),A3069,0)</f>
        <v>0</v>
      </c>
      <c r="D3069" s="114" t="str">
        <f>IF(DATOS!I3070=CONTROL!$H$10,"B","A")</f>
        <v>A</v>
      </c>
      <c r="E3069" s="114">
        <f t="shared" si="282"/>
        <v>0</v>
      </c>
      <c r="F3069">
        <f t="shared" ca="1" si="283"/>
        <v>-1</v>
      </c>
      <c r="G3069">
        <f t="shared" ca="1" si="284"/>
        <v>654</v>
      </c>
      <c r="H3069">
        <f t="shared" ca="1" si="285"/>
        <v>0</v>
      </c>
      <c r="I3069" s="122">
        <f t="shared" ca="1" si="286"/>
        <v>0</v>
      </c>
    </row>
    <row r="3070" spans="1:9" x14ac:dyDescent="0.25">
      <c r="A3070" s="114">
        <f t="shared" si="287"/>
        <v>3070</v>
      </c>
      <c r="B3070" s="114">
        <f>IF(AND(A3070&gt;=CONTROL!$D$9,A3070&lt;CONTROL!$D$10+1),A3070,0)</f>
        <v>0</v>
      </c>
      <c r="C3070" s="114">
        <f>IF(AND(A3070&gt;=CONTROL!$F$9,A3070&lt;CONTROL!$F$10+1),A3070,0)</f>
        <v>0</v>
      </c>
      <c r="D3070" s="114" t="str">
        <f>IF(DATOS!I3071=CONTROL!$H$10,"B","A")</f>
        <v>A</v>
      </c>
      <c r="E3070" s="114">
        <f t="shared" si="282"/>
        <v>0</v>
      </c>
      <c r="F3070">
        <f t="shared" ca="1" si="283"/>
        <v>-1</v>
      </c>
      <c r="G3070">
        <f t="shared" ca="1" si="284"/>
        <v>654</v>
      </c>
      <c r="H3070">
        <f t="shared" ca="1" si="285"/>
        <v>0</v>
      </c>
      <c r="I3070" s="122">
        <f t="shared" ca="1" si="286"/>
        <v>0</v>
      </c>
    </row>
    <row r="3071" spans="1:9" x14ac:dyDescent="0.25">
      <c r="A3071" s="114">
        <f t="shared" si="287"/>
        <v>3071</v>
      </c>
      <c r="B3071" s="114">
        <f>IF(AND(A3071&gt;=CONTROL!$D$9,A3071&lt;CONTROL!$D$10+1),A3071,0)</f>
        <v>0</v>
      </c>
      <c r="C3071" s="114">
        <f>IF(AND(A3071&gt;=CONTROL!$F$9,A3071&lt;CONTROL!$F$10+1),A3071,0)</f>
        <v>0</v>
      </c>
      <c r="D3071" s="114" t="str">
        <f>IF(DATOS!I3072=CONTROL!$H$10,"B","A")</f>
        <v>A</v>
      </c>
      <c r="E3071" s="114">
        <f t="shared" si="282"/>
        <v>0</v>
      </c>
      <c r="F3071">
        <f t="shared" ca="1" si="283"/>
        <v>-1</v>
      </c>
      <c r="G3071">
        <f t="shared" ca="1" si="284"/>
        <v>654</v>
      </c>
      <c r="H3071">
        <f t="shared" ca="1" si="285"/>
        <v>0</v>
      </c>
      <c r="I3071" s="122">
        <f t="shared" ca="1" si="286"/>
        <v>0</v>
      </c>
    </row>
    <row r="3072" spans="1:9" x14ac:dyDescent="0.25">
      <c r="A3072" s="114">
        <f t="shared" si="287"/>
        <v>3072</v>
      </c>
      <c r="B3072" s="114">
        <f>IF(AND(A3072&gt;=CONTROL!$D$9,A3072&lt;CONTROL!$D$10+1),A3072,0)</f>
        <v>0</v>
      </c>
      <c r="C3072" s="114">
        <f>IF(AND(A3072&gt;=CONTROL!$F$9,A3072&lt;CONTROL!$F$10+1),A3072,0)</f>
        <v>0</v>
      </c>
      <c r="D3072" s="114" t="str">
        <f>IF(DATOS!I3073=CONTROL!$H$10,"B","A")</f>
        <v>A</v>
      </c>
      <c r="E3072" s="114">
        <f t="shared" si="282"/>
        <v>0</v>
      </c>
      <c r="F3072">
        <f t="shared" ca="1" si="283"/>
        <v>-1</v>
      </c>
      <c r="G3072">
        <f t="shared" ca="1" si="284"/>
        <v>654</v>
      </c>
      <c r="H3072">
        <f t="shared" ca="1" si="285"/>
        <v>0</v>
      </c>
      <c r="I3072" s="122">
        <f t="shared" ca="1" si="286"/>
        <v>0</v>
      </c>
    </row>
    <row r="3073" spans="1:9" x14ac:dyDescent="0.25">
      <c r="A3073" s="114">
        <f t="shared" si="287"/>
        <v>3073</v>
      </c>
      <c r="B3073" s="114">
        <f>IF(AND(A3073&gt;=CONTROL!$D$9,A3073&lt;CONTROL!$D$10+1),A3073,0)</f>
        <v>0</v>
      </c>
      <c r="C3073" s="114">
        <f>IF(AND(A3073&gt;=CONTROL!$F$9,A3073&lt;CONTROL!$F$10+1),A3073,0)</f>
        <v>0</v>
      </c>
      <c r="D3073" s="114" t="str">
        <f>IF(DATOS!I3074=CONTROL!$H$10,"B","A")</f>
        <v>A</v>
      </c>
      <c r="E3073" s="114">
        <f t="shared" si="282"/>
        <v>0</v>
      </c>
      <c r="F3073">
        <f t="shared" ca="1" si="283"/>
        <v>-1</v>
      </c>
      <c r="G3073">
        <f t="shared" ca="1" si="284"/>
        <v>654</v>
      </c>
      <c r="H3073">
        <f t="shared" ca="1" si="285"/>
        <v>0</v>
      </c>
      <c r="I3073" s="122">
        <f t="shared" ca="1" si="286"/>
        <v>0</v>
      </c>
    </row>
    <row r="3074" spans="1:9" x14ac:dyDescent="0.25">
      <c r="A3074" s="114">
        <f t="shared" si="287"/>
        <v>3074</v>
      </c>
      <c r="B3074" s="114">
        <f>IF(AND(A3074&gt;=CONTROL!$D$9,A3074&lt;CONTROL!$D$10+1),A3074,0)</f>
        <v>0</v>
      </c>
      <c r="C3074" s="114">
        <f>IF(AND(A3074&gt;=CONTROL!$F$9,A3074&lt;CONTROL!$F$10+1),A3074,0)</f>
        <v>0</v>
      </c>
      <c r="D3074" s="114" t="str">
        <f>IF(DATOS!I3075=CONTROL!$H$10,"B","A")</f>
        <v>A</v>
      </c>
      <c r="E3074" s="114">
        <f t="shared" ref="E3074:E3137" si="288">IF(D3074="A",+C3074+B3074,0)</f>
        <v>0</v>
      </c>
      <c r="F3074">
        <f t="shared" ref="F3074:F3137" ca="1" si="289">IF(E3074&gt;0,RAND(),-1)</f>
        <v>-1</v>
      </c>
      <c r="G3074">
        <f t="shared" ref="G3074:G3137" ca="1" si="290">RANK(F3074,$F$1:$F$5000)</f>
        <v>654</v>
      </c>
      <c r="H3074">
        <f t="shared" ref="H3074:H3137" ca="1" si="291">IF(F3074=-1,0,G3074)</f>
        <v>0</v>
      </c>
      <c r="I3074" s="122">
        <f t="shared" ref="I3074:I3137" ca="1" si="292">IFERROR(MATCH(A3074,H:H,0),0)</f>
        <v>0</v>
      </c>
    </row>
    <row r="3075" spans="1:9" x14ac:dyDescent="0.25">
      <c r="A3075" s="114">
        <f t="shared" ref="A3075:A3138" si="293">+A3074+1</f>
        <v>3075</v>
      </c>
      <c r="B3075" s="114">
        <f>IF(AND(A3075&gt;=CONTROL!$D$9,A3075&lt;CONTROL!$D$10+1),A3075,0)</f>
        <v>0</v>
      </c>
      <c r="C3075" s="114">
        <f>IF(AND(A3075&gt;=CONTROL!$F$9,A3075&lt;CONTROL!$F$10+1),A3075,0)</f>
        <v>0</v>
      </c>
      <c r="D3075" s="114" t="str">
        <f>IF(DATOS!I3076=CONTROL!$H$10,"B","A")</f>
        <v>A</v>
      </c>
      <c r="E3075" s="114">
        <f t="shared" si="288"/>
        <v>0</v>
      </c>
      <c r="F3075">
        <f t="shared" ca="1" si="289"/>
        <v>-1</v>
      </c>
      <c r="G3075">
        <f t="shared" ca="1" si="290"/>
        <v>654</v>
      </c>
      <c r="H3075">
        <f t="shared" ca="1" si="291"/>
        <v>0</v>
      </c>
      <c r="I3075" s="122">
        <f t="shared" ca="1" si="292"/>
        <v>0</v>
      </c>
    </row>
    <row r="3076" spans="1:9" x14ac:dyDescent="0.25">
      <c r="A3076" s="114">
        <f t="shared" si="293"/>
        <v>3076</v>
      </c>
      <c r="B3076" s="114">
        <f>IF(AND(A3076&gt;=CONTROL!$D$9,A3076&lt;CONTROL!$D$10+1),A3076,0)</f>
        <v>0</v>
      </c>
      <c r="C3076" s="114">
        <f>IF(AND(A3076&gt;=CONTROL!$F$9,A3076&lt;CONTROL!$F$10+1),A3076,0)</f>
        <v>0</v>
      </c>
      <c r="D3076" s="114" t="str">
        <f>IF(DATOS!I3077=CONTROL!$H$10,"B","A")</f>
        <v>A</v>
      </c>
      <c r="E3076" s="114">
        <f t="shared" si="288"/>
        <v>0</v>
      </c>
      <c r="F3076">
        <f t="shared" ca="1" si="289"/>
        <v>-1</v>
      </c>
      <c r="G3076">
        <f t="shared" ca="1" si="290"/>
        <v>654</v>
      </c>
      <c r="H3076">
        <f t="shared" ca="1" si="291"/>
        <v>0</v>
      </c>
      <c r="I3076" s="122">
        <f t="shared" ca="1" si="292"/>
        <v>0</v>
      </c>
    </row>
    <row r="3077" spans="1:9" x14ac:dyDescent="0.25">
      <c r="A3077" s="114">
        <f t="shared" si="293"/>
        <v>3077</v>
      </c>
      <c r="B3077" s="114">
        <f>IF(AND(A3077&gt;=CONTROL!$D$9,A3077&lt;CONTROL!$D$10+1),A3077,0)</f>
        <v>0</v>
      </c>
      <c r="C3077" s="114">
        <f>IF(AND(A3077&gt;=CONTROL!$F$9,A3077&lt;CONTROL!$F$10+1),A3077,0)</f>
        <v>0</v>
      </c>
      <c r="D3077" s="114" t="str">
        <f>IF(DATOS!I3078=CONTROL!$H$10,"B","A")</f>
        <v>A</v>
      </c>
      <c r="E3077" s="114">
        <f t="shared" si="288"/>
        <v>0</v>
      </c>
      <c r="F3077">
        <f t="shared" ca="1" si="289"/>
        <v>-1</v>
      </c>
      <c r="G3077">
        <f t="shared" ca="1" si="290"/>
        <v>654</v>
      </c>
      <c r="H3077">
        <f t="shared" ca="1" si="291"/>
        <v>0</v>
      </c>
      <c r="I3077" s="122">
        <f t="shared" ca="1" si="292"/>
        <v>0</v>
      </c>
    </row>
    <row r="3078" spans="1:9" x14ac:dyDescent="0.25">
      <c r="A3078" s="114">
        <f t="shared" si="293"/>
        <v>3078</v>
      </c>
      <c r="B3078" s="114">
        <f>IF(AND(A3078&gt;=CONTROL!$D$9,A3078&lt;CONTROL!$D$10+1),A3078,0)</f>
        <v>0</v>
      </c>
      <c r="C3078" s="114">
        <f>IF(AND(A3078&gt;=CONTROL!$F$9,A3078&lt;CONTROL!$F$10+1),A3078,0)</f>
        <v>0</v>
      </c>
      <c r="D3078" s="114" t="str">
        <f>IF(DATOS!I3079=CONTROL!$H$10,"B","A")</f>
        <v>A</v>
      </c>
      <c r="E3078" s="114">
        <f t="shared" si="288"/>
        <v>0</v>
      </c>
      <c r="F3078">
        <f t="shared" ca="1" si="289"/>
        <v>-1</v>
      </c>
      <c r="G3078">
        <f t="shared" ca="1" si="290"/>
        <v>654</v>
      </c>
      <c r="H3078">
        <f t="shared" ca="1" si="291"/>
        <v>0</v>
      </c>
      <c r="I3078" s="122">
        <f t="shared" ca="1" si="292"/>
        <v>0</v>
      </c>
    </row>
    <row r="3079" spans="1:9" x14ac:dyDescent="0.25">
      <c r="A3079" s="114">
        <f t="shared" si="293"/>
        <v>3079</v>
      </c>
      <c r="B3079" s="114">
        <f>IF(AND(A3079&gt;=CONTROL!$D$9,A3079&lt;CONTROL!$D$10+1),A3079,0)</f>
        <v>0</v>
      </c>
      <c r="C3079" s="114">
        <f>IF(AND(A3079&gt;=CONTROL!$F$9,A3079&lt;CONTROL!$F$10+1),A3079,0)</f>
        <v>0</v>
      </c>
      <c r="D3079" s="114" t="str">
        <f>IF(DATOS!I3080=CONTROL!$H$10,"B","A")</f>
        <v>A</v>
      </c>
      <c r="E3079" s="114">
        <f t="shared" si="288"/>
        <v>0</v>
      </c>
      <c r="F3079">
        <f t="shared" ca="1" si="289"/>
        <v>-1</v>
      </c>
      <c r="G3079">
        <f t="shared" ca="1" si="290"/>
        <v>654</v>
      </c>
      <c r="H3079">
        <f t="shared" ca="1" si="291"/>
        <v>0</v>
      </c>
      <c r="I3079" s="122">
        <f t="shared" ca="1" si="292"/>
        <v>0</v>
      </c>
    </row>
    <row r="3080" spans="1:9" x14ac:dyDescent="0.25">
      <c r="A3080" s="114">
        <f t="shared" si="293"/>
        <v>3080</v>
      </c>
      <c r="B3080" s="114">
        <f>IF(AND(A3080&gt;=CONTROL!$D$9,A3080&lt;CONTROL!$D$10+1),A3080,0)</f>
        <v>0</v>
      </c>
      <c r="C3080" s="114">
        <f>IF(AND(A3080&gt;=CONTROL!$F$9,A3080&lt;CONTROL!$F$10+1),A3080,0)</f>
        <v>0</v>
      </c>
      <c r="D3080" s="114" t="str">
        <f>IF(DATOS!I3081=CONTROL!$H$10,"B","A")</f>
        <v>A</v>
      </c>
      <c r="E3080" s="114">
        <f t="shared" si="288"/>
        <v>0</v>
      </c>
      <c r="F3080">
        <f t="shared" ca="1" si="289"/>
        <v>-1</v>
      </c>
      <c r="G3080">
        <f t="shared" ca="1" si="290"/>
        <v>654</v>
      </c>
      <c r="H3080">
        <f t="shared" ca="1" si="291"/>
        <v>0</v>
      </c>
      <c r="I3080" s="122">
        <f t="shared" ca="1" si="292"/>
        <v>0</v>
      </c>
    </row>
    <row r="3081" spans="1:9" x14ac:dyDescent="0.25">
      <c r="A3081" s="114">
        <f t="shared" si="293"/>
        <v>3081</v>
      </c>
      <c r="B3081" s="114">
        <f>IF(AND(A3081&gt;=CONTROL!$D$9,A3081&lt;CONTROL!$D$10+1),A3081,0)</f>
        <v>0</v>
      </c>
      <c r="C3081" s="114">
        <f>IF(AND(A3081&gt;=CONTROL!$F$9,A3081&lt;CONTROL!$F$10+1),A3081,0)</f>
        <v>0</v>
      </c>
      <c r="D3081" s="114" t="str">
        <f>IF(DATOS!I3082=CONTROL!$H$10,"B","A")</f>
        <v>A</v>
      </c>
      <c r="E3081" s="114">
        <f t="shared" si="288"/>
        <v>0</v>
      </c>
      <c r="F3081">
        <f t="shared" ca="1" si="289"/>
        <v>-1</v>
      </c>
      <c r="G3081">
        <f t="shared" ca="1" si="290"/>
        <v>654</v>
      </c>
      <c r="H3081">
        <f t="shared" ca="1" si="291"/>
        <v>0</v>
      </c>
      <c r="I3081" s="122">
        <f t="shared" ca="1" si="292"/>
        <v>0</v>
      </c>
    </row>
    <row r="3082" spans="1:9" x14ac:dyDescent="0.25">
      <c r="A3082" s="114">
        <f t="shared" si="293"/>
        <v>3082</v>
      </c>
      <c r="B3082" s="114">
        <f>IF(AND(A3082&gt;=CONTROL!$D$9,A3082&lt;CONTROL!$D$10+1),A3082,0)</f>
        <v>0</v>
      </c>
      <c r="C3082" s="114">
        <f>IF(AND(A3082&gt;=CONTROL!$F$9,A3082&lt;CONTROL!$F$10+1),A3082,0)</f>
        <v>0</v>
      </c>
      <c r="D3082" s="114" t="str">
        <f>IF(DATOS!I3083=CONTROL!$H$10,"B","A")</f>
        <v>A</v>
      </c>
      <c r="E3082" s="114">
        <f t="shared" si="288"/>
        <v>0</v>
      </c>
      <c r="F3082">
        <f t="shared" ca="1" si="289"/>
        <v>-1</v>
      </c>
      <c r="G3082">
        <f t="shared" ca="1" si="290"/>
        <v>654</v>
      </c>
      <c r="H3082">
        <f t="shared" ca="1" si="291"/>
        <v>0</v>
      </c>
      <c r="I3082" s="122">
        <f t="shared" ca="1" si="292"/>
        <v>0</v>
      </c>
    </row>
    <row r="3083" spans="1:9" x14ac:dyDescent="0.25">
      <c r="A3083" s="114">
        <f t="shared" si="293"/>
        <v>3083</v>
      </c>
      <c r="B3083" s="114">
        <f>IF(AND(A3083&gt;=CONTROL!$D$9,A3083&lt;CONTROL!$D$10+1),A3083,0)</f>
        <v>0</v>
      </c>
      <c r="C3083" s="114">
        <f>IF(AND(A3083&gt;=CONTROL!$F$9,A3083&lt;CONTROL!$F$10+1),A3083,0)</f>
        <v>0</v>
      </c>
      <c r="D3083" s="114" t="str">
        <f>IF(DATOS!I3084=CONTROL!$H$10,"B","A")</f>
        <v>A</v>
      </c>
      <c r="E3083" s="114">
        <f t="shared" si="288"/>
        <v>0</v>
      </c>
      <c r="F3083">
        <f t="shared" ca="1" si="289"/>
        <v>-1</v>
      </c>
      <c r="G3083">
        <f t="shared" ca="1" si="290"/>
        <v>654</v>
      </c>
      <c r="H3083">
        <f t="shared" ca="1" si="291"/>
        <v>0</v>
      </c>
      <c r="I3083" s="122">
        <f t="shared" ca="1" si="292"/>
        <v>0</v>
      </c>
    </row>
    <row r="3084" spans="1:9" x14ac:dyDescent="0.25">
      <c r="A3084" s="114">
        <f t="shared" si="293"/>
        <v>3084</v>
      </c>
      <c r="B3084" s="114">
        <f>IF(AND(A3084&gt;=CONTROL!$D$9,A3084&lt;CONTROL!$D$10+1),A3084,0)</f>
        <v>0</v>
      </c>
      <c r="C3084" s="114">
        <f>IF(AND(A3084&gt;=CONTROL!$F$9,A3084&lt;CONTROL!$F$10+1),A3084,0)</f>
        <v>0</v>
      </c>
      <c r="D3084" s="114" t="str">
        <f>IF(DATOS!I3085=CONTROL!$H$10,"B","A")</f>
        <v>A</v>
      </c>
      <c r="E3084" s="114">
        <f t="shared" si="288"/>
        <v>0</v>
      </c>
      <c r="F3084">
        <f t="shared" ca="1" si="289"/>
        <v>-1</v>
      </c>
      <c r="G3084">
        <f t="shared" ca="1" si="290"/>
        <v>654</v>
      </c>
      <c r="H3084">
        <f t="shared" ca="1" si="291"/>
        <v>0</v>
      </c>
      <c r="I3084" s="122">
        <f t="shared" ca="1" si="292"/>
        <v>0</v>
      </c>
    </row>
    <row r="3085" spans="1:9" x14ac:dyDescent="0.25">
      <c r="A3085" s="114">
        <f t="shared" si="293"/>
        <v>3085</v>
      </c>
      <c r="B3085" s="114">
        <f>IF(AND(A3085&gt;=CONTROL!$D$9,A3085&lt;CONTROL!$D$10+1),A3085,0)</f>
        <v>0</v>
      </c>
      <c r="C3085" s="114">
        <f>IF(AND(A3085&gt;=CONTROL!$F$9,A3085&lt;CONTROL!$F$10+1),A3085,0)</f>
        <v>0</v>
      </c>
      <c r="D3085" s="114" t="str">
        <f>IF(DATOS!I3086=CONTROL!$H$10,"B","A")</f>
        <v>A</v>
      </c>
      <c r="E3085" s="114">
        <f t="shared" si="288"/>
        <v>0</v>
      </c>
      <c r="F3085">
        <f t="shared" ca="1" si="289"/>
        <v>-1</v>
      </c>
      <c r="G3085">
        <f t="shared" ca="1" si="290"/>
        <v>654</v>
      </c>
      <c r="H3085">
        <f t="shared" ca="1" si="291"/>
        <v>0</v>
      </c>
      <c r="I3085" s="122">
        <f t="shared" ca="1" si="292"/>
        <v>0</v>
      </c>
    </row>
    <row r="3086" spans="1:9" x14ac:dyDescent="0.25">
      <c r="A3086" s="114">
        <f t="shared" si="293"/>
        <v>3086</v>
      </c>
      <c r="B3086" s="114">
        <f>IF(AND(A3086&gt;=CONTROL!$D$9,A3086&lt;CONTROL!$D$10+1),A3086,0)</f>
        <v>0</v>
      </c>
      <c r="C3086" s="114">
        <f>IF(AND(A3086&gt;=CONTROL!$F$9,A3086&lt;CONTROL!$F$10+1),A3086,0)</f>
        <v>0</v>
      </c>
      <c r="D3086" s="114" t="str">
        <f>IF(DATOS!I3087=CONTROL!$H$10,"B","A")</f>
        <v>A</v>
      </c>
      <c r="E3086" s="114">
        <f t="shared" si="288"/>
        <v>0</v>
      </c>
      <c r="F3086">
        <f t="shared" ca="1" si="289"/>
        <v>-1</v>
      </c>
      <c r="G3086">
        <f t="shared" ca="1" si="290"/>
        <v>654</v>
      </c>
      <c r="H3086">
        <f t="shared" ca="1" si="291"/>
        <v>0</v>
      </c>
      <c r="I3086" s="122">
        <f t="shared" ca="1" si="292"/>
        <v>0</v>
      </c>
    </row>
    <row r="3087" spans="1:9" x14ac:dyDescent="0.25">
      <c r="A3087" s="114">
        <f t="shared" si="293"/>
        <v>3087</v>
      </c>
      <c r="B3087" s="114">
        <f>IF(AND(A3087&gt;=CONTROL!$D$9,A3087&lt;CONTROL!$D$10+1),A3087,0)</f>
        <v>0</v>
      </c>
      <c r="C3087" s="114">
        <f>IF(AND(A3087&gt;=CONTROL!$F$9,A3087&lt;CONTROL!$F$10+1),A3087,0)</f>
        <v>0</v>
      </c>
      <c r="D3087" s="114" t="str">
        <f>IF(DATOS!I3088=CONTROL!$H$10,"B","A")</f>
        <v>A</v>
      </c>
      <c r="E3087" s="114">
        <f t="shared" si="288"/>
        <v>0</v>
      </c>
      <c r="F3087">
        <f t="shared" ca="1" si="289"/>
        <v>-1</v>
      </c>
      <c r="G3087">
        <f t="shared" ca="1" si="290"/>
        <v>654</v>
      </c>
      <c r="H3087">
        <f t="shared" ca="1" si="291"/>
        <v>0</v>
      </c>
      <c r="I3087" s="122">
        <f t="shared" ca="1" si="292"/>
        <v>0</v>
      </c>
    </row>
    <row r="3088" spans="1:9" x14ac:dyDescent="0.25">
      <c r="A3088" s="114">
        <f t="shared" si="293"/>
        <v>3088</v>
      </c>
      <c r="B3088" s="114">
        <f>IF(AND(A3088&gt;=CONTROL!$D$9,A3088&lt;CONTROL!$D$10+1),A3088,0)</f>
        <v>0</v>
      </c>
      <c r="C3088" s="114">
        <f>IF(AND(A3088&gt;=CONTROL!$F$9,A3088&lt;CONTROL!$F$10+1),A3088,0)</f>
        <v>0</v>
      </c>
      <c r="D3088" s="114" t="str">
        <f>IF(DATOS!I3089=CONTROL!$H$10,"B","A")</f>
        <v>A</v>
      </c>
      <c r="E3088" s="114">
        <f t="shared" si="288"/>
        <v>0</v>
      </c>
      <c r="F3088">
        <f t="shared" ca="1" si="289"/>
        <v>-1</v>
      </c>
      <c r="G3088">
        <f t="shared" ca="1" si="290"/>
        <v>654</v>
      </c>
      <c r="H3088">
        <f t="shared" ca="1" si="291"/>
        <v>0</v>
      </c>
      <c r="I3088" s="122">
        <f t="shared" ca="1" si="292"/>
        <v>0</v>
      </c>
    </row>
    <row r="3089" spans="1:9" x14ac:dyDescent="0.25">
      <c r="A3089" s="114">
        <f t="shared" si="293"/>
        <v>3089</v>
      </c>
      <c r="B3089" s="114">
        <f>IF(AND(A3089&gt;=CONTROL!$D$9,A3089&lt;CONTROL!$D$10+1),A3089,0)</f>
        <v>0</v>
      </c>
      <c r="C3089" s="114">
        <f>IF(AND(A3089&gt;=CONTROL!$F$9,A3089&lt;CONTROL!$F$10+1),A3089,0)</f>
        <v>0</v>
      </c>
      <c r="D3089" s="114" t="str">
        <f>IF(DATOS!I3090=CONTROL!$H$10,"B","A")</f>
        <v>A</v>
      </c>
      <c r="E3089" s="114">
        <f t="shared" si="288"/>
        <v>0</v>
      </c>
      <c r="F3089">
        <f t="shared" ca="1" si="289"/>
        <v>-1</v>
      </c>
      <c r="G3089">
        <f t="shared" ca="1" si="290"/>
        <v>654</v>
      </c>
      <c r="H3089">
        <f t="shared" ca="1" si="291"/>
        <v>0</v>
      </c>
      <c r="I3089" s="122">
        <f t="shared" ca="1" si="292"/>
        <v>0</v>
      </c>
    </row>
    <row r="3090" spans="1:9" x14ac:dyDescent="0.25">
      <c r="A3090" s="114">
        <f t="shared" si="293"/>
        <v>3090</v>
      </c>
      <c r="B3090" s="114">
        <f>IF(AND(A3090&gt;=CONTROL!$D$9,A3090&lt;CONTROL!$D$10+1),A3090,0)</f>
        <v>0</v>
      </c>
      <c r="C3090" s="114">
        <f>IF(AND(A3090&gt;=CONTROL!$F$9,A3090&lt;CONTROL!$F$10+1),A3090,0)</f>
        <v>0</v>
      </c>
      <c r="D3090" s="114" t="str">
        <f>IF(DATOS!I3091=CONTROL!$H$10,"B","A")</f>
        <v>A</v>
      </c>
      <c r="E3090" s="114">
        <f t="shared" si="288"/>
        <v>0</v>
      </c>
      <c r="F3090">
        <f t="shared" ca="1" si="289"/>
        <v>-1</v>
      </c>
      <c r="G3090">
        <f t="shared" ca="1" si="290"/>
        <v>654</v>
      </c>
      <c r="H3090">
        <f t="shared" ca="1" si="291"/>
        <v>0</v>
      </c>
      <c r="I3090" s="122">
        <f t="shared" ca="1" si="292"/>
        <v>0</v>
      </c>
    </row>
    <row r="3091" spans="1:9" x14ac:dyDescent="0.25">
      <c r="A3091" s="114">
        <f t="shared" si="293"/>
        <v>3091</v>
      </c>
      <c r="B3091" s="114">
        <f>IF(AND(A3091&gt;=CONTROL!$D$9,A3091&lt;CONTROL!$D$10+1),A3091,0)</f>
        <v>0</v>
      </c>
      <c r="C3091" s="114">
        <f>IF(AND(A3091&gt;=CONTROL!$F$9,A3091&lt;CONTROL!$F$10+1),A3091,0)</f>
        <v>0</v>
      </c>
      <c r="D3091" s="114" t="str">
        <f>IF(DATOS!I3092=CONTROL!$H$10,"B","A")</f>
        <v>A</v>
      </c>
      <c r="E3091" s="114">
        <f t="shared" si="288"/>
        <v>0</v>
      </c>
      <c r="F3091">
        <f t="shared" ca="1" si="289"/>
        <v>-1</v>
      </c>
      <c r="G3091">
        <f t="shared" ca="1" si="290"/>
        <v>654</v>
      </c>
      <c r="H3091">
        <f t="shared" ca="1" si="291"/>
        <v>0</v>
      </c>
      <c r="I3091" s="122">
        <f t="shared" ca="1" si="292"/>
        <v>0</v>
      </c>
    </row>
    <row r="3092" spans="1:9" x14ac:dyDescent="0.25">
      <c r="A3092" s="114">
        <f t="shared" si="293"/>
        <v>3092</v>
      </c>
      <c r="B3092" s="114">
        <f>IF(AND(A3092&gt;=CONTROL!$D$9,A3092&lt;CONTROL!$D$10+1),A3092,0)</f>
        <v>0</v>
      </c>
      <c r="C3092" s="114">
        <f>IF(AND(A3092&gt;=CONTROL!$F$9,A3092&lt;CONTROL!$F$10+1),A3092,0)</f>
        <v>0</v>
      </c>
      <c r="D3092" s="114" t="str">
        <f>IF(DATOS!I3093=CONTROL!$H$10,"B","A")</f>
        <v>A</v>
      </c>
      <c r="E3092" s="114">
        <f t="shared" si="288"/>
        <v>0</v>
      </c>
      <c r="F3092">
        <f t="shared" ca="1" si="289"/>
        <v>-1</v>
      </c>
      <c r="G3092">
        <f t="shared" ca="1" si="290"/>
        <v>654</v>
      </c>
      <c r="H3092">
        <f t="shared" ca="1" si="291"/>
        <v>0</v>
      </c>
      <c r="I3092" s="122">
        <f t="shared" ca="1" si="292"/>
        <v>0</v>
      </c>
    </row>
    <row r="3093" spans="1:9" x14ac:dyDescent="0.25">
      <c r="A3093" s="114">
        <f t="shared" si="293"/>
        <v>3093</v>
      </c>
      <c r="B3093" s="114">
        <f>IF(AND(A3093&gt;=CONTROL!$D$9,A3093&lt;CONTROL!$D$10+1),A3093,0)</f>
        <v>0</v>
      </c>
      <c r="C3093" s="114">
        <f>IF(AND(A3093&gt;=CONTROL!$F$9,A3093&lt;CONTROL!$F$10+1),A3093,0)</f>
        <v>0</v>
      </c>
      <c r="D3093" s="114" t="str">
        <f>IF(DATOS!I3094=CONTROL!$H$10,"B","A")</f>
        <v>A</v>
      </c>
      <c r="E3093" s="114">
        <f t="shared" si="288"/>
        <v>0</v>
      </c>
      <c r="F3093">
        <f t="shared" ca="1" si="289"/>
        <v>-1</v>
      </c>
      <c r="G3093">
        <f t="shared" ca="1" si="290"/>
        <v>654</v>
      </c>
      <c r="H3093">
        <f t="shared" ca="1" si="291"/>
        <v>0</v>
      </c>
      <c r="I3093" s="122">
        <f t="shared" ca="1" si="292"/>
        <v>0</v>
      </c>
    </row>
    <row r="3094" spans="1:9" x14ac:dyDescent="0.25">
      <c r="A3094" s="114">
        <f t="shared" si="293"/>
        <v>3094</v>
      </c>
      <c r="B3094" s="114">
        <f>IF(AND(A3094&gt;=CONTROL!$D$9,A3094&lt;CONTROL!$D$10+1),A3094,0)</f>
        <v>0</v>
      </c>
      <c r="C3094" s="114">
        <f>IF(AND(A3094&gt;=CONTROL!$F$9,A3094&lt;CONTROL!$F$10+1),A3094,0)</f>
        <v>0</v>
      </c>
      <c r="D3094" s="114" t="str">
        <f>IF(DATOS!I3095=CONTROL!$H$10,"B","A")</f>
        <v>A</v>
      </c>
      <c r="E3094" s="114">
        <f t="shared" si="288"/>
        <v>0</v>
      </c>
      <c r="F3094">
        <f t="shared" ca="1" si="289"/>
        <v>-1</v>
      </c>
      <c r="G3094">
        <f t="shared" ca="1" si="290"/>
        <v>654</v>
      </c>
      <c r="H3094">
        <f t="shared" ca="1" si="291"/>
        <v>0</v>
      </c>
      <c r="I3094" s="122">
        <f t="shared" ca="1" si="292"/>
        <v>0</v>
      </c>
    </row>
    <row r="3095" spans="1:9" x14ac:dyDescent="0.25">
      <c r="A3095" s="114">
        <f t="shared" si="293"/>
        <v>3095</v>
      </c>
      <c r="B3095" s="114">
        <f>IF(AND(A3095&gt;=CONTROL!$D$9,A3095&lt;CONTROL!$D$10+1),A3095,0)</f>
        <v>0</v>
      </c>
      <c r="C3095" s="114">
        <f>IF(AND(A3095&gt;=CONTROL!$F$9,A3095&lt;CONTROL!$F$10+1),A3095,0)</f>
        <v>0</v>
      </c>
      <c r="D3095" s="114" t="str">
        <f>IF(DATOS!I3096=CONTROL!$H$10,"B","A")</f>
        <v>A</v>
      </c>
      <c r="E3095" s="114">
        <f t="shared" si="288"/>
        <v>0</v>
      </c>
      <c r="F3095">
        <f t="shared" ca="1" si="289"/>
        <v>-1</v>
      </c>
      <c r="G3095">
        <f t="shared" ca="1" si="290"/>
        <v>654</v>
      </c>
      <c r="H3095">
        <f t="shared" ca="1" si="291"/>
        <v>0</v>
      </c>
      <c r="I3095" s="122">
        <f t="shared" ca="1" si="292"/>
        <v>0</v>
      </c>
    </row>
    <row r="3096" spans="1:9" x14ac:dyDescent="0.25">
      <c r="A3096" s="114">
        <f t="shared" si="293"/>
        <v>3096</v>
      </c>
      <c r="B3096" s="114">
        <f>IF(AND(A3096&gt;=CONTROL!$D$9,A3096&lt;CONTROL!$D$10+1),A3096,0)</f>
        <v>0</v>
      </c>
      <c r="C3096" s="114">
        <f>IF(AND(A3096&gt;=CONTROL!$F$9,A3096&lt;CONTROL!$F$10+1),A3096,0)</f>
        <v>0</v>
      </c>
      <c r="D3096" s="114" t="str">
        <f>IF(DATOS!I3097=CONTROL!$H$10,"B","A")</f>
        <v>A</v>
      </c>
      <c r="E3096" s="114">
        <f t="shared" si="288"/>
        <v>0</v>
      </c>
      <c r="F3096">
        <f t="shared" ca="1" si="289"/>
        <v>-1</v>
      </c>
      <c r="G3096">
        <f t="shared" ca="1" si="290"/>
        <v>654</v>
      </c>
      <c r="H3096">
        <f t="shared" ca="1" si="291"/>
        <v>0</v>
      </c>
      <c r="I3096" s="122">
        <f t="shared" ca="1" si="292"/>
        <v>0</v>
      </c>
    </row>
    <row r="3097" spans="1:9" x14ac:dyDescent="0.25">
      <c r="A3097" s="114">
        <f t="shared" si="293"/>
        <v>3097</v>
      </c>
      <c r="B3097" s="114">
        <f>IF(AND(A3097&gt;=CONTROL!$D$9,A3097&lt;CONTROL!$D$10+1),A3097,0)</f>
        <v>0</v>
      </c>
      <c r="C3097" s="114">
        <f>IF(AND(A3097&gt;=CONTROL!$F$9,A3097&lt;CONTROL!$F$10+1),A3097,0)</f>
        <v>0</v>
      </c>
      <c r="D3097" s="114" t="str">
        <f>IF(DATOS!I3098=CONTROL!$H$10,"B","A")</f>
        <v>A</v>
      </c>
      <c r="E3097" s="114">
        <f t="shared" si="288"/>
        <v>0</v>
      </c>
      <c r="F3097">
        <f t="shared" ca="1" si="289"/>
        <v>-1</v>
      </c>
      <c r="G3097">
        <f t="shared" ca="1" si="290"/>
        <v>654</v>
      </c>
      <c r="H3097">
        <f t="shared" ca="1" si="291"/>
        <v>0</v>
      </c>
      <c r="I3097" s="122">
        <f t="shared" ca="1" si="292"/>
        <v>0</v>
      </c>
    </row>
    <row r="3098" spans="1:9" x14ac:dyDescent="0.25">
      <c r="A3098" s="114">
        <f t="shared" si="293"/>
        <v>3098</v>
      </c>
      <c r="B3098" s="114">
        <f>IF(AND(A3098&gt;=CONTROL!$D$9,A3098&lt;CONTROL!$D$10+1),A3098,0)</f>
        <v>0</v>
      </c>
      <c r="C3098" s="114">
        <f>IF(AND(A3098&gt;=CONTROL!$F$9,A3098&lt;CONTROL!$F$10+1),A3098,0)</f>
        <v>0</v>
      </c>
      <c r="D3098" s="114" t="str">
        <f>IF(DATOS!I3099=CONTROL!$H$10,"B","A")</f>
        <v>A</v>
      </c>
      <c r="E3098" s="114">
        <f t="shared" si="288"/>
        <v>0</v>
      </c>
      <c r="F3098">
        <f t="shared" ca="1" si="289"/>
        <v>-1</v>
      </c>
      <c r="G3098">
        <f t="shared" ca="1" si="290"/>
        <v>654</v>
      </c>
      <c r="H3098">
        <f t="shared" ca="1" si="291"/>
        <v>0</v>
      </c>
      <c r="I3098" s="122">
        <f t="shared" ca="1" si="292"/>
        <v>0</v>
      </c>
    </row>
    <row r="3099" spans="1:9" x14ac:dyDescent="0.25">
      <c r="A3099" s="114">
        <f t="shared" si="293"/>
        <v>3099</v>
      </c>
      <c r="B3099" s="114">
        <f>IF(AND(A3099&gt;=CONTROL!$D$9,A3099&lt;CONTROL!$D$10+1),A3099,0)</f>
        <v>0</v>
      </c>
      <c r="C3099" s="114">
        <f>IF(AND(A3099&gt;=CONTROL!$F$9,A3099&lt;CONTROL!$F$10+1),A3099,0)</f>
        <v>0</v>
      </c>
      <c r="D3099" s="114" t="str">
        <f>IF(DATOS!I3100=CONTROL!$H$10,"B","A")</f>
        <v>A</v>
      </c>
      <c r="E3099" s="114">
        <f t="shared" si="288"/>
        <v>0</v>
      </c>
      <c r="F3099">
        <f t="shared" ca="1" si="289"/>
        <v>-1</v>
      </c>
      <c r="G3099">
        <f t="shared" ca="1" si="290"/>
        <v>654</v>
      </c>
      <c r="H3099">
        <f t="shared" ca="1" si="291"/>
        <v>0</v>
      </c>
      <c r="I3099" s="122">
        <f t="shared" ca="1" si="292"/>
        <v>0</v>
      </c>
    </row>
    <row r="3100" spans="1:9" x14ac:dyDescent="0.25">
      <c r="A3100" s="114">
        <f t="shared" si="293"/>
        <v>3100</v>
      </c>
      <c r="B3100" s="114">
        <f>IF(AND(A3100&gt;=CONTROL!$D$9,A3100&lt;CONTROL!$D$10+1),A3100,0)</f>
        <v>0</v>
      </c>
      <c r="C3100" s="114">
        <f>IF(AND(A3100&gt;=CONTROL!$F$9,A3100&lt;CONTROL!$F$10+1),A3100,0)</f>
        <v>0</v>
      </c>
      <c r="D3100" s="114" t="str">
        <f>IF(DATOS!I3101=CONTROL!$H$10,"B","A")</f>
        <v>A</v>
      </c>
      <c r="E3100" s="114">
        <f t="shared" si="288"/>
        <v>0</v>
      </c>
      <c r="F3100">
        <f t="shared" ca="1" si="289"/>
        <v>-1</v>
      </c>
      <c r="G3100">
        <f t="shared" ca="1" si="290"/>
        <v>654</v>
      </c>
      <c r="H3100">
        <f t="shared" ca="1" si="291"/>
        <v>0</v>
      </c>
      <c r="I3100" s="122">
        <f t="shared" ca="1" si="292"/>
        <v>0</v>
      </c>
    </row>
    <row r="3101" spans="1:9" x14ac:dyDescent="0.25">
      <c r="A3101" s="114">
        <f t="shared" si="293"/>
        <v>3101</v>
      </c>
      <c r="B3101" s="114">
        <f>IF(AND(A3101&gt;=CONTROL!$D$9,A3101&lt;CONTROL!$D$10+1),A3101,0)</f>
        <v>0</v>
      </c>
      <c r="C3101" s="114">
        <f>IF(AND(A3101&gt;=CONTROL!$F$9,A3101&lt;CONTROL!$F$10+1),A3101,0)</f>
        <v>0</v>
      </c>
      <c r="D3101" s="114" t="str">
        <f>IF(DATOS!I3102=CONTROL!$H$10,"B","A")</f>
        <v>A</v>
      </c>
      <c r="E3101" s="114">
        <f t="shared" si="288"/>
        <v>0</v>
      </c>
      <c r="F3101">
        <f t="shared" ca="1" si="289"/>
        <v>-1</v>
      </c>
      <c r="G3101">
        <f t="shared" ca="1" si="290"/>
        <v>654</v>
      </c>
      <c r="H3101">
        <f t="shared" ca="1" si="291"/>
        <v>0</v>
      </c>
      <c r="I3101" s="122">
        <f t="shared" ca="1" si="292"/>
        <v>0</v>
      </c>
    </row>
    <row r="3102" spans="1:9" x14ac:dyDescent="0.25">
      <c r="A3102" s="114">
        <f t="shared" si="293"/>
        <v>3102</v>
      </c>
      <c r="B3102" s="114">
        <f>IF(AND(A3102&gt;=CONTROL!$D$9,A3102&lt;CONTROL!$D$10+1),A3102,0)</f>
        <v>0</v>
      </c>
      <c r="C3102" s="114">
        <f>IF(AND(A3102&gt;=CONTROL!$F$9,A3102&lt;CONTROL!$F$10+1),A3102,0)</f>
        <v>0</v>
      </c>
      <c r="D3102" s="114" t="str">
        <f>IF(DATOS!I3103=CONTROL!$H$10,"B","A")</f>
        <v>A</v>
      </c>
      <c r="E3102" s="114">
        <f t="shared" si="288"/>
        <v>0</v>
      </c>
      <c r="F3102">
        <f t="shared" ca="1" si="289"/>
        <v>-1</v>
      </c>
      <c r="G3102">
        <f t="shared" ca="1" si="290"/>
        <v>654</v>
      </c>
      <c r="H3102">
        <f t="shared" ca="1" si="291"/>
        <v>0</v>
      </c>
      <c r="I3102" s="122">
        <f t="shared" ca="1" si="292"/>
        <v>0</v>
      </c>
    </row>
    <row r="3103" spans="1:9" x14ac:dyDescent="0.25">
      <c r="A3103" s="114">
        <f t="shared" si="293"/>
        <v>3103</v>
      </c>
      <c r="B3103" s="114">
        <f>IF(AND(A3103&gt;=CONTROL!$D$9,A3103&lt;CONTROL!$D$10+1),A3103,0)</f>
        <v>0</v>
      </c>
      <c r="C3103" s="114">
        <f>IF(AND(A3103&gt;=CONTROL!$F$9,A3103&lt;CONTROL!$F$10+1),A3103,0)</f>
        <v>0</v>
      </c>
      <c r="D3103" s="114" t="str">
        <f>IF(DATOS!I3104=CONTROL!$H$10,"B","A")</f>
        <v>A</v>
      </c>
      <c r="E3103" s="114">
        <f t="shared" si="288"/>
        <v>0</v>
      </c>
      <c r="F3103">
        <f t="shared" ca="1" si="289"/>
        <v>-1</v>
      </c>
      <c r="G3103">
        <f t="shared" ca="1" si="290"/>
        <v>654</v>
      </c>
      <c r="H3103">
        <f t="shared" ca="1" si="291"/>
        <v>0</v>
      </c>
      <c r="I3103" s="122">
        <f t="shared" ca="1" si="292"/>
        <v>0</v>
      </c>
    </row>
    <row r="3104" spans="1:9" x14ac:dyDescent="0.25">
      <c r="A3104" s="114">
        <f t="shared" si="293"/>
        <v>3104</v>
      </c>
      <c r="B3104" s="114">
        <f>IF(AND(A3104&gt;=CONTROL!$D$9,A3104&lt;CONTROL!$D$10+1),A3104,0)</f>
        <v>0</v>
      </c>
      <c r="C3104" s="114">
        <f>IF(AND(A3104&gt;=CONTROL!$F$9,A3104&lt;CONTROL!$F$10+1),A3104,0)</f>
        <v>0</v>
      </c>
      <c r="D3104" s="114" t="str">
        <f>IF(DATOS!I3105=CONTROL!$H$10,"B","A")</f>
        <v>A</v>
      </c>
      <c r="E3104" s="114">
        <f t="shared" si="288"/>
        <v>0</v>
      </c>
      <c r="F3104">
        <f t="shared" ca="1" si="289"/>
        <v>-1</v>
      </c>
      <c r="G3104">
        <f t="shared" ca="1" si="290"/>
        <v>654</v>
      </c>
      <c r="H3104">
        <f t="shared" ca="1" si="291"/>
        <v>0</v>
      </c>
      <c r="I3104" s="122">
        <f t="shared" ca="1" si="292"/>
        <v>0</v>
      </c>
    </row>
    <row r="3105" spans="1:9" x14ac:dyDescent="0.25">
      <c r="A3105" s="114">
        <f t="shared" si="293"/>
        <v>3105</v>
      </c>
      <c r="B3105" s="114">
        <f>IF(AND(A3105&gt;=CONTROL!$D$9,A3105&lt;CONTROL!$D$10+1),A3105,0)</f>
        <v>0</v>
      </c>
      <c r="C3105" s="114">
        <f>IF(AND(A3105&gt;=CONTROL!$F$9,A3105&lt;CONTROL!$F$10+1),A3105,0)</f>
        <v>0</v>
      </c>
      <c r="D3105" s="114" t="str">
        <f>IF(DATOS!I3106=CONTROL!$H$10,"B","A")</f>
        <v>A</v>
      </c>
      <c r="E3105" s="114">
        <f t="shared" si="288"/>
        <v>0</v>
      </c>
      <c r="F3105">
        <f t="shared" ca="1" si="289"/>
        <v>-1</v>
      </c>
      <c r="G3105">
        <f t="shared" ca="1" si="290"/>
        <v>654</v>
      </c>
      <c r="H3105">
        <f t="shared" ca="1" si="291"/>
        <v>0</v>
      </c>
      <c r="I3105" s="122">
        <f t="shared" ca="1" si="292"/>
        <v>0</v>
      </c>
    </row>
    <row r="3106" spans="1:9" x14ac:dyDescent="0.25">
      <c r="A3106" s="114">
        <f t="shared" si="293"/>
        <v>3106</v>
      </c>
      <c r="B3106" s="114">
        <f>IF(AND(A3106&gt;=CONTROL!$D$9,A3106&lt;CONTROL!$D$10+1),A3106,0)</f>
        <v>0</v>
      </c>
      <c r="C3106" s="114">
        <f>IF(AND(A3106&gt;=CONTROL!$F$9,A3106&lt;CONTROL!$F$10+1),A3106,0)</f>
        <v>0</v>
      </c>
      <c r="D3106" s="114" t="str">
        <f>IF(DATOS!I3107=CONTROL!$H$10,"B","A")</f>
        <v>A</v>
      </c>
      <c r="E3106" s="114">
        <f t="shared" si="288"/>
        <v>0</v>
      </c>
      <c r="F3106">
        <f t="shared" ca="1" si="289"/>
        <v>-1</v>
      </c>
      <c r="G3106">
        <f t="shared" ca="1" si="290"/>
        <v>654</v>
      </c>
      <c r="H3106">
        <f t="shared" ca="1" si="291"/>
        <v>0</v>
      </c>
      <c r="I3106" s="122">
        <f t="shared" ca="1" si="292"/>
        <v>0</v>
      </c>
    </row>
    <row r="3107" spans="1:9" x14ac:dyDescent="0.25">
      <c r="A3107" s="114">
        <f t="shared" si="293"/>
        <v>3107</v>
      </c>
      <c r="B3107" s="114">
        <f>IF(AND(A3107&gt;=CONTROL!$D$9,A3107&lt;CONTROL!$D$10+1),A3107,0)</f>
        <v>0</v>
      </c>
      <c r="C3107" s="114">
        <f>IF(AND(A3107&gt;=CONTROL!$F$9,A3107&lt;CONTROL!$F$10+1),A3107,0)</f>
        <v>0</v>
      </c>
      <c r="D3107" s="114" t="str">
        <f>IF(DATOS!I3108=CONTROL!$H$10,"B","A")</f>
        <v>A</v>
      </c>
      <c r="E3107" s="114">
        <f t="shared" si="288"/>
        <v>0</v>
      </c>
      <c r="F3107">
        <f t="shared" ca="1" si="289"/>
        <v>-1</v>
      </c>
      <c r="G3107">
        <f t="shared" ca="1" si="290"/>
        <v>654</v>
      </c>
      <c r="H3107">
        <f t="shared" ca="1" si="291"/>
        <v>0</v>
      </c>
      <c r="I3107" s="122">
        <f t="shared" ca="1" si="292"/>
        <v>0</v>
      </c>
    </row>
    <row r="3108" spans="1:9" x14ac:dyDescent="0.25">
      <c r="A3108" s="114">
        <f t="shared" si="293"/>
        <v>3108</v>
      </c>
      <c r="B3108" s="114">
        <f>IF(AND(A3108&gt;=CONTROL!$D$9,A3108&lt;CONTROL!$D$10+1),A3108,0)</f>
        <v>0</v>
      </c>
      <c r="C3108" s="114">
        <f>IF(AND(A3108&gt;=CONTROL!$F$9,A3108&lt;CONTROL!$F$10+1),A3108,0)</f>
        <v>0</v>
      </c>
      <c r="D3108" s="114" t="str">
        <f>IF(DATOS!I3109=CONTROL!$H$10,"B","A")</f>
        <v>A</v>
      </c>
      <c r="E3108" s="114">
        <f t="shared" si="288"/>
        <v>0</v>
      </c>
      <c r="F3108">
        <f t="shared" ca="1" si="289"/>
        <v>-1</v>
      </c>
      <c r="G3108">
        <f t="shared" ca="1" si="290"/>
        <v>654</v>
      </c>
      <c r="H3108">
        <f t="shared" ca="1" si="291"/>
        <v>0</v>
      </c>
      <c r="I3108" s="122">
        <f t="shared" ca="1" si="292"/>
        <v>0</v>
      </c>
    </row>
    <row r="3109" spans="1:9" x14ac:dyDescent="0.25">
      <c r="A3109" s="114">
        <f t="shared" si="293"/>
        <v>3109</v>
      </c>
      <c r="B3109" s="114">
        <f>IF(AND(A3109&gt;=CONTROL!$D$9,A3109&lt;CONTROL!$D$10+1),A3109,0)</f>
        <v>0</v>
      </c>
      <c r="C3109" s="114">
        <f>IF(AND(A3109&gt;=CONTROL!$F$9,A3109&lt;CONTROL!$F$10+1),A3109,0)</f>
        <v>0</v>
      </c>
      <c r="D3109" s="114" t="str">
        <f>IF(DATOS!I3110=CONTROL!$H$10,"B","A")</f>
        <v>A</v>
      </c>
      <c r="E3109" s="114">
        <f t="shared" si="288"/>
        <v>0</v>
      </c>
      <c r="F3109">
        <f t="shared" ca="1" si="289"/>
        <v>-1</v>
      </c>
      <c r="G3109">
        <f t="shared" ca="1" si="290"/>
        <v>654</v>
      </c>
      <c r="H3109">
        <f t="shared" ca="1" si="291"/>
        <v>0</v>
      </c>
      <c r="I3109" s="122">
        <f t="shared" ca="1" si="292"/>
        <v>0</v>
      </c>
    </row>
    <row r="3110" spans="1:9" x14ac:dyDescent="0.25">
      <c r="A3110" s="114">
        <f t="shared" si="293"/>
        <v>3110</v>
      </c>
      <c r="B3110" s="114">
        <f>IF(AND(A3110&gt;=CONTROL!$D$9,A3110&lt;CONTROL!$D$10+1),A3110,0)</f>
        <v>0</v>
      </c>
      <c r="C3110" s="114">
        <f>IF(AND(A3110&gt;=CONTROL!$F$9,A3110&lt;CONTROL!$F$10+1),A3110,0)</f>
        <v>0</v>
      </c>
      <c r="D3110" s="114" t="str">
        <f>IF(DATOS!I3111=CONTROL!$H$10,"B","A")</f>
        <v>A</v>
      </c>
      <c r="E3110" s="114">
        <f t="shared" si="288"/>
        <v>0</v>
      </c>
      <c r="F3110">
        <f t="shared" ca="1" si="289"/>
        <v>-1</v>
      </c>
      <c r="G3110">
        <f t="shared" ca="1" si="290"/>
        <v>654</v>
      </c>
      <c r="H3110">
        <f t="shared" ca="1" si="291"/>
        <v>0</v>
      </c>
      <c r="I3110" s="122">
        <f t="shared" ca="1" si="292"/>
        <v>0</v>
      </c>
    </row>
    <row r="3111" spans="1:9" x14ac:dyDescent="0.25">
      <c r="A3111" s="114">
        <f t="shared" si="293"/>
        <v>3111</v>
      </c>
      <c r="B3111" s="114">
        <f>IF(AND(A3111&gt;=CONTROL!$D$9,A3111&lt;CONTROL!$D$10+1),A3111,0)</f>
        <v>0</v>
      </c>
      <c r="C3111" s="114">
        <f>IF(AND(A3111&gt;=CONTROL!$F$9,A3111&lt;CONTROL!$F$10+1),A3111,0)</f>
        <v>0</v>
      </c>
      <c r="D3111" s="114" t="str">
        <f>IF(DATOS!I3112=CONTROL!$H$10,"B","A")</f>
        <v>A</v>
      </c>
      <c r="E3111" s="114">
        <f t="shared" si="288"/>
        <v>0</v>
      </c>
      <c r="F3111">
        <f t="shared" ca="1" si="289"/>
        <v>-1</v>
      </c>
      <c r="G3111">
        <f t="shared" ca="1" si="290"/>
        <v>654</v>
      </c>
      <c r="H3111">
        <f t="shared" ca="1" si="291"/>
        <v>0</v>
      </c>
      <c r="I3111" s="122">
        <f t="shared" ca="1" si="292"/>
        <v>0</v>
      </c>
    </row>
    <row r="3112" spans="1:9" x14ac:dyDescent="0.25">
      <c r="A3112" s="114">
        <f t="shared" si="293"/>
        <v>3112</v>
      </c>
      <c r="B3112" s="114">
        <f>IF(AND(A3112&gt;=CONTROL!$D$9,A3112&lt;CONTROL!$D$10+1),A3112,0)</f>
        <v>0</v>
      </c>
      <c r="C3112" s="114">
        <f>IF(AND(A3112&gt;=CONTROL!$F$9,A3112&lt;CONTROL!$F$10+1),A3112,0)</f>
        <v>0</v>
      </c>
      <c r="D3112" s="114" t="str">
        <f>IF(DATOS!I3113=CONTROL!$H$10,"B","A")</f>
        <v>A</v>
      </c>
      <c r="E3112" s="114">
        <f t="shared" si="288"/>
        <v>0</v>
      </c>
      <c r="F3112">
        <f t="shared" ca="1" si="289"/>
        <v>-1</v>
      </c>
      <c r="G3112">
        <f t="shared" ca="1" si="290"/>
        <v>654</v>
      </c>
      <c r="H3112">
        <f t="shared" ca="1" si="291"/>
        <v>0</v>
      </c>
      <c r="I3112" s="122">
        <f t="shared" ca="1" si="292"/>
        <v>0</v>
      </c>
    </row>
    <row r="3113" spans="1:9" x14ac:dyDescent="0.25">
      <c r="A3113" s="114">
        <f t="shared" si="293"/>
        <v>3113</v>
      </c>
      <c r="B3113" s="114">
        <f>IF(AND(A3113&gt;=CONTROL!$D$9,A3113&lt;CONTROL!$D$10+1),A3113,0)</f>
        <v>0</v>
      </c>
      <c r="C3113" s="114">
        <f>IF(AND(A3113&gt;=CONTROL!$F$9,A3113&lt;CONTROL!$F$10+1),A3113,0)</f>
        <v>0</v>
      </c>
      <c r="D3113" s="114" t="str">
        <f>IF(DATOS!I3114=CONTROL!$H$10,"B","A")</f>
        <v>A</v>
      </c>
      <c r="E3113" s="114">
        <f t="shared" si="288"/>
        <v>0</v>
      </c>
      <c r="F3113">
        <f t="shared" ca="1" si="289"/>
        <v>-1</v>
      </c>
      <c r="G3113">
        <f t="shared" ca="1" si="290"/>
        <v>654</v>
      </c>
      <c r="H3113">
        <f t="shared" ca="1" si="291"/>
        <v>0</v>
      </c>
      <c r="I3113" s="122">
        <f t="shared" ca="1" si="292"/>
        <v>0</v>
      </c>
    </row>
    <row r="3114" spans="1:9" x14ac:dyDescent="0.25">
      <c r="A3114" s="114">
        <f t="shared" si="293"/>
        <v>3114</v>
      </c>
      <c r="B3114" s="114">
        <f>IF(AND(A3114&gt;=CONTROL!$D$9,A3114&lt;CONTROL!$D$10+1),A3114,0)</f>
        <v>0</v>
      </c>
      <c r="C3114" s="114">
        <f>IF(AND(A3114&gt;=CONTROL!$F$9,A3114&lt;CONTROL!$F$10+1),A3114,0)</f>
        <v>0</v>
      </c>
      <c r="D3114" s="114" t="str">
        <f>IF(DATOS!I3115=CONTROL!$H$10,"B","A")</f>
        <v>A</v>
      </c>
      <c r="E3114" s="114">
        <f t="shared" si="288"/>
        <v>0</v>
      </c>
      <c r="F3114">
        <f t="shared" ca="1" si="289"/>
        <v>-1</v>
      </c>
      <c r="G3114">
        <f t="shared" ca="1" si="290"/>
        <v>654</v>
      </c>
      <c r="H3114">
        <f t="shared" ca="1" si="291"/>
        <v>0</v>
      </c>
      <c r="I3114" s="122">
        <f t="shared" ca="1" si="292"/>
        <v>0</v>
      </c>
    </row>
    <row r="3115" spans="1:9" x14ac:dyDescent="0.25">
      <c r="A3115" s="114">
        <f t="shared" si="293"/>
        <v>3115</v>
      </c>
      <c r="B3115" s="114">
        <f>IF(AND(A3115&gt;=CONTROL!$D$9,A3115&lt;CONTROL!$D$10+1),A3115,0)</f>
        <v>0</v>
      </c>
      <c r="C3115" s="114">
        <f>IF(AND(A3115&gt;=CONTROL!$F$9,A3115&lt;CONTROL!$F$10+1),A3115,0)</f>
        <v>0</v>
      </c>
      <c r="D3115" s="114" t="str">
        <f>IF(DATOS!I3116=CONTROL!$H$10,"B","A")</f>
        <v>A</v>
      </c>
      <c r="E3115" s="114">
        <f t="shared" si="288"/>
        <v>0</v>
      </c>
      <c r="F3115">
        <f t="shared" ca="1" si="289"/>
        <v>-1</v>
      </c>
      <c r="G3115">
        <f t="shared" ca="1" si="290"/>
        <v>654</v>
      </c>
      <c r="H3115">
        <f t="shared" ca="1" si="291"/>
        <v>0</v>
      </c>
      <c r="I3115" s="122">
        <f t="shared" ca="1" si="292"/>
        <v>0</v>
      </c>
    </row>
    <row r="3116" spans="1:9" x14ac:dyDescent="0.25">
      <c r="A3116" s="114">
        <f t="shared" si="293"/>
        <v>3116</v>
      </c>
      <c r="B3116" s="114">
        <f>IF(AND(A3116&gt;=CONTROL!$D$9,A3116&lt;CONTROL!$D$10+1),A3116,0)</f>
        <v>0</v>
      </c>
      <c r="C3116" s="114">
        <f>IF(AND(A3116&gt;=CONTROL!$F$9,A3116&lt;CONTROL!$F$10+1),A3116,0)</f>
        <v>0</v>
      </c>
      <c r="D3116" s="114" t="str">
        <f>IF(DATOS!I3117=CONTROL!$H$10,"B","A")</f>
        <v>A</v>
      </c>
      <c r="E3116" s="114">
        <f t="shared" si="288"/>
        <v>0</v>
      </c>
      <c r="F3116">
        <f t="shared" ca="1" si="289"/>
        <v>-1</v>
      </c>
      <c r="G3116">
        <f t="shared" ca="1" si="290"/>
        <v>654</v>
      </c>
      <c r="H3116">
        <f t="shared" ca="1" si="291"/>
        <v>0</v>
      </c>
      <c r="I3116" s="122">
        <f t="shared" ca="1" si="292"/>
        <v>0</v>
      </c>
    </row>
    <row r="3117" spans="1:9" x14ac:dyDescent="0.25">
      <c r="A3117" s="114">
        <f t="shared" si="293"/>
        <v>3117</v>
      </c>
      <c r="B3117" s="114">
        <f>IF(AND(A3117&gt;=CONTROL!$D$9,A3117&lt;CONTROL!$D$10+1),A3117,0)</f>
        <v>0</v>
      </c>
      <c r="C3117" s="114">
        <f>IF(AND(A3117&gt;=CONTROL!$F$9,A3117&lt;CONTROL!$F$10+1),A3117,0)</f>
        <v>0</v>
      </c>
      <c r="D3117" s="114" t="str">
        <f>IF(DATOS!I3118=CONTROL!$H$10,"B","A")</f>
        <v>A</v>
      </c>
      <c r="E3117" s="114">
        <f t="shared" si="288"/>
        <v>0</v>
      </c>
      <c r="F3117">
        <f t="shared" ca="1" si="289"/>
        <v>-1</v>
      </c>
      <c r="G3117">
        <f t="shared" ca="1" si="290"/>
        <v>654</v>
      </c>
      <c r="H3117">
        <f t="shared" ca="1" si="291"/>
        <v>0</v>
      </c>
      <c r="I3117" s="122">
        <f t="shared" ca="1" si="292"/>
        <v>0</v>
      </c>
    </row>
    <row r="3118" spans="1:9" x14ac:dyDescent="0.25">
      <c r="A3118" s="114">
        <f t="shared" si="293"/>
        <v>3118</v>
      </c>
      <c r="B3118" s="114">
        <f>IF(AND(A3118&gt;=CONTROL!$D$9,A3118&lt;CONTROL!$D$10+1),A3118,0)</f>
        <v>0</v>
      </c>
      <c r="C3118" s="114">
        <f>IF(AND(A3118&gt;=CONTROL!$F$9,A3118&lt;CONTROL!$F$10+1),A3118,0)</f>
        <v>0</v>
      </c>
      <c r="D3118" s="114" t="str">
        <f>IF(DATOS!I3119=CONTROL!$H$10,"B","A")</f>
        <v>A</v>
      </c>
      <c r="E3118" s="114">
        <f t="shared" si="288"/>
        <v>0</v>
      </c>
      <c r="F3118">
        <f t="shared" ca="1" si="289"/>
        <v>-1</v>
      </c>
      <c r="G3118">
        <f t="shared" ca="1" si="290"/>
        <v>654</v>
      </c>
      <c r="H3118">
        <f t="shared" ca="1" si="291"/>
        <v>0</v>
      </c>
      <c r="I3118" s="122">
        <f t="shared" ca="1" si="292"/>
        <v>0</v>
      </c>
    </row>
    <row r="3119" spans="1:9" x14ac:dyDescent="0.25">
      <c r="A3119" s="114">
        <f t="shared" si="293"/>
        <v>3119</v>
      </c>
      <c r="B3119" s="114">
        <f>IF(AND(A3119&gt;=CONTROL!$D$9,A3119&lt;CONTROL!$D$10+1),A3119,0)</f>
        <v>0</v>
      </c>
      <c r="C3119" s="114">
        <f>IF(AND(A3119&gt;=CONTROL!$F$9,A3119&lt;CONTROL!$F$10+1),A3119,0)</f>
        <v>0</v>
      </c>
      <c r="D3119" s="114" t="str">
        <f>IF(DATOS!I3120=CONTROL!$H$10,"B","A")</f>
        <v>A</v>
      </c>
      <c r="E3119" s="114">
        <f t="shared" si="288"/>
        <v>0</v>
      </c>
      <c r="F3119">
        <f t="shared" ca="1" si="289"/>
        <v>-1</v>
      </c>
      <c r="G3119">
        <f t="shared" ca="1" si="290"/>
        <v>654</v>
      </c>
      <c r="H3119">
        <f t="shared" ca="1" si="291"/>
        <v>0</v>
      </c>
      <c r="I3119" s="122">
        <f t="shared" ca="1" si="292"/>
        <v>0</v>
      </c>
    </row>
    <row r="3120" spans="1:9" x14ac:dyDescent="0.25">
      <c r="A3120" s="114">
        <f t="shared" si="293"/>
        <v>3120</v>
      </c>
      <c r="B3120" s="114">
        <f>IF(AND(A3120&gt;=CONTROL!$D$9,A3120&lt;CONTROL!$D$10+1),A3120,0)</f>
        <v>0</v>
      </c>
      <c r="C3120" s="114">
        <f>IF(AND(A3120&gt;=CONTROL!$F$9,A3120&lt;CONTROL!$F$10+1),A3120,0)</f>
        <v>0</v>
      </c>
      <c r="D3120" s="114" t="str">
        <f>IF(DATOS!I3121=CONTROL!$H$10,"B","A")</f>
        <v>A</v>
      </c>
      <c r="E3120" s="114">
        <f t="shared" si="288"/>
        <v>0</v>
      </c>
      <c r="F3120">
        <f t="shared" ca="1" si="289"/>
        <v>-1</v>
      </c>
      <c r="G3120">
        <f t="shared" ca="1" si="290"/>
        <v>654</v>
      </c>
      <c r="H3120">
        <f t="shared" ca="1" si="291"/>
        <v>0</v>
      </c>
      <c r="I3120" s="122">
        <f t="shared" ca="1" si="292"/>
        <v>0</v>
      </c>
    </row>
    <row r="3121" spans="1:9" x14ac:dyDescent="0.25">
      <c r="A3121" s="114">
        <f t="shared" si="293"/>
        <v>3121</v>
      </c>
      <c r="B3121" s="114">
        <f>IF(AND(A3121&gt;=CONTROL!$D$9,A3121&lt;CONTROL!$D$10+1),A3121,0)</f>
        <v>0</v>
      </c>
      <c r="C3121" s="114">
        <f>IF(AND(A3121&gt;=CONTROL!$F$9,A3121&lt;CONTROL!$F$10+1),A3121,0)</f>
        <v>0</v>
      </c>
      <c r="D3121" s="114" t="str">
        <f>IF(DATOS!I3122=CONTROL!$H$10,"B","A")</f>
        <v>A</v>
      </c>
      <c r="E3121" s="114">
        <f t="shared" si="288"/>
        <v>0</v>
      </c>
      <c r="F3121">
        <f t="shared" ca="1" si="289"/>
        <v>-1</v>
      </c>
      <c r="G3121">
        <f t="shared" ca="1" si="290"/>
        <v>654</v>
      </c>
      <c r="H3121">
        <f t="shared" ca="1" si="291"/>
        <v>0</v>
      </c>
      <c r="I3121" s="122">
        <f t="shared" ca="1" si="292"/>
        <v>0</v>
      </c>
    </row>
    <row r="3122" spans="1:9" x14ac:dyDescent="0.25">
      <c r="A3122" s="114">
        <f t="shared" si="293"/>
        <v>3122</v>
      </c>
      <c r="B3122" s="114">
        <f>IF(AND(A3122&gt;=CONTROL!$D$9,A3122&lt;CONTROL!$D$10+1),A3122,0)</f>
        <v>0</v>
      </c>
      <c r="C3122" s="114">
        <f>IF(AND(A3122&gt;=CONTROL!$F$9,A3122&lt;CONTROL!$F$10+1),A3122,0)</f>
        <v>0</v>
      </c>
      <c r="D3122" s="114" t="str">
        <f>IF(DATOS!I3123=CONTROL!$H$10,"B","A")</f>
        <v>A</v>
      </c>
      <c r="E3122" s="114">
        <f t="shared" si="288"/>
        <v>0</v>
      </c>
      <c r="F3122">
        <f t="shared" ca="1" si="289"/>
        <v>-1</v>
      </c>
      <c r="G3122">
        <f t="shared" ca="1" si="290"/>
        <v>654</v>
      </c>
      <c r="H3122">
        <f t="shared" ca="1" si="291"/>
        <v>0</v>
      </c>
      <c r="I3122" s="122">
        <f t="shared" ca="1" si="292"/>
        <v>0</v>
      </c>
    </row>
    <row r="3123" spans="1:9" x14ac:dyDescent="0.25">
      <c r="A3123" s="114">
        <f t="shared" si="293"/>
        <v>3123</v>
      </c>
      <c r="B3123" s="114">
        <f>IF(AND(A3123&gt;=CONTROL!$D$9,A3123&lt;CONTROL!$D$10+1),A3123,0)</f>
        <v>0</v>
      </c>
      <c r="C3123" s="114">
        <f>IF(AND(A3123&gt;=CONTROL!$F$9,A3123&lt;CONTROL!$F$10+1),A3123,0)</f>
        <v>0</v>
      </c>
      <c r="D3123" s="114" t="str">
        <f>IF(DATOS!I3124=CONTROL!$H$10,"B","A")</f>
        <v>A</v>
      </c>
      <c r="E3123" s="114">
        <f t="shared" si="288"/>
        <v>0</v>
      </c>
      <c r="F3123">
        <f t="shared" ca="1" si="289"/>
        <v>-1</v>
      </c>
      <c r="G3123">
        <f t="shared" ca="1" si="290"/>
        <v>654</v>
      </c>
      <c r="H3123">
        <f t="shared" ca="1" si="291"/>
        <v>0</v>
      </c>
      <c r="I3123" s="122">
        <f t="shared" ca="1" si="292"/>
        <v>0</v>
      </c>
    </row>
    <row r="3124" spans="1:9" x14ac:dyDescent="0.25">
      <c r="A3124" s="114">
        <f t="shared" si="293"/>
        <v>3124</v>
      </c>
      <c r="B3124" s="114">
        <f>IF(AND(A3124&gt;=CONTROL!$D$9,A3124&lt;CONTROL!$D$10+1),A3124,0)</f>
        <v>0</v>
      </c>
      <c r="C3124" s="114">
        <f>IF(AND(A3124&gt;=CONTROL!$F$9,A3124&lt;CONTROL!$F$10+1),A3124,0)</f>
        <v>0</v>
      </c>
      <c r="D3124" s="114" t="str">
        <f>IF(DATOS!I3125=CONTROL!$H$10,"B","A")</f>
        <v>A</v>
      </c>
      <c r="E3124" s="114">
        <f t="shared" si="288"/>
        <v>0</v>
      </c>
      <c r="F3124">
        <f t="shared" ca="1" si="289"/>
        <v>-1</v>
      </c>
      <c r="G3124">
        <f t="shared" ca="1" si="290"/>
        <v>654</v>
      </c>
      <c r="H3124">
        <f t="shared" ca="1" si="291"/>
        <v>0</v>
      </c>
      <c r="I3124" s="122">
        <f t="shared" ca="1" si="292"/>
        <v>0</v>
      </c>
    </row>
    <row r="3125" spans="1:9" x14ac:dyDescent="0.25">
      <c r="A3125" s="114">
        <f t="shared" si="293"/>
        <v>3125</v>
      </c>
      <c r="B3125" s="114">
        <f>IF(AND(A3125&gt;=CONTROL!$D$9,A3125&lt;CONTROL!$D$10+1),A3125,0)</f>
        <v>0</v>
      </c>
      <c r="C3125" s="114">
        <f>IF(AND(A3125&gt;=CONTROL!$F$9,A3125&lt;CONTROL!$F$10+1),A3125,0)</f>
        <v>0</v>
      </c>
      <c r="D3125" s="114" t="str">
        <f>IF(DATOS!I3126=CONTROL!$H$10,"B","A")</f>
        <v>A</v>
      </c>
      <c r="E3125" s="114">
        <f t="shared" si="288"/>
        <v>0</v>
      </c>
      <c r="F3125">
        <f t="shared" ca="1" si="289"/>
        <v>-1</v>
      </c>
      <c r="G3125">
        <f t="shared" ca="1" si="290"/>
        <v>654</v>
      </c>
      <c r="H3125">
        <f t="shared" ca="1" si="291"/>
        <v>0</v>
      </c>
      <c r="I3125" s="122">
        <f t="shared" ca="1" si="292"/>
        <v>0</v>
      </c>
    </row>
    <row r="3126" spans="1:9" x14ac:dyDescent="0.25">
      <c r="A3126" s="114">
        <f t="shared" si="293"/>
        <v>3126</v>
      </c>
      <c r="B3126" s="114">
        <f>IF(AND(A3126&gt;=CONTROL!$D$9,A3126&lt;CONTROL!$D$10+1),A3126,0)</f>
        <v>0</v>
      </c>
      <c r="C3126" s="114">
        <f>IF(AND(A3126&gt;=CONTROL!$F$9,A3126&lt;CONTROL!$F$10+1),A3126,0)</f>
        <v>0</v>
      </c>
      <c r="D3126" s="114" t="str">
        <f>IF(DATOS!I3127=CONTROL!$H$10,"B","A")</f>
        <v>A</v>
      </c>
      <c r="E3126" s="114">
        <f t="shared" si="288"/>
        <v>0</v>
      </c>
      <c r="F3126">
        <f t="shared" ca="1" si="289"/>
        <v>-1</v>
      </c>
      <c r="G3126">
        <f t="shared" ca="1" si="290"/>
        <v>654</v>
      </c>
      <c r="H3126">
        <f t="shared" ca="1" si="291"/>
        <v>0</v>
      </c>
      <c r="I3126" s="122">
        <f t="shared" ca="1" si="292"/>
        <v>0</v>
      </c>
    </row>
    <row r="3127" spans="1:9" x14ac:dyDescent="0.25">
      <c r="A3127" s="114">
        <f t="shared" si="293"/>
        <v>3127</v>
      </c>
      <c r="B3127" s="114">
        <f>IF(AND(A3127&gt;=CONTROL!$D$9,A3127&lt;CONTROL!$D$10+1),A3127,0)</f>
        <v>0</v>
      </c>
      <c r="C3127" s="114">
        <f>IF(AND(A3127&gt;=CONTROL!$F$9,A3127&lt;CONTROL!$F$10+1),A3127,0)</f>
        <v>0</v>
      </c>
      <c r="D3127" s="114" t="str">
        <f>IF(DATOS!I3128=CONTROL!$H$10,"B","A")</f>
        <v>A</v>
      </c>
      <c r="E3127" s="114">
        <f t="shared" si="288"/>
        <v>0</v>
      </c>
      <c r="F3127">
        <f t="shared" ca="1" si="289"/>
        <v>-1</v>
      </c>
      <c r="G3127">
        <f t="shared" ca="1" si="290"/>
        <v>654</v>
      </c>
      <c r="H3127">
        <f t="shared" ca="1" si="291"/>
        <v>0</v>
      </c>
      <c r="I3127" s="122">
        <f t="shared" ca="1" si="292"/>
        <v>0</v>
      </c>
    </row>
    <row r="3128" spans="1:9" x14ac:dyDescent="0.25">
      <c r="A3128" s="114">
        <f t="shared" si="293"/>
        <v>3128</v>
      </c>
      <c r="B3128" s="114">
        <f>IF(AND(A3128&gt;=CONTROL!$D$9,A3128&lt;CONTROL!$D$10+1),A3128,0)</f>
        <v>0</v>
      </c>
      <c r="C3128" s="114">
        <f>IF(AND(A3128&gt;=CONTROL!$F$9,A3128&lt;CONTROL!$F$10+1),A3128,0)</f>
        <v>0</v>
      </c>
      <c r="D3128" s="114" t="str">
        <f>IF(DATOS!I3129=CONTROL!$H$10,"B","A")</f>
        <v>A</v>
      </c>
      <c r="E3128" s="114">
        <f t="shared" si="288"/>
        <v>0</v>
      </c>
      <c r="F3128">
        <f t="shared" ca="1" si="289"/>
        <v>-1</v>
      </c>
      <c r="G3128">
        <f t="shared" ca="1" si="290"/>
        <v>654</v>
      </c>
      <c r="H3128">
        <f t="shared" ca="1" si="291"/>
        <v>0</v>
      </c>
      <c r="I3128" s="122">
        <f t="shared" ca="1" si="292"/>
        <v>0</v>
      </c>
    </row>
    <row r="3129" spans="1:9" x14ac:dyDescent="0.25">
      <c r="A3129" s="114">
        <f t="shared" si="293"/>
        <v>3129</v>
      </c>
      <c r="B3129" s="114">
        <f>IF(AND(A3129&gt;=CONTROL!$D$9,A3129&lt;CONTROL!$D$10+1),A3129,0)</f>
        <v>0</v>
      </c>
      <c r="C3129" s="114">
        <f>IF(AND(A3129&gt;=CONTROL!$F$9,A3129&lt;CONTROL!$F$10+1),A3129,0)</f>
        <v>0</v>
      </c>
      <c r="D3129" s="114" t="str">
        <f>IF(DATOS!I3130=CONTROL!$H$10,"B","A")</f>
        <v>A</v>
      </c>
      <c r="E3129" s="114">
        <f t="shared" si="288"/>
        <v>0</v>
      </c>
      <c r="F3129">
        <f t="shared" ca="1" si="289"/>
        <v>-1</v>
      </c>
      <c r="G3129">
        <f t="shared" ca="1" si="290"/>
        <v>654</v>
      </c>
      <c r="H3129">
        <f t="shared" ca="1" si="291"/>
        <v>0</v>
      </c>
      <c r="I3129" s="122">
        <f t="shared" ca="1" si="292"/>
        <v>0</v>
      </c>
    </row>
    <row r="3130" spans="1:9" x14ac:dyDescent="0.25">
      <c r="A3130" s="114">
        <f t="shared" si="293"/>
        <v>3130</v>
      </c>
      <c r="B3130" s="114">
        <f>IF(AND(A3130&gt;=CONTROL!$D$9,A3130&lt;CONTROL!$D$10+1),A3130,0)</f>
        <v>0</v>
      </c>
      <c r="C3130" s="114">
        <f>IF(AND(A3130&gt;=CONTROL!$F$9,A3130&lt;CONTROL!$F$10+1),A3130,0)</f>
        <v>0</v>
      </c>
      <c r="D3130" s="114" t="str">
        <f>IF(DATOS!I3131=CONTROL!$H$10,"B","A")</f>
        <v>A</v>
      </c>
      <c r="E3130" s="114">
        <f t="shared" si="288"/>
        <v>0</v>
      </c>
      <c r="F3130">
        <f t="shared" ca="1" si="289"/>
        <v>-1</v>
      </c>
      <c r="G3130">
        <f t="shared" ca="1" si="290"/>
        <v>654</v>
      </c>
      <c r="H3130">
        <f t="shared" ca="1" si="291"/>
        <v>0</v>
      </c>
      <c r="I3130" s="122">
        <f t="shared" ca="1" si="292"/>
        <v>0</v>
      </c>
    </row>
    <row r="3131" spans="1:9" x14ac:dyDescent="0.25">
      <c r="A3131" s="114">
        <f t="shared" si="293"/>
        <v>3131</v>
      </c>
      <c r="B3131" s="114">
        <f>IF(AND(A3131&gt;=CONTROL!$D$9,A3131&lt;CONTROL!$D$10+1),A3131,0)</f>
        <v>0</v>
      </c>
      <c r="C3131" s="114">
        <f>IF(AND(A3131&gt;=CONTROL!$F$9,A3131&lt;CONTROL!$F$10+1),A3131,0)</f>
        <v>0</v>
      </c>
      <c r="D3131" s="114" t="str">
        <f>IF(DATOS!I3132=CONTROL!$H$10,"B","A")</f>
        <v>A</v>
      </c>
      <c r="E3131" s="114">
        <f t="shared" si="288"/>
        <v>0</v>
      </c>
      <c r="F3131">
        <f t="shared" ca="1" si="289"/>
        <v>-1</v>
      </c>
      <c r="G3131">
        <f t="shared" ca="1" si="290"/>
        <v>654</v>
      </c>
      <c r="H3131">
        <f t="shared" ca="1" si="291"/>
        <v>0</v>
      </c>
      <c r="I3131" s="122">
        <f t="shared" ca="1" si="292"/>
        <v>0</v>
      </c>
    </row>
    <row r="3132" spans="1:9" x14ac:dyDescent="0.25">
      <c r="A3132" s="114">
        <f t="shared" si="293"/>
        <v>3132</v>
      </c>
      <c r="B3132" s="114">
        <f>IF(AND(A3132&gt;=CONTROL!$D$9,A3132&lt;CONTROL!$D$10+1),A3132,0)</f>
        <v>0</v>
      </c>
      <c r="C3132" s="114">
        <f>IF(AND(A3132&gt;=CONTROL!$F$9,A3132&lt;CONTROL!$F$10+1),A3132,0)</f>
        <v>0</v>
      </c>
      <c r="D3132" s="114" t="str">
        <f>IF(DATOS!I3133=CONTROL!$H$10,"B","A")</f>
        <v>A</v>
      </c>
      <c r="E3132" s="114">
        <f t="shared" si="288"/>
        <v>0</v>
      </c>
      <c r="F3132">
        <f t="shared" ca="1" si="289"/>
        <v>-1</v>
      </c>
      <c r="G3132">
        <f t="shared" ca="1" si="290"/>
        <v>654</v>
      </c>
      <c r="H3132">
        <f t="shared" ca="1" si="291"/>
        <v>0</v>
      </c>
      <c r="I3132" s="122">
        <f t="shared" ca="1" si="292"/>
        <v>0</v>
      </c>
    </row>
    <row r="3133" spans="1:9" x14ac:dyDescent="0.25">
      <c r="A3133" s="114">
        <f t="shared" si="293"/>
        <v>3133</v>
      </c>
      <c r="B3133" s="114">
        <f>IF(AND(A3133&gt;=CONTROL!$D$9,A3133&lt;CONTROL!$D$10+1),A3133,0)</f>
        <v>0</v>
      </c>
      <c r="C3133" s="114">
        <f>IF(AND(A3133&gt;=CONTROL!$F$9,A3133&lt;CONTROL!$F$10+1),A3133,0)</f>
        <v>0</v>
      </c>
      <c r="D3133" s="114" t="str">
        <f>IF(DATOS!I3134=CONTROL!$H$10,"B","A")</f>
        <v>A</v>
      </c>
      <c r="E3133" s="114">
        <f t="shared" si="288"/>
        <v>0</v>
      </c>
      <c r="F3133">
        <f t="shared" ca="1" si="289"/>
        <v>-1</v>
      </c>
      <c r="G3133">
        <f t="shared" ca="1" si="290"/>
        <v>654</v>
      </c>
      <c r="H3133">
        <f t="shared" ca="1" si="291"/>
        <v>0</v>
      </c>
      <c r="I3133" s="122">
        <f t="shared" ca="1" si="292"/>
        <v>0</v>
      </c>
    </row>
    <row r="3134" spans="1:9" x14ac:dyDescent="0.25">
      <c r="A3134" s="114">
        <f t="shared" si="293"/>
        <v>3134</v>
      </c>
      <c r="B3134" s="114">
        <f>IF(AND(A3134&gt;=CONTROL!$D$9,A3134&lt;CONTROL!$D$10+1),A3134,0)</f>
        <v>0</v>
      </c>
      <c r="C3134" s="114">
        <f>IF(AND(A3134&gt;=CONTROL!$F$9,A3134&lt;CONTROL!$F$10+1),A3134,0)</f>
        <v>0</v>
      </c>
      <c r="D3134" s="114" t="str">
        <f>IF(DATOS!I3135=CONTROL!$H$10,"B","A")</f>
        <v>A</v>
      </c>
      <c r="E3134" s="114">
        <f t="shared" si="288"/>
        <v>0</v>
      </c>
      <c r="F3134">
        <f t="shared" ca="1" si="289"/>
        <v>-1</v>
      </c>
      <c r="G3134">
        <f t="shared" ca="1" si="290"/>
        <v>654</v>
      </c>
      <c r="H3134">
        <f t="shared" ca="1" si="291"/>
        <v>0</v>
      </c>
      <c r="I3134" s="122">
        <f t="shared" ca="1" si="292"/>
        <v>0</v>
      </c>
    </row>
    <row r="3135" spans="1:9" x14ac:dyDescent="0.25">
      <c r="A3135" s="114">
        <f t="shared" si="293"/>
        <v>3135</v>
      </c>
      <c r="B3135" s="114">
        <f>IF(AND(A3135&gt;=CONTROL!$D$9,A3135&lt;CONTROL!$D$10+1),A3135,0)</f>
        <v>0</v>
      </c>
      <c r="C3135" s="114">
        <f>IF(AND(A3135&gt;=CONTROL!$F$9,A3135&lt;CONTROL!$F$10+1),A3135,0)</f>
        <v>0</v>
      </c>
      <c r="D3135" s="114" t="str">
        <f>IF(DATOS!I3136=CONTROL!$H$10,"B","A")</f>
        <v>A</v>
      </c>
      <c r="E3135" s="114">
        <f t="shared" si="288"/>
        <v>0</v>
      </c>
      <c r="F3135">
        <f t="shared" ca="1" si="289"/>
        <v>-1</v>
      </c>
      <c r="G3135">
        <f t="shared" ca="1" si="290"/>
        <v>654</v>
      </c>
      <c r="H3135">
        <f t="shared" ca="1" si="291"/>
        <v>0</v>
      </c>
      <c r="I3135" s="122">
        <f t="shared" ca="1" si="292"/>
        <v>0</v>
      </c>
    </row>
    <row r="3136" spans="1:9" x14ac:dyDescent="0.25">
      <c r="A3136" s="114">
        <f t="shared" si="293"/>
        <v>3136</v>
      </c>
      <c r="B3136" s="114">
        <f>IF(AND(A3136&gt;=CONTROL!$D$9,A3136&lt;CONTROL!$D$10+1),A3136,0)</f>
        <v>0</v>
      </c>
      <c r="C3136" s="114">
        <f>IF(AND(A3136&gt;=CONTROL!$F$9,A3136&lt;CONTROL!$F$10+1),A3136,0)</f>
        <v>0</v>
      </c>
      <c r="D3136" s="114" t="str">
        <f>IF(DATOS!I3137=CONTROL!$H$10,"B","A")</f>
        <v>A</v>
      </c>
      <c r="E3136" s="114">
        <f t="shared" si="288"/>
        <v>0</v>
      </c>
      <c r="F3136">
        <f t="shared" ca="1" si="289"/>
        <v>-1</v>
      </c>
      <c r="G3136">
        <f t="shared" ca="1" si="290"/>
        <v>654</v>
      </c>
      <c r="H3136">
        <f t="shared" ca="1" si="291"/>
        <v>0</v>
      </c>
      <c r="I3136" s="122">
        <f t="shared" ca="1" si="292"/>
        <v>0</v>
      </c>
    </row>
    <row r="3137" spans="1:9" x14ac:dyDescent="0.25">
      <c r="A3137" s="114">
        <f t="shared" si="293"/>
        <v>3137</v>
      </c>
      <c r="B3137" s="114">
        <f>IF(AND(A3137&gt;=CONTROL!$D$9,A3137&lt;CONTROL!$D$10+1),A3137,0)</f>
        <v>0</v>
      </c>
      <c r="C3137" s="114">
        <f>IF(AND(A3137&gt;=CONTROL!$F$9,A3137&lt;CONTROL!$F$10+1),A3137,0)</f>
        <v>0</v>
      </c>
      <c r="D3137" s="114" t="str">
        <f>IF(DATOS!I3138=CONTROL!$H$10,"B","A")</f>
        <v>A</v>
      </c>
      <c r="E3137" s="114">
        <f t="shared" si="288"/>
        <v>0</v>
      </c>
      <c r="F3137">
        <f t="shared" ca="1" si="289"/>
        <v>-1</v>
      </c>
      <c r="G3137">
        <f t="shared" ca="1" si="290"/>
        <v>654</v>
      </c>
      <c r="H3137">
        <f t="shared" ca="1" si="291"/>
        <v>0</v>
      </c>
      <c r="I3137" s="122">
        <f t="shared" ca="1" si="292"/>
        <v>0</v>
      </c>
    </row>
    <row r="3138" spans="1:9" x14ac:dyDescent="0.25">
      <c r="A3138" s="114">
        <f t="shared" si="293"/>
        <v>3138</v>
      </c>
      <c r="B3138" s="114">
        <f>IF(AND(A3138&gt;=CONTROL!$D$9,A3138&lt;CONTROL!$D$10+1),A3138,0)</f>
        <v>0</v>
      </c>
      <c r="C3138" s="114">
        <f>IF(AND(A3138&gt;=CONTROL!$F$9,A3138&lt;CONTROL!$F$10+1),A3138,0)</f>
        <v>0</v>
      </c>
      <c r="D3138" s="114" t="str">
        <f>IF(DATOS!I3139=CONTROL!$H$10,"B","A")</f>
        <v>A</v>
      </c>
      <c r="E3138" s="114">
        <f t="shared" ref="E3138:E3201" si="294">IF(D3138="A",+C3138+B3138,0)</f>
        <v>0</v>
      </c>
      <c r="F3138">
        <f t="shared" ref="F3138:F3201" ca="1" si="295">IF(E3138&gt;0,RAND(),-1)</f>
        <v>-1</v>
      </c>
      <c r="G3138">
        <f t="shared" ref="G3138:G3201" ca="1" si="296">RANK(F3138,$F$1:$F$5000)</f>
        <v>654</v>
      </c>
      <c r="H3138">
        <f t="shared" ref="H3138:H3201" ca="1" si="297">IF(F3138=-1,0,G3138)</f>
        <v>0</v>
      </c>
      <c r="I3138" s="122">
        <f t="shared" ref="I3138:I3201" ca="1" si="298">IFERROR(MATCH(A3138,H:H,0),0)</f>
        <v>0</v>
      </c>
    </row>
    <row r="3139" spans="1:9" x14ac:dyDescent="0.25">
      <c r="A3139" s="114">
        <f t="shared" ref="A3139:A3202" si="299">+A3138+1</f>
        <v>3139</v>
      </c>
      <c r="B3139" s="114">
        <f>IF(AND(A3139&gt;=CONTROL!$D$9,A3139&lt;CONTROL!$D$10+1),A3139,0)</f>
        <v>0</v>
      </c>
      <c r="C3139" s="114">
        <f>IF(AND(A3139&gt;=CONTROL!$F$9,A3139&lt;CONTROL!$F$10+1),A3139,0)</f>
        <v>0</v>
      </c>
      <c r="D3139" s="114" t="str">
        <f>IF(DATOS!I3140=CONTROL!$H$10,"B","A")</f>
        <v>A</v>
      </c>
      <c r="E3139" s="114">
        <f t="shared" si="294"/>
        <v>0</v>
      </c>
      <c r="F3139">
        <f t="shared" ca="1" si="295"/>
        <v>-1</v>
      </c>
      <c r="G3139">
        <f t="shared" ca="1" si="296"/>
        <v>654</v>
      </c>
      <c r="H3139">
        <f t="shared" ca="1" si="297"/>
        <v>0</v>
      </c>
      <c r="I3139" s="122">
        <f t="shared" ca="1" si="298"/>
        <v>0</v>
      </c>
    </row>
    <row r="3140" spans="1:9" x14ac:dyDescent="0.25">
      <c r="A3140" s="114">
        <f t="shared" si="299"/>
        <v>3140</v>
      </c>
      <c r="B3140" s="114">
        <f>IF(AND(A3140&gt;=CONTROL!$D$9,A3140&lt;CONTROL!$D$10+1),A3140,0)</f>
        <v>0</v>
      </c>
      <c r="C3140" s="114">
        <f>IF(AND(A3140&gt;=CONTROL!$F$9,A3140&lt;CONTROL!$F$10+1),A3140,0)</f>
        <v>0</v>
      </c>
      <c r="D3140" s="114" t="str">
        <f>IF(DATOS!I3141=CONTROL!$H$10,"B","A")</f>
        <v>A</v>
      </c>
      <c r="E3140" s="114">
        <f t="shared" si="294"/>
        <v>0</v>
      </c>
      <c r="F3140">
        <f t="shared" ca="1" si="295"/>
        <v>-1</v>
      </c>
      <c r="G3140">
        <f t="shared" ca="1" si="296"/>
        <v>654</v>
      </c>
      <c r="H3140">
        <f t="shared" ca="1" si="297"/>
        <v>0</v>
      </c>
      <c r="I3140" s="122">
        <f t="shared" ca="1" si="298"/>
        <v>0</v>
      </c>
    </row>
    <row r="3141" spans="1:9" x14ac:dyDescent="0.25">
      <c r="A3141" s="114">
        <f t="shared" si="299"/>
        <v>3141</v>
      </c>
      <c r="B3141" s="114">
        <f>IF(AND(A3141&gt;=CONTROL!$D$9,A3141&lt;CONTROL!$D$10+1),A3141,0)</f>
        <v>0</v>
      </c>
      <c r="C3141" s="114">
        <f>IF(AND(A3141&gt;=CONTROL!$F$9,A3141&lt;CONTROL!$F$10+1),A3141,0)</f>
        <v>0</v>
      </c>
      <c r="D3141" s="114" t="str">
        <f>IF(DATOS!I3142=CONTROL!$H$10,"B","A")</f>
        <v>A</v>
      </c>
      <c r="E3141" s="114">
        <f t="shared" si="294"/>
        <v>0</v>
      </c>
      <c r="F3141">
        <f t="shared" ca="1" si="295"/>
        <v>-1</v>
      </c>
      <c r="G3141">
        <f t="shared" ca="1" si="296"/>
        <v>654</v>
      </c>
      <c r="H3141">
        <f t="shared" ca="1" si="297"/>
        <v>0</v>
      </c>
      <c r="I3141" s="122">
        <f t="shared" ca="1" si="298"/>
        <v>0</v>
      </c>
    </row>
    <row r="3142" spans="1:9" x14ac:dyDescent="0.25">
      <c r="A3142" s="114">
        <f t="shared" si="299"/>
        <v>3142</v>
      </c>
      <c r="B3142" s="114">
        <f>IF(AND(A3142&gt;=CONTROL!$D$9,A3142&lt;CONTROL!$D$10+1),A3142,0)</f>
        <v>0</v>
      </c>
      <c r="C3142" s="114">
        <f>IF(AND(A3142&gt;=CONTROL!$F$9,A3142&lt;CONTROL!$F$10+1),A3142,0)</f>
        <v>0</v>
      </c>
      <c r="D3142" s="114" t="str">
        <f>IF(DATOS!I3143=CONTROL!$H$10,"B","A")</f>
        <v>A</v>
      </c>
      <c r="E3142" s="114">
        <f t="shared" si="294"/>
        <v>0</v>
      </c>
      <c r="F3142">
        <f t="shared" ca="1" si="295"/>
        <v>-1</v>
      </c>
      <c r="G3142">
        <f t="shared" ca="1" si="296"/>
        <v>654</v>
      </c>
      <c r="H3142">
        <f t="shared" ca="1" si="297"/>
        <v>0</v>
      </c>
      <c r="I3142" s="122">
        <f t="shared" ca="1" si="298"/>
        <v>0</v>
      </c>
    </row>
    <row r="3143" spans="1:9" x14ac:dyDescent="0.25">
      <c r="A3143" s="114">
        <f t="shared" si="299"/>
        <v>3143</v>
      </c>
      <c r="B3143" s="114">
        <f>IF(AND(A3143&gt;=CONTROL!$D$9,A3143&lt;CONTROL!$D$10+1),A3143,0)</f>
        <v>0</v>
      </c>
      <c r="C3143" s="114">
        <f>IF(AND(A3143&gt;=CONTROL!$F$9,A3143&lt;CONTROL!$F$10+1),A3143,0)</f>
        <v>0</v>
      </c>
      <c r="D3143" s="114" t="str">
        <f>IF(DATOS!I3144=CONTROL!$H$10,"B","A")</f>
        <v>A</v>
      </c>
      <c r="E3143" s="114">
        <f t="shared" si="294"/>
        <v>0</v>
      </c>
      <c r="F3143">
        <f t="shared" ca="1" si="295"/>
        <v>-1</v>
      </c>
      <c r="G3143">
        <f t="shared" ca="1" si="296"/>
        <v>654</v>
      </c>
      <c r="H3143">
        <f t="shared" ca="1" si="297"/>
        <v>0</v>
      </c>
      <c r="I3143" s="122">
        <f t="shared" ca="1" si="298"/>
        <v>0</v>
      </c>
    </row>
    <row r="3144" spans="1:9" x14ac:dyDescent="0.25">
      <c r="A3144" s="114">
        <f t="shared" si="299"/>
        <v>3144</v>
      </c>
      <c r="B3144" s="114">
        <f>IF(AND(A3144&gt;=CONTROL!$D$9,A3144&lt;CONTROL!$D$10+1),A3144,0)</f>
        <v>0</v>
      </c>
      <c r="C3144" s="114">
        <f>IF(AND(A3144&gt;=CONTROL!$F$9,A3144&lt;CONTROL!$F$10+1),A3144,0)</f>
        <v>0</v>
      </c>
      <c r="D3144" s="114" t="str">
        <f>IF(DATOS!I3145=CONTROL!$H$10,"B","A")</f>
        <v>A</v>
      </c>
      <c r="E3144" s="114">
        <f t="shared" si="294"/>
        <v>0</v>
      </c>
      <c r="F3144">
        <f t="shared" ca="1" si="295"/>
        <v>-1</v>
      </c>
      <c r="G3144">
        <f t="shared" ca="1" si="296"/>
        <v>654</v>
      </c>
      <c r="H3144">
        <f t="shared" ca="1" si="297"/>
        <v>0</v>
      </c>
      <c r="I3144" s="122">
        <f t="shared" ca="1" si="298"/>
        <v>0</v>
      </c>
    </row>
    <row r="3145" spans="1:9" x14ac:dyDescent="0.25">
      <c r="A3145" s="114">
        <f t="shared" si="299"/>
        <v>3145</v>
      </c>
      <c r="B3145" s="114">
        <f>IF(AND(A3145&gt;=CONTROL!$D$9,A3145&lt;CONTROL!$D$10+1),A3145,0)</f>
        <v>0</v>
      </c>
      <c r="C3145" s="114">
        <f>IF(AND(A3145&gt;=CONTROL!$F$9,A3145&lt;CONTROL!$F$10+1),A3145,0)</f>
        <v>0</v>
      </c>
      <c r="D3145" s="114" t="str">
        <f>IF(DATOS!I3146=CONTROL!$H$10,"B","A")</f>
        <v>A</v>
      </c>
      <c r="E3145" s="114">
        <f t="shared" si="294"/>
        <v>0</v>
      </c>
      <c r="F3145">
        <f t="shared" ca="1" si="295"/>
        <v>-1</v>
      </c>
      <c r="G3145">
        <f t="shared" ca="1" si="296"/>
        <v>654</v>
      </c>
      <c r="H3145">
        <f t="shared" ca="1" si="297"/>
        <v>0</v>
      </c>
      <c r="I3145" s="122">
        <f t="shared" ca="1" si="298"/>
        <v>0</v>
      </c>
    </row>
    <row r="3146" spans="1:9" x14ac:dyDescent="0.25">
      <c r="A3146" s="114">
        <f t="shared" si="299"/>
        <v>3146</v>
      </c>
      <c r="B3146" s="114">
        <f>IF(AND(A3146&gt;=CONTROL!$D$9,A3146&lt;CONTROL!$D$10+1),A3146,0)</f>
        <v>0</v>
      </c>
      <c r="C3146" s="114">
        <f>IF(AND(A3146&gt;=CONTROL!$F$9,A3146&lt;CONTROL!$F$10+1),A3146,0)</f>
        <v>0</v>
      </c>
      <c r="D3146" s="114" t="str">
        <f>IF(DATOS!I3147=CONTROL!$H$10,"B","A")</f>
        <v>A</v>
      </c>
      <c r="E3146" s="114">
        <f t="shared" si="294"/>
        <v>0</v>
      </c>
      <c r="F3146">
        <f t="shared" ca="1" si="295"/>
        <v>-1</v>
      </c>
      <c r="G3146">
        <f t="shared" ca="1" si="296"/>
        <v>654</v>
      </c>
      <c r="H3146">
        <f t="shared" ca="1" si="297"/>
        <v>0</v>
      </c>
      <c r="I3146" s="122">
        <f t="shared" ca="1" si="298"/>
        <v>0</v>
      </c>
    </row>
    <row r="3147" spans="1:9" x14ac:dyDescent="0.25">
      <c r="A3147" s="114">
        <f t="shared" si="299"/>
        <v>3147</v>
      </c>
      <c r="B3147" s="114">
        <f>IF(AND(A3147&gt;=CONTROL!$D$9,A3147&lt;CONTROL!$D$10+1),A3147,0)</f>
        <v>0</v>
      </c>
      <c r="C3147" s="114">
        <f>IF(AND(A3147&gt;=CONTROL!$F$9,A3147&lt;CONTROL!$F$10+1),A3147,0)</f>
        <v>0</v>
      </c>
      <c r="D3147" s="114" t="str">
        <f>IF(DATOS!I3148=CONTROL!$H$10,"B","A")</f>
        <v>A</v>
      </c>
      <c r="E3147" s="114">
        <f t="shared" si="294"/>
        <v>0</v>
      </c>
      <c r="F3147">
        <f t="shared" ca="1" si="295"/>
        <v>-1</v>
      </c>
      <c r="G3147">
        <f t="shared" ca="1" si="296"/>
        <v>654</v>
      </c>
      <c r="H3147">
        <f t="shared" ca="1" si="297"/>
        <v>0</v>
      </c>
      <c r="I3147" s="122">
        <f t="shared" ca="1" si="298"/>
        <v>0</v>
      </c>
    </row>
    <row r="3148" spans="1:9" x14ac:dyDescent="0.25">
      <c r="A3148" s="114">
        <f t="shared" si="299"/>
        <v>3148</v>
      </c>
      <c r="B3148" s="114">
        <f>IF(AND(A3148&gt;=CONTROL!$D$9,A3148&lt;CONTROL!$D$10+1),A3148,0)</f>
        <v>0</v>
      </c>
      <c r="C3148" s="114">
        <f>IF(AND(A3148&gt;=CONTROL!$F$9,A3148&lt;CONTROL!$F$10+1),A3148,0)</f>
        <v>0</v>
      </c>
      <c r="D3148" s="114" t="str">
        <f>IF(DATOS!I3149=CONTROL!$H$10,"B","A")</f>
        <v>A</v>
      </c>
      <c r="E3148" s="114">
        <f t="shared" si="294"/>
        <v>0</v>
      </c>
      <c r="F3148">
        <f t="shared" ca="1" si="295"/>
        <v>-1</v>
      </c>
      <c r="G3148">
        <f t="shared" ca="1" si="296"/>
        <v>654</v>
      </c>
      <c r="H3148">
        <f t="shared" ca="1" si="297"/>
        <v>0</v>
      </c>
      <c r="I3148" s="122">
        <f t="shared" ca="1" si="298"/>
        <v>0</v>
      </c>
    </row>
    <row r="3149" spans="1:9" x14ac:dyDescent="0.25">
      <c r="A3149" s="114">
        <f t="shared" si="299"/>
        <v>3149</v>
      </c>
      <c r="B3149" s="114">
        <f>IF(AND(A3149&gt;=CONTROL!$D$9,A3149&lt;CONTROL!$D$10+1),A3149,0)</f>
        <v>0</v>
      </c>
      <c r="C3149" s="114">
        <f>IF(AND(A3149&gt;=CONTROL!$F$9,A3149&lt;CONTROL!$F$10+1),A3149,0)</f>
        <v>0</v>
      </c>
      <c r="D3149" s="114" t="str">
        <f>IF(DATOS!I3150=CONTROL!$H$10,"B","A")</f>
        <v>A</v>
      </c>
      <c r="E3149" s="114">
        <f t="shared" si="294"/>
        <v>0</v>
      </c>
      <c r="F3149">
        <f t="shared" ca="1" si="295"/>
        <v>-1</v>
      </c>
      <c r="G3149">
        <f t="shared" ca="1" si="296"/>
        <v>654</v>
      </c>
      <c r="H3149">
        <f t="shared" ca="1" si="297"/>
        <v>0</v>
      </c>
      <c r="I3149" s="122">
        <f t="shared" ca="1" si="298"/>
        <v>0</v>
      </c>
    </row>
    <row r="3150" spans="1:9" x14ac:dyDescent="0.25">
      <c r="A3150" s="114">
        <f t="shared" si="299"/>
        <v>3150</v>
      </c>
      <c r="B3150" s="114">
        <f>IF(AND(A3150&gt;=CONTROL!$D$9,A3150&lt;CONTROL!$D$10+1),A3150,0)</f>
        <v>0</v>
      </c>
      <c r="C3150" s="114">
        <f>IF(AND(A3150&gt;=CONTROL!$F$9,A3150&lt;CONTROL!$F$10+1),A3150,0)</f>
        <v>0</v>
      </c>
      <c r="D3150" s="114" t="str">
        <f>IF(DATOS!I3151=CONTROL!$H$10,"B","A")</f>
        <v>A</v>
      </c>
      <c r="E3150" s="114">
        <f t="shared" si="294"/>
        <v>0</v>
      </c>
      <c r="F3150">
        <f t="shared" ca="1" si="295"/>
        <v>-1</v>
      </c>
      <c r="G3150">
        <f t="shared" ca="1" si="296"/>
        <v>654</v>
      </c>
      <c r="H3150">
        <f t="shared" ca="1" si="297"/>
        <v>0</v>
      </c>
      <c r="I3150" s="122">
        <f t="shared" ca="1" si="298"/>
        <v>0</v>
      </c>
    </row>
    <row r="3151" spans="1:9" x14ac:dyDescent="0.25">
      <c r="A3151" s="114">
        <f t="shared" si="299"/>
        <v>3151</v>
      </c>
      <c r="B3151" s="114">
        <f>IF(AND(A3151&gt;=CONTROL!$D$9,A3151&lt;CONTROL!$D$10+1),A3151,0)</f>
        <v>0</v>
      </c>
      <c r="C3151" s="114">
        <f>IF(AND(A3151&gt;=CONTROL!$F$9,A3151&lt;CONTROL!$F$10+1),A3151,0)</f>
        <v>0</v>
      </c>
      <c r="D3151" s="114" t="str">
        <f>IF(DATOS!I3152=CONTROL!$H$10,"B","A")</f>
        <v>A</v>
      </c>
      <c r="E3151" s="114">
        <f t="shared" si="294"/>
        <v>0</v>
      </c>
      <c r="F3151">
        <f t="shared" ca="1" si="295"/>
        <v>-1</v>
      </c>
      <c r="G3151">
        <f t="shared" ca="1" si="296"/>
        <v>654</v>
      </c>
      <c r="H3151">
        <f t="shared" ca="1" si="297"/>
        <v>0</v>
      </c>
      <c r="I3151" s="122">
        <f t="shared" ca="1" si="298"/>
        <v>0</v>
      </c>
    </row>
    <row r="3152" spans="1:9" x14ac:dyDescent="0.25">
      <c r="A3152" s="114">
        <f t="shared" si="299"/>
        <v>3152</v>
      </c>
      <c r="B3152" s="114">
        <f>IF(AND(A3152&gt;=CONTROL!$D$9,A3152&lt;CONTROL!$D$10+1),A3152,0)</f>
        <v>0</v>
      </c>
      <c r="C3152" s="114">
        <f>IF(AND(A3152&gt;=CONTROL!$F$9,A3152&lt;CONTROL!$F$10+1),A3152,0)</f>
        <v>0</v>
      </c>
      <c r="D3152" s="114" t="str">
        <f>IF(DATOS!I3153=CONTROL!$H$10,"B","A")</f>
        <v>A</v>
      </c>
      <c r="E3152" s="114">
        <f t="shared" si="294"/>
        <v>0</v>
      </c>
      <c r="F3152">
        <f t="shared" ca="1" si="295"/>
        <v>-1</v>
      </c>
      <c r="G3152">
        <f t="shared" ca="1" si="296"/>
        <v>654</v>
      </c>
      <c r="H3152">
        <f t="shared" ca="1" si="297"/>
        <v>0</v>
      </c>
      <c r="I3152" s="122">
        <f t="shared" ca="1" si="298"/>
        <v>0</v>
      </c>
    </row>
    <row r="3153" spans="1:9" x14ac:dyDescent="0.25">
      <c r="A3153" s="114">
        <f t="shared" si="299"/>
        <v>3153</v>
      </c>
      <c r="B3153" s="114">
        <f>IF(AND(A3153&gt;=CONTROL!$D$9,A3153&lt;CONTROL!$D$10+1),A3153,0)</f>
        <v>0</v>
      </c>
      <c r="C3153" s="114">
        <f>IF(AND(A3153&gt;=CONTROL!$F$9,A3153&lt;CONTROL!$F$10+1),A3153,0)</f>
        <v>0</v>
      </c>
      <c r="D3153" s="114" t="str">
        <f>IF(DATOS!I3154=CONTROL!$H$10,"B","A")</f>
        <v>A</v>
      </c>
      <c r="E3153" s="114">
        <f t="shared" si="294"/>
        <v>0</v>
      </c>
      <c r="F3153">
        <f t="shared" ca="1" si="295"/>
        <v>-1</v>
      </c>
      <c r="G3153">
        <f t="shared" ca="1" si="296"/>
        <v>654</v>
      </c>
      <c r="H3153">
        <f t="shared" ca="1" si="297"/>
        <v>0</v>
      </c>
      <c r="I3153" s="122">
        <f t="shared" ca="1" si="298"/>
        <v>0</v>
      </c>
    </row>
    <row r="3154" spans="1:9" x14ac:dyDescent="0.25">
      <c r="A3154" s="114">
        <f t="shared" si="299"/>
        <v>3154</v>
      </c>
      <c r="B3154" s="114">
        <f>IF(AND(A3154&gt;=CONTROL!$D$9,A3154&lt;CONTROL!$D$10+1),A3154,0)</f>
        <v>0</v>
      </c>
      <c r="C3154" s="114">
        <f>IF(AND(A3154&gt;=CONTROL!$F$9,A3154&lt;CONTROL!$F$10+1),A3154,0)</f>
        <v>0</v>
      </c>
      <c r="D3154" s="114" t="str">
        <f>IF(DATOS!I3155=CONTROL!$H$10,"B","A")</f>
        <v>A</v>
      </c>
      <c r="E3154" s="114">
        <f t="shared" si="294"/>
        <v>0</v>
      </c>
      <c r="F3154">
        <f t="shared" ca="1" si="295"/>
        <v>-1</v>
      </c>
      <c r="G3154">
        <f t="shared" ca="1" si="296"/>
        <v>654</v>
      </c>
      <c r="H3154">
        <f t="shared" ca="1" si="297"/>
        <v>0</v>
      </c>
      <c r="I3154" s="122">
        <f t="shared" ca="1" si="298"/>
        <v>0</v>
      </c>
    </row>
    <row r="3155" spans="1:9" x14ac:dyDescent="0.25">
      <c r="A3155" s="114">
        <f t="shared" si="299"/>
        <v>3155</v>
      </c>
      <c r="B3155" s="114">
        <f>IF(AND(A3155&gt;=CONTROL!$D$9,A3155&lt;CONTROL!$D$10+1),A3155,0)</f>
        <v>0</v>
      </c>
      <c r="C3155" s="114">
        <f>IF(AND(A3155&gt;=CONTROL!$F$9,A3155&lt;CONTROL!$F$10+1),A3155,0)</f>
        <v>0</v>
      </c>
      <c r="D3155" s="114" t="str">
        <f>IF(DATOS!I3156=CONTROL!$H$10,"B","A")</f>
        <v>A</v>
      </c>
      <c r="E3155" s="114">
        <f t="shared" si="294"/>
        <v>0</v>
      </c>
      <c r="F3155">
        <f t="shared" ca="1" si="295"/>
        <v>-1</v>
      </c>
      <c r="G3155">
        <f t="shared" ca="1" si="296"/>
        <v>654</v>
      </c>
      <c r="H3155">
        <f t="shared" ca="1" si="297"/>
        <v>0</v>
      </c>
      <c r="I3155" s="122">
        <f t="shared" ca="1" si="298"/>
        <v>0</v>
      </c>
    </row>
    <row r="3156" spans="1:9" x14ac:dyDescent="0.25">
      <c r="A3156" s="114">
        <f t="shared" si="299"/>
        <v>3156</v>
      </c>
      <c r="B3156" s="114">
        <f>IF(AND(A3156&gt;=CONTROL!$D$9,A3156&lt;CONTROL!$D$10+1),A3156,0)</f>
        <v>0</v>
      </c>
      <c r="C3156" s="114">
        <f>IF(AND(A3156&gt;=CONTROL!$F$9,A3156&lt;CONTROL!$F$10+1),A3156,0)</f>
        <v>0</v>
      </c>
      <c r="D3156" s="114" t="str">
        <f>IF(DATOS!I3157=CONTROL!$H$10,"B","A")</f>
        <v>A</v>
      </c>
      <c r="E3156" s="114">
        <f t="shared" si="294"/>
        <v>0</v>
      </c>
      <c r="F3156">
        <f t="shared" ca="1" si="295"/>
        <v>-1</v>
      </c>
      <c r="G3156">
        <f t="shared" ca="1" si="296"/>
        <v>654</v>
      </c>
      <c r="H3156">
        <f t="shared" ca="1" si="297"/>
        <v>0</v>
      </c>
      <c r="I3156" s="122">
        <f t="shared" ca="1" si="298"/>
        <v>0</v>
      </c>
    </row>
    <row r="3157" spans="1:9" x14ac:dyDescent="0.25">
      <c r="A3157" s="114">
        <f t="shared" si="299"/>
        <v>3157</v>
      </c>
      <c r="B3157" s="114">
        <f>IF(AND(A3157&gt;=CONTROL!$D$9,A3157&lt;CONTROL!$D$10+1),A3157,0)</f>
        <v>0</v>
      </c>
      <c r="C3157" s="114">
        <f>IF(AND(A3157&gt;=CONTROL!$F$9,A3157&lt;CONTROL!$F$10+1),A3157,0)</f>
        <v>0</v>
      </c>
      <c r="D3157" s="114" t="str">
        <f>IF(DATOS!I3158=CONTROL!$H$10,"B","A")</f>
        <v>A</v>
      </c>
      <c r="E3157" s="114">
        <f t="shared" si="294"/>
        <v>0</v>
      </c>
      <c r="F3157">
        <f t="shared" ca="1" si="295"/>
        <v>-1</v>
      </c>
      <c r="G3157">
        <f t="shared" ca="1" si="296"/>
        <v>654</v>
      </c>
      <c r="H3157">
        <f t="shared" ca="1" si="297"/>
        <v>0</v>
      </c>
      <c r="I3157" s="122">
        <f t="shared" ca="1" si="298"/>
        <v>0</v>
      </c>
    </row>
    <row r="3158" spans="1:9" x14ac:dyDescent="0.25">
      <c r="A3158" s="114">
        <f t="shared" si="299"/>
        <v>3158</v>
      </c>
      <c r="B3158" s="114">
        <f>IF(AND(A3158&gt;=CONTROL!$D$9,A3158&lt;CONTROL!$D$10+1),A3158,0)</f>
        <v>0</v>
      </c>
      <c r="C3158" s="114">
        <f>IF(AND(A3158&gt;=CONTROL!$F$9,A3158&lt;CONTROL!$F$10+1),A3158,0)</f>
        <v>0</v>
      </c>
      <c r="D3158" s="114" t="str">
        <f>IF(DATOS!I3159=CONTROL!$H$10,"B","A")</f>
        <v>A</v>
      </c>
      <c r="E3158" s="114">
        <f t="shared" si="294"/>
        <v>0</v>
      </c>
      <c r="F3158">
        <f t="shared" ca="1" si="295"/>
        <v>-1</v>
      </c>
      <c r="G3158">
        <f t="shared" ca="1" si="296"/>
        <v>654</v>
      </c>
      <c r="H3158">
        <f t="shared" ca="1" si="297"/>
        <v>0</v>
      </c>
      <c r="I3158" s="122">
        <f t="shared" ca="1" si="298"/>
        <v>0</v>
      </c>
    </row>
    <row r="3159" spans="1:9" x14ac:dyDescent="0.25">
      <c r="A3159" s="114">
        <f t="shared" si="299"/>
        <v>3159</v>
      </c>
      <c r="B3159" s="114">
        <f>IF(AND(A3159&gt;=CONTROL!$D$9,A3159&lt;CONTROL!$D$10+1),A3159,0)</f>
        <v>0</v>
      </c>
      <c r="C3159" s="114">
        <f>IF(AND(A3159&gt;=CONTROL!$F$9,A3159&lt;CONTROL!$F$10+1),A3159,0)</f>
        <v>0</v>
      </c>
      <c r="D3159" s="114" t="str">
        <f>IF(DATOS!I3160=CONTROL!$H$10,"B","A")</f>
        <v>A</v>
      </c>
      <c r="E3159" s="114">
        <f t="shared" si="294"/>
        <v>0</v>
      </c>
      <c r="F3159">
        <f t="shared" ca="1" si="295"/>
        <v>-1</v>
      </c>
      <c r="G3159">
        <f t="shared" ca="1" si="296"/>
        <v>654</v>
      </c>
      <c r="H3159">
        <f t="shared" ca="1" si="297"/>
        <v>0</v>
      </c>
      <c r="I3159" s="122">
        <f t="shared" ca="1" si="298"/>
        <v>0</v>
      </c>
    </row>
    <row r="3160" spans="1:9" x14ac:dyDescent="0.25">
      <c r="A3160" s="114">
        <f t="shared" si="299"/>
        <v>3160</v>
      </c>
      <c r="B3160" s="114">
        <f>IF(AND(A3160&gt;=CONTROL!$D$9,A3160&lt;CONTROL!$D$10+1),A3160,0)</f>
        <v>0</v>
      </c>
      <c r="C3160" s="114">
        <f>IF(AND(A3160&gt;=CONTROL!$F$9,A3160&lt;CONTROL!$F$10+1),A3160,0)</f>
        <v>0</v>
      </c>
      <c r="D3160" s="114" t="str">
        <f>IF(DATOS!I3161=CONTROL!$H$10,"B","A")</f>
        <v>A</v>
      </c>
      <c r="E3160" s="114">
        <f t="shared" si="294"/>
        <v>0</v>
      </c>
      <c r="F3160">
        <f t="shared" ca="1" si="295"/>
        <v>-1</v>
      </c>
      <c r="G3160">
        <f t="shared" ca="1" si="296"/>
        <v>654</v>
      </c>
      <c r="H3160">
        <f t="shared" ca="1" si="297"/>
        <v>0</v>
      </c>
      <c r="I3160" s="122">
        <f t="shared" ca="1" si="298"/>
        <v>0</v>
      </c>
    </row>
    <row r="3161" spans="1:9" x14ac:dyDescent="0.25">
      <c r="A3161" s="114">
        <f t="shared" si="299"/>
        <v>3161</v>
      </c>
      <c r="B3161" s="114">
        <f>IF(AND(A3161&gt;=CONTROL!$D$9,A3161&lt;CONTROL!$D$10+1),A3161,0)</f>
        <v>0</v>
      </c>
      <c r="C3161" s="114">
        <f>IF(AND(A3161&gt;=CONTROL!$F$9,A3161&lt;CONTROL!$F$10+1),A3161,0)</f>
        <v>0</v>
      </c>
      <c r="D3161" s="114" t="str">
        <f>IF(DATOS!I3162=CONTROL!$H$10,"B","A")</f>
        <v>A</v>
      </c>
      <c r="E3161" s="114">
        <f t="shared" si="294"/>
        <v>0</v>
      </c>
      <c r="F3161">
        <f t="shared" ca="1" si="295"/>
        <v>-1</v>
      </c>
      <c r="G3161">
        <f t="shared" ca="1" si="296"/>
        <v>654</v>
      </c>
      <c r="H3161">
        <f t="shared" ca="1" si="297"/>
        <v>0</v>
      </c>
      <c r="I3161" s="122">
        <f t="shared" ca="1" si="298"/>
        <v>0</v>
      </c>
    </row>
    <row r="3162" spans="1:9" x14ac:dyDescent="0.25">
      <c r="A3162" s="114">
        <f t="shared" si="299"/>
        <v>3162</v>
      </c>
      <c r="B3162" s="114">
        <f>IF(AND(A3162&gt;=CONTROL!$D$9,A3162&lt;CONTROL!$D$10+1),A3162,0)</f>
        <v>0</v>
      </c>
      <c r="C3162" s="114">
        <f>IF(AND(A3162&gt;=CONTROL!$F$9,A3162&lt;CONTROL!$F$10+1),A3162,0)</f>
        <v>0</v>
      </c>
      <c r="D3162" s="114" t="str">
        <f>IF(DATOS!I3163=CONTROL!$H$10,"B","A")</f>
        <v>A</v>
      </c>
      <c r="E3162" s="114">
        <f t="shared" si="294"/>
        <v>0</v>
      </c>
      <c r="F3162">
        <f t="shared" ca="1" si="295"/>
        <v>-1</v>
      </c>
      <c r="G3162">
        <f t="shared" ca="1" si="296"/>
        <v>654</v>
      </c>
      <c r="H3162">
        <f t="shared" ca="1" si="297"/>
        <v>0</v>
      </c>
      <c r="I3162" s="122">
        <f t="shared" ca="1" si="298"/>
        <v>0</v>
      </c>
    </row>
    <row r="3163" spans="1:9" x14ac:dyDescent="0.25">
      <c r="A3163" s="114">
        <f t="shared" si="299"/>
        <v>3163</v>
      </c>
      <c r="B3163" s="114">
        <f>IF(AND(A3163&gt;=CONTROL!$D$9,A3163&lt;CONTROL!$D$10+1),A3163,0)</f>
        <v>0</v>
      </c>
      <c r="C3163" s="114">
        <f>IF(AND(A3163&gt;=CONTROL!$F$9,A3163&lt;CONTROL!$F$10+1),A3163,0)</f>
        <v>0</v>
      </c>
      <c r="D3163" s="114" t="str">
        <f>IF(DATOS!I3164=CONTROL!$H$10,"B","A")</f>
        <v>A</v>
      </c>
      <c r="E3163" s="114">
        <f t="shared" si="294"/>
        <v>0</v>
      </c>
      <c r="F3163">
        <f t="shared" ca="1" si="295"/>
        <v>-1</v>
      </c>
      <c r="G3163">
        <f t="shared" ca="1" si="296"/>
        <v>654</v>
      </c>
      <c r="H3163">
        <f t="shared" ca="1" si="297"/>
        <v>0</v>
      </c>
      <c r="I3163" s="122">
        <f t="shared" ca="1" si="298"/>
        <v>0</v>
      </c>
    </row>
    <row r="3164" spans="1:9" x14ac:dyDescent="0.25">
      <c r="A3164" s="114">
        <f t="shared" si="299"/>
        <v>3164</v>
      </c>
      <c r="B3164" s="114">
        <f>IF(AND(A3164&gt;=CONTROL!$D$9,A3164&lt;CONTROL!$D$10+1),A3164,0)</f>
        <v>0</v>
      </c>
      <c r="C3164" s="114">
        <f>IF(AND(A3164&gt;=CONTROL!$F$9,A3164&lt;CONTROL!$F$10+1),A3164,0)</f>
        <v>0</v>
      </c>
      <c r="D3164" s="114" t="str">
        <f>IF(DATOS!I3165=CONTROL!$H$10,"B","A")</f>
        <v>A</v>
      </c>
      <c r="E3164" s="114">
        <f t="shared" si="294"/>
        <v>0</v>
      </c>
      <c r="F3164">
        <f t="shared" ca="1" si="295"/>
        <v>-1</v>
      </c>
      <c r="G3164">
        <f t="shared" ca="1" si="296"/>
        <v>654</v>
      </c>
      <c r="H3164">
        <f t="shared" ca="1" si="297"/>
        <v>0</v>
      </c>
      <c r="I3164" s="122">
        <f t="shared" ca="1" si="298"/>
        <v>0</v>
      </c>
    </row>
    <row r="3165" spans="1:9" x14ac:dyDescent="0.25">
      <c r="A3165" s="114">
        <f t="shared" si="299"/>
        <v>3165</v>
      </c>
      <c r="B3165" s="114">
        <f>IF(AND(A3165&gt;=CONTROL!$D$9,A3165&lt;CONTROL!$D$10+1),A3165,0)</f>
        <v>0</v>
      </c>
      <c r="C3165" s="114">
        <f>IF(AND(A3165&gt;=CONTROL!$F$9,A3165&lt;CONTROL!$F$10+1),A3165,0)</f>
        <v>0</v>
      </c>
      <c r="D3165" s="114" t="str">
        <f>IF(DATOS!I3166=CONTROL!$H$10,"B","A")</f>
        <v>A</v>
      </c>
      <c r="E3165" s="114">
        <f t="shared" si="294"/>
        <v>0</v>
      </c>
      <c r="F3165">
        <f t="shared" ca="1" si="295"/>
        <v>-1</v>
      </c>
      <c r="G3165">
        <f t="shared" ca="1" si="296"/>
        <v>654</v>
      </c>
      <c r="H3165">
        <f t="shared" ca="1" si="297"/>
        <v>0</v>
      </c>
      <c r="I3165" s="122">
        <f t="shared" ca="1" si="298"/>
        <v>0</v>
      </c>
    </row>
    <row r="3166" spans="1:9" x14ac:dyDescent="0.25">
      <c r="A3166" s="114">
        <f t="shared" si="299"/>
        <v>3166</v>
      </c>
      <c r="B3166" s="114">
        <f>IF(AND(A3166&gt;=CONTROL!$D$9,A3166&lt;CONTROL!$D$10+1),A3166,0)</f>
        <v>0</v>
      </c>
      <c r="C3166" s="114">
        <f>IF(AND(A3166&gt;=CONTROL!$F$9,A3166&lt;CONTROL!$F$10+1),A3166,0)</f>
        <v>0</v>
      </c>
      <c r="D3166" s="114" t="str">
        <f>IF(DATOS!I3167=CONTROL!$H$10,"B","A")</f>
        <v>A</v>
      </c>
      <c r="E3166" s="114">
        <f t="shared" si="294"/>
        <v>0</v>
      </c>
      <c r="F3166">
        <f t="shared" ca="1" si="295"/>
        <v>-1</v>
      </c>
      <c r="G3166">
        <f t="shared" ca="1" si="296"/>
        <v>654</v>
      </c>
      <c r="H3166">
        <f t="shared" ca="1" si="297"/>
        <v>0</v>
      </c>
      <c r="I3166" s="122">
        <f t="shared" ca="1" si="298"/>
        <v>0</v>
      </c>
    </row>
    <row r="3167" spans="1:9" x14ac:dyDescent="0.25">
      <c r="A3167" s="114">
        <f t="shared" si="299"/>
        <v>3167</v>
      </c>
      <c r="B3167" s="114">
        <f>IF(AND(A3167&gt;=CONTROL!$D$9,A3167&lt;CONTROL!$D$10+1),A3167,0)</f>
        <v>0</v>
      </c>
      <c r="C3167" s="114">
        <f>IF(AND(A3167&gt;=CONTROL!$F$9,A3167&lt;CONTROL!$F$10+1),A3167,0)</f>
        <v>0</v>
      </c>
      <c r="D3167" s="114" t="str">
        <f>IF(DATOS!I3168=CONTROL!$H$10,"B","A")</f>
        <v>A</v>
      </c>
      <c r="E3167" s="114">
        <f t="shared" si="294"/>
        <v>0</v>
      </c>
      <c r="F3167">
        <f t="shared" ca="1" si="295"/>
        <v>-1</v>
      </c>
      <c r="G3167">
        <f t="shared" ca="1" si="296"/>
        <v>654</v>
      </c>
      <c r="H3167">
        <f t="shared" ca="1" si="297"/>
        <v>0</v>
      </c>
      <c r="I3167" s="122">
        <f t="shared" ca="1" si="298"/>
        <v>0</v>
      </c>
    </row>
    <row r="3168" spans="1:9" x14ac:dyDescent="0.25">
      <c r="A3168" s="114">
        <f t="shared" si="299"/>
        <v>3168</v>
      </c>
      <c r="B3168" s="114">
        <f>IF(AND(A3168&gt;=CONTROL!$D$9,A3168&lt;CONTROL!$D$10+1),A3168,0)</f>
        <v>0</v>
      </c>
      <c r="C3168" s="114">
        <f>IF(AND(A3168&gt;=CONTROL!$F$9,A3168&lt;CONTROL!$F$10+1),A3168,0)</f>
        <v>0</v>
      </c>
      <c r="D3168" s="114" t="str">
        <f>IF(DATOS!I3169=CONTROL!$H$10,"B","A")</f>
        <v>A</v>
      </c>
      <c r="E3168" s="114">
        <f t="shared" si="294"/>
        <v>0</v>
      </c>
      <c r="F3168">
        <f t="shared" ca="1" si="295"/>
        <v>-1</v>
      </c>
      <c r="G3168">
        <f t="shared" ca="1" si="296"/>
        <v>654</v>
      </c>
      <c r="H3168">
        <f t="shared" ca="1" si="297"/>
        <v>0</v>
      </c>
      <c r="I3168" s="122">
        <f t="shared" ca="1" si="298"/>
        <v>0</v>
      </c>
    </row>
    <row r="3169" spans="1:9" x14ac:dyDescent="0.25">
      <c r="A3169" s="114">
        <f t="shared" si="299"/>
        <v>3169</v>
      </c>
      <c r="B3169" s="114">
        <f>IF(AND(A3169&gt;=CONTROL!$D$9,A3169&lt;CONTROL!$D$10+1),A3169,0)</f>
        <v>0</v>
      </c>
      <c r="C3169" s="114">
        <f>IF(AND(A3169&gt;=CONTROL!$F$9,A3169&lt;CONTROL!$F$10+1),A3169,0)</f>
        <v>0</v>
      </c>
      <c r="D3169" s="114" t="str">
        <f>IF(DATOS!I3170=CONTROL!$H$10,"B","A")</f>
        <v>A</v>
      </c>
      <c r="E3169" s="114">
        <f t="shared" si="294"/>
        <v>0</v>
      </c>
      <c r="F3169">
        <f t="shared" ca="1" si="295"/>
        <v>-1</v>
      </c>
      <c r="G3169">
        <f t="shared" ca="1" si="296"/>
        <v>654</v>
      </c>
      <c r="H3169">
        <f t="shared" ca="1" si="297"/>
        <v>0</v>
      </c>
      <c r="I3169" s="122">
        <f t="shared" ca="1" si="298"/>
        <v>0</v>
      </c>
    </row>
    <row r="3170" spans="1:9" x14ac:dyDescent="0.25">
      <c r="A3170" s="114">
        <f t="shared" si="299"/>
        <v>3170</v>
      </c>
      <c r="B3170" s="114">
        <f>IF(AND(A3170&gt;=CONTROL!$D$9,A3170&lt;CONTROL!$D$10+1),A3170,0)</f>
        <v>0</v>
      </c>
      <c r="C3170" s="114">
        <f>IF(AND(A3170&gt;=CONTROL!$F$9,A3170&lt;CONTROL!$F$10+1),A3170,0)</f>
        <v>0</v>
      </c>
      <c r="D3170" s="114" t="str">
        <f>IF(DATOS!I3171=CONTROL!$H$10,"B","A")</f>
        <v>A</v>
      </c>
      <c r="E3170" s="114">
        <f t="shared" si="294"/>
        <v>0</v>
      </c>
      <c r="F3170">
        <f t="shared" ca="1" si="295"/>
        <v>-1</v>
      </c>
      <c r="G3170">
        <f t="shared" ca="1" si="296"/>
        <v>654</v>
      </c>
      <c r="H3170">
        <f t="shared" ca="1" si="297"/>
        <v>0</v>
      </c>
      <c r="I3170" s="122">
        <f t="shared" ca="1" si="298"/>
        <v>0</v>
      </c>
    </row>
    <row r="3171" spans="1:9" x14ac:dyDescent="0.25">
      <c r="A3171" s="114">
        <f t="shared" si="299"/>
        <v>3171</v>
      </c>
      <c r="B3171" s="114">
        <f>IF(AND(A3171&gt;=CONTROL!$D$9,A3171&lt;CONTROL!$D$10+1),A3171,0)</f>
        <v>0</v>
      </c>
      <c r="C3171" s="114">
        <f>IF(AND(A3171&gt;=CONTROL!$F$9,A3171&lt;CONTROL!$F$10+1),A3171,0)</f>
        <v>0</v>
      </c>
      <c r="D3171" s="114" t="str">
        <f>IF(DATOS!I3172=CONTROL!$H$10,"B","A")</f>
        <v>A</v>
      </c>
      <c r="E3171" s="114">
        <f t="shared" si="294"/>
        <v>0</v>
      </c>
      <c r="F3171">
        <f t="shared" ca="1" si="295"/>
        <v>-1</v>
      </c>
      <c r="G3171">
        <f t="shared" ca="1" si="296"/>
        <v>654</v>
      </c>
      <c r="H3171">
        <f t="shared" ca="1" si="297"/>
        <v>0</v>
      </c>
      <c r="I3171" s="122">
        <f t="shared" ca="1" si="298"/>
        <v>0</v>
      </c>
    </row>
    <row r="3172" spans="1:9" x14ac:dyDescent="0.25">
      <c r="A3172" s="114">
        <f t="shared" si="299"/>
        <v>3172</v>
      </c>
      <c r="B3172" s="114">
        <f>IF(AND(A3172&gt;=CONTROL!$D$9,A3172&lt;CONTROL!$D$10+1),A3172,0)</f>
        <v>0</v>
      </c>
      <c r="C3172" s="114">
        <f>IF(AND(A3172&gt;=CONTROL!$F$9,A3172&lt;CONTROL!$F$10+1),A3172,0)</f>
        <v>0</v>
      </c>
      <c r="D3172" s="114" t="str">
        <f>IF(DATOS!I3173=CONTROL!$H$10,"B","A")</f>
        <v>A</v>
      </c>
      <c r="E3172" s="114">
        <f t="shared" si="294"/>
        <v>0</v>
      </c>
      <c r="F3172">
        <f t="shared" ca="1" si="295"/>
        <v>-1</v>
      </c>
      <c r="G3172">
        <f t="shared" ca="1" si="296"/>
        <v>654</v>
      </c>
      <c r="H3172">
        <f t="shared" ca="1" si="297"/>
        <v>0</v>
      </c>
      <c r="I3172" s="122">
        <f t="shared" ca="1" si="298"/>
        <v>0</v>
      </c>
    </row>
    <row r="3173" spans="1:9" x14ac:dyDescent="0.25">
      <c r="A3173" s="114">
        <f t="shared" si="299"/>
        <v>3173</v>
      </c>
      <c r="B3173" s="114">
        <f>IF(AND(A3173&gt;=CONTROL!$D$9,A3173&lt;CONTROL!$D$10+1),A3173,0)</f>
        <v>0</v>
      </c>
      <c r="C3173" s="114">
        <f>IF(AND(A3173&gt;=CONTROL!$F$9,A3173&lt;CONTROL!$F$10+1),A3173,0)</f>
        <v>0</v>
      </c>
      <c r="D3173" s="114" t="str">
        <f>IF(DATOS!I3174=CONTROL!$H$10,"B","A")</f>
        <v>A</v>
      </c>
      <c r="E3173" s="114">
        <f t="shared" si="294"/>
        <v>0</v>
      </c>
      <c r="F3173">
        <f t="shared" ca="1" si="295"/>
        <v>-1</v>
      </c>
      <c r="G3173">
        <f t="shared" ca="1" si="296"/>
        <v>654</v>
      </c>
      <c r="H3173">
        <f t="shared" ca="1" si="297"/>
        <v>0</v>
      </c>
      <c r="I3173" s="122">
        <f t="shared" ca="1" si="298"/>
        <v>0</v>
      </c>
    </row>
    <row r="3174" spans="1:9" x14ac:dyDescent="0.25">
      <c r="A3174" s="114">
        <f t="shared" si="299"/>
        <v>3174</v>
      </c>
      <c r="B3174" s="114">
        <f>IF(AND(A3174&gt;=CONTROL!$D$9,A3174&lt;CONTROL!$D$10+1),A3174,0)</f>
        <v>0</v>
      </c>
      <c r="C3174" s="114">
        <f>IF(AND(A3174&gt;=CONTROL!$F$9,A3174&lt;CONTROL!$F$10+1),A3174,0)</f>
        <v>0</v>
      </c>
      <c r="D3174" s="114" t="str">
        <f>IF(DATOS!I3175=CONTROL!$H$10,"B","A")</f>
        <v>A</v>
      </c>
      <c r="E3174" s="114">
        <f t="shared" si="294"/>
        <v>0</v>
      </c>
      <c r="F3174">
        <f t="shared" ca="1" si="295"/>
        <v>-1</v>
      </c>
      <c r="G3174">
        <f t="shared" ca="1" si="296"/>
        <v>654</v>
      </c>
      <c r="H3174">
        <f t="shared" ca="1" si="297"/>
        <v>0</v>
      </c>
      <c r="I3174" s="122">
        <f t="shared" ca="1" si="298"/>
        <v>0</v>
      </c>
    </row>
    <row r="3175" spans="1:9" x14ac:dyDescent="0.25">
      <c r="A3175" s="114">
        <f t="shared" si="299"/>
        <v>3175</v>
      </c>
      <c r="B3175" s="114">
        <f>IF(AND(A3175&gt;=CONTROL!$D$9,A3175&lt;CONTROL!$D$10+1),A3175,0)</f>
        <v>0</v>
      </c>
      <c r="C3175" s="114">
        <f>IF(AND(A3175&gt;=CONTROL!$F$9,A3175&lt;CONTROL!$F$10+1),A3175,0)</f>
        <v>0</v>
      </c>
      <c r="D3175" s="114" t="str">
        <f>IF(DATOS!I3176=CONTROL!$H$10,"B","A")</f>
        <v>A</v>
      </c>
      <c r="E3175" s="114">
        <f t="shared" si="294"/>
        <v>0</v>
      </c>
      <c r="F3175">
        <f t="shared" ca="1" si="295"/>
        <v>-1</v>
      </c>
      <c r="G3175">
        <f t="shared" ca="1" si="296"/>
        <v>654</v>
      </c>
      <c r="H3175">
        <f t="shared" ca="1" si="297"/>
        <v>0</v>
      </c>
      <c r="I3175" s="122">
        <f t="shared" ca="1" si="298"/>
        <v>0</v>
      </c>
    </row>
    <row r="3176" spans="1:9" x14ac:dyDescent="0.25">
      <c r="A3176" s="114">
        <f t="shared" si="299"/>
        <v>3176</v>
      </c>
      <c r="B3176" s="114">
        <f>IF(AND(A3176&gt;=CONTROL!$D$9,A3176&lt;CONTROL!$D$10+1),A3176,0)</f>
        <v>0</v>
      </c>
      <c r="C3176" s="114">
        <f>IF(AND(A3176&gt;=CONTROL!$F$9,A3176&lt;CONTROL!$F$10+1),A3176,0)</f>
        <v>0</v>
      </c>
      <c r="D3176" s="114" t="str">
        <f>IF(DATOS!I3177=CONTROL!$H$10,"B","A")</f>
        <v>A</v>
      </c>
      <c r="E3176" s="114">
        <f t="shared" si="294"/>
        <v>0</v>
      </c>
      <c r="F3176">
        <f t="shared" ca="1" si="295"/>
        <v>-1</v>
      </c>
      <c r="G3176">
        <f t="shared" ca="1" si="296"/>
        <v>654</v>
      </c>
      <c r="H3176">
        <f t="shared" ca="1" si="297"/>
        <v>0</v>
      </c>
      <c r="I3176" s="122">
        <f t="shared" ca="1" si="298"/>
        <v>0</v>
      </c>
    </row>
    <row r="3177" spans="1:9" x14ac:dyDescent="0.25">
      <c r="A3177" s="114">
        <f t="shared" si="299"/>
        <v>3177</v>
      </c>
      <c r="B3177" s="114">
        <f>IF(AND(A3177&gt;=CONTROL!$D$9,A3177&lt;CONTROL!$D$10+1),A3177,0)</f>
        <v>0</v>
      </c>
      <c r="C3177" s="114">
        <f>IF(AND(A3177&gt;=CONTROL!$F$9,A3177&lt;CONTROL!$F$10+1),A3177,0)</f>
        <v>0</v>
      </c>
      <c r="D3177" s="114" t="str">
        <f>IF(DATOS!I3178=CONTROL!$H$10,"B","A")</f>
        <v>A</v>
      </c>
      <c r="E3177" s="114">
        <f t="shared" si="294"/>
        <v>0</v>
      </c>
      <c r="F3177">
        <f t="shared" ca="1" si="295"/>
        <v>-1</v>
      </c>
      <c r="G3177">
        <f t="shared" ca="1" si="296"/>
        <v>654</v>
      </c>
      <c r="H3177">
        <f t="shared" ca="1" si="297"/>
        <v>0</v>
      </c>
      <c r="I3177" s="122">
        <f t="shared" ca="1" si="298"/>
        <v>0</v>
      </c>
    </row>
    <row r="3178" spans="1:9" x14ac:dyDescent="0.25">
      <c r="A3178" s="114">
        <f t="shared" si="299"/>
        <v>3178</v>
      </c>
      <c r="B3178" s="114">
        <f>IF(AND(A3178&gt;=CONTROL!$D$9,A3178&lt;CONTROL!$D$10+1),A3178,0)</f>
        <v>0</v>
      </c>
      <c r="C3178" s="114">
        <f>IF(AND(A3178&gt;=CONTROL!$F$9,A3178&lt;CONTROL!$F$10+1),A3178,0)</f>
        <v>0</v>
      </c>
      <c r="D3178" s="114" t="str">
        <f>IF(DATOS!I3179=CONTROL!$H$10,"B","A")</f>
        <v>A</v>
      </c>
      <c r="E3178" s="114">
        <f t="shared" si="294"/>
        <v>0</v>
      </c>
      <c r="F3178">
        <f t="shared" ca="1" si="295"/>
        <v>-1</v>
      </c>
      <c r="G3178">
        <f t="shared" ca="1" si="296"/>
        <v>654</v>
      </c>
      <c r="H3178">
        <f t="shared" ca="1" si="297"/>
        <v>0</v>
      </c>
      <c r="I3178" s="122">
        <f t="shared" ca="1" si="298"/>
        <v>0</v>
      </c>
    </row>
    <row r="3179" spans="1:9" x14ac:dyDescent="0.25">
      <c r="A3179" s="114">
        <f t="shared" si="299"/>
        <v>3179</v>
      </c>
      <c r="B3179" s="114">
        <f>IF(AND(A3179&gt;=CONTROL!$D$9,A3179&lt;CONTROL!$D$10+1),A3179,0)</f>
        <v>0</v>
      </c>
      <c r="C3179" s="114">
        <f>IF(AND(A3179&gt;=CONTROL!$F$9,A3179&lt;CONTROL!$F$10+1),A3179,0)</f>
        <v>0</v>
      </c>
      <c r="D3179" s="114" t="str">
        <f>IF(DATOS!I3180=CONTROL!$H$10,"B","A")</f>
        <v>A</v>
      </c>
      <c r="E3179" s="114">
        <f t="shared" si="294"/>
        <v>0</v>
      </c>
      <c r="F3179">
        <f t="shared" ca="1" si="295"/>
        <v>-1</v>
      </c>
      <c r="G3179">
        <f t="shared" ca="1" si="296"/>
        <v>654</v>
      </c>
      <c r="H3179">
        <f t="shared" ca="1" si="297"/>
        <v>0</v>
      </c>
      <c r="I3179" s="122">
        <f t="shared" ca="1" si="298"/>
        <v>0</v>
      </c>
    </row>
    <row r="3180" spans="1:9" x14ac:dyDescent="0.25">
      <c r="A3180" s="114">
        <f t="shared" si="299"/>
        <v>3180</v>
      </c>
      <c r="B3180" s="114">
        <f>IF(AND(A3180&gt;=CONTROL!$D$9,A3180&lt;CONTROL!$D$10+1),A3180,0)</f>
        <v>0</v>
      </c>
      <c r="C3180" s="114">
        <f>IF(AND(A3180&gt;=CONTROL!$F$9,A3180&lt;CONTROL!$F$10+1),A3180,0)</f>
        <v>0</v>
      </c>
      <c r="D3180" s="114" t="str">
        <f>IF(DATOS!I3181=CONTROL!$H$10,"B","A")</f>
        <v>A</v>
      </c>
      <c r="E3180" s="114">
        <f t="shared" si="294"/>
        <v>0</v>
      </c>
      <c r="F3180">
        <f t="shared" ca="1" si="295"/>
        <v>-1</v>
      </c>
      <c r="G3180">
        <f t="shared" ca="1" si="296"/>
        <v>654</v>
      </c>
      <c r="H3180">
        <f t="shared" ca="1" si="297"/>
        <v>0</v>
      </c>
      <c r="I3180" s="122">
        <f t="shared" ca="1" si="298"/>
        <v>0</v>
      </c>
    </row>
    <row r="3181" spans="1:9" x14ac:dyDescent="0.25">
      <c r="A3181" s="114">
        <f t="shared" si="299"/>
        <v>3181</v>
      </c>
      <c r="B3181" s="114">
        <f>IF(AND(A3181&gt;=CONTROL!$D$9,A3181&lt;CONTROL!$D$10+1),A3181,0)</f>
        <v>0</v>
      </c>
      <c r="C3181" s="114">
        <f>IF(AND(A3181&gt;=CONTROL!$F$9,A3181&lt;CONTROL!$F$10+1),A3181,0)</f>
        <v>0</v>
      </c>
      <c r="D3181" s="114" t="str">
        <f>IF(DATOS!I3182=CONTROL!$H$10,"B","A")</f>
        <v>A</v>
      </c>
      <c r="E3181" s="114">
        <f t="shared" si="294"/>
        <v>0</v>
      </c>
      <c r="F3181">
        <f t="shared" ca="1" si="295"/>
        <v>-1</v>
      </c>
      <c r="G3181">
        <f t="shared" ca="1" si="296"/>
        <v>654</v>
      </c>
      <c r="H3181">
        <f t="shared" ca="1" si="297"/>
        <v>0</v>
      </c>
      <c r="I3181" s="122">
        <f t="shared" ca="1" si="298"/>
        <v>0</v>
      </c>
    </row>
    <row r="3182" spans="1:9" x14ac:dyDescent="0.25">
      <c r="A3182" s="114">
        <f t="shared" si="299"/>
        <v>3182</v>
      </c>
      <c r="B3182" s="114">
        <f>IF(AND(A3182&gt;=CONTROL!$D$9,A3182&lt;CONTROL!$D$10+1),A3182,0)</f>
        <v>0</v>
      </c>
      <c r="C3182" s="114">
        <f>IF(AND(A3182&gt;=CONTROL!$F$9,A3182&lt;CONTROL!$F$10+1),A3182,0)</f>
        <v>0</v>
      </c>
      <c r="D3182" s="114" t="str">
        <f>IF(DATOS!I3183=CONTROL!$H$10,"B","A")</f>
        <v>A</v>
      </c>
      <c r="E3182" s="114">
        <f t="shared" si="294"/>
        <v>0</v>
      </c>
      <c r="F3182">
        <f t="shared" ca="1" si="295"/>
        <v>-1</v>
      </c>
      <c r="G3182">
        <f t="shared" ca="1" si="296"/>
        <v>654</v>
      </c>
      <c r="H3182">
        <f t="shared" ca="1" si="297"/>
        <v>0</v>
      </c>
      <c r="I3182" s="122">
        <f t="shared" ca="1" si="298"/>
        <v>0</v>
      </c>
    </row>
    <row r="3183" spans="1:9" x14ac:dyDescent="0.25">
      <c r="A3183" s="114">
        <f t="shared" si="299"/>
        <v>3183</v>
      </c>
      <c r="B3183" s="114">
        <f>IF(AND(A3183&gt;=CONTROL!$D$9,A3183&lt;CONTROL!$D$10+1),A3183,0)</f>
        <v>0</v>
      </c>
      <c r="C3183" s="114">
        <f>IF(AND(A3183&gt;=CONTROL!$F$9,A3183&lt;CONTROL!$F$10+1),A3183,0)</f>
        <v>0</v>
      </c>
      <c r="D3183" s="114" t="str">
        <f>IF(DATOS!I3184=CONTROL!$H$10,"B","A")</f>
        <v>A</v>
      </c>
      <c r="E3183" s="114">
        <f t="shared" si="294"/>
        <v>0</v>
      </c>
      <c r="F3183">
        <f t="shared" ca="1" si="295"/>
        <v>-1</v>
      </c>
      <c r="G3183">
        <f t="shared" ca="1" si="296"/>
        <v>654</v>
      </c>
      <c r="H3183">
        <f t="shared" ca="1" si="297"/>
        <v>0</v>
      </c>
      <c r="I3183" s="122">
        <f t="shared" ca="1" si="298"/>
        <v>0</v>
      </c>
    </row>
    <row r="3184" spans="1:9" x14ac:dyDescent="0.25">
      <c r="A3184" s="114">
        <f t="shared" si="299"/>
        <v>3184</v>
      </c>
      <c r="B3184" s="114">
        <f>IF(AND(A3184&gt;=CONTROL!$D$9,A3184&lt;CONTROL!$D$10+1),A3184,0)</f>
        <v>0</v>
      </c>
      <c r="C3184" s="114">
        <f>IF(AND(A3184&gt;=CONTROL!$F$9,A3184&lt;CONTROL!$F$10+1),A3184,0)</f>
        <v>0</v>
      </c>
      <c r="D3184" s="114" t="str">
        <f>IF(DATOS!I3185=CONTROL!$H$10,"B","A")</f>
        <v>A</v>
      </c>
      <c r="E3184" s="114">
        <f t="shared" si="294"/>
        <v>0</v>
      </c>
      <c r="F3184">
        <f t="shared" ca="1" si="295"/>
        <v>-1</v>
      </c>
      <c r="G3184">
        <f t="shared" ca="1" si="296"/>
        <v>654</v>
      </c>
      <c r="H3184">
        <f t="shared" ca="1" si="297"/>
        <v>0</v>
      </c>
      <c r="I3184" s="122">
        <f t="shared" ca="1" si="298"/>
        <v>0</v>
      </c>
    </row>
    <row r="3185" spans="1:9" x14ac:dyDescent="0.25">
      <c r="A3185" s="114">
        <f t="shared" si="299"/>
        <v>3185</v>
      </c>
      <c r="B3185" s="114">
        <f>IF(AND(A3185&gt;=CONTROL!$D$9,A3185&lt;CONTROL!$D$10+1),A3185,0)</f>
        <v>0</v>
      </c>
      <c r="C3185" s="114">
        <f>IF(AND(A3185&gt;=CONTROL!$F$9,A3185&lt;CONTROL!$F$10+1),A3185,0)</f>
        <v>0</v>
      </c>
      <c r="D3185" s="114" t="str">
        <f>IF(DATOS!I3186=CONTROL!$H$10,"B","A")</f>
        <v>A</v>
      </c>
      <c r="E3185" s="114">
        <f t="shared" si="294"/>
        <v>0</v>
      </c>
      <c r="F3185">
        <f t="shared" ca="1" si="295"/>
        <v>-1</v>
      </c>
      <c r="G3185">
        <f t="shared" ca="1" si="296"/>
        <v>654</v>
      </c>
      <c r="H3185">
        <f t="shared" ca="1" si="297"/>
        <v>0</v>
      </c>
      <c r="I3185" s="122">
        <f t="shared" ca="1" si="298"/>
        <v>0</v>
      </c>
    </row>
    <row r="3186" spans="1:9" x14ac:dyDescent="0.25">
      <c r="A3186" s="114">
        <f t="shared" si="299"/>
        <v>3186</v>
      </c>
      <c r="B3186" s="114">
        <f>IF(AND(A3186&gt;=CONTROL!$D$9,A3186&lt;CONTROL!$D$10+1),A3186,0)</f>
        <v>0</v>
      </c>
      <c r="C3186" s="114">
        <f>IF(AND(A3186&gt;=CONTROL!$F$9,A3186&lt;CONTROL!$F$10+1),A3186,0)</f>
        <v>0</v>
      </c>
      <c r="D3186" s="114" t="str">
        <f>IF(DATOS!I3187=CONTROL!$H$10,"B","A")</f>
        <v>A</v>
      </c>
      <c r="E3186" s="114">
        <f t="shared" si="294"/>
        <v>0</v>
      </c>
      <c r="F3186">
        <f t="shared" ca="1" si="295"/>
        <v>-1</v>
      </c>
      <c r="G3186">
        <f t="shared" ca="1" si="296"/>
        <v>654</v>
      </c>
      <c r="H3186">
        <f t="shared" ca="1" si="297"/>
        <v>0</v>
      </c>
      <c r="I3186" s="122">
        <f t="shared" ca="1" si="298"/>
        <v>0</v>
      </c>
    </row>
    <row r="3187" spans="1:9" x14ac:dyDescent="0.25">
      <c r="A3187" s="114">
        <f t="shared" si="299"/>
        <v>3187</v>
      </c>
      <c r="B3187" s="114">
        <f>IF(AND(A3187&gt;=CONTROL!$D$9,A3187&lt;CONTROL!$D$10+1),A3187,0)</f>
        <v>0</v>
      </c>
      <c r="C3187" s="114">
        <f>IF(AND(A3187&gt;=CONTROL!$F$9,A3187&lt;CONTROL!$F$10+1),A3187,0)</f>
        <v>0</v>
      </c>
      <c r="D3187" s="114" t="str">
        <f>IF(DATOS!I3188=CONTROL!$H$10,"B","A")</f>
        <v>A</v>
      </c>
      <c r="E3187" s="114">
        <f t="shared" si="294"/>
        <v>0</v>
      </c>
      <c r="F3187">
        <f t="shared" ca="1" si="295"/>
        <v>-1</v>
      </c>
      <c r="G3187">
        <f t="shared" ca="1" si="296"/>
        <v>654</v>
      </c>
      <c r="H3187">
        <f t="shared" ca="1" si="297"/>
        <v>0</v>
      </c>
      <c r="I3187" s="122">
        <f t="shared" ca="1" si="298"/>
        <v>0</v>
      </c>
    </row>
    <row r="3188" spans="1:9" x14ac:dyDescent="0.25">
      <c r="A3188" s="114">
        <f t="shared" si="299"/>
        <v>3188</v>
      </c>
      <c r="B3188" s="114">
        <f>IF(AND(A3188&gt;=CONTROL!$D$9,A3188&lt;CONTROL!$D$10+1),A3188,0)</f>
        <v>0</v>
      </c>
      <c r="C3188" s="114">
        <f>IF(AND(A3188&gt;=CONTROL!$F$9,A3188&lt;CONTROL!$F$10+1),A3188,0)</f>
        <v>0</v>
      </c>
      <c r="D3188" s="114" t="str">
        <f>IF(DATOS!I3189=CONTROL!$H$10,"B","A")</f>
        <v>A</v>
      </c>
      <c r="E3188" s="114">
        <f t="shared" si="294"/>
        <v>0</v>
      </c>
      <c r="F3188">
        <f t="shared" ca="1" si="295"/>
        <v>-1</v>
      </c>
      <c r="G3188">
        <f t="shared" ca="1" si="296"/>
        <v>654</v>
      </c>
      <c r="H3188">
        <f t="shared" ca="1" si="297"/>
        <v>0</v>
      </c>
      <c r="I3188" s="122">
        <f t="shared" ca="1" si="298"/>
        <v>0</v>
      </c>
    </row>
    <row r="3189" spans="1:9" x14ac:dyDescent="0.25">
      <c r="A3189" s="114">
        <f t="shared" si="299"/>
        <v>3189</v>
      </c>
      <c r="B3189" s="114">
        <f>IF(AND(A3189&gt;=CONTROL!$D$9,A3189&lt;CONTROL!$D$10+1),A3189,0)</f>
        <v>0</v>
      </c>
      <c r="C3189" s="114">
        <f>IF(AND(A3189&gt;=CONTROL!$F$9,A3189&lt;CONTROL!$F$10+1),A3189,0)</f>
        <v>0</v>
      </c>
      <c r="D3189" s="114" t="str">
        <f>IF(DATOS!I3190=CONTROL!$H$10,"B","A")</f>
        <v>A</v>
      </c>
      <c r="E3189" s="114">
        <f t="shared" si="294"/>
        <v>0</v>
      </c>
      <c r="F3189">
        <f t="shared" ca="1" si="295"/>
        <v>-1</v>
      </c>
      <c r="G3189">
        <f t="shared" ca="1" si="296"/>
        <v>654</v>
      </c>
      <c r="H3189">
        <f t="shared" ca="1" si="297"/>
        <v>0</v>
      </c>
      <c r="I3189" s="122">
        <f t="shared" ca="1" si="298"/>
        <v>0</v>
      </c>
    </row>
    <row r="3190" spans="1:9" x14ac:dyDescent="0.25">
      <c r="A3190" s="114">
        <f t="shared" si="299"/>
        <v>3190</v>
      </c>
      <c r="B3190" s="114">
        <f>IF(AND(A3190&gt;=CONTROL!$D$9,A3190&lt;CONTROL!$D$10+1),A3190,0)</f>
        <v>0</v>
      </c>
      <c r="C3190" s="114">
        <f>IF(AND(A3190&gt;=CONTROL!$F$9,A3190&lt;CONTROL!$F$10+1),A3190,0)</f>
        <v>0</v>
      </c>
      <c r="D3190" s="114" t="str">
        <f>IF(DATOS!I3191=CONTROL!$H$10,"B","A")</f>
        <v>A</v>
      </c>
      <c r="E3190" s="114">
        <f t="shared" si="294"/>
        <v>0</v>
      </c>
      <c r="F3190">
        <f t="shared" ca="1" si="295"/>
        <v>-1</v>
      </c>
      <c r="G3190">
        <f t="shared" ca="1" si="296"/>
        <v>654</v>
      </c>
      <c r="H3190">
        <f t="shared" ca="1" si="297"/>
        <v>0</v>
      </c>
      <c r="I3190" s="122">
        <f t="shared" ca="1" si="298"/>
        <v>0</v>
      </c>
    </row>
    <row r="3191" spans="1:9" x14ac:dyDescent="0.25">
      <c r="A3191" s="114">
        <f t="shared" si="299"/>
        <v>3191</v>
      </c>
      <c r="B3191" s="114">
        <f>IF(AND(A3191&gt;=CONTROL!$D$9,A3191&lt;CONTROL!$D$10+1),A3191,0)</f>
        <v>0</v>
      </c>
      <c r="C3191" s="114">
        <f>IF(AND(A3191&gt;=CONTROL!$F$9,A3191&lt;CONTROL!$F$10+1),A3191,0)</f>
        <v>0</v>
      </c>
      <c r="D3191" s="114" t="str">
        <f>IF(DATOS!I3192=CONTROL!$H$10,"B","A")</f>
        <v>A</v>
      </c>
      <c r="E3191" s="114">
        <f t="shared" si="294"/>
        <v>0</v>
      </c>
      <c r="F3191">
        <f t="shared" ca="1" si="295"/>
        <v>-1</v>
      </c>
      <c r="G3191">
        <f t="shared" ca="1" si="296"/>
        <v>654</v>
      </c>
      <c r="H3191">
        <f t="shared" ca="1" si="297"/>
        <v>0</v>
      </c>
      <c r="I3191" s="122">
        <f t="shared" ca="1" si="298"/>
        <v>0</v>
      </c>
    </row>
    <row r="3192" spans="1:9" x14ac:dyDescent="0.25">
      <c r="A3192" s="114">
        <f t="shared" si="299"/>
        <v>3192</v>
      </c>
      <c r="B3192" s="114">
        <f>IF(AND(A3192&gt;=CONTROL!$D$9,A3192&lt;CONTROL!$D$10+1),A3192,0)</f>
        <v>0</v>
      </c>
      <c r="C3192" s="114">
        <f>IF(AND(A3192&gt;=CONTROL!$F$9,A3192&lt;CONTROL!$F$10+1),A3192,0)</f>
        <v>0</v>
      </c>
      <c r="D3192" s="114" t="str">
        <f>IF(DATOS!I3193=CONTROL!$H$10,"B","A")</f>
        <v>A</v>
      </c>
      <c r="E3192" s="114">
        <f t="shared" si="294"/>
        <v>0</v>
      </c>
      <c r="F3192">
        <f t="shared" ca="1" si="295"/>
        <v>-1</v>
      </c>
      <c r="G3192">
        <f t="shared" ca="1" si="296"/>
        <v>654</v>
      </c>
      <c r="H3192">
        <f t="shared" ca="1" si="297"/>
        <v>0</v>
      </c>
      <c r="I3192" s="122">
        <f t="shared" ca="1" si="298"/>
        <v>0</v>
      </c>
    </row>
    <row r="3193" spans="1:9" x14ac:dyDescent="0.25">
      <c r="A3193" s="114">
        <f t="shared" si="299"/>
        <v>3193</v>
      </c>
      <c r="B3193" s="114">
        <f>IF(AND(A3193&gt;=CONTROL!$D$9,A3193&lt;CONTROL!$D$10+1),A3193,0)</f>
        <v>0</v>
      </c>
      <c r="C3193" s="114">
        <f>IF(AND(A3193&gt;=CONTROL!$F$9,A3193&lt;CONTROL!$F$10+1),A3193,0)</f>
        <v>0</v>
      </c>
      <c r="D3193" s="114" t="str">
        <f>IF(DATOS!I3194=CONTROL!$H$10,"B","A")</f>
        <v>A</v>
      </c>
      <c r="E3193" s="114">
        <f t="shared" si="294"/>
        <v>0</v>
      </c>
      <c r="F3193">
        <f t="shared" ca="1" si="295"/>
        <v>-1</v>
      </c>
      <c r="G3193">
        <f t="shared" ca="1" si="296"/>
        <v>654</v>
      </c>
      <c r="H3193">
        <f t="shared" ca="1" si="297"/>
        <v>0</v>
      </c>
      <c r="I3193" s="122">
        <f t="shared" ca="1" si="298"/>
        <v>0</v>
      </c>
    </row>
    <row r="3194" spans="1:9" x14ac:dyDescent="0.25">
      <c r="A3194" s="114">
        <f t="shared" si="299"/>
        <v>3194</v>
      </c>
      <c r="B3194" s="114">
        <f>IF(AND(A3194&gt;=CONTROL!$D$9,A3194&lt;CONTROL!$D$10+1),A3194,0)</f>
        <v>0</v>
      </c>
      <c r="C3194" s="114">
        <f>IF(AND(A3194&gt;=CONTROL!$F$9,A3194&lt;CONTROL!$F$10+1),A3194,0)</f>
        <v>0</v>
      </c>
      <c r="D3194" s="114" t="str">
        <f>IF(DATOS!I3195=CONTROL!$H$10,"B","A")</f>
        <v>A</v>
      </c>
      <c r="E3194" s="114">
        <f t="shared" si="294"/>
        <v>0</v>
      </c>
      <c r="F3194">
        <f t="shared" ca="1" si="295"/>
        <v>-1</v>
      </c>
      <c r="G3194">
        <f t="shared" ca="1" si="296"/>
        <v>654</v>
      </c>
      <c r="H3194">
        <f t="shared" ca="1" si="297"/>
        <v>0</v>
      </c>
      <c r="I3194" s="122">
        <f t="shared" ca="1" si="298"/>
        <v>0</v>
      </c>
    </row>
    <row r="3195" spans="1:9" x14ac:dyDescent="0.25">
      <c r="A3195" s="114">
        <f t="shared" si="299"/>
        <v>3195</v>
      </c>
      <c r="B3195" s="114">
        <f>IF(AND(A3195&gt;=CONTROL!$D$9,A3195&lt;CONTROL!$D$10+1),A3195,0)</f>
        <v>0</v>
      </c>
      <c r="C3195" s="114">
        <f>IF(AND(A3195&gt;=CONTROL!$F$9,A3195&lt;CONTROL!$F$10+1),A3195,0)</f>
        <v>0</v>
      </c>
      <c r="D3195" s="114" t="str">
        <f>IF(DATOS!I3196=CONTROL!$H$10,"B","A")</f>
        <v>A</v>
      </c>
      <c r="E3195" s="114">
        <f t="shared" si="294"/>
        <v>0</v>
      </c>
      <c r="F3195">
        <f t="shared" ca="1" si="295"/>
        <v>-1</v>
      </c>
      <c r="G3195">
        <f t="shared" ca="1" si="296"/>
        <v>654</v>
      </c>
      <c r="H3195">
        <f t="shared" ca="1" si="297"/>
        <v>0</v>
      </c>
      <c r="I3195" s="122">
        <f t="shared" ca="1" si="298"/>
        <v>0</v>
      </c>
    </row>
    <row r="3196" spans="1:9" x14ac:dyDescent="0.25">
      <c r="A3196" s="114">
        <f t="shared" si="299"/>
        <v>3196</v>
      </c>
      <c r="B3196" s="114">
        <f>IF(AND(A3196&gt;=CONTROL!$D$9,A3196&lt;CONTROL!$D$10+1),A3196,0)</f>
        <v>0</v>
      </c>
      <c r="C3196" s="114">
        <f>IF(AND(A3196&gt;=CONTROL!$F$9,A3196&lt;CONTROL!$F$10+1),A3196,0)</f>
        <v>0</v>
      </c>
      <c r="D3196" s="114" t="str">
        <f>IF(DATOS!I3197=CONTROL!$H$10,"B","A")</f>
        <v>A</v>
      </c>
      <c r="E3196" s="114">
        <f t="shared" si="294"/>
        <v>0</v>
      </c>
      <c r="F3196">
        <f t="shared" ca="1" si="295"/>
        <v>-1</v>
      </c>
      <c r="G3196">
        <f t="shared" ca="1" si="296"/>
        <v>654</v>
      </c>
      <c r="H3196">
        <f t="shared" ca="1" si="297"/>
        <v>0</v>
      </c>
      <c r="I3196" s="122">
        <f t="shared" ca="1" si="298"/>
        <v>0</v>
      </c>
    </row>
    <row r="3197" spans="1:9" x14ac:dyDescent="0.25">
      <c r="A3197" s="114">
        <f t="shared" si="299"/>
        <v>3197</v>
      </c>
      <c r="B3197" s="114">
        <f>IF(AND(A3197&gt;=CONTROL!$D$9,A3197&lt;CONTROL!$D$10+1),A3197,0)</f>
        <v>0</v>
      </c>
      <c r="C3197" s="114">
        <f>IF(AND(A3197&gt;=CONTROL!$F$9,A3197&lt;CONTROL!$F$10+1),A3197,0)</f>
        <v>0</v>
      </c>
      <c r="D3197" s="114" t="str">
        <f>IF(DATOS!I3198=CONTROL!$H$10,"B","A")</f>
        <v>A</v>
      </c>
      <c r="E3197" s="114">
        <f t="shared" si="294"/>
        <v>0</v>
      </c>
      <c r="F3197">
        <f t="shared" ca="1" si="295"/>
        <v>-1</v>
      </c>
      <c r="G3197">
        <f t="shared" ca="1" si="296"/>
        <v>654</v>
      </c>
      <c r="H3197">
        <f t="shared" ca="1" si="297"/>
        <v>0</v>
      </c>
      <c r="I3197" s="122">
        <f t="shared" ca="1" si="298"/>
        <v>0</v>
      </c>
    </row>
    <row r="3198" spans="1:9" x14ac:dyDescent="0.25">
      <c r="A3198" s="114">
        <f t="shared" si="299"/>
        <v>3198</v>
      </c>
      <c r="B3198" s="114">
        <f>IF(AND(A3198&gt;=CONTROL!$D$9,A3198&lt;CONTROL!$D$10+1),A3198,0)</f>
        <v>0</v>
      </c>
      <c r="C3198" s="114">
        <f>IF(AND(A3198&gt;=CONTROL!$F$9,A3198&lt;CONTROL!$F$10+1),A3198,0)</f>
        <v>0</v>
      </c>
      <c r="D3198" s="114" t="str">
        <f>IF(DATOS!I3199=CONTROL!$H$10,"B","A")</f>
        <v>A</v>
      </c>
      <c r="E3198" s="114">
        <f t="shared" si="294"/>
        <v>0</v>
      </c>
      <c r="F3198">
        <f t="shared" ca="1" si="295"/>
        <v>-1</v>
      </c>
      <c r="G3198">
        <f t="shared" ca="1" si="296"/>
        <v>654</v>
      </c>
      <c r="H3198">
        <f t="shared" ca="1" si="297"/>
        <v>0</v>
      </c>
      <c r="I3198" s="122">
        <f t="shared" ca="1" si="298"/>
        <v>0</v>
      </c>
    </row>
    <row r="3199" spans="1:9" x14ac:dyDescent="0.25">
      <c r="A3199" s="114">
        <f t="shared" si="299"/>
        <v>3199</v>
      </c>
      <c r="B3199" s="114">
        <f>IF(AND(A3199&gt;=CONTROL!$D$9,A3199&lt;CONTROL!$D$10+1),A3199,0)</f>
        <v>0</v>
      </c>
      <c r="C3199" s="114">
        <f>IF(AND(A3199&gt;=CONTROL!$F$9,A3199&lt;CONTROL!$F$10+1),A3199,0)</f>
        <v>0</v>
      </c>
      <c r="D3199" s="114" t="str">
        <f>IF(DATOS!I3200=CONTROL!$H$10,"B","A")</f>
        <v>A</v>
      </c>
      <c r="E3199" s="114">
        <f t="shared" si="294"/>
        <v>0</v>
      </c>
      <c r="F3199">
        <f t="shared" ca="1" si="295"/>
        <v>-1</v>
      </c>
      <c r="G3199">
        <f t="shared" ca="1" si="296"/>
        <v>654</v>
      </c>
      <c r="H3199">
        <f t="shared" ca="1" si="297"/>
        <v>0</v>
      </c>
      <c r="I3199" s="122">
        <f t="shared" ca="1" si="298"/>
        <v>0</v>
      </c>
    </row>
    <row r="3200" spans="1:9" x14ac:dyDescent="0.25">
      <c r="A3200" s="114">
        <f t="shared" si="299"/>
        <v>3200</v>
      </c>
      <c r="B3200" s="114">
        <f>IF(AND(A3200&gt;=CONTROL!$D$9,A3200&lt;CONTROL!$D$10+1),A3200,0)</f>
        <v>0</v>
      </c>
      <c r="C3200" s="114">
        <f>IF(AND(A3200&gt;=CONTROL!$F$9,A3200&lt;CONTROL!$F$10+1),A3200,0)</f>
        <v>0</v>
      </c>
      <c r="D3200" s="114" t="str">
        <f>IF(DATOS!I3201=CONTROL!$H$10,"B","A")</f>
        <v>A</v>
      </c>
      <c r="E3200" s="114">
        <f t="shared" si="294"/>
        <v>0</v>
      </c>
      <c r="F3200">
        <f t="shared" ca="1" si="295"/>
        <v>-1</v>
      </c>
      <c r="G3200">
        <f t="shared" ca="1" si="296"/>
        <v>654</v>
      </c>
      <c r="H3200">
        <f t="shared" ca="1" si="297"/>
        <v>0</v>
      </c>
      <c r="I3200" s="122">
        <f t="shared" ca="1" si="298"/>
        <v>0</v>
      </c>
    </row>
    <row r="3201" spans="1:9" x14ac:dyDescent="0.25">
      <c r="A3201" s="114">
        <f t="shared" si="299"/>
        <v>3201</v>
      </c>
      <c r="B3201" s="114">
        <f>IF(AND(A3201&gt;=CONTROL!$D$9,A3201&lt;CONTROL!$D$10+1),A3201,0)</f>
        <v>0</v>
      </c>
      <c r="C3201" s="114">
        <f>IF(AND(A3201&gt;=CONTROL!$F$9,A3201&lt;CONTROL!$F$10+1),A3201,0)</f>
        <v>0</v>
      </c>
      <c r="D3201" s="114" t="str">
        <f>IF(DATOS!I3202=CONTROL!$H$10,"B","A")</f>
        <v>A</v>
      </c>
      <c r="E3201" s="114">
        <f t="shared" si="294"/>
        <v>0</v>
      </c>
      <c r="F3201">
        <f t="shared" ca="1" si="295"/>
        <v>-1</v>
      </c>
      <c r="G3201">
        <f t="shared" ca="1" si="296"/>
        <v>654</v>
      </c>
      <c r="H3201">
        <f t="shared" ca="1" si="297"/>
        <v>0</v>
      </c>
      <c r="I3201" s="122">
        <f t="shared" ca="1" si="298"/>
        <v>0</v>
      </c>
    </row>
    <row r="3202" spans="1:9" x14ac:dyDescent="0.25">
      <c r="A3202" s="114">
        <f t="shared" si="299"/>
        <v>3202</v>
      </c>
      <c r="B3202" s="114">
        <f>IF(AND(A3202&gt;=CONTROL!$D$9,A3202&lt;CONTROL!$D$10+1),A3202,0)</f>
        <v>0</v>
      </c>
      <c r="C3202" s="114">
        <f>IF(AND(A3202&gt;=CONTROL!$F$9,A3202&lt;CONTROL!$F$10+1),A3202,0)</f>
        <v>0</v>
      </c>
      <c r="D3202" s="114" t="str">
        <f>IF(DATOS!I3203=CONTROL!$H$10,"B","A")</f>
        <v>A</v>
      </c>
      <c r="E3202" s="114">
        <f t="shared" ref="E3202:E3265" si="300">IF(D3202="A",+C3202+B3202,0)</f>
        <v>0</v>
      </c>
      <c r="F3202">
        <f t="shared" ref="F3202:F3265" ca="1" si="301">IF(E3202&gt;0,RAND(),-1)</f>
        <v>-1</v>
      </c>
      <c r="G3202">
        <f t="shared" ref="G3202:G3265" ca="1" si="302">RANK(F3202,$F$1:$F$5000)</f>
        <v>654</v>
      </c>
      <c r="H3202">
        <f t="shared" ref="H3202:H3265" ca="1" si="303">IF(F3202=-1,0,G3202)</f>
        <v>0</v>
      </c>
      <c r="I3202" s="122">
        <f t="shared" ref="I3202:I3265" ca="1" si="304">IFERROR(MATCH(A3202,H:H,0),0)</f>
        <v>0</v>
      </c>
    </row>
    <row r="3203" spans="1:9" x14ac:dyDescent="0.25">
      <c r="A3203" s="114">
        <f t="shared" ref="A3203:A3266" si="305">+A3202+1</f>
        <v>3203</v>
      </c>
      <c r="B3203" s="114">
        <f>IF(AND(A3203&gt;=CONTROL!$D$9,A3203&lt;CONTROL!$D$10+1),A3203,0)</f>
        <v>0</v>
      </c>
      <c r="C3203" s="114">
        <f>IF(AND(A3203&gt;=CONTROL!$F$9,A3203&lt;CONTROL!$F$10+1),A3203,0)</f>
        <v>0</v>
      </c>
      <c r="D3203" s="114" t="str">
        <f>IF(DATOS!I3204=CONTROL!$H$10,"B","A")</f>
        <v>A</v>
      </c>
      <c r="E3203" s="114">
        <f t="shared" si="300"/>
        <v>0</v>
      </c>
      <c r="F3203">
        <f t="shared" ca="1" si="301"/>
        <v>-1</v>
      </c>
      <c r="G3203">
        <f t="shared" ca="1" si="302"/>
        <v>654</v>
      </c>
      <c r="H3203">
        <f t="shared" ca="1" si="303"/>
        <v>0</v>
      </c>
      <c r="I3203" s="122">
        <f t="shared" ca="1" si="304"/>
        <v>0</v>
      </c>
    </row>
    <row r="3204" spans="1:9" x14ac:dyDescent="0.25">
      <c r="A3204" s="114">
        <f t="shared" si="305"/>
        <v>3204</v>
      </c>
      <c r="B3204" s="114">
        <f>IF(AND(A3204&gt;=CONTROL!$D$9,A3204&lt;CONTROL!$D$10+1),A3204,0)</f>
        <v>0</v>
      </c>
      <c r="C3204" s="114">
        <f>IF(AND(A3204&gt;=CONTROL!$F$9,A3204&lt;CONTROL!$F$10+1),A3204,0)</f>
        <v>0</v>
      </c>
      <c r="D3204" s="114" t="str">
        <f>IF(DATOS!I3205=CONTROL!$H$10,"B","A")</f>
        <v>A</v>
      </c>
      <c r="E3204" s="114">
        <f t="shared" si="300"/>
        <v>0</v>
      </c>
      <c r="F3204">
        <f t="shared" ca="1" si="301"/>
        <v>-1</v>
      </c>
      <c r="G3204">
        <f t="shared" ca="1" si="302"/>
        <v>654</v>
      </c>
      <c r="H3204">
        <f t="shared" ca="1" si="303"/>
        <v>0</v>
      </c>
      <c r="I3204" s="122">
        <f t="shared" ca="1" si="304"/>
        <v>0</v>
      </c>
    </row>
    <row r="3205" spans="1:9" x14ac:dyDescent="0.25">
      <c r="A3205" s="114">
        <f t="shared" si="305"/>
        <v>3205</v>
      </c>
      <c r="B3205" s="114">
        <f>IF(AND(A3205&gt;=CONTROL!$D$9,A3205&lt;CONTROL!$D$10+1),A3205,0)</f>
        <v>0</v>
      </c>
      <c r="C3205" s="114">
        <f>IF(AND(A3205&gt;=CONTROL!$F$9,A3205&lt;CONTROL!$F$10+1),A3205,0)</f>
        <v>0</v>
      </c>
      <c r="D3205" s="114" t="str">
        <f>IF(DATOS!I3206=CONTROL!$H$10,"B","A")</f>
        <v>A</v>
      </c>
      <c r="E3205" s="114">
        <f t="shared" si="300"/>
        <v>0</v>
      </c>
      <c r="F3205">
        <f t="shared" ca="1" si="301"/>
        <v>-1</v>
      </c>
      <c r="G3205">
        <f t="shared" ca="1" si="302"/>
        <v>654</v>
      </c>
      <c r="H3205">
        <f t="shared" ca="1" si="303"/>
        <v>0</v>
      </c>
      <c r="I3205" s="122">
        <f t="shared" ca="1" si="304"/>
        <v>0</v>
      </c>
    </row>
    <row r="3206" spans="1:9" x14ac:dyDescent="0.25">
      <c r="A3206" s="114">
        <f t="shared" si="305"/>
        <v>3206</v>
      </c>
      <c r="B3206" s="114">
        <f>IF(AND(A3206&gt;=CONTROL!$D$9,A3206&lt;CONTROL!$D$10+1),A3206,0)</f>
        <v>0</v>
      </c>
      <c r="C3206" s="114">
        <f>IF(AND(A3206&gt;=CONTROL!$F$9,A3206&lt;CONTROL!$F$10+1),A3206,0)</f>
        <v>0</v>
      </c>
      <c r="D3206" s="114" t="str">
        <f>IF(DATOS!I3207=CONTROL!$H$10,"B","A")</f>
        <v>A</v>
      </c>
      <c r="E3206" s="114">
        <f t="shared" si="300"/>
        <v>0</v>
      </c>
      <c r="F3206">
        <f t="shared" ca="1" si="301"/>
        <v>-1</v>
      </c>
      <c r="G3206">
        <f t="shared" ca="1" si="302"/>
        <v>654</v>
      </c>
      <c r="H3206">
        <f t="shared" ca="1" si="303"/>
        <v>0</v>
      </c>
      <c r="I3206" s="122">
        <f t="shared" ca="1" si="304"/>
        <v>0</v>
      </c>
    </row>
    <row r="3207" spans="1:9" x14ac:dyDescent="0.25">
      <c r="A3207" s="114">
        <f t="shared" si="305"/>
        <v>3207</v>
      </c>
      <c r="B3207" s="114">
        <f>IF(AND(A3207&gt;=CONTROL!$D$9,A3207&lt;CONTROL!$D$10+1),A3207,0)</f>
        <v>0</v>
      </c>
      <c r="C3207" s="114">
        <f>IF(AND(A3207&gt;=CONTROL!$F$9,A3207&lt;CONTROL!$F$10+1),A3207,0)</f>
        <v>0</v>
      </c>
      <c r="D3207" s="114" t="str">
        <f>IF(DATOS!I3208=CONTROL!$H$10,"B","A")</f>
        <v>A</v>
      </c>
      <c r="E3207" s="114">
        <f t="shared" si="300"/>
        <v>0</v>
      </c>
      <c r="F3207">
        <f t="shared" ca="1" si="301"/>
        <v>-1</v>
      </c>
      <c r="G3207">
        <f t="shared" ca="1" si="302"/>
        <v>654</v>
      </c>
      <c r="H3207">
        <f t="shared" ca="1" si="303"/>
        <v>0</v>
      </c>
      <c r="I3207" s="122">
        <f t="shared" ca="1" si="304"/>
        <v>0</v>
      </c>
    </row>
    <row r="3208" spans="1:9" x14ac:dyDescent="0.25">
      <c r="A3208" s="114">
        <f t="shared" si="305"/>
        <v>3208</v>
      </c>
      <c r="B3208" s="114">
        <f>IF(AND(A3208&gt;=CONTROL!$D$9,A3208&lt;CONTROL!$D$10+1),A3208,0)</f>
        <v>0</v>
      </c>
      <c r="C3208" s="114">
        <f>IF(AND(A3208&gt;=CONTROL!$F$9,A3208&lt;CONTROL!$F$10+1),A3208,0)</f>
        <v>0</v>
      </c>
      <c r="D3208" s="114" t="str">
        <f>IF(DATOS!I3209=CONTROL!$H$10,"B","A")</f>
        <v>A</v>
      </c>
      <c r="E3208" s="114">
        <f t="shared" si="300"/>
        <v>0</v>
      </c>
      <c r="F3208">
        <f t="shared" ca="1" si="301"/>
        <v>-1</v>
      </c>
      <c r="G3208">
        <f t="shared" ca="1" si="302"/>
        <v>654</v>
      </c>
      <c r="H3208">
        <f t="shared" ca="1" si="303"/>
        <v>0</v>
      </c>
      <c r="I3208" s="122">
        <f t="shared" ca="1" si="304"/>
        <v>0</v>
      </c>
    </row>
    <row r="3209" spans="1:9" x14ac:dyDescent="0.25">
      <c r="A3209" s="114">
        <f t="shared" si="305"/>
        <v>3209</v>
      </c>
      <c r="B3209" s="114">
        <f>IF(AND(A3209&gt;=CONTROL!$D$9,A3209&lt;CONTROL!$D$10+1),A3209,0)</f>
        <v>0</v>
      </c>
      <c r="C3209" s="114">
        <f>IF(AND(A3209&gt;=CONTROL!$F$9,A3209&lt;CONTROL!$F$10+1),A3209,0)</f>
        <v>0</v>
      </c>
      <c r="D3209" s="114" t="str">
        <f>IF(DATOS!I3210=CONTROL!$H$10,"B","A")</f>
        <v>A</v>
      </c>
      <c r="E3209" s="114">
        <f t="shared" si="300"/>
        <v>0</v>
      </c>
      <c r="F3209">
        <f t="shared" ca="1" si="301"/>
        <v>-1</v>
      </c>
      <c r="G3209">
        <f t="shared" ca="1" si="302"/>
        <v>654</v>
      </c>
      <c r="H3209">
        <f t="shared" ca="1" si="303"/>
        <v>0</v>
      </c>
      <c r="I3209" s="122">
        <f t="shared" ca="1" si="304"/>
        <v>0</v>
      </c>
    </row>
    <row r="3210" spans="1:9" x14ac:dyDescent="0.25">
      <c r="A3210" s="114">
        <f t="shared" si="305"/>
        <v>3210</v>
      </c>
      <c r="B3210" s="114">
        <f>IF(AND(A3210&gt;=CONTROL!$D$9,A3210&lt;CONTROL!$D$10+1),A3210,0)</f>
        <v>0</v>
      </c>
      <c r="C3210" s="114">
        <f>IF(AND(A3210&gt;=CONTROL!$F$9,A3210&lt;CONTROL!$F$10+1),A3210,0)</f>
        <v>0</v>
      </c>
      <c r="D3210" s="114" t="str">
        <f>IF(DATOS!I3211=CONTROL!$H$10,"B","A")</f>
        <v>A</v>
      </c>
      <c r="E3210" s="114">
        <f t="shared" si="300"/>
        <v>0</v>
      </c>
      <c r="F3210">
        <f t="shared" ca="1" si="301"/>
        <v>-1</v>
      </c>
      <c r="G3210">
        <f t="shared" ca="1" si="302"/>
        <v>654</v>
      </c>
      <c r="H3210">
        <f t="shared" ca="1" si="303"/>
        <v>0</v>
      </c>
      <c r="I3210" s="122">
        <f t="shared" ca="1" si="304"/>
        <v>0</v>
      </c>
    </row>
    <row r="3211" spans="1:9" x14ac:dyDescent="0.25">
      <c r="A3211" s="114">
        <f t="shared" si="305"/>
        <v>3211</v>
      </c>
      <c r="B3211" s="114">
        <f>IF(AND(A3211&gt;=CONTROL!$D$9,A3211&lt;CONTROL!$D$10+1),A3211,0)</f>
        <v>0</v>
      </c>
      <c r="C3211" s="114">
        <f>IF(AND(A3211&gt;=CONTROL!$F$9,A3211&lt;CONTROL!$F$10+1),A3211,0)</f>
        <v>0</v>
      </c>
      <c r="D3211" s="114" t="str">
        <f>IF(DATOS!I3212=CONTROL!$H$10,"B","A")</f>
        <v>A</v>
      </c>
      <c r="E3211" s="114">
        <f t="shared" si="300"/>
        <v>0</v>
      </c>
      <c r="F3211">
        <f t="shared" ca="1" si="301"/>
        <v>-1</v>
      </c>
      <c r="G3211">
        <f t="shared" ca="1" si="302"/>
        <v>654</v>
      </c>
      <c r="H3211">
        <f t="shared" ca="1" si="303"/>
        <v>0</v>
      </c>
      <c r="I3211" s="122">
        <f t="shared" ca="1" si="304"/>
        <v>0</v>
      </c>
    </row>
    <row r="3212" spans="1:9" x14ac:dyDescent="0.25">
      <c r="A3212" s="114">
        <f t="shared" si="305"/>
        <v>3212</v>
      </c>
      <c r="B3212" s="114">
        <f>IF(AND(A3212&gt;=CONTROL!$D$9,A3212&lt;CONTROL!$D$10+1),A3212,0)</f>
        <v>0</v>
      </c>
      <c r="C3212" s="114">
        <f>IF(AND(A3212&gt;=CONTROL!$F$9,A3212&lt;CONTROL!$F$10+1),A3212,0)</f>
        <v>0</v>
      </c>
      <c r="D3212" s="114" t="str">
        <f>IF(DATOS!I3213=CONTROL!$H$10,"B","A")</f>
        <v>A</v>
      </c>
      <c r="E3212" s="114">
        <f t="shared" si="300"/>
        <v>0</v>
      </c>
      <c r="F3212">
        <f t="shared" ca="1" si="301"/>
        <v>-1</v>
      </c>
      <c r="G3212">
        <f t="shared" ca="1" si="302"/>
        <v>654</v>
      </c>
      <c r="H3212">
        <f t="shared" ca="1" si="303"/>
        <v>0</v>
      </c>
      <c r="I3212" s="122">
        <f t="shared" ca="1" si="304"/>
        <v>0</v>
      </c>
    </row>
    <row r="3213" spans="1:9" x14ac:dyDescent="0.25">
      <c r="A3213" s="114">
        <f t="shared" si="305"/>
        <v>3213</v>
      </c>
      <c r="B3213" s="114">
        <f>IF(AND(A3213&gt;=CONTROL!$D$9,A3213&lt;CONTROL!$D$10+1),A3213,0)</f>
        <v>0</v>
      </c>
      <c r="C3213" s="114">
        <f>IF(AND(A3213&gt;=CONTROL!$F$9,A3213&lt;CONTROL!$F$10+1),A3213,0)</f>
        <v>0</v>
      </c>
      <c r="D3213" s="114" t="str">
        <f>IF(DATOS!I3214=CONTROL!$H$10,"B","A")</f>
        <v>A</v>
      </c>
      <c r="E3213" s="114">
        <f t="shared" si="300"/>
        <v>0</v>
      </c>
      <c r="F3213">
        <f t="shared" ca="1" si="301"/>
        <v>-1</v>
      </c>
      <c r="G3213">
        <f t="shared" ca="1" si="302"/>
        <v>654</v>
      </c>
      <c r="H3213">
        <f t="shared" ca="1" si="303"/>
        <v>0</v>
      </c>
      <c r="I3213" s="122">
        <f t="shared" ca="1" si="304"/>
        <v>0</v>
      </c>
    </row>
    <row r="3214" spans="1:9" x14ac:dyDescent="0.25">
      <c r="A3214" s="114">
        <f t="shared" si="305"/>
        <v>3214</v>
      </c>
      <c r="B3214" s="114">
        <f>IF(AND(A3214&gt;=CONTROL!$D$9,A3214&lt;CONTROL!$D$10+1),A3214,0)</f>
        <v>0</v>
      </c>
      <c r="C3214" s="114">
        <f>IF(AND(A3214&gt;=CONTROL!$F$9,A3214&lt;CONTROL!$F$10+1),A3214,0)</f>
        <v>0</v>
      </c>
      <c r="D3214" s="114" t="str">
        <f>IF(DATOS!I3215=CONTROL!$H$10,"B","A")</f>
        <v>A</v>
      </c>
      <c r="E3214" s="114">
        <f t="shared" si="300"/>
        <v>0</v>
      </c>
      <c r="F3214">
        <f t="shared" ca="1" si="301"/>
        <v>-1</v>
      </c>
      <c r="G3214">
        <f t="shared" ca="1" si="302"/>
        <v>654</v>
      </c>
      <c r="H3214">
        <f t="shared" ca="1" si="303"/>
        <v>0</v>
      </c>
      <c r="I3214" s="122">
        <f t="shared" ca="1" si="304"/>
        <v>0</v>
      </c>
    </row>
    <row r="3215" spans="1:9" x14ac:dyDescent="0.25">
      <c r="A3215" s="114">
        <f t="shared" si="305"/>
        <v>3215</v>
      </c>
      <c r="B3215" s="114">
        <f>IF(AND(A3215&gt;=CONTROL!$D$9,A3215&lt;CONTROL!$D$10+1),A3215,0)</f>
        <v>0</v>
      </c>
      <c r="C3215" s="114">
        <f>IF(AND(A3215&gt;=CONTROL!$F$9,A3215&lt;CONTROL!$F$10+1),A3215,0)</f>
        <v>0</v>
      </c>
      <c r="D3215" s="114" t="str">
        <f>IF(DATOS!I3216=CONTROL!$H$10,"B","A")</f>
        <v>A</v>
      </c>
      <c r="E3215" s="114">
        <f t="shared" si="300"/>
        <v>0</v>
      </c>
      <c r="F3215">
        <f t="shared" ca="1" si="301"/>
        <v>-1</v>
      </c>
      <c r="G3215">
        <f t="shared" ca="1" si="302"/>
        <v>654</v>
      </c>
      <c r="H3215">
        <f t="shared" ca="1" si="303"/>
        <v>0</v>
      </c>
      <c r="I3215" s="122">
        <f t="shared" ca="1" si="304"/>
        <v>0</v>
      </c>
    </row>
    <row r="3216" spans="1:9" x14ac:dyDescent="0.25">
      <c r="A3216" s="114">
        <f t="shared" si="305"/>
        <v>3216</v>
      </c>
      <c r="B3216" s="114">
        <f>IF(AND(A3216&gt;=CONTROL!$D$9,A3216&lt;CONTROL!$D$10+1),A3216,0)</f>
        <v>0</v>
      </c>
      <c r="C3216" s="114">
        <f>IF(AND(A3216&gt;=CONTROL!$F$9,A3216&lt;CONTROL!$F$10+1),A3216,0)</f>
        <v>0</v>
      </c>
      <c r="D3216" s="114" t="str">
        <f>IF(DATOS!I3217=CONTROL!$H$10,"B","A")</f>
        <v>A</v>
      </c>
      <c r="E3216" s="114">
        <f t="shared" si="300"/>
        <v>0</v>
      </c>
      <c r="F3216">
        <f t="shared" ca="1" si="301"/>
        <v>-1</v>
      </c>
      <c r="G3216">
        <f t="shared" ca="1" si="302"/>
        <v>654</v>
      </c>
      <c r="H3216">
        <f t="shared" ca="1" si="303"/>
        <v>0</v>
      </c>
      <c r="I3216" s="122">
        <f t="shared" ca="1" si="304"/>
        <v>0</v>
      </c>
    </row>
    <row r="3217" spans="1:9" x14ac:dyDescent="0.25">
      <c r="A3217" s="114">
        <f t="shared" si="305"/>
        <v>3217</v>
      </c>
      <c r="B3217" s="114">
        <f>IF(AND(A3217&gt;=CONTROL!$D$9,A3217&lt;CONTROL!$D$10+1),A3217,0)</f>
        <v>0</v>
      </c>
      <c r="C3217" s="114">
        <f>IF(AND(A3217&gt;=CONTROL!$F$9,A3217&lt;CONTROL!$F$10+1),A3217,0)</f>
        <v>0</v>
      </c>
      <c r="D3217" s="114" t="str">
        <f>IF(DATOS!I3218=CONTROL!$H$10,"B","A")</f>
        <v>A</v>
      </c>
      <c r="E3217" s="114">
        <f t="shared" si="300"/>
        <v>0</v>
      </c>
      <c r="F3217">
        <f t="shared" ca="1" si="301"/>
        <v>-1</v>
      </c>
      <c r="G3217">
        <f t="shared" ca="1" si="302"/>
        <v>654</v>
      </c>
      <c r="H3217">
        <f t="shared" ca="1" si="303"/>
        <v>0</v>
      </c>
      <c r="I3217" s="122">
        <f t="shared" ca="1" si="304"/>
        <v>0</v>
      </c>
    </row>
    <row r="3218" spans="1:9" x14ac:dyDescent="0.25">
      <c r="A3218" s="114">
        <f t="shared" si="305"/>
        <v>3218</v>
      </c>
      <c r="B3218" s="114">
        <f>IF(AND(A3218&gt;=CONTROL!$D$9,A3218&lt;CONTROL!$D$10+1),A3218,0)</f>
        <v>0</v>
      </c>
      <c r="C3218" s="114">
        <f>IF(AND(A3218&gt;=CONTROL!$F$9,A3218&lt;CONTROL!$F$10+1),A3218,0)</f>
        <v>0</v>
      </c>
      <c r="D3218" s="114" t="str">
        <f>IF(DATOS!I3219=CONTROL!$H$10,"B","A")</f>
        <v>A</v>
      </c>
      <c r="E3218" s="114">
        <f t="shared" si="300"/>
        <v>0</v>
      </c>
      <c r="F3218">
        <f t="shared" ca="1" si="301"/>
        <v>-1</v>
      </c>
      <c r="G3218">
        <f t="shared" ca="1" si="302"/>
        <v>654</v>
      </c>
      <c r="H3218">
        <f t="shared" ca="1" si="303"/>
        <v>0</v>
      </c>
      <c r="I3218" s="122">
        <f t="shared" ca="1" si="304"/>
        <v>0</v>
      </c>
    </row>
    <row r="3219" spans="1:9" x14ac:dyDescent="0.25">
      <c r="A3219" s="114">
        <f t="shared" si="305"/>
        <v>3219</v>
      </c>
      <c r="B3219" s="114">
        <f>IF(AND(A3219&gt;=CONTROL!$D$9,A3219&lt;CONTROL!$D$10+1),A3219,0)</f>
        <v>0</v>
      </c>
      <c r="C3219" s="114">
        <f>IF(AND(A3219&gt;=CONTROL!$F$9,A3219&lt;CONTROL!$F$10+1),A3219,0)</f>
        <v>0</v>
      </c>
      <c r="D3219" s="114" t="str">
        <f>IF(DATOS!I3220=CONTROL!$H$10,"B","A")</f>
        <v>A</v>
      </c>
      <c r="E3219" s="114">
        <f t="shared" si="300"/>
        <v>0</v>
      </c>
      <c r="F3219">
        <f t="shared" ca="1" si="301"/>
        <v>-1</v>
      </c>
      <c r="G3219">
        <f t="shared" ca="1" si="302"/>
        <v>654</v>
      </c>
      <c r="H3219">
        <f t="shared" ca="1" si="303"/>
        <v>0</v>
      </c>
      <c r="I3219" s="122">
        <f t="shared" ca="1" si="304"/>
        <v>0</v>
      </c>
    </row>
    <row r="3220" spans="1:9" x14ac:dyDescent="0.25">
      <c r="A3220" s="114">
        <f t="shared" si="305"/>
        <v>3220</v>
      </c>
      <c r="B3220" s="114">
        <f>IF(AND(A3220&gt;=CONTROL!$D$9,A3220&lt;CONTROL!$D$10+1),A3220,0)</f>
        <v>0</v>
      </c>
      <c r="C3220" s="114">
        <f>IF(AND(A3220&gt;=CONTROL!$F$9,A3220&lt;CONTROL!$F$10+1),A3220,0)</f>
        <v>0</v>
      </c>
      <c r="D3220" s="114" t="str">
        <f>IF(DATOS!I3221=CONTROL!$H$10,"B","A")</f>
        <v>A</v>
      </c>
      <c r="E3220" s="114">
        <f t="shared" si="300"/>
        <v>0</v>
      </c>
      <c r="F3220">
        <f t="shared" ca="1" si="301"/>
        <v>-1</v>
      </c>
      <c r="G3220">
        <f t="shared" ca="1" si="302"/>
        <v>654</v>
      </c>
      <c r="H3220">
        <f t="shared" ca="1" si="303"/>
        <v>0</v>
      </c>
      <c r="I3220" s="122">
        <f t="shared" ca="1" si="304"/>
        <v>0</v>
      </c>
    </row>
    <row r="3221" spans="1:9" x14ac:dyDescent="0.25">
      <c r="A3221" s="114">
        <f t="shared" si="305"/>
        <v>3221</v>
      </c>
      <c r="B3221" s="114">
        <f>IF(AND(A3221&gt;=CONTROL!$D$9,A3221&lt;CONTROL!$D$10+1),A3221,0)</f>
        <v>0</v>
      </c>
      <c r="C3221" s="114">
        <f>IF(AND(A3221&gt;=CONTROL!$F$9,A3221&lt;CONTROL!$F$10+1),A3221,0)</f>
        <v>0</v>
      </c>
      <c r="D3221" s="114" t="str">
        <f>IF(DATOS!I3222=CONTROL!$H$10,"B","A")</f>
        <v>A</v>
      </c>
      <c r="E3221" s="114">
        <f t="shared" si="300"/>
        <v>0</v>
      </c>
      <c r="F3221">
        <f t="shared" ca="1" si="301"/>
        <v>-1</v>
      </c>
      <c r="G3221">
        <f t="shared" ca="1" si="302"/>
        <v>654</v>
      </c>
      <c r="H3221">
        <f t="shared" ca="1" si="303"/>
        <v>0</v>
      </c>
      <c r="I3221" s="122">
        <f t="shared" ca="1" si="304"/>
        <v>0</v>
      </c>
    </row>
    <row r="3222" spans="1:9" x14ac:dyDescent="0.25">
      <c r="A3222" s="114">
        <f t="shared" si="305"/>
        <v>3222</v>
      </c>
      <c r="B3222" s="114">
        <f>IF(AND(A3222&gt;=CONTROL!$D$9,A3222&lt;CONTROL!$D$10+1),A3222,0)</f>
        <v>0</v>
      </c>
      <c r="C3222" s="114">
        <f>IF(AND(A3222&gt;=CONTROL!$F$9,A3222&lt;CONTROL!$F$10+1),A3222,0)</f>
        <v>0</v>
      </c>
      <c r="D3222" s="114" t="str">
        <f>IF(DATOS!I3223=CONTROL!$H$10,"B","A")</f>
        <v>A</v>
      </c>
      <c r="E3222" s="114">
        <f t="shared" si="300"/>
        <v>0</v>
      </c>
      <c r="F3222">
        <f t="shared" ca="1" si="301"/>
        <v>-1</v>
      </c>
      <c r="G3222">
        <f t="shared" ca="1" si="302"/>
        <v>654</v>
      </c>
      <c r="H3222">
        <f t="shared" ca="1" si="303"/>
        <v>0</v>
      </c>
      <c r="I3222" s="122">
        <f t="shared" ca="1" si="304"/>
        <v>0</v>
      </c>
    </row>
    <row r="3223" spans="1:9" x14ac:dyDescent="0.25">
      <c r="A3223" s="114">
        <f t="shared" si="305"/>
        <v>3223</v>
      </c>
      <c r="B3223" s="114">
        <f>IF(AND(A3223&gt;=CONTROL!$D$9,A3223&lt;CONTROL!$D$10+1),A3223,0)</f>
        <v>0</v>
      </c>
      <c r="C3223" s="114">
        <f>IF(AND(A3223&gt;=CONTROL!$F$9,A3223&lt;CONTROL!$F$10+1),A3223,0)</f>
        <v>0</v>
      </c>
      <c r="D3223" s="114" t="str">
        <f>IF(DATOS!I3224=CONTROL!$H$10,"B","A")</f>
        <v>A</v>
      </c>
      <c r="E3223" s="114">
        <f t="shared" si="300"/>
        <v>0</v>
      </c>
      <c r="F3223">
        <f t="shared" ca="1" si="301"/>
        <v>-1</v>
      </c>
      <c r="G3223">
        <f t="shared" ca="1" si="302"/>
        <v>654</v>
      </c>
      <c r="H3223">
        <f t="shared" ca="1" si="303"/>
        <v>0</v>
      </c>
      <c r="I3223" s="122">
        <f t="shared" ca="1" si="304"/>
        <v>0</v>
      </c>
    </row>
    <row r="3224" spans="1:9" x14ac:dyDescent="0.25">
      <c r="A3224" s="114">
        <f t="shared" si="305"/>
        <v>3224</v>
      </c>
      <c r="B3224" s="114">
        <f>IF(AND(A3224&gt;=CONTROL!$D$9,A3224&lt;CONTROL!$D$10+1),A3224,0)</f>
        <v>0</v>
      </c>
      <c r="C3224" s="114">
        <f>IF(AND(A3224&gt;=CONTROL!$F$9,A3224&lt;CONTROL!$F$10+1),A3224,0)</f>
        <v>0</v>
      </c>
      <c r="D3224" s="114" t="str">
        <f>IF(DATOS!I3225=CONTROL!$H$10,"B","A")</f>
        <v>A</v>
      </c>
      <c r="E3224" s="114">
        <f t="shared" si="300"/>
        <v>0</v>
      </c>
      <c r="F3224">
        <f t="shared" ca="1" si="301"/>
        <v>-1</v>
      </c>
      <c r="G3224">
        <f t="shared" ca="1" si="302"/>
        <v>654</v>
      </c>
      <c r="H3224">
        <f t="shared" ca="1" si="303"/>
        <v>0</v>
      </c>
      <c r="I3224" s="122">
        <f t="shared" ca="1" si="304"/>
        <v>0</v>
      </c>
    </row>
    <row r="3225" spans="1:9" x14ac:dyDescent="0.25">
      <c r="A3225" s="114">
        <f t="shared" si="305"/>
        <v>3225</v>
      </c>
      <c r="B3225" s="114">
        <f>IF(AND(A3225&gt;=CONTROL!$D$9,A3225&lt;CONTROL!$D$10+1),A3225,0)</f>
        <v>0</v>
      </c>
      <c r="C3225" s="114">
        <f>IF(AND(A3225&gt;=CONTROL!$F$9,A3225&lt;CONTROL!$F$10+1),A3225,0)</f>
        <v>0</v>
      </c>
      <c r="D3225" s="114" t="str">
        <f>IF(DATOS!I3226=CONTROL!$H$10,"B","A")</f>
        <v>A</v>
      </c>
      <c r="E3225" s="114">
        <f t="shared" si="300"/>
        <v>0</v>
      </c>
      <c r="F3225">
        <f t="shared" ca="1" si="301"/>
        <v>-1</v>
      </c>
      <c r="G3225">
        <f t="shared" ca="1" si="302"/>
        <v>654</v>
      </c>
      <c r="H3225">
        <f t="shared" ca="1" si="303"/>
        <v>0</v>
      </c>
      <c r="I3225" s="122">
        <f t="shared" ca="1" si="304"/>
        <v>0</v>
      </c>
    </row>
    <row r="3226" spans="1:9" x14ac:dyDescent="0.25">
      <c r="A3226" s="114">
        <f t="shared" si="305"/>
        <v>3226</v>
      </c>
      <c r="B3226" s="114">
        <f>IF(AND(A3226&gt;=CONTROL!$D$9,A3226&lt;CONTROL!$D$10+1),A3226,0)</f>
        <v>0</v>
      </c>
      <c r="C3226" s="114">
        <f>IF(AND(A3226&gt;=CONTROL!$F$9,A3226&lt;CONTROL!$F$10+1),A3226,0)</f>
        <v>0</v>
      </c>
      <c r="D3226" s="114" t="str">
        <f>IF(DATOS!I3227=CONTROL!$H$10,"B","A")</f>
        <v>A</v>
      </c>
      <c r="E3226" s="114">
        <f t="shared" si="300"/>
        <v>0</v>
      </c>
      <c r="F3226">
        <f t="shared" ca="1" si="301"/>
        <v>-1</v>
      </c>
      <c r="G3226">
        <f t="shared" ca="1" si="302"/>
        <v>654</v>
      </c>
      <c r="H3226">
        <f t="shared" ca="1" si="303"/>
        <v>0</v>
      </c>
      <c r="I3226" s="122">
        <f t="shared" ca="1" si="304"/>
        <v>0</v>
      </c>
    </row>
    <row r="3227" spans="1:9" x14ac:dyDescent="0.25">
      <c r="A3227" s="114">
        <f t="shared" si="305"/>
        <v>3227</v>
      </c>
      <c r="B3227" s="114">
        <f>IF(AND(A3227&gt;=CONTROL!$D$9,A3227&lt;CONTROL!$D$10+1),A3227,0)</f>
        <v>0</v>
      </c>
      <c r="C3227" s="114">
        <f>IF(AND(A3227&gt;=CONTROL!$F$9,A3227&lt;CONTROL!$F$10+1),A3227,0)</f>
        <v>0</v>
      </c>
      <c r="D3227" s="114" t="str">
        <f>IF(DATOS!I3228=CONTROL!$H$10,"B","A")</f>
        <v>A</v>
      </c>
      <c r="E3227" s="114">
        <f t="shared" si="300"/>
        <v>0</v>
      </c>
      <c r="F3227">
        <f t="shared" ca="1" si="301"/>
        <v>-1</v>
      </c>
      <c r="G3227">
        <f t="shared" ca="1" si="302"/>
        <v>654</v>
      </c>
      <c r="H3227">
        <f t="shared" ca="1" si="303"/>
        <v>0</v>
      </c>
      <c r="I3227" s="122">
        <f t="shared" ca="1" si="304"/>
        <v>0</v>
      </c>
    </row>
    <row r="3228" spans="1:9" x14ac:dyDescent="0.25">
      <c r="A3228" s="114">
        <f t="shared" si="305"/>
        <v>3228</v>
      </c>
      <c r="B3228" s="114">
        <f>IF(AND(A3228&gt;=CONTROL!$D$9,A3228&lt;CONTROL!$D$10+1),A3228,0)</f>
        <v>0</v>
      </c>
      <c r="C3228" s="114">
        <f>IF(AND(A3228&gt;=CONTROL!$F$9,A3228&lt;CONTROL!$F$10+1),A3228,0)</f>
        <v>0</v>
      </c>
      <c r="D3228" s="114" t="str">
        <f>IF(DATOS!I3229=CONTROL!$H$10,"B","A")</f>
        <v>A</v>
      </c>
      <c r="E3228" s="114">
        <f t="shared" si="300"/>
        <v>0</v>
      </c>
      <c r="F3228">
        <f t="shared" ca="1" si="301"/>
        <v>-1</v>
      </c>
      <c r="G3228">
        <f t="shared" ca="1" si="302"/>
        <v>654</v>
      </c>
      <c r="H3228">
        <f t="shared" ca="1" si="303"/>
        <v>0</v>
      </c>
      <c r="I3228" s="122">
        <f t="shared" ca="1" si="304"/>
        <v>0</v>
      </c>
    </row>
    <row r="3229" spans="1:9" x14ac:dyDescent="0.25">
      <c r="A3229" s="114">
        <f t="shared" si="305"/>
        <v>3229</v>
      </c>
      <c r="B3229" s="114">
        <f>IF(AND(A3229&gt;=CONTROL!$D$9,A3229&lt;CONTROL!$D$10+1),A3229,0)</f>
        <v>0</v>
      </c>
      <c r="C3229" s="114">
        <f>IF(AND(A3229&gt;=CONTROL!$F$9,A3229&lt;CONTROL!$F$10+1),A3229,0)</f>
        <v>0</v>
      </c>
      <c r="D3229" s="114" t="str">
        <f>IF(DATOS!I3230=CONTROL!$H$10,"B","A")</f>
        <v>A</v>
      </c>
      <c r="E3229" s="114">
        <f t="shared" si="300"/>
        <v>0</v>
      </c>
      <c r="F3229">
        <f t="shared" ca="1" si="301"/>
        <v>-1</v>
      </c>
      <c r="G3229">
        <f t="shared" ca="1" si="302"/>
        <v>654</v>
      </c>
      <c r="H3229">
        <f t="shared" ca="1" si="303"/>
        <v>0</v>
      </c>
      <c r="I3229" s="122">
        <f t="shared" ca="1" si="304"/>
        <v>0</v>
      </c>
    </row>
    <row r="3230" spans="1:9" x14ac:dyDescent="0.25">
      <c r="A3230" s="114">
        <f t="shared" si="305"/>
        <v>3230</v>
      </c>
      <c r="B3230" s="114">
        <f>IF(AND(A3230&gt;=CONTROL!$D$9,A3230&lt;CONTROL!$D$10+1),A3230,0)</f>
        <v>0</v>
      </c>
      <c r="C3230" s="114">
        <f>IF(AND(A3230&gt;=CONTROL!$F$9,A3230&lt;CONTROL!$F$10+1),A3230,0)</f>
        <v>0</v>
      </c>
      <c r="D3230" s="114" t="str">
        <f>IF(DATOS!I3231=CONTROL!$H$10,"B","A")</f>
        <v>A</v>
      </c>
      <c r="E3230" s="114">
        <f t="shared" si="300"/>
        <v>0</v>
      </c>
      <c r="F3230">
        <f t="shared" ca="1" si="301"/>
        <v>-1</v>
      </c>
      <c r="G3230">
        <f t="shared" ca="1" si="302"/>
        <v>654</v>
      </c>
      <c r="H3230">
        <f t="shared" ca="1" si="303"/>
        <v>0</v>
      </c>
      <c r="I3230" s="122">
        <f t="shared" ca="1" si="304"/>
        <v>0</v>
      </c>
    </row>
    <row r="3231" spans="1:9" x14ac:dyDescent="0.25">
      <c r="A3231" s="114">
        <f t="shared" si="305"/>
        <v>3231</v>
      </c>
      <c r="B3231" s="114">
        <f>IF(AND(A3231&gt;=CONTROL!$D$9,A3231&lt;CONTROL!$D$10+1),A3231,0)</f>
        <v>0</v>
      </c>
      <c r="C3231" s="114">
        <f>IF(AND(A3231&gt;=CONTROL!$F$9,A3231&lt;CONTROL!$F$10+1),A3231,0)</f>
        <v>0</v>
      </c>
      <c r="D3231" s="114" t="str">
        <f>IF(DATOS!I3232=CONTROL!$H$10,"B","A")</f>
        <v>A</v>
      </c>
      <c r="E3231" s="114">
        <f t="shared" si="300"/>
        <v>0</v>
      </c>
      <c r="F3231">
        <f t="shared" ca="1" si="301"/>
        <v>-1</v>
      </c>
      <c r="G3231">
        <f t="shared" ca="1" si="302"/>
        <v>654</v>
      </c>
      <c r="H3231">
        <f t="shared" ca="1" si="303"/>
        <v>0</v>
      </c>
      <c r="I3231" s="122">
        <f t="shared" ca="1" si="304"/>
        <v>0</v>
      </c>
    </row>
    <row r="3232" spans="1:9" x14ac:dyDescent="0.25">
      <c r="A3232" s="114">
        <f t="shared" si="305"/>
        <v>3232</v>
      </c>
      <c r="B3232" s="114">
        <f>IF(AND(A3232&gt;=CONTROL!$D$9,A3232&lt;CONTROL!$D$10+1),A3232,0)</f>
        <v>0</v>
      </c>
      <c r="C3232" s="114">
        <f>IF(AND(A3232&gt;=CONTROL!$F$9,A3232&lt;CONTROL!$F$10+1),A3232,0)</f>
        <v>0</v>
      </c>
      <c r="D3232" s="114" t="str">
        <f>IF(DATOS!I3233=CONTROL!$H$10,"B","A")</f>
        <v>A</v>
      </c>
      <c r="E3232" s="114">
        <f t="shared" si="300"/>
        <v>0</v>
      </c>
      <c r="F3232">
        <f t="shared" ca="1" si="301"/>
        <v>-1</v>
      </c>
      <c r="G3232">
        <f t="shared" ca="1" si="302"/>
        <v>654</v>
      </c>
      <c r="H3232">
        <f t="shared" ca="1" si="303"/>
        <v>0</v>
      </c>
      <c r="I3232" s="122">
        <f t="shared" ca="1" si="304"/>
        <v>0</v>
      </c>
    </row>
    <row r="3233" spans="1:9" x14ac:dyDescent="0.25">
      <c r="A3233" s="114">
        <f t="shared" si="305"/>
        <v>3233</v>
      </c>
      <c r="B3233" s="114">
        <f>IF(AND(A3233&gt;=CONTROL!$D$9,A3233&lt;CONTROL!$D$10+1),A3233,0)</f>
        <v>0</v>
      </c>
      <c r="C3233" s="114">
        <f>IF(AND(A3233&gt;=CONTROL!$F$9,A3233&lt;CONTROL!$F$10+1),A3233,0)</f>
        <v>0</v>
      </c>
      <c r="D3233" s="114" t="str">
        <f>IF(DATOS!I3234=CONTROL!$H$10,"B","A")</f>
        <v>A</v>
      </c>
      <c r="E3233" s="114">
        <f t="shared" si="300"/>
        <v>0</v>
      </c>
      <c r="F3233">
        <f t="shared" ca="1" si="301"/>
        <v>-1</v>
      </c>
      <c r="G3233">
        <f t="shared" ca="1" si="302"/>
        <v>654</v>
      </c>
      <c r="H3233">
        <f t="shared" ca="1" si="303"/>
        <v>0</v>
      </c>
      <c r="I3233" s="122">
        <f t="shared" ca="1" si="304"/>
        <v>0</v>
      </c>
    </row>
    <row r="3234" spans="1:9" x14ac:dyDescent="0.25">
      <c r="A3234" s="114">
        <f t="shared" si="305"/>
        <v>3234</v>
      </c>
      <c r="B3234" s="114">
        <f>IF(AND(A3234&gt;=CONTROL!$D$9,A3234&lt;CONTROL!$D$10+1),A3234,0)</f>
        <v>0</v>
      </c>
      <c r="C3234" s="114">
        <f>IF(AND(A3234&gt;=CONTROL!$F$9,A3234&lt;CONTROL!$F$10+1),A3234,0)</f>
        <v>0</v>
      </c>
      <c r="D3234" s="114" t="str">
        <f>IF(DATOS!I3235=CONTROL!$H$10,"B","A")</f>
        <v>A</v>
      </c>
      <c r="E3234" s="114">
        <f t="shared" si="300"/>
        <v>0</v>
      </c>
      <c r="F3234">
        <f t="shared" ca="1" si="301"/>
        <v>-1</v>
      </c>
      <c r="G3234">
        <f t="shared" ca="1" si="302"/>
        <v>654</v>
      </c>
      <c r="H3234">
        <f t="shared" ca="1" si="303"/>
        <v>0</v>
      </c>
      <c r="I3234" s="122">
        <f t="shared" ca="1" si="304"/>
        <v>0</v>
      </c>
    </row>
    <row r="3235" spans="1:9" x14ac:dyDescent="0.25">
      <c r="A3235" s="114">
        <f t="shared" si="305"/>
        <v>3235</v>
      </c>
      <c r="B3235" s="114">
        <f>IF(AND(A3235&gt;=CONTROL!$D$9,A3235&lt;CONTROL!$D$10+1),A3235,0)</f>
        <v>0</v>
      </c>
      <c r="C3235" s="114">
        <f>IF(AND(A3235&gt;=CONTROL!$F$9,A3235&lt;CONTROL!$F$10+1),A3235,0)</f>
        <v>0</v>
      </c>
      <c r="D3235" s="114" t="str">
        <f>IF(DATOS!I3236=CONTROL!$H$10,"B","A")</f>
        <v>A</v>
      </c>
      <c r="E3235" s="114">
        <f t="shared" si="300"/>
        <v>0</v>
      </c>
      <c r="F3235">
        <f t="shared" ca="1" si="301"/>
        <v>-1</v>
      </c>
      <c r="G3235">
        <f t="shared" ca="1" si="302"/>
        <v>654</v>
      </c>
      <c r="H3235">
        <f t="shared" ca="1" si="303"/>
        <v>0</v>
      </c>
      <c r="I3235" s="122">
        <f t="shared" ca="1" si="304"/>
        <v>0</v>
      </c>
    </row>
    <row r="3236" spans="1:9" x14ac:dyDescent="0.25">
      <c r="A3236" s="114">
        <f t="shared" si="305"/>
        <v>3236</v>
      </c>
      <c r="B3236" s="114">
        <f>IF(AND(A3236&gt;=CONTROL!$D$9,A3236&lt;CONTROL!$D$10+1),A3236,0)</f>
        <v>0</v>
      </c>
      <c r="C3236" s="114">
        <f>IF(AND(A3236&gt;=CONTROL!$F$9,A3236&lt;CONTROL!$F$10+1),A3236,0)</f>
        <v>0</v>
      </c>
      <c r="D3236" s="114" t="str">
        <f>IF(DATOS!I3237=CONTROL!$H$10,"B","A")</f>
        <v>A</v>
      </c>
      <c r="E3236" s="114">
        <f t="shared" si="300"/>
        <v>0</v>
      </c>
      <c r="F3236">
        <f t="shared" ca="1" si="301"/>
        <v>-1</v>
      </c>
      <c r="G3236">
        <f t="shared" ca="1" si="302"/>
        <v>654</v>
      </c>
      <c r="H3236">
        <f t="shared" ca="1" si="303"/>
        <v>0</v>
      </c>
      <c r="I3236" s="122">
        <f t="shared" ca="1" si="304"/>
        <v>0</v>
      </c>
    </row>
    <row r="3237" spans="1:9" x14ac:dyDescent="0.25">
      <c r="A3237" s="114">
        <f t="shared" si="305"/>
        <v>3237</v>
      </c>
      <c r="B3237" s="114">
        <f>IF(AND(A3237&gt;=CONTROL!$D$9,A3237&lt;CONTROL!$D$10+1),A3237,0)</f>
        <v>0</v>
      </c>
      <c r="C3237" s="114">
        <f>IF(AND(A3237&gt;=CONTROL!$F$9,A3237&lt;CONTROL!$F$10+1),A3237,0)</f>
        <v>0</v>
      </c>
      <c r="D3237" s="114" t="str">
        <f>IF(DATOS!I3238=CONTROL!$H$10,"B","A")</f>
        <v>A</v>
      </c>
      <c r="E3237" s="114">
        <f t="shared" si="300"/>
        <v>0</v>
      </c>
      <c r="F3237">
        <f t="shared" ca="1" si="301"/>
        <v>-1</v>
      </c>
      <c r="G3237">
        <f t="shared" ca="1" si="302"/>
        <v>654</v>
      </c>
      <c r="H3237">
        <f t="shared" ca="1" si="303"/>
        <v>0</v>
      </c>
      <c r="I3237" s="122">
        <f t="shared" ca="1" si="304"/>
        <v>0</v>
      </c>
    </row>
    <row r="3238" spans="1:9" x14ac:dyDescent="0.25">
      <c r="A3238" s="114">
        <f t="shared" si="305"/>
        <v>3238</v>
      </c>
      <c r="B3238" s="114">
        <f>IF(AND(A3238&gt;=CONTROL!$D$9,A3238&lt;CONTROL!$D$10+1),A3238,0)</f>
        <v>0</v>
      </c>
      <c r="C3238" s="114">
        <f>IF(AND(A3238&gt;=CONTROL!$F$9,A3238&lt;CONTROL!$F$10+1),A3238,0)</f>
        <v>0</v>
      </c>
      <c r="D3238" s="114" t="str">
        <f>IF(DATOS!I3239=CONTROL!$H$10,"B","A")</f>
        <v>A</v>
      </c>
      <c r="E3238" s="114">
        <f t="shared" si="300"/>
        <v>0</v>
      </c>
      <c r="F3238">
        <f t="shared" ca="1" si="301"/>
        <v>-1</v>
      </c>
      <c r="G3238">
        <f t="shared" ca="1" si="302"/>
        <v>654</v>
      </c>
      <c r="H3238">
        <f t="shared" ca="1" si="303"/>
        <v>0</v>
      </c>
      <c r="I3238" s="122">
        <f t="shared" ca="1" si="304"/>
        <v>0</v>
      </c>
    </row>
    <row r="3239" spans="1:9" x14ac:dyDescent="0.25">
      <c r="A3239" s="114">
        <f t="shared" si="305"/>
        <v>3239</v>
      </c>
      <c r="B3239" s="114">
        <f>IF(AND(A3239&gt;=CONTROL!$D$9,A3239&lt;CONTROL!$D$10+1),A3239,0)</f>
        <v>0</v>
      </c>
      <c r="C3239" s="114">
        <f>IF(AND(A3239&gt;=CONTROL!$F$9,A3239&lt;CONTROL!$F$10+1),A3239,0)</f>
        <v>0</v>
      </c>
      <c r="D3239" s="114" t="str">
        <f>IF(DATOS!I3240=CONTROL!$H$10,"B","A")</f>
        <v>A</v>
      </c>
      <c r="E3239" s="114">
        <f t="shared" si="300"/>
        <v>0</v>
      </c>
      <c r="F3239">
        <f t="shared" ca="1" si="301"/>
        <v>-1</v>
      </c>
      <c r="G3239">
        <f t="shared" ca="1" si="302"/>
        <v>654</v>
      </c>
      <c r="H3239">
        <f t="shared" ca="1" si="303"/>
        <v>0</v>
      </c>
      <c r="I3239" s="122">
        <f t="shared" ca="1" si="304"/>
        <v>0</v>
      </c>
    </row>
    <row r="3240" spans="1:9" x14ac:dyDescent="0.25">
      <c r="A3240" s="114">
        <f t="shared" si="305"/>
        <v>3240</v>
      </c>
      <c r="B3240" s="114">
        <f>IF(AND(A3240&gt;=CONTROL!$D$9,A3240&lt;CONTROL!$D$10+1),A3240,0)</f>
        <v>0</v>
      </c>
      <c r="C3240" s="114">
        <f>IF(AND(A3240&gt;=CONTROL!$F$9,A3240&lt;CONTROL!$F$10+1),A3240,0)</f>
        <v>0</v>
      </c>
      <c r="D3240" s="114" t="str">
        <f>IF(DATOS!I3241=CONTROL!$H$10,"B","A")</f>
        <v>A</v>
      </c>
      <c r="E3240" s="114">
        <f t="shared" si="300"/>
        <v>0</v>
      </c>
      <c r="F3240">
        <f t="shared" ca="1" si="301"/>
        <v>-1</v>
      </c>
      <c r="G3240">
        <f t="shared" ca="1" si="302"/>
        <v>654</v>
      </c>
      <c r="H3240">
        <f t="shared" ca="1" si="303"/>
        <v>0</v>
      </c>
      <c r="I3240" s="122">
        <f t="shared" ca="1" si="304"/>
        <v>0</v>
      </c>
    </row>
    <row r="3241" spans="1:9" x14ac:dyDescent="0.25">
      <c r="A3241" s="114">
        <f t="shared" si="305"/>
        <v>3241</v>
      </c>
      <c r="B3241" s="114">
        <f>IF(AND(A3241&gt;=CONTROL!$D$9,A3241&lt;CONTROL!$D$10+1),A3241,0)</f>
        <v>0</v>
      </c>
      <c r="C3241" s="114">
        <f>IF(AND(A3241&gt;=CONTROL!$F$9,A3241&lt;CONTROL!$F$10+1),A3241,0)</f>
        <v>0</v>
      </c>
      <c r="D3241" s="114" t="str">
        <f>IF(DATOS!I3242=CONTROL!$H$10,"B","A")</f>
        <v>A</v>
      </c>
      <c r="E3241" s="114">
        <f t="shared" si="300"/>
        <v>0</v>
      </c>
      <c r="F3241">
        <f t="shared" ca="1" si="301"/>
        <v>-1</v>
      </c>
      <c r="G3241">
        <f t="shared" ca="1" si="302"/>
        <v>654</v>
      </c>
      <c r="H3241">
        <f t="shared" ca="1" si="303"/>
        <v>0</v>
      </c>
      <c r="I3241" s="122">
        <f t="shared" ca="1" si="304"/>
        <v>0</v>
      </c>
    </row>
    <row r="3242" spans="1:9" x14ac:dyDescent="0.25">
      <c r="A3242" s="114">
        <f t="shared" si="305"/>
        <v>3242</v>
      </c>
      <c r="B3242" s="114">
        <f>IF(AND(A3242&gt;=CONTROL!$D$9,A3242&lt;CONTROL!$D$10+1),A3242,0)</f>
        <v>0</v>
      </c>
      <c r="C3242" s="114">
        <f>IF(AND(A3242&gt;=CONTROL!$F$9,A3242&lt;CONTROL!$F$10+1),A3242,0)</f>
        <v>0</v>
      </c>
      <c r="D3242" s="114" t="str">
        <f>IF(DATOS!I3243=CONTROL!$H$10,"B","A")</f>
        <v>A</v>
      </c>
      <c r="E3242" s="114">
        <f t="shared" si="300"/>
        <v>0</v>
      </c>
      <c r="F3242">
        <f t="shared" ca="1" si="301"/>
        <v>-1</v>
      </c>
      <c r="G3242">
        <f t="shared" ca="1" si="302"/>
        <v>654</v>
      </c>
      <c r="H3242">
        <f t="shared" ca="1" si="303"/>
        <v>0</v>
      </c>
      <c r="I3242" s="122">
        <f t="shared" ca="1" si="304"/>
        <v>0</v>
      </c>
    </row>
    <row r="3243" spans="1:9" x14ac:dyDescent="0.25">
      <c r="A3243" s="114">
        <f t="shared" si="305"/>
        <v>3243</v>
      </c>
      <c r="B3243" s="114">
        <f>IF(AND(A3243&gt;=CONTROL!$D$9,A3243&lt;CONTROL!$D$10+1),A3243,0)</f>
        <v>0</v>
      </c>
      <c r="C3243" s="114">
        <f>IF(AND(A3243&gt;=CONTROL!$F$9,A3243&lt;CONTROL!$F$10+1),A3243,0)</f>
        <v>0</v>
      </c>
      <c r="D3243" s="114" t="str">
        <f>IF(DATOS!I3244=CONTROL!$H$10,"B","A")</f>
        <v>A</v>
      </c>
      <c r="E3243" s="114">
        <f t="shared" si="300"/>
        <v>0</v>
      </c>
      <c r="F3243">
        <f t="shared" ca="1" si="301"/>
        <v>-1</v>
      </c>
      <c r="G3243">
        <f t="shared" ca="1" si="302"/>
        <v>654</v>
      </c>
      <c r="H3243">
        <f t="shared" ca="1" si="303"/>
        <v>0</v>
      </c>
      <c r="I3243" s="122">
        <f t="shared" ca="1" si="304"/>
        <v>0</v>
      </c>
    </row>
    <row r="3244" spans="1:9" x14ac:dyDescent="0.25">
      <c r="A3244" s="114">
        <f t="shared" si="305"/>
        <v>3244</v>
      </c>
      <c r="B3244" s="114">
        <f>IF(AND(A3244&gt;=CONTROL!$D$9,A3244&lt;CONTROL!$D$10+1),A3244,0)</f>
        <v>0</v>
      </c>
      <c r="C3244" s="114">
        <f>IF(AND(A3244&gt;=CONTROL!$F$9,A3244&lt;CONTROL!$F$10+1),A3244,0)</f>
        <v>0</v>
      </c>
      <c r="D3244" s="114" t="str">
        <f>IF(DATOS!I3245=CONTROL!$H$10,"B","A")</f>
        <v>A</v>
      </c>
      <c r="E3244" s="114">
        <f t="shared" si="300"/>
        <v>0</v>
      </c>
      <c r="F3244">
        <f t="shared" ca="1" si="301"/>
        <v>-1</v>
      </c>
      <c r="G3244">
        <f t="shared" ca="1" si="302"/>
        <v>654</v>
      </c>
      <c r="H3244">
        <f t="shared" ca="1" si="303"/>
        <v>0</v>
      </c>
      <c r="I3244" s="122">
        <f t="shared" ca="1" si="304"/>
        <v>0</v>
      </c>
    </row>
    <row r="3245" spans="1:9" x14ac:dyDescent="0.25">
      <c r="A3245" s="114">
        <f t="shared" si="305"/>
        <v>3245</v>
      </c>
      <c r="B3245" s="114">
        <f>IF(AND(A3245&gt;=CONTROL!$D$9,A3245&lt;CONTROL!$D$10+1),A3245,0)</f>
        <v>0</v>
      </c>
      <c r="C3245" s="114">
        <f>IF(AND(A3245&gt;=CONTROL!$F$9,A3245&lt;CONTROL!$F$10+1),A3245,0)</f>
        <v>0</v>
      </c>
      <c r="D3245" s="114" t="str">
        <f>IF(DATOS!I3246=CONTROL!$H$10,"B","A")</f>
        <v>A</v>
      </c>
      <c r="E3245" s="114">
        <f t="shared" si="300"/>
        <v>0</v>
      </c>
      <c r="F3245">
        <f t="shared" ca="1" si="301"/>
        <v>-1</v>
      </c>
      <c r="G3245">
        <f t="shared" ca="1" si="302"/>
        <v>654</v>
      </c>
      <c r="H3245">
        <f t="shared" ca="1" si="303"/>
        <v>0</v>
      </c>
      <c r="I3245" s="122">
        <f t="shared" ca="1" si="304"/>
        <v>0</v>
      </c>
    </row>
    <row r="3246" spans="1:9" x14ac:dyDescent="0.25">
      <c r="A3246" s="114">
        <f t="shared" si="305"/>
        <v>3246</v>
      </c>
      <c r="B3246" s="114">
        <f>IF(AND(A3246&gt;=CONTROL!$D$9,A3246&lt;CONTROL!$D$10+1),A3246,0)</f>
        <v>0</v>
      </c>
      <c r="C3246" s="114">
        <f>IF(AND(A3246&gt;=CONTROL!$F$9,A3246&lt;CONTROL!$F$10+1),A3246,0)</f>
        <v>0</v>
      </c>
      <c r="D3246" s="114" t="str">
        <f>IF(DATOS!I3247=CONTROL!$H$10,"B","A")</f>
        <v>A</v>
      </c>
      <c r="E3246" s="114">
        <f t="shared" si="300"/>
        <v>0</v>
      </c>
      <c r="F3246">
        <f t="shared" ca="1" si="301"/>
        <v>-1</v>
      </c>
      <c r="G3246">
        <f t="shared" ca="1" si="302"/>
        <v>654</v>
      </c>
      <c r="H3246">
        <f t="shared" ca="1" si="303"/>
        <v>0</v>
      </c>
      <c r="I3246" s="122">
        <f t="shared" ca="1" si="304"/>
        <v>0</v>
      </c>
    </row>
    <row r="3247" spans="1:9" x14ac:dyDescent="0.25">
      <c r="A3247" s="114">
        <f t="shared" si="305"/>
        <v>3247</v>
      </c>
      <c r="B3247" s="114">
        <f>IF(AND(A3247&gt;=CONTROL!$D$9,A3247&lt;CONTROL!$D$10+1),A3247,0)</f>
        <v>0</v>
      </c>
      <c r="C3247" s="114">
        <f>IF(AND(A3247&gt;=CONTROL!$F$9,A3247&lt;CONTROL!$F$10+1),A3247,0)</f>
        <v>0</v>
      </c>
      <c r="D3247" s="114" t="str">
        <f>IF(DATOS!I3248=CONTROL!$H$10,"B","A")</f>
        <v>A</v>
      </c>
      <c r="E3247" s="114">
        <f t="shared" si="300"/>
        <v>0</v>
      </c>
      <c r="F3247">
        <f t="shared" ca="1" si="301"/>
        <v>-1</v>
      </c>
      <c r="G3247">
        <f t="shared" ca="1" si="302"/>
        <v>654</v>
      </c>
      <c r="H3247">
        <f t="shared" ca="1" si="303"/>
        <v>0</v>
      </c>
      <c r="I3247" s="122">
        <f t="shared" ca="1" si="304"/>
        <v>0</v>
      </c>
    </row>
    <row r="3248" spans="1:9" x14ac:dyDescent="0.25">
      <c r="A3248" s="114">
        <f t="shared" si="305"/>
        <v>3248</v>
      </c>
      <c r="B3248" s="114">
        <f>IF(AND(A3248&gt;=CONTROL!$D$9,A3248&lt;CONTROL!$D$10+1),A3248,0)</f>
        <v>0</v>
      </c>
      <c r="C3248" s="114">
        <f>IF(AND(A3248&gt;=CONTROL!$F$9,A3248&lt;CONTROL!$F$10+1),A3248,0)</f>
        <v>0</v>
      </c>
      <c r="D3248" s="114" t="str">
        <f>IF(DATOS!I3249=CONTROL!$H$10,"B","A")</f>
        <v>A</v>
      </c>
      <c r="E3248" s="114">
        <f t="shared" si="300"/>
        <v>0</v>
      </c>
      <c r="F3248">
        <f t="shared" ca="1" si="301"/>
        <v>-1</v>
      </c>
      <c r="G3248">
        <f t="shared" ca="1" si="302"/>
        <v>654</v>
      </c>
      <c r="H3248">
        <f t="shared" ca="1" si="303"/>
        <v>0</v>
      </c>
      <c r="I3248" s="122">
        <f t="shared" ca="1" si="304"/>
        <v>0</v>
      </c>
    </row>
    <row r="3249" spans="1:9" x14ac:dyDescent="0.25">
      <c r="A3249" s="114">
        <f t="shared" si="305"/>
        <v>3249</v>
      </c>
      <c r="B3249" s="114">
        <f>IF(AND(A3249&gt;=CONTROL!$D$9,A3249&lt;CONTROL!$D$10+1),A3249,0)</f>
        <v>0</v>
      </c>
      <c r="C3249" s="114">
        <f>IF(AND(A3249&gt;=CONTROL!$F$9,A3249&lt;CONTROL!$F$10+1),A3249,0)</f>
        <v>0</v>
      </c>
      <c r="D3249" s="114" t="str">
        <f>IF(DATOS!I3250=CONTROL!$H$10,"B","A")</f>
        <v>A</v>
      </c>
      <c r="E3249" s="114">
        <f t="shared" si="300"/>
        <v>0</v>
      </c>
      <c r="F3249">
        <f t="shared" ca="1" si="301"/>
        <v>-1</v>
      </c>
      <c r="G3249">
        <f t="shared" ca="1" si="302"/>
        <v>654</v>
      </c>
      <c r="H3249">
        <f t="shared" ca="1" si="303"/>
        <v>0</v>
      </c>
      <c r="I3249" s="122">
        <f t="shared" ca="1" si="304"/>
        <v>0</v>
      </c>
    </row>
    <row r="3250" spans="1:9" x14ac:dyDescent="0.25">
      <c r="A3250" s="114">
        <f t="shared" si="305"/>
        <v>3250</v>
      </c>
      <c r="B3250" s="114">
        <f>IF(AND(A3250&gt;=CONTROL!$D$9,A3250&lt;CONTROL!$D$10+1),A3250,0)</f>
        <v>0</v>
      </c>
      <c r="C3250" s="114">
        <f>IF(AND(A3250&gt;=CONTROL!$F$9,A3250&lt;CONTROL!$F$10+1),A3250,0)</f>
        <v>0</v>
      </c>
      <c r="D3250" s="114" t="str">
        <f>IF(DATOS!I3251=CONTROL!$H$10,"B","A")</f>
        <v>A</v>
      </c>
      <c r="E3250" s="114">
        <f t="shared" si="300"/>
        <v>0</v>
      </c>
      <c r="F3250">
        <f t="shared" ca="1" si="301"/>
        <v>-1</v>
      </c>
      <c r="G3250">
        <f t="shared" ca="1" si="302"/>
        <v>654</v>
      </c>
      <c r="H3250">
        <f t="shared" ca="1" si="303"/>
        <v>0</v>
      </c>
      <c r="I3250" s="122">
        <f t="shared" ca="1" si="304"/>
        <v>0</v>
      </c>
    </row>
    <row r="3251" spans="1:9" x14ac:dyDescent="0.25">
      <c r="A3251" s="114">
        <f t="shared" si="305"/>
        <v>3251</v>
      </c>
      <c r="B3251" s="114">
        <f>IF(AND(A3251&gt;=CONTROL!$D$9,A3251&lt;CONTROL!$D$10+1),A3251,0)</f>
        <v>0</v>
      </c>
      <c r="C3251" s="114">
        <f>IF(AND(A3251&gt;=CONTROL!$F$9,A3251&lt;CONTROL!$F$10+1),A3251,0)</f>
        <v>0</v>
      </c>
      <c r="D3251" s="114" t="str">
        <f>IF(DATOS!I3252=CONTROL!$H$10,"B","A")</f>
        <v>A</v>
      </c>
      <c r="E3251" s="114">
        <f t="shared" si="300"/>
        <v>0</v>
      </c>
      <c r="F3251">
        <f t="shared" ca="1" si="301"/>
        <v>-1</v>
      </c>
      <c r="G3251">
        <f t="shared" ca="1" si="302"/>
        <v>654</v>
      </c>
      <c r="H3251">
        <f t="shared" ca="1" si="303"/>
        <v>0</v>
      </c>
      <c r="I3251" s="122">
        <f t="shared" ca="1" si="304"/>
        <v>0</v>
      </c>
    </row>
    <row r="3252" spans="1:9" x14ac:dyDescent="0.25">
      <c r="A3252" s="114">
        <f t="shared" si="305"/>
        <v>3252</v>
      </c>
      <c r="B3252" s="114">
        <f>IF(AND(A3252&gt;=CONTROL!$D$9,A3252&lt;CONTROL!$D$10+1),A3252,0)</f>
        <v>0</v>
      </c>
      <c r="C3252" s="114">
        <f>IF(AND(A3252&gt;=CONTROL!$F$9,A3252&lt;CONTROL!$F$10+1),A3252,0)</f>
        <v>0</v>
      </c>
      <c r="D3252" s="114" t="str">
        <f>IF(DATOS!I3253=CONTROL!$H$10,"B","A")</f>
        <v>A</v>
      </c>
      <c r="E3252" s="114">
        <f t="shared" si="300"/>
        <v>0</v>
      </c>
      <c r="F3252">
        <f t="shared" ca="1" si="301"/>
        <v>-1</v>
      </c>
      <c r="G3252">
        <f t="shared" ca="1" si="302"/>
        <v>654</v>
      </c>
      <c r="H3252">
        <f t="shared" ca="1" si="303"/>
        <v>0</v>
      </c>
      <c r="I3252" s="122">
        <f t="shared" ca="1" si="304"/>
        <v>0</v>
      </c>
    </row>
    <row r="3253" spans="1:9" x14ac:dyDescent="0.25">
      <c r="A3253" s="114">
        <f t="shared" si="305"/>
        <v>3253</v>
      </c>
      <c r="B3253" s="114">
        <f>IF(AND(A3253&gt;=CONTROL!$D$9,A3253&lt;CONTROL!$D$10+1),A3253,0)</f>
        <v>0</v>
      </c>
      <c r="C3253" s="114">
        <f>IF(AND(A3253&gt;=CONTROL!$F$9,A3253&lt;CONTROL!$F$10+1),A3253,0)</f>
        <v>0</v>
      </c>
      <c r="D3253" s="114" t="str">
        <f>IF(DATOS!I3254=CONTROL!$H$10,"B","A")</f>
        <v>A</v>
      </c>
      <c r="E3253" s="114">
        <f t="shared" si="300"/>
        <v>0</v>
      </c>
      <c r="F3253">
        <f t="shared" ca="1" si="301"/>
        <v>-1</v>
      </c>
      <c r="G3253">
        <f t="shared" ca="1" si="302"/>
        <v>654</v>
      </c>
      <c r="H3253">
        <f t="shared" ca="1" si="303"/>
        <v>0</v>
      </c>
      <c r="I3253" s="122">
        <f t="shared" ca="1" si="304"/>
        <v>0</v>
      </c>
    </row>
    <row r="3254" spans="1:9" x14ac:dyDescent="0.25">
      <c r="A3254" s="114">
        <f t="shared" si="305"/>
        <v>3254</v>
      </c>
      <c r="B3254" s="114">
        <f>IF(AND(A3254&gt;=CONTROL!$D$9,A3254&lt;CONTROL!$D$10+1),A3254,0)</f>
        <v>0</v>
      </c>
      <c r="C3254" s="114">
        <f>IF(AND(A3254&gt;=CONTROL!$F$9,A3254&lt;CONTROL!$F$10+1),A3254,0)</f>
        <v>0</v>
      </c>
      <c r="D3254" s="114" t="str">
        <f>IF(DATOS!I3255=CONTROL!$H$10,"B","A")</f>
        <v>A</v>
      </c>
      <c r="E3254" s="114">
        <f t="shared" si="300"/>
        <v>0</v>
      </c>
      <c r="F3254">
        <f t="shared" ca="1" si="301"/>
        <v>-1</v>
      </c>
      <c r="G3254">
        <f t="shared" ca="1" si="302"/>
        <v>654</v>
      </c>
      <c r="H3254">
        <f t="shared" ca="1" si="303"/>
        <v>0</v>
      </c>
      <c r="I3254" s="122">
        <f t="shared" ca="1" si="304"/>
        <v>0</v>
      </c>
    </row>
    <row r="3255" spans="1:9" x14ac:dyDescent="0.25">
      <c r="A3255" s="114">
        <f t="shared" si="305"/>
        <v>3255</v>
      </c>
      <c r="B3255" s="114">
        <f>IF(AND(A3255&gt;=CONTROL!$D$9,A3255&lt;CONTROL!$D$10+1),A3255,0)</f>
        <v>0</v>
      </c>
      <c r="C3255" s="114">
        <f>IF(AND(A3255&gt;=CONTROL!$F$9,A3255&lt;CONTROL!$F$10+1),A3255,0)</f>
        <v>0</v>
      </c>
      <c r="D3255" s="114" t="str">
        <f>IF(DATOS!I3256=CONTROL!$H$10,"B","A")</f>
        <v>A</v>
      </c>
      <c r="E3255" s="114">
        <f t="shared" si="300"/>
        <v>0</v>
      </c>
      <c r="F3255">
        <f t="shared" ca="1" si="301"/>
        <v>-1</v>
      </c>
      <c r="G3255">
        <f t="shared" ca="1" si="302"/>
        <v>654</v>
      </c>
      <c r="H3255">
        <f t="shared" ca="1" si="303"/>
        <v>0</v>
      </c>
      <c r="I3255" s="122">
        <f t="shared" ca="1" si="304"/>
        <v>0</v>
      </c>
    </row>
    <row r="3256" spans="1:9" x14ac:dyDescent="0.25">
      <c r="A3256" s="114">
        <f t="shared" si="305"/>
        <v>3256</v>
      </c>
      <c r="B3256" s="114">
        <f>IF(AND(A3256&gt;=CONTROL!$D$9,A3256&lt;CONTROL!$D$10+1),A3256,0)</f>
        <v>0</v>
      </c>
      <c r="C3256" s="114">
        <f>IF(AND(A3256&gt;=CONTROL!$F$9,A3256&lt;CONTROL!$F$10+1),A3256,0)</f>
        <v>0</v>
      </c>
      <c r="D3256" s="114" t="str">
        <f>IF(DATOS!I3257=CONTROL!$H$10,"B","A")</f>
        <v>A</v>
      </c>
      <c r="E3256" s="114">
        <f t="shared" si="300"/>
        <v>0</v>
      </c>
      <c r="F3256">
        <f t="shared" ca="1" si="301"/>
        <v>-1</v>
      </c>
      <c r="G3256">
        <f t="shared" ca="1" si="302"/>
        <v>654</v>
      </c>
      <c r="H3256">
        <f t="shared" ca="1" si="303"/>
        <v>0</v>
      </c>
      <c r="I3256" s="122">
        <f t="shared" ca="1" si="304"/>
        <v>0</v>
      </c>
    </row>
    <row r="3257" spans="1:9" x14ac:dyDescent="0.25">
      <c r="A3257" s="114">
        <f t="shared" si="305"/>
        <v>3257</v>
      </c>
      <c r="B3257" s="114">
        <f>IF(AND(A3257&gt;=CONTROL!$D$9,A3257&lt;CONTROL!$D$10+1),A3257,0)</f>
        <v>0</v>
      </c>
      <c r="C3257" s="114">
        <f>IF(AND(A3257&gt;=CONTROL!$F$9,A3257&lt;CONTROL!$F$10+1),A3257,0)</f>
        <v>0</v>
      </c>
      <c r="D3257" s="114" t="str">
        <f>IF(DATOS!I3258=CONTROL!$H$10,"B","A")</f>
        <v>A</v>
      </c>
      <c r="E3257" s="114">
        <f t="shared" si="300"/>
        <v>0</v>
      </c>
      <c r="F3257">
        <f t="shared" ca="1" si="301"/>
        <v>-1</v>
      </c>
      <c r="G3257">
        <f t="shared" ca="1" si="302"/>
        <v>654</v>
      </c>
      <c r="H3257">
        <f t="shared" ca="1" si="303"/>
        <v>0</v>
      </c>
      <c r="I3257" s="122">
        <f t="shared" ca="1" si="304"/>
        <v>0</v>
      </c>
    </row>
    <row r="3258" spans="1:9" x14ac:dyDescent="0.25">
      <c r="A3258" s="114">
        <f t="shared" si="305"/>
        <v>3258</v>
      </c>
      <c r="B3258" s="114">
        <f>IF(AND(A3258&gt;=CONTROL!$D$9,A3258&lt;CONTROL!$D$10+1),A3258,0)</f>
        <v>0</v>
      </c>
      <c r="C3258" s="114">
        <f>IF(AND(A3258&gt;=CONTROL!$F$9,A3258&lt;CONTROL!$F$10+1),A3258,0)</f>
        <v>0</v>
      </c>
      <c r="D3258" s="114" t="str">
        <f>IF(DATOS!I3259=CONTROL!$H$10,"B","A")</f>
        <v>A</v>
      </c>
      <c r="E3258" s="114">
        <f t="shared" si="300"/>
        <v>0</v>
      </c>
      <c r="F3258">
        <f t="shared" ca="1" si="301"/>
        <v>-1</v>
      </c>
      <c r="G3258">
        <f t="shared" ca="1" si="302"/>
        <v>654</v>
      </c>
      <c r="H3258">
        <f t="shared" ca="1" si="303"/>
        <v>0</v>
      </c>
      <c r="I3258" s="122">
        <f t="shared" ca="1" si="304"/>
        <v>0</v>
      </c>
    </row>
    <row r="3259" spans="1:9" x14ac:dyDescent="0.25">
      <c r="A3259" s="114">
        <f t="shared" si="305"/>
        <v>3259</v>
      </c>
      <c r="B3259" s="114">
        <f>IF(AND(A3259&gt;=CONTROL!$D$9,A3259&lt;CONTROL!$D$10+1),A3259,0)</f>
        <v>0</v>
      </c>
      <c r="C3259" s="114">
        <f>IF(AND(A3259&gt;=CONTROL!$F$9,A3259&lt;CONTROL!$F$10+1),A3259,0)</f>
        <v>0</v>
      </c>
      <c r="D3259" s="114" t="str">
        <f>IF(DATOS!I3260=CONTROL!$H$10,"B","A")</f>
        <v>A</v>
      </c>
      <c r="E3259" s="114">
        <f t="shared" si="300"/>
        <v>0</v>
      </c>
      <c r="F3259">
        <f t="shared" ca="1" si="301"/>
        <v>-1</v>
      </c>
      <c r="G3259">
        <f t="shared" ca="1" si="302"/>
        <v>654</v>
      </c>
      <c r="H3259">
        <f t="shared" ca="1" si="303"/>
        <v>0</v>
      </c>
      <c r="I3259" s="122">
        <f t="shared" ca="1" si="304"/>
        <v>0</v>
      </c>
    </row>
    <row r="3260" spans="1:9" x14ac:dyDescent="0.25">
      <c r="A3260" s="114">
        <f t="shared" si="305"/>
        <v>3260</v>
      </c>
      <c r="B3260" s="114">
        <f>IF(AND(A3260&gt;=CONTROL!$D$9,A3260&lt;CONTROL!$D$10+1),A3260,0)</f>
        <v>0</v>
      </c>
      <c r="C3260" s="114">
        <f>IF(AND(A3260&gt;=CONTROL!$F$9,A3260&lt;CONTROL!$F$10+1),A3260,0)</f>
        <v>0</v>
      </c>
      <c r="D3260" s="114" t="str">
        <f>IF(DATOS!I3261=CONTROL!$H$10,"B","A")</f>
        <v>A</v>
      </c>
      <c r="E3260" s="114">
        <f t="shared" si="300"/>
        <v>0</v>
      </c>
      <c r="F3260">
        <f t="shared" ca="1" si="301"/>
        <v>-1</v>
      </c>
      <c r="G3260">
        <f t="shared" ca="1" si="302"/>
        <v>654</v>
      </c>
      <c r="H3260">
        <f t="shared" ca="1" si="303"/>
        <v>0</v>
      </c>
      <c r="I3260" s="122">
        <f t="shared" ca="1" si="304"/>
        <v>0</v>
      </c>
    </row>
    <row r="3261" spans="1:9" x14ac:dyDescent="0.25">
      <c r="A3261" s="114">
        <f t="shared" si="305"/>
        <v>3261</v>
      </c>
      <c r="B3261" s="114">
        <f>IF(AND(A3261&gt;=CONTROL!$D$9,A3261&lt;CONTROL!$D$10+1),A3261,0)</f>
        <v>0</v>
      </c>
      <c r="C3261" s="114">
        <f>IF(AND(A3261&gt;=CONTROL!$F$9,A3261&lt;CONTROL!$F$10+1),A3261,0)</f>
        <v>0</v>
      </c>
      <c r="D3261" s="114" t="str">
        <f>IF(DATOS!I3262=CONTROL!$H$10,"B","A")</f>
        <v>A</v>
      </c>
      <c r="E3261" s="114">
        <f t="shared" si="300"/>
        <v>0</v>
      </c>
      <c r="F3261">
        <f t="shared" ca="1" si="301"/>
        <v>-1</v>
      </c>
      <c r="G3261">
        <f t="shared" ca="1" si="302"/>
        <v>654</v>
      </c>
      <c r="H3261">
        <f t="shared" ca="1" si="303"/>
        <v>0</v>
      </c>
      <c r="I3261" s="122">
        <f t="shared" ca="1" si="304"/>
        <v>0</v>
      </c>
    </row>
    <row r="3262" spans="1:9" x14ac:dyDescent="0.25">
      <c r="A3262" s="114">
        <f t="shared" si="305"/>
        <v>3262</v>
      </c>
      <c r="B3262" s="114">
        <f>IF(AND(A3262&gt;=CONTROL!$D$9,A3262&lt;CONTROL!$D$10+1),A3262,0)</f>
        <v>0</v>
      </c>
      <c r="C3262" s="114">
        <f>IF(AND(A3262&gt;=CONTROL!$F$9,A3262&lt;CONTROL!$F$10+1),A3262,0)</f>
        <v>0</v>
      </c>
      <c r="D3262" s="114" t="str">
        <f>IF(DATOS!I3263=CONTROL!$H$10,"B","A")</f>
        <v>A</v>
      </c>
      <c r="E3262" s="114">
        <f t="shared" si="300"/>
        <v>0</v>
      </c>
      <c r="F3262">
        <f t="shared" ca="1" si="301"/>
        <v>-1</v>
      </c>
      <c r="G3262">
        <f t="shared" ca="1" si="302"/>
        <v>654</v>
      </c>
      <c r="H3262">
        <f t="shared" ca="1" si="303"/>
        <v>0</v>
      </c>
      <c r="I3262" s="122">
        <f t="shared" ca="1" si="304"/>
        <v>0</v>
      </c>
    </row>
    <row r="3263" spans="1:9" x14ac:dyDescent="0.25">
      <c r="A3263" s="114">
        <f t="shared" si="305"/>
        <v>3263</v>
      </c>
      <c r="B3263" s="114">
        <f>IF(AND(A3263&gt;=CONTROL!$D$9,A3263&lt;CONTROL!$D$10+1),A3263,0)</f>
        <v>0</v>
      </c>
      <c r="C3263" s="114">
        <f>IF(AND(A3263&gt;=CONTROL!$F$9,A3263&lt;CONTROL!$F$10+1),A3263,0)</f>
        <v>0</v>
      </c>
      <c r="D3263" s="114" t="str">
        <f>IF(DATOS!I3264=CONTROL!$H$10,"B","A")</f>
        <v>A</v>
      </c>
      <c r="E3263" s="114">
        <f t="shared" si="300"/>
        <v>0</v>
      </c>
      <c r="F3263">
        <f t="shared" ca="1" si="301"/>
        <v>-1</v>
      </c>
      <c r="G3263">
        <f t="shared" ca="1" si="302"/>
        <v>654</v>
      </c>
      <c r="H3263">
        <f t="shared" ca="1" si="303"/>
        <v>0</v>
      </c>
      <c r="I3263" s="122">
        <f t="shared" ca="1" si="304"/>
        <v>0</v>
      </c>
    </row>
    <row r="3264" spans="1:9" x14ac:dyDescent="0.25">
      <c r="A3264" s="114">
        <f t="shared" si="305"/>
        <v>3264</v>
      </c>
      <c r="B3264" s="114">
        <f>IF(AND(A3264&gt;=CONTROL!$D$9,A3264&lt;CONTROL!$D$10+1),A3264,0)</f>
        <v>0</v>
      </c>
      <c r="C3264" s="114">
        <f>IF(AND(A3264&gt;=CONTROL!$F$9,A3264&lt;CONTROL!$F$10+1),A3264,0)</f>
        <v>0</v>
      </c>
      <c r="D3264" s="114" t="str">
        <f>IF(DATOS!I3265=CONTROL!$H$10,"B","A")</f>
        <v>A</v>
      </c>
      <c r="E3264" s="114">
        <f t="shared" si="300"/>
        <v>0</v>
      </c>
      <c r="F3264">
        <f t="shared" ca="1" si="301"/>
        <v>-1</v>
      </c>
      <c r="G3264">
        <f t="shared" ca="1" si="302"/>
        <v>654</v>
      </c>
      <c r="H3264">
        <f t="shared" ca="1" si="303"/>
        <v>0</v>
      </c>
      <c r="I3264" s="122">
        <f t="shared" ca="1" si="304"/>
        <v>0</v>
      </c>
    </row>
    <row r="3265" spans="1:9" x14ac:dyDescent="0.25">
      <c r="A3265" s="114">
        <f t="shared" si="305"/>
        <v>3265</v>
      </c>
      <c r="B3265" s="114">
        <f>IF(AND(A3265&gt;=CONTROL!$D$9,A3265&lt;CONTROL!$D$10+1),A3265,0)</f>
        <v>0</v>
      </c>
      <c r="C3265" s="114">
        <f>IF(AND(A3265&gt;=CONTROL!$F$9,A3265&lt;CONTROL!$F$10+1),A3265,0)</f>
        <v>0</v>
      </c>
      <c r="D3265" s="114" t="str">
        <f>IF(DATOS!I3266=CONTROL!$H$10,"B","A")</f>
        <v>A</v>
      </c>
      <c r="E3265" s="114">
        <f t="shared" si="300"/>
        <v>0</v>
      </c>
      <c r="F3265">
        <f t="shared" ca="1" si="301"/>
        <v>-1</v>
      </c>
      <c r="G3265">
        <f t="shared" ca="1" si="302"/>
        <v>654</v>
      </c>
      <c r="H3265">
        <f t="shared" ca="1" si="303"/>
        <v>0</v>
      </c>
      <c r="I3265" s="122">
        <f t="shared" ca="1" si="304"/>
        <v>0</v>
      </c>
    </row>
    <row r="3266" spans="1:9" x14ac:dyDescent="0.25">
      <c r="A3266" s="114">
        <f t="shared" si="305"/>
        <v>3266</v>
      </c>
      <c r="B3266" s="114">
        <f>IF(AND(A3266&gt;=CONTROL!$D$9,A3266&lt;CONTROL!$D$10+1),A3266,0)</f>
        <v>0</v>
      </c>
      <c r="C3266" s="114">
        <f>IF(AND(A3266&gt;=CONTROL!$F$9,A3266&lt;CONTROL!$F$10+1),A3266,0)</f>
        <v>0</v>
      </c>
      <c r="D3266" s="114" t="str">
        <f>IF(DATOS!I3267=CONTROL!$H$10,"B","A")</f>
        <v>A</v>
      </c>
      <c r="E3266" s="114">
        <f t="shared" ref="E3266:E3329" si="306">IF(D3266="A",+C3266+B3266,0)</f>
        <v>0</v>
      </c>
      <c r="F3266">
        <f t="shared" ref="F3266:F3329" ca="1" si="307">IF(E3266&gt;0,RAND(),-1)</f>
        <v>-1</v>
      </c>
      <c r="G3266">
        <f t="shared" ref="G3266:G3329" ca="1" si="308">RANK(F3266,$F$1:$F$5000)</f>
        <v>654</v>
      </c>
      <c r="H3266">
        <f t="shared" ref="H3266:H3329" ca="1" si="309">IF(F3266=-1,0,G3266)</f>
        <v>0</v>
      </c>
      <c r="I3266" s="122">
        <f t="shared" ref="I3266:I3329" ca="1" si="310">IFERROR(MATCH(A3266,H:H,0),0)</f>
        <v>0</v>
      </c>
    </row>
    <row r="3267" spans="1:9" x14ac:dyDescent="0.25">
      <c r="A3267" s="114">
        <f t="shared" ref="A3267:A3330" si="311">+A3266+1</f>
        <v>3267</v>
      </c>
      <c r="B3267" s="114">
        <f>IF(AND(A3267&gt;=CONTROL!$D$9,A3267&lt;CONTROL!$D$10+1),A3267,0)</f>
        <v>0</v>
      </c>
      <c r="C3267" s="114">
        <f>IF(AND(A3267&gt;=CONTROL!$F$9,A3267&lt;CONTROL!$F$10+1),A3267,0)</f>
        <v>0</v>
      </c>
      <c r="D3267" s="114" t="str">
        <f>IF(DATOS!I3268=CONTROL!$H$10,"B","A")</f>
        <v>A</v>
      </c>
      <c r="E3267" s="114">
        <f t="shared" si="306"/>
        <v>0</v>
      </c>
      <c r="F3267">
        <f t="shared" ca="1" si="307"/>
        <v>-1</v>
      </c>
      <c r="G3267">
        <f t="shared" ca="1" si="308"/>
        <v>654</v>
      </c>
      <c r="H3267">
        <f t="shared" ca="1" si="309"/>
        <v>0</v>
      </c>
      <c r="I3267" s="122">
        <f t="shared" ca="1" si="310"/>
        <v>0</v>
      </c>
    </row>
    <row r="3268" spans="1:9" x14ac:dyDescent="0.25">
      <c r="A3268" s="114">
        <f t="shared" si="311"/>
        <v>3268</v>
      </c>
      <c r="B3268" s="114">
        <f>IF(AND(A3268&gt;=CONTROL!$D$9,A3268&lt;CONTROL!$D$10+1),A3268,0)</f>
        <v>0</v>
      </c>
      <c r="C3268" s="114">
        <f>IF(AND(A3268&gt;=CONTROL!$F$9,A3268&lt;CONTROL!$F$10+1),A3268,0)</f>
        <v>0</v>
      </c>
      <c r="D3268" s="114" t="str">
        <f>IF(DATOS!I3269=CONTROL!$H$10,"B","A")</f>
        <v>A</v>
      </c>
      <c r="E3268" s="114">
        <f t="shared" si="306"/>
        <v>0</v>
      </c>
      <c r="F3268">
        <f t="shared" ca="1" si="307"/>
        <v>-1</v>
      </c>
      <c r="G3268">
        <f t="shared" ca="1" si="308"/>
        <v>654</v>
      </c>
      <c r="H3268">
        <f t="shared" ca="1" si="309"/>
        <v>0</v>
      </c>
      <c r="I3268" s="122">
        <f t="shared" ca="1" si="310"/>
        <v>0</v>
      </c>
    </row>
    <row r="3269" spans="1:9" x14ac:dyDescent="0.25">
      <c r="A3269" s="114">
        <f t="shared" si="311"/>
        <v>3269</v>
      </c>
      <c r="B3269" s="114">
        <f>IF(AND(A3269&gt;=CONTROL!$D$9,A3269&lt;CONTROL!$D$10+1),A3269,0)</f>
        <v>0</v>
      </c>
      <c r="C3269" s="114">
        <f>IF(AND(A3269&gt;=CONTROL!$F$9,A3269&lt;CONTROL!$F$10+1),A3269,0)</f>
        <v>0</v>
      </c>
      <c r="D3269" s="114" t="str">
        <f>IF(DATOS!I3270=CONTROL!$H$10,"B","A")</f>
        <v>A</v>
      </c>
      <c r="E3269" s="114">
        <f t="shared" si="306"/>
        <v>0</v>
      </c>
      <c r="F3269">
        <f t="shared" ca="1" si="307"/>
        <v>-1</v>
      </c>
      <c r="G3269">
        <f t="shared" ca="1" si="308"/>
        <v>654</v>
      </c>
      <c r="H3269">
        <f t="shared" ca="1" si="309"/>
        <v>0</v>
      </c>
      <c r="I3269" s="122">
        <f t="shared" ca="1" si="310"/>
        <v>0</v>
      </c>
    </row>
    <row r="3270" spans="1:9" x14ac:dyDescent="0.25">
      <c r="A3270" s="114">
        <f t="shared" si="311"/>
        <v>3270</v>
      </c>
      <c r="B3270" s="114">
        <f>IF(AND(A3270&gt;=CONTROL!$D$9,A3270&lt;CONTROL!$D$10+1),A3270,0)</f>
        <v>0</v>
      </c>
      <c r="C3270" s="114">
        <f>IF(AND(A3270&gt;=CONTROL!$F$9,A3270&lt;CONTROL!$F$10+1),A3270,0)</f>
        <v>0</v>
      </c>
      <c r="D3270" s="114" t="str">
        <f>IF(DATOS!I3271=CONTROL!$H$10,"B","A")</f>
        <v>A</v>
      </c>
      <c r="E3270" s="114">
        <f t="shared" si="306"/>
        <v>0</v>
      </c>
      <c r="F3270">
        <f t="shared" ca="1" si="307"/>
        <v>-1</v>
      </c>
      <c r="G3270">
        <f t="shared" ca="1" si="308"/>
        <v>654</v>
      </c>
      <c r="H3270">
        <f t="shared" ca="1" si="309"/>
        <v>0</v>
      </c>
      <c r="I3270" s="122">
        <f t="shared" ca="1" si="310"/>
        <v>0</v>
      </c>
    </row>
    <row r="3271" spans="1:9" x14ac:dyDescent="0.25">
      <c r="A3271" s="114">
        <f t="shared" si="311"/>
        <v>3271</v>
      </c>
      <c r="B3271" s="114">
        <f>IF(AND(A3271&gt;=CONTROL!$D$9,A3271&lt;CONTROL!$D$10+1),A3271,0)</f>
        <v>0</v>
      </c>
      <c r="C3271" s="114">
        <f>IF(AND(A3271&gt;=CONTROL!$F$9,A3271&lt;CONTROL!$F$10+1),A3271,0)</f>
        <v>0</v>
      </c>
      <c r="D3271" s="114" t="str">
        <f>IF(DATOS!I3272=CONTROL!$H$10,"B","A")</f>
        <v>A</v>
      </c>
      <c r="E3271" s="114">
        <f t="shared" si="306"/>
        <v>0</v>
      </c>
      <c r="F3271">
        <f t="shared" ca="1" si="307"/>
        <v>-1</v>
      </c>
      <c r="G3271">
        <f t="shared" ca="1" si="308"/>
        <v>654</v>
      </c>
      <c r="H3271">
        <f t="shared" ca="1" si="309"/>
        <v>0</v>
      </c>
      <c r="I3271" s="122">
        <f t="shared" ca="1" si="310"/>
        <v>0</v>
      </c>
    </row>
    <row r="3272" spans="1:9" x14ac:dyDescent="0.25">
      <c r="A3272" s="114">
        <f t="shared" si="311"/>
        <v>3272</v>
      </c>
      <c r="B3272" s="114">
        <f>IF(AND(A3272&gt;=CONTROL!$D$9,A3272&lt;CONTROL!$D$10+1),A3272,0)</f>
        <v>0</v>
      </c>
      <c r="C3272" s="114">
        <f>IF(AND(A3272&gt;=CONTROL!$F$9,A3272&lt;CONTROL!$F$10+1),A3272,0)</f>
        <v>0</v>
      </c>
      <c r="D3272" s="114" t="str">
        <f>IF(DATOS!I3273=CONTROL!$H$10,"B","A")</f>
        <v>A</v>
      </c>
      <c r="E3272" s="114">
        <f t="shared" si="306"/>
        <v>0</v>
      </c>
      <c r="F3272">
        <f t="shared" ca="1" si="307"/>
        <v>-1</v>
      </c>
      <c r="G3272">
        <f t="shared" ca="1" si="308"/>
        <v>654</v>
      </c>
      <c r="H3272">
        <f t="shared" ca="1" si="309"/>
        <v>0</v>
      </c>
      <c r="I3272" s="122">
        <f t="shared" ca="1" si="310"/>
        <v>0</v>
      </c>
    </row>
    <row r="3273" spans="1:9" x14ac:dyDescent="0.25">
      <c r="A3273" s="114">
        <f t="shared" si="311"/>
        <v>3273</v>
      </c>
      <c r="B3273" s="114">
        <f>IF(AND(A3273&gt;=CONTROL!$D$9,A3273&lt;CONTROL!$D$10+1),A3273,0)</f>
        <v>0</v>
      </c>
      <c r="C3273" s="114">
        <f>IF(AND(A3273&gt;=CONTROL!$F$9,A3273&lt;CONTROL!$F$10+1),A3273,0)</f>
        <v>0</v>
      </c>
      <c r="D3273" s="114" t="str">
        <f>IF(DATOS!I3274=CONTROL!$H$10,"B","A")</f>
        <v>A</v>
      </c>
      <c r="E3273" s="114">
        <f t="shared" si="306"/>
        <v>0</v>
      </c>
      <c r="F3273">
        <f t="shared" ca="1" si="307"/>
        <v>-1</v>
      </c>
      <c r="G3273">
        <f t="shared" ca="1" si="308"/>
        <v>654</v>
      </c>
      <c r="H3273">
        <f t="shared" ca="1" si="309"/>
        <v>0</v>
      </c>
      <c r="I3273" s="122">
        <f t="shared" ca="1" si="310"/>
        <v>0</v>
      </c>
    </row>
    <row r="3274" spans="1:9" x14ac:dyDescent="0.25">
      <c r="A3274" s="114">
        <f t="shared" si="311"/>
        <v>3274</v>
      </c>
      <c r="B3274" s="114">
        <f>IF(AND(A3274&gt;=CONTROL!$D$9,A3274&lt;CONTROL!$D$10+1),A3274,0)</f>
        <v>0</v>
      </c>
      <c r="C3274" s="114">
        <f>IF(AND(A3274&gt;=CONTROL!$F$9,A3274&lt;CONTROL!$F$10+1),A3274,0)</f>
        <v>0</v>
      </c>
      <c r="D3274" s="114" t="str">
        <f>IF(DATOS!I3275=CONTROL!$H$10,"B","A")</f>
        <v>A</v>
      </c>
      <c r="E3274" s="114">
        <f t="shared" si="306"/>
        <v>0</v>
      </c>
      <c r="F3274">
        <f t="shared" ca="1" si="307"/>
        <v>-1</v>
      </c>
      <c r="G3274">
        <f t="shared" ca="1" si="308"/>
        <v>654</v>
      </c>
      <c r="H3274">
        <f t="shared" ca="1" si="309"/>
        <v>0</v>
      </c>
      <c r="I3274" s="122">
        <f t="shared" ca="1" si="310"/>
        <v>0</v>
      </c>
    </row>
    <row r="3275" spans="1:9" x14ac:dyDescent="0.25">
      <c r="A3275" s="114">
        <f t="shared" si="311"/>
        <v>3275</v>
      </c>
      <c r="B3275" s="114">
        <f>IF(AND(A3275&gt;=CONTROL!$D$9,A3275&lt;CONTROL!$D$10+1),A3275,0)</f>
        <v>0</v>
      </c>
      <c r="C3275" s="114">
        <f>IF(AND(A3275&gt;=CONTROL!$F$9,A3275&lt;CONTROL!$F$10+1),A3275,0)</f>
        <v>0</v>
      </c>
      <c r="D3275" s="114" t="str">
        <f>IF(DATOS!I3276=CONTROL!$H$10,"B","A")</f>
        <v>A</v>
      </c>
      <c r="E3275" s="114">
        <f t="shared" si="306"/>
        <v>0</v>
      </c>
      <c r="F3275">
        <f t="shared" ca="1" si="307"/>
        <v>-1</v>
      </c>
      <c r="G3275">
        <f t="shared" ca="1" si="308"/>
        <v>654</v>
      </c>
      <c r="H3275">
        <f t="shared" ca="1" si="309"/>
        <v>0</v>
      </c>
      <c r="I3275" s="122">
        <f t="shared" ca="1" si="310"/>
        <v>0</v>
      </c>
    </row>
    <row r="3276" spans="1:9" x14ac:dyDescent="0.25">
      <c r="A3276" s="114">
        <f t="shared" si="311"/>
        <v>3276</v>
      </c>
      <c r="B3276" s="114">
        <f>IF(AND(A3276&gt;=CONTROL!$D$9,A3276&lt;CONTROL!$D$10+1),A3276,0)</f>
        <v>0</v>
      </c>
      <c r="C3276" s="114">
        <f>IF(AND(A3276&gt;=CONTROL!$F$9,A3276&lt;CONTROL!$F$10+1),A3276,0)</f>
        <v>0</v>
      </c>
      <c r="D3276" s="114" t="str">
        <f>IF(DATOS!I3277=CONTROL!$H$10,"B","A")</f>
        <v>A</v>
      </c>
      <c r="E3276" s="114">
        <f t="shared" si="306"/>
        <v>0</v>
      </c>
      <c r="F3276">
        <f t="shared" ca="1" si="307"/>
        <v>-1</v>
      </c>
      <c r="G3276">
        <f t="shared" ca="1" si="308"/>
        <v>654</v>
      </c>
      <c r="H3276">
        <f t="shared" ca="1" si="309"/>
        <v>0</v>
      </c>
      <c r="I3276" s="122">
        <f t="shared" ca="1" si="310"/>
        <v>0</v>
      </c>
    </row>
    <row r="3277" spans="1:9" x14ac:dyDescent="0.25">
      <c r="A3277" s="114">
        <f t="shared" si="311"/>
        <v>3277</v>
      </c>
      <c r="B3277" s="114">
        <f>IF(AND(A3277&gt;=CONTROL!$D$9,A3277&lt;CONTROL!$D$10+1),A3277,0)</f>
        <v>0</v>
      </c>
      <c r="C3277" s="114">
        <f>IF(AND(A3277&gt;=CONTROL!$F$9,A3277&lt;CONTROL!$F$10+1),A3277,0)</f>
        <v>0</v>
      </c>
      <c r="D3277" s="114" t="str">
        <f>IF(DATOS!I3278=CONTROL!$H$10,"B","A")</f>
        <v>A</v>
      </c>
      <c r="E3277" s="114">
        <f t="shared" si="306"/>
        <v>0</v>
      </c>
      <c r="F3277">
        <f t="shared" ca="1" si="307"/>
        <v>-1</v>
      </c>
      <c r="G3277">
        <f t="shared" ca="1" si="308"/>
        <v>654</v>
      </c>
      <c r="H3277">
        <f t="shared" ca="1" si="309"/>
        <v>0</v>
      </c>
      <c r="I3277" s="122">
        <f t="shared" ca="1" si="310"/>
        <v>0</v>
      </c>
    </row>
    <row r="3278" spans="1:9" x14ac:dyDescent="0.25">
      <c r="A3278" s="114">
        <f t="shared" si="311"/>
        <v>3278</v>
      </c>
      <c r="B3278" s="114">
        <f>IF(AND(A3278&gt;=CONTROL!$D$9,A3278&lt;CONTROL!$D$10+1),A3278,0)</f>
        <v>0</v>
      </c>
      <c r="C3278" s="114">
        <f>IF(AND(A3278&gt;=CONTROL!$F$9,A3278&lt;CONTROL!$F$10+1),A3278,0)</f>
        <v>0</v>
      </c>
      <c r="D3278" s="114" t="str">
        <f>IF(DATOS!I3279=CONTROL!$H$10,"B","A")</f>
        <v>A</v>
      </c>
      <c r="E3278" s="114">
        <f t="shared" si="306"/>
        <v>0</v>
      </c>
      <c r="F3278">
        <f t="shared" ca="1" si="307"/>
        <v>-1</v>
      </c>
      <c r="G3278">
        <f t="shared" ca="1" si="308"/>
        <v>654</v>
      </c>
      <c r="H3278">
        <f t="shared" ca="1" si="309"/>
        <v>0</v>
      </c>
      <c r="I3278" s="122">
        <f t="shared" ca="1" si="310"/>
        <v>0</v>
      </c>
    </row>
    <row r="3279" spans="1:9" x14ac:dyDescent="0.25">
      <c r="A3279" s="114">
        <f t="shared" si="311"/>
        <v>3279</v>
      </c>
      <c r="B3279" s="114">
        <f>IF(AND(A3279&gt;=CONTROL!$D$9,A3279&lt;CONTROL!$D$10+1),A3279,0)</f>
        <v>0</v>
      </c>
      <c r="C3279" s="114">
        <f>IF(AND(A3279&gt;=CONTROL!$F$9,A3279&lt;CONTROL!$F$10+1),A3279,0)</f>
        <v>0</v>
      </c>
      <c r="D3279" s="114" t="str">
        <f>IF(DATOS!I3280=CONTROL!$H$10,"B","A")</f>
        <v>A</v>
      </c>
      <c r="E3279" s="114">
        <f t="shared" si="306"/>
        <v>0</v>
      </c>
      <c r="F3279">
        <f t="shared" ca="1" si="307"/>
        <v>-1</v>
      </c>
      <c r="G3279">
        <f t="shared" ca="1" si="308"/>
        <v>654</v>
      </c>
      <c r="H3279">
        <f t="shared" ca="1" si="309"/>
        <v>0</v>
      </c>
      <c r="I3279" s="122">
        <f t="shared" ca="1" si="310"/>
        <v>0</v>
      </c>
    </row>
    <row r="3280" spans="1:9" x14ac:dyDescent="0.25">
      <c r="A3280" s="114">
        <f t="shared" si="311"/>
        <v>3280</v>
      </c>
      <c r="B3280" s="114">
        <f>IF(AND(A3280&gt;=CONTROL!$D$9,A3280&lt;CONTROL!$D$10+1),A3280,0)</f>
        <v>0</v>
      </c>
      <c r="C3280" s="114">
        <f>IF(AND(A3280&gt;=CONTROL!$F$9,A3280&lt;CONTROL!$F$10+1),A3280,0)</f>
        <v>0</v>
      </c>
      <c r="D3280" s="114" t="str">
        <f>IF(DATOS!I3281=CONTROL!$H$10,"B","A")</f>
        <v>A</v>
      </c>
      <c r="E3280" s="114">
        <f t="shared" si="306"/>
        <v>0</v>
      </c>
      <c r="F3280">
        <f t="shared" ca="1" si="307"/>
        <v>-1</v>
      </c>
      <c r="G3280">
        <f t="shared" ca="1" si="308"/>
        <v>654</v>
      </c>
      <c r="H3280">
        <f t="shared" ca="1" si="309"/>
        <v>0</v>
      </c>
      <c r="I3280" s="122">
        <f t="shared" ca="1" si="310"/>
        <v>0</v>
      </c>
    </row>
    <row r="3281" spans="1:9" x14ac:dyDescent="0.25">
      <c r="A3281" s="114">
        <f t="shared" si="311"/>
        <v>3281</v>
      </c>
      <c r="B3281" s="114">
        <f>IF(AND(A3281&gt;=CONTROL!$D$9,A3281&lt;CONTROL!$D$10+1),A3281,0)</f>
        <v>0</v>
      </c>
      <c r="C3281" s="114">
        <f>IF(AND(A3281&gt;=CONTROL!$F$9,A3281&lt;CONTROL!$F$10+1),A3281,0)</f>
        <v>0</v>
      </c>
      <c r="D3281" s="114" t="str">
        <f>IF(DATOS!I3282=CONTROL!$H$10,"B","A")</f>
        <v>A</v>
      </c>
      <c r="E3281" s="114">
        <f t="shared" si="306"/>
        <v>0</v>
      </c>
      <c r="F3281">
        <f t="shared" ca="1" si="307"/>
        <v>-1</v>
      </c>
      <c r="G3281">
        <f t="shared" ca="1" si="308"/>
        <v>654</v>
      </c>
      <c r="H3281">
        <f t="shared" ca="1" si="309"/>
        <v>0</v>
      </c>
      <c r="I3281" s="122">
        <f t="shared" ca="1" si="310"/>
        <v>0</v>
      </c>
    </row>
    <row r="3282" spans="1:9" x14ac:dyDescent="0.25">
      <c r="A3282" s="114">
        <f t="shared" si="311"/>
        <v>3282</v>
      </c>
      <c r="B3282" s="114">
        <f>IF(AND(A3282&gt;=CONTROL!$D$9,A3282&lt;CONTROL!$D$10+1),A3282,0)</f>
        <v>0</v>
      </c>
      <c r="C3282" s="114">
        <f>IF(AND(A3282&gt;=CONTROL!$F$9,A3282&lt;CONTROL!$F$10+1),A3282,0)</f>
        <v>0</v>
      </c>
      <c r="D3282" s="114" t="str">
        <f>IF(DATOS!I3283=CONTROL!$H$10,"B","A")</f>
        <v>A</v>
      </c>
      <c r="E3282" s="114">
        <f t="shared" si="306"/>
        <v>0</v>
      </c>
      <c r="F3282">
        <f t="shared" ca="1" si="307"/>
        <v>-1</v>
      </c>
      <c r="G3282">
        <f t="shared" ca="1" si="308"/>
        <v>654</v>
      </c>
      <c r="H3282">
        <f t="shared" ca="1" si="309"/>
        <v>0</v>
      </c>
      <c r="I3282" s="122">
        <f t="shared" ca="1" si="310"/>
        <v>0</v>
      </c>
    </row>
    <row r="3283" spans="1:9" x14ac:dyDescent="0.25">
      <c r="A3283" s="114">
        <f t="shared" si="311"/>
        <v>3283</v>
      </c>
      <c r="B3283" s="114">
        <f>IF(AND(A3283&gt;=CONTROL!$D$9,A3283&lt;CONTROL!$D$10+1),A3283,0)</f>
        <v>0</v>
      </c>
      <c r="C3283" s="114">
        <f>IF(AND(A3283&gt;=CONTROL!$F$9,A3283&lt;CONTROL!$F$10+1),A3283,0)</f>
        <v>0</v>
      </c>
      <c r="D3283" s="114" t="str">
        <f>IF(DATOS!I3284=CONTROL!$H$10,"B","A")</f>
        <v>A</v>
      </c>
      <c r="E3283" s="114">
        <f t="shared" si="306"/>
        <v>0</v>
      </c>
      <c r="F3283">
        <f t="shared" ca="1" si="307"/>
        <v>-1</v>
      </c>
      <c r="G3283">
        <f t="shared" ca="1" si="308"/>
        <v>654</v>
      </c>
      <c r="H3283">
        <f t="shared" ca="1" si="309"/>
        <v>0</v>
      </c>
      <c r="I3283" s="122">
        <f t="shared" ca="1" si="310"/>
        <v>0</v>
      </c>
    </row>
    <row r="3284" spans="1:9" x14ac:dyDescent="0.25">
      <c r="A3284" s="114">
        <f t="shared" si="311"/>
        <v>3284</v>
      </c>
      <c r="B3284" s="114">
        <f>IF(AND(A3284&gt;=CONTROL!$D$9,A3284&lt;CONTROL!$D$10+1),A3284,0)</f>
        <v>0</v>
      </c>
      <c r="C3284" s="114">
        <f>IF(AND(A3284&gt;=CONTROL!$F$9,A3284&lt;CONTROL!$F$10+1),A3284,0)</f>
        <v>0</v>
      </c>
      <c r="D3284" s="114" t="str">
        <f>IF(DATOS!I3285=CONTROL!$H$10,"B","A")</f>
        <v>A</v>
      </c>
      <c r="E3284" s="114">
        <f t="shared" si="306"/>
        <v>0</v>
      </c>
      <c r="F3284">
        <f t="shared" ca="1" si="307"/>
        <v>-1</v>
      </c>
      <c r="G3284">
        <f t="shared" ca="1" si="308"/>
        <v>654</v>
      </c>
      <c r="H3284">
        <f t="shared" ca="1" si="309"/>
        <v>0</v>
      </c>
      <c r="I3284" s="122">
        <f t="shared" ca="1" si="310"/>
        <v>0</v>
      </c>
    </row>
    <row r="3285" spans="1:9" x14ac:dyDescent="0.25">
      <c r="A3285" s="114">
        <f t="shared" si="311"/>
        <v>3285</v>
      </c>
      <c r="B3285" s="114">
        <f>IF(AND(A3285&gt;=CONTROL!$D$9,A3285&lt;CONTROL!$D$10+1),A3285,0)</f>
        <v>0</v>
      </c>
      <c r="C3285" s="114">
        <f>IF(AND(A3285&gt;=CONTROL!$F$9,A3285&lt;CONTROL!$F$10+1),A3285,0)</f>
        <v>0</v>
      </c>
      <c r="D3285" s="114" t="str">
        <f>IF(DATOS!I3286=CONTROL!$H$10,"B","A")</f>
        <v>A</v>
      </c>
      <c r="E3285" s="114">
        <f t="shared" si="306"/>
        <v>0</v>
      </c>
      <c r="F3285">
        <f t="shared" ca="1" si="307"/>
        <v>-1</v>
      </c>
      <c r="G3285">
        <f t="shared" ca="1" si="308"/>
        <v>654</v>
      </c>
      <c r="H3285">
        <f t="shared" ca="1" si="309"/>
        <v>0</v>
      </c>
      <c r="I3285" s="122">
        <f t="shared" ca="1" si="310"/>
        <v>0</v>
      </c>
    </row>
    <row r="3286" spans="1:9" x14ac:dyDescent="0.25">
      <c r="A3286" s="114">
        <f t="shared" si="311"/>
        <v>3286</v>
      </c>
      <c r="B3286" s="114">
        <f>IF(AND(A3286&gt;=CONTROL!$D$9,A3286&lt;CONTROL!$D$10+1),A3286,0)</f>
        <v>0</v>
      </c>
      <c r="C3286" s="114">
        <f>IF(AND(A3286&gt;=CONTROL!$F$9,A3286&lt;CONTROL!$F$10+1),A3286,0)</f>
        <v>0</v>
      </c>
      <c r="D3286" s="114" t="str">
        <f>IF(DATOS!I3287=CONTROL!$H$10,"B","A")</f>
        <v>A</v>
      </c>
      <c r="E3286" s="114">
        <f t="shared" si="306"/>
        <v>0</v>
      </c>
      <c r="F3286">
        <f t="shared" ca="1" si="307"/>
        <v>-1</v>
      </c>
      <c r="G3286">
        <f t="shared" ca="1" si="308"/>
        <v>654</v>
      </c>
      <c r="H3286">
        <f t="shared" ca="1" si="309"/>
        <v>0</v>
      </c>
      <c r="I3286" s="122">
        <f t="shared" ca="1" si="310"/>
        <v>0</v>
      </c>
    </row>
    <row r="3287" spans="1:9" x14ac:dyDescent="0.25">
      <c r="A3287" s="114">
        <f t="shared" si="311"/>
        <v>3287</v>
      </c>
      <c r="B3287" s="114">
        <f>IF(AND(A3287&gt;=CONTROL!$D$9,A3287&lt;CONTROL!$D$10+1),A3287,0)</f>
        <v>0</v>
      </c>
      <c r="C3287" s="114">
        <f>IF(AND(A3287&gt;=CONTROL!$F$9,A3287&lt;CONTROL!$F$10+1),A3287,0)</f>
        <v>0</v>
      </c>
      <c r="D3287" s="114" t="str">
        <f>IF(DATOS!I3288=CONTROL!$H$10,"B","A")</f>
        <v>A</v>
      </c>
      <c r="E3287" s="114">
        <f t="shared" si="306"/>
        <v>0</v>
      </c>
      <c r="F3287">
        <f t="shared" ca="1" si="307"/>
        <v>-1</v>
      </c>
      <c r="G3287">
        <f t="shared" ca="1" si="308"/>
        <v>654</v>
      </c>
      <c r="H3287">
        <f t="shared" ca="1" si="309"/>
        <v>0</v>
      </c>
      <c r="I3287" s="122">
        <f t="shared" ca="1" si="310"/>
        <v>0</v>
      </c>
    </row>
    <row r="3288" spans="1:9" x14ac:dyDescent="0.25">
      <c r="A3288" s="114">
        <f t="shared" si="311"/>
        <v>3288</v>
      </c>
      <c r="B3288" s="114">
        <f>IF(AND(A3288&gt;=CONTROL!$D$9,A3288&lt;CONTROL!$D$10+1),A3288,0)</f>
        <v>0</v>
      </c>
      <c r="C3288" s="114">
        <f>IF(AND(A3288&gt;=CONTROL!$F$9,A3288&lt;CONTROL!$F$10+1),A3288,0)</f>
        <v>0</v>
      </c>
      <c r="D3288" s="114" t="str">
        <f>IF(DATOS!I3289=CONTROL!$H$10,"B","A")</f>
        <v>A</v>
      </c>
      <c r="E3288" s="114">
        <f t="shared" si="306"/>
        <v>0</v>
      </c>
      <c r="F3288">
        <f t="shared" ca="1" si="307"/>
        <v>-1</v>
      </c>
      <c r="G3288">
        <f t="shared" ca="1" si="308"/>
        <v>654</v>
      </c>
      <c r="H3288">
        <f t="shared" ca="1" si="309"/>
        <v>0</v>
      </c>
      <c r="I3288" s="122">
        <f t="shared" ca="1" si="310"/>
        <v>0</v>
      </c>
    </row>
    <row r="3289" spans="1:9" x14ac:dyDescent="0.25">
      <c r="A3289" s="114">
        <f t="shared" si="311"/>
        <v>3289</v>
      </c>
      <c r="B3289" s="114">
        <f>IF(AND(A3289&gt;=CONTROL!$D$9,A3289&lt;CONTROL!$D$10+1),A3289,0)</f>
        <v>0</v>
      </c>
      <c r="C3289" s="114">
        <f>IF(AND(A3289&gt;=CONTROL!$F$9,A3289&lt;CONTROL!$F$10+1),A3289,0)</f>
        <v>0</v>
      </c>
      <c r="D3289" s="114" t="str">
        <f>IF(DATOS!I3290=CONTROL!$H$10,"B","A")</f>
        <v>A</v>
      </c>
      <c r="E3289" s="114">
        <f t="shared" si="306"/>
        <v>0</v>
      </c>
      <c r="F3289">
        <f t="shared" ca="1" si="307"/>
        <v>-1</v>
      </c>
      <c r="G3289">
        <f t="shared" ca="1" si="308"/>
        <v>654</v>
      </c>
      <c r="H3289">
        <f t="shared" ca="1" si="309"/>
        <v>0</v>
      </c>
      <c r="I3289" s="122">
        <f t="shared" ca="1" si="310"/>
        <v>0</v>
      </c>
    </row>
    <row r="3290" spans="1:9" x14ac:dyDescent="0.25">
      <c r="A3290" s="114">
        <f t="shared" si="311"/>
        <v>3290</v>
      </c>
      <c r="B3290" s="114">
        <f>IF(AND(A3290&gt;=CONTROL!$D$9,A3290&lt;CONTROL!$D$10+1),A3290,0)</f>
        <v>0</v>
      </c>
      <c r="C3290" s="114">
        <f>IF(AND(A3290&gt;=CONTROL!$F$9,A3290&lt;CONTROL!$F$10+1),A3290,0)</f>
        <v>0</v>
      </c>
      <c r="D3290" s="114" t="str">
        <f>IF(DATOS!I3291=CONTROL!$H$10,"B","A")</f>
        <v>A</v>
      </c>
      <c r="E3290" s="114">
        <f t="shared" si="306"/>
        <v>0</v>
      </c>
      <c r="F3290">
        <f t="shared" ca="1" si="307"/>
        <v>-1</v>
      </c>
      <c r="G3290">
        <f t="shared" ca="1" si="308"/>
        <v>654</v>
      </c>
      <c r="H3290">
        <f t="shared" ca="1" si="309"/>
        <v>0</v>
      </c>
      <c r="I3290" s="122">
        <f t="shared" ca="1" si="310"/>
        <v>0</v>
      </c>
    </row>
    <row r="3291" spans="1:9" x14ac:dyDescent="0.25">
      <c r="A3291" s="114">
        <f t="shared" si="311"/>
        <v>3291</v>
      </c>
      <c r="B3291" s="114">
        <f>IF(AND(A3291&gt;=CONTROL!$D$9,A3291&lt;CONTROL!$D$10+1),A3291,0)</f>
        <v>0</v>
      </c>
      <c r="C3291" s="114">
        <f>IF(AND(A3291&gt;=CONTROL!$F$9,A3291&lt;CONTROL!$F$10+1),A3291,0)</f>
        <v>0</v>
      </c>
      <c r="D3291" s="114" t="str">
        <f>IF(DATOS!I3292=CONTROL!$H$10,"B","A")</f>
        <v>A</v>
      </c>
      <c r="E3291" s="114">
        <f t="shared" si="306"/>
        <v>0</v>
      </c>
      <c r="F3291">
        <f t="shared" ca="1" si="307"/>
        <v>-1</v>
      </c>
      <c r="G3291">
        <f t="shared" ca="1" si="308"/>
        <v>654</v>
      </c>
      <c r="H3291">
        <f t="shared" ca="1" si="309"/>
        <v>0</v>
      </c>
      <c r="I3291" s="122">
        <f t="shared" ca="1" si="310"/>
        <v>0</v>
      </c>
    </row>
    <row r="3292" spans="1:9" x14ac:dyDescent="0.25">
      <c r="A3292" s="114">
        <f t="shared" si="311"/>
        <v>3292</v>
      </c>
      <c r="B3292" s="114">
        <f>IF(AND(A3292&gt;=CONTROL!$D$9,A3292&lt;CONTROL!$D$10+1),A3292,0)</f>
        <v>0</v>
      </c>
      <c r="C3292" s="114">
        <f>IF(AND(A3292&gt;=CONTROL!$F$9,A3292&lt;CONTROL!$F$10+1),A3292,0)</f>
        <v>0</v>
      </c>
      <c r="D3292" s="114" t="str">
        <f>IF(DATOS!I3293=CONTROL!$H$10,"B","A")</f>
        <v>A</v>
      </c>
      <c r="E3292" s="114">
        <f t="shared" si="306"/>
        <v>0</v>
      </c>
      <c r="F3292">
        <f t="shared" ca="1" si="307"/>
        <v>-1</v>
      </c>
      <c r="G3292">
        <f t="shared" ca="1" si="308"/>
        <v>654</v>
      </c>
      <c r="H3292">
        <f t="shared" ca="1" si="309"/>
        <v>0</v>
      </c>
      <c r="I3292" s="122">
        <f t="shared" ca="1" si="310"/>
        <v>0</v>
      </c>
    </row>
    <row r="3293" spans="1:9" x14ac:dyDescent="0.25">
      <c r="A3293" s="114">
        <f t="shared" si="311"/>
        <v>3293</v>
      </c>
      <c r="B3293" s="114">
        <f>IF(AND(A3293&gt;=CONTROL!$D$9,A3293&lt;CONTROL!$D$10+1),A3293,0)</f>
        <v>0</v>
      </c>
      <c r="C3293" s="114">
        <f>IF(AND(A3293&gt;=CONTROL!$F$9,A3293&lt;CONTROL!$F$10+1),A3293,0)</f>
        <v>0</v>
      </c>
      <c r="D3293" s="114" t="str">
        <f>IF(DATOS!I3294=CONTROL!$H$10,"B","A")</f>
        <v>A</v>
      </c>
      <c r="E3293" s="114">
        <f t="shared" si="306"/>
        <v>0</v>
      </c>
      <c r="F3293">
        <f t="shared" ca="1" si="307"/>
        <v>-1</v>
      </c>
      <c r="G3293">
        <f t="shared" ca="1" si="308"/>
        <v>654</v>
      </c>
      <c r="H3293">
        <f t="shared" ca="1" si="309"/>
        <v>0</v>
      </c>
      <c r="I3293" s="122">
        <f t="shared" ca="1" si="310"/>
        <v>0</v>
      </c>
    </row>
    <row r="3294" spans="1:9" x14ac:dyDescent="0.25">
      <c r="A3294" s="114">
        <f t="shared" si="311"/>
        <v>3294</v>
      </c>
      <c r="B3294" s="114">
        <f>IF(AND(A3294&gt;=CONTROL!$D$9,A3294&lt;CONTROL!$D$10+1),A3294,0)</f>
        <v>0</v>
      </c>
      <c r="C3294" s="114">
        <f>IF(AND(A3294&gt;=CONTROL!$F$9,A3294&lt;CONTROL!$F$10+1),A3294,0)</f>
        <v>0</v>
      </c>
      <c r="D3294" s="114" t="str">
        <f>IF(DATOS!I3295=CONTROL!$H$10,"B","A")</f>
        <v>A</v>
      </c>
      <c r="E3294" s="114">
        <f t="shared" si="306"/>
        <v>0</v>
      </c>
      <c r="F3294">
        <f t="shared" ca="1" si="307"/>
        <v>-1</v>
      </c>
      <c r="G3294">
        <f t="shared" ca="1" si="308"/>
        <v>654</v>
      </c>
      <c r="H3294">
        <f t="shared" ca="1" si="309"/>
        <v>0</v>
      </c>
      <c r="I3294" s="122">
        <f t="shared" ca="1" si="310"/>
        <v>0</v>
      </c>
    </row>
    <row r="3295" spans="1:9" x14ac:dyDescent="0.25">
      <c r="A3295" s="114">
        <f t="shared" si="311"/>
        <v>3295</v>
      </c>
      <c r="B3295" s="114">
        <f>IF(AND(A3295&gt;=CONTROL!$D$9,A3295&lt;CONTROL!$D$10+1),A3295,0)</f>
        <v>0</v>
      </c>
      <c r="C3295" s="114">
        <f>IF(AND(A3295&gt;=CONTROL!$F$9,A3295&lt;CONTROL!$F$10+1),A3295,0)</f>
        <v>0</v>
      </c>
      <c r="D3295" s="114" t="str">
        <f>IF(DATOS!I3296=CONTROL!$H$10,"B","A")</f>
        <v>A</v>
      </c>
      <c r="E3295" s="114">
        <f t="shared" si="306"/>
        <v>0</v>
      </c>
      <c r="F3295">
        <f t="shared" ca="1" si="307"/>
        <v>-1</v>
      </c>
      <c r="G3295">
        <f t="shared" ca="1" si="308"/>
        <v>654</v>
      </c>
      <c r="H3295">
        <f t="shared" ca="1" si="309"/>
        <v>0</v>
      </c>
      <c r="I3295" s="122">
        <f t="shared" ca="1" si="310"/>
        <v>0</v>
      </c>
    </row>
    <row r="3296" spans="1:9" x14ac:dyDescent="0.25">
      <c r="A3296" s="114">
        <f t="shared" si="311"/>
        <v>3296</v>
      </c>
      <c r="B3296" s="114">
        <f>IF(AND(A3296&gt;=CONTROL!$D$9,A3296&lt;CONTROL!$D$10+1),A3296,0)</f>
        <v>0</v>
      </c>
      <c r="C3296" s="114">
        <f>IF(AND(A3296&gt;=CONTROL!$F$9,A3296&lt;CONTROL!$F$10+1),A3296,0)</f>
        <v>0</v>
      </c>
      <c r="D3296" s="114" t="str">
        <f>IF(DATOS!I3297=CONTROL!$H$10,"B","A")</f>
        <v>A</v>
      </c>
      <c r="E3296" s="114">
        <f t="shared" si="306"/>
        <v>0</v>
      </c>
      <c r="F3296">
        <f t="shared" ca="1" si="307"/>
        <v>-1</v>
      </c>
      <c r="G3296">
        <f t="shared" ca="1" si="308"/>
        <v>654</v>
      </c>
      <c r="H3296">
        <f t="shared" ca="1" si="309"/>
        <v>0</v>
      </c>
      <c r="I3296" s="122">
        <f t="shared" ca="1" si="310"/>
        <v>0</v>
      </c>
    </row>
    <row r="3297" spans="1:9" x14ac:dyDescent="0.25">
      <c r="A3297" s="114">
        <f t="shared" si="311"/>
        <v>3297</v>
      </c>
      <c r="B3297" s="114">
        <f>IF(AND(A3297&gt;=CONTROL!$D$9,A3297&lt;CONTROL!$D$10+1),A3297,0)</f>
        <v>0</v>
      </c>
      <c r="C3297" s="114">
        <f>IF(AND(A3297&gt;=CONTROL!$F$9,A3297&lt;CONTROL!$F$10+1),A3297,0)</f>
        <v>0</v>
      </c>
      <c r="D3297" s="114" t="str">
        <f>IF(DATOS!I3298=CONTROL!$H$10,"B","A")</f>
        <v>A</v>
      </c>
      <c r="E3297" s="114">
        <f t="shared" si="306"/>
        <v>0</v>
      </c>
      <c r="F3297">
        <f t="shared" ca="1" si="307"/>
        <v>-1</v>
      </c>
      <c r="G3297">
        <f t="shared" ca="1" si="308"/>
        <v>654</v>
      </c>
      <c r="H3297">
        <f t="shared" ca="1" si="309"/>
        <v>0</v>
      </c>
      <c r="I3297" s="122">
        <f t="shared" ca="1" si="310"/>
        <v>0</v>
      </c>
    </row>
    <row r="3298" spans="1:9" x14ac:dyDescent="0.25">
      <c r="A3298" s="114">
        <f t="shared" si="311"/>
        <v>3298</v>
      </c>
      <c r="B3298" s="114">
        <f>IF(AND(A3298&gt;=CONTROL!$D$9,A3298&lt;CONTROL!$D$10+1),A3298,0)</f>
        <v>0</v>
      </c>
      <c r="C3298" s="114">
        <f>IF(AND(A3298&gt;=CONTROL!$F$9,A3298&lt;CONTROL!$F$10+1),A3298,0)</f>
        <v>0</v>
      </c>
      <c r="D3298" s="114" t="str">
        <f>IF(DATOS!I3299=CONTROL!$H$10,"B","A")</f>
        <v>A</v>
      </c>
      <c r="E3298" s="114">
        <f t="shared" si="306"/>
        <v>0</v>
      </c>
      <c r="F3298">
        <f t="shared" ca="1" si="307"/>
        <v>-1</v>
      </c>
      <c r="G3298">
        <f t="shared" ca="1" si="308"/>
        <v>654</v>
      </c>
      <c r="H3298">
        <f t="shared" ca="1" si="309"/>
        <v>0</v>
      </c>
      <c r="I3298" s="122">
        <f t="shared" ca="1" si="310"/>
        <v>0</v>
      </c>
    </row>
    <row r="3299" spans="1:9" x14ac:dyDescent="0.25">
      <c r="A3299" s="114">
        <f t="shared" si="311"/>
        <v>3299</v>
      </c>
      <c r="B3299" s="114">
        <f>IF(AND(A3299&gt;=CONTROL!$D$9,A3299&lt;CONTROL!$D$10+1),A3299,0)</f>
        <v>0</v>
      </c>
      <c r="C3299" s="114">
        <f>IF(AND(A3299&gt;=CONTROL!$F$9,A3299&lt;CONTROL!$F$10+1),A3299,0)</f>
        <v>0</v>
      </c>
      <c r="D3299" s="114" t="str">
        <f>IF(DATOS!I3300=CONTROL!$H$10,"B","A")</f>
        <v>A</v>
      </c>
      <c r="E3299" s="114">
        <f t="shared" si="306"/>
        <v>0</v>
      </c>
      <c r="F3299">
        <f t="shared" ca="1" si="307"/>
        <v>-1</v>
      </c>
      <c r="G3299">
        <f t="shared" ca="1" si="308"/>
        <v>654</v>
      </c>
      <c r="H3299">
        <f t="shared" ca="1" si="309"/>
        <v>0</v>
      </c>
      <c r="I3299" s="122">
        <f t="shared" ca="1" si="310"/>
        <v>0</v>
      </c>
    </row>
    <row r="3300" spans="1:9" x14ac:dyDescent="0.25">
      <c r="A3300" s="114">
        <f t="shared" si="311"/>
        <v>3300</v>
      </c>
      <c r="B3300" s="114">
        <f>IF(AND(A3300&gt;=CONTROL!$D$9,A3300&lt;CONTROL!$D$10+1),A3300,0)</f>
        <v>0</v>
      </c>
      <c r="C3300" s="114">
        <f>IF(AND(A3300&gt;=CONTROL!$F$9,A3300&lt;CONTROL!$F$10+1),A3300,0)</f>
        <v>0</v>
      </c>
      <c r="D3300" s="114" t="str">
        <f>IF(DATOS!I3301=CONTROL!$H$10,"B","A")</f>
        <v>A</v>
      </c>
      <c r="E3300" s="114">
        <f t="shared" si="306"/>
        <v>0</v>
      </c>
      <c r="F3300">
        <f t="shared" ca="1" si="307"/>
        <v>-1</v>
      </c>
      <c r="G3300">
        <f t="shared" ca="1" si="308"/>
        <v>654</v>
      </c>
      <c r="H3300">
        <f t="shared" ca="1" si="309"/>
        <v>0</v>
      </c>
      <c r="I3300" s="122">
        <f t="shared" ca="1" si="310"/>
        <v>0</v>
      </c>
    </row>
    <row r="3301" spans="1:9" x14ac:dyDescent="0.25">
      <c r="A3301" s="114">
        <f t="shared" si="311"/>
        <v>3301</v>
      </c>
      <c r="B3301" s="114">
        <f>IF(AND(A3301&gt;=CONTROL!$D$9,A3301&lt;CONTROL!$D$10+1),A3301,0)</f>
        <v>0</v>
      </c>
      <c r="C3301" s="114">
        <f>IF(AND(A3301&gt;=CONTROL!$F$9,A3301&lt;CONTROL!$F$10+1),A3301,0)</f>
        <v>0</v>
      </c>
      <c r="D3301" s="114" t="str">
        <f>IF(DATOS!I3302=CONTROL!$H$10,"B","A")</f>
        <v>A</v>
      </c>
      <c r="E3301" s="114">
        <f t="shared" si="306"/>
        <v>0</v>
      </c>
      <c r="F3301">
        <f t="shared" ca="1" si="307"/>
        <v>-1</v>
      </c>
      <c r="G3301">
        <f t="shared" ca="1" si="308"/>
        <v>654</v>
      </c>
      <c r="H3301">
        <f t="shared" ca="1" si="309"/>
        <v>0</v>
      </c>
      <c r="I3301" s="122">
        <f t="shared" ca="1" si="310"/>
        <v>0</v>
      </c>
    </row>
    <row r="3302" spans="1:9" x14ac:dyDescent="0.25">
      <c r="A3302" s="114">
        <f t="shared" si="311"/>
        <v>3302</v>
      </c>
      <c r="B3302" s="114">
        <f>IF(AND(A3302&gt;=CONTROL!$D$9,A3302&lt;CONTROL!$D$10+1),A3302,0)</f>
        <v>0</v>
      </c>
      <c r="C3302" s="114">
        <f>IF(AND(A3302&gt;=CONTROL!$F$9,A3302&lt;CONTROL!$F$10+1),A3302,0)</f>
        <v>0</v>
      </c>
      <c r="D3302" s="114" t="str">
        <f>IF(DATOS!I3303=CONTROL!$H$10,"B","A")</f>
        <v>A</v>
      </c>
      <c r="E3302" s="114">
        <f t="shared" si="306"/>
        <v>0</v>
      </c>
      <c r="F3302">
        <f t="shared" ca="1" si="307"/>
        <v>-1</v>
      </c>
      <c r="G3302">
        <f t="shared" ca="1" si="308"/>
        <v>654</v>
      </c>
      <c r="H3302">
        <f t="shared" ca="1" si="309"/>
        <v>0</v>
      </c>
      <c r="I3302" s="122">
        <f t="shared" ca="1" si="310"/>
        <v>0</v>
      </c>
    </row>
    <row r="3303" spans="1:9" x14ac:dyDescent="0.25">
      <c r="A3303" s="114">
        <f t="shared" si="311"/>
        <v>3303</v>
      </c>
      <c r="B3303" s="114">
        <f>IF(AND(A3303&gt;=CONTROL!$D$9,A3303&lt;CONTROL!$D$10+1),A3303,0)</f>
        <v>0</v>
      </c>
      <c r="C3303" s="114">
        <f>IF(AND(A3303&gt;=CONTROL!$F$9,A3303&lt;CONTROL!$F$10+1),A3303,0)</f>
        <v>0</v>
      </c>
      <c r="D3303" s="114" t="str">
        <f>IF(DATOS!I3304=CONTROL!$H$10,"B","A")</f>
        <v>A</v>
      </c>
      <c r="E3303" s="114">
        <f t="shared" si="306"/>
        <v>0</v>
      </c>
      <c r="F3303">
        <f t="shared" ca="1" si="307"/>
        <v>-1</v>
      </c>
      <c r="G3303">
        <f t="shared" ca="1" si="308"/>
        <v>654</v>
      </c>
      <c r="H3303">
        <f t="shared" ca="1" si="309"/>
        <v>0</v>
      </c>
      <c r="I3303" s="122">
        <f t="shared" ca="1" si="310"/>
        <v>0</v>
      </c>
    </row>
    <row r="3304" spans="1:9" x14ac:dyDescent="0.25">
      <c r="A3304" s="114">
        <f t="shared" si="311"/>
        <v>3304</v>
      </c>
      <c r="B3304" s="114">
        <f>IF(AND(A3304&gt;=CONTROL!$D$9,A3304&lt;CONTROL!$D$10+1),A3304,0)</f>
        <v>0</v>
      </c>
      <c r="C3304" s="114">
        <f>IF(AND(A3304&gt;=CONTROL!$F$9,A3304&lt;CONTROL!$F$10+1),A3304,0)</f>
        <v>0</v>
      </c>
      <c r="D3304" s="114" t="str">
        <f>IF(DATOS!I3305=CONTROL!$H$10,"B","A")</f>
        <v>A</v>
      </c>
      <c r="E3304" s="114">
        <f t="shared" si="306"/>
        <v>0</v>
      </c>
      <c r="F3304">
        <f t="shared" ca="1" si="307"/>
        <v>-1</v>
      </c>
      <c r="G3304">
        <f t="shared" ca="1" si="308"/>
        <v>654</v>
      </c>
      <c r="H3304">
        <f t="shared" ca="1" si="309"/>
        <v>0</v>
      </c>
      <c r="I3304" s="122">
        <f t="shared" ca="1" si="310"/>
        <v>0</v>
      </c>
    </row>
    <row r="3305" spans="1:9" x14ac:dyDescent="0.25">
      <c r="A3305" s="114">
        <f t="shared" si="311"/>
        <v>3305</v>
      </c>
      <c r="B3305" s="114">
        <f>IF(AND(A3305&gt;=CONTROL!$D$9,A3305&lt;CONTROL!$D$10+1),A3305,0)</f>
        <v>0</v>
      </c>
      <c r="C3305" s="114">
        <f>IF(AND(A3305&gt;=CONTROL!$F$9,A3305&lt;CONTROL!$F$10+1),A3305,0)</f>
        <v>0</v>
      </c>
      <c r="D3305" s="114" t="str">
        <f>IF(DATOS!I3306=CONTROL!$H$10,"B","A")</f>
        <v>A</v>
      </c>
      <c r="E3305" s="114">
        <f t="shared" si="306"/>
        <v>0</v>
      </c>
      <c r="F3305">
        <f t="shared" ca="1" si="307"/>
        <v>-1</v>
      </c>
      <c r="G3305">
        <f t="shared" ca="1" si="308"/>
        <v>654</v>
      </c>
      <c r="H3305">
        <f t="shared" ca="1" si="309"/>
        <v>0</v>
      </c>
      <c r="I3305" s="122">
        <f t="shared" ca="1" si="310"/>
        <v>0</v>
      </c>
    </row>
    <row r="3306" spans="1:9" x14ac:dyDescent="0.25">
      <c r="A3306" s="114">
        <f t="shared" si="311"/>
        <v>3306</v>
      </c>
      <c r="B3306" s="114">
        <f>IF(AND(A3306&gt;=CONTROL!$D$9,A3306&lt;CONTROL!$D$10+1),A3306,0)</f>
        <v>0</v>
      </c>
      <c r="C3306" s="114">
        <f>IF(AND(A3306&gt;=CONTROL!$F$9,A3306&lt;CONTROL!$F$10+1),A3306,0)</f>
        <v>0</v>
      </c>
      <c r="D3306" s="114" t="str">
        <f>IF(DATOS!I3307=CONTROL!$H$10,"B","A")</f>
        <v>A</v>
      </c>
      <c r="E3306" s="114">
        <f t="shared" si="306"/>
        <v>0</v>
      </c>
      <c r="F3306">
        <f t="shared" ca="1" si="307"/>
        <v>-1</v>
      </c>
      <c r="G3306">
        <f t="shared" ca="1" si="308"/>
        <v>654</v>
      </c>
      <c r="H3306">
        <f t="shared" ca="1" si="309"/>
        <v>0</v>
      </c>
      <c r="I3306" s="122">
        <f t="shared" ca="1" si="310"/>
        <v>0</v>
      </c>
    </row>
    <row r="3307" spans="1:9" x14ac:dyDescent="0.25">
      <c r="A3307" s="114">
        <f t="shared" si="311"/>
        <v>3307</v>
      </c>
      <c r="B3307" s="114">
        <f>IF(AND(A3307&gt;=CONTROL!$D$9,A3307&lt;CONTROL!$D$10+1),A3307,0)</f>
        <v>0</v>
      </c>
      <c r="C3307" s="114">
        <f>IF(AND(A3307&gt;=CONTROL!$F$9,A3307&lt;CONTROL!$F$10+1),A3307,0)</f>
        <v>0</v>
      </c>
      <c r="D3307" s="114" t="str">
        <f>IF(DATOS!I3308=CONTROL!$H$10,"B","A")</f>
        <v>A</v>
      </c>
      <c r="E3307" s="114">
        <f t="shared" si="306"/>
        <v>0</v>
      </c>
      <c r="F3307">
        <f t="shared" ca="1" si="307"/>
        <v>-1</v>
      </c>
      <c r="G3307">
        <f t="shared" ca="1" si="308"/>
        <v>654</v>
      </c>
      <c r="H3307">
        <f t="shared" ca="1" si="309"/>
        <v>0</v>
      </c>
      <c r="I3307" s="122">
        <f t="shared" ca="1" si="310"/>
        <v>0</v>
      </c>
    </row>
    <row r="3308" spans="1:9" x14ac:dyDescent="0.25">
      <c r="A3308" s="114">
        <f t="shared" si="311"/>
        <v>3308</v>
      </c>
      <c r="B3308" s="114">
        <f>IF(AND(A3308&gt;=CONTROL!$D$9,A3308&lt;CONTROL!$D$10+1),A3308,0)</f>
        <v>0</v>
      </c>
      <c r="C3308" s="114">
        <f>IF(AND(A3308&gt;=CONTROL!$F$9,A3308&lt;CONTROL!$F$10+1),A3308,0)</f>
        <v>0</v>
      </c>
      <c r="D3308" s="114" t="str">
        <f>IF(DATOS!I3309=CONTROL!$H$10,"B","A")</f>
        <v>A</v>
      </c>
      <c r="E3308" s="114">
        <f t="shared" si="306"/>
        <v>0</v>
      </c>
      <c r="F3308">
        <f t="shared" ca="1" si="307"/>
        <v>-1</v>
      </c>
      <c r="G3308">
        <f t="shared" ca="1" si="308"/>
        <v>654</v>
      </c>
      <c r="H3308">
        <f t="shared" ca="1" si="309"/>
        <v>0</v>
      </c>
      <c r="I3308" s="122">
        <f t="shared" ca="1" si="310"/>
        <v>0</v>
      </c>
    </row>
    <row r="3309" spans="1:9" x14ac:dyDescent="0.25">
      <c r="A3309" s="114">
        <f t="shared" si="311"/>
        <v>3309</v>
      </c>
      <c r="B3309" s="114">
        <f>IF(AND(A3309&gt;=CONTROL!$D$9,A3309&lt;CONTROL!$D$10+1),A3309,0)</f>
        <v>0</v>
      </c>
      <c r="C3309" s="114">
        <f>IF(AND(A3309&gt;=CONTROL!$F$9,A3309&lt;CONTROL!$F$10+1),A3309,0)</f>
        <v>0</v>
      </c>
      <c r="D3309" s="114" t="str">
        <f>IF(DATOS!I3310=CONTROL!$H$10,"B","A")</f>
        <v>A</v>
      </c>
      <c r="E3309" s="114">
        <f t="shared" si="306"/>
        <v>0</v>
      </c>
      <c r="F3309">
        <f t="shared" ca="1" si="307"/>
        <v>-1</v>
      </c>
      <c r="G3309">
        <f t="shared" ca="1" si="308"/>
        <v>654</v>
      </c>
      <c r="H3309">
        <f t="shared" ca="1" si="309"/>
        <v>0</v>
      </c>
      <c r="I3309" s="122">
        <f t="shared" ca="1" si="310"/>
        <v>0</v>
      </c>
    </row>
    <row r="3310" spans="1:9" x14ac:dyDescent="0.25">
      <c r="A3310" s="114">
        <f t="shared" si="311"/>
        <v>3310</v>
      </c>
      <c r="B3310" s="114">
        <f>IF(AND(A3310&gt;=CONTROL!$D$9,A3310&lt;CONTROL!$D$10+1),A3310,0)</f>
        <v>0</v>
      </c>
      <c r="C3310" s="114">
        <f>IF(AND(A3310&gt;=CONTROL!$F$9,A3310&lt;CONTROL!$F$10+1),A3310,0)</f>
        <v>0</v>
      </c>
      <c r="D3310" s="114" t="str">
        <f>IF(DATOS!I3311=CONTROL!$H$10,"B","A")</f>
        <v>A</v>
      </c>
      <c r="E3310" s="114">
        <f t="shared" si="306"/>
        <v>0</v>
      </c>
      <c r="F3310">
        <f t="shared" ca="1" si="307"/>
        <v>-1</v>
      </c>
      <c r="G3310">
        <f t="shared" ca="1" si="308"/>
        <v>654</v>
      </c>
      <c r="H3310">
        <f t="shared" ca="1" si="309"/>
        <v>0</v>
      </c>
      <c r="I3310" s="122">
        <f t="shared" ca="1" si="310"/>
        <v>0</v>
      </c>
    </row>
    <row r="3311" spans="1:9" x14ac:dyDescent="0.25">
      <c r="A3311" s="114">
        <f t="shared" si="311"/>
        <v>3311</v>
      </c>
      <c r="B3311" s="114">
        <f>IF(AND(A3311&gt;=CONTROL!$D$9,A3311&lt;CONTROL!$D$10+1),A3311,0)</f>
        <v>0</v>
      </c>
      <c r="C3311" s="114">
        <f>IF(AND(A3311&gt;=CONTROL!$F$9,A3311&lt;CONTROL!$F$10+1),A3311,0)</f>
        <v>0</v>
      </c>
      <c r="D3311" s="114" t="str">
        <f>IF(DATOS!I3312=CONTROL!$H$10,"B","A")</f>
        <v>A</v>
      </c>
      <c r="E3311" s="114">
        <f t="shared" si="306"/>
        <v>0</v>
      </c>
      <c r="F3311">
        <f t="shared" ca="1" si="307"/>
        <v>-1</v>
      </c>
      <c r="G3311">
        <f t="shared" ca="1" si="308"/>
        <v>654</v>
      </c>
      <c r="H3311">
        <f t="shared" ca="1" si="309"/>
        <v>0</v>
      </c>
      <c r="I3311" s="122">
        <f t="shared" ca="1" si="310"/>
        <v>0</v>
      </c>
    </row>
    <row r="3312" spans="1:9" x14ac:dyDescent="0.25">
      <c r="A3312" s="114">
        <f t="shared" si="311"/>
        <v>3312</v>
      </c>
      <c r="B3312" s="114">
        <f>IF(AND(A3312&gt;=CONTROL!$D$9,A3312&lt;CONTROL!$D$10+1),A3312,0)</f>
        <v>0</v>
      </c>
      <c r="C3312" s="114">
        <f>IF(AND(A3312&gt;=CONTROL!$F$9,A3312&lt;CONTROL!$F$10+1),A3312,0)</f>
        <v>0</v>
      </c>
      <c r="D3312" s="114" t="str">
        <f>IF(DATOS!I3313=CONTROL!$H$10,"B","A")</f>
        <v>A</v>
      </c>
      <c r="E3312" s="114">
        <f t="shared" si="306"/>
        <v>0</v>
      </c>
      <c r="F3312">
        <f t="shared" ca="1" si="307"/>
        <v>-1</v>
      </c>
      <c r="G3312">
        <f t="shared" ca="1" si="308"/>
        <v>654</v>
      </c>
      <c r="H3312">
        <f t="shared" ca="1" si="309"/>
        <v>0</v>
      </c>
      <c r="I3312" s="122">
        <f t="shared" ca="1" si="310"/>
        <v>0</v>
      </c>
    </row>
    <row r="3313" spans="1:9" x14ac:dyDescent="0.25">
      <c r="A3313" s="114">
        <f t="shared" si="311"/>
        <v>3313</v>
      </c>
      <c r="B3313" s="114">
        <f>IF(AND(A3313&gt;=CONTROL!$D$9,A3313&lt;CONTROL!$D$10+1),A3313,0)</f>
        <v>0</v>
      </c>
      <c r="C3313" s="114">
        <f>IF(AND(A3313&gt;=CONTROL!$F$9,A3313&lt;CONTROL!$F$10+1),A3313,0)</f>
        <v>0</v>
      </c>
      <c r="D3313" s="114" t="str">
        <f>IF(DATOS!I3314=CONTROL!$H$10,"B","A")</f>
        <v>A</v>
      </c>
      <c r="E3313" s="114">
        <f t="shared" si="306"/>
        <v>0</v>
      </c>
      <c r="F3313">
        <f t="shared" ca="1" si="307"/>
        <v>-1</v>
      </c>
      <c r="G3313">
        <f t="shared" ca="1" si="308"/>
        <v>654</v>
      </c>
      <c r="H3313">
        <f t="shared" ca="1" si="309"/>
        <v>0</v>
      </c>
      <c r="I3313" s="122">
        <f t="shared" ca="1" si="310"/>
        <v>0</v>
      </c>
    </row>
    <row r="3314" spans="1:9" x14ac:dyDescent="0.25">
      <c r="A3314" s="114">
        <f t="shared" si="311"/>
        <v>3314</v>
      </c>
      <c r="B3314" s="114">
        <f>IF(AND(A3314&gt;=CONTROL!$D$9,A3314&lt;CONTROL!$D$10+1),A3314,0)</f>
        <v>0</v>
      </c>
      <c r="C3314" s="114">
        <f>IF(AND(A3314&gt;=CONTROL!$F$9,A3314&lt;CONTROL!$F$10+1),A3314,0)</f>
        <v>0</v>
      </c>
      <c r="D3314" s="114" t="str">
        <f>IF(DATOS!I3315=CONTROL!$H$10,"B","A")</f>
        <v>A</v>
      </c>
      <c r="E3314" s="114">
        <f t="shared" si="306"/>
        <v>0</v>
      </c>
      <c r="F3314">
        <f t="shared" ca="1" si="307"/>
        <v>-1</v>
      </c>
      <c r="G3314">
        <f t="shared" ca="1" si="308"/>
        <v>654</v>
      </c>
      <c r="H3314">
        <f t="shared" ca="1" si="309"/>
        <v>0</v>
      </c>
      <c r="I3314" s="122">
        <f t="shared" ca="1" si="310"/>
        <v>0</v>
      </c>
    </row>
    <row r="3315" spans="1:9" x14ac:dyDescent="0.25">
      <c r="A3315" s="114">
        <f t="shared" si="311"/>
        <v>3315</v>
      </c>
      <c r="B3315" s="114">
        <f>IF(AND(A3315&gt;=CONTROL!$D$9,A3315&lt;CONTROL!$D$10+1),A3315,0)</f>
        <v>0</v>
      </c>
      <c r="C3315" s="114">
        <f>IF(AND(A3315&gt;=CONTROL!$F$9,A3315&lt;CONTROL!$F$10+1),A3315,0)</f>
        <v>0</v>
      </c>
      <c r="D3315" s="114" t="str">
        <f>IF(DATOS!I3316=CONTROL!$H$10,"B","A")</f>
        <v>A</v>
      </c>
      <c r="E3315" s="114">
        <f t="shared" si="306"/>
        <v>0</v>
      </c>
      <c r="F3315">
        <f t="shared" ca="1" si="307"/>
        <v>-1</v>
      </c>
      <c r="G3315">
        <f t="shared" ca="1" si="308"/>
        <v>654</v>
      </c>
      <c r="H3315">
        <f t="shared" ca="1" si="309"/>
        <v>0</v>
      </c>
      <c r="I3315" s="122">
        <f t="shared" ca="1" si="310"/>
        <v>0</v>
      </c>
    </row>
    <row r="3316" spans="1:9" x14ac:dyDescent="0.25">
      <c r="A3316" s="114">
        <f t="shared" si="311"/>
        <v>3316</v>
      </c>
      <c r="B3316" s="114">
        <f>IF(AND(A3316&gt;=CONTROL!$D$9,A3316&lt;CONTROL!$D$10+1),A3316,0)</f>
        <v>0</v>
      </c>
      <c r="C3316" s="114">
        <f>IF(AND(A3316&gt;=CONTROL!$F$9,A3316&lt;CONTROL!$F$10+1),A3316,0)</f>
        <v>0</v>
      </c>
      <c r="D3316" s="114" t="str">
        <f>IF(DATOS!I3317=CONTROL!$H$10,"B","A")</f>
        <v>A</v>
      </c>
      <c r="E3316" s="114">
        <f t="shared" si="306"/>
        <v>0</v>
      </c>
      <c r="F3316">
        <f t="shared" ca="1" si="307"/>
        <v>-1</v>
      </c>
      <c r="G3316">
        <f t="shared" ca="1" si="308"/>
        <v>654</v>
      </c>
      <c r="H3316">
        <f t="shared" ca="1" si="309"/>
        <v>0</v>
      </c>
      <c r="I3316" s="122">
        <f t="shared" ca="1" si="310"/>
        <v>0</v>
      </c>
    </row>
    <row r="3317" spans="1:9" x14ac:dyDescent="0.25">
      <c r="A3317" s="114">
        <f t="shared" si="311"/>
        <v>3317</v>
      </c>
      <c r="B3317" s="114">
        <f>IF(AND(A3317&gt;=CONTROL!$D$9,A3317&lt;CONTROL!$D$10+1),A3317,0)</f>
        <v>0</v>
      </c>
      <c r="C3317" s="114">
        <f>IF(AND(A3317&gt;=CONTROL!$F$9,A3317&lt;CONTROL!$F$10+1),A3317,0)</f>
        <v>0</v>
      </c>
      <c r="D3317" s="114" t="str">
        <f>IF(DATOS!I3318=CONTROL!$H$10,"B","A")</f>
        <v>A</v>
      </c>
      <c r="E3317" s="114">
        <f t="shared" si="306"/>
        <v>0</v>
      </c>
      <c r="F3317">
        <f t="shared" ca="1" si="307"/>
        <v>-1</v>
      </c>
      <c r="G3317">
        <f t="shared" ca="1" si="308"/>
        <v>654</v>
      </c>
      <c r="H3317">
        <f t="shared" ca="1" si="309"/>
        <v>0</v>
      </c>
      <c r="I3317" s="122">
        <f t="shared" ca="1" si="310"/>
        <v>0</v>
      </c>
    </row>
    <row r="3318" spans="1:9" x14ac:dyDescent="0.25">
      <c r="A3318" s="114">
        <f t="shared" si="311"/>
        <v>3318</v>
      </c>
      <c r="B3318" s="114">
        <f>IF(AND(A3318&gt;=CONTROL!$D$9,A3318&lt;CONTROL!$D$10+1),A3318,0)</f>
        <v>0</v>
      </c>
      <c r="C3318" s="114">
        <f>IF(AND(A3318&gt;=CONTROL!$F$9,A3318&lt;CONTROL!$F$10+1),A3318,0)</f>
        <v>0</v>
      </c>
      <c r="D3318" s="114" t="str">
        <f>IF(DATOS!I3319=CONTROL!$H$10,"B","A")</f>
        <v>A</v>
      </c>
      <c r="E3318" s="114">
        <f t="shared" si="306"/>
        <v>0</v>
      </c>
      <c r="F3318">
        <f t="shared" ca="1" si="307"/>
        <v>-1</v>
      </c>
      <c r="G3318">
        <f t="shared" ca="1" si="308"/>
        <v>654</v>
      </c>
      <c r="H3318">
        <f t="shared" ca="1" si="309"/>
        <v>0</v>
      </c>
      <c r="I3318" s="122">
        <f t="shared" ca="1" si="310"/>
        <v>0</v>
      </c>
    </row>
    <row r="3319" spans="1:9" x14ac:dyDescent="0.25">
      <c r="A3319" s="114">
        <f t="shared" si="311"/>
        <v>3319</v>
      </c>
      <c r="B3319" s="114">
        <f>IF(AND(A3319&gt;=CONTROL!$D$9,A3319&lt;CONTROL!$D$10+1),A3319,0)</f>
        <v>0</v>
      </c>
      <c r="C3319" s="114">
        <f>IF(AND(A3319&gt;=CONTROL!$F$9,A3319&lt;CONTROL!$F$10+1),A3319,0)</f>
        <v>0</v>
      </c>
      <c r="D3319" s="114" t="str">
        <f>IF(DATOS!I3320=CONTROL!$H$10,"B","A")</f>
        <v>A</v>
      </c>
      <c r="E3319" s="114">
        <f t="shared" si="306"/>
        <v>0</v>
      </c>
      <c r="F3319">
        <f t="shared" ca="1" si="307"/>
        <v>-1</v>
      </c>
      <c r="G3319">
        <f t="shared" ca="1" si="308"/>
        <v>654</v>
      </c>
      <c r="H3319">
        <f t="shared" ca="1" si="309"/>
        <v>0</v>
      </c>
      <c r="I3319" s="122">
        <f t="shared" ca="1" si="310"/>
        <v>0</v>
      </c>
    </row>
    <row r="3320" spans="1:9" x14ac:dyDescent="0.25">
      <c r="A3320" s="114">
        <f t="shared" si="311"/>
        <v>3320</v>
      </c>
      <c r="B3320" s="114">
        <f>IF(AND(A3320&gt;=CONTROL!$D$9,A3320&lt;CONTROL!$D$10+1),A3320,0)</f>
        <v>0</v>
      </c>
      <c r="C3320" s="114">
        <f>IF(AND(A3320&gt;=CONTROL!$F$9,A3320&lt;CONTROL!$F$10+1),A3320,0)</f>
        <v>0</v>
      </c>
      <c r="D3320" s="114" t="str">
        <f>IF(DATOS!I3321=CONTROL!$H$10,"B","A")</f>
        <v>A</v>
      </c>
      <c r="E3320" s="114">
        <f t="shared" si="306"/>
        <v>0</v>
      </c>
      <c r="F3320">
        <f t="shared" ca="1" si="307"/>
        <v>-1</v>
      </c>
      <c r="G3320">
        <f t="shared" ca="1" si="308"/>
        <v>654</v>
      </c>
      <c r="H3320">
        <f t="shared" ca="1" si="309"/>
        <v>0</v>
      </c>
      <c r="I3320" s="122">
        <f t="shared" ca="1" si="310"/>
        <v>0</v>
      </c>
    </row>
    <row r="3321" spans="1:9" x14ac:dyDescent="0.25">
      <c r="A3321" s="114">
        <f t="shared" si="311"/>
        <v>3321</v>
      </c>
      <c r="B3321" s="114">
        <f>IF(AND(A3321&gt;=CONTROL!$D$9,A3321&lt;CONTROL!$D$10+1),A3321,0)</f>
        <v>0</v>
      </c>
      <c r="C3321" s="114">
        <f>IF(AND(A3321&gt;=CONTROL!$F$9,A3321&lt;CONTROL!$F$10+1),A3321,0)</f>
        <v>0</v>
      </c>
      <c r="D3321" s="114" t="str">
        <f>IF(DATOS!I3322=CONTROL!$H$10,"B","A")</f>
        <v>A</v>
      </c>
      <c r="E3321" s="114">
        <f t="shared" si="306"/>
        <v>0</v>
      </c>
      <c r="F3321">
        <f t="shared" ca="1" si="307"/>
        <v>-1</v>
      </c>
      <c r="G3321">
        <f t="shared" ca="1" si="308"/>
        <v>654</v>
      </c>
      <c r="H3321">
        <f t="shared" ca="1" si="309"/>
        <v>0</v>
      </c>
      <c r="I3321" s="122">
        <f t="shared" ca="1" si="310"/>
        <v>0</v>
      </c>
    </row>
    <row r="3322" spans="1:9" x14ac:dyDescent="0.25">
      <c r="A3322" s="114">
        <f t="shared" si="311"/>
        <v>3322</v>
      </c>
      <c r="B3322" s="114">
        <f>IF(AND(A3322&gt;=CONTROL!$D$9,A3322&lt;CONTROL!$D$10+1),A3322,0)</f>
        <v>0</v>
      </c>
      <c r="C3322" s="114">
        <f>IF(AND(A3322&gt;=CONTROL!$F$9,A3322&lt;CONTROL!$F$10+1),A3322,0)</f>
        <v>0</v>
      </c>
      <c r="D3322" s="114" t="str">
        <f>IF(DATOS!I3323=CONTROL!$H$10,"B","A")</f>
        <v>A</v>
      </c>
      <c r="E3322" s="114">
        <f t="shared" si="306"/>
        <v>0</v>
      </c>
      <c r="F3322">
        <f t="shared" ca="1" si="307"/>
        <v>-1</v>
      </c>
      <c r="G3322">
        <f t="shared" ca="1" si="308"/>
        <v>654</v>
      </c>
      <c r="H3322">
        <f t="shared" ca="1" si="309"/>
        <v>0</v>
      </c>
      <c r="I3322" s="122">
        <f t="shared" ca="1" si="310"/>
        <v>0</v>
      </c>
    </row>
    <row r="3323" spans="1:9" x14ac:dyDescent="0.25">
      <c r="A3323" s="114">
        <f t="shared" si="311"/>
        <v>3323</v>
      </c>
      <c r="B3323" s="114">
        <f>IF(AND(A3323&gt;=CONTROL!$D$9,A3323&lt;CONTROL!$D$10+1),A3323,0)</f>
        <v>0</v>
      </c>
      <c r="C3323" s="114">
        <f>IF(AND(A3323&gt;=CONTROL!$F$9,A3323&lt;CONTROL!$F$10+1),A3323,0)</f>
        <v>0</v>
      </c>
      <c r="D3323" s="114" t="str">
        <f>IF(DATOS!I3324=CONTROL!$H$10,"B","A")</f>
        <v>A</v>
      </c>
      <c r="E3323" s="114">
        <f t="shared" si="306"/>
        <v>0</v>
      </c>
      <c r="F3323">
        <f t="shared" ca="1" si="307"/>
        <v>-1</v>
      </c>
      <c r="G3323">
        <f t="shared" ca="1" si="308"/>
        <v>654</v>
      </c>
      <c r="H3323">
        <f t="shared" ca="1" si="309"/>
        <v>0</v>
      </c>
      <c r="I3323" s="122">
        <f t="shared" ca="1" si="310"/>
        <v>0</v>
      </c>
    </row>
    <row r="3324" spans="1:9" x14ac:dyDescent="0.25">
      <c r="A3324" s="114">
        <f t="shared" si="311"/>
        <v>3324</v>
      </c>
      <c r="B3324" s="114">
        <f>IF(AND(A3324&gt;=CONTROL!$D$9,A3324&lt;CONTROL!$D$10+1),A3324,0)</f>
        <v>0</v>
      </c>
      <c r="C3324" s="114">
        <f>IF(AND(A3324&gt;=CONTROL!$F$9,A3324&lt;CONTROL!$F$10+1),A3324,0)</f>
        <v>0</v>
      </c>
      <c r="D3324" s="114" t="str">
        <f>IF(DATOS!I3325=CONTROL!$H$10,"B","A")</f>
        <v>A</v>
      </c>
      <c r="E3324" s="114">
        <f t="shared" si="306"/>
        <v>0</v>
      </c>
      <c r="F3324">
        <f t="shared" ca="1" si="307"/>
        <v>-1</v>
      </c>
      <c r="G3324">
        <f t="shared" ca="1" si="308"/>
        <v>654</v>
      </c>
      <c r="H3324">
        <f t="shared" ca="1" si="309"/>
        <v>0</v>
      </c>
      <c r="I3324" s="122">
        <f t="shared" ca="1" si="310"/>
        <v>0</v>
      </c>
    </row>
    <row r="3325" spans="1:9" x14ac:dyDescent="0.25">
      <c r="A3325" s="114">
        <f t="shared" si="311"/>
        <v>3325</v>
      </c>
      <c r="B3325" s="114">
        <f>IF(AND(A3325&gt;=CONTROL!$D$9,A3325&lt;CONTROL!$D$10+1),A3325,0)</f>
        <v>0</v>
      </c>
      <c r="C3325" s="114">
        <f>IF(AND(A3325&gt;=CONTROL!$F$9,A3325&lt;CONTROL!$F$10+1),A3325,0)</f>
        <v>0</v>
      </c>
      <c r="D3325" s="114" t="str">
        <f>IF(DATOS!I3326=CONTROL!$H$10,"B","A")</f>
        <v>A</v>
      </c>
      <c r="E3325" s="114">
        <f t="shared" si="306"/>
        <v>0</v>
      </c>
      <c r="F3325">
        <f t="shared" ca="1" si="307"/>
        <v>-1</v>
      </c>
      <c r="G3325">
        <f t="shared" ca="1" si="308"/>
        <v>654</v>
      </c>
      <c r="H3325">
        <f t="shared" ca="1" si="309"/>
        <v>0</v>
      </c>
      <c r="I3325" s="122">
        <f t="shared" ca="1" si="310"/>
        <v>0</v>
      </c>
    </row>
    <row r="3326" spans="1:9" x14ac:dyDescent="0.25">
      <c r="A3326" s="114">
        <f t="shared" si="311"/>
        <v>3326</v>
      </c>
      <c r="B3326" s="114">
        <f>IF(AND(A3326&gt;=CONTROL!$D$9,A3326&lt;CONTROL!$D$10+1),A3326,0)</f>
        <v>0</v>
      </c>
      <c r="C3326" s="114">
        <f>IF(AND(A3326&gt;=CONTROL!$F$9,A3326&lt;CONTROL!$F$10+1),A3326,0)</f>
        <v>0</v>
      </c>
      <c r="D3326" s="114" t="str">
        <f>IF(DATOS!I3327=CONTROL!$H$10,"B","A")</f>
        <v>A</v>
      </c>
      <c r="E3326" s="114">
        <f t="shared" si="306"/>
        <v>0</v>
      </c>
      <c r="F3326">
        <f t="shared" ca="1" si="307"/>
        <v>-1</v>
      </c>
      <c r="G3326">
        <f t="shared" ca="1" si="308"/>
        <v>654</v>
      </c>
      <c r="H3326">
        <f t="shared" ca="1" si="309"/>
        <v>0</v>
      </c>
      <c r="I3326" s="122">
        <f t="shared" ca="1" si="310"/>
        <v>0</v>
      </c>
    </row>
    <row r="3327" spans="1:9" x14ac:dyDescent="0.25">
      <c r="A3327" s="114">
        <f t="shared" si="311"/>
        <v>3327</v>
      </c>
      <c r="B3327" s="114">
        <f>IF(AND(A3327&gt;=CONTROL!$D$9,A3327&lt;CONTROL!$D$10+1),A3327,0)</f>
        <v>0</v>
      </c>
      <c r="C3327" s="114">
        <f>IF(AND(A3327&gt;=CONTROL!$F$9,A3327&lt;CONTROL!$F$10+1),A3327,0)</f>
        <v>0</v>
      </c>
      <c r="D3327" s="114" t="str">
        <f>IF(DATOS!I3328=CONTROL!$H$10,"B","A")</f>
        <v>A</v>
      </c>
      <c r="E3327" s="114">
        <f t="shared" si="306"/>
        <v>0</v>
      </c>
      <c r="F3327">
        <f t="shared" ca="1" si="307"/>
        <v>-1</v>
      </c>
      <c r="G3327">
        <f t="shared" ca="1" si="308"/>
        <v>654</v>
      </c>
      <c r="H3327">
        <f t="shared" ca="1" si="309"/>
        <v>0</v>
      </c>
      <c r="I3327" s="122">
        <f t="shared" ca="1" si="310"/>
        <v>0</v>
      </c>
    </row>
    <row r="3328" spans="1:9" x14ac:dyDescent="0.25">
      <c r="A3328" s="114">
        <f t="shared" si="311"/>
        <v>3328</v>
      </c>
      <c r="B3328" s="114">
        <f>IF(AND(A3328&gt;=CONTROL!$D$9,A3328&lt;CONTROL!$D$10+1),A3328,0)</f>
        <v>0</v>
      </c>
      <c r="C3328" s="114">
        <f>IF(AND(A3328&gt;=CONTROL!$F$9,A3328&lt;CONTROL!$F$10+1),A3328,0)</f>
        <v>0</v>
      </c>
      <c r="D3328" s="114" t="str">
        <f>IF(DATOS!I3329=CONTROL!$H$10,"B","A")</f>
        <v>A</v>
      </c>
      <c r="E3328" s="114">
        <f t="shared" si="306"/>
        <v>0</v>
      </c>
      <c r="F3328">
        <f t="shared" ca="1" si="307"/>
        <v>-1</v>
      </c>
      <c r="G3328">
        <f t="shared" ca="1" si="308"/>
        <v>654</v>
      </c>
      <c r="H3328">
        <f t="shared" ca="1" si="309"/>
        <v>0</v>
      </c>
      <c r="I3328" s="122">
        <f t="shared" ca="1" si="310"/>
        <v>0</v>
      </c>
    </row>
    <row r="3329" spans="1:9" x14ac:dyDescent="0.25">
      <c r="A3329" s="114">
        <f t="shared" si="311"/>
        <v>3329</v>
      </c>
      <c r="B3329" s="114">
        <f>IF(AND(A3329&gt;=CONTROL!$D$9,A3329&lt;CONTROL!$D$10+1),A3329,0)</f>
        <v>0</v>
      </c>
      <c r="C3329" s="114">
        <f>IF(AND(A3329&gt;=CONTROL!$F$9,A3329&lt;CONTROL!$F$10+1),A3329,0)</f>
        <v>0</v>
      </c>
      <c r="D3329" s="114" t="str">
        <f>IF(DATOS!I3330=CONTROL!$H$10,"B","A")</f>
        <v>A</v>
      </c>
      <c r="E3329" s="114">
        <f t="shared" si="306"/>
        <v>0</v>
      </c>
      <c r="F3329">
        <f t="shared" ca="1" si="307"/>
        <v>-1</v>
      </c>
      <c r="G3329">
        <f t="shared" ca="1" si="308"/>
        <v>654</v>
      </c>
      <c r="H3329">
        <f t="shared" ca="1" si="309"/>
        <v>0</v>
      </c>
      <c r="I3329" s="122">
        <f t="shared" ca="1" si="310"/>
        <v>0</v>
      </c>
    </row>
    <row r="3330" spans="1:9" x14ac:dyDescent="0.25">
      <c r="A3330" s="114">
        <f t="shared" si="311"/>
        <v>3330</v>
      </c>
      <c r="B3330" s="114">
        <f>IF(AND(A3330&gt;=CONTROL!$D$9,A3330&lt;CONTROL!$D$10+1),A3330,0)</f>
        <v>0</v>
      </c>
      <c r="C3330" s="114">
        <f>IF(AND(A3330&gt;=CONTROL!$F$9,A3330&lt;CONTROL!$F$10+1),A3330,0)</f>
        <v>0</v>
      </c>
      <c r="D3330" s="114" t="str">
        <f>IF(DATOS!I3331=CONTROL!$H$10,"B","A")</f>
        <v>A</v>
      </c>
      <c r="E3330" s="114">
        <f t="shared" ref="E3330:E3393" si="312">IF(D3330="A",+C3330+B3330,0)</f>
        <v>0</v>
      </c>
      <c r="F3330">
        <f t="shared" ref="F3330:F3393" ca="1" si="313">IF(E3330&gt;0,RAND(),-1)</f>
        <v>-1</v>
      </c>
      <c r="G3330">
        <f t="shared" ref="G3330:G3393" ca="1" si="314">RANK(F3330,$F$1:$F$5000)</f>
        <v>654</v>
      </c>
      <c r="H3330">
        <f t="shared" ref="H3330:H3393" ca="1" si="315">IF(F3330=-1,0,G3330)</f>
        <v>0</v>
      </c>
      <c r="I3330" s="122">
        <f t="shared" ref="I3330:I3393" ca="1" si="316">IFERROR(MATCH(A3330,H:H,0),0)</f>
        <v>0</v>
      </c>
    </row>
    <row r="3331" spans="1:9" x14ac:dyDescent="0.25">
      <c r="A3331" s="114">
        <f t="shared" ref="A3331:A3394" si="317">+A3330+1</f>
        <v>3331</v>
      </c>
      <c r="B3331" s="114">
        <f>IF(AND(A3331&gt;=CONTROL!$D$9,A3331&lt;CONTROL!$D$10+1),A3331,0)</f>
        <v>0</v>
      </c>
      <c r="C3331" s="114">
        <f>IF(AND(A3331&gt;=CONTROL!$F$9,A3331&lt;CONTROL!$F$10+1),A3331,0)</f>
        <v>0</v>
      </c>
      <c r="D3331" s="114" t="str">
        <f>IF(DATOS!I3332=CONTROL!$H$10,"B","A")</f>
        <v>A</v>
      </c>
      <c r="E3331" s="114">
        <f t="shared" si="312"/>
        <v>0</v>
      </c>
      <c r="F3331">
        <f t="shared" ca="1" si="313"/>
        <v>-1</v>
      </c>
      <c r="G3331">
        <f t="shared" ca="1" si="314"/>
        <v>654</v>
      </c>
      <c r="H3331">
        <f t="shared" ca="1" si="315"/>
        <v>0</v>
      </c>
      <c r="I3331" s="122">
        <f t="shared" ca="1" si="316"/>
        <v>0</v>
      </c>
    </row>
    <row r="3332" spans="1:9" x14ac:dyDescent="0.25">
      <c r="A3332" s="114">
        <f t="shared" si="317"/>
        <v>3332</v>
      </c>
      <c r="B3332" s="114">
        <f>IF(AND(A3332&gt;=CONTROL!$D$9,A3332&lt;CONTROL!$D$10+1),A3332,0)</f>
        <v>0</v>
      </c>
      <c r="C3332" s="114">
        <f>IF(AND(A3332&gt;=CONTROL!$F$9,A3332&lt;CONTROL!$F$10+1),A3332,0)</f>
        <v>0</v>
      </c>
      <c r="D3332" s="114" t="str">
        <f>IF(DATOS!I3333=CONTROL!$H$10,"B","A")</f>
        <v>A</v>
      </c>
      <c r="E3332" s="114">
        <f t="shared" si="312"/>
        <v>0</v>
      </c>
      <c r="F3332">
        <f t="shared" ca="1" si="313"/>
        <v>-1</v>
      </c>
      <c r="G3332">
        <f t="shared" ca="1" si="314"/>
        <v>654</v>
      </c>
      <c r="H3332">
        <f t="shared" ca="1" si="315"/>
        <v>0</v>
      </c>
      <c r="I3332" s="122">
        <f t="shared" ca="1" si="316"/>
        <v>0</v>
      </c>
    </row>
    <row r="3333" spans="1:9" x14ac:dyDescent="0.25">
      <c r="A3333" s="114">
        <f t="shared" si="317"/>
        <v>3333</v>
      </c>
      <c r="B3333" s="114">
        <f>IF(AND(A3333&gt;=CONTROL!$D$9,A3333&lt;CONTROL!$D$10+1),A3333,0)</f>
        <v>0</v>
      </c>
      <c r="C3333" s="114">
        <f>IF(AND(A3333&gt;=CONTROL!$F$9,A3333&lt;CONTROL!$F$10+1),A3333,0)</f>
        <v>0</v>
      </c>
      <c r="D3333" s="114" t="str">
        <f>IF(DATOS!I3334=CONTROL!$H$10,"B","A")</f>
        <v>A</v>
      </c>
      <c r="E3333" s="114">
        <f t="shared" si="312"/>
        <v>0</v>
      </c>
      <c r="F3333">
        <f t="shared" ca="1" si="313"/>
        <v>-1</v>
      </c>
      <c r="G3333">
        <f t="shared" ca="1" si="314"/>
        <v>654</v>
      </c>
      <c r="H3333">
        <f t="shared" ca="1" si="315"/>
        <v>0</v>
      </c>
      <c r="I3333" s="122">
        <f t="shared" ca="1" si="316"/>
        <v>0</v>
      </c>
    </row>
    <row r="3334" spans="1:9" x14ac:dyDescent="0.25">
      <c r="A3334" s="114">
        <f t="shared" si="317"/>
        <v>3334</v>
      </c>
      <c r="B3334" s="114">
        <f>IF(AND(A3334&gt;=CONTROL!$D$9,A3334&lt;CONTROL!$D$10+1),A3334,0)</f>
        <v>0</v>
      </c>
      <c r="C3334" s="114">
        <f>IF(AND(A3334&gt;=CONTROL!$F$9,A3334&lt;CONTROL!$F$10+1),A3334,0)</f>
        <v>0</v>
      </c>
      <c r="D3334" s="114" t="str">
        <f>IF(DATOS!I3335=CONTROL!$H$10,"B","A")</f>
        <v>A</v>
      </c>
      <c r="E3334" s="114">
        <f t="shared" si="312"/>
        <v>0</v>
      </c>
      <c r="F3334">
        <f t="shared" ca="1" si="313"/>
        <v>-1</v>
      </c>
      <c r="G3334">
        <f t="shared" ca="1" si="314"/>
        <v>654</v>
      </c>
      <c r="H3334">
        <f t="shared" ca="1" si="315"/>
        <v>0</v>
      </c>
      <c r="I3334" s="122">
        <f t="shared" ca="1" si="316"/>
        <v>0</v>
      </c>
    </row>
    <row r="3335" spans="1:9" x14ac:dyDescent="0.25">
      <c r="A3335" s="114">
        <f t="shared" si="317"/>
        <v>3335</v>
      </c>
      <c r="B3335" s="114">
        <f>IF(AND(A3335&gt;=CONTROL!$D$9,A3335&lt;CONTROL!$D$10+1),A3335,0)</f>
        <v>0</v>
      </c>
      <c r="C3335" s="114">
        <f>IF(AND(A3335&gt;=CONTROL!$F$9,A3335&lt;CONTROL!$F$10+1),A3335,0)</f>
        <v>0</v>
      </c>
      <c r="D3335" s="114" t="str">
        <f>IF(DATOS!I3336=CONTROL!$H$10,"B","A")</f>
        <v>A</v>
      </c>
      <c r="E3335" s="114">
        <f t="shared" si="312"/>
        <v>0</v>
      </c>
      <c r="F3335">
        <f t="shared" ca="1" si="313"/>
        <v>-1</v>
      </c>
      <c r="G3335">
        <f t="shared" ca="1" si="314"/>
        <v>654</v>
      </c>
      <c r="H3335">
        <f t="shared" ca="1" si="315"/>
        <v>0</v>
      </c>
      <c r="I3335" s="122">
        <f t="shared" ca="1" si="316"/>
        <v>0</v>
      </c>
    </row>
    <row r="3336" spans="1:9" x14ac:dyDescent="0.25">
      <c r="A3336" s="114">
        <f t="shared" si="317"/>
        <v>3336</v>
      </c>
      <c r="B3336" s="114">
        <f>IF(AND(A3336&gt;=CONTROL!$D$9,A3336&lt;CONTROL!$D$10+1),A3336,0)</f>
        <v>0</v>
      </c>
      <c r="C3336" s="114">
        <f>IF(AND(A3336&gt;=CONTROL!$F$9,A3336&lt;CONTROL!$F$10+1),A3336,0)</f>
        <v>0</v>
      </c>
      <c r="D3336" s="114" t="str">
        <f>IF(DATOS!I3337=CONTROL!$H$10,"B","A")</f>
        <v>A</v>
      </c>
      <c r="E3336" s="114">
        <f t="shared" si="312"/>
        <v>0</v>
      </c>
      <c r="F3336">
        <f t="shared" ca="1" si="313"/>
        <v>-1</v>
      </c>
      <c r="G3336">
        <f t="shared" ca="1" si="314"/>
        <v>654</v>
      </c>
      <c r="H3336">
        <f t="shared" ca="1" si="315"/>
        <v>0</v>
      </c>
      <c r="I3336" s="122">
        <f t="shared" ca="1" si="316"/>
        <v>0</v>
      </c>
    </row>
    <row r="3337" spans="1:9" x14ac:dyDescent="0.25">
      <c r="A3337" s="114">
        <f t="shared" si="317"/>
        <v>3337</v>
      </c>
      <c r="B3337" s="114">
        <f>IF(AND(A3337&gt;=CONTROL!$D$9,A3337&lt;CONTROL!$D$10+1),A3337,0)</f>
        <v>0</v>
      </c>
      <c r="C3337" s="114">
        <f>IF(AND(A3337&gt;=CONTROL!$F$9,A3337&lt;CONTROL!$F$10+1),A3337,0)</f>
        <v>0</v>
      </c>
      <c r="D3337" s="114" t="str">
        <f>IF(DATOS!I3338=CONTROL!$H$10,"B","A")</f>
        <v>A</v>
      </c>
      <c r="E3337" s="114">
        <f t="shared" si="312"/>
        <v>0</v>
      </c>
      <c r="F3337">
        <f t="shared" ca="1" si="313"/>
        <v>-1</v>
      </c>
      <c r="G3337">
        <f t="shared" ca="1" si="314"/>
        <v>654</v>
      </c>
      <c r="H3337">
        <f t="shared" ca="1" si="315"/>
        <v>0</v>
      </c>
      <c r="I3337" s="122">
        <f t="shared" ca="1" si="316"/>
        <v>0</v>
      </c>
    </row>
    <row r="3338" spans="1:9" x14ac:dyDescent="0.25">
      <c r="A3338" s="114">
        <f t="shared" si="317"/>
        <v>3338</v>
      </c>
      <c r="B3338" s="114">
        <f>IF(AND(A3338&gt;=CONTROL!$D$9,A3338&lt;CONTROL!$D$10+1),A3338,0)</f>
        <v>0</v>
      </c>
      <c r="C3338" s="114">
        <f>IF(AND(A3338&gt;=CONTROL!$F$9,A3338&lt;CONTROL!$F$10+1),A3338,0)</f>
        <v>0</v>
      </c>
      <c r="D3338" s="114" t="str">
        <f>IF(DATOS!I3339=CONTROL!$H$10,"B","A")</f>
        <v>A</v>
      </c>
      <c r="E3338" s="114">
        <f t="shared" si="312"/>
        <v>0</v>
      </c>
      <c r="F3338">
        <f t="shared" ca="1" si="313"/>
        <v>-1</v>
      </c>
      <c r="G3338">
        <f t="shared" ca="1" si="314"/>
        <v>654</v>
      </c>
      <c r="H3338">
        <f t="shared" ca="1" si="315"/>
        <v>0</v>
      </c>
      <c r="I3338" s="122">
        <f t="shared" ca="1" si="316"/>
        <v>0</v>
      </c>
    </row>
    <row r="3339" spans="1:9" x14ac:dyDescent="0.25">
      <c r="A3339" s="114">
        <f t="shared" si="317"/>
        <v>3339</v>
      </c>
      <c r="B3339" s="114">
        <f>IF(AND(A3339&gt;=CONTROL!$D$9,A3339&lt;CONTROL!$D$10+1),A3339,0)</f>
        <v>0</v>
      </c>
      <c r="C3339" s="114">
        <f>IF(AND(A3339&gt;=CONTROL!$F$9,A3339&lt;CONTROL!$F$10+1),A3339,0)</f>
        <v>0</v>
      </c>
      <c r="D3339" s="114" t="str">
        <f>IF(DATOS!I3340=CONTROL!$H$10,"B","A")</f>
        <v>A</v>
      </c>
      <c r="E3339" s="114">
        <f t="shared" si="312"/>
        <v>0</v>
      </c>
      <c r="F3339">
        <f t="shared" ca="1" si="313"/>
        <v>-1</v>
      </c>
      <c r="G3339">
        <f t="shared" ca="1" si="314"/>
        <v>654</v>
      </c>
      <c r="H3339">
        <f t="shared" ca="1" si="315"/>
        <v>0</v>
      </c>
      <c r="I3339" s="122">
        <f t="shared" ca="1" si="316"/>
        <v>0</v>
      </c>
    </row>
    <row r="3340" spans="1:9" x14ac:dyDescent="0.25">
      <c r="A3340" s="114">
        <f t="shared" si="317"/>
        <v>3340</v>
      </c>
      <c r="B3340" s="114">
        <f>IF(AND(A3340&gt;=CONTROL!$D$9,A3340&lt;CONTROL!$D$10+1),A3340,0)</f>
        <v>0</v>
      </c>
      <c r="C3340" s="114">
        <f>IF(AND(A3340&gt;=CONTROL!$F$9,A3340&lt;CONTROL!$F$10+1),A3340,0)</f>
        <v>0</v>
      </c>
      <c r="D3340" s="114" t="str">
        <f>IF(DATOS!I3341=CONTROL!$H$10,"B","A")</f>
        <v>A</v>
      </c>
      <c r="E3340" s="114">
        <f t="shared" si="312"/>
        <v>0</v>
      </c>
      <c r="F3340">
        <f t="shared" ca="1" si="313"/>
        <v>-1</v>
      </c>
      <c r="G3340">
        <f t="shared" ca="1" si="314"/>
        <v>654</v>
      </c>
      <c r="H3340">
        <f t="shared" ca="1" si="315"/>
        <v>0</v>
      </c>
      <c r="I3340" s="122">
        <f t="shared" ca="1" si="316"/>
        <v>0</v>
      </c>
    </row>
    <row r="3341" spans="1:9" x14ac:dyDescent="0.25">
      <c r="A3341" s="114">
        <f t="shared" si="317"/>
        <v>3341</v>
      </c>
      <c r="B3341" s="114">
        <f>IF(AND(A3341&gt;=CONTROL!$D$9,A3341&lt;CONTROL!$D$10+1),A3341,0)</f>
        <v>0</v>
      </c>
      <c r="C3341" s="114">
        <f>IF(AND(A3341&gt;=CONTROL!$F$9,A3341&lt;CONTROL!$F$10+1),A3341,0)</f>
        <v>0</v>
      </c>
      <c r="D3341" s="114" t="str">
        <f>IF(DATOS!I3342=CONTROL!$H$10,"B","A")</f>
        <v>A</v>
      </c>
      <c r="E3341" s="114">
        <f t="shared" si="312"/>
        <v>0</v>
      </c>
      <c r="F3341">
        <f t="shared" ca="1" si="313"/>
        <v>-1</v>
      </c>
      <c r="G3341">
        <f t="shared" ca="1" si="314"/>
        <v>654</v>
      </c>
      <c r="H3341">
        <f t="shared" ca="1" si="315"/>
        <v>0</v>
      </c>
      <c r="I3341" s="122">
        <f t="shared" ca="1" si="316"/>
        <v>0</v>
      </c>
    </row>
    <row r="3342" spans="1:9" x14ac:dyDescent="0.25">
      <c r="A3342" s="114">
        <f t="shared" si="317"/>
        <v>3342</v>
      </c>
      <c r="B3342" s="114">
        <f>IF(AND(A3342&gt;=CONTROL!$D$9,A3342&lt;CONTROL!$D$10+1),A3342,0)</f>
        <v>0</v>
      </c>
      <c r="C3342" s="114">
        <f>IF(AND(A3342&gt;=CONTROL!$F$9,A3342&lt;CONTROL!$F$10+1),A3342,0)</f>
        <v>0</v>
      </c>
      <c r="D3342" s="114" t="str">
        <f>IF(DATOS!I3343=CONTROL!$H$10,"B","A")</f>
        <v>A</v>
      </c>
      <c r="E3342" s="114">
        <f t="shared" si="312"/>
        <v>0</v>
      </c>
      <c r="F3342">
        <f t="shared" ca="1" si="313"/>
        <v>-1</v>
      </c>
      <c r="G3342">
        <f t="shared" ca="1" si="314"/>
        <v>654</v>
      </c>
      <c r="H3342">
        <f t="shared" ca="1" si="315"/>
        <v>0</v>
      </c>
      <c r="I3342" s="122">
        <f t="shared" ca="1" si="316"/>
        <v>0</v>
      </c>
    </row>
    <row r="3343" spans="1:9" x14ac:dyDescent="0.25">
      <c r="A3343" s="114">
        <f t="shared" si="317"/>
        <v>3343</v>
      </c>
      <c r="B3343" s="114">
        <f>IF(AND(A3343&gt;=CONTROL!$D$9,A3343&lt;CONTROL!$D$10+1),A3343,0)</f>
        <v>0</v>
      </c>
      <c r="C3343" s="114">
        <f>IF(AND(A3343&gt;=CONTROL!$F$9,A3343&lt;CONTROL!$F$10+1),A3343,0)</f>
        <v>0</v>
      </c>
      <c r="D3343" s="114" t="str">
        <f>IF(DATOS!I3344=CONTROL!$H$10,"B","A")</f>
        <v>A</v>
      </c>
      <c r="E3343" s="114">
        <f t="shared" si="312"/>
        <v>0</v>
      </c>
      <c r="F3343">
        <f t="shared" ca="1" si="313"/>
        <v>-1</v>
      </c>
      <c r="G3343">
        <f t="shared" ca="1" si="314"/>
        <v>654</v>
      </c>
      <c r="H3343">
        <f t="shared" ca="1" si="315"/>
        <v>0</v>
      </c>
      <c r="I3343" s="122">
        <f t="shared" ca="1" si="316"/>
        <v>0</v>
      </c>
    </row>
    <row r="3344" spans="1:9" x14ac:dyDescent="0.25">
      <c r="A3344" s="114">
        <f t="shared" si="317"/>
        <v>3344</v>
      </c>
      <c r="B3344" s="114">
        <f>IF(AND(A3344&gt;=CONTROL!$D$9,A3344&lt;CONTROL!$D$10+1),A3344,0)</f>
        <v>0</v>
      </c>
      <c r="C3344" s="114">
        <f>IF(AND(A3344&gt;=CONTROL!$F$9,A3344&lt;CONTROL!$F$10+1),A3344,0)</f>
        <v>0</v>
      </c>
      <c r="D3344" s="114" t="str">
        <f>IF(DATOS!I3345=CONTROL!$H$10,"B","A")</f>
        <v>A</v>
      </c>
      <c r="E3344" s="114">
        <f t="shared" si="312"/>
        <v>0</v>
      </c>
      <c r="F3344">
        <f t="shared" ca="1" si="313"/>
        <v>-1</v>
      </c>
      <c r="G3344">
        <f t="shared" ca="1" si="314"/>
        <v>654</v>
      </c>
      <c r="H3344">
        <f t="shared" ca="1" si="315"/>
        <v>0</v>
      </c>
      <c r="I3344" s="122">
        <f t="shared" ca="1" si="316"/>
        <v>0</v>
      </c>
    </row>
    <row r="3345" spans="1:9" x14ac:dyDescent="0.25">
      <c r="A3345" s="114">
        <f t="shared" si="317"/>
        <v>3345</v>
      </c>
      <c r="B3345" s="114">
        <f>IF(AND(A3345&gt;=CONTROL!$D$9,A3345&lt;CONTROL!$D$10+1),A3345,0)</f>
        <v>0</v>
      </c>
      <c r="C3345" s="114">
        <f>IF(AND(A3345&gt;=CONTROL!$F$9,A3345&lt;CONTROL!$F$10+1),A3345,0)</f>
        <v>0</v>
      </c>
      <c r="D3345" s="114" t="str">
        <f>IF(DATOS!I3346=CONTROL!$H$10,"B","A")</f>
        <v>A</v>
      </c>
      <c r="E3345" s="114">
        <f t="shared" si="312"/>
        <v>0</v>
      </c>
      <c r="F3345">
        <f t="shared" ca="1" si="313"/>
        <v>-1</v>
      </c>
      <c r="G3345">
        <f t="shared" ca="1" si="314"/>
        <v>654</v>
      </c>
      <c r="H3345">
        <f t="shared" ca="1" si="315"/>
        <v>0</v>
      </c>
      <c r="I3345" s="122">
        <f t="shared" ca="1" si="316"/>
        <v>0</v>
      </c>
    </row>
    <row r="3346" spans="1:9" x14ac:dyDescent="0.25">
      <c r="A3346" s="114">
        <f t="shared" si="317"/>
        <v>3346</v>
      </c>
      <c r="B3346" s="114">
        <f>IF(AND(A3346&gt;=CONTROL!$D$9,A3346&lt;CONTROL!$D$10+1),A3346,0)</f>
        <v>0</v>
      </c>
      <c r="C3346" s="114">
        <f>IF(AND(A3346&gt;=CONTROL!$F$9,A3346&lt;CONTROL!$F$10+1),A3346,0)</f>
        <v>0</v>
      </c>
      <c r="D3346" s="114" t="str">
        <f>IF(DATOS!I3347=CONTROL!$H$10,"B","A")</f>
        <v>A</v>
      </c>
      <c r="E3346" s="114">
        <f t="shared" si="312"/>
        <v>0</v>
      </c>
      <c r="F3346">
        <f t="shared" ca="1" si="313"/>
        <v>-1</v>
      </c>
      <c r="G3346">
        <f t="shared" ca="1" si="314"/>
        <v>654</v>
      </c>
      <c r="H3346">
        <f t="shared" ca="1" si="315"/>
        <v>0</v>
      </c>
      <c r="I3346" s="122">
        <f t="shared" ca="1" si="316"/>
        <v>0</v>
      </c>
    </row>
    <row r="3347" spans="1:9" x14ac:dyDescent="0.25">
      <c r="A3347" s="114">
        <f t="shared" si="317"/>
        <v>3347</v>
      </c>
      <c r="B3347" s="114">
        <f>IF(AND(A3347&gt;=CONTROL!$D$9,A3347&lt;CONTROL!$D$10+1),A3347,0)</f>
        <v>0</v>
      </c>
      <c r="C3347" s="114">
        <f>IF(AND(A3347&gt;=CONTROL!$F$9,A3347&lt;CONTROL!$F$10+1),A3347,0)</f>
        <v>0</v>
      </c>
      <c r="D3347" s="114" t="str">
        <f>IF(DATOS!I3348=CONTROL!$H$10,"B","A")</f>
        <v>A</v>
      </c>
      <c r="E3347" s="114">
        <f t="shared" si="312"/>
        <v>0</v>
      </c>
      <c r="F3347">
        <f t="shared" ca="1" si="313"/>
        <v>-1</v>
      </c>
      <c r="G3347">
        <f t="shared" ca="1" si="314"/>
        <v>654</v>
      </c>
      <c r="H3347">
        <f t="shared" ca="1" si="315"/>
        <v>0</v>
      </c>
      <c r="I3347" s="122">
        <f t="shared" ca="1" si="316"/>
        <v>0</v>
      </c>
    </row>
    <row r="3348" spans="1:9" x14ac:dyDescent="0.25">
      <c r="A3348" s="114">
        <f t="shared" si="317"/>
        <v>3348</v>
      </c>
      <c r="B3348" s="114">
        <f>IF(AND(A3348&gt;=CONTROL!$D$9,A3348&lt;CONTROL!$D$10+1),A3348,0)</f>
        <v>0</v>
      </c>
      <c r="C3348" s="114">
        <f>IF(AND(A3348&gt;=CONTROL!$F$9,A3348&lt;CONTROL!$F$10+1),A3348,0)</f>
        <v>0</v>
      </c>
      <c r="D3348" s="114" t="str">
        <f>IF(DATOS!I3349=CONTROL!$H$10,"B","A")</f>
        <v>A</v>
      </c>
      <c r="E3348" s="114">
        <f t="shared" si="312"/>
        <v>0</v>
      </c>
      <c r="F3348">
        <f t="shared" ca="1" si="313"/>
        <v>-1</v>
      </c>
      <c r="G3348">
        <f t="shared" ca="1" si="314"/>
        <v>654</v>
      </c>
      <c r="H3348">
        <f t="shared" ca="1" si="315"/>
        <v>0</v>
      </c>
      <c r="I3348" s="122">
        <f t="shared" ca="1" si="316"/>
        <v>0</v>
      </c>
    </row>
    <row r="3349" spans="1:9" x14ac:dyDescent="0.25">
      <c r="A3349" s="114">
        <f t="shared" si="317"/>
        <v>3349</v>
      </c>
      <c r="B3349" s="114">
        <f>IF(AND(A3349&gt;=CONTROL!$D$9,A3349&lt;CONTROL!$D$10+1),A3349,0)</f>
        <v>0</v>
      </c>
      <c r="C3349" s="114">
        <f>IF(AND(A3349&gt;=CONTROL!$F$9,A3349&lt;CONTROL!$F$10+1),A3349,0)</f>
        <v>0</v>
      </c>
      <c r="D3349" s="114" t="str">
        <f>IF(DATOS!I3350=CONTROL!$H$10,"B","A")</f>
        <v>A</v>
      </c>
      <c r="E3349" s="114">
        <f t="shared" si="312"/>
        <v>0</v>
      </c>
      <c r="F3349">
        <f t="shared" ca="1" si="313"/>
        <v>-1</v>
      </c>
      <c r="G3349">
        <f t="shared" ca="1" si="314"/>
        <v>654</v>
      </c>
      <c r="H3349">
        <f t="shared" ca="1" si="315"/>
        <v>0</v>
      </c>
      <c r="I3349" s="122">
        <f t="shared" ca="1" si="316"/>
        <v>0</v>
      </c>
    </row>
    <row r="3350" spans="1:9" x14ac:dyDescent="0.25">
      <c r="A3350" s="114">
        <f t="shared" si="317"/>
        <v>3350</v>
      </c>
      <c r="B3350" s="114">
        <f>IF(AND(A3350&gt;=CONTROL!$D$9,A3350&lt;CONTROL!$D$10+1),A3350,0)</f>
        <v>0</v>
      </c>
      <c r="C3350" s="114">
        <f>IF(AND(A3350&gt;=CONTROL!$F$9,A3350&lt;CONTROL!$F$10+1),A3350,0)</f>
        <v>0</v>
      </c>
      <c r="D3350" s="114" t="str">
        <f>IF(DATOS!I3351=CONTROL!$H$10,"B","A")</f>
        <v>A</v>
      </c>
      <c r="E3350" s="114">
        <f t="shared" si="312"/>
        <v>0</v>
      </c>
      <c r="F3350">
        <f t="shared" ca="1" si="313"/>
        <v>-1</v>
      </c>
      <c r="G3350">
        <f t="shared" ca="1" si="314"/>
        <v>654</v>
      </c>
      <c r="H3350">
        <f t="shared" ca="1" si="315"/>
        <v>0</v>
      </c>
      <c r="I3350" s="122">
        <f t="shared" ca="1" si="316"/>
        <v>0</v>
      </c>
    </row>
    <row r="3351" spans="1:9" x14ac:dyDescent="0.25">
      <c r="A3351" s="114">
        <f t="shared" si="317"/>
        <v>3351</v>
      </c>
      <c r="B3351" s="114">
        <f>IF(AND(A3351&gt;=CONTROL!$D$9,A3351&lt;CONTROL!$D$10+1),A3351,0)</f>
        <v>0</v>
      </c>
      <c r="C3351" s="114">
        <f>IF(AND(A3351&gt;=CONTROL!$F$9,A3351&lt;CONTROL!$F$10+1),A3351,0)</f>
        <v>0</v>
      </c>
      <c r="D3351" s="114" t="str">
        <f>IF(DATOS!I3352=CONTROL!$H$10,"B","A")</f>
        <v>A</v>
      </c>
      <c r="E3351" s="114">
        <f t="shared" si="312"/>
        <v>0</v>
      </c>
      <c r="F3351">
        <f t="shared" ca="1" si="313"/>
        <v>-1</v>
      </c>
      <c r="G3351">
        <f t="shared" ca="1" si="314"/>
        <v>654</v>
      </c>
      <c r="H3351">
        <f t="shared" ca="1" si="315"/>
        <v>0</v>
      </c>
      <c r="I3351" s="122">
        <f t="shared" ca="1" si="316"/>
        <v>0</v>
      </c>
    </row>
    <row r="3352" spans="1:9" x14ac:dyDescent="0.25">
      <c r="A3352" s="114">
        <f t="shared" si="317"/>
        <v>3352</v>
      </c>
      <c r="B3352" s="114">
        <f>IF(AND(A3352&gt;=CONTROL!$D$9,A3352&lt;CONTROL!$D$10+1),A3352,0)</f>
        <v>0</v>
      </c>
      <c r="C3352" s="114">
        <f>IF(AND(A3352&gt;=CONTROL!$F$9,A3352&lt;CONTROL!$F$10+1),A3352,0)</f>
        <v>0</v>
      </c>
      <c r="D3352" s="114" t="str">
        <f>IF(DATOS!I3353=CONTROL!$H$10,"B","A")</f>
        <v>A</v>
      </c>
      <c r="E3352" s="114">
        <f t="shared" si="312"/>
        <v>0</v>
      </c>
      <c r="F3352">
        <f t="shared" ca="1" si="313"/>
        <v>-1</v>
      </c>
      <c r="G3352">
        <f t="shared" ca="1" si="314"/>
        <v>654</v>
      </c>
      <c r="H3352">
        <f t="shared" ca="1" si="315"/>
        <v>0</v>
      </c>
      <c r="I3352" s="122">
        <f t="shared" ca="1" si="316"/>
        <v>0</v>
      </c>
    </row>
    <row r="3353" spans="1:9" x14ac:dyDescent="0.25">
      <c r="A3353" s="114">
        <f t="shared" si="317"/>
        <v>3353</v>
      </c>
      <c r="B3353" s="114">
        <f>IF(AND(A3353&gt;=CONTROL!$D$9,A3353&lt;CONTROL!$D$10+1),A3353,0)</f>
        <v>0</v>
      </c>
      <c r="C3353" s="114">
        <f>IF(AND(A3353&gt;=CONTROL!$F$9,A3353&lt;CONTROL!$F$10+1),A3353,0)</f>
        <v>0</v>
      </c>
      <c r="D3353" s="114" t="str">
        <f>IF(DATOS!I3354=CONTROL!$H$10,"B","A")</f>
        <v>A</v>
      </c>
      <c r="E3353" s="114">
        <f t="shared" si="312"/>
        <v>0</v>
      </c>
      <c r="F3353">
        <f t="shared" ca="1" si="313"/>
        <v>-1</v>
      </c>
      <c r="G3353">
        <f t="shared" ca="1" si="314"/>
        <v>654</v>
      </c>
      <c r="H3353">
        <f t="shared" ca="1" si="315"/>
        <v>0</v>
      </c>
      <c r="I3353" s="122">
        <f t="shared" ca="1" si="316"/>
        <v>0</v>
      </c>
    </row>
    <row r="3354" spans="1:9" x14ac:dyDescent="0.25">
      <c r="A3354" s="114">
        <f t="shared" si="317"/>
        <v>3354</v>
      </c>
      <c r="B3354" s="114">
        <f>IF(AND(A3354&gt;=CONTROL!$D$9,A3354&lt;CONTROL!$D$10+1),A3354,0)</f>
        <v>0</v>
      </c>
      <c r="C3354" s="114">
        <f>IF(AND(A3354&gt;=CONTROL!$F$9,A3354&lt;CONTROL!$F$10+1),A3354,0)</f>
        <v>0</v>
      </c>
      <c r="D3354" s="114" t="str">
        <f>IF(DATOS!I3355=CONTROL!$H$10,"B","A")</f>
        <v>A</v>
      </c>
      <c r="E3354" s="114">
        <f t="shared" si="312"/>
        <v>0</v>
      </c>
      <c r="F3354">
        <f t="shared" ca="1" si="313"/>
        <v>-1</v>
      </c>
      <c r="G3354">
        <f t="shared" ca="1" si="314"/>
        <v>654</v>
      </c>
      <c r="H3354">
        <f t="shared" ca="1" si="315"/>
        <v>0</v>
      </c>
      <c r="I3354" s="122">
        <f t="shared" ca="1" si="316"/>
        <v>0</v>
      </c>
    </row>
    <row r="3355" spans="1:9" x14ac:dyDescent="0.25">
      <c r="A3355" s="114">
        <f t="shared" si="317"/>
        <v>3355</v>
      </c>
      <c r="B3355" s="114">
        <f>IF(AND(A3355&gt;=CONTROL!$D$9,A3355&lt;CONTROL!$D$10+1),A3355,0)</f>
        <v>0</v>
      </c>
      <c r="C3355" s="114">
        <f>IF(AND(A3355&gt;=CONTROL!$F$9,A3355&lt;CONTROL!$F$10+1),A3355,0)</f>
        <v>0</v>
      </c>
      <c r="D3355" s="114" t="str">
        <f>IF(DATOS!I3356=CONTROL!$H$10,"B","A")</f>
        <v>A</v>
      </c>
      <c r="E3355" s="114">
        <f t="shared" si="312"/>
        <v>0</v>
      </c>
      <c r="F3355">
        <f t="shared" ca="1" si="313"/>
        <v>-1</v>
      </c>
      <c r="G3355">
        <f t="shared" ca="1" si="314"/>
        <v>654</v>
      </c>
      <c r="H3355">
        <f t="shared" ca="1" si="315"/>
        <v>0</v>
      </c>
      <c r="I3355" s="122">
        <f t="shared" ca="1" si="316"/>
        <v>0</v>
      </c>
    </row>
    <row r="3356" spans="1:9" x14ac:dyDescent="0.25">
      <c r="A3356" s="114">
        <f t="shared" si="317"/>
        <v>3356</v>
      </c>
      <c r="B3356" s="114">
        <f>IF(AND(A3356&gt;=CONTROL!$D$9,A3356&lt;CONTROL!$D$10+1),A3356,0)</f>
        <v>0</v>
      </c>
      <c r="C3356" s="114">
        <f>IF(AND(A3356&gt;=CONTROL!$F$9,A3356&lt;CONTROL!$F$10+1),A3356,0)</f>
        <v>0</v>
      </c>
      <c r="D3356" s="114" t="str">
        <f>IF(DATOS!I3357=CONTROL!$H$10,"B","A")</f>
        <v>A</v>
      </c>
      <c r="E3356" s="114">
        <f t="shared" si="312"/>
        <v>0</v>
      </c>
      <c r="F3356">
        <f t="shared" ca="1" si="313"/>
        <v>-1</v>
      </c>
      <c r="G3356">
        <f t="shared" ca="1" si="314"/>
        <v>654</v>
      </c>
      <c r="H3356">
        <f t="shared" ca="1" si="315"/>
        <v>0</v>
      </c>
      <c r="I3356" s="122">
        <f t="shared" ca="1" si="316"/>
        <v>0</v>
      </c>
    </row>
    <row r="3357" spans="1:9" x14ac:dyDescent="0.25">
      <c r="A3357" s="114">
        <f t="shared" si="317"/>
        <v>3357</v>
      </c>
      <c r="B3357" s="114">
        <f>IF(AND(A3357&gt;=CONTROL!$D$9,A3357&lt;CONTROL!$D$10+1),A3357,0)</f>
        <v>0</v>
      </c>
      <c r="C3357" s="114">
        <f>IF(AND(A3357&gt;=CONTROL!$F$9,A3357&lt;CONTROL!$F$10+1),A3357,0)</f>
        <v>0</v>
      </c>
      <c r="D3357" s="114" t="str">
        <f>IF(DATOS!I3358=CONTROL!$H$10,"B","A")</f>
        <v>A</v>
      </c>
      <c r="E3357" s="114">
        <f t="shared" si="312"/>
        <v>0</v>
      </c>
      <c r="F3357">
        <f t="shared" ca="1" si="313"/>
        <v>-1</v>
      </c>
      <c r="G3357">
        <f t="shared" ca="1" si="314"/>
        <v>654</v>
      </c>
      <c r="H3357">
        <f t="shared" ca="1" si="315"/>
        <v>0</v>
      </c>
      <c r="I3357" s="122">
        <f t="shared" ca="1" si="316"/>
        <v>0</v>
      </c>
    </row>
    <row r="3358" spans="1:9" x14ac:dyDescent="0.25">
      <c r="A3358" s="114">
        <f t="shared" si="317"/>
        <v>3358</v>
      </c>
      <c r="B3358" s="114">
        <f>IF(AND(A3358&gt;=CONTROL!$D$9,A3358&lt;CONTROL!$D$10+1),A3358,0)</f>
        <v>0</v>
      </c>
      <c r="C3358" s="114">
        <f>IF(AND(A3358&gt;=CONTROL!$F$9,A3358&lt;CONTROL!$F$10+1),A3358,0)</f>
        <v>0</v>
      </c>
      <c r="D3358" s="114" t="str">
        <f>IF(DATOS!I3359=CONTROL!$H$10,"B","A")</f>
        <v>A</v>
      </c>
      <c r="E3358" s="114">
        <f t="shared" si="312"/>
        <v>0</v>
      </c>
      <c r="F3358">
        <f t="shared" ca="1" si="313"/>
        <v>-1</v>
      </c>
      <c r="G3358">
        <f t="shared" ca="1" si="314"/>
        <v>654</v>
      </c>
      <c r="H3358">
        <f t="shared" ca="1" si="315"/>
        <v>0</v>
      </c>
      <c r="I3358" s="122">
        <f t="shared" ca="1" si="316"/>
        <v>0</v>
      </c>
    </row>
    <row r="3359" spans="1:9" x14ac:dyDescent="0.25">
      <c r="A3359" s="114">
        <f t="shared" si="317"/>
        <v>3359</v>
      </c>
      <c r="B3359" s="114">
        <f>IF(AND(A3359&gt;=CONTROL!$D$9,A3359&lt;CONTROL!$D$10+1),A3359,0)</f>
        <v>0</v>
      </c>
      <c r="C3359" s="114">
        <f>IF(AND(A3359&gt;=CONTROL!$F$9,A3359&lt;CONTROL!$F$10+1),A3359,0)</f>
        <v>0</v>
      </c>
      <c r="D3359" s="114" t="str">
        <f>IF(DATOS!I3360=CONTROL!$H$10,"B","A")</f>
        <v>A</v>
      </c>
      <c r="E3359" s="114">
        <f t="shared" si="312"/>
        <v>0</v>
      </c>
      <c r="F3359">
        <f t="shared" ca="1" si="313"/>
        <v>-1</v>
      </c>
      <c r="G3359">
        <f t="shared" ca="1" si="314"/>
        <v>654</v>
      </c>
      <c r="H3359">
        <f t="shared" ca="1" si="315"/>
        <v>0</v>
      </c>
      <c r="I3359" s="122">
        <f t="shared" ca="1" si="316"/>
        <v>0</v>
      </c>
    </row>
    <row r="3360" spans="1:9" x14ac:dyDescent="0.25">
      <c r="A3360" s="114">
        <f t="shared" si="317"/>
        <v>3360</v>
      </c>
      <c r="B3360" s="114">
        <f>IF(AND(A3360&gt;=CONTROL!$D$9,A3360&lt;CONTROL!$D$10+1),A3360,0)</f>
        <v>0</v>
      </c>
      <c r="C3360" s="114">
        <f>IF(AND(A3360&gt;=CONTROL!$F$9,A3360&lt;CONTROL!$F$10+1),A3360,0)</f>
        <v>0</v>
      </c>
      <c r="D3360" s="114" t="str">
        <f>IF(DATOS!I3361=CONTROL!$H$10,"B","A")</f>
        <v>A</v>
      </c>
      <c r="E3360" s="114">
        <f t="shared" si="312"/>
        <v>0</v>
      </c>
      <c r="F3360">
        <f t="shared" ca="1" si="313"/>
        <v>-1</v>
      </c>
      <c r="G3360">
        <f t="shared" ca="1" si="314"/>
        <v>654</v>
      </c>
      <c r="H3360">
        <f t="shared" ca="1" si="315"/>
        <v>0</v>
      </c>
      <c r="I3360" s="122">
        <f t="shared" ca="1" si="316"/>
        <v>0</v>
      </c>
    </row>
    <row r="3361" spans="1:9" x14ac:dyDescent="0.25">
      <c r="A3361" s="114">
        <f t="shared" si="317"/>
        <v>3361</v>
      </c>
      <c r="B3361" s="114">
        <f>IF(AND(A3361&gt;=CONTROL!$D$9,A3361&lt;CONTROL!$D$10+1),A3361,0)</f>
        <v>0</v>
      </c>
      <c r="C3361" s="114">
        <f>IF(AND(A3361&gt;=CONTROL!$F$9,A3361&lt;CONTROL!$F$10+1),A3361,0)</f>
        <v>0</v>
      </c>
      <c r="D3361" s="114" t="str">
        <f>IF(DATOS!I3362=CONTROL!$H$10,"B","A")</f>
        <v>A</v>
      </c>
      <c r="E3361" s="114">
        <f t="shared" si="312"/>
        <v>0</v>
      </c>
      <c r="F3361">
        <f t="shared" ca="1" si="313"/>
        <v>-1</v>
      </c>
      <c r="G3361">
        <f t="shared" ca="1" si="314"/>
        <v>654</v>
      </c>
      <c r="H3361">
        <f t="shared" ca="1" si="315"/>
        <v>0</v>
      </c>
      <c r="I3361" s="122">
        <f t="shared" ca="1" si="316"/>
        <v>0</v>
      </c>
    </row>
    <row r="3362" spans="1:9" x14ac:dyDescent="0.25">
      <c r="A3362" s="114">
        <f t="shared" si="317"/>
        <v>3362</v>
      </c>
      <c r="B3362" s="114">
        <f>IF(AND(A3362&gt;=CONTROL!$D$9,A3362&lt;CONTROL!$D$10+1),A3362,0)</f>
        <v>0</v>
      </c>
      <c r="C3362" s="114">
        <f>IF(AND(A3362&gt;=CONTROL!$F$9,A3362&lt;CONTROL!$F$10+1),A3362,0)</f>
        <v>0</v>
      </c>
      <c r="D3362" s="114" t="str">
        <f>IF(DATOS!I3363=CONTROL!$H$10,"B","A")</f>
        <v>A</v>
      </c>
      <c r="E3362" s="114">
        <f t="shared" si="312"/>
        <v>0</v>
      </c>
      <c r="F3362">
        <f t="shared" ca="1" si="313"/>
        <v>-1</v>
      </c>
      <c r="G3362">
        <f t="shared" ca="1" si="314"/>
        <v>654</v>
      </c>
      <c r="H3362">
        <f t="shared" ca="1" si="315"/>
        <v>0</v>
      </c>
      <c r="I3362" s="122">
        <f t="shared" ca="1" si="316"/>
        <v>0</v>
      </c>
    </row>
    <row r="3363" spans="1:9" x14ac:dyDescent="0.25">
      <c r="A3363" s="114">
        <f t="shared" si="317"/>
        <v>3363</v>
      </c>
      <c r="B3363" s="114">
        <f>IF(AND(A3363&gt;=CONTROL!$D$9,A3363&lt;CONTROL!$D$10+1),A3363,0)</f>
        <v>0</v>
      </c>
      <c r="C3363" s="114">
        <f>IF(AND(A3363&gt;=CONTROL!$F$9,A3363&lt;CONTROL!$F$10+1),A3363,0)</f>
        <v>0</v>
      </c>
      <c r="D3363" s="114" t="str">
        <f>IF(DATOS!I3364=CONTROL!$H$10,"B","A")</f>
        <v>A</v>
      </c>
      <c r="E3363" s="114">
        <f t="shared" si="312"/>
        <v>0</v>
      </c>
      <c r="F3363">
        <f t="shared" ca="1" si="313"/>
        <v>-1</v>
      </c>
      <c r="G3363">
        <f t="shared" ca="1" si="314"/>
        <v>654</v>
      </c>
      <c r="H3363">
        <f t="shared" ca="1" si="315"/>
        <v>0</v>
      </c>
      <c r="I3363" s="122">
        <f t="shared" ca="1" si="316"/>
        <v>0</v>
      </c>
    </row>
    <row r="3364" spans="1:9" x14ac:dyDescent="0.25">
      <c r="A3364" s="114">
        <f t="shared" si="317"/>
        <v>3364</v>
      </c>
      <c r="B3364" s="114">
        <f>IF(AND(A3364&gt;=CONTROL!$D$9,A3364&lt;CONTROL!$D$10+1),A3364,0)</f>
        <v>0</v>
      </c>
      <c r="C3364" s="114">
        <f>IF(AND(A3364&gt;=CONTROL!$F$9,A3364&lt;CONTROL!$F$10+1),A3364,0)</f>
        <v>0</v>
      </c>
      <c r="D3364" s="114" t="str">
        <f>IF(DATOS!I3365=CONTROL!$H$10,"B","A")</f>
        <v>A</v>
      </c>
      <c r="E3364" s="114">
        <f t="shared" si="312"/>
        <v>0</v>
      </c>
      <c r="F3364">
        <f t="shared" ca="1" si="313"/>
        <v>-1</v>
      </c>
      <c r="G3364">
        <f t="shared" ca="1" si="314"/>
        <v>654</v>
      </c>
      <c r="H3364">
        <f t="shared" ca="1" si="315"/>
        <v>0</v>
      </c>
      <c r="I3364" s="122">
        <f t="shared" ca="1" si="316"/>
        <v>0</v>
      </c>
    </row>
    <row r="3365" spans="1:9" x14ac:dyDescent="0.25">
      <c r="A3365" s="114">
        <f t="shared" si="317"/>
        <v>3365</v>
      </c>
      <c r="B3365" s="114">
        <f>IF(AND(A3365&gt;=CONTROL!$D$9,A3365&lt;CONTROL!$D$10+1),A3365,0)</f>
        <v>0</v>
      </c>
      <c r="C3365" s="114">
        <f>IF(AND(A3365&gt;=CONTROL!$F$9,A3365&lt;CONTROL!$F$10+1),A3365,0)</f>
        <v>0</v>
      </c>
      <c r="D3365" s="114" t="str">
        <f>IF(DATOS!I3366=CONTROL!$H$10,"B","A")</f>
        <v>A</v>
      </c>
      <c r="E3365" s="114">
        <f t="shared" si="312"/>
        <v>0</v>
      </c>
      <c r="F3365">
        <f t="shared" ca="1" si="313"/>
        <v>-1</v>
      </c>
      <c r="G3365">
        <f t="shared" ca="1" si="314"/>
        <v>654</v>
      </c>
      <c r="H3365">
        <f t="shared" ca="1" si="315"/>
        <v>0</v>
      </c>
      <c r="I3365" s="122">
        <f t="shared" ca="1" si="316"/>
        <v>0</v>
      </c>
    </row>
    <row r="3366" spans="1:9" x14ac:dyDescent="0.25">
      <c r="A3366" s="114">
        <f t="shared" si="317"/>
        <v>3366</v>
      </c>
      <c r="B3366" s="114">
        <f>IF(AND(A3366&gt;=CONTROL!$D$9,A3366&lt;CONTROL!$D$10+1),A3366,0)</f>
        <v>0</v>
      </c>
      <c r="C3366" s="114">
        <f>IF(AND(A3366&gt;=CONTROL!$F$9,A3366&lt;CONTROL!$F$10+1),A3366,0)</f>
        <v>0</v>
      </c>
      <c r="D3366" s="114" t="str">
        <f>IF(DATOS!I3367=CONTROL!$H$10,"B","A")</f>
        <v>A</v>
      </c>
      <c r="E3366" s="114">
        <f t="shared" si="312"/>
        <v>0</v>
      </c>
      <c r="F3366">
        <f t="shared" ca="1" si="313"/>
        <v>-1</v>
      </c>
      <c r="G3366">
        <f t="shared" ca="1" si="314"/>
        <v>654</v>
      </c>
      <c r="H3366">
        <f t="shared" ca="1" si="315"/>
        <v>0</v>
      </c>
      <c r="I3366" s="122">
        <f t="shared" ca="1" si="316"/>
        <v>0</v>
      </c>
    </row>
    <row r="3367" spans="1:9" x14ac:dyDescent="0.25">
      <c r="A3367" s="114">
        <f t="shared" si="317"/>
        <v>3367</v>
      </c>
      <c r="B3367" s="114">
        <f>IF(AND(A3367&gt;=CONTROL!$D$9,A3367&lt;CONTROL!$D$10+1),A3367,0)</f>
        <v>0</v>
      </c>
      <c r="C3367" s="114">
        <f>IF(AND(A3367&gt;=CONTROL!$F$9,A3367&lt;CONTROL!$F$10+1),A3367,0)</f>
        <v>0</v>
      </c>
      <c r="D3367" s="114" t="str">
        <f>IF(DATOS!I3368=CONTROL!$H$10,"B","A")</f>
        <v>A</v>
      </c>
      <c r="E3367" s="114">
        <f t="shared" si="312"/>
        <v>0</v>
      </c>
      <c r="F3367">
        <f t="shared" ca="1" si="313"/>
        <v>-1</v>
      </c>
      <c r="G3367">
        <f t="shared" ca="1" si="314"/>
        <v>654</v>
      </c>
      <c r="H3367">
        <f t="shared" ca="1" si="315"/>
        <v>0</v>
      </c>
      <c r="I3367" s="122">
        <f t="shared" ca="1" si="316"/>
        <v>0</v>
      </c>
    </row>
    <row r="3368" spans="1:9" x14ac:dyDescent="0.25">
      <c r="A3368" s="114">
        <f t="shared" si="317"/>
        <v>3368</v>
      </c>
      <c r="B3368" s="114">
        <f>IF(AND(A3368&gt;=CONTROL!$D$9,A3368&lt;CONTROL!$D$10+1),A3368,0)</f>
        <v>0</v>
      </c>
      <c r="C3368" s="114">
        <f>IF(AND(A3368&gt;=CONTROL!$F$9,A3368&lt;CONTROL!$F$10+1),A3368,0)</f>
        <v>0</v>
      </c>
      <c r="D3368" s="114" t="str">
        <f>IF(DATOS!I3369=CONTROL!$H$10,"B","A")</f>
        <v>A</v>
      </c>
      <c r="E3368" s="114">
        <f t="shared" si="312"/>
        <v>0</v>
      </c>
      <c r="F3368">
        <f t="shared" ca="1" si="313"/>
        <v>-1</v>
      </c>
      <c r="G3368">
        <f t="shared" ca="1" si="314"/>
        <v>654</v>
      </c>
      <c r="H3368">
        <f t="shared" ca="1" si="315"/>
        <v>0</v>
      </c>
      <c r="I3368" s="122">
        <f t="shared" ca="1" si="316"/>
        <v>0</v>
      </c>
    </row>
    <row r="3369" spans="1:9" x14ac:dyDescent="0.25">
      <c r="A3369" s="114">
        <f t="shared" si="317"/>
        <v>3369</v>
      </c>
      <c r="B3369" s="114">
        <f>IF(AND(A3369&gt;=CONTROL!$D$9,A3369&lt;CONTROL!$D$10+1),A3369,0)</f>
        <v>0</v>
      </c>
      <c r="C3369" s="114">
        <f>IF(AND(A3369&gt;=CONTROL!$F$9,A3369&lt;CONTROL!$F$10+1),A3369,0)</f>
        <v>0</v>
      </c>
      <c r="D3369" s="114" t="str">
        <f>IF(DATOS!I3370=CONTROL!$H$10,"B","A")</f>
        <v>A</v>
      </c>
      <c r="E3369" s="114">
        <f t="shared" si="312"/>
        <v>0</v>
      </c>
      <c r="F3369">
        <f t="shared" ca="1" si="313"/>
        <v>-1</v>
      </c>
      <c r="G3369">
        <f t="shared" ca="1" si="314"/>
        <v>654</v>
      </c>
      <c r="H3369">
        <f t="shared" ca="1" si="315"/>
        <v>0</v>
      </c>
      <c r="I3369" s="122">
        <f t="shared" ca="1" si="316"/>
        <v>0</v>
      </c>
    </row>
    <row r="3370" spans="1:9" x14ac:dyDescent="0.25">
      <c r="A3370" s="114">
        <f t="shared" si="317"/>
        <v>3370</v>
      </c>
      <c r="B3370" s="114">
        <f>IF(AND(A3370&gt;=CONTROL!$D$9,A3370&lt;CONTROL!$D$10+1),A3370,0)</f>
        <v>0</v>
      </c>
      <c r="C3370" s="114">
        <f>IF(AND(A3370&gt;=CONTROL!$F$9,A3370&lt;CONTROL!$F$10+1),A3370,0)</f>
        <v>0</v>
      </c>
      <c r="D3370" s="114" t="str">
        <f>IF(DATOS!I3371=CONTROL!$H$10,"B","A")</f>
        <v>A</v>
      </c>
      <c r="E3370" s="114">
        <f t="shared" si="312"/>
        <v>0</v>
      </c>
      <c r="F3370">
        <f t="shared" ca="1" si="313"/>
        <v>-1</v>
      </c>
      <c r="G3370">
        <f t="shared" ca="1" si="314"/>
        <v>654</v>
      </c>
      <c r="H3370">
        <f t="shared" ca="1" si="315"/>
        <v>0</v>
      </c>
      <c r="I3370" s="122">
        <f t="shared" ca="1" si="316"/>
        <v>0</v>
      </c>
    </row>
    <row r="3371" spans="1:9" x14ac:dyDescent="0.25">
      <c r="A3371" s="114">
        <f t="shared" si="317"/>
        <v>3371</v>
      </c>
      <c r="B3371" s="114">
        <f>IF(AND(A3371&gt;=CONTROL!$D$9,A3371&lt;CONTROL!$D$10+1),A3371,0)</f>
        <v>0</v>
      </c>
      <c r="C3371" s="114">
        <f>IF(AND(A3371&gt;=CONTROL!$F$9,A3371&lt;CONTROL!$F$10+1),A3371,0)</f>
        <v>0</v>
      </c>
      <c r="D3371" s="114" t="str">
        <f>IF(DATOS!I3372=CONTROL!$H$10,"B","A")</f>
        <v>A</v>
      </c>
      <c r="E3371" s="114">
        <f t="shared" si="312"/>
        <v>0</v>
      </c>
      <c r="F3371">
        <f t="shared" ca="1" si="313"/>
        <v>-1</v>
      </c>
      <c r="G3371">
        <f t="shared" ca="1" si="314"/>
        <v>654</v>
      </c>
      <c r="H3371">
        <f t="shared" ca="1" si="315"/>
        <v>0</v>
      </c>
      <c r="I3371" s="122">
        <f t="shared" ca="1" si="316"/>
        <v>0</v>
      </c>
    </row>
    <row r="3372" spans="1:9" x14ac:dyDescent="0.25">
      <c r="A3372" s="114">
        <f t="shared" si="317"/>
        <v>3372</v>
      </c>
      <c r="B3372" s="114">
        <f>IF(AND(A3372&gt;=CONTROL!$D$9,A3372&lt;CONTROL!$D$10+1),A3372,0)</f>
        <v>0</v>
      </c>
      <c r="C3372" s="114">
        <f>IF(AND(A3372&gt;=CONTROL!$F$9,A3372&lt;CONTROL!$F$10+1),A3372,0)</f>
        <v>0</v>
      </c>
      <c r="D3372" s="114" t="str">
        <f>IF(DATOS!I3373=CONTROL!$H$10,"B","A")</f>
        <v>A</v>
      </c>
      <c r="E3372" s="114">
        <f t="shared" si="312"/>
        <v>0</v>
      </c>
      <c r="F3372">
        <f t="shared" ca="1" si="313"/>
        <v>-1</v>
      </c>
      <c r="G3372">
        <f t="shared" ca="1" si="314"/>
        <v>654</v>
      </c>
      <c r="H3372">
        <f t="shared" ca="1" si="315"/>
        <v>0</v>
      </c>
      <c r="I3372" s="122">
        <f t="shared" ca="1" si="316"/>
        <v>0</v>
      </c>
    </row>
    <row r="3373" spans="1:9" x14ac:dyDescent="0.25">
      <c r="A3373" s="114">
        <f t="shared" si="317"/>
        <v>3373</v>
      </c>
      <c r="B3373" s="114">
        <f>IF(AND(A3373&gt;=CONTROL!$D$9,A3373&lt;CONTROL!$D$10+1),A3373,0)</f>
        <v>0</v>
      </c>
      <c r="C3373" s="114">
        <f>IF(AND(A3373&gt;=CONTROL!$F$9,A3373&lt;CONTROL!$F$10+1),A3373,0)</f>
        <v>0</v>
      </c>
      <c r="D3373" s="114" t="str">
        <f>IF(DATOS!I3374=CONTROL!$H$10,"B","A")</f>
        <v>A</v>
      </c>
      <c r="E3373" s="114">
        <f t="shared" si="312"/>
        <v>0</v>
      </c>
      <c r="F3373">
        <f t="shared" ca="1" si="313"/>
        <v>-1</v>
      </c>
      <c r="G3373">
        <f t="shared" ca="1" si="314"/>
        <v>654</v>
      </c>
      <c r="H3373">
        <f t="shared" ca="1" si="315"/>
        <v>0</v>
      </c>
      <c r="I3373" s="122">
        <f t="shared" ca="1" si="316"/>
        <v>0</v>
      </c>
    </row>
    <row r="3374" spans="1:9" x14ac:dyDescent="0.25">
      <c r="A3374" s="114">
        <f t="shared" si="317"/>
        <v>3374</v>
      </c>
      <c r="B3374" s="114">
        <f>IF(AND(A3374&gt;=CONTROL!$D$9,A3374&lt;CONTROL!$D$10+1),A3374,0)</f>
        <v>0</v>
      </c>
      <c r="C3374" s="114">
        <f>IF(AND(A3374&gt;=CONTROL!$F$9,A3374&lt;CONTROL!$F$10+1),A3374,0)</f>
        <v>0</v>
      </c>
      <c r="D3374" s="114" t="str">
        <f>IF(DATOS!I3375=CONTROL!$H$10,"B","A")</f>
        <v>A</v>
      </c>
      <c r="E3374" s="114">
        <f t="shared" si="312"/>
        <v>0</v>
      </c>
      <c r="F3374">
        <f t="shared" ca="1" si="313"/>
        <v>-1</v>
      </c>
      <c r="G3374">
        <f t="shared" ca="1" si="314"/>
        <v>654</v>
      </c>
      <c r="H3374">
        <f t="shared" ca="1" si="315"/>
        <v>0</v>
      </c>
      <c r="I3374" s="122">
        <f t="shared" ca="1" si="316"/>
        <v>0</v>
      </c>
    </row>
    <row r="3375" spans="1:9" x14ac:dyDescent="0.25">
      <c r="A3375" s="114">
        <f t="shared" si="317"/>
        <v>3375</v>
      </c>
      <c r="B3375" s="114">
        <f>IF(AND(A3375&gt;=CONTROL!$D$9,A3375&lt;CONTROL!$D$10+1),A3375,0)</f>
        <v>0</v>
      </c>
      <c r="C3375" s="114">
        <f>IF(AND(A3375&gt;=CONTROL!$F$9,A3375&lt;CONTROL!$F$10+1),A3375,0)</f>
        <v>0</v>
      </c>
      <c r="D3375" s="114" t="str">
        <f>IF(DATOS!I3376=CONTROL!$H$10,"B","A")</f>
        <v>A</v>
      </c>
      <c r="E3375" s="114">
        <f t="shared" si="312"/>
        <v>0</v>
      </c>
      <c r="F3375">
        <f t="shared" ca="1" si="313"/>
        <v>-1</v>
      </c>
      <c r="G3375">
        <f t="shared" ca="1" si="314"/>
        <v>654</v>
      </c>
      <c r="H3375">
        <f t="shared" ca="1" si="315"/>
        <v>0</v>
      </c>
      <c r="I3375" s="122">
        <f t="shared" ca="1" si="316"/>
        <v>0</v>
      </c>
    </row>
    <row r="3376" spans="1:9" x14ac:dyDescent="0.25">
      <c r="A3376" s="114">
        <f t="shared" si="317"/>
        <v>3376</v>
      </c>
      <c r="B3376" s="114">
        <f>IF(AND(A3376&gt;=CONTROL!$D$9,A3376&lt;CONTROL!$D$10+1),A3376,0)</f>
        <v>0</v>
      </c>
      <c r="C3376" s="114">
        <f>IF(AND(A3376&gt;=CONTROL!$F$9,A3376&lt;CONTROL!$F$10+1),A3376,0)</f>
        <v>0</v>
      </c>
      <c r="D3376" s="114" t="str">
        <f>IF(DATOS!I3377=CONTROL!$H$10,"B","A")</f>
        <v>A</v>
      </c>
      <c r="E3376" s="114">
        <f t="shared" si="312"/>
        <v>0</v>
      </c>
      <c r="F3376">
        <f t="shared" ca="1" si="313"/>
        <v>-1</v>
      </c>
      <c r="G3376">
        <f t="shared" ca="1" si="314"/>
        <v>654</v>
      </c>
      <c r="H3376">
        <f t="shared" ca="1" si="315"/>
        <v>0</v>
      </c>
      <c r="I3376" s="122">
        <f t="shared" ca="1" si="316"/>
        <v>0</v>
      </c>
    </row>
    <row r="3377" spans="1:9" x14ac:dyDescent="0.25">
      <c r="A3377" s="114">
        <f t="shared" si="317"/>
        <v>3377</v>
      </c>
      <c r="B3377" s="114">
        <f>IF(AND(A3377&gt;=CONTROL!$D$9,A3377&lt;CONTROL!$D$10+1),A3377,0)</f>
        <v>0</v>
      </c>
      <c r="C3377" s="114">
        <f>IF(AND(A3377&gt;=CONTROL!$F$9,A3377&lt;CONTROL!$F$10+1),A3377,0)</f>
        <v>0</v>
      </c>
      <c r="D3377" s="114" t="str">
        <f>IF(DATOS!I3378=CONTROL!$H$10,"B","A")</f>
        <v>A</v>
      </c>
      <c r="E3377" s="114">
        <f t="shared" si="312"/>
        <v>0</v>
      </c>
      <c r="F3377">
        <f t="shared" ca="1" si="313"/>
        <v>-1</v>
      </c>
      <c r="G3377">
        <f t="shared" ca="1" si="314"/>
        <v>654</v>
      </c>
      <c r="H3377">
        <f t="shared" ca="1" si="315"/>
        <v>0</v>
      </c>
      <c r="I3377" s="122">
        <f t="shared" ca="1" si="316"/>
        <v>0</v>
      </c>
    </row>
    <row r="3378" spans="1:9" x14ac:dyDescent="0.25">
      <c r="A3378" s="114">
        <f t="shared" si="317"/>
        <v>3378</v>
      </c>
      <c r="B3378" s="114">
        <f>IF(AND(A3378&gt;=CONTROL!$D$9,A3378&lt;CONTROL!$D$10+1),A3378,0)</f>
        <v>0</v>
      </c>
      <c r="C3378" s="114">
        <f>IF(AND(A3378&gt;=CONTROL!$F$9,A3378&lt;CONTROL!$F$10+1),A3378,0)</f>
        <v>0</v>
      </c>
      <c r="D3378" s="114" t="str">
        <f>IF(DATOS!I3379=CONTROL!$H$10,"B","A")</f>
        <v>A</v>
      </c>
      <c r="E3378" s="114">
        <f t="shared" si="312"/>
        <v>0</v>
      </c>
      <c r="F3378">
        <f t="shared" ca="1" si="313"/>
        <v>-1</v>
      </c>
      <c r="G3378">
        <f t="shared" ca="1" si="314"/>
        <v>654</v>
      </c>
      <c r="H3378">
        <f t="shared" ca="1" si="315"/>
        <v>0</v>
      </c>
      <c r="I3378" s="122">
        <f t="shared" ca="1" si="316"/>
        <v>0</v>
      </c>
    </row>
    <row r="3379" spans="1:9" x14ac:dyDescent="0.25">
      <c r="A3379" s="114">
        <f t="shared" si="317"/>
        <v>3379</v>
      </c>
      <c r="B3379" s="114">
        <f>IF(AND(A3379&gt;=CONTROL!$D$9,A3379&lt;CONTROL!$D$10+1),A3379,0)</f>
        <v>0</v>
      </c>
      <c r="C3379" s="114">
        <f>IF(AND(A3379&gt;=CONTROL!$F$9,A3379&lt;CONTROL!$F$10+1),A3379,0)</f>
        <v>0</v>
      </c>
      <c r="D3379" s="114" t="str">
        <f>IF(DATOS!I3380=CONTROL!$H$10,"B","A")</f>
        <v>A</v>
      </c>
      <c r="E3379" s="114">
        <f t="shared" si="312"/>
        <v>0</v>
      </c>
      <c r="F3379">
        <f t="shared" ca="1" si="313"/>
        <v>-1</v>
      </c>
      <c r="G3379">
        <f t="shared" ca="1" si="314"/>
        <v>654</v>
      </c>
      <c r="H3379">
        <f t="shared" ca="1" si="315"/>
        <v>0</v>
      </c>
      <c r="I3379" s="122">
        <f t="shared" ca="1" si="316"/>
        <v>0</v>
      </c>
    </row>
    <row r="3380" spans="1:9" x14ac:dyDescent="0.25">
      <c r="A3380" s="114">
        <f t="shared" si="317"/>
        <v>3380</v>
      </c>
      <c r="B3380" s="114">
        <f>IF(AND(A3380&gt;=CONTROL!$D$9,A3380&lt;CONTROL!$D$10+1),A3380,0)</f>
        <v>0</v>
      </c>
      <c r="C3380" s="114">
        <f>IF(AND(A3380&gt;=CONTROL!$F$9,A3380&lt;CONTROL!$F$10+1),A3380,0)</f>
        <v>0</v>
      </c>
      <c r="D3380" s="114" t="str">
        <f>IF(DATOS!I3381=CONTROL!$H$10,"B","A")</f>
        <v>A</v>
      </c>
      <c r="E3380" s="114">
        <f t="shared" si="312"/>
        <v>0</v>
      </c>
      <c r="F3380">
        <f t="shared" ca="1" si="313"/>
        <v>-1</v>
      </c>
      <c r="G3380">
        <f t="shared" ca="1" si="314"/>
        <v>654</v>
      </c>
      <c r="H3380">
        <f t="shared" ca="1" si="315"/>
        <v>0</v>
      </c>
      <c r="I3380" s="122">
        <f t="shared" ca="1" si="316"/>
        <v>0</v>
      </c>
    </row>
    <row r="3381" spans="1:9" x14ac:dyDescent="0.25">
      <c r="A3381" s="114">
        <f t="shared" si="317"/>
        <v>3381</v>
      </c>
      <c r="B3381" s="114">
        <f>IF(AND(A3381&gt;=CONTROL!$D$9,A3381&lt;CONTROL!$D$10+1),A3381,0)</f>
        <v>0</v>
      </c>
      <c r="C3381" s="114">
        <f>IF(AND(A3381&gt;=CONTROL!$F$9,A3381&lt;CONTROL!$F$10+1),A3381,0)</f>
        <v>0</v>
      </c>
      <c r="D3381" s="114" t="str">
        <f>IF(DATOS!I3382=CONTROL!$H$10,"B","A")</f>
        <v>A</v>
      </c>
      <c r="E3381" s="114">
        <f t="shared" si="312"/>
        <v>0</v>
      </c>
      <c r="F3381">
        <f t="shared" ca="1" si="313"/>
        <v>-1</v>
      </c>
      <c r="G3381">
        <f t="shared" ca="1" si="314"/>
        <v>654</v>
      </c>
      <c r="H3381">
        <f t="shared" ca="1" si="315"/>
        <v>0</v>
      </c>
      <c r="I3381" s="122">
        <f t="shared" ca="1" si="316"/>
        <v>0</v>
      </c>
    </row>
    <row r="3382" spans="1:9" x14ac:dyDescent="0.25">
      <c r="A3382" s="114">
        <f t="shared" si="317"/>
        <v>3382</v>
      </c>
      <c r="B3382" s="114">
        <f>IF(AND(A3382&gt;=CONTROL!$D$9,A3382&lt;CONTROL!$D$10+1),A3382,0)</f>
        <v>0</v>
      </c>
      <c r="C3382" s="114">
        <f>IF(AND(A3382&gt;=CONTROL!$F$9,A3382&lt;CONTROL!$F$10+1),A3382,0)</f>
        <v>0</v>
      </c>
      <c r="D3382" s="114" t="str">
        <f>IF(DATOS!I3383=CONTROL!$H$10,"B","A")</f>
        <v>A</v>
      </c>
      <c r="E3382" s="114">
        <f t="shared" si="312"/>
        <v>0</v>
      </c>
      <c r="F3382">
        <f t="shared" ca="1" si="313"/>
        <v>-1</v>
      </c>
      <c r="G3382">
        <f t="shared" ca="1" si="314"/>
        <v>654</v>
      </c>
      <c r="H3382">
        <f t="shared" ca="1" si="315"/>
        <v>0</v>
      </c>
      <c r="I3382" s="122">
        <f t="shared" ca="1" si="316"/>
        <v>0</v>
      </c>
    </row>
    <row r="3383" spans="1:9" x14ac:dyDescent="0.25">
      <c r="A3383" s="114">
        <f t="shared" si="317"/>
        <v>3383</v>
      </c>
      <c r="B3383" s="114">
        <f>IF(AND(A3383&gt;=CONTROL!$D$9,A3383&lt;CONTROL!$D$10+1),A3383,0)</f>
        <v>0</v>
      </c>
      <c r="C3383" s="114">
        <f>IF(AND(A3383&gt;=CONTROL!$F$9,A3383&lt;CONTROL!$F$10+1),A3383,0)</f>
        <v>0</v>
      </c>
      <c r="D3383" s="114" t="str">
        <f>IF(DATOS!I3384=CONTROL!$H$10,"B","A")</f>
        <v>A</v>
      </c>
      <c r="E3383" s="114">
        <f t="shared" si="312"/>
        <v>0</v>
      </c>
      <c r="F3383">
        <f t="shared" ca="1" si="313"/>
        <v>-1</v>
      </c>
      <c r="G3383">
        <f t="shared" ca="1" si="314"/>
        <v>654</v>
      </c>
      <c r="H3383">
        <f t="shared" ca="1" si="315"/>
        <v>0</v>
      </c>
      <c r="I3383" s="122">
        <f t="shared" ca="1" si="316"/>
        <v>0</v>
      </c>
    </row>
    <row r="3384" spans="1:9" x14ac:dyDescent="0.25">
      <c r="A3384" s="114">
        <f t="shared" si="317"/>
        <v>3384</v>
      </c>
      <c r="B3384" s="114">
        <f>IF(AND(A3384&gt;=CONTROL!$D$9,A3384&lt;CONTROL!$D$10+1),A3384,0)</f>
        <v>0</v>
      </c>
      <c r="C3384" s="114">
        <f>IF(AND(A3384&gt;=CONTROL!$F$9,A3384&lt;CONTROL!$F$10+1),A3384,0)</f>
        <v>0</v>
      </c>
      <c r="D3384" s="114" t="str">
        <f>IF(DATOS!I3385=CONTROL!$H$10,"B","A")</f>
        <v>A</v>
      </c>
      <c r="E3384" s="114">
        <f t="shared" si="312"/>
        <v>0</v>
      </c>
      <c r="F3384">
        <f t="shared" ca="1" si="313"/>
        <v>-1</v>
      </c>
      <c r="G3384">
        <f t="shared" ca="1" si="314"/>
        <v>654</v>
      </c>
      <c r="H3384">
        <f t="shared" ca="1" si="315"/>
        <v>0</v>
      </c>
      <c r="I3384" s="122">
        <f t="shared" ca="1" si="316"/>
        <v>0</v>
      </c>
    </row>
    <row r="3385" spans="1:9" x14ac:dyDescent="0.25">
      <c r="A3385" s="114">
        <f t="shared" si="317"/>
        <v>3385</v>
      </c>
      <c r="B3385" s="114">
        <f>IF(AND(A3385&gt;=CONTROL!$D$9,A3385&lt;CONTROL!$D$10+1),A3385,0)</f>
        <v>0</v>
      </c>
      <c r="C3385" s="114">
        <f>IF(AND(A3385&gt;=CONTROL!$F$9,A3385&lt;CONTROL!$F$10+1),A3385,0)</f>
        <v>0</v>
      </c>
      <c r="D3385" s="114" t="str">
        <f>IF(DATOS!I3386=CONTROL!$H$10,"B","A")</f>
        <v>A</v>
      </c>
      <c r="E3385" s="114">
        <f t="shared" si="312"/>
        <v>0</v>
      </c>
      <c r="F3385">
        <f t="shared" ca="1" si="313"/>
        <v>-1</v>
      </c>
      <c r="G3385">
        <f t="shared" ca="1" si="314"/>
        <v>654</v>
      </c>
      <c r="H3385">
        <f t="shared" ca="1" si="315"/>
        <v>0</v>
      </c>
      <c r="I3385" s="122">
        <f t="shared" ca="1" si="316"/>
        <v>0</v>
      </c>
    </row>
    <row r="3386" spans="1:9" x14ac:dyDescent="0.25">
      <c r="A3386" s="114">
        <f t="shared" si="317"/>
        <v>3386</v>
      </c>
      <c r="B3386" s="114">
        <f>IF(AND(A3386&gt;=CONTROL!$D$9,A3386&lt;CONTROL!$D$10+1),A3386,0)</f>
        <v>0</v>
      </c>
      <c r="C3386" s="114">
        <f>IF(AND(A3386&gt;=CONTROL!$F$9,A3386&lt;CONTROL!$F$10+1),A3386,0)</f>
        <v>0</v>
      </c>
      <c r="D3386" s="114" t="str">
        <f>IF(DATOS!I3387=CONTROL!$H$10,"B","A")</f>
        <v>A</v>
      </c>
      <c r="E3386" s="114">
        <f t="shared" si="312"/>
        <v>0</v>
      </c>
      <c r="F3386">
        <f t="shared" ca="1" si="313"/>
        <v>-1</v>
      </c>
      <c r="G3386">
        <f t="shared" ca="1" si="314"/>
        <v>654</v>
      </c>
      <c r="H3386">
        <f t="shared" ca="1" si="315"/>
        <v>0</v>
      </c>
      <c r="I3386" s="122">
        <f t="shared" ca="1" si="316"/>
        <v>0</v>
      </c>
    </row>
    <row r="3387" spans="1:9" x14ac:dyDescent="0.25">
      <c r="A3387" s="114">
        <f t="shared" si="317"/>
        <v>3387</v>
      </c>
      <c r="B3387" s="114">
        <f>IF(AND(A3387&gt;=CONTROL!$D$9,A3387&lt;CONTROL!$D$10+1),A3387,0)</f>
        <v>0</v>
      </c>
      <c r="C3387" s="114">
        <f>IF(AND(A3387&gt;=CONTROL!$F$9,A3387&lt;CONTROL!$F$10+1),A3387,0)</f>
        <v>0</v>
      </c>
      <c r="D3387" s="114" t="str">
        <f>IF(DATOS!I3388=CONTROL!$H$10,"B","A")</f>
        <v>A</v>
      </c>
      <c r="E3387" s="114">
        <f t="shared" si="312"/>
        <v>0</v>
      </c>
      <c r="F3387">
        <f t="shared" ca="1" si="313"/>
        <v>-1</v>
      </c>
      <c r="G3387">
        <f t="shared" ca="1" si="314"/>
        <v>654</v>
      </c>
      <c r="H3387">
        <f t="shared" ca="1" si="315"/>
        <v>0</v>
      </c>
      <c r="I3387" s="122">
        <f t="shared" ca="1" si="316"/>
        <v>0</v>
      </c>
    </row>
    <row r="3388" spans="1:9" x14ac:dyDescent="0.25">
      <c r="A3388" s="114">
        <f t="shared" si="317"/>
        <v>3388</v>
      </c>
      <c r="B3388" s="114">
        <f>IF(AND(A3388&gt;=CONTROL!$D$9,A3388&lt;CONTROL!$D$10+1),A3388,0)</f>
        <v>0</v>
      </c>
      <c r="C3388" s="114">
        <f>IF(AND(A3388&gt;=CONTROL!$F$9,A3388&lt;CONTROL!$F$10+1),A3388,0)</f>
        <v>0</v>
      </c>
      <c r="D3388" s="114" t="str">
        <f>IF(DATOS!I3389=CONTROL!$H$10,"B","A")</f>
        <v>A</v>
      </c>
      <c r="E3388" s="114">
        <f t="shared" si="312"/>
        <v>0</v>
      </c>
      <c r="F3388">
        <f t="shared" ca="1" si="313"/>
        <v>-1</v>
      </c>
      <c r="G3388">
        <f t="shared" ca="1" si="314"/>
        <v>654</v>
      </c>
      <c r="H3388">
        <f t="shared" ca="1" si="315"/>
        <v>0</v>
      </c>
      <c r="I3388" s="122">
        <f t="shared" ca="1" si="316"/>
        <v>0</v>
      </c>
    </row>
    <row r="3389" spans="1:9" x14ac:dyDescent="0.25">
      <c r="A3389" s="114">
        <f t="shared" si="317"/>
        <v>3389</v>
      </c>
      <c r="B3389" s="114">
        <f>IF(AND(A3389&gt;=CONTROL!$D$9,A3389&lt;CONTROL!$D$10+1),A3389,0)</f>
        <v>0</v>
      </c>
      <c r="C3389" s="114">
        <f>IF(AND(A3389&gt;=CONTROL!$F$9,A3389&lt;CONTROL!$F$10+1),A3389,0)</f>
        <v>0</v>
      </c>
      <c r="D3389" s="114" t="str">
        <f>IF(DATOS!I3390=CONTROL!$H$10,"B","A")</f>
        <v>A</v>
      </c>
      <c r="E3389" s="114">
        <f t="shared" si="312"/>
        <v>0</v>
      </c>
      <c r="F3389">
        <f t="shared" ca="1" si="313"/>
        <v>-1</v>
      </c>
      <c r="G3389">
        <f t="shared" ca="1" si="314"/>
        <v>654</v>
      </c>
      <c r="H3389">
        <f t="shared" ca="1" si="315"/>
        <v>0</v>
      </c>
      <c r="I3389" s="122">
        <f t="shared" ca="1" si="316"/>
        <v>0</v>
      </c>
    </row>
    <row r="3390" spans="1:9" x14ac:dyDescent="0.25">
      <c r="A3390" s="114">
        <f t="shared" si="317"/>
        <v>3390</v>
      </c>
      <c r="B3390" s="114">
        <f>IF(AND(A3390&gt;=CONTROL!$D$9,A3390&lt;CONTROL!$D$10+1),A3390,0)</f>
        <v>0</v>
      </c>
      <c r="C3390" s="114">
        <f>IF(AND(A3390&gt;=CONTROL!$F$9,A3390&lt;CONTROL!$F$10+1),A3390,0)</f>
        <v>0</v>
      </c>
      <c r="D3390" s="114" t="str">
        <f>IF(DATOS!I3391=CONTROL!$H$10,"B","A")</f>
        <v>A</v>
      </c>
      <c r="E3390" s="114">
        <f t="shared" si="312"/>
        <v>0</v>
      </c>
      <c r="F3390">
        <f t="shared" ca="1" si="313"/>
        <v>-1</v>
      </c>
      <c r="G3390">
        <f t="shared" ca="1" si="314"/>
        <v>654</v>
      </c>
      <c r="H3390">
        <f t="shared" ca="1" si="315"/>
        <v>0</v>
      </c>
      <c r="I3390" s="122">
        <f t="shared" ca="1" si="316"/>
        <v>0</v>
      </c>
    </row>
    <row r="3391" spans="1:9" x14ac:dyDescent="0.25">
      <c r="A3391" s="114">
        <f t="shared" si="317"/>
        <v>3391</v>
      </c>
      <c r="B3391" s="114">
        <f>IF(AND(A3391&gt;=CONTROL!$D$9,A3391&lt;CONTROL!$D$10+1),A3391,0)</f>
        <v>0</v>
      </c>
      <c r="C3391" s="114">
        <f>IF(AND(A3391&gt;=CONTROL!$F$9,A3391&lt;CONTROL!$F$10+1),A3391,0)</f>
        <v>0</v>
      </c>
      <c r="D3391" s="114" t="str">
        <f>IF(DATOS!I3392=CONTROL!$H$10,"B","A")</f>
        <v>A</v>
      </c>
      <c r="E3391" s="114">
        <f t="shared" si="312"/>
        <v>0</v>
      </c>
      <c r="F3391">
        <f t="shared" ca="1" si="313"/>
        <v>-1</v>
      </c>
      <c r="G3391">
        <f t="shared" ca="1" si="314"/>
        <v>654</v>
      </c>
      <c r="H3391">
        <f t="shared" ca="1" si="315"/>
        <v>0</v>
      </c>
      <c r="I3391" s="122">
        <f t="shared" ca="1" si="316"/>
        <v>0</v>
      </c>
    </row>
    <row r="3392" spans="1:9" x14ac:dyDescent="0.25">
      <c r="A3392" s="114">
        <f t="shared" si="317"/>
        <v>3392</v>
      </c>
      <c r="B3392" s="114">
        <f>IF(AND(A3392&gt;=CONTROL!$D$9,A3392&lt;CONTROL!$D$10+1),A3392,0)</f>
        <v>0</v>
      </c>
      <c r="C3392" s="114">
        <f>IF(AND(A3392&gt;=CONTROL!$F$9,A3392&lt;CONTROL!$F$10+1),A3392,0)</f>
        <v>0</v>
      </c>
      <c r="D3392" s="114" t="str">
        <f>IF(DATOS!I3393=CONTROL!$H$10,"B","A")</f>
        <v>A</v>
      </c>
      <c r="E3392" s="114">
        <f t="shared" si="312"/>
        <v>0</v>
      </c>
      <c r="F3392">
        <f t="shared" ca="1" si="313"/>
        <v>-1</v>
      </c>
      <c r="G3392">
        <f t="shared" ca="1" si="314"/>
        <v>654</v>
      </c>
      <c r="H3392">
        <f t="shared" ca="1" si="315"/>
        <v>0</v>
      </c>
      <c r="I3392" s="122">
        <f t="shared" ca="1" si="316"/>
        <v>0</v>
      </c>
    </row>
    <row r="3393" spans="1:9" x14ac:dyDescent="0.25">
      <c r="A3393" s="114">
        <f t="shared" si="317"/>
        <v>3393</v>
      </c>
      <c r="B3393" s="114">
        <f>IF(AND(A3393&gt;=CONTROL!$D$9,A3393&lt;CONTROL!$D$10+1),A3393,0)</f>
        <v>0</v>
      </c>
      <c r="C3393" s="114">
        <f>IF(AND(A3393&gt;=CONTROL!$F$9,A3393&lt;CONTROL!$F$10+1),A3393,0)</f>
        <v>0</v>
      </c>
      <c r="D3393" s="114" t="str">
        <f>IF(DATOS!I3394=CONTROL!$H$10,"B","A")</f>
        <v>A</v>
      </c>
      <c r="E3393" s="114">
        <f t="shared" si="312"/>
        <v>0</v>
      </c>
      <c r="F3393">
        <f t="shared" ca="1" si="313"/>
        <v>-1</v>
      </c>
      <c r="G3393">
        <f t="shared" ca="1" si="314"/>
        <v>654</v>
      </c>
      <c r="H3393">
        <f t="shared" ca="1" si="315"/>
        <v>0</v>
      </c>
      <c r="I3393" s="122">
        <f t="shared" ca="1" si="316"/>
        <v>0</v>
      </c>
    </row>
    <row r="3394" spans="1:9" x14ac:dyDescent="0.25">
      <c r="A3394" s="114">
        <f t="shared" si="317"/>
        <v>3394</v>
      </c>
      <c r="B3394" s="114">
        <f>IF(AND(A3394&gt;=CONTROL!$D$9,A3394&lt;CONTROL!$D$10+1),A3394,0)</f>
        <v>0</v>
      </c>
      <c r="C3394" s="114">
        <f>IF(AND(A3394&gt;=CONTROL!$F$9,A3394&lt;CONTROL!$F$10+1),A3394,0)</f>
        <v>0</v>
      </c>
      <c r="D3394" s="114" t="str">
        <f>IF(DATOS!I3395=CONTROL!$H$10,"B","A")</f>
        <v>A</v>
      </c>
      <c r="E3394" s="114">
        <f t="shared" ref="E3394:E3457" si="318">IF(D3394="A",+C3394+B3394,0)</f>
        <v>0</v>
      </c>
      <c r="F3394">
        <f t="shared" ref="F3394:F3457" ca="1" si="319">IF(E3394&gt;0,RAND(),-1)</f>
        <v>-1</v>
      </c>
      <c r="G3394">
        <f t="shared" ref="G3394:G3457" ca="1" si="320">RANK(F3394,$F$1:$F$5000)</f>
        <v>654</v>
      </c>
      <c r="H3394">
        <f t="shared" ref="H3394:H3457" ca="1" si="321">IF(F3394=-1,0,G3394)</f>
        <v>0</v>
      </c>
      <c r="I3394" s="122">
        <f t="shared" ref="I3394:I3457" ca="1" si="322">IFERROR(MATCH(A3394,H:H,0),0)</f>
        <v>0</v>
      </c>
    </row>
    <row r="3395" spans="1:9" x14ac:dyDescent="0.25">
      <c r="A3395" s="114">
        <f t="shared" ref="A3395:A3458" si="323">+A3394+1</f>
        <v>3395</v>
      </c>
      <c r="B3395" s="114">
        <f>IF(AND(A3395&gt;=CONTROL!$D$9,A3395&lt;CONTROL!$D$10+1),A3395,0)</f>
        <v>0</v>
      </c>
      <c r="C3395" s="114">
        <f>IF(AND(A3395&gt;=CONTROL!$F$9,A3395&lt;CONTROL!$F$10+1),A3395,0)</f>
        <v>0</v>
      </c>
      <c r="D3395" s="114" t="str">
        <f>IF(DATOS!I3396=CONTROL!$H$10,"B","A")</f>
        <v>A</v>
      </c>
      <c r="E3395" s="114">
        <f t="shared" si="318"/>
        <v>0</v>
      </c>
      <c r="F3395">
        <f t="shared" ca="1" si="319"/>
        <v>-1</v>
      </c>
      <c r="G3395">
        <f t="shared" ca="1" si="320"/>
        <v>654</v>
      </c>
      <c r="H3395">
        <f t="shared" ca="1" si="321"/>
        <v>0</v>
      </c>
      <c r="I3395" s="122">
        <f t="shared" ca="1" si="322"/>
        <v>0</v>
      </c>
    </row>
    <row r="3396" spans="1:9" x14ac:dyDescent="0.25">
      <c r="A3396" s="114">
        <f t="shared" si="323"/>
        <v>3396</v>
      </c>
      <c r="B3396" s="114">
        <f>IF(AND(A3396&gt;=CONTROL!$D$9,A3396&lt;CONTROL!$D$10+1),A3396,0)</f>
        <v>0</v>
      </c>
      <c r="C3396" s="114">
        <f>IF(AND(A3396&gt;=CONTROL!$F$9,A3396&lt;CONTROL!$F$10+1),A3396,0)</f>
        <v>0</v>
      </c>
      <c r="D3396" s="114" t="str">
        <f>IF(DATOS!I3397=CONTROL!$H$10,"B","A")</f>
        <v>A</v>
      </c>
      <c r="E3396" s="114">
        <f t="shared" si="318"/>
        <v>0</v>
      </c>
      <c r="F3396">
        <f t="shared" ca="1" si="319"/>
        <v>-1</v>
      </c>
      <c r="G3396">
        <f t="shared" ca="1" si="320"/>
        <v>654</v>
      </c>
      <c r="H3396">
        <f t="shared" ca="1" si="321"/>
        <v>0</v>
      </c>
      <c r="I3396" s="122">
        <f t="shared" ca="1" si="322"/>
        <v>0</v>
      </c>
    </row>
    <row r="3397" spans="1:9" x14ac:dyDescent="0.25">
      <c r="A3397" s="114">
        <f t="shared" si="323"/>
        <v>3397</v>
      </c>
      <c r="B3397" s="114">
        <f>IF(AND(A3397&gt;=CONTROL!$D$9,A3397&lt;CONTROL!$D$10+1),A3397,0)</f>
        <v>0</v>
      </c>
      <c r="C3397" s="114">
        <f>IF(AND(A3397&gt;=CONTROL!$F$9,A3397&lt;CONTROL!$F$10+1),A3397,0)</f>
        <v>0</v>
      </c>
      <c r="D3397" s="114" t="str">
        <f>IF(DATOS!I3398=CONTROL!$H$10,"B","A")</f>
        <v>A</v>
      </c>
      <c r="E3397" s="114">
        <f t="shared" si="318"/>
        <v>0</v>
      </c>
      <c r="F3397">
        <f t="shared" ca="1" si="319"/>
        <v>-1</v>
      </c>
      <c r="G3397">
        <f t="shared" ca="1" si="320"/>
        <v>654</v>
      </c>
      <c r="H3397">
        <f t="shared" ca="1" si="321"/>
        <v>0</v>
      </c>
      <c r="I3397" s="122">
        <f t="shared" ca="1" si="322"/>
        <v>0</v>
      </c>
    </row>
    <row r="3398" spans="1:9" x14ac:dyDescent="0.25">
      <c r="A3398" s="114">
        <f t="shared" si="323"/>
        <v>3398</v>
      </c>
      <c r="B3398" s="114">
        <f>IF(AND(A3398&gt;=CONTROL!$D$9,A3398&lt;CONTROL!$D$10+1),A3398,0)</f>
        <v>0</v>
      </c>
      <c r="C3398" s="114">
        <f>IF(AND(A3398&gt;=CONTROL!$F$9,A3398&lt;CONTROL!$F$10+1),A3398,0)</f>
        <v>0</v>
      </c>
      <c r="D3398" s="114" t="str">
        <f>IF(DATOS!I3399=CONTROL!$H$10,"B","A")</f>
        <v>A</v>
      </c>
      <c r="E3398" s="114">
        <f t="shared" si="318"/>
        <v>0</v>
      </c>
      <c r="F3398">
        <f t="shared" ca="1" si="319"/>
        <v>-1</v>
      </c>
      <c r="G3398">
        <f t="shared" ca="1" si="320"/>
        <v>654</v>
      </c>
      <c r="H3398">
        <f t="shared" ca="1" si="321"/>
        <v>0</v>
      </c>
      <c r="I3398" s="122">
        <f t="shared" ca="1" si="322"/>
        <v>0</v>
      </c>
    </row>
    <row r="3399" spans="1:9" x14ac:dyDescent="0.25">
      <c r="A3399" s="114">
        <f t="shared" si="323"/>
        <v>3399</v>
      </c>
      <c r="B3399" s="114">
        <f>IF(AND(A3399&gt;=CONTROL!$D$9,A3399&lt;CONTROL!$D$10+1),A3399,0)</f>
        <v>0</v>
      </c>
      <c r="C3399" s="114">
        <f>IF(AND(A3399&gt;=CONTROL!$F$9,A3399&lt;CONTROL!$F$10+1),A3399,0)</f>
        <v>0</v>
      </c>
      <c r="D3399" s="114" t="str">
        <f>IF(DATOS!I3400=CONTROL!$H$10,"B","A")</f>
        <v>A</v>
      </c>
      <c r="E3399" s="114">
        <f t="shared" si="318"/>
        <v>0</v>
      </c>
      <c r="F3399">
        <f t="shared" ca="1" si="319"/>
        <v>-1</v>
      </c>
      <c r="G3399">
        <f t="shared" ca="1" si="320"/>
        <v>654</v>
      </c>
      <c r="H3399">
        <f t="shared" ca="1" si="321"/>
        <v>0</v>
      </c>
      <c r="I3399" s="122">
        <f t="shared" ca="1" si="322"/>
        <v>0</v>
      </c>
    </row>
    <row r="3400" spans="1:9" x14ac:dyDescent="0.25">
      <c r="A3400" s="114">
        <f t="shared" si="323"/>
        <v>3400</v>
      </c>
      <c r="B3400" s="114">
        <f>IF(AND(A3400&gt;=CONTROL!$D$9,A3400&lt;CONTROL!$D$10+1),A3400,0)</f>
        <v>0</v>
      </c>
      <c r="C3400" s="114">
        <f>IF(AND(A3400&gt;=CONTROL!$F$9,A3400&lt;CONTROL!$F$10+1),A3400,0)</f>
        <v>0</v>
      </c>
      <c r="D3400" s="114" t="str">
        <f>IF(DATOS!I3401=CONTROL!$H$10,"B","A")</f>
        <v>A</v>
      </c>
      <c r="E3400" s="114">
        <f t="shared" si="318"/>
        <v>0</v>
      </c>
      <c r="F3400">
        <f t="shared" ca="1" si="319"/>
        <v>-1</v>
      </c>
      <c r="G3400">
        <f t="shared" ca="1" si="320"/>
        <v>654</v>
      </c>
      <c r="H3400">
        <f t="shared" ca="1" si="321"/>
        <v>0</v>
      </c>
      <c r="I3400" s="122">
        <f t="shared" ca="1" si="322"/>
        <v>0</v>
      </c>
    </row>
    <row r="3401" spans="1:9" x14ac:dyDescent="0.25">
      <c r="A3401" s="114">
        <f t="shared" si="323"/>
        <v>3401</v>
      </c>
      <c r="B3401" s="114">
        <f>IF(AND(A3401&gt;=CONTROL!$D$9,A3401&lt;CONTROL!$D$10+1),A3401,0)</f>
        <v>0</v>
      </c>
      <c r="C3401" s="114">
        <f>IF(AND(A3401&gt;=CONTROL!$F$9,A3401&lt;CONTROL!$F$10+1),A3401,0)</f>
        <v>0</v>
      </c>
      <c r="D3401" s="114" t="str">
        <f>IF(DATOS!I3402=CONTROL!$H$10,"B","A")</f>
        <v>A</v>
      </c>
      <c r="E3401" s="114">
        <f t="shared" si="318"/>
        <v>0</v>
      </c>
      <c r="F3401">
        <f t="shared" ca="1" si="319"/>
        <v>-1</v>
      </c>
      <c r="G3401">
        <f t="shared" ca="1" si="320"/>
        <v>654</v>
      </c>
      <c r="H3401">
        <f t="shared" ca="1" si="321"/>
        <v>0</v>
      </c>
      <c r="I3401" s="122">
        <f t="shared" ca="1" si="322"/>
        <v>0</v>
      </c>
    </row>
    <row r="3402" spans="1:9" x14ac:dyDescent="0.25">
      <c r="A3402" s="114">
        <f t="shared" si="323"/>
        <v>3402</v>
      </c>
      <c r="B3402" s="114">
        <f>IF(AND(A3402&gt;=CONTROL!$D$9,A3402&lt;CONTROL!$D$10+1),A3402,0)</f>
        <v>0</v>
      </c>
      <c r="C3402" s="114">
        <f>IF(AND(A3402&gt;=CONTROL!$F$9,A3402&lt;CONTROL!$F$10+1),A3402,0)</f>
        <v>0</v>
      </c>
      <c r="D3402" s="114" t="str">
        <f>IF(DATOS!I3403=CONTROL!$H$10,"B","A")</f>
        <v>A</v>
      </c>
      <c r="E3402" s="114">
        <f t="shared" si="318"/>
        <v>0</v>
      </c>
      <c r="F3402">
        <f t="shared" ca="1" si="319"/>
        <v>-1</v>
      </c>
      <c r="G3402">
        <f t="shared" ca="1" si="320"/>
        <v>654</v>
      </c>
      <c r="H3402">
        <f t="shared" ca="1" si="321"/>
        <v>0</v>
      </c>
      <c r="I3402" s="122">
        <f t="shared" ca="1" si="322"/>
        <v>0</v>
      </c>
    </row>
    <row r="3403" spans="1:9" x14ac:dyDescent="0.25">
      <c r="A3403" s="114">
        <f t="shared" si="323"/>
        <v>3403</v>
      </c>
      <c r="B3403" s="114">
        <f>IF(AND(A3403&gt;=CONTROL!$D$9,A3403&lt;CONTROL!$D$10+1),A3403,0)</f>
        <v>0</v>
      </c>
      <c r="C3403" s="114">
        <f>IF(AND(A3403&gt;=CONTROL!$F$9,A3403&lt;CONTROL!$F$10+1),A3403,0)</f>
        <v>0</v>
      </c>
      <c r="D3403" s="114" t="str">
        <f>IF(DATOS!I3404=CONTROL!$H$10,"B","A")</f>
        <v>A</v>
      </c>
      <c r="E3403" s="114">
        <f t="shared" si="318"/>
        <v>0</v>
      </c>
      <c r="F3403">
        <f t="shared" ca="1" si="319"/>
        <v>-1</v>
      </c>
      <c r="G3403">
        <f t="shared" ca="1" si="320"/>
        <v>654</v>
      </c>
      <c r="H3403">
        <f t="shared" ca="1" si="321"/>
        <v>0</v>
      </c>
      <c r="I3403" s="122">
        <f t="shared" ca="1" si="322"/>
        <v>0</v>
      </c>
    </row>
    <row r="3404" spans="1:9" x14ac:dyDescent="0.25">
      <c r="A3404" s="114">
        <f t="shared" si="323"/>
        <v>3404</v>
      </c>
      <c r="B3404" s="114">
        <f>IF(AND(A3404&gt;=CONTROL!$D$9,A3404&lt;CONTROL!$D$10+1),A3404,0)</f>
        <v>0</v>
      </c>
      <c r="C3404" s="114">
        <f>IF(AND(A3404&gt;=CONTROL!$F$9,A3404&lt;CONTROL!$F$10+1),A3404,0)</f>
        <v>0</v>
      </c>
      <c r="D3404" s="114" t="str">
        <f>IF(DATOS!I3405=CONTROL!$H$10,"B","A")</f>
        <v>A</v>
      </c>
      <c r="E3404" s="114">
        <f t="shared" si="318"/>
        <v>0</v>
      </c>
      <c r="F3404">
        <f t="shared" ca="1" si="319"/>
        <v>-1</v>
      </c>
      <c r="G3404">
        <f t="shared" ca="1" si="320"/>
        <v>654</v>
      </c>
      <c r="H3404">
        <f t="shared" ca="1" si="321"/>
        <v>0</v>
      </c>
      <c r="I3404" s="122">
        <f t="shared" ca="1" si="322"/>
        <v>0</v>
      </c>
    </row>
    <row r="3405" spans="1:9" x14ac:dyDescent="0.25">
      <c r="A3405" s="114">
        <f t="shared" si="323"/>
        <v>3405</v>
      </c>
      <c r="B3405" s="114">
        <f>IF(AND(A3405&gt;=CONTROL!$D$9,A3405&lt;CONTROL!$D$10+1),A3405,0)</f>
        <v>0</v>
      </c>
      <c r="C3405" s="114">
        <f>IF(AND(A3405&gt;=CONTROL!$F$9,A3405&lt;CONTROL!$F$10+1),A3405,0)</f>
        <v>0</v>
      </c>
      <c r="D3405" s="114" t="str">
        <f>IF(DATOS!I3406=CONTROL!$H$10,"B","A")</f>
        <v>A</v>
      </c>
      <c r="E3405" s="114">
        <f t="shared" si="318"/>
        <v>0</v>
      </c>
      <c r="F3405">
        <f t="shared" ca="1" si="319"/>
        <v>-1</v>
      </c>
      <c r="G3405">
        <f t="shared" ca="1" si="320"/>
        <v>654</v>
      </c>
      <c r="H3405">
        <f t="shared" ca="1" si="321"/>
        <v>0</v>
      </c>
      <c r="I3405" s="122">
        <f t="shared" ca="1" si="322"/>
        <v>0</v>
      </c>
    </row>
    <row r="3406" spans="1:9" x14ac:dyDescent="0.25">
      <c r="A3406" s="114">
        <f t="shared" si="323"/>
        <v>3406</v>
      </c>
      <c r="B3406" s="114">
        <f>IF(AND(A3406&gt;=CONTROL!$D$9,A3406&lt;CONTROL!$D$10+1),A3406,0)</f>
        <v>0</v>
      </c>
      <c r="C3406" s="114">
        <f>IF(AND(A3406&gt;=CONTROL!$F$9,A3406&lt;CONTROL!$F$10+1),A3406,0)</f>
        <v>0</v>
      </c>
      <c r="D3406" s="114" t="str">
        <f>IF(DATOS!I3407=CONTROL!$H$10,"B","A")</f>
        <v>A</v>
      </c>
      <c r="E3406" s="114">
        <f t="shared" si="318"/>
        <v>0</v>
      </c>
      <c r="F3406">
        <f t="shared" ca="1" si="319"/>
        <v>-1</v>
      </c>
      <c r="G3406">
        <f t="shared" ca="1" si="320"/>
        <v>654</v>
      </c>
      <c r="H3406">
        <f t="shared" ca="1" si="321"/>
        <v>0</v>
      </c>
      <c r="I3406" s="122">
        <f t="shared" ca="1" si="322"/>
        <v>0</v>
      </c>
    </row>
    <row r="3407" spans="1:9" x14ac:dyDescent="0.25">
      <c r="A3407" s="114">
        <f t="shared" si="323"/>
        <v>3407</v>
      </c>
      <c r="B3407" s="114">
        <f>IF(AND(A3407&gt;=CONTROL!$D$9,A3407&lt;CONTROL!$D$10+1),A3407,0)</f>
        <v>0</v>
      </c>
      <c r="C3407" s="114">
        <f>IF(AND(A3407&gt;=CONTROL!$F$9,A3407&lt;CONTROL!$F$10+1),A3407,0)</f>
        <v>0</v>
      </c>
      <c r="D3407" s="114" t="str">
        <f>IF(DATOS!I3408=CONTROL!$H$10,"B","A")</f>
        <v>A</v>
      </c>
      <c r="E3407" s="114">
        <f t="shared" si="318"/>
        <v>0</v>
      </c>
      <c r="F3407">
        <f t="shared" ca="1" si="319"/>
        <v>-1</v>
      </c>
      <c r="G3407">
        <f t="shared" ca="1" si="320"/>
        <v>654</v>
      </c>
      <c r="H3407">
        <f t="shared" ca="1" si="321"/>
        <v>0</v>
      </c>
      <c r="I3407" s="122">
        <f t="shared" ca="1" si="322"/>
        <v>0</v>
      </c>
    </row>
    <row r="3408" spans="1:9" x14ac:dyDescent="0.25">
      <c r="A3408" s="114">
        <f t="shared" si="323"/>
        <v>3408</v>
      </c>
      <c r="B3408" s="114">
        <f>IF(AND(A3408&gt;=CONTROL!$D$9,A3408&lt;CONTROL!$D$10+1),A3408,0)</f>
        <v>0</v>
      </c>
      <c r="C3408" s="114">
        <f>IF(AND(A3408&gt;=CONTROL!$F$9,A3408&lt;CONTROL!$F$10+1),A3408,0)</f>
        <v>0</v>
      </c>
      <c r="D3408" s="114" t="str">
        <f>IF(DATOS!I3409=CONTROL!$H$10,"B","A")</f>
        <v>A</v>
      </c>
      <c r="E3408" s="114">
        <f t="shared" si="318"/>
        <v>0</v>
      </c>
      <c r="F3408">
        <f t="shared" ca="1" si="319"/>
        <v>-1</v>
      </c>
      <c r="G3408">
        <f t="shared" ca="1" si="320"/>
        <v>654</v>
      </c>
      <c r="H3408">
        <f t="shared" ca="1" si="321"/>
        <v>0</v>
      </c>
      <c r="I3408" s="122">
        <f t="shared" ca="1" si="322"/>
        <v>0</v>
      </c>
    </row>
    <row r="3409" spans="1:9" x14ac:dyDescent="0.25">
      <c r="A3409" s="114">
        <f t="shared" si="323"/>
        <v>3409</v>
      </c>
      <c r="B3409" s="114">
        <f>IF(AND(A3409&gt;=CONTROL!$D$9,A3409&lt;CONTROL!$D$10+1),A3409,0)</f>
        <v>0</v>
      </c>
      <c r="C3409" s="114">
        <f>IF(AND(A3409&gt;=CONTROL!$F$9,A3409&lt;CONTROL!$F$10+1),A3409,0)</f>
        <v>0</v>
      </c>
      <c r="D3409" s="114" t="str">
        <f>IF(DATOS!I3410=CONTROL!$H$10,"B","A")</f>
        <v>A</v>
      </c>
      <c r="E3409" s="114">
        <f t="shared" si="318"/>
        <v>0</v>
      </c>
      <c r="F3409">
        <f t="shared" ca="1" si="319"/>
        <v>-1</v>
      </c>
      <c r="G3409">
        <f t="shared" ca="1" si="320"/>
        <v>654</v>
      </c>
      <c r="H3409">
        <f t="shared" ca="1" si="321"/>
        <v>0</v>
      </c>
      <c r="I3409" s="122">
        <f t="shared" ca="1" si="322"/>
        <v>0</v>
      </c>
    </row>
    <row r="3410" spans="1:9" x14ac:dyDescent="0.25">
      <c r="A3410" s="114">
        <f t="shared" si="323"/>
        <v>3410</v>
      </c>
      <c r="B3410" s="114">
        <f>IF(AND(A3410&gt;=CONTROL!$D$9,A3410&lt;CONTROL!$D$10+1),A3410,0)</f>
        <v>0</v>
      </c>
      <c r="C3410" s="114">
        <f>IF(AND(A3410&gt;=CONTROL!$F$9,A3410&lt;CONTROL!$F$10+1),A3410,0)</f>
        <v>0</v>
      </c>
      <c r="D3410" s="114" t="str">
        <f>IF(DATOS!I3411=CONTROL!$H$10,"B","A")</f>
        <v>A</v>
      </c>
      <c r="E3410" s="114">
        <f t="shared" si="318"/>
        <v>0</v>
      </c>
      <c r="F3410">
        <f t="shared" ca="1" si="319"/>
        <v>-1</v>
      </c>
      <c r="G3410">
        <f t="shared" ca="1" si="320"/>
        <v>654</v>
      </c>
      <c r="H3410">
        <f t="shared" ca="1" si="321"/>
        <v>0</v>
      </c>
      <c r="I3410" s="122">
        <f t="shared" ca="1" si="322"/>
        <v>0</v>
      </c>
    </row>
    <row r="3411" spans="1:9" x14ac:dyDescent="0.25">
      <c r="A3411" s="114">
        <f t="shared" si="323"/>
        <v>3411</v>
      </c>
      <c r="B3411" s="114">
        <f>IF(AND(A3411&gt;=CONTROL!$D$9,A3411&lt;CONTROL!$D$10+1),A3411,0)</f>
        <v>0</v>
      </c>
      <c r="C3411" s="114">
        <f>IF(AND(A3411&gt;=CONTROL!$F$9,A3411&lt;CONTROL!$F$10+1),A3411,0)</f>
        <v>0</v>
      </c>
      <c r="D3411" s="114" t="str">
        <f>IF(DATOS!I3412=CONTROL!$H$10,"B","A")</f>
        <v>A</v>
      </c>
      <c r="E3411" s="114">
        <f t="shared" si="318"/>
        <v>0</v>
      </c>
      <c r="F3411">
        <f t="shared" ca="1" si="319"/>
        <v>-1</v>
      </c>
      <c r="G3411">
        <f t="shared" ca="1" si="320"/>
        <v>654</v>
      </c>
      <c r="H3411">
        <f t="shared" ca="1" si="321"/>
        <v>0</v>
      </c>
      <c r="I3411" s="122">
        <f t="shared" ca="1" si="322"/>
        <v>0</v>
      </c>
    </row>
    <row r="3412" spans="1:9" x14ac:dyDescent="0.25">
      <c r="A3412" s="114">
        <f t="shared" si="323"/>
        <v>3412</v>
      </c>
      <c r="B3412" s="114">
        <f>IF(AND(A3412&gt;=CONTROL!$D$9,A3412&lt;CONTROL!$D$10+1),A3412,0)</f>
        <v>0</v>
      </c>
      <c r="C3412" s="114">
        <f>IF(AND(A3412&gt;=CONTROL!$F$9,A3412&lt;CONTROL!$F$10+1),A3412,0)</f>
        <v>0</v>
      </c>
      <c r="D3412" s="114" t="str">
        <f>IF(DATOS!I3413=CONTROL!$H$10,"B","A")</f>
        <v>A</v>
      </c>
      <c r="E3412" s="114">
        <f t="shared" si="318"/>
        <v>0</v>
      </c>
      <c r="F3412">
        <f t="shared" ca="1" si="319"/>
        <v>-1</v>
      </c>
      <c r="G3412">
        <f t="shared" ca="1" si="320"/>
        <v>654</v>
      </c>
      <c r="H3412">
        <f t="shared" ca="1" si="321"/>
        <v>0</v>
      </c>
      <c r="I3412" s="122">
        <f t="shared" ca="1" si="322"/>
        <v>0</v>
      </c>
    </row>
    <row r="3413" spans="1:9" x14ac:dyDescent="0.25">
      <c r="A3413" s="114">
        <f t="shared" si="323"/>
        <v>3413</v>
      </c>
      <c r="B3413" s="114">
        <f>IF(AND(A3413&gt;=CONTROL!$D$9,A3413&lt;CONTROL!$D$10+1),A3413,0)</f>
        <v>0</v>
      </c>
      <c r="C3413" s="114">
        <f>IF(AND(A3413&gt;=CONTROL!$F$9,A3413&lt;CONTROL!$F$10+1),A3413,0)</f>
        <v>0</v>
      </c>
      <c r="D3413" s="114" t="str">
        <f>IF(DATOS!I3414=CONTROL!$H$10,"B","A")</f>
        <v>A</v>
      </c>
      <c r="E3413" s="114">
        <f t="shared" si="318"/>
        <v>0</v>
      </c>
      <c r="F3413">
        <f t="shared" ca="1" si="319"/>
        <v>-1</v>
      </c>
      <c r="G3413">
        <f t="shared" ca="1" si="320"/>
        <v>654</v>
      </c>
      <c r="H3413">
        <f t="shared" ca="1" si="321"/>
        <v>0</v>
      </c>
      <c r="I3413" s="122">
        <f t="shared" ca="1" si="322"/>
        <v>0</v>
      </c>
    </row>
    <row r="3414" spans="1:9" x14ac:dyDescent="0.25">
      <c r="A3414" s="114">
        <f t="shared" si="323"/>
        <v>3414</v>
      </c>
      <c r="B3414" s="114">
        <f>IF(AND(A3414&gt;=CONTROL!$D$9,A3414&lt;CONTROL!$D$10+1),A3414,0)</f>
        <v>0</v>
      </c>
      <c r="C3414" s="114">
        <f>IF(AND(A3414&gt;=CONTROL!$F$9,A3414&lt;CONTROL!$F$10+1),A3414,0)</f>
        <v>0</v>
      </c>
      <c r="D3414" s="114" t="str">
        <f>IF(DATOS!I3415=CONTROL!$H$10,"B","A")</f>
        <v>A</v>
      </c>
      <c r="E3414" s="114">
        <f t="shared" si="318"/>
        <v>0</v>
      </c>
      <c r="F3414">
        <f t="shared" ca="1" si="319"/>
        <v>-1</v>
      </c>
      <c r="G3414">
        <f t="shared" ca="1" si="320"/>
        <v>654</v>
      </c>
      <c r="H3414">
        <f t="shared" ca="1" si="321"/>
        <v>0</v>
      </c>
      <c r="I3414" s="122">
        <f t="shared" ca="1" si="322"/>
        <v>0</v>
      </c>
    </row>
    <row r="3415" spans="1:9" x14ac:dyDescent="0.25">
      <c r="A3415" s="114">
        <f t="shared" si="323"/>
        <v>3415</v>
      </c>
      <c r="B3415" s="114">
        <f>IF(AND(A3415&gt;=CONTROL!$D$9,A3415&lt;CONTROL!$D$10+1),A3415,0)</f>
        <v>0</v>
      </c>
      <c r="C3415" s="114">
        <f>IF(AND(A3415&gt;=CONTROL!$F$9,A3415&lt;CONTROL!$F$10+1),A3415,0)</f>
        <v>0</v>
      </c>
      <c r="D3415" s="114" t="str">
        <f>IF(DATOS!I3416=CONTROL!$H$10,"B","A")</f>
        <v>A</v>
      </c>
      <c r="E3415" s="114">
        <f t="shared" si="318"/>
        <v>0</v>
      </c>
      <c r="F3415">
        <f t="shared" ca="1" si="319"/>
        <v>-1</v>
      </c>
      <c r="G3415">
        <f t="shared" ca="1" si="320"/>
        <v>654</v>
      </c>
      <c r="H3415">
        <f t="shared" ca="1" si="321"/>
        <v>0</v>
      </c>
      <c r="I3415" s="122">
        <f t="shared" ca="1" si="322"/>
        <v>0</v>
      </c>
    </row>
    <row r="3416" spans="1:9" x14ac:dyDescent="0.25">
      <c r="A3416" s="114">
        <f t="shared" si="323"/>
        <v>3416</v>
      </c>
      <c r="B3416" s="114">
        <f>IF(AND(A3416&gt;=CONTROL!$D$9,A3416&lt;CONTROL!$D$10+1),A3416,0)</f>
        <v>0</v>
      </c>
      <c r="C3416" s="114">
        <f>IF(AND(A3416&gt;=CONTROL!$F$9,A3416&lt;CONTROL!$F$10+1),A3416,0)</f>
        <v>0</v>
      </c>
      <c r="D3416" s="114" t="str">
        <f>IF(DATOS!I3417=CONTROL!$H$10,"B","A")</f>
        <v>A</v>
      </c>
      <c r="E3416" s="114">
        <f t="shared" si="318"/>
        <v>0</v>
      </c>
      <c r="F3416">
        <f t="shared" ca="1" si="319"/>
        <v>-1</v>
      </c>
      <c r="G3416">
        <f t="shared" ca="1" si="320"/>
        <v>654</v>
      </c>
      <c r="H3416">
        <f t="shared" ca="1" si="321"/>
        <v>0</v>
      </c>
      <c r="I3416" s="122">
        <f t="shared" ca="1" si="322"/>
        <v>0</v>
      </c>
    </row>
    <row r="3417" spans="1:9" x14ac:dyDescent="0.25">
      <c r="A3417" s="114">
        <f t="shared" si="323"/>
        <v>3417</v>
      </c>
      <c r="B3417" s="114">
        <f>IF(AND(A3417&gt;=CONTROL!$D$9,A3417&lt;CONTROL!$D$10+1),A3417,0)</f>
        <v>0</v>
      </c>
      <c r="C3417" s="114">
        <f>IF(AND(A3417&gt;=CONTROL!$F$9,A3417&lt;CONTROL!$F$10+1),A3417,0)</f>
        <v>0</v>
      </c>
      <c r="D3417" s="114" t="str">
        <f>IF(DATOS!I3418=CONTROL!$H$10,"B","A")</f>
        <v>A</v>
      </c>
      <c r="E3417" s="114">
        <f t="shared" si="318"/>
        <v>0</v>
      </c>
      <c r="F3417">
        <f t="shared" ca="1" si="319"/>
        <v>-1</v>
      </c>
      <c r="G3417">
        <f t="shared" ca="1" si="320"/>
        <v>654</v>
      </c>
      <c r="H3417">
        <f t="shared" ca="1" si="321"/>
        <v>0</v>
      </c>
      <c r="I3417" s="122">
        <f t="shared" ca="1" si="322"/>
        <v>0</v>
      </c>
    </row>
    <row r="3418" spans="1:9" x14ac:dyDescent="0.25">
      <c r="A3418" s="114">
        <f t="shared" si="323"/>
        <v>3418</v>
      </c>
      <c r="B3418" s="114">
        <f>IF(AND(A3418&gt;=CONTROL!$D$9,A3418&lt;CONTROL!$D$10+1),A3418,0)</f>
        <v>0</v>
      </c>
      <c r="C3418" s="114">
        <f>IF(AND(A3418&gt;=CONTROL!$F$9,A3418&lt;CONTROL!$F$10+1),A3418,0)</f>
        <v>0</v>
      </c>
      <c r="D3418" s="114" t="str">
        <f>IF(DATOS!I3419=CONTROL!$H$10,"B","A")</f>
        <v>A</v>
      </c>
      <c r="E3418" s="114">
        <f t="shared" si="318"/>
        <v>0</v>
      </c>
      <c r="F3418">
        <f t="shared" ca="1" si="319"/>
        <v>-1</v>
      </c>
      <c r="G3418">
        <f t="shared" ca="1" si="320"/>
        <v>654</v>
      </c>
      <c r="H3418">
        <f t="shared" ca="1" si="321"/>
        <v>0</v>
      </c>
      <c r="I3418" s="122">
        <f t="shared" ca="1" si="322"/>
        <v>0</v>
      </c>
    </row>
    <row r="3419" spans="1:9" x14ac:dyDescent="0.25">
      <c r="A3419" s="114">
        <f t="shared" si="323"/>
        <v>3419</v>
      </c>
      <c r="B3419" s="114">
        <f>IF(AND(A3419&gt;=CONTROL!$D$9,A3419&lt;CONTROL!$D$10+1),A3419,0)</f>
        <v>0</v>
      </c>
      <c r="C3419" s="114">
        <f>IF(AND(A3419&gt;=CONTROL!$F$9,A3419&lt;CONTROL!$F$10+1),A3419,0)</f>
        <v>0</v>
      </c>
      <c r="D3419" s="114" t="str">
        <f>IF(DATOS!I3420=CONTROL!$H$10,"B","A")</f>
        <v>A</v>
      </c>
      <c r="E3419" s="114">
        <f t="shared" si="318"/>
        <v>0</v>
      </c>
      <c r="F3419">
        <f t="shared" ca="1" si="319"/>
        <v>-1</v>
      </c>
      <c r="G3419">
        <f t="shared" ca="1" si="320"/>
        <v>654</v>
      </c>
      <c r="H3419">
        <f t="shared" ca="1" si="321"/>
        <v>0</v>
      </c>
      <c r="I3419" s="122">
        <f t="shared" ca="1" si="322"/>
        <v>0</v>
      </c>
    </row>
    <row r="3420" spans="1:9" x14ac:dyDescent="0.25">
      <c r="A3420" s="114">
        <f t="shared" si="323"/>
        <v>3420</v>
      </c>
      <c r="B3420" s="114">
        <f>IF(AND(A3420&gt;=CONTROL!$D$9,A3420&lt;CONTROL!$D$10+1),A3420,0)</f>
        <v>0</v>
      </c>
      <c r="C3420" s="114">
        <f>IF(AND(A3420&gt;=CONTROL!$F$9,A3420&lt;CONTROL!$F$10+1),A3420,0)</f>
        <v>0</v>
      </c>
      <c r="D3420" s="114" t="str">
        <f>IF(DATOS!I3421=CONTROL!$H$10,"B","A")</f>
        <v>A</v>
      </c>
      <c r="E3420" s="114">
        <f t="shared" si="318"/>
        <v>0</v>
      </c>
      <c r="F3420">
        <f t="shared" ca="1" si="319"/>
        <v>-1</v>
      </c>
      <c r="G3420">
        <f t="shared" ca="1" si="320"/>
        <v>654</v>
      </c>
      <c r="H3420">
        <f t="shared" ca="1" si="321"/>
        <v>0</v>
      </c>
      <c r="I3420" s="122">
        <f t="shared" ca="1" si="322"/>
        <v>0</v>
      </c>
    </row>
    <row r="3421" spans="1:9" x14ac:dyDescent="0.25">
      <c r="A3421" s="114">
        <f t="shared" si="323"/>
        <v>3421</v>
      </c>
      <c r="B3421" s="114">
        <f>IF(AND(A3421&gt;=CONTROL!$D$9,A3421&lt;CONTROL!$D$10+1),A3421,0)</f>
        <v>0</v>
      </c>
      <c r="C3421" s="114">
        <f>IF(AND(A3421&gt;=CONTROL!$F$9,A3421&lt;CONTROL!$F$10+1),A3421,0)</f>
        <v>0</v>
      </c>
      <c r="D3421" s="114" t="str">
        <f>IF(DATOS!I3422=CONTROL!$H$10,"B","A")</f>
        <v>A</v>
      </c>
      <c r="E3421" s="114">
        <f t="shared" si="318"/>
        <v>0</v>
      </c>
      <c r="F3421">
        <f t="shared" ca="1" si="319"/>
        <v>-1</v>
      </c>
      <c r="G3421">
        <f t="shared" ca="1" si="320"/>
        <v>654</v>
      </c>
      <c r="H3421">
        <f t="shared" ca="1" si="321"/>
        <v>0</v>
      </c>
      <c r="I3421" s="122">
        <f t="shared" ca="1" si="322"/>
        <v>0</v>
      </c>
    </row>
    <row r="3422" spans="1:9" x14ac:dyDescent="0.25">
      <c r="A3422" s="114">
        <f t="shared" si="323"/>
        <v>3422</v>
      </c>
      <c r="B3422" s="114">
        <f>IF(AND(A3422&gt;=CONTROL!$D$9,A3422&lt;CONTROL!$D$10+1),A3422,0)</f>
        <v>0</v>
      </c>
      <c r="C3422" s="114">
        <f>IF(AND(A3422&gt;=CONTROL!$F$9,A3422&lt;CONTROL!$F$10+1),A3422,0)</f>
        <v>0</v>
      </c>
      <c r="D3422" s="114" t="str">
        <f>IF(DATOS!I3423=CONTROL!$H$10,"B","A")</f>
        <v>A</v>
      </c>
      <c r="E3422" s="114">
        <f t="shared" si="318"/>
        <v>0</v>
      </c>
      <c r="F3422">
        <f t="shared" ca="1" si="319"/>
        <v>-1</v>
      </c>
      <c r="G3422">
        <f t="shared" ca="1" si="320"/>
        <v>654</v>
      </c>
      <c r="H3422">
        <f t="shared" ca="1" si="321"/>
        <v>0</v>
      </c>
      <c r="I3422" s="122">
        <f t="shared" ca="1" si="322"/>
        <v>0</v>
      </c>
    </row>
    <row r="3423" spans="1:9" x14ac:dyDescent="0.25">
      <c r="A3423" s="114">
        <f t="shared" si="323"/>
        <v>3423</v>
      </c>
      <c r="B3423" s="114">
        <f>IF(AND(A3423&gt;=CONTROL!$D$9,A3423&lt;CONTROL!$D$10+1),A3423,0)</f>
        <v>0</v>
      </c>
      <c r="C3423" s="114">
        <f>IF(AND(A3423&gt;=CONTROL!$F$9,A3423&lt;CONTROL!$F$10+1),A3423,0)</f>
        <v>0</v>
      </c>
      <c r="D3423" s="114" t="str">
        <f>IF(DATOS!I3424=CONTROL!$H$10,"B","A")</f>
        <v>A</v>
      </c>
      <c r="E3423" s="114">
        <f t="shared" si="318"/>
        <v>0</v>
      </c>
      <c r="F3423">
        <f t="shared" ca="1" si="319"/>
        <v>-1</v>
      </c>
      <c r="G3423">
        <f t="shared" ca="1" si="320"/>
        <v>654</v>
      </c>
      <c r="H3423">
        <f t="shared" ca="1" si="321"/>
        <v>0</v>
      </c>
      <c r="I3423" s="122">
        <f t="shared" ca="1" si="322"/>
        <v>0</v>
      </c>
    </row>
    <row r="3424" spans="1:9" x14ac:dyDescent="0.25">
      <c r="A3424" s="114">
        <f t="shared" si="323"/>
        <v>3424</v>
      </c>
      <c r="B3424" s="114">
        <f>IF(AND(A3424&gt;=CONTROL!$D$9,A3424&lt;CONTROL!$D$10+1),A3424,0)</f>
        <v>0</v>
      </c>
      <c r="C3424" s="114">
        <f>IF(AND(A3424&gt;=CONTROL!$F$9,A3424&lt;CONTROL!$F$10+1),A3424,0)</f>
        <v>0</v>
      </c>
      <c r="D3424" s="114" t="str">
        <f>IF(DATOS!I3425=CONTROL!$H$10,"B","A")</f>
        <v>A</v>
      </c>
      <c r="E3424" s="114">
        <f t="shared" si="318"/>
        <v>0</v>
      </c>
      <c r="F3424">
        <f t="shared" ca="1" si="319"/>
        <v>-1</v>
      </c>
      <c r="G3424">
        <f t="shared" ca="1" si="320"/>
        <v>654</v>
      </c>
      <c r="H3424">
        <f t="shared" ca="1" si="321"/>
        <v>0</v>
      </c>
      <c r="I3424" s="122">
        <f t="shared" ca="1" si="322"/>
        <v>0</v>
      </c>
    </row>
    <row r="3425" spans="1:9" x14ac:dyDescent="0.25">
      <c r="A3425" s="114">
        <f t="shared" si="323"/>
        <v>3425</v>
      </c>
      <c r="B3425" s="114">
        <f>IF(AND(A3425&gt;=CONTROL!$D$9,A3425&lt;CONTROL!$D$10+1),A3425,0)</f>
        <v>0</v>
      </c>
      <c r="C3425" s="114">
        <f>IF(AND(A3425&gt;=CONTROL!$F$9,A3425&lt;CONTROL!$F$10+1),A3425,0)</f>
        <v>0</v>
      </c>
      <c r="D3425" s="114" t="str">
        <f>IF(DATOS!I3426=CONTROL!$H$10,"B","A")</f>
        <v>A</v>
      </c>
      <c r="E3425" s="114">
        <f t="shared" si="318"/>
        <v>0</v>
      </c>
      <c r="F3425">
        <f t="shared" ca="1" si="319"/>
        <v>-1</v>
      </c>
      <c r="G3425">
        <f t="shared" ca="1" si="320"/>
        <v>654</v>
      </c>
      <c r="H3425">
        <f t="shared" ca="1" si="321"/>
        <v>0</v>
      </c>
      <c r="I3425" s="122">
        <f t="shared" ca="1" si="322"/>
        <v>0</v>
      </c>
    </row>
    <row r="3426" spans="1:9" x14ac:dyDescent="0.25">
      <c r="A3426" s="114">
        <f t="shared" si="323"/>
        <v>3426</v>
      </c>
      <c r="B3426" s="114">
        <f>IF(AND(A3426&gt;=CONTROL!$D$9,A3426&lt;CONTROL!$D$10+1),A3426,0)</f>
        <v>0</v>
      </c>
      <c r="C3426" s="114">
        <f>IF(AND(A3426&gt;=CONTROL!$F$9,A3426&lt;CONTROL!$F$10+1),A3426,0)</f>
        <v>0</v>
      </c>
      <c r="D3426" s="114" t="str">
        <f>IF(DATOS!I3427=CONTROL!$H$10,"B","A")</f>
        <v>A</v>
      </c>
      <c r="E3426" s="114">
        <f t="shared" si="318"/>
        <v>0</v>
      </c>
      <c r="F3426">
        <f t="shared" ca="1" si="319"/>
        <v>-1</v>
      </c>
      <c r="G3426">
        <f t="shared" ca="1" si="320"/>
        <v>654</v>
      </c>
      <c r="H3426">
        <f t="shared" ca="1" si="321"/>
        <v>0</v>
      </c>
      <c r="I3426" s="122">
        <f t="shared" ca="1" si="322"/>
        <v>0</v>
      </c>
    </row>
    <row r="3427" spans="1:9" x14ac:dyDescent="0.25">
      <c r="A3427" s="114">
        <f t="shared" si="323"/>
        <v>3427</v>
      </c>
      <c r="B3427" s="114">
        <f>IF(AND(A3427&gt;=CONTROL!$D$9,A3427&lt;CONTROL!$D$10+1),A3427,0)</f>
        <v>0</v>
      </c>
      <c r="C3427" s="114">
        <f>IF(AND(A3427&gt;=CONTROL!$F$9,A3427&lt;CONTROL!$F$10+1),A3427,0)</f>
        <v>0</v>
      </c>
      <c r="D3427" s="114" t="str">
        <f>IF(DATOS!I3428=CONTROL!$H$10,"B","A")</f>
        <v>A</v>
      </c>
      <c r="E3427" s="114">
        <f t="shared" si="318"/>
        <v>0</v>
      </c>
      <c r="F3427">
        <f t="shared" ca="1" si="319"/>
        <v>-1</v>
      </c>
      <c r="G3427">
        <f t="shared" ca="1" si="320"/>
        <v>654</v>
      </c>
      <c r="H3427">
        <f t="shared" ca="1" si="321"/>
        <v>0</v>
      </c>
      <c r="I3427" s="122">
        <f t="shared" ca="1" si="322"/>
        <v>0</v>
      </c>
    </row>
    <row r="3428" spans="1:9" x14ac:dyDescent="0.25">
      <c r="A3428" s="114">
        <f t="shared" si="323"/>
        <v>3428</v>
      </c>
      <c r="B3428" s="114">
        <f>IF(AND(A3428&gt;=CONTROL!$D$9,A3428&lt;CONTROL!$D$10+1),A3428,0)</f>
        <v>0</v>
      </c>
      <c r="C3428" s="114">
        <f>IF(AND(A3428&gt;=CONTROL!$F$9,A3428&lt;CONTROL!$F$10+1),A3428,0)</f>
        <v>0</v>
      </c>
      <c r="D3428" s="114" t="str">
        <f>IF(DATOS!I3429=CONTROL!$H$10,"B","A")</f>
        <v>A</v>
      </c>
      <c r="E3428" s="114">
        <f t="shared" si="318"/>
        <v>0</v>
      </c>
      <c r="F3428">
        <f t="shared" ca="1" si="319"/>
        <v>-1</v>
      </c>
      <c r="G3428">
        <f t="shared" ca="1" si="320"/>
        <v>654</v>
      </c>
      <c r="H3428">
        <f t="shared" ca="1" si="321"/>
        <v>0</v>
      </c>
      <c r="I3428" s="122">
        <f t="shared" ca="1" si="322"/>
        <v>0</v>
      </c>
    </row>
    <row r="3429" spans="1:9" x14ac:dyDescent="0.25">
      <c r="A3429" s="114">
        <f t="shared" si="323"/>
        <v>3429</v>
      </c>
      <c r="B3429" s="114">
        <f>IF(AND(A3429&gt;=CONTROL!$D$9,A3429&lt;CONTROL!$D$10+1),A3429,0)</f>
        <v>0</v>
      </c>
      <c r="C3429" s="114">
        <f>IF(AND(A3429&gt;=CONTROL!$F$9,A3429&lt;CONTROL!$F$10+1),A3429,0)</f>
        <v>0</v>
      </c>
      <c r="D3429" s="114" t="str">
        <f>IF(DATOS!I3430=CONTROL!$H$10,"B","A")</f>
        <v>A</v>
      </c>
      <c r="E3429" s="114">
        <f t="shared" si="318"/>
        <v>0</v>
      </c>
      <c r="F3429">
        <f t="shared" ca="1" si="319"/>
        <v>-1</v>
      </c>
      <c r="G3429">
        <f t="shared" ca="1" si="320"/>
        <v>654</v>
      </c>
      <c r="H3429">
        <f t="shared" ca="1" si="321"/>
        <v>0</v>
      </c>
      <c r="I3429" s="122">
        <f t="shared" ca="1" si="322"/>
        <v>0</v>
      </c>
    </row>
    <row r="3430" spans="1:9" x14ac:dyDescent="0.25">
      <c r="A3430" s="114">
        <f t="shared" si="323"/>
        <v>3430</v>
      </c>
      <c r="B3430" s="114">
        <f>IF(AND(A3430&gt;=CONTROL!$D$9,A3430&lt;CONTROL!$D$10+1),A3430,0)</f>
        <v>0</v>
      </c>
      <c r="C3430" s="114">
        <f>IF(AND(A3430&gt;=CONTROL!$F$9,A3430&lt;CONTROL!$F$10+1),A3430,0)</f>
        <v>0</v>
      </c>
      <c r="D3430" s="114" t="str">
        <f>IF(DATOS!I3431=CONTROL!$H$10,"B","A")</f>
        <v>A</v>
      </c>
      <c r="E3430" s="114">
        <f t="shared" si="318"/>
        <v>0</v>
      </c>
      <c r="F3430">
        <f t="shared" ca="1" si="319"/>
        <v>-1</v>
      </c>
      <c r="G3430">
        <f t="shared" ca="1" si="320"/>
        <v>654</v>
      </c>
      <c r="H3430">
        <f t="shared" ca="1" si="321"/>
        <v>0</v>
      </c>
      <c r="I3430" s="122">
        <f t="shared" ca="1" si="322"/>
        <v>0</v>
      </c>
    </row>
    <row r="3431" spans="1:9" x14ac:dyDescent="0.25">
      <c r="A3431" s="114">
        <f t="shared" si="323"/>
        <v>3431</v>
      </c>
      <c r="B3431" s="114">
        <f>IF(AND(A3431&gt;=CONTROL!$D$9,A3431&lt;CONTROL!$D$10+1),A3431,0)</f>
        <v>0</v>
      </c>
      <c r="C3431" s="114">
        <f>IF(AND(A3431&gt;=CONTROL!$F$9,A3431&lt;CONTROL!$F$10+1),A3431,0)</f>
        <v>0</v>
      </c>
      <c r="D3431" s="114" t="str">
        <f>IF(DATOS!I3432=CONTROL!$H$10,"B","A")</f>
        <v>A</v>
      </c>
      <c r="E3431" s="114">
        <f t="shared" si="318"/>
        <v>0</v>
      </c>
      <c r="F3431">
        <f t="shared" ca="1" si="319"/>
        <v>-1</v>
      </c>
      <c r="G3431">
        <f t="shared" ca="1" si="320"/>
        <v>654</v>
      </c>
      <c r="H3431">
        <f t="shared" ca="1" si="321"/>
        <v>0</v>
      </c>
      <c r="I3431" s="122">
        <f t="shared" ca="1" si="322"/>
        <v>0</v>
      </c>
    </row>
    <row r="3432" spans="1:9" x14ac:dyDescent="0.25">
      <c r="A3432" s="114">
        <f t="shared" si="323"/>
        <v>3432</v>
      </c>
      <c r="B3432" s="114">
        <f>IF(AND(A3432&gt;=CONTROL!$D$9,A3432&lt;CONTROL!$D$10+1),A3432,0)</f>
        <v>0</v>
      </c>
      <c r="C3432" s="114">
        <f>IF(AND(A3432&gt;=CONTROL!$F$9,A3432&lt;CONTROL!$F$10+1),A3432,0)</f>
        <v>0</v>
      </c>
      <c r="D3432" s="114" t="str">
        <f>IF(DATOS!I3433=CONTROL!$H$10,"B","A")</f>
        <v>A</v>
      </c>
      <c r="E3432" s="114">
        <f t="shared" si="318"/>
        <v>0</v>
      </c>
      <c r="F3432">
        <f t="shared" ca="1" si="319"/>
        <v>-1</v>
      </c>
      <c r="G3432">
        <f t="shared" ca="1" si="320"/>
        <v>654</v>
      </c>
      <c r="H3432">
        <f t="shared" ca="1" si="321"/>
        <v>0</v>
      </c>
      <c r="I3432" s="122">
        <f t="shared" ca="1" si="322"/>
        <v>0</v>
      </c>
    </row>
    <row r="3433" spans="1:9" x14ac:dyDescent="0.25">
      <c r="A3433" s="114">
        <f t="shared" si="323"/>
        <v>3433</v>
      </c>
      <c r="B3433" s="114">
        <f>IF(AND(A3433&gt;=CONTROL!$D$9,A3433&lt;CONTROL!$D$10+1),A3433,0)</f>
        <v>0</v>
      </c>
      <c r="C3433" s="114">
        <f>IF(AND(A3433&gt;=CONTROL!$F$9,A3433&lt;CONTROL!$F$10+1),A3433,0)</f>
        <v>0</v>
      </c>
      <c r="D3433" s="114" t="str">
        <f>IF(DATOS!I3434=CONTROL!$H$10,"B","A")</f>
        <v>A</v>
      </c>
      <c r="E3433" s="114">
        <f t="shared" si="318"/>
        <v>0</v>
      </c>
      <c r="F3433">
        <f t="shared" ca="1" si="319"/>
        <v>-1</v>
      </c>
      <c r="G3433">
        <f t="shared" ca="1" si="320"/>
        <v>654</v>
      </c>
      <c r="H3433">
        <f t="shared" ca="1" si="321"/>
        <v>0</v>
      </c>
      <c r="I3433" s="122">
        <f t="shared" ca="1" si="322"/>
        <v>0</v>
      </c>
    </row>
    <row r="3434" spans="1:9" x14ac:dyDescent="0.25">
      <c r="A3434" s="114">
        <f t="shared" si="323"/>
        <v>3434</v>
      </c>
      <c r="B3434" s="114">
        <f>IF(AND(A3434&gt;=CONTROL!$D$9,A3434&lt;CONTROL!$D$10+1),A3434,0)</f>
        <v>0</v>
      </c>
      <c r="C3434" s="114">
        <f>IF(AND(A3434&gt;=CONTROL!$F$9,A3434&lt;CONTROL!$F$10+1),A3434,0)</f>
        <v>0</v>
      </c>
      <c r="D3434" s="114" t="str">
        <f>IF(DATOS!I3435=CONTROL!$H$10,"B","A")</f>
        <v>A</v>
      </c>
      <c r="E3434" s="114">
        <f t="shared" si="318"/>
        <v>0</v>
      </c>
      <c r="F3434">
        <f t="shared" ca="1" si="319"/>
        <v>-1</v>
      </c>
      <c r="G3434">
        <f t="shared" ca="1" si="320"/>
        <v>654</v>
      </c>
      <c r="H3434">
        <f t="shared" ca="1" si="321"/>
        <v>0</v>
      </c>
      <c r="I3434" s="122">
        <f t="shared" ca="1" si="322"/>
        <v>0</v>
      </c>
    </row>
    <row r="3435" spans="1:9" x14ac:dyDescent="0.25">
      <c r="A3435" s="114">
        <f t="shared" si="323"/>
        <v>3435</v>
      </c>
      <c r="B3435" s="114">
        <f>IF(AND(A3435&gt;=CONTROL!$D$9,A3435&lt;CONTROL!$D$10+1),A3435,0)</f>
        <v>0</v>
      </c>
      <c r="C3435" s="114">
        <f>IF(AND(A3435&gt;=CONTROL!$F$9,A3435&lt;CONTROL!$F$10+1),A3435,0)</f>
        <v>0</v>
      </c>
      <c r="D3435" s="114" t="str">
        <f>IF(DATOS!I3436=CONTROL!$H$10,"B","A")</f>
        <v>A</v>
      </c>
      <c r="E3435" s="114">
        <f t="shared" si="318"/>
        <v>0</v>
      </c>
      <c r="F3435">
        <f t="shared" ca="1" si="319"/>
        <v>-1</v>
      </c>
      <c r="G3435">
        <f t="shared" ca="1" si="320"/>
        <v>654</v>
      </c>
      <c r="H3435">
        <f t="shared" ca="1" si="321"/>
        <v>0</v>
      </c>
      <c r="I3435" s="122">
        <f t="shared" ca="1" si="322"/>
        <v>0</v>
      </c>
    </row>
    <row r="3436" spans="1:9" x14ac:dyDescent="0.25">
      <c r="A3436" s="114">
        <f t="shared" si="323"/>
        <v>3436</v>
      </c>
      <c r="B3436" s="114">
        <f>IF(AND(A3436&gt;=CONTROL!$D$9,A3436&lt;CONTROL!$D$10+1),A3436,0)</f>
        <v>0</v>
      </c>
      <c r="C3436" s="114">
        <f>IF(AND(A3436&gt;=CONTROL!$F$9,A3436&lt;CONTROL!$F$10+1),A3436,0)</f>
        <v>0</v>
      </c>
      <c r="D3436" s="114" t="str">
        <f>IF(DATOS!I3437=CONTROL!$H$10,"B","A")</f>
        <v>A</v>
      </c>
      <c r="E3436" s="114">
        <f t="shared" si="318"/>
        <v>0</v>
      </c>
      <c r="F3436">
        <f t="shared" ca="1" si="319"/>
        <v>-1</v>
      </c>
      <c r="G3436">
        <f t="shared" ca="1" si="320"/>
        <v>654</v>
      </c>
      <c r="H3436">
        <f t="shared" ca="1" si="321"/>
        <v>0</v>
      </c>
      <c r="I3436" s="122">
        <f t="shared" ca="1" si="322"/>
        <v>0</v>
      </c>
    </row>
    <row r="3437" spans="1:9" x14ac:dyDescent="0.25">
      <c r="A3437" s="114">
        <f t="shared" si="323"/>
        <v>3437</v>
      </c>
      <c r="B3437" s="114">
        <f>IF(AND(A3437&gt;=CONTROL!$D$9,A3437&lt;CONTROL!$D$10+1),A3437,0)</f>
        <v>0</v>
      </c>
      <c r="C3437" s="114">
        <f>IF(AND(A3437&gt;=CONTROL!$F$9,A3437&lt;CONTROL!$F$10+1),A3437,0)</f>
        <v>0</v>
      </c>
      <c r="D3437" s="114" t="str">
        <f>IF(DATOS!I3438=CONTROL!$H$10,"B","A")</f>
        <v>A</v>
      </c>
      <c r="E3437" s="114">
        <f t="shared" si="318"/>
        <v>0</v>
      </c>
      <c r="F3437">
        <f t="shared" ca="1" si="319"/>
        <v>-1</v>
      </c>
      <c r="G3437">
        <f t="shared" ca="1" si="320"/>
        <v>654</v>
      </c>
      <c r="H3437">
        <f t="shared" ca="1" si="321"/>
        <v>0</v>
      </c>
      <c r="I3437" s="122">
        <f t="shared" ca="1" si="322"/>
        <v>0</v>
      </c>
    </row>
    <row r="3438" spans="1:9" x14ac:dyDescent="0.25">
      <c r="A3438" s="114">
        <f t="shared" si="323"/>
        <v>3438</v>
      </c>
      <c r="B3438" s="114">
        <f>IF(AND(A3438&gt;=CONTROL!$D$9,A3438&lt;CONTROL!$D$10+1),A3438,0)</f>
        <v>0</v>
      </c>
      <c r="C3438" s="114">
        <f>IF(AND(A3438&gt;=CONTROL!$F$9,A3438&lt;CONTROL!$F$10+1),A3438,0)</f>
        <v>0</v>
      </c>
      <c r="D3438" s="114" t="str">
        <f>IF(DATOS!I3439=CONTROL!$H$10,"B","A")</f>
        <v>A</v>
      </c>
      <c r="E3438" s="114">
        <f t="shared" si="318"/>
        <v>0</v>
      </c>
      <c r="F3438">
        <f t="shared" ca="1" si="319"/>
        <v>-1</v>
      </c>
      <c r="G3438">
        <f t="shared" ca="1" si="320"/>
        <v>654</v>
      </c>
      <c r="H3438">
        <f t="shared" ca="1" si="321"/>
        <v>0</v>
      </c>
      <c r="I3438" s="122">
        <f t="shared" ca="1" si="322"/>
        <v>0</v>
      </c>
    </row>
    <row r="3439" spans="1:9" x14ac:dyDescent="0.25">
      <c r="A3439" s="114">
        <f t="shared" si="323"/>
        <v>3439</v>
      </c>
      <c r="B3439" s="114">
        <f>IF(AND(A3439&gt;=CONTROL!$D$9,A3439&lt;CONTROL!$D$10+1),A3439,0)</f>
        <v>0</v>
      </c>
      <c r="C3439" s="114">
        <f>IF(AND(A3439&gt;=CONTROL!$F$9,A3439&lt;CONTROL!$F$10+1),A3439,0)</f>
        <v>0</v>
      </c>
      <c r="D3439" s="114" t="str">
        <f>IF(DATOS!I3440=CONTROL!$H$10,"B","A")</f>
        <v>A</v>
      </c>
      <c r="E3439" s="114">
        <f t="shared" si="318"/>
        <v>0</v>
      </c>
      <c r="F3439">
        <f t="shared" ca="1" si="319"/>
        <v>-1</v>
      </c>
      <c r="G3439">
        <f t="shared" ca="1" si="320"/>
        <v>654</v>
      </c>
      <c r="H3439">
        <f t="shared" ca="1" si="321"/>
        <v>0</v>
      </c>
      <c r="I3439" s="122">
        <f t="shared" ca="1" si="322"/>
        <v>0</v>
      </c>
    </row>
    <row r="3440" spans="1:9" x14ac:dyDescent="0.25">
      <c r="A3440" s="114">
        <f t="shared" si="323"/>
        <v>3440</v>
      </c>
      <c r="B3440" s="114">
        <f>IF(AND(A3440&gt;=CONTROL!$D$9,A3440&lt;CONTROL!$D$10+1),A3440,0)</f>
        <v>0</v>
      </c>
      <c r="C3440" s="114">
        <f>IF(AND(A3440&gt;=CONTROL!$F$9,A3440&lt;CONTROL!$F$10+1),A3440,0)</f>
        <v>0</v>
      </c>
      <c r="D3440" s="114" t="str">
        <f>IF(DATOS!I3441=CONTROL!$H$10,"B","A")</f>
        <v>A</v>
      </c>
      <c r="E3440" s="114">
        <f t="shared" si="318"/>
        <v>0</v>
      </c>
      <c r="F3440">
        <f t="shared" ca="1" si="319"/>
        <v>-1</v>
      </c>
      <c r="G3440">
        <f t="shared" ca="1" si="320"/>
        <v>654</v>
      </c>
      <c r="H3440">
        <f t="shared" ca="1" si="321"/>
        <v>0</v>
      </c>
      <c r="I3440" s="122">
        <f t="shared" ca="1" si="322"/>
        <v>0</v>
      </c>
    </row>
    <row r="3441" spans="1:9" x14ac:dyDescent="0.25">
      <c r="A3441" s="114">
        <f t="shared" si="323"/>
        <v>3441</v>
      </c>
      <c r="B3441" s="114">
        <f>IF(AND(A3441&gt;=CONTROL!$D$9,A3441&lt;CONTROL!$D$10+1),A3441,0)</f>
        <v>0</v>
      </c>
      <c r="C3441" s="114">
        <f>IF(AND(A3441&gt;=CONTROL!$F$9,A3441&lt;CONTROL!$F$10+1),A3441,0)</f>
        <v>0</v>
      </c>
      <c r="D3441" s="114" t="str">
        <f>IF(DATOS!I3442=CONTROL!$H$10,"B","A")</f>
        <v>A</v>
      </c>
      <c r="E3441" s="114">
        <f t="shared" si="318"/>
        <v>0</v>
      </c>
      <c r="F3441">
        <f t="shared" ca="1" si="319"/>
        <v>-1</v>
      </c>
      <c r="G3441">
        <f t="shared" ca="1" si="320"/>
        <v>654</v>
      </c>
      <c r="H3441">
        <f t="shared" ca="1" si="321"/>
        <v>0</v>
      </c>
      <c r="I3441" s="122">
        <f t="shared" ca="1" si="322"/>
        <v>0</v>
      </c>
    </row>
    <row r="3442" spans="1:9" x14ac:dyDescent="0.25">
      <c r="A3442" s="114">
        <f t="shared" si="323"/>
        <v>3442</v>
      </c>
      <c r="B3442" s="114">
        <f>IF(AND(A3442&gt;=CONTROL!$D$9,A3442&lt;CONTROL!$D$10+1),A3442,0)</f>
        <v>0</v>
      </c>
      <c r="C3442" s="114">
        <f>IF(AND(A3442&gt;=CONTROL!$F$9,A3442&lt;CONTROL!$F$10+1),A3442,0)</f>
        <v>0</v>
      </c>
      <c r="D3442" s="114" t="str">
        <f>IF(DATOS!I3443=CONTROL!$H$10,"B","A")</f>
        <v>A</v>
      </c>
      <c r="E3442" s="114">
        <f t="shared" si="318"/>
        <v>0</v>
      </c>
      <c r="F3442">
        <f t="shared" ca="1" si="319"/>
        <v>-1</v>
      </c>
      <c r="G3442">
        <f t="shared" ca="1" si="320"/>
        <v>654</v>
      </c>
      <c r="H3442">
        <f t="shared" ca="1" si="321"/>
        <v>0</v>
      </c>
      <c r="I3442" s="122">
        <f t="shared" ca="1" si="322"/>
        <v>0</v>
      </c>
    </row>
    <row r="3443" spans="1:9" x14ac:dyDescent="0.25">
      <c r="A3443" s="114">
        <f t="shared" si="323"/>
        <v>3443</v>
      </c>
      <c r="B3443" s="114">
        <f>IF(AND(A3443&gt;=CONTROL!$D$9,A3443&lt;CONTROL!$D$10+1),A3443,0)</f>
        <v>0</v>
      </c>
      <c r="C3443" s="114">
        <f>IF(AND(A3443&gt;=CONTROL!$F$9,A3443&lt;CONTROL!$F$10+1),A3443,0)</f>
        <v>0</v>
      </c>
      <c r="D3443" s="114" t="str">
        <f>IF(DATOS!I3444=CONTROL!$H$10,"B","A")</f>
        <v>A</v>
      </c>
      <c r="E3443" s="114">
        <f t="shared" si="318"/>
        <v>0</v>
      </c>
      <c r="F3443">
        <f t="shared" ca="1" si="319"/>
        <v>-1</v>
      </c>
      <c r="G3443">
        <f t="shared" ca="1" si="320"/>
        <v>654</v>
      </c>
      <c r="H3443">
        <f t="shared" ca="1" si="321"/>
        <v>0</v>
      </c>
      <c r="I3443" s="122">
        <f t="shared" ca="1" si="322"/>
        <v>0</v>
      </c>
    </row>
    <row r="3444" spans="1:9" x14ac:dyDescent="0.25">
      <c r="A3444" s="114">
        <f t="shared" si="323"/>
        <v>3444</v>
      </c>
      <c r="B3444" s="114">
        <f>IF(AND(A3444&gt;=CONTROL!$D$9,A3444&lt;CONTROL!$D$10+1),A3444,0)</f>
        <v>0</v>
      </c>
      <c r="C3444" s="114">
        <f>IF(AND(A3444&gt;=CONTROL!$F$9,A3444&lt;CONTROL!$F$10+1),A3444,0)</f>
        <v>0</v>
      </c>
      <c r="D3444" s="114" t="str">
        <f>IF(DATOS!I3445=CONTROL!$H$10,"B","A")</f>
        <v>A</v>
      </c>
      <c r="E3444" s="114">
        <f t="shared" si="318"/>
        <v>0</v>
      </c>
      <c r="F3444">
        <f t="shared" ca="1" si="319"/>
        <v>-1</v>
      </c>
      <c r="G3444">
        <f t="shared" ca="1" si="320"/>
        <v>654</v>
      </c>
      <c r="H3444">
        <f t="shared" ca="1" si="321"/>
        <v>0</v>
      </c>
      <c r="I3444" s="122">
        <f t="shared" ca="1" si="322"/>
        <v>0</v>
      </c>
    </row>
    <row r="3445" spans="1:9" x14ac:dyDescent="0.25">
      <c r="A3445" s="114">
        <f t="shared" si="323"/>
        <v>3445</v>
      </c>
      <c r="B3445" s="114">
        <f>IF(AND(A3445&gt;=CONTROL!$D$9,A3445&lt;CONTROL!$D$10+1),A3445,0)</f>
        <v>0</v>
      </c>
      <c r="C3445" s="114">
        <f>IF(AND(A3445&gt;=CONTROL!$F$9,A3445&lt;CONTROL!$F$10+1),A3445,0)</f>
        <v>0</v>
      </c>
      <c r="D3445" s="114" t="str">
        <f>IF(DATOS!I3446=CONTROL!$H$10,"B","A")</f>
        <v>A</v>
      </c>
      <c r="E3445" s="114">
        <f t="shared" si="318"/>
        <v>0</v>
      </c>
      <c r="F3445">
        <f t="shared" ca="1" si="319"/>
        <v>-1</v>
      </c>
      <c r="G3445">
        <f t="shared" ca="1" si="320"/>
        <v>654</v>
      </c>
      <c r="H3445">
        <f t="shared" ca="1" si="321"/>
        <v>0</v>
      </c>
      <c r="I3445" s="122">
        <f t="shared" ca="1" si="322"/>
        <v>0</v>
      </c>
    </row>
    <row r="3446" spans="1:9" x14ac:dyDescent="0.25">
      <c r="A3446" s="114">
        <f t="shared" si="323"/>
        <v>3446</v>
      </c>
      <c r="B3446" s="114">
        <f>IF(AND(A3446&gt;=CONTROL!$D$9,A3446&lt;CONTROL!$D$10+1),A3446,0)</f>
        <v>0</v>
      </c>
      <c r="C3446" s="114">
        <f>IF(AND(A3446&gt;=CONTROL!$F$9,A3446&lt;CONTROL!$F$10+1),A3446,0)</f>
        <v>0</v>
      </c>
      <c r="D3446" s="114" t="str">
        <f>IF(DATOS!I3447=CONTROL!$H$10,"B","A")</f>
        <v>A</v>
      </c>
      <c r="E3446" s="114">
        <f t="shared" si="318"/>
        <v>0</v>
      </c>
      <c r="F3446">
        <f t="shared" ca="1" si="319"/>
        <v>-1</v>
      </c>
      <c r="G3446">
        <f t="shared" ca="1" si="320"/>
        <v>654</v>
      </c>
      <c r="H3446">
        <f t="shared" ca="1" si="321"/>
        <v>0</v>
      </c>
      <c r="I3446" s="122">
        <f t="shared" ca="1" si="322"/>
        <v>0</v>
      </c>
    </row>
    <row r="3447" spans="1:9" x14ac:dyDescent="0.25">
      <c r="A3447" s="114">
        <f t="shared" si="323"/>
        <v>3447</v>
      </c>
      <c r="B3447" s="114">
        <f>IF(AND(A3447&gt;=CONTROL!$D$9,A3447&lt;CONTROL!$D$10+1),A3447,0)</f>
        <v>0</v>
      </c>
      <c r="C3447" s="114">
        <f>IF(AND(A3447&gt;=CONTROL!$F$9,A3447&lt;CONTROL!$F$10+1),A3447,0)</f>
        <v>0</v>
      </c>
      <c r="D3447" s="114" t="str">
        <f>IF(DATOS!I3448=CONTROL!$H$10,"B","A")</f>
        <v>A</v>
      </c>
      <c r="E3447" s="114">
        <f t="shared" si="318"/>
        <v>0</v>
      </c>
      <c r="F3447">
        <f t="shared" ca="1" si="319"/>
        <v>-1</v>
      </c>
      <c r="G3447">
        <f t="shared" ca="1" si="320"/>
        <v>654</v>
      </c>
      <c r="H3447">
        <f t="shared" ca="1" si="321"/>
        <v>0</v>
      </c>
      <c r="I3447" s="122">
        <f t="shared" ca="1" si="322"/>
        <v>0</v>
      </c>
    </row>
    <row r="3448" spans="1:9" x14ac:dyDescent="0.25">
      <c r="A3448" s="114">
        <f t="shared" si="323"/>
        <v>3448</v>
      </c>
      <c r="B3448" s="114">
        <f>IF(AND(A3448&gt;=CONTROL!$D$9,A3448&lt;CONTROL!$D$10+1),A3448,0)</f>
        <v>0</v>
      </c>
      <c r="C3448" s="114">
        <f>IF(AND(A3448&gt;=CONTROL!$F$9,A3448&lt;CONTROL!$F$10+1),A3448,0)</f>
        <v>0</v>
      </c>
      <c r="D3448" s="114" t="str">
        <f>IF(DATOS!I3449=CONTROL!$H$10,"B","A")</f>
        <v>A</v>
      </c>
      <c r="E3448" s="114">
        <f t="shared" si="318"/>
        <v>0</v>
      </c>
      <c r="F3448">
        <f t="shared" ca="1" si="319"/>
        <v>-1</v>
      </c>
      <c r="G3448">
        <f t="shared" ca="1" si="320"/>
        <v>654</v>
      </c>
      <c r="H3448">
        <f t="shared" ca="1" si="321"/>
        <v>0</v>
      </c>
      <c r="I3448" s="122">
        <f t="shared" ca="1" si="322"/>
        <v>0</v>
      </c>
    </row>
    <row r="3449" spans="1:9" x14ac:dyDescent="0.25">
      <c r="A3449" s="114">
        <f t="shared" si="323"/>
        <v>3449</v>
      </c>
      <c r="B3449" s="114">
        <f>IF(AND(A3449&gt;=CONTROL!$D$9,A3449&lt;CONTROL!$D$10+1),A3449,0)</f>
        <v>0</v>
      </c>
      <c r="C3449" s="114">
        <f>IF(AND(A3449&gt;=CONTROL!$F$9,A3449&lt;CONTROL!$F$10+1),A3449,0)</f>
        <v>0</v>
      </c>
      <c r="D3449" s="114" t="str">
        <f>IF(DATOS!I3450=CONTROL!$H$10,"B","A")</f>
        <v>A</v>
      </c>
      <c r="E3449" s="114">
        <f t="shared" si="318"/>
        <v>0</v>
      </c>
      <c r="F3449">
        <f t="shared" ca="1" si="319"/>
        <v>-1</v>
      </c>
      <c r="G3449">
        <f t="shared" ca="1" si="320"/>
        <v>654</v>
      </c>
      <c r="H3449">
        <f t="shared" ca="1" si="321"/>
        <v>0</v>
      </c>
      <c r="I3449" s="122">
        <f t="shared" ca="1" si="322"/>
        <v>0</v>
      </c>
    </row>
    <row r="3450" spans="1:9" x14ac:dyDescent="0.25">
      <c r="A3450" s="114">
        <f t="shared" si="323"/>
        <v>3450</v>
      </c>
      <c r="B3450" s="114">
        <f>IF(AND(A3450&gt;=CONTROL!$D$9,A3450&lt;CONTROL!$D$10+1),A3450,0)</f>
        <v>0</v>
      </c>
      <c r="C3450" s="114">
        <f>IF(AND(A3450&gt;=CONTROL!$F$9,A3450&lt;CONTROL!$F$10+1),A3450,0)</f>
        <v>0</v>
      </c>
      <c r="D3450" s="114" t="str">
        <f>IF(DATOS!I3451=CONTROL!$H$10,"B","A")</f>
        <v>A</v>
      </c>
      <c r="E3450" s="114">
        <f t="shared" si="318"/>
        <v>0</v>
      </c>
      <c r="F3450">
        <f t="shared" ca="1" si="319"/>
        <v>-1</v>
      </c>
      <c r="G3450">
        <f t="shared" ca="1" si="320"/>
        <v>654</v>
      </c>
      <c r="H3450">
        <f t="shared" ca="1" si="321"/>
        <v>0</v>
      </c>
      <c r="I3450" s="122">
        <f t="shared" ca="1" si="322"/>
        <v>0</v>
      </c>
    </row>
    <row r="3451" spans="1:9" x14ac:dyDescent="0.25">
      <c r="A3451" s="114">
        <f t="shared" si="323"/>
        <v>3451</v>
      </c>
      <c r="B3451" s="114">
        <f>IF(AND(A3451&gt;=CONTROL!$D$9,A3451&lt;CONTROL!$D$10+1),A3451,0)</f>
        <v>0</v>
      </c>
      <c r="C3451" s="114">
        <f>IF(AND(A3451&gt;=CONTROL!$F$9,A3451&lt;CONTROL!$F$10+1),A3451,0)</f>
        <v>0</v>
      </c>
      <c r="D3451" s="114" t="str">
        <f>IF(DATOS!I3452=CONTROL!$H$10,"B","A")</f>
        <v>A</v>
      </c>
      <c r="E3451" s="114">
        <f t="shared" si="318"/>
        <v>0</v>
      </c>
      <c r="F3451">
        <f t="shared" ca="1" si="319"/>
        <v>-1</v>
      </c>
      <c r="G3451">
        <f t="shared" ca="1" si="320"/>
        <v>654</v>
      </c>
      <c r="H3451">
        <f t="shared" ca="1" si="321"/>
        <v>0</v>
      </c>
      <c r="I3451" s="122">
        <f t="shared" ca="1" si="322"/>
        <v>0</v>
      </c>
    </row>
    <row r="3452" spans="1:9" x14ac:dyDescent="0.25">
      <c r="A3452" s="114">
        <f t="shared" si="323"/>
        <v>3452</v>
      </c>
      <c r="B3452" s="114">
        <f>IF(AND(A3452&gt;=CONTROL!$D$9,A3452&lt;CONTROL!$D$10+1),A3452,0)</f>
        <v>0</v>
      </c>
      <c r="C3452" s="114">
        <f>IF(AND(A3452&gt;=CONTROL!$F$9,A3452&lt;CONTROL!$F$10+1),A3452,0)</f>
        <v>0</v>
      </c>
      <c r="D3452" s="114" t="str">
        <f>IF(DATOS!I3453=CONTROL!$H$10,"B","A")</f>
        <v>A</v>
      </c>
      <c r="E3452" s="114">
        <f t="shared" si="318"/>
        <v>0</v>
      </c>
      <c r="F3452">
        <f t="shared" ca="1" si="319"/>
        <v>-1</v>
      </c>
      <c r="G3452">
        <f t="shared" ca="1" si="320"/>
        <v>654</v>
      </c>
      <c r="H3452">
        <f t="shared" ca="1" si="321"/>
        <v>0</v>
      </c>
      <c r="I3452" s="122">
        <f t="shared" ca="1" si="322"/>
        <v>0</v>
      </c>
    </row>
    <row r="3453" spans="1:9" x14ac:dyDescent="0.25">
      <c r="A3453" s="114">
        <f t="shared" si="323"/>
        <v>3453</v>
      </c>
      <c r="B3453" s="114">
        <f>IF(AND(A3453&gt;=CONTROL!$D$9,A3453&lt;CONTROL!$D$10+1),A3453,0)</f>
        <v>0</v>
      </c>
      <c r="C3453" s="114">
        <f>IF(AND(A3453&gt;=CONTROL!$F$9,A3453&lt;CONTROL!$F$10+1),A3453,0)</f>
        <v>0</v>
      </c>
      <c r="D3453" s="114" t="str">
        <f>IF(DATOS!I3454=CONTROL!$H$10,"B","A")</f>
        <v>A</v>
      </c>
      <c r="E3453" s="114">
        <f t="shared" si="318"/>
        <v>0</v>
      </c>
      <c r="F3453">
        <f t="shared" ca="1" si="319"/>
        <v>-1</v>
      </c>
      <c r="G3453">
        <f t="shared" ca="1" si="320"/>
        <v>654</v>
      </c>
      <c r="H3453">
        <f t="shared" ca="1" si="321"/>
        <v>0</v>
      </c>
      <c r="I3453" s="122">
        <f t="shared" ca="1" si="322"/>
        <v>0</v>
      </c>
    </row>
    <row r="3454" spans="1:9" x14ac:dyDescent="0.25">
      <c r="A3454" s="114">
        <f t="shared" si="323"/>
        <v>3454</v>
      </c>
      <c r="B3454" s="114">
        <f>IF(AND(A3454&gt;=CONTROL!$D$9,A3454&lt;CONTROL!$D$10+1),A3454,0)</f>
        <v>0</v>
      </c>
      <c r="C3454" s="114">
        <f>IF(AND(A3454&gt;=CONTROL!$F$9,A3454&lt;CONTROL!$F$10+1),A3454,0)</f>
        <v>0</v>
      </c>
      <c r="D3454" s="114" t="str">
        <f>IF(DATOS!I3455=CONTROL!$H$10,"B","A")</f>
        <v>A</v>
      </c>
      <c r="E3454" s="114">
        <f t="shared" si="318"/>
        <v>0</v>
      </c>
      <c r="F3454">
        <f t="shared" ca="1" si="319"/>
        <v>-1</v>
      </c>
      <c r="G3454">
        <f t="shared" ca="1" si="320"/>
        <v>654</v>
      </c>
      <c r="H3454">
        <f t="shared" ca="1" si="321"/>
        <v>0</v>
      </c>
      <c r="I3454" s="122">
        <f t="shared" ca="1" si="322"/>
        <v>0</v>
      </c>
    </row>
    <row r="3455" spans="1:9" x14ac:dyDescent="0.25">
      <c r="A3455" s="114">
        <f t="shared" si="323"/>
        <v>3455</v>
      </c>
      <c r="B3455" s="114">
        <f>IF(AND(A3455&gt;=CONTROL!$D$9,A3455&lt;CONTROL!$D$10+1),A3455,0)</f>
        <v>0</v>
      </c>
      <c r="C3455" s="114">
        <f>IF(AND(A3455&gt;=CONTROL!$F$9,A3455&lt;CONTROL!$F$10+1),A3455,0)</f>
        <v>0</v>
      </c>
      <c r="D3455" s="114" t="str">
        <f>IF(DATOS!I3456=CONTROL!$H$10,"B","A")</f>
        <v>A</v>
      </c>
      <c r="E3455" s="114">
        <f t="shared" si="318"/>
        <v>0</v>
      </c>
      <c r="F3455">
        <f t="shared" ca="1" si="319"/>
        <v>-1</v>
      </c>
      <c r="G3455">
        <f t="shared" ca="1" si="320"/>
        <v>654</v>
      </c>
      <c r="H3455">
        <f t="shared" ca="1" si="321"/>
        <v>0</v>
      </c>
      <c r="I3455" s="122">
        <f t="shared" ca="1" si="322"/>
        <v>0</v>
      </c>
    </row>
    <row r="3456" spans="1:9" x14ac:dyDescent="0.25">
      <c r="A3456" s="114">
        <f t="shared" si="323"/>
        <v>3456</v>
      </c>
      <c r="B3456" s="114">
        <f>IF(AND(A3456&gt;=CONTROL!$D$9,A3456&lt;CONTROL!$D$10+1),A3456,0)</f>
        <v>0</v>
      </c>
      <c r="C3456" s="114">
        <f>IF(AND(A3456&gt;=CONTROL!$F$9,A3456&lt;CONTROL!$F$10+1),A3456,0)</f>
        <v>0</v>
      </c>
      <c r="D3456" s="114" t="str">
        <f>IF(DATOS!I3457=CONTROL!$H$10,"B","A")</f>
        <v>A</v>
      </c>
      <c r="E3456" s="114">
        <f t="shared" si="318"/>
        <v>0</v>
      </c>
      <c r="F3456">
        <f t="shared" ca="1" si="319"/>
        <v>-1</v>
      </c>
      <c r="G3456">
        <f t="shared" ca="1" si="320"/>
        <v>654</v>
      </c>
      <c r="H3456">
        <f t="shared" ca="1" si="321"/>
        <v>0</v>
      </c>
      <c r="I3456" s="122">
        <f t="shared" ca="1" si="322"/>
        <v>0</v>
      </c>
    </row>
    <row r="3457" spans="1:9" x14ac:dyDescent="0.25">
      <c r="A3457" s="114">
        <f t="shared" si="323"/>
        <v>3457</v>
      </c>
      <c r="B3457" s="114">
        <f>IF(AND(A3457&gt;=CONTROL!$D$9,A3457&lt;CONTROL!$D$10+1),A3457,0)</f>
        <v>0</v>
      </c>
      <c r="C3457" s="114">
        <f>IF(AND(A3457&gt;=CONTROL!$F$9,A3457&lt;CONTROL!$F$10+1),A3457,0)</f>
        <v>0</v>
      </c>
      <c r="D3457" s="114" t="str">
        <f>IF(DATOS!I3458=CONTROL!$H$10,"B","A")</f>
        <v>A</v>
      </c>
      <c r="E3457" s="114">
        <f t="shared" si="318"/>
        <v>0</v>
      </c>
      <c r="F3457">
        <f t="shared" ca="1" si="319"/>
        <v>-1</v>
      </c>
      <c r="G3457">
        <f t="shared" ca="1" si="320"/>
        <v>654</v>
      </c>
      <c r="H3457">
        <f t="shared" ca="1" si="321"/>
        <v>0</v>
      </c>
      <c r="I3457" s="122">
        <f t="shared" ca="1" si="322"/>
        <v>0</v>
      </c>
    </row>
    <row r="3458" spans="1:9" x14ac:dyDescent="0.25">
      <c r="A3458" s="114">
        <f t="shared" si="323"/>
        <v>3458</v>
      </c>
      <c r="B3458" s="114">
        <f>IF(AND(A3458&gt;=CONTROL!$D$9,A3458&lt;CONTROL!$D$10+1),A3458,0)</f>
        <v>0</v>
      </c>
      <c r="C3458" s="114">
        <f>IF(AND(A3458&gt;=CONTROL!$F$9,A3458&lt;CONTROL!$F$10+1),A3458,0)</f>
        <v>0</v>
      </c>
      <c r="D3458" s="114" t="str">
        <f>IF(DATOS!I3459=CONTROL!$H$10,"B","A")</f>
        <v>A</v>
      </c>
      <c r="E3458" s="114">
        <f t="shared" ref="E3458:E3521" si="324">IF(D3458="A",+C3458+B3458,0)</f>
        <v>0</v>
      </c>
      <c r="F3458">
        <f t="shared" ref="F3458:F3521" ca="1" si="325">IF(E3458&gt;0,RAND(),-1)</f>
        <v>-1</v>
      </c>
      <c r="G3458">
        <f t="shared" ref="G3458:G3521" ca="1" si="326">RANK(F3458,$F$1:$F$5000)</f>
        <v>654</v>
      </c>
      <c r="H3458">
        <f t="shared" ref="H3458:H3521" ca="1" si="327">IF(F3458=-1,0,G3458)</f>
        <v>0</v>
      </c>
      <c r="I3458" s="122">
        <f t="shared" ref="I3458:I3521" ca="1" si="328">IFERROR(MATCH(A3458,H:H,0),0)</f>
        <v>0</v>
      </c>
    </row>
    <row r="3459" spans="1:9" x14ac:dyDescent="0.25">
      <c r="A3459" s="114">
        <f t="shared" ref="A3459:A3522" si="329">+A3458+1</f>
        <v>3459</v>
      </c>
      <c r="B3459" s="114">
        <f>IF(AND(A3459&gt;=CONTROL!$D$9,A3459&lt;CONTROL!$D$10+1),A3459,0)</f>
        <v>0</v>
      </c>
      <c r="C3459" s="114">
        <f>IF(AND(A3459&gt;=CONTROL!$F$9,A3459&lt;CONTROL!$F$10+1),A3459,0)</f>
        <v>0</v>
      </c>
      <c r="D3459" s="114" t="str">
        <f>IF(DATOS!I3460=CONTROL!$H$10,"B","A")</f>
        <v>A</v>
      </c>
      <c r="E3459" s="114">
        <f t="shared" si="324"/>
        <v>0</v>
      </c>
      <c r="F3459">
        <f t="shared" ca="1" si="325"/>
        <v>-1</v>
      </c>
      <c r="G3459">
        <f t="shared" ca="1" si="326"/>
        <v>654</v>
      </c>
      <c r="H3459">
        <f t="shared" ca="1" si="327"/>
        <v>0</v>
      </c>
      <c r="I3459" s="122">
        <f t="shared" ca="1" si="328"/>
        <v>0</v>
      </c>
    </row>
    <row r="3460" spans="1:9" x14ac:dyDescent="0.25">
      <c r="A3460" s="114">
        <f t="shared" si="329"/>
        <v>3460</v>
      </c>
      <c r="B3460" s="114">
        <f>IF(AND(A3460&gt;=CONTROL!$D$9,A3460&lt;CONTROL!$D$10+1),A3460,0)</f>
        <v>0</v>
      </c>
      <c r="C3460" s="114">
        <f>IF(AND(A3460&gt;=CONTROL!$F$9,A3460&lt;CONTROL!$F$10+1),A3460,0)</f>
        <v>0</v>
      </c>
      <c r="D3460" s="114" t="str">
        <f>IF(DATOS!I3461=CONTROL!$H$10,"B","A")</f>
        <v>A</v>
      </c>
      <c r="E3460" s="114">
        <f t="shared" si="324"/>
        <v>0</v>
      </c>
      <c r="F3460">
        <f t="shared" ca="1" si="325"/>
        <v>-1</v>
      </c>
      <c r="G3460">
        <f t="shared" ca="1" si="326"/>
        <v>654</v>
      </c>
      <c r="H3460">
        <f t="shared" ca="1" si="327"/>
        <v>0</v>
      </c>
      <c r="I3460" s="122">
        <f t="shared" ca="1" si="328"/>
        <v>0</v>
      </c>
    </row>
    <row r="3461" spans="1:9" x14ac:dyDescent="0.25">
      <c r="A3461" s="114">
        <f t="shared" si="329"/>
        <v>3461</v>
      </c>
      <c r="B3461" s="114">
        <f>IF(AND(A3461&gt;=CONTROL!$D$9,A3461&lt;CONTROL!$D$10+1),A3461,0)</f>
        <v>0</v>
      </c>
      <c r="C3461" s="114">
        <f>IF(AND(A3461&gt;=CONTROL!$F$9,A3461&lt;CONTROL!$F$10+1),A3461,0)</f>
        <v>0</v>
      </c>
      <c r="D3461" s="114" t="str">
        <f>IF(DATOS!I3462=CONTROL!$H$10,"B","A")</f>
        <v>A</v>
      </c>
      <c r="E3461" s="114">
        <f t="shared" si="324"/>
        <v>0</v>
      </c>
      <c r="F3461">
        <f t="shared" ca="1" si="325"/>
        <v>-1</v>
      </c>
      <c r="G3461">
        <f t="shared" ca="1" si="326"/>
        <v>654</v>
      </c>
      <c r="H3461">
        <f t="shared" ca="1" si="327"/>
        <v>0</v>
      </c>
      <c r="I3461" s="122">
        <f t="shared" ca="1" si="328"/>
        <v>0</v>
      </c>
    </row>
    <row r="3462" spans="1:9" x14ac:dyDescent="0.25">
      <c r="A3462" s="114">
        <f t="shared" si="329"/>
        <v>3462</v>
      </c>
      <c r="B3462" s="114">
        <f>IF(AND(A3462&gt;=CONTROL!$D$9,A3462&lt;CONTROL!$D$10+1),A3462,0)</f>
        <v>0</v>
      </c>
      <c r="C3462" s="114">
        <f>IF(AND(A3462&gt;=CONTROL!$F$9,A3462&lt;CONTROL!$F$10+1),A3462,0)</f>
        <v>0</v>
      </c>
      <c r="D3462" s="114" t="str">
        <f>IF(DATOS!I3463=CONTROL!$H$10,"B","A")</f>
        <v>A</v>
      </c>
      <c r="E3462" s="114">
        <f t="shared" si="324"/>
        <v>0</v>
      </c>
      <c r="F3462">
        <f t="shared" ca="1" si="325"/>
        <v>-1</v>
      </c>
      <c r="G3462">
        <f t="shared" ca="1" si="326"/>
        <v>654</v>
      </c>
      <c r="H3462">
        <f t="shared" ca="1" si="327"/>
        <v>0</v>
      </c>
      <c r="I3462" s="122">
        <f t="shared" ca="1" si="328"/>
        <v>0</v>
      </c>
    </row>
    <row r="3463" spans="1:9" x14ac:dyDescent="0.25">
      <c r="A3463" s="114">
        <f t="shared" si="329"/>
        <v>3463</v>
      </c>
      <c r="B3463" s="114">
        <f>IF(AND(A3463&gt;=CONTROL!$D$9,A3463&lt;CONTROL!$D$10+1),A3463,0)</f>
        <v>0</v>
      </c>
      <c r="C3463" s="114">
        <f>IF(AND(A3463&gt;=CONTROL!$F$9,A3463&lt;CONTROL!$F$10+1),A3463,0)</f>
        <v>0</v>
      </c>
      <c r="D3463" s="114" t="str">
        <f>IF(DATOS!I3464=CONTROL!$H$10,"B","A")</f>
        <v>A</v>
      </c>
      <c r="E3463" s="114">
        <f t="shared" si="324"/>
        <v>0</v>
      </c>
      <c r="F3463">
        <f t="shared" ca="1" si="325"/>
        <v>-1</v>
      </c>
      <c r="G3463">
        <f t="shared" ca="1" si="326"/>
        <v>654</v>
      </c>
      <c r="H3463">
        <f t="shared" ca="1" si="327"/>
        <v>0</v>
      </c>
      <c r="I3463" s="122">
        <f t="shared" ca="1" si="328"/>
        <v>0</v>
      </c>
    </row>
    <row r="3464" spans="1:9" x14ac:dyDescent="0.25">
      <c r="A3464" s="114">
        <f t="shared" si="329"/>
        <v>3464</v>
      </c>
      <c r="B3464" s="114">
        <f>IF(AND(A3464&gt;=CONTROL!$D$9,A3464&lt;CONTROL!$D$10+1),A3464,0)</f>
        <v>0</v>
      </c>
      <c r="C3464" s="114">
        <f>IF(AND(A3464&gt;=CONTROL!$F$9,A3464&lt;CONTROL!$F$10+1),A3464,0)</f>
        <v>0</v>
      </c>
      <c r="D3464" s="114" t="str">
        <f>IF(DATOS!I3465=CONTROL!$H$10,"B","A")</f>
        <v>A</v>
      </c>
      <c r="E3464" s="114">
        <f t="shared" si="324"/>
        <v>0</v>
      </c>
      <c r="F3464">
        <f t="shared" ca="1" si="325"/>
        <v>-1</v>
      </c>
      <c r="G3464">
        <f t="shared" ca="1" si="326"/>
        <v>654</v>
      </c>
      <c r="H3464">
        <f t="shared" ca="1" si="327"/>
        <v>0</v>
      </c>
      <c r="I3464" s="122">
        <f t="shared" ca="1" si="328"/>
        <v>0</v>
      </c>
    </row>
    <row r="3465" spans="1:9" x14ac:dyDescent="0.25">
      <c r="A3465" s="114">
        <f t="shared" si="329"/>
        <v>3465</v>
      </c>
      <c r="B3465" s="114">
        <f>IF(AND(A3465&gt;=CONTROL!$D$9,A3465&lt;CONTROL!$D$10+1),A3465,0)</f>
        <v>0</v>
      </c>
      <c r="C3465" s="114">
        <f>IF(AND(A3465&gt;=CONTROL!$F$9,A3465&lt;CONTROL!$F$10+1),A3465,0)</f>
        <v>0</v>
      </c>
      <c r="D3465" s="114" t="str">
        <f>IF(DATOS!I3466=CONTROL!$H$10,"B","A")</f>
        <v>A</v>
      </c>
      <c r="E3465" s="114">
        <f t="shared" si="324"/>
        <v>0</v>
      </c>
      <c r="F3465">
        <f t="shared" ca="1" si="325"/>
        <v>-1</v>
      </c>
      <c r="G3465">
        <f t="shared" ca="1" si="326"/>
        <v>654</v>
      </c>
      <c r="H3465">
        <f t="shared" ca="1" si="327"/>
        <v>0</v>
      </c>
      <c r="I3465" s="122">
        <f t="shared" ca="1" si="328"/>
        <v>0</v>
      </c>
    </row>
    <row r="3466" spans="1:9" x14ac:dyDescent="0.25">
      <c r="A3466" s="114">
        <f t="shared" si="329"/>
        <v>3466</v>
      </c>
      <c r="B3466" s="114">
        <f>IF(AND(A3466&gt;=CONTROL!$D$9,A3466&lt;CONTROL!$D$10+1),A3466,0)</f>
        <v>0</v>
      </c>
      <c r="C3466" s="114">
        <f>IF(AND(A3466&gt;=CONTROL!$F$9,A3466&lt;CONTROL!$F$10+1),A3466,0)</f>
        <v>0</v>
      </c>
      <c r="D3466" s="114" t="str">
        <f>IF(DATOS!I3467=CONTROL!$H$10,"B","A")</f>
        <v>A</v>
      </c>
      <c r="E3466" s="114">
        <f t="shared" si="324"/>
        <v>0</v>
      </c>
      <c r="F3466">
        <f t="shared" ca="1" si="325"/>
        <v>-1</v>
      </c>
      <c r="G3466">
        <f t="shared" ca="1" si="326"/>
        <v>654</v>
      </c>
      <c r="H3466">
        <f t="shared" ca="1" si="327"/>
        <v>0</v>
      </c>
      <c r="I3466" s="122">
        <f t="shared" ca="1" si="328"/>
        <v>0</v>
      </c>
    </row>
    <row r="3467" spans="1:9" x14ac:dyDescent="0.25">
      <c r="A3467" s="114">
        <f t="shared" si="329"/>
        <v>3467</v>
      </c>
      <c r="B3467" s="114">
        <f>IF(AND(A3467&gt;=CONTROL!$D$9,A3467&lt;CONTROL!$D$10+1),A3467,0)</f>
        <v>0</v>
      </c>
      <c r="C3467" s="114">
        <f>IF(AND(A3467&gt;=CONTROL!$F$9,A3467&lt;CONTROL!$F$10+1),A3467,0)</f>
        <v>0</v>
      </c>
      <c r="D3467" s="114" t="str">
        <f>IF(DATOS!I3468=CONTROL!$H$10,"B","A")</f>
        <v>A</v>
      </c>
      <c r="E3467" s="114">
        <f t="shared" si="324"/>
        <v>0</v>
      </c>
      <c r="F3467">
        <f t="shared" ca="1" si="325"/>
        <v>-1</v>
      </c>
      <c r="G3467">
        <f t="shared" ca="1" si="326"/>
        <v>654</v>
      </c>
      <c r="H3467">
        <f t="shared" ca="1" si="327"/>
        <v>0</v>
      </c>
      <c r="I3467" s="122">
        <f t="shared" ca="1" si="328"/>
        <v>0</v>
      </c>
    </row>
    <row r="3468" spans="1:9" x14ac:dyDescent="0.25">
      <c r="A3468" s="114">
        <f t="shared" si="329"/>
        <v>3468</v>
      </c>
      <c r="B3468" s="114">
        <f>IF(AND(A3468&gt;=CONTROL!$D$9,A3468&lt;CONTROL!$D$10+1),A3468,0)</f>
        <v>0</v>
      </c>
      <c r="C3468" s="114">
        <f>IF(AND(A3468&gt;=CONTROL!$F$9,A3468&lt;CONTROL!$F$10+1),A3468,0)</f>
        <v>0</v>
      </c>
      <c r="D3468" s="114" t="str">
        <f>IF(DATOS!I3469=CONTROL!$H$10,"B","A")</f>
        <v>A</v>
      </c>
      <c r="E3468" s="114">
        <f t="shared" si="324"/>
        <v>0</v>
      </c>
      <c r="F3468">
        <f t="shared" ca="1" si="325"/>
        <v>-1</v>
      </c>
      <c r="G3468">
        <f t="shared" ca="1" si="326"/>
        <v>654</v>
      </c>
      <c r="H3468">
        <f t="shared" ca="1" si="327"/>
        <v>0</v>
      </c>
      <c r="I3468" s="122">
        <f t="shared" ca="1" si="328"/>
        <v>0</v>
      </c>
    </row>
    <row r="3469" spans="1:9" x14ac:dyDescent="0.25">
      <c r="A3469" s="114">
        <f t="shared" si="329"/>
        <v>3469</v>
      </c>
      <c r="B3469" s="114">
        <f>IF(AND(A3469&gt;=CONTROL!$D$9,A3469&lt;CONTROL!$D$10+1),A3469,0)</f>
        <v>0</v>
      </c>
      <c r="C3469" s="114">
        <f>IF(AND(A3469&gt;=CONTROL!$F$9,A3469&lt;CONTROL!$F$10+1),A3469,0)</f>
        <v>0</v>
      </c>
      <c r="D3469" s="114" t="str">
        <f>IF(DATOS!I3470=CONTROL!$H$10,"B","A")</f>
        <v>A</v>
      </c>
      <c r="E3469" s="114">
        <f t="shared" si="324"/>
        <v>0</v>
      </c>
      <c r="F3469">
        <f t="shared" ca="1" si="325"/>
        <v>-1</v>
      </c>
      <c r="G3469">
        <f t="shared" ca="1" si="326"/>
        <v>654</v>
      </c>
      <c r="H3469">
        <f t="shared" ca="1" si="327"/>
        <v>0</v>
      </c>
      <c r="I3469" s="122">
        <f t="shared" ca="1" si="328"/>
        <v>0</v>
      </c>
    </row>
    <row r="3470" spans="1:9" x14ac:dyDescent="0.25">
      <c r="A3470" s="114">
        <f t="shared" si="329"/>
        <v>3470</v>
      </c>
      <c r="B3470" s="114">
        <f>IF(AND(A3470&gt;=CONTROL!$D$9,A3470&lt;CONTROL!$D$10+1),A3470,0)</f>
        <v>0</v>
      </c>
      <c r="C3470" s="114">
        <f>IF(AND(A3470&gt;=CONTROL!$F$9,A3470&lt;CONTROL!$F$10+1),A3470,0)</f>
        <v>0</v>
      </c>
      <c r="D3470" s="114" t="str">
        <f>IF(DATOS!I3471=CONTROL!$H$10,"B","A")</f>
        <v>A</v>
      </c>
      <c r="E3470" s="114">
        <f t="shared" si="324"/>
        <v>0</v>
      </c>
      <c r="F3470">
        <f t="shared" ca="1" si="325"/>
        <v>-1</v>
      </c>
      <c r="G3470">
        <f t="shared" ca="1" si="326"/>
        <v>654</v>
      </c>
      <c r="H3470">
        <f t="shared" ca="1" si="327"/>
        <v>0</v>
      </c>
      <c r="I3470" s="122">
        <f t="shared" ca="1" si="328"/>
        <v>0</v>
      </c>
    </row>
    <row r="3471" spans="1:9" x14ac:dyDescent="0.25">
      <c r="A3471" s="114">
        <f t="shared" si="329"/>
        <v>3471</v>
      </c>
      <c r="B3471" s="114">
        <f>IF(AND(A3471&gt;=CONTROL!$D$9,A3471&lt;CONTROL!$D$10+1),A3471,0)</f>
        <v>0</v>
      </c>
      <c r="C3471" s="114">
        <f>IF(AND(A3471&gt;=CONTROL!$F$9,A3471&lt;CONTROL!$F$10+1),A3471,0)</f>
        <v>0</v>
      </c>
      <c r="D3471" s="114" t="str">
        <f>IF(DATOS!I3472=CONTROL!$H$10,"B","A")</f>
        <v>A</v>
      </c>
      <c r="E3471" s="114">
        <f t="shared" si="324"/>
        <v>0</v>
      </c>
      <c r="F3471">
        <f t="shared" ca="1" si="325"/>
        <v>-1</v>
      </c>
      <c r="G3471">
        <f t="shared" ca="1" si="326"/>
        <v>654</v>
      </c>
      <c r="H3471">
        <f t="shared" ca="1" si="327"/>
        <v>0</v>
      </c>
      <c r="I3471" s="122">
        <f t="shared" ca="1" si="328"/>
        <v>0</v>
      </c>
    </row>
    <row r="3472" spans="1:9" x14ac:dyDescent="0.25">
      <c r="A3472" s="114">
        <f t="shared" si="329"/>
        <v>3472</v>
      </c>
      <c r="B3472" s="114">
        <f>IF(AND(A3472&gt;=CONTROL!$D$9,A3472&lt;CONTROL!$D$10+1),A3472,0)</f>
        <v>0</v>
      </c>
      <c r="C3472" s="114">
        <f>IF(AND(A3472&gt;=CONTROL!$F$9,A3472&lt;CONTROL!$F$10+1),A3472,0)</f>
        <v>0</v>
      </c>
      <c r="D3472" s="114" t="str">
        <f>IF(DATOS!I3473=CONTROL!$H$10,"B","A")</f>
        <v>A</v>
      </c>
      <c r="E3472" s="114">
        <f t="shared" si="324"/>
        <v>0</v>
      </c>
      <c r="F3472">
        <f t="shared" ca="1" si="325"/>
        <v>-1</v>
      </c>
      <c r="G3472">
        <f t="shared" ca="1" si="326"/>
        <v>654</v>
      </c>
      <c r="H3472">
        <f t="shared" ca="1" si="327"/>
        <v>0</v>
      </c>
      <c r="I3472" s="122">
        <f t="shared" ca="1" si="328"/>
        <v>0</v>
      </c>
    </row>
    <row r="3473" spans="1:9" x14ac:dyDescent="0.25">
      <c r="A3473" s="114">
        <f t="shared" si="329"/>
        <v>3473</v>
      </c>
      <c r="B3473" s="114">
        <f>IF(AND(A3473&gt;=CONTROL!$D$9,A3473&lt;CONTROL!$D$10+1),A3473,0)</f>
        <v>0</v>
      </c>
      <c r="C3473" s="114">
        <f>IF(AND(A3473&gt;=CONTROL!$F$9,A3473&lt;CONTROL!$F$10+1),A3473,0)</f>
        <v>0</v>
      </c>
      <c r="D3473" s="114" t="str">
        <f>IF(DATOS!I3474=CONTROL!$H$10,"B","A")</f>
        <v>A</v>
      </c>
      <c r="E3473" s="114">
        <f t="shared" si="324"/>
        <v>0</v>
      </c>
      <c r="F3473">
        <f t="shared" ca="1" si="325"/>
        <v>-1</v>
      </c>
      <c r="G3473">
        <f t="shared" ca="1" si="326"/>
        <v>654</v>
      </c>
      <c r="H3473">
        <f t="shared" ca="1" si="327"/>
        <v>0</v>
      </c>
      <c r="I3473" s="122">
        <f t="shared" ca="1" si="328"/>
        <v>0</v>
      </c>
    </row>
    <row r="3474" spans="1:9" x14ac:dyDescent="0.25">
      <c r="A3474" s="114">
        <f t="shared" si="329"/>
        <v>3474</v>
      </c>
      <c r="B3474" s="114">
        <f>IF(AND(A3474&gt;=CONTROL!$D$9,A3474&lt;CONTROL!$D$10+1),A3474,0)</f>
        <v>0</v>
      </c>
      <c r="C3474" s="114">
        <f>IF(AND(A3474&gt;=CONTROL!$F$9,A3474&lt;CONTROL!$F$10+1),A3474,0)</f>
        <v>0</v>
      </c>
      <c r="D3474" s="114" t="str">
        <f>IF(DATOS!I3475=CONTROL!$H$10,"B","A")</f>
        <v>A</v>
      </c>
      <c r="E3474" s="114">
        <f t="shared" si="324"/>
        <v>0</v>
      </c>
      <c r="F3474">
        <f t="shared" ca="1" si="325"/>
        <v>-1</v>
      </c>
      <c r="G3474">
        <f t="shared" ca="1" si="326"/>
        <v>654</v>
      </c>
      <c r="H3474">
        <f t="shared" ca="1" si="327"/>
        <v>0</v>
      </c>
      <c r="I3474" s="122">
        <f t="shared" ca="1" si="328"/>
        <v>0</v>
      </c>
    </row>
    <row r="3475" spans="1:9" x14ac:dyDescent="0.25">
      <c r="A3475" s="114">
        <f t="shared" si="329"/>
        <v>3475</v>
      </c>
      <c r="B3475" s="114">
        <f>IF(AND(A3475&gt;=CONTROL!$D$9,A3475&lt;CONTROL!$D$10+1),A3475,0)</f>
        <v>0</v>
      </c>
      <c r="C3475" s="114">
        <f>IF(AND(A3475&gt;=CONTROL!$F$9,A3475&lt;CONTROL!$F$10+1),A3475,0)</f>
        <v>0</v>
      </c>
      <c r="D3475" s="114" t="str">
        <f>IF(DATOS!I3476=CONTROL!$H$10,"B","A")</f>
        <v>A</v>
      </c>
      <c r="E3475" s="114">
        <f t="shared" si="324"/>
        <v>0</v>
      </c>
      <c r="F3475">
        <f t="shared" ca="1" si="325"/>
        <v>-1</v>
      </c>
      <c r="G3475">
        <f t="shared" ca="1" si="326"/>
        <v>654</v>
      </c>
      <c r="H3475">
        <f t="shared" ca="1" si="327"/>
        <v>0</v>
      </c>
      <c r="I3475" s="122">
        <f t="shared" ca="1" si="328"/>
        <v>0</v>
      </c>
    </row>
    <row r="3476" spans="1:9" x14ac:dyDescent="0.25">
      <c r="A3476" s="114">
        <f t="shared" si="329"/>
        <v>3476</v>
      </c>
      <c r="B3476" s="114">
        <f>IF(AND(A3476&gt;=CONTROL!$D$9,A3476&lt;CONTROL!$D$10+1),A3476,0)</f>
        <v>0</v>
      </c>
      <c r="C3476" s="114">
        <f>IF(AND(A3476&gt;=CONTROL!$F$9,A3476&lt;CONTROL!$F$10+1),A3476,0)</f>
        <v>0</v>
      </c>
      <c r="D3476" s="114" t="str">
        <f>IF(DATOS!I3477=CONTROL!$H$10,"B","A")</f>
        <v>A</v>
      </c>
      <c r="E3476" s="114">
        <f t="shared" si="324"/>
        <v>0</v>
      </c>
      <c r="F3476">
        <f t="shared" ca="1" si="325"/>
        <v>-1</v>
      </c>
      <c r="G3476">
        <f t="shared" ca="1" si="326"/>
        <v>654</v>
      </c>
      <c r="H3476">
        <f t="shared" ca="1" si="327"/>
        <v>0</v>
      </c>
      <c r="I3476" s="122">
        <f t="shared" ca="1" si="328"/>
        <v>0</v>
      </c>
    </row>
    <row r="3477" spans="1:9" x14ac:dyDescent="0.25">
      <c r="A3477" s="114">
        <f t="shared" si="329"/>
        <v>3477</v>
      </c>
      <c r="B3477" s="114">
        <f>IF(AND(A3477&gt;=CONTROL!$D$9,A3477&lt;CONTROL!$D$10+1),A3477,0)</f>
        <v>0</v>
      </c>
      <c r="C3477" s="114">
        <f>IF(AND(A3477&gt;=CONTROL!$F$9,A3477&lt;CONTROL!$F$10+1),A3477,0)</f>
        <v>0</v>
      </c>
      <c r="D3477" s="114" t="str">
        <f>IF(DATOS!I3478=CONTROL!$H$10,"B","A")</f>
        <v>A</v>
      </c>
      <c r="E3477" s="114">
        <f t="shared" si="324"/>
        <v>0</v>
      </c>
      <c r="F3477">
        <f t="shared" ca="1" si="325"/>
        <v>-1</v>
      </c>
      <c r="G3477">
        <f t="shared" ca="1" si="326"/>
        <v>654</v>
      </c>
      <c r="H3477">
        <f t="shared" ca="1" si="327"/>
        <v>0</v>
      </c>
      <c r="I3477" s="122">
        <f t="shared" ca="1" si="328"/>
        <v>0</v>
      </c>
    </row>
    <row r="3478" spans="1:9" x14ac:dyDescent="0.25">
      <c r="A3478" s="114">
        <f t="shared" si="329"/>
        <v>3478</v>
      </c>
      <c r="B3478" s="114">
        <f>IF(AND(A3478&gt;=CONTROL!$D$9,A3478&lt;CONTROL!$D$10+1),A3478,0)</f>
        <v>0</v>
      </c>
      <c r="C3478" s="114">
        <f>IF(AND(A3478&gt;=CONTROL!$F$9,A3478&lt;CONTROL!$F$10+1),A3478,0)</f>
        <v>0</v>
      </c>
      <c r="D3478" s="114" t="str">
        <f>IF(DATOS!I3479=CONTROL!$H$10,"B","A")</f>
        <v>A</v>
      </c>
      <c r="E3478" s="114">
        <f t="shared" si="324"/>
        <v>0</v>
      </c>
      <c r="F3478">
        <f t="shared" ca="1" si="325"/>
        <v>-1</v>
      </c>
      <c r="G3478">
        <f t="shared" ca="1" si="326"/>
        <v>654</v>
      </c>
      <c r="H3478">
        <f t="shared" ca="1" si="327"/>
        <v>0</v>
      </c>
      <c r="I3478" s="122">
        <f t="shared" ca="1" si="328"/>
        <v>0</v>
      </c>
    </row>
    <row r="3479" spans="1:9" x14ac:dyDescent="0.25">
      <c r="A3479" s="114">
        <f t="shared" si="329"/>
        <v>3479</v>
      </c>
      <c r="B3479" s="114">
        <f>IF(AND(A3479&gt;=CONTROL!$D$9,A3479&lt;CONTROL!$D$10+1),A3479,0)</f>
        <v>0</v>
      </c>
      <c r="C3479" s="114">
        <f>IF(AND(A3479&gt;=CONTROL!$F$9,A3479&lt;CONTROL!$F$10+1),A3479,0)</f>
        <v>0</v>
      </c>
      <c r="D3479" s="114" t="str">
        <f>IF(DATOS!I3480=CONTROL!$H$10,"B","A")</f>
        <v>A</v>
      </c>
      <c r="E3479" s="114">
        <f t="shared" si="324"/>
        <v>0</v>
      </c>
      <c r="F3479">
        <f t="shared" ca="1" si="325"/>
        <v>-1</v>
      </c>
      <c r="G3479">
        <f t="shared" ca="1" si="326"/>
        <v>654</v>
      </c>
      <c r="H3479">
        <f t="shared" ca="1" si="327"/>
        <v>0</v>
      </c>
      <c r="I3479" s="122">
        <f t="shared" ca="1" si="328"/>
        <v>0</v>
      </c>
    </row>
    <row r="3480" spans="1:9" x14ac:dyDescent="0.25">
      <c r="A3480" s="114">
        <f t="shared" si="329"/>
        <v>3480</v>
      </c>
      <c r="B3480" s="114">
        <f>IF(AND(A3480&gt;=CONTROL!$D$9,A3480&lt;CONTROL!$D$10+1),A3480,0)</f>
        <v>0</v>
      </c>
      <c r="C3480" s="114">
        <f>IF(AND(A3480&gt;=CONTROL!$F$9,A3480&lt;CONTROL!$F$10+1),A3480,0)</f>
        <v>0</v>
      </c>
      <c r="D3480" s="114" t="str">
        <f>IF(DATOS!I3481=CONTROL!$H$10,"B","A")</f>
        <v>A</v>
      </c>
      <c r="E3480" s="114">
        <f t="shared" si="324"/>
        <v>0</v>
      </c>
      <c r="F3480">
        <f t="shared" ca="1" si="325"/>
        <v>-1</v>
      </c>
      <c r="G3480">
        <f t="shared" ca="1" si="326"/>
        <v>654</v>
      </c>
      <c r="H3480">
        <f t="shared" ca="1" si="327"/>
        <v>0</v>
      </c>
      <c r="I3480" s="122">
        <f t="shared" ca="1" si="328"/>
        <v>0</v>
      </c>
    </row>
    <row r="3481" spans="1:9" x14ac:dyDescent="0.25">
      <c r="A3481" s="114">
        <f t="shared" si="329"/>
        <v>3481</v>
      </c>
      <c r="B3481" s="114">
        <f>IF(AND(A3481&gt;=CONTROL!$D$9,A3481&lt;CONTROL!$D$10+1),A3481,0)</f>
        <v>0</v>
      </c>
      <c r="C3481" s="114">
        <f>IF(AND(A3481&gt;=CONTROL!$F$9,A3481&lt;CONTROL!$F$10+1),A3481,0)</f>
        <v>0</v>
      </c>
      <c r="D3481" s="114" t="str">
        <f>IF(DATOS!I3482=CONTROL!$H$10,"B","A")</f>
        <v>A</v>
      </c>
      <c r="E3481" s="114">
        <f t="shared" si="324"/>
        <v>0</v>
      </c>
      <c r="F3481">
        <f t="shared" ca="1" si="325"/>
        <v>-1</v>
      </c>
      <c r="G3481">
        <f t="shared" ca="1" si="326"/>
        <v>654</v>
      </c>
      <c r="H3481">
        <f t="shared" ca="1" si="327"/>
        <v>0</v>
      </c>
      <c r="I3481" s="122">
        <f t="shared" ca="1" si="328"/>
        <v>0</v>
      </c>
    </row>
    <row r="3482" spans="1:9" x14ac:dyDescent="0.25">
      <c r="A3482" s="114">
        <f t="shared" si="329"/>
        <v>3482</v>
      </c>
      <c r="B3482" s="114">
        <f>IF(AND(A3482&gt;=CONTROL!$D$9,A3482&lt;CONTROL!$D$10+1),A3482,0)</f>
        <v>0</v>
      </c>
      <c r="C3482" s="114">
        <f>IF(AND(A3482&gt;=CONTROL!$F$9,A3482&lt;CONTROL!$F$10+1),A3482,0)</f>
        <v>0</v>
      </c>
      <c r="D3482" s="114" t="str">
        <f>IF(DATOS!I3483=CONTROL!$H$10,"B","A")</f>
        <v>A</v>
      </c>
      <c r="E3482" s="114">
        <f t="shared" si="324"/>
        <v>0</v>
      </c>
      <c r="F3482">
        <f t="shared" ca="1" si="325"/>
        <v>-1</v>
      </c>
      <c r="G3482">
        <f t="shared" ca="1" si="326"/>
        <v>654</v>
      </c>
      <c r="H3482">
        <f t="shared" ca="1" si="327"/>
        <v>0</v>
      </c>
      <c r="I3482" s="122">
        <f t="shared" ca="1" si="328"/>
        <v>0</v>
      </c>
    </row>
    <row r="3483" spans="1:9" x14ac:dyDescent="0.25">
      <c r="A3483" s="114">
        <f t="shared" si="329"/>
        <v>3483</v>
      </c>
      <c r="B3483" s="114">
        <f>IF(AND(A3483&gt;=CONTROL!$D$9,A3483&lt;CONTROL!$D$10+1),A3483,0)</f>
        <v>0</v>
      </c>
      <c r="C3483" s="114">
        <f>IF(AND(A3483&gt;=CONTROL!$F$9,A3483&lt;CONTROL!$F$10+1),A3483,0)</f>
        <v>0</v>
      </c>
      <c r="D3483" s="114" t="str">
        <f>IF(DATOS!I3484=CONTROL!$H$10,"B","A")</f>
        <v>A</v>
      </c>
      <c r="E3483" s="114">
        <f t="shared" si="324"/>
        <v>0</v>
      </c>
      <c r="F3483">
        <f t="shared" ca="1" si="325"/>
        <v>-1</v>
      </c>
      <c r="G3483">
        <f t="shared" ca="1" si="326"/>
        <v>654</v>
      </c>
      <c r="H3483">
        <f t="shared" ca="1" si="327"/>
        <v>0</v>
      </c>
      <c r="I3483" s="122">
        <f t="shared" ca="1" si="328"/>
        <v>0</v>
      </c>
    </row>
    <row r="3484" spans="1:9" x14ac:dyDescent="0.25">
      <c r="A3484" s="114">
        <f t="shared" si="329"/>
        <v>3484</v>
      </c>
      <c r="B3484" s="114">
        <f>IF(AND(A3484&gt;=CONTROL!$D$9,A3484&lt;CONTROL!$D$10+1),A3484,0)</f>
        <v>0</v>
      </c>
      <c r="C3484" s="114">
        <f>IF(AND(A3484&gt;=CONTROL!$F$9,A3484&lt;CONTROL!$F$10+1),A3484,0)</f>
        <v>0</v>
      </c>
      <c r="D3484" s="114" t="str">
        <f>IF(DATOS!I3485=CONTROL!$H$10,"B","A")</f>
        <v>A</v>
      </c>
      <c r="E3484" s="114">
        <f t="shared" si="324"/>
        <v>0</v>
      </c>
      <c r="F3484">
        <f t="shared" ca="1" si="325"/>
        <v>-1</v>
      </c>
      <c r="G3484">
        <f t="shared" ca="1" si="326"/>
        <v>654</v>
      </c>
      <c r="H3484">
        <f t="shared" ca="1" si="327"/>
        <v>0</v>
      </c>
      <c r="I3484" s="122">
        <f t="shared" ca="1" si="328"/>
        <v>0</v>
      </c>
    </row>
    <row r="3485" spans="1:9" x14ac:dyDescent="0.25">
      <c r="A3485" s="114">
        <f t="shared" si="329"/>
        <v>3485</v>
      </c>
      <c r="B3485" s="114">
        <f>IF(AND(A3485&gt;=CONTROL!$D$9,A3485&lt;CONTROL!$D$10+1),A3485,0)</f>
        <v>0</v>
      </c>
      <c r="C3485" s="114">
        <f>IF(AND(A3485&gt;=CONTROL!$F$9,A3485&lt;CONTROL!$F$10+1),A3485,0)</f>
        <v>0</v>
      </c>
      <c r="D3485" s="114" t="str">
        <f>IF(DATOS!I3486=CONTROL!$H$10,"B","A")</f>
        <v>A</v>
      </c>
      <c r="E3485" s="114">
        <f t="shared" si="324"/>
        <v>0</v>
      </c>
      <c r="F3485">
        <f t="shared" ca="1" si="325"/>
        <v>-1</v>
      </c>
      <c r="G3485">
        <f t="shared" ca="1" si="326"/>
        <v>654</v>
      </c>
      <c r="H3485">
        <f t="shared" ca="1" si="327"/>
        <v>0</v>
      </c>
      <c r="I3485" s="122">
        <f t="shared" ca="1" si="328"/>
        <v>0</v>
      </c>
    </row>
    <row r="3486" spans="1:9" x14ac:dyDescent="0.25">
      <c r="A3486" s="114">
        <f t="shared" si="329"/>
        <v>3486</v>
      </c>
      <c r="B3486" s="114">
        <f>IF(AND(A3486&gt;=CONTROL!$D$9,A3486&lt;CONTROL!$D$10+1),A3486,0)</f>
        <v>0</v>
      </c>
      <c r="C3486" s="114">
        <f>IF(AND(A3486&gt;=CONTROL!$F$9,A3486&lt;CONTROL!$F$10+1),A3486,0)</f>
        <v>0</v>
      </c>
      <c r="D3486" s="114" t="str">
        <f>IF(DATOS!I3487=CONTROL!$H$10,"B","A")</f>
        <v>A</v>
      </c>
      <c r="E3486" s="114">
        <f t="shared" si="324"/>
        <v>0</v>
      </c>
      <c r="F3486">
        <f t="shared" ca="1" si="325"/>
        <v>-1</v>
      </c>
      <c r="G3486">
        <f t="shared" ca="1" si="326"/>
        <v>654</v>
      </c>
      <c r="H3486">
        <f t="shared" ca="1" si="327"/>
        <v>0</v>
      </c>
      <c r="I3486" s="122">
        <f t="shared" ca="1" si="328"/>
        <v>0</v>
      </c>
    </row>
    <row r="3487" spans="1:9" x14ac:dyDescent="0.25">
      <c r="A3487" s="114">
        <f t="shared" si="329"/>
        <v>3487</v>
      </c>
      <c r="B3487" s="114">
        <f>IF(AND(A3487&gt;=CONTROL!$D$9,A3487&lt;CONTROL!$D$10+1),A3487,0)</f>
        <v>0</v>
      </c>
      <c r="C3487" s="114">
        <f>IF(AND(A3487&gt;=CONTROL!$F$9,A3487&lt;CONTROL!$F$10+1),A3487,0)</f>
        <v>0</v>
      </c>
      <c r="D3487" s="114" t="str">
        <f>IF(DATOS!I3488=CONTROL!$H$10,"B","A")</f>
        <v>A</v>
      </c>
      <c r="E3487" s="114">
        <f t="shared" si="324"/>
        <v>0</v>
      </c>
      <c r="F3487">
        <f t="shared" ca="1" si="325"/>
        <v>-1</v>
      </c>
      <c r="G3487">
        <f t="shared" ca="1" si="326"/>
        <v>654</v>
      </c>
      <c r="H3487">
        <f t="shared" ca="1" si="327"/>
        <v>0</v>
      </c>
      <c r="I3487" s="122">
        <f t="shared" ca="1" si="328"/>
        <v>0</v>
      </c>
    </row>
    <row r="3488" spans="1:9" x14ac:dyDescent="0.25">
      <c r="A3488" s="114">
        <f t="shared" si="329"/>
        <v>3488</v>
      </c>
      <c r="B3488" s="114">
        <f>IF(AND(A3488&gt;=CONTROL!$D$9,A3488&lt;CONTROL!$D$10+1),A3488,0)</f>
        <v>0</v>
      </c>
      <c r="C3488" s="114">
        <f>IF(AND(A3488&gt;=CONTROL!$F$9,A3488&lt;CONTROL!$F$10+1),A3488,0)</f>
        <v>0</v>
      </c>
      <c r="D3488" s="114" t="str">
        <f>IF(DATOS!I3489=CONTROL!$H$10,"B","A")</f>
        <v>A</v>
      </c>
      <c r="E3488" s="114">
        <f t="shared" si="324"/>
        <v>0</v>
      </c>
      <c r="F3488">
        <f t="shared" ca="1" si="325"/>
        <v>-1</v>
      </c>
      <c r="G3488">
        <f t="shared" ca="1" si="326"/>
        <v>654</v>
      </c>
      <c r="H3488">
        <f t="shared" ca="1" si="327"/>
        <v>0</v>
      </c>
      <c r="I3488" s="122">
        <f t="shared" ca="1" si="328"/>
        <v>0</v>
      </c>
    </row>
    <row r="3489" spans="1:9" x14ac:dyDescent="0.25">
      <c r="A3489" s="114">
        <f t="shared" si="329"/>
        <v>3489</v>
      </c>
      <c r="B3489" s="114">
        <f>IF(AND(A3489&gt;=CONTROL!$D$9,A3489&lt;CONTROL!$D$10+1),A3489,0)</f>
        <v>0</v>
      </c>
      <c r="C3489" s="114">
        <f>IF(AND(A3489&gt;=CONTROL!$F$9,A3489&lt;CONTROL!$F$10+1),A3489,0)</f>
        <v>0</v>
      </c>
      <c r="D3489" s="114" t="str">
        <f>IF(DATOS!I3490=CONTROL!$H$10,"B","A")</f>
        <v>A</v>
      </c>
      <c r="E3489" s="114">
        <f t="shared" si="324"/>
        <v>0</v>
      </c>
      <c r="F3489">
        <f t="shared" ca="1" si="325"/>
        <v>-1</v>
      </c>
      <c r="G3489">
        <f t="shared" ca="1" si="326"/>
        <v>654</v>
      </c>
      <c r="H3489">
        <f t="shared" ca="1" si="327"/>
        <v>0</v>
      </c>
      <c r="I3489" s="122">
        <f t="shared" ca="1" si="328"/>
        <v>0</v>
      </c>
    </row>
    <row r="3490" spans="1:9" x14ac:dyDescent="0.25">
      <c r="A3490" s="114">
        <f t="shared" si="329"/>
        <v>3490</v>
      </c>
      <c r="B3490" s="114">
        <f>IF(AND(A3490&gt;=CONTROL!$D$9,A3490&lt;CONTROL!$D$10+1),A3490,0)</f>
        <v>0</v>
      </c>
      <c r="C3490" s="114">
        <f>IF(AND(A3490&gt;=CONTROL!$F$9,A3490&lt;CONTROL!$F$10+1),A3490,0)</f>
        <v>0</v>
      </c>
      <c r="D3490" s="114" t="str">
        <f>IF(DATOS!I3491=CONTROL!$H$10,"B","A")</f>
        <v>A</v>
      </c>
      <c r="E3490" s="114">
        <f t="shared" si="324"/>
        <v>0</v>
      </c>
      <c r="F3490">
        <f t="shared" ca="1" si="325"/>
        <v>-1</v>
      </c>
      <c r="G3490">
        <f t="shared" ca="1" si="326"/>
        <v>654</v>
      </c>
      <c r="H3490">
        <f t="shared" ca="1" si="327"/>
        <v>0</v>
      </c>
      <c r="I3490" s="122">
        <f t="shared" ca="1" si="328"/>
        <v>0</v>
      </c>
    </row>
    <row r="3491" spans="1:9" x14ac:dyDescent="0.25">
      <c r="A3491" s="114">
        <f t="shared" si="329"/>
        <v>3491</v>
      </c>
      <c r="B3491" s="114">
        <f>IF(AND(A3491&gt;=CONTROL!$D$9,A3491&lt;CONTROL!$D$10+1),A3491,0)</f>
        <v>0</v>
      </c>
      <c r="C3491" s="114">
        <f>IF(AND(A3491&gt;=CONTROL!$F$9,A3491&lt;CONTROL!$F$10+1),A3491,0)</f>
        <v>0</v>
      </c>
      <c r="D3491" s="114" t="str">
        <f>IF(DATOS!I3492=CONTROL!$H$10,"B","A")</f>
        <v>A</v>
      </c>
      <c r="E3491" s="114">
        <f t="shared" si="324"/>
        <v>0</v>
      </c>
      <c r="F3491">
        <f t="shared" ca="1" si="325"/>
        <v>-1</v>
      </c>
      <c r="G3491">
        <f t="shared" ca="1" si="326"/>
        <v>654</v>
      </c>
      <c r="H3491">
        <f t="shared" ca="1" si="327"/>
        <v>0</v>
      </c>
      <c r="I3491" s="122">
        <f t="shared" ca="1" si="328"/>
        <v>0</v>
      </c>
    </row>
    <row r="3492" spans="1:9" x14ac:dyDescent="0.25">
      <c r="A3492" s="114">
        <f t="shared" si="329"/>
        <v>3492</v>
      </c>
      <c r="B3492" s="114">
        <f>IF(AND(A3492&gt;=CONTROL!$D$9,A3492&lt;CONTROL!$D$10+1),A3492,0)</f>
        <v>0</v>
      </c>
      <c r="C3492" s="114">
        <f>IF(AND(A3492&gt;=CONTROL!$F$9,A3492&lt;CONTROL!$F$10+1),A3492,0)</f>
        <v>0</v>
      </c>
      <c r="D3492" s="114" t="str">
        <f>IF(DATOS!I3493=CONTROL!$H$10,"B","A")</f>
        <v>A</v>
      </c>
      <c r="E3492" s="114">
        <f t="shared" si="324"/>
        <v>0</v>
      </c>
      <c r="F3492">
        <f t="shared" ca="1" si="325"/>
        <v>-1</v>
      </c>
      <c r="G3492">
        <f t="shared" ca="1" si="326"/>
        <v>654</v>
      </c>
      <c r="H3492">
        <f t="shared" ca="1" si="327"/>
        <v>0</v>
      </c>
      <c r="I3492" s="122">
        <f t="shared" ca="1" si="328"/>
        <v>0</v>
      </c>
    </row>
    <row r="3493" spans="1:9" x14ac:dyDescent="0.25">
      <c r="A3493" s="114">
        <f t="shared" si="329"/>
        <v>3493</v>
      </c>
      <c r="B3493" s="114">
        <f>IF(AND(A3493&gt;=CONTROL!$D$9,A3493&lt;CONTROL!$D$10+1),A3493,0)</f>
        <v>0</v>
      </c>
      <c r="C3493" s="114">
        <f>IF(AND(A3493&gt;=CONTROL!$F$9,A3493&lt;CONTROL!$F$10+1),A3493,0)</f>
        <v>0</v>
      </c>
      <c r="D3493" s="114" t="str">
        <f>IF(DATOS!I3494=CONTROL!$H$10,"B","A")</f>
        <v>A</v>
      </c>
      <c r="E3493" s="114">
        <f t="shared" si="324"/>
        <v>0</v>
      </c>
      <c r="F3493">
        <f t="shared" ca="1" si="325"/>
        <v>-1</v>
      </c>
      <c r="G3493">
        <f t="shared" ca="1" si="326"/>
        <v>654</v>
      </c>
      <c r="H3493">
        <f t="shared" ca="1" si="327"/>
        <v>0</v>
      </c>
      <c r="I3493" s="122">
        <f t="shared" ca="1" si="328"/>
        <v>0</v>
      </c>
    </row>
    <row r="3494" spans="1:9" x14ac:dyDescent="0.25">
      <c r="A3494" s="114">
        <f t="shared" si="329"/>
        <v>3494</v>
      </c>
      <c r="B3494" s="114">
        <f>IF(AND(A3494&gt;=CONTROL!$D$9,A3494&lt;CONTROL!$D$10+1),A3494,0)</f>
        <v>0</v>
      </c>
      <c r="C3494" s="114">
        <f>IF(AND(A3494&gt;=CONTROL!$F$9,A3494&lt;CONTROL!$F$10+1),A3494,0)</f>
        <v>0</v>
      </c>
      <c r="D3494" s="114" t="str">
        <f>IF(DATOS!I3495=CONTROL!$H$10,"B","A")</f>
        <v>A</v>
      </c>
      <c r="E3494" s="114">
        <f t="shared" si="324"/>
        <v>0</v>
      </c>
      <c r="F3494">
        <f t="shared" ca="1" si="325"/>
        <v>-1</v>
      </c>
      <c r="G3494">
        <f t="shared" ca="1" si="326"/>
        <v>654</v>
      </c>
      <c r="H3494">
        <f t="shared" ca="1" si="327"/>
        <v>0</v>
      </c>
      <c r="I3494" s="122">
        <f t="shared" ca="1" si="328"/>
        <v>0</v>
      </c>
    </row>
    <row r="3495" spans="1:9" x14ac:dyDescent="0.25">
      <c r="A3495" s="114">
        <f t="shared" si="329"/>
        <v>3495</v>
      </c>
      <c r="B3495" s="114">
        <f>IF(AND(A3495&gt;=CONTROL!$D$9,A3495&lt;CONTROL!$D$10+1),A3495,0)</f>
        <v>0</v>
      </c>
      <c r="C3495" s="114">
        <f>IF(AND(A3495&gt;=CONTROL!$F$9,A3495&lt;CONTROL!$F$10+1),A3495,0)</f>
        <v>0</v>
      </c>
      <c r="D3495" s="114" t="str">
        <f>IF(DATOS!I3496=CONTROL!$H$10,"B","A")</f>
        <v>A</v>
      </c>
      <c r="E3495" s="114">
        <f t="shared" si="324"/>
        <v>0</v>
      </c>
      <c r="F3495">
        <f t="shared" ca="1" si="325"/>
        <v>-1</v>
      </c>
      <c r="G3495">
        <f t="shared" ca="1" si="326"/>
        <v>654</v>
      </c>
      <c r="H3495">
        <f t="shared" ca="1" si="327"/>
        <v>0</v>
      </c>
      <c r="I3495" s="122">
        <f t="shared" ca="1" si="328"/>
        <v>0</v>
      </c>
    </row>
    <row r="3496" spans="1:9" x14ac:dyDescent="0.25">
      <c r="A3496" s="114">
        <f t="shared" si="329"/>
        <v>3496</v>
      </c>
      <c r="B3496" s="114">
        <f>IF(AND(A3496&gt;=CONTROL!$D$9,A3496&lt;CONTROL!$D$10+1),A3496,0)</f>
        <v>0</v>
      </c>
      <c r="C3496" s="114">
        <f>IF(AND(A3496&gt;=CONTROL!$F$9,A3496&lt;CONTROL!$F$10+1),A3496,0)</f>
        <v>0</v>
      </c>
      <c r="D3496" s="114" t="str">
        <f>IF(DATOS!I3497=CONTROL!$H$10,"B","A")</f>
        <v>A</v>
      </c>
      <c r="E3496" s="114">
        <f t="shared" si="324"/>
        <v>0</v>
      </c>
      <c r="F3496">
        <f t="shared" ca="1" si="325"/>
        <v>-1</v>
      </c>
      <c r="G3496">
        <f t="shared" ca="1" si="326"/>
        <v>654</v>
      </c>
      <c r="H3496">
        <f t="shared" ca="1" si="327"/>
        <v>0</v>
      </c>
      <c r="I3496" s="122">
        <f t="shared" ca="1" si="328"/>
        <v>0</v>
      </c>
    </row>
    <row r="3497" spans="1:9" x14ac:dyDescent="0.25">
      <c r="A3497" s="114">
        <f t="shared" si="329"/>
        <v>3497</v>
      </c>
      <c r="B3497" s="114">
        <f>IF(AND(A3497&gt;=CONTROL!$D$9,A3497&lt;CONTROL!$D$10+1),A3497,0)</f>
        <v>0</v>
      </c>
      <c r="C3497" s="114">
        <f>IF(AND(A3497&gt;=CONTROL!$F$9,A3497&lt;CONTROL!$F$10+1),A3497,0)</f>
        <v>0</v>
      </c>
      <c r="D3497" s="114" t="str">
        <f>IF(DATOS!I3498=CONTROL!$H$10,"B","A")</f>
        <v>A</v>
      </c>
      <c r="E3497" s="114">
        <f t="shared" si="324"/>
        <v>0</v>
      </c>
      <c r="F3497">
        <f t="shared" ca="1" si="325"/>
        <v>-1</v>
      </c>
      <c r="G3497">
        <f t="shared" ca="1" si="326"/>
        <v>654</v>
      </c>
      <c r="H3497">
        <f t="shared" ca="1" si="327"/>
        <v>0</v>
      </c>
      <c r="I3497" s="122">
        <f t="shared" ca="1" si="328"/>
        <v>0</v>
      </c>
    </row>
    <row r="3498" spans="1:9" x14ac:dyDescent="0.25">
      <c r="A3498" s="114">
        <f t="shared" si="329"/>
        <v>3498</v>
      </c>
      <c r="B3498" s="114">
        <f>IF(AND(A3498&gt;=CONTROL!$D$9,A3498&lt;CONTROL!$D$10+1),A3498,0)</f>
        <v>0</v>
      </c>
      <c r="C3498" s="114">
        <f>IF(AND(A3498&gt;=CONTROL!$F$9,A3498&lt;CONTROL!$F$10+1),A3498,0)</f>
        <v>0</v>
      </c>
      <c r="D3498" s="114" t="str">
        <f>IF(DATOS!I3499=CONTROL!$H$10,"B","A")</f>
        <v>A</v>
      </c>
      <c r="E3498" s="114">
        <f t="shared" si="324"/>
        <v>0</v>
      </c>
      <c r="F3498">
        <f t="shared" ca="1" si="325"/>
        <v>-1</v>
      </c>
      <c r="G3498">
        <f t="shared" ca="1" si="326"/>
        <v>654</v>
      </c>
      <c r="H3498">
        <f t="shared" ca="1" si="327"/>
        <v>0</v>
      </c>
      <c r="I3498" s="122">
        <f t="shared" ca="1" si="328"/>
        <v>0</v>
      </c>
    </row>
    <row r="3499" spans="1:9" x14ac:dyDescent="0.25">
      <c r="A3499" s="114">
        <f t="shared" si="329"/>
        <v>3499</v>
      </c>
      <c r="B3499" s="114">
        <f>IF(AND(A3499&gt;=CONTROL!$D$9,A3499&lt;CONTROL!$D$10+1),A3499,0)</f>
        <v>0</v>
      </c>
      <c r="C3499" s="114">
        <f>IF(AND(A3499&gt;=CONTROL!$F$9,A3499&lt;CONTROL!$F$10+1),A3499,0)</f>
        <v>0</v>
      </c>
      <c r="D3499" s="114" t="str">
        <f>IF(DATOS!I3500=CONTROL!$H$10,"B","A")</f>
        <v>A</v>
      </c>
      <c r="E3499" s="114">
        <f t="shared" si="324"/>
        <v>0</v>
      </c>
      <c r="F3499">
        <f t="shared" ca="1" si="325"/>
        <v>-1</v>
      </c>
      <c r="G3499">
        <f t="shared" ca="1" si="326"/>
        <v>654</v>
      </c>
      <c r="H3499">
        <f t="shared" ca="1" si="327"/>
        <v>0</v>
      </c>
      <c r="I3499" s="122">
        <f t="shared" ca="1" si="328"/>
        <v>0</v>
      </c>
    </row>
    <row r="3500" spans="1:9" x14ac:dyDescent="0.25">
      <c r="A3500" s="114">
        <f t="shared" si="329"/>
        <v>3500</v>
      </c>
      <c r="B3500" s="114">
        <f>IF(AND(A3500&gt;=CONTROL!$D$9,A3500&lt;CONTROL!$D$10+1),A3500,0)</f>
        <v>0</v>
      </c>
      <c r="C3500" s="114">
        <f>IF(AND(A3500&gt;=CONTROL!$F$9,A3500&lt;CONTROL!$F$10+1),A3500,0)</f>
        <v>0</v>
      </c>
      <c r="D3500" s="114" t="str">
        <f>IF(DATOS!I3501=CONTROL!$H$10,"B","A")</f>
        <v>A</v>
      </c>
      <c r="E3500" s="114">
        <f t="shared" si="324"/>
        <v>0</v>
      </c>
      <c r="F3500">
        <f t="shared" ca="1" si="325"/>
        <v>-1</v>
      </c>
      <c r="G3500">
        <f t="shared" ca="1" si="326"/>
        <v>654</v>
      </c>
      <c r="H3500">
        <f t="shared" ca="1" si="327"/>
        <v>0</v>
      </c>
      <c r="I3500" s="122">
        <f t="shared" ca="1" si="328"/>
        <v>0</v>
      </c>
    </row>
    <row r="3501" spans="1:9" x14ac:dyDescent="0.25">
      <c r="A3501" s="114">
        <f t="shared" si="329"/>
        <v>3501</v>
      </c>
      <c r="B3501" s="114">
        <f>IF(AND(A3501&gt;=CONTROL!$D$9,A3501&lt;CONTROL!$D$10+1),A3501,0)</f>
        <v>0</v>
      </c>
      <c r="C3501" s="114">
        <f>IF(AND(A3501&gt;=CONTROL!$F$9,A3501&lt;CONTROL!$F$10+1),A3501,0)</f>
        <v>0</v>
      </c>
      <c r="D3501" s="114" t="str">
        <f>IF(DATOS!I3502=CONTROL!$H$10,"B","A")</f>
        <v>A</v>
      </c>
      <c r="E3501" s="114">
        <f t="shared" si="324"/>
        <v>0</v>
      </c>
      <c r="F3501">
        <f t="shared" ca="1" si="325"/>
        <v>-1</v>
      </c>
      <c r="G3501">
        <f t="shared" ca="1" si="326"/>
        <v>654</v>
      </c>
      <c r="H3501">
        <f t="shared" ca="1" si="327"/>
        <v>0</v>
      </c>
      <c r="I3501" s="122">
        <f t="shared" ca="1" si="328"/>
        <v>0</v>
      </c>
    </row>
    <row r="3502" spans="1:9" x14ac:dyDescent="0.25">
      <c r="A3502" s="114">
        <f t="shared" si="329"/>
        <v>3502</v>
      </c>
      <c r="B3502" s="114">
        <f>IF(AND(A3502&gt;=CONTROL!$D$9,A3502&lt;CONTROL!$D$10+1),A3502,0)</f>
        <v>0</v>
      </c>
      <c r="C3502" s="114">
        <f>IF(AND(A3502&gt;=CONTROL!$F$9,A3502&lt;CONTROL!$F$10+1),A3502,0)</f>
        <v>0</v>
      </c>
      <c r="D3502" s="114" t="str">
        <f>IF(DATOS!I3503=CONTROL!$H$10,"B","A")</f>
        <v>A</v>
      </c>
      <c r="E3502" s="114">
        <f t="shared" si="324"/>
        <v>0</v>
      </c>
      <c r="F3502">
        <f t="shared" ca="1" si="325"/>
        <v>-1</v>
      </c>
      <c r="G3502">
        <f t="shared" ca="1" si="326"/>
        <v>654</v>
      </c>
      <c r="H3502">
        <f t="shared" ca="1" si="327"/>
        <v>0</v>
      </c>
      <c r="I3502" s="122">
        <f t="shared" ca="1" si="328"/>
        <v>0</v>
      </c>
    </row>
    <row r="3503" spans="1:9" x14ac:dyDescent="0.25">
      <c r="A3503" s="114">
        <f t="shared" si="329"/>
        <v>3503</v>
      </c>
      <c r="B3503" s="114">
        <f>IF(AND(A3503&gt;=CONTROL!$D$9,A3503&lt;CONTROL!$D$10+1),A3503,0)</f>
        <v>0</v>
      </c>
      <c r="C3503" s="114">
        <f>IF(AND(A3503&gt;=CONTROL!$F$9,A3503&lt;CONTROL!$F$10+1),A3503,0)</f>
        <v>0</v>
      </c>
      <c r="D3503" s="114" t="str">
        <f>IF(DATOS!I3504=CONTROL!$H$10,"B","A")</f>
        <v>A</v>
      </c>
      <c r="E3503" s="114">
        <f t="shared" si="324"/>
        <v>0</v>
      </c>
      <c r="F3503">
        <f t="shared" ca="1" si="325"/>
        <v>-1</v>
      </c>
      <c r="G3503">
        <f t="shared" ca="1" si="326"/>
        <v>654</v>
      </c>
      <c r="H3503">
        <f t="shared" ca="1" si="327"/>
        <v>0</v>
      </c>
      <c r="I3503" s="122">
        <f t="shared" ca="1" si="328"/>
        <v>0</v>
      </c>
    </row>
    <row r="3504" spans="1:9" x14ac:dyDescent="0.25">
      <c r="A3504" s="114">
        <f t="shared" si="329"/>
        <v>3504</v>
      </c>
      <c r="B3504" s="114">
        <f>IF(AND(A3504&gt;=CONTROL!$D$9,A3504&lt;CONTROL!$D$10+1),A3504,0)</f>
        <v>0</v>
      </c>
      <c r="C3504" s="114">
        <f>IF(AND(A3504&gt;=CONTROL!$F$9,A3504&lt;CONTROL!$F$10+1),A3504,0)</f>
        <v>0</v>
      </c>
      <c r="D3504" s="114" t="str">
        <f>IF(DATOS!I3505=CONTROL!$H$10,"B","A")</f>
        <v>A</v>
      </c>
      <c r="E3504" s="114">
        <f t="shared" si="324"/>
        <v>0</v>
      </c>
      <c r="F3504">
        <f t="shared" ca="1" si="325"/>
        <v>-1</v>
      </c>
      <c r="G3504">
        <f t="shared" ca="1" si="326"/>
        <v>654</v>
      </c>
      <c r="H3504">
        <f t="shared" ca="1" si="327"/>
        <v>0</v>
      </c>
      <c r="I3504" s="122">
        <f t="shared" ca="1" si="328"/>
        <v>0</v>
      </c>
    </row>
    <row r="3505" spans="1:9" x14ac:dyDescent="0.25">
      <c r="A3505" s="114">
        <f t="shared" si="329"/>
        <v>3505</v>
      </c>
      <c r="B3505" s="114">
        <f>IF(AND(A3505&gt;=CONTROL!$D$9,A3505&lt;CONTROL!$D$10+1),A3505,0)</f>
        <v>0</v>
      </c>
      <c r="C3505" s="114">
        <f>IF(AND(A3505&gt;=CONTROL!$F$9,A3505&lt;CONTROL!$F$10+1),A3505,0)</f>
        <v>0</v>
      </c>
      <c r="D3505" s="114" t="str">
        <f>IF(DATOS!I3506=CONTROL!$H$10,"B","A")</f>
        <v>A</v>
      </c>
      <c r="E3505" s="114">
        <f t="shared" si="324"/>
        <v>0</v>
      </c>
      <c r="F3505">
        <f t="shared" ca="1" si="325"/>
        <v>-1</v>
      </c>
      <c r="G3505">
        <f t="shared" ca="1" si="326"/>
        <v>654</v>
      </c>
      <c r="H3505">
        <f t="shared" ca="1" si="327"/>
        <v>0</v>
      </c>
      <c r="I3505" s="122">
        <f t="shared" ca="1" si="328"/>
        <v>0</v>
      </c>
    </row>
    <row r="3506" spans="1:9" x14ac:dyDescent="0.25">
      <c r="A3506" s="114">
        <f t="shared" si="329"/>
        <v>3506</v>
      </c>
      <c r="B3506" s="114">
        <f>IF(AND(A3506&gt;=CONTROL!$D$9,A3506&lt;CONTROL!$D$10+1),A3506,0)</f>
        <v>0</v>
      </c>
      <c r="C3506" s="114">
        <f>IF(AND(A3506&gt;=CONTROL!$F$9,A3506&lt;CONTROL!$F$10+1),A3506,0)</f>
        <v>0</v>
      </c>
      <c r="D3506" s="114" t="str">
        <f>IF(DATOS!I3507=CONTROL!$H$10,"B","A")</f>
        <v>A</v>
      </c>
      <c r="E3506" s="114">
        <f t="shared" si="324"/>
        <v>0</v>
      </c>
      <c r="F3506">
        <f t="shared" ca="1" si="325"/>
        <v>-1</v>
      </c>
      <c r="G3506">
        <f t="shared" ca="1" si="326"/>
        <v>654</v>
      </c>
      <c r="H3506">
        <f t="shared" ca="1" si="327"/>
        <v>0</v>
      </c>
      <c r="I3506" s="122">
        <f t="shared" ca="1" si="328"/>
        <v>0</v>
      </c>
    </row>
    <row r="3507" spans="1:9" x14ac:dyDescent="0.25">
      <c r="A3507" s="114">
        <f t="shared" si="329"/>
        <v>3507</v>
      </c>
      <c r="B3507" s="114">
        <f>IF(AND(A3507&gt;=CONTROL!$D$9,A3507&lt;CONTROL!$D$10+1),A3507,0)</f>
        <v>0</v>
      </c>
      <c r="C3507" s="114">
        <f>IF(AND(A3507&gt;=CONTROL!$F$9,A3507&lt;CONTROL!$F$10+1),A3507,0)</f>
        <v>0</v>
      </c>
      <c r="D3507" s="114" t="str">
        <f>IF(DATOS!I3508=CONTROL!$H$10,"B","A")</f>
        <v>A</v>
      </c>
      <c r="E3507" s="114">
        <f t="shared" si="324"/>
        <v>0</v>
      </c>
      <c r="F3507">
        <f t="shared" ca="1" si="325"/>
        <v>-1</v>
      </c>
      <c r="G3507">
        <f t="shared" ca="1" si="326"/>
        <v>654</v>
      </c>
      <c r="H3507">
        <f t="shared" ca="1" si="327"/>
        <v>0</v>
      </c>
      <c r="I3507" s="122">
        <f t="shared" ca="1" si="328"/>
        <v>0</v>
      </c>
    </row>
    <row r="3508" spans="1:9" x14ac:dyDescent="0.25">
      <c r="A3508" s="114">
        <f t="shared" si="329"/>
        <v>3508</v>
      </c>
      <c r="B3508" s="114">
        <f>IF(AND(A3508&gt;=CONTROL!$D$9,A3508&lt;CONTROL!$D$10+1),A3508,0)</f>
        <v>0</v>
      </c>
      <c r="C3508" s="114">
        <f>IF(AND(A3508&gt;=CONTROL!$F$9,A3508&lt;CONTROL!$F$10+1),A3508,0)</f>
        <v>0</v>
      </c>
      <c r="D3508" s="114" t="str">
        <f>IF(DATOS!I3509=CONTROL!$H$10,"B","A")</f>
        <v>A</v>
      </c>
      <c r="E3508" s="114">
        <f t="shared" si="324"/>
        <v>0</v>
      </c>
      <c r="F3508">
        <f t="shared" ca="1" si="325"/>
        <v>-1</v>
      </c>
      <c r="G3508">
        <f t="shared" ca="1" si="326"/>
        <v>654</v>
      </c>
      <c r="H3508">
        <f t="shared" ca="1" si="327"/>
        <v>0</v>
      </c>
      <c r="I3508" s="122">
        <f t="shared" ca="1" si="328"/>
        <v>0</v>
      </c>
    </row>
    <row r="3509" spans="1:9" x14ac:dyDescent="0.25">
      <c r="A3509" s="114">
        <f t="shared" si="329"/>
        <v>3509</v>
      </c>
      <c r="B3509" s="114">
        <f>IF(AND(A3509&gt;=CONTROL!$D$9,A3509&lt;CONTROL!$D$10+1),A3509,0)</f>
        <v>0</v>
      </c>
      <c r="C3509" s="114">
        <f>IF(AND(A3509&gt;=CONTROL!$F$9,A3509&lt;CONTROL!$F$10+1),A3509,0)</f>
        <v>0</v>
      </c>
      <c r="D3509" s="114" t="str">
        <f>IF(DATOS!I3510=CONTROL!$H$10,"B","A")</f>
        <v>A</v>
      </c>
      <c r="E3509" s="114">
        <f t="shared" si="324"/>
        <v>0</v>
      </c>
      <c r="F3509">
        <f t="shared" ca="1" si="325"/>
        <v>-1</v>
      </c>
      <c r="G3509">
        <f t="shared" ca="1" si="326"/>
        <v>654</v>
      </c>
      <c r="H3509">
        <f t="shared" ca="1" si="327"/>
        <v>0</v>
      </c>
      <c r="I3509" s="122">
        <f t="shared" ca="1" si="328"/>
        <v>0</v>
      </c>
    </row>
    <row r="3510" spans="1:9" x14ac:dyDescent="0.25">
      <c r="A3510" s="114">
        <f t="shared" si="329"/>
        <v>3510</v>
      </c>
      <c r="B3510" s="114">
        <f>IF(AND(A3510&gt;=CONTROL!$D$9,A3510&lt;CONTROL!$D$10+1),A3510,0)</f>
        <v>0</v>
      </c>
      <c r="C3510" s="114">
        <f>IF(AND(A3510&gt;=CONTROL!$F$9,A3510&lt;CONTROL!$F$10+1),A3510,0)</f>
        <v>0</v>
      </c>
      <c r="D3510" s="114" t="str">
        <f>IF(DATOS!I3511=CONTROL!$H$10,"B","A")</f>
        <v>A</v>
      </c>
      <c r="E3510" s="114">
        <f t="shared" si="324"/>
        <v>0</v>
      </c>
      <c r="F3510">
        <f t="shared" ca="1" si="325"/>
        <v>-1</v>
      </c>
      <c r="G3510">
        <f t="shared" ca="1" si="326"/>
        <v>654</v>
      </c>
      <c r="H3510">
        <f t="shared" ca="1" si="327"/>
        <v>0</v>
      </c>
      <c r="I3510" s="122">
        <f t="shared" ca="1" si="328"/>
        <v>0</v>
      </c>
    </row>
    <row r="3511" spans="1:9" x14ac:dyDescent="0.25">
      <c r="A3511" s="114">
        <f t="shared" si="329"/>
        <v>3511</v>
      </c>
      <c r="B3511" s="114">
        <f>IF(AND(A3511&gt;=CONTROL!$D$9,A3511&lt;CONTROL!$D$10+1),A3511,0)</f>
        <v>0</v>
      </c>
      <c r="C3511" s="114">
        <f>IF(AND(A3511&gt;=CONTROL!$F$9,A3511&lt;CONTROL!$F$10+1),A3511,0)</f>
        <v>0</v>
      </c>
      <c r="D3511" s="114" t="str">
        <f>IF(DATOS!I3512=CONTROL!$H$10,"B","A")</f>
        <v>A</v>
      </c>
      <c r="E3511" s="114">
        <f t="shared" si="324"/>
        <v>0</v>
      </c>
      <c r="F3511">
        <f t="shared" ca="1" si="325"/>
        <v>-1</v>
      </c>
      <c r="G3511">
        <f t="shared" ca="1" si="326"/>
        <v>654</v>
      </c>
      <c r="H3511">
        <f t="shared" ca="1" si="327"/>
        <v>0</v>
      </c>
      <c r="I3511" s="122">
        <f t="shared" ca="1" si="328"/>
        <v>0</v>
      </c>
    </row>
    <row r="3512" spans="1:9" x14ac:dyDescent="0.25">
      <c r="A3512" s="114">
        <f t="shared" si="329"/>
        <v>3512</v>
      </c>
      <c r="B3512" s="114">
        <f>IF(AND(A3512&gt;=CONTROL!$D$9,A3512&lt;CONTROL!$D$10+1),A3512,0)</f>
        <v>0</v>
      </c>
      <c r="C3512" s="114">
        <f>IF(AND(A3512&gt;=CONTROL!$F$9,A3512&lt;CONTROL!$F$10+1),A3512,0)</f>
        <v>0</v>
      </c>
      <c r="D3512" s="114" t="str">
        <f>IF(DATOS!I3513=CONTROL!$H$10,"B","A")</f>
        <v>A</v>
      </c>
      <c r="E3512" s="114">
        <f t="shared" si="324"/>
        <v>0</v>
      </c>
      <c r="F3512">
        <f t="shared" ca="1" si="325"/>
        <v>-1</v>
      </c>
      <c r="G3512">
        <f t="shared" ca="1" si="326"/>
        <v>654</v>
      </c>
      <c r="H3512">
        <f t="shared" ca="1" si="327"/>
        <v>0</v>
      </c>
      <c r="I3512" s="122">
        <f t="shared" ca="1" si="328"/>
        <v>0</v>
      </c>
    </row>
    <row r="3513" spans="1:9" x14ac:dyDescent="0.25">
      <c r="A3513" s="114">
        <f t="shared" si="329"/>
        <v>3513</v>
      </c>
      <c r="B3513" s="114">
        <f>IF(AND(A3513&gt;=CONTROL!$D$9,A3513&lt;CONTROL!$D$10+1),A3513,0)</f>
        <v>0</v>
      </c>
      <c r="C3513" s="114">
        <f>IF(AND(A3513&gt;=CONTROL!$F$9,A3513&lt;CONTROL!$F$10+1),A3513,0)</f>
        <v>0</v>
      </c>
      <c r="D3513" s="114" t="str">
        <f>IF(DATOS!I3514=CONTROL!$H$10,"B","A")</f>
        <v>A</v>
      </c>
      <c r="E3513" s="114">
        <f t="shared" si="324"/>
        <v>0</v>
      </c>
      <c r="F3513">
        <f t="shared" ca="1" si="325"/>
        <v>-1</v>
      </c>
      <c r="G3513">
        <f t="shared" ca="1" si="326"/>
        <v>654</v>
      </c>
      <c r="H3513">
        <f t="shared" ca="1" si="327"/>
        <v>0</v>
      </c>
      <c r="I3513" s="122">
        <f t="shared" ca="1" si="328"/>
        <v>0</v>
      </c>
    </row>
    <row r="3514" spans="1:9" x14ac:dyDescent="0.25">
      <c r="A3514" s="114">
        <f t="shared" si="329"/>
        <v>3514</v>
      </c>
      <c r="B3514" s="114">
        <f>IF(AND(A3514&gt;=CONTROL!$D$9,A3514&lt;CONTROL!$D$10+1),A3514,0)</f>
        <v>0</v>
      </c>
      <c r="C3514" s="114">
        <f>IF(AND(A3514&gt;=CONTROL!$F$9,A3514&lt;CONTROL!$F$10+1),A3514,0)</f>
        <v>0</v>
      </c>
      <c r="D3514" s="114" t="str">
        <f>IF(DATOS!I3515=CONTROL!$H$10,"B","A")</f>
        <v>A</v>
      </c>
      <c r="E3514" s="114">
        <f t="shared" si="324"/>
        <v>0</v>
      </c>
      <c r="F3514">
        <f t="shared" ca="1" si="325"/>
        <v>-1</v>
      </c>
      <c r="G3514">
        <f t="shared" ca="1" si="326"/>
        <v>654</v>
      </c>
      <c r="H3514">
        <f t="shared" ca="1" si="327"/>
        <v>0</v>
      </c>
      <c r="I3514" s="122">
        <f t="shared" ca="1" si="328"/>
        <v>0</v>
      </c>
    </row>
    <row r="3515" spans="1:9" x14ac:dyDescent="0.25">
      <c r="A3515" s="114">
        <f t="shared" si="329"/>
        <v>3515</v>
      </c>
      <c r="B3515" s="114">
        <f>IF(AND(A3515&gt;=CONTROL!$D$9,A3515&lt;CONTROL!$D$10+1),A3515,0)</f>
        <v>0</v>
      </c>
      <c r="C3515" s="114">
        <f>IF(AND(A3515&gt;=CONTROL!$F$9,A3515&lt;CONTROL!$F$10+1),A3515,0)</f>
        <v>0</v>
      </c>
      <c r="D3515" s="114" t="str">
        <f>IF(DATOS!I3516=CONTROL!$H$10,"B","A")</f>
        <v>A</v>
      </c>
      <c r="E3515" s="114">
        <f t="shared" si="324"/>
        <v>0</v>
      </c>
      <c r="F3515">
        <f t="shared" ca="1" si="325"/>
        <v>-1</v>
      </c>
      <c r="G3515">
        <f t="shared" ca="1" si="326"/>
        <v>654</v>
      </c>
      <c r="H3515">
        <f t="shared" ca="1" si="327"/>
        <v>0</v>
      </c>
      <c r="I3515" s="122">
        <f t="shared" ca="1" si="328"/>
        <v>0</v>
      </c>
    </row>
    <row r="3516" spans="1:9" x14ac:dyDescent="0.25">
      <c r="A3516" s="114">
        <f t="shared" si="329"/>
        <v>3516</v>
      </c>
      <c r="B3516" s="114">
        <f>IF(AND(A3516&gt;=CONTROL!$D$9,A3516&lt;CONTROL!$D$10+1),A3516,0)</f>
        <v>0</v>
      </c>
      <c r="C3516" s="114">
        <f>IF(AND(A3516&gt;=CONTROL!$F$9,A3516&lt;CONTROL!$F$10+1),A3516,0)</f>
        <v>0</v>
      </c>
      <c r="D3516" s="114" t="str">
        <f>IF(DATOS!I3517=CONTROL!$H$10,"B","A")</f>
        <v>A</v>
      </c>
      <c r="E3516" s="114">
        <f t="shared" si="324"/>
        <v>0</v>
      </c>
      <c r="F3516">
        <f t="shared" ca="1" si="325"/>
        <v>-1</v>
      </c>
      <c r="G3516">
        <f t="shared" ca="1" si="326"/>
        <v>654</v>
      </c>
      <c r="H3516">
        <f t="shared" ca="1" si="327"/>
        <v>0</v>
      </c>
      <c r="I3516" s="122">
        <f t="shared" ca="1" si="328"/>
        <v>0</v>
      </c>
    </row>
    <row r="3517" spans="1:9" x14ac:dyDescent="0.25">
      <c r="A3517" s="114">
        <f t="shared" si="329"/>
        <v>3517</v>
      </c>
      <c r="B3517" s="114">
        <f>IF(AND(A3517&gt;=CONTROL!$D$9,A3517&lt;CONTROL!$D$10+1),A3517,0)</f>
        <v>0</v>
      </c>
      <c r="C3517" s="114">
        <f>IF(AND(A3517&gt;=CONTROL!$F$9,A3517&lt;CONTROL!$F$10+1),A3517,0)</f>
        <v>0</v>
      </c>
      <c r="D3517" s="114" t="str">
        <f>IF(DATOS!I3518=CONTROL!$H$10,"B","A")</f>
        <v>A</v>
      </c>
      <c r="E3517" s="114">
        <f t="shared" si="324"/>
        <v>0</v>
      </c>
      <c r="F3517">
        <f t="shared" ca="1" si="325"/>
        <v>-1</v>
      </c>
      <c r="G3517">
        <f t="shared" ca="1" si="326"/>
        <v>654</v>
      </c>
      <c r="H3517">
        <f t="shared" ca="1" si="327"/>
        <v>0</v>
      </c>
      <c r="I3517" s="122">
        <f t="shared" ca="1" si="328"/>
        <v>0</v>
      </c>
    </row>
    <row r="3518" spans="1:9" x14ac:dyDescent="0.25">
      <c r="A3518" s="114">
        <f t="shared" si="329"/>
        <v>3518</v>
      </c>
      <c r="B3518" s="114">
        <f>IF(AND(A3518&gt;=CONTROL!$D$9,A3518&lt;CONTROL!$D$10+1),A3518,0)</f>
        <v>0</v>
      </c>
      <c r="C3518" s="114">
        <f>IF(AND(A3518&gt;=CONTROL!$F$9,A3518&lt;CONTROL!$F$10+1),A3518,0)</f>
        <v>0</v>
      </c>
      <c r="D3518" s="114" t="str">
        <f>IF(DATOS!I3519=CONTROL!$H$10,"B","A")</f>
        <v>A</v>
      </c>
      <c r="E3518" s="114">
        <f t="shared" si="324"/>
        <v>0</v>
      </c>
      <c r="F3518">
        <f t="shared" ca="1" si="325"/>
        <v>-1</v>
      </c>
      <c r="G3518">
        <f t="shared" ca="1" si="326"/>
        <v>654</v>
      </c>
      <c r="H3518">
        <f t="shared" ca="1" si="327"/>
        <v>0</v>
      </c>
      <c r="I3518" s="122">
        <f t="shared" ca="1" si="328"/>
        <v>0</v>
      </c>
    </row>
    <row r="3519" spans="1:9" x14ac:dyDescent="0.25">
      <c r="A3519" s="114">
        <f t="shared" si="329"/>
        <v>3519</v>
      </c>
      <c r="B3519" s="114">
        <f>IF(AND(A3519&gt;=CONTROL!$D$9,A3519&lt;CONTROL!$D$10+1),A3519,0)</f>
        <v>0</v>
      </c>
      <c r="C3519" s="114">
        <f>IF(AND(A3519&gt;=CONTROL!$F$9,A3519&lt;CONTROL!$F$10+1),A3519,0)</f>
        <v>0</v>
      </c>
      <c r="D3519" s="114" t="str">
        <f>IF(DATOS!I3520=CONTROL!$H$10,"B","A")</f>
        <v>A</v>
      </c>
      <c r="E3519" s="114">
        <f t="shared" si="324"/>
        <v>0</v>
      </c>
      <c r="F3519">
        <f t="shared" ca="1" si="325"/>
        <v>-1</v>
      </c>
      <c r="G3519">
        <f t="shared" ca="1" si="326"/>
        <v>654</v>
      </c>
      <c r="H3519">
        <f t="shared" ca="1" si="327"/>
        <v>0</v>
      </c>
      <c r="I3519" s="122">
        <f t="shared" ca="1" si="328"/>
        <v>0</v>
      </c>
    </row>
    <row r="3520" spans="1:9" x14ac:dyDescent="0.25">
      <c r="A3520" s="114">
        <f t="shared" si="329"/>
        <v>3520</v>
      </c>
      <c r="B3520" s="114">
        <f>IF(AND(A3520&gt;=CONTROL!$D$9,A3520&lt;CONTROL!$D$10+1),A3520,0)</f>
        <v>0</v>
      </c>
      <c r="C3520" s="114">
        <f>IF(AND(A3520&gt;=CONTROL!$F$9,A3520&lt;CONTROL!$F$10+1),A3520,0)</f>
        <v>0</v>
      </c>
      <c r="D3520" s="114" t="str">
        <f>IF(DATOS!I3521=CONTROL!$H$10,"B","A")</f>
        <v>A</v>
      </c>
      <c r="E3520" s="114">
        <f t="shared" si="324"/>
        <v>0</v>
      </c>
      <c r="F3520">
        <f t="shared" ca="1" si="325"/>
        <v>-1</v>
      </c>
      <c r="G3520">
        <f t="shared" ca="1" si="326"/>
        <v>654</v>
      </c>
      <c r="H3520">
        <f t="shared" ca="1" si="327"/>
        <v>0</v>
      </c>
      <c r="I3520" s="122">
        <f t="shared" ca="1" si="328"/>
        <v>0</v>
      </c>
    </row>
    <row r="3521" spans="1:9" x14ac:dyDescent="0.25">
      <c r="A3521" s="114">
        <f t="shared" si="329"/>
        <v>3521</v>
      </c>
      <c r="B3521" s="114">
        <f>IF(AND(A3521&gt;=CONTROL!$D$9,A3521&lt;CONTROL!$D$10+1),A3521,0)</f>
        <v>0</v>
      </c>
      <c r="C3521" s="114">
        <f>IF(AND(A3521&gt;=CONTROL!$F$9,A3521&lt;CONTROL!$F$10+1),A3521,0)</f>
        <v>0</v>
      </c>
      <c r="D3521" s="114" t="str">
        <f>IF(DATOS!I3522=CONTROL!$H$10,"B","A")</f>
        <v>A</v>
      </c>
      <c r="E3521" s="114">
        <f t="shared" si="324"/>
        <v>0</v>
      </c>
      <c r="F3521">
        <f t="shared" ca="1" si="325"/>
        <v>-1</v>
      </c>
      <c r="G3521">
        <f t="shared" ca="1" si="326"/>
        <v>654</v>
      </c>
      <c r="H3521">
        <f t="shared" ca="1" si="327"/>
        <v>0</v>
      </c>
      <c r="I3521" s="122">
        <f t="shared" ca="1" si="328"/>
        <v>0</v>
      </c>
    </row>
    <row r="3522" spans="1:9" x14ac:dyDescent="0.25">
      <c r="A3522" s="114">
        <f t="shared" si="329"/>
        <v>3522</v>
      </c>
      <c r="B3522" s="114">
        <f>IF(AND(A3522&gt;=CONTROL!$D$9,A3522&lt;CONTROL!$D$10+1),A3522,0)</f>
        <v>0</v>
      </c>
      <c r="C3522" s="114">
        <f>IF(AND(A3522&gt;=CONTROL!$F$9,A3522&lt;CONTROL!$F$10+1),A3522,0)</f>
        <v>0</v>
      </c>
      <c r="D3522" s="114" t="str">
        <f>IF(DATOS!I3523=CONTROL!$H$10,"B","A")</f>
        <v>A</v>
      </c>
      <c r="E3522" s="114">
        <f t="shared" ref="E3522:E3585" si="330">IF(D3522="A",+C3522+B3522,0)</f>
        <v>0</v>
      </c>
      <c r="F3522">
        <f t="shared" ref="F3522:F3585" ca="1" si="331">IF(E3522&gt;0,RAND(),-1)</f>
        <v>-1</v>
      </c>
      <c r="G3522">
        <f t="shared" ref="G3522:G3585" ca="1" si="332">RANK(F3522,$F$1:$F$5000)</f>
        <v>654</v>
      </c>
      <c r="H3522">
        <f t="shared" ref="H3522:H3585" ca="1" si="333">IF(F3522=-1,0,G3522)</f>
        <v>0</v>
      </c>
      <c r="I3522" s="122">
        <f t="shared" ref="I3522:I3585" ca="1" si="334">IFERROR(MATCH(A3522,H:H,0),0)</f>
        <v>0</v>
      </c>
    </row>
    <row r="3523" spans="1:9" x14ac:dyDescent="0.25">
      <c r="A3523" s="114">
        <f t="shared" ref="A3523:A3586" si="335">+A3522+1</f>
        <v>3523</v>
      </c>
      <c r="B3523" s="114">
        <f>IF(AND(A3523&gt;=CONTROL!$D$9,A3523&lt;CONTROL!$D$10+1),A3523,0)</f>
        <v>0</v>
      </c>
      <c r="C3523" s="114">
        <f>IF(AND(A3523&gt;=CONTROL!$F$9,A3523&lt;CONTROL!$F$10+1),A3523,0)</f>
        <v>0</v>
      </c>
      <c r="D3523" s="114" t="str">
        <f>IF(DATOS!I3524=CONTROL!$H$10,"B","A")</f>
        <v>A</v>
      </c>
      <c r="E3523" s="114">
        <f t="shared" si="330"/>
        <v>0</v>
      </c>
      <c r="F3523">
        <f t="shared" ca="1" si="331"/>
        <v>-1</v>
      </c>
      <c r="G3523">
        <f t="shared" ca="1" si="332"/>
        <v>654</v>
      </c>
      <c r="H3523">
        <f t="shared" ca="1" si="333"/>
        <v>0</v>
      </c>
      <c r="I3523" s="122">
        <f t="shared" ca="1" si="334"/>
        <v>0</v>
      </c>
    </row>
    <row r="3524" spans="1:9" x14ac:dyDescent="0.25">
      <c r="A3524" s="114">
        <f t="shared" si="335"/>
        <v>3524</v>
      </c>
      <c r="B3524" s="114">
        <f>IF(AND(A3524&gt;=CONTROL!$D$9,A3524&lt;CONTROL!$D$10+1),A3524,0)</f>
        <v>0</v>
      </c>
      <c r="C3524" s="114">
        <f>IF(AND(A3524&gt;=CONTROL!$F$9,A3524&lt;CONTROL!$F$10+1),A3524,0)</f>
        <v>0</v>
      </c>
      <c r="D3524" s="114" t="str">
        <f>IF(DATOS!I3525=CONTROL!$H$10,"B","A")</f>
        <v>A</v>
      </c>
      <c r="E3524" s="114">
        <f t="shared" si="330"/>
        <v>0</v>
      </c>
      <c r="F3524">
        <f t="shared" ca="1" si="331"/>
        <v>-1</v>
      </c>
      <c r="G3524">
        <f t="shared" ca="1" si="332"/>
        <v>654</v>
      </c>
      <c r="H3524">
        <f t="shared" ca="1" si="333"/>
        <v>0</v>
      </c>
      <c r="I3524" s="122">
        <f t="shared" ca="1" si="334"/>
        <v>0</v>
      </c>
    </row>
    <row r="3525" spans="1:9" x14ac:dyDescent="0.25">
      <c r="A3525" s="114">
        <f t="shared" si="335"/>
        <v>3525</v>
      </c>
      <c r="B3525" s="114">
        <f>IF(AND(A3525&gt;=CONTROL!$D$9,A3525&lt;CONTROL!$D$10+1),A3525,0)</f>
        <v>0</v>
      </c>
      <c r="C3525" s="114">
        <f>IF(AND(A3525&gt;=CONTROL!$F$9,A3525&lt;CONTROL!$F$10+1),A3525,0)</f>
        <v>0</v>
      </c>
      <c r="D3525" s="114" t="str">
        <f>IF(DATOS!I3526=CONTROL!$H$10,"B","A")</f>
        <v>A</v>
      </c>
      <c r="E3525" s="114">
        <f t="shared" si="330"/>
        <v>0</v>
      </c>
      <c r="F3525">
        <f t="shared" ca="1" si="331"/>
        <v>-1</v>
      </c>
      <c r="G3525">
        <f t="shared" ca="1" si="332"/>
        <v>654</v>
      </c>
      <c r="H3525">
        <f t="shared" ca="1" si="333"/>
        <v>0</v>
      </c>
      <c r="I3525" s="122">
        <f t="shared" ca="1" si="334"/>
        <v>0</v>
      </c>
    </row>
    <row r="3526" spans="1:9" x14ac:dyDescent="0.25">
      <c r="A3526" s="114">
        <f t="shared" si="335"/>
        <v>3526</v>
      </c>
      <c r="B3526" s="114">
        <f>IF(AND(A3526&gt;=CONTROL!$D$9,A3526&lt;CONTROL!$D$10+1),A3526,0)</f>
        <v>0</v>
      </c>
      <c r="C3526" s="114">
        <f>IF(AND(A3526&gt;=CONTROL!$F$9,A3526&lt;CONTROL!$F$10+1),A3526,0)</f>
        <v>0</v>
      </c>
      <c r="D3526" s="114" t="str">
        <f>IF(DATOS!I3527=CONTROL!$H$10,"B","A")</f>
        <v>A</v>
      </c>
      <c r="E3526" s="114">
        <f t="shared" si="330"/>
        <v>0</v>
      </c>
      <c r="F3526">
        <f t="shared" ca="1" si="331"/>
        <v>-1</v>
      </c>
      <c r="G3526">
        <f t="shared" ca="1" si="332"/>
        <v>654</v>
      </c>
      <c r="H3526">
        <f t="shared" ca="1" si="333"/>
        <v>0</v>
      </c>
      <c r="I3526" s="122">
        <f t="shared" ca="1" si="334"/>
        <v>0</v>
      </c>
    </row>
    <row r="3527" spans="1:9" x14ac:dyDescent="0.25">
      <c r="A3527" s="114">
        <f t="shared" si="335"/>
        <v>3527</v>
      </c>
      <c r="B3527" s="114">
        <f>IF(AND(A3527&gt;=CONTROL!$D$9,A3527&lt;CONTROL!$D$10+1),A3527,0)</f>
        <v>0</v>
      </c>
      <c r="C3527" s="114">
        <f>IF(AND(A3527&gt;=CONTROL!$F$9,A3527&lt;CONTROL!$F$10+1),A3527,0)</f>
        <v>0</v>
      </c>
      <c r="D3527" s="114" t="str">
        <f>IF(DATOS!I3528=CONTROL!$H$10,"B","A")</f>
        <v>A</v>
      </c>
      <c r="E3527" s="114">
        <f t="shared" si="330"/>
        <v>0</v>
      </c>
      <c r="F3527">
        <f t="shared" ca="1" si="331"/>
        <v>-1</v>
      </c>
      <c r="G3527">
        <f t="shared" ca="1" si="332"/>
        <v>654</v>
      </c>
      <c r="H3527">
        <f t="shared" ca="1" si="333"/>
        <v>0</v>
      </c>
      <c r="I3527" s="122">
        <f t="shared" ca="1" si="334"/>
        <v>0</v>
      </c>
    </row>
    <row r="3528" spans="1:9" x14ac:dyDescent="0.25">
      <c r="A3528" s="114">
        <f t="shared" si="335"/>
        <v>3528</v>
      </c>
      <c r="B3528" s="114">
        <f>IF(AND(A3528&gt;=CONTROL!$D$9,A3528&lt;CONTROL!$D$10+1),A3528,0)</f>
        <v>0</v>
      </c>
      <c r="C3528" s="114">
        <f>IF(AND(A3528&gt;=CONTROL!$F$9,A3528&lt;CONTROL!$F$10+1),A3528,0)</f>
        <v>0</v>
      </c>
      <c r="D3528" s="114" t="str">
        <f>IF(DATOS!I3529=CONTROL!$H$10,"B","A")</f>
        <v>A</v>
      </c>
      <c r="E3528" s="114">
        <f t="shared" si="330"/>
        <v>0</v>
      </c>
      <c r="F3528">
        <f t="shared" ca="1" si="331"/>
        <v>-1</v>
      </c>
      <c r="G3528">
        <f t="shared" ca="1" si="332"/>
        <v>654</v>
      </c>
      <c r="H3528">
        <f t="shared" ca="1" si="333"/>
        <v>0</v>
      </c>
      <c r="I3528" s="122">
        <f t="shared" ca="1" si="334"/>
        <v>0</v>
      </c>
    </row>
    <row r="3529" spans="1:9" x14ac:dyDescent="0.25">
      <c r="A3529" s="114">
        <f t="shared" si="335"/>
        <v>3529</v>
      </c>
      <c r="B3529" s="114">
        <f>IF(AND(A3529&gt;=CONTROL!$D$9,A3529&lt;CONTROL!$D$10+1),A3529,0)</f>
        <v>0</v>
      </c>
      <c r="C3529" s="114">
        <f>IF(AND(A3529&gt;=CONTROL!$F$9,A3529&lt;CONTROL!$F$10+1),A3529,0)</f>
        <v>0</v>
      </c>
      <c r="D3529" s="114" t="str">
        <f>IF(DATOS!I3530=CONTROL!$H$10,"B","A")</f>
        <v>A</v>
      </c>
      <c r="E3529" s="114">
        <f t="shared" si="330"/>
        <v>0</v>
      </c>
      <c r="F3529">
        <f t="shared" ca="1" si="331"/>
        <v>-1</v>
      </c>
      <c r="G3529">
        <f t="shared" ca="1" si="332"/>
        <v>654</v>
      </c>
      <c r="H3529">
        <f t="shared" ca="1" si="333"/>
        <v>0</v>
      </c>
      <c r="I3529" s="122">
        <f t="shared" ca="1" si="334"/>
        <v>0</v>
      </c>
    </row>
    <row r="3530" spans="1:9" x14ac:dyDescent="0.25">
      <c r="A3530" s="114">
        <f t="shared" si="335"/>
        <v>3530</v>
      </c>
      <c r="B3530" s="114">
        <f>IF(AND(A3530&gt;=CONTROL!$D$9,A3530&lt;CONTROL!$D$10+1),A3530,0)</f>
        <v>0</v>
      </c>
      <c r="C3530" s="114">
        <f>IF(AND(A3530&gt;=CONTROL!$F$9,A3530&lt;CONTROL!$F$10+1),A3530,0)</f>
        <v>0</v>
      </c>
      <c r="D3530" s="114" t="str">
        <f>IF(DATOS!I3531=CONTROL!$H$10,"B","A")</f>
        <v>A</v>
      </c>
      <c r="E3530" s="114">
        <f t="shared" si="330"/>
        <v>0</v>
      </c>
      <c r="F3530">
        <f t="shared" ca="1" si="331"/>
        <v>-1</v>
      </c>
      <c r="G3530">
        <f t="shared" ca="1" si="332"/>
        <v>654</v>
      </c>
      <c r="H3530">
        <f t="shared" ca="1" si="333"/>
        <v>0</v>
      </c>
      <c r="I3530" s="122">
        <f t="shared" ca="1" si="334"/>
        <v>0</v>
      </c>
    </row>
    <row r="3531" spans="1:9" x14ac:dyDescent="0.25">
      <c r="A3531" s="114">
        <f t="shared" si="335"/>
        <v>3531</v>
      </c>
      <c r="B3531" s="114">
        <f>IF(AND(A3531&gt;=CONTROL!$D$9,A3531&lt;CONTROL!$D$10+1),A3531,0)</f>
        <v>0</v>
      </c>
      <c r="C3531" s="114">
        <f>IF(AND(A3531&gt;=CONTROL!$F$9,A3531&lt;CONTROL!$F$10+1),A3531,0)</f>
        <v>0</v>
      </c>
      <c r="D3531" s="114" t="str">
        <f>IF(DATOS!I3532=CONTROL!$H$10,"B","A")</f>
        <v>A</v>
      </c>
      <c r="E3531" s="114">
        <f t="shared" si="330"/>
        <v>0</v>
      </c>
      <c r="F3531">
        <f t="shared" ca="1" si="331"/>
        <v>-1</v>
      </c>
      <c r="G3531">
        <f t="shared" ca="1" si="332"/>
        <v>654</v>
      </c>
      <c r="H3531">
        <f t="shared" ca="1" si="333"/>
        <v>0</v>
      </c>
      <c r="I3531" s="122">
        <f t="shared" ca="1" si="334"/>
        <v>0</v>
      </c>
    </row>
    <row r="3532" spans="1:9" x14ac:dyDescent="0.25">
      <c r="A3532" s="114">
        <f t="shared" si="335"/>
        <v>3532</v>
      </c>
      <c r="B3532" s="114">
        <f>IF(AND(A3532&gt;=CONTROL!$D$9,A3532&lt;CONTROL!$D$10+1),A3532,0)</f>
        <v>0</v>
      </c>
      <c r="C3532" s="114">
        <f>IF(AND(A3532&gt;=CONTROL!$F$9,A3532&lt;CONTROL!$F$10+1),A3532,0)</f>
        <v>0</v>
      </c>
      <c r="D3532" s="114" t="str">
        <f>IF(DATOS!I3533=CONTROL!$H$10,"B","A")</f>
        <v>A</v>
      </c>
      <c r="E3532" s="114">
        <f t="shared" si="330"/>
        <v>0</v>
      </c>
      <c r="F3532">
        <f t="shared" ca="1" si="331"/>
        <v>-1</v>
      </c>
      <c r="G3532">
        <f t="shared" ca="1" si="332"/>
        <v>654</v>
      </c>
      <c r="H3532">
        <f t="shared" ca="1" si="333"/>
        <v>0</v>
      </c>
      <c r="I3532" s="122">
        <f t="shared" ca="1" si="334"/>
        <v>0</v>
      </c>
    </row>
    <row r="3533" spans="1:9" x14ac:dyDescent="0.25">
      <c r="A3533" s="114">
        <f t="shared" si="335"/>
        <v>3533</v>
      </c>
      <c r="B3533" s="114">
        <f>IF(AND(A3533&gt;=CONTROL!$D$9,A3533&lt;CONTROL!$D$10+1),A3533,0)</f>
        <v>0</v>
      </c>
      <c r="C3533" s="114">
        <f>IF(AND(A3533&gt;=CONTROL!$F$9,A3533&lt;CONTROL!$F$10+1),A3533,0)</f>
        <v>0</v>
      </c>
      <c r="D3533" s="114" t="str">
        <f>IF(DATOS!I3534=CONTROL!$H$10,"B","A")</f>
        <v>A</v>
      </c>
      <c r="E3533" s="114">
        <f t="shared" si="330"/>
        <v>0</v>
      </c>
      <c r="F3533">
        <f t="shared" ca="1" si="331"/>
        <v>-1</v>
      </c>
      <c r="G3533">
        <f t="shared" ca="1" si="332"/>
        <v>654</v>
      </c>
      <c r="H3533">
        <f t="shared" ca="1" si="333"/>
        <v>0</v>
      </c>
      <c r="I3533" s="122">
        <f t="shared" ca="1" si="334"/>
        <v>0</v>
      </c>
    </row>
    <row r="3534" spans="1:9" x14ac:dyDescent="0.25">
      <c r="A3534" s="114">
        <f t="shared" si="335"/>
        <v>3534</v>
      </c>
      <c r="B3534" s="114">
        <f>IF(AND(A3534&gt;=CONTROL!$D$9,A3534&lt;CONTROL!$D$10+1),A3534,0)</f>
        <v>0</v>
      </c>
      <c r="C3534" s="114">
        <f>IF(AND(A3534&gt;=CONTROL!$F$9,A3534&lt;CONTROL!$F$10+1),A3534,0)</f>
        <v>0</v>
      </c>
      <c r="D3534" s="114" t="str">
        <f>IF(DATOS!I3535=CONTROL!$H$10,"B","A")</f>
        <v>A</v>
      </c>
      <c r="E3534" s="114">
        <f t="shared" si="330"/>
        <v>0</v>
      </c>
      <c r="F3534">
        <f t="shared" ca="1" si="331"/>
        <v>-1</v>
      </c>
      <c r="G3534">
        <f t="shared" ca="1" si="332"/>
        <v>654</v>
      </c>
      <c r="H3534">
        <f t="shared" ca="1" si="333"/>
        <v>0</v>
      </c>
      <c r="I3534" s="122">
        <f t="shared" ca="1" si="334"/>
        <v>0</v>
      </c>
    </row>
    <row r="3535" spans="1:9" x14ac:dyDescent="0.25">
      <c r="A3535" s="114">
        <f t="shared" si="335"/>
        <v>3535</v>
      </c>
      <c r="B3535" s="114">
        <f>IF(AND(A3535&gt;=CONTROL!$D$9,A3535&lt;CONTROL!$D$10+1),A3535,0)</f>
        <v>0</v>
      </c>
      <c r="C3535" s="114">
        <f>IF(AND(A3535&gt;=CONTROL!$F$9,A3535&lt;CONTROL!$F$10+1),A3535,0)</f>
        <v>0</v>
      </c>
      <c r="D3535" s="114" t="str">
        <f>IF(DATOS!I3536=CONTROL!$H$10,"B","A")</f>
        <v>A</v>
      </c>
      <c r="E3535" s="114">
        <f t="shared" si="330"/>
        <v>0</v>
      </c>
      <c r="F3535">
        <f t="shared" ca="1" si="331"/>
        <v>-1</v>
      </c>
      <c r="G3535">
        <f t="shared" ca="1" si="332"/>
        <v>654</v>
      </c>
      <c r="H3535">
        <f t="shared" ca="1" si="333"/>
        <v>0</v>
      </c>
      <c r="I3535" s="122">
        <f t="shared" ca="1" si="334"/>
        <v>0</v>
      </c>
    </row>
    <row r="3536" spans="1:9" x14ac:dyDescent="0.25">
      <c r="A3536" s="114">
        <f t="shared" si="335"/>
        <v>3536</v>
      </c>
      <c r="B3536" s="114">
        <f>IF(AND(A3536&gt;=CONTROL!$D$9,A3536&lt;CONTROL!$D$10+1),A3536,0)</f>
        <v>0</v>
      </c>
      <c r="C3536" s="114">
        <f>IF(AND(A3536&gt;=CONTROL!$F$9,A3536&lt;CONTROL!$F$10+1),A3536,0)</f>
        <v>0</v>
      </c>
      <c r="D3536" s="114" t="str">
        <f>IF(DATOS!I3537=CONTROL!$H$10,"B","A")</f>
        <v>A</v>
      </c>
      <c r="E3536" s="114">
        <f t="shared" si="330"/>
        <v>0</v>
      </c>
      <c r="F3536">
        <f t="shared" ca="1" si="331"/>
        <v>-1</v>
      </c>
      <c r="G3536">
        <f t="shared" ca="1" si="332"/>
        <v>654</v>
      </c>
      <c r="H3536">
        <f t="shared" ca="1" si="333"/>
        <v>0</v>
      </c>
      <c r="I3536" s="122">
        <f t="shared" ca="1" si="334"/>
        <v>0</v>
      </c>
    </row>
    <row r="3537" spans="1:9" x14ac:dyDescent="0.25">
      <c r="A3537" s="114">
        <f t="shared" si="335"/>
        <v>3537</v>
      </c>
      <c r="B3537" s="114">
        <f>IF(AND(A3537&gt;=CONTROL!$D$9,A3537&lt;CONTROL!$D$10+1),A3537,0)</f>
        <v>0</v>
      </c>
      <c r="C3537" s="114">
        <f>IF(AND(A3537&gt;=CONTROL!$F$9,A3537&lt;CONTROL!$F$10+1),A3537,0)</f>
        <v>0</v>
      </c>
      <c r="D3537" s="114" t="str">
        <f>IF(DATOS!I3538=CONTROL!$H$10,"B","A")</f>
        <v>A</v>
      </c>
      <c r="E3537" s="114">
        <f t="shared" si="330"/>
        <v>0</v>
      </c>
      <c r="F3537">
        <f t="shared" ca="1" si="331"/>
        <v>-1</v>
      </c>
      <c r="G3537">
        <f t="shared" ca="1" si="332"/>
        <v>654</v>
      </c>
      <c r="H3537">
        <f t="shared" ca="1" si="333"/>
        <v>0</v>
      </c>
      <c r="I3537" s="122">
        <f t="shared" ca="1" si="334"/>
        <v>0</v>
      </c>
    </row>
    <row r="3538" spans="1:9" x14ac:dyDescent="0.25">
      <c r="A3538" s="114">
        <f t="shared" si="335"/>
        <v>3538</v>
      </c>
      <c r="B3538" s="114">
        <f>IF(AND(A3538&gt;=CONTROL!$D$9,A3538&lt;CONTROL!$D$10+1),A3538,0)</f>
        <v>0</v>
      </c>
      <c r="C3538" s="114">
        <f>IF(AND(A3538&gt;=CONTROL!$F$9,A3538&lt;CONTROL!$F$10+1),A3538,0)</f>
        <v>0</v>
      </c>
      <c r="D3538" s="114" t="str">
        <f>IF(DATOS!I3539=CONTROL!$H$10,"B","A")</f>
        <v>A</v>
      </c>
      <c r="E3538" s="114">
        <f t="shared" si="330"/>
        <v>0</v>
      </c>
      <c r="F3538">
        <f t="shared" ca="1" si="331"/>
        <v>-1</v>
      </c>
      <c r="G3538">
        <f t="shared" ca="1" si="332"/>
        <v>654</v>
      </c>
      <c r="H3538">
        <f t="shared" ca="1" si="333"/>
        <v>0</v>
      </c>
      <c r="I3538" s="122">
        <f t="shared" ca="1" si="334"/>
        <v>0</v>
      </c>
    </row>
    <row r="3539" spans="1:9" x14ac:dyDescent="0.25">
      <c r="A3539" s="114">
        <f t="shared" si="335"/>
        <v>3539</v>
      </c>
      <c r="B3539" s="114">
        <f>IF(AND(A3539&gt;=CONTROL!$D$9,A3539&lt;CONTROL!$D$10+1),A3539,0)</f>
        <v>0</v>
      </c>
      <c r="C3539" s="114">
        <f>IF(AND(A3539&gt;=CONTROL!$F$9,A3539&lt;CONTROL!$F$10+1),A3539,0)</f>
        <v>0</v>
      </c>
      <c r="D3539" s="114" t="str">
        <f>IF(DATOS!I3540=CONTROL!$H$10,"B","A")</f>
        <v>A</v>
      </c>
      <c r="E3539" s="114">
        <f t="shared" si="330"/>
        <v>0</v>
      </c>
      <c r="F3539">
        <f t="shared" ca="1" si="331"/>
        <v>-1</v>
      </c>
      <c r="G3539">
        <f t="shared" ca="1" si="332"/>
        <v>654</v>
      </c>
      <c r="H3539">
        <f t="shared" ca="1" si="333"/>
        <v>0</v>
      </c>
      <c r="I3539" s="122">
        <f t="shared" ca="1" si="334"/>
        <v>0</v>
      </c>
    </row>
    <row r="3540" spans="1:9" x14ac:dyDescent="0.25">
      <c r="A3540" s="114">
        <f t="shared" si="335"/>
        <v>3540</v>
      </c>
      <c r="B3540" s="114">
        <f>IF(AND(A3540&gt;=CONTROL!$D$9,A3540&lt;CONTROL!$D$10+1),A3540,0)</f>
        <v>0</v>
      </c>
      <c r="C3540" s="114">
        <f>IF(AND(A3540&gt;=CONTROL!$F$9,A3540&lt;CONTROL!$F$10+1),A3540,0)</f>
        <v>0</v>
      </c>
      <c r="D3540" s="114" t="str">
        <f>IF(DATOS!I3541=CONTROL!$H$10,"B","A")</f>
        <v>A</v>
      </c>
      <c r="E3540" s="114">
        <f t="shared" si="330"/>
        <v>0</v>
      </c>
      <c r="F3540">
        <f t="shared" ca="1" si="331"/>
        <v>-1</v>
      </c>
      <c r="G3540">
        <f t="shared" ca="1" si="332"/>
        <v>654</v>
      </c>
      <c r="H3540">
        <f t="shared" ca="1" si="333"/>
        <v>0</v>
      </c>
      <c r="I3540" s="122">
        <f t="shared" ca="1" si="334"/>
        <v>0</v>
      </c>
    </row>
    <row r="3541" spans="1:9" x14ac:dyDescent="0.25">
      <c r="A3541" s="114">
        <f t="shared" si="335"/>
        <v>3541</v>
      </c>
      <c r="B3541" s="114">
        <f>IF(AND(A3541&gt;=CONTROL!$D$9,A3541&lt;CONTROL!$D$10+1),A3541,0)</f>
        <v>0</v>
      </c>
      <c r="C3541" s="114">
        <f>IF(AND(A3541&gt;=CONTROL!$F$9,A3541&lt;CONTROL!$F$10+1),A3541,0)</f>
        <v>0</v>
      </c>
      <c r="D3541" s="114" t="str">
        <f>IF(DATOS!I3542=CONTROL!$H$10,"B","A")</f>
        <v>A</v>
      </c>
      <c r="E3541" s="114">
        <f t="shared" si="330"/>
        <v>0</v>
      </c>
      <c r="F3541">
        <f t="shared" ca="1" si="331"/>
        <v>-1</v>
      </c>
      <c r="G3541">
        <f t="shared" ca="1" si="332"/>
        <v>654</v>
      </c>
      <c r="H3541">
        <f t="shared" ca="1" si="333"/>
        <v>0</v>
      </c>
      <c r="I3541" s="122">
        <f t="shared" ca="1" si="334"/>
        <v>0</v>
      </c>
    </row>
    <row r="3542" spans="1:9" x14ac:dyDescent="0.25">
      <c r="A3542" s="114">
        <f t="shared" si="335"/>
        <v>3542</v>
      </c>
      <c r="B3542" s="114">
        <f>IF(AND(A3542&gt;=CONTROL!$D$9,A3542&lt;CONTROL!$D$10+1),A3542,0)</f>
        <v>0</v>
      </c>
      <c r="C3542" s="114">
        <f>IF(AND(A3542&gt;=CONTROL!$F$9,A3542&lt;CONTROL!$F$10+1),A3542,0)</f>
        <v>0</v>
      </c>
      <c r="D3542" s="114" t="str">
        <f>IF(DATOS!I3543=CONTROL!$H$10,"B","A")</f>
        <v>A</v>
      </c>
      <c r="E3542" s="114">
        <f t="shared" si="330"/>
        <v>0</v>
      </c>
      <c r="F3542">
        <f t="shared" ca="1" si="331"/>
        <v>-1</v>
      </c>
      <c r="G3542">
        <f t="shared" ca="1" si="332"/>
        <v>654</v>
      </c>
      <c r="H3542">
        <f t="shared" ca="1" si="333"/>
        <v>0</v>
      </c>
      <c r="I3542" s="122">
        <f t="shared" ca="1" si="334"/>
        <v>0</v>
      </c>
    </row>
    <row r="3543" spans="1:9" x14ac:dyDescent="0.25">
      <c r="A3543" s="114">
        <f t="shared" si="335"/>
        <v>3543</v>
      </c>
      <c r="B3543" s="114">
        <f>IF(AND(A3543&gt;=CONTROL!$D$9,A3543&lt;CONTROL!$D$10+1),A3543,0)</f>
        <v>0</v>
      </c>
      <c r="C3543" s="114">
        <f>IF(AND(A3543&gt;=CONTROL!$F$9,A3543&lt;CONTROL!$F$10+1),A3543,0)</f>
        <v>0</v>
      </c>
      <c r="D3543" s="114" t="str">
        <f>IF(DATOS!I3544=CONTROL!$H$10,"B","A")</f>
        <v>A</v>
      </c>
      <c r="E3543" s="114">
        <f t="shared" si="330"/>
        <v>0</v>
      </c>
      <c r="F3543">
        <f t="shared" ca="1" si="331"/>
        <v>-1</v>
      </c>
      <c r="G3543">
        <f t="shared" ca="1" si="332"/>
        <v>654</v>
      </c>
      <c r="H3543">
        <f t="shared" ca="1" si="333"/>
        <v>0</v>
      </c>
      <c r="I3543" s="122">
        <f t="shared" ca="1" si="334"/>
        <v>0</v>
      </c>
    </row>
    <row r="3544" spans="1:9" x14ac:dyDescent="0.25">
      <c r="A3544" s="114">
        <f t="shared" si="335"/>
        <v>3544</v>
      </c>
      <c r="B3544" s="114">
        <f>IF(AND(A3544&gt;=CONTROL!$D$9,A3544&lt;CONTROL!$D$10+1),A3544,0)</f>
        <v>0</v>
      </c>
      <c r="C3544" s="114">
        <f>IF(AND(A3544&gt;=CONTROL!$F$9,A3544&lt;CONTROL!$F$10+1),A3544,0)</f>
        <v>0</v>
      </c>
      <c r="D3544" s="114" t="str">
        <f>IF(DATOS!I3545=CONTROL!$H$10,"B","A")</f>
        <v>A</v>
      </c>
      <c r="E3544" s="114">
        <f t="shared" si="330"/>
        <v>0</v>
      </c>
      <c r="F3544">
        <f t="shared" ca="1" si="331"/>
        <v>-1</v>
      </c>
      <c r="G3544">
        <f t="shared" ca="1" si="332"/>
        <v>654</v>
      </c>
      <c r="H3544">
        <f t="shared" ca="1" si="333"/>
        <v>0</v>
      </c>
      <c r="I3544" s="122">
        <f t="shared" ca="1" si="334"/>
        <v>0</v>
      </c>
    </row>
    <row r="3545" spans="1:9" x14ac:dyDescent="0.25">
      <c r="A3545" s="114">
        <f t="shared" si="335"/>
        <v>3545</v>
      </c>
      <c r="B3545" s="114">
        <f>IF(AND(A3545&gt;=CONTROL!$D$9,A3545&lt;CONTROL!$D$10+1),A3545,0)</f>
        <v>0</v>
      </c>
      <c r="C3545" s="114">
        <f>IF(AND(A3545&gt;=CONTROL!$F$9,A3545&lt;CONTROL!$F$10+1),A3545,0)</f>
        <v>0</v>
      </c>
      <c r="D3545" s="114" t="str">
        <f>IF(DATOS!I3546=CONTROL!$H$10,"B","A")</f>
        <v>A</v>
      </c>
      <c r="E3545" s="114">
        <f t="shared" si="330"/>
        <v>0</v>
      </c>
      <c r="F3545">
        <f t="shared" ca="1" si="331"/>
        <v>-1</v>
      </c>
      <c r="G3545">
        <f t="shared" ca="1" si="332"/>
        <v>654</v>
      </c>
      <c r="H3545">
        <f t="shared" ca="1" si="333"/>
        <v>0</v>
      </c>
      <c r="I3545" s="122">
        <f t="shared" ca="1" si="334"/>
        <v>0</v>
      </c>
    </row>
    <row r="3546" spans="1:9" x14ac:dyDescent="0.25">
      <c r="A3546" s="114">
        <f t="shared" si="335"/>
        <v>3546</v>
      </c>
      <c r="B3546" s="114">
        <f>IF(AND(A3546&gt;=CONTROL!$D$9,A3546&lt;CONTROL!$D$10+1),A3546,0)</f>
        <v>0</v>
      </c>
      <c r="C3546" s="114">
        <f>IF(AND(A3546&gt;=CONTROL!$F$9,A3546&lt;CONTROL!$F$10+1),A3546,0)</f>
        <v>0</v>
      </c>
      <c r="D3546" s="114" t="str">
        <f>IF(DATOS!I3547=CONTROL!$H$10,"B","A")</f>
        <v>A</v>
      </c>
      <c r="E3546" s="114">
        <f t="shared" si="330"/>
        <v>0</v>
      </c>
      <c r="F3546">
        <f t="shared" ca="1" si="331"/>
        <v>-1</v>
      </c>
      <c r="G3546">
        <f t="shared" ca="1" si="332"/>
        <v>654</v>
      </c>
      <c r="H3546">
        <f t="shared" ca="1" si="333"/>
        <v>0</v>
      </c>
      <c r="I3546" s="122">
        <f t="shared" ca="1" si="334"/>
        <v>0</v>
      </c>
    </row>
    <row r="3547" spans="1:9" x14ac:dyDescent="0.25">
      <c r="A3547" s="114">
        <f t="shared" si="335"/>
        <v>3547</v>
      </c>
      <c r="B3547" s="114">
        <f>IF(AND(A3547&gt;=CONTROL!$D$9,A3547&lt;CONTROL!$D$10+1),A3547,0)</f>
        <v>0</v>
      </c>
      <c r="C3547" s="114">
        <f>IF(AND(A3547&gt;=CONTROL!$F$9,A3547&lt;CONTROL!$F$10+1),A3547,0)</f>
        <v>0</v>
      </c>
      <c r="D3547" s="114" t="str">
        <f>IF(DATOS!I3548=CONTROL!$H$10,"B","A")</f>
        <v>A</v>
      </c>
      <c r="E3547" s="114">
        <f t="shared" si="330"/>
        <v>0</v>
      </c>
      <c r="F3547">
        <f t="shared" ca="1" si="331"/>
        <v>-1</v>
      </c>
      <c r="G3547">
        <f t="shared" ca="1" si="332"/>
        <v>654</v>
      </c>
      <c r="H3547">
        <f t="shared" ca="1" si="333"/>
        <v>0</v>
      </c>
      <c r="I3547" s="122">
        <f t="shared" ca="1" si="334"/>
        <v>0</v>
      </c>
    </row>
    <row r="3548" spans="1:9" x14ac:dyDescent="0.25">
      <c r="A3548" s="114">
        <f t="shared" si="335"/>
        <v>3548</v>
      </c>
      <c r="B3548" s="114">
        <f>IF(AND(A3548&gt;=CONTROL!$D$9,A3548&lt;CONTROL!$D$10+1),A3548,0)</f>
        <v>0</v>
      </c>
      <c r="C3548" s="114">
        <f>IF(AND(A3548&gt;=CONTROL!$F$9,A3548&lt;CONTROL!$F$10+1),A3548,0)</f>
        <v>0</v>
      </c>
      <c r="D3548" s="114" t="str">
        <f>IF(DATOS!I3549=CONTROL!$H$10,"B","A")</f>
        <v>A</v>
      </c>
      <c r="E3548" s="114">
        <f t="shared" si="330"/>
        <v>0</v>
      </c>
      <c r="F3548">
        <f t="shared" ca="1" si="331"/>
        <v>-1</v>
      </c>
      <c r="G3548">
        <f t="shared" ca="1" si="332"/>
        <v>654</v>
      </c>
      <c r="H3548">
        <f t="shared" ca="1" si="333"/>
        <v>0</v>
      </c>
      <c r="I3548" s="122">
        <f t="shared" ca="1" si="334"/>
        <v>0</v>
      </c>
    </row>
    <row r="3549" spans="1:9" x14ac:dyDescent="0.25">
      <c r="A3549" s="114">
        <f t="shared" si="335"/>
        <v>3549</v>
      </c>
      <c r="B3549" s="114">
        <f>IF(AND(A3549&gt;=CONTROL!$D$9,A3549&lt;CONTROL!$D$10+1),A3549,0)</f>
        <v>0</v>
      </c>
      <c r="C3549" s="114">
        <f>IF(AND(A3549&gt;=CONTROL!$F$9,A3549&lt;CONTROL!$F$10+1),A3549,0)</f>
        <v>0</v>
      </c>
      <c r="D3549" s="114" t="str">
        <f>IF(DATOS!I3550=CONTROL!$H$10,"B","A")</f>
        <v>A</v>
      </c>
      <c r="E3549" s="114">
        <f t="shared" si="330"/>
        <v>0</v>
      </c>
      <c r="F3549">
        <f t="shared" ca="1" si="331"/>
        <v>-1</v>
      </c>
      <c r="G3549">
        <f t="shared" ca="1" si="332"/>
        <v>654</v>
      </c>
      <c r="H3549">
        <f t="shared" ca="1" si="333"/>
        <v>0</v>
      </c>
      <c r="I3549" s="122">
        <f t="shared" ca="1" si="334"/>
        <v>0</v>
      </c>
    </row>
    <row r="3550" spans="1:9" x14ac:dyDescent="0.25">
      <c r="A3550" s="114">
        <f t="shared" si="335"/>
        <v>3550</v>
      </c>
      <c r="B3550" s="114">
        <f>IF(AND(A3550&gt;=CONTROL!$D$9,A3550&lt;CONTROL!$D$10+1),A3550,0)</f>
        <v>0</v>
      </c>
      <c r="C3550" s="114">
        <f>IF(AND(A3550&gt;=CONTROL!$F$9,A3550&lt;CONTROL!$F$10+1),A3550,0)</f>
        <v>0</v>
      </c>
      <c r="D3550" s="114" t="str">
        <f>IF(DATOS!I3551=CONTROL!$H$10,"B","A")</f>
        <v>A</v>
      </c>
      <c r="E3550" s="114">
        <f t="shared" si="330"/>
        <v>0</v>
      </c>
      <c r="F3550">
        <f t="shared" ca="1" si="331"/>
        <v>-1</v>
      </c>
      <c r="G3550">
        <f t="shared" ca="1" si="332"/>
        <v>654</v>
      </c>
      <c r="H3550">
        <f t="shared" ca="1" si="333"/>
        <v>0</v>
      </c>
      <c r="I3550" s="122">
        <f t="shared" ca="1" si="334"/>
        <v>0</v>
      </c>
    </row>
    <row r="3551" spans="1:9" x14ac:dyDescent="0.25">
      <c r="A3551" s="114">
        <f t="shared" si="335"/>
        <v>3551</v>
      </c>
      <c r="B3551" s="114">
        <f>IF(AND(A3551&gt;=CONTROL!$D$9,A3551&lt;CONTROL!$D$10+1),A3551,0)</f>
        <v>0</v>
      </c>
      <c r="C3551" s="114">
        <f>IF(AND(A3551&gt;=CONTROL!$F$9,A3551&lt;CONTROL!$F$10+1),A3551,0)</f>
        <v>0</v>
      </c>
      <c r="D3551" s="114" t="str">
        <f>IF(DATOS!I3552=CONTROL!$H$10,"B","A")</f>
        <v>A</v>
      </c>
      <c r="E3551" s="114">
        <f t="shared" si="330"/>
        <v>0</v>
      </c>
      <c r="F3551">
        <f t="shared" ca="1" si="331"/>
        <v>-1</v>
      </c>
      <c r="G3551">
        <f t="shared" ca="1" si="332"/>
        <v>654</v>
      </c>
      <c r="H3551">
        <f t="shared" ca="1" si="333"/>
        <v>0</v>
      </c>
      <c r="I3551" s="122">
        <f t="shared" ca="1" si="334"/>
        <v>0</v>
      </c>
    </row>
    <row r="3552" spans="1:9" x14ac:dyDescent="0.25">
      <c r="A3552" s="114">
        <f t="shared" si="335"/>
        <v>3552</v>
      </c>
      <c r="B3552" s="114">
        <f>IF(AND(A3552&gt;=CONTROL!$D$9,A3552&lt;CONTROL!$D$10+1),A3552,0)</f>
        <v>0</v>
      </c>
      <c r="C3552" s="114">
        <f>IF(AND(A3552&gt;=CONTROL!$F$9,A3552&lt;CONTROL!$F$10+1),A3552,0)</f>
        <v>0</v>
      </c>
      <c r="D3552" s="114" t="str">
        <f>IF(DATOS!I3553=CONTROL!$H$10,"B","A")</f>
        <v>A</v>
      </c>
      <c r="E3552" s="114">
        <f t="shared" si="330"/>
        <v>0</v>
      </c>
      <c r="F3552">
        <f t="shared" ca="1" si="331"/>
        <v>-1</v>
      </c>
      <c r="G3552">
        <f t="shared" ca="1" si="332"/>
        <v>654</v>
      </c>
      <c r="H3552">
        <f t="shared" ca="1" si="333"/>
        <v>0</v>
      </c>
      <c r="I3552" s="122">
        <f t="shared" ca="1" si="334"/>
        <v>0</v>
      </c>
    </row>
    <row r="3553" spans="1:9" x14ac:dyDescent="0.25">
      <c r="A3553" s="114">
        <f t="shared" si="335"/>
        <v>3553</v>
      </c>
      <c r="B3553" s="114">
        <f>IF(AND(A3553&gt;=CONTROL!$D$9,A3553&lt;CONTROL!$D$10+1),A3553,0)</f>
        <v>0</v>
      </c>
      <c r="C3553" s="114">
        <f>IF(AND(A3553&gt;=CONTROL!$F$9,A3553&lt;CONTROL!$F$10+1),A3553,0)</f>
        <v>0</v>
      </c>
      <c r="D3553" s="114" t="str">
        <f>IF(DATOS!I3554=CONTROL!$H$10,"B","A")</f>
        <v>A</v>
      </c>
      <c r="E3553" s="114">
        <f t="shared" si="330"/>
        <v>0</v>
      </c>
      <c r="F3553">
        <f t="shared" ca="1" si="331"/>
        <v>-1</v>
      </c>
      <c r="G3553">
        <f t="shared" ca="1" si="332"/>
        <v>654</v>
      </c>
      <c r="H3553">
        <f t="shared" ca="1" si="333"/>
        <v>0</v>
      </c>
      <c r="I3553" s="122">
        <f t="shared" ca="1" si="334"/>
        <v>0</v>
      </c>
    </row>
    <row r="3554" spans="1:9" x14ac:dyDescent="0.25">
      <c r="A3554" s="114">
        <f t="shared" si="335"/>
        <v>3554</v>
      </c>
      <c r="B3554" s="114">
        <f>IF(AND(A3554&gt;=CONTROL!$D$9,A3554&lt;CONTROL!$D$10+1),A3554,0)</f>
        <v>0</v>
      </c>
      <c r="C3554" s="114">
        <f>IF(AND(A3554&gt;=CONTROL!$F$9,A3554&lt;CONTROL!$F$10+1),A3554,0)</f>
        <v>0</v>
      </c>
      <c r="D3554" s="114" t="str">
        <f>IF(DATOS!I3555=CONTROL!$H$10,"B","A")</f>
        <v>A</v>
      </c>
      <c r="E3554" s="114">
        <f t="shared" si="330"/>
        <v>0</v>
      </c>
      <c r="F3554">
        <f t="shared" ca="1" si="331"/>
        <v>-1</v>
      </c>
      <c r="G3554">
        <f t="shared" ca="1" si="332"/>
        <v>654</v>
      </c>
      <c r="H3554">
        <f t="shared" ca="1" si="333"/>
        <v>0</v>
      </c>
      <c r="I3554" s="122">
        <f t="shared" ca="1" si="334"/>
        <v>0</v>
      </c>
    </row>
    <row r="3555" spans="1:9" x14ac:dyDescent="0.25">
      <c r="A3555" s="114">
        <f t="shared" si="335"/>
        <v>3555</v>
      </c>
      <c r="B3555" s="114">
        <f>IF(AND(A3555&gt;=CONTROL!$D$9,A3555&lt;CONTROL!$D$10+1),A3555,0)</f>
        <v>0</v>
      </c>
      <c r="C3555" s="114">
        <f>IF(AND(A3555&gt;=CONTROL!$F$9,A3555&lt;CONTROL!$F$10+1),A3555,0)</f>
        <v>0</v>
      </c>
      <c r="D3555" s="114" t="str">
        <f>IF(DATOS!I3556=CONTROL!$H$10,"B","A")</f>
        <v>A</v>
      </c>
      <c r="E3555" s="114">
        <f t="shared" si="330"/>
        <v>0</v>
      </c>
      <c r="F3555">
        <f t="shared" ca="1" si="331"/>
        <v>-1</v>
      </c>
      <c r="G3555">
        <f t="shared" ca="1" si="332"/>
        <v>654</v>
      </c>
      <c r="H3555">
        <f t="shared" ca="1" si="333"/>
        <v>0</v>
      </c>
      <c r="I3555" s="122">
        <f t="shared" ca="1" si="334"/>
        <v>0</v>
      </c>
    </row>
    <row r="3556" spans="1:9" x14ac:dyDescent="0.25">
      <c r="A3556" s="114">
        <f t="shared" si="335"/>
        <v>3556</v>
      </c>
      <c r="B3556" s="114">
        <f>IF(AND(A3556&gt;=CONTROL!$D$9,A3556&lt;CONTROL!$D$10+1),A3556,0)</f>
        <v>0</v>
      </c>
      <c r="C3556" s="114">
        <f>IF(AND(A3556&gt;=CONTROL!$F$9,A3556&lt;CONTROL!$F$10+1),A3556,0)</f>
        <v>0</v>
      </c>
      <c r="D3556" s="114" t="str">
        <f>IF(DATOS!I3557=CONTROL!$H$10,"B","A")</f>
        <v>A</v>
      </c>
      <c r="E3556" s="114">
        <f t="shared" si="330"/>
        <v>0</v>
      </c>
      <c r="F3556">
        <f t="shared" ca="1" si="331"/>
        <v>-1</v>
      </c>
      <c r="G3556">
        <f t="shared" ca="1" si="332"/>
        <v>654</v>
      </c>
      <c r="H3556">
        <f t="shared" ca="1" si="333"/>
        <v>0</v>
      </c>
      <c r="I3556" s="122">
        <f t="shared" ca="1" si="334"/>
        <v>0</v>
      </c>
    </row>
    <row r="3557" spans="1:9" x14ac:dyDescent="0.25">
      <c r="A3557" s="114">
        <f t="shared" si="335"/>
        <v>3557</v>
      </c>
      <c r="B3557" s="114">
        <f>IF(AND(A3557&gt;=CONTROL!$D$9,A3557&lt;CONTROL!$D$10+1),A3557,0)</f>
        <v>0</v>
      </c>
      <c r="C3557" s="114">
        <f>IF(AND(A3557&gt;=CONTROL!$F$9,A3557&lt;CONTROL!$F$10+1),A3557,0)</f>
        <v>0</v>
      </c>
      <c r="D3557" s="114" t="str">
        <f>IF(DATOS!I3558=CONTROL!$H$10,"B","A")</f>
        <v>A</v>
      </c>
      <c r="E3557" s="114">
        <f t="shared" si="330"/>
        <v>0</v>
      </c>
      <c r="F3557">
        <f t="shared" ca="1" si="331"/>
        <v>-1</v>
      </c>
      <c r="G3557">
        <f t="shared" ca="1" si="332"/>
        <v>654</v>
      </c>
      <c r="H3557">
        <f t="shared" ca="1" si="333"/>
        <v>0</v>
      </c>
      <c r="I3557" s="122">
        <f t="shared" ca="1" si="334"/>
        <v>0</v>
      </c>
    </row>
    <row r="3558" spans="1:9" x14ac:dyDescent="0.25">
      <c r="A3558" s="114">
        <f t="shared" si="335"/>
        <v>3558</v>
      </c>
      <c r="B3558" s="114">
        <f>IF(AND(A3558&gt;=CONTROL!$D$9,A3558&lt;CONTROL!$D$10+1),A3558,0)</f>
        <v>0</v>
      </c>
      <c r="C3558" s="114">
        <f>IF(AND(A3558&gt;=CONTROL!$F$9,A3558&lt;CONTROL!$F$10+1),A3558,0)</f>
        <v>0</v>
      </c>
      <c r="D3558" s="114" t="str">
        <f>IF(DATOS!I3559=CONTROL!$H$10,"B","A")</f>
        <v>A</v>
      </c>
      <c r="E3558" s="114">
        <f t="shared" si="330"/>
        <v>0</v>
      </c>
      <c r="F3558">
        <f t="shared" ca="1" si="331"/>
        <v>-1</v>
      </c>
      <c r="G3558">
        <f t="shared" ca="1" si="332"/>
        <v>654</v>
      </c>
      <c r="H3558">
        <f t="shared" ca="1" si="333"/>
        <v>0</v>
      </c>
      <c r="I3558" s="122">
        <f t="shared" ca="1" si="334"/>
        <v>0</v>
      </c>
    </row>
    <row r="3559" spans="1:9" x14ac:dyDescent="0.25">
      <c r="A3559" s="114">
        <f t="shared" si="335"/>
        <v>3559</v>
      </c>
      <c r="B3559" s="114">
        <f>IF(AND(A3559&gt;=CONTROL!$D$9,A3559&lt;CONTROL!$D$10+1),A3559,0)</f>
        <v>0</v>
      </c>
      <c r="C3559" s="114">
        <f>IF(AND(A3559&gt;=CONTROL!$F$9,A3559&lt;CONTROL!$F$10+1),A3559,0)</f>
        <v>0</v>
      </c>
      <c r="D3559" s="114" t="str">
        <f>IF(DATOS!I3560=CONTROL!$H$10,"B","A")</f>
        <v>A</v>
      </c>
      <c r="E3559" s="114">
        <f t="shared" si="330"/>
        <v>0</v>
      </c>
      <c r="F3559">
        <f t="shared" ca="1" si="331"/>
        <v>-1</v>
      </c>
      <c r="G3559">
        <f t="shared" ca="1" si="332"/>
        <v>654</v>
      </c>
      <c r="H3559">
        <f t="shared" ca="1" si="333"/>
        <v>0</v>
      </c>
      <c r="I3559" s="122">
        <f t="shared" ca="1" si="334"/>
        <v>0</v>
      </c>
    </row>
    <row r="3560" spans="1:9" x14ac:dyDescent="0.25">
      <c r="A3560" s="114">
        <f t="shared" si="335"/>
        <v>3560</v>
      </c>
      <c r="B3560" s="114">
        <f>IF(AND(A3560&gt;=CONTROL!$D$9,A3560&lt;CONTROL!$D$10+1),A3560,0)</f>
        <v>0</v>
      </c>
      <c r="C3560" s="114">
        <f>IF(AND(A3560&gt;=CONTROL!$F$9,A3560&lt;CONTROL!$F$10+1),A3560,0)</f>
        <v>0</v>
      </c>
      <c r="D3560" s="114" t="str">
        <f>IF(DATOS!I3561=CONTROL!$H$10,"B","A")</f>
        <v>A</v>
      </c>
      <c r="E3560" s="114">
        <f t="shared" si="330"/>
        <v>0</v>
      </c>
      <c r="F3560">
        <f t="shared" ca="1" si="331"/>
        <v>-1</v>
      </c>
      <c r="G3560">
        <f t="shared" ca="1" si="332"/>
        <v>654</v>
      </c>
      <c r="H3560">
        <f t="shared" ca="1" si="333"/>
        <v>0</v>
      </c>
      <c r="I3560" s="122">
        <f t="shared" ca="1" si="334"/>
        <v>0</v>
      </c>
    </row>
    <row r="3561" spans="1:9" x14ac:dyDescent="0.25">
      <c r="A3561" s="114">
        <f t="shared" si="335"/>
        <v>3561</v>
      </c>
      <c r="B3561" s="114">
        <f>IF(AND(A3561&gt;=CONTROL!$D$9,A3561&lt;CONTROL!$D$10+1),A3561,0)</f>
        <v>0</v>
      </c>
      <c r="C3561" s="114">
        <f>IF(AND(A3561&gt;=CONTROL!$F$9,A3561&lt;CONTROL!$F$10+1),A3561,0)</f>
        <v>0</v>
      </c>
      <c r="D3561" s="114" t="str">
        <f>IF(DATOS!I3562=CONTROL!$H$10,"B","A")</f>
        <v>A</v>
      </c>
      <c r="E3561" s="114">
        <f t="shared" si="330"/>
        <v>0</v>
      </c>
      <c r="F3561">
        <f t="shared" ca="1" si="331"/>
        <v>-1</v>
      </c>
      <c r="G3561">
        <f t="shared" ca="1" si="332"/>
        <v>654</v>
      </c>
      <c r="H3561">
        <f t="shared" ca="1" si="333"/>
        <v>0</v>
      </c>
      <c r="I3561" s="122">
        <f t="shared" ca="1" si="334"/>
        <v>0</v>
      </c>
    </row>
    <row r="3562" spans="1:9" x14ac:dyDescent="0.25">
      <c r="A3562" s="114">
        <f t="shared" si="335"/>
        <v>3562</v>
      </c>
      <c r="B3562" s="114">
        <f>IF(AND(A3562&gt;=CONTROL!$D$9,A3562&lt;CONTROL!$D$10+1),A3562,0)</f>
        <v>0</v>
      </c>
      <c r="C3562" s="114">
        <f>IF(AND(A3562&gt;=CONTROL!$F$9,A3562&lt;CONTROL!$F$10+1),A3562,0)</f>
        <v>0</v>
      </c>
      <c r="D3562" s="114" t="str">
        <f>IF(DATOS!I3563=CONTROL!$H$10,"B","A")</f>
        <v>A</v>
      </c>
      <c r="E3562" s="114">
        <f t="shared" si="330"/>
        <v>0</v>
      </c>
      <c r="F3562">
        <f t="shared" ca="1" si="331"/>
        <v>-1</v>
      </c>
      <c r="G3562">
        <f t="shared" ca="1" si="332"/>
        <v>654</v>
      </c>
      <c r="H3562">
        <f t="shared" ca="1" si="333"/>
        <v>0</v>
      </c>
      <c r="I3562" s="122">
        <f t="shared" ca="1" si="334"/>
        <v>0</v>
      </c>
    </row>
    <row r="3563" spans="1:9" x14ac:dyDescent="0.25">
      <c r="A3563" s="114">
        <f t="shared" si="335"/>
        <v>3563</v>
      </c>
      <c r="B3563" s="114">
        <f>IF(AND(A3563&gt;=CONTROL!$D$9,A3563&lt;CONTROL!$D$10+1),A3563,0)</f>
        <v>0</v>
      </c>
      <c r="C3563" s="114">
        <f>IF(AND(A3563&gt;=CONTROL!$F$9,A3563&lt;CONTROL!$F$10+1),A3563,0)</f>
        <v>0</v>
      </c>
      <c r="D3563" s="114" t="str">
        <f>IF(DATOS!I3564=CONTROL!$H$10,"B","A")</f>
        <v>A</v>
      </c>
      <c r="E3563" s="114">
        <f t="shared" si="330"/>
        <v>0</v>
      </c>
      <c r="F3563">
        <f t="shared" ca="1" si="331"/>
        <v>-1</v>
      </c>
      <c r="G3563">
        <f t="shared" ca="1" si="332"/>
        <v>654</v>
      </c>
      <c r="H3563">
        <f t="shared" ca="1" si="333"/>
        <v>0</v>
      </c>
      <c r="I3563" s="122">
        <f t="shared" ca="1" si="334"/>
        <v>0</v>
      </c>
    </row>
    <row r="3564" spans="1:9" x14ac:dyDescent="0.25">
      <c r="A3564" s="114">
        <f t="shared" si="335"/>
        <v>3564</v>
      </c>
      <c r="B3564" s="114">
        <f>IF(AND(A3564&gt;=CONTROL!$D$9,A3564&lt;CONTROL!$D$10+1),A3564,0)</f>
        <v>0</v>
      </c>
      <c r="C3564" s="114">
        <f>IF(AND(A3564&gt;=CONTROL!$F$9,A3564&lt;CONTROL!$F$10+1),A3564,0)</f>
        <v>0</v>
      </c>
      <c r="D3564" s="114" t="str">
        <f>IF(DATOS!I3565=CONTROL!$H$10,"B","A")</f>
        <v>A</v>
      </c>
      <c r="E3564" s="114">
        <f t="shared" si="330"/>
        <v>0</v>
      </c>
      <c r="F3564">
        <f t="shared" ca="1" si="331"/>
        <v>-1</v>
      </c>
      <c r="G3564">
        <f t="shared" ca="1" si="332"/>
        <v>654</v>
      </c>
      <c r="H3564">
        <f t="shared" ca="1" si="333"/>
        <v>0</v>
      </c>
      <c r="I3564" s="122">
        <f t="shared" ca="1" si="334"/>
        <v>0</v>
      </c>
    </row>
    <row r="3565" spans="1:9" x14ac:dyDescent="0.25">
      <c r="A3565" s="114">
        <f t="shared" si="335"/>
        <v>3565</v>
      </c>
      <c r="B3565" s="114">
        <f>IF(AND(A3565&gt;=CONTROL!$D$9,A3565&lt;CONTROL!$D$10+1),A3565,0)</f>
        <v>0</v>
      </c>
      <c r="C3565" s="114">
        <f>IF(AND(A3565&gt;=CONTROL!$F$9,A3565&lt;CONTROL!$F$10+1),A3565,0)</f>
        <v>0</v>
      </c>
      <c r="D3565" s="114" t="str">
        <f>IF(DATOS!I3566=CONTROL!$H$10,"B","A")</f>
        <v>A</v>
      </c>
      <c r="E3565" s="114">
        <f t="shared" si="330"/>
        <v>0</v>
      </c>
      <c r="F3565">
        <f t="shared" ca="1" si="331"/>
        <v>-1</v>
      </c>
      <c r="G3565">
        <f t="shared" ca="1" si="332"/>
        <v>654</v>
      </c>
      <c r="H3565">
        <f t="shared" ca="1" si="333"/>
        <v>0</v>
      </c>
      <c r="I3565" s="122">
        <f t="shared" ca="1" si="334"/>
        <v>0</v>
      </c>
    </row>
    <row r="3566" spans="1:9" x14ac:dyDescent="0.25">
      <c r="A3566" s="114">
        <f t="shared" si="335"/>
        <v>3566</v>
      </c>
      <c r="B3566" s="114">
        <f>IF(AND(A3566&gt;=CONTROL!$D$9,A3566&lt;CONTROL!$D$10+1),A3566,0)</f>
        <v>0</v>
      </c>
      <c r="C3566" s="114">
        <f>IF(AND(A3566&gt;=CONTROL!$F$9,A3566&lt;CONTROL!$F$10+1),A3566,0)</f>
        <v>0</v>
      </c>
      <c r="D3566" s="114" t="str">
        <f>IF(DATOS!I3567=CONTROL!$H$10,"B","A")</f>
        <v>A</v>
      </c>
      <c r="E3566" s="114">
        <f t="shared" si="330"/>
        <v>0</v>
      </c>
      <c r="F3566">
        <f t="shared" ca="1" si="331"/>
        <v>-1</v>
      </c>
      <c r="G3566">
        <f t="shared" ca="1" si="332"/>
        <v>654</v>
      </c>
      <c r="H3566">
        <f t="shared" ca="1" si="333"/>
        <v>0</v>
      </c>
      <c r="I3566" s="122">
        <f t="shared" ca="1" si="334"/>
        <v>0</v>
      </c>
    </row>
    <row r="3567" spans="1:9" x14ac:dyDescent="0.25">
      <c r="A3567" s="114">
        <f t="shared" si="335"/>
        <v>3567</v>
      </c>
      <c r="B3567" s="114">
        <f>IF(AND(A3567&gt;=CONTROL!$D$9,A3567&lt;CONTROL!$D$10+1),A3567,0)</f>
        <v>0</v>
      </c>
      <c r="C3567" s="114">
        <f>IF(AND(A3567&gt;=CONTROL!$F$9,A3567&lt;CONTROL!$F$10+1),A3567,0)</f>
        <v>0</v>
      </c>
      <c r="D3567" s="114" t="str">
        <f>IF(DATOS!I3568=CONTROL!$H$10,"B","A")</f>
        <v>A</v>
      </c>
      <c r="E3567" s="114">
        <f t="shared" si="330"/>
        <v>0</v>
      </c>
      <c r="F3567">
        <f t="shared" ca="1" si="331"/>
        <v>-1</v>
      </c>
      <c r="G3567">
        <f t="shared" ca="1" si="332"/>
        <v>654</v>
      </c>
      <c r="H3567">
        <f t="shared" ca="1" si="333"/>
        <v>0</v>
      </c>
      <c r="I3567" s="122">
        <f t="shared" ca="1" si="334"/>
        <v>0</v>
      </c>
    </row>
    <row r="3568" spans="1:9" x14ac:dyDescent="0.25">
      <c r="A3568" s="114">
        <f t="shared" si="335"/>
        <v>3568</v>
      </c>
      <c r="B3568" s="114">
        <f>IF(AND(A3568&gt;=CONTROL!$D$9,A3568&lt;CONTROL!$D$10+1),A3568,0)</f>
        <v>0</v>
      </c>
      <c r="C3568" s="114">
        <f>IF(AND(A3568&gt;=CONTROL!$F$9,A3568&lt;CONTROL!$F$10+1),A3568,0)</f>
        <v>0</v>
      </c>
      <c r="D3568" s="114" t="str">
        <f>IF(DATOS!I3569=CONTROL!$H$10,"B","A")</f>
        <v>A</v>
      </c>
      <c r="E3568" s="114">
        <f t="shared" si="330"/>
        <v>0</v>
      </c>
      <c r="F3568">
        <f t="shared" ca="1" si="331"/>
        <v>-1</v>
      </c>
      <c r="G3568">
        <f t="shared" ca="1" si="332"/>
        <v>654</v>
      </c>
      <c r="H3568">
        <f t="shared" ca="1" si="333"/>
        <v>0</v>
      </c>
      <c r="I3568" s="122">
        <f t="shared" ca="1" si="334"/>
        <v>0</v>
      </c>
    </row>
    <row r="3569" spans="1:9" x14ac:dyDescent="0.25">
      <c r="A3569" s="114">
        <f t="shared" si="335"/>
        <v>3569</v>
      </c>
      <c r="B3569" s="114">
        <f>IF(AND(A3569&gt;=CONTROL!$D$9,A3569&lt;CONTROL!$D$10+1),A3569,0)</f>
        <v>0</v>
      </c>
      <c r="C3569" s="114">
        <f>IF(AND(A3569&gt;=CONTROL!$F$9,A3569&lt;CONTROL!$F$10+1),A3569,0)</f>
        <v>0</v>
      </c>
      <c r="D3569" s="114" t="str">
        <f>IF(DATOS!I3570=CONTROL!$H$10,"B","A")</f>
        <v>A</v>
      </c>
      <c r="E3569" s="114">
        <f t="shared" si="330"/>
        <v>0</v>
      </c>
      <c r="F3569">
        <f t="shared" ca="1" si="331"/>
        <v>-1</v>
      </c>
      <c r="G3569">
        <f t="shared" ca="1" si="332"/>
        <v>654</v>
      </c>
      <c r="H3569">
        <f t="shared" ca="1" si="333"/>
        <v>0</v>
      </c>
      <c r="I3569" s="122">
        <f t="shared" ca="1" si="334"/>
        <v>0</v>
      </c>
    </row>
    <row r="3570" spans="1:9" x14ac:dyDescent="0.25">
      <c r="A3570" s="114">
        <f t="shared" si="335"/>
        <v>3570</v>
      </c>
      <c r="B3570" s="114">
        <f>IF(AND(A3570&gt;=CONTROL!$D$9,A3570&lt;CONTROL!$D$10+1),A3570,0)</f>
        <v>0</v>
      </c>
      <c r="C3570" s="114">
        <f>IF(AND(A3570&gt;=CONTROL!$F$9,A3570&lt;CONTROL!$F$10+1),A3570,0)</f>
        <v>0</v>
      </c>
      <c r="D3570" s="114" t="str">
        <f>IF(DATOS!I3571=CONTROL!$H$10,"B","A")</f>
        <v>A</v>
      </c>
      <c r="E3570" s="114">
        <f t="shared" si="330"/>
        <v>0</v>
      </c>
      <c r="F3570">
        <f t="shared" ca="1" si="331"/>
        <v>-1</v>
      </c>
      <c r="G3570">
        <f t="shared" ca="1" si="332"/>
        <v>654</v>
      </c>
      <c r="H3570">
        <f t="shared" ca="1" si="333"/>
        <v>0</v>
      </c>
      <c r="I3570" s="122">
        <f t="shared" ca="1" si="334"/>
        <v>0</v>
      </c>
    </row>
    <row r="3571" spans="1:9" x14ac:dyDescent="0.25">
      <c r="A3571" s="114">
        <f t="shared" si="335"/>
        <v>3571</v>
      </c>
      <c r="B3571" s="114">
        <f>IF(AND(A3571&gt;=CONTROL!$D$9,A3571&lt;CONTROL!$D$10+1),A3571,0)</f>
        <v>0</v>
      </c>
      <c r="C3571" s="114">
        <f>IF(AND(A3571&gt;=CONTROL!$F$9,A3571&lt;CONTROL!$F$10+1),A3571,0)</f>
        <v>0</v>
      </c>
      <c r="D3571" s="114" t="str">
        <f>IF(DATOS!I3572=CONTROL!$H$10,"B","A")</f>
        <v>A</v>
      </c>
      <c r="E3571" s="114">
        <f t="shared" si="330"/>
        <v>0</v>
      </c>
      <c r="F3571">
        <f t="shared" ca="1" si="331"/>
        <v>-1</v>
      </c>
      <c r="G3571">
        <f t="shared" ca="1" si="332"/>
        <v>654</v>
      </c>
      <c r="H3571">
        <f t="shared" ca="1" si="333"/>
        <v>0</v>
      </c>
      <c r="I3571" s="122">
        <f t="shared" ca="1" si="334"/>
        <v>0</v>
      </c>
    </row>
    <row r="3572" spans="1:9" x14ac:dyDescent="0.25">
      <c r="A3572" s="114">
        <f t="shared" si="335"/>
        <v>3572</v>
      </c>
      <c r="B3572" s="114">
        <f>IF(AND(A3572&gt;=CONTROL!$D$9,A3572&lt;CONTROL!$D$10+1),A3572,0)</f>
        <v>0</v>
      </c>
      <c r="C3572" s="114">
        <f>IF(AND(A3572&gt;=CONTROL!$F$9,A3572&lt;CONTROL!$F$10+1),A3572,0)</f>
        <v>0</v>
      </c>
      <c r="D3572" s="114" t="str">
        <f>IF(DATOS!I3573=CONTROL!$H$10,"B","A")</f>
        <v>A</v>
      </c>
      <c r="E3572" s="114">
        <f t="shared" si="330"/>
        <v>0</v>
      </c>
      <c r="F3572">
        <f t="shared" ca="1" si="331"/>
        <v>-1</v>
      </c>
      <c r="G3572">
        <f t="shared" ca="1" si="332"/>
        <v>654</v>
      </c>
      <c r="H3572">
        <f t="shared" ca="1" si="333"/>
        <v>0</v>
      </c>
      <c r="I3572" s="122">
        <f t="shared" ca="1" si="334"/>
        <v>0</v>
      </c>
    </row>
    <row r="3573" spans="1:9" x14ac:dyDescent="0.25">
      <c r="A3573" s="114">
        <f t="shared" si="335"/>
        <v>3573</v>
      </c>
      <c r="B3573" s="114">
        <f>IF(AND(A3573&gt;=CONTROL!$D$9,A3573&lt;CONTROL!$D$10+1),A3573,0)</f>
        <v>0</v>
      </c>
      <c r="C3573" s="114">
        <f>IF(AND(A3573&gt;=CONTROL!$F$9,A3573&lt;CONTROL!$F$10+1),A3573,0)</f>
        <v>0</v>
      </c>
      <c r="D3573" s="114" t="str">
        <f>IF(DATOS!I3574=CONTROL!$H$10,"B","A")</f>
        <v>A</v>
      </c>
      <c r="E3573" s="114">
        <f t="shared" si="330"/>
        <v>0</v>
      </c>
      <c r="F3573">
        <f t="shared" ca="1" si="331"/>
        <v>-1</v>
      </c>
      <c r="G3573">
        <f t="shared" ca="1" si="332"/>
        <v>654</v>
      </c>
      <c r="H3573">
        <f t="shared" ca="1" si="333"/>
        <v>0</v>
      </c>
      <c r="I3573" s="122">
        <f t="shared" ca="1" si="334"/>
        <v>0</v>
      </c>
    </row>
    <row r="3574" spans="1:9" x14ac:dyDescent="0.25">
      <c r="A3574" s="114">
        <f t="shared" si="335"/>
        <v>3574</v>
      </c>
      <c r="B3574" s="114">
        <f>IF(AND(A3574&gt;=CONTROL!$D$9,A3574&lt;CONTROL!$D$10+1),A3574,0)</f>
        <v>0</v>
      </c>
      <c r="C3574" s="114">
        <f>IF(AND(A3574&gt;=CONTROL!$F$9,A3574&lt;CONTROL!$F$10+1),A3574,0)</f>
        <v>0</v>
      </c>
      <c r="D3574" s="114" t="str">
        <f>IF(DATOS!I3575=CONTROL!$H$10,"B","A")</f>
        <v>A</v>
      </c>
      <c r="E3574" s="114">
        <f t="shared" si="330"/>
        <v>0</v>
      </c>
      <c r="F3574">
        <f t="shared" ca="1" si="331"/>
        <v>-1</v>
      </c>
      <c r="G3574">
        <f t="shared" ca="1" si="332"/>
        <v>654</v>
      </c>
      <c r="H3574">
        <f t="shared" ca="1" si="333"/>
        <v>0</v>
      </c>
      <c r="I3574" s="122">
        <f t="shared" ca="1" si="334"/>
        <v>0</v>
      </c>
    </row>
    <row r="3575" spans="1:9" x14ac:dyDescent="0.25">
      <c r="A3575" s="114">
        <f t="shared" si="335"/>
        <v>3575</v>
      </c>
      <c r="B3575" s="114">
        <f>IF(AND(A3575&gt;=CONTROL!$D$9,A3575&lt;CONTROL!$D$10+1),A3575,0)</f>
        <v>0</v>
      </c>
      <c r="C3575" s="114">
        <f>IF(AND(A3575&gt;=CONTROL!$F$9,A3575&lt;CONTROL!$F$10+1),A3575,0)</f>
        <v>0</v>
      </c>
      <c r="D3575" s="114" t="str">
        <f>IF(DATOS!I3576=CONTROL!$H$10,"B","A")</f>
        <v>A</v>
      </c>
      <c r="E3575" s="114">
        <f t="shared" si="330"/>
        <v>0</v>
      </c>
      <c r="F3575">
        <f t="shared" ca="1" si="331"/>
        <v>-1</v>
      </c>
      <c r="G3575">
        <f t="shared" ca="1" si="332"/>
        <v>654</v>
      </c>
      <c r="H3575">
        <f t="shared" ca="1" si="333"/>
        <v>0</v>
      </c>
      <c r="I3575" s="122">
        <f t="shared" ca="1" si="334"/>
        <v>0</v>
      </c>
    </row>
    <row r="3576" spans="1:9" x14ac:dyDescent="0.25">
      <c r="A3576" s="114">
        <f t="shared" si="335"/>
        <v>3576</v>
      </c>
      <c r="B3576" s="114">
        <f>IF(AND(A3576&gt;=CONTROL!$D$9,A3576&lt;CONTROL!$D$10+1),A3576,0)</f>
        <v>0</v>
      </c>
      <c r="C3576" s="114">
        <f>IF(AND(A3576&gt;=CONTROL!$F$9,A3576&lt;CONTROL!$F$10+1),A3576,0)</f>
        <v>0</v>
      </c>
      <c r="D3576" s="114" t="str">
        <f>IF(DATOS!I3577=CONTROL!$H$10,"B","A")</f>
        <v>A</v>
      </c>
      <c r="E3576" s="114">
        <f t="shared" si="330"/>
        <v>0</v>
      </c>
      <c r="F3576">
        <f t="shared" ca="1" si="331"/>
        <v>-1</v>
      </c>
      <c r="G3576">
        <f t="shared" ca="1" si="332"/>
        <v>654</v>
      </c>
      <c r="H3576">
        <f t="shared" ca="1" si="333"/>
        <v>0</v>
      </c>
      <c r="I3576" s="122">
        <f t="shared" ca="1" si="334"/>
        <v>0</v>
      </c>
    </row>
    <row r="3577" spans="1:9" x14ac:dyDescent="0.25">
      <c r="A3577" s="114">
        <f t="shared" si="335"/>
        <v>3577</v>
      </c>
      <c r="B3577" s="114">
        <f>IF(AND(A3577&gt;=CONTROL!$D$9,A3577&lt;CONTROL!$D$10+1),A3577,0)</f>
        <v>0</v>
      </c>
      <c r="C3577" s="114">
        <f>IF(AND(A3577&gt;=CONTROL!$F$9,A3577&lt;CONTROL!$F$10+1),A3577,0)</f>
        <v>0</v>
      </c>
      <c r="D3577" s="114" t="str">
        <f>IF(DATOS!I3578=CONTROL!$H$10,"B","A")</f>
        <v>A</v>
      </c>
      <c r="E3577" s="114">
        <f t="shared" si="330"/>
        <v>0</v>
      </c>
      <c r="F3577">
        <f t="shared" ca="1" si="331"/>
        <v>-1</v>
      </c>
      <c r="G3577">
        <f t="shared" ca="1" si="332"/>
        <v>654</v>
      </c>
      <c r="H3577">
        <f t="shared" ca="1" si="333"/>
        <v>0</v>
      </c>
      <c r="I3577" s="122">
        <f t="shared" ca="1" si="334"/>
        <v>0</v>
      </c>
    </row>
    <row r="3578" spans="1:9" x14ac:dyDescent="0.25">
      <c r="A3578" s="114">
        <f t="shared" si="335"/>
        <v>3578</v>
      </c>
      <c r="B3578" s="114">
        <f>IF(AND(A3578&gt;=CONTROL!$D$9,A3578&lt;CONTROL!$D$10+1),A3578,0)</f>
        <v>0</v>
      </c>
      <c r="C3578" s="114">
        <f>IF(AND(A3578&gt;=CONTROL!$F$9,A3578&lt;CONTROL!$F$10+1),A3578,0)</f>
        <v>0</v>
      </c>
      <c r="D3578" s="114" t="str">
        <f>IF(DATOS!I3579=CONTROL!$H$10,"B","A")</f>
        <v>A</v>
      </c>
      <c r="E3578" s="114">
        <f t="shared" si="330"/>
        <v>0</v>
      </c>
      <c r="F3578">
        <f t="shared" ca="1" si="331"/>
        <v>-1</v>
      </c>
      <c r="G3578">
        <f t="shared" ca="1" si="332"/>
        <v>654</v>
      </c>
      <c r="H3578">
        <f t="shared" ca="1" si="333"/>
        <v>0</v>
      </c>
      <c r="I3578" s="122">
        <f t="shared" ca="1" si="334"/>
        <v>0</v>
      </c>
    </row>
    <row r="3579" spans="1:9" x14ac:dyDescent="0.25">
      <c r="A3579" s="114">
        <f t="shared" si="335"/>
        <v>3579</v>
      </c>
      <c r="B3579" s="114">
        <f>IF(AND(A3579&gt;=CONTROL!$D$9,A3579&lt;CONTROL!$D$10+1),A3579,0)</f>
        <v>0</v>
      </c>
      <c r="C3579" s="114">
        <f>IF(AND(A3579&gt;=CONTROL!$F$9,A3579&lt;CONTROL!$F$10+1),A3579,0)</f>
        <v>0</v>
      </c>
      <c r="D3579" s="114" t="str">
        <f>IF(DATOS!I3580=CONTROL!$H$10,"B","A")</f>
        <v>A</v>
      </c>
      <c r="E3579" s="114">
        <f t="shared" si="330"/>
        <v>0</v>
      </c>
      <c r="F3579">
        <f t="shared" ca="1" si="331"/>
        <v>-1</v>
      </c>
      <c r="G3579">
        <f t="shared" ca="1" si="332"/>
        <v>654</v>
      </c>
      <c r="H3579">
        <f t="shared" ca="1" si="333"/>
        <v>0</v>
      </c>
      <c r="I3579" s="122">
        <f t="shared" ca="1" si="334"/>
        <v>0</v>
      </c>
    </row>
    <row r="3580" spans="1:9" x14ac:dyDescent="0.25">
      <c r="A3580" s="114">
        <f t="shared" si="335"/>
        <v>3580</v>
      </c>
      <c r="B3580" s="114">
        <f>IF(AND(A3580&gt;=CONTROL!$D$9,A3580&lt;CONTROL!$D$10+1),A3580,0)</f>
        <v>0</v>
      </c>
      <c r="C3580" s="114">
        <f>IF(AND(A3580&gt;=CONTROL!$F$9,A3580&lt;CONTROL!$F$10+1),A3580,0)</f>
        <v>0</v>
      </c>
      <c r="D3580" s="114" t="str">
        <f>IF(DATOS!I3581=CONTROL!$H$10,"B","A")</f>
        <v>A</v>
      </c>
      <c r="E3580" s="114">
        <f t="shared" si="330"/>
        <v>0</v>
      </c>
      <c r="F3580">
        <f t="shared" ca="1" si="331"/>
        <v>-1</v>
      </c>
      <c r="G3580">
        <f t="shared" ca="1" si="332"/>
        <v>654</v>
      </c>
      <c r="H3580">
        <f t="shared" ca="1" si="333"/>
        <v>0</v>
      </c>
      <c r="I3580" s="122">
        <f t="shared" ca="1" si="334"/>
        <v>0</v>
      </c>
    </row>
    <row r="3581" spans="1:9" x14ac:dyDescent="0.25">
      <c r="A3581" s="114">
        <f t="shared" si="335"/>
        <v>3581</v>
      </c>
      <c r="B3581" s="114">
        <f>IF(AND(A3581&gt;=CONTROL!$D$9,A3581&lt;CONTROL!$D$10+1),A3581,0)</f>
        <v>0</v>
      </c>
      <c r="C3581" s="114">
        <f>IF(AND(A3581&gt;=CONTROL!$F$9,A3581&lt;CONTROL!$F$10+1),A3581,0)</f>
        <v>0</v>
      </c>
      <c r="D3581" s="114" t="str">
        <f>IF(DATOS!I3582=CONTROL!$H$10,"B","A")</f>
        <v>A</v>
      </c>
      <c r="E3581" s="114">
        <f t="shared" si="330"/>
        <v>0</v>
      </c>
      <c r="F3581">
        <f t="shared" ca="1" si="331"/>
        <v>-1</v>
      </c>
      <c r="G3581">
        <f t="shared" ca="1" si="332"/>
        <v>654</v>
      </c>
      <c r="H3581">
        <f t="shared" ca="1" si="333"/>
        <v>0</v>
      </c>
      <c r="I3581" s="122">
        <f t="shared" ca="1" si="334"/>
        <v>0</v>
      </c>
    </row>
    <row r="3582" spans="1:9" x14ac:dyDescent="0.25">
      <c r="A3582" s="114">
        <f t="shared" si="335"/>
        <v>3582</v>
      </c>
      <c r="B3582" s="114">
        <f>IF(AND(A3582&gt;=CONTROL!$D$9,A3582&lt;CONTROL!$D$10+1),A3582,0)</f>
        <v>0</v>
      </c>
      <c r="C3582" s="114">
        <f>IF(AND(A3582&gt;=CONTROL!$F$9,A3582&lt;CONTROL!$F$10+1),A3582,0)</f>
        <v>0</v>
      </c>
      <c r="D3582" s="114" t="str">
        <f>IF(DATOS!I3583=CONTROL!$H$10,"B","A")</f>
        <v>A</v>
      </c>
      <c r="E3582" s="114">
        <f t="shared" si="330"/>
        <v>0</v>
      </c>
      <c r="F3582">
        <f t="shared" ca="1" si="331"/>
        <v>-1</v>
      </c>
      <c r="G3582">
        <f t="shared" ca="1" si="332"/>
        <v>654</v>
      </c>
      <c r="H3582">
        <f t="shared" ca="1" si="333"/>
        <v>0</v>
      </c>
      <c r="I3582" s="122">
        <f t="shared" ca="1" si="334"/>
        <v>0</v>
      </c>
    </row>
    <row r="3583" spans="1:9" x14ac:dyDescent="0.25">
      <c r="A3583" s="114">
        <f t="shared" si="335"/>
        <v>3583</v>
      </c>
      <c r="B3583" s="114">
        <f>IF(AND(A3583&gt;=CONTROL!$D$9,A3583&lt;CONTROL!$D$10+1),A3583,0)</f>
        <v>0</v>
      </c>
      <c r="C3583" s="114">
        <f>IF(AND(A3583&gt;=CONTROL!$F$9,A3583&lt;CONTROL!$F$10+1),A3583,0)</f>
        <v>0</v>
      </c>
      <c r="D3583" s="114" t="str">
        <f>IF(DATOS!I3584=CONTROL!$H$10,"B","A")</f>
        <v>A</v>
      </c>
      <c r="E3583" s="114">
        <f t="shared" si="330"/>
        <v>0</v>
      </c>
      <c r="F3583">
        <f t="shared" ca="1" si="331"/>
        <v>-1</v>
      </c>
      <c r="G3583">
        <f t="shared" ca="1" si="332"/>
        <v>654</v>
      </c>
      <c r="H3583">
        <f t="shared" ca="1" si="333"/>
        <v>0</v>
      </c>
      <c r="I3583" s="122">
        <f t="shared" ca="1" si="334"/>
        <v>0</v>
      </c>
    </row>
    <row r="3584" spans="1:9" x14ac:dyDescent="0.25">
      <c r="A3584" s="114">
        <f t="shared" si="335"/>
        <v>3584</v>
      </c>
      <c r="B3584" s="114">
        <f>IF(AND(A3584&gt;=CONTROL!$D$9,A3584&lt;CONTROL!$D$10+1),A3584,0)</f>
        <v>0</v>
      </c>
      <c r="C3584" s="114">
        <f>IF(AND(A3584&gt;=CONTROL!$F$9,A3584&lt;CONTROL!$F$10+1),A3584,0)</f>
        <v>0</v>
      </c>
      <c r="D3584" s="114" t="str">
        <f>IF(DATOS!I3585=CONTROL!$H$10,"B","A")</f>
        <v>A</v>
      </c>
      <c r="E3584" s="114">
        <f t="shared" si="330"/>
        <v>0</v>
      </c>
      <c r="F3584">
        <f t="shared" ca="1" si="331"/>
        <v>-1</v>
      </c>
      <c r="G3584">
        <f t="shared" ca="1" si="332"/>
        <v>654</v>
      </c>
      <c r="H3584">
        <f t="shared" ca="1" si="333"/>
        <v>0</v>
      </c>
      <c r="I3584" s="122">
        <f t="shared" ca="1" si="334"/>
        <v>0</v>
      </c>
    </row>
    <row r="3585" spans="1:9" x14ac:dyDescent="0.25">
      <c r="A3585" s="114">
        <f t="shared" si="335"/>
        <v>3585</v>
      </c>
      <c r="B3585" s="114">
        <f>IF(AND(A3585&gt;=CONTROL!$D$9,A3585&lt;CONTROL!$D$10+1),A3585,0)</f>
        <v>0</v>
      </c>
      <c r="C3585" s="114">
        <f>IF(AND(A3585&gt;=CONTROL!$F$9,A3585&lt;CONTROL!$F$10+1),A3585,0)</f>
        <v>0</v>
      </c>
      <c r="D3585" s="114" t="str">
        <f>IF(DATOS!I3586=CONTROL!$H$10,"B","A")</f>
        <v>A</v>
      </c>
      <c r="E3585" s="114">
        <f t="shared" si="330"/>
        <v>0</v>
      </c>
      <c r="F3585">
        <f t="shared" ca="1" si="331"/>
        <v>-1</v>
      </c>
      <c r="G3585">
        <f t="shared" ca="1" si="332"/>
        <v>654</v>
      </c>
      <c r="H3585">
        <f t="shared" ca="1" si="333"/>
        <v>0</v>
      </c>
      <c r="I3585" s="122">
        <f t="shared" ca="1" si="334"/>
        <v>0</v>
      </c>
    </row>
    <row r="3586" spans="1:9" x14ac:dyDescent="0.25">
      <c r="A3586" s="114">
        <f t="shared" si="335"/>
        <v>3586</v>
      </c>
      <c r="B3586" s="114">
        <f>IF(AND(A3586&gt;=CONTROL!$D$9,A3586&lt;CONTROL!$D$10+1),A3586,0)</f>
        <v>0</v>
      </c>
      <c r="C3586" s="114">
        <f>IF(AND(A3586&gt;=CONTROL!$F$9,A3586&lt;CONTROL!$F$10+1),A3586,0)</f>
        <v>0</v>
      </c>
      <c r="D3586" s="114" t="str">
        <f>IF(DATOS!I3587=CONTROL!$H$10,"B","A")</f>
        <v>A</v>
      </c>
      <c r="E3586" s="114">
        <f t="shared" ref="E3586:E3649" si="336">IF(D3586="A",+C3586+B3586,0)</f>
        <v>0</v>
      </c>
      <c r="F3586">
        <f t="shared" ref="F3586:F3649" ca="1" si="337">IF(E3586&gt;0,RAND(),-1)</f>
        <v>-1</v>
      </c>
      <c r="G3586">
        <f t="shared" ref="G3586:G3649" ca="1" si="338">RANK(F3586,$F$1:$F$5000)</f>
        <v>654</v>
      </c>
      <c r="H3586">
        <f t="shared" ref="H3586:H3649" ca="1" si="339">IF(F3586=-1,0,G3586)</f>
        <v>0</v>
      </c>
      <c r="I3586" s="122">
        <f t="shared" ref="I3586:I3649" ca="1" si="340">IFERROR(MATCH(A3586,H:H,0),0)</f>
        <v>0</v>
      </c>
    </row>
    <row r="3587" spans="1:9" x14ac:dyDescent="0.25">
      <c r="A3587" s="114">
        <f t="shared" ref="A3587:A3650" si="341">+A3586+1</f>
        <v>3587</v>
      </c>
      <c r="B3587" s="114">
        <f>IF(AND(A3587&gt;=CONTROL!$D$9,A3587&lt;CONTROL!$D$10+1),A3587,0)</f>
        <v>0</v>
      </c>
      <c r="C3587" s="114">
        <f>IF(AND(A3587&gt;=CONTROL!$F$9,A3587&lt;CONTROL!$F$10+1),A3587,0)</f>
        <v>0</v>
      </c>
      <c r="D3587" s="114" t="str">
        <f>IF(DATOS!I3588=CONTROL!$H$10,"B","A")</f>
        <v>A</v>
      </c>
      <c r="E3587" s="114">
        <f t="shared" si="336"/>
        <v>0</v>
      </c>
      <c r="F3587">
        <f t="shared" ca="1" si="337"/>
        <v>-1</v>
      </c>
      <c r="G3587">
        <f t="shared" ca="1" si="338"/>
        <v>654</v>
      </c>
      <c r="H3587">
        <f t="shared" ca="1" si="339"/>
        <v>0</v>
      </c>
      <c r="I3587" s="122">
        <f t="shared" ca="1" si="340"/>
        <v>0</v>
      </c>
    </row>
    <row r="3588" spans="1:9" x14ac:dyDescent="0.25">
      <c r="A3588" s="114">
        <f t="shared" si="341"/>
        <v>3588</v>
      </c>
      <c r="B3588" s="114">
        <f>IF(AND(A3588&gt;=CONTROL!$D$9,A3588&lt;CONTROL!$D$10+1),A3588,0)</f>
        <v>0</v>
      </c>
      <c r="C3588" s="114">
        <f>IF(AND(A3588&gt;=CONTROL!$F$9,A3588&lt;CONTROL!$F$10+1),A3588,0)</f>
        <v>0</v>
      </c>
      <c r="D3588" s="114" t="str">
        <f>IF(DATOS!I3589=CONTROL!$H$10,"B","A")</f>
        <v>A</v>
      </c>
      <c r="E3588" s="114">
        <f t="shared" si="336"/>
        <v>0</v>
      </c>
      <c r="F3588">
        <f t="shared" ca="1" si="337"/>
        <v>-1</v>
      </c>
      <c r="G3588">
        <f t="shared" ca="1" si="338"/>
        <v>654</v>
      </c>
      <c r="H3588">
        <f t="shared" ca="1" si="339"/>
        <v>0</v>
      </c>
      <c r="I3588" s="122">
        <f t="shared" ca="1" si="340"/>
        <v>0</v>
      </c>
    </row>
    <row r="3589" spans="1:9" x14ac:dyDescent="0.25">
      <c r="A3589" s="114">
        <f t="shared" si="341"/>
        <v>3589</v>
      </c>
      <c r="B3589" s="114">
        <f>IF(AND(A3589&gt;=CONTROL!$D$9,A3589&lt;CONTROL!$D$10+1),A3589,0)</f>
        <v>0</v>
      </c>
      <c r="C3589" s="114">
        <f>IF(AND(A3589&gt;=CONTROL!$F$9,A3589&lt;CONTROL!$F$10+1),A3589,0)</f>
        <v>0</v>
      </c>
      <c r="D3589" s="114" t="str">
        <f>IF(DATOS!I3590=CONTROL!$H$10,"B","A")</f>
        <v>A</v>
      </c>
      <c r="E3589" s="114">
        <f t="shared" si="336"/>
        <v>0</v>
      </c>
      <c r="F3589">
        <f t="shared" ca="1" si="337"/>
        <v>-1</v>
      </c>
      <c r="G3589">
        <f t="shared" ca="1" si="338"/>
        <v>654</v>
      </c>
      <c r="H3589">
        <f t="shared" ca="1" si="339"/>
        <v>0</v>
      </c>
      <c r="I3589" s="122">
        <f t="shared" ca="1" si="340"/>
        <v>0</v>
      </c>
    </row>
    <row r="3590" spans="1:9" x14ac:dyDescent="0.25">
      <c r="A3590" s="114">
        <f t="shared" si="341"/>
        <v>3590</v>
      </c>
      <c r="B3590" s="114">
        <f>IF(AND(A3590&gt;=CONTROL!$D$9,A3590&lt;CONTROL!$D$10+1),A3590,0)</f>
        <v>0</v>
      </c>
      <c r="C3590" s="114">
        <f>IF(AND(A3590&gt;=CONTROL!$F$9,A3590&lt;CONTROL!$F$10+1),A3590,0)</f>
        <v>0</v>
      </c>
      <c r="D3590" s="114" t="str">
        <f>IF(DATOS!I3591=CONTROL!$H$10,"B","A")</f>
        <v>A</v>
      </c>
      <c r="E3590" s="114">
        <f t="shared" si="336"/>
        <v>0</v>
      </c>
      <c r="F3590">
        <f t="shared" ca="1" si="337"/>
        <v>-1</v>
      </c>
      <c r="G3590">
        <f t="shared" ca="1" si="338"/>
        <v>654</v>
      </c>
      <c r="H3590">
        <f t="shared" ca="1" si="339"/>
        <v>0</v>
      </c>
      <c r="I3590" s="122">
        <f t="shared" ca="1" si="340"/>
        <v>0</v>
      </c>
    </row>
    <row r="3591" spans="1:9" x14ac:dyDescent="0.25">
      <c r="A3591" s="114">
        <f t="shared" si="341"/>
        <v>3591</v>
      </c>
      <c r="B3591" s="114">
        <f>IF(AND(A3591&gt;=CONTROL!$D$9,A3591&lt;CONTROL!$D$10+1),A3591,0)</f>
        <v>0</v>
      </c>
      <c r="C3591" s="114">
        <f>IF(AND(A3591&gt;=CONTROL!$F$9,A3591&lt;CONTROL!$F$10+1),A3591,0)</f>
        <v>0</v>
      </c>
      <c r="D3591" s="114" t="str">
        <f>IF(DATOS!I3592=CONTROL!$H$10,"B","A")</f>
        <v>A</v>
      </c>
      <c r="E3591" s="114">
        <f t="shared" si="336"/>
        <v>0</v>
      </c>
      <c r="F3591">
        <f t="shared" ca="1" si="337"/>
        <v>-1</v>
      </c>
      <c r="G3591">
        <f t="shared" ca="1" si="338"/>
        <v>654</v>
      </c>
      <c r="H3591">
        <f t="shared" ca="1" si="339"/>
        <v>0</v>
      </c>
      <c r="I3591" s="122">
        <f t="shared" ca="1" si="340"/>
        <v>0</v>
      </c>
    </row>
    <row r="3592" spans="1:9" x14ac:dyDescent="0.25">
      <c r="A3592" s="114">
        <f t="shared" si="341"/>
        <v>3592</v>
      </c>
      <c r="B3592" s="114">
        <f>IF(AND(A3592&gt;=CONTROL!$D$9,A3592&lt;CONTROL!$D$10+1),A3592,0)</f>
        <v>0</v>
      </c>
      <c r="C3592" s="114">
        <f>IF(AND(A3592&gt;=CONTROL!$F$9,A3592&lt;CONTROL!$F$10+1),A3592,0)</f>
        <v>0</v>
      </c>
      <c r="D3592" s="114" t="str">
        <f>IF(DATOS!I3593=CONTROL!$H$10,"B","A")</f>
        <v>A</v>
      </c>
      <c r="E3592" s="114">
        <f t="shared" si="336"/>
        <v>0</v>
      </c>
      <c r="F3592">
        <f t="shared" ca="1" si="337"/>
        <v>-1</v>
      </c>
      <c r="G3592">
        <f t="shared" ca="1" si="338"/>
        <v>654</v>
      </c>
      <c r="H3592">
        <f t="shared" ca="1" si="339"/>
        <v>0</v>
      </c>
      <c r="I3592" s="122">
        <f t="shared" ca="1" si="340"/>
        <v>0</v>
      </c>
    </row>
    <row r="3593" spans="1:9" x14ac:dyDescent="0.25">
      <c r="A3593" s="114">
        <f t="shared" si="341"/>
        <v>3593</v>
      </c>
      <c r="B3593" s="114">
        <f>IF(AND(A3593&gt;=CONTROL!$D$9,A3593&lt;CONTROL!$D$10+1),A3593,0)</f>
        <v>0</v>
      </c>
      <c r="C3593" s="114">
        <f>IF(AND(A3593&gt;=CONTROL!$F$9,A3593&lt;CONTROL!$F$10+1),A3593,0)</f>
        <v>0</v>
      </c>
      <c r="D3593" s="114" t="str">
        <f>IF(DATOS!I3594=CONTROL!$H$10,"B","A")</f>
        <v>A</v>
      </c>
      <c r="E3593" s="114">
        <f t="shared" si="336"/>
        <v>0</v>
      </c>
      <c r="F3593">
        <f t="shared" ca="1" si="337"/>
        <v>-1</v>
      </c>
      <c r="G3593">
        <f t="shared" ca="1" si="338"/>
        <v>654</v>
      </c>
      <c r="H3593">
        <f t="shared" ca="1" si="339"/>
        <v>0</v>
      </c>
      <c r="I3593" s="122">
        <f t="shared" ca="1" si="340"/>
        <v>0</v>
      </c>
    </row>
    <row r="3594" spans="1:9" x14ac:dyDescent="0.25">
      <c r="A3594" s="114">
        <f t="shared" si="341"/>
        <v>3594</v>
      </c>
      <c r="B3594" s="114">
        <f>IF(AND(A3594&gt;=CONTROL!$D$9,A3594&lt;CONTROL!$D$10+1),A3594,0)</f>
        <v>0</v>
      </c>
      <c r="C3594" s="114">
        <f>IF(AND(A3594&gt;=CONTROL!$F$9,A3594&lt;CONTROL!$F$10+1),A3594,0)</f>
        <v>0</v>
      </c>
      <c r="D3594" s="114" t="str">
        <f>IF(DATOS!I3595=CONTROL!$H$10,"B","A")</f>
        <v>A</v>
      </c>
      <c r="E3594" s="114">
        <f t="shared" si="336"/>
        <v>0</v>
      </c>
      <c r="F3594">
        <f t="shared" ca="1" si="337"/>
        <v>-1</v>
      </c>
      <c r="G3594">
        <f t="shared" ca="1" si="338"/>
        <v>654</v>
      </c>
      <c r="H3594">
        <f t="shared" ca="1" si="339"/>
        <v>0</v>
      </c>
      <c r="I3594" s="122">
        <f t="shared" ca="1" si="340"/>
        <v>0</v>
      </c>
    </row>
    <row r="3595" spans="1:9" x14ac:dyDescent="0.25">
      <c r="A3595" s="114">
        <f t="shared" si="341"/>
        <v>3595</v>
      </c>
      <c r="B3595" s="114">
        <f>IF(AND(A3595&gt;=CONTROL!$D$9,A3595&lt;CONTROL!$D$10+1),A3595,0)</f>
        <v>0</v>
      </c>
      <c r="C3595" s="114">
        <f>IF(AND(A3595&gt;=CONTROL!$F$9,A3595&lt;CONTROL!$F$10+1),A3595,0)</f>
        <v>0</v>
      </c>
      <c r="D3595" s="114" t="str">
        <f>IF(DATOS!I3596=CONTROL!$H$10,"B","A")</f>
        <v>A</v>
      </c>
      <c r="E3595" s="114">
        <f t="shared" si="336"/>
        <v>0</v>
      </c>
      <c r="F3595">
        <f t="shared" ca="1" si="337"/>
        <v>-1</v>
      </c>
      <c r="G3595">
        <f t="shared" ca="1" si="338"/>
        <v>654</v>
      </c>
      <c r="H3595">
        <f t="shared" ca="1" si="339"/>
        <v>0</v>
      </c>
      <c r="I3595" s="122">
        <f t="shared" ca="1" si="340"/>
        <v>0</v>
      </c>
    </row>
    <row r="3596" spans="1:9" x14ac:dyDescent="0.25">
      <c r="A3596" s="114">
        <f t="shared" si="341"/>
        <v>3596</v>
      </c>
      <c r="B3596" s="114">
        <f>IF(AND(A3596&gt;=CONTROL!$D$9,A3596&lt;CONTROL!$D$10+1),A3596,0)</f>
        <v>0</v>
      </c>
      <c r="C3596" s="114">
        <f>IF(AND(A3596&gt;=CONTROL!$F$9,A3596&lt;CONTROL!$F$10+1),A3596,0)</f>
        <v>0</v>
      </c>
      <c r="D3596" s="114" t="str">
        <f>IF(DATOS!I3597=CONTROL!$H$10,"B","A")</f>
        <v>A</v>
      </c>
      <c r="E3596" s="114">
        <f t="shared" si="336"/>
        <v>0</v>
      </c>
      <c r="F3596">
        <f t="shared" ca="1" si="337"/>
        <v>-1</v>
      </c>
      <c r="G3596">
        <f t="shared" ca="1" si="338"/>
        <v>654</v>
      </c>
      <c r="H3596">
        <f t="shared" ca="1" si="339"/>
        <v>0</v>
      </c>
      <c r="I3596" s="122">
        <f t="shared" ca="1" si="340"/>
        <v>0</v>
      </c>
    </row>
    <row r="3597" spans="1:9" x14ac:dyDescent="0.25">
      <c r="A3597" s="114">
        <f t="shared" si="341"/>
        <v>3597</v>
      </c>
      <c r="B3597" s="114">
        <f>IF(AND(A3597&gt;=CONTROL!$D$9,A3597&lt;CONTROL!$D$10+1),A3597,0)</f>
        <v>0</v>
      </c>
      <c r="C3597" s="114">
        <f>IF(AND(A3597&gt;=CONTROL!$F$9,A3597&lt;CONTROL!$F$10+1),A3597,0)</f>
        <v>0</v>
      </c>
      <c r="D3597" s="114" t="str">
        <f>IF(DATOS!I3598=CONTROL!$H$10,"B","A")</f>
        <v>A</v>
      </c>
      <c r="E3597" s="114">
        <f t="shared" si="336"/>
        <v>0</v>
      </c>
      <c r="F3597">
        <f t="shared" ca="1" si="337"/>
        <v>-1</v>
      </c>
      <c r="G3597">
        <f t="shared" ca="1" si="338"/>
        <v>654</v>
      </c>
      <c r="H3597">
        <f t="shared" ca="1" si="339"/>
        <v>0</v>
      </c>
      <c r="I3597" s="122">
        <f t="shared" ca="1" si="340"/>
        <v>0</v>
      </c>
    </row>
    <row r="3598" spans="1:9" x14ac:dyDescent="0.25">
      <c r="A3598" s="114">
        <f t="shared" si="341"/>
        <v>3598</v>
      </c>
      <c r="B3598" s="114">
        <f>IF(AND(A3598&gt;=CONTROL!$D$9,A3598&lt;CONTROL!$D$10+1),A3598,0)</f>
        <v>0</v>
      </c>
      <c r="C3598" s="114">
        <f>IF(AND(A3598&gt;=CONTROL!$F$9,A3598&lt;CONTROL!$F$10+1),A3598,0)</f>
        <v>0</v>
      </c>
      <c r="D3598" s="114" t="str">
        <f>IF(DATOS!I3599=CONTROL!$H$10,"B","A")</f>
        <v>A</v>
      </c>
      <c r="E3598" s="114">
        <f t="shared" si="336"/>
        <v>0</v>
      </c>
      <c r="F3598">
        <f t="shared" ca="1" si="337"/>
        <v>-1</v>
      </c>
      <c r="G3598">
        <f t="shared" ca="1" si="338"/>
        <v>654</v>
      </c>
      <c r="H3598">
        <f t="shared" ca="1" si="339"/>
        <v>0</v>
      </c>
      <c r="I3598" s="122">
        <f t="shared" ca="1" si="340"/>
        <v>0</v>
      </c>
    </row>
    <row r="3599" spans="1:9" x14ac:dyDescent="0.25">
      <c r="A3599" s="114">
        <f t="shared" si="341"/>
        <v>3599</v>
      </c>
      <c r="B3599" s="114">
        <f>IF(AND(A3599&gt;=CONTROL!$D$9,A3599&lt;CONTROL!$D$10+1),A3599,0)</f>
        <v>0</v>
      </c>
      <c r="C3599" s="114">
        <f>IF(AND(A3599&gt;=CONTROL!$F$9,A3599&lt;CONTROL!$F$10+1),A3599,0)</f>
        <v>0</v>
      </c>
      <c r="D3599" s="114" t="str">
        <f>IF(DATOS!I3600=CONTROL!$H$10,"B","A")</f>
        <v>A</v>
      </c>
      <c r="E3599" s="114">
        <f t="shared" si="336"/>
        <v>0</v>
      </c>
      <c r="F3599">
        <f t="shared" ca="1" si="337"/>
        <v>-1</v>
      </c>
      <c r="G3599">
        <f t="shared" ca="1" si="338"/>
        <v>654</v>
      </c>
      <c r="H3599">
        <f t="shared" ca="1" si="339"/>
        <v>0</v>
      </c>
      <c r="I3599" s="122">
        <f t="shared" ca="1" si="340"/>
        <v>0</v>
      </c>
    </row>
    <row r="3600" spans="1:9" x14ac:dyDescent="0.25">
      <c r="A3600" s="114">
        <f t="shared" si="341"/>
        <v>3600</v>
      </c>
      <c r="B3600" s="114">
        <f>IF(AND(A3600&gt;=CONTROL!$D$9,A3600&lt;CONTROL!$D$10+1),A3600,0)</f>
        <v>0</v>
      </c>
      <c r="C3600" s="114">
        <f>IF(AND(A3600&gt;=CONTROL!$F$9,A3600&lt;CONTROL!$F$10+1),A3600,0)</f>
        <v>0</v>
      </c>
      <c r="D3600" s="114" t="str">
        <f>IF(DATOS!I3601=CONTROL!$H$10,"B","A")</f>
        <v>A</v>
      </c>
      <c r="E3600" s="114">
        <f t="shared" si="336"/>
        <v>0</v>
      </c>
      <c r="F3600">
        <f t="shared" ca="1" si="337"/>
        <v>-1</v>
      </c>
      <c r="G3600">
        <f t="shared" ca="1" si="338"/>
        <v>654</v>
      </c>
      <c r="H3600">
        <f t="shared" ca="1" si="339"/>
        <v>0</v>
      </c>
      <c r="I3600" s="122">
        <f t="shared" ca="1" si="340"/>
        <v>0</v>
      </c>
    </row>
    <row r="3601" spans="1:9" x14ac:dyDescent="0.25">
      <c r="A3601" s="114">
        <f t="shared" si="341"/>
        <v>3601</v>
      </c>
      <c r="B3601" s="114">
        <f>IF(AND(A3601&gt;=CONTROL!$D$9,A3601&lt;CONTROL!$D$10+1),A3601,0)</f>
        <v>0</v>
      </c>
      <c r="C3601" s="114">
        <f>IF(AND(A3601&gt;=CONTROL!$F$9,A3601&lt;CONTROL!$F$10+1),A3601,0)</f>
        <v>0</v>
      </c>
      <c r="D3601" s="114" t="str">
        <f>IF(DATOS!I3602=CONTROL!$H$10,"B","A")</f>
        <v>A</v>
      </c>
      <c r="E3601" s="114">
        <f t="shared" si="336"/>
        <v>0</v>
      </c>
      <c r="F3601">
        <f t="shared" ca="1" si="337"/>
        <v>-1</v>
      </c>
      <c r="G3601">
        <f t="shared" ca="1" si="338"/>
        <v>654</v>
      </c>
      <c r="H3601">
        <f t="shared" ca="1" si="339"/>
        <v>0</v>
      </c>
      <c r="I3601" s="122">
        <f t="shared" ca="1" si="340"/>
        <v>0</v>
      </c>
    </row>
    <row r="3602" spans="1:9" x14ac:dyDescent="0.25">
      <c r="A3602" s="114">
        <f t="shared" si="341"/>
        <v>3602</v>
      </c>
      <c r="B3602" s="114">
        <f>IF(AND(A3602&gt;=CONTROL!$D$9,A3602&lt;CONTROL!$D$10+1),A3602,0)</f>
        <v>0</v>
      </c>
      <c r="C3602" s="114">
        <f>IF(AND(A3602&gt;=CONTROL!$F$9,A3602&lt;CONTROL!$F$10+1),A3602,0)</f>
        <v>0</v>
      </c>
      <c r="D3602" s="114" t="str">
        <f>IF(DATOS!I3603=CONTROL!$H$10,"B","A")</f>
        <v>A</v>
      </c>
      <c r="E3602" s="114">
        <f t="shared" si="336"/>
        <v>0</v>
      </c>
      <c r="F3602">
        <f t="shared" ca="1" si="337"/>
        <v>-1</v>
      </c>
      <c r="G3602">
        <f t="shared" ca="1" si="338"/>
        <v>654</v>
      </c>
      <c r="H3602">
        <f t="shared" ca="1" si="339"/>
        <v>0</v>
      </c>
      <c r="I3602" s="122">
        <f t="shared" ca="1" si="340"/>
        <v>0</v>
      </c>
    </row>
    <row r="3603" spans="1:9" x14ac:dyDescent="0.25">
      <c r="A3603" s="114">
        <f t="shared" si="341"/>
        <v>3603</v>
      </c>
      <c r="B3603" s="114">
        <f>IF(AND(A3603&gt;=CONTROL!$D$9,A3603&lt;CONTROL!$D$10+1),A3603,0)</f>
        <v>0</v>
      </c>
      <c r="C3603" s="114">
        <f>IF(AND(A3603&gt;=CONTROL!$F$9,A3603&lt;CONTROL!$F$10+1),A3603,0)</f>
        <v>0</v>
      </c>
      <c r="D3603" s="114" t="str">
        <f>IF(DATOS!I3604=CONTROL!$H$10,"B","A")</f>
        <v>A</v>
      </c>
      <c r="E3603" s="114">
        <f t="shared" si="336"/>
        <v>0</v>
      </c>
      <c r="F3603">
        <f t="shared" ca="1" si="337"/>
        <v>-1</v>
      </c>
      <c r="G3603">
        <f t="shared" ca="1" si="338"/>
        <v>654</v>
      </c>
      <c r="H3603">
        <f t="shared" ca="1" si="339"/>
        <v>0</v>
      </c>
      <c r="I3603" s="122">
        <f t="shared" ca="1" si="340"/>
        <v>0</v>
      </c>
    </row>
    <row r="3604" spans="1:9" x14ac:dyDescent="0.25">
      <c r="A3604" s="114">
        <f t="shared" si="341"/>
        <v>3604</v>
      </c>
      <c r="B3604" s="114">
        <f>IF(AND(A3604&gt;=CONTROL!$D$9,A3604&lt;CONTROL!$D$10+1),A3604,0)</f>
        <v>0</v>
      </c>
      <c r="C3604" s="114">
        <f>IF(AND(A3604&gt;=CONTROL!$F$9,A3604&lt;CONTROL!$F$10+1),A3604,0)</f>
        <v>0</v>
      </c>
      <c r="D3604" s="114" t="str">
        <f>IF(DATOS!I3605=CONTROL!$H$10,"B","A")</f>
        <v>A</v>
      </c>
      <c r="E3604" s="114">
        <f t="shared" si="336"/>
        <v>0</v>
      </c>
      <c r="F3604">
        <f t="shared" ca="1" si="337"/>
        <v>-1</v>
      </c>
      <c r="G3604">
        <f t="shared" ca="1" si="338"/>
        <v>654</v>
      </c>
      <c r="H3604">
        <f t="shared" ca="1" si="339"/>
        <v>0</v>
      </c>
      <c r="I3604" s="122">
        <f t="shared" ca="1" si="340"/>
        <v>0</v>
      </c>
    </row>
    <row r="3605" spans="1:9" x14ac:dyDescent="0.25">
      <c r="A3605" s="114">
        <f t="shared" si="341"/>
        <v>3605</v>
      </c>
      <c r="B3605" s="114">
        <f>IF(AND(A3605&gt;=CONTROL!$D$9,A3605&lt;CONTROL!$D$10+1),A3605,0)</f>
        <v>0</v>
      </c>
      <c r="C3605" s="114">
        <f>IF(AND(A3605&gt;=CONTROL!$F$9,A3605&lt;CONTROL!$F$10+1),A3605,0)</f>
        <v>0</v>
      </c>
      <c r="D3605" s="114" t="str">
        <f>IF(DATOS!I3606=CONTROL!$H$10,"B","A")</f>
        <v>A</v>
      </c>
      <c r="E3605" s="114">
        <f t="shared" si="336"/>
        <v>0</v>
      </c>
      <c r="F3605">
        <f t="shared" ca="1" si="337"/>
        <v>-1</v>
      </c>
      <c r="G3605">
        <f t="shared" ca="1" si="338"/>
        <v>654</v>
      </c>
      <c r="H3605">
        <f t="shared" ca="1" si="339"/>
        <v>0</v>
      </c>
      <c r="I3605" s="122">
        <f t="shared" ca="1" si="340"/>
        <v>0</v>
      </c>
    </row>
    <row r="3606" spans="1:9" x14ac:dyDescent="0.25">
      <c r="A3606" s="114">
        <f t="shared" si="341"/>
        <v>3606</v>
      </c>
      <c r="B3606" s="114">
        <f>IF(AND(A3606&gt;=CONTROL!$D$9,A3606&lt;CONTROL!$D$10+1),A3606,0)</f>
        <v>0</v>
      </c>
      <c r="C3606" s="114">
        <f>IF(AND(A3606&gt;=CONTROL!$F$9,A3606&lt;CONTROL!$F$10+1),A3606,0)</f>
        <v>0</v>
      </c>
      <c r="D3606" s="114" t="str">
        <f>IF(DATOS!I3607=CONTROL!$H$10,"B","A")</f>
        <v>A</v>
      </c>
      <c r="E3606" s="114">
        <f t="shared" si="336"/>
        <v>0</v>
      </c>
      <c r="F3606">
        <f t="shared" ca="1" si="337"/>
        <v>-1</v>
      </c>
      <c r="G3606">
        <f t="shared" ca="1" si="338"/>
        <v>654</v>
      </c>
      <c r="H3606">
        <f t="shared" ca="1" si="339"/>
        <v>0</v>
      </c>
      <c r="I3606" s="122">
        <f t="shared" ca="1" si="340"/>
        <v>0</v>
      </c>
    </row>
    <row r="3607" spans="1:9" x14ac:dyDescent="0.25">
      <c r="A3607" s="114">
        <f t="shared" si="341"/>
        <v>3607</v>
      </c>
      <c r="B3607" s="114">
        <f>IF(AND(A3607&gt;=CONTROL!$D$9,A3607&lt;CONTROL!$D$10+1),A3607,0)</f>
        <v>0</v>
      </c>
      <c r="C3607" s="114">
        <f>IF(AND(A3607&gt;=CONTROL!$F$9,A3607&lt;CONTROL!$F$10+1),A3607,0)</f>
        <v>0</v>
      </c>
      <c r="D3607" s="114" t="str">
        <f>IF(DATOS!I3608=CONTROL!$H$10,"B","A")</f>
        <v>A</v>
      </c>
      <c r="E3607" s="114">
        <f t="shared" si="336"/>
        <v>0</v>
      </c>
      <c r="F3607">
        <f t="shared" ca="1" si="337"/>
        <v>-1</v>
      </c>
      <c r="G3607">
        <f t="shared" ca="1" si="338"/>
        <v>654</v>
      </c>
      <c r="H3607">
        <f t="shared" ca="1" si="339"/>
        <v>0</v>
      </c>
      <c r="I3607" s="122">
        <f t="shared" ca="1" si="340"/>
        <v>0</v>
      </c>
    </row>
    <row r="3608" spans="1:9" x14ac:dyDescent="0.25">
      <c r="A3608" s="114">
        <f t="shared" si="341"/>
        <v>3608</v>
      </c>
      <c r="B3608" s="114">
        <f>IF(AND(A3608&gt;=CONTROL!$D$9,A3608&lt;CONTROL!$D$10+1),A3608,0)</f>
        <v>0</v>
      </c>
      <c r="C3608" s="114">
        <f>IF(AND(A3608&gt;=CONTROL!$F$9,A3608&lt;CONTROL!$F$10+1),A3608,0)</f>
        <v>0</v>
      </c>
      <c r="D3608" s="114" t="str">
        <f>IF(DATOS!I3609=CONTROL!$H$10,"B","A")</f>
        <v>A</v>
      </c>
      <c r="E3608" s="114">
        <f t="shared" si="336"/>
        <v>0</v>
      </c>
      <c r="F3608">
        <f t="shared" ca="1" si="337"/>
        <v>-1</v>
      </c>
      <c r="G3608">
        <f t="shared" ca="1" si="338"/>
        <v>654</v>
      </c>
      <c r="H3608">
        <f t="shared" ca="1" si="339"/>
        <v>0</v>
      </c>
      <c r="I3608" s="122">
        <f t="shared" ca="1" si="340"/>
        <v>0</v>
      </c>
    </row>
    <row r="3609" spans="1:9" x14ac:dyDescent="0.25">
      <c r="A3609" s="114">
        <f t="shared" si="341"/>
        <v>3609</v>
      </c>
      <c r="B3609" s="114">
        <f>IF(AND(A3609&gt;=CONTROL!$D$9,A3609&lt;CONTROL!$D$10+1),A3609,0)</f>
        <v>0</v>
      </c>
      <c r="C3609" s="114">
        <f>IF(AND(A3609&gt;=CONTROL!$F$9,A3609&lt;CONTROL!$F$10+1),A3609,0)</f>
        <v>0</v>
      </c>
      <c r="D3609" s="114" t="str">
        <f>IF(DATOS!I3610=CONTROL!$H$10,"B","A")</f>
        <v>A</v>
      </c>
      <c r="E3609" s="114">
        <f t="shared" si="336"/>
        <v>0</v>
      </c>
      <c r="F3609">
        <f t="shared" ca="1" si="337"/>
        <v>-1</v>
      </c>
      <c r="G3609">
        <f t="shared" ca="1" si="338"/>
        <v>654</v>
      </c>
      <c r="H3609">
        <f t="shared" ca="1" si="339"/>
        <v>0</v>
      </c>
      <c r="I3609" s="122">
        <f t="shared" ca="1" si="340"/>
        <v>0</v>
      </c>
    </row>
    <row r="3610" spans="1:9" x14ac:dyDescent="0.25">
      <c r="A3610" s="114">
        <f t="shared" si="341"/>
        <v>3610</v>
      </c>
      <c r="B3610" s="114">
        <f>IF(AND(A3610&gt;=CONTROL!$D$9,A3610&lt;CONTROL!$D$10+1),A3610,0)</f>
        <v>0</v>
      </c>
      <c r="C3610" s="114">
        <f>IF(AND(A3610&gt;=CONTROL!$F$9,A3610&lt;CONTROL!$F$10+1),A3610,0)</f>
        <v>0</v>
      </c>
      <c r="D3610" s="114" t="str">
        <f>IF(DATOS!I3611=CONTROL!$H$10,"B","A")</f>
        <v>A</v>
      </c>
      <c r="E3610" s="114">
        <f t="shared" si="336"/>
        <v>0</v>
      </c>
      <c r="F3610">
        <f t="shared" ca="1" si="337"/>
        <v>-1</v>
      </c>
      <c r="G3610">
        <f t="shared" ca="1" si="338"/>
        <v>654</v>
      </c>
      <c r="H3610">
        <f t="shared" ca="1" si="339"/>
        <v>0</v>
      </c>
      <c r="I3610" s="122">
        <f t="shared" ca="1" si="340"/>
        <v>0</v>
      </c>
    </row>
    <row r="3611" spans="1:9" x14ac:dyDescent="0.25">
      <c r="A3611" s="114">
        <f t="shared" si="341"/>
        <v>3611</v>
      </c>
      <c r="B3611" s="114">
        <f>IF(AND(A3611&gt;=CONTROL!$D$9,A3611&lt;CONTROL!$D$10+1),A3611,0)</f>
        <v>0</v>
      </c>
      <c r="C3611" s="114">
        <f>IF(AND(A3611&gt;=CONTROL!$F$9,A3611&lt;CONTROL!$F$10+1),A3611,0)</f>
        <v>0</v>
      </c>
      <c r="D3611" s="114" t="str">
        <f>IF(DATOS!I3612=CONTROL!$H$10,"B","A")</f>
        <v>A</v>
      </c>
      <c r="E3611" s="114">
        <f t="shared" si="336"/>
        <v>0</v>
      </c>
      <c r="F3611">
        <f t="shared" ca="1" si="337"/>
        <v>-1</v>
      </c>
      <c r="G3611">
        <f t="shared" ca="1" si="338"/>
        <v>654</v>
      </c>
      <c r="H3611">
        <f t="shared" ca="1" si="339"/>
        <v>0</v>
      </c>
      <c r="I3611" s="122">
        <f t="shared" ca="1" si="340"/>
        <v>0</v>
      </c>
    </row>
    <row r="3612" spans="1:9" x14ac:dyDescent="0.25">
      <c r="A3612" s="114">
        <f t="shared" si="341"/>
        <v>3612</v>
      </c>
      <c r="B3612" s="114">
        <f>IF(AND(A3612&gt;=CONTROL!$D$9,A3612&lt;CONTROL!$D$10+1),A3612,0)</f>
        <v>0</v>
      </c>
      <c r="C3612" s="114">
        <f>IF(AND(A3612&gt;=CONTROL!$F$9,A3612&lt;CONTROL!$F$10+1),A3612,0)</f>
        <v>0</v>
      </c>
      <c r="D3612" s="114" t="str">
        <f>IF(DATOS!I3613=CONTROL!$H$10,"B","A")</f>
        <v>A</v>
      </c>
      <c r="E3612" s="114">
        <f t="shared" si="336"/>
        <v>0</v>
      </c>
      <c r="F3612">
        <f t="shared" ca="1" si="337"/>
        <v>-1</v>
      </c>
      <c r="G3612">
        <f t="shared" ca="1" si="338"/>
        <v>654</v>
      </c>
      <c r="H3612">
        <f t="shared" ca="1" si="339"/>
        <v>0</v>
      </c>
      <c r="I3612" s="122">
        <f t="shared" ca="1" si="340"/>
        <v>0</v>
      </c>
    </row>
    <row r="3613" spans="1:9" x14ac:dyDescent="0.25">
      <c r="A3613" s="114">
        <f t="shared" si="341"/>
        <v>3613</v>
      </c>
      <c r="B3613" s="114">
        <f>IF(AND(A3613&gt;=CONTROL!$D$9,A3613&lt;CONTROL!$D$10+1),A3613,0)</f>
        <v>0</v>
      </c>
      <c r="C3613" s="114">
        <f>IF(AND(A3613&gt;=CONTROL!$F$9,A3613&lt;CONTROL!$F$10+1),A3613,0)</f>
        <v>0</v>
      </c>
      <c r="D3613" s="114" t="str">
        <f>IF(DATOS!I3614=CONTROL!$H$10,"B","A")</f>
        <v>A</v>
      </c>
      <c r="E3613" s="114">
        <f t="shared" si="336"/>
        <v>0</v>
      </c>
      <c r="F3613">
        <f t="shared" ca="1" si="337"/>
        <v>-1</v>
      </c>
      <c r="G3613">
        <f t="shared" ca="1" si="338"/>
        <v>654</v>
      </c>
      <c r="H3613">
        <f t="shared" ca="1" si="339"/>
        <v>0</v>
      </c>
      <c r="I3613" s="122">
        <f t="shared" ca="1" si="340"/>
        <v>0</v>
      </c>
    </row>
    <row r="3614" spans="1:9" x14ac:dyDescent="0.25">
      <c r="A3614" s="114">
        <f t="shared" si="341"/>
        <v>3614</v>
      </c>
      <c r="B3614" s="114">
        <f>IF(AND(A3614&gt;=CONTROL!$D$9,A3614&lt;CONTROL!$D$10+1),A3614,0)</f>
        <v>0</v>
      </c>
      <c r="C3614" s="114">
        <f>IF(AND(A3614&gt;=CONTROL!$F$9,A3614&lt;CONTROL!$F$10+1),A3614,0)</f>
        <v>0</v>
      </c>
      <c r="D3614" s="114" t="str">
        <f>IF(DATOS!I3615=CONTROL!$H$10,"B","A")</f>
        <v>A</v>
      </c>
      <c r="E3614" s="114">
        <f t="shared" si="336"/>
        <v>0</v>
      </c>
      <c r="F3614">
        <f t="shared" ca="1" si="337"/>
        <v>-1</v>
      </c>
      <c r="G3614">
        <f t="shared" ca="1" si="338"/>
        <v>654</v>
      </c>
      <c r="H3614">
        <f t="shared" ca="1" si="339"/>
        <v>0</v>
      </c>
      <c r="I3614" s="122">
        <f t="shared" ca="1" si="340"/>
        <v>0</v>
      </c>
    </row>
    <row r="3615" spans="1:9" x14ac:dyDescent="0.25">
      <c r="A3615" s="114">
        <f t="shared" si="341"/>
        <v>3615</v>
      </c>
      <c r="B3615" s="114">
        <f>IF(AND(A3615&gt;=CONTROL!$D$9,A3615&lt;CONTROL!$D$10+1),A3615,0)</f>
        <v>0</v>
      </c>
      <c r="C3615" s="114">
        <f>IF(AND(A3615&gt;=CONTROL!$F$9,A3615&lt;CONTROL!$F$10+1),A3615,0)</f>
        <v>0</v>
      </c>
      <c r="D3615" s="114" t="str">
        <f>IF(DATOS!I3616=CONTROL!$H$10,"B","A")</f>
        <v>A</v>
      </c>
      <c r="E3615" s="114">
        <f t="shared" si="336"/>
        <v>0</v>
      </c>
      <c r="F3615">
        <f t="shared" ca="1" si="337"/>
        <v>-1</v>
      </c>
      <c r="G3615">
        <f t="shared" ca="1" si="338"/>
        <v>654</v>
      </c>
      <c r="H3615">
        <f t="shared" ca="1" si="339"/>
        <v>0</v>
      </c>
      <c r="I3615" s="122">
        <f t="shared" ca="1" si="340"/>
        <v>0</v>
      </c>
    </row>
    <row r="3616" spans="1:9" x14ac:dyDescent="0.25">
      <c r="A3616" s="114">
        <f t="shared" si="341"/>
        <v>3616</v>
      </c>
      <c r="B3616" s="114">
        <f>IF(AND(A3616&gt;=CONTROL!$D$9,A3616&lt;CONTROL!$D$10+1),A3616,0)</f>
        <v>0</v>
      </c>
      <c r="C3616" s="114">
        <f>IF(AND(A3616&gt;=CONTROL!$F$9,A3616&lt;CONTROL!$F$10+1),A3616,0)</f>
        <v>0</v>
      </c>
      <c r="D3616" s="114" t="str">
        <f>IF(DATOS!I3617=CONTROL!$H$10,"B","A")</f>
        <v>A</v>
      </c>
      <c r="E3616" s="114">
        <f t="shared" si="336"/>
        <v>0</v>
      </c>
      <c r="F3616">
        <f t="shared" ca="1" si="337"/>
        <v>-1</v>
      </c>
      <c r="G3616">
        <f t="shared" ca="1" si="338"/>
        <v>654</v>
      </c>
      <c r="H3616">
        <f t="shared" ca="1" si="339"/>
        <v>0</v>
      </c>
      <c r="I3616" s="122">
        <f t="shared" ca="1" si="340"/>
        <v>0</v>
      </c>
    </row>
    <row r="3617" spans="1:9" x14ac:dyDescent="0.25">
      <c r="A3617" s="114">
        <f t="shared" si="341"/>
        <v>3617</v>
      </c>
      <c r="B3617" s="114">
        <f>IF(AND(A3617&gt;=CONTROL!$D$9,A3617&lt;CONTROL!$D$10+1),A3617,0)</f>
        <v>0</v>
      </c>
      <c r="C3617" s="114">
        <f>IF(AND(A3617&gt;=CONTROL!$F$9,A3617&lt;CONTROL!$F$10+1),A3617,0)</f>
        <v>0</v>
      </c>
      <c r="D3617" s="114" t="str">
        <f>IF(DATOS!I3618=CONTROL!$H$10,"B","A")</f>
        <v>A</v>
      </c>
      <c r="E3617" s="114">
        <f t="shared" si="336"/>
        <v>0</v>
      </c>
      <c r="F3617">
        <f t="shared" ca="1" si="337"/>
        <v>-1</v>
      </c>
      <c r="G3617">
        <f t="shared" ca="1" si="338"/>
        <v>654</v>
      </c>
      <c r="H3617">
        <f t="shared" ca="1" si="339"/>
        <v>0</v>
      </c>
      <c r="I3617" s="122">
        <f t="shared" ca="1" si="340"/>
        <v>0</v>
      </c>
    </row>
    <row r="3618" spans="1:9" x14ac:dyDescent="0.25">
      <c r="A3618" s="114">
        <f t="shared" si="341"/>
        <v>3618</v>
      </c>
      <c r="B3618" s="114">
        <f>IF(AND(A3618&gt;=CONTROL!$D$9,A3618&lt;CONTROL!$D$10+1),A3618,0)</f>
        <v>0</v>
      </c>
      <c r="C3618" s="114">
        <f>IF(AND(A3618&gt;=CONTROL!$F$9,A3618&lt;CONTROL!$F$10+1),A3618,0)</f>
        <v>0</v>
      </c>
      <c r="D3618" s="114" t="str">
        <f>IF(DATOS!I3619=CONTROL!$H$10,"B","A")</f>
        <v>A</v>
      </c>
      <c r="E3618" s="114">
        <f t="shared" si="336"/>
        <v>0</v>
      </c>
      <c r="F3618">
        <f t="shared" ca="1" si="337"/>
        <v>-1</v>
      </c>
      <c r="G3618">
        <f t="shared" ca="1" si="338"/>
        <v>654</v>
      </c>
      <c r="H3618">
        <f t="shared" ca="1" si="339"/>
        <v>0</v>
      </c>
      <c r="I3618" s="122">
        <f t="shared" ca="1" si="340"/>
        <v>0</v>
      </c>
    </row>
    <row r="3619" spans="1:9" x14ac:dyDescent="0.25">
      <c r="A3619" s="114">
        <f t="shared" si="341"/>
        <v>3619</v>
      </c>
      <c r="B3619" s="114">
        <f>IF(AND(A3619&gt;=CONTROL!$D$9,A3619&lt;CONTROL!$D$10+1),A3619,0)</f>
        <v>0</v>
      </c>
      <c r="C3619" s="114">
        <f>IF(AND(A3619&gt;=CONTROL!$F$9,A3619&lt;CONTROL!$F$10+1),A3619,0)</f>
        <v>0</v>
      </c>
      <c r="D3619" s="114" t="str">
        <f>IF(DATOS!I3620=CONTROL!$H$10,"B","A")</f>
        <v>A</v>
      </c>
      <c r="E3619" s="114">
        <f t="shared" si="336"/>
        <v>0</v>
      </c>
      <c r="F3619">
        <f t="shared" ca="1" si="337"/>
        <v>-1</v>
      </c>
      <c r="G3619">
        <f t="shared" ca="1" si="338"/>
        <v>654</v>
      </c>
      <c r="H3619">
        <f t="shared" ca="1" si="339"/>
        <v>0</v>
      </c>
      <c r="I3619" s="122">
        <f t="shared" ca="1" si="340"/>
        <v>0</v>
      </c>
    </row>
    <row r="3620" spans="1:9" x14ac:dyDescent="0.25">
      <c r="A3620" s="114">
        <f t="shared" si="341"/>
        <v>3620</v>
      </c>
      <c r="B3620" s="114">
        <f>IF(AND(A3620&gt;=CONTROL!$D$9,A3620&lt;CONTROL!$D$10+1),A3620,0)</f>
        <v>0</v>
      </c>
      <c r="C3620" s="114">
        <f>IF(AND(A3620&gt;=CONTROL!$F$9,A3620&lt;CONTROL!$F$10+1),A3620,0)</f>
        <v>0</v>
      </c>
      <c r="D3620" s="114" t="str">
        <f>IF(DATOS!I3621=CONTROL!$H$10,"B","A")</f>
        <v>A</v>
      </c>
      <c r="E3620" s="114">
        <f t="shared" si="336"/>
        <v>0</v>
      </c>
      <c r="F3620">
        <f t="shared" ca="1" si="337"/>
        <v>-1</v>
      </c>
      <c r="G3620">
        <f t="shared" ca="1" si="338"/>
        <v>654</v>
      </c>
      <c r="H3620">
        <f t="shared" ca="1" si="339"/>
        <v>0</v>
      </c>
      <c r="I3620" s="122">
        <f t="shared" ca="1" si="340"/>
        <v>0</v>
      </c>
    </row>
    <row r="3621" spans="1:9" x14ac:dyDescent="0.25">
      <c r="A3621" s="114">
        <f t="shared" si="341"/>
        <v>3621</v>
      </c>
      <c r="B3621" s="114">
        <f>IF(AND(A3621&gt;=CONTROL!$D$9,A3621&lt;CONTROL!$D$10+1),A3621,0)</f>
        <v>0</v>
      </c>
      <c r="C3621" s="114">
        <f>IF(AND(A3621&gt;=CONTROL!$F$9,A3621&lt;CONTROL!$F$10+1),A3621,0)</f>
        <v>0</v>
      </c>
      <c r="D3621" s="114" t="str">
        <f>IF(DATOS!I3622=CONTROL!$H$10,"B","A")</f>
        <v>A</v>
      </c>
      <c r="E3621" s="114">
        <f t="shared" si="336"/>
        <v>0</v>
      </c>
      <c r="F3621">
        <f t="shared" ca="1" si="337"/>
        <v>-1</v>
      </c>
      <c r="G3621">
        <f t="shared" ca="1" si="338"/>
        <v>654</v>
      </c>
      <c r="H3621">
        <f t="shared" ca="1" si="339"/>
        <v>0</v>
      </c>
      <c r="I3621" s="122">
        <f t="shared" ca="1" si="340"/>
        <v>0</v>
      </c>
    </row>
    <row r="3622" spans="1:9" x14ac:dyDescent="0.25">
      <c r="A3622" s="114">
        <f t="shared" si="341"/>
        <v>3622</v>
      </c>
      <c r="B3622" s="114">
        <f>IF(AND(A3622&gt;=CONTROL!$D$9,A3622&lt;CONTROL!$D$10+1),A3622,0)</f>
        <v>0</v>
      </c>
      <c r="C3622" s="114">
        <f>IF(AND(A3622&gt;=CONTROL!$F$9,A3622&lt;CONTROL!$F$10+1),A3622,0)</f>
        <v>0</v>
      </c>
      <c r="D3622" s="114" t="str">
        <f>IF(DATOS!I3623=CONTROL!$H$10,"B","A")</f>
        <v>A</v>
      </c>
      <c r="E3622" s="114">
        <f t="shared" si="336"/>
        <v>0</v>
      </c>
      <c r="F3622">
        <f t="shared" ca="1" si="337"/>
        <v>-1</v>
      </c>
      <c r="G3622">
        <f t="shared" ca="1" si="338"/>
        <v>654</v>
      </c>
      <c r="H3622">
        <f t="shared" ca="1" si="339"/>
        <v>0</v>
      </c>
      <c r="I3622" s="122">
        <f t="shared" ca="1" si="340"/>
        <v>0</v>
      </c>
    </row>
    <row r="3623" spans="1:9" x14ac:dyDescent="0.25">
      <c r="A3623" s="114">
        <f t="shared" si="341"/>
        <v>3623</v>
      </c>
      <c r="B3623" s="114">
        <f>IF(AND(A3623&gt;=CONTROL!$D$9,A3623&lt;CONTROL!$D$10+1),A3623,0)</f>
        <v>0</v>
      </c>
      <c r="C3623" s="114">
        <f>IF(AND(A3623&gt;=CONTROL!$F$9,A3623&lt;CONTROL!$F$10+1),A3623,0)</f>
        <v>0</v>
      </c>
      <c r="D3623" s="114" t="str">
        <f>IF(DATOS!I3624=CONTROL!$H$10,"B","A")</f>
        <v>A</v>
      </c>
      <c r="E3623" s="114">
        <f t="shared" si="336"/>
        <v>0</v>
      </c>
      <c r="F3623">
        <f t="shared" ca="1" si="337"/>
        <v>-1</v>
      </c>
      <c r="G3623">
        <f t="shared" ca="1" si="338"/>
        <v>654</v>
      </c>
      <c r="H3623">
        <f t="shared" ca="1" si="339"/>
        <v>0</v>
      </c>
      <c r="I3623" s="122">
        <f t="shared" ca="1" si="340"/>
        <v>0</v>
      </c>
    </row>
    <row r="3624" spans="1:9" x14ac:dyDescent="0.25">
      <c r="A3624" s="114">
        <f t="shared" si="341"/>
        <v>3624</v>
      </c>
      <c r="B3624" s="114">
        <f>IF(AND(A3624&gt;=CONTROL!$D$9,A3624&lt;CONTROL!$D$10+1),A3624,0)</f>
        <v>0</v>
      </c>
      <c r="C3624" s="114">
        <f>IF(AND(A3624&gt;=CONTROL!$F$9,A3624&lt;CONTROL!$F$10+1),A3624,0)</f>
        <v>0</v>
      </c>
      <c r="D3624" s="114" t="str">
        <f>IF(DATOS!I3625=CONTROL!$H$10,"B","A")</f>
        <v>A</v>
      </c>
      <c r="E3624" s="114">
        <f t="shared" si="336"/>
        <v>0</v>
      </c>
      <c r="F3624">
        <f t="shared" ca="1" si="337"/>
        <v>-1</v>
      </c>
      <c r="G3624">
        <f t="shared" ca="1" si="338"/>
        <v>654</v>
      </c>
      <c r="H3624">
        <f t="shared" ca="1" si="339"/>
        <v>0</v>
      </c>
      <c r="I3624" s="122">
        <f t="shared" ca="1" si="340"/>
        <v>0</v>
      </c>
    </row>
    <row r="3625" spans="1:9" x14ac:dyDescent="0.25">
      <c r="A3625" s="114">
        <f t="shared" si="341"/>
        <v>3625</v>
      </c>
      <c r="B3625" s="114">
        <f>IF(AND(A3625&gt;=CONTROL!$D$9,A3625&lt;CONTROL!$D$10+1),A3625,0)</f>
        <v>0</v>
      </c>
      <c r="C3625" s="114">
        <f>IF(AND(A3625&gt;=CONTROL!$F$9,A3625&lt;CONTROL!$F$10+1),A3625,0)</f>
        <v>0</v>
      </c>
      <c r="D3625" s="114" t="str">
        <f>IF(DATOS!I3626=CONTROL!$H$10,"B","A")</f>
        <v>A</v>
      </c>
      <c r="E3625" s="114">
        <f t="shared" si="336"/>
        <v>0</v>
      </c>
      <c r="F3625">
        <f t="shared" ca="1" si="337"/>
        <v>-1</v>
      </c>
      <c r="G3625">
        <f t="shared" ca="1" si="338"/>
        <v>654</v>
      </c>
      <c r="H3625">
        <f t="shared" ca="1" si="339"/>
        <v>0</v>
      </c>
      <c r="I3625" s="122">
        <f t="shared" ca="1" si="340"/>
        <v>0</v>
      </c>
    </row>
    <row r="3626" spans="1:9" x14ac:dyDescent="0.25">
      <c r="A3626" s="114">
        <f t="shared" si="341"/>
        <v>3626</v>
      </c>
      <c r="B3626" s="114">
        <f>IF(AND(A3626&gt;=CONTROL!$D$9,A3626&lt;CONTROL!$D$10+1),A3626,0)</f>
        <v>0</v>
      </c>
      <c r="C3626" s="114">
        <f>IF(AND(A3626&gt;=CONTROL!$F$9,A3626&lt;CONTROL!$F$10+1),A3626,0)</f>
        <v>0</v>
      </c>
      <c r="D3626" s="114" t="str">
        <f>IF(DATOS!I3627=CONTROL!$H$10,"B","A")</f>
        <v>A</v>
      </c>
      <c r="E3626" s="114">
        <f t="shared" si="336"/>
        <v>0</v>
      </c>
      <c r="F3626">
        <f t="shared" ca="1" si="337"/>
        <v>-1</v>
      </c>
      <c r="G3626">
        <f t="shared" ca="1" si="338"/>
        <v>654</v>
      </c>
      <c r="H3626">
        <f t="shared" ca="1" si="339"/>
        <v>0</v>
      </c>
      <c r="I3626" s="122">
        <f t="shared" ca="1" si="340"/>
        <v>0</v>
      </c>
    </row>
    <row r="3627" spans="1:9" x14ac:dyDescent="0.25">
      <c r="A3627" s="114">
        <f t="shared" si="341"/>
        <v>3627</v>
      </c>
      <c r="B3627" s="114">
        <f>IF(AND(A3627&gt;=CONTROL!$D$9,A3627&lt;CONTROL!$D$10+1),A3627,0)</f>
        <v>0</v>
      </c>
      <c r="C3627" s="114">
        <f>IF(AND(A3627&gt;=CONTROL!$F$9,A3627&lt;CONTROL!$F$10+1),A3627,0)</f>
        <v>0</v>
      </c>
      <c r="D3627" s="114" t="str">
        <f>IF(DATOS!I3628=CONTROL!$H$10,"B","A")</f>
        <v>A</v>
      </c>
      <c r="E3627" s="114">
        <f t="shared" si="336"/>
        <v>0</v>
      </c>
      <c r="F3627">
        <f t="shared" ca="1" si="337"/>
        <v>-1</v>
      </c>
      <c r="G3627">
        <f t="shared" ca="1" si="338"/>
        <v>654</v>
      </c>
      <c r="H3627">
        <f t="shared" ca="1" si="339"/>
        <v>0</v>
      </c>
      <c r="I3627" s="122">
        <f t="shared" ca="1" si="340"/>
        <v>0</v>
      </c>
    </row>
    <row r="3628" spans="1:9" x14ac:dyDescent="0.25">
      <c r="A3628" s="114">
        <f t="shared" si="341"/>
        <v>3628</v>
      </c>
      <c r="B3628" s="114">
        <f>IF(AND(A3628&gt;=CONTROL!$D$9,A3628&lt;CONTROL!$D$10+1),A3628,0)</f>
        <v>0</v>
      </c>
      <c r="C3628" s="114">
        <f>IF(AND(A3628&gt;=CONTROL!$F$9,A3628&lt;CONTROL!$F$10+1),A3628,0)</f>
        <v>0</v>
      </c>
      <c r="D3628" s="114" t="str">
        <f>IF(DATOS!I3629=CONTROL!$H$10,"B","A")</f>
        <v>A</v>
      </c>
      <c r="E3628" s="114">
        <f t="shared" si="336"/>
        <v>0</v>
      </c>
      <c r="F3628">
        <f t="shared" ca="1" si="337"/>
        <v>-1</v>
      </c>
      <c r="G3628">
        <f t="shared" ca="1" si="338"/>
        <v>654</v>
      </c>
      <c r="H3628">
        <f t="shared" ca="1" si="339"/>
        <v>0</v>
      </c>
      <c r="I3628" s="122">
        <f t="shared" ca="1" si="340"/>
        <v>0</v>
      </c>
    </row>
    <row r="3629" spans="1:9" x14ac:dyDescent="0.25">
      <c r="A3629" s="114">
        <f t="shared" si="341"/>
        <v>3629</v>
      </c>
      <c r="B3629" s="114">
        <f>IF(AND(A3629&gt;=CONTROL!$D$9,A3629&lt;CONTROL!$D$10+1),A3629,0)</f>
        <v>0</v>
      </c>
      <c r="C3629" s="114">
        <f>IF(AND(A3629&gt;=CONTROL!$F$9,A3629&lt;CONTROL!$F$10+1),A3629,0)</f>
        <v>0</v>
      </c>
      <c r="D3629" s="114" t="str">
        <f>IF(DATOS!I3630=CONTROL!$H$10,"B","A")</f>
        <v>A</v>
      </c>
      <c r="E3629" s="114">
        <f t="shared" si="336"/>
        <v>0</v>
      </c>
      <c r="F3629">
        <f t="shared" ca="1" si="337"/>
        <v>-1</v>
      </c>
      <c r="G3629">
        <f t="shared" ca="1" si="338"/>
        <v>654</v>
      </c>
      <c r="H3629">
        <f t="shared" ca="1" si="339"/>
        <v>0</v>
      </c>
      <c r="I3629" s="122">
        <f t="shared" ca="1" si="340"/>
        <v>0</v>
      </c>
    </row>
    <row r="3630" spans="1:9" x14ac:dyDescent="0.25">
      <c r="A3630" s="114">
        <f t="shared" si="341"/>
        <v>3630</v>
      </c>
      <c r="B3630" s="114">
        <f>IF(AND(A3630&gt;=CONTROL!$D$9,A3630&lt;CONTROL!$D$10+1),A3630,0)</f>
        <v>0</v>
      </c>
      <c r="C3630" s="114">
        <f>IF(AND(A3630&gt;=CONTROL!$F$9,A3630&lt;CONTROL!$F$10+1),A3630,0)</f>
        <v>0</v>
      </c>
      <c r="D3630" s="114" t="str">
        <f>IF(DATOS!I3631=CONTROL!$H$10,"B","A")</f>
        <v>A</v>
      </c>
      <c r="E3630" s="114">
        <f t="shared" si="336"/>
        <v>0</v>
      </c>
      <c r="F3630">
        <f t="shared" ca="1" si="337"/>
        <v>-1</v>
      </c>
      <c r="G3630">
        <f t="shared" ca="1" si="338"/>
        <v>654</v>
      </c>
      <c r="H3630">
        <f t="shared" ca="1" si="339"/>
        <v>0</v>
      </c>
      <c r="I3630" s="122">
        <f t="shared" ca="1" si="340"/>
        <v>0</v>
      </c>
    </row>
    <row r="3631" spans="1:9" x14ac:dyDescent="0.25">
      <c r="A3631" s="114">
        <f t="shared" si="341"/>
        <v>3631</v>
      </c>
      <c r="B3631" s="114">
        <f>IF(AND(A3631&gt;=CONTROL!$D$9,A3631&lt;CONTROL!$D$10+1),A3631,0)</f>
        <v>0</v>
      </c>
      <c r="C3631" s="114">
        <f>IF(AND(A3631&gt;=CONTROL!$F$9,A3631&lt;CONTROL!$F$10+1),A3631,0)</f>
        <v>0</v>
      </c>
      <c r="D3631" s="114" t="str">
        <f>IF(DATOS!I3632=CONTROL!$H$10,"B","A")</f>
        <v>A</v>
      </c>
      <c r="E3631" s="114">
        <f t="shared" si="336"/>
        <v>0</v>
      </c>
      <c r="F3631">
        <f t="shared" ca="1" si="337"/>
        <v>-1</v>
      </c>
      <c r="G3631">
        <f t="shared" ca="1" si="338"/>
        <v>654</v>
      </c>
      <c r="H3631">
        <f t="shared" ca="1" si="339"/>
        <v>0</v>
      </c>
      <c r="I3631" s="122">
        <f t="shared" ca="1" si="340"/>
        <v>0</v>
      </c>
    </row>
    <row r="3632" spans="1:9" x14ac:dyDescent="0.25">
      <c r="A3632" s="114">
        <f t="shared" si="341"/>
        <v>3632</v>
      </c>
      <c r="B3632" s="114">
        <f>IF(AND(A3632&gt;=CONTROL!$D$9,A3632&lt;CONTROL!$D$10+1),A3632,0)</f>
        <v>0</v>
      </c>
      <c r="C3632" s="114">
        <f>IF(AND(A3632&gt;=CONTROL!$F$9,A3632&lt;CONTROL!$F$10+1),A3632,0)</f>
        <v>0</v>
      </c>
      <c r="D3632" s="114" t="str">
        <f>IF(DATOS!I3633=CONTROL!$H$10,"B","A")</f>
        <v>A</v>
      </c>
      <c r="E3632" s="114">
        <f t="shared" si="336"/>
        <v>0</v>
      </c>
      <c r="F3632">
        <f t="shared" ca="1" si="337"/>
        <v>-1</v>
      </c>
      <c r="G3632">
        <f t="shared" ca="1" si="338"/>
        <v>654</v>
      </c>
      <c r="H3632">
        <f t="shared" ca="1" si="339"/>
        <v>0</v>
      </c>
      <c r="I3632" s="122">
        <f t="shared" ca="1" si="340"/>
        <v>0</v>
      </c>
    </row>
    <row r="3633" spans="1:9" x14ac:dyDescent="0.25">
      <c r="A3633" s="114">
        <f t="shared" si="341"/>
        <v>3633</v>
      </c>
      <c r="B3633" s="114">
        <f>IF(AND(A3633&gt;=CONTROL!$D$9,A3633&lt;CONTROL!$D$10+1),A3633,0)</f>
        <v>0</v>
      </c>
      <c r="C3633" s="114">
        <f>IF(AND(A3633&gt;=CONTROL!$F$9,A3633&lt;CONTROL!$F$10+1),A3633,0)</f>
        <v>0</v>
      </c>
      <c r="D3633" s="114" t="str">
        <f>IF(DATOS!I3634=CONTROL!$H$10,"B","A")</f>
        <v>A</v>
      </c>
      <c r="E3633" s="114">
        <f t="shared" si="336"/>
        <v>0</v>
      </c>
      <c r="F3633">
        <f t="shared" ca="1" si="337"/>
        <v>-1</v>
      </c>
      <c r="G3633">
        <f t="shared" ca="1" si="338"/>
        <v>654</v>
      </c>
      <c r="H3633">
        <f t="shared" ca="1" si="339"/>
        <v>0</v>
      </c>
      <c r="I3633" s="122">
        <f t="shared" ca="1" si="340"/>
        <v>0</v>
      </c>
    </row>
    <row r="3634" spans="1:9" x14ac:dyDescent="0.25">
      <c r="A3634" s="114">
        <f t="shared" si="341"/>
        <v>3634</v>
      </c>
      <c r="B3634" s="114">
        <f>IF(AND(A3634&gt;=CONTROL!$D$9,A3634&lt;CONTROL!$D$10+1),A3634,0)</f>
        <v>0</v>
      </c>
      <c r="C3634" s="114">
        <f>IF(AND(A3634&gt;=CONTROL!$F$9,A3634&lt;CONTROL!$F$10+1),A3634,0)</f>
        <v>0</v>
      </c>
      <c r="D3634" s="114" t="str">
        <f>IF(DATOS!I3635=CONTROL!$H$10,"B","A")</f>
        <v>A</v>
      </c>
      <c r="E3634" s="114">
        <f t="shared" si="336"/>
        <v>0</v>
      </c>
      <c r="F3634">
        <f t="shared" ca="1" si="337"/>
        <v>-1</v>
      </c>
      <c r="G3634">
        <f t="shared" ca="1" si="338"/>
        <v>654</v>
      </c>
      <c r="H3634">
        <f t="shared" ca="1" si="339"/>
        <v>0</v>
      </c>
      <c r="I3634" s="122">
        <f t="shared" ca="1" si="340"/>
        <v>0</v>
      </c>
    </row>
    <row r="3635" spans="1:9" x14ac:dyDescent="0.25">
      <c r="A3635" s="114">
        <f t="shared" si="341"/>
        <v>3635</v>
      </c>
      <c r="B3635" s="114">
        <f>IF(AND(A3635&gt;=CONTROL!$D$9,A3635&lt;CONTROL!$D$10+1),A3635,0)</f>
        <v>0</v>
      </c>
      <c r="C3635" s="114">
        <f>IF(AND(A3635&gt;=CONTROL!$F$9,A3635&lt;CONTROL!$F$10+1),A3635,0)</f>
        <v>0</v>
      </c>
      <c r="D3635" s="114" t="str">
        <f>IF(DATOS!I3636=CONTROL!$H$10,"B","A")</f>
        <v>A</v>
      </c>
      <c r="E3635" s="114">
        <f t="shared" si="336"/>
        <v>0</v>
      </c>
      <c r="F3635">
        <f t="shared" ca="1" si="337"/>
        <v>-1</v>
      </c>
      <c r="G3635">
        <f t="shared" ca="1" si="338"/>
        <v>654</v>
      </c>
      <c r="H3635">
        <f t="shared" ca="1" si="339"/>
        <v>0</v>
      </c>
      <c r="I3635" s="122">
        <f t="shared" ca="1" si="340"/>
        <v>0</v>
      </c>
    </row>
    <row r="3636" spans="1:9" x14ac:dyDescent="0.25">
      <c r="A3636" s="114">
        <f t="shared" si="341"/>
        <v>3636</v>
      </c>
      <c r="B3636" s="114">
        <f>IF(AND(A3636&gt;=CONTROL!$D$9,A3636&lt;CONTROL!$D$10+1),A3636,0)</f>
        <v>0</v>
      </c>
      <c r="C3636" s="114">
        <f>IF(AND(A3636&gt;=CONTROL!$F$9,A3636&lt;CONTROL!$F$10+1),A3636,0)</f>
        <v>0</v>
      </c>
      <c r="D3636" s="114" t="str">
        <f>IF(DATOS!I3637=CONTROL!$H$10,"B","A")</f>
        <v>A</v>
      </c>
      <c r="E3636" s="114">
        <f t="shared" si="336"/>
        <v>0</v>
      </c>
      <c r="F3636">
        <f t="shared" ca="1" si="337"/>
        <v>-1</v>
      </c>
      <c r="G3636">
        <f t="shared" ca="1" si="338"/>
        <v>654</v>
      </c>
      <c r="H3636">
        <f t="shared" ca="1" si="339"/>
        <v>0</v>
      </c>
      <c r="I3636" s="122">
        <f t="shared" ca="1" si="340"/>
        <v>0</v>
      </c>
    </row>
    <row r="3637" spans="1:9" x14ac:dyDescent="0.25">
      <c r="A3637" s="114">
        <f t="shared" si="341"/>
        <v>3637</v>
      </c>
      <c r="B3637" s="114">
        <f>IF(AND(A3637&gt;=CONTROL!$D$9,A3637&lt;CONTROL!$D$10+1),A3637,0)</f>
        <v>0</v>
      </c>
      <c r="C3637" s="114">
        <f>IF(AND(A3637&gt;=CONTROL!$F$9,A3637&lt;CONTROL!$F$10+1),A3637,0)</f>
        <v>0</v>
      </c>
      <c r="D3637" s="114" t="str">
        <f>IF(DATOS!I3638=CONTROL!$H$10,"B","A")</f>
        <v>A</v>
      </c>
      <c r="E3637" s="114">
        <f t="shared" si="336"/>
        <v>0</v>
      </c>
      <c r="F3637">
        <f t="shared" ca="1" si="337"/>
        <v>-1</v>
      </c>
      <c r="G3637">
        <f t="shared" ca="1" si="338"/>
        <v>654</v>
      </c>
      <c r="H3637">
        <f t="shared" ca="1" si="339"/>
        <v>0</v>
      </c>
      <c r="I3637" s="122">
        <f t="shared" ca="1" si="340"/>
        <v>0</v>
      </c>
    </row>
    <row r="3638" spans="1:9" x14ac:dyDescent="0.25">
      <c r="A3638" s="114">
        <f t="shared" si="341"/>
        <v>3638</v>
      </c>
      <c r="B3638" s="114">
        <f>IF(AND(A3638&gt;=CONTROL!$D$9,A3638&lt;CONTROL!$D$10+1),A3638,0)</f>
        <v>0</v>
      </c>
      <c r="C3638" s="114">
        <f>IF(AND(A3638&gt;=CONTROL!$F$9,A3638&lt;CONTROL!$F$10+1),A3638,0)</f>
        <v>0</v>
      </c>
      <c r="D3638" s="114" t="str">
        <f>IF(DATOS!I3639=CONTROL!$H$10,"B","A")</f>
        <v>A</v>
      </c>
      <c r="E3638" s="114">
        <f t="shared" si="336"/>
        <v>0</v>
      </c>
      <c r="F3638">
        <f t="shared" ca="1" si="337"/>
        <v>-1</v>
      </c>
      <c r="G3638">
        <f t="shared" ca="1" si="338"/>
        <v>654</v>
      </c>
      <c r="H3638">
        <f t="shared" ca="1" si="339"/>
        <v>0</v>
      </c>
      <c r="I3638" s="122">
        <f t="shared" ca="1" si="340"/>
        <v>0</v>
      </c>
    </row>
    <row r="3639" spans="1:9" x14ac:dyDescent="0.25">
      <c r="A3639" s="114">
        <f t="shared" si="341"/>
        <v>3639</v>
      </c>
      <c r="B3639" s="114">
        <f>IF(AND(A3639&gt;=CONTROL!$D$9,A3639&lt;CONTROL!$D$10+1),A3639,0)</f>
        <v>0</v>
      </c>
      <c r="C3639" s="114">
        <f>IF(AND(A3639&gt;=CONTROL!$F$9,A3639&lt;CONTROL!$F$10+1),A3639,0)</f>
        <v>0</v>
      </c>
      <c r="D3639" s="114" t="str">
        <f>IF(DATOS!I3640=CONTROL!$H$10,"B","A")</f>
        <v>A</v>
      </c>
      <c r="E3639" s="114">
        <f t="shared" si="336"/>
        <v>0</v>
      </c>
      <c r="F3639">
        <f t="shared" ca="1" si="337"/>
        <v>-1</v>
      </c>
      <c r="G3639">
        <f t="shared" ca="1" si="338"/>
        <v>654</v>
      </c>
      <c r="H3639">
        <f t="shared" ca="1" si="339"/>
        <v>0</v>
      </c>
      <c r="I3639" s="122">
        <f t="shared" ca="1" si="340"/>
        <v>0</v>
      </c>
    </row>
    <row r="3640" spans="1:9" x14ac:dyDescent="0.25">
      <c r="A3640" s="114">
        <f t="shared" si="341"/>
        <v>3640</v>
      </c>
      <c r="B3640" s="114">
        <f>IF(AND(A3640&gt;=CONTROL!$D$9,A3640&lt;CONTROL!$D$10+1),A3640,0)</f>
        <v>0</v>
      </c>
      <c r="C3640" s="114">
        <f>IF(AND(A3640&gt;=CONTROL!$F$9,A3640&lt;CONTROL!$F$10+1),A3640,0)</f>
        <v>0</v>
      </c>
      <c r="D3640" s="114" t="str">
        <f>IF(DATOS!I3641=CONTROL!$H$10,"B","A")</f>
        <v>A</v>
      </c>
      <c r="E3640" s="114">
        <f t="shared" si="336"/>
        <v>0</v>
      </c>
      <c r="F3640">
        <f t="shared" ca="1" si="337"/>
        <v>-1</v>
      </c>
      <c r="G3640">
        <f t="shared" ca="1" si="338"/>
        <v>654</v>
      </c>
      <c r="H3640">
        <f t="shared" ca="1" si="339"/>
        <v>0</v>
      </c>
      <c r="I3640" s="122">
        <f t="shared" ca="1" si="340"/>
        <v>0</v>
      </c>
    </row>
    <row r="3641" spans="1:9" x14ac:dyDescent="0.25">
      <c r="A3641" s="114">
        <f t="shared" si="341"/>
        <v>3641</v>
      </c>
      <c r="B3641" s="114">
        <f>IF(AND(A3641&gt;=CONTROL!$D$9,A3641&lt;CONTROL!$D$10+1),A3641,0)</f>
        <v>0</v>
      </c>
      <c r="C3641" s="114">
        <f>IF(AND(A3641&gt;=CONTROL!$F$9,A3641&lt;CONTROL!$F$10+1),A3641,0)</f>
        <v>0</v>
      </c>
      <c r="D3641" s="114" t="str">
        <f>IF(DATOS!I3642=CONTROL!$H$10,"B","A")</f>
        <v>A</v>
      </c>
      <c r="E3641" s="114">
        <f t="shared" si="336"/>
        <v>0</v>
      </c>
      <c r="F3641">
        <f t="shared" ca="1" si="337"/>
        <v>-1</v>
      </c>
      <c r="G3641">
        <f t="shared" ca="1" si="338"/>
        <v>654</v>
      </c>
      <c r="H3641">
        <f t="shared" ca="1" si="339"/>
        <v>0</v>
      </c>
      <c r="I3641" s="122">
        <f t="shared" ca="1" si="340"/>
        <v>0</v>
      </c>
    </row>
    <row r="3642" spans="1:9" x14ac:dyDescent="0.25">
      <c r="A3642" s="114">
        <f t="shared" si="341"/>
        <v>3642</v>
      </c>
      <c r="B3642" s="114">
        <f>IF(AND(A3642&gt;=CONTROL!$D$9,A3642&lt;CONTROL!$D$10+1),A3642,0)</f>
        <v>0</v>
      </c>
      <c r="C3642" s="114">
        <f>IF(AND(A3642&gt;=CONTROL!$F$9,A3642&lt;CONTROL!$F$10+1),A3642,0)</f>
        <v>0</v>
      </c>
      <c r="D3642" s="114" t="str">
        <f>IF(DATOS!I3643=CONTROL!$H$10,"B","A")</f>
        <v>A</v>
      </c>
      <c r="E3642" s="114">
        <f t="shared" si="336"/>
        <v>0</v>
      </c>
      <c r="F3642">
        <f t="shared" ca="1" si="337"/>
        <v>-1</v>
      </c>
      <c r="G3642">
        <f t="shared" ca="1" si="338"/>
        <v>654</v>
      </c>
      <c r="H3642">
        <f t="shared" ca="1" si="339"/>
        <v>0</v>
      </c>
      <c r="I3642" s="122">
        <f t="shared" ca="1" si="340"/>
        <v>0</v>
      </c>
    </row>
    <row r="3643" spans="1:9" x14ac:dyDescent="0.25">
      <c r="A3643" s="114">
        <f t="shared" si="341"/>
        <v>3643</v>
      </c>
      <c r="B3643" s="114">
        <f>IF(AND(A3643&gt;=CONTROL!$D$9,A3643&lt;CONTROL!$D$10+1),A3643,0)</f>
        <v>0</v>
      </c>
      <c r="C3643" s="114">
        <f>IF(AND(A3643&gt;=CONTROL!$F$9,A3643&lt;CONTROL!$F$10+1),A3643,0)</f>
        <v>0</v>
      </c>
      <c r="D3643" s="114" t="str">
        <f>IF(DATOS!I3644=CONTROL!$H$10,"B","A")</f>
        <v>A</v>
      </c>
      <c r="E3643" s="114">
        <f t="shared" si="336"/>
        <v>0</v>
      </c>
      <c r="F3643">
        <f t="shared" ca="1" si="337"/>
        <v>-1</v>
      </c>
      <c r="G3643">
        <f t="shared" ca="1" si="338"/>
        <v>654</v>
      </c>
      <c r="H3643">
        <f t="shared" ca="1" si="339"/>
        <v>0</v>
      </c>
      <c r="I3643" s="122">
        <f t="shared" ca="1" si="340"/>
        <v>0</v>
      </c>
    </row>
    <row r="3644" spans="1:9" x14ac:dyDescent="0.25">
      <c r="A3644" s="114">
        <f t="shared" si="341"/>
        <v>3644</v>
      </c>
      <c r="B3644" s="114">
        <f>IF(AND(A3644&gt;=CONTROL!$D$9,A3644&lt;CONTROL!$D$10+1),A3644,0)</f>
        <v>0</v>
      </c>
      <c r="C3644" s="114">
        <f>IF(AND(A3644&gt;=CONTROL!$F$9,A3644&lt;CONTROL!$F$10+1),A3644,0)</f>
        <v>0</v>
      </c>
      <c r="D3644" s="114" t="str">
        <f>IF(DATOS!I3645=CONTROL!$H$10,"B","A")</f>
        <v>A</v>
      </c>
      <c r="E3644" s="114">
        <f t="shared" si="336"/>
        <v>0</v>
      </c>
      <c r="F3644">
        <f t="shared" ca="1" si="337"/>
        <v>-1</v>
      </c>
      <c r="G3644">
        <f t="shared" ca="1" si="338"/>
        <v>654</v>
      </c>
      <c r="H3644">
        <f t="shared" ca="1" si="339"/>
        <v>0</v>
      </c>
      <c r="I3644" s="122">
        <f t="shared" ca="1" si="340"/>
        <v>0</v>
      </c>
    </row>
    <row r="3645" spans="1:9" x14ac:dyDescent="0.25">
      <c r="A3645" s="114">
        <f t="shared" si="341"/>
        <v>3645</v>
      </c>
      <c r="B3645" s="114">
        <f>IF(AND(A3645&gt;=CONTROL!$D$9,A3645&lt;CONTROL!$D$10+1),A3645,0)</f>
        <v>0</v>
      </c>
      <c r="C3645" s="114">
        <f>IF(AND(A3645&gt;=CONTROL!$F$9,A3645&lt;CONTROL!$F$10+1),A3645,0)</f>
        <v>0</v>
      </c>
      <c r="D3645" s="114" t="str">
        <f>IF(DATOS!I3646=CONTROL!$H$10,"B","A")</f>
        <v>A</v>
      </c>
      <c r="E3645" s="114">
        <f t="shared" si="336"/>
        <v>0</v>
      </c>
      <c r="F3645">
        <f t="shared" ca="1" si="337"/>
        <v>-1</v>
      </c>
      <c r="G3645">
        <f t="shared" ca="1" si="338"/>
        <v>654</v>
      </c>
      <c r="H3645">
        <f t="shared" ca="1" si="339"/>
        <v>0</v>
      </c>
      <c r="I3645" s="122">
        <f t="shared" ca="1" si="340"/>
        <v>0</v>
      </c>
    </row>
    <row r="3646" spans="1:9" x14ac:dyDescent="0.25">
      <c r="A3646" s="114">
        <f t="shared" si="341"/>
        <v>3646</v>
      </c>
      <c r="B3646" s="114">
        <f>IF(AND(A3646&gt;=CONTROL!$D$9,A3646&lt;CONTROL!$D$10+1),A3646,0)</f>
        <v>0</v>
      </c>
      <c r="C3646" s="114">
        <f>IF(AND(A3646&gt;=CONTROL!$F$9,A3646&lt;CONTROL!$F$10+1),A3646,0)</f>
        <v>0</v>
      </c>
      <c r="D3646" s="114" t="str">
        <f>IF(DATOS!I3647=CONTROL!$H$10,"B","A")</f>
        <v>A</v>
      </c>
      <c r="E3646" s="114">
        <f t="shared" si="336"/>
        <v>0</v>
      </c>
      <c r="F3646">
        <f t="shared" ca="1" si="337"/>
        <v>-1</v>
      </c>
      <c r="G3646">
        <f t="shared" ca="1" si="338"/>
        <v>654</v>
      </c>
      <c r="H3646">
        <f t="shared" ca="1" si="339"/>
        <v>0</v>
      </c>
      <c r="I3646" s="122">
        <f t="shared" ca="1" si="340"/>
        <v>0</v>
      </c>
    </row>
    <row r="3647" spans="1:9" x14ac:dyDescent="0.25">
      <c r="A3647" s="114">
        <f t="shared" si="341"/>
        <v>3647</v>
      </c>
      <c r="B3647" s="114">
        <f>IF(AND(A3647&gt;=CONTROL!$D$9,A3647&lt;CONTROL!$D$10+1),A3647,0)</f>
        <v>0</v>
      </c>
      <c r="C3647" s="114">
        <f>IF(AND(A3647&gt;=CONTROL!$F$9,A3647&lt;CONTROL!$F$10+1),A3647,0)</f>
        <v>0</v>
      </c>
      <c r="D3647" s="114" t="str">
        <f>IF(DATOS!I3648=CONTROL!$H$10,"B","A")</f>
        <v>A</v>
      </c>
      <c r="E3647" s="114">
        <f t="shared" si="336"/>
        <v>0</v>
      </c>
      <c r="F3647">
        <f t="shared" ca="1" si="337"/>
        <v>-1</v>
      </c>
      <c r="G3647">
        <f t="shared" ca="1" si="338"/>
        <v>654</v>
      </c>
      <c r="H3647">
        <f t="shared" ca="1" si="339"/>
        <v>0</v>
      </c>
      <c r="I3647" s="122">
        <f t="shared" ca="1" si="340"/>
        <v>0</v>
      </c>
    </row>
    <row r="3648" spans="1:9" x14ac:dyDescent="0.25">
      <c r="A3648" s="114">
        <f t="shared" si="341"/>
        <v>3648</v>
      </c>
      <c r="B3648" s="114">
        <f>IF(AND(A3648&gt;=CONTROL!$D$9,A3648&lt;CONTROL!$D$10+1),A3648,0)</f>
        <v>0</v>
      </c>
      <c r="C3648" s="114">
        <f>IF(AND(A3648&gt;=CONTROL!$F$9,A3648&lt;CONTROL!$F$10+1),A3648,0)</f>
        <v>0</v>
      </c>
      <c r="D3648" s="114" t="str">
        <f>IF(DATOS!I3649=CONTROL!$H$10,"B","A")</f>
        <v>A</v>
      </c>
      <c r="E3648" s="114">
        <f t="shared" si="336"/>
        <v>0</v>
      </c>
      <c r="F3648">
        <f t="shared" ca="1" si="337"/>
        <v>-1</v>
      </c>
      <c r="G3648">
        <f t="shared" ca="1" si="338"/>
        <v>654</v>
      </c>
      <c r="H3648">
        <f t="shared" ca="1" si="339"/>
        <v>0</v>
      </c>
      <c r="I3648" s="122">
        <f t="shared" ca="1" si="340"/>
        <v>0</v>
      </c>
    </row>
    <row r="3649" spans="1:9" x14ac:dyDescent="0.25">
      <c r="A3649" s="114">
        <f t="shared" si="341"/>
        <v>3649</v>
      </c>
      <c r="B3649" s="114">
        <f>IF(AND(A3649&gt;=CONTROL!$D$9,A3649&lt;CONTROL!$D$10+1),A3649,0)</f>
        <v>0</v>
      </c>
      <c r="C3649" s="114">
        <f>IF(AND(A3649&gt;=CONTROL!$F$9,A3649&lt;CONTROL!$F$10+1),A3649,0)</f>
        <v>0</v>
      </c>
      <c r="D3649" s="114" t="str">
        <f>IF(DATOS!I3650=CONTROL!$H$10,"B","A")</f>
        <v>A</v>
      </c>
      <c r="E3649" s="114">
        <f t="shared" si="336"/>
        <v>0</v>
      </c>
      <c r="F3649">
        <f t="shared" ca="1" si="337"/>
        <v>-1</v>
      </c>
      <c r="G3649">
        <f t="shared" ca="1" si="338"/>
        <v>654</v>
      </c>
      <c r="H3649">
        <f t="shared" ca="1" si="339"/>
        <v>0</v>
      </c>
      <c r="I3649" s="122">
        <f t="shared" ca="1" si="340"/>
        <v>0</v>
      </c>
    </row>
    <row r="3650" spans="1:9" x14ac:dyDescent="0.25">
      <c r="A3650" s="114">
        <f t="shared" si="341"/>
        <v>3650</v>
      </c>
      <c r="B3650" s="114">
        <f>IF(AND(A3650&gt;=CONTROL!$D$9,A3650&lt;CONTROL!$D$10+1),A3650,0)</f>
        <v>0</v>
      </c>
      <c r="C3650" s="114">
        <f>IF(AND(A3650&gt;=CONTROL!$F$9,A3650&lt;CONTROL!$F$10+1),A3650,0)</f>
        <v>0</v>
      </c>
      <c r="D3650" s="114" t="str">
        <f>IF(DATOS!I3651=CONTROL!$H$10,"B","A")</f>
        <v>A</v>
      </c>
      <c r="E3650" s="114">
        <f t="shared" ref="E3650:E3713" si="342">IF(D3650="A",+C3650+B3650,0)</f>
        <v>0</v>
      </c>
      <c r="F3650">
        <f t="shared" ref="F3650:F3713" ca="1" si="343">IF(E3650&gt;0,RAND(),-1)</f>
        <v>-1</v>
      </c>
      <c r="G3650">
        <f t="shared" ref="G3650:G3713" ca="1" si="344">RANK(F3650,$F$1:$F$5000)</f>
        <v>654</v>
      </c>
      <c r="H3650">
        <f t="shared" ref="H3650:H3713" ca="1" si="345">IF(F3650=-1,0,G3650)</f>
        <v>0</v>
      </c>
      <c r="I3650" s="122">
        <f t="shared" ref="I3650:I3713" ca="1" si="346">IFERROR(MATCH(A3650,H:H,0),0)</f>
        <v>0</v>
      </c>
    </row>
    <row r="3651" spans="1:9" x14ac:dyDescent="0.25">
      <c r="A3651" s="114">
        <f t="shared" ref="A3651:A3714" si="347">+A3650+1</f>
        <v>3651</v>
      </c>
      <c r="B3651" s="114">
        <f>IF(AND(A3651&gt;=CONTROL!$D$9,A3651&lt;CONTROL!$D$10+1),A3651,0)</f>
        <v>0</v>
      </c>
      <c r="C3651" s="114">
        <f>IF(AND(A3651&gt;=CONTROL!$F$9,A3651&lt;CONTROL!$F$10+1),A3651,0)</f>
        <v>0</v>
      </c>
      <c r="D3651" s="114" t="str">
        <f>IF(DATOS!I3652=CONTROL!$H$10,"B","A")</f>
        <v>A</v>
      </c>
      <c r="E3651" s="114">
        <f t="shared" si="342"/>
        <v>0</v>
      </c>
      <c r="F3651">
        <f t="shared" ca="1" si="343"/>
        <v>-1</v>
      </c>
      <c r="G3651">
        <f t="shared" ca="1" si="344"/>
        <v>654</v>
      </c>
      <c r="H3651">
        <f t="shared" ca="1" si="345"/>
        <v>0</v>
      </c>
      <c r="I3651" s="122">
        <f t="shared" ca="1" si="346"/>
        <v>0</v>
      </c>
    </row>
    <row r="3652" spans="1:9" x14ac:dyDescent="0.25">
      <c r="A3652" s="114">
        <f t="shared" si="347"/>
        <v>3652</v>
      </c>
      <c r="B3652" s="114">
        <f>IF(AND(A3652&gt;=CONTROL!$D$9,A3652&lt;CONTROL!$D$10+1),A3652,0)</f>
        <v>0</v>
      </c>
      <c r="C3652" s="114">
        <f>IF(AND(A3652&gt;=CONTROL!$F$9,A3652&lt;CONTROL!$F$10+1),A3652,0)</f>
        <v>0</v>
      </c>
      <c r="D3652" s="114" t="str">
        <f>IF(DATOS!I3653=CONTROL!$H$10,"B","A")</f>
        <v>A</v>
      </c>
      <c r="E3652" s="114">
        <f t="shared" si="342"/>
        <v>0</v>
      </c>
      <c r="F3652">
        <f t="shared" ca="1" si="343"/>
        <v>-1</v>
      </c>
      <c r="G3652">
        <f t="shared" ca="1" si="344"/>
        <v>654</v>
      </c>
      <c r="H3652">
        <f t="shared" ca="1" si="345"/>
        <v>0</v>
      </c>
      <c r="I3652" s="122">
        <f t="shared" ca="1" si="346"/>
        <v>0</v>
      </c>
    </row>
    <row r="3653" spans="1:9" x14ac:dyDescent="0.25">
      <c r="A3653" s="114">
        <f t="shared" si="347"/>
        <v>3653</v>
      </c>
      <c r="B3653" s="114">
        <f>IF(AND(A3653&gt;=CONTROL!$D$9,A3653&lt;CONTROL!$D$10+1),A3653,0)</f>
        <v>0</v>
      </c>
      <c r="C3653" s="114">
        <f>IF(AND(A3653&gt;=CONTROL!$F$9,A3653&lt;CONTROL!$F$10+1),A3653,0)</f>
        <v>0</v>
      </c>
      <c r="D3653" s="114" t="str">
        <f>IF(DATOS!I3654=CONTROL!$H$10,"B","A")</f>
        <v>A</v>
      </c>
      <c r="E3653" s="114">
        <f t="shared" si="342"/>
        <v>0</v>
      </c>
      <c r="F3653">
        <f t="shared" ca="1" si="343"/>
        <v>-1</v>
      </c>
      <c r="G3653">
        <f t="shared" ca="1" si="344"/>
        <v>654</v>
      </c>
      <c r="H3653">
        <f t="shared" ca="1" si="345"/>
        <v>0</v>
      </c>
      <c r="I3653" s="122">
        <f t="shared" ca="1" si="346"/>
        <v>0</v>
      </c>
    </row>
    <row r="3654" spans="1:9" x14ac:dyDescent="0.25">
      <c r="A3654" s="114">
        <f t="shared" si="347"/>
        <v>3654</v>
      </c>
      <c r="B3654" s="114">
        <f>IF(AND(A3654&gt;=CONTROL!$D$9,A3654&lt;CONTROL!$D$10+1),A3654,0)</f>
        <v>0</v>
      </c>
      <c r="C3654" s="114">
        <f>IF(AND(A3654&gt;=CONTROL!$F$9,A3654&lt;CONTROL!$F$10+1),A3654,0)</f>
        <v>0</v>
      </c>
      <c r="D3654" s="114" t="str">
        <f>IF(DATOS!I3655=CONTROL!$H$10,"B","A")</f>
        <v>A</v>
      </c>
      <c r="E3654" s="114">
        <f t="shared" si="342"/>
        <v>0</v>
      </c>
      <c r="F3654">
        <f t="shared" ca="1" si="343"/>
        <v>-1</v>
      </c>
      <c r="G3654">
        <f t="shared" ca="1" si="344"/>
        <v>654</v>
      </c>
      <c r="H3654">
        <f t="shared" ca="1" si="345"/>
        <v>0</v>
      </c>
      <c r="I3654" s="122">
        <f t="shared" ca="1" si="346"/>
        <v>0</v>
      </c>
    </row>
    <row r="3655" spans="1:9" x14ac:dyDescent="0.25">
      <c r="A3655" s="114">
        <f t="shared" si="347"/>
        <v>3655</v>
      </c>
      <c r="B3655" s="114">
        <f>IF(AND(A3655&gt;=CONTROL!$D$9,A3655&lt;CONTROL!$D$10+1),A3655,0)</f>
        <v>0</v>
      </c>
      <c r="C3655" s="114">
        <f>IF(AND(A3655&gt;=CONTROL!$F$9,A3655&lt;CONTROL!$F$10+1),A3655,0)</f>
        <v>0</v>
      </c>
      <c r="D3655" s="114" t="str">
        <f>IF(DATOS!I3656=CONTROL!$H$10,"B","A")</f>
        <v>A</v>
      </c>
      <c r="E3655" s="114">
        <f t="shared" si="342"/>
        <v>0</v>
      </c>
      <c r="F3655">
        <f t="shared" ca="1" si="343"/>
        <v>-1</v>
      </c>
      <c r="G3655">
        <f t="shared" ca="1" si="344"/>
        <v>654</v>
      </c>
      <c r="H3655">
        <f t="shared" ca="1" si="345"/>
        <v>0</v>
      </c>
      <c r="I3655" s="122">
        <f t="shared" ca="1" si="346"/>
        <v>0</v>
      </c>
    </row>
    <row r="3656" spans="1:9" x14ac:dyDescent="0.25">
      <c r="A3656" s="114">
        <f t="shared" si="347"/>
        <v>3656</v>
      </c>
      <c r="B3656" s="114">
        <f>IF(AND(A3656&gt;=CONTROL!$D$9,A3656&lt;CONTROL!$D$10+1),A3656,0)</f>
        <v>0</v>
      </c>
      <c r="C3656" s="114">
        <f>IF(AND(A3656&gt;=CONTROL!$F$9,A3656&lt;CONTROL!$F$10+1),A3656,0)</f>
        <v>0</v>
      </c>
      <c r="D3656" s="114" t="str">
        <f>IF(DATOS!I3657=CONTROL!$H$10,"B","A")</f>
        <v>A</v>
      </c>
      <c r="E3656" s="114">
        <f t="shared" si="342"/>
        <v>0</v>
      </c>
      <c r="F3656">
        <f t="shared" ca="1" si="343"/>
        <v>-1</v>
      </c>
      <c r="G3656">
        <f t="shared" ca="1" si="344"/>
        <v>654</v>
      </c>
      <c r="H3656">
        <f t="shared" ca="1" si="345"/>
        <v>0</v>
      </c>
      <c r="I3656" s="122">
        <f t="shared" ca="1" si="346"/>
        <v>0</v>
      </c>
    </row>
    <row r="3657" spans="1:9" x14ac:dyDescent="0.25">
      <c r="A3657" s="114">
        <f t="shared" si="347"/>
        <v>3657</v>
      </c>
      <c r="B3657" s="114">
        <f>IF(AND(A3657&gt;=CONTROL!$D$9,A3657&lt;CONTROL!$D$10+1),A3657,0)</f>
        <v>0</v>
      </c>
      <c r="C3657" s="114">
        <f>IF(AND(A3657&gt;=CONTROL!$F$9,A3657&lt;CONTROL!$F$10+1),A3657,0)</f>
        <v>0</v>
      </c>
      <c r="D3657" s="114" t="str">
        <f>IF(DATOS!I3658=CONTROL!$H$10,"B","A")</f>
        <v>A</v>
      </c>
      <c r="E3657" s="114">
        <f t="shared" si="342"/>
        <v>0</v>
      </c>
      <c r="F3657">
        <f t="shared" ca="1" si="343"/>
        <v>-1</v>
      </c>
      <c r="G3657">
        <f t="shared" ca="1" si="344"/>
        <v>654</v>
      </c>
      <c r="H3657">
        <f t="shared" ca="1" si="345"/>
        <v>0</v>
      </c>
      <c r="I3657" s="122">
        <f t="shared" ca="1" si="346"/>
        <v>0</v>
      </c>
    </row>
    <row r="3658" spans="1:9" x14ac:dyDescent="0.25">
      <c r="A3658" s="114">
        <f t="shared" si="347"/>
        <v>3658</v>
      </c>
      <c r="B3658" s="114">
        <f>IF(AND(A3658&gt;=CONTROL!$D$9,A3658&lt;CONTROL!$D$10+1),A3658,0)</f>
        <v>0</v>
      </c>
      <c r="C3658" s="114">
        <f>IF(AND(A3658&gt;=CONTROL!$F$9,A3658&lt;CONTROL!$F$10+1),A3658,0)</f>
        <v>0</v>
      </c>
      <c r="D3658" s="114" t="str">
        <f>IF(DATOS!I3659=CONTROL!$H$10,"B","A")</f>
        <v>A</v>
      </c>
      <c r="E3658" s="114">
        <f t="shared" si="342"/>
        <v>0</v>
      </c>
      <c r="F3658">
        <f t="shared" ca="1" si="343"/>
        <v>-1</v>
      </c>
      <c r="G3658">
        <f t="shared" ca="1" si="344"/>
        <v>654</v>
      </c>
      <c r="H3658">
        <f t="shared" ca="1" si="345"/>
        <v>0</v>
      </c>
      <c r="I3658" s="122">
        <f t="shared" ca="1" si="346"/>
        <v>0</v>
      </c>
    </row>
    <row r="3659" spans="1:9" x14ac:dyDescent="0.25">
      <c r="A3659" s="114">
        <f t="shared" si="347"/>
        <v>3659</v>
      </c>
      <c r="B3659" s="114">
        <f>IF(AND(A3659&gt;=CONTROL!$D$9,A3659&lt;CONTROL!$D$10+1),A3659,0)</f>
        <v>0</v>
      </c>
      <c r="C3659" s="114">
        <f>IF(AND(A3659&gt;=CONTROL!$F$9,A3659&lt;CONTROL!$F$10+1),A3659,0)</f>
        <v>0</v>
      </c>
      <c r="D3659" s="114" t="str">
        <f>IF(DATOS!I3660=CONTROL!$H$10,"B","A")</f>
        <v>A</v>
      </c>
      <c r="E3659" s="114">
        <f t="shared" si="342"/>
        <v>0</v>
      </c>
      <c r="F3659">
        <f t="shared" ca="1" si="343"/>
        <v>-1</v>
      </c>
      <c r="G3659">
        <f t="shared" ca="1" si="344"/>
        <v>654</v>
      </c>
      <c r="H3659">
        <f t="shared" ca="1" si="345"/>
        <v>0</v>
      </c>
      <c r="I3659" s="122">
        <f t="shared" ca="1" si="346"/>
        <v>0</v>
      </c>
    </row>
    <row r="3660" spans="1:9" x14ac:dyDescent="0.25">
      <c r="A3660" s="114">
        <f t="shared" si="347"/>
        <v>3660</v>
      </c>
      <c r="B3660" s="114">
        <f>IF(AND(A3660&gt;=CONTROL!$D$9,A3660&lt;CONTROL!$D$10+1),A3660,0)</f>
        <v>0</v>
      </c>
      <c r="C3660" s="114">
        <f>IF(AND(A3660&gt;=CONTROL!$F$9,A3660&lt;CONTROL!$F$10+1),A3660,0)</f>
        <v>0</v>
      </c>
      <c r="D3660" s="114" t="str">
        <f>IF(DATOS!I3661=CONTROL!$H$10,"B","A")</f>
        <v>A</v>
      </c>
      <c r="E3660" s="114">
        <f t="shared" si="342"/>
        <v>0</v>
      </c>
      <c r="F3660">
        <f t="shared" ca="1" si="343"/>
        <v>-1</v>
      </c>
      <c r="G3660">
        <f t="shared" ca="1" si="344"/>
        <v>654</v>
      </c>
      <c r="H3660">
        <f t="shared" ca="1" si="345"/>
        <v>0</v>
      </c>
      <c r="I3660" s="122">
        <f t="shared" ca="1" si="346"/>
        <v>0</v>
      </c>
    </row>
    <row r="3661" spans="1:9" x14ac:dyDescent="0.25">
      <c r="A3661" s="114">
        <f t="shared" si="347"/>
        <v>3661</v>
      </c>
      <c r="B3661" s="114">
        <f>IF(AND(A3661&gt;=CONTROL!$D$9,A3661&lt;CONTROL!$D$10+1),A3661,0)</f>
        <v>0</v>
      </c>
      <c r="C3661" s="114">
        <f>IF(AND(A3661&gt;=CONTROL!$F$9,A3661&lt;CONTROL!$F$10+1),A3661,0)</f>
        <v>0</v>
      </c>
      <c r="D3661" s="114" t="str">
        <f>IF(DATOS!I3662=CONTROL!$H$10,"B","A")</f>
        <v>A</v>
      </c>
      <c r="E3661" s="114">
        <f t="shared" si="342"/>
        <v>0</v>
      </c>
      <c r="F3661">
        <f t="shared" ca="1" si="343"/>
        <v>-1</v>
      </c>
      <c r="G3661">
        <f t="shared" ca="1" si="344"/>
        <v>654</v>
      </c>
      <c r="H3661">
        <f t="shared" ca="1" si="345"/>
        <v>0</v>
      </c>
      <c r="I3661" s="122">
        <f t="shared" ca="1" si="346"/>
        <v>0</v>
      </c>
    </row>
    <row r="3662" spans="1:9" x14ac:dyDescent="0.25">
      <c r="A3662" s="114">
        <f t="shared" si="347"/>
        <v>3662</v>
      </c>
      <c r="B3662" s="114">
        <f>IF(AND(A3662&gt;=CONTROL!$D$9,A3662&lt;CONTROL!$D$10+1),A3662,0)</f>
        <v>0</v>
      </c>
      <c r="C3662" s="114">
        <f>IF(AND(A3662&gt;=CONTROL!$F$9,A3662&lt;CONTROL!$F$10+1),A3662,0)</f>
        <v>0</v>
      </c>
      <c r="D3662" s="114" t="str">
        <f>IF(DATOS!I3663=CONTROL!$H$10,"B","A")</f>
        <v>A</v>
      </c>
      <c r="E3662" s="114">
        <f t="shared" si="342"/>
        <v>0</v>
      </c>
      <c r="F3662">
        <f t="shared" ca="1" si="343"/>
        <v>-1</v>
      </c>
      <c r="G3662">
        <f t="shared" ca="1" si="344"/>
        <v>654</v>
      </c>
      <c r="H3662">
        <f t="shared" ca="1" si="345"/>
        <v>0</v>
      </c>
      <c r="I3662" s="122">
        <f t="shared" ca="1" si="346"/>
        <v>0</v>
      </c>
    </row>
    <row r="3663" spans="1:9" x14ac:dyDescent="0.25">
      <c r="A3663" s="114">
        <f t="shared" si="347"/>
        <v>3663</v>
      </c>
      <c r="B3663" s="114">
        <f>IF(AND(A3663&gt;=CONTROL!$D$9,A3663&lt;CONTROL!$D$10+1),A3663,0)</f>
        <v>0</v>
      </c>
      <c r="C3663" s="114">
        <f>IF(AND(A3663&gt;=CONTROL!$F$9,A3663&lt;CONTROL!$F$10+1),A3663,0)</f>
        <v>0</v>
      </c>
      <c r="D3663" s="114" t="str">
        <f>IF(DATOS!I3664=CONTROL!$H$10,"B","A")</f>
        <v>A</v>
      </c>
      <c r="E3663" s="114">
        <f t="shared" si="342"/>
        <v>0</v>
      </c>
      <c r="F3663">
        <f t="shared" ca="1" si="343"/>
        <v>-1</v>
      </c>
      <c r="G3663">
        <f t="shared" ca="1" si="344"/>
        <v>654</v>
      </c>
      <c r="H3663">
        <f t="shared" ca="1" si="345"/>
        <v>0</v>
      </c>
      <c r="I3663" s="122">
        <f t="shared" ca="1" si="346"/>
        <v>0</v>
      </c>
    </row>
    <row r="3664" spans="1:9" x14ac:dyDescent="0.25">
      <c r="A3664" s="114">
        <f t="shared" si="347"/>
        <v>3664</v>
      </c>
      <c r="B3664" s="114">
        <f>IF(AND(A3664&gt;=CONTROL!$D$9,A3664&lt;CONTROL!$D$10+1),A3664,0)</f>
        <v>0</v>
      </c>
      <c r="C3664" s="114">
        <f>IF(AND(A3664&gt;=CONTROL!$F$9,A3664&lt;CONTROL!$F$10+1),A3664,0)</f>
        <v>0</v>
      </c>
      <c r="D3664" s="114" t="str">
        <f>IF(DATOS!I3665=CONTROL!$H$10,"B","A")</f>
        <v>A</v>
      </c>
      <c r="E3664" s="114">
        <f t="shared" si="342"/>
        <v>0</v>
      </c>
      <c r="F3664">
        <f t="shared" ca="1" si="343"/>
        <v>-1</v>
      </c>
      <c r="G3664">
        <f t="shared" ca="1" si="344"/>
        <v>654</v>
      </c>
      <c r="H3664">
        <f t="shared" ca="1" si="345"/>
        <v>0</v>
      </c>
      <c r="I3664" s="122">
        <f t="shared" ca="1" si="346"/>
        <v>0</v>
      </c>
    </row>
    <row r="3665" spans="1:9" x14ac:dyDescent="0.25">
      <c r="A3665" s="114">
        <f t="shared" si="347"/>
        <v>3665</v>
      </c>
      <c r="B3665" s="114">
        <f>IF(AND(A3665&gt;=CONTROL!$D$9,A3665&lt;CONTROL!$D$10+1),A3665,0)</f>
        <v>0</v>
      </c>
      <c r="C3665" s="114">
        <f>IF(AND(A3665&gt;=CONTROL!$F$9,A3665&lt;CONTROL!$F$10+1),A3665,0)</f>
        <v>0</v>
      </c>
      <c r="D3665" s="114" t="str">
        <f>IF(DATOS!I3666=CONTROL!$H$10,"B","A")</f>
        <v>A</v>
      </c>
      <c r="E3665" s="114">
        <f t="shared" si="342"/>
        <v>0</v>
      </c>
      <c r="F3665">
        <f t="shared" ca="1" si="343"/>
        <v>-1</v>
      </c>
      <c r="G3665">
        <f t="shared" ca="1" si="344"/>
        <v>654</v>
      </c>
      <c r="H3665">
        <f t="shared" ca="1" si="345"/>
        <v>0</v>
      </c>
      <c r="I3665" s="122">
        <f t="shared" ca="1" si="346"/>
        <v>0</v>
      </c>
    </row>
    <row r="3666" spans="1:9" x14ac:dyDescent="0.25">
      <c r="A3666" s="114">
        <f t="shared" si="347"/>
        <v>3666</v>
      </c>
      <c r="B3666" s="114">
        <f>IF(AND(A3666&gt;=CONTROL!$D$9,A3666&lt;CONTROL!$D$10+1),A3666,0)</f>
        <v>0</v>
      </c>
      <c r="C3666" s="114">
        <f>IF(AND(A3666&gt;=CONTROL!$F$9,A3666&lt;CONTROL!$F$10+1),A3666,0)</f>
        <v>0</v>
      </c>
      <c r="D3666" s="114" t="str">
        <f>IF(DATOS!I3667=CONTROL!$H$10,"B","A")</f>
        <v>A</v>
      </c>
      <c r="E3666" s="114">
        <f t="shared" si="342"/>
        <v>0</v>
      </c>
      <c r="F3666">
        <f t="shared" ca="1" si="343"/>
        <v>-1</v>
      </c>
      <c r="G3666">
        <f t="shared" ca="1" si="344"/>
        <v>654</v>
      </c>
      <c r="H3666">
        <f t="shared" ca="1" si="345"/>
        <v>0</v>
      </c>
      <c r="I3666" s="122">
        <f t="shared" ca="1" si="346"/>
        <v>0</v>
      </c>
    </row>
    <row r="3667" spans="1:9" x14ac:dyDescent="0.25">
      <c r="A3667" s="114">
        <f t="shared" si="347"/>
        <v>3667</v>
      </c>
      <c r="B3667" s="114">
        <f>IF(AND(A3667&gt;=CONTROL!$D$9,A3667&lt;CONTROL!$D$10+1),A3667,0)</f>
        <v>0</v>
      </c>
      <c r="C3667" s="114">
        <f>IF(AND(A3667&gt;=CONTROL!$F$9,A3667&lt;CONTROL!$F$10+1),A3667,0)</f>
        <v>0</v>
      </c>
      <c r="D3667" s="114" t="str">
        <f>IF(DATOS!I3668=CONTROL!$H$10,"B","A")</f>
        <v>A</v>
      </c>
      <c r="E3667" s="114">
        <f t="shared" si="342"/>
        <v>0</v>
      </c>
      <c r="F3667">
        <f t="shared" ca="1" si="343"/>
        <v>-1</v>
      </c>
      <c r="G3667">
        <f t="shared" ca="1" si="344"/>
        <v>654</v>
      </c>
      <c r="H3667">
        <f t="shared" ca="1" si="345"/>
        <v>0</v>
      </c>
      <c r="I3667" s="122">
        <f t="shared" ca="1" si="346"/>
        <v>0</v>
      </c>
    </row>
    <row r="3668" spans="1:9" x14ac:dyDescent="0.25">
      <c r="A3668" s="114">
        <f t="shared" si="347"/>
        <v>3668</v>
      </c>
      <c r="B3668" s="114">
        <f>IF(AND(A3668&gt;=CONTROL!$D$9,A3668&lt;CONTROL!$D$10+1),A3668,0)</f>
        <v>0</v>
      </c>
      <c r="C3668" s="114">
        <f>IF(AND(A3668&gt;=CONTROL!$F$9,A3668&lt;CONTROL!$F$10+1),A3668,0)</f>
        <v>0</v>
      </c>
      <c r="D3668" s="114" t="str">
        <f>IF(DATOS!I3669=CONTROL!$H$10,"B","A")</f>
        <v>A</v>
      </c>
      <c r="E3668" s="114">
        <f t="shared" si="342"/>
        <v>0</v>
      </c>
      <c r="F3668">
        <f t="shared" ca="1" si="343"/>
        <v>-1</v>
      </c>
      <c r="G3668">
        <f t="shared" ca="1" si="344"/>
        <v>654</v>
      </c>
      <c r="H3668">
        <f t="shared" ca="1" si="345"/>
        <v>0</v>
      </c>
      <c r="I3668" s="122">
        <f t="shared" ca="1" si="346"/>
        <v>0</v>
      </c>
    </row>
    <row r="3669" spans="1:9" x14ac:dyDescent="0.25">
      <c r="A3669" s="114">
        <f t="shared" si="347"/>
        <v>3669</v>
      </c>
      <c r="B3669" s="114">
        <f>IF(AND(A3669&gt;=CONTROL!$D$9,A3669&lt;CONTROL!$D$10+1),A3669,0)</f>
        <v>0</v>
      </c>
      <c r="C3669" s="114">
        <f>IF(AND(A3669&gt;=CONTROL!$F$9,A3669&lt;CONTROL!$F$10+1),A3669,0)</f>
        <v>0</v>
      </c>
      <c r="D3669" s="114" t="str">
        <f>IF(DATOS!I3670=CONTROL!$H$10,"B","A")</f>
        <v>A</v>
      </c>
      <c r="E3669" s="114">
        <f t="shared" si="342"/>
        <v>0</v>
      </c>
      <c r="F3669">
        <f t="shared" ca="1" si="343"/>
        <v>-1</v>
      </c>
      <c r="G3669">
        <f t="shared" ca="1" si="344"/>
        <v>654</v>
      </c>
      <c r="H3669">
        <f t="shared" ca="1" si="345"/>
        <v>0</v>
      </c>
      <c r="I3669" s="122">
        <f t="shared" ca="1" si="346"/>
        <v>0</v>
      </c>
    </row>
    <row r="3670" spans="1:9" x14ac:dyDescent="0.25">
      <c r="A3670" s="114">
        <f t="shared" si="347"/>
        <v>3670</v>
      </c>
      <c r="B3670" s="114">
        <f>IF(AND(A3670&gt;=CONTROL!$D$9,A3670&lt;CONTROL!$D$10+1),A3670,0)</f>
        <v>0</v>
      </c>
      <c r="C3670" s="114">
        <f>IF(AND(A3670&gt;=CONTROL!$F$9,A3670&lt;CONTROL!$F$10+1),A3670,0)</f>
        <v>0</v>
      </c>
      <c r="D3670" s="114" t="str">
        <f>IF(DATOS!I3671=CONTROL!$H$10,"B","A")</f>
        <v>A</v>
      </c>
      <c r="E3670" s="114">
        <f t="shared" si="342"/>
        <v>0</v>
      </c>
      <c r="F3670">
        <f t="shared" ca="1" si="343"/>
        <v>-1</v>
      </c>
      <c r="G3670">
        <f t="shared" ca="1" si="344"/>
        <v>654</v>
      </c>
      <c r="H3670">
        <f t="shared" ca="1" si="345"/>
        <v>0</v>
      </c>
      <c r="I3670" s="122">
        <f t="shared" ca="1" si="346"/>
        <v>0</v>
      </c>
    </row>
    <row r="3671" spans="1:9" x14ac:dyDescent="0.25">
      <c r="A3671" s="114">
        <f t="shared" si="347"/>
        <v>3671</v>
      </c>
      <c r="B3671" s="114">
        <f>IF(AND(A3671&gt;=CONTROL!$D$9,A3671&lt;CONTROL!$D$10+1),A3671,0)</f>
        <v>0</v>
      </c>
      <c r="C3671" s="114">
        <f>IF(AND(A3671&gt;=CONTROL!$F$9,A3671&lt;CONTROL!$F$10+1),A3671,0)</f>
        <v>0</v>
      </c>
      <c r="D3671" s="114" t="str">
        <f>IF(DATOS!I3672=CONTROL!$H$10,"B","A")</f>
        <v>A</v>
      </c>
      <c r="E3671" s="114">
        <f t="shared" si="342"/>
        <v>0</v>
      </c>
      <c r="F3671">
        <f t="shared" ca="1" si="343"/>
        <v>-1</v>
      </c>
      <c r="G3671">
        <f t="shared" ca="1" si="344"/>
        <v>654</v>
      </c>
      <c r="H3671">
        <f t="shared" ca="1" si="345"/>
        <v>0</v>
      </c>
      <c r="I3671" s="122">
        <f t="shared" ca="1" si="346"/>
        <v>0</v>
      </c>
    </row>
    <row r="3672" spans="1:9" x14ac:dyDescent="0.25">
      <c r="A3672" s="114">
        <f t="shared" si="347"/>
        <v>3672</v>
      </c>
      <c r="B3672" s="114">
        <f>IF(AND(A3672&gt;=CONTROL!$D$9,A3672&lt;CONTROL!$D$10+1),A3672,0)</f>
        <v>0</v>
      </c>
      <c r="C3672" s="114">
        <f>IF(AND(A3672&gt;=CONTROL!$F$9,A3672&lt;CONTROL!$F$10+1),A3672,0)</f>
        <v>0</v>
      </c>
      <c r="D3672" s="114" t="str">
        <f>IF(DATOS!I3673=CONTROL!$H$10,"B","A")</f>
        <v>A</v>
      </c>
      <c r="E3672" s="114">
        <f t="shared" si="342"/>
        <v>0</v>
      </c>
      <c r="F3672">
        <f t="shared" ca="1" si="343"/>
        <v>-1</v>
      </c>
      <c r="G3672">
        <f t="shared" ca="1" si="344"/>
        <v>654</v>
      </c>
      <c r="H3672">
        <f t="shared" ca="1" si="345"/>
        <v>0</v>
      </c>
      <c r="I3672" s="122">
        <f t="shared" ca="1" si="346"/>
        <v>0</v>
      </c>
    </row>
    <row r="3673" spans="1:9" x14ac:dyDescent="0.25">
      <c r="A3673" s="114">
        <f t="shared" si="347"/>
        <v>3673</v>
      </c>
      <c r="B3673" s="114">
        <f>IF(AND(A3673&gt;=CONTROL!$D$9,A3673&lt;CONTROL!$D$10+1),A3673,0)</f>
        <v>0</v>
      </c>
      <c r="C3673" s="114">
        <f>IF(AND(A3673&gt;=CONTROL!$F$9,A3673&lt;CONTROL!$F$10+1),A3673,0)</f>
        <v>0</v>
      </c>
      <c r="D3673" s="114" t="str">
        <f>IF(DATOS!I3674=CONTROL!$H$10,"B","A")</f>
        <v>A</v>
      </c>
      <c r="E3673" s="114">
        <f t="shared" si="342"/>
        <v>0</v>
      </c>
      <c r="F3673">
        <f t="shared" ca="1" si="343"/>
        <v>-1</v>
      </c>
      <c r="G3673">
        <f t="shared" ca="1" si="344"/>
        <v>654</v>
      </c>
      <c r="H3673">
        <f t="shared" ca="1" si="345"/>
        <v>0</v>
      </c>
      <c r="I3673" s="122">
        <f t="shared" ca="1" si="346"/>
        <v>0</v>
      </c>
    </row>
    <row r="3674" spans="1:9" x14ac:dyDescent="0.25">
      <c r="A3674" s="114">
        <f t="shared" si="347"/>
        <v>3674</v>
      </c>
      <c r="B3674" s="114">
        <f>IF(AND(A3674&gt;=CONTROL!$D$9,A3674&lt;CONTROL!$D$10+1),A3674,0)</f>
        <v>0</v>
      </c>
      <c r="C3674" s="114">
        <f>IF(AND(A3674&gt;=CONTROL!$F$9,A3674&lt;CONTROL!$F$10+1),A3674,0)</f>
        <v>0</v>
      </c>
      <c r="D3674" s="114" t="str">
        <f>IF(DATOS!I3675=CONTROL!$H$10,"B","A")</f>
        <v>A</v>
      </c>
      <c r="E3674" s="114">
        <f t="shared" si="342"/>
        <v>0</v>
      </c>
      <c r="F3674">
        <f t="shared" ca="1" si="343"/>
        <v>-1</v>
      </c>
      <c r="G3674">
        <f t="shared" ca="1" si="344"/>
        <v>654</v>
      </c>
      <c r="H3674">
        <f t="shared" ca="1" si="345"/>
        <v>0</v>
      </c>
      <c r="I3674" s="122">
        <f t="shared" ca="1" si="346"/>
        <v>0</v>
      </c>
    </row>
    <row r="3675" spans="1:9" x14ac:dyDescent="0.25">
      <c r="A3675" s="114">
        <f t="shared" si="347"/>
        <v>3675</v>
      </c>
      <c r="B3675" s="114">
        <f>IF(AND(A3675&gt;=CONTROL!$D$9,A3675&lt;CONTROL!$D$10+1),A3675,0)</f>
        <v>0</v>
      </c>
      <c r="C3675" s="114">
        <f>IF(AND(A3675&gt;=CONTROL!$F$9,A3675&lt;CONTROL!$F$10+1),A3675,0)</f>
        <v>0</v>
      </c>
      <c r="D3675" s="114" t="str">
        <f>IF(DATOS!I3676=CONTROL!$H$10,"B","A")</f>
        <v>A</v>
      </c>
      <c r="E3675" s="114">
        <f t="shared" si="342"/>
        <v>0</v>
      </c>
      <c r="F3675">
        <f t="shared" ca="1" si="343"/>
        <v>-1</v>
      </c>
      <c r="G3675">
        <f t="shared" ca="1" si="344"/>
        <v>654</v>
      </c>
      <c r="H3675">
        <f t="shared" ca="1" si="345"/>
        <v>0</v>
      </c>
      <c r="I3675" s="122">
        <f t="shared" ca="1" si="346"/>
        <v>0</v>
      </c>
    </row>
    <row r="3676" spans="1:9" x14ac:dyDescent="0.25">
      <c r="A3676" s="114">
        <f t="shared" si="347"/>
        <v>3676</v>
      </c>
      <c r="B3676" s="114">
        <f>IF(AND(A3676&gt;=CONTROL!$D$9,A3676&lt;CONTROL!$D$10+1),A3676,0)</f>
        <v>0</v>
      </c>
      <c r="C3676" s="114">
        <f>IF(AND(A3676&gt;=CONTROL!$F$9,A3676&lt;CONTROL!$F$10+1),A3676,0)</f>
        <v>0</v>
      </c>
      <c r="D3676" s="114" t="str">
        <f>IF(DATOS!I3677=CONTROL!$H$10,"B","A")</f>
        <v>A</v>
      </c>
      <c r="E3676" s="114">
        <f t="shared" si="342"/>
        <v>0</v>
      </c>
      <c r="F3676">
        <f t="shared" ca="1" si="343"/>
        <v>-1</v>
      </c>
      <c r="G3676">
        <f t="shared" ca="1" si="344"/>
        <v>654</v>
      </c>
      <c r="H3676">
        <f t="shared" ca="1" si="345"/>
        <v>0</v>
      </c>
      <c r="I3676" s="122">
        <f t="shared" ca="1" si="346"/>
        <v>0</v>
      </c>
    </row>
    <row r="3677" spans="1:9" x14ac:dyDescent="0.25">
      <c r="A3677" s="114">
        <f t="shared" si="347"/>
        <v>3677</v>
      </c>
      <c r="B3677" s="114">
        <f>IF(AND(A3677&gt;=CONTROL!$D$9,A3677&lt;CONTROL!$D$10+1),A3677,0)</f>
        <v>0</v>
      </c>
      <c r="C3677" s="114">
        <f>IF(AND(A3677&gt;=CONTROL!$F$9,A3677&lt;CONTROL!$F$10+1),A3677,0)</f>
        <v>0</v>
      </c>
      <c r="D3677" s="114" t="str">
        <f>IF(DATOS!I3678=CONTROL!$H$10,"B","A")</f>
        <v>A</v>
      </c>
      <c r="E3677" s="114">
        <f t="shared" si="342"/>
        <v>0</v>
      </c>
      <c r="F3677">
        <f t="shared" ca="1" si="343"/>
        <v>-1</v>
      </c>
      <c r="G3677">
        <f t="shared" ca="1" si="344"/>
        <v>654</v>
      </c>
      <c r="H3677">
        <f t="shared" ca="1" si="345"/>
        <v>0</v>
      </c>
      <c r="I3677" s="122">
        <f t="shared" ca="1" si="346"/>
        <v>0</v>
      </c>
    </row>
    <row r="3678" spans="1:9" x14ac:dyDescent="0.25">
      <c r="A3678" s="114">
        <f t="shared" si="347"/>
        <v>3678</v>
      </c>
      <c r="B3678" s="114">
        <f>IF(AND(A3678&gt;=CONTROL!$D$9,A3678&lt;CONTROL!$D$10+1),A3678,0)</f>
        <v>0</v>
      </c>
      <c r="C3678" s="114">
        <f>IF(AND(A3678&gt;=CONTROL!$F$9,A3678&lt;CONTROL!$F$10+1),A3678,0)</f>
        <v>0</v>
      </c>
      <c r="D3678" s="114" t="str">
        <f>IF(DATOS!I3679=CONTROL!$H$10,"B","A")</f>
        <v>A</v>
      </c>
      <c r="E3678" s="114">
        <f t="shared" si="342"/>
        <v>0</v>
      </c>
      <c r="F3678">
        <f t="shared" ca="1" si="343"/>
        <v>-1</v>
      </c>
      <c r="G3678">
        <f t="shared" ca="1" si="344"/>
        <v>654</v>
      </c>
      <c r="H3678">
        <f t="shared" ca="1" si="345"/>
        <v>0</v>
      </c>
      <c r="I3678" s="122">
        <f t="shared" ca="1" si="346"/>
        <v>0</v>
      </c>
    </row>
    <row r="3679" spans="1:9" x14ac:dyDescent="0.25">
      <c r="A3679" s="114">
        <f t="shared" si="347"/>
        <v>3679</v>
      </c>
      <c r="B3679" s="114">
        <f>IF(AND(A3679&gt;=CONTROL!$D$9,A3679&lt;CONTROL!$D$10+1),A3679,0)</f>
        <v>0</v>
      </c>
      <c r="C3679" s="114">
        <f>IF(AND(A3679&gt;=CONTROL!$F$9,A3679&lt;CONTROL!$F$10+1),A3679,0)</f>
        <v>0</v>
      </c>
      <c r="D3679" s="114" t="str">
        <f>IF(DATOS!I3680=CONTROL!$H$10,"B","A")</f>
        <v>A</v>
      </c>
      <c r="E3679" s="114">
        <f t="shared" si="342"/>
        <v>0</v>
      </c>
      <c r="F3679">
        <f t="shared" ca="1" si="343"/>
        <v>-1</v>
      </c>
      <c r="G3679">
        <f t="shared" ca="1" si="344"/>
        <v>654</v>
      </c>
      <c r="H3679">
        <f t="shared" ca="1" si="345"/>
        <v>0</v>
      </c>
      <c r="I3679" s="122">
        <f t="shared" ca="1" si="346"/>
        <v>0</v>
      </c>
    </row>
    <row r="3680" spans="1:9" x14ac:dyDescent="0.25">
      <c r="A3680" s="114">
        <f t="shared" si="347"/>
        <v>3680</v>
      </c>
      <c r="B3680" s="114">
        <f>IF(AND(A3680&gt;=CONTROL!$D$9,A3680&lt;CONTROL!$D$10+1),A3680,0)</f>
        <v>0</v>
      </c>
      <c r="C3680" s="114">
        <f>IF(AND(A3680&gt;=CONTROL!$F$9,A3680&lt;CONTROL!$F$10+1),A3680,0)</f>
        <v>0</v>
      </c>
      <c r="D3680" s="114" t="str">
        <f>IF(DATOS!I3681=CONTROL!$H$10,"B","A")</f>
        <v>A</v>
      </c>
      <c r="E3680" s="114">
        <f t="shared" si="342"/>
        <v>0</v>
      </c>
      <c r="F3680">
        <f t="shared" ca="1" si="343"/>
        <v>-1</v>
      </c>
      <c r="G3680">
        <f t="shared" ca="1" si="344"/>
        <v>654</v>
      </c>
      <c r="H3680">
        <f t="shared" ca="1" si="345"/>
        <v>0</v>
      </c>
      <c r="I3680" s="122">
        <f t="shared" ca="1" si="346"/>
        <v>0</v>
      </c>
    </row>
    <row r="3681" spans="1:9" x14ac:dyDescent="0.25">
      <c r="A3681" s="114">
        <f t="shared" si="347"/>
        <v>3681</v>
      </c>
      <c r="B3681" s="114">
        <f>IF(AND(A3681&gt;=CONTROL!$D$9,A3681&lt;CONTROL!$D$10+1),A3681,0)</f>
        <v>0</v>
      </c>
      <c r="C3681" s="114">
        <f>IF(AND(A3681&gt;=CONTROL!$F$9,A3681&lt;CONTROL!$F$10+1),A3681,0)</f>
        <v>0</v>
      </c>
      <c r="D3681" s="114" t="str">
        <f>IF(DATOS!I3682=CONTROL!$H$10,"B","A")</f>
        <v>A</v>
      </c>
      <c r="E3681" s="114">
        <f t="shared" si="342"/>
        <v>0</v>
      </c>
      <c r="F3681">
        <f t="shared" ca="1" si="343"/>
        <v>-1</v>
      </c>
      <c r="G3681">
        <f t="shared" ca="1" si="344"/>
        <v>654</v>
      </c>
      <c r="H3681">
        <f t="shared" ca="1" si="345"/>
        <v>0</v>
      </c>
      <c r="I3681" s="122">
        <f t="shared" ca="1" si="346"/>
        <v>0</v>
      </c>
    </row>
    <row r="3682" spans="1:9" x14ac:dyDescent="0.25">
      <c r="A3682" s="114">
        <f t="shared" si="347"/>
        <v>3682</v>
      </c>
      <c r="B3682" s="114">
        <f>IF(AND(A3682&gt;=CONTROL!$D$9,A3682&lt;CONTROL!$D$10+1),A3682,0)</f>
        <v>0</v>
      </c>
      <c r="C3682" s="114">
        <f>IF(AND(A3682&gt;=CONTROL!$F$9,A3682&lt;CONTROL!$F$10+1),A3682,0)</f>
        <v>0</v>
      </c>
      <c r="D3682" s="114" t="str">
        <f>IF(DATOS!I3683=CONTROL!$H$10,"B","A")</f>
        <v>A</v>
      </c>
      <c r="E3682" s="114">
        <f t="shared" si="342"/>
        <v>0</v>
      </c>
      <c r="F3682">
        <f t="shared" ca="1" si="343"/>
        <v>-1</v>
      </c>
      <c r="G3682">
        <f t="shared" ca="1" si="344"/>
        <v>654</v>
      </c>
      <c r="H3682">
        <f t="shared" ca="1" si="345"/>
        <v>0</v>
      </c>
      <c r="I3682" s="122">
        <f t="shared" ca="1" si="346"/>
        <v>0</v>
      </c>
    </row>
    <row r="3683" spans="1:9" x14ac:dyDescent="0.25">
      <c r="A3683" s="114">
        <f t="shared" si="347"/>
        <v>3683</v>
      </c>
      <c r="B3683" s="114">
        <f>IF(AND(A3683&gt;=CONTROL!$D$9,A3683&lt;CONTROL!$D$10+1),A3683,0)</f>
        <v>0</v>
      </c>
      <c r="C3683" s="114">
        <f>IF(AND(A3683&gt;=CONTROL!$F$9,A3683&lt;CONTROL!$F$10+1),A3683,0)</f>
        <v>0</v>
      </c>
      <c r="D3683" s="114" t="str">
        <f>IF(DATOS!I3684=CONTROL!$H$10,"B","A")</f>
        <v>A</v>
      </c>
      <c r="E3683" s="114">
        <f t="shared" si="342"/>
        <v>0</v>
      </c>
      <c r="F3683">
        <f t="shared" ca="1" si="343"/>
        <v>-1</v>
      </c>
      <c r="G3683">
        <f t="shared" ca="1" si="344"/>
        <v>654</v>
      </c>
      <c r="H3683">
        <f t="shared" ca="1" si="345"/>
        <v>0</v>
      </c>
      <c r="I3683" s="122">
        <f t="shared" ca="1" si="346"/>
        <v>0</v>
      </c>
    </row>
    <row r="3684" spans="1:9" x14ac:dyDescent="0.25">
      <c r="A3684" s="114">
        <f t="shared" si="347"/>
        <v>3684</v>
      </c>
      <c r="B3684" s="114">
        <f>IF(AND(A3684&gt;=CONTROL!$D$9,A3684&lt;CONTROL!$D$10+1),A3684,0)</f>
        <v>0</v>
      </c>
      <c r="C3684" s="114">
        <f>IF(AND(A3684&gt;=CONTROL!$F$9,A3684&lt;CONTROL!$F$10+1),A3684,0)</f>
        <v>0</v>
      </c>
      <c r="D3684" s="114" t="str">
        <f>IF(DATOS!I3685=CONTROL!$H$10,"B","A")</f>
        <v>A</v>
      </c>
      <c r="E3684" s="114">
        <f t="shared" si="342"/>
        <v>0</v>
      </c>
      <c r="F3684">
        <f t="shared" ca="1" si="343"/>
        <v>-1</v>
      </c>
      <c r="G3684">
        <f t="shared" ca="1" si="344"/>
        <v>654</v>
      </c>
      <c r="H3684">
        <f t="shared" ca="1" si="345"/>
        <v>0</v>
      </c>
      <c r="I3684" s="122">
        <f t="shared" ca="1" si="346"/>
        <v>0</v>
      </c>
    </row>
    <row r="3685" spans="1:9" x14ac:dyDescent="0.25">
      <c r="A3685" s="114">
        <f t="shared" si="347"/>
        <v>3685</v>
      </c>
      <c r="B3685" s="114">
        <f>IF(AND(A3685&gt;=CONTROL!$D$9,A3685&lt;CONTROL!$D$10+1),A3685,0)</f>
        <v>0</v>
      </c>
      <c r="C3685" s="114">
        <f>IF(AND(A3685&gt;=CONTROL!$F$9,A3685&lt;CONTROL!$F$10+1),A3685,0)</f>
        <v>0</v>
      </c>
      <c r="D3685" s="114" t="str">
        <f>IF(DATOS!I3686=CONTROL!$H$10,"B","A")</f>
        <v>A</v>
      </c>
      <c r="E3685" s="114">
        <f t="shared" si="342"/>
        <v>0</v>
      </c>
      <c r="F3685">
        <f t="shared" ca="1" si="343"/>
        <v>-1</v>
      </c>
      <c r="G3685">
        <f t="shared" ca="1" si="344"/>
        <v>654</v>
      </c>
      <c r="H3685">
        <f t="shared" ca="1" si="345"/>
        <v>0</v>
      </c>
      <c r="I3685" s="122">
        <f t="shared" ca="1" si="346"/>
        <v>0</v>
      </c>
    </row>
    <row r="3686" spans="1:9" x14ac:dyDescent="0.25">
      <c r="A3686" s="114">
        <f t="shared" si="347"/>
        <v>3686</v>
      </c>
      <c r="B3686" s="114">
        <f>IF(AND(A3686&gt;=CONTROL!$D$9,A3686&lt;CONTROL!$D$10+1),A3686,0)</f>
        <v>0</v>
      </c>
      <c r="C3686" s="114">
        <f>IF(AND(A3686&gt;=CONTROL!$F$9,A3686&lt;CONTROL!$F$10+1),A3686,0)</f>
        <v>0</v>
      </c>
      <c r="D3686" s="114" t="str">
        <f>IF(DATOS!I3687=CONTROL!$H$10,"B","A")</f>
        <v>A</v>
      </c>
      <c r="E3686" s="114">
        <f t="shared" si="342"/>
        <v>0</v>
      </c>
      <c r="F3686">
        <f t="shared" ca="1" si="343"/>
        <v>-1</v>
      </c>
      <c r="G3686">
        <f t="shared" ca="1" si="344"/>
        <v>654</v>
      </c>
      <c r="H3686">
        <f t="shared" ca="1" si="345"/>
        <v>0</v>
      </c>
      <c r="I3686" s="122">
        <f t="shared" ca="1" si="346"/>
        <v>0</v>
      </c>
    </row>
    <row r="3687" spans="1:9" x14ac:dyDescent="0.25">
      <c r="A3687" s="114">
        <f t="shared" si="347"/>
        <v>3687</v>
      </c>
      <c r="B3687" s="114">
        <f>IF(AND(A3687&gt;=CONTROL!$D$9,A3687&lt;CONTROL!$D$10+1),A3687,0)</f>
        <v>0</v>
      </c>
      <c r="C3687" s="114">
        <f>IF(AND(A3687&gt;=CONTROL!$F$9,A3687&lt;CONTROL!$F$10+1),A3687,0)</f>
        <v>0</v>
      </c>
      <c r="D3687" s="114" t="str">
        <f>IF(DATOS!I3688=CONTROL!$H$10,"B","A")</f>
        <v>A</v>
      </c>
      <c r="E3687" s="114">
        <f t="shared" si="342"/>
        <v>0</v>
      </c>
      <c r="F3687">
        <f t="shared" ca="1" si="343"/>
        <v>-1</v>
      </c>
      <c r="G3687">
        <f t="shared" ca="1" si="344"/>
        <v>654</v>
      </c>
      <c r="H3687">
        <f t="shared" ca="1" si="345"/>
        <v>0</v>
      </c>
      <c r="I3687" s="122">
        <f t="shared" ca="1" si="346"/>
        <v>0</v>
      </c>
    </row>
    <row r="3688" spans="1:9" x14ac:dyDescent="0.25">
      <c r="A3688" s="114">
        <f t="shared" si="347"/>
        <v>3688</v>
      </c>
      <c r="B3688" s="114">
        <f>IF(AND(A3688&gt;=CONTROL!$D$9,A3688&lt;CONTROL!$D$10+1),A3688,0)</f>
        <v>0</v>
      </c>
      <c r="C3688" s="114">
        <f>IF(AND(A3688&gt;=CONTROL!$F$9,A3688&lt;CONTROL!$F$10+1),A3688,0)</f>
        <v>0</v>
      </c>
      <c r="D3688" s="114" t="str">
        <f>IF(DATOS!I3689=CONTROL!$H$10,"B","A")</f>
        <v>A</v>
      </c>
      <c r="E3688" s="114">
        <f t="shared" si="342"/>
        <v>0</v>
      </c>
      <c r="F3688">
        <f t="shared" ca="1" si="343"/>
        <v>-1</v>
      </c>
      <c r="G3688">
        <f t="shared" ca="1" si="344"/>
        <v>654</v>
      </c>
      <c r="H3688">
        <f t="shared" ca="1" si="345"/>
        <v>0</v>
      </c>
      <c r="I3688" s="122">
        <f t="shared" ca="1" si="346"/>
        <v>0</v>
      </c>
    </row>
    <row r="3689" spans="1:9" x14ac:dyDescent="0.25">
      <c r="A3689" s="114">
        <f t="shared" si="347"/>
        <v>3689</v>
      </c>
      <c r="B3689" s="114">
        <f>IF(AND(A3689&gt;=CONTROL!$D$9,A3689&lt;CONTROL!$D$10+1),A3689,0)</f>
        <v>0</v>
      </c>
      <c r="C3689" s="114">
        <f>IF(AND(A3689&gt;=CONTROL!$F$9,A3689&lt;CONTROL!$F$10+1),A3689,0)</f>
        <v>0</v>
      </c>
      <c r="D3689" s="114" t="str">
        <f>IF(DATOS!I3690=CONTROL!$H$10,"B","A")</f>
        <v>A</v>
      </c>
      <c r="E3689" s="114">
        <f t="shared" si="342"/>
        <v>0</v>
      </c>
      <c r="F3689">
        <f t="shared" ca="1" si="343"/>
        <v>-1</v>
      </c>
      <c r="G3689">
        <f t="shared" ca="1" si="344"/>
        <v>654</v>
      </c>
      <c r="H3689">
        <f t="shared" ca="1" si="345"/>
        <v>0</v>
      </c>
      <c r="I3689" s="122">
        <f t="shared" ca="1" si="346"/>
        <v>0</v>
      </c>
    </row>
    <row r="3690" spans="1:9" x14ac:dyDescent="0.25">
      <c r="A3690" s="114">
        <f t="shared" si="347"/>
        <v>3690</v>
      </c>
      <c r="B3690" s="114">
        <f>IF(AND(A3690&gt;=CONTROL!$D$9,A3690&lt;CONTROL!$D$10+1),A3690,0)</f>
        <v>0</v>
      </c>
      <c r="C3690" s="114">
        <f>IF(AND(A3690&gt;=CONTROL!$F$9,A3690&lt;CONTROL!$F$10+1),A3690,0)</f>
        <v>0</v>
      </c>
      <c r="D3690" s="114" t="str">
        <f>IF(DATOS!I3691=CONTROL!$H$10,"B","A")</f>
        <v>A</v>
      </c>
      <c r="E3690" s="114">
        <f t="shared" si="342"/>
        <v>0</v>
      </c>
      <c r="F3690">
        <f t="shared" ca="1" si="343"/>
        <v>-1</v>
      </c>
      <c r="G3690">
        <f t="shared" ca="1" si="344"/>
        <v>654</v>
      </c>
      <c r="H3690">
        <f t="shared" ca="1" si="345"/>
        <v>0</v>
      </c>
      <c r="I3690" s="122">
        <f t="shared" ca="1" si="346"/>
        <v>0</v>
      </c>
    </row>
    <row r="3691" spans="1:9" x14ac:dyDescent="0.25">
      <c r="A3691" s="114">
        <f t="shared" si="347"/>
        <v>3691</v>
      </c>
      <c r="B3691" s="114">
        <f>IF(AND(A3691&gt;=CONTROL!$D$9,A3691&lt;CONTROL!$D$10+1),A3691,0)</f>
        <v>0</v>
      </c>
      <c r="C3691" s="114">
        <f>IF(AND(A3691&gt;=CONTROL!$F$9,A3691&lt;CONTROL!$F$10+1),A3691,0)</f>
        <v>0</v>
      </c>
      <c r="D3691" s="114" t="str">
        <f>IF(DATOS!I3692=CONTROL!$H$10,"B","A")</f>
        <v>A</v>
      </c>
      <c r="E3691" s="114">
        <f t="shared" si="342"/>
        <v>0</v>
      </c>
      <c r="F3691">
        <f t="shared" ca="1" si="343"/>
        <v>-1</v>
      </c>
      <c r="G3691">
        <f t="shared" ca="1" si="344"/>
        <v>654</v>
      </c>
      <c r="H3691">
        <f t="shared" ca="1" si="345"/>
        <v>0</v>
      </c>
      <c r="I3691" s="122">
        <f t="shared" ca="1" si="346"/>
        <v>0</v>
      </c>
    </row>
    <row r="3692" spans="1:9" x14ac:dyDescent="0.25">
      <c r="A3692" s="114">
        <f t="shared" si="347"/>
        <v>3692</v>
      </c>
      <c r="B3692" s="114">
        <f>IF(AND(A3692&gt;=CONTROL!$D$9,A3692&lt;CONTROL!$D$10+1),A3692,0)</f>
        <v>0</v>
      </c>
      <c r="C3692" s="114">
        <f>IF(AND(A3692&gt;=CONTROL!$F$9,A3692&lt;CONTROL!$F$10+1),A3692,0)</f>
        <v>0</v>
      </c>
      <c r="D3692" s="114" t="str">
        <f>IF(DATOS!I3693=CONTROL!$H$10,"B","A")</f>
        <v>A</v>
      </c>
      <c r="E3692" s="114">
        <f t="shared" si="342"/>
        <v>0</v>
      </c>
      <c r="F3692">
        <f t="shared" ca="1" si="343"/>
        <v>-1</v>
      </c>
      <c r="G3692">
        <f t="shared" ca="1" si="344"/>
        <v>654</v>
      </c>
      <c r="H3692">
        <f t="shared" ca="1" si="345"/>
        <v>0</v>
      </c>
      <c r="I3692" s="122">
        <f t="shared" ca="1" si="346"/>
        <v>0</v>
      </c>
    </row>
    <row r="3693" spans="1:9" x14ac:dyDescent="0.25">
      <c r="A3693" s="114">
        <f t="shared" si="347"/>
        <v>3693</v>
      </c>
      <c r="B3693" s="114">
        <f>IF(AND(A3693&gt;=CONTROL!$D$9,A3693&lt;CONTROL!$D$10+1),A3693,0)</f>
        <v>0</v>
      </c>
      <c r="C3693" s="114">
        <f>IF(AND(A3693&gt;=CONTROL!$F$9,A3693&lt;CONTROL!$F$10+1),A3693,0)</f>
        <v>0</v>
      </c>
      <c r="D3693" s="114" t="str">
        <f>IF(DATOS!I3694=CONTROL!$H$10,"B","A")</f>
        <v>A</v>
      </c>
      <c r="E3693" s="114">
        <f t="shared" si="342"/>
        <v>0</v>
      </c>
      <c r="F3693">
        <f t="shared" ca="1" si="343"/>
        <v>-1</v>
      </c>
      <c r="G3693">
        <f t="shared" ca="1" si="344"/>
        <v>654</v>
      </c>
      <c r="H3693">
        <f t="shared" ca="1" si="345"/>
        <v>0</v>
      </c>
      <c r="I3693" s="122">
        <f t="shared" ca="1" si="346"/>
        <v>0</v>
      </c>
    </row>
    <row r="3694" spans="1:9" x14ac:dyDescent="0.25">
      <c r="A3694" s="114">
        <f t="shared" si="347"/>
        <v>3694</v>
      </c>
      <c r="B3694" s="114">
        <f>IF(AND(A3694&gt;=CONTROL!$D$9,A3694&lt;CONTROL!$D$10+1),A3694,0)</f>
        <v>0</v>
      </c>
      <c r="C3694" s="114">
        <f>IF(AND(A3694&gt;=CONTROL!$F$9,A3694&lt;CONTROL!$F$10+1),A3694,0)</f>
        <v>0</v>
      </c>
      <c r="D3694" s="114" t="str">
        <f>IF(DATOS!I3695=CONTROL!$H$10,"B","A")</f>
        <v>A</v>
      </c>
      <c r="E3694" s="114">
        <f t="shared" si="342"/>
        <v>0</v>
      </c>
      <c r="F3694">
        <f t="shared" ca="1" si="343"/>
        <v>-1</v>
      </c>
      <c r="G3694">
        <f t="shared" ca="1" si="344"/>
        <v>654</v>
      </c>
      <c r="H3694">
        <f t="shared" ca="1" si="345"/>
        <v>0</v>
      </c>
      <c r="I3694" s="122">
        <f t="shared" ca="1" si="346"/>
        <v>0</v>
      </c>
    </row>
    <row r="3695" spans="1:9" x14ac:dyDescent="0.25">
      <c r="A3695" s="114">
        <f t="shared" si="347"/>
        <v>3695</v>
      </c>
      <c r="B3695" s="114">
        <f>IF(AND(A3695&gt;=CONTROL!$D$9,A3695&lt;CONTROL!$D$10+1),A3695,0)</f>
        <v>0</v>
      </c>
      <c r="C3695" s="114">
        <f>IF(AND(A3695&gt;=CONTROL!$F$9,A3695&lt;CONTROL!$F$10+1),A3695,0)</f>
        <v>0</v>
      </c>
      <c r="D3695" s="114" t="str">
        <f>IF(DATOS!I3696=CONTROL!$H$10,"B","A")</f>
        <v>A</v>
      </c>
      <c r="E3695" s="114">
        <f t="shared" si="342"/>
        <v>0</v>
      </c>
      <c r="F3695">
        <f t="shared" ca="1" si="343"/>
        <v>-1</v>
      </c>
      <c r="G3695">
        <f t="shared" ca="1" si="344"/>
        <v>654</v>
      </c>
      <c r="H3695">
        <f t="shared" ca="1" si="345"/>
        <v>0</v>
      </c>
      <c r="I3695" s="122">
        <f t="shared" ca="1" si="346"/>
        <v>0</v>
      </c>
    </row>
    <row r="3696" spans="1:9" x14ac:dyDescent="0.25">
      <c r="A3696" s="114">
        <f t="shared" si="347"/>
        <v>3696</v>
      </c>
      <c r="B3696" s="114">
        <f>IF(AND(A3696&gt;=CONTROL!$D$9,A3696&lt;CONTROL!$D$10+1),A3696,0)</f>
        <v>0</v>
      </c>
      <c r="C3696" s="114">
        <f>IF(AND(A3696&gt;=CONTROL!$F$9,A3696&lt;CONTROL!$F$10+1),A3696,0)</f>
        <v>0</v>
      </c>
      <c r="D3696" s="114" t="str">
        <f>IF(DATOS!I3697=CONTROL!$H$10,"B","A")</f>
        <v>A</v>
      </c>
      <c r="E3696" s="114">
        <f t="shared" si="342"/>
        <v>0</v>
      </c>
      <c r="F3696">
        <f t="shared" ca="1" si="343"/>
        <v>-1</v>
      </c>
      <c r="G3696">
        <f t="shared" ca="1" si="344"/>
        <v>654</v>
      </c>
      <c r="H3696">
        <f t="shared" ca="1" si="345"/>
        <v>0</v>
      </c>
      <c r="I3696" s="122">
        <f t="shared" ca="1" si="346"/>
        <v>0</v>
      </c>
    </row>
    <row r="3697" spans="1:9" x14ac:dyDescent="0.25">
      <c r="A3697" s="114">
        <f t="shared" si="347"/>
        <v>3697</v>
      </c>
      <c r="B3697" s="114">
        <f>IF(AND(A3697&gt;=CONTROL!$D$9,A3697&lt;CONTROL!$D$10+1),A3697,0)</f>
        <v>0</v>
      </c>
      <c r="C3697" s="114">
        <f>IF(AND(A3697&gt;=CONTROL!$F$9,A3697&lt;CONTROL!$F$10+1),A3697,0)</f>
        <v>0</v>
      </c>
      <c r="D3697" s="114" t="str">
        <f>IF(DATOS!I3698=CONTROL!$H$10,"B","A")</f>
        <v>A</v>
      </c>
      <c r="E3697" s="114">
        <f t="shared" si="342"/>
        <v>0</v>
      </c>
      <c r="F3697">
        <f t="shared" ca="1" si="343"/>
        <v>-1</v>
      </c>
      <c r="G3697">
        <f t="shared" ca="1" si="344"/>
        <v>654</v>
      </c>
      <c r="H3697">
        <f t="shared" ca="1" si="345"/>
        <v>0</v>
      </c>
      <c r="I3697" s="122">
        <f t="shared" ca="1" si="346"/>
        <v>0</v>
      </c>
    </row>
    <row r="3698" spans="1:9" x14ac:dyDescent="0.25">
      <c r="A3698" s="114">
        <f t="shared" si="347"/>
        <v>3698</v>
      </c>
      <c r="B3698" s="114">
        <f>IF(AND(A3698&gt;=CONTROL!$D$9,A3698&lt;CONTROL!$D$10+1),A3698,0)</f>
        <v>0</v>
      </c>
      <c r="C3698" s="114">
        <f>IF(AND(A3698&gt;=CONTROL!$F$9,A3698&lt;CONTROL!$F$10+1),A3698,0)</f>
        <v>0</v>
      </c>
      <c r="D3698" s="114" t="str">
        <f>IF(DATOS!I3699=CONTROL!$H$10,"B","A")</f>
        <v>A</v>
      </c>
      <c r="E3698" s="114">
        <f t="shared" si="342"/>
        <v>0</v>
      </c>
      <c r="F3698">
        <f t="shared" ca="1" si="343"/>
        <v>-1</v>
      </c>
      <c r="G3698">
        <f t="shared" ca="1" si="344"/>
        <v>654</v>
      </c>
      <c r="H3698">
        <f t="shared" ca="1" si="345"/>
        <v>0</v>
      </c>
      <c r="I3698" s="122">
        <f t="shared" ca="1" si="346"/>
        <v>0</v>
      </c>
    </row>
    <row r="3699" spans="1:9" x14ac:dyDescent="0.25">
      <c r="A3699" s="114">
        <f t="shared" si="347"/>
        <v>3699</v>
      </c>
      <c r="B3699" s="114">
        <f>IF(AND(A3699&gt;=CONTROL!$D$9,A3699&lt;CONTROL!$D$10+1),A3699,0)</f>
        <v>0</v>
      </c>
      <c r="C3699" s="114">
        <f>IF(AND(A3699&gt;=CONTROL!$F$9,A3699&lt;CONTROL!$F$10+1),A3699,0)</f>
        <v>0</v>
      </c>
      <c r="D3699" s="114" t="str">
        <f>IF(DATOS!I3700=CONTROL!$H$10,"B","A")</f>
        <v>A</v>
      </c>
      <c r="E3699" s="114">
        <f t="shared" si="342"/>
        <v>0</v>
      </c>
      <c r="F3699">
        <f t="shared" ca="1" si="343"/>
        <v>-1</v>
      </c>
      <c r="G3699">
        <f t="shared" ca="1" si="344"/>
        <v>654</v>
      </c>
      <c r="H3699">
        <f t="shared" ca="1" si="345"/>
        <v>0</v>
      </c>
      <c r="I3699" s="122">
        <f t="shared" ca="1" si="346"/>
        <v>0</v>
      </c>
    </row>
    <row r="3700" spans="1:9" x14ac:dyDescent="0.25">
      <c r="A3700" s="114">
        <f t="shared" si="347"/>
        <v>3700</v>
      </c>
      <c r="B3700" s="114">
        <f>IF(AND(A3700&gt;=CONTROL!$D$9,A3700&lt;CONTROL!$D$10+1),A3700,0)</f>
        <v>0</v>
      </c>
      <c r="C3700" s="114">
        <f>IF(AND(A3700&gt;=CONTROL!$F$9,A3700&lt;CONTROL!$F$10+1),A3700,0)</f>
        <v>0</v>
      </c>
      <c r="D3700" s="114" t="str">
        <f>IF(DATOS!I3701=CONTROL!$H$10,"B","A")</f>
        <v>A</v>
      </c>
      <c r="E3700" s="114">
        <f t="shared" si="342"/>
        <v>0</v>
      </c>
      <c r="F3700">
        <f t="shared" ca="1" si="343"/>
        <v>-1</v>
      </c>
      <c r="G3700">
        <f t="shared" ca="1" si="344"/>
        <v>654</v>
      </c>
      <c r="H3700">
        <f t="shared" ca="1" si="345"/>
        <v>0</v>
      </c>
      <c r="I3700" s="122">
        <f t="shared" ca="1" si="346"/>
        <v>0</v>
      </c>
    </row>
    <row r="3701" spans="1:9" x14ac:dyDescent="0.25">
      <c r="A3701" s="114">
        <f t="shared" si="347"/>
        <v>3701</v>
      </c>
      <c r="B3701" s="114">
        <f>IF(AND(A3701&gt;=CONTROL!$D$9,A3701&lt;CONTROL!$D$10+1),A3701,0)</f>
        <v>0</v>
      </c>
      <c r="C3701" s="114">
        <f>IF(AND(A3701&gt;=CONTROL!$F$9,A3701&lt;CONTROL!$F$10+1),A3701,0)</f>
        <v>0</v>
      </c>
      <c r="D3701" s="114" t="str">
        <f>IF(DATOS!I3702=CONTROL!$H$10,"B","A")</f>
        <v>A</v>
      </c>
      <c r="E3701" s="114">
        <f t="shared" si="342"/>
        <v>0</v>
      </c>
      <c r="F3701">
        <f t="shared" ca="1" si="343"/>
        <v>-1</v>
      </c>
      <c r="G3701">
        <f t="shared" ca="1" si="344"/>
        <v>654</v>
      </c>
      <c r="H3701">
        <f t="shared" ca="1" si="345"/>
        <v>0</v>
      </c>
      <c r="I3701" s="122">
        <f t="shared" ca="1" si="346"/>
        <v>0</v>
      </c>
    </row>
    <row r="3702" spans="1:9" x14ac:dyDescent="0.25">
      <c r="A3702" s="114">
        <f t="shared" si="347"/>
        <v>3702</v>
      </c>
      <c r="B3702" s="114">
        <f>IF(AND(A3702&gt;=CONTROL!$D$9,A3702&lt;CONTROL!$D$10+1),A3702,0)</f>
        <v>0</v>
      </c>
      <c r="C3702" s="114">
        <f>IF(AND(A3702&gt;=CONTROL!$F$9,A3702&lt;CONTROL!$F$10+1),A3702,0)</f>
        <v>0</v>
      </c>
      <c r="D3702" s="114" t="str">
        <f>IF(DATOS!I3703=CONTROL!$H$10,"B","A")</f>
        <v>A</v>
      </c>
      <c r="E3702" s="114">
        <f t="shared" si="342"/>
        <v>0</v>
      </c>
      <c r="F3702">
        <f t="shared" ca="1" si="343"/>
        <v>-1</v>
      </c>
      <c r="G3702">
        <f t="shared" ca="1" si="344"/>
        <v>654</v>
      </c>
      <c r="H3702">
        <f t="shared" ca="1" si="345"/>
        <v>0</v>
      </c>
      <c r="I3702" s="122">
        <f t="shared" ca="1" si="346"/>
        <v>0</v>
      </c>
    </row>
    <row r="3703" spans="1:9" x14ac:dyDescent="0.25">
      <c r="A3703" s="114">
        <f t="shared" si="347"/>
        <v>3703</v>
      </c>
      <c r="B3703" s="114">
        <f>IF(AND(A3703&gt;=CONTROL!$D$9,A3703&lt;CONTROL!$D$10+1),A3703,0)</f>
        <v>0</v>
      </c>
      <c r="C3703" s="114">
        <f>IF(AND(A3703&gt;=CONTROL!$F$9,A3703&lt;CONTROL!$F$10+1),A3703,0)</f>
        <v>0</v>
      </c>
      <c r="D3703" s="114" t="str">
        <f>IF(DATOS!I3704=CONTROL!$H$10,"B","A")</f>
        <v>A</v>
      </c>
      <c r="E3703" s="114">
        <f t="shared" si="342"/>
        <v>0</v>
      </c>
      <c r="F3703">
        <f t="shared" ca="1" si="343"/>
        <v>-1</v>
      </c>
      <c r="G3703">
        <f t="shared" ca="1" si="344"/>
        <v>654</v>
      </c>
      <c r="H3703">
        <f t="shared" ca="1" si="345"/>
        <v>0</v>
      </c>
      <c r="I3703" s="122">
        <f t="shared" ca="1" si="346"/>
        <v>0</v>
      </c>
    </row>
    <row r="3704" spans="1:9" x14ac:dyDescent="0.25">
      <c r="A3704" s="114">
        <f t="shared" si="347"/>
        <v>3704</v>
      </c>
      <c r="B3704" s="114">
        <f>IF(AND(A3704&gt;=CONTROL!$D$9,A3704&lt;CONTROL!$D$10+1),A3704,0)</f>
        <v>0</v>
      </c>
      <c r="C3704" s="114">
        <f>IF(AND(A3704&gt;=CONTROL!$F$9,A3704&lt;CONTROL!$F$10+1),A3704,0)</f>
        <v>0</v>
      </c>
      <c r="D3704" s="114" t="str">
        <f>IF(DATOS!I3705=CONTROL!$H$10,"B","A")</f>
        <v>A</v>
      </c>
      <c r="E3704" s="114">
        <f t="shared" si="342"/>
        <v>0</v>
      </c>
      <c r="F3704">
        <f t="shared" ca="1" si="343"/>
        <v>-1</v>
      </c>
      <c r="G3704">
        <f t="shared" ca="1" si="344"/>
        <v>654</v>
      </c>
      <c r="H3704">
        <f t="shared" ca="1" si="345"/>
        <v>0</v>
      </c>
      <c r="I3704" s="122">
        <f t="shared" ca="1" si="346"/>
        <v>0</v>
      </c>
    </row>
    <row r="3705" spans="1:9" x14ac:dyDescent="0.25">
      <c r="A3705" s="114">
        <f t="shared" si="347"/>
        <v>3705</v>
      </c>
      <c r="B3705" s="114">
        <f>IF(AND(A3705&gt;=CONTROL!$D$9,A3705&lt;CONTROL!$D$10+1),A3705,0)</f>
        <v>0</v>
      </c>
      <c r="C3705" s="114">
        <f>IF(AND(A3705&gt;=CONTROL!$F$9,A3705&lt;CONTROL!$F$10+1),A3705,0)</f>
        <v>0</v>
      </c>
      <c r="D3705" s="114" t="str">
        <f>IF(DATOS!I3706=CONTROL!$H$10,"B","A")</f>
        <v>A</v>
      </c>
      <c r="E3705" s="114">
        <f t="shared" si="342"/>
        <v>0</v>
      </c>
      <c r="F3705">
        <f t="shared" ca="1" si="343"/>
        <v>-1</v>
      </c>
      <c r="G3705">
        <f t="shared" ca="1" si="344"/>
        <v>654</v>
      </c>
      <c r="H3705">
        <f t="shared" ca="1" si="345"/>
        <v>0</v>
      </c>
      <c r="I3705" s="122">
        <f t="shared" ca="1" si="346"/>
        <v>0</v>
      </c>
    </row>
    <row r="3706" spans="1:9" x14ac:dyDescent="0.25">
      <c r="A3706" s="114">
        <f t="shared" si="347"/>
        <v>3706</v>
      </c>
      <c r="B3706" s="114">
        <f>IF(AND(A3706&gt;=CONTROL!$D$9,A3706&lt;CONTROL!$D$10+1),A3706,0)</f>
        <v>0</v>
      </c>
      <c r="C3706" s="114">
        <f>IF(AND(A3706&gt;=CONTROL!$F$9,A3706&lt;CONTROL!$F$10+1),A3706,0)</f>
        <v>0</v>
      </c>
      <c r="D3706" s="114" t="str">
        <f>IF(DATOS!I3707=CONTROL!$H$10,"B","A")</f>
        <v>A</v>
      </c>
      <c r="E3706" s="114">
        <f t="shared" si="342"/>
        <v>0</v>
      </c>
      <c r="F3706">
        <f t="shared" ca="1" si="343"/>
        <v>-1</v>
      </c>
      <c r="G3706">
        <f t="shared" ca="1" si="344"/>
        <v>654</v>
      </c>
      <c r="H3706">
        <f t="shared" ca="1" si="345"/>
        <v>0</v>
      </c>
      <c r="I3706" s="122">
        <f t="shared" ca="1" si="346"/>
        <v>0</v>
      </c>
    </row>
    <row r="3707" spans="1:9" x14ac:dyDescent="0.25">
      <c r="A3707" s="114">
        <f t="shared" si="347"/>
        <v>3707</v>
      </c>
      <c r="B3707" s="114">
        <f>IF(AND(A3707&gt;=CONTROL!$D$9,A3707&lt;CONTROL!$D$10+1),A3707,0)</f>
        <v>0</v>
      </c>
      <c r="C3707" s="114">
        <f>IF(AND(A3707&gt;=CONTROL!$F$9,A3707&lt;CONTROL!$F$10+1),A3707,0)</f>
        <v>0</v>
      </c>
      <c r="D3707" s="114" t="str">
        <f>IF(DATOS!I3708=CONTROL!$H$10,"B","A")</f>
        <v>A</v>
      </c>
      <c r="E3707" s="114">
        <f t="shared" si="342"/>
        <v>0</v>
      </c>
      <c r="F3707">
        <f t="shared" ca="1" si="343"/>
        <v>-1</v>
      </c>
      <c r="G3707">
        <f t="shared" ca="1" si="344"/>
        <v>654</v>
      </c>
      <c r="H3707">
        <f t="shared" ca="1" si="345"/>
        <v>0</v>
      </c>
      <c r="I3707" s="122">
        <f t="shared" ca="1" si="346"/>
        <v>0</v>
      </c>
    </row>
    <row r="3708" spans="1:9" x14ac:dyDescent="0.25">
      <c r="A3708" s="114">
        <f t="shared" si="347"/>
        <v>3708</v>
      </c>
      <c r="B3708" s="114">
        <f>IF(AND(A3708&gt;=CONTROL!$D$9,A3708&lt;CONTROL!$D$10+1),A3708,0)</f>
        <v>0</v>
      </c>
      <c r="C3708" s="114">
        <f>IF(AND(A3708&gt;=CONTROL!$F$9,A3708&lt;CONTROL!$F$10+1),A3708,0)</f>
        <v>0</v>
      </c>
      <c r="D3708" s="114" t="str">
        <f>IF(DATOS!I3709=CONTROL!$H$10,"B","A")</f>
        <v>A</v>
      </c>
      <c r="E3708" s="114">
        <f t="shared" si="342"/>
        <v>0</v>
      </c>
      <c r="F3708">
        <f t="shared" ca="1" si="343"/>
        <v>-1</v>
      </c>
      <c r="G3708">
        <f t="shared" ca="1" si="344"/>
        <v>654</v>
      </c>
      <c r="H3708">
        <f t="shared" ca="1" si="345"/>
        <v>0</v>
      </c>
      <c r="I3708" s="122">
        <f t="shared" ca="1" si="346"/>
        <v>0</v>
      </c>
    </row>
    <row r="3709" spans="1:9" x14ac:dyDescent="0.25">
      <c r="A3709" s="114">
        <f t="shared" si="347"/>
        <v>3709</v>
      </c>
      <c r="B3709" s="114">
        <f>IF(AND(A3709&gt;=CONTROL!$D$9,A3709&lt;CONTROL!$D$10+1),A3709,0)</f>
        <v>0</v>
      </c>
      <c r="C3709" s="114">
        <f>IF(AND(A3709&gt;=CONTROL!$F$9,A3709&lt;CONTROL!$F$10+1),A3709,0)</f>
        <v>0</v>
      </c>
      <c r="D3709" s="114" t="str">
        <f>IF(DATOS!I3710=CONTROL!$H$10,"B","A")</f>
        <v>A</v>
      </c>
      <c r="E3709" s="114">
        <f t="shared" si="342"/>
        <v>0</v>
      </c>
      <c r="F3709">
        <f t="shared" ca="1" si="343"/>
        <v>-1</v>
      </c>
      <c r="G3709">
        <f t="shared" ca="1" si="344"/>
        <v>654</v>
      </c>
      <c r="H3709">
        <f t="shared" ca="1" si="345"/>
        <v>0</v>
      </c>
      <c r="I3709" s="122">
        <f t="shared" ca="1" si="346"/>
        <v>0</v>
      </c>
    </row>
    <row r="3710" spans="1:9" x14ac:dyDescent="0.25">
      <c r="A3710" s="114">
        <f t="shared" si="347"/>
        <v>3710</v>
      </c>
      <c r="B3710" s="114">
        <f>IF(AND(A3710&gt;=CONTROL!$D$9,A3710&lt;CONTROL!$D$10+1),A3710,0)</f>
        <v>0</v>
      </c>
      <c r="C3710" s="114">
        <f>IF(AND(A3710&gt;=CONTROL!$F$9,A3710&lt;CONTROL!$F$10+1),A3710,0)</f>
        <v>0</v>
      </c>
      <c r="D3710" s="114" t="str">
        <f>IF(DATOS!I3711=CONTROL!$H$10,"B","A")</f>
        <v>A</v>
      </c>
      <c r="E3710" s="114">
        <f t="shared" si="342"/>
        <v>0</v>
      </c>
      <c r="F3710">
        <f t="shared" ca="1" si="343"/>
        <v>-1</v>
      </c>
      <c r="G3710">
        <f t="shared" ca="1" si="344"/>
        <v>654</v>
      </c>
      <c r="H3710">
        <f t="shared" ca="1" si="345"/>
        <v>0</v>
      </c>
      <c r="I3710" s="122">
        <f t="shared" ca="1" si="346"/>
        <v>0</v>
      </c>
    </row>
    <row r="3711" spans="1:9" x14ac:dyDescent="0.25">
      <c r="A3711" s="114">
        <f t="shared" si="347"/>
        <v>3711</v>
      </c>
      <c r="B3711" s="114">
        <f>IF(AND(A3711&gt;=CONTROL!$D$9,A3711&lt;CONTROL!$D$10+1),A3711,0)</f>
        <v>0</v>
      </c>
      <c r="C3711" s="114">
        <f>IF(AND(A3711&gt;=CONTROL!$F$9,A3711&lt;CONTROL!$F$10+1),A3711,0)</f>
        <v>0</v>
      </c>
      <c r="D3711" s="114" t="str">
        <f>IF(DATOS!I3712=CONTROL!$H$10,"B","A")</f>
        <v>A</v>
      </c>
      <c r="E3711" s="114">
        <f t="shared" si="342"/>
        <v>0</v>
      </c>
      <c r="F3711">
        <f t="shared" ca="1" si="343"/>
        <v>-1</v>
      </c>
      <c r="G3711">
        <f t="shared" ca="1" si="344"/>
        <v>654</v>
      </c>
      <c r="H3711">
        <f t="shared" ca="1" si="345"/>
        <v>0</v>
      </c>
      <c r="I3711" s="122">
        <f t="shared" ca="1" si="346"/>
        <v>0</v>
      </c>
    </row>
    <row r="3712" spans="1:9" x14ac:dyDescent="0.25">
      <c r="A3712" s="114">
        <f t="shared" si="347"/>
        <v>3712</v>
      </c>
      <c r="B3712" s="114">
        <f>IF(AND(A3712&gt;=CONTROL!$D$9,A3712&lt;CONTROL!$D$10+1),A3712,0)</f>
        <v>0</v>
      </c>
      <c r="C3712" s="114">
        <f>IF(AND(A3712&gt;=CONTROL!$F$9,A3712&lt;CONTROL!$F$10+1),A3712,0)</f>
        <v>0</v>
      </c>
      <c r="D3712" s="114" t="str">
        <f>IF(DATOS!I3713=CONTROL!$H$10,"B","A")</f>
        <v>A</v>
      </c>
      <c r="E3712" s="114">
        <f t="shared" si="342"/>
        <v>0</v>
      </c>
      <c r="F3712">
        <f t="shared" ca="1" si="343"/>
        <v>-1</v>
      </c>
      <c r="G3712">
        <f t="shared" ca="1" si="344"/>
        <v>654</v>
      </c>
      <c r="H3712">
        <f t="shared" ca="1" si="345"/>
        <v>0</v>
      </c>
      <c r="I3712" s="122">
        <f t="shared" ca="1" si="346"/>
        <v>0</v>
      </c>
    </row>
    <row r="3713" spans="1:9" x14ac:dyDescent="0.25">
      <c r="A3713" s="114">
        <f t="shared" si="347"/>
        <v>3713</v>
      </c>
      <c r="B3713" s="114">
        <f>IF(AND(A3713&gt;=CONTROL!$D$9,A3713&lt;CONTROL!$D$10+1),A3713,0)</f>
        <v>0</v>
      </c>
      <c r="C3713" s="114">
        <f>IF(AND(A3713&gt;=CONTROL!$F$9,A3713&lt;CONTROL!$F$10+1),A3713,0)</f>
        <v>0</v>
      </c>
      <c r="D3713" s="114" t="str">
        <f>IF(DATOS!I3714=CONTROL!$H$10,"B","A")</f>
        <v>A</v>
      </c>
      <c r="E3713" s="114">
        <f t="shared" si="342"/>
        <v>0</v>
      </c>
      <c r="F3713">
        <f t="shared" ca="1" si="343"/>
        <v>-1</v>
      </c>
      <c r="G3713">
        <f t="shared" ca="1" si="344"/>
        <v>654</v>
      </c>
      <c r="H3713">
        <f t="shared" ca="1" si="345"/>
        <v>0</v>
      </c>
      <c r="I3713" s="122">
        <f t="shared" ca="1" si="346"/>
        <v>0</v>
      </c>
    </row>
    <row r="3714" spans="1:9" x14ac:dyDescent="0.25">
      <c r="A3714" s="114">
        <f t="shared" si="347"/>
        <v>3714</v>
      </c>
      <c r="B3714" s="114">
        <f>IF(AND(A3714&gt;=CONTROL!$D$9,A3714&lt;CONTROL!$D$10+1),A3714,0)</f>
        <v>0</v>
      </c>
      <c r="C3714" s="114">
        <f>IF(AND(A3714&gt;=CONTROL!$F$9,A3714&lt;CONTROL!$F$10+1),A3714,0)</f>
        <v>0</v>
      </c>
      <c r="D3714" s="114" t="str">
        <f>IF(DATOS!I3715=CONTROL!$H$10,"B","A")</f>
        <v>A</v>
      </c>
      <c r="E3714" s="114">
        <f t="shared" ref="E3714:E3777" si="348">IF(D3714="A",+C3714+B3714,0)</f>
        <v>0</v>
      </c>
      <c r="F3714">
        <f t="shared" ref="F3714:F3777" ca="1" si="349">IF(E3714&gt;0,RAND(),-1)</f>
        <v>-1</v>
      </c>
      <c r="G3714">
        <f t="shared" ref="G3714:G3777" ca="1" si="350">RANK(F3714,$F$1:$F$5000)</f>
        <v>654</v>
      </c>
      <c r="H3714">
        <f t="shared" ref="H3714:H3777" ca="1" si="351">IF(F3714=-1,0,G3714)</f>
        <v>0</v>
      </c>
      <c r="I3714" s="122">
        <f t="shared" ref="I3714:I3777" ca="1" si="352">IFERROR(MATCH(A3714,H:H,0),0)</f>
        <v>0</v>
      </c>
    </row>
    <row r="3715" spans="1:9" x14ac:dyDescent="0.25">
      <c r="A3715" s="114">
        <f t="shared" ref="A3715:A3778" si="353">+A3714+1</f>
        <v>3715</v>
      </c>
      <c r="B3715" s="114">
        <f>IF(AND(A3715&gt;=CONTROL!$D$9,A3715&lt;CONTROL!$D$10+1),A3715,0)</f>
        <v>0</v>
      </c>
      <c r="C3715" s="114">
        <f>IF(AND(A3715&gt;=CONTROL!$F$9,A3715&lt;CONTROL!$F$10+1),A3715,0)</f>
        <v>0</v>
      </c>
      <c r="D3715" s="114" t="str">
        <f>IF(DATOS!I3716=CONTROL!$H$10,"B","A")</f>
        <v>A</v>
      </c>
      <c r="E3715" s="114">
        <f t="shared" si="348"/>
        <v>0</v>
      </c>
      <c r="F3715">
        <f t="shared" ca="1" si="349"/>
        <v>-1</v>
      </c>
      <c r="G3715">
        <f t="shared" ca="1" si="350"/>
        <v>654</v>
      </c>
      <c r="H3715">
        <f t="shared" ca="1" si="351"/>
        <v>0</v>
      </c>
      <c r="I3715" s="122">
        <f t="shared" ca="1" si="352"/>
        <v>0</v>
      </c>
    </row>
    <row r="3716" spans="1:9" x14ac:dyDescent="0.25">
      <c r="A3716" s="114">
        <f t="shared" si="353"/>
        <v>3716</v>
      </c>
      <c r="B3716" s="114">
        <f>IF(AND(A3716&gt;=CONTROL!$D$9,A3716&lt;CONTROL!$D$10+1),A3716,0)</f>
        <v>0</v>
      </c>
      <c r="C3716" s="114">
        <f>IF(AND(A3716&gt;=CONTROL!$F$9,A3716&lt;CONTROL!$F$10+1),A3716,0)</f>
        <v>0</v>
      </c>
      <c r="D3716" s="114" t="str">
        <f>IF(DATOS!I3717=CONTROL!$H$10,"B","A")</f>
        <v>A</v>
      </c>
      <c r="E3716" s="114">
        <f t="shared" si="348"/>
        <v>0</v>
      </c>
      <c r="F3716">
        <f t="shared" ca="1" si="349"/>
        <v>-1</v>
      </c>
      <c r="G3716">
        <f t="shared" ca="1" si="350"/>
        <v>654</v>
      </c>
      <c r="H3716">
        <f t="shared" ca="1" si="351"/>
        <v>0</v>
      </c>
      <c r="I3716" s="122">
        <f t="shared" ca="1" si="352"/>
        <v>0</v>
      </c>
    </row>
    <row r="3717" spans="1:9" x14ac:dyDescent="0.25">
      <c r="A3717" s="114">
        <f t="shared" si="353"/>
        <v>3717</v>
      </c>
      <c r="B3717" s="114">
        <f>IF(AND(A3717&gt;=CONTROL!$D$9,A3717&lt;CONTROL!$D$10+1),A3717,0)</f>
        <v>0</v>
      </c>
      <c r="C3717" s="114">
        <f>IF(AND(A3717&gt;=CONTROL!$F$9,A3717&lt;CONTROL!$F$10+1),A3717,0)</f>
        <v>0</v>
      </c>
      <c r="D3717" s="114" t="str">
        <f>IF(DATOS!I3718=CONTROL!$H$10,"B","A")</f>
        <v>A</v>
      </c>
      <c r="E3717" s="114">
        <f t="shared" si="348"/>
        <v>0</v>
      </c>
      <c r="F3717">
        <f t="shared" ca="1" si="349"/>
        <v>-1</v>
      </c>
      <c r="G3717">
        <f t="shared" ca="1" si="350"/>
        <v>654</v>
      </c>
      <c r="H3717">
        <f t="shared" ca="1" si="351"/>
        <v>0</v>
      </c>
      <c r="I3717" s="122">
        <f t="shared" ca="1" si="352"/>
        <v>0</v>
      </c>
    </row>
    <row r="3718" spans="1:9" x14ac:dyDescent="0.25">
      <c r="A3718" s="114">
        <f t="shared" si="353"/>
        <v>3718</v>
      </c>
      <c r="B3718" s="114">
        <f>IF(AND(A3718&gt;=CONTROL!$D$9,A3718&lt;CONTROL!$D$10+1),A3718,0)</f>
        <v>0</v>
      </c>
      <c r="C3718" s="114">
        <f>IF(AND(A3718&gt;=CONTROL!$F$9,A3718&lt;CONTROL!$F$10+1),A3718,0)</f>
        <v>0</v>
      </c>
      <c r="D3718" s="114" t="str">
        <f>IF(DATOS!I3719=CONTROL!$H$10,"B","A")</f>
        <v>A</v>
      </c>
      <c r="E3718" s="114">
        <f t="shared" si="348"/>
        <v>0</v>
      </c>
      <c r="F3718">
        <f t="shared" ca="1" si="349"/>
        <v>-1</v>
      </c>
      <c r="G3718">
        <f t="shared" ca="1" si="350"/>
        <v>654</v>
      </c>
      <c r="H3718">
        <f t="shared" ca="1" si="351"/>
        <v>0</v>
      </c>
      <c r="I3718" s="122">
        <f t="shared" ca="1" si="352"/>
        <v>0</v>
      </c>
    </row>
    <row r="3719" spans="1:9" x14ac:dyDescent="0.25">
      <c r="A3719" s="114">
        <f t="shared" si="353"/>
        <v>3719</v>
      </c>
      <c r="B3719" s="114">
        <f>IF(AND(A3719&gt;=CONTROL!$D$9,A3719&lt;CONTROL!$D$10+1),A3719,0)</f>
        <v>0</v>
      </c>
      <c r="C3719" s="114">
        <f>IF(AND(A3719&gt;=CONTROL!$F$9,A3719&lt;CONTROL!$F$10+1),A3719,0)</f>
        <v>0</v>
      </c>
      <c r="D3719" s="114" t="str">
        <f>IF(DATOS!I3720=CONTROL!$H$10,"B","A")</f>
        <v>A</v>
      </c>
      <c r="E3719" s="114">
        <f t="shared" si="348"/>
        <v>0</v>
      </c>
      <c r="F3719">
        <f t="shared" ca="1" si="349"/>
        <v>-1</v>
      </c>
      <c r="G3719">
        <f t="shared" ca="1" si="350"/>
        <v>654</v>
      </c>
      <c r="H3719">
        <f t="shared" ca="1" si="351"/>
        <v>0</v>
      </c>
      <c r="I3719" s="122">
        <f t="shared" ca="1" si="352"/>
        <v>0</v>
      </c>
    </row>
    <row r="3720" spans="1:9" x14ac:dyDescent="0.25">
      <c r="A3720" s="114">
        <f t="shared" si="353"/>
        <v>3720</v>
      </c>
      <c r="B3720" s="114">
        <f>IF(AND(A3720&gt;=CONTROL!$D$9,A3720&lt;CONTROL!$D$10+1),A3720,0)</f>
        <v>0</v>
      </c>
      <c r="C3720" s="114">
        <f>IF(AND(A3720&gt;=CONTROL!$F$9,A3720&lt;CONTROL!$F$10+1),A3720,0)</f>
        <v>0</v>
      </c>
      <c r="D3720" s="114" t="str">
        <f>IF(DATOS!I3721=CONTROL!$H$10,"B","A")</f>
        <v>A</v>
      </c>
      <c r="E3720" s="114">
        <f t="shared" si="348"/>
        <v>0</v>
      </c>
      <c r="F3720">
        <f t="shared" ca="1" si="349"/>
        <v>-1</v>
      </c>
      <c r="G3720">
        <f t="shared" ca="1" si="350"/>
        <v>654</v>
      </c>
      <c r="H3720">
        <f t="shared" ca="1" si="351"/>
        <v>0</v>
      </c>
      <c r="I3720" s="122">
        <f t="shared" ca="1" si="352"/>
        <v>0</v>
      </c>
    </row>
    <row r="3721" spans="1:9" x14ac:dyDescent="0.25">
      <c r="A3721" s="114">
        <f t="shared" si="353"/>
        <v>3721</v>
      </c>
      <c r="B3721" s="114">
        <f>IF(AND(A3721&gt;=CONTROL!$D$9,A3721&lt;CONTROL!$D$10+1),A3721,0)</f>
        <v>0</v>
      </c>
      <c r="C3721" s="114">
        <f>IF(AND(A3721&gt;=CONTROL!$F$9,A3721&lt;CONTROL!$F$10+1),A3721,0)</f>
        <v>0</v>
      </c>
      <c r="D3721" s="114" t="str">
        <f>IF(DATOS!I3722=CONTROL!$H$10,"B","A")</f>
        <v>A</v>
      </c>
      <c r="E3721" s="114">
        <f t="shared" si="348"/>
        <v>0</v>
      </c>
      <c r="F3721">
        <f t="shared" ca="1" si="349"/>
        <v>-1</v>
      </c>
      <c r="G3721">
        <f t="shared" ca="1" si="350"/>
        <v>654</v>
      </c>
      <c r="H3721">
        <f t="shared" ca="1" si="351"/>
        <v>0</v>
      </c>
      <c r="I3721" s="122">
        <f t="shared" ca="1" si="352"/>
        <v>0</v>
      </c>
    </row>
    <row r="3722" spans="1:9" x14ac:dyDescent="0.25">
      <c r="A3722" s="114">
        <f t="shared" si="353"/>
        <v>3722</v>
      </c>
      <c r="B3722" s="114">
        <f>IF(AND(A3722&gt;=CONTROL!$D$9,A3722&lt;CONTROL!$D$10+1),A3722,0)</f>
        <v>0</v>
      </c>
      <c r="C3722" s="114">
        <f>IF(AND(A3722&gt;=CONTROL!$F$9,A3722&lt;CONTROL!$F$10+1),A3722,0)</f>
        <v>0</v>
      </c>
      <c r="D3722" s="114" t="str">
        <f>IF(DATOS!I3723=CONTROL!$H$10,"B","A")</f>
        <v>A</v>
      </c>
      <c r="E3722" s="114">
        <f t="shared" si="348"/>
        <v>0</v>
      </c>
      <c r="F3722">
        <f t="shared" ca="1" si="349"/>
        <v>-1</v>
      </c>
      <c r="G3722">
        <f t="shared" ca="1" si="350"/>
        <v>654</v>
      </c>
      <c r="H3722">
        <f t="shared" ca="1" si="351"/>
        <v>0</v>
      </c>
      <c r="I3722" s="122">
        <f t="shared" ca="1" si="352"/>
        <v>0</v>
      </c>
    </row>
    <row r="3723" spans="1:9" x14ac:dyDescent="0.25">
      <c r="A3723" s="114">
        <f t="shared" si="353"/>
        <v>3723</v>
      </c>
      <c r="B3723" s="114">
        <f>IF(AND(A3723&gt;=CONTROL!$D$9,A3723&lt;CONTROL!$D$10+1),A3723,0)</f>
        <v>0</v>
      </c>
      <c r="C3723" s="114">
        <f>IF(AND(A3723&gt;=CONTROL!$F$9,A3723&lt;CONTROL!$F$10+1),A3723,0)</f>
        <v>0</v>
      </c>
      <c r="D3723" s="114" t="str">
        <f>IF(DATOS!I3724=CONTROL!$H$10,"B","A")</f>
        <v>A</v>
      </c>
      <c r="E3723" s="114">
        <f t="shared" si="348"/>
        <v>0</v>
      </c>
      <c r="F3723">
        <f t="shared" ca="1" si="349"/>
        <v>-1</v>
      </c>
      <c r="G3723">
        <f t="shared" ca="1" si="350"/>
        <v>654</v>
      </c>
      <c r="H3723">
        <f t="shared" ca="1" si="351"/>
        <v>0</v>
      </c>
      <c r="I3723" s="122">
        <f t="shared" ca="1" si="352"/>
        <v>0</v>
      </c>
    </row>
    <row r="3724" spans="1:9" x14ac:dyDescent="0.25">
      <c r="A3724" s="114">
        <f t="shared" si="353"/>
        <v>3724</v>
      </c>
      <c r="B3724" s="114">
        <f>IF(AND(A3724&gt;=CONTROL!$D$9,A3724&lt;CONTROL!$D$10+1),A3724,0)</f>
        <v>0</v>
      </c>
      <c r="C3724" s="114">
        <f>IF(AND(A3724&gt;=CONTROL!$F$9,A3724&lt;CONTROL!$F$10+1),A3724,0)</f>
        <v>0</v>
      </c>
      <c r="D3724" s="114" t="str">
        <f>IF(DATOS!I3725=CONTROL!$H$10,"B","A")</f>
        <v>A</v>
      </c>
      <c r="E3724" s="114">
        <f t="shared" si="348"/>
        <v>0</v>
      </c>
      <c r="F3724">
        <f t="shared" ca="1" si="349"/>
        <v>-1</v>
      </c>
      <c r="G3724">
        <f t="shared" ca="1" si="350"/>
        <v>654</v>
      </c>
      <c r="H3724">
        <f t="shared" ca="1" si="351"/>
        <v>0</v>
      </c>
      <c r="I3724" s="122">
        <f t="shared" ca="1" si="352"/>
        <v>0</v>
      </c>
    </row>
    <row r="3725" spans="1:9" x14ac:dyDescent="0.25">
      <c r="A3725" s="114">
        <f t="shared" si="353"/>
        <v>3725</v>
      </c>
      <c r="B3725" s="114">
        <f>IF(AND(A3725&gt;=CONTROL!$D$9,A3725&lt;CONTROL!$D$10+1),A3725,0)</f>
        <v>0</v>
      </c>
      <c r="C3725" s="114">
        <f>IF(AND(A3725&gt;=CONTROL!$F$9,A3725&lt;CONTROL!$F$10+1),A3725,0)</f>
        <v>0</v>
      </c>
      <c r="D3725" s="114" t="str">
        <f>IF(DATOS!I3726=CONTROL!$H$10,"B","A")</f>
        <v>A</v>
      </c>
      <c r="E3725" s="114">
        <f t="shared" si="348"/>
        <v>0</v>
      </c>
      <c r="F3725">
        <f t="shared" ca="1" si="349"/>
        <v>-1</v>
      </c>
      <c r="G3725">
        <f t="shared" ca="1" si="350"/>
        <v>654</v>
      </c>
      <c r="H3725">
        <f t="shared" ca="1" si="351"/>
        <v>0</v>
      </c>
      <c r="I3725" s="122">
        <f t="shared" ca="1" si="352"/>
        <v>0</v>
      </c>
    </row>
    <row r="3726" spans="1:9" x14ac:dyDescent="0.25">
      <c r="A3726" s="114">
        <f t="shared" si="353"/>
        <v>3726</v>
      </c>
      <c r="B3726" s="114">
        <f>IF(AND(A3726&gt;=CONTROL!$D$9,A3726&lt;CONTROL!$D$10+1),A3726,0)</f>
        <v>0</v>
      </c>
      <c r="C3726" s="114">
        <f>IF(AND(A3726&gt;=CONTROL!$F$9,A3726&lt;CONTROL!$F$10+1),A3726,0)</f>
        <v>0</v>
      </c>
      <c r="D3726" s="114" t="str">
        <f>IF(DATOS!I3727=CONTROL!$H$10,"B","A")</f>
        <v>A</v>
      </c>
      <c r="E3726" s="114">
        <f t="shared" si="348"/>
        <v>0</v>
      </c>
      <c r="F3726">
        <f t="shared" ca="1" si="349"/>
        <v>-1</v>
      </c>
      <c r="G3726">
        <f t="shared" ca="1" si="350"/>
        <v>654</v>
      </c>
      <c r="H3726">
        <f t="shared" ca="1" si="351"/>
        <v>0</v>
      </c>
      <c r="I3726" s="122">
        <f t="shared" ca="1" si="352"/>
        <v>0</v>
      </c>
    </row>
    <row r="3727" spans="1:9" x14ac:dyDescent="0.25">
      <c r="A3727" s="114">
        <f t="shared" si="353"/>
        <v>3727</v>
      </c>
      <c r="B3727" s="114">
        <f>IF(AND(A3727&gt;=CONTROL!$D$9,A3727&lt;CONTROL!$D$10+1),A3727,0)</f>
        <v>0</v>
      </c>
      <c r="C3727" s="114">
        <f>IF(AND(A3727&gt;=CONTROL!$F$9,A3727&lt;CONTROL!$F$10+1),A3727,0)</f>
        <v>0</v>
      </c>
      <c r="D3727" s="114" t="str">
        <f>IF(DATOS!I3728=CONTROL!$H$10,"B","A")</f>
        <v>A</v>
      </c>
      <c r="E3727" s="114">
        <f t="shared" si="348"/>
        <v>0</v>
      </c>
      <c r="F3727">
        <f t="shared" ca="1" si="349"/>
        <v>-1</v>
      </c>
      <c r="G3727">
        <f t="shared" ca="1" si="350"/>
        <v>654</v>
      </c>
      <c r="H3727">
        <f t="shared" ca="1" si="351"/>
        <v>0</v>
      </c>
      <c r="I3727" s="122">
        <f t="shared" ca="1" si="352"/>
        <v>0</v>
      </c>
    </row>
    <row r="3728" spans="1:9" x14ac:dyDescent="0.25">
      <c r="A3728" s="114">
        <f t="shared" si="353"/>
        <v>3728</v>
      </c>
      <c r="B3728" s="114">
        <f>IF(AND(A3728&gt;=CONTROL!$D$9,A3728&lt;CONTROL!$D$10+1),A3728,0)</f>
        <v>0</v>
      </c>
      <c r="C3728" s="114">
        <f>IF(AND(A3728&gt;=CONTROL!$F$9,A3728&lt;CONTROL!$F$10+1),A3728,0)</f>
        <v>0</v>
      </c>
      <c r="D3728" s="114" t="str">
        <f>IF(DATOS!I3729=CONTROL!$H$10,"B","A")</f>
        <v>A</v>
      </c>
      <c r="E3728" s="114">
        <f t="shared" si="348"/>
        <v>0</v>
      </c>
      <c r="F3728">
        <f t="shared" ca="1" si="349"/>
        <v>-1</v>
      </c>
      <c r="G3728">
        <f t="shared" ca="1" si="350"/>
        <v>654</v>
      </c>
      <c r="H3728">
        <f t="shared" ca="1" si="351"/>
        <v>0</v>
      </c>
      <c r="I3728" s="122">
        <f t="shared" ca="1" si="352"/>
        <v>0</v>
      </c>
    </row>
    <row r="3729" spans="1:9" x14ac:dyDescent="0.25">
      <c r="A3729" s="114">
        <f t="shared" si="353"/>
        <v>3729</v>
      </c>
      <c r="B3729" s="114">
        <f>IF(AND(A3729&gt;=CONTROL!$D$9,A3729&lt;CONTROL!$D$10+1),A3729,0)</f>
        <v>0</v>
      </c>
      <c r="C3729" s="114">
        <f>IF(AND(A3729&gt;=CONTROL!$F$9,A3729&lt;CONTROL!$F$10+1),A3729,0)</f>
        <v>0</v>
      </c>
      <c r="D3729" s="114" t="str">
        <f>IF(DATOS!I3730=CONTROL!$H$10,"B","A")</f>
        <v>A</v>
      </c>
      <c r="E3729" s="114">
        <f t="shared" si="348"/>
        <v>0</v>
      </c>
      <c r="F3729">
        <f t="shared" ca="1" si="349"/>
        <v>-1</v>
      </c>
      <c r="G3729">
        <f t="shared" ca="1" si="350"/>
        <v>654</v>
      </c>
      <c r="H3729">
        <f t="shared" ca="1" si="351"/>
        <v>0</v>
      </c>
      <c r="I3729" s="122">
        <f t="shared" ca="1" si="352"/>
        <v>0</v>
      </c>
    </row>
    <row r="3730" spans="1:9" x14ac:dyDescent="0.25">
      <c r="A3730" s="114">
        <f t="shared" si="353"/>
        <v>3730</v>
      </c>
      <c r="B3730" s="114">
        <f>IF(AND(A3730&gt;=CONTROL!$D$9,A3730&lt;CONTROL!$D$10+1),A3730,0)</f>
        <v>0</v>
      </c>
      <c r="C3730" s="114">
        <f>IF(AND(A3730&gt;=CONTROL!$F$9,A3730&lt;CONTROL!$F$10+1),A3730,0)</f>
        <v>0</v>
      </c>
      <c r="D3730" s="114" t="str">
        <f>IF(DATOS!I3731=CONTROL!$H$10,"B","A")</f>
        <v>A</v>
      </c>
      <c r="E3730" s="114">
        <f t="shared" si="348"/>
        <v>0</v>
      </c>
      <c r="F3730">
        <f t="shared" ca="1" si="349"/>
        <v>-1</v>
      </c>
      <c r="G3730">
        <f t="shared" ca="1" si="350"/>
        <v>654</v>
      </c>
      <c r="H3730">
        <f t="shared" ca="1" si="351"/>
        <v>0</v>
      </c>
      <c r="I3730" s="122">
        <f t="shared" ca="1" si="352"/>
        <v>0</v>
      </c>
    </row>
    <row r="3731" spans="1:9" x14ac:dyDescent="0.25">
      <c r="A3731" s="114">
        <f t="shared" si="353"/>
        <v>3731</v>
      </c>
      <c r="B3731" s="114">
        <f>IF(AND(A3731&gt;=CONTROL!$D$9,A3731&lt;CONTROL!$D$10+1),A3731,0)</f>
        <v>0</v>
      </c>
      <c r="C3731" s="114">
        <f>IF(AND(A3731&gt;=CONTROL!$F$9,A3731&lt;CONTROL!$F$10+1),A3731,0)</f>
        <v>0</v>
      </c>
      <c r="D3731" s="114" t="str">
        <f>IF(DATOS!I3732=CONTROL!$H$10,"B","A")</f>
        <v>A</v>
      </c>
      <c r="E3731" s="114">
        <f t="shared" si="348"/>
        <v>0</v>
      </c>
      <c r="F3731">
        <f t="shared" ca="1" si="349"/>
        <v>-1</v>
      </c>
      <c r="G3731">
        <f t="shared" ca="1" si="350"/>
        <v>654</v>
      </c>
      <c r="H3731">
        <f t="shared" ca="1" si="351"/>
        <v>0</v>
      </c>
      <c r="I3731" s="122">
        <f t="shared" ca="1" si="352"/>
        <v>0</v>
      </c>
    </row>
    <row r="3732" spans="1:9" x14ac:dyDescent="0.25">
      <c r="A3732" s="114">
        <f t="shared" si="353"/>
        <v>3732</v>
      </c>
      <c r="B3732" s="114">
        <f>IF(AND(A3732&gt;=CONTROL!$D$9,A3732&lt;CONTROL!$D$10+1),A3732,0)</f>
        <v>0</v>
      </c>
      <c r="C3732" s="114">
        <f>IF(AND(A3732&gt;=CONTROL!$F$9,A3732&lt;CONTROL!$F$10+1),A3732,0)</f>
        <v>0</v>
      </c>
      <c r="D3732" s="114" t="str">
        <f>IF(DATOS!I3733=CONTROL!$H$10,"B","A")</f>
        <v>A</v>
      </c>
      <c r="E3732" s="114">
        <f t="shared" si="348"/>
        <v>0</v>
      </c>
      <c r="F3732">
        <f t="shared" ca="1" si="349"/>
        <v>-1</v>
      </c>
      <c r="G3732">
        <f t="shared" ca="1" si="350"/>
        <v>654</v>
      </c>
      <c r="H3732">
        <f t="shared" ca="1" si="351"/>
        <v>0</v>
      </c>
      <c r="I3732" s="122">
        <f t="shared" ca="1" si="352"/>
        <v>0</v>
      </c>
    </row>
    <row r="3733" spans="1:9" x14ac:dyDescent="0.25">
      <c r="A3733" s="114">
        <f t="shared" si="353"/>
        <v>3733</v>
      </c>
      <c r="B3733" s="114">
        <f>IF(AND(A3733&gt;=CONTROL!$D$9,A3733&lt;CONTROL!$D$10+1),A3733,0)</f>
        <v>0</v>
      </c>
      <c r="C3733" s="114">
        <f>IF(AND(A3733&gt;=CONTROL!$F$9,A3733&lt;CONTROL!$F$10+1),A3733,0)</f>
        <v>0</v>
      </c>
      <c r="D3733" s="114" t="str">
        <f>IF(DATOS!I3734=CONTROL!$H$10,"B","A")</f>
        <v>A</v>
      </c>
      <c r="E3733" s="114">
        <f t="shared" si="348"/>
        <v>0</v>
      </c>
      <c r="F3733">
        <f t="shared" ca="1" si="349"/>
        <v>-1</v>
      </c>
      <c r="G3733">
        <f t="shared" ca="1" si="350"/>
        <v>654</v>
      </c>
      <c r="H3733">
        <f t="shared" ca="1" si="351"/>
        <v>0</v>
      </c>
      <c r="I3733" s="122">
        <f t="shared" ca="1" si="352"/>
        <v>0</v>
      </c>
    </row>
    <row r="3734" spans="1:9" x14ac:dyDescent="0.25">
      <c r="A3734" s="114">
        <f t="shared" si="353"/>
        <v>3734</v>
      </c>
      <c r="B3734" s="114">
        <f>IF(AND(A3734&gt;=CONTROL!$D$9,A3734&lt;CONTROL!$D$10+1),A3734,0)</f>
        <v>0</v>
      </c>
      <c r="C3734" s="114">
        <f>IF(AND(A3734&gt;=CONTROL!$F$9,A3734&lt;CONTROL!$F$10+1),A3734,0)</f>
        <v>0</v>
      </c>
      <c r="D3734" s="114" t="str">
        <f>IF(DATOS!I3735=CONTROL!$H$10,"B","A")</f>
        <v>A</v>
      </c>
      <c r="E3734" s="114">
        <f t="shared" si="348"/>
        <v>0</v>
      </c>
      <c r="F3734">
        <f t="shared" ca="1" si="349"/>
        <v>-1</v>
      </c>
      <c r="G3734">
        <f t="shared" ca="1" si="350"/>
        <v>654</v>
      </c>
      <c r="H3734">
        <f t="shared" ca="1" si="351"/>
        <v>0</v>
      </c>
      <c r="I3734" s="122">
        <f t="shared" ca="1" si="352"/>
        <v>0</v>
      </c>
    </row>
    <row r="3735" spans="1:9" x14ac:dyDescent="0.25">
      <c r="A3735" s="114">
        <f t="shared" si="353"/>
        <v>3735</v>
      </c>
      <c r="B3735" s="114">
        <f>IF(AND(A3735&gt;=CONTROL!$D$9,A3735&lt;CONTROL!$D$10+1),A3735,0)</f>
        <v>0</v>
      </c>
      <c r="C3735" s="114">
        <f>IF(AND(A3735&gt;=CONTROL!$F$9,A3735&lt;CONTROL!$F$10+1),A3735,0)</f>
        <v>0</v>
      </c>
      <c r="D3735" s="114" t="str">
        <f>IF(DATOS!I3736=CONTROL!$H$10,"B","A")</f>
        <v>A</v>
      </c>
      <c r="E3735" s="114">
        <f t="shared" si="348"/>
        <v>0</v>
      </c>
      <c r="F3735">
        <f t="shared" ca="1" si="349"/>
        <v>-1</v>
      </c>
      <c r="G3735">
        <f t="shared" ca="1" si="350"/>
        <v>654</v>
      </c>
      <c r="H3735">
        <f t="shared" ca="1" si="351"/>
        <v>0</v>
      </c>
      <c r="I3735" s="122">
        <f t="shared" ca="1" si="352"/>
        <v>0</v>
      </c>
    </row>
    <row r="3736" spans="1:9" x14ac:dyDescent="0.25">
      <c r="A3736" s="114">
        <f t="shared" si="353"/>
        <v>3736</v>
      </c>
      <c r="B3736" s="114">
        <f>IF(AND(A3736&gt;=CONTROL!$D$9,A3736&lt;CONTROL!$D$10+1),A3736,0)</f>
        <v>0</v>
      </c>
      <c r="C3736" s="114">
        <f>IF(AND(A3736&gt;=CONTROL!$F$9,A3736&lt;CONTROL!$F$10+1),A3736,0)</f>
        <v>0</v>
      </c>
      <c r="D3736" s="114" t="str">
        <f>IF(DATOS!I3737=CONTROL!$H$10,"B","A")</f>
        <v>A</v>
      </c>
      <c r="E3736" s="114">
        <f t="shared" si="348"/>
        <v>0</v>
      </c>
      <c r="F3736">
        <f t="shared" ca="1" si="349"/>
        <v>-1</v>
      </c>
      <c r="G3736">
        <f t="shared" ca="1" si="350"/>
        <v>654</v>
      </c>
      <c r="H3736">
        <f t="shared" ca="1" si="351"/>
        <v>0</v>
      </c>
      <c r="I3736" s="122">
        <f t="shared" ca="1" si="352"/>
        <v>0</v>
      </c>
    </row>
    <row r="3737" spans="1:9" x14ac:dyDescent="0.25">
      <c r="A3737" s="114">
        <f t="shared" si="353"/>
        <v>3737</v>
      </c>
      <c r="B3737" s="114">
        <f>IF(AND(A3737&gt;=CONTROL!$D$9,A3737&lt;CONTROL!$D$10+1),A3737,0)</f>
        <v>0</v>
      </c>
      <c r="C3737" s="114">
        <f>IF(AND(A3737&gt;=CONTROL!$F$9,A3737&lt;CONTROL!$F$10+1),A3737,0)</f>
        <v>0</v>
      </c>
      <c r="D3737" s="114" t="str">
        <f>IF(DATOS!I3738=CONTROL!$H$10,"B","A")</f>
        <v>A</v>
      </c>
      <c r="E3737" s="114">
        <f t="shared" si="348"/>
        <v>0</v>
      </c>
      <c r="F3737">
        <f t="shared" ca="1" si="349"/>
        <v>-1</v>
      </c>
      <c r="G3737">
        <f t="shared" ca="1" si="350"/>
        <v>654</v>
      </c>
      <c r="H3737">
        <f t="shared" ca="1" si="351"/>
        <v>0</v>
      </c>
      <c r="I3737" s="122">
        <f t="shared" ca="1" si="352"/>
        <v>0</v>
      </c>
    </row>
    <row r="3738" spans="1:9" x14ac:dyDescent="0.25">
      <c r="A3738" s="114">
        <f t="shared" si="353"/>
        <v>3738</v>
      </c>
      <c r="B3738" s="114">
        <f>IF(AND(A3738&gt;=CONTROL!$D$9,A3738&lt;CONTROL!$D$10+1),A3738,0)</f>
        <v>0</v>
      </c>
      <c r="C3738" s="114">
        <f>IF(AND(A3738&gt;=CONTROL!$F$9,A3738&lt;CONTROL!$F$10+1),A3738,0)</f>
        <v>0</v>
      </c>
      <c r="D3738" s="114" t="str">
        <f>IF(DATOS!I3739=CONTROL!$H$10,"B","A")</f>
        <v>A</v>
      </c>
      <c r="E3738" s="114">
        <f t="shared" si="348"/>
        <v>0</v>
      </c>
      <c r="F3738">
        <f t="shared" ca="1" si="349"/>
        <v>-1</v>
      </c>
      <c r="G3738">
        <f t="shared" ca="1" si="350"/>
        <v>654</v>
      </c>
      <c r="H3738">
        <f t="shared" ca="1" si="351"/>
        <v>0</v>
      </c>
      <c r="I3738" s="122">
        <f t="shared" ca="1" si="352"/>
        <v>0</v>
      </c>
    </row>
    <row r="3739" spans="1:9" x14ac:dyDescent="0.25">
      <c r="A3739" s="114">
        <f t="shared" si="353"/>
        <v>3739</v>
      </c>
      <c r="B3739" s="114">
        <f>IF(AND(A3739&gt;=CONTROL!$D$9,A3739&lt;CONTROL!$D$10+1),A3739,0)</f>
        <v>0</v>
      </c>
      <c r="C3739" s="114">
        <f>IF(AND(A3739&gt;=CONTROL!$F$9,A3739&lt;CONTROL!$F$10+1),A3739,0)</f>
        <v>0</v>
      </c>
      <c r="D3739" s="114" t="str">
        <f>IF(DATOS!I3740=CONTROL!$H$10,"B","A")</f>
        <v>A</v>
      </c>
      <c r="E3739" s="114">
        <f t="shared" si="348"/>
        <v>0</v>
      </c>
      <c r="F3739">
        <f t="shared" ca="1" si="349"/>
        <v>-1</v>
      </c>
      <c r="G3739">
        <f t="shared" ca="1" si="350"/>
        <v>654</v>
      </c>
      <c r="H3739">
        <f t="shared" ca="1" si="351"/>
        <v>0</v>
      </c>
      <c r="I3739" s="122">
        <f t="shared" ca="1" si="352"/>
        <v>0</v>
      </c>
    </row>
    <row r="3740" spans="1:9" x14ac:dyDescent="0.25">
      <c r="A3740" s="114">
        <f t="shared" si="353"/>
        <v>3740</v>
      </c>
      <c r="B3740" s="114">
        <f>IF(AND(A3740&gt;=CONTROL!$D$9,A3740&lt;CONTROL!$D$10+1),A3740,0)</f>
        <v>0</v>
      </c>
      <c r="C3740" s="114">
        <f>IF(AND(A3740&gt;=CONTROL!$F$9,A3740&lt;CONTROL!$F$10+1),A3740,0)</f>
        <v>0</v>
      </c>
      <c r="D3740" s="114" t="str">
        <f>IF(DATOS!I3741=CONTROL!$H$10,"B","A")</f>
        <v>A</v>
      </c>
      <c r="E3740" s="114">
        <f t="shared" si="348"/>
        <v>0</v>
      </c>
      <c r="F3740">
        <f t="shared" ca="1" si="349"/>
        <v>-1</v>
      </c>
      <c r="G3740">
        <f t="shared" ca="1" si="350"/>
        <v>654</v>
      </c>
      <c r="H3740">
        <f t="shared" ca="1" si="351"/>
        <v>0</v>
      </c>
      <c r="I3740" s="122">
        <f t="shared" ca="1" si="352"/>
        <v>0</v>
      </c>
    </row>
    <row r="3741" spans="1:9" x14ac:dyDescent="0.25">
      <c r="A3741" s="114">
        <f t="shared" si="353"/>
        <v>3741</v>
      </c>
      <c r="B3741" s="114">
        <f>IF(AND(A3741&gt;=CONTROL!$D$9,A3741&lt;CONTROL!$D$10+1),A3741,0)</f>
        <v>0</v>
      </c>
      <c r="C3741" s="114">
        <f>IF(AND(A3741&gt;=CONTROL!$F$9,A3741&lt;CONTROL!$F$10+1),A3741,0)</f>
        <v>0</v>
      </c>
      <c r="D3741" s="114" t="str">
        <f>IF(DATOS!I3742=CONTROL!$H$10,"B","A")</f>
        <v>A</v>
      </c>
      <c r="E3741" s="114">
        <f t="shared" si="348"/>
        <v>0</v>
      </c>
      <c r="F3741">
        <f t="shared" ca="1" si="349"/>
        <v>-1</v>
      </c>
      <c r="G3741">
        <f t="shared" ca="1" si="350"/>
        <v>654</v>
      </c>
      <c r="H3741">
        <f t="shared" ca="1" si="351"/>
        <v>0</v>
      </c>
      <c r="I3741" s="122">
        <f t="shared" ca="1" si="352"/>
        <v>0</v>
      </c>
    </row>
    <row r="3742" spans="1:9" x14ac:dyDescent="0.25">
      <c r="A3742" s="114">
        <f t="shared" si="353"/>
        <v>3742</v>
      </c>
      <c r="B3742" s="114">
        <f>IF(AND(A3742&gt;=CONTROL!$D$9,A3742&lt;CONTROL!$D$10+1),A3742,0)</f>
        <v>0</v>
      </c>
      <c r="C3742" s="114">
        <f>IF(AND(A3742&gt;=CONTROL!$F$9,A3742&lt;CONTROL!$F$10+1),A3742,0)</f>
        <v>0</v>
      </c>
      <c r="D3742" s="114" t="str">
        <f>IF(DATOS!I3743=CONTROL!$H$10,"B","A")</f>
        <v>A</v>
      </c>
      <c r="E3742" s="114">
        <f t="shared" si="348"/>
        <v>0</v>
      </c>
      <c r="F3742">
        <f t="shared" ca="1" si="349"/>
        <v>-1</v>
      </c>
      <c r="G3742">
        <f t="shared" ca="1" si="350"/>
        <v>654</v>
      </c>
      <c r="H3742">
        <f t="shared" ca="1" si="351"/>
        <v>0</v>
      </c>
      <c r="I3742" s="122">
        <f t="shared" ca="1" si="352"/>
        <v>0</v>
      </c>
    </row>
    <row r="3743" spans="1:9" x14ac:dyDescent="0.25">
      <c r="A3743" s="114">
        <f t="shared" si="353"/>
        <v>3743</v>
      </c>
      <c r="B3743" s="114">
        <f>IF(AND(A3743&gt;=CONTROL!$D$9,A3743&lt;CONTROL!$D$10+1),A3743,0)</f>
        <v>0</v>
      </c>
      <c r="C3743" s="114">
        <f>IF(AND(A3743&gt;=CONTROL!$F$9,A3743&lt;CONTROL!$F$10+1),A3743,0)</f>
        <v>0</v>
      </c>
      <c r="D3743" s="114" t="str">
        <f>IF(DATOS!I3744=CONTROL!$H$10,"B","A")</f>
        <v>A</v>
      </c>
      <c r="E3743" s="114">
        <f t="shared" si="348"/>
        <v>0</v>
      </c>
      <c r="F3743">
        <f t="shared" ca="1" si="349"/>
        <v>-1</v>
      </c>
      <c r="G3743">
        <f t="shared" ca="1" si="350"/>
        <v>654</v>
      </c>
      <c r="H3743">
        <f t="shared" ca="1" si="351"/>
        <v>0</v>
      </c>
      <c r="I3743" s="122">
        <f t="shared" ca="1" si="352"/>
        <v>0</v>
      </c>
    </row>
    <row r="3744" spans="1:9" x14ac:dyDescent="0.25">
      <c r="A3744" s="114">
        <f t="shared" si="353"/>
        <v>3744</v>
      </c>
      <c r="B3744" s="114">
        <f>IF(AND(A3744&gt;=CONTROL!$D$9,A3744&lt;CONTROL!$D$10+1),A3744,0)</f>
        <v>0</v>
      </c>
      <c r="C3744" s="114">
        <f>IF(AND(A3744&gt;=CONTROL!$F$9,A3744&lt;CONTROL!$F$10+1),A3744,0)</f>
        <v>0</v>
      </c>
      <c r="D3744" s="114" t="str">
        <f>IF(DATOS!I3745=CONTROL!$H$10,"B","A")</f>
        <v>A</v>
      </c>
      <c r="E3744" s="114">
        <f t="shared" si="348"/>
        <v>0</v>
      </c>
      <c r="F3744">
        <f t="shared" ca="1" si="349"/>
        <v>-1</v>
      </c>
      <c r="G3744">
        <f t="shared" ca="1" si="350"/>
        <v>654</v>
      </c>
      <c r="H3744">
        <f t="shared" ca="1" si="351"/>
        <v>0</v>
      </c>
      <c r="I3744" s="122">
        <f t="shared" ca="1" si="352"/>
        <v>0</v>
      </c>
    </row>
    <row r="3745" spans="1:9" x14ac:dyDescent="0.25">
      <c r="A3745" s="114">
        <f t="shared" si="353"/>
        <v>3745</v>
      </c>
      <c r="B3745" s="114">
        <f>IF(AND(A3745&gt;=CONTROL!$D$9,A3745&lt;CONTROL!$D$10+1),A3745,0)</f>
        <v>0</v>
      </c>
      <c r="C3745" s="114">
        <f>IF(AND(A3745&gt;=CONTROL!$F$9,A3745&lt;CONTROL!$F$10+1),A3745,0)</f>
        <v>0</v>
      </c>
      <c r="D3745" s="114" t="str">
        <f>IF(DATOS!I3746=CONTROL!$H$10,"B","A")</f>
        <v>A</v>
      </c>
      <c r="E3745" s="114">
        <f t="shared" si="348"/>
        <v>0</v>
      </c>
      <c r="F3745">
        <f t="shared" ca="1" si="349"/>
        <v>-1</v>
      </c>
      <c r="G3745">
        <f t="shared" ca="1" si="350"/>
        <v>654</v>
      </c>
      <c r="H3745">
        <f t="shared" ca="1" si="351"/>
        <v>0</v>
      </c>
      <c r="I3745" s="122">
        <f t="shared" ca="1" si="352"/>
        <v>0</v>
      </c>
    </row>
    <row r="3746" spans="1:9" x14ac:dyDescent="0.25">
      <c r="A3746" s="114">
        <f t="shared" si="353"/>
        <v>3746</v>
      </c>
      <c r="B3746" s="114">
        <f>IF(AND(A3746&gt;=CONTROL!$D$9,A3746&lt;CONTROL!$D$10+1),A3746,0)</f>
        <v>0</v>
      </c>
      <c r="C3746" s="114">
        <f>IF(AND(A3746&gt;=CONTROL!$F$9,A3746&lt;CONTROL!$F$10+1),A3746,0)</f>
        <v>0</v>
      </c>
      <c r="D3746" s="114" t="str">
        <f>IF(DATOS!I3747=CONTROL!$H$10,"B","A")</f>
        <v>A</v>
      </c>
      <c r="E3746" s="114">
        <f t="shared" si="348"/>
        <v>0</v>
      </c>
      <c r="F3746">
        <f t="shared" ca="1" si="349"/>
        <v>-1</v>
      </c>
      <c r="G3746">
        <f t="shared" ca="1" si="350"/>
        <v>654</v>
      </c>
      <c r="H3746">
        <f t="shared" ca="1" si="351"/>
        <v>0</v>
      </c>
      <c r="I3746" s="122">
        <f t="shared" ca="1" si="352"/>
        <v>0</v>
      </c>
    </row>
    <row r="3747" spans="1:9" x14ac:dyDescent="0.25">
      <c r="A3747" s="114">
        <f t="shared" si="353"/>
        <v>3747</v>
      </c>
      <c r="B3747" s="114">
        <f>IF(AND(A3747&gt;=CONTROL!$D$9,A3747&lt;CONTROL!$D$10+1),A3747,0)</f>
        <v>0</v>
      </c>
      <c r="C3747" s="114">
        <f>IF(AND(A3747&gt;=CONTROL!$F$9,A3747&lt;CONTROL!$F$10+1),A3747,0)</f>
        <v>0</v>
      </c>
      <c r="D3747" s="114" t="str">
        <f>IF(DATOS!I3748=CONTROL!$H$10,"B","A")</f>
        <v>A</v>
      </c>
      <c r="E3747" s="114">
        <f t="shared" si="348"/>
        <v>0</v>
      </c>
      <c r="F3747">
        <f t="shared" ca="1" si="349"/>
        <v>-1</v>
      </c>
      <c r="G3747">
        <f t="shared" ca="1" si="350"/>
        <v>654</v>
      </c>
      <c r="H3747">
        <f t="shared" ca="1" si="351"/>
        <v>0</v>
      </c>
      <c r="I3747" s="122">
        <f t="shared" ca="1" si="352"/>
        <v>0</v>
      </c>
    </row>
    <row r="3748" spans="1:9" x14ac:dyDescent="0.25">
      <c r="A3748" s="114">
        <f t="shared" si="353"/>
        <v>3748</v>
      </c>
      <c r="B3748" s="114">
        <f>IF(AND(A3748&gt;=CONTROL!$D$9,A3748&lt;CONTROL!$D$10+1),A3748,0)</f>
        <v>0</v>
      </c>
      <c r="C3748" s="114">
        <f>IF(AND(A3748&gt;=CONTROL!$F$9,A3748&lt;CONTROL!$F$10+1),A3748,0)</f>
        <v>0</v>
      </c>
      <c r="D3748" s="114" t="str">
        <f>IF(DATOS!I3749=CONTROL!$H$10,"B","A")</f>
        <v>A</v>
      </c>
      <c r="E3748" s="114">
        <f t="shared" si="348"/>
        <v>0</v>
      </c>
      <c r="F3748">
        <f t="shared" ca="1" si="349"/>
        <v>-1</v>
      </c>
      <c r="G3748">
        <f t="shared" ca="1" si="350"/>
        <v>654</v>
      </c>
      <c r="H3748">
        <f t="shared" ca="1" si="351"/>
        <v>0</v>
      </c>
      <c r="I3748" s="122">
        <f t="shared" ca="1" si="352"/>
        <v>0</v>
      </c>
    </row>
    <row r="3749" spans="1:9" x14ac:dyDescent="0.25">
      <c r="A3749" s="114">
        <f t="shared" si="353"/>
        <v>3749</v>
      </c>
      <c r="B3749" s="114">
        <f>IF(AND(A3749&gt;=CONTROL!$D$9,A3749&lt;CONTROL!$D$10+1),A3749,0)</f>
        <v>0</v>
      </c>
      <c r="C3749" s="114">
        <f>IF(AND(A3749&gt;=CONTROL!$F$9,A3749&lt;CONTROL!$F$10+1),A3749,0)</f>
        <v>0</v>
      </c>
      <c r="D3749" s="114" t="str">
        <f>IF(DATOS!I3750=CONTROL!$H$10,"B","A")</f>
        <v>A</v>
      </c>
      <c r="E3749" s="114">
        <f t="shared" si="348"/>
        <v>0</v>
      </c>
      <c r="F3749">
        <f t="shared" ca="1" si="349"/>
        <v>-1</v>
      </c>
      <c r="G3749">
        <f t="shared" ca="1" si="350"/>
        <v>654</v>
      </c>
      <c r="H3749">
        <f t="shared" ca="1" si="351"/>
        <v>0</v>
      </c>
      <c r="I3749" s="122">
        <f t="shared" ca="1" si="352"/>
        <v>0</v>
      </c>
    </row>
    <row r="3750" spans="1:9" x14ac:dyDescent="0.25">
      <c r="A3750" s="114">
        <f t="shared" si="353"/>
        <v>3750</v>
      </c>
      <c r="B3750" s="114">
        <f>IF(AND(A3750&gt;=CONTROL!$D$9,A3750&lt;CONTROL!$D$10+1),A3750,0)</f>
        <v>0</v>
      </c>
      <c r="C3750" s="114">
        <f>IF(AND(A3750&gt;=CONTROL!$F$9,A3750&lt;CONTROL!$F$10+1),A3750,0)</f>
        <v>0</v>
      </c>
      <c r="D3750" s="114" t="str">
        <f>IF(DATOS!I3751=CONTROL!$H$10,"B","A")</f>
        <v>A</v>
      </c>
      <c r="E3750" s="114">
        <f t="shared" si="348"/>
        <v>0</v>
      </c>
      <c r="F3750">
        <f t="shared" ca="1" si="349"/>
        <v>-1</v>
      </c>
      <c r="G3750">
        <f t="shared" ca="1" si="350"/>
        <v>654</v>
      </c>
      <c r="H3750">
        <f t="shared" ca="1" si="351"/>
        <v>0</v>
      </c>
      <c r="I3750" s="122">
        <f t="shared" ca="1" si="352"/>
        <v>0</v>
      </c>
    </row>
    <row r="3751" spans="1:9" x14ac:dyDescent="0.25">
      <c r="A3751" s="114">
        <f t="shared" si="353"/>
        <v>3751</v>
      </c>
      <c r="B3751" s="114">
        <f>IF(AND(A3751&gt;=CONTROL!$D$9,A3751&lt;CONTROL!$D$10+1),A3751,0)</f>
        <v>0</v>
      </c>
      <c r="C3751" s="114">
        <f>IF(AND(A3751&gt;=CONTROL!$F$9,A3751&lt;CONTROL!$F$10+1),A3751,0)</f>
        <v>0</v>
      </c>
      <c r="D3751" s="114" t="str">
        <f>IF(DATOS!I3752=CONTROL!$H$10,"B","A")</f>
        <v>A</v>
      </c>
      <c r="E3751" s="114">
        <f t="shared" si="348"/>
        <v>0</v>
      </c>
      <c r="F3751">
        <f t="shared" ca="1" si="349"/>
        <v>-1</v>
      </c>
      <c r="G3751">
        <f t="shared" ca="1" si="350"/>
        <v>654</v>
      </c>
      <c r="H3751">
        <f t="shared" ca="1" si="351"/>
        <v>0</v>
      </c>
      <c r="I3751" s="122">
        <f t="shared" ca="1" si="352"/>
        <v>0</v>
      </c>
    </row>
    <row r="3752" spans="1:9" x14ac:dyDescent="0.25">
      <c r="A3752" s="114">
        <f t="shared" si="353"/>
        <v>3752</v>
      </c>
      <c r="B3752" s="114">
        <f>IF(AND(A3752&gt;=CONTROL!$D$9,A3752&lt;CONTROL!$D$10+1),A3752,0)</f>
        <v>0</v>
      </c>
      <c r="C3752" s="114">
        <f>IF(AND(A3752&gt;=CONTROL!$F$9,A3752&lt;CONTROL!$F$10+1),A3752,0)</f>
        <v>0</v>
      </c>
      <c r="D3752" s="114" t="str">
        <f>IF(DATOS!I3753=CONTROL!$H$10,"B","A")</f>
        <v>A</v>
      </c>
      <c r="E3752" s="114">
        <f t="shared" si="348"/>
        <v>0</v>
      </c>
      <c r="F3752">
        <f t="shared" ca="1" si="349"/>
        <v>-1</v>
      </c>
      <c r="G3752">
        <f t="shared" ca="1" si="350"/>
        <v>654</v>
      </c>
      <c r="H3752">
        <f t="shared" ca="1" si="351"/>
        <v>0</v>
      </c>
      <c r="I3752" s="122">
        <f t="shared" ca="1" si="352"/>
        <v>0</v>
      </c>
    </row>
    <row r="3753" spans="1:9" x14ac:dyDescent="0.25">
      <c r="A3753" s="114">
        <f t="shared" si="353"/>
        <v>3753</v>
      </c>
      <c r="B3753" s="114">
        <f>IF(AND(A3753&gt;=CONTROL!$D$9,A3753&lt;CONTROL!$D$10+1),A3753,0)</f>
        <v>0</v>
      </c>
      <c r="C3753" s="114">
        <f>IF(AND(A3753&gt;=CONTROL!$F$9,A3753&lt;CONTROL!$F$10+1),A3753,0)</f>
        <v>0</v>
      </c>
      <c r="D3753" s="114" t="str">
        <f>IF(DATOS!I3754=CONTROL!$H$10,"B","A")</f>
        <v>A</v>
      </c>
      <c r="E3753" s="114">
        <f t="shared" si="348"/>
        <v>0</v>
      </c>
      <c r="F3753">
        <f t="shared" ca="1" si="349"/>
        <v>-1</v>
      </c>
      <c r="G3753">
        <f t="shared" ca="1" si="350"/>
        <v>654</v>
      </c>
      <c r="H3753">
        <f t="shared" ca="1" si="351"/>
        <v>0</v>
      </c>
      <c r="I3753" s="122">
        <f t="shared" ca="1" si="352"/>
        <v>0</v>
      </c>
    </row>
    <row r="3754" spans="1:9" x14ac:dyDescent="0.25">
      <c r="A3754" s="114">
        <f t="shared" si="353"/>
        <v>3754</v>
      </c>
      <c r="B3754" s="114">
        <f>IF(AND(A3754&gt;=CONTROL!$D$9,A3754&lt;CONTROL!$D$10+1),A3754,0)</f>
        <v>0</v>
      </c>
      <c r="C3754" s="114">
        <f>IF(AND(A3754&gt;=CONTROL!$F$9,A3754&lt;CONTROL!$F$10+1),A3754,0)</f>
        <v>0</v>
      </c>
      <c r="D3754" s="114" t="str">
        <f>IF(DATOS!I3755=CONTROL!$H$10,"B","A")</f>
        <v>A</v>
      </c>
      <c r="E3754" s="114">
        <f t="shared" si="348"/>
        <v>0</v>
      </c>
      <c r="F3754">
        <f t="shared" ca="1" si="349"/>
        <v>-1</v>
      </c>
      <c r="G3754">
        <f t="shared" ca="1" si="350"/>
        <v>654</v>
      </c>
      <c r="H3754">
        <f t="shared" ca="1" si="351"/>
        <v>0</v>
      </c>
      <c r="I3754" s="122">
        <f t="shared" ca="1" si="352"/>
        <v>0</v>
      </c>
    </row>
    <row r="3755" spans="1:9" x14ac:dyDescent="0.25">
      <c r="A3755" s="114">
        <f t="shared" si="353"/>
        <v>3755</v>
      </c>
      <c r="B3755" s="114">
        <f>IF(AND(A3755&gt;=CONTROL!$D$9,A3755&lt;CONTROL!$D$10+1),A3755,0)</f>
        <v>0</v>
      </c>
      <c r="C3755" s="114">
        <f>IF(AND(A3755&gt;=CONTROL!$F$9,A3755&lt;CONTROL!$F$10+1),A3755,0)</f>
        <v>0</v>
      </c>
      <c r="D3755" s="114" t="str">
        <f>IF(DATOS!I3756=CONTROL!$H$10,"B","A")</f>
        <v>A</v>
      </c>
      <c r="E3755" s="114">
        <f t="shared" si="348"/>
        <v>0</v>
      </c>
      <c r="F3755">
        <f t="shared" ca="1" si="349"/>
        <v>-1</v>
      </c>
      <c r="G3755">
        <f t="shared" ca="1" si="350"/>
        <v>654</v>
      </c>
      <c r="H3755">
        <f t="shared" ca="1" si="351"/>
        <v>0</v>
      </c>
      <c r="I3755" s="122">
        <f t="shared" ca="1" si="352"/>
        <v>0</v>
      </c>
    </row>
    <row r="3756" spans="1:9" x14ac:dyDescent="0.25">
      <c r="A3756" s="114">
        <f t="shared" si="353"/>
        <v>3756</v>
      </c>
      <c r="B3756" s="114">
        <f>IF(AND(A3756&gt;=CONTROL!$D$9,A3756&lt;CONTROL!$D$10+1),A3756,0)</f>
        <v>0</v>
      </c>
      <c r="C3756" s="114">
        <f>IF(AND(A3756&gt;=CONTROL!$F$9,A3756&lt;CONTROL!$F$10+1),A3756,0)</f>
        <v>0</v>
      </c>
      <c r="D3756" s="114" t="str">
        <f>IF(DATOS!I3757=CONTROL!$H$10,"B","A")</f>
        <v>A</v>
      </c>
      <c r="E3756" s="114">
        <f t="shared" si="348"/>
        <v>0</v>
      </c>
      <c r="F3756">
        <f t="shared" ca="1" si="349"/>
        <v>-1</v>
      </c>
      <c r="G3756">
        <f t="shared" ca="1" si="350"/>
        <v>654</v>
      </c>
      <c r="H3756">
        <f t="shared" ca="1" si="351"/>
        <v>0</v>
      </c>
      <c r="I3756" s="122">
        <f t="shared" ca="1" si="352"/>
        <v>0</v>
      </c>
    </row>
    <row r="3757" spans="1:9" x14ac:dyDescent="0.25">
      <c r="A3757" s="114">
        <f t="shared" si="353"/>
        <v>3757</v>
      </c>
      <c r="B3757" s="114">
        <f>IF(AND(A3757&gt;=CONTROL!$D$9,A3757&lt;CONTROL!$D$10+1),A3757,0)</f>
        <v>0</v>
      </c>
      <c r="C3757" s="114">
        <f>IF(AND(A3757&gt;=CONTROL!$F$9,A3757&lt;CONTROL!$F$10+1),A3757,0)</f>
        <v>0</v>
      </c>
      <c r="D3757" s="114" t="str">
        <f>IF(DATOS!I3758=CONTROL!$H$10,"B","A")</f>
        <v>A</v>
      </c>
      <c r="E3757" s="114">
        <f t="shared" si="348"/>
        <v>0</v>
      </c>
      <c r="F3757">
        <f t="shared" ca="1" si="349"/>
        <v>-1</v>
      </c>
      <c r="G3757">
        <f t="shared" ca="1" si="350"/>
        <v>654</v>
      </c>
      <c r="H3757">
        <f t="shared" ca="1" si="351"/>
        <v>0</v>
      </c>
      <c r="I3757" s="122">
        <f t="shared" ca="1" si="352"/>
        <v>0</v>
      </c>
    </row>
    <row r="3758" spans="1:9" x14ac:dyDescent="0.25">
      <c r="A3758" s="114">
        <f t="shared" si="353"/>
        <v>3758</v>
      </c>
      <c r="B3758" s="114">
        <f>IF(AND(A3758&gt;=CONTROL!$D$9,A3758&lt;CONTROL!$D$10+1),A3758,0)</f>
        <v>0</v>
      </c>
      <c r="C3758" s="114">
        <f>IF(AND(A3758&gt;=CONTROL!$F$9,A3758&lt;CONTROL!$F$10+1),A3758,0)</f>
        <v>0</v>
      </c>
      <c r="D3758" s="114" t="str">
        <f>IF(DATOS!I3759=CONTROL!$H$10,"B","A")</f>
        <v>A</v>
      </c>
      <c r="E3758" s="114">
        <f t="shared" si="348"/>
        <v>0</v>
      </c>
      <c r="F3758">
        <f t="shared" ca="1" si="349"/>
        <v>-1</v>
      </c>
      <c r="G3758">
        <f t="shared" ca="1" si="350"/>
        <v>654</v>
      </c>
      <c r="H3758">
        <f t="shared" ca="1" si="351"/>
        <v>0</v>
      </c>
      <c r="I3758" s="122">
        <f t="shared" ca="1" si="352"/>
        <v>0</v>
      </c>
    </row>
    <row r="3759" spans="1:9" x14ac:dyDescent="0.25">
      <c r="A3759" s="114">
        <f t="shared" si="353"/>
        <v>3759</v>
      </c>
      <c r="B3759" s="114">
        <f>IF(AND(A3759&gt;=CONTROL!$D$9,A3759&lt;CONTROL!$D$10+1),A3759,0)</f>
        <v>0</v>
      </c>
      <c r="C3759" s="114">
        <f>IF(AND(A3759&gt;=CONTROL!$F$9,A3759&lt;CONTROL!$F$10+1),A3759,0)</f>
        <v>0</v>
      </c>
      <c r="D3759" s="114" t="str">
        <f>IF(DATOS!I3760=CONTROL!$H$10,"B","A")</f>
        <v>A</v>
      </c>
      <c r="E3759" s="114">
        <f t="shared" si="348"/>
        <v>0</v>
      </c>
      <c r="F3759">
        <f t="shared" ca="1" si="349"/>
        <v>-1</v>
      </c>
      <c r="G3759">
        <f t="shared" ca="1" si="350"/>
        <v>654</v>
      </c>
      <c r="H3759">
        <f t="shared" ca="1" si="351"/>
        <v>0</v>
      </c>
      <c r="I3759" s="122">
        <f t="shared" ca="1" si="352"/>
        <v>0</v>
      </c>
    </row>
    <row r="3760" spans="1:9" x14ac:dyDescent="0.25">
      <c r="A3760" s="114">
        <f t="shared" si="353"/>
        <v>3760</v>
      </c>
      <c r="B3760" s="114">
        <f>IF(AND(A3760&gt;=CONTROL!$D$9,A3760&lt;CONTROL!$D$10+1),A3760,0)</f>
        <v>0</v>
      </c>
      <c r="C3760" s="114">
        <f>IF(AND(A3760&gt;=CONTROL!$F$9,A3760&lt;CONTROL!$F$10+1),A3760,0)</f>
        <v>0</v>
      </c>
      <c r="D3760" s="114" t="str">
        <f>IF(DATOS!I3761=CONTROL!$H$10,"B","A")</f>
        <v>A</v>
      </c>
      <c r="E3760" s="114">
        <f t="shared" si="348"/>
        <v>0</v>
      </c>
      <c r="F3760">
        <f t="shared" ca="1" si="349"/>
        <v>-1</v>
      </c>
      <c r="G3760">
        <f t="shared" ca="1" si="350"/>
        <v>654</v>
      </c>
      <c r="H3760">
        <f t="shared" ca="1" si="351"/>
        <v>0</v>
      </c>
      <c r="I3760" s="122">
        <f t="shared" ca="1" si="352"/>
        <v>0</v>
      </c>
    </row>
    <row r="3761" spans="1:9" x14ac:dyDescent="0.25">
      <c r="A3761" s="114">
        <f t="shared" si="353"/>
        <v>3761</v>
      </c>
      <c r="B3761" s="114">
        <f>IF(AND(A3761&gt;=CONTROL!$D$9,A3761&lt;CONTROL!$D$10+1),A3761,0)</f>
        <v>0</v>
      </c>
      <c r="C3761" s="114">
        <f>IF(AND(A3761&gt;=CONTROL!$F$9,A3761&lt;CONTROL!$F$10+1),A3761,0)</f>
        <v>0</v>
      </c>
      <c r="D3761" s="114" t="str">
        <f>IF(DATOS!I3762=CONTROL!$H$10,"B","A")</f>
        <v>A</v>
      </c>
      <c r="E3761" s="114">
        <f t="shared" si="348"/>
        <v>0</v>
      </c>
      <c r="F3761">
        <f t="shared" ca="1" si="349"/>
        <v>-1</v>
      </c>
      <c r="G3761">
        <f t="shared" ca="1" si="350"/>
        <v>654</v>
      </c>
      <c r="H3761">
        <f t="shared" ca="1" si="351"/>
        <v>0</v>
      </c>
      <c r="I3761" s="122">
        <f t="shared" ca="1" si="352"/>
        <v>0</v>
      </c>
    </row>
    <row r="3762" spans="1:9" x14ac:dyDescent="0.25">
      <c r="A3762" s="114">
        <f t="shared" si="353"/>
        <v>3762</v>
      </c>
      <c r="B3762" s="114">
        <f>IF(AND(A3762&gt;=CONTROL!$D$9,A3762&lt;CONTROL!$D$10+1),A3762,0)</f>
        <v>0</v>
      </c>
      <c r="C3762" s="114">
        <f>IF(AND(A3762&gt;=CONTROL!$F$9,A3762&lt;CONTROL!$F$10+1),A3762,0)</f>
        <v>0</v>
      </c>
      <c r="D3762" s="114" t="str">
        <f>IF(DATOS!I3763=CONTROL!$H$10,"B","A")</f>
        <v>A</v>
      </c>
      <c r="E3762" s="114">
        <f t="shared" si="348"/>
        <v>0</v>
      </c>
      <c r="F3762">
        <f t="shared" ca="1" si="349"/>
        <v>-1</v>
      </c>
      <c r="G3762">
        <f t="shared" ca="1" si="350"/>
        <v>654</v>
      </c>
      <c r="H3762">
        <f t="shared" ca="1" si="351"/>
        <v>0</v>
      </c>
      <c r="I3762" s="122">
        <f t="shared" ca="1" si="352"/>
        <v>0</v>
      </c>
    </row>
    <row r="3763" spans="1:9" x14ac:dyDescent="0.25">
      <c r="A3763" s="114">
        <f t="shared" si="353"/>
        <v>3763</v>
      </c>
      <c r="B3763" s="114">
        <f>IF(AND(A3763&gt;=CONTROL!$D$9,A3763&lt;CONTROL!$D$10+1),A3763,0)</f>
        <v>0</v>
      </c>
      <c r="C3763" s="114">
        <f>IF(AND(A3763&gt;=CONTROL!$F$9,A3763&lt;CONTROL!$F$10+1),A3763,0)</f>
        <v>0</v>
      </c>
      <c r="D3763" s="114" t="str">
        <f>IF(DATOS!I3764=CONTROL!$H$10,"B","A")</f>
        <v>A</v>
      </c>
      <c r="E3763" s="114">
        <f t="shared" si="348"/>
        <v>0</v>
      </c>
      <c r="F3763">
        <f t="shared" ca="1" si="349"/>
        <v>-1</v>
      </c>
      <c r="G3763">
        <f t="shared" ca="1" si="350"/>
        <v>654</v>
      </c>
      <c r="H3763">
        <f t="shared" ca="1" si="351"/>
        <v>0</v>
      </c>
      <c r="I3763" s="122">
        <f t="shared" ca="1" si="352"/>
        <v>0</v>
      </c>
    </row>
    <row r="3764" spans="1:9" x14ac:dyDescent="0.25">
      <c r="A3764" s="114">
        <f t="shared" si="353"/>
        <v>3764</v>
      </c>
      <c r="B3764" s="114">
        <f>IF(AND(A3764&gt;=CONTROL!$D$9,A3764&lt;CONTROL!$D$10+1),A3764,0)</f>
        <v>0</v>
      </c>
      <c r="C3764" s="114">
        <f>IF(AND(A3764&gt;=CONTROL!$F$9,A3764&lt;CONTROL!$F$10+1),A3764,0)</f>
        <v>0</v>
      </c>
      <c r="D3764" s="114" t="str">
        <f>IF(DATOS!I3765=CONTROL!$H$10,"B","A")</f>
        <v>A</v>
      </c>
      <c r="E3764" s="114">
        <f t="shared" si="348"/>
        <v>0</v>
      </c>
      <c r="F3764">
        <f t="shared" ca="1" si="349"/>
        <v>-1</v>
      </c>
      <c r="G3764">
        <f t="shared" ca="1" si="350"/>
        <v>654</v>
      </c>
      <c r="H3764">
        <f t="shared" ca="1" si="351"/>
        <v>0</v>
      </c>
      <c r="I3764" s="122">
        <f t="shared" ca="1" si="352"/>
        <v>0</v>
      </c>
    </row>
    <row r="3765" spans="1:9" x14ac:dyDescent="0.25">
      <c r="A3765" s="114">
        <f t="shared" si="353"/>
        <v>3765</v>
      </c>
      <c r="B3765" s="114">
        <f>IF(AND(A3765&gt;=CONTROL!$D$9,A3765&lt;CONTROL!$D$10+1),A3765,0)</f>
        <v>0</v>
      </c>
      <c r="C3765" s="114">
        <f>IF(AND(A3765&gt;=CONTROL!$F$9,A3765&lt;CONTROL!$F$10+1),A3765,0)</f>
        <v>0</v>
      </c>
      <c r="D3765" s="114" t="str">
        <f>IF(DATOS!I3766=CONTROL!$H$10,"B","A")</f>
        <v>A</v>
      </c>
      <c r="E3765" s="114">
        <f t="shared" si="348"/>
        <v>0</v>
      </c>
      <c r="F3765">
        <f t="shared" ca="1" si="349"/>
        <v>-1</v>
      </c>
      <c r="G3765">
        <f t="shared" ca="1" si="350"/>
        <v>654</v>
      </c>
      <c r="H3765">
        <f t="shared" ca="1" si="351"/>
        <v>0</v>
      </c>
      <c r="I3765" s="122">
        <f t="shared" ca="1" si="352"/>
        <v>0</v>
      </c>
    </row>
    <row r="3766" spans="1:9" x14ac:dyDescent="0.25">
      <c r="A3766" s="114">
        <f t="shared" si="353"/>
        <v>3766</v>
      </c>
      <c r="B3766" s="114">
        <f>IF(AND(A3766&gt;=CONTROL!$D$9,A3766&lt;CONTROL!$D$10+1),A3766,0)</f>
        <v>0</v>
      </c>
      <c r="C3766" s="114">
        <f>IF(AND(A3766&gt;=CONTROL!$F$9,A3766&lt;CONTROL!$F$10+1),A3766,0)</f>
        <v>0</v>
      </c>
      <c r="D3766" s="114" t="str">
        <f>IF(DATOS!I3767=CONTROL!$H$10,"B","A")</f>
        <v>A</v>
      </c>
      <c r="E3766" s="114">
        <f t="shared" si="348"/>
        <v>0</v>
      </c>
      <c r="F3766">
        <f t="shared" ca="1" si="349"/>
        <v>-1</v>
      </c>
      <c r="G3766">
        <f t="shared" ca="1" si="350"/>
        <v>654</v>
      </c>
      <c r="H3766">
        <f t="shared" ca="1" si="351"/>
        <v>0</v>
      </c>
      <c r="I3766" s="122">
        <f t="shared" ca="1" si="352"/>
        <v>0</v>
      </c>
    </row>
    <row r="3767" spans="1:9" x14ac:dyDescent="0.25">
      <c r="A3767" s="114">
        <f t="shared" si="353"/>
        <v>3767</v>
      </c>
      <c r="B3767" s="114">
        <f>IF(AND(A3767&gt;=CONTROL!$D$9,A3767&lt;CONTROL!$D$10+1),A3767,0)</f>
        <v>0</v>
      </c>
      <c r="C3767" s="114">
        <f>IF(AND(A3767&gt;=CONTROL!$F$9,A3767&lt;CONTROL!$F$10+1),A3767,0)</f>
        <v>0</v>
      </c>
      <c r="D3767" s="114" t="str">
        <f>IF(DATOS!I3768=CONTROL!$H$10,"B","A")</f>
        <v>A</v>
      </c>
      <c r="E3767" s="114">
        <f t="shared" si="348"/>
        <v>0</v>
      </c>
      <c r="F3767">
        <f t="shared" ca="1" si="349"/>
        <v>-1</v>
      </c>
      <c r="G3767">
        <f t="shared" ca="1" si="350"/>
        <v>654</v>
      </c>
      <c r="H3767">
        <f t="shared" ca="1" si="351"/>
        <v>0</v>
      </c>
      <c r="I3767" s="122">
        <f t="shared" ca="1" si="352"/>
        <v>0</v>
      </c>
    </row>
    <row r="3768" spans="1:9" x14ac:dyDescent="0.25">
      <c r="A3768" s="114">
        <f t="shared" si="353"/>
        <v>3768</v>
      </c>
      <c r="B3768" s="114">
        <f>IF(AND(A3768&gt;=CONTROL!$D$9,A3768&lt;CONTROL!$D$10+1),A3768,0)</f>
        <v>0</v>
      </c>
      <c r="C3768" s="114">
        <f>IF(AND(A3768&gt;=CONTROL!$F$9,A3768&lt;CONTROL!$F$10+1),A3768,0)</f>
        <v>0</v>
      </c>
      <c r="D3768" s="114" t="str">
        <f>IF(DATOS!I3769=CONTROL!$H$10,"B","A")</f>
        <v>A</v>
      </c>
      <c r="E3768" s="114">
        <f t="shared" si="348"/>
        <v>0</v>
      </c>
      <c r="F3768">
        <f t="shared" ca="1" si="349"/>
        <v>-1</v>
      </c>
      <c r="G3768">
        <f t="shared" ca="1" si="350"/>
        <v>654</v>
      </c>
      <c r="H3768">
        <f t="shared" ca="1" si="351"/>
        <v>0</v>
      </c>
      <c r="I3768" s="122">
        <f t="shared" ca="1" si="352"/>
        <v>0</v>
      </c>
    </row>
    <row r="3769" spans="1:9" x14ac:dyDescent="0.25">
      <c r="A3769" s="114">
        <f t="shared" si="353"/>
        <v>3769</v>
      </c>
      <c r="B3769" s="114">
        <f>IF(AND(A3769&gt;=CONTROL!$D$9,A3769&lt;CONTROL!$D$10+1),A3769,0)</f>
        <v>0</v>
      </c>
      <c r="C3769" s="114">
        <f>IF(AND(A3769&gt;=CONTROL!$F$9,A3769&lt;CONTROL!$F$10+1),A3769,0)</f>
        <v>0</v>
      </c>
      <c r="D3769" s="114" t="str">
        <f>IF(DATOS!I3770=CONTROL!$H$10,"B","A")</f>
        <v>A</v>
      </c>
      <c r="E3769" s="114">
        <f t="shared" si="348"/>
        <v>0</v>
      </c>
      <c r="F3769">
        <f t="shared" ca="1" si="349"/>
        <v>-1</v>
      </c>
      <c r="G3769">
        <f t="shared" ca="1" si="350"/>
        <v>654</v>
      </c>
      <c r="H3769">
        <f t="shared" ca="1" si="351"/>
        <v>0</v>
      </c>
      <c r="I3769" s="122">
        <f t="shared" ca="1" si="352"/>
        <v>0</v>
      </c>
    </row>
    <row r="3770" spans="1:9" x14ac:dyDescent="0.25">
      <c r="A3770" s="114">
        <f t="shared" si="353"/>
        <v>3770</v>
      </c>
      <c r="B3770" s="114">
        <f>IF(AND(A3770&gt;=CONTROL!$D$9,A3770&lt;CONTROL!$D$10+1),A3770,0)</f>
        <v>0</v>
      </c>
      <c r="C3770" s="114">
        <f>IF(AND(A3770&gt;=CONTROL!$F$9,A3770&lt;CONTROL!$F$10+1),A3770,0)</f>
        <v>0</v>
      </c>
      <c r="D3770" s="114" t="str">
        <f>IF(DATOS!I3771=CONTROL!$H$10,"B","A")</f>
        <v>A</v>
      </c>
      <c r="E3770" s="114">
        <f t="shared" si="348"/>
        <v>0</v>
      </c>
      <c r="F3770">
        <f t="shared" ca="1" si="349"/>
        <v>-1</v>
      </c>
      <c r="G3770">
        <f t="shared" ca="1" si="350"/>
        <v>654</v>
      </c>
      <c r="H3770">
        <f t="shared" ca="1" si="351"/>
        <v>0</v>
      </c>
      <c r="I3770" s="122">
        <f t="shared" ca="1" si="352"/>
        <v>0</v>
      </c>
    </row>
    <row r="3771" spans="1:9" x14ac:dyDescent="0.25">
      <c r="A3771" s="114">
        <f t="shared" si="353"/>
        <v>3771</v>
      </c>
      <c r="B3771" s="114">
        <f>IF(AND(A3771&gt;=CONTROL!$D$9,A3771&lt;CONTROL!$D$10+1),A3771,0)</f>
        <v>0</v>
      </c>
      <c r="C3771" s="114">
        <f>IF(AND(A3771&gt;=CONTROL!$F$9,A3771&lt;CONTROL!$F$10+1),A3771,0)</f>
        <v>0</v>
      </c>
      <c r="D3771" s="114" t="str">
        <f>IF(DATOS!I3772=CONTROL!$H$10,"B","A")</f>
        <v>A</v>
      </c>
      <c r="E3771" s="114">
        <f t="shared" si="348"/>
        <v>0</v>
      </c>
      <c r="F3771">
        <f t="shared" ca="1" si="349"/>
        <v>-1</v>
      </c>
      <c r="G3771">
        <f t="shared" ca="1" si="350"/>
        <v>654</v>
      </c>
      <c r="H3771">
        <f t="shared" ca="1" si="351"/>
        <v>0</v>
      </c>
      <c r="I3771" s="122">
        <f t="shared" ca="1" si="352"/>
        <v>0</v>
      </c>
    </row>
    <row r="3772" spans="1:9" x14ac:dyDescent="0.25">
      <c r="A3772" s="114">
        <f t="shared" si="353"/>
        <v>3772</v>
      </c>
      <c r="B3772" s="114">
        <f>IF(AND(A3772&gt;=CONTROL!$D$9,A3772&lt;CONTROL!$D$10+1),A3772,0)</f>
        <v>0</v>
      </c>
      <c r="C3772" s="114">
        <f>IF(AND(A3772&gt;=CONTROL!$F$9,A3772&lt;CONTROL!$F$10+1),A3772,0)</f>
        <v>0</v>
      </c>
      <c r="D3772" s="114" t="str">
        <f>IF(DATOS!I3773=CONTROL!$H$10,"B","A")</f>
        <v>A</v>
      </c>
      <c r="E3772" s="114">
        <f t="shared" si="348"/>
        <v>0</v>
      </c>
      <c r="F3772">
        <f t="shared" ca="1" si="349"/>
        <v>-1</v>
      </c>
      <c r="G3772">
        <f t="shared" ca="1" si="350"/>
        <v>654</v>
      </c>
      <c r="H3772">
        <f t="shared" ca="1" si="351"/>
        <v>0</v>
      </c>
      <c r="I3772" s="122">
        <f t="shared" ca="1" si="352"/>
        <v>0</v>
      </c>
    </row>
    <row r="3773" spans="1:9" x14ac:dyDescent="0.25">
      <c r="A3773" s="114">
        <f t="shared" si="353"/>
        <v>3773</v>
      </c>
      <c r="B3773" s="114">
        <f>IF(AND(A3773&gt;=CONTROL!$D$9,A3773&lt;CONTROL!$D$10+1),A3773,0)</f>
        <v>0</v>
      </c>
      <c r="C3773" s="114">
        <f>IF(AND(A3773&gt;=CONTROL!$F$9,A3773&lt;CONTROL!$F$10+1),A3773,0)</f>
        <v>0</v>
      </c>
      <c r="D3773" s="114" t="str">
        <f>IF(DATOS!I3774=CONTROL!$H$10,"B","A")</f>
        <v>A</v>
      </c>
      <c r="E3773" s="114">
        <f t="shared" si="348"/>
        <v>0</v>
      </c>
      <c r="F3773">
        <f t="shared" ca="1" si="349"/>
        <v>-1</v>
      </c>
      <c r="G3773">
        <f t="shared" ca="1" si="350"/>
        <v>654</v>
      </c>
      <c r="H3773">
        <f t="shared" ca="1" si="351"/>
        <v>0</v>
      </c>
      <c r="I3773" s="122">
        <f t="shared" ca="1" si="352"/>
        <v>0</v>
      </c>
    </row>
    <row r="3774" spans="1:9" x14ac:dyDescent="0.25">
      <c r="A3774" s="114">
        <f t="shared" si="353"/>
        <v>3774</v>
      </c>
      <c r="B3774" s="114">
        <f>IF(AND(A3774&gt;=CONTROL!$D$9,A3774&lt;CONTROL!$D$10+1),A3774,0)</f>
        <v>0</v>
      </c>
      <c r="C3774" s="114">
        <f>IF(AND(A3774&gt;=CONTROL!$F$9,A3774&lt;CONTROL!$F$10+1),A3774,0)</f>
        <v>0</v>
      </c>
      <c r="D3774" s="114" t="str">
        <f>IF(DATOS!I3775=CONTROL!$H$10,"B","A")</f>
        <v>A</v>
      </c>
      <c r="E3774" s="114">
        <f t="shared" si="348"/>
        <v>0</v>
      </c>
      <c r="F3774">
        <f t="shared" ca="1" si="349"/>
        <v>-1</v>
      </c>
      <c r="G3774">
        <f t="shared" ca="1" si="350"/>
        <v>654</v>
      </c>
      <c r="H3774">
        <f t="shared" ca="1" si="351"/>
        <v>0</v>
      </c>
      <c r="I3774" s="122">
        <f t="shared" ca="1" si="352"/>
        <v>0</v>
      </c>
    </row>
    <row r="3775" spans="1:9" x14ac:dyDescent="0.25">
      <c r="A3775" s="114">
        <f t="shared" si="353"/>
        <v>3775</v>
      </c>
      <c r="B3775" s="114">
        <f>IF(AND(A3775&gt;=CONTROL!$D$9,A3775&lt;CONTROL!$D$10+1),A3775,0)</f>
        <v>0</v>
      </c>
      <c r="C3775" s="114">
        <f>IF(AND(A3775&gt;=CONTROL!$F$9,A3775&lt;CONTROL!$F$10+1),A3775,0)</f>
        <v>0</v>
      </c>
      <c r="D3775" s="114" t="str">
        <f>IF(DATOS!I3776=CONTROL!$H$10,"B","A")</f>
        <v>A</v>
      </c>
      <c r="E3775" s="114">
        <f t="shared" si="348"/>
        <v>0</v>
      </c>
      <c r="F3775">
        <f t="shared" ca="1" si="349"/>
        <v>-1</v>
      </c>
      <c r="G3775">
        <f t="shared" ca="1" si="350"/>
        <v>654</v>
      </c>
      <c r="H3775">
        <f t="shared" ca="1" si="351"/>
        <v>0</v>
      </c>
      <c r="I3775" s="122">
        <f t="shared" ca="1" si="352"/>
        <v>0</v>
      </c>
    </row>
    <row r="3776" spans="1:9" x14ac:dyDescent="0.25">
      <c r="A3776" s="114">
        <f t="shared" si="353"/>
        <v>3776</v>
      </c>
      <c r="B3776" s="114">
        <f>IF(AND(A3776&gt;=CONTROL!$D$9,A3776&lt;CONTROL!$D$10+1),A3776,0)</f>
        <v>0</v>
      </c>
      <c r="C3776" s="114">
        <f>IF(AND(A3776&gt;=CONTROL!$F$9,A3776&lt;CONTROL!$F$10+1),A3776,0)</f>
        <v>0</v>
      </c>
      <c r="D3776" s="114" t="str">
        <f>IF(DATOS!I3777=CONTROL!$H$10,"B","A")</f>
        <v>A</v>
      </c>
      <c r="E3776" s="114">
        <f t="shared" si="348"/>
        <v>0</v>
      </c>
      <c r="F3776">
        <f t="shared" ca="1" si="349"/>
        <v>-1</v>
      </c>
      <c r="G3776">
        <f t="shared" ca="1" si="350"/>
        <v>654</v>
      </c>
      <c r="H3776">
        <f t="shared" ca="1" si="351"/>
        <v>0</v>
      </c>
      <c r="I3776" s="122">
        <f t="shared" ca="1" si="352"/>
        <v>0</v>
      </c>
    </row>
    <row r="3777" spans="1:9" x14ac:dyDescent="0.25">
      <c r="A3777" s="114">
        <f t="shared" si="353"/>
        <v>3777</v>
      </c>
      <c r="B3777" s="114">
        <f>IF(AND(A3777&gt;=CONTROL!$D$9,A3777&lt;CONTROL!$D$10+1),A3777,0)</f>
        <v>0</v>
      </c>
      <c r="C3777" s="114">
        <f>IF(AND(A3777&gt;=CONTROL!$F$9,A3777&lt;CONTROL!$F$10+1),A3777,0)</f>
        <v>0</v>
      </c>
      <c r="D3777" s="114" t="str">
        <f>IF(DATOS!I3778=CONTROL!$H$10,"B","A")</f>
        <v>A</v>
      </c>
      <c r="E3777" s="114">
        <f t="shared" si="348"/>
        <v>0</v>
      </c>
      <c r="F3777">
        <f t="shared" ca="1" si="349"/>
        <v>-1</v>
      </c>
      <c r="G3777">
        <f t="shared" ca="1" si="350"/>
        <v>654</v>
      </c>
      <c r="H3777">
        <f t="shared" ca="1" si="351"/>
        <v>0</v>
      </c>
      <c r="I3777" s="122">
        <f t="shared" ca="1" si="352"/>
        <v>0</v>
      </c>
    </row>
    <row r="3778" spans="1:9" x14ac:dyDescent="0.25">
      <c r="A3778" s="114">
        <f t="shared" si="353"/>
        <v>3778</v>
      </c>
      <c r="B3778" s="114">
        <f>IF(AND(A3778&gt;=CONTROL!$D$9,A3778&lt;CONTROL!$D$10+1),A3778,0)</f>
        <v>0</v>
      </c>
      <c r="C3778" s="114">
        <f>IF(AND(A3778&gt;=CONTROL!$F$9,A3778&lt;CONTROL!$F$10+1),A3778,0)</f>
        <v>0</v>
      </c>
      <c r="D3778" s="114" t="str">
        <f>IF(DATOS!I3779=CONTROL!$H$10,"B","A")</f>
        <v>A</v>
      </c>
      <c r="E3778" s="114">
        <f t="shared" ref="E3778:E3841" si="354">IF(D3778="A",+C3778+B3778,0)</f>
        <v>0</v>
      </c>
      <c r="F3778">
        <f t="shared" ref="F3778:F3841" ca="1" si="355">IF(E3778&gt;0,RAND(),-1)</f>
        <v>-1</v>
      </c>
      <c r="G3778">
        <f t="shared" ref="G3778:G3841" ca="1" si="356">RANK(F3778,$F$1:$F$5000)</f>
        <v>654</v>
      </c>
      <c r="H3778">
        <f t="shared" ref="H3778:H3841" ca="1" si="357">IF(F3778=-1,0,G3778)</f>
        <v>0</v>
      </c>
      <c r="I3778" s="122">
        <f t="shared" ref="I3778:I3841" ca="1" si="358">IFERROR(MATCH(A3778,H:H,0),0)</f>
        <v>0</v>
      </c>
    </row>
    <row r="3779" spans="1:9" x14ac:dyDescent="0.25">
      <c r="A3779" s="114">
        <f t="shared" ref="A3779:A3842" si="359">+A3778+1</f>
        <v>3779</v>
      </c>
      <c r="B3779" s="114">
        <f>IF(AND(A3779&gt;=CONTROL!$D$9,A3779&lt;CONTROL!$D$10+1),A3779,0)</f>
        <v>0</v>
      </c>
      <c r="C3779" s="114">
        <f>IF(AND(A3779&gt;=CONTROL!$F$9,A3779&lt;CONTROL!$F$10+1),A3779,0)</f>
        <v>0</v>
      </c>
      <c r="D3779" s="114" t="str">
        <f>IF(DATOS!I3780=CONTROL!$H$10,"B","A")</f>
        <v>A</v>
      </c>
      <c r="E3779" s="114">
        <f t="shared" si="354"/>
        <v>0</v>
      </c>
      <c r="F3779">
        <f t="shared" ca="1" si="355"/>
        <v>-1</v>
      </c>
      <c r="G3779">
        <f t="shared" ca="1" si="356"/>
        <v>654</v>
      </c>
      <c r="H3779">
        <f t="shared" ca="1" si="357"/>
        <v>0</v>
      </c>
      <c r="I3779" s="122">
        <f t="shared" ca="1" si="358"/>
        <v>0</v>
      </c>
    </row>
    <row r="3780" spans="1:9" x14ac:dyDescent="0.25">
      <c r="A3780" s="114">
        <f t="shared" si="359"/>
        <v>3780</v>
      </c>
      <c r="B3780" s="114">
        <f>IF(AND(A3780&gt;=CONTROL!$D$9,A3780&lt;CONTROL!$D$10+1),A3780,0)</f>
        <v>0</v>
      </c>
      <c r="C3780" s="114">
        <f>IF(AND(A3780&gt;=CONTROL!$F$9,A3780&lt;CONTROL!$F$10+1),A3780,0)</f>
        <v>0</v>
      </c>
      <c r="D3780" s="114" t="str">
        <f>IF(DATOS!I3781=CONTROL!$H$10,"B","A")</f>
        <v>A</v>
      </c>
      <c r="E3780" s="114">
        <f t="shared" si="354"/>
        <v>0</v>
      </c>
      <c r="F3780">
        <f t="shared" ca="1" si="355"/>
        <v>-1</v>
      </c>
      <c r="G3780">
        <f t="shared" ca="1" si="356"/>
        <v>654</v>
      </c>
      <c r="H3780">
        <f t="shared" ca="1" si="357"/>
        <v>0</v>
      </c>
      <c r="I3780" s="122">
        <f t="shared" ca="1" si="358"/>
        <v>0</v>
      </c>
    </row>
    <row r="3781" spans="1:9" x14ac:dyDescent="0.25">
      <c r="A3781" s="114">
        <f t="shared" si="359"/>
        <v>3781</v>
      </c>
      <c r="B3781" s="114">
        <f>IF(AND(A3781&gt;=CONTROL!$D$9,A3781&lt;CONTROL!$D$10+1),A3781,0)</f>
        <v>0</v>
      </c>
      <c r="C3781" s="114">
        <f>IF(AND(A3781&gt;=CONTROL!$F$9,A3781&lt;CONTROL!$F$10+1),A3781,0)</f>
        <v>0</v>
      </c>
      <c r="D3781" s="114" t="str">
        <f>IF(DATOS!I3782=CONTROL!$H$10,"B","A")</f>
        <v>A</v>
      </c>
      <c r="E3781" s="114">
        <f t="shared" si="354"/>
        <v>0</v>
      </c>
      <c r="F3781">
        <f t="shared" ca="1" si="355"/>
        <v>-1</v>
      </c>
      <c r="G3781">
        <f t="shared" ca="1" si="356"/>
        <v>654</v>
      </c>
      <c r="H3781">
        <f t="shared" ca="1" si="357"/>
        <v>0</v>
      </c>
      <c r="I3781" s="122">
        <f t="shared" ca="1" si="358"/>
        <v>0</v>
      </c>
    </row>
    <row r="3782" spans="1:9" x14ac:dyDescent="0.25">
      <c r="A3782" s="114">
        <f t="shared" si="359"/>
        <v>3782</v>
      </c>
      <c r="B3782" s="114">
        <f>IF(AND(A3782&gt;=CONTROL!$D$9,A3782&lt;CONTROL!$D$10+1),A3782,0)</f>
        <v>0</v>
      </c>
      <c r="C3782" s="114">
        <f>IF(AND(A3782&gt;=CONTROL!$F$9,A3782&lt;CONTROL!$F$10+1),A3782,0)</f>
        <v>0</v>
      </c>
      <c r="D3782" s="114" t="str">
        <f>IF(DATOS!I3783=CONTROL!$H$10,"B","A")</f>
        <v>A</v>
      </c>
      <c r="E3782" s="114">
        <f t="shared" si="354"/>
        <v>0</v>
      </c>
      <c r="F3782">
        <f t="shared" ca="1" si="355"/>
        <v>-1</v>
      </c>
      <c r="G3782">
        <f t="shared" ca="1" si="356"/>
        <v>654</v>
      </c>
      <c r="H3782">
        <f t="shared" ca="1" si="357"/>
        <v>0</v>
      </c>
      <c r="I3782" s="122">
        <f t="shared" ca="1" si="358"/>
        <v>0</v>
      </c>
    </row>
    <row r="3783" spans="1:9" x14ac:dyDescent="0.25">
      <c r="A3783" s="114">
        <f t="shared" si="359"/>
        <v>3783</v>
      </c>
      <c r="B3783" s="114">
        <f>IF(AND(A3783&gt;=CONTROL!$D$9,A3783&lt;CONTROL!$D$10+1),A3783,0)</f>
        <v>0</v>
      </c>
      <c r="C3783" s="114">
        <f>IF(AND(A3783&gt;=CONTROL!$F$9,A3783&lt;CONTROL!$F$10+1),A3783,0)</f>
        <v>0</v>
      </c>
      <c r="D3783" s="114" t="str">
        <f>IF(DATOS!I3784=CONTROL!$H$10,"B","A")</f>
        <v>A</v>
      </c>
      <c r="E3783" s="114">
        <f t="shared" si="354"/>
        <v>0</v>
      </c>
      <c r="F3783">
        <f t="shared" ca="1" si="355"/>
        <v>-1</v>
      </c>
      <c r="G3783">
        <f t="shared" ca="1" si="356"/>
        <v>654</v>
      </c>
      <c r="H3783">
        <f t="shared" ca="1" si="357"/>
        <v>0</v>
      </c>
      <c r="I3783" s="122">
        <f t="shared" ca="1" si="358"/>
        <v>0</v>
      </c>
    </row>
    <row r="3784" spans="1:9" x14ac:dyDescent="0.25">
      <c r="A3784" s="114">
        <f t="shared" si="359"/>
        <v>3784</v>
      </c>
      <c r="B3784" s="114">
        <f>IF(AND(A3784&gt;=CONTROL!$D$9,A3784&lt;CONTROL!$D$10+1),A3784,0)</f>
        <v>0</v>
      </c>
      <c r="C3784" s="114">
        <f>IF(AND(A3784&gt;=CONTROL!$F$9,A3784&lt;CONTROL!$F$10+1),A3784,0)</f>
        <v>0</v>
      </c>
      <c r="D3784" s="114" t="str">
        <f>IF(DATOS!I3785=CONTROL!$H$10,"B","A")</f>
        <v>A</v>
      </c>
      <c r="E3784" s="114">
        <f t="shared" si="354"/>
        <v>0</v>
      </c>
      <c r="F3784">
        <f t="shared" ca="1" si="355"/>
        <v>-1</v>
      </c>
      <c r="G3784">
        <f t="shared" ca="1" si="356"/>
        <v>654</v>
      </c>
      <c r="H3784">
        <f t="shared" ca="1" si="357"/>
        <v>0</v>
      </c>
      <c r="I3784" s="122">
        <f t="shared" ca="1" si="358"/>
        <v>0</v>
      </c>
    </row>
    <row r="3785" spans="1:9" x14ac:dyDescent="0.25">
      <c r="A3785" s="114">
        <f t="shared" si="359"/>
        <v>3785</v>
      </c>
      <c r="B3785" s="114">
        <f>IF(AND(A3785&gt;=CONTROL!$D$9,A3785&lt;CONTROL!$D$10+1),A3785,0)</f>
        <v>0</v>
      </c>
      <c r="C3785" s="114">
        <f>IF(AND(A3785&gt;=CONTROL!$F$9,A3785&lt;CONTROL!$F$10+1),A3785,0)</f>
        <v>0</v>
      </c>
      <c r="D3785" s="114" t="str">
        <f>IF(DATOS!I3786=CONTROL!$H$10,"B","A")</f>
        <v>A</v>
      </c>
      <c r="E3785" s="114">
        <f t="shared" si="354"/>
        <v>0</v>
      </c>
      <c r="F3785">
        <f t="shared" ca="1" si="355"/>
        <v>-1</v>
      </c>
      <c r="G3785">
        <f t="shared" ca="1" si="356"/>
        <v>654</v>
      </c>
      <c r="H3785">
        <f t="shared" ca="1" si="357"/>
        <v>0</v>
      </c>
      <c r="I3785" s="122">
        <f t="shared" ca="1" si="358"/>
        <v>0</v>
      </c>
    </row>
    <row r="3786" spans="1:9" x14ac:dyDescent="0.25">
      <c r="A3786" s="114">
        <f t="shared" si="359"/>
        <v>3786</v>
      </c>
      <c r="B3786" s="114">
        <f>IF(AND(A3786&gt;=CONTROL!$D$9,A3786&lt;CONTROL!$D$10+1),A3786,0)</f>
        <v>0</v>
      </c>
      <c r="C3786" s="114">
        <f>IF(AND(A3786&gt;=CONTROL!$F$9,A3786&lt;CONTROL!$F$10+1),A3786,0)</f>
        <v>0</v>
      </c>
      <c r="D3786" s="114" t="str">
        <f>IF(DATOS!I3787=CONTROL!$H$10,"B","A")</f>
        <v>A</v>
      </c>
      <c r="E3786" s="114">
        <f t="shared" si="354"/>
        <v>0</v>
      </c>
      <c r="F3786">
        <f t="shared" ca="1" si="355"/>
        <v>-1</v>
      </c>
      <c r="G3786">
        <f t="shared" ca="1" si="356"/>
        <v>654</v>
      </c>
      <c r="H3786">
        <f t="shared" ca="1" si="357"/>
        <v>0</v>
      </c>
      <c r="I3786" s="122">
        <f t="shared" ca="1" si="358"/>
        <v>0</v>
      </c>
    </row>
    <row r="3787" spans="1:9" x14ac:dyDescent="0.25">
      <c r="A3787" s="114">
        <f t="shared" si="359"/>
        <v>3787</v>
      </c>
      <c r="B3787" s="114">
        <f>IF(AND(A3787&gt;=CONTROL!$D$9,A3787&lt;CONTROL!$D$10+1),A3787,0)</f>
        <v>0</v>
      </c>
      <c r="C3787" s="114">
        <f>IF(AND(A3787&gt;=CONTROL!$F$9,A3787&lt;CONTROL!$F$10+1),A3787,0)</f>
        <v>0</v>
      </c>
      <c r="D3787" s="114" t="str">
        <f>IF(DATOS!I3788=CONTROL!$H$10,"B","A")</f>
        <v>A</v>
      </c>
      <c r="E3787" s="114">
        <f t="shared" si="354"/>
        <v>0</v>
      </c>
      <c r="F3787">
        <f t="shared" ca="1" si="355"/>
        <v>-1</v>
      </c>
      <c r="G3787">
        <f t="shared" ca="1" si="356"/>
        <v>654</v>
      </c>
      <c r="H3787">
        <f t="shared" ca="1" si="357"/>
        <v>0</v>
      </c>
      <c r="I3787" s="122">
        <f t="shared" ca="1" si="358"/>
        <v>0</v>
      </c>
    </row>
    <row r="3788" spans="1:9" x14ac:dyDescent="0.25">
      <c r="A3788" s="114">
        <f t="shared" si="359"/>
        <v>3788</v>
      </c>
      <c r="B3788" s="114">
        <f>IF(AND(A3788&gt;=CONTROL!$D$9,A3788&lt;CONTROL!$D$10+1),A3788,0)</f>
        <v>0</v>
      </c>
      <c r="C3788" s="114">
        <f>IF(AND(A3788&gt;=CONTROL!$F$9,A3788&lt;CONTROL!$F$10+1),A3788,0)</f>
        <v>0</v>
      </c>
      <c r="D3788" s="114" t="str">
        <f>IF(DATOS!I3789=CONTROL!$H$10,"B","A")</f>
        <v>A</v>
      </c>
      <c r="E3788" s="114">
        <f t="shared" si="354"/>
        <v>0</v>
      </c>
      <c r="F3788">
        <f t="shared" ca="1" si="355"/>
        <v>-1</v>
      </c>
      <c r="G3788">
        <f t="shared" ca="1" si="356"/>
        <v>654</v>
      </c>
      <c r="H3788">
        <f t="shared" ca="1" si="357"/>
        <v>0</v>
      </c>
      <c r="I3788" s="122">
        <f t="shared" ca="1" si="358"/>
        <v>0</v>
      </c>
    </row>
    <row r="3789" spans="1:9" x14ac:dyDescent="0.25">
      <c r="A3789" s="114">
        <f t="shared" si="359"/>
        <v>3789</v>
      </c>
      <c r="B3789" s="114">
        <f>IF(AND(A3789&gt;=CONTROL!$D$9,A3789&lt;CONTROL!$D$10+1),A3789,0)</f>
        <v>0</v>
      </c>
      <c r="C3789" s="114">
        <f>IF(AND(A3789&gt;=CONTROL!$F$9,A3789&lt;CONTROL!$F$10+1),A3789,0)</f>
        <v>0</v>
      </c>
      <c r="D3789" s="114" t="str">
        <f>IF(DATOS!I3790=CONTROL!$H$10,"B","A")</f>
        <v>A</v>
      </c>
      <c r="E3789" s="114">
        <f t="shared" si="354"/>
        <v>0</v>
      </c>
      <c r="F3789">
        <f t="shared" ca="1" si="355"/>
        <v>-1</v>
      </c>
      <c r="G3789">
        <f t="shared" ca="1" si="356"/>
        <v>654</v>
      </c>
      <c r="H3789">
        <f t="shared" ca="1" si="357"/>
        <v>0</v>
      </c>
      <c r="I3789" s="122">
        <f t="shared" ca="1" si="358"/>
        <v>0</v>
      </c>
    </row>
    <row r="3790" spans="1:9" x14ac:dyDescent="0.25">
      <c r="A3790" s="114">
        <f t="shared" si="359"/>
        <v>3790</v>
      </c>
      <c r="B3790" s="114">
        <f>IF(AND(A3790&gt;=CONTROL!$D$9,A3790&lt;CONTROL!$D$10+1),A3790,0)</f>
        <v>0</v>
      </c>
      <c r="C3790" s="114">
        <f>IF(AND(A3790&gt;=CONTROL!$F$9,A3790&lt;CONTROL!$F$10+1),A3790,0)</f>
        <v>0</v>
      </c>
      <c r="D3790" s="114" t="str">
        <f>IF(DATOS!I3791=CONTROL!$H$10,"B","A")</f>
        <v>A</v>
      </c>
      <c r="E3790" s="114">
        <f t="shared" si="354"/>
        <v>0</v>
      </c>
      <c r="F3790">
        <f t="shared" ca="1" si="355"/>
        <v>-1</v>
      </c>
      <c r="G3790">
        <f t="shared" ca="1" si="356"/>
        <v>654</v>
      </c>
      <c r="H3790">
        <f t="shared" ca="1" si="357"/>
        <v>0</v>
      </c>
      <c r="I3790" s="122">
        <f t="shared" ca="1" si="358"/>
        <v>0</v>
      </c>
    </row>
    <row r="3791" spans="1:9" x14ac:dyDescent="0.25">
      <c r="A3791" s="114">
        <f t="shared" si="359"/>
        <v>3791</v>
      </c>
      <c r="B3791" s="114">
        <f>IF(AND(A3791&gt;=CONTROL!$D$9,A3791&lt;CONTROL!$D$10+1),A3791,0)</f>
        <v>0</v>
      </c>
      <c r="C3791" s="114">
        <f>IF(AND(A3791&gt;=CONTROL!$F$9,A3791&lt;CONTROL!$F$10+1),A3791,0)</f>
        <v>0</v>
      </c>
      <c r="D3791" s="114" t="str">
        <f>IF(DATOS!I3792=CONTROL!$H$10,"B","A")</f>
        <v>A</v>
      </c>
      <c r="E3791" s="114">
        <f t="shared" si="354"/>
        <v>0</v>
      </c>
      <c r="F3791">
        <f t="shared" ca="1" si="355"/>
        <v>-1</v>
      </c>
      <c r="G3791">
        <f t="shared" ca="1" si="356"/>
        <v>654</v>
      </c>
      <c r="H3791">
        <f t="shared" ca="1" si="357"/>
        <v>0</v>
      </c>
      <c r="I3791" s="122">
        <f t="shared" ca="1" si="358"/>
        <v>0</v>
      </c>
    </row>
    <row r="3792" spans="1:9" x14ac:dyDescent="0.25">
      <c r="A3792" s="114">
        <f t="shared" si="359"/>
        <v>3792</v>
      </c>
      <c r="B3792" s="114">
        <f>IF(AND(A3792&gt;=CONTROL!$D$9,A3792&lt;CONTROL!$D$10+1),A3792,0)</f>
        <v>0</v>
      </c>
      <c r="C3792" s="114">
        <f>IF(AND(A3792&gt;=CONTROL!$F$9,A3792&lt;CONTROL!$F$10+1),A3792,0)</f>
        <v>0</v>
      </c>
      <c r="D3792" s="114" t="str">
        <f>IF(DATOS!I3793=CONTROL!$H$10,"B","A")</f>
        <v>A</v>
      </c>
      <c r="E3792" s="114">
        <f t="shared" si="354"/>
        <v>0</v>
      </c>
      <c r="F3792">
        <f t="shared" ca="1" si="355"/>
        <v>-1</v>
      </c>
      <c r="G3792">
        <f t="shared" ca="1" si="356"/>
        <v>654</v>
      </c>
      <c r="H3792">
        <f t="shared" ca="1" si="357"/>
        <v>0</v>
      </c>
      <c r="I3792" s="122">
        <f t="shared" ca="1" si="358"/>
        <v>0</v>
      </c>
    </row>
    <row r="3793" spans="1:9" x14ac:dyDescent="0.25">
      <c r="A3793" s="114">
        <f t="shared" si="359"/>
        <v>3793</v>
      </c>
      <c r="B3793" s="114">
        <f>IF(AND(A3793&gt;=CONTROL!$D$9,A3793&lt;CONTROL!$D$10+1),A3793,0)</f>
        <v>0</v>
      </c>
      <c r="C3793" s="114">
        <f>IF(AND(A3793&gt;=CONTROL!$F$9,A3793&lt;CONTROL!$F$10+1),A3793,0)</f>
        <v>0</v>
      </c>
      <c r="D3793" s="114" t="str">
        <f>IF(DATOS!I3794=CONTROL!$H$10,"B","A")</f>
        <v>A</v>
      </c>
      <c r="E3793" s="114">
        <f t="shared" si="354"/>
        <v>0</v>
      </c>
      <c r="F3793">
        <f t="shared" ca="1" si="355"/>
        <v>-1</v>
      </c>
      <c r="G3793">
        <f t="shared" ca="1" si="356"/>
        <v>654</v>
      </c>
      <c r="H3793">
        <f t="shared" ca="1" si="357"/>
        <v>0</v>
      </c>
      <c r="I3793" s="122">
        <f t="shared" ca="1" si="358"/>
        <v>0</v>
      </c>
    </row>
    <row r="3794" spans="1:9" x14ac:dyDescent="0.25">
      <c r="A3794" s="114">
        <f t="shared" si="359"/>
        <v>3794</v>
      </c>
      <c r="B3794" s="114">
        <f>IF(AND(A3794&gt;=CONTROL!$D$9,A3794&lt;CONTROL!$D$10+1),A3794,0)</f>
        <v>0</v>
      </c>
      <c r="C3794" s="114">
        <f>IF(AND(A3794&gt;=CONTROL!$F$9,A3794&lt;CONTROL!$F$10+1),A3794,0)</f>
        <v>0</v>
      </c>
      <c r="D3794" s="114" t="str">
        <f>IF(DATOS!I3795=CONTROL!$H$10,"B","A")</f>
        <v>A</v>
      </c>
      <c r="E3794" s="114">
        <f t="shared" si="354"/>
        <v>0</v>
      </c>
      <c r="F3794">
        <f t="shared" ca="1" si="355"/>
        <v>-1</v>
      </c>
      <c r="G3794">
        <f t="shared" ca="1" si="356"/>
        <v>654</v>
      </c>
      <c r="H3794">
        <f t="shared" ca="1" si="357"/>
        <v>0</v>
      </c>
      <c r="I3794" s="122">
        <f t="shared" ca="1" si="358"/>
        <v>0</v>
      </c>
    </row>
    <row r="3795" spans="1:9" x14ac:dyDescent="0.25">
      <c r="A3795" s="114">
        <f t="shared" si="359"/>
        <v>3795</v>
      </c>
      <c r="B3795" s="114">
        <f>IF(AND(A3795&gt;=CONTROL!$D$9,A3795&lt;CONTROL!$D$10+1),A3795,0)</f>
        <v>0</v>
      </c>
      <c r="C3795" s="114">
        <f>IF(AND(A3795&gt;=CONTROL!$F$9,A3795&lt;CONTROL!$F$10+1),A3795,0)</f>
        <v>0</v>
      </c>
      <c r="D3795" s="114" t="str">
        <f>IF(DATOS!I3796=CONTROL!$H$10,"B","A")</f>
        <v>A</v>
      </c>
      <c r="E3795" s="114">
        <f t="shared" si="354"/>
        <v>0</v>
      </c>
      <c r="F3795">
        <f t="shared" ca="1" si="355"/>
        <v>-1</v>
      </c>
      <c r="G3795">
        <f t="shared" ca="1" si="356"/>
        <v>654</v>
      </c>
      <c r="H3795">
        <f t="shared" ca="1" si="357"/>
        <v>0</v>
      </c>
      <c r="I3795" s="122">
        <f t="shared" ca="1" si="358"/>
        <v>0</v>
      </c>
    </row>
    <row r="3796" spans="1:9" x14ac:dyDescent="0.25">
      <c r="A3796" s="114">
        <f t="shared" si="359"/>
        <v>3796</v>
      </c>
      <c r="B3796" s="114">
        <f>IF(AND(A3796&gt;=CONTROL!$D$9,A3796&lt;CONTROL!$D$10+1),A3796,0)</f>
        <v>0</v>
      </c>
      <c r="C3796" s="114">
        <f>IF(AND(A3796&gt;=CONTROL!$F$9,A3796&lt;CONTROL!$F$10+1),A3796,0)</f>
        <v>0</v>
      </c>
      <c r="D3796" s="114" t="str">
        <f>IF(DATOS!I3797=CONTROL!$H$10,"B","A")</f>
        <v>A</v>
      </c>
      <c r="E3796" s="114">
        <f t="shared" si="354"/>
        <v>0</v>
      </c>
      <c r="F3796">
        <f t="shared" ca="1" si="355"/>
        <v>-1</v>
      </c>
      <c r="G3796">
        <f t="shared" ca="1" si="356"/>
        <v>654</v>
      </c>
      <c r="H3796">
        <f t="shared" ca="1" si="357"/>
        <v>0</v>
      </c>
      <c r="I3796" s="122">
        <f t="shared" ca="1" si="358"/>
        <v>0</v>
      </c>
    </row>
    <row r="3797" spans="1:9" x14ac:dyDescent="0.25">
      <c r="A3797" s="114">
        <f t="shared" si="359"/>
        <v>3797</v>
      </c>
      <c r="B3797" s="114">
        <f>IF(AND(A3797&gt;=CONTROL!$D$9,A3797&lt;CONTROL!$D$10+1),A3797,0)</f>
        <v>0</v>
      </c>
      <c r="C3797" s="114">
        <f>IF(AND(A3797&gt;=CONTROL!$F$9,A3797&lt;CONTROL!$F$10+1),A3797,0)</f>
        <v>0</v>
      </c>
      <c r="D3797" s="114" t="str">
        <f>IF(DATOS!I3798=CONTROL!$H$10,"B","A")</f>
        <v>A</v>
      </c>
      <c r="E3797" s="114">
        <f t="shared" si="354"/>
        <v>0</v>
      </c>
      <c r="F3797">
        <f t="shared" ca="1" si="355"/>
        <v>-1</v>
      </c>
      <c r="G3797">
        <f t="shared" ca="1" si="356"/>
        <v>654</v>
      </c>
      <c r="H3797">
        <f t="shared" ca="1" si="357"/>
        <v>0</v>
      </c>
      <c r="I3797" s="122">
        <f t="shared" ca="1" si="358"/>
        <v>0</v>
      </c>
    </row>
    <row r="3798" spans="1:9" x14ac:dyDescent="0.25">
      <c r="A3798" s="114">
        <f t="shared" si="359"/>
        <v>3798</v>
      </c>
      <c r="B3798" s="114">
        <f>IF(AND(A3798&gt;=CONTROL!$D$9,A3798&lt;CONTROL!$D$10+1),A3798,0)</f>
        <v>0</v>
      </c>
      <c r="C3798" s="114">
        <f>IF(AND(A3798&gt;=CONTROL!$F$9,A3798&lt;CONTROL!$F$10+1),A3798,0)</f>
        <v>0</v>
      </c>
      <c r="D3798" s="114" t="str">
        <f>IF(DATOS!I3799=CONTROL!$H$10,"B","A")</f>
        <v>A</v>
      </c>
      <c r="E3798" s="114">
        <f t="shared" si="354"/>
        <v>0</v>
      </c>
      <c r="F3798">
        <f t="shared" ca="1" si="355"/>
        <v>-1</v>
      </c>
      <c r="G3798">
        <f t="shared" ca="1" si="356"/>
        <v>654</v>
      </c>
      <c r="H3798">
        <f t="shared" ca="1" si="357"/>
        <v>0</v>
      </c>
      <c r="I3798" s="122">
        <f t="shared" ca="1" si="358"/>
        <v>0</v>
      </c>
    </row>
    <row r="3799" spans="1:9" x14ac:dyDescent="0.25">
      <c r="A3799" s="114">
        <f t="shared" si="359"/>
        <v>3799</v>
      </c>
      <c r="B3799" s="114">
        <f>IF(AND(A3799&gt;=CONTROL!$D$9,A3799&lt;CONTROL!$D$10+1),A3799,0)</f>
        <v>0</v>
      </c>
      <c r="C3799" s="114">
        <f>IF(AND(A3799&gt;=CONTROL!$F$9,A3799&lt;CONTROL!$F$10+1),A3799,0)</f>
        <v>0</v>
      </c>
      <c r="D3799" s="114" t="str">
        <f>IF(DATOS!I3800=CONTROL!$H$10,"B","A")</f>
        <v>A</v>
      </c>
      <c r="E3799" s="114">
        <f t="shared" si="354"/>
        <v>0</v>
      </c>
      <c r="F3799">
        <f t="shared" ca="1" si="355"/>
        <v>-1</v>
      </c>
      <c r="G3799">
        <f t="shared" ca="1" si="356"/>
        <v>654</v>
      </c>
      <c r="H3799">
        <f t="shared" ca="1" si="357"/>
        <v>0</v>
      </c>
      <c r="I3799" s="122">
        <f t="shared" ca="1" si="358"/>
        <v>0</v>
      </c>
    </row>
    <row r="3800" spans="1:9" x14ac:dyDescent="0.25">
      <c r="A3800" s="114">
        <f t="shared" si="359"/>
        <v>3800</v>
      </c>
      <c r="B3800" s="114">
        <f>IF(AND(A3800&gt;=CONTROL!$D$9,A3800&lt;CONTROL!$D$10+1),A3800,0)</f>
        <v>0</v>
      </c>
      <c r="C3800" s="114">
        <f>IF(AND(A3800&gt;=CONTROL!$F$9,A3800&lt;CONTROL!$F$10+1),A3800,0)</f>
        <v>0</v>
      </c>
      <c r="D3800" s="114" t="str">
        <f>IF(DATOS!I3801=CONTROL!$H$10,"B","A")</f>
        <v>A</v>
      </c>
      <c r="E3800" s="114">
        <f t="shared" si="354"/>
        <v>0</v>
      </c>
      <c r="F3800">
        <f t="shared" ca="1" si="355"/>
        <v>-1</v>
      </c>
      <c r="G3800">
        <f t="shared" ca="1" si="356"/>
        <v>654</v>
      </c>
      <c r="H3800">
        <f t="shared" ca="1" si="357"/>
        <v>0</v>
      </c>
      <c r="I3800" s="122">
        <f t="shared" ca="1" si="358"/>
        <v>0</v>
      </c>
    </row>
    <row r="3801" spans="1:9" x14ac:dyDescent="0.25">
      <c r="A3801" s="114">
        <f t="shared" si="359"/>
        <v>3801</v>
      </c>
      <c r="B3801" s="114">
        <f>IF(AND(A3801&gt;=CONTROL!$D$9,A3801&lt;CONTROL!$D$10+1),A3801,0)</f>
        <v>0</v>
      </c>
      <c r="C3801" s="114">
        <f>IF(AND(A3801&gt;=CONTROL!$F$9,A3801&lt;CONTROL!$F$10+1),A3801,0)</f>
        <v>0</v>
      </c>
      <c r="D3801" s="114" t="str">
        <f>IF(DATOS!I3802=CONTROL!$H$10,"B","A")</f>
        <v>A</v>
      </c>
      <c r="E3801" s="114">
        <f t="shared" si="354"/>
        <v>0</v>
      </c>
      <c r="F3801">
        <f t="shared" ca="1" si="355"/>
        <v>-1</v>
      </c>
      <c r="G3801">
        <f t="shared" ca="1" si="356"/>
        <v>654</v>
      </c>
      <c r="H3801">
        <f t="shared" ca="1" si="357"/>
        <v>0</v>
      </c>
      <c r="I3801" s="122">
        <f t="shared" ca="1" si="358"/>
        <v>0</v>
      </c>
    </row>
    <row r="3802" spans="1:9" x14ac:dyDescent="0.25">
      <c r="A3802" s="114">
        <f t="shared" si="359"/>
        <v>3802</v>
      </c>
      <c r="B3802" s="114">
        <f>IF(AND(A3802&gt;=CONTROL!$D$9,A3802&lt;CONTROL!$D$10+1),A3802,0)</f>
        <v>0</v>
      </c>
      <c r="C3802" s="114">
        <f>IF(AND(A3802&gt;=CONTROL!$F$9,A3802&lt;CONTROL!$F$10+1),A3802,0)</f>
        <v>0</v>
      </c>
      <c r="D3802" s="114" t="str">
        <f>IF(DATOS!I3803=CONTROL!$H$10,"B","A")</f>
        <v>A</v>
      </c>
      <c r="E3802" s="114">
        <f t="shared" si="354"/>
        <v>0</v>
      </c>
      <c r="F3802">
        <f t="shared" ca="1" si="355"/>
        <v>-1</v>
      </c>
      <c r="G3802">
        <f t="shared" ca="1" si="356"/>
        <v>654</v>
      </c>
      <c r="H3802">
        <f t="shared" ca="1" si="357"/>
        <v>0</v>
      </c>
      <c r="I3802" s="122">
        <f t="shared" ca="1" si="358"/>
        <v>0</v>
      </c>
    </row>
    <row r="3803" spans="1:9" x14ac:dyDescent="0.25">
      <c r="A3803" s="114">
        <f t="shared" si="359"/>
        <v>3803</v>
      </c>
      <c r="B3803" s="114">
        <f>IF(AND(A3803&gt;=CONTROL!$D$9,A3803&lt;CONTROL!$D$10+1),A3803,0)</f>
        <v>0</v>
      </c>
      <c r="C3803" s="114">
        <f>IF(AND(A3803&gt;=CONTROL!$F$9,A3803&lt;CONTROL!$F$10+1),A3803,0)</f>
        <v>0</v>
      </c>
      <c r="D3803" s="114" t="str">
        <f>IF(DATOS!I3804=CONTROL!$H$10,"B","A")</f>
        <v>A</v>
      </c>
      <c r="E3803" s="114">
        <f t="shared" si="354"/>
        <v>0</v>
      </c>
      <c r="F3803">
        <f t="shared" ca="1" si="355"/>
        <v>-1</v>
      </c>
      <c r="G3803">
        <f t="shared" ca="1" si="356"/>
        <v>654</v>
      </c>
      <c r="H3803">
        <f t="shared" ca="1" si="357"/>
        <v>0</v>
      </c>
      <c r="I3803" s="122">
        <f t="shared" ca="1" si="358"/>
        <v>0</v>
      </c>
    </row>
    <row r="3804" spans="1:9" x14ac:dyDescent="0.25">
      <c r="A3804" s="114">
        <f t="shared" si="359"/>
        <v>3804</v>
      </c>
      <c r="B3804" s="114">
        <f>IF(AND(A3804&gt;=CONTROL!$D$9,A3804&lt;CONTROL!$D$10+1),A3804,0)</f>
        <v>0</v>
      </c>
      <c r="C3804" s="114">
        <f>IF(AND(A3804&gt;=CONTROL!$F$9,A3804&lt;CONTROL!$F$10+1),A3804,0)</f>
        <v>0</v>
      </c>
      <c r="D3804" s="114" t="str">
        <f>IF(DATOS!I3805=CONTROL!$H$10,"B","A")</f>
        <v>A</v>
      </c>
      <c r="E3804" s="114">
        <f t="shared" si="354"/>
        <v>0</v>
      </c>
      <c r="F3804">
        <f t="shared" ca="1" si="355"/>
        <v>-1</v>
      </c>
      <c r="G3804">
        <f t="shared" ca="1" si="356"/>
        <v>654</v>
      </c>
      <c r="H3804">
        <f t="shared" ca="1" si="357"/>
        <v>0</v>
      </c>
      <c r="I3804" s="122">
        <f t="shared" ca="1" si="358"/>
        <v>0</v>
      </c>
    </row>
    <row r="3805" spans="1:9" x14ac:dyDescent="0.25">
      <c r="A3805" s="114">
        <f t="shared" si="359"/>
        <v>3805</v>
      </c>
      <c r="B3805" s="114">
        <f>IF(AND(A3805&gt;=CONTROL!$D$9,A3805&lt;CONTROL!$D$10+1),A3805,0)</f>
        <v>0</v>
      </c>
      <c r="C3805" s="114">
        <f>IF(AND(A3805&gt;=CONTROL!$F$9,A3805&lt;CONTROL!$F$10+1),A3805,0)</f>
        <v>0</v>
      </c>
      <c r="D3805" s="114" t="str">
        <f>IF(DATOS!I3806=CONTROL!$H$10,"B","A")</f>
        <v>A</v>
      </c>
      <c r="E3805" s="114">
        <f t="shared" si="354"/>
        <v>0</v>
      </c>
      <c r="F3805">
        <f t="shared" ca="1" si="355"/>
        <v>-1</v>
      </c>
      <c r="G3805">
        <f t="shared" ca="1" si="356"/>
        <v>654</v>
      </c>
      <c r="H3805">
        <f t="shared" ca="1" si="357"/>
        <v>0</v>
      </c>
      <c r="I3805" s="122">
        <f t="shared" ca="1" si="358"/>
        <v>0</v>
      </c>
    </row>
    <row r="3806" spans="1:9" x14ac:dyDescent="0.25">
      <c r="A3806" s="114">
        <f t="shared" si="359"/>
        <v>3806</v>
      </c>
      <c r="B3806" s="114">
        <f>IF(AND(A3806&gt;=CONTROL!$D$9,A3806&lt;CONTROL!$D$10+1),A3806,0)</f>
        <v>0</v>
      </c>
      <c r="C3806" s="114">
        <f>IF(AND(A3806&gt;=CONTROL!$F$9,A3806&lt;CONTROL!$F$10+1),A3806,0)</f>
        <v>0</v>
      </c>
      <c r="D3806" s="114" t="str">
        <f>IF(DATOS!I3807=CONTROL!$H$10,"B","A")</f>
        <v>A</v>
      </c>
      <c r="E3806" s="114">
        <f t="shared" si="354"/>
        <v>0</v>
      </c>
      <c r="F3806">
        <f t="shared" ca="1" si="355"/>
        <v>-1</v>
      </c>
      <c r="G3806">
        <f t="shared" ca="1" si="356"/>
        <v>654</v>
      </c>
      <c r="H3806">
        <f t="shared" ca="1" si="357"/>
        <v>0</v>
      </c>
      <c r="I3806" s="122">
        <f t="shared" ca="1" si="358"/>
        <v>0</v>
      </c>
    </row>
    <row r="3807" spans="1:9" x14ac:dyDescent="0.25">
      <c r="A3807" s="114">
        <f t="shared" si="359"/>
        <v>3807</v>
      </c>
      <c r="B3807" s="114">
        <f>IF(AND(A3807&gt;=CONTROL!$D$9,A3807&lt;CONTROL!$D$10+1),A3807,0)</f>
        <v>0</v>
      </c>
      <c r="C3807" s="114">
        <f>IF(AND(A3807&gt;=CONTROL!$F$9,A3807&lt;CONTROL!$F$10+1),A3807,0)</f>
        <v>0</v>
      </c>
      <c r="D3807" s="114" t="str">
        <f>IF(DATOS!I3808=CONTROL!$H$10,"B","A")</f>
        <v>A</v>
      </c>
      <c r="E3807" s="114">
        <f t="shared" si="354"/>
        <v>0</v>
      </c>
      <c r="F3807">
        <f t="shared" ca="1" si="355"/>
        <v>-1</v>
      </c>
      <c r="G3807">
        <f t="shared" ca="1" si="356"/>
        <v>654</v>
      </c>
      <c r="H3807">
        <f t="shared" ca="1" si="357"/>
        <v>0</v>
      </c>
      <c r="I3807" s="122">
        <f t="shared" ca="1" si="358"/>
        <v>0</v>
      </c>
    </row>
    <row r="3808" spans="1:9" x14ac:dyDescent="0.25">
      <c r="A3808" s="114">
        <f t="shared" si="359"/>
        <v>3808</v>
      </c>
      <c r="B3808" s="114">
        <f>IF(AND(A3808&gt;=CONTROL!$D$9,A3808&lt;CONTROL!$D$10+1),A3808,0)</f>
        <v>0</v>
      </c>
      <c r="C3808" s="114">
        <f>IF(AND(A3808&gt;=CONTROL!$F$9,A3808&lt;CONTROL!$F$10+1),A3808,0)</f>
        <v>0</v>
      </c>
      <c r="D3808" s="114" t="str">
        <f>IF(DATOS!I3809=CONTROL!$H$10,"B","A")</f>
        <v>A</v>
      </c>
      <c r="E3808" s="114">
        <f t="shared" si="354"/>
        <v>0</v>
      </c>
      <c r="F3808">
        <f t="shared" ca="1" si="355"/>
        <v>-1</v>
      </c>
      <c r="G3808">
        <f t="shared" ca="1" si="356"/>
        <v>654</v>
      </c>
      <c r="H3808">
        <f t="shared" ca="1" si="357"/>
        <v>0</v>
      </c>
      <c r="I3808" s="122">
        <f t="shared" ca="1" si="358"/>
        <v>0</v>
      </c>
    </row>
    <row r="3809" spans="1:9" x14ac:dyDescent="0.25">
      <c r="A3809" s="114">
        <f t="shared" si="359"/>
        <v>3809</v>
      </c>
      <c r="B3809" s="114">
        <f>IF(AND(A3809&gt;=CONTROL!$D$9,A3809&lt;CONTROL!$D$10+1),A3809,0)</f>
        <v>0</v>
      </c>
      <c r="C3809" s="114">
        <f>IF(AND(A3809&gt;=CONTROL!$F$9,A3809&lt;CONTROL!$F$10+1),A3809,0)</f>
        <v>0</v>
      </c>
      <c r="D3809" s="114" t="str">
        <f>IF(DATOS!I3810=CONTROL!$H$10,"B","A")</f>
        <v>A</v>
      </c>
      <c r="E3809" s="114">
        <f t="shared" si="354"/>
        <v>0</v>
      </c>
      <c r="F3809">
        <f t="shared" ca="1" si="355"/>
        <v>-1</v>
      </c>
      <c r="G3809">
        <f t="shared" ca="1" si="356"/>
        <v>654</v>
      </c>
      <c r="H3809">
        <f t="shared" ca="1" si="357"/>
        <v>0</v>
      </c>
      <c r="I3809" s="122">
        <f t="shared" ca="1" si="358"/>
        <v>0</v>
      </c>
    </row>
    <row r="3810" spans="1:9" x14ac:dyDescent="0.25">
      <c r="A3810" s="114">
        <f t="shared" si="359"/>
        <v>3810</v>
      </c>
      <c r="B3810" s="114">
        <f>IF(AND(A3810&gt;=CONTROL!$D$9,A3810&lt;CONTROL!$D$10+1),A3810,0)</f>
        <v>0</v>
      </c>
      <c r="C3810" s="114">
        <f>IF(AND(A3810&gt;=CONTROL!$F$9,A3810&lt;CONTROL!$F$10+1),A3810,0)</f>
        <v>0</v>
      </c>
      <c r="D3810" s="114" t="str">
        <f>IF(DATOS!I3811=CONTROL!$H$10,"B","A")</f>
        <v>A</v>
      </c>
      <c r="E3810" s="114">
        <f t="shared" si="354"/>
        <v>0</v>
      </c>
      <c r="F3810">
        <f t="shared" ca="1" si="355"/>
        <v>-1</v>
      </c>
      <c r="G3810">
        <f t="shared" ca="1" si="356"/>
        <v>654</v>
      </c>
      <c r="H3810">
        <f t="shared" ca="1" si="357"/>
        <v>0</v>
      </c>
      <c r="I3810" s="122">
        <f t="shared" ca="1" si="358"/>
        <v>0</v>
      </c>
    </row>
    <row r="3811" spans="1:9" x14ac:dyDescent="0.25">
      <c r="A3811" s="114">
        <f t="shared" si="359"/>
        <v>3811</v>
      </c>
      <c r="B3811" s="114">
        <f>IF(AND(A3811&gt;=CONTROL!$D$9,A3811&lt;CONTROL!$D$10+1),A3811,0)</f>
        <v>0</v>
      </c>
      <c r="C3811" s="114">
        <f>IF(AND(A3811&gt;=CONTROL!$F$9,A3811&lt;CONTROL!$F$10+1),A3811,0)</f>
        <v>0</v>
      </c>
      <c r="D3811" s="114" t="str">
        <f>IF(DATOS!I3812=CONTROL!$H$10,"B","A")</f>
        <v>A</v>
      </c>
      <c r="E3811" s="114">
        <f t="shared" si="354"/>
        <v>0</v>
      </c>
      <c r="F3811">
        <f t="shared" ca="1" si="355"/>
        <v>-1</v>
      </c>
      <c r="G3811">
        <f t="shared" ca="1" si="356"/>
        <v>654</v>
      </c>
      <c r="H3811">
        <f t="shared" ca="1" si="357"/>
        <v>0</v>
      </c>
      <c r="I3811" s="122">
        <f t="shared" ca="1" si="358"/>
        <v>0</v>
      </c>
    </row>
    <row r="3812" spans="1:9" x14ac:dyDescent="0.25">
      <c r="A3812" s="114">
        <f t="shared" si="359"/>
        <v>3812</v>
      </c>
      <c r="B3812" s="114">
        <f>IF(AND(A3812&gt;=CONTROL!$D$9,A3812&lt;CONTROL!$D$10+1),A3812,0)</f>
        <v>0</v>
      </c>
      <c r="C3812" s="114">
        <f>IF(AND(A3812&gt;=CONTROL!$F$9,A3812&lt;CONTROL!$F$10+1),A3812,0)</f>
        <v>0</v>
      </c>
      <c r="D3812" s="114" t="str">
        <f>IF(DATOS!I3813=CONTROL!$H$10,"B","A")</f>
        <v>A</v>
      </c>
      <c r="E3812" s="114">
        <f t="shared" si="354"/>
        <v>0</v>
      </c>
      <c r="F3812">
        <f t="shared" ca="1" si="355"/>
        <v>-1</v>
      </c>
      <c r="G3812">
        <f t="shared" ca="1" si="356"/>
        <v>654</v>
      </c>
      <c r="H3812">
        <f t="shared" ca="1" si="357"/>
        <v>0</v>
      </c>
      <c r="I3812" s="122">
        <f t="shared" ca="1" si="358"/>
        <v>0</v>
      </c>
    </row>
    <row r="3813" spans="1:9" x14ac:dyDescent="0.25">
      <c r="A3813" s="114">
        <f t="shared" si="359"/>
        <v>3813</v>
      </c>
      <c r="B3813" s="114">
        <f>IF(AND(A3813&gt;=CONTROL!$D$9,A3813&lt;CONTROL!$D$10+1),A3813,0)</f>
        <v>0</v>
      </c>
      <c r="C3813" s="114">
        <f>IF(AND(A3813&gt;=CONTROL!$F$9,A3813&lt;CONTROL!$F$10+1),A3813,0)</f>
        <v>0</v>
      </c>
      <c r="D3813" s="114" t="str">
        <f>IF(DATOS!I3814=CONTROL!$H$10,"B","A")</f>
        <v>A</v>
      </c>
      <c r="E3813" s="114">
        <f t="shared" si="354"/>
        <v>0</v>
      </c>
      <c r="F3813">
        <f t="shared" ca="1" si="355"/>
        <v>-1</v>
      </c>
      <c r="G3813">
        <f t="shared" ca="1" si="356"/>
        <v>654</v>
      </c>
      <c r="H3813">
        <f t="shared" ca="1" si="357"/>
        <v>0</v>
      </c>
      <c r="I3813" s="122">
        <f t="shared" ca="1" si="358"/>
        <v>0</v>
      </c>
    </row>
    <row r="3814" spans="1:9" x14ac:dyDescent="0.25">
      <c r="A3814" s="114">
        <f t="shared" si="359"/>
        <v>3814</v>
      </c>
      <c r="B3814" s="114">
        <f>IF(AND(A3814&gt;=CONTROL!$D$9,A3814&lt;CONTROL!$D$10+1),A3814,0)</f>
        <v>0</v>
      </c>
      <c r="C3814" s="114">
        <f>IF(AND(A3814&gt;=CONTROL!$F$9,A3814&lt;CONTROL!$F$10+1),A3814,0)</f>
        <v>0</v>
      </c>
      <c r="D3814" s="114" t="str">
        <f>IF(DATOS!I3815=CONTROL!$H$10,"B","A")</f>
        <v>A</v>
      </c>
      <c r="E3814" s="114">
        <f t="shared" si="354"/>
        <v>0</v>
      </c>
      <c r="F3814">
        <f t="shared" ca="1" si="355"/>
        <v>-1</v>
      </c>
      <c r="G3814">
        <f t="shared" ca="1" si="356"/>
        <v>654</v>
      </c>
      <c r="H3814">
        <f t="shared" ca="1" si="357"/>
        <v>0</v>
      </c>
      <c r="I3814" s="122">
        <f t="shared" ca="1" si="358"/>
        <v>0</v>
      </c>
    </row>
    <row r="3815" spans="1:9" x14ac:dyDescent="0.25">
      <c r="A3815" s="114">
        <f t="shared" si="359"/>
        <v>3815</v>
      </c>
      <c r="B3815" s="114">
        <f>IF(AND(A3815&gt;=CONTROL!$D$9,A3815&lt;CONTROL!$D$10+1),A3815,0)</f>
        <v>0</v>
      </c>
      <c r="C3815" s="114">
        <f>IF(AND(A3815&gt;=CONTROL!$F$9,A3815&lt;CONTROL!$F$10+1),A3815,0)</f>
        <v>0</v>
      </c>
      <c r="D3815" s="114" t="str">
        <f>IF(DATOS!I3816=CONTROL!$H$10,"B","A")</f>
        <v>A</v>
      </c>
      <c r="E3815" s="114">
        <f t="shared" si="354"/>
        <v>0</v>
      </c>
      <c r="F3815">
        <f t="shared" ca="1" si="355"/>
        <v>-1</v>
      </c>
      <c r="G3815">
        <f t="shared" ca="1" si="356"/>
        <v>654</v>
      </c>
      <c r="H3815">
        <f t="shared" ca="1" si="357"/>
        <v>0</v>
      </c>
      <c r="I3815" s="122">
        <f t="shared" ca="1" si="358"/>
        <v>0</v>
      </c>
    </row>
    <row r="3816" spans="1:9" x14ac:dyDescent="0.25">
      <c r="A3816" s="114">
        <f t="shared" si="359"/>
        <v>3816</v>
      </c>
      <c r="B3816" s="114">
        <f>IF(AND(A3816&gt;=CONTROL!$D$9,A3816&lt;CONTROL!$D$10+1),A3816,0)</f>
        <v>0</v>
      </c>
      <c r="C3816" s="114">
        <f>IF(AND(A3816&gt;=CONTROL!$F$9,A3816&lt;CONTROL!$F$10+1),A3816,0)</f>
        <v>0</v>
      </c>
      <c r="D3816" s="114" t="str">
        <f>IF(DATOS!I3817=CONTROL!$H$10,"B","A")</f>
        <v>A</v>
      </c>
      <c r="E3816" s="114">
        <f t="shared" si="354"/>
        <v>0</v>
      </c>
      <c r="F3816">
        <f t="shared" ca="1" si="355"/>
        <v>-1</v>
      </c>
      <c r="G3816">
        <f t="shared" ca="1" si="356"/>
        <v>654</v>
      </c>
      <c r="H3816">
        <f t="shared" ca="1" si="357"/>
        <v>0</v>
      </c>
      <c r="I3816" s="122">
        <f t="shared" ca="1" si="358"/>
        <v>0</v>
      </c>
    </row>
    <row r="3817" spans="1:9" x14ac:dyDescent="0.25">
      <c r="A3817" s="114">
        <f t="shared" si="359"/>
        <v>3817</v>
      </c>
      <c r="B3817" s="114">
        <f>IF(AND(A3817&gt;=CONTROL!$D$9,A3817&lt;CONTROL!$D$10+1),A3817,0)</f>
        <v>0</v>
      </c>
      <c r="C3817" s="114">
        <f>IF(AND(A3817&gt;=CONTROL!$F$9,A3817&lt;CONTROL!$F$10+1),A3817,0)</f>
        <v>0</v>
      </c>
      <c r="D3817" s="114" t="str">
        <f>IF(DATOS!I3818=CONTROL!$H$10,"B","A")</f>
        <v>A</v>
      </c>
      <c r="E3817" s="114">
        <f t="shared" si="354"/>
        <v>0</v>
      </c>
      <c r="F3817">
        <f t="shared" ca="1" si="355"/>
        <v>-1</v>
      </c>
      <c r="G3817">
        <f t="shared" ca="1" si="356"/>
        <v>654</v>
      </c>
      <c r="H3817">
        <f t="shared" ca="1" si="357"/>
        <v>0</v>
      </c>
      <c r="I3817" s="122">
        <f t="shared" ca="1" si="358"/>
        <v>0</v>
      </c>
    </row>
    <row r="3818" spans="1:9" x14ac:dyDescent="0.25">
      <c r="A3818" s="114">
        <f t="shared" si="359"/>
        <v>3818</v>
      </c>
      <c r="B3818" s="114">
        <f>IF(AND(A3818&gt;=CONTROL!$D$9,A3818&lt;CONTROL!$D$10+1),A3818,0)</f>
        <v>0</v>
      </c>
      <c r="C3818" s="114">
        <f>IF(AND(A3818&gt;=CONTROL!$F$9,A3818&lt;CONTROL!$F$10+1),A3818,0)</f>
        <v>0</v>
      </c>
      <c r="D3818" s="114" t="str">
        <f>IF(DATOS!I3819=CONTROL!$H$10,"B","A")</f>
        <v>A</v>
      </c>
      <c r="E3818" s="114">
        <f t="shared" si="354"/>
        <v>0</v>
      </c>
      <c r="F3818">
        <f t="shared" ca="1" si="355"/>
        <v>-1</v>
      </c>
      <c r="G3818">
        <f t="shared" ca="1" si="356"/>
        <v>654</v>
      </c>
      <c r="H3818">
        <f t="shared" ca="1" si="357"/>
        <v>0</v>
      </c>
      <c r="I3818" s="122">
        <f t="shared" ca="1" si="358"/>
        <v>0</v>
      </c>
    </row>
    <row r="3819" spans="1:9" x14ac:dyDescent="0.25">
      <c r="A3819" s="114">
        <f t="shared" si="359"/>
        <v>3819</v>
      </c>
      <c r="B3819" s="114">
        <f>IF(AND(A3819&gt;=CONTROL!$D$9,A3819&lt;CONTROL!$D$10+1),A3819,0)</f>
        <v>0</v>
      </c>
      <c r="C3819" s="114">
        <f>IF(AND(A3819&gt;=CONTROL!$F$9,A3819&lt;CONTROL!$F$10+1),A3819,0)</f>
        <v>0</v>
      </c>
      <c r="D3819" s="114" t="str">
        <f>IF(DATOS!I3820=CONTROL!$H$10,"B","A")</f>
        <v>A</v>
      </c>
      <c r="E3819" s="114">
        <f t="shared" si="354"/>
        <v>0</v>
      </c>
      <c r="F3819">
        <f t="shared" ca="1" si="355"/>
        <v>-1</v>
      </c>
      <c r="G3819">
        <f t="shared" ca="1" si="356"/>
        <v>654</v>
      </c>
      <c r="H3819">
        <f t="shared" ca="1" si="357"/>
        <v>0</v>
      </c>
      <c r="I3819" s="122">
        <f t="shared" ca="1" si="358"/>
        <v>0</v>
      </c>
    </row>
    <row r="3820" spans="1:9" x14ac:dyDescent="0.25">
      <c r="A3820" s="114">
        <f t="shared" si="359"/>
        <v>3820</v>
      </c>
      <c r="B3820" s="114">
        <f>IF(AND(A3820&gt;=CONTROL!$D$9,A3820&lt;CONTROL!$D$10+1),A3820,0)</f>
        <v>0</v>
      </c>
      <c r="C3820" s="114">
        <f>IF(AND(A3820&gt;=CONTROL!$F$9,A3820&lt;CONTROL!$F$10+1),A3820,0)</f>
        <v>0</v>
      </c>
      <c r="D3820" s="114" t="str">
        <f>IF(DATOS!I3821=CONTROL!$H$10,"B","A")</f>
        <v>A</v>
      </c>
      <c r="E3820" s="114">
        <f t="shared" si="354"/>
        <v>0</v>
      </c>
      <c r="F3820">
        <f t="shared" ca="1" si="355"/>
        <v>-1</v>
      </c>
      <c r="G3820">
        <f t="shared" ca="1" si="356"/>
        <v>654</v>
      </c>
      <c r="H3820">
        <f t="shared" ca="1" si="357"/>
        <v>0</v>
      </c>
      <c r="I3820" s="122">
        <f t="shared" ca="1" si="358"/>
        <v>0</v>
      </c>
    </row>
    <row r="3821" spans="1:9" x14ac:dyDescent="0.25">
      <c r="A3821" s="114">
        <f t="shared" si="359"/>
        <v>3821</v>
      </c>
      <c r="B3821" s="114">
        <f>IF(AND(A3821&gt;=CONTROL!$D$9,A3821&lt;CONTROL!$D$10+1),A3821,0)</f>
        <v>0</v>
      </c>
      <c r="C3821" s="114">
        <f>IF(AND(A3821&gt;=CONTROL!$F$9,A3821&lt;CONTROL!$F$10+1),A3821,0)</f>
        <v>0</v>
      </c>
      <c r="D3821" s="114" t="str">
        <f>IF(DATOS!I3822=CONTROL!$H$10,"B","A")</f>
        <v>A</v>
      </c>
      <c r="E3821" s="114">
        <f t="shared" si="354"/>
        <v>0</v>
      </c>
      <c r="F3821">
        <f t="shared" ca="1" si="355"/>
        <v>-1</v>
      </c>
      <c r="G3821">
        <f t="shared" ca="1" si="356"/>
        <v>654</v>
      </c>
      <c r="H3821">
        <f t="shared" ca="1" si="357"/>
        <v>0</v>
      </c>
      <c r="I3821" s="122">
        <f t="shared" ca="1" si="358"/>
        <v>0</v>
      </c>
    </row>
    <row r="3822" spans="1:9" x14ac:dyDescent="0.25">
      <c r="A3822" s="114">
        <f t="shared" si="359"/>
        <v>3822</v>
      </c>
      <c r="B3822" s="114">
        <f>IF(AND(A3822&gt;=CONTROL!$D$9,A3822&lt;CONTROL!$D$10+1),A3822,0)</f>
        <v>0</v>
      </c>
      <c r="C3822" s="114">
        <f>IF(AND(A3822&gt;=CONTROL!$F$9,A3822&lt;CONTROL!$F$10+1),A3822,0)</f>
        <v>0</v>
      </c>
      <c r="D3822" s="114" t="str">
        <f>IF(DATOS!I3823=CONTROL!$H$10,"B","A")</f>
        <v>A</v>
      </c>
      <c r="E3822" s="114">
        <f t="shared" si="354"/>
        <v>0</v>
      </c>
      <c r="F3822">
        <f t="shared" ca="1" si="355"/>
        <v>-1</v>
      </c>
      <c r="G3822">
        <f t="shared" ca="1" si="356"/>
        <v>654</v>
      </c>
      <c r="H3822">
        <f t="shared" ca="1" si="357"/>
        <v>0</v>
      </c>
      <c r="I3822" s="122">
        <f t="shared" ca="1" si="358"/>
        <v>0</v>
      </c>
    </row>
    <row r="3823" spans="1:9" x14ac:dyDescent="0.25">
      <c r="A3823" s="114">
        <f t="shared" si="359"/>
        <v>3823</v>
      </c>
      <c r="B3823" s="114">
        <f>IF(AND(A3823&gt;=CONTROL!$D$9,A3823&lt;CONTROL!$D$10+1),A3823,0)</f>
        <v>0</v>
      </c>
      <c r="C3823" s="114">
        <f>IF(AND(A3823&gt;=CONTROL!$F$9,A3823&lt;CONTROL!$F$10+1),A3823,0)</f>
        <v>0</v>
      </c>
      <c r="D3823" s="114" t="str">
        <f>IF(DATOS!I3824=CONTROL!$H$10,"B","A")</f>
        <v>A</v>
      </c>
      <c r="E3823" s="114">
        <f t="shared" si="354"/>
        <v>0</v>
      </c>
      <c r="F3823">
        <f t="shared" ca="1" si="355"/>
        <v>-1</v>
      </c>
      <c r="G3823">
        <f t="shared" ca="1" si="356"/>
        <v>654</v>
      </c>
      <c r="H3823">
        <f t="shared" ca="1" si="357"/>
        <v>0</v>
      </c>
      <c r="I3823" s="122">
        <f t="shared" ca="1" si="358"/>
        <v>0</v>
      </c>
    </row>
    <row r="3824" spans="1:9" x14ac:dyDescent="0.25">
      <c r="A3824" s="114">
        <f t="shared" si="359"/>
        <v>3824</v>
      </c>
      <c r="B3824" s="114">
        <f>IF(AND(A3824&gt;=CONTROL!$D$9,A3824&lt;CONTROL!$D$10+1),A3824,0)</f>
        <v>0</v>
      </c>
      <c r="C3824" s="114">
        <f>IF(AND(A3824&gt;=CONTROL!$F$9,A3824&lt;CONTROL!$F$10+1),A3824,0)</f>
        <v>0</v>
      </c>
      <c r="D3824" s="114" t="str">
        <f>IF(DATOS!I3825=CONTROL!$H$10,"B","A")</f>
        <v>A</v>
      </c>
      <c r="E3824" s="114">
        <f t="shared" si="354"/>
        <v>0</v>
      </c>
      <c r="F3824">
        <f t="shared" ca="1" si="355"/>
        <v>-1</v>
      </c>
      <c r="G3824">
        <f t="shared" ca="1" si="356"/>
        <v>654</v>
      </c>
      <c r="H3824">
        <f t="shared" ca="1" si="357"/>
        <v>0</v>
      </c>
      <c r="I3824" s="122">
        <f t="shared" ca="1" si="358"/>
        <v>0</v>
      </c>
    </row>
    <row r="3825" spans="1:9" x14ac:dyDescent="0.25">
      <c r="A3825" s="114">
        <f t="shared" si="359"/>
        <v>3825</v>
      </c>
      <c r="B3825" s="114">
        <f>IF(AND(A3825&gt;=CONTROL!$D$9,A3825&lt;CONTROL!$D$10+1),A3825,0)</f>
        <v>0</v>
      </c>
      <c r="C3825" s="114">
        <f>IF(AND(A3825&gt;=CONTROL!$F$9,A3825&lt;CONTROL!$F$10+1),A3825,0)</f>
        <v>0</v>
      </c>
      <c r="D3825" s="114" t="str">
        <f>IF(DATOS!I3826=CONTROL!$H$10,"B","A")</f>
        <v>A</v>
      </c>
      <c r="E3825" s="114">
        <f t="shared" si="354"/>
        <v>0</v>
      </c>
      <c r="F3825">
        <f t="shared" ca="1" si="355"/>
        <v>-1</v>
      </c>
      <c r="G3825">
        <f t="shared" ca="1" si="356"/>
        <v>654</v>
      </c>
      <c r="H3825">
        <f t="shared" ca="1" si="357"/>
        <v>0</v>
      </c>
      <c r="I3825" s="122">
        <f t="shared" ca="1" si="358"/>
        <v>0</v>
      </c>
    </row>
    <row r="3826" spans="1:9" x14ac:dyDescent="0.25">
      <c r="A3826" s="114">
        <f t="shared" si="359"/>
        <v>3826</v>
      </c>
      <c r="B3826" s="114">
        <f>IF(AND(A3826&gt;=CONTROL!$D$9,A3826&lt;CONTROL!$D$10+1),A3826,0)</f>
        <v>0</v>
      </c>
      <c r="C3826" s="114">
        <f>IF(AND(A3826&gt;=CONTROL!$F$9,A3826&lt;CONTROL!$F$10+1),A3826,0)</f>
        <v>0</v>
      </c>
      <c r="D3826" s="114" t="str">
        <f>IF(DATOS!I3827=CONTROL!$H$10,"B","A")</f>
        <v>A</v>
      </c>
      <c r="E3826" s="114">
        <f t="shared" si="354"/>
        <v>0</v>
      </c>
      <c r="F3826">
        <f t="shared" ca="1" si="355"/>
        <v>-1</v>
      </c>
      <c r="G3826">
        <f t="shared" ca="1" si="356"/>
        <v>654</v>
      </c>
      <c r="H3826">
        <f t="shared" ca="1" si="357"/>
        <v>0</v>
      </c>
      <c r="I3826" s="122">
        <f t="shared" ca="1" si="358"/>
        <v>0</v>
      </c>
    </row>
    <row r="3827" spans="1:9" x14ac:dyDescent="0.25">
      <c r="A3827" s="114">
        <f t="shared" si="359"/>
        <v>3827</v>
      </c>
      <c r="B3827" s="114">
        <f>IF(AND(A3827&gt;=CONTROL!$D$9,A3827&lt;CONTROL!$D$10+1),A3827,0)</f>
        <v>0</v>
      </c>
      <c r="C3827" s="114">
        <f>IF(AND(A3827&gt;=CONTROL!$F$9,A3827&lt;CONTROL!$F$10+1),A3827,0)</f>
        <v>0</v>
      </c>
      <c r="D3827" s="114" t="str">
        <f>IF(DATOS!I3828=CONTROL!$H$10,"B","A")</f>
        <v>A</v>
      </c>
      <c r="E3827" s="114">
        <f t="shared" si="354"/>
        <v>0</v>
      </c>
      <c r="F3827">
        <f t="shared" ca="1" si="355"/>
        <v>-1</v>
      </c>
      <c r="G3827">
        <f t="shared" ca="1" si="356"/>
        <v>654</v>
      </c>
      <c r="H3827">
        <f t="shared" ca="1" si="357"/>
        <v>0</v>
      </c>
      <c r="I3827" s="122">
        <f t="shared" ca="1" si="358"/>
        <v>0</v>
      </c>
    </row>
    <row r="3828" spans="1:9" x14ac:dyDescent="0.25">
      <c r="A3828" s="114">
        <f t="shared" si="359"/>
        <v>3828</v>
      </c>
      <c r="B3828" s="114">
        <f>IF(AND(A3828&gt;=CONTROL!$D$9,A3828&lt;CONTROL!$D$10+1),A3828,0)</f>
        <v>0</v>
      </c>
      <c r="C3828" s="114">
        <f>IF(AND(A3828&gt;=CONTROL!$F$9,A3828&lt;CONTROL!$F$10+1),A3828,0)</f>
        <v>0</v>
      </c>
      <c r="D3828" s="114" t="str">
        <f>IF(DATOS!I3829=CONTROL!$H$10,"B","A")</f>
        <v>A</v>
      </c>
      <c r="E3828" s="114">
        <f t="shared" si="354"/>
        <v>0</v>
      </c>
      <c r="F3828">
        <f t="shared" ca="1" si="355"/>
        <v>-1</v>
      </c>
      <c r="G3828">
        <f t="shared" ca="1" si="356"/>
        <v>654</v>
      </c>
      <c r="H3828">
        <f t="shared" ca="1" si="357"/>
        <v>0</v>
      </c>
      <c r="I3828" s="122">
        <f t="shared" ca="1" si="358"/>
        <v>0</v>
      </c>
    </row>
    <row r="3829" spans="1:9" x14ac:dyDescent="0.25">
      <c r="A3829" s="114">
        <f t="shared" si="359"/>
        <v>3829</v>
      </c>
      <c r="B3829" s="114">
        <f>IF(AND(A3829&gt;=CONTROL!$D$9,A3829&lt;CONTROL!$D$10+1),A3829,0)</f>
        <v>0</v>
      </c>
      <c r="C3829" s="114">
        <f>IF(AND(A3829&gt;=CONTROL!$F$9,A3829&lt;CONTROL!$F$10+1),A3829,0)</f>
        <v>0</v>
      </c>
      <c r="D3829" s="114" t="str">
        <f>IF(DATOS!I3830=CONTROL!$H$10,"B","A")</f>
        <v>A</v>
      </c>
      <c r="E3829" s="114">
        <f t="shared" si="354"/>
        <v>0</v>
      </c>
      <c r="F3829">
        <f t="shared" ca="1" si="355"/>
        <v>-1</v>
      </c>
      <c r="G3829">
        <f t="shared" ca="1" si="356"/>
        <v>654</v>
      </c>
      <c r="H3829">
        <f t="shared" ca="1" si="357"/>
        <v>0</v>
      </c>
      <c r="I3829" s="122">
        <f t="shared" ca="1" si="358"/>
        <v>0</v>
      </c>
    </row>
    <row r="3830" spans="1:9" x14ac:dyDescent="0.25">
      <c r="A3830" s="114">
        <f t="shared" si="359"/>
        <v>3830</v>
      </c>
      <c r="B3830" s="114">
        <f>IF(AND(A3830&gt;=CONTROL!$D$9,A3830&lt;CONTROL!$D$10+1),A3830,0)</f>
        <v>0</v>
      </c>
      <c r="C3830" s="114">
        <f>IF(AND(A3830&gt;=CONTROL!$F$9,A3830&lt;CONTROL!$F$10+1),A3830,0)</f>
        <v>0</v>
      </c>
      <c r="D3830" s="114" t="str">
        <f>IF(DATOS!I3831=CONTROL!$H$10,"B","A")</f>
        <v>A</v>
      </c>
      <c r="E3830" s="114">
        <f t="shared" si="354"/>
        <v>0</v>
      </c>
      <c r="F3830">
        <f t="shared" ca="1" si="355"/>
        <v>-1</v>
      </c>
      <c r="G3830">
        <f t="shared" ca="1" si="356"/>
        <v>654</v>
      </c>
      <c r="H3830">
        <f t="shared" ca="1" si="357"/>
        <v>0</v>
      </c>
      <c r="I3830" s="122">
        <f t="shared" ca="1" si="358"/>
        <v>0</v>
      </c>
    </row>
    <row r="3831" spans="1:9" x14ac:dyDescent="0.25">
      <c r="A3831" s="114">
        <f t="shared" si="359"/>
        <v>3831</v>
      </c>
      <c r="B3831" s="114">
        <f>IF(AND(A3831&gt;=CONTROL!$D$9,A3831&lt;CONTROL!$D$10+1),A3831,0)</f>
        <v>0</v>
      </c>
      <c r="C3831" s="114">
        <f>IF(AND(A3831&gt;=CONTROL!$F$9,A3831&lt;CONTROL!$F$10+1),A3831,0)</f>
        <v>0</v>
      </c>
      <c r="D3831" s="114" t="str">
        <f>IF(DATOS!I3832=CONTROL!$H$10,"B","A")</f>
        <v>A</v>
      </c>
      <c r="E3831" s="114">
        <f t="shared" si="354"/>
        <v>0</v>
      </c>
      <c r="F3831">
        <f t="shared" ca="1" si="355"/>
        <v>-1</v>
      </c>
      <c r="G3831">
        <f t="shared" ca="1" si="356"/>
        <v>654</v>
      </c>
      <c r="H3831">
        <f t="shared" ca="1" si="357"/>
        <v>0</v>
      </c>
      <c r="I3831" s="122">
        <f t="shared" ca="1" si="358"/>
        <v>0</v>
      </c>
    </row>
    <row r="3832" spans="1:9" x14ac:dyDescent="0.25">
      <c r="A3832" s="114">
        <f t="shared" si="359"/>
        <v>3832</v>
      </c>
      <c r="B3832" s="114">
        <f>IF(AND(A3832&gt;=CONTROL!$D$9,A3832&lt;CONTROL!$D$10+1),A3832,0)</f>
        <v>0</v>
      </c>
      <c r="C3832" s="114">
        <f>IF(AND(A3832&gt;=CONTROL!$F$9,A3832&lt;CONTROL!$F$10+1),A3832,0)</f>
        <v>0</v>
      </c>
      <c r="D3832" s="114" t="str">
        <f>IF(DATOS!I3833=CONTROL!$H$10,"B","A")</f>
        <v>A</v>
      </c>
      <c r="E3832" s="114">
        <f t="shared" si="354"/>
        <v>0</v>
      </c>
      <c r="F3832">
        <f t="shared" ca="1" si="355"/>
        <v>-1</v>
      </c>
      <c r="G3832">
        <f t="shared" ca="1" si="356"/>
        <v>654</v>
      </c>
      <c r="H3832">
        <f t="shared" ca="1" si="357"/>
        <v>0</v>
      </c>
      <c r="I3832" s="122">
        <f t="shared" ca="1" si="358"/>
        <v>0</v>
      </c>
    </row>
    <row r="3833" spans="1:9" x14ac:dyDescent="0.25">
      <c r="A3833" s="114">
        <f t="shared" si="359"/>
        <v>3833</v>
      </c>
      <c r="B3833" s="114">
        <f>IF(AND(A3833&gt;=CONTROL!$D$9,A3833&lt;CONTROL!$D$10+1),A3833,0)</f>
        <v>0</v>
      </c>
      <c r="C3833" s="114">
        <f>IF(AND(A3833&gt;=CONTROL!$F$9,A3833&lt;CONTROL!$F$10+1),A3833,0)</f>
        <v>0</v>
      </c>
      <c r="D3833" s="114" t="str">
        <f>IF(DATOS!I3834=CONTROL!$H$10,"B","A")</f>
        <v>A</v>
      </c>
      <c r="E3833" s="114">
        <f t="shared" si="354"/>
        <v>0</v>
      </c>
      <c r="F3833">
        <f t="shared" ca="1" si="355"/>
        <v>-1</v>
      </c>
      <c r="G3833">
        <f t="shared" ca="1" si="356"/>
        <v>654</v>
      </c>
      <c r="H3833">
        <f t="shared" ca="1" si="357"/>
        <v>0</v>
      </c>
      <c r="I3833" s="122">
        <f t="shared" ca="1" si="358"/>
        <v>0</v>
      </c>
    </row>
    <row r="3834" spans="1:9" x14ac:dyDescent="0.25">
      <c r="A3834" s="114">
        <f t="shared" si="359"/>
        <v>3834</v>
      </c>
      <c r="B3834" s="114">
        <f>IF(AND(A3834&gt;=CONTROL!$D$9,A3834&lt;CONTROL!$D$10+1),A3834,0)</f>
        <v>0</v>
      </c>
      <c r="C3834" s="114">
        <f>IF(AND(A3834&gt;=CONTROL!$F$9,A3834&lt;CONTROL!$F$10+1),A3834,0)</f>
        <v>0</v>
      </c>
      <c r="D3834" s="114" t="str">
        <f>IF(DATOS!I3835=CONTROL!$H$10,"B","A")</f>
        <v>A</v>
      </c>
      <c r="E3834" s="114">
        <f t="shared" si="354"/>
        <v>0</v>
      </c>
      <c r="F3834">
        <f t="shared" ca="1" si="355"/>
        <v>-1</v>
      </c>
      <c r="G3834">
        <f t="shared" ca="1" si="356"/>
        <v>654</v>
      </c>
      <c r="H3834">
        <f t="shared" ca="1" si="357"/>
        <v>0</v>
      </c>
      <c r="I3834" s="122">
        <f t="shared" ca="1" si="358"/>
        <v>0</v>
      </c>
    </row>
    <row r="3835" spans="1:9" x14ac:dyDescent="0.25">
      <c r="A3835" s="114">
        <f t="shared" si="359"/>
        <v>3835</v>
      </c>
      <c r="B3835" s="114">
        <f>IF(AND(A3835&gt;=CONTROL!$D$9,A3835&lt;CONTROL!$D$10+1),A3835,0)</f>
        <v>0</v>
      </c>
      <c r="C3835" s="114">
        <f>IF(AND(A3835&gt;=CONTROL!$F$9,A3835&lt;CONTROL!$F$10+1),A3835,0)</f>
        <v>0</v>
      </c>
      <c r="D3835" s="114" t="str">
        <f>IF(DATOS!I3836=CONTROL!$H$10,"B","A")</f>
        <v>A</v>
      </c>
      <c r="E3835" s="114">
        <f t="shared" si="354"/>
        <v>0</v>
      </c>
      <c r="F3835">
        <f t="shared" ca="1" si="355"/>
        <v>-1</v>
      </c>
      <c r="G3835">
        <f t="shared" ca="1" si="356"/>
        <v>654</v>
      </c>
      <c r="H3835">
        <f t="shared" ca="1" si="357"/>
        <v>0</v>
      </c>
      <c r="I3835" s="122">
        <f t="shared" ca="1" si="358"/>
        <v>0</v>
      </c>
    </row>
    <row r="3836" spans="1:9" x14ac:dyDescent="0.25">
      <c r="A3836" s="114">
        <f t="shared" si="359"/>
        <v>3836</v>
      </c>
      <c r="B3836" s="114">
        <f>IF(AND(A3836&gt;=CONTROL!$D$9,A3836&lt;CONTROL!$D$10+1),A3836,0)</f>
        <v>0</v>
      </c>
      <c r="C3836" s="114">
        <f>IF(AND(A3836&gt;=CONTROL!$F$9,A3836&lt;CONTROL!$F$10+1),A3836,0)</f>
        <v>0</v>
      </c>
      <c r="D3836" s="114" t="str">
        <f>IF(DATOS!I3837=CONTROL!$H$10,"B","A")</f>
        <v>A</v>
      </c>
      <c r="E3836" s="114">
        <f t="shared" si="354"/>
        <v>0</v>
      </c>
      <c r="F3836">
        <f t="shared" ca="1" si="355"/>
        <v>-1</v>
      </c>
      <c r="G3836">
        <f t="shared" ca="1" si="356"/>
        <v>654</v>
      </c>
      <c r="H3836">
        <f t="shared" ca="1" si="357"/>
        <v>0</v>
      </c>
      <c r="I3836" s="122">
        <f t="shared" ca="1" si="358"/>
        <v>0</v>
      </c>
    </row>
    <row r="3837" spans="1:9" x14ac:dyDescent="0.25">
      <c r="A3837" s="114">
        <f t="shared" si="359"/>
        <v>3837</v>
      </c>
      <c r="B3837" s="114">
        <f>IF(AND(A3837&gt;=CONTROL!$D$9,A3837&lt;CONTROL!$D$10+1),A3837,0)</f>
        <v>0</v>
      </c>
      <c r="C3837" s="114">
        <f>IF(AND(A3837&gt;=CONTROL!$F$9,A3837&lt;CONTROL!$F$10+1),A3837,0)</f>
        <v>0</v>
      </c>
      <c r="D3837" s="114" t="str">
        <f>IF(DATOS!I3838=CONTROL!$H$10,"B","A")</f>
        <v>A</v>
      </c>
      <c r="E3837" s="114">
        <f t="shared" si="354"/>
        <v>0</v>
      </c>
      <c r="F3837">
        <f t="shared" ca="1" si="355"/>
        <v>-1</v>
      </c>
      <c r="G3837">
        <f t="shared" ca="1" si="356"/>
        <v>654</v>
      </c>
      <c r="H3837">
        <f t="shared" ca="1" si="357"/>
        <v>0</v>
      </c>
      <c r="I3837" s="122">
        <f t="shared" ca="1" si="358"/>
        <v>0</v>
      </c>
    </row>
    <row r="3838" spans="1:9" x14ac:dyDescent="0.25">
      <c r="A3838" s="114">
        <f t="shared" si="359"/>
        <v>3838</v>
      </c>
      <c r="B3838" s="114">
        <f>IF(AND(A3838&gt;=CONTROL!$D$9,A3838&lt;CONTROL!$D$10+1),A3838,0)</f>
        <v>0</v>
      </c>
      <c r="C3838" s="114">
        <f>IF(AND(A3838&gt;=CONTROL!$F$9,A3838&lt;CONTROL!$F$10+1),A3838,0)</f>
        <v>0</v>
      </c>
      <c r="D3838" s="114" t="str">
        <f>IF(DATOS!I3839=CONTROL!$H$10,"B","A")</f>
        <v>A</v>
      </c>
      <c r="E3838" s="114">
        <f t="shared" si="354"/>
        <v>0</v>
      </c>
      <c r="F3838">
        <f t="shared" ca="1" si="355"/>
        <v>-1</v>
      </c>
      <c r="G3838">
        <f t="shared" ca="1" si="356"/>
        <v>654</v>
      </c>
      <c r="H3838">
        <f t="shared" ca="1" si="357"/>
        <v>0</v>
      </c>
      <c r="I3838" s="122">
        <f t="shared" ca="1" si="358"/>
        <v>0</v>
      </c>
    </row>
    <row r="3839" spans="1:9" x14ac:dyDescent="0.25">
      <c r="A3839" s="114">
        <f t="shared" si="359"/>
        <v>3839</v>
      </c>
      <c r="B3839" s="114">
        <f>IF(AND(A3839&gt;=CONTROL!$D$9,A3839&lt;CONTROL!$D$10+1),A3839,0)</f>
        <v>0</v>
      </c>
      <c r="C3839" s="114">
        <f>IF(AND(A3839&gt;=CONTROL!$F$9,A3839&lt;CONTROL!$F$10+1),A3839,0)</f>
        <v>0</v>
      </c>
      <c r="D3839" s="114" t="str">
        <f>IF(DATOS!I3840=CONTROL!$H$10,"B","A")</f>
        <v>A</v>
      </c>
      <c r="E3839" s="114">
        <f t="shared" si="354"/>
        <v>0</v>
      </c>
      <c r="F3839">
        <f t="shared" ca="1" si="355"/>
        <v>-1</v>
      </c>
      <c r="G3839">
        <f t="shared" ca="1" si="356"/>
        <v>654</v>
      </c>
      <c r="H3839">
        <f t="shared" ca="1" si="357"/>
        <v>0</v>
      </c>
      <c r="I3839" s="122">
        <f t="shared" ca="1" si="358"/>
        <v>0</v>
      </c>
    </row>
    <row r="3840" spans="1:9" x14ac:dyDescent="0.25">
      <c r="A3840" s="114">
        <f t="shared" si="359"/>
        <v>3840</v>
      </c>
      <c r="B3840" s="114">
        <f>IF(AND(A3840&gt;=CONTROL!$D$9,A3840&lt;CONTROL!$D$10+1),A3840,0)</f>
        <v>0</v>
      </c>
      <c r="C3840" s="114">
        <f>IF(AND(A3840&gt;=CONTROL!$F$9,A3840&lt;CONTROL!$F$10+1),A3840,0)</f>
        <v>0</v>
      </c>
      <c r="D3840" s="114" t="str">
        <f>IF(DATOS!I3841=CONTROL!$H$10,"B","A")</f>
        <v>A</v>
      </c>
      <c r="E3840" s="114">
        <f t="shared" si="354"/>
        <v>0</v>
      </c>
      <c r="F3840">
        <f t="shared" ca="1" si="355"/>
        <v>-1</v>
      </c>
      <c r="G3840">
        <f t="shared" ca="1" si="356"/>
        <v>654</v>
      </c>
      <c r="H3840">
        <f t="shared" ca="1" si="357"/>
        <v>0</v>
      </c>
      <c r="I3840" s="122">
        <f t="shared" ca="1" si="358"/>
        <v>0</v>
      </c>
    </row>
    <row r="3841" spans="1:9" x14ac:dyDescent="0.25">
      <c r="A3841" s="114">
        <f t="shared" si="359"/>
        <v>3841</v>
      </c>
      <c r="B3841" s="114">
        <f>IF(AND(A3841&gt;=CONTROL!$D$9,A3841&lt;CONTROL!$D$10+1),A3841,0)</f>
        <v>0</v>
      </c>
      <c r="C3841" s="114">
        <f>IF(AND(A3841&gt;=CONTROL!$F$9,A3841&lt;CONTROL!$F$10+1),A3841,0)</f>
        <v>0</v>
      </c>
      <c r="D3841" s="114" t="str">
        <f>IF(DATOS!I3842=CONTROL!$H$10,"B","A")</f>
        <v>A</v>
      </c>
      <c r="E3841" s="114">
        <f t="shared" si="354"/>
        <v>0</v>
      </c>
      <c r="F3841">
        <f t="shared" ca="1" si="355"/>
        <v>-1</v>
      </c>
      <c r="G3841">
        <f t="shared" ca="1" si="356"/>
        <v>654</v>
      </c>
      <c r="H3841">
        <f t="shared" ca="1" si="357"/>
        <v>0</v>
      </c>
      <c r="I3841" s="122">
        <f t="shared" ca="1" si="358"/>
        <v>0</v>
      </c>
    </row>
    <row r="3842" spans="1:9" x14ac:dyDescent="0.25">
      <c r="A3842" s="114">
        <f t="shared" si="359"/>
        <v>3842</v>
      </c>
      <c r="B3842" s="114">
        <f>IF(AND(A3842&gt;=CONTROL!$D$9,A3842&lt;CONTROL!$D$10+1),A3842,0)</f>
        <v>0</v>
      </c>
      <c r="C3842" s="114">
        <f>IF(AND(A3842&gt;=CONTROL!$F$9,A3842&lt;CONTROL!$F$10+1),A3842,0)</f>
        <v>0</v>
      </c>
      <c r="D3842" s="114" t="str">
        <f>IF(DATOS!I3843=CONTROL!$H$10,"B","A")</f>
        <v>A</v>
      </c>
      <c r="E3842" s="114">
        <f t="shared" ref="E3842:E3905" si="360">IF(D3842="A",+C3842+B3842,0)</f>
        <v>0</v>
      </c>
      <c r="F3842">
        <f t="shared" ref="F3842:F3905" ca="1" si="361">IF(E3842&gt;0,RAND(),-1)</f>
        <v>-1</v>
      </c>
      <c r="G3842">
        <f t="shared" ref="G3842:G3905" ca="1" si="362">RANK(F3842,$F$1:$F$5000)</f>
        <v>654</v>
      </c>
      <c r="H3842">
        <f t="shared" ref="H3842:H3905" ca="1" si="363">IF(F3842=-1,0,G3842)</f>
        <v>0</v>
      </c>
      <c r="I3842" s="122">
        <f t="shared" ref="I3842:I3905" ca="1" si="364">IFERROR(MATCH(A3842,H:H,0),0)</f>
        <v>0</v>
      </c>
    </row>
    <row r="3843" spans="1:9" x14ac:dyDescent="0.25">
      <c r="A3843" s="114">
        <f t="shared" ref="A3843:A3906" si="365">+A3842+1</f>
        <v>3843</v>
      </c>
      <c r="B3843" s="114">
        <f>IF(AND(A3843&gt;=CONTROL!$D$9,A3843&lt;CONTROL!$D$10+1),A3843,0)</f>
        <v>0</v>
      </c>
      <c r="C3843" s="114">
        <f>IF(AND(A3843&gt;=CONTROL!$F$9,A3843&lt;CONTROL!$F$10+1),A3843,0)</f>
        <v>0</v>
      </c>
      <c r="D3843" s="114" t="str">
        <f>IF(DATOS!I3844=CONTROL!$H$10,"B","A")</f>
        <v>A</v>
      </c>
      <c r="E3843" s="114">
        <f t="shared" si="360"/>
        <v>0</v>
      </c>
      <c r="F3843">
        <f t="shared" ca="1" si="361"/>
        <v>-1</v>
      </c>
      <c r="G3843">
        <f t="shared" ca="1" si="362"/>
        <v>654</v>
      </c>
      <c r="H3843">
        <f t="shared" ca="1" si="363"/>
        <v>0</v>
      </c>
      <c r="I3843" s="122">
        <f t="shared" ca="1" si="364"/>
        <v>0</v>
      </c>
    </row>
    <row r="3844" spans="1:9" x14ac:dyDescent="0.25">
      <c r="A3844" s="114">
        <f t="shared" si="365"/>
        <v>3844</v>
      </c>
      <c r="B3844" s="114">
        <f>IF(AND(A3844&gt;=CONTROL!$D$9,A3844&lt;CONTROL!$D$10+1),A3844,0)</f>
        <v>0</v>
      </c>
      <c r="C3844" s="114">
        <f>IF(AND(A3844&gt;=CONTROL!$F$9,A3844&lt;CONTROL!$F$10+1),A3844,0)</f>
        <v>0</v>
      </c>
      <c r="D3844" s="114" t="str">
        <f>IF(DATOS!I3845=CONTROL!$H$10,"B","A")</f>
        <v>A</v>
      </c>
      <c r="E3844" s="114">
        <f t="shared" si="360"/>
        <v>0</v>
      </c>
      <c r="F3844">
        <f t="shared" ca="1" si="361"/>
        <v>-1</v>
      </c>
      <c r="G3844">
        <f t="shared" ca="1" si="362"/>
        <v>654</v>
      </c>
      <c r="H3844">
        <f t="shared" ca="1" si="363"/>
        <v>0</v>
      </c>
      <c r="I3844" s="122">
        <f t="shared" ca="1" si="364"/>
        <v>0</v>
      </c>
    </row>
    <row r="3845" spans="1:9" x14ac:dyDescent="0.25">
      <c r="A3845" s="114">
        <f t="shared" si="365"/>
        <v>3845</v>
      </c>
      <c r="B3845" s="114">
        <f>IF(AND(A3845&gt;=CONTROL!$D$9,A3845&lt;CONTROL!$D$10+1),A3845,0)</f>
        <v>0</v>
      </c>
      <c r="C3845" s="114">
        <f>IF(AND(A3845&gt;=CONTROL!$F$9,A3845&lt;CONTROL!$F$10+1),A3845,0)</f>
        <v>0</v>
      </c>
      <c r="D3845" s="114" t="str">
        <f>IF(DATOS!I3846=CONTROL!$H$10,"B","A")</f>
        <v>A</v>
      </c>
      <c r="E3845" s="114">
        <f t="shared" si="360"/>
        <v>0</v>
      </c>
      <c r="F3845">
        <f t="shared" ca="1" si="361"/>
        <v>-1</v>
      </c>
      <c r="G3845">
        <f t="shared" ca="1" si="362"/>
        <v>654</v>
      </c>
      <c r="H3845">
        <f t="shared" ca="1" si="363"/>
        <v>0</v>
      </c>
      <c r="I3845" s="122">
        <f t="shared" ca="1" si="364"/>
        <v>0</v>
      </c>
    </row>
    <row r="3846" spans="1:9" x14ac:dyDescent="0.25">
      <c r="A3846" s="114">
        <f t="shared" si="365"/>
        <v>3846</v>
      </c>
      <c r="B3846" s="114">
        <f>IF(AND(A3846&gt;=CONTROL!$D$9,A3846&lt;CONTROL!$D$10+1),A3846,0)</f>
        <v>0</v>
      </c>
      <c r="C3846" s="114">
        <f>IF(AND(A3846&gt;=CONTROL!$F$9,A3846&lt;CONTROL!$F$10+1),A3846,0)</f>
        <v>0</v>
      </c>
      <c r="D3846" s="114" t="str">
        <f>IF(DATOS!I3847=CONTROL!$H$10,"B","A")</f>
        <v>A</v>
      </c>
      <c r="E3846" s="114">
        <f t="shared" si="360"/>
        <v>0</v>
      </c>
      <c r="F3846">
        <f t="shared" ca="1" si="361"/>
        <v>-1</v>
      </c>
      <c r="G3846">
        <f t="shared" ca="1" si="362"/>
        <v>654</v>
      </c>
      <c r="H3846">
        <f t="shared" ca="1" si="363"/>
        <v>0</v>
      </c>
      <c r="I3846" s="122">
        <f t="shared" ca="1" si="364"/>
        <v>0</v>
      </c>
    </row>
    <row r="3847" spans="1:9" x14ac:dyDescent="0.25">
      <c r="A3847" s="114">
        <f t="shared" si="365"/>
        <v>3847</v>
      </c>
      <c r="B3847" s="114">
        <f>IF(AND(A3847&gt;=CONTROL!$D$9,A3847&lt;CONTROL!$D$10+1),A3847,0)</f>
        <v>0</v>
      </c>
      <c r="C3847" s="114">
        <f>IF(AND(A3847&gt;=CONTROL!$F$9,A3847&lt;CONTROL!$F$10+1),A3847,0)</f>
        <v>0</v>
      </c>
      <c r="D3847" s="114" t="str">
        <f>IF(DATOS!I3848=CONTROL!$H$10,"B","A")</f>
        <v>A</v>
      </c>
      <c r="E3847" s="114">
        <f t="shared" si="360"/>
        <v>0</v>
      </c>
      <c r="F3847">
        <f t="shared" ca="1" si="361"/>
        <v>-1</v>
      </c>
      <c r="G3847">
        <f t="shared" ca="1" si="362"/>
        <v>654</v>
      </c>
      <c r="H3847">
        <f t="shared" ca="1" si="363"/>
        <v>0</v>
      </c>
      <c r="I3847" s="122">
        <f t="shared" ca="1" si="364"/>
        <v>0</v>
      </c>
    </row>
    <row r="3848" spans="1:9" x14ac:dyDescent="0.25">
      <c r="A3848" s="114">
        <f t="shared" si="365"/>
        <v>3848</v>
      </c>
      <c r="B3848" s="114">
        <f>IF(AND(A3848&gt;=CONTROL!$D$9,A3848&lt;CONTROL!$D$10+1),A3848,0)</f>
        <v>0</v>
      </c>
      <c r="C3848" s="114">
        <f>IF(AND(A3848&gt;=CONTROL!$F$9,A3848&lt;CONTROL!$F$10+1),A3848,0)</f>
        <v>0</v>
      </c>
      <c r="D3848" s="114" t="str">
        <f>IF(DATOS!I3849=CONTROL!$H$10,"B","A")</f>
        <v>A</v>
      </c>
      <c r="E3848" s="114">
        <f t="shared" si="360"/>
        <v>0</v>
      </c>
      <c r="F3848">
        <f t="shared" ca="1" si="361"/>
        <v>-1</v>
      </c>
      <c r="G3848">
        <f t="shared" ca="1" si="362"/>
        <v>654</v>
      </c>
      <c r="H3848">
        <f t="shared" ca="1" si="363"/>
        <v>0</v>
      </c>
      <c r="I3848" s="122">
        <f t="shared" ca="1" si="364"/>
        <v>0</v>
      </c>
    </row>
    <row r="3849" spans="1:9" x14ac:dyDescent="0.25">
      <c r="A3849" s="114">
        <f t="shared" si="365"/>
        <v>3849</v>
      </c>
      <c r="B3849" s="114">
        <f>IF(AND(A3849&gt;=CONTROL!$D$9,A3849&lt;CONTROL!$D$10+1),A3849,0)</f>
        <v>0</v>
      </c>
      <c r="C3849" s="114">
        <f>IF(AND(A3849&gt;=CONTROL!$F$9,A3849&lt;CONTROL!$F$10+1),A3849,0)</f>
        <v>0</v>
      </c>
      <c r="D3849" s="114" t="str">
        <f>IF(DATOS!I3850=CONTROL!$H$10,"B","A")</f>
        <v>A</v>
      </c>
      <c r="E3849" s="114">
        <f t="shared" si="360"/>
        <v>0</v>
      </c>
      <c r="F3849">
        <f t="shared" ca="1" si="361"/>
        <v>-1</v>
      </c>
      <c r="G3849">
        <f t="shared" ca="1" si="362"/>
        <v>654</v>
      </c>
      <c r="H3849">
        <f t="shared" ca="1" si="363"/>
        <v>0</v>
      </c>
      <c r="I3849" s="122">
        <f t="shared" ca="1" si="364"/>
        <v>0</v>
      </c>
    </row>
    <row r="3850" spans="1:9" x14ac:dyDescent="0.25">
      <c r="A3850" s="114">
        <f t="shared" si="365"/>
        <v>3850</v>
      </c>
      <c r="B3850" s="114">
        <f>IF(AND(A3850&gt;=CONTROL!$D$9,A3850&lt;CONTROL!$D$10+1),A3850,0)</f>
        <v>0</v>
      </c>
      <c r="C3850" s="114">
        <f>IF(AND(A3850&gt;=CONTROL!$F$9,A3850&lt;CONTROL!$F$10+1),A3850,0)</f>
        <v>0</v>
      </c>
      <c r="D3850" s="114" t="str">
        <f>IF(DATOS!I3851=CONTROL!$H$10,"B","A")</f>
        <v>A</v>
      </c>
      <c r="E3850" s="114">
        <f t="shared" si="360"/>
        <v>0</v>
      </c>
      <c r="F3850">
        <f t="shared" ca="1" si="361"/>
        <v>-1</v>
      </c>
      <c r="G3850">
        <f t="shared" ca="1" si="362"/>
        <v>654</v>
      </c>
      <c r="H3850">
        <f t="shared" ca="1" si="363"/>
        <v>0</v>
      </c>
      <c r="I3850" s="122">
        <f t="shared" ca="1" si="364"/>
        <v>0</v>
      </c>
    </row>
    <row r="3851" spans="1:9" x14ac:dyDescent="0.25">
      <c r="A3851" s="114">
        <f t="shared" si="365"/>
        <v>3851</v>
      </c>
      <c r="B3851" s="114">
        <f>IF(AND(A3851&gt;=CONTROL!$D$9,A3851&lt;CONTROL!$D$10+1),A3851,0)</f>
        <v>0</v>
      </c>
      <c r="C3851" s="114">
        <f>IF(AND(A3851&gt;=CONTROL!$F$9,A3851&lt;CONTROL!$F$10+1),A3851,0)</f>
        <v>0</v>
      </c>
      <c r="D3851" s="114" t="str">
        <f>IF(DATOS!I3852=CONTROL!$H$10,"B","A")</f>
        <v>A</v>
      </c>
      <c r="E3851" s="114">
        <f t="shared" si="360"/>
        <v>0</v>
      </c>
      <c r="F3851">
        <f t="shared" ca="1" si="361"/>
        <v>-1</v>
      </c>
      <c r="G3851">
        <f t="shared" ca="1" si="362"/>
        <v>654</v>
      </c>
      <c r="H3851">
        <f t="shared" ca="1" si="363"/>
        <v>0</v>
      </c>
      <c r="I3851" s="122">
        <f t="shared" ca="1" si="364"/>
        <v>0</v>
      </c>
    </row>
    <row r="3852" spans="1:9" x14ac:dyDescent="0.25">
      <c r="A3852" s="114">
        <f t="shared" si="365"/>
        <v>3852</v>
      </c>
      <c r="B3852" s="114">
        <f>IF(AND(A3852&gt;=CONTROL!$D$9,A3852&lt;CONTROL!$D$10+1),A3852,0)</f>
        <v>0</v>
      </c>
      <c r="C3852" s="114">
        <f>IF(AND(A3852&gt;=CONTROL!$F$9,A3852&lt;CONTROL!$F$10+1),A3852,0)</f>
        <v>0</v>
      </c>
      <c r="D3852" s="114" t="str">
        <f>IF(DATOS!I3853=CONTROL!$H$10,"B","A")</f>
        <v>A</v>
      </c>
      <c r="E3852" s="114">
        <f t="shared" si="360"/>
        <v>0</v>
      </c>
      <c r="F3852">
        <f t="shared" ca="1" si="361"/>
        <v>-1</v>
      </c>
      <c r="G3852">
        <f t="shared" ca="1" si="362"/>
        <v>654</v>
      </c>
      <c r="H3852">
        <f t="shared" ca="1" si="363"/>
        <v>0</v>
      </c>
      <c r="I3852" s="122">
        <f t="shared" ca="1" si="364"/>
        <v>0</v>
      </c>
    </row>
    <row r="3853" spans="1:9" x14ac:dyDescent="0.25">
      <c r="A3853" s="114">
        <f t="shared" si="365"/>
        <v>3853</v>
      </c>
      <c r="B3853" s="114">
        <f>IF(AND(A3853&gt;=CONTROL!$D$9,A3853&lt;CONTROL!$D$10+1),A3853,0)</f>
        <v>0</v>
      </c>
      <c r="C3853" s="114">
        <f>IF(AND(A3853&gt;=CONTROL!$F$9,A3853&lt;CONTROL!$F$10+1),A3853,0)</f>
        <v>0</v>
      </c>
      <c r="D3853" s="114" t="str">
        <f>IF(DATOS!I3854=CONTROL!$H$10,"B","A")</f>
        <v>A</v>
      </c>
      <c r="E3853" s="114">
        <f t="shared" si="360"/>
        <v>0</v>
      </c>
      <c r="F3853">
        <f t="shared" ca="1" si="361"/>
        <v>-1</v>
      </c>
      <c r="G3853">
        <f t="shared" ca="1" si="362"/>
        <v>654</v>
      </c>
      <c r="H3853">
        <f t="shared" ca="1" si="363"/>
        <v>0</v>
      </c>
      <c r="I3853" s="122">
        <f t="shared" ca="1" si="364"/>
        <v>0</v>
      </c>
    </row>
    <row r="3854" spans="1:9" x14ac:dyDescent="0.25">
      <c r="A3854" s="114">
        <f t="shared" si="365"/>
        <v>3854</v>
      </c>
      <c r="B3854" s="114">
        <f>IF(AND(A3854&gt;=CONTROL!$D$9,A3854&lt;CONTROL!$D$10+1),A3854,0)</f>
        <v>0</v>
      </c>
      <c r="C3854" s="114">
        <f>IF(AND(A3854&gt;=CONTROL!$F$9,A3854&lt;CONTROL!$F$10+1),A3854,0)</f>
        <v>0</v>
      </c>
      <c r="D3854" s="114" t="str">
        <f>IF(DATOS!I3855=CONTROL!$H$10,"B","A")</f>
        <v>A</v>
      </c>
      <c r="E3854" s="114">
        <f t="shared" si="360"/>
        <v>0</v>
      </c>
      <c r="F3854">
        <f t="shared" ca="1" si="361"/>
        <v>-1</v>
      </c>
      <c r="G3854">
        <f t="shared" ca="1" si="362"/>
        <v>654</v>
      </c>
      <c r="H3854">
        <f t="shared" ca="1" si="363"/>
        <v>0</v>
      </c>
      <c r="I3854" s="122">
        <f t="shared" ca="1" si="364"/>
        <v>0</v>
      </c>
    </row>
    <row r="3855" spans="1:9" x14ac:dyDescent="0.25">
      <c r="A3855" s="114">
        <f t="shared" si="365"/>
        <v>3855</v>
      </c>
      <c r="B3855" s="114">
        <f>IF(AND(A3855&gt;=CONTROL!$D$9,A3855&lt;CONTROL!$D$10+1),A3855,0)</f>
        <v>0</v>
      </c>
      <c r="C3855" s="114">
        <f>IF(AND(A3855&gt;=CONTROL!$F$9,A3855&lt;CONTROL!$F$10+1),A3855,0)</f>
        <v>0</v>
      </c>
      <c r="D3855" s="114" t="str">
        <f>IF(DATOS!I3856=CONTROL!$H$10,"B","A")</f>
        <v>A</v>
      </c>
      <c r="E3855" s="114">
        <f t="shared" si="360"/>
        <v>0</v>
      </c>
      <c r="F3855">
        <f t="shared" ca="1" si="361"/>
        <v>-1</v>
      </c>
      <c r="G3855">
        <f t="shared" ca="1" si="362"/>
        <v>654</v>
      </c>
      <c r="H3855">
        <f t="shared" ca="1" si="363"/>
        <v>0</v>
      </c>
      <c r="I3855" s="122">
        <f t="shared" ca="1" si="364"/>
        <v>0</v>
      </c>
    </row>
    <row r="3856" spans="1:9" x14ac:dyDescent="0.25">
      <c r="A3856" s="114">
        <f t="shared" si="365"/>
        <v>3856</v>
      </c>
      <c r="B3856" s="114">
        <f>IF(AND(A3856&gt;=CONTROL!$D$9,A3856&lt;CONTROL!$D$10+1),A3856,0)</f>
        <v>0</v>
      </c>
      <c r="C3856" s="114">
        <f>IF(AND(A3856&gt;=CONTROL!$F$9,A3856&lt;CONTROL!$F$10+1),A3856,0)</f>
        <v>0</v>
      </c>
      <c r="D3856" s="114" t="str">
        <f>IF(DATOS!I3857=CONTROL!$H$10,"B","A")</f>
        <v>A</v>
      </c>
      <c r="E3856" s="114">
        <f t="shared" si="360"/>
        <v>0</v>
      </c>
      <c r="F3856">
        <f t="shared" ca="1" si="361"/>
        <v>-1</v>
      </c>
      <c r="G3856">
        <f t="shared" ca="1" si="362"/>
        <v>654</v>
      </c>
      <c r="H3856">
        <f t="shared" ca="1" si="363"/>
        <v>0</v>
      </c>
      <c r="I3856" s="122">
        <f t="shared" ca="1" si="364"/>
        <v>0</v>
      </c>
    </row>
    <row r="3857" spans="1:9" x14ac:dyDescent="0.25">
      <c r="A3857" s="114">
        <f t="shared" si="365"/>
        <v>3857</v>
      </c>
      <c r="B3857" s="114">
        <f>IF(AND(A3857&gt;=CONTROL!$D$9,A3857&lt;CONTROL!$D$10+1),A3857,0)</f>
        <v>0</v>
      </c>
      <c r="C3857" s="114">
        <f>IF(AND(A3857&gt;=CONTROL!$F$9,A3857&lt;CONTROL!$F$10+1),A3857,0)</f>
        <v>0</v>
      </c>
      <c r="D3857" s="114" t="str">
        <f>IF(DATOS!I3858=CONTROL!$H$10,"B","A")</f>
        <v>A</v>
      </c>
      <c r="E3857" s="114">
        <f t="shared" si="360"/>
        <v>0</v>
      </c>
      <c r="F3857">
        <f t="shared" ca="1" si="361"/>
        <v>-1</v>
      </c>
      <c r="G3857">
        <f t="shared" ca="1" si="362"/>
        <v>654</v>
      </c>
      <c r="H3857">
        <f t="shared" ca="1" si="363"/>
        <v>0</v>
      </c>
      <c r="I3857" s="122">
        <f t="shared" ca="1" si="364"/>
        <v>0</v>
      </c>
    </row>
    <row r="3858" spans="1:9" x14ac:dyDescent="0.25">
      <c r="A3858" s="114">
        <f t="shared" si="365"/>
        <v>3858</v>
      </c>
      <c r="B3858" s="114">
        <f>IF(AND(A3858&gt;=CONTROL!$D$9,A3858&lt;CONTROL!$D$10+1),A3858,0)</f>
        <v>0</v>
      </c>
      <c r="C3858" s="114">
        <f>IF(AND(A3858&gt;=CONTROL!$F$9,A3858&lt;CONTROL!$F$10+1),A3858,0)</f>
        <v>0</v>
      </c>
      <c r="D3858" s="114" t="str">
        <f>IF(DATOS!I3859=CONTROL!$H$10,"B","A")</f>
        <v>A</v>
      </c>
      <c r="E3858" s="114">
        <f t="shared" si="360"/>
        <v>0</v>
      </c>
      <c r="F3858">
        <f t="shared" ca="1" si="361"/>
        <v>-1</v>
      </c>
      <c r="G3858">
        <f t="shared" ca="1" si="362"/>
        <v>654</v>
      </c>
      <c r="H3858">
        <f t="shared" ca="1" si="363"/>
        <v>0</v>
      </c>
      <c r="I3858" s="122">
        <f t="shared" ca="1" si="364"/>
        <v>0</v>
      </c>
    </row>
    <row r="3859" spans="1:9" x14ac:dyDescent="0.25">
      <c r="A3859" s="114">
        <f t="shared" si="365"/>
        <v>3859</v>
      </c>
      <c r="B3859" s="114">
        <f>IF(AND(A3859&gt;=CONTROL!$D$9,A3859&lt;CONTROL!$D$10+1),A3859,0)</f>
        <v>0</v>
      </c>
      <c r="C3859" s="114">
        <f>IF(AND(A3859&gt;=CONTROL!$F$9,A3859&lt;CONTROL!$F$10+1),A3859,0)</f>
        <v>0</v>
      </c>
      <c r="D3859" s="114" t="str">
        <f>IF(DATOS!I3860=CONTROL!$H$10,"B","A")</f>
        <v>A</v>
      </c>
      <c r="E3859" s="114">
        <f t="shared" si="360"/>
        <v>0</v>
      </c>
      <c r="F3859">
        <f t="shared" ca="1" si="361"/>
        <v>-1</v>
      </c>
      <c r="G3859">
        <f t="shared" ca="1" si="362"/>
        <v>654</v>
      </c>
      <c r="H3859">
        <f t="shared" ca="1" si="363"/>
        <v>0</v>
      </c>
      <c r="I3859" s="122">
        <f t="shared" ca="1" si="364"/>
        <v>0</v>
      </c>
    </row>
    <row r="3860" spans="1:9" x14ac:dyDescent="0.25">
      <c r="A3860" s="114">
        <f t="shared" si="365"/>
        <v>3860</v>
      </c>
      <c r="B3860" s="114">
        <f>IF(AND(A3860&gt;=CONTROL!$D$9,A3860&lt;CONTROL!$D$10+1),A3860,0)</f>
        <v>0</v>
      </c>
      <c r="C3860" s="114">
        <f>IF(AND(A3860&gt;=CONTROL!$F$9,A3860&lt;CONTROL!$F$10+1),A3860,0)</f>
        <v>0</v>
      </c>
      <c r="D3860" s="114" t="str">
        <f>IF(DATOS!I3861=CONTROL!$H$10,"B","A")</f>
        <v>A</v>
      </c>
      <c r="E3860" s="114">
        <f t="shared" si="360"/>
        <v>0</v>
      </c>
      <c r="F3860">
        <f t="shared" ca="1" si="361"/>
        <v>-1</v>
      </c>
      <c r="G3860">
        <f t="shared" ca="1" si="362"/>
        <v>654</v>
      </c>
      <c r="H3860">
        <f t="shared" ca="1" si="363"/>
        <v>0</v>
      </c>
      <c r="I3860" s="122">
        <f t="shared" ca="1" si="364"/>
        <v>0</v>
      </c>
    </row>
    <row r="3861" spans="1:9" x14ac:dyDescent="0.25">
      <c r="A3861" s="114">
        <f t="shared" si="365"/>
        <v>3861</v>
      </c>
      <c r="B3861" s="114">
        <f>IF(AND(A3861&gt;=CONTROL!$D$9,A3861&lt;CONTROL!$D$10+1),A3861,0)</f>
        <v>0</v>
      </c>
      <c r="C3861" s="114">
        <f>IF(AND(A3861&gt;=CONTROL!$F$9,A3861&lt;CONTROL!$F$10+1),A3861,0)</f>
        <v>0</v>
      </c>
      <c r="D3861" s="114" t="str">
        <f>IF(DATOS!I3862=CONTROL!$H$10,"B","A")</f>
        <v>A</v>
      </c>
      <c r="E3861" s="114">
        <f t="shared" si="360"/>
        <v>0</v>
      </c>
      <c r="F3861">
        <f t="shared" ca="1" si="361"/>
        <v>-1</v>
      </c>
      <c r="G3861">
        <f t="shared" ca="1" si="362"/>
        <v>654</v>
      </c>
      <c r="H3861">
        <f t="shared" ca="1" si="363"/>
        <v>0</v>
      </c>
      <c r="I3861" s="122">
        <f t="shared" ca="1" si="364"/>
        <v>0</v>
      </c>
    </row>
    <row r="3862" spans="1:9" x14ac:dyDescent="0.25">
      <c r="A3862" s="114">
        <f t="shared" si="365"/>
        <v>3862</v>
      </c>
      <c r="B3862" s="114">
        <f>IF(AND(A3862&gt;=CONTROL!$D$9,A3862&lt;CONTROL!$D$10+1),A3862,0)</f>
        <v>0</v>
      </c>
      <c r="C3862" s="114">
        <f>IF(AND(A3862&gt;=CONTROL!$F$9,A3862&lt;CONTROL!$F$10+1),A3862,0)</f>
        <v>0</v>
      </c>
      <c r="D3862" s="114" t="str">
        <f>IF(DATOS!I3863=CONTROL!$H$10,"B","A")</f>
        <v>A</v>
      </c>
      <c r="E3862" s="114">
        <f t="shared" si="360"/>
        <v>0</v>
      </c>
      <c r="F3862">
        <f t="shared" ca="1" si="361"/>
        <v>-1</v>
      </c>
      <c r="G3862">
        <f t="shared" ca="1" si="362"/>
        <v>654</v>
      </c>
      <c r="H3862">
        <f t="shared" ca="1" si="363"/>
        <v>0</v>
      </c>
      <c r="I3862" s="122">
        <f t="shared" ca="1" si="364"/>
        <v>0</v>
      </c>
    </row>
    <row r="3863" spans="1:9" x14ac:dyDescent="0.25">
      <c r="A3863" s="114">
        <f t="shared" si="365"/>
        <v>3863</v>
      </c>
      <c r="B3863" s="114">
        <f>IF(AND(A3863&gt;=CONTROL!$D$9,A3863&lt;CONTROL!$D$10+1),A3863,0)</f>
        <v>0</v>
      </c>
      <c r="C3863" s="114">
        <f>IF(AND(A3863&gt;=CONTROL!$F$9,A3863&lt;CONTROL!$F$10+1),A3863,0)</f>
        <v>0</v>
      </c>
      <c r="D3863" s="114" t="str">
        <f>IF(DATOS!I3864=CONTROL!$H$10,"B","A")</f>
        <v>A</v>
      </c>
      <c r="E3863" s="114">
        <f t="shared" si="360"/>
        <v>0</v>
      </c>
      <c r="F3863">
        <f t="shared" ca="1" si="361"/>
        <v>-1</v>
      </c>
      <c r="G3863">
        <f t="shared" ca="1" si="362"/>
        <v>654</v>
      </c>
      <c r="H3863">
        <f t="shared" ca="1" si="363"/>
        <v>0</v>
      </c>
      <c r="I3863" s="122">
        <f t="shared" ca="1" si="364"/>
        <v>0</v>
      </c>
    </row>
    <row r="3864" spans="1:9" x14ac:dyDescent="0.25">
      <c r="A3864" s="114">
        <f t="shared" si="365"/>
        <v>3864</v>
      </c>
      <c r="B3864" s="114">
        <f>IF(AND(A3864&gt;=CONTROL!$D$9,A3864&lt;CONTROL!$D$10+1),A3864,0)</f>
        <v>0</v>
      </c>
      <c r="C3864" s="114">
        <f>IF(AND(A3864&gt;=CONTROL!$F$9,A3864&lt;CONTROL!$F$10+1),A3864,0)</f>
        <v>0</v>
      </c>
      <c r="D3864" s="114" t="str">
        <f>IF(DATOS!I3865=CONTROL!$H$10,"B","A")</f>
        <v>A</v>
      </c>
      <c r="E3864" s="114">
        <f t="shared" si="360"/>
        <v>0</v>
      </c>
      <c r="F3864">
        <f t="shared" ca="1" si="361"/>
        <v>-1</v>
      </c>
      <c r="G3864">
        <f t="shared" ca="1" si="362"/>
        <v>654</v>
      </c>
      <c r="H3864">
        <f t="shared" ca="1" si="363"/>
        <v>0</v>
      </c>
      <c r="I3864" s="122">
        <f t="shared" ca="1" si="364"/>
        <v>0</v>
      </c>
    </row>
    <row r="3865" spans="1:9" x14ac:dyDescent="0.25">
      <c r="A3865" s="114">
        <f t="shared" si="365"/>
        <v>3865</v>
      </c>
      <c r="B3865" s="114">
        <f>IF(AND(A3865&gt;=CONTROL!$D$9,A3865&lt;CONTROL!$D$10+1),A3865,0)</f>
        <v>0</v>
      </c>
      <c r="C3865" s="114">
        <f>IF(AND(A3865&gt;=CONTROL!$F$9,A3865&lt;CONTROL!$F$10+1),A3865,0)</f>
        <v>0</v>
      </c>
      <c r="D3865" s="114" t="str">
        <f>IF(DATOS!I3866=CONTROL!$H$10,"B","A")</f>
        <v>A</v>
      </c>
      <c r="E3865" s="114">
        <f t="shared" si="360"/>
        <v>0</v>
      </c>
      <c r="F3865">
        <f t="shared" ca="1" si="361"/>
        <v>-1</v>
      </c>
      <c r="G3865">
        <f t="shared" ca="1" si="362"/>
        <v>654</v>
      </c>
      <c r="H3865">
        <f t="shared" ca="1" si="363"/>
        <v>0</v>
      </c>
      <c r="I3865" s="122">
        <f t="shared" ca="1" si="364"/>
        <v>0</v>
      </c>
    </row>
    <row r="3866" spans="1:9" x14ac:dyDescent="0.25">
      <c r="A3866" s="114">
        <f t="shared" si="365"/>
        <v>3866</v>
      </c>
      <c r="B3866" s="114">
        <f>IF(AND(A3866&gt;=CONTROL!$D$9,A3866&lt;CONTROL!$D$10+1),A3866,0)</f>
        <v>0</v>
      </c>
      <c r="C3866" s="114">
        <f>IF(AND(A3866&gt;=CONTROL!$F$9,A3866&lt;CONTROL!$F$10+1),A3866,0)</f>
        <v>0</v>
      </c>
      <c r="D3866" s="114" t="str">
        <f>IF(DATOS!I3867=CONTROL!$H$10,"B","A")</f>
        <v>A</v>
      </c>
      <c r="E3866" s="114">
        <f t="shared" si="360"/>
        <v>0</v>
      </c>
      <c r="F3866">
        <f t="shared" ca="1" si="361"/>
        <v>-1</v>
      </c>
      <c r="G3866">
        <f t="shared" ca="1" si="362"/>
        <v>654</v>
      </c>
      <c r="H3866">
        <f t="shared" ca="1" si="363"/>
        <v>0</v>
      </c>
      <c r="I3866" s="122">
        <f t="shared" ca="1" si="364"/>
        <v>0</v>
      </c>
    </row>
    <row r="3867" spans="1:9" x14ac:dyDescent="0.25">
      <c r="A3867" s="114">
        <f t="shared" si="365"/>
        <v>3867</v>
      </c>
      <c r="B3867" s="114">
        <f>IF(AND(A3867&gt;=CONTROL!$D$9,A3867&lt;CONTROL!$D$10+1),A3867,0)</f>
        <v>0</v>
      </c>
      <c r="C3867" s="114">
        <f>IF(AND(A3867&gt;=CONTROL!$F$9,A3867&lt;CONTROL!$F$10+1),A3867,0)</f>
        <v>0</v>
      </c>
      <c r="D3867" s="114" t="str">
        <f>IF(DATOS!I3868=CONTROL!$H$10,"B","A")</f>
        <v>A</v>
      </c>
      <c r="E3867" s="114">
        <f t="shared" si="360"/>
        <v>0</v>
      </c>
      <c r="F3867">
        <f t="shared" ca="1" si="361"/>
        <v>-1</v>
      </c>
      <c r="G3867">
        <f t="shared" ca="1" si="362"/>
        <v>654</v>
      </c>
      <c r="H3867">
        <f t="shared" ca="1" si="363"/>
        <v>0</v>
      </c>
      <c r="I3867" s="122">
        <f t="shared" ca="1" si="364"/>
        <v>0</v>
      </c>
    </row>
    <row r="3868" spans="1:9" x14ac:dyDescent="0.25">
      <c r="A3868" s="114">
        <f t="shared" si="365"/>
        <v>3868</v>
      </c>
      <c r="B3868" s="114">
        <f>IF(AND(A3868&gt;=CONTROL!$D$9,A3868&lt;CONTROL!$D$10+1),A3868,0)</f>
        <v>0</v>
      </c>
      <c r="C3868" s="114">
        <f>IF(AND(A3868&gt;=CONTROL!$F$9,A3868&lt;CONTROL!$F$10+1),A3868,0)</f>
        <v>0</v>
      </c>
      <c r="D3868" s="114" t="str">
        <f>IF(DATOS!I3869=CONTROL!$H$10,"B","A")</f>
        <v>A</v>
      </c>
      <c r="E3868" s="114">
        <f t="shared" si="360"/>
        <v>0</v>
      </c>
      <c r="F3868">
        <f t="shared" ca="1" si="361"/>
        <v>-1</v>
      </c>
      <c r="G3868">
        <f t="shared" ca="1" si="362"/>
        <v>654</v>
      </c>
      <c r="H3868">
        <f t="shared" ca="1" si="363"/>
        <v>0</v>
      </c>
      <c r="I3868" s="122">
        <f t="shared" ca="1" si="364"/>
        <v>0</v>
      </c>
    </row>
    <row r="3869" spans="1:9" x14ac:dyDescent="0.25">
      <c r="A3869" s="114">
        <f t="shared" si="365"/>
        <v>3869</v>
      </c>
      <c r="B3869" s="114">
        <f>IF(AND(A3869&gt;=CONTROL!$D$9,A3869&lt;CONTROL!$D$10+1),A3869,0)</f>
        <v>0</v>
      </c>
      <c r="C3869" s="114">
        <f>IF(AND(A3869&gt;=CONTROL!$F$9,A3869&lt;CONTROL!$F$10+1),A3869,0)</f>
        <v>0</v>
      </c>
      <c r="D3869" s="114" t="str">
        <f>IF(DATOS!I3870=CONTROL!$H$10,"B","A")</f>
        <v>A</v>
      </c>
      <c r="E3869" s="114">
        <f t="shared" si="360"/>
        <v>0</v>
      </c>
      <c r="F3869">
        <f t="shared" ca="1" si="361"/>
        <v>-1</v>
      </c>
      <c r="G3869">
        <f t="shared" ca="1" si="362"/>
        <v>654</v>
      </c>
      <c r="H3869">
        <f t="shared" ca="1" si="363"/>
        <v>0</v>
      </c>
      <c r="I3869" s="122">
        <f t="shared" ca="1" si="364"/>
        <v>0</v>
      </c>
    </row>
    <row r="3870" spans="1:9" x14ac:dyDescent="0.25">
      <c r="A3870" s="114">
        <f t="shared" si="365"/>
        <v>3870</v>
      </c>
      <c r="B3870" s="114">
        <f>IF(AND(A3870&gt;=CONTROL!$D$9,A3870&lt;CONTROL!$D$10+1),A3870,0)</f>
        <v>0</v>
      </c>
      <c r="C3870" s="114">
        <f>IF(AND(A3870&gt;=CONTROL!$F$9,A3870&lt;CONTROL!$F$10+1),A3870,0)</f>
        <v>0</v>
      </c>
      <c r="D3870" s="114" t="str">
        <f>IF(DATOS!I3871=CONTROL!$H$10,"B","A")</f>
        <v>A</v>
      </c>
      <c r="E3870" s="114">
        <f t="shared" si="360"/>
        <v>0</v>
      </c>
      <c r="F3870">
        <f t="shared" ca="1" si="361"/>
        <v>-1</v>
      </c>
      <c r="G3870">
        <f t="shared" ca="1" si="362"/>
        <v>654</v>
      </c>
      <c r="H3870">
        <f t="shared" ca="1" si="363"/>
        <v>0</v>
      </c>
      <c r="I3870" s="122">
        <f t="shared" ca="1" si="364"/>
        <v>0</v>
      </c>
    </row>
    <row r="3871" spans="1:9" x14ac:dyDescent="0.25">
      <c r="A3871" s="114">
        <f t="shared" si="365"/>
        <v>3871</v>
      </c>
      <c r="B3871" s="114">
        <f>IF(AND(A3871&gt;=CONTROL!$D$9,A3871&lt;CONTROL!$D$10+1),A3871,0)</f>
        <v>0</v>
      </c>
      <c r="C3871" s="114">
        <f>IF(AND(A3871&gt;=CONTROL!$F$9,A3871&lt;CONTROL!$F$10+1),A3871,0)</f>
        <v>0</v>
      </c>
      <c r="D3871" s="114" t="str">
        <f>IF(DATOS!I3872=CONTROL!$H$10,"B","A")</f>
        <v>A</v>
      </c>
      <c r="E3871" s="114">
        <f t="shared" si="360"/>
        <v>0</v>
      </c>
      <c r="F3871">
        <f t="shared" ca="1" si="361"/>
        <v>-1</v>
      </c>
      <c r="G3871">
        <f t="shared" ca="1" si="362"/>
        <v>654</v>
      </c>
      <c r="H3871">
        <f t="shared" ca="1" si="363"/>
        <v>0</v>
      </c>
      <c r="I3871" s="122">
        <f t="shared" ca="1" si="364"/>
        <v>0</v>
      </c>
    </row>
    <row r="3872" spans="1:9" x14ac:dyDescent="0.25">
      <c r="A3872" s="114">
        <f t="shared" si="365"/>
        <v>3872</v>
      </c>
      <c r="B3872" s="114">
        <f>IF(AND(A3872&gt;=CONTROL!$D$9,A3872&lt;CONTROL!$D$10+1),A3872,0)</f>
        <v>0</v>
      </c>
      <c r="C3872" s="114">
        <f>IF(AND(A3872&gt;=CONTROL!$F$9,A3872&lt;CONTROL!$F$10+1),A3872,0)</f>
        <v>0</v>
      </c>
      <c r="D3872" s="114" t="str">
        <f>IF(DATOS!I3873=CONTROL!$H$10,"B","A")</f>
        <v>A</v>
      </c>
      <c r="E3872" s="114">
        <f t="shared" si="360"/>
        <v>0</v>
      </c>
      <c r="F3872">
        <f t="shared" ca="1" si="361"/>
        <v>-1</v>
      </c>
      <c r="G3872">
        <f t="shared" ca="1" si="362"/>
        <v>654</v>
      </c>
      <c r="H3872">
        <f t="shared" ca="1" si="363"/>
        <v>0</v>
      </c>
      <c r="I3872" s="122">
        <f t="shared" ca="1" si="364"/>
        <v>0</v>
      </c>
    </row>
    <row r="3873" spans="1:9" x14ac:dyDescent="0.25">
      <c r="A3873" s="114">
        <f t="shared" si="365"/>
        <v>3873</v>
      </c>
      <c r="B3873" s="114">
        <f>IF(AND(A3873&gt;=CONTROL!$D$9,A3873&lt;CONTROL!$D$10+1),A3873,0)</f>
        <v>0</v>
      </c>
      <c r="C3873" s="114">
        <f>IF(AND(A3873&gt;=CONTROL!$F$9,A3873&lt;CONTROL!$F$10+1),A3873,0)</f>
        <v>0</v>
      </c>
      <c r="D3873" s="114" t="str">
        <f>IF(DATOS!I3874=CONTROL!$H$10,"B","A")</f>
        <v>A</v>
      </c>
      <c r="E3873" s="114">
        <f t="shared" si="360"/>
        <v>0</v>
      </c>
      <c r="F3873">
        <f t="shared" ca="1" si="361"/>
        <v>-1</v>
      </c>
      <c r="G3873">
        <f t="shared" ca="1" si="362"/>
        <v>654</v>
      </c>
      <c r="H3873">
        <f t="shared" ca="1" si="363"/>
        <v>0</v>
      </c>
      <c r="I3873" s="122">
        <f t="shared" ca="1" si="364"/>
        <v>0</v>
      </c>
    </row>
    <row r="3874" spans="1:9" x14ac:dyDescent="0.25">
      <c r="A3874" s="114">
        <f t="shared" si="365"/>
        <v>3874</v>
      </c>
      <c r="B3874" s="114">
        <f>IF(AND(A3874&gt;=CONTROL!$D$9,A3874&lt;CONTROL!$D$10+1),A3874,0)</f>
        <v>0</v>
      </c>
      <c r="C3874" s="114">
        <f>IF(AND(A3874&gt;=CONTROL!$F$9,A3874&lt;CONTROL!$F$10+1),A3874,0)</f>
        <v>0</v>
      </c>
      <c r="D3874" s="114" t="str">
        <f>IF(DATOS!I3875=CONTROL!$H$10,"B","A")</f>
        <v>A</v>
      </c>
      <c r="E3874" s="114">
        <f t="shared" si="360"/>
        <v>0</v>
      </c>
      <c r="F3874">
        <f t="shared" ca="1" si="361"/>
        <v>-1</v>
      </c>
      <c r="G3874">
        <f t="shared" ca="1" si="362"/>
        <v>654</v>
      </c>
      <c r="H3874">
        <f t="shared" ca="1" si="363"/>
        <v>0</v>
      </c>
      <c r="I3874" s="122">
        <f t="shared" ca="1" si="364"/>
        <v>0</v>
      </c>
    </row>
    <row r="3875" spans="1:9" x14ac:dyDescent="0.25">
      <c r="A3875" s="114">
        <f t="shared" si="365"/>
        <v>3875</v>
      </c>
      <c r="B3875" s="114">
        <f>IF(AND(A3875&gt;=CONTROL!$D$9,A3875&lt;CONTROL!$D$10+1),A3875,0)</f>
        <v>0</v>
      </c>
      <c r="C3875" s="114">
        <f>IF(AND(A3875&gt;=CONTROL!$F$9,A3875&lt;CONTROL!$F$10+1),A3875,0)</f>
        <v>0</v>
      </c>
      <c r="D3875" s="114" t="str">
        <f>IF(DATOS!I3876=CONTROL!$H$10,"B","A")</f>
        <v>A</v>
      </c>
      <c r="E3875" s="114">
        <f t="shared" si="360"/>
        <v>0</v>
      </c>
      <c r="F3875">
        <f t="shared" ca="1" si="361"/>
        <v>-1</v>
      </c>
      <c r="G3875">
        <f t="shared" ca="1" si="362"/>
        <v>654</v>
      </c>
      <c r="H3875">
        <f t="shared" ca="1" si="363"/>
        <v>0</v>
      </c>
      <c r="I3875" s="122">
        <f t="shared" ca="1" si="364"/>
        <v>0</v>
      </c>
    </row>
    <row r="3876" spans="1:9" x14ac:dyDescent="0.25">
      <c r="A3876" s="114">
        <f t="shared" si="365"/>
        <v>3876</v>
      </c>
      <c r="B3876" s="114">
        <f>IF(AND(A3876&gt;=CONTROL!$D$9,A3876&lt;CONTROL!$D$10+1),A3876,0)</f>
        <v>0</v>
      </c>
      <c r="C3876" s="114">
        <f>IF(AND(A3876&gt;=CONTROL!$F$9,A3876&lt;CONTROL!$F$10+1),A3876,0)</f>
        <v>0</v>
      </c>
      <c r="D3876" s="114" t="str">
        <f>IF(DATOS!I3877=CONTROL!$H$10,"B","A")</f>
        <v>A</v>
      </c>
      <c r="E3876" s="114">
        <f t="shared" si="360"/>
        <v>0</v>
      </c>
      <c r="F3876">
        <f t="shared" ca="1" si="361"/>
        <v>-1</v>
      </c>
      <c r="G3876">
        <f t="shared" ca="1" si="362"/>
        <v>654</v>
      </c>
      <c r="H3876">
        <f t="shared" ca="1" si="363"/>
        <v>0</v>
      </c>
      <c r="I3876" s="122">
        <f t="shared" ca="1" si="364"/>
        <v>0</v>
      </c>
    </row>
    <row r="3877" spans="1:9" x14ac:dyDescent="0.25">
      <c r="A3877" s="114">
        <f t="shared" si="365"/>
        <v>3877</v>
      </c>
      <c r="B3877" s="114">
        <f>IF(AND(A3877&gt;=CONTROL!$D$9,A3877&lt;CONTROL!$D$10+1),A3877,0)</f>
        <v>0</v>
      </c>
      <c r="C3877" s="114">
        <f>IF(AND(A3877&gt;=CONTROL!$F$9,A3877&lt;CONTROL!$F$10+1),A3877,0)</f>
        <v>0</v>
      </c>
      <c r="D3877" s="114" t="str">
        <f>IF(DATOS!I3878=CONTROL!$H$10,"B","A")</f>
        <v>A</v>
      </c>
      <c r="E3877" s="114">
        <f t="shared" si="360"/>
        <v>0</v>
      </c>
      <c r="F3877">
        <f t="shared" ca="1" si="361"/>
        <v>-1</v>
      </c>
      <c r="G3877">
        <f t="shared" ca="1" si="362"/>
        <v>654</v>
      </c>
      <c r="H3877">
        <f t="shared" ca="1" si="363"/>
        <v>0</v>
      </c>
      <c r="I3877" s="122">
        <f t="shared" ca="1" si="364"/>
        <v>0</v>
      </c>
    </row>
    <row r="3878" spans="1:9" x14ac:dyDescent="0.25">
      <c r="A3878" s="114">
        <f t="shared" si="365"/>
        <v>3878</v>
      </c>
      <c r="B3878" s="114">
        <f>IF(AND(A3878&gt;=CONTROL!$D$9,A3878&lt;CONTROL!$D$10+1),A3878,0)</f>
        <v>0</v>
      </c>
      <c r="C3878" s="114">
        <f>IF(AND(A3878&gt;=CONTROL!$F$9,A3878&lt;CONTROL!$F$10+1),A3878,0)</f>
        <v>0</v>
      </c>
      <c r="D3878" s="114" t="str">
        <f>IF(DATOS!I3879=CONTROL!$H$10,"B","A")</f>
        <v>A</v>
      </c>
      <c r="E3878" s="114">
        <f t="shared" si="360"/>
        <v>0</v>
      </c>
      <c r="F3878">
        <f t="shared" ca="1" si="361"/>
        <v>-1</v>
      </c>
      <c r="G3878">
        <f t="shared" ca="1" si="362"/>
        <v>654</v>
      </c>
      <c r="H3878">
        <f t="shared" ca="1" si="363"/>
        <v>0</v>
      </c>
      <c r="I3878" s="122">
        <f t="shared" ca="1" si="364"/>
        <v>0</v>
      </c>
    </row>
    <row r="3879" spans="1:9" x14ac:dyDescent="0.25">
      <c r="A3879" s="114">
        <f t="shared" si="365"/>
        <v>3879</v>
      </c>
      <c r="B3879" s="114">
        <f>IF(AND(A3879&gt;=CONTROL!$D$9,A3879&lt;CONTROL!$D$10+1),A3879,0)</f>
        <v>0</v>
      </c>
      <c r="C3879" s="114">
        <f>IF(AND(A3879&gt;=CONTROL!$F$9,A3879&lt;CONTROL!$F$10+1),A3879,0)</f>
        <v>0</v>
      </c>
      <c r="D3879" s="114" t="str">
        <f>IF(DATOS!I3880=CONTROL!$H$10,"B","A")</f>
        <v>A</v>
      </c>
      <c r="E3879" s="114">
        <f t="shared" si="360"/>
        <v>0</v>
      </c>
      <c r="F3879">
        <f t="shared" ca="1" si="361"/>
        <v>-1</v>
      </c>
      <c r="G3879">
        <f t="shared" ca="1" si="362"/>
        <v>654</v>
      </c>
      <c r="H3879">
        <f t="shared" ca="1" si="363"/>
        <v>0</v>
      </c>
      <c r="I3879" s="122">
        <f t="shared" ca="1" si="364"/>
        <v>0</v>
      </c>
    </row>
    <row r="3880" spans="1:9" x14ac:dyDescent="0.25">
      <c r="A3880" s="114">
        <f t="shared" si="365"/>
        <v>3880</v>
      </c>
      <c r="B3880" s="114">
        <f>IF(AND(A3880&gt;=CONTROL!$D$9,A3880&lt;CONTROL!$D$10+1),A3880,0)</f>
        <v>0</v>
      </c>
      <c r="C3880" s="114">
        <f>IF(AND(A3880&gt;=CONTROL!$F$9,A3880&lt;CONTROL!$F$10+1),A3880,0)</f>
        <v>0</v>
      </c>
      <c r="D3880" s="114" t="str">
        <f>IF(DATOS!I3881=CONTROL!$H$10,"B","A")</f>
        <v>A</v>
      </c>
      <c r="E3880" s="114">
        <f t="shared" si="360"/>
        <v>0</v>
      </c>
      <c r="F3880">
        <f t="shared" ca="1" si="361"/>
        <v>-1</v>
      </c>
      <c r="G3880">
        <f t="shared" ca="1" si="362"/>
        <v>654</v>
      </c>
      <c r="H3880">
        <f t="shared" ca="1" si="363"/>
        <v>0</v>
      </c>
      <c r="I3880" s="122">
        <f t="shared" ca="1" si="364"/>
        <v>0</v>
      </c>
    </row>
    <row r="3881" spans="1:9" x14ac:dyDescent="0.25">
      <c r="A3881" s="114">
        <f t="shared" si="365"/>
        <v>3881</v>
      </c>
      <c r="B3881" s="114">
        <f>IF(AND(A3881&gt;=CONTROL!$D$9,A3881&lt;CONTROL!$D$10+1),A3881,0)</f>
        <v>0</v>
      </c>
      <c r="C3881" s="114">
        <f>IF(AND(A3881&gt;=CONTROL!$F$9,A3881&lt;CONTROL!$F$10+1),A3881,0)</f>
        <v>0</v>
      </c>
      <c r="D3881" s="114" t="str">
        <f>IF(DATOS!I3882=CONTROL!$H$10,"B","A")</f>
        <v>A</v>
      </c>
      <c r="E3881" s="114">
        <f t="shared" si="360"/>
        <v>0</v>
      </c>
      <c r="F3881">
        <f t="shared" ca="1" si="361"/>
        <v>-1</v>
      </c>
      <c r="G3881">
        <f t="shared" ca="1" si="362"/>
        <v>654</v>
      </c>
      <c r="H3881">
        <f t="shared" ca="1" si="363"/>
        <v>0</v>
      </c>
      <c r="I3881" s="122">
        <f t="shared" ca="1" si="364"/>
        <v>0</v>
      </c>
    </row>
    <row r="3882" spans="1:9" x14ac:dyDescent="0.25">
      <c r="A3882" s="114">
        <f t="shared" si="365"/>
        <v>3882</v>
      </c>
      <c r="B3882" s="114">
        <f>IF(AND(A3882&gt;=CONTROL!$D$9,A3882&lt;CONTROL!$D$10+1),A3882,0)</f>
        <v>0</v>
      </c>
      <c r="C3882" s="114">
        <f>IF(AND(A3882&gt;=CONTROL!$F$9,A3882&lt;CONTROL!$F$10+1),A3882,0)</f>
        <v>0</v>
      </c>
      <c r="D3882" s="114" t="str">
        <f>IF(DATOS!I3883=CONTROL!$H$10,"B","A")</f>
        <v>A</v>
      </c>
      <c r="E3882" s="114">
        <f t="shared" si="360"/>
        <v>0</v>
      </c>
      <c r="F3882">
        <f t="shared" ca="1" si="361"/>
        <v>-1</v>
      </c>
      <c r="G3882">
        <f t="shared" ca="1" si="362"/>
        <v>654</v>
      </c>
      <c r="H3882">
        <f t="shared" ca="1" si="363"/>
        <v>0</v>
      </c>
      <c r="I3882" s="122">
        <f t="shared" ca="1" si="364"/>
        <v>0</v>
      </c>
    </row>
    <row r="3883" spans="1:9" x14ac:dyDescent="0.25">
      <c r="A3883" s="114">
        <f t="shared" si="365"/>
        <v>3883</v>
      </c>
      <c r="B3883" s="114">
        <f>IF(AND(A3883&gt;=CONTROL!$D$9,A3883&lt;CONTROL!$D$10+1),A3883,0)</f>
        <v>0</v>
      </c>
      <c r="C3883" s="114">
        <f>IF(AND(A3883&gt;=CONTROL!$F$9,A3883&lt;CONTROL!$F$10+1),A3883,0)</f>
        <v>0</v>
      </c>
      <c r="D3883" s="114" t="str">
        <f>IF(DATOS!I3884=CONTROL!$H$10,"B","A")</f>
        <v>A</v>
      </c>
      <c r="E3883" s="114">
        <f t="shared" si="360"/>
        <v>0</v>
      </c>
      <c r="F3883">
        <f t="shared" ca="1" si="361"/>
        <v>-1</v>
      </c>
      <c r="G3883">
        <f t="shared" ca="1" si="362"/>
        <v>654</v>
      </c>
      <c r="H3883">
        <f t="shared" ca="1" si="363"/>
        <v>0</v>
      </c>
      <c r="I3883" s="122">
        <f t="shared" ca="1" si="364"/>
        <v>0</v>
      </c>
    </row>
    <row r="3884" spans="1:9" x14ac:dyDescent="0.25">
      <c r="A3884" s="114">
        <f t="shared" si="365"/>
        <v>3884</v>
      </c>
      <c r="B3884" s="114">
        <f>IF(AND(A3884&gt;=CONTROL!$D$9,A3884&lt;CONTROL!$D$10+1),A3884,0)</f>
        <v>0</v>
      </c>
      <c r="C3884" s="114">
        <f>IF(AND(A3884&gt;=CONTROL!$F$9,A3884&lt;CONTROL!$F$10+1),A3884,0)</f>
        <v>0</v>
      </c>
      <c r="D3884" s="114" t="str">
        <f>IF(DATOS!I3885=CONTROL!$H$10,"B","A")</f>
        <v>A</v>
      </c>
      <c r="E3884" s="114">
        <f t="shared" si="360"/>
        <v>0</v>
      </c>
      <c r="F3884">
        <f t="shared" ca="1" si="361"/>
        <v>-1</v>
      </c>
      <c r="G3884">
        <f t="shared" ca="1" si="362"/>
        <v>654</v>
      </c>
      <c r="H3884">
        <f t="shared" ca="1" si="363"/>
        <v>0</v>
      </c>
      <c r="I3884" s="122">
        <f t="shared" ca="1" si="364"/>
        <v>0</v>
      </c>
    </row>
    <row r="3885" spans="1:9" x14ac:dyDescent="0.25">
      <c r="A3885" s="114">
        <f t="shared" si="365"/>
        <v>3885</v>
      </c>
      <c r="B3885" s="114">
        <f>IF(AND(A3885&gt;=CONTROL!$D$9,A3885&lt;CONTROL!$D$10+1),A3885,0)</f>
        <v>0</v>
      </c>
      <c r="C3885" s="114">
        <f>IF(AND(A3885&gt;=CONTROL!$F$9,A3885&lt;CONTROL!$F$10+1),A3885,0)</f>
        <v>0</v>
      </c>
      <c r="D3885" s="114" t="str">
        <f>IF(DATOS!I3886=CONTROL!$H$10,"B","A")</f>
        <v>A</v>
      </c>
      <c r="E3885" s="114">
        <f t="shared" si="360"/>
        <v>0</v>
      </c>
      <c r="F3885">
        <f t="shared" ca="1" si="361"/>
        <v>-1</v>
      </c>
      <c r="G3885">
        <f t="shared" ca="1" si="362"/>
        <v>654</v>
      </c>
      <c r="H3885">
        <f t="shared" ca="1" si="363"/>
        <v>0</v>
      </c>
      <c r="I3885" s="122">
        <f t="shared" ca="1" si="364"/>
        <v>0</v>
      </c>
    </row>
    <row r="3886" spans="1:9" x14ac:dyDescent="0.25">
      <c r="A3886" s="114">
        <f t="shared" si="365"/>
        <v>3886</v>
      </c>
      <c r="B3886" s="114">
        <f>IF(AND(A3886&gt;=CONTROL!$D$9,A3886&lt;CONTROL!$D$10+1),A3886,0)</f>
        <v>0</v>
      </c>
      <c r="C3886" s="114">
        <f>IF(AND(A3886&gt;=CONTROL!$F$9,A3886&lt;CONTROL!$F$10+1),A3886,0)</f>
        <v>0</v>
      </c>
      <c r="D3886" s="114" t="str">
        <f>IF(DATOS!I3887=CONTROL!$H$10,"B","A")</f>
        <v>A</v>
      </c>
      <c r="E3886" s="114">
        <f t="shared" si="360"/>
        <v>0</v>
      </c>
      <c r="F3886">
        <f t="shared" ca="1" si="361"/>
        <v>-1</v>
      </c>
      <c r="G3886">
        <f t="shared" ca="1" si="362"/>
        <v>654</v>
      </c>
      <c r="H3886">
        <f t="shared" ca="1" si="363"/>
        <v>0</v>
      </c>
      <c r="I3886" s="122">
        <f t="shared" ca="1" si="364"/>
        <v>0</v>
      </c>
    </row>
    <row r="3887" spans="1:9" x14ac:dyDescent="0.25">
      <c r="A3887" s="114">
        <f t="shared" si="365"/>
        <v>3887</v>
      </c>
      <c r="B3887" s="114">
        <f>IF(AND(A3887&gt;=CONTROL!$D$9,A3887&lt;CONTROL!$D$10+1),A3887,0)</f>
        <v>0</v>
      </c>
      <c r="C3887" s="114">
        <f>IF(AND(A3887&gt;=CONTROL!$F$9,A3887&lt;CONTROL!$F$10+1),A3887,0)</f>
        <v>0</v>
      </c>
      <c r="D3887" s="114" t="str">
        <f>IF(DATOS!I3888=CONTROL!$H$10,"B","A")</f>
        <v>A</v>
      </c>
      <c r="E3887" s="114">
        <f t="shared" si="360"/>
        <v>0</v>
      </c>
      <c r="F3887">
        <f t="shared" ca="1" si="361"/>
        <v>-1</v>
      </c>
      <c r="G3887">
        <f t="shared" ca="1" si="362"/>
        <v>654</v>
      </c>
      <c r="H3887">
        <f t="shared" ca="1" si="363"/>
        <v>0</v>
      </c>
      <c r="I3887" s="122">
        <f t="shared" ca="1" si="364"/>
        <v>0</v>
      </c>
    </row>
    <row r="3888" spans="1:9" x14ac:dyDescent="0.25">
      <c r="A3888" s="114">
        <f t="shared" si="365"/>
        <v>3888</v>
      </c>
      <c r="B3888" s="114">
        <f>IF(AND(A3888&gt;=CONTROL!$D$9,A3888&lt;CONTROL!$D$10+1),A3888,0)</f>
        <v>0</v>
      </c>
      <c r="C3888" s="114">
        <f>IF(AND(A3888&gt;=CONTROL!$F$9,A3888&lt;CONTROL!$F$10+1),A3888,0)</f>
        <v>0</v>
      </c>
      <c r="D3888" s="114" t="str">
        <f>IF(DATOS!I3889=CONTROL!$H$10,"B","A")</f>
        <v>A</v>
      </c>
      <c r="E3888" s="114">
        <f t="shared" si="360"/>
        <v>0</v>
      </c>
      <c r="F3888">
        <f t="shared" ca="1" si="361"/>
        <v>-1</v>
      </c>
      <c r="G3888">
        <f t="shared" ca="1" si="362"/>
        <v>654</v>
      </c>
      <c r="H3888">
        <f t="shared" ca="1" si="363"/>
        <v>0</v>
      </c>
      <c r="I3888" s="122">
        <f t="shared" ca="1" si="364"/>
        <v>0</v>
      </c>
    </row>
    <row r="3889" spans="1:9" x14ac:dyDescent="0.25">
      <c r="A3889" s="114">
        <f t="shared" si="365"/>
        <v>3889</v>
      </c>
      <c r="B3889" s="114">
        <f>IF(AND(A3889&gt;=CONTROL!$D$9,A3889&lt;CONTROL!$D$10+1),A3889,0)</f>
        <v>0</v>
      </c>
      <c r="C3889" s="114">
        <f>IF(AND(A3889&gt;=CONTROL!$F$9,A3889&lt;CONTROL!$F$10+1),A3889,0)</f>
        <v>0</v>
      </c>
      <c r="D3889" s="114" t="str">
        <f>IF(DATOS!I3890=CONTROL!$H$10,"B","A")</f>
        <v>A</v>
      </c>
      <c r="E3889" s="114">
        <f t="shared" si="360"/>
        <v>0</v>
      </c>
      <c r="F3889">
        <f t="shared" ca="1" si="361"/>
        <v>-1</v>
      </c>
      <c r="G3889">
        <f t="shared" ca="1" si="362"/>
        <v>654</v>
      </c>
      <c r="H3889">
        <f t="shared" ca="1" si="363"/>
        <v>0</v>
      </c>
      <c r="I3889" s="122">
        <f t="shared" ca="1" si="364"/>
        <v>0</v>
      </c>
    </row>
    <row r="3890" spans="1:9" x14ac:dyDescent="0.25">
      <c r="A3890" s="114">
        <f t="shared" si="365"/>
        <v>3890</v>
      </c>
      <c r="B3890" s="114">
        <f>IF(AND(A3890&gt;=CONTROL!$D$9,A3890&lt;CONTROL!$D$10+1),A3890,0)</f>
        <v>0</v>
      </c>
      <c r="C3890" s="114">
        <f>IF(AND(A3890&gt;=CONTROL!$F$9,A3890&lt;CONTROL!$F$10+1),A3890,0)</f>
        <v>0</v>
      </c>
      <c r="D3890" s="114" t="str">
        <f>IF(DATOS!I3891=CONTROL!$H$10,"B","A")</f>
        <v>A</v>
      </c>
      <c r="E3890" s="114">
        <f t="shared" si="360"/>
        <v>0</v>
      </c>
      <c r="F3890">
        <f t="shared" ca="1" si="361"/>
        <v>-1</v>
      </c>
      <c r="G3890">
        <f t="shared" ca="1" si="362"/>
        <v>654</v>
      </c>
      <c r="H3890">
        <f t="shared" ca="1" si="363"/>
        <v>0</v>
      </c>
      <c r="I3890" s="122">
        <f t="shared" ca="1" si="364"/>
        <v>0</v>
      </c>
    </row>
    <row r="3891" spans="1:9" x14ac:dyDescent="0.25">
      <c r="A3891" s="114">
        <f t="shared" si="365"/>
        <v>3891</v>
      </c>
      <c r="B3891" s="114">
        <f>IF(AND(A3891&gt;=CONTROL!$D$9,A3891&lt;CONTROL!$D$10+1),A3891,0)</f>
        <v>0</v>
      </c>
      <c r="C3891" s="114">
        <f>IF(AND(A3891&gt;=CONTROL!$F$9,A3891&lt;CONTROL!$F$10+1),A3891,0)</f>
        <v>0</v>
      </c>
      <c r="D3891" s="114" t="str">
        <f>IF(DATOS!I3892=CONTROL!$H$10,"B","A")</f>
        <v>A</v>
      </c>
      <c r="E3891" s="114">
        <f t="shared" si="360"/>
        <v>0</v>
      </c>
      <c r="F3891">
        <f t="shared" ca="1" si="361"/>
        <v>-1</v>
      </c>
      <c r="G3891">
        <f t="shared" ca="1" si="362"/>
        <v>654</v>
      </c>
      <c r="H3891">
        <f t="shared" ca="1" si="363"/>
        <v>0</v>
      </c>
      <c r="I3891" s="122">
        <f t="shared" ca="1" si="364"/>
        <v>0</v>
      </c>
    </row>
    <row r="3892" spans="1:9" x14ac:dyDescent="0.25">
      <c r="A3892" s="114">
        <f t="shared" si="365"/>
        <v>3892</v>
      </c>
      <c r="B3892" s="114">
        <f>IF(AND(A3892&gt;=CONTROL!$D$9,A3892&lt;CONTROL!$D$10+1),A3892,0)</f>
        <v>0</v>
      </c>
      <c r="C3892" s="114">
        <f>IF(AND(A3892&gt;=CONTROL!$F$9,A3892&lt;CONTROL!$F$10+1),A3892,0)</f>
        <v>0</v>
      </c>
      <c r="D3892" s="114" t="str">
        <f>IF(DATOS!I3893=CONTROL!$H$10,"B","A")</f>
        <v>A</v>
      </c>
      <c r="E3892" s="114">
        <f t="shared" si="360"/>
        <v>0</v>
      </c>
      <c r="F3892">
        <f t="shared" ca="1" si="361"/>
        <v>-1</v>
      </c>
      <c r="G3892">
        <f t="shared" ca="1" si="362"/>
        <v>654</v>
      </c>
      <c r="H3892">
        <f t="shared" ca="1" si="363"/>
        <v>0</v>
      </c>
      <c r="I3892" s="122">
        <f t="shared" ca="1" si="364"/>
        <v>0</v>
      </c>
    </row>
    <row r="3893" spans="1:9" x14ac:dyDescent="0.25">
      <c r="A3893" s="114">
        <f t="shared" si="365"/>
        <v>3893</v>
      </c>
      <c r="B3893" s="114">
        <f>IF(AND(A3893&gt;=CONTROL!$D$9,A3893&lt;CONTROL!$D$10+1),A3893,0)</f>
        <v>0</v>
      </c>
      <c r="C3893" s="114">
        <f>IF(AND(A3893&gt;=CONTROL!$F$9,A3893&lt;CONTROL!$F$10+1),A3893,0)</f>
        <v>0</v>
      </c>
      <c r="D3893" s="114" t="str">
        <f>IF(DATOS!I3894=CONTROL!$H$10,"B","A")</f>
        <v>A</v>
      </c>
      <c r="E3893" s="114">
        <f t="shared" si="360"/>
        <v>0</v>
      </c>
      <c r="F3893">
        <f t="shared" ca="1" si="361"/>
        <v>-1</v>
      </c>
      <c r="G3893">
        <f t="shared" ca="1" si="362"/>
        <v>654</v>
      </c>
      <c r="H3893">
        <f t="shared" ca="1" si="363"/>
        <v>0</v>
      </c>
      <c r="I3893" s="122">
        <f t="shared" ca="1" si="364"/>
        <v>0</v>
      </c>
    </row>
    <row r="3894" spans="1:9" x14ac:dyDescent="0.25">
      <c r="A3894" s="114">
        <f t="shared" si="365"/>
        <v>3894</v>
      </c>
      <c r="B3894" s="114">
        <f>IF(AND(A3894&gt;=CONTROL!$D$9,A3894&lt;CONTROL!$D$10+1),A3894,0)</f>
        <v>0</v>
      </c>
      <c r="C3894" s="114">
        <f>IF(AND(A3894&gt;=CONTROL!$F$9,A3894&lt;CONTROL!$F$10+1),A3894,0)</f>
        <v>0</v>
      </c>
      <c r="D3894" s="114" t="str">
        <f>IF(DATOS!I3895=CONTROL!$H$10,"B","A")</f>
        <v>A</v>
      </c>
      <c r="E3894" s="114">
        <f t="shared" si="360"/>
        <v>0</v>
      </c>
      <c r="F3894">
        <f t="shared" ca="1" si="361"/>
        <v>-1</v>
      </c>
      <c r="G3894">
        <f t="shared" ca="1" si="362"/>
        <v>654</v>
      </c>
      <c r="H3894">
        <f t="shared" ca="1" si="363"/>
        <v>0</v>
      </c>
      <c r="I3894" s="122">
        <f t="shared" ca="1" si="364"/>
        <v>0</v>
      </c>
    </row>
    <row r="3895" spans="1:9" x14ac:dyDescent="0.25">
      <c r="A3895" s="114">
        <f t="shared" si="365"/>
        <v>3895</v>
      </c>
      <c r="B3895" s="114">
        <f>IF(AND(A3895&gt;=CONTROL!$D$9,A3895&lt;CONTROL!$D$10+1),A3895,0)</f>
        <v>0</v>
      </c>
      <c r="C3895" s="114">
        <f>IF(AND(A3895&gt;=CONTROL!$F$9,A3895&lt;CONTROL!$F$10+1),A3895,0)</f>
        <v>0</v>
      </c>
      <c r="D3895" s="114" t="str">
        <f>IF(DATOS!I3896=CONTROL!$H$10,"B","A")</f>
        <v>A</v>
      </c>
      <c r="E3895" s="114">
        <f t="shared" si="360"/>
        <v>0</v>
      </c>
      <c r="F3895">
        <f t="shared" ca="1" si="361"/>
        <v>-1</v>
      </c>
      <c r="G3895">
        <f t="shared" ca="1" si="362"/>
        <v>654</v>
      </c>
      <c r="H3895">
        <f t="shared" ca="1" si="363"/>
        <v>0</v>
      </c>
      <c r="I3895" s="122">
        <f t="shared" ca="1" si="364"/>
        <v>0</v>
      </c>
    </row>
    <row r="3896" spans="1:9" x14ac:dyDescent="0.25">
      <c r="A3896" s="114">
        <f t="shared" si="365"/>
        <v>3896</v>
      </c>
      <c r="B3896" s="114">
        <f>IF(AND(A3896&gt;=CONTROL!$D$9,A3896&lt;CONTROL!$D$10+1),A3896,0)</f>
        <v>0</v>
      </c>
      <c r="C3896" s="114">
        <f>IF(AND(A3896&gt;=CONTROL!$F$9,A3896&lt;CONTROL!$F$10+1),A3896,0)</f>
        <v>0</v>
      </c>
      <c r="D3896" s="114" t="str">
        <f>IF(DATOS!I3897=CONTROL!$H$10,"B","A")</f>
        <v>A</v>
      </c>
      <c r="E3896" s="114">
        <f t="shared" si="360"/>
        <v>0</v>
      </c>
      <c r="F3896">
        <f t="shared" ca="1" si="361"/>
        <v>-1</v>
      </c>
      <c r="G3896">
        <f t="shared" ca="1" si="362"/>
        <v>654</v>
      </c>
      <c r="H3896">
        <f t="shared" ca="1" si="363"/>
        <v>0</v>
      </c>
      <c r="I3896" s="122">
        <f t="shared" ca="1" si="364"/>
        <v>0</v>
      </c>
    </row>
    <row r="3897" spans="1:9" x14ac:dyDescent="0.25">
      <c r="A3897" s="114">
        <f t="shared" si="365"/>
        <v>3897</v>
      </c>
      <c r="B3897" s="114">
        <f>IF(AND(A3897&gt;=CONTROL!$D$9,A3897&lt;CONTROL!$D$10+1),A3897,0)</f>
        <v>0</v>
      </c>
      <c r="C3897" s="114">
        <f>IF(AND(A3897&gt;=CONTROL!$F$9,A3897&lt;CONTROL!$F$10+1),A3897,0)</f>
        <v>0</v>
      </c>
      <c r="D3897" s="114" t="str">
        <f>IF(DATOS!I3898=CONTROL!$H$10,"B","A")</f>
        <v>A</v>
      </c>
      <c r="E3897" s="114">
        <f t="shared" si="360"/>
        <v>0</v>
      </c>
      <c r="F3897">
        <f t="shared" ca="1" si="361"/>
        <v>-1</v>
      </c>
      <c r="G3897">
        <f t="shared" ca="1" si="362"/>
        <v>654</v>
      </c>
      <c r="H3897">
        <f t="shared" ca="1" si="363"/>
        <v>0</v>
      </c>
      <c r="I3897" s="122">
        <f t="shared" ca="1" si="364"/>
        <v>0</v>
      </c>
    </row>
    <row r="3898" spans="1:9" x14ac:dyDescent="0.25">
      <c r="A3898" s="114">
        <f t="shared" si="365"/>
        <v>3898</v>
      </c>
      <c r="B3898" s="114">
        <f>IF(AND(A3898&gt;=CONTROL!$D$9,A3898&lt;CONTROL!$D$10+1),A3898,0)</f>
        <v>0</v>
      </c>
      <c r="C3898" s="114">
        <f>IF(AND(A3898&gt;=CONTROL!$F$9,A3898&lt;CONTROL!$F$10+1),A3898,0)</f>
        <v>0</v>
      </c>
      <c r="D3898" s="114" t="str">
        <f>IF(DATOS!I3899=CONTROL!$H$10,"B","A")</f>
        <v>A</v>
      </c>
      <c r="E3898" s="114">
        <f t="shared" si="360"/>
        <v>0</v>
      </c>
      <c r="F3898">
        <f t="shared" ca="1" si="361"/>
        <v>-1</v>
      </c>
      <c r="G3898">
        <f t="shared" ca="1" si="362"/>
        <v>654</v>
      </c>
      <c r="H3898">
        <f t="shared" ca="1" si="363"/>
        <v>0</v>
      </c>
      <c r="I3898" s="122">
        <f t="shared" ca="1" si="364"/>
        <v>0</v>
      </c>
    </row>
    <row r="3899" spans="1:9" x14ac:dyDescent="0.25">
      <c r="A3899" s="114">
        <f t="shared" si="365"/>
        <v>3899</v>
      </c>
      <c r="B3899" s="114">
        <f>IF(AND(A3899&gt;=CONTROL!$D$9,A3899&lt;CONTROL!$D$10+1),A3899,0)</f>
        <v>0</v>
      </c>
      <c r="C3899" s="114">
        <f>IF(AND(A3899&gt;=CONTROL!$F$9,A3899&lt;CONTROL!$F$10+1),A3899,0)</f>
        <v>0</v>
      </c>
      <c r="D3899" s="114" t="str">
        <f>IF(DATOS!I3900=CONTROL!$H$10,"B","A")</f>
        <v>A</v>
      </c>
      <c r="E3899" s="114">
        <f t="shared" si="360"/>
        <v>0</v>
      </c>
      <c r="F3899">
        <f t="shared" ca="1" si="361"/>
        <v>-1</v>
      </c>
      <c r="G3899">
        <f t="shared" ca="1" si="362"/>
        <v>654</v>
      </c>
      <c r="H3899">
        <f t="shared" ca="1" si="363"/>
        <v>0</v>
      </c>
      <c r="I3899" s="122">
        <f t="shared" ca="1" si="364"/>
        <v>0</v>
      </c>
    </row>
    <row r="3900" spans="1:9" x14ac:dyDescent="0.25">
      <c r="A3900" s="114">
        <f t="shared" si="365"/>
        <v>3900</v>
      </c>
      <c r="B3900" s="114">
        <f>IF(AND(A3900&gt;=CONTROL!$D$9,A3900&lt;CONTROL!$D$10+1),A3900,0)</f>
        <v>0</v>
      </c>
      <c r="C3900" s="114">
        <f>IF(AND(A3900&gt;=CONTROL!$F$9,A3900&lt;CONTROL!$F$10+1),A3900,0)</f>
        <v>0</v>
      </c>
      <c r="D3900" s="114" t="str">
        <f>IF(DATOS!I3901=CONTROL!$H$10,"B","A")</f>
        <v>A</v>
      </c>
      <c r="E3900" s="114">
        <f t="shared" si="360"/>
        <v>0</v>
      </c>
      <c r="F3900">
        <f t="shared" ca="1" si="361"/>
        <v>-1</v>
      </c>
      <c r="G3900">
        <f t="shared" ca="1" si="362"/>
        <v>654</v>
      </c>
      <c r="H3900">
        <f t="shared" ca="1" si="363"/>
        <v>0</v>
      </c>
      <c r="I3900" s="122">
        <f t="shared" ca="1" si="364"/>
        <v>0</v>
      </c>
    </row>
    <row r="3901" spans="1:9" x14ac:dyDescent="0.25">
      <c r="A3901" s="114">
        <f t="shared" si="365"/>
        <v>3901</v>
      </c>
      <c r="B3901" s="114">
        <f>IF(AND(A3901&gt;=CONTROL!$D$9,A3901&lt;CONTROL!$D$10+1),A3901,0)</f>
        <v>0</v>
      </c>
      <c r="C3901" s="114">
        <f>IF(AND(A3901&gt;=CONTROL!$F$9,A3901&lt;CONTROL!$F$10+1),A3901,0)</f>
        <v>0</v>
      </c>
      <c r="D3901" s="114" t="str">
        <f>IF(DATOS!I3902=CONTROL!$H$10,"B","A")</f>
        <v>A</v>
      </c>
      <c r="E3901" s="114">
        <f t="shared" si="360"/>
        <v>0</v>
      </c>
      <c r="F3901">
        <f t="shared" ca="1" si="361"/>
        <v>-1</v>
      </c>
      <c r="G3901">
        <f t="shared" ca="1" si="362"/>
        <v>654</v>
      </c>
      <c r="H3901">
        <f t="shared" ca="1" si="363"/>
        <v>0</v>
      </c>
      <c r="I3901" s="122">
        <f t="shared" ca="1" si="364"/>
        <v>0</v>
      </c>
    </row>
    <row r="3902" spans="1:9" x14ac:dyDescent="0.25">
      <c r="A3902" s="114">
        <f t="shared" si="365"/>
        <v>3902</v>
      </c>
      <c r="B3902" s="114">
        <f>IF(AND(A3902&gt;=CONTROL!$D$9,A3902&lt;CONTROL!$D$10+1),A3902,0)</f>
        <v>0</v>
      </c>
      <c r="C3902" s="114">
        <f>IF(AND(A3902&gt;=CONTROL!$F$9,A3902&lt;CONTROL!$F$10+1),A3902,0)</f>
        <v>0</v>
      </c>
      <c r="D3902" s="114" t="str">
        <f>IF(DATOS!I3903=CONTROL!$H$10,"B","A")</f>
        <v>A</v>
      </c>
      <c r="E3902" s="114">
        <f t="shared" si="360"/>
        <v>0</v>
      </c>
      <c r="F3902">
        <f t="shared" ca="1" si="361"/>
        <v>-1</v>
      </c>
      <c r="G3902">
        <f t="shared" ca="1" si="362"/>
        <v>654</v>
      </c>
      <c r="H3902">
        <f t="shared" ca="1" si="363"/>
        <v>0</v>
      </c>
      <c r="I3902" s="122">
        <f t="shared" ca="1" si="364"/>
        <v>0</v>
      </c>
    </row>
    <row r="3903" spans="1:9" x14ac:dyDescent="0.25">
      <c r="A3903" s="114">
        <f t="shared" si="365"/>
        <v>3903</v>
      </c>
      <c r="B3903" s="114">
        <f>IF(AND(A3903&gt;=CONTROL!$D$9,A3903&lt;CONTROL!$D$10+1),A3903,0)</f>
        <v>0</v>
      </c>
      <c r="C3903" s="114">
        <f>IF(AND(A3903&gt;=CONTROL!$F$9,A3903&lt;CONTROL!$F$10+1),A3903,0)</f>
        <v>0</v>
      </c>
      <c r="D3903" s="114" t="str">
        <f>IF(DATOS!I3904=CONTROL!$H$10,"B","A")</f>
        <v>A</v>
      </c>
      <c r="E3903" s="114">
        <f t="shared" si="360"/>
        <v>0</v>
      </c>
      <c r="F3903">
        <f t="shared" ca="1" si="361"/>
        <v>-1</v>
      </c>
      <c r="G3903">
        <f t="shared" ca="1" si="362"/>
        <v>654</v>
      </c>
      <c r="H3903">
        <f t="shared" ca="1" si="363"/>
        <v>0</v>
      </c>
      <c r="I3903" s="122">
        <f t="shared" ca="1" si="364"/>
        <v>0</v>
      </c>
    </row>
    <row r="3904" spans="1:9" x14ac:dyDescent="0.25">
      <c r="A3904" s="114">
        <f t="shared" si="365"/>
        <v>3904</v>
      </c>
      <c r="B3904" s="114">
        <f>IF(AND(A3904&gt;=CONTROL!$D$9,A3904&lt;CONTROL!$D$10+1),A3904,0)</f>
        <v>0</v>
      </c>
      <c r="C3904" s="114">
        <f>IF(AND(A3904&gt;=CONTROL!$F$9,A3904&lt;CONTROL!$F$10+1),A3904,0)</f>
        <v>0</v>
      </c>
      <c r="D3904" s="114" t="str">
        <f>IF(DATOS!I3905=CONTROL!$H$10,"B","A")</f>
        <v>A</v>
      </c>
      <c r="E3904" s="114">
        <f t="shared" si="360"/>
        <v>0</v>
      </c>
      <c r="F3904">
        <f t="shared" ca="1" si="361"/>
        <v>-1</v>
      </c>
      <c r="G3904">
        <f t="shared" ca="1" si="362"/>
        <v>654</v>
      </c>
      <c r="H3904">
        <f t="shared" ca="1" si="363"/>
        <v>0</v>
      </c>
      <c r="I3904" s="122">
        <f t="shared" ca="1" si="364"/>
        <v>0</v>
      </c>
    </row>
    <row r="3905" spans="1:9" x14ac:dyDescent="0.25">
      <c r="A3905" s="114">
        <f t="shared" si="365"/>
        <v>3905</v>
      </c>
      <c r="B3905" s="114">
        <f>IF(AND(A3905&gt;=CONTROL!$D$9,A3905&lt;CONTROL!$D$10+1),A3905,0)</f>
        <v>0</v>
      </c>
      <c r="C3905" s="114">
        <f>IF(AND(A3905&gt;=CONTROL!$F$9,A3905&lt;CONTROL!$F$10+1),A3905,0)</f>
        <v>0</v>
      </c>
      <c r="D3905" s="114" t="str">
        <f>IF(DATOS!I3906=CONTROL!$H$10,"B","A")</f>
        <v>A</v>
      </c>
      <c r="E3905" s="114">
        <f t="shared" si="360"/>
        <v>0</v>
      </c>
      <c r="F3905">
        <f t="shared" ca="1" si="361"/>
        <v>-1</v>
      </c>
      <c r="G3905">
        <f t="shared" ca="1" si="362"/>
        <v>654</v>
      </c>
      <c r="H3905">
        <f t="shared" ca="1" si="363"/>
        <v>0</v>
      </c>
      <c r="I3905" s="122">
        <f t="shared" ca="1" si="364"/>
        <v>0</v>
      </c>
    </row>
    <row r="3906" spans="1:9" x14ac:dyDescent="0.25">
      <c r="A3906" s="114">
        <f t="shared" si="365"/>
        <v>3906</v>
      </c>
      <c r="B3906" s="114">
        <f>IF(AND(A3906&gt;=CONTROL!$D$9,A3906&lt;CONTROL!$D$10+1),A3906,0)</f>
        <v>0</v>
      </c>
      <c r="C3906" s="114">
        <f>IF(AND(A3906&gt;=CONTROL!$F$9,A3906&lt;CONTROL!$F$10+1),A3906,0)</f>
        <v>0</v>
      </c>
      <c r="D3906" s="114" t="str">
        <f>IF(DATOS!I3907=CONTROL!$H$10,"B","A")</f>
        <v>A</v>
      </c>
      <c r="E3906" s="114">
        <f t="shared" ref="E3906:E3969" si="366">IF(D3906="A",+C3906+B3906,0)</f>
        <v>0</v>
      </c>
      <c r="F3906">
        <f t="shared" ref="F3906:F3969" ca="1" si="367">IF(E3906&gt;0,RAND(),-1)</f>
        <v>-1</v>
      </c>
      <c r="G3906">
        <f t="shared" ref="G3906:G3969" ca="1" si="368">RANK(F3906,$F$1:$F$5000)</f>
        <v>654</v>
      </c>
      <c r="H3906">
        <f t="shared" ref="H3906:H3969" ca="1" si="369">IF(F3906=-1,0,G3906)</f>
        <v>0</v>
      </c>
      <c r="I3906" s="122">
        <f t="shared" ref="I3906:I3969" ca="1" si="370">IFERROR(MATCH(A3906,H:H,0),0)</f>
        <v>0</v>
      </c>
    </row>
    <row r="3907" spans="1:9" x14ac:dyDescent="0.25">
      <c r="A3907" s="114">
        <f t="shared" ref="A3907:A3970" si="371">+A3906+1</f>
        <v>3907</v>
      </c>
      <c r="B3907" s="114">
        <f>IF(AND(A3907&gt;=CONTROL!$D$9,A3907&lt;CONTROL!$D$10+1),A3907,0)</f>
        <v>0</v>
      </c>
      <c r="C3907" s="114">
        <f>IF(AND(A3907&gt;=CONTROL!$F$9,A3907&lt;CONTROL!$F$10+1),A3907,0)</f>
        <v>0</v>
      </c>
      <c r="D3907" s="114" t="str">
        <f>IF(DATOS!I3908=CONTROL!$H$10,"B","A")</f>
        <v>A</v>
      </c>
      <c r="E3907" s="114">
        <f t="shared" si="366"/>
        <v>0</v>
      </c>
      <c r="F3907">
        <f t="shared" ca="1" si="367"/>
        <v>-1</v>
      </c>
      <c r="G3907">
        <f t="shared" ca="1" si="368"/>
        <v>654</v>
      </c>
      <c r="H3907">
        <f t="shared" ca="1" si="369"/>
        <v>0</v>
      </c>
      <c r="I3907" s="122">
        <f t="shared" ca="1" si="370"/>
        <v>0</v>
      </c>
    </row>
    <row r="3908" spans="1:9" x14ac:dyDescent="0.25">
      <c r="A3908" s="114">
        <f t="shared" si="371"/>
        <v>3908</v>
      </c>
      <c r="B3908" s="114">
        <f>IF(AND(A3908&gt;=CONTROL!$D$9,A3908&lt;CONTROL!$D$10+1),A3908,0)</f>
        <v>0</v>
      </c>
      <c r="C3908" s="114">
        <f>IF(AND(A3908&gt;=CONTROL!$F$9,A3908&lt;CONTROL!$F$10+1),A3908,0)</f>
        <v>0</v>
      </c>
      <c r="D3908" s="114" t="str">
        <f>IF(DATOS!I3909=CONTROL!$H$10,"B","A")</f>
        <v>A</v>
      </c>
      <c r="E3908" s="114">
        <f t="shared" si="366"/>
        <v>0</v>
      </c>
      <c r="F3908">
        <f t="shared" ca="1" si="367"/>
        <v>-1</v>
      </c>
      <c r="G3908">
        <f t="shared" ca="1" si="368"/>
        <v>654</v>
      </c>
      <c r="H3908">
        <f t="shared" ca="1" si="369"/>
        <v>0</v>
      </c>
      <c r="I3908" s="122">
        <f t="shared" ca="1" si="370"/>
        <v>0</v>
      </c>
    </row>
    <row r="3909" spans="1:9" x14ac:dyDescent="0.25">
      <c r="A3909" s="114">
        <f t="shared" si="371"/>
        <v>3909</v>
      </c>
      <c r="B3909" s="114">
        <f>IF(AND(A3909&gt;=CONTROL!$D$9,A3909&lt;CONTROL!$D$10+1),A3909,0)</f>
        <v>0</v>
      </c>
      <c r="C3909" s="114">
        <f>IF(AND(A3909&gt;=CONTROL!$F$9,A3909&lt;CONTROL!$F$10+1),A3909,0)</f>
        <v>0</v>
      </c>
      <c r="D3909" s="114" t="str">
        <f>IF(DATOS!I3910=CONTROL!$H$10,"B","A")</f>
        <v>A</v>
      </c>
      <c r="E3909" s="114">
        <f t="shared" si="366"/>
        <v>0</v>
      </c>
      <c r="F3909">
        <f t="shared" ca="1" si="367"/>
        <v>-1</v>
      </c>
      <c r="G3909">
        <f t="shared" ca="1" si="368"/>
        <v>654</v>
      </c>
      <c r="H3909">
        <f t="shared" ca="1" si="369"/>
        <v>0</v>
      </c>
      <c r="I3909" s="122">
        <f t="shared" ca="1" si="370"/>
        <v>0</v>
      </c>
    </row>
    <row r="3910" spans="1:9" x14ac:dyDescent="0.25">
      <c r="A3910" s="114">
        <f t="shared" si="371"/>
        <v>3910</v>
      </c>
      <c r="B3910" s="114">
        <f>IF(AND(A3910&gt;=CONTROL!$D$9,A3910&lt;CONTROL!$D$10+1),A3910,0)</f>
        <v>0</v>
      </c>
      <c r="C3910" s="114">
        <f>IF(AND(A3910&gt;=CONTROL!$F$9,A3910&lt;CONTROL!$F$10+1),A3910,0)</f>
        <v>0</v>
      </c>
      <c r="D3910" s="114" t="str">
        <f>IF(DATOS!I3911=CONTROL!$H$10,"B","A")</f>
        <v>A</v>
      </c>
      <c r="E3910" s="114">
        <f t="shared" si="366"/>
        <v>0</v>
      </c>
      <c r="F3910">
        <f t="shared" ca="1" si="367"/>
        <v>-1</v>
      </c>
      <c r="G3910">
        <f t="shared" ca="1" si="368"/>
        <v>654</v>
      </c>
      <c r="H3910">
        <f t="shared" ca="1" si="369"/>
        <v>0</v>
      </c>
      <c r="I3910" s="122">
        <f t="shared" ca="1" si="370"/>
        <v>0</v>
      </c>
    </row>
    <row r="3911" spans="1:9" x14ac:dyDescent="0.25">
      <c r="A3911" s="114">
        <f t="shared" si="371"/>
        <v>3911</v>
      </c>
      <c r="B3911" s="114">
        <f>IF(AND(A3911&gt;=CONTROL!$D$9,A3911&lt;CONTROL!$D$10+1),A3911,0)</f>
        <v>0</v>
      </c>
      <c r="C3911" s="114">
        <f>IF(AND(A3911&gt;=CONTROL!$F$9,A3911&lt;CONTROL!$F$10+1),A3911,0)</f>
        <v>0</v>
      </c>
      <c r="D3911" s="114" t="str">
        <f>IF(DATOS!I3912=CONTROL!$H$10,"B","A")</f>
        <v>A</v>
      </c>
      <c r="E3911" s="114">
        <f t="shared" si="366"/>
        <v>0</v>
      </c>
      <c r="F3911">
        <f t="shared" ca="1" si="367"/>
        <v>-1</v>
      </c>
      <c r="G3911">
        <f t="shared" ca="1" si="368"/>
        <v>654</v>
      </c>
      <c r="H3911">
        <f t="shared" ca="1" si="369"/>
        <v>0</v>
      </c>
      <c r="I3911" s="122">
        <f t="shared" ca="1" si="370"/>
        <v>0</v>
      </c>
    </row>
    <row r="3912" spans="1:9" x14ac:dyDescent="0.25">
      <c r="A3912" s="114">
        <f t="shared" si="371"/>
        <v>3912</v>
      </c>
      <c r="B3912" s="114">
        <f>IF(AND(A3912&gt;=CONTROL!$D$9,A3912&lt;CONTROL!$D$10+1),A3912,0)</f>
        <v>0</v>
      </c>
      <c r="C3912" s="114">
        <f>IF(AND(A3912&gt;=CONTROL!$F$9,A3912&lt;CONTROL!$F$10+1),A3912,0)</f>
        <v>0</v>
      </c>
      <c r="D3912" s="114" t="str">
        <f>IF(DATOS!I3913=CONTROL!$H$10,"B","A")</f>
        <v>A</v>
      </c>
      <c r="E3912" s="114">
        <f t="shared" si="366"/>
        <v>0</v>
      </c>
      <c r="F3912">
        <f t="shared" ca="1" si="367"/>
        <v>-1</v>
      </c>
      <c r="G3912">
        <f t="shared" ca="1" si="368"/>
        <v>654</v>
      </c>
      <c r="H3912">
        <f t="shared" ca="1" si="369"/>
        <v>0</v>
      </c>
      <c r="I3912" s="122">
        <f t="shared" ca="1" si="370"/>
        <v>0</v>
      </c>
    </row>
    <row r="3913" spans="1:9" x14ac:dyDescent="0.25">
      <c r="A3913" s="114">
        <f t="shared" si="371"/>
        <v>3913</v>
      </c>
      <c r="B3913" s="114">
        <f>IF(AND(A3913&gt;=CONTROL!$D$9,A3913&lt;CONTROL!$D$10+1),A3913,0)</f>
        <v>0</v>
      </c>
      <c r="C3913" s="114">
        <f>IF(AND(A3913&gt;=CONTROL!$F$9,A3913&lt;CONTROL!$F$10+1),A3913,0)</f>
        <v>0</v>
      </c>
      <c r="D3913" s="114" t="str">
        <f>IF(DATOS!I3914=CONTROL!$H$10,"B","A")</f>
        <v>A</v>
      </c>
      <c r="E3913" s="114">
        <f t="shared" si="366"/>
        <v>0</v>
      </c>
      <c r="F3913">
        <f t="shared" ca="1" si="367"/>
        <v>-1</v>
      </c>
      <c r="G3913">
        <f t="shared" ca="1" si="368"/>
        <v>654</v>
      </c>
      <c r="H3913">
        <f t="shared" ca="1" si="369"/>
        <v>0</v>
      </c>
      <c r="I3913" s="122">
        <f t="shared" ca="1" si="370"/>
        <v>0</v>
      </c>
    </row>
    <row r="3914" spans="1:9" x14ac:dyDescent="0.25">
      <c r="A3914" s="114">
        <f t="shared" si="371"/>
        <v>3914</v>
      </c>
      <c r="B3914" s="114">
        <f>IF(AND(A3914&gt;=CONTROL!$D$9,A3914&lt;CONTROL!$D$10+1),A3914,0)</f>
        <v>0</v>
      </c>
      <c r="C3914" s="114">
        <f>IF(AND(A3914&gt;=CONTROL!$F$9,A3914&lt;CONTROL!$F$10+1),A3914,0)</f>
        <v>0</v>
      </c>
      <c r="D3914" s="114" t="str">
        <f>IF(DATOS!I3915=CONTROL!$H$10,"B","A")</f>
        <v>A</v>
      </c>
      <c r="E3914" s="114">
        <f t="shared" si="366"/>
        <v>0</v>
      </c>
      <c r="F3914">
        <f t="shared" ca="1" si="367"/>
        <v>-1</v>
      </c>
      <c r="G3914">
        <f t="shared" ca="1" si="368"/>
        <v>654</v>
      </c>
      <c r="H3914">
        <f t="shared" ca="1" si="369"/>
        <v>0</v>
      </c>
      <c r="I3914" s="122">
        <f t="shared" ca="1" si="370"/>
        <v>0</v>
      </c>
    </row>
    <row r="3915" spans="1:9" x14ac:dyDescent="0.25">
      <c r="A3915" s="114">
        <f t="shared" si="371"/>
        <v>3915</v>
      </c>
      <c r="B3915" s="114">
        <f>IF(AND(A3915&gt;=CONTROL!$D$9,A3915&lt;CONTROL!$D$10+1),A3915,0)</f>
        <v>0</v>
      </c>
      <c r="C3915" s="114">
        <f>IF(AND(A3915&gt;=CONTROL!$F$9,A3915&lt;CONTROL!$F$10+1),A3915,0)</f>
        <v>0</v>
      </c>
      <c r="D3915" s="114" t="str">
        <f>IF(DATOS!I3916=CONTROL!$H$10,"B","A")</f>
        <v>A</v>
      </c>
      <c r="E3915" s="114">
        <f t="shared" si="366"/>
        <v>0</v>
      </c>
      <c r="F3915">
        <f t="shared" ca="1" si="367"/>
        <v>-1</v>
      </c>
      <c r="G3915">
        <f t="shared" ca="1" si="368"/>
        <v>654</v>
      </c>
      <c r="H3915">
        <f t="shared" ca="1" si="369"/>
        <v>0</v>
      </c>
      <c r="I3915" s="122">
        <f t="shared" ca="1" si="370"/>
        <v>0</v>
      </c>
    </row>
    <row r="3916" spans="1:9" x14ac:dyDescent="0.25">
      <c r="A3916" s="114">
        <f t="shared" si="371"/>
        <v>3916</v>
      </c>
      <c r="B3916" s="114">
        <f>IF(AND(A3916&gt;=CONTROL!$D$9,A3916&lt;CONTROL!$D$10+1),A3916,0)</f>
        <v>0</v>
      </c>
      <c r="C3916" s="114">
        <f>IF(AND(A3916&gt;=CONTROL!$F$9,A3916&lt;CONTROL!$F$10+1),A3916,0)</f>
        <v>0</v>
      </c>
      <c r="D3916" s="114" t="str">
        <f>IF(DATOS!I3917=CONTROL!$H$10,"B","A")</f>
        <v>A</v>
      </c>
      <c r="E3916" s="114">
        <f t="shared" si="366"/>
        <v>0</v>
      </c>
      <c r="F3916">
        <f t="shared" ca="1" si="367"/>
        <v>-1</v>
      </c>
      <c r="G3916">
        <f t="shared" ca="1" si="368"/>
        <v>654</v>
      </c>
      <c r="H3916">
        <f t="shared" ca="1" si="369"/>
        <v>0</v>
      </c>
      <c r="I3916" s="122">
        <f t="shared" ca="1" si="370"/>
        <v>0</v>
      </c>
    </row>
    <row r="3917" spans="1:9" x14ac:dyDescent="0.25">
      <c r="A3917" s="114">
        <f t="shared" si="371"/>
        <v>3917</v>
      </c>
      <c r="B3917" s="114">
        <f>IF(AND(A3917&gt;=CONTROL!$D$9,A3917&lt;CONTROL!$D$10+1),A3917,0)</f>
        <v>0</v>
      </c>
      <c r="C3917" s="114">
        <f>IF(AND(A3917&gt;=CONTROL!$F$9,A3917&lt;CONTROL!$F$10+1),A3917,0)</f>
        <v>0</v>
      </c>
      <c r="D3917" s="114" t="str">
        <f>IF(DATOS!I3918=CONTROL!$H$10,"B","A")</f>
        <v>A</v>
      </c>
      <c r="E3917" s="114">
        <f t="shared" si="366"/>
        <v>0</v>
      </c>
      <c r="F3917">
        <f t="shared" ca="1" si="367"/>
        <v>-1</v>
      </c>
      <c r="G3917">
        <f t="shared" ca="1" si="368"/>
        <v>654</v>
      </c>
      <c r="H3917">
        <f t="shared" ca="1" si="369"/>
        <v>0</v>
      </c>
      <c r="I3917" s="122">
        <f t="shared" ca="1" si="370"/>
        <v>0</v>
      </c>
    </row>
    <row r="3918" spans="1:9" x14ac:dyDescent="0.25">
      <c r="A3918" s="114">
        <f t="shared" si="371"/>
        <v>3918</v>
      </c>
      <c r="B3918" s="114">
        <f>IF(AND(A3918&gt;=CONTROL!$D$9,A3918&lt;CONTROL!$D$10+1),A3918,0)</f>
        <v>0</v>
      </c>
      <c r="C3918" s="114">
        <f>IF(AND(A3918&gt;=CONTROL!$F$9,A3918&lt;CONTROL!$F$10+1),A3918,0)</f>
        <v>0</v>
      </c>
      <c r="D3918" s="114" t="str">
        <f>IF(DATOS!I3919=CONTROL!$H$10,"B","A")</f>
        <v>A</v>
      </c>
      <c r="E3918" s="114">
        <f t="shared" si="366"/>
        <v>0</v>
      </c>
      <c r="F3918">
        <f t="shared" ca="1" si="367"/>
        <v>-1</v>
      </c>
      <c r="G3918">
        <f t="shared" ca="1" si="368"/>
        <v>654</v>
      </c>
      <c r="H3918">
        <f t="shared" ca="1" si="369"/>
        <v>0</v>
      </c>
      <c r="I3918" s="122">
        <f t="shared" ca="1" si="370"/>
        <v>0</v>
      </c>
    </row>
    <row r="3919" spans="1:9" x14ac:dyDescent="0.25">
      <c r="A3919" s="114">
        <f t="shared" si="371"/>
        <v>3919</v>
      </c>
      <c r="B3919" s="114">
        <f>IF(AND(A3919&gt;=CONTROL!$D$9,A3919&lt;CONTROL!$D$10+1),A3919,0)</f>
        <v>0</v>
      </c>
      <c r="C3919" s="114">
        <f>IF(AND(A3919&gt;=CONTROL!$F$9,A3919&lt;CONTROL!$F$10+1),A3919,0)</f>
        <v>0</v>
      </c>
      <c r="D3919" s="114" t="str">
        <f>IF(DATOS!I3920=CONTROL!$H$10,"B","A")</f>
        <v>A</v>
      </c>
      <c r="E3919" s="114">
        <f t="shared" si="366"/>
        <v>0</v>
      </c>
      <c r="F3919">
        <f t="shared" ca="1" si="367"/>
        <v>-1</v>
      </c>
      <c r="G3919">
        <f t="shared" ca="1" si="368"/>
        <v>654</v>
      </c>
      <c r="H3919">
        <f t="shared" ca="1" si="369"/>
        <v>0</v>
      </c>
      <c r="I3919" s="122">
        <f t="shared" ca="1" si="370"/>
        <v>0</v>
      </c>
    </row>
    <row r="3920" spans="1:9" x14ac:dyDescent="0.25">
      <c r="A3920" s="114">
        <f t="shared" si="371"/>
        <v>3920</v>
      </c>
      <c r="B3920" s="114">
        <f>IF(AND(A3920&gt;=CONTROL!$D$9,A3920&lt;CONTROL!$D$10+1),A3920,0)</f>
        <v>0</v>
      </c>
      <c r="C3920" s="114">
        <f>IF(AND(A3920&gt;=CONTROL!$F$9,A3920&lt;CONTROL!$F$10+1),A3920,0)</f>
        <v>0</v>
      </c>
      <c r="D3920" s="114" t="str">
        <f>IF(DATOS!I3921=CONTROL!$H$10,"B","A")</f>
        <v>A</v>
      </c>
      <c r="E3920" s="114">
        <f t="shared" si="366"/>
        <v>0</v>
      </c>
      <c r="F3920">
        <f t="shared" ca="1" si="367"/>
        <v>-1</v>
      </c>
      <c r="G3920">
        <f t="shared" ca="1" si="368"/>
        <v>654</v>
      </c>
      <c r="H3920">
        <f t="shared" ca="1" si="369"/>
        <v>0</v>
      </c>
      <c r="I3920" s="122">
        <f t="shared" ca="1" si="370"/>
        <v>0</v>
      </c>
    </row>
    <row r="3921" spans="1:9" x14ac:dyDescent="0.25">
      <c r="A3921" s="114">
        <f t="shared" si="371"/>
        <v>3921</v>
      </c>
      <c r="B3921" s="114">
        <f>IF(AND(A3921&gt;=CONTROL!$D$9,A3921&lt;CONTROL!$D$10+1),A3921,0)</f>
        <v>0</v>
      </c>
      <c r="C3921" s="114">
        <f>IF(AND(A3921&gt;=CONTROL!$F$9,A3921&lt;CONTROL!$F$10+1),A3921,0)</f>
        <v>0</v>
      </c>
      <c r="D3921" s="114" t="str">
        <f>IF(DATOS!I3922=CONTROL!$H$10,"B","A")</f>
        <v>A</v>
      </c>
      <c r="E3921" s="114">
        <f t="shared" si="366"/>
        <v>0</v>
      </c>
      <c r="F3921">
        <f t="shared" ca="1" si="367"/>
        <v>-1</v>
      </c>
      <c r="G3921">
        <f t="shared" ca="1" si="368"/>
        <v>654</v>
      </c>
      <c r="H3921">
        <f t="shared" ca="1" si="369"/>
        <v>0</v>
      </c>
      <c r="I3921" s="122">
        <f t="shared" ca="1" si="370"/>
        <v>0</v>
      </c>
    </row>
    <row r="3922" spans="1:9" x14ac:dyDescent="0.25">
      <c r="A3922" s="114">
        <f t="shared" si="371"/>
        <v>3922</v>
      </c>
      <c r="B3922" s="114">
        <f>IF(AND(A3922&gt;=CONTROL!$D$9,A3922&lt;CONTROL!$D$10+1),A3922,0)</f>
        <v>0</v>
      </c>
      <c r="C3922" s="114">
        <f>IF(AND(A3922&gt;=CONTROL!$F$9,A3922&lt;CONTROL!$F$10+1),A3922,0)</f>
        <v>0</v>
      </c>
      <c r="D3922" s="114" t="str">
        <f>IF(DATOS!I3923=CONTROL!$H$10,"B","A")</f>
        <v>A</v>
      </c>
      <c r="E3922" s="114">
        <f t="shared" si="366"/>
        <v>0</v>
      </c>
      <c r="F3922">
        <f t="shared" ca="1" si="367"/>
        <v>-1</v>
      </c>
      <c r="G3922">
        <f t="shared" ca="1" si="368"/>
        <v>654</v>
      </c>
      <c r="H3922">
        <f t="shared" ca="1" si="369"/>
        <v>0</v>
      </c>
      <c r="I3922" s="122">
        <f t="shared" ca="1" si="370"/>
        <v>0</v>
      </c>
    </row>
    <row r="3923" spans="1:9" x14ac:dyDescent="0.25">
      <c r="A3923" s="114">
        <f t="shared" si="371"/>
        <v>3923</v>
      </c>
      <c r="B3923" s="114">
        <f>IF(AND(A3923&gt;=CONTROL!$D$9,A3923&lt;CONTROL!$D$10+1),A3923,0)</f>
        <v>0</v>
      </c>
      <c r="C3923" s="114">
        <f>IF(AND(A3923&gt;=CONTROL!$F$9,A3923&lt;CONTROL!$F$10+1),A3923,0)</f>
        <v>0</v>
      </c>
      <c r="D3923" s="114" t="str">
        <f>IF(DATOS!I3924=CONTROL!$H$10,"B","A")</f>
        <v>A</v>
      </c>
      <c r="E3923" s="114">
        <f t="shared" si="366"/>
        <v>0</v>
      </c>
      <c r="F3923">
        <f t="shared" ca="1" si="367"/>
        <v>-1</v>
      </c>
      <c r="G3923">
        <f t="shared" ca="1" si="368"/>
        <v>654</v>
      </c>
      <c r="H3923">
        <f t="shared" ca="1" si="369"/>
        <v>0</v>
      </c>
      <c r="I3923" s="122">
        <f t="shared" ca="1" si="370"/>
        <v>0</v>
      </c>
    </row>
    <row r="3924" spans="1:9" x14ac:dyDescent="0.25">
      <c r="A3924" s="114">
        <f t="shared" si="371"/>
        <v>3924</v>
      </c>
      <c r="B3924" s="114">
        <f>IF(AND(A3924&gt;=CONTROL!$D$9,A3924&lt;CONTROL!$D$10+1),A3924,0)</f>
        <v>0</v>
      </c>
      <c r="C3924" s="114">
        <f>IF(AND(A3924&gt;=CONTROL!$F$9,A3924&lt;CONTROL!$F$10+1),A3924,0)</f>
        <v>0</v>
      </c>
      <c r="D3924" s="114" t="str">
        <f>IF(DATOS!I3925=CONTROL!$H$10,"B","A")</f>
        <v>A</v>
      </c>
      <c r="E3924" s="114">
        <f t="shared" si="366"/>
        <v>0</v>
      </c>
      <c r="F3924">
        <f t="shared" ca="1" si="367"/>
        <v>-1</v>
      </c>
      <c r="G3924">
        <f t="shared" ca="1" si="368"/>
        <v>654</v>
      </c>
      <c r="H3924">
        <f t="shared" ca="1" si="369"/>
        <v>0</v>
      </c>
      <c r="I3924" s="122">
        <f t="shared" ca="1" si="370"/>
        <v>0</v>
      </c>
    </row>
    <row r="3925" spans="1:9" x14ac:dyDescent="0.25">
      <c r="A3925" s="114">
        <f t="shared" si="371"/>
        <v>3925</v>
      </c>
      <c r="B3925" s="114">
        <f>IF(AND(A3925&gt;=CONTROL!$D$9,A3925&lt;CONTROL!$D$10+1),A3925,0)</f>
        <v>0</v>
      </c>
      <c r="C3925" s="114">
        <f>IF(AND(A3925&gt;=CONTROL!$F$9,A3925&lt;CONTROL!$F$10+1),A3925,0)</f>
        <v>0</v>
      </c>
      <c r="D3925" s="114" t="str">
        <f>IF(DATOS!I3926=CONTROL!$H$10,"B","A")</f>
        <v>A</v>
      </c>
      <c r="E3925" s="114">
        <f t="shared" si="366"/>
        <v>0</v>
      </c>
      <c r="F3925">
        <f t="shared" ca="1" si="367"/>
        <v>-1</v>
      </c>
      <c r="G3925">
        <f t="shared" ca="1" si="368"/>
        <v>654</v>
      </c>
      <c r="H3925">
        <f t="shared" ca="1" si="369"/>
        <v>0</v>
      </c>
      <c r="I3925" s="122">
        <f t="shared" ca="1" si="370"/>
        <v>0</v>
      </c>
    </row>
    <row r="3926" spans="1:9" x14ac:dyDescent="0.25">
      <c r="A3926" s="114">
        <f t="shared" si="371"/>
        <v>3926</v>
      </c>
      <c r="B3926" s="114">
        <f>IF(AND(A3926&gt;=CONTROL!$D$9,A3926&lt;CONTROL!$D$10+1),A3926,0)</f>
        <v>0</v>
      </c>
      <c r="C3926" s="114">
        <f>IF(AND(A3926&gt;=CONTROL!$F$9,A3926&lt;CONTROL!$F$10+1),A3926,0)</f>
        <v>0</v>
      </c>
      <c r="D3926" s="114" t="str">
        <f>IF(DATOS!I3927=CONTROL!$H$10,"B","A")</f>
        <v>A</v>
      </c>
      <c r="E3926" s="114">
        <f t="shared" si="366"/>
        <v>0</v>
      </c>
      <c r="F3926">
        <f t="shared" ca="1" si="367"/>
        <v>-1</v>
      </c>
      <c r="G3926">
        <f t="shared" ca="1" si="368"/>
        <v>654</v>
      </c>
      <c r="H3926">
        <f t="shared" ca="1" si="369"/>
        <v>0</v>
      </c>
      <c r="I3926" s="122">
        <f t="shared" ca="1" si="370"/>
        <v>0</v>
      </c>
    </row>
    <row r="3927" spans="1:9" x14ac:dyDescent="0.25">
      <c r="A3927" s="114">
        <f t="shared" si="371"/>
        <v>3927</v>
      </c>
      <c r="B3927" s="114">
        <f>IF(AND(A3927&gt;=CONTROL!$D$9,A3927&lt;CONTROL!$D$10+1),A3927,0)</f>
        <v>0</v>
      </c>
      <c r="C3927" s="114">
        <f>IF(AND(A3927&gt;=CONTROL!$F$9,A3927&lt;CONTROL!$F$10+1),A3927,0)</f>
        <v>0</v>
      </c>
      <c r="D3927" s="114" t="str">
        <f>IF(DATOS!I3928=CONTROL!$H$10,"B","A")</f>
        <v>A</v>
      </c>
      <c r="E3927" s="114">
        <f t="shared" si="366"/>
        <v>0</v>
      </c>
      <c r="F3927">
        <f t="shared" ca="1" si="367"/>
        <v>-1</v>
      </c>
      <c r="G3927">
        <f t="shared" ca="1" si="368"/>
        <v>654</v>
      </c>
      <c r="H3927">
        <f t="shared" ca="1" si="369"/>
        <v>0</v>
      </c>
      <c r="I3927" s="122">
        <f t="shared" ca="1" si="370"/>
        <v>0</v>
      </c>
    </row>
    <row r="3928" spans="1:9" x14ac:dyDescent="0.25">
      <c r="A3928" s="114">
        <f t="shared" si="371"/>
        <v>3928</v>
      </c>
      <c r="B3928" s="114">
        <f>IF(AND(A3928&gt;=CONTROL!$D$9,A3928&lt;CONTROL!$D$10+1),A3928,0)</f>
        <v>0</v>
      </c>
      <c r="C3928" s="114">
        <f>IF(AND(A3928&gt;=CONTROL!$F$9,A3928&lt;CONTROL!$F$10+1),A3928,0)</f>
        <v>0</v>
      </c>
      <c r="D3928" s="114" t="str">
        <f>IF(DATOS!I3929=CONTROL!$H$10,"B","A")</f>
        <v>A</v>
      </c>
      <c r="E3928" s="114">
        <f t="shared" si="366"/>
        <v>0</v>
      </c>
      <c r="F3928">
        <f t="shared" ca="1" si="367"/>
        <v>-1</v>
      </c>
      <c r="G3928">
        <f t="shared" ca="1" si="368"/>
        <v>654</v>
      </c>
      <c r="H3928">
        <f t="shared" ca="1" si="369"/>
        <v>0</v>
      </c>
      <c r="I3928" s="122">
        <f t="shared" ca="1" si="370"/>
        <v>0</v>
      </c>
    </row>
    <row r="3929" spans="1:9" x14ac:dyDescent="0.25">
      <c r="A3929" s="114">
        <f t="shared" si="371"/>
        <v>3929</v>
      </c>
      <c r="B3929" s="114">
        <f>IF(AND(A3929&gt;=CONTROL!$D$9,A3929&lt;CONTROL!$D$10+1),A3929,0)</f>
        <v>0</v>
      </c>
      <c r="C3929" s="114">
        <f>IF(AND(A3929&gt;=CONTROL!$F$9,A3929&lt;CONTROL!$F$10+1),A3929,0)</f>
        <v>0</v>
      </c>
      <c r="D3929" s="114" t="str">
        <f>IF(DATOS!I3930=CONTROL!$H$10,"B","A")</f>
        <v>A</v>
      </c>
      <c r="E3929" s="114">
        <f t="shared" si="366"/>
        <v>0</v>
      </c>
      <c r="F3929">
        <f t="shared" ca="1" si="367"/>
        <v>-1</v>
      </c>
      <c r="G3929">
        <f t="shared" ca="1" si="368"/>
        <v>654</v>
      </c>
      <c r="H3929">
        <f t="shared" ca="1" si="369"/>
        <v>0</v>
      </c>
      <c r="I3929" s="122">
        <f t="shared" ca="1" si="370"/>
        <v>0</v>
      </c>
    </row>
    <row r="3930" spans="1:9" x14ac:dyDescent="0.25">
      <c r="A3930" s="114">
        <f t="shared" si="371"/>
        <v>3930</v>
      </c>
      <c r="B3930" s="114">
        <f>IF(AND(A3930&gt;=CONTROL!$D$9,A3930&lt;CONTROL!$D$10+1),A3930,0)</f>
        <v>0</v>
      </c>
      <c r="C3930" s="114">
        <f>IF(AND(A3930&gt;=CONTROL!$F$9,A3930&lt;CONTROL!$F$10+1),A3930,0)</f>
        <v>0</v>
      </c>
      <c r="D3930" s="114" t="str">
        <f>IF(DATOS!I3931=CONTROL!$H$10,"B","A")</f>
        <v>A</v>
      </c>
      <c r="E3930" s="114">
        <f t="shared" si="366"/>
        <v>0</v>
      </c>
      <c r="F3930">
        <f t="shared" ca="1" si="367"/>
        <v>-1</v>
      </c>
      <c r="G3930">
        <f t="shared" ca="1" si="368"/>
        <v>654</v>
      </c>
      <c r="H3930">
        <f t="shared" ca="1" si="369"/>
        <v>0</v>
      </c>
      <c r="I3930" s="122">
        <f t="shared" ca="1" si="370"/>
        <v>0</v>
      </c>
    </row>
    <row r="3931" spans="1:9" x14ac:dyDescent="0.25">
      <c r="A3931" s="114">
        <f t="shared" si="371"/>
        <v>3931</v>
      </c>
      <c r="B3931" s="114">
        <f>IF(AND(A3931&gt;=CONTROL!$D$9,A3931&lt;CONTROL!$D$10+1),A3931,0)</f>
        <v>0</v>
      </c>
      <c r="C3931" s="114">
        <f>IF(AND(A3931&gt;=CONTROL!$F$9,A3931&lt;CONTROL!$F$10+1),A3931,0)</f>
        <v>0</v>
      </c>
      <c r="D3931" s="114" t="str">
        <f>IF(DATOS!I3932=CONTROL!$H$10,"B","A")</f>
        <v>A</v>
      </c>
      <c r="E3931" s="114">
        <f t="shared" si="366"/>
        <v>0</v>
      </c>
      <c r="F3931">
        <f t="shared" ca="1" si="367"/>
        <v>-1</v>
      </c>
      <c r="G3931">
        <f t="shared" ca="1" si="368"/>
        <v>654</v>
      </c>
      <c r="H3931">
        <f t="shared" ca="1" si="369"/>
        <v>0</v>
      </c>
      <c r="I3931" s="122">
        <f t="shared" ca="1" si="370"/>
        <v>0</v>
      </c>
    </row>
    <row r="3932" spans="1:9" x14ac:dyDescent="0.25">
      <c r="A3932" s="114">
        <f t="shared" si="371"/>
        <v>3932</v>
      </c>
      <c r="B3932" s="114">
        <f>IF(AND(A3932&gt;=CONTROL!$D$9,A3932&lt;CONTROL!$D$10+1),A3932,0)</f>
        <v>0</v>
      </c>
      <c r="C3932" s="114">
        <f>IF(AND(A3932&gt;=CONTROL!$F$9,A3932&lt;CONTROL!$F$10+1),A3932,0)</f>
        <v>0</v>
      </c>
      <c r="D3932" s="114" t="str">
        <f>IF(DATOS!I3933=CONTROL!$H$10,"B","A")</f>
        <v>A</v>
      </c>
      <c r="E3932" s="114">
        <f t="shared" si="366"/>
        <v>0</v>
      </c>
      <c r="F3932">
        <f t="shared" ca="1" si="367"/>
        <v>-1</v>
      </c>
      <c r="G3932">
        <f t="shared" ca="1" si="368"/>
        <v>654</v>
      </c>
      <c r="H3932">
        <f t="shared" ca="1" si="369"/>
        <v>0</v>
      </c>
      <c r="I3932" s="122">
        <f t="shared" ca="1" si="370"/>
        <v>0</v>
      </c>
    </row>
    <row r="3933" spans="1:9" x14ac:dyDescent="0.25">
      <c r="A3933" s="114">
        <f t="shared" si="371"/>
        <v>3933</v>
      </c>
      <c r="B3933" s="114">
        <f>IF(AND(A3933&gt;=CONTROL!$D$9,A3933&lt;CONTROL!$D$10+1),A3933,0)</f>
        <v>0</v>
      </c>
      <c r="C3933" s="114">
        <f>IF(AND(A3933&gt;=CONTROL!$F$9,A3933&lt;CONTROL!$F$10+1),A3933,0)</f>
        <v>0</v>
      </c>
      <c r="D3933" s="114" t="str">
        <f>IF(DATOS!I3934=CONTROL!$H$10,"B","A")</f>
        <v>A</v>
      </c>
      <c r="E3933" s="114">
        <f t="shared" si="366"/>
        <v>0</v>
      </c>
      <c r="F3933">
        <f t="shared" ca="1" si="367"/>
        <v>-1</v>
      </c>
      <c r="G3933">
        <f t="shared" ca="1" si="368"/>
        <v>654</v>
      </c>
      <c r="H3933">
        <f t="shared" ca="1" si="369"/>
        <v>0</v>
      </c>
      <c r="I3933" s="122">
        <f t="shared" ca="1" si="370"/>
        <v>0</v>
      </c>
    </row>
    <row r="3934" spans="1:9" x14ac:dyDescent="0.25">
      <c r="A3934" s="114">
        <f t="shared" si="371"/>
        <v>3934</v>
      </c>
      <c r="B3934" s="114">
        <f>IF(AND(A3934&gt;=CONTROL!$D$9,A3934&lt;CONTROL!$D$10+1),A3934,0)</f>
        <v>0</v>
      </c>
      <c r="C3934" s="114">
        <f>IF(AND(A3934&gt;=CONTROL!$F$9,A3934&lt;CONTROL!$F$10+1),A3934,0)</f>
        <v>0</v>
      </c>
      <c r="D3934" s="114" t="str">
        <f>IF(DATOS!I3935=CONTROL!$H$10,"B","A")</f>
        <v>A</v>
      </c>
      <c r="E3934" s="114">
        <f t="shared" si="366"/>
        <v>0</v>
      </c>
      <c r="F3934">
        <f t="shared" ca="1" si="367"/>
        <v>-1</v>
      </c>
      <c r="G3934">
        <f t="shared" ca="1" si="368"/>
        <v>654</v>
      </c>
      <c r="H3934">
        <f t="shared" ca="1" si="369"/>
        <v>0</v>
      </c>
      <c r="I3934" s="122">
        <f t="shared" ca="1" si="370"/>
        <v>0</v>
      </c>
    </row>
    <row r="3935" spans="1:9" x14ac:dyDescent="0.25">
      <c r="A3935" s="114">
        <f t="shared" si="371"/>
        <v>3935</v>
      </c>
      <c r="B3935" s="114">
        <f>IF(AND(A3935&gt;=CONTROL!$D$9,A3935&lt;CONTROL!$D$10+1),A3935,0)</f>
        <v>0</v>
      </c>
      <c r="C3935" s="114">
        <f>IF(AND(A3935&gt;=CONTROL!$F$9,A3935&lt;CONTROL!$F$10+1),A3935,0)</f>
        <v>0</v>
      </c>
      <c r="D3935" s="114" t="str">
        <f>IF(DATOS!I3936=CONTROL!$H$10,"B","A")</f>
        <v>A</v>
      </c>
      <c r="E3935" s="114">
        <f t="shared" si="366"/>
        <v>0</v>
      </c>
      <c r="F3935">
        <f t="shared" ca="1" si="367"/>
        <v>-1</v>
      </c>
      <c r="G3935">
        <f t="shared" ca="1" si="368"/>
        <v>654</v>
      </c>
      <c r="H3935">
        <f t="shared" ca="1" si="369"/>
        <v>0</v>
      </c>
      <c r="I3935" s="122">
        <f t="shared" ca="1" si="370"/>
        <v>0</v>
      </c>
    </row>
    <row r="3936" spans="1:9" x14ac:dyDescent="0.25">
      <c r="A3936" s="114">
        <f t="shared" si="371"/>
        <v>3936</v>
      </c>
      <c r="B3936" s="114">
        <f>IF(AND(A3936&gt;=CONTROL!$D$9,A3936&lt;CONTROL!$D$10+1),A3936,0)</f>
        <v>0</v>
      </c>
      <c r="C3936" s="114">
        <f>IF(AND(A3936&gt;=CONTROL!$F$9,A3936&lt;CONTROL!$F$10+1),A3936,0)</f>
        <v>0</v>
      </c>
      <c r="D3936" s="114" t="str">
        <f>IF(DATOS!I3937=CONTROL!$H$10,"B","A")</f>
        <v>A</v>
      </c>
      <c r="E3936" s="114">
        <f t="shared" si="366"/>
        <v>0</v>
      </c>
      <c r="F3936">
        <f t="shared" ca="1" si="367"/>
        <v>-1</v>
      </c>
      <c r="G3936">
        <f t="shared" ca="1" si="368"/>
        <v>654</v>
      </c>
      <c r="H3936">
        <f t="shared" ca="1" si="369"/>
        <v>0</v>
      </c>
      <c r="I3936" s="122">
        <f t="shared" ca="1" si="370"/>
        <v>0</v>
      </c>
    </row>
    <row r="3937" spans="1:9" x14ac:dyDescent="0.25">
      <c r="A3937" s="114">
        <f t="shared" si="371"/>
        <v>3937</v>
      </c>
      <c r="B3937" s="114">
        <f>IF(AND(A3937&gt;=CONTROL!$D$9,A3937&lt;CONTROL!$D$10+1),A3937,0)</f>
        <v>0</v>
      </c>
      <c r="C3937" s="114">
        <f>IF(AND(A3937&gt;=CONTROL!$F$9,A3937&lt;CONTROL!$F$10+1),A3937,0)</f>
        <v>0</v>
      </c>
      <c r="D3937" s="114" t="str">
        <f>IF(DATOS!I3938=CONTROL!$H$10,"B","A")</f>
        <v>A</v>
      </c>
      <c r="E3937" s="114">
        <f t="shared" si="366"/>
        <v>0</v>
      </c>
      <c r="F3937">
        <f t="shared" ca="1" si="367"/>
        <v>-1</v>
      </c>
      <c r="G3937">
        <f t="shared" ca="1" si="368"/>
        <v>654</v>
      </c>
      <c r="H3937">
        <f t="shared" ca="1" si="369"/>
        <v>0</v>
      </c>
      <c r="I3937" s="122">
        <f t="shared" ca="1" si="370"/>
        <v>0</v>
      </c>
    </row>
    <row r="3938" spans="1:9" x14ac:dyDescent="0.25">
      <c r="A3938" s="114">
        <f t="shared" si="371"/>
        <v>3938</v>
      </c>
      <c r="B3938" s="114">
        <f>IF(AND(A3938&gt;=CONTROL!$D$9,A3938&lt;CONTROL!$D$10+1),A3938,0)</f>
        <v>0</v>
      </c>
      <c r="C3938" s="114">
        <f>IF(AND(A3938&gt;=CONTROL!$F$9,A3938&lt;CONTROL!$F$10+1),A3938,0)</f>
        <v>0</v>
      </c>
      <c r="D3938" s="114" t="str">
        <f>IF(DATOS!I3939=CONTROL!$H$10,"B","A")</f>
        <v>A</v>
      </c>
      <c r="E3938" s="114">
        <f t="shared" si="366"/>
        <v>0</v>
      </c>
      <c r="F3938">
        <f t="shared" ca="1" si="367"/>
        <v>-1</v>
      </c>
      <c r="G3938">
        <f t="shared" ca="1" si="368"/>
        <v>654</v>
      </c>
      <c r="H3938">
        <f t="shared" ca="1" si="369"/>
        <v>0</v>
      </c>
      <c r="I3938" s="122">
        <f t="shared" ca="1" si="370"/>
        <v>0</v>
      </c>
    </row>
    <row r="3939" spans="1:9" x14ac:dyDescent="0.25">
      <c r="A3939" s="114">
        <f t="shared" si="371"/>
        <v>3939</v>
      </c>
      <c r="B3939" s="114">
        <f>IF(AND(A3939&gt;=CONTROL!$D$9,A3939&lt;CONTROL!$D$10+1),A3939,0)</f>
        <v>0</v>
      </c>
      <c r="C3939" s="114">
        <f>IF(AND(A3939&gt;=CONTROL!$F$9,A3939&lt;CONTROL!$F$10+1),A3939,0)</f>
        <v>0</v>
      </c>
      <c r="D3939" s="114" t="str">
        <f>IF(DATOS!I3940=CONTROL!$H$10,"B","A")</f>
        <v>A</v>
      </c>
      <c r="E3939" s="114">
        <f t="shared" si="366"/>
        <v>0</v>
      </c>
      <c r="F3939">
        <f t="shared" ca="1" si="367"/>
        <v>-1</v>
      </c>
      <c r="G3939">
        <f t="shared" ca="1" si="368"/>
        <v>654</v>
      </c>
      <c r="H3939">
        <f t="shared" ca="1" si="369"/>
        <v>0</v>
      </c>
      <c r="I3939" s="122">
        <f t="shared" ca="1" si="370"/>
        <v>0</v>
      </c>
    </row>
    <row r="3940" spans="1:9" x14ac:dyDescent="0.25">
      <c r="A3940" s="114">
        <f t="shared" si="371"/>
        <v>3940</v>
      </c>
      <c r="B3940" s="114">
        <f>IF(AND(A3940&gt;=CONTROL!$D$9,A3940&lt;CONTROL!$D$10+1),A3940,0)</f>
        <v>0</v>
      </c>
      <c r="C3940" s="114">
        <f>IF(AND(A3940&gt;=CONTROL!$F$9,A3940&lt;CONTROL!$F$10+1),A3940,0)</f>
        <v>0</v>
      </c>
      <c r="D3940" s="114" t="str">
        <f>IF(DATOS!I3941=CONTROL!$H$10,"B","A")</f>
        <v>A</v>
      </c>
      <c r="E3940" s="114">
        <f t="shared" si="366"/>
        <v>0</v>
      </c>
      <c r="F3940">
        <f t="shared" ca="1" si="367"/>
        <v>-1</v>
      </c>
      <c r="G3940">
        <f t="shared" ca="1" si="368"/>
        <v>654</v>
      </c>
      <c r="H3940">
        <f t="shared" ca="1" si="369"/>
        <v>0</v>
      </c>
      <c r="I3940" s="122">
        <f t="shared" ca="1" si="370"/>
        <v>0</v>
      </c>
    </row>
    <row r="3941" spans="1:9" x14ac:dyDescent="0.25">
      <c r="A3941" s="114">
        <f t="shared" si="371"/>
        <v>3941</v>
      </c>
      <c r="B3941" s="114">
        <f>IF(AND(A3941&gt;=CONTROL!$D$9,A3941&lt;CONTROL!$D$10+1),A3941,0)</f>
        <v>0</v>
      </c>
      <c r="C3941" s="114">
        <f>IF(AND(A3941&gt;=CONTROL!$F$9,A3941&lt;CONTROL!$F$10+1),A3941,0)</f>
        <v>0</v>
      </c>
      <c r="D3941" s="114" t="str">
        <f>IF(DATOS!I3942=CONTROL!$H$10,"B","A")</f>
        <v>A</v>
      </c>
      <c r="E3941" s="114">
        <f t="shared" si="366"/>
        <v>0</v>
      </c>
      <c r="F3941">
        <f t="shared" ca="1" si="367"/>
        <v>-1</v>
      </c>
      <c r="G3941">
        <f t="shared" ca="1" si="368"/>
        <v>654</v>
      </c>
      <c r="H3941">
        <f t="shared" ca="1" si="369"/>
        <v>0</v>
      </c>
      <c r="I3941" s="122">
        <f t="shared" ca="1" si="370"/>
        <v>0</v>
      </c>
    </row>
    <row r="3942" spans="1:9" x14ac:dyDescent="0.25">
      <c r="A3942" s="114">
        <f t="shared" si="371"/>
        <v>3942</v>
      </c>
      <c r="B3942" s="114">
        <f>IF(AND(A3942&gt;=CONTROL!$D$9,A3942&lt;CONTROL!$D$10+1),A3942,0)</f>
        <v>0</v>
      </c>
      <c r="C3942" s="114">
        <f>IF(AND(A3942&gt;=CONTROL!$F$9,A3942&lt;CONTROL!$F$10+1),A3942,0)</f>
        <v>0</v>
      </c>
      <c r="D3942" s="114" t="str">
        <f>IF(DATOS!I3943=CONTROL!$H$10,"B","A")</f>
        <v>A</v>
      </c>
      <c r="E3942" s="114">
        <f t="shared" si="366"/>
        <v>0</v>
      </c>
      <c r="F3942">
        <f t="shared" ca="1" si="367"/>
        <v>-1</v>
      </c>
      <c r="G3942">
        <f t="shared" ca="1" si="368"/>
        <v>654</v>
      </c>
      <c r="H3942">
        <f t="shared" ca="1" si="369"/>
        <v>0</v>
      </c>
      <c r="I3942" s="122">
        <f t="shared" ca="1" si="370"/>
        <v>0</v>
      </c>
    </row>
    <row r="3943" spans="1:9" x14ac:dyDescent="0.25">
      <c r="A3943" s="114">
        <f t="shared" si="371"/>
        <v>3943</v>
      </c>
      <c r="B3943" s="114">
        <f>IF(AND(A3943&gt;=CONTROL!$D$9,A3943&lt;CONTROL!$D$10+1),A3943,0)</f>
        <v>0</v>
      </c>
      <c r="C3943" s="114">
        <f>IF(AND(A3943&gt;=CONTROL!$F$9,A3943&lt;CONTROL!$F$10+1),A3943,0)</f>
        <v>0</v>
      </c>
      <c r="D3943" s="114" t="str">
        <f>IF(DATOS!I3944=CONTROL!$H$10,"B","A")</f>
        <v>A</v>
      </c>
      <c r="E3943" s="114">
        <f t="shared" si="366"/>
        <v>0</v>
      </c>
      <c r="F3943">
        <f t="shared" ca="1" si="367"/>
        <v>-1</v>
      </c>
      <c r="G3943">
        <f t="shared" ca="1" si="368"/>
        <v>654</v>
      </c>
      <c r="H3943">
        <f t="shared" ca="1" si="369"/>
        <v>0</v>
      </c>
      <c r="I3943" s="122">
        <f t="shared" ca="1" si="370"/>
        <v>0</v>
      </c>
    </row>
    <row r="3944" spans="1:9" x14ac:dyDescent="0.25">
      <c r="A3944" s="114">
        <f t="shared" si="371"/>
        <v>3944</v>
      </c>
      <c r="B3944" s="114">
        <f>IF(AND(A3944&gt;=CONTROL!$D$9,A3944&lt;CONTROL!$D$10+1),A3944,0)</f>
        <v>0</v>
      </c>
      <c r="C3944" s="114">
        <f>IF(AND(A3944&gt;=CONTROL!$F$9,A3944&lt;CONTROL!$F$10+1),A3944,0)</f>
        <v>0</v>
      </c>
      <c r="D3944" s="114" t="str">
        <f>IF(DATOS!I3945=CONTROL!$H$10,"B","A")</f>
        <v>A</v>
      </c>
      <c r="E3944" s="114">
        <f t="shared" si="366"/>
        <v>0</v>
      </c>
      <c r="F3944">
        <f t="shared" ca="1" si="367"/>
        <v>-1</v>
      </c>
      <c r="G3944">
        <f t="shared" ca="1" si="368"/>
        <v>654</v>
      </c>
      <c r="H3944">
        <f t="shared" ca="1" si="369"/>
        <v>0</v>
      </c>
      <c r="I3944" s="122">
        <f t="shared" ca="1" si="370"/>
        <v>0</v>
      </c>
    </row>
    <row r="3945" spans="1:9" x14ac:dyDescent="0.25">
      <c r="A3945" s="114">
        <f t="shared" si="371"/>
        <v>3945</v>
      </c>
      <c r="B3945" s="114">
        <f>IF(AND(A3945&gt;=CONTROL!$D$9,A3945&lt;CONTROL!$D$10+1),A3945,0)</f>
        <v>0</v>
      </c>
      <c r="C3945" s="114">
        <f>IF(AND(A3945&gt;=CONTROL!$F$9,A3945&lt;CONTROL!$F$10+1),A3945,0)</f>
        <v>0</v>
      </c>
      <c r="D3945" s="114" t="str">
        <f>IF(DATOS!I3946=CONTROL!$H$10,"B","A")</f>
        <v>A</v>
      </c>
      <c r="E3945" s="114">
        <f t="shared" si="366"/>
        <v>0</v>
      </c>
      <c r="F3945">
        <f t="shared" ca="1" si="367"/>
        <v>-1</v>
      </c>
      <c r="G3945">
        <f t="shared" ca="1" si="368"/>
        <v>654</v>
      </c>
      <c r="H3945">
        <f t="shared" ca="1" si="369"/>
        <v>0</v>
      </c>
      <c r="I3945" s="122">
        <f t="shared" ca="1" si="370"/>
        <v>0</v>
      </c>
    </row>
    <row r="3946" spans="1:9" x14ac:dyDescent="0.25">
      <c r="A3946" s="114">
        <f t="shared" si="371"/>
        <v>3946</v>
      </c>
      <c r="B3946" s="114">
        <f>IF(AND(A3946&gt;=CONTROL!$D$9,A3946&lt;CONTROL!$D$10+1),A3946,0)</f>
        <v>0</v>
      </c>
      <c r="C3946" s="114">
        <f>IF(AND(A3946&gt;=CONTROL!$F$9,A3946&lt;CONTROL!$F$10+1),A3946,0)</f>
        <v>0</v>
      </c>
      <c r="D3946" s="114" t="str">
        <f>IF(DATOS!I3947=CONTROL!$H$10,"B","A")</f>
        <v>A</v>
      </c>
      <c r="E3946" s="114">
        <f t="shared" si="366"/>
        <v>0</v>
      </c>
      <c r="F3946">
        <f t="shared" ca="1" si="367"/>
        <v>-1</v>
      </c>
      <c r="G3946">
        <f t="shared" ca="1" si="368"/>
        <v>654</v>
      </c>
      <c r="H3946">
        <f t="shared" ca="1" si="369"/>
        <v>0</v>
      </c>
      <c r="I3946" s="122">
        <f t="shared" ca="1" si="370"/>
        <v>0</v>
      </c>
    </row>
    <row r="3947" spans="1:9" x14ac:dyDescent="0.25">
      <c r="A3947" s="114">
        <f t="shared" si="371"/>
        <v>3947</v>
      </c>
      <c r="B3947" s="114">
        <f>IF(AND(A3947&gt;=CONTROL!$D$9,A3947&lt;CONTROL!$D$10+1),A3947,0)</f>
        <v>0</v>
      </c>
      <c r="C3947" s="114">
        <f>IF(AND(A3947&gt;=CONTROL!$F$9,A3947&lt;CONTROL!$F$10+1),A3947,0)</f>
        <v>0</v>
      </c>
      <c r="D3947" s="114" t="str">
        <f>IF(DATOS!I3948=CONTROL!$H$10,"B","A")</f>
        <v>A</v>
      </c>
      <c r="E3947" s="114">
        <f t="shared" si="366"/>
        <v>0</v>
      </c>
      <c r="F3947">
        <f t="shared" ca="1" si="367"/>
        <v>-1</v>
      </c>
      <c r="G3947">
        <f t="shared" ca="1" si="368"/>
        <v>654</v>
      </c>
      <c r="H3947">
        <f t="shared" ca="1" si="369"/>
        <v>0</v>
      </c>
      <c r="I3947" s="122">
        <f t="shared" ca="1" si="370"/>
        <v>0</v>
      </c>
    </row>
    <row r="3948" spans="1:9" x14ac:dyDescent="0.25">
      <c r="A3948" s="114">
        <f t="shared" si="371"/>
        <v>3948</v>
      </c>
      <c r="B3948" s="114">
        <f>IF(AND(A3948&gt;=CONTROL!$D$9,A3948&lt;CONTROL!$D$10+1),A3948,0)</f>
        <v>0</v>
      </c>
      <c r="C3948" s="114">
        <f>IF(AND(A3948&gt;=CONTROL!$F$9,A3948&lt;CONTROL!$F$10+1),A3948,0)</f>
        <v>0</v>
      </c>
      <c r="D3948" s="114" t="str">
        <f>IF(DATOS!I3949=CONTROL!$H$10,"B","A")</f>
        <v>A</v>
      </c>
      <c r="E3948" s="114">
        <f t="shared" si="366"/>
        <v>0</v>
      </c>
      <c r="F3948">
        <f t="shared" ca="1" si="367"/>
        <v>-1</v>
      </c>
      <c r="G3948">
        <f t="shared" ca="1" si="368"/>
        <v>654</v>
      </c>
      <c r="H3948">
        <f t="shared" ca="1" si="369"/>
        <v>0</v>
      </c>
      <c r="I3948" s="122">
        <f t="shared" ca="1" si="370"/>
        <v>0</v>
      </c>
    </row>
    <row r="3949" spans="1:9" x14ac:dyDescent="0.25">
      <c r="A3949" s="114">
        <f t="shared" si="371"/>
        <v>3949</v>
      </c>
      <c r="B3949" s="114">
        <f>IF(AND(A3949&gt;=CONTROL!$D$9,A3949&lt;CONTROL!$D$10+1),A3949,0)</f>
        <v>0</v>
      </c>
      <c r="C3949" s="114">
        <f>IF(AND(A3949&gt;=CONTROL!$F$9,A3949&lt;CONTROL!$F$10+1),A3949,0)</f>
        <v>0</v>
      </c>
      <c r="D3949" s="114" t="str">
        <f>IF(DATOS!I3950=CONTROL!$H$10,"B","A")</f>
        <v>A</v>
      </c>
      <c r="E3949" s="114">
        <f t="shared" si="366"/>
        <v>0</v>
      </c>
      <c r="F3949">
        <f t="shared" ca="1" si="367"/>
        <v>-1</v>
      </c>
      <c r="G3949">
        <f t="shared" ca="1" si="368"/>
        <v>654</v>
      </c>
      <c r="H3949">
        <f t="shared" ca="1" si="369"/>
        <v>0</v>
      </c>
      <c r="I3949" s="122">
        <f t="shared" ca="1" si="370"/>
        <v>0</v>
      </c>
    </row>
    <row r="3950" spans="1:9" x14ac:dyDescent="0.25">
      <c r="A3950" s="114">
        <f t="shared" si="371"/>
        <v>3950</v>
      </c>
      <c r="B3950" s="114">
        <f>IF(AND(A3950&gt;=CONTROL!$D$9,A3950&lt;CONTROL!$D$10+1),A3950,0)</f>
        <v>0</v>
      </c>
      <c r="C3950" s="114">
        <f>IF(AND(A3950&gt;=CONTROL!$F$9,A3950&lt;CONTROL!$F$10+1),A3950,0)</f>
        <v>0</v>
      </c>
      <c r="D3950" s="114" t="str">
        <f>IF(DATOS!I3951=CONTROL!$H$10,"B","A")</f>
        <v>A</v>
      </c>
      <c r="E3950" s="114">
        <f t="shared" si="366"/>
        <v>0</v>
      </c>
      <c r="F3950">
        <f t="shared" ca="1" si="367"/>
        <v>-1</v>
      </c>
      <c r="G3950">
        <f t="shared" ca="1" si="368"/>
        <v>654</v>
      </c>
      <c r="H3950">
        <f t="shared" ca="1" si="369"/>
        <v>0</v>
      </c>
      <c r="I3950" s="122">
        <f t="shared" ca="1" si="370"/>
        <v>0</v>
      </c>
    </row>
    <row r="3951" spans="1:9" x14ac:dyDescent="0.25">
      <c r="A3951" s="114">
        <f t="shared" si="371"/>
        <v>3951</v>
      </c>
      <c r="B3951" s="114">
        <f>IF(AND(A3951&gt;=CONTROL!$D$9,A3951&lt;CONTROL!$D$10+1),A3951,0)</f>
        <v>0</v>
      </c>
      <c r="C3951" s="114">
        <f>IF(AND(A3951&gt;=CONTROL!$F$9,A3951&lt;CONTROL!$F$10+1),A3951,0)</f>
        <v>0</v>
      </c>
      <c r="D3951" s="114" t="str">
        <f>IF(DATOS!I3952=CONTROL!$H$10,"B","A")</f>
        <v>A</v>
      </c>
      <c r="E3951" s="114">
        <f t="shared" si="366"/>
        <v>0</v>
      </c>
      <c r="F3951">
        <f t="shared" ca="1" si="367"/>
        <v>-1</v>
      </c>
      <c r="G3951">
        <f t="shared" ca="1" si="368"/>
        <v>654</v>
      </c>
      <c r="H3951">
        <f t="shared" ca="1" si="369"/>
        <v>0</v>
      </c>
      <c r="I3951" s="122">
        <f t="shared" ca="1" si="370"/>
        <v>0</v>
      </c>
    </row>
    <row r="3952" spans="1:9" x14ac:dyDescent="0.25">
      <c r="A3952" s="114">
        <f t="shared" si="371"/>
        <v>3952</v>
      </c>
      <c r="B3952" s="114">
        <f>IF(AND(A3952&gt;=CONTROL!$D$9,A3952&lt;CONTROL!$D$10+1),A3952,0)</f>
        <v>0</v>
      </c>
      <c r="C3952" s="114">
        <f>IF(AND(A3952&gt;=CONTROL!$F$9,A3952&lt;CONTROL!$F$10+1),A3952,0)</f>
        <v>0</v>
      </c>
      <c r="D3952" s="114" t="str">
        <f>IF(DATOS!I3953=CONTROL!$H$10,"B","A")</f>
        <v>A</v>
      </c>
      <c r="E3952" s="114">
        <f t="shared" si="366"/>
        <v>0</v>
      </c>
      <c r="F3952">
        <f t="shared" ca="1" si="367"/>
        <v>-1</v>
      </c>
      <c r="G3952">
        <f t="shared" ca="1" si="368"/>
        <v>654</v>
      </c>
      <c r="H3952">
        <f t="shared" ca="1" si="369"/>
        <v>0</v>
      </c>
      <c r="I3952" s="122">
        <f t="shared" ca="1" si="370"/>
        <v>0</v>
      </c>
    </row>
    <row r="3953" spans="1:9" x14ac:dyDescent="0.25">
      <c r="A3953" s="114">
        <f t="shared" si="371"/>
        <v>3953</v>
      </c>
      <c r="B3953" s="114">
        <f>IF(AND(A3953&gt;=CONTROL!$D$9,A3953&lt;CONTROL!$D$10+1),A3953,0)</f>
        <v>0</v>
      </c>
      <c r="C3953" s="114">
        <f>IF(AND(A3953&gt;=CONTROL!$F$9,A3953&lt;CONTROL!$F$10+1),A3953,0)</f>
        <v>0</v>
      </c>
      <c r="D3953" s="114" t="str">
        <f>IF(DATOS!I3954=CONTROL!$H$10,"B","A")</f>
        <v>A</v>
      </c>
      <c r="E3953" s="114">
        <f t="shared" si="366"/>
        <v>0</v>
      </c>
      <c r="F3953">
        <f t="shared" ca="1" si="367"/>
        <v>-1</v>
      </c>
      <c r="G3953">
        <f t="shared" ca="1" si="368"/>
        <v>654</v>
      </c>
      <c r="H3953">
        <f t="shared" ca="1" si="369"/>
        <v>0</v>
      </c>
      <c r="I3953" s="122">
        <f t="shared" ca="1" si="370"/>
        <v>0</v>
      </c>
    </row>
    <row r="3954" spans="1:9" x14ac:dyDescent="0.25">
      <c r="A3954" s="114">
        <f t="shared" si="371"/>
        <v>3954</v>
      </c>
      <c r="B3954" s="114">
        <f>IF(AND(A3954&gt;=CONTROL!$D$9,A3954&lt;CONTROL!$D$10+1),A3954,0)</f>
        <v>0</v>
      </c>
      <c r="C3954" s="114">
        <f>IF(AND(A3954&gt;=CONTROL!$F$9,A3954&lt;CONTROL!$F$10+1),A3954,0)</f>
        <v>0</v>
      </c>
      <c r="D3954" s="114" t="str">
        <f>IF(DATOS!I3955=CONTROL!$H$10,"B","A")</f>
        <v>A</v>
      </c>
      <c r="E3954" s="114">
        <f t="shared" si="366"/>
        <v>0</v>
      </c>
      <c r="F3954">
        <f t="shared" ca="1" si="367"/>
        <v>-1</v>
      </c>
      <c r="G3954">
        <f t="shared" ca="1" si="368"/>
        <v>654</v>
      </c>
      <c r="H3954">
        <f t="shared" ca="1" si="369"/>
        <v>0</v>
      </c>
      <c r="I3954" s="122">
        <f t="shared" ca="1" si="370"/>
        <v>0</v>
      </c>
    </row>
    <row r="3955" spans="1:9" x14ac:dyDescent="0.25">
      <c r="A3955" s="114">
        <f t="shared" si="371"/>
        <v>3955</v>
      </c>
      <c r="B3955" s="114">
        <f>IF(AND(A3955&gt;=CONTROL!$D$9,A3955&lt;CONTROL!$D$10+1),A3955,0)</f>
        <v>0</v>
      </c>
      <c r="C3955" s="114">
        <f>IF(AND(A3955&gt;=CONTROL!$F$9,A3955&lt;CONTROL!$F$10+1),A3955,0)</f>
        <v>0</v>
      </c>
      <c r="D3955" s="114" t="str">
        <f>IF(DATOS!I3956=CONTROL!$H$10,"B","A")</f>
        <v>A</v>
      </c>
      <c r="E3955" s="114">
        <f t="shared" si="366"/>
        <v>0</v>
      </c>
      <c r="F3955">
        <f t="shared" ca="1" si="367"/>
        <v>-1</v>
      </c>
      <c r="G3955">
        <f t="shared" ca="1" si="368"/>
        <v>654</v>
      </c>
      <c r="H3955">
        <f t="shared" ca="1" si="369"/>
        <v>0</v>
      </c>
      <c r="I3955" s="122">
        <f t="shared" ca="1" si="370"/>
        <v>0</v>
      </c>
    </row>
    <row r="3956" spans="1:9" x14ac:dyDescent="0.25">
      <c r="A3956" s="114">
        <f t="shared" si="371"/>
        <v>3956</v>
      </c>
      <c r="B3956" s="114">
        <f>IF(AND(A3956&gt;=CONTROL!$D$9,A3956&lt;CONTROL!$D$10+1),A3956,0)</f>
        <v>0</v>
      </c>
      <c r="C3956" s="114">
        <f>IF(AND(A3956&gt;=CONTROL!$F$9,A3956&lt;CONTROL!$F$10+1),A3956,0)</f>
        <v>0</v>
      </c>
      <c r="D3956" s="114" t="str">
        <f>IF(DATOS!I3957=CONTROL!$H$10,"B","A")</f>
        <v>A</v>
      </c>
      <c r="E3956" s="114">
        <f t="shared" si="366"/>
        <v>0</v>
      </c>
      <c r="F3956">
        <f t="shared" ca="1" si="367"/>
        <v>-1</v>
      </c>
      <c r="G3956">
        <f t="shared" ca="1" si="368"/>
        <v>654</v>
      </c>
      <c r="H3956">
        <f t="shared" ca="1" si="369"/>
        <v>0</v>
      </c>
      <c r="I3956" s="122">
        <f t="shared" ca="1" si="370"/>
        <v>0</v>
      </c>
    </row>
    <row r="3957" spans="1:9" x14ac:dyDescent="0.25">
      <c r="A3957" s="114">
        <f t="shared" si="371"/>
        <v>3957</v>
      </c>
      <c r="B3957" s="114">
        <f>IF(AND(A3957&gt;=CONTROL!$D$9,A3957&lt;CONTROL!$D$10+1),A3957,0)</f>
        <v>0</v>
      </c>
      <c r="C3957" s="114">
        <f>IF(AND(A3957&gt;=CONTROL!$F$9,A3957&lt;CONTROL!$F$10+1),A3957,0)</f>
        <v>0</v>
      </c>
      <c r="D3957" s="114" t="str">
        <f>IF(DATOS!I3958=CONTROL!$H$10,"B","A")</f>
        <v>A</v>
      </c>
      <c r="E3957" s="114">
        <f t="shared" si="366"/>
        <v>0</v>
      </c>
      <c r="F3957">
        <f t="shared" ca="1" si="367"/>
        <v>-1</v>
      </c>
      <c r="G3957">
        <f t="shared" ca="1" si="368"/>
        <v>654</v>
      </c>
      <c r="H3957">
        <f t="shared" ca="1" si="369"/>
        <v>0</v>
      </c>
      <c r="I3957" s="122">
        <f t="shared" ca="1" si="370"/>
        <v>0</v>
      </c>
    </row>
    <row r="3958" spans="1:9" x14ac:dyDescent="0.25">
      <c r="A3958" s="114">
        <f t="shared" si="371"/>
        <v>3958</v>
      </c>
      <c r="B3958" s="114">
        <f>IF(AND(A3958&gt;=CONTROL!$D$9,A3958&lt;CONTROL!$D$10+1),A3958,0)</f>
        <v>0</v>
      </c>
      <c r="C3958" s="114">
        <f>IF(AND(A3958&gt;=CONTROL!$F$9,A3958&lt;CONTROL!$F$10+1),A3958,0)</f>
        <v>0</v>
      </c>
      <c r="D3958" s="114" t="str">
        <f>IF(DATOS!I3959=CONTROL!$H$10,"B","A")</f>
        <v>A</v>
      </c>
      <c r="E3958" s="114">
        <f t="shared" si="366"/>
        <v>0</v>
      </c>
      <c r="F3958">
        <f t="shared" ca="1" si="367"/>
        <v>-1</v>
      </c>
      <c r="G3958">
        <f t="shared" ca="1" si="368"/>
        <v>654</v>
      </c>
      <c r="H3958">
        <f t="shared" ca="1" si="369"/>
        <v>0</v>
      </c>
      <c r="I3958" s="122">
        <f t="shared" ca="1" si="370"/>
        <v>0</v>
      </c>
    </row>
    <row r="3959" spans="1:9" x14ac:dyDescent="0.25">
      <c r="A3959" s="114">
        <f t="shared" si="371"/>
        <v>3959</v>
      </c>
      <c r="B3959" s="114">
        <f>IF(AND(A3959&gt;=CONTROL!$D$9,A3959&lt;CONTROL!$D$10+1),A3959,0)</f>
        <v>0</v>
      </c>
      <c r="C3959" s="114">
        <f>IF(AND(A3959&gt;=CONTROL!$F$9,A3959&lt;CONTROL!$F$10+1),A3959,0)</f>
        <v>0</v>
      </c>
      <c r="D3959" s="114" t="str">
        <f>IF(DATOS!I3960=CONTROL!$H$10,"B","A")</f>
        <v>A</v>
      </c>
      <c r="E3959" s="114">
        <f t="shared" si="366"/>
        <v>0</v>
      </c>
      <c r="F3959">
        <f t="shared" ca="1" si="367"/>
        <v>-1</v>
      </c>
      <c r="G3959">
        <f t="shared" ca="1" si="368"/>
        <v>654</v>
      </c>
      <c r="H3959">
        <f t="shared" ca="1" si="369"/>
        <v>0</v>
      </c>
      <c r="I3959" s="122">
        <f t="shared" ca="1" si="370"/>
        <v>0</v>
      </c>
    </row>
    <row r="3960" spans="1:9" x14ac:dyDescent="0.25">
      <c r="A3960" s="114">
        <f t="shared" si="371"/>
        <v>3960</v>
      </c>
      <c r="B3960" s="114">
        <f>IF(AND(A3960&gt;=CONTROL!$D$9,A3960&lt;CONTROL!$D$10+1),A3960,0)</f>
        <v>0</v>
      </c>
      <c r="C3960" s="114">
        <f>IF(AND(A3960&gt;=CONTROL!$F$9,A3960&lt;CONTROL!$F$10+1),A3960,0)</f>
        <v>0</v>
      </c>
      <c r="D3960" s="114" t="str">
        <f>IF(DATOS!I3961=CONTROL!$H$10,"B","A")</f>
        <v>A</v>
      </c>
      <c r="E3960" s="114">
        <f t="shared" si="366"/>
        <v>0</v>
      </c>
      <c r="F3960">
        <f t="shared" ca="1" si="367"/>
        <v>-1</v>
      </c>
      <c r="G3960">
        <f t="shared" ca="1" si="368"/>
        <v>654</v>
      </c>
      <c r="H3960">
        <f t="shared" ca="1" si="369"/>
        <v>0</v>
      </c>
      <c r="I3960" s="122">
        <f t="shared" ca="1" si="370"/>
        <v>0</v>
      </c>
    </row>
    <row r="3961" spans="1:9" x14ac:dyDescent="0.25">
      <c r="A3961" s="114">
        <f t="shared" si="371"/>
        <v>3961</v>
      </c>
      <c r="B3961" s="114">
        <f>IF(AND(A3961&gt;=CONTROL!$D$9,A3961&lt;CONTROL!$D$10+1),A3961,0)</f>
        <v>0</v>
      </c>
      <c r="C3961" s="114">
        <f>IF(AND(A3961&gt;=CONTROL!$F$9,A3961&lt;CONTROL!$F$10+1),A3961,0)</f>
        <v>0</v>
      </c>
      <c r="D3961" s="114" t="str">
        <f>IF(DATOS!I3962=CONTROL!$H$10,"B","A")</f>
        <v>A</v>
      </c>
      <c r="E3961" s="114">
        <f t="shared" si="366"/>
        <v>0</v>
      </c>
      <c r="F3961">
        <f t="shared" ca="1" si="367"/>
        <v>-1</v>
      </c>
      <c r="G3961">
        <f t="shared" ca="1" si="368"/>
        <v>654</v>
      </c>
      <c r="H3961">
        <f t="shared" ca="1" si="369"/>
        <v>0</v>
      </c>
      <c r="I3961" s="122">
        <f t="shared" ca="1" si="370"/>
        <v>0</v>
      </c>
    </row>
    <row r="3962" spans="1:9" x14ac:dyDescent="0.25">
      <c r="A3962" s="114">
        <f t="shared" si="371"/>
        <v>3962</v>
      </c>
      <c r="B3962" s="114">
        <f>IF(AND(A3962&gt;=CONTROL!$D$9,A3962&lt;CONTROL!$D$10+1),A3962,0)</f>
        <v>0</v>
      </c>
      <c r="C3962" s="114">
        <f>IF(AND(A3962&gt;=CONTROL!$F$9,A3962&lt;CONTROL!$F$10+1),A3962,0)</f>
        <v>0</v>
      </c>
      <c r="D3962" s="114" t="str">
        <f>IF(DATOS!I3963=CONTROL!$H$10,"B","A")</f>
        <v>A</v>
      </c>
      <c r="E3962" s="114">
        <f t="shared" si="366"/>
        <v>0</v>
      </c>
      <c r="F3962">
        <f t="shared" ca="1" si="367"/>
        <v>-1</v>
      </c>
      <c r="G3962">
        <f t="shared" ca="1" si="368"/>
        <v>654</v>
      </c>
      <c r="H3962">
        <f t="shared" ca="1" si="369"/>
        <v>0</v>
      </c>
      <c r="I3962" s="122">
        <f t="shared" ca="1" si="370"/>
        <v>0</v>
      </c>
    </row>
    <row r="3963" spans="1:9" x14ac:dyDescent="0.25">
      <c r="A3963" s="114">
        <f t="shared" si="371"/>
        <v>3963</v>
      </c>
      <c r="B3963" s="114">
        <f>IF(AND(A3963&gt;=CONTROL!$D$9,A3963&lt;CONTROL!$D$10+1),A3963,0)</f>
        <v>0</v>
      </c>
      <c r="C3963" s="114">
        <f>IF(AND(A3963&gt;=CONTROL!$F$9,A3963&lt;CONTROL!$F$10+1),A3963,0)</f>
        <v>0</v>
      </c>
      <c r="D3963" s="114" t="str">
        <f>IF(DATOS!I3964=CONTROL!$H$10,"B","A")</f>
        <v>A</v>
      </c>
      <c r="E3963" s="114">
        <f t="shared" si="366"/>
        <v>0</v>
      </c>
      <c r="F3963">
        <f t="shared" ca="1" si="367"/>
        <v>-1</v>
      </c>
      <c r="G3963">
        <f t="shared" ca="1" si="368"/>
        <v>654</v>
      </c>
      <c r="H3963">
        <f t="shared" ca="1" si="369"/>
        <v>0</v>
      </c>
      <c r="I3963" s="122">
        <f t="shared" ca="1" si="370"/>
        <v>0</v>
      </c>
    </row>
    <row r="3964" spans="1:9" x14ac:dyDescent="0.25">
      <c r="A3964" s="114">
        <f t="shared" si="371"/>
        <v>3964</v>
      </c>
      <c r="B3964" s="114">
        <f>IF(AND(A3964&gt;=CONTROL!$D$9,A3964&lt;CONTROL!$D$10+1),A3964,0)</f>
        <v>0</v>
      </c>
      <c r="C3964" s="114">
        <f>IF(AND(A3964&gt;=CONTROL!$F$9,A3964&lt;CONTROL!$F$10+1),A3964,0)</f>
        <v>0</v>
      </c>
      <c r="D3964" s="114" t="str">
        <f>IF(DATOS!I3965=CONTROL!$H$10,"B","A")</f>
        <v>A</v>
      </c>
      <c r="E3964" s="114">
        <f t="shared" si="366"/>
        <v>0</v>
      </c>
      <c r="F3964">
        <f t="shared" ca="1" si="367"/>
        <v>-1</v>
      </c>
      <c r="G3964">
        <f t="shared" ca="1" si="368"/>
        <v>654</v>
      </c>
      <c r="H3964">
        <f t="shared" ca="1" si="369"/>
        <v>0</v>
      </c>
      <c r="I3964" s="122">
        <f t="shared" ca="1" si="370"/>
        <v>0</v>
      </c>
    </row>
    <row r="3965" spans="1:9" x14ac:dyDescent="0.25">
      <c r="A3965" s="114">
        <f t="shared" si="371"/>
        <v>3965</v>
      </c>
      <c r="B3965" s="114">
        <f>IF(AND(A3965&gt;=CONTROL!$D$9,A3965&lt;CONTROL!$D$10+1),A3965,0)</f>
        <v>0</v>
      </c>
      <c r="C3965" s="114">
        <f>IF(AND(A3965&gt;=CONTROL!$F$9,A3965&lt;CONTROL!$F$10+1),A3965,0)</f>
        <v>0</v>
      </c>
      <c r="D3965" s="114" t="str">
        <f>IF(DATOS!I3966=CONTROL!$H$10,"B","A")</f>
        <v>A</v>
      </c>
      <c r="E3965" s="114">
        <f t="shared" si="366"/>
        <v>0</v>
      </c>
      <c r="F3965">
        <f t="shared" ca="1" si="367"/>
        <v>-1</v>
      </c>
      <c r="G3965">
        <f t="shared" ca="1" si="368"/>
        <v>654</v>
      </c>
      <c r="H3965">
        <f t="shared" ca="1" si="369"/>
        <v>0</v>
      </c>
      <c r="I3965" s="122">
        <f t="shared" ca="1" si="370"/>
        <v>0</v>
      </c>
    </row>
    <row r="3966" spans="1:9" x14ac:dyDescent="0.25">
      <c r="A3966" s="114">
        <f t="shared" si="371"/>
        <v>3966</v>
      </c>
      <c r="B3966" s="114">
        <f>IF(AND(A3966&gt;=CONTROL!$D$9,A3966&lt;CONTROL!$D$10+1),A3966,0)</f>
        <v>0</v>
      </c>
      <c r="C3966" s="114">
        <f>IF(AND(A3966&gt;=CONTROL!$F$9,A3966&lt;CONTROL!$F$10+1),A3966,0)</f>
        <v>0</v>
      </c>
      <c r="D3966" s="114" t="str">
        <f>IF(DATOS!I3967=CONTROL!$H$10,"B","A")</f>
        <v>A</v>
      </c>
      <c r="E3966" s="114">
        <f t="shared" si="366"/>
        <v>0</v>
      </c>
      <c r="F3966">
        <f t="shared" ca="1" si="367"/>
        <v>-1</v>
      </c>
      <c r="G3966">
        <f t="shared" ca="1" si="368"/>
        <v>654</v>
      </c>
      <c r="H3966">
        <f t="shared" ca="1" si="369"/>
        <v>0</v>
      </c>
      <c r="I3966" s="122">
        <f t="shared" ca="1" si="370"/>
        <v>0</v>
      </c>
    </row>
    <row r="3967" spans="1:9" x14ac:dyDescent="0.25">
      <c r="A3967" s="114">
        <f t="shared" si="371"/>
        <v>3967</v>
      </c>
      <c r="B3967" s="114">
        <f>IF(AND(A3967&gt;=CONTROL!$D$9,A3967&lt;CONTROL!$D$10+1),A3967,0)</f>
        <v>0</v>
      </c>
      <c r="C3967" s="114">
        <f>IF(AND(A3967&gt;=CONTROL!$F$9,A3967&lt;CONTROL!$F$10+1),A3967,0)</f>
        <v>0</v>
      </c>
      <c r="D3967" s="114" t="str">
        <f>IF(DATOS!I3968=CONTROL!$H$10,"B","A")</f>
        <v>A</v>
      </c>
      <c r="E3967" s="114">
        <f t="shared" si="366"/>
        <v>0</v>
      </c>
      <c r="F3967">
        <f t="shared" ca="1" si="367"/>
        <v>-1</v>
      </c>
      <c r="G3967">
        <f t="shared" ca="1" si="368"/>
        <v>654</v>
      </c>
      <c r="H3967">
        <f t="shared" ca="1" si="369"/>
        <v>0</v>
      </c>
      <c r="I3967" s="122">
        <f t="shared" ca="1" si="370"/>
        <v>0</v>
      </c>
    </row>
    <row r="3968" spans="1:9" x14ac:dyDescent="0.25">
      <c r="A3968" s="114">
        <f t="shared" si="371"/>
        <v>3968</v>
      </c>
      <c r="B3968" s="114">
        <f>IF(AND(A3968&gt;=CONTROL!$D$9,A3968&lt;CONTROL!$D$10+1),A3968,0)</f>
        <v>0</v>
      </c>
      <c r="C3968" s="114">
        <f>IF(AND(A3968&gt;=CONTROL!$F$9,A3968&lt;CONTROL!$F$10+1),A3968,0)</f>
        <v>0</v>
      </c>
      <c r="D3968" s="114" t="str">
        <f>IF(DATOS!I3969=CONTROL!$H$10,"B","A")</f>
        <v>A</v>
      </c>
      <c r="E3968" s="114">
        <f t="shared" si="366"/>
        <v>0</v>
      </c>
      <c r="F3968">
        <f t="shared" ca="1" si="367"/>
        <v>-1</v>
      </c>
      <c r="G3968">
        <f t="shared" ca="1" si="368"/>
        <v>654</v>
      </c>
      <c r="H3968">
        <f t="shared" ca="1" si="369"/>
        <v>0</v>
      </c>
      <c r="I3968" s="122">
        <f t="shared" ca="1" si="370"/>
        <v>0</v>
      </c>
    </row>
    <row r="3969" spans="1:9" x14ac:dyDescent="0.25">
      <c r="A3969" s="114">
        <f t="shared" si="371"/>
        <v>3969</v>
      </c>
      <c r="B3969" s="114">
        <f>IF(AND(A3969&gt;=CONTROL!$D$9,A3969&lt;CONTROL!$D$10+1),A3969,0)</f>
        <v>0</v>
      </c>
      <c r="C3969" s="114">
        <f>IF(AND(A3969&gt;=CONTROL!$F$9,A3969&lt;CONTROL!$F$10+1),A3969,0)</f>
        <v>0</v>
      </c>
      <c r="D3969" s="114" t="str">
        <f>IF(DATOS!I3970=CONTROL!$H$10,"B","A")</f>
        <v>A</v>
      </c>
      <c r="E3969" s="114">
        <f t="shared" si="366"/>
        <v>0</v>
      </c>
      <c r="F3969">
        <f t="shared" ca="1" si="367"/>
        <v>-1</v>
      </c>
      <c r="G3969">
        <f t="shared" ca="1" si="368"/>
        <v>654</v>
      </c>
      <c r="H3969">
        <f t="shared" ca="1" si="369"/>
        <v>0</v>
      </c>
      <c r="I3969" s="122">
        <f t="shared" ca="1" si="370"/>
        <v>0</v>
      </c>
    </row>
    <row r="3970" spans="1:9" x14ac:dyDescent="0.25">
      <c r="A3970" s="114">
        <f t="shared" si="371"/>
        <v>3970</v>
      </c>
      <c r="B3970" s="114">
        <f>IF(AND(A3970&gt;=CONTROL!$D$9,A3970&lt;CONTROL!$D$10+1),A3970,0)</f>
        <v>0</v>
      </c>
      <c r="C3970" s="114">
        <f>IF(AND(A3970&gt;=CONTROL!$F$9,A3970&lt;CONTROL!$F$10+1),A3970,0)</f>
        <v>0</v>
      </c>
      <c r="D3970" s="114" t="str">
        <f>IF(DATOS!I3971=CONTROL!$H$10,"B","A")</f>
        <v>A</v>
      </c>
      <c r="E3970" s="114">
        <f t="shared" ref="E3970:E4033" si="372">IF(D3970="A",+C3970+B3970,0)</f>
        <v>0</v>
      </c>
      <c r="F3970">
        <f t="shared" ref="F3970:F4033" ca="1" si="373">IF(E3970&gt;0,RAND(),-1)</f>
        <v>-1</v>
      </c>
      <c r="G3970">
        <f t="shared" ref="G3970:G4033" ca="1" si="374">RANK(F3970,$F$1:$F$5000)</f>
        <v>654</v>
      </c>
      <c r="H3970">
        <f t="shared" ref="H3970:H4033" ca="1" si="375">IF(F3970=-1,0,G3970)</f>
        <v>0</v>
      </c>
      <c r="I3970" s="122">
        <f t="shared" ref="I3970:I4033" ca="1" si="376">IFERROR(MATCH(A3970,H:H,0),0)</f>
        <v>0</v>
      </c>
    </row>
    <row r="3971" spans="1:9" x14ac:dyDescent="0.25">
      <c r="A3971" s="114">
        <f t="shared" ref="A3971:A4034" si="377">+A3970+1</f>
        <v>3971</v>
      </c>
      <c r="B3971" s="114">
        <f>IF(AND(A3971&gt;=CONTROL!$D$9,A3971&lt;CONTROL!$D$10+1),A3971,0)</f>
        <v>0</v>
      </c>
      <c r="C3971" s="114">
        <f>IF(AND(A3971&gt;=CONTROL!$F$9,A3971&lt;CONTROL!$F$10+1),A3971,0)</f>
        <v>0</v>
      </c>
      <c r="D3971" s="114" t="str">
        <f>IF(DATOS!I3972=CONTROL!$H$10,"B","A")</f>
        <v>A</v>
      </c>
      <c r="E3971" s="114">
        <f t="shared" si="372"/>
        <v>0</v>
      </c>
      <c r="F3971">
        <f t="shared" ca="1" si="373"/>
        <v>-1</v>
      </c>
      <c r="G3971">
        <f t="shared" ca="1" si="374"/>
        <v>654</v>
      </c>
      <c r="H3971">
        <f t="shared" ca="1" si="375"/>
        <v>0</v>
      </c>
      <c r="I3971" s="122">
        <f t="shared" ca="1" si="376"/>
        <v>0</v>
      </c>
    </row>
    <row r="3972" spans="1:9" x14ac:dyDescent="0.25">
      <c r="A3972" s="114">
        <f t="shared" si="377"/>
        <v>3972</v>
      </c>
      <c r="B3972" s="114">
        <f>IF(AND(A3972&gt;=CONTROL!$D$9,A3972&lt;CONTROL!$D$10+1),A3972,0)</f>
        <v>0</v>
      </c>
      <c r="C3972" s="114">
        <f>IF(AND(A3972&gt;=CONTROL!$F$9,A3972&lt;CONTROL!$F$10+1),A3972,0)</f>
        <v>0</v>
      </c>
      <c r="D3972" s="114" t="str">
        <f>IF(DATOS!I3973=CONTROL!$H$10,"B","A")</f>
        <v>A</v>
      </c>
      <c r="E3972" s="114">
        <f t="shared" si="372"/>
        <v>0</v>
      </c>
      <c r="F3972">
        <f t="shared" ca="1" si="373"/>
        <v>-1</v>
      </c>
      <c r="G3972">
        <f t="shared" ca="1" si="374"/>
        <v>654</v>
      </c>
      <c r="H3972">
        <f t="shared" ca="1" si="375"/>
        <v>0</v>
      </c>
      <c r="I3972" s="122">
        <f t="shared" ca="1" si="376"/>
        <v>0</v>
      </c>
    </row>
    <row r="3973" spans="1:9" x14ac:dyDescent="0.25">
      <c r="A3973" s="114">
        <f t="shared" si="377"/>
        <v>3973</v>
      </c>
      <c r="B3973" s="114">
        <f>IF(AND(A3973&gt;=CONTROL!$D$9,A3973&lt;CONTROL!$D$10+1),A3973,0)</f>
        <v>0</v>
      </c>
      <c r="C3973" s="114">
        <f>IF(AND(A3973&gt;=CONTROL!$F$9,A3973&lt;CONTROL!$F$10+1),A3973,0)</f>
        <v>0</v>
      </c>
      <c r="D3973" s="114" t="str">
        <f>IF(DATOS!I3974=CONTROL!$H$10,"B","A")</f>
        <v>A</v>
      </c>
      <c r="E3973" s="114">
        <f t="shared" si="372"/>
        <v>0</v>
      </c>
      <c r="F3973">
        <f t="shared" ca="1" si="373"/>
        <v>-1</v>
      </c>
      <c r="G3973">
        <f t="shared" ca="1" si="374"/>
        <v>654</v>
      </c>
      <c r="H3973">
        <f t="shared" ca="1" si="375"/>
        <v>0</v>
      </c>
      <c r="I3973" s="122">
        <f t="shared" ca="1" si="376"/>
        <v>0</v>
      </c>
    </row>
    <row r="3974" spans="1:9" x14ac:dyDescent="0.25">
      <c r="A3974" s="114">
        <f t="shared" si="377"/>
        <v>3974</v>
      </c>
      <c r="B3974" s="114">
        <f>IF(AND(A3974&gt;=CONTROL!$D$9,A3974&lt;CONTROL!$D$10+1),A3974,0)</f>
        <v>0</v>
      </c>
      <c r="C3974" s="114">
        <f>IF(AND(A3974&gt;=CONTROL!$F$9,A3974&lt;CONTROL!$F$10+1),A3974,0)</f>
        <v>0</v>
      </c>
      <c r="D3974" s="114" t="str">
        <f>IF(DATOS!I3975=CONTROL!$H$10,"B","A")</f>
        <v>A</v>
      </c>
      <c r="E3974" s="114">
        <f t="shared" si="372"/>
        <v>0</v>
      </c>
      <c r="F3974">
        <f t="shared" ca="1" si="373"/>
        <v>-1</v>
      </c>
      <c r="G3974">
        <f t="shared" ca="1" si="374"/>
        <v>654</v>
      </c>
      <c r="H3974">
        <f t="shared" ca="1" si="375"/>
        <v>0</v>
      </c>
      <c r="I3974" s="122">
        <f t="shared" ca="1" si="376"/>
        <v>0</v>
      </c>
    </row>
    <row r="3975" spans="1:9" x14ac:dyDescent="0.25">
      <c r="A3975" s="114">
        <f t="shared" si="377"/>
        <v>3975</v>
      </c>
      <c r="B3975" s="114">
        <f>IF(AND(A3975&gt;=CONTROL!$D$9,A3975&lt;CONTROL!$D$10+1),A3975,0)</f>
        <v>0</v>
      </c>
      <c r="C3975" s="114">
        <f>IF(AND(A3975&gt;=CONTROL!$F$9,A3975&lt;CONTROL!$F$10+1),A3975,0)</f>
        <v>0</v>
      </c>
      <c r="D3975" s="114" t="str">
        <f>IF(DATOS!I3976=CONTROL!$H$10,"B","A")</f>
        <v>A</v>
      </c>
      <c r="E3975" s="114">
        <f t="shared" si="372"/>
        <v>0</v>
      </c>
      <c r="F3975">
        <f t="shared" ca="1" si="373"/>
        <v>-1</v>
      </c>
      <c r="G3975">
        <f t="shared" ca="1" si="374"/>
        <v>654</v>
      </c>
      <c r="H3975">
        <f t="shared" ca="1" si="375"/>
        <v>0</v>
      </c>
      <c r="I3975" s="122">
        <f t="shared" ca="1" si="376"/>
        <v>0</v>
      </c>
    </row>
    <row r="3976" spans="1:9" x14ac:dyDescent="0.25">
      <c r="A3976" s="114">
        <f t="shared" si="377"/>
        <v>3976</v>
      </c>
      <c r="B3976" s="114">
        <f>IF(AND(A3976&gt;=CONTROL!$D$9,A3976&lt;CONTROL!$D$10+1),A3976,0)</f>
        <v>0</v>
      </c>
      <c r="C3976" s="114">
        <f>IF(AND(A3976&gt;=CONTROL!$F$9,A3976&lt;CONTROL!$F$10+1),A3976,0)</f>
        <v>0</v>
      </c>
      <c r="D3976" s="114" t="str">
        <f>IF(DATOS!I3977=CONTROL!$H$10,"B","A")</f>
        <v>A</v>
      </c>
      <c r="E3976" s="114">
        <f t="shared" si="372"/>
        <v>0</v>
      </c>
      <c r="F3976">
        <f t="shared" ca="1" si="373"/>
        <v>-1</v>
      </c>
      <c r="G3976">
        <f t="shared" ca="1" si="374"/>
        <v>654</v>
      </c>
      <c r="H3976">
        <f t="shared" ca="1" si="375"/>
        <v>0</v>
      </c>
      <c r="I3976" s="122">
        <f t="shared" ca="1" si="376"/>
        <v>0</v>
      </c>
    </row>
    <row r="3977" spans="1:9" x14ac:dyDescent="0.25">
      <c r="A3977" s="114">
        <f t="shared" si="377"/>
        <v>3977</v>
      </c>
      <c r="B3977" s="114">
        <f>IF(AND(A3977&gt;=CONTROL!$D$9,A3977&lt;CONTROL!$D$10+1),A3977,0)</f>
        <v>0</v>
      </c>
      <c r="C3977" s="114">
        <f>IF(AND(A3977&gt;=CONTROL!$F$9,A3977&lt;CONTROL!$F$10+1),A3977,0)</f>
        <v>0</v>
      </c>
      <c r="D3977" s="114" t="str">
        <f>IF(DATOS!I3978=CONTROL!$H$10,"B","A")</f>
        <v>A</v>
      </c>
      <c r="E3977" s="114">
        <f t="shared" si="372"/>
        <v>0</v>
      </c>
      <c r="F3977">
        <f t="shared" ca="1" si="373"/>
        <v>-1</v>
      </c>
      <c r="G3977">
        <f t="shared" ca="1" si="374"/>
        <v>654</v>
      </c>
      <c r="H3977">
        <f t="shared" ca="1" si="375"/>
        <v>0</v>
      </c>
      <c r="I3977" s="122">
        <f t="shared" ca="1" si="376"/>
        <v>0</v>
      </c>
    </row>
    <row r="3978" spans="1:9" x14ac:dyDescent="0.25">
      <c r="A3978" s="114">
        <f t="shared" si="377"/>
        <v>3978</v>
      </c>
      <c r="B3978" s="114">
        <f>IF(AND(A3978&gt;=CONTROL!$D$9,A3978&lt;CONTROL!$D$10+1),A3978,0)</f>
        <v>0</v>
      </c>
      <c r="C3978" s="114">
        <f>IF(AND(A3978&gt;=CONTROL!$F$9,A3978&lt;CONTROL!$F$10+1),A3978,0)</f>
        <v>0</v>
      </c>
      <c r="D3978" s="114" t="str">
        <f>IF(DATOS!I3979=CONTROL!$H$10,"B","A")</f>
        <v>A</v>
      </c>
      <c r="E3978" s="114">
        <f t="shared" si="372"/>
        <v>0</v>
      </c>
      <c r="F3978">
        <f t="shared" ca="1" si="373"/>
        <v>-1</v>
      </c>
      <c r="G3978">
        <f t="shared" ca="1" si="374"/>
        <v>654</v>
      </c>
      <c r="H3978">
        <f t="shared" ca="1" si="375"/>
        <v>0</v>
      </c>
      <c r="I3978" s="122">
        <f t="shared" ca="1" si="376"/>
        <v>0</v>
      </c>
    </row>
    <row r="3979" spans="1:9" x14ac:dyDescent="0.25">
      <c r="A3979" s="114">
        <f t="shared" si="377"/>
        <v>3979</v>
      </c>
      <c r="B3979" s="114">
        <f>IF(AND(A3979&gt;=CONTROL!$D$9,A3979&lt;CONTROL!$D$10+1),A3979,0)</f>
        <v>0</v>
      </c>
      <c r="C3979" s="114">
        <f>IF(AND(A3979&gt;=CONTROL!$F$9,A3979&lt;CONTROL!$F$10+1),A3979,0)</f>
        <v>0</v>
      </c>
      <c r="D3979" s="114" t="str">
        <f>IF(DATOS!I3980=CONTROL!$H$10,"B","A")</f>
        <v>A</v>
      </c>
      <c r="E3979" s="114">
        <f t="shared" si="372"/>
        <v>0</v>
      </c>
      <c r="F3979">
        <f t="shared" ca="1" si="373"/>
        <v>-1</v>
      </c>
      <c r="G3979">
        <f t="shared" ca="1" si="374"/>
        <v>654</v>
      </c>
      <c r="H3979">
        <f t="shared" ca="1" si="375"/>
        <v>0</v>
      </c>
      <c r="I3979" s="122">
        <f t="shared" ca="1" si="376"/>
        <v>0</v>
      </c>
    </row>
    <row r="3980" spans="1:9" x14ac:dyDescent="0.25">
      <c r="A3980" s="114">
        <f t="shared" si="377"/>
        <v>3980</v>
      </c>
      <c r="B3980" s="114">
        <f>IF(AND(A3980&gt;=CONTROL!$D$9,A3980&lt;CONTROL!$D$10+1),A3980,0)</f>
        <v>0</v>
      </c>
      <c r="C3980" s="114">
        <f>IF(AND(A3980&gt;=CONTROL!$F$9,A3980&lt;CONTROL!$F$10+1),A3980,0)</f>
        <v>0</v>
      </c>
      <c r="D3980" s="114" t="str">
        <f>IF(DATOS!I3981=CONTROL!$H$10,"B","A")</f>
        <v>A</v>
      </c>
      <c r="E3980" s="114">
        <f t="shared" si="372"/>
        <v>0</v>
      </c>
      <c r="F3980">
        <f t="shared" ca="1" si="373"/>
        <v>-1</v>
      </c>
      <c r="G3980">
        <f t="shared" ca="1" si="374"/>
        <v>654</v>
      </c>
      <c r="H3980">
        <f t="shared" ca="1" si="375"/>
        <v>0</v>
      </c>
      <c r="I3980" s="122">
        <f t="shared" ca="1" si="376"/>
        <v>0</v>
      </c>
    </row>
    <row r="3981" spans="1:9" x14ac:dyDescent="0.25">
      <c r="A3981" s="114">
        <f t="shared" si="377"/>
        <v>3981</v>
      </c>
      <c r="B3981" s="114">
        <f>IF(AND(A3981&gt;=CONTROL!$D$9,A3981&lt;CONTROL!$D$10+1),A3981,0)</f>
        <v>0</v>
      </c>
      <c r="C3981" s="114">
        <f>IF(AND(A3981&gt;=CONTROL!$F$9,A3981&lt;CONTROL!$F$10+1),A3981,0)</f>
        <v>0</v>
      </c>
      <c r="D3981" s="114" t="str">
        <f>IF(DATOS!I3982=CONTROL!$H$10,"B","A")</f>
        <v>A</v>
      </c>
      <c r="E3981" s="114">
        <f t="shared" si="372"/>
        <v>0</v>
      </c>
      <c r="F3981">
        <f t="shared" ca="1" si="373"/>
        <v>-1</v>
      </c>
      <c r="G3981">
        <f t="shared" ca="1" si="374"/>
        <v>654</v>
      </c>
      <c r="H3981">
        <f t="shared" ca="1" si="375"/>
        <v>0</v>
      </c>
      <c r="I3981" s="122">
        <f t="shared" ca="1" si="376"/>
        <v>0</v>
      </c>
    </row>
    <row r="3982" spans="1:9" x14ac:dyDescent="0.25">
      <c r="A3982" s="114">
        <f t="shared" si="377"/>
        <v>3982</v>
      </c>
      <c r="B3982" s="114">
        <f>IF(AND(A3982&gt;=CONTROL!$D$9,A3982&lt;CONTROL!$D$10+1),A3982,0)</f>
        <v>0</v>
      </c>
      <c r="C3982" s="114">
        <f>IF(AND(A3982&gt;=CONTROL!$F$9,A3982&lt;CONTROL!$F$10+1),A3982,0)</f>
        <v>0</v>
      </c>
      <c r="D3982" s="114" t="str">
        <f>IF(DATOS!I3983=CONTROL!$H$10,"B","A")</f>
        <v>A</v>
      </c>
      <c r="E3982" s="114">
        <f t="shared" si="372"/>
        <v>0</v>
      </c>
      <c r="F3982">
        <f t="shared" ca="1" si="373"/>
        <v>-1</v>
      </c>
      <c r="G3982">
        <f t="shared" ca="1" si="374"/>
        <v>654</v>
      </c>
      <c r="H3982">
        <f t="shared" ca="1" si="375"/>
        <v>0</v>
      </c>
      <c r="I3982" s="122">
        <f t="shared" ca="1" si="376"/>
        <v>0</v>
      </c>
    </row>
    <row r="3983" spans="1:9" x14ac:dyDescent="0.25">
      <c r="A3983" s="114">
        <f t="shared" si="377"/>
        <v>3983</v>
      </c>
      <c r="B3983" s="114">
        <f>IF(AND(A3983&gt;=CONTROL!$D$9,A3983&lt;CONTROL!$D$10+1),A3983,0)</f>
        <v>0</v>
      </c>
      <c r="C3983" s="114">
        <f>IF(AND(A3983&gt;=CONTROL!$F$9,A3983&lt;CONTROL!$F$10+1),A3983,0)</f>
        <v>0</v>
      </c>
      <c r="D3983" s="114" t="str">
        <f>IF(DATOS!I3984=CONTROL!$H$10,"B","A")</f>
        <v>A</v>
      </c>
      <c r="E3983" s="114">
        <f t="shared" si="372"/>
        <v>0</v>
      </c>
      <c r="F3983">
        <f t="shared" ca="1" si="373"/>
        <v>-1</v>
      </c>
      <c r="G3983">
        <f t="shared" ca="1" si="374"/>
        <v>654</v>
      </c>
      <c r="H3983">
        <f t="shared" ca="1" si="375"/>
        <v>0</v>
      </c>
      <c r="I3983" s="122">
        <f t="shared" ca="1" si="376"/>
        <v>0</v>
      </c>
    </row>
    <row r="3984" spans="1:9" x14ac:dyDescent="0.25">
      <c r="A3984" s="114">
        <f t="shared" si="377"/>
        <v>3984</v>
      </c>
      <c r="B3984" s="114">
        <f>IF(AND(A3984&gt;=CONTROL!$D$9,A3984&lt;CONTROL!$D$10+1),A3984,0)</f>
        <v>0</v>
      </c>
      <c r="C3984" s="114">
        <f>IF(AND(A3984&gt;=CONTROL!$F$9,A3984&lt;CONTROL!$F$10+1),A3984,0)</f>
        <v>0</v>
      </c>
      <c r="D3984" s="114" t="str">
        <f>IF(DATOS!I3985=CONTROL!$H$10,"B","A")</f>
        <v>A</v>
      </c>
      <c r="E3984" s="114">
        <f t="shared" si="372"/>
        <v>0</v>
      </c>
      <c r="F3984">
        <f t="shared" ca="1" si="373"/>
        <v>-1</v>
      </c>
      <c r="G3984">
        <f t="shared" ca="1" si="374"/>
        <v>654</v>
      </c>
      <c r="H3984">
        <f t="shared" ca="1" si="375"/>
        <v>0</v>
      </c>
      <c r="I3984" s="122">
        <f t="shared" ca="1" si="376"/>
        <v>0</v>
      </c>
    </row>
    <row r="3985" spans="1:9" x14ac:dyDescent="0.25">
      <c r="A3985" s="114">
        <f t="shared" si="377"/>
        <v>3985</v>
      </c>
      <c r="B3985" s="114">
        <f>IF(AND(A3985&gt;=CONTROL!$D$9,A3985&lt;CONTROL!$D$10+1),A3985,0)</f>
        <v>0</v>
      </c>
      <c r="C3985" s="114">
        <f>IF(AND(A3985&gt;=CONTROL!$F$9,A3985&lt;CONTROL!$F$10+1),A3985,0)</f>
        <v>0</v>
      </c>
      <c r="D3985" s="114" t="str">
        <f>IF(DATOS!I3986=CONTROL!$H$10,"B","A")</f>
        <v>A</v>
      </c>
      <c r="E3985" s="114">
        <f t="shared" si="372"/>
        <v>0</v>
      </c>
      <c r="F3985">
        <f t="shared" ca="1" si="373"/>
        <v>-1</v>
      </c>
      <c r="G3985">
        <f t="shared" ca="1" si="374"/>
        <v>654</v>
      </c>
      <c r="H3985">
        <f t="shared" ca="1" si="375"/>
        <v>0</v>
      </c>
      <c r="I3985" s="122">
        <f t="shared" ca="1" si="376"/>
        <v>0</v>
      </c>
    </row>
    <row r="3986" spans="1:9" x14ac:dyDescent="0.25">
      <c r="A3986" s="114">
        <f t="shared" si="377"/>
        <v>3986</v>
      </c>
      <c r="B3986" s="114">
        <f>IF(AND(A3986&gt;=CONTROL!$D$9,A3986&lt;CONTROL!$D$10+1),A3986,0)</f>
        <v>0</v>
      </c>
      <c r="C3986" s="114">
        <f>IF(AND(A3986&gt;=CONTROL!$F$9,A3986&lt;CONTROL!$F$10+1),A3986,0)</f>
        <v>0</v>
      </c>
      <c r="D3986" s="114" t="str">
        <f>IF(DATOS!I3987=CONTROL!$H$10,"B","A")</f>
        <v>A</v>
      </c>
      <c r="E3986" s="114">
        <f t="shared" si="372"/>
        <v>0</v>
      </c>
      <c r="F3986">
        <f t="shared" ca="1" si="373"/>
        <v>-1</v>
      </c>
      <c r="G3986">
        <f t="shared" ca="1" si="374"/>
        <v>654</v>
      </c>
      <c r="H3986">
        <f t="shared" ca="1" si="375"/>
        <v>0</v>
      </c>
      <c r="I3986" s="122">
        <f t="shared" ca="1" si="376"/>
        <v>0</v>
      </c>
    </row>
    <row r="3987" spans="1:9" x14ac:dyDescent="0.25">
      <c r="A3987" s="114">
        <f t="shared" si="377"/>
        <v>3987</v>
      </c>
      <c r="B3987" s="114">
        <f>IF(AND(A3987&gt;=CONTROL!$D$9,A3987&lt;CONTROL!$D$10+1),A3987,0)</f>
        <v>0</v>
      </c>
      <c r="C3987" s="114">
        <f>IF(AND(A3987&gt;=CONTROL!$F$9,A3987&lt;CONTROL!$F$10+1),A3987,0)</f>
        <v>0</v>
      </c>
      <c r="D3987" s="114" t="str">
        <f>IF(DATOS!I3988=CONTROL!$H$10,"B","A")</f>
        <v>A</v>
      </c>
      <c r="E3987" s="114">
        <f t="shared" si="372"/>
        <v>0</v>
      </c>
      <c r="F3987">
        <f t="shared" ca="1" si="373"/>
        <v>-1</v>
      </c>
      <c r="G3987">
        <f t="shared" ca="1" si="374"/>
        <v>654</v>
      </c>
      <c r="H3987">
        <f t="shared" ca="1" si="375"/>
        <v>0</v>
      </c>
      <c r="I3987" s="122">
        <f t="shared" ca="1" si="376"/>
        <v>0</v>
      </c>
    </row>
    <row r="3988" spans="1:9" x14ac:dyDescent="0.25">
      <c r="A3988" s="114">
        <f t="shared" si="377"/>
        <v>3988</v>
      </c>
      <c r="B3988" s="114">
        <f>IF(AND(A3988&gt;=CONTROL!$D$9,A3988&lt;CONTROL!$D$10+1),A3988,0)</f>
        <v>0</v>
      </c>
      <c r="C3988" s="114">
        <f>IF(AND(A3988&gt;=CONTROL!$F$9,A3988&lt;CONTROL!$F$10+1),A3988,0)</f>
        <v>0</v>
      </c>
      <c r="D3988" s="114" t="str">
        <f>IF(DATOS!I3989=CONTROL!$H$10,"B","A")</f>
        <v>A</v>
      </c>
      <c r="E3988" s="114">
        <f t="shared" si="372"/>
        <v>0</v>
      </c>
      <c r="F3988">
        <f t="shared" ca="1" si="373"/>
        <v>-1</v>
      </c>
      <c r="G3988">
        <f t="shared" ca="1" si="374"/>
        <v>654</v>
      </c>
      <c r="H3988">
        <f t="shared" ca="1" si="375"/>
        <v>0</v>
      </c>
      <c r="I3988" s="122">
        <f t="shared" ca="1" si="376"/>
        <v>0</v>
      </c>
    </row>
    <row r="3989" spans="1:9" x14ac:dyDescent="0.25">
      <c r="A3989" s="114">
        <f t="shared" si="377"/>
        <v>3989</v>
      </c>
      <c r="B3989" s="114">
        <f>IF(AND(A3989&gt;=CONTROL!$D$9,A3989&lt;CONTROL!$D$10+1),A3989,0)</f>
        <v>0</v>
      </c>
      <c r="C3989" s="114">
        <f>IF(AND(A3989&gt;=CONTROL!$F$9,A3989&lt;CONTROL!$F$10+1),A3989,0)</f>
        <v>0</v>
      </c>
      <c r="D3989" s="114" t="str">
        <f>IF(DATOS!I3990=CONTROL!$H$10,"B","A")</f>
        <v>A</v>
      </c>
      <c r="E3989" s="114">
        <f t="shared" si="372"/>
        <v>0</v>
      </c>
      <c r="F3989">
        <f t="shared" ca="1" si="373"/>
        <v>-1</v>
      </c>
      <c r="G3989">
        <f t="shared" ca="1" si="374"/>
        <v>654</v>
      </c>
      <c r="H3989">
        <f t="shared" ca="1" si="375"/>
        <v>0</v>
      </c>
      <c r="I3989" s="122">
        <f t="shared" ca="1" si="376"/>
        <v>0</v>
      </c>
    </row>
    <row r="3990" spans="1:9" x14ac:dyDescent="0.25">
      <c r="A3990" s="114">
        <f t="shared" si="377"/>
        <v>3990</v>
      </c>
      <c r="B3990" s="114">
        <f>IF(AND(A3990&gt;=CONTROL!$D$9,A3990&lt;CONTROL!$D$10+1),A3990,0)</f>
        <v>0</v>
      </c>
      <c r="C3990" s="114">
        <f>IF(AND(A3990&gt;=CONTROL!$F$9,A3990&lt;CONTROL!$F$10+1),A3990,0)</f>
        <v>0</v>
      </c>
      <c r="D3990" s="114" t="str">
        <f>IF(DATOS!I3991=CONTROL!$H$10,"B","A")</f>
        <v>A</v>
      </c>
      <c r="E3990" s="114">
        <f t="shared" si="372"/>
        <v>0</v>
      </c>
      <c r="F3990">
        <f t="shared" ca="1" si="373"/>
        <v>-1</v>
      </c>
      <c r="G3990">
        <f t="shared" ca="1" si="374"/>
        <v>654</v>
      </c>
      <c r="H3990">
        <f t="shared" ca="1" si="375"/>
        <v>0</v>
      </c>
      <c r="I3990" s="122">
        <f t="shared" ca="1" si="376"/>
        <v>0</v>
      </c>
    </row>
    <row r="3991" spans="1:9" x14ac:dyDescent="0.25">
      <c r="A3991" s="114">
        <f t="shared" si="377"/>
        <v>3991</v>
      </c>
      <c r="B3991" s="114">
        <f>IF(AND(A3991&gt;=CONTROL!$D$9,A3991&lt;CONTROL!$D$10+1),A3991,0)</f>
        <v>0</v>
      </c>
      <c r="C3991" s="114">
        <f>IF(AND(A3991&gt;=CONTROL!$F$9,A3991&lt;CONTROL!$F$10+1),A3991,0)</f>
        <v>0</v>
      </c>
      <c r="D3991" s="114" t="str">
        <f>IF(DATOS!I3992=CONTROL!$H$10,"B","A")</f>
        <v>A</v>
      </c>
      <c r="E3991" s="114">
        <f t="shared" si="372"/>
        <v>0</v>
      </c>
      <c r="F3991">
        <f t="shared" ca="1" si="373"/>
        <v>-1</v>
      </c>
      <c r="G3991">
        <f t="shared" ca="1" si="374"/>
        <v>654</v>
      </c>
      <c r="H3991">
        <f t="shared" ca="1" si="375"/>
        <v>0</v>
      </c>
      <c r="I3991" s="122">
        <f t="shared" ca="1" si="376"/>
        <v>0</v>
      </c>
    </row>
    <row r="3992" spans="1:9" x14ac:dyDescent="0.25">
      <c r="A3992" s="114">
        <f t="shared" si="377"/>
        <v>3992</v>
      </c>
      <c r="B3992" s="114">
        <f>IF(AND(A3992&gt;=CONTROL!$D$9,A3992&lt;CONTROL!$D$10+1),A3992,0)</f>
        <v>0</v>
      </c>
      <c r="C3992" s="114">
        <f>IF(AND(A3992&gt;=CONTROL!$F$9,A3992&lt;CONTROL!$F$10+1),A3992,0)</f>
        <v>0</v>
      </c>
      <c r="D3992" s="114" t="str">
        <f>IF(DATOS!I3993=CONTROL!$H$10,"B","A")</f>
        <v>A</v>
      </c>
      <c r="E3992" s="114">
        <f t="shared" si="372"/>
        <v>0</v>
      </c>
      <c r="F3992">
        <f t="shared" ca="1" si="373"/>
        <v>-1</v>
      </c>
      <c r="G3992">
        <f t="shared" ca="1" si="374"/>
        <v>654</v>
      </c>
      <c r="H3992">
        <f t="shared" ca="1" si="375"/>
        <v>0</v>
      </c>
      <c r="I3992" s="122">
        <f t="shared" ca="1" si="376"/>
        <v>0</v>
      </c>
    </row>
    <row r="3993" spans="1:9" x14ac:dyDescent="0.25">
      <c r="A3993" s="114">
        <f t="shared" si="377"/>
        <v>3993</v>
      </c>
      <c r="B3993" s="114">
        <f>IF(AND(A3993&gt;=CONTROL!$D$9,A3993&lt;CONTROL!$D$10+1),A3993,0)</f>
        <v>0</v>
      </c>
      <c r="C3993" s="114">
        <f>IF(AND(A3993&gt;=CONTROL!$F$9,A3993&lt;CONTROL!$F$10+1),A3993,0)</f>
        <v>0</v>
      </c>
      <c r="D3993" s="114" t="str">
        <f>IF(DATOS!I3994=CONTROL!$H$10,"B","A")</f>
        <v>A</v>
      </c>
      <c r="E3993" s="114">
        <f t="shared" si="372"/>
        <v>0</v>
      </c>
      <c r="F3993">
        <f t="shared" ca="1" si="373"/>
        <v>-1</v>
      </c>
      <c r="G3993">
        <f t="shared" ca="1" si="374"/>
        <v>654</v>
      </c>
      <c r="H3993">
        <f t="shared" ca="1" si="375"/>
        <v>0</v>
      </c>
      <c r="I3993" s="122">
        <f t="shared" ca="1" si="376"/>
        <v>0</v>
      </c>
    </row>
    <row r="3994" spans="1:9" x14ac:dyDescent="0.25">
      <c r="A3994" s="114">
        <f t="shared" si="377"/>
        <v>3994</v>
      </c>
      <c r="B3994" s="114">
        <f>IF(AND(A3994&gt;=CONTROL!$D$9,A3994&lt;CONTROL!$D$10+1),A3994,0)</f>
        <v>0</v>
      </c>
      <c r="C3994" s="114">
        <f>IF(AND(A3994&gt;=CONTROL!$F$9,A3994&lt;CONTROL!$F$10+1),A3994,0)</f>
        <v>0</v>
      </c>
      <c r="D3994" s="114" t="str">
        <f>IF(DATOS!I3995=CONTROL!$H$10,"B","A")</f>
        <v>A</v>
      </c>
      <c r="E3994" s="114">
        <f t="shared" si="372"/>
        <v>0</v>
      </c>
      <c r="F3994">
        <f t="shared" ca="1" si="373"/>
        <v>-1</v>
      </c>
      <c r="G3994">
        <f t="shared" ca="1" si="374"/>
        <v>654</v>
      </c>
      <c r="H3994">
        <f t="shared" ca="1" si="375"/>
        <v>0</v>
      </c>
      <c r="I3994" s="122">
        <f t="shared" ca="1" si="376"/>
        <v>0</v>
      </c>
    </row>
    <row r="3995" spans="1:9" x14ac:dyDescent="0.25">
      <c r="A3995" s="114">
        <f t="shared" si="377"/>
        <v>3995</v>
      </c>
      <c r="B3995" s="114">
        <f>IF(AND(A3995&gt;=CONTROL!$D$9,A3995&lt;CONTROL!$D$10+1),A3995,0)</f>
        <v>0</v>
      </c>
      <c r="C3995" s="114">
        <f>IF(AND(A3995&gt;=CONTROL!$F$9,A3995&lt;CONTROL!$F$10+1),A3995,0)</f>
        <v>0</v>
      </c>
      <c r="D3995" s="114" t="str">
        <f>IF(DATOS!I3996=CONTROL!$H$10,"B","A")</f>
        <v>A</v>
      </c>
      <c r="E3995" s="114">
        <f t="shared" si="372"/>
        <v>0</v>
      </c>
      <c r="F3995">
        <f t="shared" ca="1" si="373"/>
        <v>-1</v>
      </c>
      <c r="G3995">
        <f t="shared" ca="1" si="374"/>
        <v>654</v>
      </c>
      <c r="H3995">
        <f t="shared" ca="1" si="375"/>
        <v>0</v>
      </c>
      <c r="I3995" s="122">
        <f t="shared" ca="1" si="376"/>
        <v>0</v>
      </c>
    </row>
    <row r="3996" spans="1:9" x14ac:dyDescent="0.25">
      <c r="A3996" s="114">
        <f t="shared" si="377"/>
        <v>3996</v>
      </c>
      <c r="B3996" s="114">
        <f>IF(AND(A3996&gt;=CONTROL!$D$9,A3996&lt;CONTROL!$D$10+1),A3996,0)</f>
        <v>0</v>
      </c>
      <c r="C3996" s="114">
        <f>IF(AND(A3996&gt;=CONTROL!$F$9,A3996&lt;CONTROL!$F$10+1),A3996,0)</f>
        <v>0</v>
      </c>
      <c r="D3996" s="114" t="str">
        <f>IF(DATOS!I3997=CONTROL!$H$10,"B","A")</f>
        <v>A</v>
      </c>
      <c r="E3996" s="114">
        <f t="shared" si="372"/>
        <v>0</v>
      </c>
      <c r="F3996">
        <f t="shared" ca="1" si="373"/>
        <v>-1</v>
      </c>
      <c r="G3996">
        <f t="shared" ca="1" si="374"/>
        <v>654</v>
      </c>
      <c r="H3996">
        <f t="shared" ca="1" si="375"/>
        <v>0</v>
      </c>
      <c r="I3996" s="122">
        <f t="shared" ca="1" si="376"/>
        <v>0</v>
      </c>
    </row>
    <row r="3997" spans="1:9" x14ac:dyDescent="0.25">
      <c r="A3997" s="114">
        <f t="shared" si="377"/>
        <v>3997</v>
      </c>
      <c r="B3997" s="114">
        <f>IF(AND(A3997&gt;=CONTROL!$D$9,A3997&lt;CONTROL!$D$10+1),A3997,0)</f>
        <v>0</v>
      </c>
      <c r="C3997" s="114">
        <f>IF(AND(A3997&gt;=CONTROL!$F$9,A3997&lt;CONTROL!$F$10+1),A3997,0)</f>
        <v>0</v>
      </c>
      <c r="D3997" s="114" t="str">
        <f>IF(DATOS!I3998=CONTROL!$H$10,"B","A")</f>
        <v>A</v>
      </c>
      <c r="E3997" s="114">
        <f t="shared" si="372"/>
        <v>0</v>
      </c>
      <c r="F3997">
        <f t="shared" ca="1" si="373"/>
        <v>-1</v>
      </c>
      <c r="G3997">
        <f t="shared" ca="1" si="374"/>
        <v>654</v>
      </c>
      <c r="H3997">
        <f t="shared" ca="1" si="375"/>
        <v>0</v>
      </c>
      <c r="I3997" s="122">
        <f t="shared" ca="1" si="376"/>
        <v>0</v>
      </c>
    </row>
    <row r="3998" spans="1:9" x14ac:dyDescent="0.25">
      <c r="A3998" s="114">
        <f t="shared" si="377"/>
        <v>3998</v>
      </c>
      <c r="B3998" s="114">
        <f>IF(AND(A3998&gt;=CONTROL!$D$9,A3998&lt;CONTROL!$D$10+1),A3998,0)</f>
        <v>0</v>
      </c>
      <c r="C3998" s="114">
        <f>IF(AND(A3998&gt;=CONTROL!$F$9,A3998&lt;CONTROL!$F$10+1),A3998,0)</f>
        <v>0</v>
      </c>
      <c r="D3998" s="114" t="str">
        <f>IF(DATOS!I3999=CONTROL!$H$10,"B","A")</f>
        <v>A</v>
      </c>
      <c r="E3998" s="114">
        <f t="shared" si="372"/>
        <v>0</v>
      </c>
      <c r="F3998">
        <f t="shared" ca="1" si="373"/>
        <v>-1</v>
      </c>
      <c r="G3998">
        <f t="shared" ca="1" si="374"/>
        <v>654</v>
      </c>
      <c r="H3998">
        <f t="shared" ca="1" si="375"/>
        <v>0</v>
      </c>
      <c r="I3998" s="122">
        <f t="shared" ca="1" si="376"/>
        <v>0</v>
      </c>
    </row>
    <row r="3999" spans="1:9" x14ac:dyDescent="0.25">
      <c r="A3999" s="114">
        <f t="shared" si="377"/>
        <v>3999</v>
      </c>
      <c r="B3999" s="114">
        <f>IF(AND(A3999&gt;=CONTROL!$D$9,A3999&lt;CONTROL!$D$10+1),A3999,0)</f>
        <v>0</v>
      </c>
      <c r="C3999" s="114">
        <f>IF(AND(A3999&gt;=CONTROL!$F$9,A3999&lt;CONTROL!$F$10+1),A3999,0)</f>
        <v>0</v>
      </c>
      <c r="D3999" s="114" t="str">
        <f>IF(DATOS!I4000=CONTROL!$H$10,"B","A")</f>
        <v>A</v>
      </c>
      <c r="E3999" s="114">
        <f t="shared" si="372"/>
        <v>0</v>
      </c>
      <c r="F3999">
        <f t="shared" ca="1" si="373"/>
        <v>-1</v>
      </c>
      <c r="G3999">
        <f t="shared" ca="1" si="374"/>
        <v>654</v>
      </c>
      <c r="H3999">
        <f t="shared" ca="1" si="375"/>
        <v>0</v>
      </c>
      <c r="I3999" s="122">
        <f t="shared" ca="1" si="376"/>
        <v>0</v>
      </c>
    </row>
    <row r="4000" spans="1:9" x14ac:dyDescent="0.25">
      <c r="A4000" s="114">
        <f t="shared" si="377"/>
        <v>4000</v>
      </c>
      <c r="B4000" s="114">
        <f>IF(AND(A4000&gt;=CONTROL!$D$9,A4000&lt;CONTROL!$D$10+1),A4000,0)</f>
        <v>0</v>
      </c>
      <c r="C4000" s="114">
        <f>IF(AND(A4000&gt;=CONTROL!$F$9,A4000&lt;CONTROL!$F$10+1),A4000,0)</f>
        <v>0</v>
      </c>
      <c r="D4000" s="114" t="str">
        <f>IF(DATOS!I4001=CONTROL!$H$10,"B","A")</f>
        <v>A</v>
      </c>
      <c r="E4000" s="114">
        <f t="shared" si="372"/>
        <v>0</v>
      </c>
      <c r="F4000">
        <f t="shared" ca="1" si="373"/>
        <v>-1</v>
      </c>
      <c r="G4000">
        <f t="shared" ca="1" si="374"/>
        <v>654</v>
      </c>
      <c r="H4000">
        <f t="shared" ca="1" si="375"/>
        <v>0</v>
      </c>
      <c r="I4000" s="122">
        <f t="shared" ca="1" si="376"/>
        <v>0</v>
      </c>
    </row>
    <row r="4001" spans="1:9" x14ac:dyDescent="0.25">
      <c r="A4001" s="114">
        <f t="shared" si="377"/>
        <v>4001</v>
      </c>
      <c r="B4001" s="114">
        <f>IF(AND(A4001&gt;=CONTROL!$D$9,A4001&lt;CONTROL!$D$10+1),A4001,0)</f>
        <v>0</v>
      </c>
      <c r="C4001" s="114">
        <f>IF(AND(A4001&gt;=CONTROL!$F$9,A4001&lt;CONTROL!$F$10+1),A4001,0)</f>
        <v>0</v>
      </c>
      <c r="D4001" s="114" t="str">
        <f>IF(DATOS!I4002=CONTROL!$H$10,"B","A")</f>
        <v>A</v>
      </c>
      <c r="E4001" s="114">
        <f t="shared" si="372"/>
        <v>0</v>
      </c>
      <c r="F4001">
        <f t="shared" ca="1" si="373"/>
        <v>-1</v>
      </c>
      <c r="G4001">
        <f t="shared" ca="1" si="374"/>
        <v>654</v>
      </c>
      <c r="H4001">
        <f t="shared" ca="1" si="375"/>
        <v>0</v>
      </c>
      <c r="I4001" s="122">
        <f t="shared" ca="1" si="376"/>
        <v>0</v>
      </c>
    </row>
    <row r="4002" spans="1:9" x14ac:dyDescent="0.25">
      <c r="A4002" s="114">
        <f t="shared" si="377"/>
        <v>4002</v>
      </c>
      <c r="B4002" s="114">
        <f>IF(AND(A4002&gt;=CONTROL!$D$9,A4002&lt;CONTROL!$D$10+1),A4002,0)</f>
        <v>0</v>
      </c>
      <c r="C4002" s="114">
        <f>IF(AND(A4002&gt;=CONTROL!$F$9,A4002&lt;CONTROL!$F$10+1),A4002,0)</f>
        <v>0</v>
      </c>
      <c r="D4002" s="114" t="str">
        <f>IF(DATOS!I4003=CONTROL!$H$10,"B","A")</f>
        <v>A</v>
      </c>
      <c r="E4002" s="114">
        <f t="shared" si="372"/>
        <v>0</v>
      </c>
      <c r="F4002">
        <f t="shared" ca="1" si="373"/>
        <v>-1</v>
      </c>
      <c r="G4002">
        <f t="shared" ca="1" si="374"/>
        <v>654</v>
      </c>
      <c r="H4002">
        <f t="shared" ca="1" si="375"/>
        <v>0</v>
      </c>
      <c r="I4002" s="122">
        <f t="shared" ca="1" si="376"/>
        <v>0</v>
      </c>
    </row>
    <row r="4003" spans="1:9" x14ac:dyDescent="0.25">
      <c r="A4003" s="114">
        <f t="shared" si="377"/>
        <v>4003</v>
      </c>
      <c r="B4003" s="114">
        <f>IF(AND(A4003&gt;=CONTROL!$D$9,A4003&lt;CONTROL!$D$10+1),A4003,0)</f>
        <v>0</v>
      </c>
      <c r="C4003" s="114">
        <f>IF(AND(A4003&gt;=CONTROL!$F$9,A4003&lt;CONTROL!$F$10+1),A4003,0)</f>
        <v>0</v>
      </c>
      <c r="D4003" s="114" t="str">
        <f>IF(DATOS!I4004=CONTROL!$H$10,"B","A")</f>
        <v>A</v>
      </c>
      <c r="E4003" s="114">
        <f t="shared" si="372"/>
        <v>0</v>
      </c>
      <c r="F4003">
        <f t="shared" ca="1" si="373"/>
        <v>-1</v>
      </c>
      <c r="G4003">
        <f t="shared" ca="1" si="374"/>
        <v>654</v>
      </c>
      <c r="H4003">
        <f t="shared" ca="1" si="375"/>
        <v>0</v>
      </c>
      <c r="I4003" s="122">
        <f t="shared" ca="1" si="376"/>
        <v>0</v>
      </c>
    </row>
    <row r="4004" spans="1:9" x14ac:dyDescent="0.25">
      <c r="A4004" s="114">
        <f t="shared" si="377"/>
        <v>4004</v>
      </c>
      <c r="B4004" s="114">
        <f>IF(AND(A4004&gt;=CONTROL!$D$9,A4004&lt;CONTROL!$D$10+1),A4004,0)</f>
        <v>0</v>
      </c>
      <c r="C4004" s="114">
        <f>IF(AND(A4004&gt;=CONTROL!$F$9,A4004&lt;CONTROL!$F$10+1),A4004,0)</f>
        <v>0</v>
      </c>
      <c r="D4004" s="114" t="str">
        <f>IF(DATOS!I4005=CONTROL!$H$10,"B","A")</f>
        <v>A</v>
      </c>
      <c r="E4004" s="114">
        <f t="shared" si="372"/>
        <v>0</v>
      </c>
      <c r="F4004">
        <f t="shared" ca="1" si="373"/>
        <v>-1</v>
      </c>
      <c r="G4004">
        <f t="shared" ca="1" si="374"/>
        <v>654</v>
      </c>
      <c r="H4004">
        <f t="shared" ca="1" si="375"/>
        <v>0</v>
      </c>
      <c r="I4004" s="122">
        <f t="shared" ca="1" si="376"/>
        <v>0</v>
      </c>
    </row>
    <row r="4005" spans="1:9" x14ac:dyDescent="0.25">
      <c r="A4005" s="114">
        <f t="shared" si="377"/>
        <v>4005</v>
      </c>
      <c r="B4005" s="114">
        <f>IF(AND(A4005&gt;=CONTROL!$D$9,A4005&lt;CONTROL!$D$10+1),A4005,0)</f>
        <v>0</v>
      </c>
      <c r="C4005" s="114">
        <f>IF(AND(A4005&gt;=CONTROL!$F$9,A4005&lt;CONTROL!$F$10+1),A4005,0)</f>
        <v>0</v>
      </c>
      <c r="D4005" s="114" t="str">
        <f>IF(DATOS!I4006=CONTROL!$H$10,"B","A")</f>
        <v>A</v>
      </c>
      <c r="E4005" s="114">
        <f t="shared" si="372"/>
        <v>0</v>
      </c>
      <c r="F4005">
        <f t="shared" ca="1" si="373"/>
        <v>-1</v>
      </c>
      <c r="G4005">
        <f t="shared" ca="1" si="374"/>
        <v>654</v>
      </c>
      <c r="H4005">
        <f t="shared" ca="1" si="375"/>
        <v>0</v>
      </c>
      <c r="I4005" s="122">
        <f t="shared" ca="1" si="376"/>
        <v>0</v>
      </c>
    </row>
    <row r="4006" spans="1:9" x14ac:dyDescent="0.25">
      <c r="A4006" s="114">
        <f t="shared" si="377"/>
        <v>4006</v>
      </c>
      <c r="B4006" s="114">
        <f>IF(AND(A4006&gt;=CONTROL!$D$9,A4006&lt;CONTROL!$D$10+1),A4006,0)</f>
        <v>0</v>
      </c>
      <c r="C4006" s="114">
        <f>IF(AND(A4006&gt;=CONTROL!$F$9,A4006&lt;CONTROL!$F$10+1),A4006,0)</f>
        <v>0</v>
      </c>
      <c r="D4006" s="114" t="str">
        <f>IF(DATOS!I4007=CONTROL!$H$10,"B","A")</f>
        <v>A</v>
      </c>
      <c r="E4006" s="114">
        <f t="shared" si="372"/>
        <v>0</v>
      </c>
      <c r="F4006">
        <f t="shared" ca="1" si="373"/>
        <v>-1</v>
      </c>
      <c r="G4006">
        <f t="shared" ca="1" si="374"/>
        <v>654</v>
      </c>
      <c r="H4006">
        <f t="shared" ca="1" si="375"/>
        <v>0</v>
      </c>
      <c r="I4006" s="122">
        <f t="shared" ca="1" si="376"/>
        <v>0</v>
      </c>
    </row>
    <row r="4007" spans="1:9" x14ac:dyDescent="0.25">
      <c r="A4007" s="114">
        <f t="shared" si="377"/>
        <v>4007</v>
      </c>
      <c r="B4007" s="114">
        <f>IF(AND(A4007&gt;=CONTROL!$D$9,A4007&lt;CONTROL!$D$10+1),A4007,0)</f>
        <v>0</v>
      </c>
      <c r="C4007" s="114">
        <f>IF(AND(A4007&gt;=CONTROL!$F$9,A4007&lt;CONTROL!$F$10+1),A4007,0)</f>
        <v>0</v>
      </c>
      <c r="D4007" s="114" t="str">
        <f>IF(DATOS!I4008=CONTROL!$H$10,"B","A")</f>
        <v>A</v>
      </c>
      <c r="E4007" s="114">
        <f t="shared" si="372"/>
        <v>0</v>
      </c>
      <c r="F4007">
        <f t="shared" ca="1" si="373"/>
        <v>-1</v>
      </c>
      <c r="G4007">
        <f t="shared" ca="1" si="374"/>
        <v>654</v>
      </c>
      <c r="H4007">
        <f t="shared" ca="1" si="375"/>
        <v>0</v>
      </c>
      <c r="I4007" s="122">
        <f t="shared" ca="1" si="376"/>
        <v>0</v>
      </c>
    </row>
    <row r="4008" spans="1:9" x14ac:dyDescent="0.25">
      <c r="A4008" s="114">
        <f t="shared" si="377"/>
        <v>4008</v>
      </c>
      <c r="B4008" s="114">
        <f>IF(AND(A4008&gt;=CONTROL!$D$9,A4008&lt;CONTROL!$D$10+1),A4008,0)</f>
        <v>0</v>
      </c>
      <c r="C4008" s="114">
        <f>IF(AND(A4008&gt;=CONTROL!$F$9,A4008&lt;CONTROL!$F$10+1),A4008,0)</f>
        <v>0</v>
      </c>
      <c r="D4008" s="114" t="str">
        <f>IF(DATOS!I4009=CONTROL!$H$10,"B","A")</f>
        <v>A</v>
      </c>
      <c r="E4008" s="114">
        <f t="shared" si="372"/>
        <v>0</v>
      </c>
      <c r="F4008">
        <f t="shared" ca="1" si="373"/>
        <v>-1</v>
      </c>
      <c r="G4008">
        <f t="shared" ca="1" si="374"/>
        <v>654</v>
      </c>
      <c r="H4008">
        <f t="shared" ca="1" si="375"/>
        <v>0</v>
      </c>
      <c r="I4008" s="122">
        <f t="shared" ca="1" si="376"/>
        <v>0</v>
      </c>
    </row>
    <row r="4009" spans="1:9" x14ac:dyDescent="0.25">
      <c r="A4009" s="114">
        <f t="shared" si="377"/>
        <v>4009</v>
      </c>
      <c r="B4009" s="114">
        <f>IF(AND(A4009&gt;=CONTROL!$D$9,A4009&lt;CONTROL!$D$10+1),A4009,0)</f>
        <v>0</v>
      </c>
      <c r="C4009" s="114">
        <f>IF(AND(A4009&gt;=CONTROL!$F$9,A4009&lt;CONTROL!$F$10+1),A4009,0)</f>
        <v>0</v>
      </c>
      <c r="D4009" s="114" t="str">
        <f>IF(DATOS!I4010=CONTROL!$H$10,"B","A")</f>
        <v>A</v>
      </c>
      <c r="E4009" s="114">
        <f t="shared" si="372"/>
        <v>0</v>
      </c>
      <c r="F4009">
        <f t="shared" ca="1" si="373"/>
        <v>-1</v>
      </c>
      <c r="G4009">
        <f t="shared" ca="1" si="374"/>
        <v>654</v>
      </c>
      <c r="H4009">
        <f t="shared" ca="1" si="375"/>
        <v>0</v>
      </c>
      <c r="I4009" s="122">
        <f t="shared" ca="1" si="376"/>
        <v>0</v>
      </c>
    </row>
    <row r="4010" spans="1:9" x14ac:dyDescent="0.25">
      <c r="A4010" s="114">
        <f t="shared" si="377"/>
        <v>4010</v>
      </c>
      <c r="B4010" s="114">
        <f>IF(AND(A4010&gt;=CONTROL!$D$9,A4010&lt;CONTROL!$D$10+1),A4010,0)</f>
        <v>0</v>
      </c>
      <c r="C4010" s="114">
        <f>IF(AND(A4010&gt;=CONTROL!$F$9,A4010&lt;CONTROL!$F$10+1),A4010,0)</f>
        <v>0</v>
      </c>
      <c r="D4010" s="114" t="str">
        <f>IF(DATOS!I4011=CONTROL!$H$10,"B","A")</f>
        <v>A</v>
      </c>
      <c r="E4010" s="114">
        <f t="shared" si="372"/>
        <v>0</v>
      </c>
      <c r="F4010">
        <f t="shared" ca="1" si="373"/>
        <v>-1</v>
      </c>
      <c r="G4010">
        <f t="shared" ca="1" si="374"/>
        <v>654</v>
      </c>
      <c r="H4010">
        <f t="shared" ca="1" si="375"/>
        <v>0</v>
      </c>
      <c r="I4010" s="122">
        <f t="shared" ca="1" si="376"/>
        <v>0</v>
      </c>
    </row>
    <row r="4011" spans="1:9" x14ac:dyDescent="0.25">
      <c r="A4011" s="114">
        <f t="shared" si="377"/>
        <v>4011</v>
      </c>
      <c r="B4011" s="114">
        <f>IF(AND(A4011&gt;=CONTROL!$D$9,A4011&lt;CONTROL!$D$10+1),A4011,0)</f>
        <v>0</v>
      </c>
      <c r="C4011" s="114">
        <f>IF(AND(A4011&gt;=CONTROL!$F$9,A4011&lt;CONTROL!$F$10+1),A4011,0)</f>
        <v>0</v>
      </c>
      <c r="D4011" s="114" t="str">
        <f>IF(DATOS!I4012=CONTROL!$H$10,"B","A")</f>
        <v>A</v>
      </c>
      <c r="E4011" s="114">
        <f t="shared" si="372"/>
        <v>0</v>
      </c>
      <c r="F4011">
        <f t="shared" ca="1" si="373"/>
        <v>-1</v>
      </c>
      <c r="G4011">
        <f t="shared" ca="1" si="374"/>
        <v>654</v>
      </c>
      <c r="H4011">
        <f t="shared" ca="1" si="375"/>
        <v>0</v>
      </c>
      <c r="I4011" s="122">
        <f t="shared" ca="1" si="376"/>
        <v>0</v>
      </c>
    </row>
    <row r="4012" spans="1:9" x14ac:dyDescent="0.25">
      <c r="A4012" s="114">
        <f t="shared" si="377"/>
        <v>4012</v>
      </c>
      <c r="B4012" s="114">
        <f>IF(AND(A4012&gt;=CONTROL!$D$9,A4012&lt;CONTROL!$D$10+1),A4012,0)</f>
        <v>0</v>
      </c>
      <c r="C4012" s="114">
        <f>IF(AND(A4012&gt;=CONTROL!$F$9,A4012&lt;CONTROL!$F$10+1),A4012,0)</f>
        <v>0</v>
      </c>
      <c r="D4012" s="114" t="str">
        <f>IF(DATOS!I4013=CONTROL!$H$10,"B","A")</f>
        <v>A</v>
      </c>
      <c r="E4012" s="114">
        <f t="shared" si="372"/>
        <v>0</v>
      </c>
      <c r="F4012">
        <f t="shared" ca="1" si="373"/>
        <v>-1</v>
      </c>
      <c r="G4012">
        <f t="shared" ca="1" si="374"/>
        <v>654</v>
      </c>
      <c r="H4012">
        <f t="shared" ca="1" si="375"/>
        <v>0</v>
      </c>
      <c r="I4012" s="122">
        <f t="shared" ca="1" si="376"/>
        <v>0</v>
      </c>
    </row>
    <row r="4013" spans="1:9" x14ac:dyDescent="0.25">
      <c r="A4013" s="114">
        <f t="shared" si="377"/>
        <v>4013</v>
      </c>
      <c r="B4013" s="114">
        <f>IF(AND(A4013&gt;=CONTROL!$D$9,A4013&lt;CONTROL!$D$10+1),A4013,0)</f>
        <v>0</v>
      </c>
      <c r="C4013" s="114">
        <f>IF(AND(A4013&gt;=CONTROL!$F$9,A4013&lt;CONTROL!$F$10+1),A4013,0)</f>
        <v>0</v>
      </c>
      <c r="D4013" s="114" t="str">
        <f>IF(DATOS!I4014=CONTROL!$H$10,"B","A")</f>
        <v>A</v>
      </c>
      <c r="E4013" s="114">
        <f t="shared" si="372"/>
        <v>0</v>
      </c>
      <c r="F4013">
        <f t="shared" ca="1" si="373"/>
        <v>-1</v>
      </c>
      <c r="G4013">
        <f t="shared" ca="1" si="374"/>
        <v>654</v>
      </c>
      <c r="H4013">
        <f t="shared" ca="1" si="375"/>
        <v>0</v>
      </c>
      <c r="I4013" s="122">
        <f t="shared" ca="1" si="376"/>
        <v>0</v>
      </c>
    </row>
    <row r="4014" spans="1:9" x14ac:dyDescent="0.25">
      <c r="A4014" s="114">
        <f t="shared" si="377"/>
        <v>4014</v>
      </c>
      <c r="B4014" s="114">
        <f>IF(AND(A4014&gt;=CONTROL!$D$9,A4014&lt;CONTROL!$D$10+1),A4014,0)</f>
        <v>0</v>
      </c>
      <c r="C4014" s="114">
        <f>IF(AND(A4014&gt;=CONTROL!$F$9,A4014&lt;CONTROL!$F$10+1),A4014,0)</f>
        <v>0</v>
      </c>
      <c r="D4014" s="114" t="str">
        <f>IF(DATOS!I4015=CONTROL!$H$10,"B","A")</f>
        <v>A</v>
      </c>
      <c r="E4014" s="114">
        <f t="shared" si="372"/>
        <v>0</v>
      </c>
      <c r="F4014">
        <f t="shared" ca="1" si="373"/>
        <v>-1</v>
      </c>
      <c r="G4014">
        <f t="shared" ca="1" si="374"/>
        <v>654</v>
      </c>
      <c r="H4014">
        <f t="shared" ca="1" si="375"/>
        <v>0</v>
      </c>
      <c r="I4014" s="122">
        <f t="shared" ca="1" si="376"/>
        <v>0</v>
      </c>
    </row>
    <row r="4015" spans="1:9" x14ac:dyDescent="0.25">
      <c r="A4015" s="114">
        <f t="shared" si="377"/>
        <v>4015</v>
      </c>
      <c r="B4015" s="114">
        <f>IF(AND(A4015&gt;=CONTROL!$D$9,A4015&lt;CONTROL!$D$10+1),A4015,0)</f>
        <v>0</v>
      </c>
      <c r="C4015" s="114">
        <f>IF(AND(A4015&gt;=CONTROL!$F$9,A4015&lt;CONTROL!$F$10+1),A4015,0)</f>
        <v>0</v>
      </c>
      <c r="D4015" s="114" t="str">
        <f>IF(DATOS!I4016=CONTROL!$H$10,"B","A")</f>
        <v>A</v>
      </c>
      <c r="E4015" s="114">
        <f t="shared" si="372"/>
        <v>0</v>
      </c>
      <c r="F4015">
        <f t="shared" ca="1" si="373"/>
        <v>-1</v>
      </c>
      <c r="G4015">
        <f t="shared" ca="1" si="374"/>
        <v>654</v>
      </c>
      <c r="H4015">
        <f t="shared" ca="1" si="375"/>
        <v>0</v>
      </c>
      <c r="I4015" s="122">
        <f t="shared" ca="1" si="376"/>
        <v>0</v>
      </c>
    </row>
    <row r="4016" spans="1:9" x14ac:dyDescent="0.25">
      <c r="A4016" s="114">
        <f t="shared" si="377"/>
        <v>4016</v>
      </c>
      <c r="B4016" s="114">
        <f>IF(AND(A4016&gt;=CONTROL!$D$9,A4016&lt;CONTROL!$D$10+1),A4016,0)</f>
        <v>0</v>
      </c>
      <c r="C4016" s="114">
        <f>IF(AND(A4016&gt;=CONTROL!$F$9,A4016&lt;CONTROL!$F$10+1),A4016,0)</f>
        <v>0</v>
      </c>
      <c r="D4016" s="114" t="str">
        <f>IF(DATOS!I4017=CONTROL!$H$10,"B","A")</f>
        <v>A</v>
      </c>
      <c r="E4016" s="114">
        <f t="shared" si="372"/>
        <v>0</v>
      </c>
      <c r="F4016">
        <f t="shared" ca="1" si="373"/>
        <v>-1</v>
      </c>
      <c r="G4016">
        <f t="shared" ca="1" si="374"/>
        <v>654</v>
      </c>
      <c r="H4016">
        <f t="shared" ca="1" si="375"/>
        <v>0</v>
      </c>
      <c r="I4016" s="122">
        <f t="shared" ca="1" si="376"/>
        <v>0</v>
      </c>
    </row>
    <row r="4017" spans="1:9" x14ac:dyDescent="0.25">
      <c r="A4017" s="114">
        <f t="shared" si="377"/>
        <v>4017</v>
      </c>
      <c r="B4017" s="114">
        <f>IF(AND(A4017&gt;=CONTROL!$D$9,A4017&lt;CONTROL!$D$10+1),A4017,0)</f>
        <v>0</v>
      </c>
      <c r="C4017" s="114">
        <f>IF(AND(A4017&gt;=CONTROL!$F$9,A4017&lt;CONTROL!$F$10+1),A4017,0)</f>
        <v>0</v>
      </c>
      <c r="D4017" s="114" t="str">
        <f>IF(DATOS!I4018=CONTROL!$H$10,"B","A")</f>
        <v>A</v>
      </c>
      <c r="E4017" s="114">
        <f t="shared" si="372"/>
        <v>0</v>
      </c>
      <c r="F4017">
        <f t="shared" ca="1" si="373"/>
        <v>-1</v>
      </c>
      <c r="G4017">
        <f t="shared" ca="1" si="374"/>
        <v>654</v>
      </c>
      <c r="H4017">
        <f t="shared" ca="1" si="375"/>
        <v>0</v>
      </c>
      <c r="I4017" s="122">
        <f t="shared" ca="1" si="376"/>
        <v>0</v>
      </c>
    </row>
    <row r="4018" spans="1:9" x14ac:dyDescent="0.25">
      <c r="A4018" s="114">
        <f t="shared" si="377"/>
        <v>4018</v>
      </c>
      <c r="B4018" s="114">
        <f>IF(AND(A4018&gt;=CONTROL!$D$9,A4018&lt;CONTROL!$D$10+1),A4018,0)</f>
        <v>0</v>
      </c>
      <c r="C4018" s="114">
        <f>IF(AND(A4018&gt;=CONTROL!$F$9,A4018&lt;CONTROL!$F$10+1),A4018,0)</f>
        <v>0</v>
      </c>
      <c r="D4018" s="114" t="str">
        <f>IF(DATOS!I4019=CONTROL!$H$10,"B","A")</f>
        <v>A</v>
      </c>
      <c r="E4018" s="114">
        <f t="shared" si="372"/>
        <v>0</v>
      </c>
      <c r="F4018">
        <f t="shared" ca="1" si="373"/>
        <v>-1</v>
      </c>
      <c r="G4018">
        <f t="shared" ca="1" si="374"/>
        <v>654</v>
      </c>
      <c r="H4018">
        <f t="shared" ca="1" si="375"/>
        <v>0</v>
      </c>
      <c r="I4018" s="122">
        <f t="shared" ca="1" si="376"/>
        <v>0</v>
      </c>
    </row>
    <row r="4019" spans="1:9" x14ac:dyDescent="0.25">
      <c r="A4019" s="114">
        <f t="shared" si="377"/>
        <v>4019</v>
      </c>
      <c r="B4019" s="114">
        <f>IF(AND(A4019&gt;=CONTROL!$D$9,A4019&lt;CONTROL!$D$10+1),A4019,0)</f>
        <v>0</v>
      </c>
      <c r="C4019" s="114">
        <f>IF(AND(A4019&gt;=CONTROL!$F$9,A4019&lt;CONTROL!$F$10+1),A4019,0)</f>
        <v>0</v>
      </c>
      <c r="D4019" s="114" t="str">
        <f>IF(DATOS!I4020=CONTROL!$H$10,"B","A")</f>
        <v>A</v>
      </c>
      <c r="E4019" s="114">
        <f t="shared" si="372"/>
        <v>0</v>
      </c>
      <c r="F4019">
        <f t="shared" ca="1" si="373"/>
        <v>-1</v>
      </c>
      <c r="G4019">
        <f t="shared" ca="1" si="374"/>
        <v>654</v>
      </c>
      <c r="H4019">
        <f t="shared" ca="1" si="375"/>
        <v>0</v>
      </c>
      <c r="I4019" s="122">
        <f t="shared" ca="1" si="376"/>
        <v>0</v>
      </c>
    </row>
    <row r="4020" spans="1:9" x14ac:dyDescent="0.25">
      <c r="A4020" s="114">
        <f t="shared" si="377"/>
        <v>4020</v>
      </c>
      <c r="B4020" s="114">
        <f>IF(AND(A4020&gt;=CONTROL!$D$9,A4020&lt;CONTROL!$D$10+1),A4020,0)</f>
        <v>0</v>
      </c>
      <c r="C4020" s="114">
        <f>IF(AND(A4020&gt;=CONTROL!$F$9,A4020&lt;CONTROL!$F$10+1),A4020,0)</f>
        <v>0</v>
      </c>
      <c r="D4020" s="114" t="str">
        <f>IF(DATOS!I4021=CONTROL!$H$10,"B","A")</f>
        <v>A</v>
      </c>
      <c r="E4020" s="114">
        <f t="shared" si="372"/>
        <v>0</v>
      </c>
      <c r="F4020">
        <f t="shared" ca="1" si="373"/>
        <v>-1</v>
      </c>
      <c r="G4020">
        <f t="shared" ca="1" si="374"/>
        <v>654</v>
      </c>
      <c r="H4020">
        <f t="shared" ca="1" si="375"/>
        <v>0</v>
      </c>
      <c r="I4020" s="122">
        <f t="shared" ca="1" si="376"/>
        <v>0</v>
      </c>
    </row>
    <row r="4021" spans="1:9" x14ac:dyDescent="0.25">
      <c r="A4021" s="114">
        <f t="shared" si="377"/>
        <v>4021</v>
      </c>
      <c r="B4021" s="114">
        <f>IF(AND(A4021&gt;=CONTROL!$D$9,A4021&lt;CONTROL!$D$10+1),A4021,0)</f>
        <v>0</v>
      </c>
      <c r="C4021" s="114">
        <f>IF(AND(A4021&gt;=CONTROL!$F$9,A4021&lt;CONTROL!$F$10+1),A4021,0)</f>
        <v>0</v>
      </c>
      <c r="D4021" s="114" t="str">
        <f>IF(DATOS!I4022=CONTROL!$H$10,"B","A")</f>
        <v>A</v>
      </c>
      <c r="E4021" s="114">
        <f t="shared" si="372"/>
        <v>0</v>
      </c>
      <c r="F4021">
        <f t="shared" ca="1" si="373"/>
        <v>-1</v>
      </c>
      <c r="G4021">
        <f t="shared" ca="1" si="374"/>
        <v>654</v>
      </c>
      <c r="H4021">
        <f t="shared" ca="1" si="375"/>
        <v>0</v>
      </c>
      <c r="I4021" s="122">
        <f t="shared" ca="1" si="376"/>
        <v>0</v>
      </c>
    </row>
    <row r="4022" spans="1:9" x14ac:dyDescent="0.25">
      <c r="A4022" s="114">
        <f t="shared" si="377"/>
        <v>4022</v>
      </c>
      <c r="B4022" s="114">
        <f>IF(AND(A4022&gt;=CONTROL!$D$9,A4022&lt;CONTROL!$D$10+1),A4022,0)</f>
        <v>0</v>
      </c>
      <c r="C4022" s="114">
        <f>IF(AND(A4022&gt;=CONTROL!$F$9,A4022&lt;CONTROL!$F$10+1),A4022,0)</f>
        <v>0</v>
      </c>
      <c r="D4022" s="114" t="str">
        <f>IF(DATOS!I4023=CONTROL!$H$10,"B","A")</f>
        <v>A</v>
      </c>
      <c r="E4022" s="114">
        <f t="shared" si="372"/>
        <v>0</v>
      </c>
      <c r="F4022">
        <f t="shared" ca="1" si="373"/>
        <v>-1</v>
      </c>
      <c r="G4022">
        <f t="shared" ca="1" si="374"/>
        <v>654</v>
      </c>
      <c r="H4022">
        <f t="shared" ca="1" si="375"/>
        <v>0</v>
      </c>
      <c r="I4022" s="122">
        <f t="shared" ca="1" si="376"/>
        <v>0</v>
      </c>
    </row>
    <row r="4023" spans="1:9" x14ac:dyDescent="0.25">
      <c r="A4023" s="114">
        <f t="shared" si="377"/>
        <v>4023</v>
      </c>
      <c r="B4023" s="114">
        <f>IF(AND(A4023&gt;=CONTROL!$D$9,A4023&lt;CONTROL!$D$10+1),A4023,0)</f>
        <v>0</v>
      </c>
      <c r="C4023" s="114">
        <f>IF(AND(A4023&gt;=CONTROL!$F$9,A4023&lt;CONTROL!$F$10+1),A4023,0)</f>
        <v>0</v>
      </c>
      <c r="D4023" s="114" t="str">
        <f>IF(DATOS!I4024=CONTROL!$H$10,"B","A")</f>
        <v>A</v>
      </c>
      <c r="E4023" s="114">
        <f t="shared" si="372"/>
        <v>0</v>
      </c>
      <c r="F4023">
        <f t="shared" ca="1" si="373"/>
        <v>-1</v>
      </c>
      <c r="G4023">
        <f t="shared" ca="1" si="374"/>
        <v>654</v>
      </c>
      <c r="H4023">
        <f t="shared" ca="1" si="375"/>
        <v>0</v>
      </c>
      <c r="I4023" s="122">
        <f t="shared" ca="1" si="376"/>
        <v>0</v>
      </c>
    </row>
    <row r="4024" spans="1:9" x14ac:dyDescent="0.25">
      <c r="A4024" s="114">
        <f t="shared" si="377"/>
        <v>4024</v>
      </c>
      <c r="B4024" s="114">
        <f>IF(AND(A4024&gt;=CONTROL!$D$9,A4024&lt;CONTROL!$D$10+1),A4024,0)</f>
        <v>0</v>
      </c>
      <c r="C4024" s="114">
        <f>IF(AND(A4024&gt;=CONTROL!$F$9,A4024&lt;CONTROL!$F$10+1),A4024,0)</f>
        <v>0</v>
      </c>
      <c r="D4024" s="114" t="str">
        <f>IF(DATOS!I4025=CONTROL!$H$10,"B","A")</f>
        <v>A</v>
      </c>
      <c r="E4024" s="114">
        <f t="shared" si="372"/>
        <v>0</v>
      </c>
      <c r="F4024">
        <f t="shared" ca="1" si="373"/>
        <v>-1</v>
      </c>
      <c r="G4024">
        <f t="shared" ca="1" si="374"/>
        <v>654</v>
      </c>
      <c r="H4024">
        <f t="shared" ca="1" si="375"/>
        <v>0</v>
      </c>
      <c r="I4024" s="122">
        <f t="shared" ca="1" si="376"/>
        <v>0</v>
      </c>
    </row>
    <row r="4025" spans="1:9" x14ac:dyDescent="0.25">
      <c r="A4025" s="114">
        <f t="shared" si="377"/>
        <v>4025</v>
      </c>
      <c r="B4025" s="114">
        <f>IF(AND(A4025&gt;=CONTROL!$D$9,A4025&lt;CONTROL!$D$10+1),A4025,0)</f>
        <v>0</v>
      </c>
      <c r="C4025" s="114">
        <f>IF(AND(A4025&gt;=CONTROL!$F$9,A4025&lt;CONTROL!$F$10+1),A4025,0)</f>
        <v>0</v>
      </c>
      <c r="D4025" s="114" t="str">
        <f>IF(DATOS!I4026=CONTROL!$H$10,"B","A")</f>
        <v>A</v>
      </c>
      <c r="E4025" s="114">
        <f t="shared" si="372"/>
        <v>0</v>
      </c>
      <c r="F4025">
        <f t="shared" ca="1" si="373"/>
        <v>-1</v>
      </c>
      <c r="G4025">
        <f t="shared" ca="1" si="374"/>
        <v>654</v>
      </c>
      <c r="H4025">
        <f t="shared" ca="1" si="375"/>
        <v>0</v>
      </c>
      <c r="I4025" s="122">
        <f t="shared" ca="1" si="376"/>
        <v>0</v>
      </c>
    </row>
    <row r="4026" spans="1:9" x14ac:dyDescent="0.25">
      <c r="A4026" s="114">
        <f t="shared" si="377"/>
        <v>4026</v>
      </c>
      <c r="B4026" s="114">
        <f>IF(AND(A4026&gt;=CONTROL!$D$9,A4026&lt;CONTROL!$D$10+1),A4026,0)</f>
        <v>0</v>
      </c>
      <c r="C4026" s="114">
        <f>IF(AND(A4026&gt;=CONTROL!$F$9,A4026&lt;CONTROL!$F$10+1),A4026,0)</f>
        <v>0</v>
      </c>
      <c r="D4026" s="114" t="str">
        <f>IF(DATOS!I4027=CONTROL!$H$10,"B","A")</f>
        <v>A</v>
      </c>
      <c r="E4026" s="114">
        <f t="shared" si="372"/>
        <v>0</v>
      </c>
      <c r="F4026">
        <f t="shared" ca="1" si="373"/>
        <v>-1</v>
      </c>
      <c r="G4026">
        <f t="shared" ca="1" si="374"/>
        <v>654</v>
      </c>
      <c r="H4026">
        <f t="shared" ca="1" si="375"/>
        <v>0</v>
      </c>
      <c r="I4026" s="122">
        <f t="shared" ca="1" si="376"/>
        <v>0</v>
      </c>
    </row>
    <row r="4027" spans="1:9" x14ac:dyDescent="0.25">
      <c r="A4027" s="114">
        <f t="shared" si="377"/>
        <v>4027</v>
      </c>
      <c r="B4027" s="114">
        <f>IF(AND(A4027&gt;=CONTROL!$D$9,A4027&lt;CONTROL!$D$10+1),A4027,0)</f>
        <v>0</v>
      </c>
      <c r="C4027" s="114">
        <f>IF(AND(A4027&gt;=CONTROL!$F$9,A4027&lt;CONTROL!$F$10+1),A4027,0)</f>
        <v>0</v>
      </c>
      <c r="D4027" s="114" t="str">
        <f>IF(DATOS!I4028=CONTROL!$H$10,"B","A")</f>
        <v>A</v>
      </c>
      <c r="E4027" s="114">
        <f t="shared" si="372"/>
        <v>0</v>
      </c>
      <c r="F4027">
        <f t="shared" ca="1" si="373"/>
        <v>-1</v>
      </c>
      <c r="G4027">
        <f t="shared" ca="1" si="374"/>
        <v>654</v>
      </c>
      <c r="H4027">
        <f t="shared" ca="1" si="375"/>
        <v>0</v>
      </c>
      <c r="I4027" s="122">
        <f t="shared" ca="1" si="376"/>
        <v>0</v>
      </c>
    </row>
    <row r="4028" spans="1:9" x14ac:dyDescent="0.25">
      <c r="A4028" s="114">
        <f t="shared" si="377"/>
        <v>4028</v>
      </c>
      <c r="B4028" s="114">
        <f>IF(AND(A4028&gt;=CONTROL!$D$9,A4028&lt;CONTROL!$D$10+1),A4028,0)</f>
        <v>0</v>
      </c>
      <c r="C4028" s="114">
        <f>IF(AND(A4028&gt;=CONTROL!$F$9,A4028&lt;CONTROL!$F$10+1),A4028,0)</f>
        <v>0</v>
      </c>
      <c r="D4028" s="114" t="str">
        <f>IF(DATOS!I4029=CONTROL!$H$10,"B","A")</f>
        <v>A</v>
      </c>
      <c r="E4028" s="114">
        <f t="shared" si="372"/>
        <v>0</v>
      </c>
      <c r="F4028">
        <f t="shared" ca="1" si="373"/>
        <v>-1</v>
      </c>
      <c r="G4028">
        <f t="shared" ca="1" si="374"/>
        <v>654</v>
      </c>
      <c r="H4028">
        <f t="shared" ca="1" si="375"/>
        <v>0</v>
      </c>
      <c r="I4028" s="122">
        <f t="shared" ca="1" si="376"/>
        <v>0</v>
      </c>
    </row>
    <row r="4029" spans="1:9" x14ac:dyDescent="0.25">
      <c r="A4029" s="114">
        <f t="shared" si="377"/>
        <v>4029</v>
      </c>
      <c r="B4029" s="114">
        <f>IF(AND(A4029&gt;=CONTROL!$D$9,A4029&lt;CONTROL!$D$10+1),A4029,0)</f>
        <v>0</v>
      </c>
      <c r="C4029" s="114">
        <f>IF(AND(A4029&gt;=CONTROL!$F$9,A4029&lt;CONTROL!$F$10+1),A4029,0)</f>
        <v>0</v>
      </c>
      <c r="D4029" s="114" t="str">
        <f>IF(DATOS!I4030=CONTROL!$H$10,"B","A")</f>
        <v>A</v>
      </c>
      <c r="E4029" s="114">
        <f t="shared" si="372"/>
        <v>0</v>
      </c>
      <c r="F4029">
        <f t="shared" ca="1" si="373"/>
        <v>-1</v>
      </c>
      <c r="G4029">
        <f t="shared" ca="1" si="374"/>
        <v>654</v>
      </c>
      <c r="H4029">
        <f t="shared" ca="1" si="375"/>
        <v>0</v>
      </c>
      <c r="I4029" s="122">
        <f t="shared" ca="1" si="376"/>
        <v>0</v>
      </c>
    </row>
    <row r="4030" spans="1:9" x14ac:dyDescent="0.25">
      <c r="A4030" s="114">
        <f t="shared" si="377"/>
        <v>4030</v>
      </c>
      <c r="B4030" s="114">
        <f>IF(AND(A4030&gt;=CONTROL!$D$9,A4030&lt;CONTROL!$D$10+1),A4030,0)</f>
        <v>0</v>
      </c>
      <c r="C4030" s="114">
        <f>IF(AND(A4030&gt;=CONTROL!$F$9,A4030&lt;CONTROL!$F$10+1),A4030,0)</f>
        <v>0</v>
      </c>
      <c r="D4030" s="114" t="str">
        <f>IF(DATOS!I4031=CONTROL!$H$10,"B","A")</f>
        <v>A</v>
      </c>
      <c r="E4030" s="114">
        <f t="shared" si="372"/>
        <v>0</v>
      </c>
      <c r="F4030">
        <f t="shared" ca="1" si="373"/>
        <v>-1</v>
      </c>
      <c r="G4030">
        <f t="shared" ca="1" si="374"/>
        <v>654</v>
      </c>
      <c r="H4030">
        <f t="shared" ca="1" si="375"/>
        <v>0</v>
      </c>
      <c r="I4030" s="122">
        <f t="shared" ca="1" si="376"/>
        <v>0</v>
      </c>
    </row>
    <row r="4031" spans="1:9" x14ac:dyDescent="0.25">
      <c r="A4031" s="114">
        <f t="shared" si="377"/>
        <v>4031</v>
      </c>
      <c r="B4031" s="114">
        <f>IF(AND(A4031&gt;=CONTROL!$D$9,A4031&lt;CONTROL!$D$10+1),A4031,0)</f>
        <v>0</v>
      </c>
      <c r="C4031" s="114">
        <f>IF(AND(A4031&gt;=CONTROL!$F$9,A4031&lt;CONTROL!$F$10+1),A4031,0)</f>
        <v>0</v>
      </c>
      <c r="D4031" s="114" t="str">
        <f>IF(DATOS!I4032=CONTROL!$H$10,"B","A")</f>
        <v>A</v>
      </c>
      <c r="E4031" s="114">
        <f t="shared" si="372"/>
        <v>0</v>
      </c>
      <c r="F4031">
        <f t="shared" ca="1" si="373"/>
        <v>-1</v>
      </c>
      <c r="G4031">
        <f t="shared" ca="1" si="374"/>
        <v>654</v>
      </c>
      <c r="H4031">
        <f t="shared" ca="1" si="375"/>
        <v>0</v>
      </c>
      <c r="I4031" s="122">
        <f t="shared" ca="1" si="376"/>
        <v>0</v>
      </c>
    </row>
    <row r="4032" spans="1:9" x14ac:dyDescent="0.25">
      <c r="A4032" s="114">
        <f t="shared" si="377"/>
        <v>4032</v>
      </c>
      <c r="B4032" s="114">
        <f>IF(AND(A4032&gt;=CONTROL!$D$9,A4032&lt;CONTROL!$D$10+1),A4032,0)</f>
        <v>0</v>
      </c>
      <c r="C4032" s="114">
        <f>IF(AND(A4032&gt;=CONTROL!$F$9,A4032&lt;CONTROL!$F$10+1),A4032,0)</f>
        <v>0</v>
      </c>
      <c r="D4032" s="114" t="str">
        <f>IF(DATOS!I4033=CONTROL!$H$10,"B","A")</f>
        <v>A</v>
      </c>
      <c r="E4032" s="114">
        <f t="shared" si="372"/>
        <v>0</v>
      </c>
      <c r="F4032">
        <f t="shared" ca="1" si="373"/>
        <v>-1</v>
      </c>
      <c r="G4032">
        <f t="shared" ca="1" si="374"/>
        <v>654</v>
      </c>
      <c r="H4032">
        <f t="shared" ca="1" si="375"/>
        <v>0</v>
      </c>
      <c r="I4032" s="122">
        <f t="shared" ca="1" si="376"/>
        <v>0</v>
      </c>
    </row>
    <row r="4033" spans="1:9" x14ac:dyDescent="0.25">
      <c r="A4033" s="114">
        <f t="shared" si="377"/>
        <v>4033</v>
      </c>
      <c r="B4033" s="114">
        <f>IF(AND(A4033&gt;=CONTROL!$D$9,A4033&lt;CONTROL!$D$10+1),A4033,0)</f>
        <v>0</v>
      </c>
      <c r="C4033" s="114">
        <f>IF(AND(A4033&gt;=CONTROL!$F$9,A4033&lt;CONTROL!$F$10+1),A4033,0)</f>
        <v>0</v>
      </c>
      <c r="D4033" s="114" t="str">
        <f>IF(DATOS!I4034=CONTROL!$H$10,"B","A")</f>
        <v>A</v>
      </c>
      <c r="E4033" s="114">
        <f t="shared" si="372"/>
        <v>0</v>
      </c>
      <c r="F4033">
        <f t="shared" ca="1" si="373"/>
        <v>-1</v>
      </c>
      <c r="G4033">
        <f t="shared" ca="1" si="374"/>
        <v>654</v>
      </c>
      <c r="H4033">
        <f t="shared" ca="1" si="375"/>
        <v>0</v>
      </c>
      <c r="I4033" s="122">
        <f t="shared" ca="1" si="376"/>
        <v>0</v>
      </c>
    </row>
    <row r="4034" spans="1:9" x14ac:dyDescent="0.25">
      <c r="A4034" s="114">
        <f t="shared" si="377"/>
        <v>4034</v>
      </c>
      <c r="B4034" s="114">
        <f>IF(AND(A4034&gt;=CONTROL!$D$9,A4034&lt;CONTROL!$D$10+1),A4034,0)</f>
        <v>0</v>
      </c>
      <c r="C4034" s="114">
        <f>IF(AND(A4034&gt;=CONTROL!$F$9,A4034&lt;CONTROL!$F$10+1),A4034,0)</f>
        <v>0</v>
      </c>
      <c r="D4034" s="114" t="str">
        <f>IF(DATOS!I4035=CONTROL!$H$10,"B","A")</f>
        <v>A</v>
      </c>
      <c r="E4034" s="114">
        <f t="shared" ref="E4034:E4097" si="378">IF(D4034="A",+C4034+B4034,0)</f>
        <v>0</v>
      </c>
      <c r="F4034">
        <f t="shared" ref="F4034:F4097" ca="1" si="379">IF(E4034&gt;0,RAND(),-1)</f>
        <v>-1</v>
      </c>
      <c r="G4034">
        <f t="shared" ref="G4034:G4097" ca="1" si="380">RANK(F4034,$F$1:$F$5000)</f>
        <v>654</v>
      </c>
      <c r="H4034">
        <f t="shared" ref="H4034:H4097" ca="1" si="381">IF(F4034=-1,0,G4034)</f>
        <v>0</v>
      </c>
      <c r="I4034" s="122">
        <f t="shared" ref="I4034:I4097" ca="1" si="382">IFERROR(MATCH(A4034,H:H,0),0)</f>
        <v>0</v>
      </c>
    </row>
    <row r="4035" spans="1:9" x14ac:dyDescent="0.25">
      <c r="A4035" s="114">
        <f t="shared" ref="A4035:A4098" si="383">+A4034+1</f>
        <v>4035</v>
      </c>
      <c r="B4035" s="114">
        <f>IF(AND(A4035&gt;=CONTROL!$D$9,A4035&lt;CONTROL!$D$10+1),A4035,0)</f>
        <v>0</v>
      </c>
      <c r="C4035" s="114">
        <f>IF(AND(A4035&gt;=CONTROL!$F$9,A4035&lt;CONTROL!$F$10+1),A4035,0)</f>
        <v>0</v>
      </c>
      <c r="D4035" s="114" t="str">
        <f>IF(DATOS!I4036=CONTROL!$H$10,"B","A")</f>
        <v>A</v>
      </c>
      <c r="E4035" s="114">
        <f t="shared" si="378"/>
        <v>0</v>
      </c>
      <c r="F4035">
        <f t="shared" ca="1" si="379"/>
        <v>-1</v>
      </c>
      <c r="G4035">
        <f t="shared" ca="1" si="380"/>
        <v>654</v>
      </c>
      <c r="H4035">
        <f t="shared" ca="1" si="381"/>
        <v>0</v>
      </c>
      <c r="I4035" s="122">
        <f t="shared" ca="1" si="382"/>
        <v>0</v>
      </c>
    </row>
    <row r="4036" spans="1:9" x14ac:dyDescent="0.25">
      <c r="A4036" s="114">
        <f t="shared" si="383"/>
        <v>4036</v>
      </c>
      <c r="B4036" s="114">
        <f>IF(AND(A4036&gt;=CONTROL!$D$9,A4036&lt;CONTROL!$D$10+1),A4036,0)</f>
        <v>0</v>
      </c>
      <c r="C4036" s="114">
        <f>IF(AND(A4036&gt;=CONTROL!$F$9,A4036&lt;CONTROL!$F$10+1),A4036,0)</f>
        <v>0</v>
      </c>
      <c r="D4036" s="114" t="str">
        <f>IF(DATOS!I4037=CONTROL!$H$10,"B","A")</f>
        <v>A</v>
      </c>
      <c r="E4036" s="114">
        <f t="shared" si="378"/>
        <v>0</v>
      </c>
      <c r="F4036">
        <f t="shared" ca="1" si="379"/>
        <v>-1</v>
      </c>
      <c r="G4036">
        <f t="shared" ca="1" si="380"/>
        <v>654</v>
      </c>
      <c r="H4036">
        <f t="shared" ca="1" si="381"/>
        <v>0</v>
      </c>
      <c r="I4036" s="122">
        <f t="shared" ca="1" si="382"/>
        <v>0</v>
      </c>
    </row>
    <row r="4037" spans="1:9" x14ac:dyDescent="0.25">
      <c r="A4037" s="114">
        <f t="shared" si="383"/>
        <v>4037</v>
      </c>
      <c r="B4037" s="114">
        <f>IF(AND(A4037&gt;=CONTROL!$D$9,A4037&lt;CONTROL!$D$10+1),A4037,0)</f>
        <v>0</v>
      </c>
      <c r="C4037" s="114">
        <f>IF(AND(A4037&gt;=CONTROL!$F$9,A4037&lt;CONTROL!$F$10+1),A4037,0)</f>
        <v>0</v>
      </c>
      <c r="D4037" s="114" t="str">
        <f>IF(DATOS!I4038=CONTROL!$H$10,"B","A")</f>
        <v>A</v>
      </c>
      <c r="E4037" s="114">
        <f t="shared" si="378"/>
        <v>0</v>
      </c>
      <c r="F4037">
        <f t="shared" ca="1" si="379"/>
        <v>-1</v>
      </c>
      <c r="G4037">
        <f t="shared" ca="1" si="380"/>
        <v>654</v>
      </c>
      <c r="H4037">
        <f t="shared" ca="1" si="381"/>
        <v>0</v>
      </c>
      <c r="I4037" s="122">
        <f t="shared" ca="1" si="382"/>
        <v>0</v>
      </c>
    </row>
    <row r="4038" spans="1:9" x14ac:dyDescent="0.25">
      <c r="A4038" s="114">
        <f t="shared" si="383"/>
        <v>4038</v>
      </c>
      <c r="B4038" s="114">
        <f>IF(AND(A4038&gt;=CONTROL!$D$9,A4038&lt;CONTROL!$D$10+1),A4038,0)</f>
        <v>0</v>
      </c>
      <c r="C4038" s="114">
        <f>IF(AND(A4038&gt;=CONTROL!$F$9,A4038&lt;CONTROL!$F$10+1),A4038,0)</f>
        <v>0</v>
      </c>
      <c r="D4038" s="114" t="str">
        <f>IF(DATOS!I4039=CONTROL!$H$10,"B","A")</f>
        <v>A</v>
      </c>
      <c r="E4038" s="114">
        <f t="shared" si="378"/>
        <v>0</v>
      </c>
      <c r="F4038">
        <f t="shared" ca="1" si="379"/>
        <v>-1</v>
      </c>
      <c r="G4038">
        <f t="shared" ca="1" si="380"/>
        <v>654</v>
      </c>
      <c r="H4038">
        <f t="shared" ca="1" si="381"/>
        <v>0</v>
      </c>
      <c r="I4038" s="122">
        <f t="shared" ca="1" si="382"/>
        <v>0</v>
      </c>
    </row>
    <row r="4039" spans="1:9" x14ac:dyDescent="0.25">
      <c r="A4039" s="114">
        <f t="shared" si="383"/>
        <v>4039</v>
      </c>
      <c r="B4039" s="114">
        <f>IF(AND(A4039&gt;=CONTROL!$D$9,A4039&lt;CONTROL!$D$10+1),A4039,0)</f>
        <v>0</v>
      </c>
      <c r="C4039" s="114">
        <f>IF(AND(A4039&gt;=CONTROL!$F$9,A4039&lt;CONTROL!$F$10+1),A4039,0)</f>
        <v>0</v>
      </c>
      <c r="D4039" s="114" t="str">
        <f>IF(DATOS!I4040=CONTROL!$H$10,"B","A")</f>
        <v>A</v>
      </c>
      <c r="E4039" s="114">
        <f t="shared" si="378"/>
        <v>0</v>
      </c>
      <c r="F4039">
        <f t="shared" ca="1" si="379"/>
        <v>-1</v>
      </c>
      <c r="G4039">
        <f t="shared" ca="1" si="380"/>
        <v>654</v>
      </c>
      <c r="H4039">
        <f t="shared" ca="1" si="381"/>
        <v>0</v>
      </c>
      <c r="I4039" s="122">
        <f t="shared" ca="1" si="382"/>
        <v>0</v>
      </c>
    </row>
    <row r="4040" spans="1:9" x14ac:dyDescent="0.25">
      <c r="A4040" s="114">
        <f t="shared" si="383"/>
        <v>4040</v>
      </c>
      <c r="B4040" s="114">
        <f>IF(AND(A4040&gt;=CONTROL!$D$9,A4040&lt;CONTROL!$D$10+1),A4040,0)</f>
        <v>0</v>
      </c>
      <c r="C4040" s="114">
        <f>IF(AND(A4040&gt;=CONTROL!$F$9,A4040&lt;CONTROL!$F$10+1),A4040,0)</f>
        <v>0</v>
      </c>
      <c r="D4040" s="114" t="str">
        <f>IF(DATOS!I4041=CONTROL!$H$10,"B","A")</f>
        <v>A</v>
      </c>
      <c r="E4040" s="114">
        <f t="shared" si="378"/>
        <v>0</v>
      </c>
      <c r="F4040">
        <f t="shared" ca="1" si="379"/>
        <v>-1</v>
      </c>
      <c r="G4040">
        <f t="shared" ca="1" si="380"/>
        <v>654</v>
      </c>
      <c r="H4040">
        <f t="shared" ca="1" si="381"/>
        <v>0</v>
      </c>
      <c r="I4040" s="122">
        <f t="shared" ca="1" si="382"/>
        <v>0</v>
      </c>
    </row>
    <row r="4041" spans="1:9" x14ac:dyDescent="0.25">
      <c r="A4041" s="114">
        <f t="shared" si="383"/>
        <v>4041</v>
      </c>
      <c r="B4041" s="114">
        <f>IF(AND(A4041&gt;=CONTROL!$D$9,A4041&lt;CONTROL!$D$10+1),A4041,0)</f>
        <v>0</v>
      </c>
      <c r="C4041" s="114">
        <f>IF(AND(A4041&gt;=CONTROL!$F$9,A4041&lt;CONTROL!$F$10+1),A4041,0)</f>
        <v>0</v>
      </c>
      <c r="D4041" s="114" t="str">
        <f>IF(DATOS!I4042=CONTROL!$H$10,"B","A")</f>
        <v>A</v>
      </c>
      <c r="E4041" s="114">
        <f t="shared" si="378"/>
        <v>0</v>
      </c>
      <c r="F4041">
        <f t="shared" ca="1" si="379"/>
        <v>-1</v>
      </c>
      <c r="G4041">
        <f t="shared" ca="1" si="380"/>
        <v>654</v>
      </c>
      <c r="H4041">
        <f t="shared" ca="1" si="381"/>
        <v>0</v>
      </c>
      <c r="I4041" s="122">
        <f t="shared" ca="1" si="382"/>
        <v>0</v>
      </c>
    </row>
    <row r="4042" spans="1:9" x14ac:dyDescent="0.25">
      <c r="A4042" s="114">
        <f t="shared" si="383"/>
        <v>4042</v>
      </c>
      <c r="B4042" s="114">
        <f>IF(AND(A4042&gt;=CONTROL!$D$9,A4042&lt;CONTROL!$D$10+1),A4042,0)</f>
        <v>0</v>
      </c>
      <c r="C4042" s="114">
        <f>IF(AND(A4042&gt;=CONTROL!$F$9,A4042&lt;CONTROL!$F$10+1),A4042,0)</f>
        <v>0</v>
      </c>
      <c r="D4042" s="114" t="str">
        <f>IF(DATOS!I4043=CONTROL!$H$10,"B","A")</f>
        <v>A</v>
      </c>
      <c r="E4042" s="114">
        <f t="shared" si="378"/>
        <v>0</v>
      </c>
      <c r="F4042">
        <f t="shared" ca="1" si="379"/>
        <v>-1</v>
      </c>
      <c r="G4042">
        <f t="shared" ca="1" si="380"/>
        <v>654</v>
      </c>
      <c r="H4042">
        <f t="shared" ca="1" si="381"/>
        <v>0</v>
      </c>
      <c r="I4042" s="122">
        <f t="shared" ca="1" si="382"/>
        <v>0</v>
      </c>
    </row>
    <row r="4043" spans="1:9" x14ac:dyDescent="0.25">
      <c r="A4043" s="114">
        <f t="shared" si="383"/>
        <v>4043</v>
      </c>
      <c r="B4043" s="114">
        <f>IF(AND(A4043&gt;=CONTROL!$D$9,A4043&lt;CONTROL!$D$10+1),A4043,0)</f>
        <v>0</v>
      </c>
      <c r="C4043" s="114">
        <f>IF(AND(A4043&gt;=CONTROL!$F$9,A4043&lt;CONTROL!$F$10+1),A4043,0)</f>
        <v>0</v>
      </c>
      <c r="D4043" s="114" t="str">
        <f>IF(DATOS!I4044=CONTROL!$H$10,"B","A")</f>
        <v>A</v>
      </c>
      <c r="E4043" s="114">
        <f t="shared" si="378"/>
        <v>0</v>
      </c>
      <c r="F4043">
        <f t="shared" ca="1" si="379"/>
        <v>-1</v>
      </c>
      <c r="G4043">
        <f t="shared" ca="1" si="380"/>
        <v>654</v>
      </c>
      <c r="H4043">
        <f t="shared" ca="1" si="381"/>
        <v>0</v>
      </c>
      <c r="I4043" s="122">
        <f t="shared" ca="1" si="382"/>
        <v>0</v>
      </c>
    </row>
    <row r="4044" spans="1:9" x14ac:dyDescent="0.25">
      <c r="A4044" s="114">
        <f t="shared" si="383"/>
        <v>4044</v>
      </c>
      <c r="B4044" s="114">
        <f>IF(AND(A4044&gt;=CONTROL!$D$9,A4044&lt;CONTROL!$D$10+1),A4044,0)</f>
        <v>0</v>
      </c>
      <c r="C4044" s="114">
        <f>IF(AND(A4044&gt;=CONTROL!$F$9,A4044&lt;CONTROL!$F$10+1),A4044,0)</f>
        <v>0</v>
      </c>
      <c r="D4044" s="114" t="str">
        <f>IF(DATOS!I4045=CONTROL!$H$10,"B","A")</f>
        <v>A</v>
      </c>
      <c r="E4044" s="114">
        <f t="shared" si="378"/>
        <v>0</v>
      </c>
      <c r="F4044">
        <f t="shared" ca="1" si="379"/>
        <v>-1</v>
      </c>
      <c r="G4044">
        <f t="shared" ca="1" si="380"/>
        <v>654</v>
      </c>
      <c r="H4044">
        <f t="shared" ca="1" si="381"/>
        <v>0</v>
      </c>
      <c r="I4044" s="122">
        <f t="shared" ca="1" si="382"/>
        <v>0</v>
      </c>
    </row>
    <row r="4045" spans="1:9" x14ac:dyDescent="0.25">
      <c r="A4045" s="114">
        <f t="shared" si="383"/>
        <v>4045</v>
      </c>
      <c r="B4045" s="114">
        <f>IF(AND(A4045&gt;=CONTROL!$D$9,A4045&lt;CONTROL!$D$10+1),A4045,0)</f>
        <v>0</v>
      </c>
      <c r="C4045" s="114">
        <f>IF(AND(A4045&gt;=CONTROL!$F$9,A4045&lt;CONTROL!$F$10+1),A4045,0)</f>
        <v>0</v>
      </c>
      <c r="D4045" s="114" t="str">
        <f>IF(DATOS!I4046=CONTROL!$H$10,"B","A")</f>
        <v>A</v>
      </c>
      <c r="E4045" s="114">
        <f t="shared" si="378"/>
        <v>0</v>
      </c>
      <c r="F4045">
        <f t="shared" ca="1" si="379"/>
        <v>-1</v>
      </c>
      <c r="G4045">
        <f t="shared" ca="1" si="380"/>
        <v>654</v>
      </c>
      <c r="H4045">
        <f t="shared" ca="1" si="381"/>
        <v>0</v>
      </c>
      <c r="I4045" s="122">
        <f t="shared" ca="1" si="382"/>
        <v>0</v>
      </c>
    </row>
    <row r="4046" spans="1:9" x14ac:dyDescent="0.25">
      <c r="A4046" s="114">
        <f t="shared" si="383"/>
        <v>4046</v>
      </c>
      <c r="B4046" s="114">
        <f>IF(AND(A4046&gt;=CONTROL!$D$9,A4046&lt;CONTROL!$D$10+1),A4046,0)</f>
        <v>0</v>
      </c>
      <c r="C4046" s="114">
        <f>IF(AND(A4046&gt;=CONTROL!$F$9,A4046&lt;CONTROL!$F$10+1),A4046,0)</f>
        <v>0</v>
      </c>
      <c r="D4046" s="114" t="str">
        <f>IF(DATOS!I4047=CONTROL!$H$10,"B","A")</f>
        <v>A</v>
      </c>
      <c r="E4046" s="114">
        <f t="shared" si="378"/>
        <v>0</v>
      </c>
      <c r="F4046">
        <f t="shared" ca="1" si="379"/>
        <v>-1</v>
      </c>
      <c r="G4046">
        <f t="shared" ca="1" si="380"/>
        <v>654</v>
      </c>
      <c r="H4046">
        <f t="shared" ca="1" si="381"/>
        <v>0</v>
      </c>
      <c r="I4046" s="122">
        <f t="shared" ca="1" si="382"/>
        <v>0</v>
      </c>
    </row>
    <row r="4047" spans="1:9" x14ac:dyDescent="0.25">
      <c r="A4047" s="114">
        <f t="shared" si="383"/>
        <v>4047</v>
      </c>
      <c r="B4047" s="114">
        <f>IF(AND(A4047&gt;=CONTROL!$D$9,A4047&lt;CONTROL!$D$10+1),A4047,0)</f>
        <v>0</v>
      </c>
      <c r="C4047" s="114">
        <f>IF(AND(A4047&gt;=CONTROL!$F$9,A4047&lt;CONTROL!$F$10+1),A4047,0)</f>
        <v>0</v>
      </c>
      <c r="D4047" s="114" t="str">
        <f>IF(DATOS!I4048=CONTROL!$H$10,"B","A")</f>
        <v>A</v>
      </c>
      <c r="E4047" s="114">
        <f t="shared" si="378"/>
        <v>0</v>
      </c>
      <c r="F4047">
        <f t="shared" ca="1" si="379"/>
        <v>-1</v>
      </c>
      <c r="G4047">
        <f t="shared" ca="1" si="380"/>
        <v>654</v>
      </c>
      <c r="H4047">
        <f t="shared" ca="1" si="381"/>
        <v>0</v>
      </c>
      <c r="I4047" s="122">
        <f t="shared" ca="1" si="382"/>
        <v>0</v>
      </c>
    </row>
    <row r="4048" spans="1:9" x14ac:dyDescent="0.25">
      <c r="A4048" s="114">
        <f t="shared" si="383"/>
        <v>4048</v>
      </c>
      <c r="B4048" s="114">
        <f>IF(AND(A4048&gt;=CONTROL!$D$9,A4048&lt;CONTROL!$D$10+1),A4048,0)</f>
        <v>0</v>
      </c>
      <c r="C4048" s="114">
        <f>IF(AND(A4048&gt;=CONTROL!$F$9,A4048&lt;CONTROL!$F$10+1),A4048,0)</f>
        <v>0</v>
      </c>
      <c r="D4048" s="114" t="str">
        <f>IF(DATOS!I4049=CONTROL!$H$10,"B","A")</f>
        <v>A</v>
      </c>
      <c r="E4048" s="114">
        <f t="shared" si="378"/>
        <v>0</v>
      </c>
      <c r="F4048">
        <f t="shared" ca="1" si="379"/>
        <v>-1</v>
      </c>
      <c r="G4048">
        <f t="shared" ca="1" si="380"/>
        <v>654</v>
      </c>
      <c r="H4048">
        <f t="shared" ca="1" si="381"/>
        <v>0</v>
      </c>
      <c r="I4048" s="122">
        <f t="shared" ca="1" si="382"/>
        <v>0</v>
      </c>
    </row>
    <row r="4049" spans="1:9" x14ac:dyDescent="0.25">
      <c r="A4049" s="114">
        <f t="shared" si="383"/>
        <v>4049</v>
      </c>
      <c r="B4049" s="114">
        <f>IF(AND(A4049&gt;=CONTROL!$D$9,A4049&lt;CONTROL!$D$10+1),A4049,0)</f>
        <v>0</v>
      </c>
      <c r="C4049" s="114">
        <f>IF(AND(A4049&gt;=CONTROL!$F$9,A4049&lt;CONTROL!$F$10+1),A4049,0)</f>
        <v>0</v>
      </c>
      <c r="D4049" s="114" t="str">
        <f>IF(DATOS!I4050=CONTROL!$H$10,"B","A")</f>
        <v>A</v>
      </c>
      <c r="E4049" s="114">
        <f t="shared" si="378"/>
        <v>0</v>
      </c>
      <c r="F4049">
        <f t="shared" ca="1" si="379"/>
        <v>-1</v>
      </c>
      <c r="G4049">
        <f t="shared" ca="1" si="380"/>
        <v>654</v>
      </c>
      <c r="H4049">
        <f t="shared" ca="1" si="381"/>
        <v>0</v>
      </c>
      <c r="I4049" s="122">
        <f t="shared" ca="1" si="382"/>
        <v>0</v>
      </c>
    </row>
    <row r="4050" spans="1:9" x14ac:dyDescent="0.25">
      <c r="A4050" s="114">
        <f t="shared" si="383"/>
        <v>4050</v>
      </c>
      <c r="B4050" s="114">
        <f>IF(AND(A4050&gt;=CONTROL!$D$9,A4050&lt;CONTROL!$D$10+1),A4050,0)</f>
        <v>0</v>
      </c>
      <c r="C4050" s="114">
        <f>IF(AND(A4050&gt;=CONTROL!$F$9,A4050&lt;CONTROL!$F$10+1),A4050,0)</f>
        <v>0</v>
      </c>
      <c r="D4050" s="114" t="str">
        <f>IF(DATOS!I4051=CONTROL!$H$10,"B","A")</f>
        <v>A</v>
      </c>
      <c r="E4050" s="114">
        <f t="shared" si="378"/>
        <v>0</v>
      </c>
      <c r="F4050">
        <f t="shared" ca="1" si="379"/>
        <v>-1</v>
      </c>
      <c r="G4050">
        <f t="shared" ca="1" si="380"/>
        <v>654</v>
      </c>
      <c r="H4050">
        <f t="shared" ca="1" si="381"/>
        <v>0</v>
      </c>
      <c r="I4050" s="122">
        <f t="shared" ca="1" si="382"/>
        <v>0</v>
      </c>
    </row>
    <row r="4051" spans="1:9" x14ac:dyDescent="0.25">
      <c r="A4051" s="114">
        <f t="shared" si="383"/>
        <v>4051</v>
      </c>
      <c r="B4051" s="114">
        <f>IF(AND(A4051&gt;=CONTROL!$D$9,A4051&lt;CONTROL!$D$10+1),A4051,0)</f>
        <v>0</v>
      </c>
      <c r="C4051" s="114">
        <f>IF(AND(A4051&gt;=CONTROL!$F$9,A4051&lt;CONTROL!$F$10+1),A4051,0)</f>
        <v>0</v>
      </c>
      <c r="D4051" s="114" t="str">
        <f>IF(DATOS!I4052=CONTROL!$H$10,"B","A")</f>
        <v>A</v>
      </c>
      <c r="E4051" s="114">
        <f t="shared" si="378"/>
        <v>0</v>
      </c>
      <c r="F4051">
        <f t="shared" ca="1" si="379"/>
        <v>-1</v>
      </c>
      <c r="G4051">
        <f t="shared" ca="1" si="380"/>
        <v>654</v>
      </c>
      <c r="H4051">
        <f t="shared" ca="1" si="381"/>
        <v>0</v>
      </c>
      <c r="I4051" s="122">
        <f t="shared" ca="1" si="382"/>
        <v>0</v>
      </c>
    </row>
    <row r="4052" spans="1:9" x14ac:dyDescent="0.25">
      <c r="A4052" s="114">
        <f t="shared" si="383"/>
        <v>4052</v>
      </c>
      <c r="B4052" s="114">
        <f>IF(AND(A4052&gt;=CONTROL!$D$9,A4052&lt;CONTROL!$D$10+1),A4052,0)</f>
        <v>0</v>
      </c>
      <c r="C4052" s="114">
        <f>IF(AND(A4052&gt;=CONTROL!$F$9,A4052&lt;CONTROL!$F$10+1),A4052,0)</f>
        <v>0</v>
      </c>
      <c r="D4052" s="114" t="str">
        <f>IF(DATOS!I4053=CONTROL!$H$10,"B","A")</f>
        <v>A</v>
      </c>
      <c r="E4052" s="114">
        <f t="shared" si="378"/>
        <v>0</v>
      </c>
      <c r="F4052">
        <f t="shared" ca="1" si="379"/>
        <v>-1</v>
      </c>
      <c r="G4052">
        <f t="shared" ca="1" si="380"/>
        <v>654</v>
      </c>
      <c r="H4052">
        <f t="shared" ca="1" si="381"/>
        <v>0</v>
      </c>
      <c r="I4052" s="122">
        <f t="shared" ca="1" si="382"/>
        <v>0</v>
      </c>
    </row>
    <row r="4053" spans="1:9" x14ac:dyDescent="0.25">
      <c r="A4053" s="114">
        <f t="shared" si="383"/>
        <v>4053</v>
      </c>
      <c r="B4053" s="114">
        <f>IF(AND(A4053&gt;=CONTROL!$D$9,A4053&lt;CONTROL!$D$10+1),A4053,0)</f>
        <v>0</v>
      </c>
      <c r="C4053" s="114">
        <f>IF(AND(A4053&gt;=CONTROL!$F$9,A4053&lt;CONTROL!$F$10+1),A4053,0)</f>
        <v>0</v>
      </c>
      <c r="D4053" s="114" t="str">
        <f>IF(DATOS!I4054=CONTROL!$H$10,"B","A")</f>
        <v>A</v>
      </c>
      <c r="E4053" s="114">
        <f t="shared" si="378"/>
        <v>0</v>
      </c>
      <c r="F4053">
        <f t="shared" ca="1" si="379"/>
        <v>-1</v>
      </c>
      <c r="G4053">
        <f t="shared" ca="1" si="380"/>
        <v>654</v>
      </c>
      <c r="H4053">
        <f t="shared" ca="1" si="381"/>
        <v>0</v>
      </c>
      <c r="I4053" s="122">
        <f t="shared" ca="1" si="382"/>
        <v>0</v>
      </c>
    </row>
    <row r="4054" spans="1:9" x14ac:dyDescent="0.25">
      <c r="A4054" s="114">
        <f t="shared" si="383"/>
        <v>4054</v>
      </c>
      <c r="B4054" s="114">
        <f>IF(AND(A4054&gt;=CONTROL!$D$9,A4054&lt;CONTROL!$D$10+1),A4054,0)</f>
        <v>0</v>
      </c>
      <c r="C4054" s="114">
        <f>IF(AND(A4054&gt;=CONTROL!$F$9,A4054&lt;CONTROL!$F$10+1),A4054,0)</f>
        <v>0</v>
      </c>
      <c r="D4054" s="114" t="str">
        <f>IF(DATOS!I4055=CONTROL!$H$10,"B","A")</f>
        <v>A</v>
      </c>
      <c r="E4054" s="114">
        <f t="shared" si="378"/>
        <v>0</v>
      </c>
      <c r="F4054">
        <f t="shared" ca="1" si="379"/>
        <v>-1</v>
      </c>
      <c r="G4054">
        <f t="shared" ca="1" si="380"/>
        <v>654</v>
      </c>
      <c r="H4054">
        <f t="shared" ca="1" si="381"/>
        <v>0</v>
      </c>
      <c r="I4054" s="122">
        <f t="shared" ca="1" si="382"/>
        <v>0</v>
      </c>
    </row>
    <row r="4055" spans="1:9" x14ac:dyDescent="0.25">
      <c r="A4055" s="114">
        <f t="shared" si="383"/>
        <v>4055</v>
      </c>
      <c r="B4055" s="114">
        <f>IF(AND(A4055&gt;=CONTROL!$D$9,A4055&lt;CONTROL!$D$10+1),A4055,0)</f>
        <v>0</v>
      </c>
      <c r="C4055" s="114">
        <f>IF(AND(A4055&gt;=CONTROL!$F$9,A4055&lt;CONTROL!$F$10+1),A4055,0)</f>
        <v>0</v>
      </c>
      <c r="D4055" s="114" t="str">
        <f>IF(DATOS!I4056=CONTROL!$H$10,"B","A")</f>
        <v>A</v>
      </c>
      <c r="E4055" s="114">
        <f t="shared" si="378"/>
        <v>0</v>
      </c>
      <c r="F4055">
        <f t="shared" ca="1" si="379"/>
        <v>-1</v>
      </c>
      <c r="G4055">
        <f t="shared" ca="1" si="380"/>
        <v>654</v>
      </c>
      <c r="H4055">
        <f t="shared" ca="1" si="381"/>
        <v>0</v>
      </c>
      <c r="I4055" s="122">
        <f t="shared" ca="1" si="382"/>
        <v>0</v>
      </c>
    </row>
    <row r="4056" spans="1:9" x14ac:dyDescent="0.25">
      <c r="A4056" s="114">
        <f t="shared" si="383"/>
        <v>4056</v>
      </c>
      <c r="B4056" s="114">
        <f>IF(AND(A4056&gt;=CONTROL!$D$9,A4056&lt;CONTROL!$D$10+1),A4056,0)</f>
        <v>0</v>
      </c>
      <c r="C4056" s="114">
        <f>IF(AND(A4056&gt;=CONTROL!$F$9,A4056&lt;CONTROL!$F$10+1),A4056,0)</f>
        <v>0</v>
      </c>
      <c r="D4056" s="114" t="str">
        <f>IF(DATOS!I4057=CONTROL!$H$10,"B","A")</f>
        <v>A</v>
      </c>
      <c r="E4056" s="114">
        <f t="shared" si="378"/>
        <v>0</v>
      </c>
      <c r="F4056">
        <f t="shared" ca="1" si="379"/>
        <v>-1</v>
      </c>
      <c r="G4056">
        <f t="shared" ca="1" si="380"/>
        <v>654</v>
      </c>
      <c r="H4056">
        <f t="shared" ca="1" si="381"/>
        <v>0</v>
      </c>
      <c r="I4056" s="122">
        <f t="shared" ca="1" si="382"/>
        <v>0</v>
      </c>
    </row>
    <row r="4057" spans="1:9" x14ac:dyDescent="0.25">
      <c r="A4057" s="114">
        <f t="shared" si="383"/>
        <v>4057</v>
      </c>
      <c r="B4057" s="114">
        <f>IF(AND(A4057&gt;=CONTROL!$D$9,A4057&lt;CONTROL!$D$10+1),A4057,0)</f>
        <v>0</v>
      </c>
      <c r="C4057" s="114">
        <f>IF(AND(A4057&gt;=CONTROL!$F$9,A4057&lt;CONTROL!$F$10+1),A4057,0)</f>
        <v>0</v>
      </c>
      <c r="D4057" s="114" t="str">
        <f>IF(DATOS!I4058=CONTROL!$H$10,"B","A")</f>
        <v>A</v>
      </c>
      <c r="E4057" s="114">
        <f t="shared" si="378"/>
        <v>0</v>
      </c>
      <c r="F4057">
        <f t="shared" ca="1" si="379"/>
        <v>-1</v>
      </c>
      <c r="G4057">
        <f t="shared" ca="1" si="380"/>
        <v>654</v>
      </c>
      <c r="H4057">
        <f t="shared" ca="1" si="381"/>
        <v>0</v>
      </c>
      <c r="I4057" s="122">
        <f t="shared" ca="1" si="382"/>
        <v>0</v>
      </c>
    </row>
    <row r="4058" spans="1:9" x14ac:dyDescent="0.25">
      <c r="A4058" s="114">
        <f t="shared" si="383"/>
        <v>4058</v>
      </c>
      <c r="B4058" s="114">
        <f>IF(AND(A4058&gt;=CONTROL!$D$9,A4058&lt;CONTROL!$D$10+1),A4058,0)</f>
        <v>0</v>
      </c>
      <c r="C4058" s="114">
        <f>IF(AND(A4058&gt;=CONTROL!$F$9,A4058&lt;CONTROL!$F$10+1),A4058,0)</f>
        <v>0</v>
      </c>
      <c r="D4058" s="114" t="str">
        <f>IF(DATOS!I4059=CONTROL!$H$10,"B","A")</f>
        <v>A</v>
      </c>
      <c r="E4058" s="114">
        <f t="shared" si="378"/>
        <v>0</v>
      </c>
      <c r="F4058">
        <f t="shared" ca="1" si="379"/>
        <v>-1</v>
      </c>
      <c r="G4058">
        <f t="shared" ca="1" si="380"/>
        <v>654</v>
      </c>
      <c r="H4058">
        <f t="shared" ca="1" si="381"/>
        <v>0</v>
      </c>
      <c r="I4058" s="122">
        <f t="shared" ca="1" si="382"/>
        <v>0</v>
      </c>
    </row>
    <row r="4059" spans="1:9" x14ac:dyDescent="0.25">
      <c r="A4059" s="114">
        <f t="shared" si="383"/>
        <v>4059</v>
      </c>
      <c r="B4059" s="114">
        <f>IF(AND(A4059&gt;=CONTROL!$D$9,A4059&lt;CONTROL!$D$10+1),A4059,0)</f>
        <v>0</v>
      </c>
      <c r="C4059" s="114">
        <f>IF(AND(A4059&gt;=CONTROL!$F$9,A4059&lt;CONTROL!$F$10+1),A4059,0)</f>
        <v>0</v>
      </c>
      <c r="D4059" s="114" t="str">
        <f>IF(DATOS!I4060=CONTROL!$H$10,"B","A")</f>
        <v>A</v>
      </c>
      <c r="E4059" s="114">
        <f t="shared" si="378"/>
        <v>0</v>
      </c>
      <c r="F4059">
        <f t="shared" ca="1" si="379"/>
        <v>-1</v>
      </c>
      <c r="G4059">
        <f t="shared" ca="1" si="380"/>
        <v>654</v>
      </c>
      <c r="H4059">
        <f t="shared" ca="1" si="381"/>
        <v>0</v>
      </c>
      <c r="I4059" s="122">
        <f t="shared" ca="1" si="382"/>
        <v>0</v>
      </c>
    </row>
    <row r="4060" spans="1:9" x14ac:dyDescent="0.25">
      <c r="A4060" s="114">
        <f t="shared" si="383"/>
        <v>4060</v>
      </c>
      <c r="B4060" s="114">
        <f>IF(AND(A4060&gt;=CONTROL!$D$9,A4060&lt;CONTROL!$D$10+1),A4060,0)</f>
        <v>0</v>
      </c>
      <c r="C4060" s="114">
        <f>IF(AND(A4060&gt;=CONTROL!$F$9,A4060&lt;CONTROL!$F$10+1),A4060,0)</f>
        <v>0</v>
      </c>
      <c r="D4060" s="114" t="str">
        <f>IF(DATOS!I4061=CONTROL!$H$10,"B","A")</f>
        <v>A</v>
      </c>
      <c r="E4060" s="114">
        <f t="shared" si="378"/>
        <v>0</v>
      </c>
      <c r="F4060">
        <f t="shared" ca="1" si="379"/>
        <v>-1</v>
      </c>
      <c r="G4060">
        <f t="shared" ca="1" si="380"/>
        <v>654</v>
      </c>
      <c r="H4060">
        <f t="shared" ca="1" si="381"/>
        <v>0</v>
      </c>
      <c r="I4060" s="122">
        <f t="shared" ca="1" si="382"/>
        <v>0</v>
      </c>
    </row>
    <row r="4061" spans="1:9" x14ac:dyDescent="0.25">
      <c r="A4061" s="114">
        <f t="shared" si="383"/>
        <v>4061</v>
      </c>
      <c r="B4061" s="114">
        <f>IF(AND(A4061&gt;=CONTROL!$D$9,A4061&lt;CONTROL!$D$10+1),A4061,0)</f>
        <v>0</v>
      </c>
      <c r="C4061" s="114">
        <f>IF(AND(A4061&gt;=CONTROL!$F$9,A4061&lt;CONTROL!$F$10+1),A4061,0)</f>
        <v>0</v>
      </c>
      <c r="D4061" s="114" t="str">
        <f>IF(DATOS!I4062=CONTROL!$H$10,"B","A")</f>
        <v>A</v>
      </c>
      <c r="E4061" s="114">
        <f t="shared" si="378"/>
        <v>0</v>
      </c>
      <c r="F4061">
        <f t="shared" ca="1" si="379"/>
        <v>-1</v>
      </c>
      <c r="G4061">
        <f t="shared" ca="1" si="380"/>
        <v>654</v>
      </c>
      <c r="H4061">
        <f t="shared" ca="1" si="381"/>
        <v>0</v>
      </c>
      <c r="I4061" s="122">
        <f t="shared" ca="1" si="382"/>
        <v>0</v>
      </c>
    </row>
    <row r="4062" spans="1:9" x14ac:dyDescent="0.25">
      <c r="A4062" s="114">
        <f t="shared" si="383"/>
        <v>4062</v>
      </c>
      <c r="B4062" s="114">
        <f>IF(AND(A4062&gt;=CONTROL!$D$9,A4062&lt;CONTROL!$D$10+1),A4062,0)</f>
        <v>0</v>
      </c>
      <c r="C4062" s="114">
        <f>IF(AND(A4062&gt;=CONTROL!$F$9,A4062&lt;CONTROL!$F$10+1),A4062,0)</f>
        <v>0</v>
      </c>
      <c r="D4062" s="114" t="str">
        <f>IF(DATOS!I4063=CONTROL!$H$10,"B","A")</f>
        <v>A</v>
      </c>
      <c r="E4062" s="114">
        <f t="shared" si="378"/>
        <v>0</v>
      </c>
      <c r="F4062">
        <f t="shared" ca="1" si="379"/>
        <v>-1</v>
      </c>
      <c r="G4062">
        <f t="shared" ca="1" si="380"/>
        <v>654</v>
      </c>
      <c r="H4062">
        <f t="shared" ca="1" si="381"/>
        <v>0</v>
      </c>
      <c r="I4062" s="122">
        <f t="shared" ca="1" si="382"/>
        <v>0</v>
      </c>
    </row>
    <row r="4063" spans="1:9" x14ac:dyDescent="0.25">
      <c r="A4063" s="114">
        <f t="shared" si="383"/>
        <v>4063</v>
      </c>
      <c r="B4063" s="114">
        <f>IF(AND(A4063&gt;=CONTROL!$D$9,A4063&lt;CONTROL!$D$10+1),A4063,0)</f>
        <v>0</v>
      </c>
      <c r="C4063" s="114">
        <f>IF(AND(A4063&gt;=CONTROL!$F$9,A4063&lt;CONTROL!$F$10+1),A4063,0)</f>
        <v>0</v>
      </c>
      <c r="D4063" s="114" t="str">
        <f>IF(DATOS!I4064=CONTROL!$H$10,"B","A")</f>
        <v>A</v>
      </c>
      <c r="E4063" s="114">
        <f t="shared" si="378"/>
        <v>0</v>
      </c>
      <c r="F4063">
        <f t="shared" ca="1" si="379"/>
        <v>-1</v>
      </c>
      <c r="G4063">
        <f t="shared" ca="1" si="380"/>
        <v>654</v>
      </c>
      <c r="H4063">
        <f t="shared" ca="1" si="381"/>
        <v>0</v>
      </c>
      <c r="I4063" s="122">
        <f t="shared" ca="1" si="382"/>
        <v>0</v>
      </c>
    </row>
    <row r="4064" spans="1:9" x14ac:dyDescent="0.25">
      <c r="A4064" s="114">
        <f t="shared" si="383"/>
        <v>4064</v>
      </c>
      <c r="B4064" s="114">
        <f>IF(AND(A4064&gt;=CONTROL!$D$9,A4064&lt;CONTROL!$D$10+1),A4064,0)</f>
        <v>0</v>
      </c>
      <c r="C4064" s="114">
        <f>IF(AND(A4064&gt;=CONTROL!$F$9,A4064&lt;CONTROL!$F$10+1),A4064,0)</f>
        <v>0</v>
      </c>
      <c r="D4064" s="114" t="str">
        <f>IF(DATOS!I4065=CONTROL!$H$10,"B","A")</f>
        <v>A</v>
      </c>
      <c r="E4064" s="114">
        <f t="shared" si="378"/>
        <v>0</v>
      </c>
      <c r="F4064">
        <f t="shared" ca="1" si="379"/>
        <v>-1</v>
      </c>
      <c r="G4064">
        <f t="shared" ca="1" si="380"/>
        <v>654</v>
      </c>
      <c r="H4064">
        <f t="shared" ca="1" si="381"/>
        <v>0</v>
      </c>
      <c r="I4064" s="122">
        <f t="shared" ca="1" si="382"/>
        <v>0</v>
      </c>
    </row>
    <row r="4065" spans="1:9" x14ac:dyDescent="0.25">
      <c r="A4065" s="114">
        <f t="shared" si="383"/>
        <v>4065</v>
      </c>
      <c r="B4065" s="114">
        <f>IF(AND(A4065&gt;=CONTROL!$D$9,A4065&lt;CONTROL!$D$10+1),A4065,0)</f>
        <v>0</v>
      </c>
      <c r="C4065" s="114">
        <f>IF(AND(A4065&gt;=CONTROL!$F$9,A4065&lt;CONTROL!$F$10+1),A4065,0)</f>
        <v>0</v>
      </c>
      <c r="D4065" s="114" t="str">
        <f>IF(DATOS!I4066=CONTROL!$H$10,"B","A")</f>
        <v>A</v>
      </c>
      <c r="E4065" s="114">
        <f t="shared" si="378"/>
        <v>0</v>
      </c>
      <c r="F4065">
        <f t="shared" ca="1" si="379"/>
        <v>-1</v>
      </c>
      <c r="G4065">
        <f t="shared" ca="1" si="380"/>
        <v>654</v>
      </c>
      <c r="H4065">
        <f t="shared" ca="1" si="381"/>
        <v>0</v>
      </c>
      <c r="I4065" s="122">
        <f t="shared" ca="1" si="382"/>
        <v>0</v>
      </c>
    </row>
    <row r="4066" spans="1:9" x14ac:dyDescent="0.25">
      <c r="A4066" s="114">
        <f t="shared" si="383"/>
        <v>4066</v>
      </c>
      <c r="B4066" s="114">
        <f>IF(AND(A4066&gt;=CONTROL!$D$9,A4066&lt;CONTROL!$D$10+1),A4066,0)</f>
        <v>0</v>
      </c>
      <c r="C4066" s="114">
        <f>IF(AND(A4066&gt;=CONTROL!$F$9,A4066&lt;CONTROL!$F$10+1),A4066,0)</f>
        <v>0</v>
      </c>
      <c r="D4066" s="114" t="str">
        <f>IF(DATOS!I4067=CONTROL!$H$10,"B","A")</f>
        <v>A</v>
      </c>
      <c r="E4066" s="114">
        <f t="shared" si="378"/>
        <v>0</v>
      </c>
      <c r="F4066">
        <f t="shared" ca="1" si="379"/>
        <v>-1</v>
      </c>
      <c r="G4066">
        <f t="shared" ca="1" si="380"/>
        <v>654</v>
      </c>
      <c r="H4066">
        <f t="shared" ca="1" si="381"/>
        <v>0</v>
      </c>
      <c r="I4066" s="122">
        <f t="shared" ca="1" si="382"/>
        <v>0</v>
      </c>
    </row>
    <row r="4067" spans="1:9" x14ac:dyDescent="0.25">
      <c r="A4067" s="114">
        <f t="shared" si="383"/>
        <v>4067</v>
      </c>
      <c r="B4067" s="114">
        <f>IF(AND(A4067&gt;=CONTROL!$D$9,A4067&lt;CONTROL!$D$10+1),A4067,0)</f>
        <v>0</v>
      </c>
      <c r="C4067" s="114">
        <f>IF(AND(A4067&gt;=CONTROL!$F$9,A4067&lt;CONTROL!$F$10+1),A4067,0)</f>
        <v>0</v>
      </c>
      <c r="D4067" s="114" t="str">
        <f>IF(DATOS!I4068=CONTROL!$H$10,"B","A")</f>
        <v>A</v>
      </c>
      <c r="E4067" s="114">
        <f t="shared" si="378"/>
        <v>0</v>
      </c>
      <c r="F4067">
        <f t="shared" ca="1" si="379"/>
        <v>-1</v>
      </c>
      <c r="G4067">
        <f t="shared" ca="1" si="380"/>
        <v>654</v>
      </c>
      <c r="H4067">
        <f t="shared" ca="1" si="381"/>
        <v>0</v>
      </c>
      <c r="I4067" s="122">
        <f t="shared" ca="1" si="382"/>
        <v>0</v>
      </c>
    </row>
    <row r="4068" spans="1:9" x14ac:dyDescent="0.25">
      <c r="A4068" s="114">
        <f t="shared" si="383"/>
        <v>4068</v>
      </c>
      <c r="B4068" s="114">
        <f>IF(AND(A4068&gt;=CONTROL!$D$9,A4068&lt;CONTROL!$D$10+1),A4068,0)</f>
        <v>0</v>
      </c>
      <c r="C4068" s="114">
        <f>IF(AND(A4068&gt;=CONTROL!$F$9,A4068&lt;CONTROL!$F$10+1),A4068,0)</f>
        <v>0</v>
      </c>
      <c r="D4068" s="114" t="str">
        <f>IF(DATOS!I4069=CONTROL!$H$10,"B","A")</f>
        <v>A</v>
      </c>
      <c r="E4068" s="114">
        <f t="shared" si="378"/>
        <v>0</v>
      </c>
      <c r="F4068">
        <f t="shared" ca="1" si="379"/>
        <v>-1</v>
      </c>
      <c r="G4068">
        <f t="shared" ca="1" si="380"/>
        <v>654</v>
      </c>
      <c r="H4068">
        <f t="shared" ca="1" si="381"/>
        <v>0</v>
      </c>
      <c r="I4068" s="122">
        <f t="shared" ca="1" si="382"/>
        <v>0</v>
      </c>
    </row>
    <row r="4069" spans="1:9" x14ac:dyDescent="0.25">
      <c r="A4069" s="114">
        <f t="shared" si="383"/>
        <v>4069</v>
      </c>
      <c r="B4069" s="114">
        <f>IF(AND(A4069&gt;=CONTROL!$D$9,A4069&lt;CONTROL!$D$10+1),A4069,0)</f>
        <v>0</v>
      </c>
      <c r="C4069" s="114">
        <f>IF(AND(A4069&gt;=CONTROL!$F$9,A4069&lt;CONTROL!$F$10+1),A4069,0)</f>
        <v>0</v>
      </c>
      <c r="D4069" s="114" t="str">
        <f>IF(DATOS!I4070=CONTROL!$H$10,"B","A")</f>
        <v>A</v>
      </c>
      <c r="E4069" s="114">
        <f t="shared" si="378"/>
        <v>0</v>
      </c>
      <c r="F4069">
        <f t="shared" ca="1" si="379"/>
        <v>-1</v>
      </c>
      <c r="G4069">
        <f t="shared" ca="1" si="380"/>
        <v>654</v>
      </c>
      <c r="H4069">
        <f t="shared" ca="1" si="381"/>
        <v>0</v>
      </c>
      <c r="I4069" s="122">
        <f t="shared" ca="1" si="382"/>
        <v>0</v>
      </c>
    </row>
    <row r="4070" spans="1:9" x14ac:dyDescent="0.25">
      <c r="A4070" s="114">
        <f t="shared" si="383"/>
        <v>4070</v>
      </c>
      <c r="B4070" s="114">
        <f>IF(AND(A4070&gt;=CONTROL!$D$9,A4070&lt;CONTROL!$D$10+1),A4070,0)</f>
        <v>0</v>
      </c>
      <c r="C4070" s="114">
        <f>IF(AND(A4070&gt;=CONTROL!$F$9,A4070&lt;CONTROL!$F$10+1),A4070,0)</f>
        <v>0</v>
      </c>
      <c r="D4070" s="114" t="str">
        <f>IF(DATOS!I4071=CONTROL!$H$10,"B","A")</f>
        <v>A</v>
      </c>
      <c r="E4070" s="114">
        <f t="shared" si="378"/>
        <v>0</v>
      </c>
      <c r="F4070">
        <f t="shared" ca="1" si="379"/>
        <v>-1</v>
      </c>
      <c r="G4070">
        <f t="shared" ca="1" si="380"/>
        <v>654</v>
      </c>
      <c r="H4070">
        <f t="shared" ca="1" si="381"/>
        <v>0</v>
      </c>
      <c r="I4070" s="122">
        <f t="shared" ca="1" si="382"/>
        <v>0</v>
      </c>
    </row>
    <row r="4071" spans="1:9" x14ac:dyDescent="0.25">
      <c r="A4071" s="114">
        <f t="shared" si="383"/>
        <v>4071</v>
      </c>
      <c r="B4071" s="114">
        <f>IF(AND(A4071&gt;=CONTROL!$D$9,A4071&lt;CONTROL!$D$10+1),A4071,0)</f>
        <v>0</v>
      </c>
      <c r="C4071" s="114">
        <f>IF(AND(A4071&gt;=CONTROL!$F$9,A4071&lt;CONTROL!$F$10+1),A4071,0)</f>
        <v>0</v>
      </c>
      <c r="D4071" s="114" t="str">
        <f>IF(DATOS!I4072=CONTROL!$H$10,"B","A")</f>
        <v>A</v>
      </c>
      <c r="E4071" s="114">
        <f t="shared" si="378"/>
        <v>0</v>
      </c>
      <c r="F4071">
        <f t="shared" ca="1" si="379"/>
        <v>-1</v>
      </c>
      <c r="G4071">
        <f t="shared" ca="1" si="380"/>
        <v>654</v>
      </c>
      <c r="H4071">
        <f t="shared" ca="1" si="381"/>
        <v>0</v>
      </c>
      <c r="I4071" s="122">
        <f t="shared" ca="1" si="382"/>
        <v>0</v>
      </c>
    </row>
    <row r="4072" spans="1:9" x14ac:dyDescent="0.25">
      <c r="A4072" s="114">
        <f t="shared" si="383"/>
        <v>4072</v>
      </c>
      <c r="B4072" s="114">
        <f>IF(AND(A4072&gt;=CONTROL!$D$9,A4072&lt;CONTROL!$D$10+1),A4072,0)</f>
        <v>0</v>
      </c>
      <c r="C4072" s="114">
        <f>IF(AND(A4072&gt;=CONTROL!$F$9,A4072&lt;CONTROL!$F$10+1),A4072,0)</f>
        <v>0</v>
      </c>
      <c r="D4072" s="114" t="str">
        <f>IF(DATOS!I4073=CONTROL!$H$10,"B","A")</f>
        <v>A</v>
      </c>
      <c r="E4072" s="114">
        <f t="shared" si="378"/>
        <v>0</v>
      </c>
      <c r="F4072">
        <f t="shared" ca="1" si="379"/>
        <v>-1</v>
      </c>
      <c r="G4072">
        <f t="shared" ca="1" si="380"/>
        <v>654</v>
      </c>
      <c r="H4072">
        <f t="shared" ca="1" si="381"/>
        <v>0</v>
      </c>
      <c r="I4072" s="122">
        <f t="shared" ca="1" si="382"/>
        <v>0</v>
      </c>
    </row>
    <row r="4073" spans="1:9" x14ac:dyDescent="0.25">
      <c r="A4073" s="114">
        <f t="shared" si="383"/>
        <v>4073</v>
      </c>
      <c r="B4073" s="114">
        <f>IF(AND(A4073&gt;=CONTROL!$D$9,A4073&lt;CONTROL!$D$10+1),A4073,0)</f>
        <v>0</v>
      </c>
      <c r="C4073" s="114">
        <f>IF(AND(A4073&gt;=CONTROL!$F$9,A4073&lt;CONTROL!$F$10+1),A4073,0)</f>
        <v>0</v>
      </c>
      <c r="D4073" s="114" t="str">
        <f>IF(DATOS!I4074=CONTROL!$H$10,"B","A")</f>
        <v>A</v>
      </c>
      <c r="E4073" s="114">
        <f t="shared" si="378"/>
        <v>0</v>
      </c>
      <c r="F4073">
        <f t="shared" ca="1" si="379"/>
        <v>-1</v>
      </c>
      <c r="G4073">
        <f t="shared" ca="1" si="380"/>
        <v>654</v>
      </c>
      <c r="H4073">
        <f t="shared" ca="1" si="381"/>
        <v>0</v>
      </c>
      <c r="I4073" s="122">
        <f t="shared" ca="1" si="382"/>
        <v>0</v>
      </c>
    </row>
    <row r="4074" spans="1:9" x14ac:dyDescent="0.25">
      <c r="A4074" s="114">
        <f t="shared" si="383"/>
        <v>4074</v>
      </c>
      <c r="B4074" s="114">
        <f>IF(AND(A4074&gt;=CONTROL!$D$9,A4074&lt;CONTROL!$D$10+1),A4074,0)</f>
        <v>0</v>
      </c>
      <c r="C4074" s="114">
        <f>IF(AND(A4074&gt;=CONTROL!$F$9,A4074&lt;CONTROL!$F$10+1),A4074,0)</f>
        <v>0</v>
      </c>
      <c r="D4074" s="114" t="str">
        <f>IF(DATOS!I4075=CONTROL!$H$10,"B","A")</f>
        <v>A</v>
      </c>
      <c r="E4074" s="114">
        <f t="shared" si="378"/>
        <v>0</v>
      </c>
      <c r="F4074">
        <f t="shared" ca="1" si="379"/>
        <v>-1</v>
      </c>
      <c r="G4074">
        <f t="shared" ca="1" si="380"/>
        <v>654</v>
      </c>
      <c r="H4074">
        <f t="shared" ca="1" si="381"/>
        <v>0</v>
      </c>
      <c r="I4074" s="122">
        <f t="shared" ca="1" si="382"/>
        <v>0</v>
      </c>
    </row>
    <row r="4075" spans="1:9" x14ac:dyDescent="0.25">
      <c r="A4075" s="114">
        <f t="shared" si="383"/>
        <v>4075</v>
      </c>
      <c r="B4075" s="114">
        <f>IF(AND(A4075&gt;=CONTROL!$D$9,A4075&lt;CONTROL!$D$10+1),A4075,0)</f>
        <v>0</v>
      </c>
      <c r="C4075" s="114">
        <f>IF(AND(A4075&gt;=CONTROL!$F$9,A4075&lt;CONTROL!$F$10+1),A4075,0)</f>
        <v>0</v>
      </c>
      <c r="D4075" s="114" t="str">
        <f>IF(DATOS!I4076=CONTROL!$H$10,"B","A")</f>
        <v>A</v>
      </c>
      <c r="E4075" s="114">
        <f t="shared" si="378"/>
        <v>0</v>
      </c>
      <c r="F4075">
        <f t="shared" ca="1" si="379"/>
        <v>-1</v>
      </c>
      <c r="G4075">
        <f t="shared" ca="1" si="380"/>
        <v>654</v>
      </c>
      <c r="H4075">
        <f t="shared" ca="1" si="381"/>
        <v>0</v>
      </c>
      <c r="I4075" s="122">
        <f t="shared" ca="1" si="382"/>
        <v>0</v>
      </c>
    </row>
    <row r="4076" spans="1:9" x14ac:dyDescent="0.25">
      <c r="A4076" s="114">
        <f t="shared" si="383"/>
        <v>4076</v>
      </c>
      <c r="B4076" s="114">
        <f>IF(AND(A4076&gt;=CONTROL!$D$9,A4076&lt;CONTROL!$D$10+1),A4076,0)</f>
        <v>0</v>
      </c>
      <c r="C4076" s="114">
        <f>IF(AND(A4076&gt;=CONTROL!$F$9,A4076&lt;CONTROL!$F$10+1),A4076,0)</f>
        <v>0</v>
      </c>
      <c r="D4076" s="114" t="str">
        <f>IF(DATOS!I4077=CONTROL!$H$10,"B","A")</f>
        <v>A</v>
      </c>
      <c r="E4076" s="114">
        <f t="shared" si="378"/>
        <v>0</v>
      </c>
      <c r="F4076">
        <f t="shared" ca="1" si="379"/>
        <v>-1</v>
      </c>
      <c r="G4076">
        <f t="shared" ca="1" si="380"/>
        <v>654</v>
      </c>
      <c r="H4076">
        <f t="shared" ca="1" si="381"/>
        <v>0</v>
      </c>
      <c r="I4076" s="122">
        <f t="shared" ca="1" si="382"/>
        <v>0</v>
      </c>
    </row>
    <row r="4077" spans="1:9" x14ac:dyDescent="0.25">
      <c r="A4077" s="114">
        <f t="shared" si="383"/>
        <v>4077</v>
      </c>
      <c r="B4077" s="114">
        <f>IF(AND(A4077&gt;=CONTROL!$D$9,A4077&lt;CONTROL!$D$10+1),A4077,0)</f>
        <v>0</v>
      </c>
      <c r="C4077" s="114">
        <f>IF(AND(A4077&gt;=CONTROL!$F$9,A4077&lt;CONTROL!$F$10+1),A4077,0)</f>
        <v>0</v>
      </c>
      <c r="D4077" s="114" t="str">
        <f>IF(DATOS!I4078=CONTROL!$H$10,"B","A")</f>
        <v>A</v>
      </c>
      <c r="E4077" s="114">
        <f t="shared" si="378"/>
        <v>0</v>
      </c>
      <c r="F4077">
        <f t="shared" ca="1" si="379"/>
        <v>-1</v>
      </c>
      <c r="G4077">
        <f t="shared" ca="1" si="380"/>
        <v>654</v>
      </c>
      <c r="H4077">
        <f t="shared" ca="1" si="381"/>
        <v>0</v>
      </c>
      <c r="I4077" s="122">
        <f t="shared" ca="1" si="382"/>
        <v>0</v>
      </c>
    </row>
    <row r="4078" spans="1:9" x14ac:dyDescent="0.25">
      <c r="A4078" s="114">
        <f t="shared" si="383"/>
        <v>4078</v>
      </c>
      <c r="B4078" s="114">
        <f>IF(AND(A4078&gt;=CONTROL!$D$9,A4078&lt;CONTROL!$D$10+1),A4078,0)</f>
        <v>0</v>
      </c>
      <c r="C4078" s="114">
        <f>IF(AND(A4078&gt;=CONTROL!$F$9,A4078&lt;CONTROL!$F$10+1),A4078,0)</f>
        <v>0</v>
      </c>
      <c r="D4078" s="114" t="str">
        <f>IF(DATOS!I4079=CONTROL!$H$10,"B","A")</f>
        <v>A</v>
      </c>
      <c r="E4078" s="114">
        <f t="shared" si="378"/>
        <v>0</v>
      </c>
      <c r="F4078">
        <f t="shared" ca="1" si="379"/>
        <v>-1</v>
      </c>
      <c r="G4078">
        <f t="shared" ca="1" si="380"/>
        <v>654</v>
      </c>
      <c r="H4078">
        <f t="shared" ca="1" si="381"/>
        <v>0</v>
      </c>
      <c r="I4078" s="122">
        <f t="shared" ca="1" si="382"/>
        <v>0</v>
      </c>
    </row>
    <row r="4079" spans="1:9" x14ac:dyDescent="0.25">
      <c r="A4079" s="114">
        <f t="shared" si="383"/>
        <v>4079</v>
      </c>
      <c r="B4079" s="114">
        <f>IF(AND(A4079&gt;=CONTROL!$D$9,A4079&lt;CONTROL!$D$10+1),A4079,0)</f>
        <v>0</v>
      </c>
      <c r="C4079" s="114">
        <f>IF(AND(A4079&gt;=CONTROL!$F$9,A4079&lt;CONTROL!$F$10+1),A4079,0)</f>
        <v>0</v>
      </c>
      <c r="D4079" s="114" t="str">
        <f>IF(DATOS!I4080=CONTROL!$H$10,"B","A")</f>
        <v>A</v>
      </c>
      <c r="E4079" s="114">
        <f t="shared" si="378"/>
        <v>0</v>
      </c>
      <c r="F4079">
        <f t="shared" ca="1" si="379"/>
        <v>-1</v>
      </c>
      <c r="G4079">
        <f t="shared" ca="1" si="380"/>
        <v>654</v>
      </c>
      <c r="H4079">
        <f t="shared" ca="1" si="381"/>
        <v>0</v>
      </c>
      <c r="I4079" s="122">
        <f t="shared" ca="1" si="382"/>
        <v>0</v>
      </c>
    </row>
    <row r="4080" spans="1:9" x14ac:dyDescent="0.25">
      <c r="A4080" s="114">
        <f t="shared" si="383"/>
        <v>4080</v>
      </c>
      <c r="B4080" s="114">
        <f>IF(AND(A4080&gt;=CONTROL!$D$9,A4080&lt;CONTROL!$D$10+1),A4080,0)</f>
        <v>0</v>
      </c>
      <c r="C4080" s="114">
        <f>IF(AND(A4080&gt;=CONTROL!$F$9,A4080&lt;CONTROL!$F$10+1),A4080,0)</f>
        <v>0</v>
      </c>
      <c r="D4080" s="114" t="str">
        <f>IF(DATOS!I4081=CONTROL!$H$10,"B","A")</f>
        <v>A</v>
      </c>
      <c r="E4080" s="114">
        <f t="shared" si="378"/>
        <v>0</v>
      </c>
      <c r="F4080">
        <f t="shared" ca="1" si="379"/>
        <v>-1</v>
      </c>
      <c r="G4080">
        <f t="shared" ca="1" si="380"/>
        <v>654</v>
      </c>
      <c r="H4080">
        <f t="shared" ca="1" si="381"/>
        <v>0</v>
      </c>
      <c r="I4080" s="122">
        <f t="shared" ca="1" si="382"/>
        <v>0</v>
      </c>
    </row>
    <row r="4081" spans="1:9" x14ac:dyDescent="0.25">
      <c r="A4081" s="114">
        <f t="shared" si="383"/>
        <v>4081</v>
      </c>
      <c r="B4081" s="114">
        <f>IF(AND(A4081&gt;=CONTROL!$D$9,A4081&lt;CONTROL!$D$10+1),A4081,0)</f>
        <v>0</v>
      </c>
      <c r="C4081" s="114">
        <f>IF(AND(A4081&gt;=CONTROL!$F$9,A4081&lt;CONTROL!$F$10+1),A4081,0)</f>
        <v>0</v>
      </c>
      <c r="D4081" s="114" t="str">
        <f>IF(DATOS!I4082=CONTROL!$H$10,"B","A")</f>
        <v>A</v>
      </c>
      <c r="E4081" s="114">
        <f t="shared" si="378"/>
        <v>0</v>
      </c>
      <c r="F4081">
        <f t="shared" ca="1" si="379"/>
        <v>-1</v>
      </c>
      <c r="G4081">
        <f t="shared" ca="1" si="380"/>
        <v>654</v>
      </c>
      <c r="H4081">
        <f t="shared" ca="1" si="381"/>
        <v>0</v>
      </c>
      <c r="I4081" s="122">
        <f t="shared" ca="1" si="382"/>
        <v>0</v>
      </c>
    </row>
    <row r="4082" spans="1:9" x14ac:dyDescent="0.25">
      <c r="A4082" s="114">
        <f t="shared" si="383"/>
        <v>4082</v>
      </c>
      <c r="B4082" s="114">
        <f>IF(AND(A4082&gt;=CONTROL!$D$9,A4082&lt;CONTROL!$D$10+1),A4082,0)</f>
        <v>0</v>
      </c>
      <c r="C4082" s="114">
        <f>IF(AND(A4082&gt;=CONTROL!$F$9,A4082&lt;CONTROL!$F$10+1),A4082,0)</f>
        <v>0</v>
      </c>
      <c r="D4082" s="114" t="str">
        <f>IF(DATOS!I4083=CONTROL!$H$10,"B","A")</f>
        <v>A</v>
      </c>
      <c r="E4082" s="114">
        <f t="shared" si="378"/>
        <v>0</v>
      </c>
      <c r="F4082">
        <f t="shared" ca="1" si="379"/>
        <v>-1</v>
      </c>
      <c r="G4082">
        <f t="shared" ca="1" si="380"/>
        <v>654</v>
      </c>
      <c r="H4082">
        <f t="shared" ca="1" si="381"/>
        <v>0</v>
      </c>
      <c r="I4082" s="122">
        <f t="shared" ca="1" si="382"/>
        <v>0</v>
      </c>
    </row>
    <row r="4083" spans="1:9" x14ac:dyDescent="0.25">
      <c r="A4083" s="114">
        <f t="shared" si="383"/>
        <v>4083</v>
      </c>
      <c r="B4083" s="114">
        <f>IF(AND(A4083&gt;=CONTROL!$D$9,A4083&lt;CONTROL!$D$10+1),A4083,0)</f>
        <v>0</v>
      </c>
      <c r="C4083" s="114">
        <f>IF(AND(A4083&gt;=CONTROL!$F$9,A4083&lt;CONTROL!$F$10+1),A4083,0)</f>
        <v>0</v>
      </c>
      <c r="D4083" s="114" t="str">
        <f>IF(DATOS!I4084=CONTROL!$H$10,"B","A")</f>
        <v>A</v>
      </c>
      <c r="E4083" s="114">
        <f t="shared" si="378"/>
        <v>0</v>
      </c>
      <c r="F4083">
        <f t="shared" ca="1" si="379"/>
        <v>-1</v>
      </c>
      <c r="G4083">
        <f t="shared" ca="1" si="380"/>
        <v>654</v>
      </c>
      <c r="H4083">
        <f t="shared" ca="1" si="381"/>
        <v>0</v>
      </c>
      <c r="I4083" s="122">
        <f t="shared" ca="1" si="382"/>
        <v>0</v>
      </c>
    </row>
    <row r="4084" spans="1:9" x14ac:dyDescent="0.25">
      <c r="A4084" s="114">
        <f t="shared" si="383"/>
        <v>4084</v>
      </c>
      <c r="B4084" s="114">
        <f>IF(AND(A4084&gt;=CONTROL!$D$9,A4084&lt;CONTROL!$D$10+1),A4084,0)</f>
        <v>0</v>
      </c>
      <c r="C4084" s="114">
        <f>IF(AND(A4084&gt;=CONTROL!$F$9,A4084&lt;CONTROL!$F$10+1),A4084,0)</f>
        <v>0</v>
      </c>
      <c r="D4084" s="114" t="str">
        <f>IF(DATOS!I4085=CONTROL!$H$10,"B","A")</f>
        <v>A</v>
      </c>
      <c r="E4084" s="114">
        <f t="shared" si="378"/>
        <v>0</v>
      </c>
      <c r="F4084">
        <f t="shared" ca="1" si="379"/>
        <v>-1</v>
      </c>
      <c r="G4084">
        <f t="shared" ca="1" si="380"/>
        <v>654</v>
      </c>
      <c r="H4084">
        <f t="shared" ca="1" si="381"/>
        <v>0</v>
      </c>
      <c r="I4084" s="122">
        <f t="shared" ca="1" si="382"/>
        <v>0</v>
      </c>
    </row>
    <row r="4085" spans="1:9" x14ac:dyDescent="0.25">
      <c r="A4085" s="114">
        <f t="shared" si="383"/>
        <v>4085</v>
      </c>
      <c r="B4085" s="114">
        <f>IF(AND(A4085&gt;=CONTROL!$D$9,A4085&lt;CONTROL!$D$10+1),A4085,0)</f>
        <v>0</v>
      </c>
      <c r="C4085" s="114">
        <f>IF(AND(A4085&gt;=CONTROL!$F$9,A4085&lt;CONTROL!$F$10+1),A4085,0)</f>
        <v>0</v>
      </c>
      <c r="D4085" s="114" t="str">
        <f>IF(DATOS!I4086=CONTROL!$H$10,"B","A")</f>
        <v>A</v>
      </c>
      <c r="E4085" s="114">
        <f t="shared" si="378"/>
        <v>0</v>
      </c>
      <c r="F4085">
        <f t="shared" ca="1" si="379"/>
        <v>-1</v>
      </c>
      <c r="G4085">
        <f t="shared" ca="1" si="380"/>
        <v>654</v>
      </c>
      <c r="H4085">
        <f t="shared" ca="1" si="381"/>
        <v>0</v>
      </c>
      <c r="I4085" s="122">
        <f t="shared" ca="1" si="382"/>
        <v>0</v>
      </c>
    </row>
    <row r="4086" spans="1:9" x14ac:dyDescent="0.25">
      <c r="A4086" s="114">
        <f t="shared" si="383"/>
        <v>4086</v>
      </c>
      <c r="B4086" s="114">
        <f>IF(AND(A4086&gt;=CONTROL!$D$9,A4086&lt;CONTROL!$D$10+1),A4086,0)</f>
        <v>0</v>
      </c>
      <c r="C4086" s="114">
        <f>IF(AND(A4086&gt;=CONTROL!$F$9,A4086&lt;CONTROL!$F$10+1),A4086,0)</f>
        <v>0</v>
      </c>
      <c r="D4086" s="114" t="str">
        <f>IF(DATOS!I4087=CONTROL!$H$10,"B","A")</f>
        <v>A</v>
      </c>
      <c r="E4086" s="114">
        <f t="shared" si="378"/>
        <v>0</v>
      </c>
      <c r="F4086">
        <f t="shared" ca="1" si="379"/>
        <v>-1</v>
      </c>
      <c r="G4086">
        <f t="shared" ca="1" si="380"/>
        <v>654</v>
      </c>
      <c r="H4086">
        <f t="shared" ca="1" si="381"/>
        <v>0</v>
      </c>
      <c r="I4086" s="122">
        <f t="shared" ca="1" si="382"/>
        <v>0</v>
      </c>
    </row>
    <row r="4087" spans="1:9" x14ac:dyDescent="0.25">
      <c r="A4087" s="114">
        <f t="shared" si="383"/>
        <v>4087</v>
      </c>
      <c r="B4087" s="114">
        <f>IF(AND(A4087&gt;=CONTROL!$D$9,A4087&lt;CONTROL!$D$10+1),A4087,0)</f>
        <v>0</v>
      </c>
      <c r="C4087" s="114">
        <f>IF(AND(A4087&gt;=CONTROL!$F$9,A4087&lt;CONTROL!$F$10+1),A4087,0)</f>
        <v>0</v>
      </c>
      <c r="D4087" s="114" t="str">
        <f>IF(DATOS!I4088=CONTROL!$H$10,"B","A")</f>
        <v>A</v>
      </c>
      <c r="E4087" s="114">
        <f t="shared" si="378"/>
        <v>0</v>
      </c>
      <c r="F4087">
        <f t="shared" ca="1" si="379"/>
        <v>-1</v>
      </c>
      <c r="G4087">
        <f t="shared" ca="1" si="380"/>
        <v>654</v>
      </c>
      <c r="H4087">
        <f t="shared" ca="1" si="381"/>
        <v>0</v>
      </c>
      <c r="I4087" s="122">
        <f t="shared" ca="1" si="382"/>
        <v>0</v>
      </c>
    </row>
    <row r="4088" spans="1:9" x14ac:dyDescent="0.25">
      <c r="A4088" s="114">
        <f t="shared" si="383"/>
        <v>4088</v>
      </c>
      <c r="B4088" s="114">
        <f>IF(AND(A4088&gt;=CONTROL!$D$9,A4088&lt;CONTROL!$D$10+1),A4088,0)</f>
        <v>0</v>
      </c>
      <c r="C4088" s="114">
        <f>IF(AND(A4088&gt;=CONTROL!$F$9,A4088&lt;CONTROL!$F$10+1),A4088,0)</f>
        <v>0</v>
      </c>
      <c r="D4088" s="114" t="str">
        <f>IF(DATOS!I4089=CONTROL!$H$10,"B","A")</f>
        <v>A</v>
      </c>
      <c r="E4088" s="114">
        <f t="shared" si="378"/>
        <v>0</v>
      </c>
      <c r="F4088">
        <f t="shared" ca="1" si="379"/>
        <v>-1</v>
      </c>
      <c r="G4088">
        <f t="shared" ca="1" si="380"/>
        <v>654</v>
      </c>
      <c r="H4088">
        <f t="shared" ca="1" si="381"/>
        <v>0</v>
      </c>
      <c r="I4088" s="122">
        <f t="shared" ca="1" si="382"/>
        <v>0</v>
      </c>
    </row>
    <row r="4089" spans="1:9" x14ac:dyDescent="0.25">
      <c r="A4089" s="114">
        <f t="shared" si="383"/>
        <v>4089</v>
      </c>
      <c r="B4089" s="114">
        <f>IF(AND(A4089&gt;=CONTROL!$D$9,A4089&lt;CONTROL!$D$10+1),A4089,0)</f>
        <v>0</v>
      </c>
      <c r="C4089" s="114">
        <f>IF(AND(A4089&gt;=CONTROL!$F$9,A4089&lt;CONTROL!$F$10+1),A4089,0)</f>
        <v>0</v>
      </c>
      <c r="D4089" s="114" t="str">
        <f>IF(DATOS!I4090=CONTROL!$H$10,"B","A")</f>
        <v>A</v>
      </c>
      <c r="E4089" s="114">
        <f t="shared" si="378"/>
        <v>0</v>
      </c>
      <c r="F4089">
        <f t="shared" ca="1" si="379"/>
        <v>-1</v>
      </c>
      <c r="G4089">
        <f t="shared" ca="1" si="380"/>
        <v>654</v>
      </c>
      <c r="H4089">
        <f t="shared" ca="1" si="381"/>
        <v>0</v>
      </c>
      <c r="I4089" s="122">
        <f t="shared" ca="1" si="382"/>
        <v>0</v>
      </c>
    </row>
    <row r="4090" spans="1:9" x14ac:dyDescent="0.25">
      <c r="A4090" s="114">
        <f t="shared" si="383"/>
        <v>4090</v>
      </c>
      <c r="B4090" s="114">
        <f>IF(AND(A4090&gt;=CONTROL!$D$9,A4090&lt;CONTROL!$D$10+1),A4090,0)</f>
        <v>0</v>
      </c>
      <c r="C4090" s="114">
        <f>IF(AND(A4090&gt;=CONTROL!$F$9,A4090&lt;CONTROL!$F$10+1),A4090,0)</f>
        <v>0</v>
      </c>
      <c r="D4090" s="114" t="str">
        <f>IF(DATOS!I4091=CONTROL!$H$10,"B","A")</f>
        <v>A</v>
      </c>
      <c r="E4090" s="114">
        <f t="shared" si="378"/>
        <v>0</v>
      </c>
      <c r="F4090">
        <f t="shared" ca="1" si="379"/>
        <v>-1</v>
      </c>
      <c r="G4090">
        <f t="shared" ca="1" si="380"/>
        <v>654</v>
      </c>
      <c r="H4090">
        <f t="shared" ca="1" si="381"/>
        <v>0</v>
      </c>
      <c r="I4090" s="122">
        <f t="shared" ca="1" si="382"/>
        <v>0</v>
      </c>
    </row>
    <row r="4091" spans="1:9" x14ac:dyDescent="0.25">
      <c r="A4091" s="114">
        <f t="shared" si="383"/>
        <v>4091</v>
      </c>
      <c r="B4091" s="114">
        <f>IF(AND(A4091&gt;=CONTROL!$D$9,A4091&lt;CONTROL!$D$10+1),A4091,0)</f>
        <v>0</v>
      </c>
      <c r="C4091" s="114">
        <f>IF(AND(A4091&gt;=CONTROL!$F$9,A4091&lt;CONTROL!$F$10+1),A4091,0)</f>
        <v>0</v>
      </c>
      <c r="D4091" s="114" t="str">
        <f>IF(DATOS!I4092=CONTROL!$H$10,"B","A")</f>
        <v>A</v>
      </c>
      <c r="E4091" s="114">
        <f t="shared" si="378"/>
        <v>0</v>
      </c>
      <c r="F4091">
        <f t="shared" ca="1" si="379"/>
        <v>-1</v>
      </c>
      <c r="G4091">
        <f t="shared" ca="1" si="380"/>
        <v>654</v>
      </c>
      <c r="H4091">
        <f t="shared" ca="1" si="381"/>
        <v>0</v>
      </c>
      <c r="I4091" s="122">
        <f t="shared" ca="1" si="382"/>
        <v>0</v>
      </c>
    </row>
    <row r="4092" spans="1:9" x14ac:dyDescent="0.25">
      <c r="A4092" s="114">
        <f t="shared" si="383"/>
        <v>4092</v>
      </c>
      <c r="B4092" s="114">
        <f>IF(AND(A4092&gt;=CONTROL!$D$9,A4092&lt;CONTROL!$D$10+1),A4092,0)</f>
        <v>0</v>
      </c>
      <c r="C4092" s="114">
        <f>IF(AND(A4092&gt;=CONTROL!$F$9,A4092&lt;CONTROL!$F$10+1),A4092,0)</f>
        <v>0</v>
      </c>
      <c r="D4092" s="114" t="str">
        <f>IF(DATOS!I4093=CONTROL!$H$10,"B","A")</f>
        <v>A</v>
      </c>
      <c r="E4092" s="114">
        <f t="shared" si="378"/>
        <v>0</v>
      </c>
      <c r="F4092">
        <f t="shared" ca="1" si="379"/>
        <v>-1</v>
      </c>
      <c r="G4092">
        <f t="shared" ca="1" si="380"/>
        <v>654</v>
      </c>
      <c r="H4092">
        <f t="shared" ca="1" si="381"/>
        <v>0</v>
      </c>
      <c r="I4092" s="122">
        <f t="shared" ca="1" si="382"/>
        <v>0</v>
      </c>
    </row>
    <row r="4093" spans="1:9" x14ac:dyDescent="0.25">
      <c r="A4093" s="114">
        <f t="shared" si="383"/>
        <v>4093</v>
      </c>
      <c r="B4093" s="114">
        <f>IF(AND(A4093&gt;=CONTROL!$D$9,A4093&lt;CONTROL!$D$10+1),A4093,0)</f>
        <v>0</v>
      </c>
      <c r="C4093" s="114">
        <f>IF(AND(A4093&gt;=CONTROL!$F$9,A4093&lt;CONTROL!$F$10+1),A4093,0)</f>
        <v>0</v>
      </c>
      <c r="D4093" s="114" t="str">
        <f>IF(DATOS!I4094=CONTROL!$H$10,"B","A")</f>
        <v>A</v>
      </c>
      <c r="E4093" s="114">
        <f t="shared" si="378"/>
        <v>0</v>
      </c>
      <c r="F4093">
        <f t="shared" ca="1" si="379"/>
        <v>-1</v>
      </c>
      <c r="G4093">
        <f t="shared" ca="1" si="380"/>
        <v>654</v>
      </c>
      <c r="H4093">
        <f t="shared" ca="1" si="381"/>
        <v>0</v>
      </c>
      <c r="I4093" s="122">
        <f t="shared" ca="1" si="382"/>
        <v>0</v>
      </c>
    </row>
    <row r="4094" spans="1:9" x14ac:dyDescent="0.25">
      <c r="A4094" s="114">
        <f t="shared" si="383"/>
        <v>4094</v>
      </c>
      <c r="B4094" s="114">
        <f>IF(AND(A4094&gt;=CONTROL!$D$9,A4094&lt;CONTROL!$D$10+1),A4094,0)</f>
        <v>0</v>
      </c>
      <c r="C4094" s="114">
        <f>IF(AND(A4094&gt;=CONTROL!$F$9,A4094&lt;CONTROL!$F$10+1),A4094,0)</f>
        <v>0</v>
      </c>
      <c r="D4094" s="114" t="str">
        <f>IF(DATOS!I4095=CONTROL!$H$10,"B","A")</f>
        <v>A</v>
      </c>
      <c r="E4094" s="114">
        <f t="shared" si="378"/>
        <v>0</v>
      </c>
      <c r="F4094">
        <f t="shared" ca="1" si="379"/>
        <v>-1</v>
      </c>
      <c r="G4094">
        <f t="shared" ca="1" si="380"/>
        <v>654</v>
      </c>
      <c r="H4094">
        <f t="shared" ca="1" si="381"/>
        <v>0</v>
      </c>
      <c r="I4094" s="122">
        <f t="shared" ca="1" si="382"/>
        <v>0</v>
      </c>
    </row>
    <row r="4095" spans="1:9" x14ac:dyDescent="0.25">
      <c r="A4095" s="114">
        <f t="shared" si="383"/>
        <v>4095</v>
      </c>
      <c r="B4095" s="114">
        <f>IF(AND(A4095&gt;=CONTROL!$D$9,A4095&lt;CONTROL!$D$10+1),A4095,0)</f>
        <v>0</v>
      </c>
      <c r="C4095" s="114">
        <f>IF(AND(A4095&gt;=CONTROL!$F$9,A4095&lt;CONTROL!$F$10+1),A4095,0)</f>
        <v>0</v>
      </c>
      <c r="D4095" s="114" t="str">
        <f>IF(DATOS!I4096=CONTROL!$H$10,"B","A")</f>
        <v>A</v>
      </c>
      <c r="E4095" s="114">
        <f t="shared" si="378"/>
        <v>0</v>
      </c>
      <c r="F4095">
        <f t="shared" ca="1" si="379"/>
        <v>-1</v>
      </c>
      <c r="G4095">
        <f t="shared" ca="1" si="380"/>
        <v>654</v>
      </c>
      <c r="H4095">
        <f t="shared" ca="1" si="381"/>
        <v>0</v>
      </c>
      <c r="I4095" s="122">
        <f t="shared" ca="1" si="382"/>
        <v>0</v>
      </c>
    </row>
    <row r="4096" spans="1:9" x14ac:dyDescent="0.25">
      <c r="A4096" s="114">
        <f t="shared" si="383"/>
        <v>4096</v>
      </c>
      <c r="B4096" s="114">
        <f>IF(AND(A4096&gt;=CONTROL!$D$9,A4096&lt;CONTROL!$D$10+1),A4096,0)</f>
        <v>0</v>
      </c>
      <c r="C4096" s="114">
        <f>IF(AND(A4096&gt;=CONTROL!$F$9,A4096&lt;CONTROL!$F$10+1),A4096,0)</f>
        <v>0</v>
      </c>
      <c r="D4096" s="114" t="str">
        <f>IF(DATOS!I4097=CONTROL!$H$10,"B","A")</f>
        <v>A</v>
      </c>
      <c r="E4096" s="114">
        <f t="shared" si="378"/>
        <v>0</v>
      </c>
      <c r="F4096">
        <f t="shared" ca="1" si="379"/>
        <v>-1</v>
      </c>
      <c r="G4096">
        <f t="shared" ca="1" si="380"/>
        <v>654</v>
      </c>
      <c r="H4096">
        <f t="shared" ca="1" si="381"/>
        <v>0</v>
      </c>
      <c r="I4096" s="122">
        <f t="shared" ca="1" si="382"/>
        <v>0</v>
      </c>
    </row>
    <row r="4097" spans="1:9" x14ac:dyDescent="0.25">
      <c r="A4097" s="114">
        <f t="shared" si="383"/>
        <v>4097</v>
      </c>
      <c r="B4097" s="114">
        <f>IF(AND(A4097&gt;=CONTROL!$D$9,A4097&lt;CONTROL!$D$10+1),A4097,0)</f>
        <v>0</v>
      </c>
      <c r="C4097" s="114">
        <f>IF(AND(A4097&gt;=CONTROL!$F$9,A4097&lt;CONTROL!$F$10+1),A4097,0)</f>
        <v>0</v>
      </c>
      <c r="D4097" s="114" t="str">
        <f>IF(DATOS!I4098=CONTROL!$H$10,"B","A")</f>
        <v>A</v>
      </c>
      <c r="E4097" s="114">
        <f t="shared" si="378"/>
        <v>0</v>
      </c>
      <c r="F4097">
        <f t="shared" ca="1" si="379"/>
        <v>-1</v>
      </c>
      <c r="G4097">
        <f t="shared" ca="1" si="380"/>
        <v>654</v>
      </c>
      <c r="H4097">
        <f t="shared" ca="1" si="381"/>
        <v>0</v>
      </c>
      <c r="I4097" s="122">
        <f t="shared" ca="1" si="382"/>
        <v>0</v>
      </c>
    </row>
    <row r="4098" spans="1:9" x14ac:dyDescent="0.25">
      <c r="A4098" s="114">
        <f t="shared" si="383"/>
        <v>4098</v>
      </c>
      <c r="B4098" s="114">
        <f>IF(AND(A4098&gt;=CONTROL!$D$9,A4098&lt;CONTROL!$D$10+1),A4098,0)</f>
        <v>0</v>
      </c>
      <c r="C4098" s="114">
        <f>IF(AND(A4098&gt;=CONTROL!$F$9,A4098&lt;CONTROL!$F$10+1),A4098,0)</f>
        <v>0</v>
      </c>
      <c r="D4098" s="114" t="str">
        <f>IF(DATOS!I4099=CONTROL!$H$10,"B","A")</f>
        <v>A</v>
      </c>
      <c r="E4098" s="114">
        <f t="shared" ref="E4098:E4161" si="384">IF(D4098="A",+C4098+B4098,0)</f>
        <v>0</v>
      </c>
      <c r="F4098">
        <f t="shared" ref="F4098:F4161" ca="1" si="385">IF(E4098&gt;0,RAND(),-1)</f>
        <v>-1</v>
      </c>
      <c r="G4098">
        <f t="shared" ref="G4098:G4161" ca="1" si="386">RANK(F4098,$F$1:$F$5000)</f>
        <v>654</v>
      </c>
      <c r="H4098">
        <f t="shared" ref="H4098:H4161" ca="1" si="387">IF(F4098=-1,0,G4098)</f>
        <v>0</v>
      </c>
      <c r="I4098" s="122">
        <f t="shared" ref="I4098:I4161" ca="1" si="388">IFERROR(MATCH(A4098,H:H,0),0)</f>
        <v>0</v>
      </c>
    </row>
    <row r="4099" spans="1:9" x14ac:dyDescent="0.25">
      <c r="A4099" s="114">
        <f t="shared" ref="A4099:A4162" si="389">+A4098+1</f>
        <v>4099</v>
      </c>
      <c r="B4099" s="114">
        <f>IF(AND(A4099&gt;=CONTROL!$D$9,A4099&lt;CONTROL!$D$10+1),A4099,0)</f>
        <v>0</v>
      </c>
      <c r="C4099" s="114">
        <f>IF(AND(A4099&gt;=CONTROL!$F$9,A4099&lt;CONTROL!$F$10+1),A4099,0)</f>
        <v>0</v>
      </c>
      <c r="D4099" s="114" t="str">
        <f>IF(DATOS!I4100=CONTROL!$H$10,"B","A")</f>
        <v>A</v>
      </c>
      <c r="E4099" s="114">
        <f t="shared" si="384"/>
        <v>0</v>
      </c>
      <c r="F4099">
        <f t="shared" ca="1" si="385"/>
        <v>-1</v>
      </c>
      <c r="G4099">
        <f t="shared" ca="1" si="386"/>
        <v>654</v>
      </c>
      <c r="H4099">
        <f t="shared" ca="1" si="387"/>
        <v>0</v>
      </c>
      <c r="I4099" s="122">
        <f t="shared" ca="1" si="388"/>
        <v>0</v>
      </c>
    </row>
    <row r="4100" spans="1:9" x14ac:dyDescent="0.25">
      <c r="A4100" s="114">
        <f t="shared" si="389"/>
        <v>4100</v>
      </c>
      <c r="B4100" s="114">
        <f>IF(AND(A4100&gt;=CONTROL!$D$9,A4100&lt;CONTROL!$D$10+1),A4100,0)</f>
        <v>0</v>
      </c>
      <c r="C4100" s="114">
        <f>IF(AND(A4100&gt;=CONTROL!$F$9,A4100&lt;CONTROL!$F$10+1),A4100,0)</f>
        <v>0</v>
      </c>
      <c r="D4100" s="114" t="str">
        <f>IF(DATOS!I4101=CONTROL!$H$10,"B","A")</f>
        <v>A</v>
      </c>
      <c r="E4100" s="114">
        <f t="shared" si="384"/>
        <v>0</v>
      </c>
      <c r="F4100">
        <f t="shared" ca="1" si="385"/>
        <v>-1</v>
      </c>
      <c r="G4100">
        <f t="shared" ca="1" si="386"/>
        <v>654</v>
      </c>
      <c r="H4100">
        <f t="shared" ca="1" si="387"/>
        <v>0</v>
      </c>
      <c r="I4100" s="122">
        <f t="shared" ca="1" si="388"/>
        <v>0</v>
      </c>
    </row>
    <row r="4101" spans="1:9" x14ac:dyDescent="0.25">
      <c r="A4101" s="114">
        <f t="shared" si="389"/>
        <v>4101</v>
      </c>
      <c r="B4101" s="114">
        <f>IF(AND(A4101&gt;=CONTROL!$D$9,A4101&lt;CONTROL!$D$10+1),A4101,0)</f>
        <v>0</v>
      </c>
      <c r="C4101" s="114">
        <f>IF(AND(A4101&gt;=CONTROL!$F$9,A4101&lt;CONTROL!$F$10+1),A4101,0)</f>
        <v>0</v>
      </c>
      <c r="D4101" s="114" t="str">
        <f>IF(DATOS!I4102=CONTROL!$H$10,"B","A")</f>
        <v>A</v>
      </c>
      <c r="E4101" s="114">
        <f t="shared" si="384"/>
        <v>0</v>
      </c>
      <c r="F4101">
        <f t="shared" ca="1" si="385"/>
        <v>-1</v>
      </c>
      <c r="G4101">
        <f t="shared" ca="1" si="386"/>
        <v>654</v>
      </c>
      <c r="H4101">
        <f t="shared" ca="1" si="387"/>
        <v>0</v>
      </c>
      <c r="I4101" s="122">
        <f t="shared" ca="1" si="388"/>
        <v>0</v>
      </c>
    </row>
    <row r="4102" spans="1:9" x14ac:dyDescent="0.25">
      <c r="A4102" s="114">
        <f t="shared" si="389"/>
        <v>4102</v>
      </c>
      <c r="B4102" s="114">
        <f>IF(AND(A4102&gt;=CONTROL!$D$9,A4102&lt;CONTROL!$D$10+1),A4102,0)</f>
        <v>0</v>
      </c>
      <c r="C4102" s="114">
        <f>IF(AND(A4102&gt;=CONTROL!$F$9,A4102&lt;CONTROL!$F$10+1),A4102,0)</f>
        <v>0</v>
      </c>
      <c r="D4102" s="114" t="str">
        <f>IF(DATOS!I4103=CONTROL!$H$10,"B","A")</f>
        <v>A</v>
      </c>
      <c r="E4102" s="114">
        <f t="shared" si="384"/>
        <v>0</v>
      </c>
      <c r="F4102">
        <f t="shared" ca="1" si="385"/>
        <v>-1</v>
      </c>
      <c r="G4102">
        <f t="shared" ca="1" si="386"/>
        <v>654</v>
      </c>
      <c r="H4102">
        <f t="shared" ca="1" si="387"/>
        <v>0</v>
      </c>
      <c r="I4102" s="122">
        <f t="shared" ca="1" si="388"/>
        <v>0</v>
      </c>
    </row>
    <row r="4103" spans="1:9" x14ac:dyDescent="0.25">
      <c r="A4103" s="114">
        <f t="shared" si="389"/>
        <v>4103</v>
      </c>
      <c r="B4103" s="114">
        <f>IF(AND(A4103&gt;=CONTROL!$D$9,A4103&lt;CONTROL!$D$10+1),A4103,0)</f>
        <v>0</v>
      </c>
      <c r="C4103" s="114">
        <f>IF(AND(A4103&gt;=CONTROL!$F$9,A4103&lt;CONTROL!$F$10+1),A4103,0)</f>
        <v>0</v>
      </c>
      <c r="D4103" s="114" t="str">
        <f>IF(DATOS!I4104=CONTROL!$H$10,"B","A")</f>
        <v>A</v>
      </c>
      <c r="E4103" s="114">
        <f t="shared" si="384"/>
        <v>0</v>
      </c>
      <c r="F4103">
        <f t="shared" ca="1" si="385"/>
        <v>-1</v>
      </c>
      <c r="G4103">
        <f t="shared" ca="1" si="386"/>
        <v>654</v>
      </c>
      <c r="H4103">
        <f t="shared" ca="1" si="387"/>
        <v>0</v>
      </c>
      <c r="I4103" s="122">
        <f t="shared" ca="1" si="388"/>
        <v>0</v>
      </c>
    </row>
    <row r="4104" spans="1:9" x14ac:dyDescent="0.25">
      <c r="A4104" s="114">
        <f t="shared" si="389"/>
        <v>4104</v>
      </c>
      <c r="B4104" s="114">
        <f>IF(AND(A4104&gt;=CONTROL!$D$9,A4104&lt;CONTROL!$D$10+1),A4104,0)</f>
        <v>0</v>
      </c>
      <c r="C4104" s="114">
        <f>IF(AND(A4104&gt;=CONTROL!$F$9,A4104&lt;CONTROL!$F$10+1),A4104,0)</f>
        <v>0</v>
      </c>
      <c r="D4104" s="114" t="str">
        <f>IF(DATOS!I4105=CONTROL!$H$10,"B","A")</f>
        <v>A</v>
      </c>
      <c r="E4104" s="114">
        <f t="shared" si="384"/>
        <v>0</v>
      </c>
      <c r="F4104">
        <f t="shared" ca="1" si="385"/>
        <v>-1</v>
      </c>
      <c r="G4104">
        <f t="shared" ca="1" si="386"/>
        <v>654</v>
      </c>
      <c r="H4104">
        <f t="shared" ca="1" si="387"/>
        <v>0</v>
      </c>
      <c r="I4104" s="122">
        <f t="shared" ca="1" si="388"/>
        <v>0</v>
      </c>
    </row>
    <row r="4105" spans="1:9" x14ac:dyDescent="0.25">
      <c r="A4105" s="114">
        <f t="shared" si="389"/>
        <v>4105</v>
      </c>
      <c r="B4105" s="114">
        <f>IF(AND(A4105&gt;=CONTROL!$D$9,A4105&lt;CONTROL!$D$10+1),A4105,0)</f>
        <v>0</v>
      </c>
      <c r="C4105" s="114">
        <f>IF(AND(A4105&gt;=CONTROL!$F$9,A4105&lt;CONTROL!$F$10+1),A4105,0)</f>
        <v>0</v>
      </c>
      <c r="D4105" s="114" t="str">
        <f>IF(DATOS!I4106=CONTROL!$H$10,"B","A")</f>
        <v>A</v>
      </c>
      <c r="E4105" s="114">
        <f t="shared" si="384"/>
        <v>0</v>
      </c>
      <c r="F4105">
        <f t="shared" ca="1" si="385"/>
        <v>-1</v>
      </c>
      <c r="G4105">
        <f t="shared" ca="1" si="386"/>
        <v>654</v>
      </c>
      <c r="H4105">
        <f t="shared" ca="1" si="387"/>
        <v>0</v>
      </c>
      <c r="I4105" s="122">
        <f t="shared" ca="1" si="388"/>
        <v>0</v>
      </c>
    </row>
    <row r="4106" spans="1:9" x14ac:dyDescent="0.25">
      <c r="A4106" s="114">
        <f t="shared" si="389"/>
        <v>4106</v>
      </c>
      <c r="B4106" s="114">
        <f>IF(AND(A4106&gt;=CONTROL!$D$9,A4106&lt;CONTROL!$D$10+1),A4106,0)</f>
        <v>0</v>
      </c>
      <c r="C4106" s="114">
        <f>IF(AND(A4106&gt;=CONTROL!$F$9,A4106&lt;CONTROL!$F$10+1),A4106,0)</f>
        <v>0</v>
      </c>
      <c r="D4106" s="114" t="str">
        <f>IF(DATOS!I4107=CONTROL!$H$10,"B","A")</f>
        <v>A</v>
      </c>
      <c r="E4106" s="114">
        <f t="shared" si="384"/>
        <v>0</v>
      </c>
      <c r="F4106">
        <f t="shared" ca="1" si="385"/>
        <v>-1</v>
      </c>
      <c r="G4106">
        <f t="shared" ca="1" si="386"/>
        <v>654</v>
      </c>
      <c r="H4106">
        <f t="shared" ca="1" si="387"/>
        <v>0</v>
      </c>
      <c r="I4106" s="122">
        <f t="shared" ca="1" si="388"/>
        <v>0</v>
      </c>
    </row>
    <row r="4107" spans="1:9" x14ac:dyDescent="0.25">
      <c r="A4107" s="114">
        <f t="shared" si="389"/>
        <v>4107</v>
      </c>
      <c r="B4107" s="114">
        <f>IF(AND(A4107&gt;=CONTROL!$D$9,A4107&lt;CONTROL!$D$10+1),A4107,0)</f>
        <v>0</v>
      </c>
      <c r="C4107" s="114">
        <f>IF(AND(A4107&gt;=CONTROL!$F$9,A4107&lt;CONTROL!$F$10+1),A4107,0)</f>
        <v>0</v>
      </c>
      <c r="D4107" s="114" t="str">
        <f>IF(DATOS!I4108=CONTROL!$H$10,"B","A")</f>
        <v>A</v>
      </c>
      <c r="E4107" s="114">
        <f t="shared" si="384"/>
        <v>0</v>
      </c>
      <c r="F4107">
        <f t="shared" ca="1" si="385"/>
        <v>-1</v>
      </c>
      <c r="G4107">
        <f t="shared" ca="1" si="386"/>
        <v>654</v>
      </c>
      <c r="H4107">
        <f t="shared" ca="1" si="387"/>
        <v>0</v>
      </c>
      <c r="I4107" s="122">
        <f t="shared" ca="1" si="388"/>
        <v>0</v>
      </c>
    </row>
    <row r="4108" spans="1:9" x14ac:dyDescent="0.25">
      <c r="A4108" s="114">
        <f t="shared" si="389"/>
        <v>4108</v>
      </c>
      <c r="B4108" s="114">
        <f>IF(AND(A4108&gt;=CONTROL!$D$9,A4108&lt;CONTROL!$D$10+1),A4108,0)</f>
        <v>0</v>
      </c>
      <c r="C4108" s="114">
        <f>IF(AND(A4108&gt;=CONTROL!$F$9,A4108&lt;CONTROL!$F$10+1),A4108,0)</f>
        <v>0</v>
      </c>
      <c r="D4108" s="114" t="str">
        <f>IF(DATOS!I4109=CONTROL!$H$10,"B","A")</f>
        <v>A</v>
      </c>
      <c r="E4108" s="114">
        <f t="shared" si="384"/>
        <v>0</v>
      </c>
      <c r="F4108">
        <f t="shared" ca="1" si="385"/>
        <v>-1</v>
      </c>
      <c r="G4108">
        <f t="shared" ca="1" si="386"/>
        <v>654</v>
      </c>
      <c r="H4108">
        <f t="shared" ca="1" si="387"/>
        <v>0</v>
      </c>
      <c r="I4108" s="122">
        <f t="shared" ca="1" si="388"/>
        <v>0</v>
      </c>
    </row>
    <row r="4109" spans="1:9" x14ac:dyDescent="0.25">
      <c r="A4109" s="114">
        <f t="shared" si="389"/>
        <v>4109</v>
      </c>
      <c r="B4109" s="114">
        <f>IF(AND(A4109&gt;=CONTROL!$D$9,A4109&lt;CONTROL!$D$10+1),A4109,0)</f>
        <v>0</v>
      </c>
      <c r="C4109" s="114">
        <f>IF(AND(A4109&gt;=CONTROL!$F$9,A4109&lt;CONTROL!$F$10+1),A4109,0)</f>
        <v>0</v>
      </c>
      <c r="D4109" s="114" t="str">
        <f>IF(DATOS!I4110=CONTROL!$H$10,"B","A")</f>
        <v>A</v>
      </c>
      <c r="E4109" s="114">
        <f t="shared" si="384"/>
        <v>0</v>
      </c>
      <c r="F4109">
        <f t="shared" ca="1" si="385"/>
        <v>-1</v>
      </c>
      <c r="G4109">
        <f t="shared" ca="1" si="386"/>
        <v>654</v>
      </c>
      <c r="H4109">
        <f t="shared" ca="1" si="387"/>
        <v>0</v>
      </c>
      <c r="I4109" s="122">
        <f t="shared" ca="1" si="388"/>
        <v>0</v>
      </c>
    </row>
    <row r="4110" spans="1:9" x14ac:dyDescent="0.25">
      <c r="A4110" s="114">
        <f t="shared" si="389"/>
        <v>4110</v>
      </c>
      <c r="B4110" s="114">
        <f>IF(AND(A4110&gt;=CONTROL!$D$9,A4110&lt;CONTROL!$D$10+1),A4110,0)</f>
        <v>0</v>
      </c>
      <c r="C4110" s="114">
        <f>IF(AND(A4110&gt;=CONTROL!$F$9,A4110&lt;CONTROL!$F$10+1),A4110,0)</f>
        <v>0</v>
      </c>
      <c r="D4110" s="114" t="str">
        <f>IF(DATOS!I4111=CONTROL!$H$10,"B","A")</f>
        <v>A</v>
      </c>
      <c r="E4110" s="114">
        <f t="shared" si="384"/>
        <v>0</v>
      </c>
      <c r="F4110">
        <f t="shared" ca="1" si="385"/>
        <v>-1</v>
      </c>
      <c r="G4110">
        <f t="shared" ca="1" si="386"/>
        <v>654</v>
      </c>
      <c r="H4110">
        <f t="shared" ca="1" si="387"/>
        <v>0</v>
      </c>
      <c r="I4110" s="122">
        <f t="shared" ca="1" si="388"/>
        <v>0</v>
      </c>
    </row>
    <row r="4111" spans="1:9" x14ac:dyDescent="0.25">
      <c r="A4111" s="114">
        <f t="shared" si="389"/>
        <v>4111</v>
      </c>
      <c r="B4111" s="114">
        <f>IF(AND(A4111&gt;=CONTROL!$D$9,A4111&lt;CONTROL!$D$10+1),A4111,0)</f>
        <v>0</v>
      </c>
      <c r="C4111" s="114">
        <f>IF(AND(A4111&gt;=CONTROL!$F$9,A4111&lt;CONTROL!$F$10+1),A4111,0)</f>
        <v>0</v>
      </c>
      <c r="D4111" s="114" t="str">
        <f>IF(DATOS!I4112=CONTROL!$H$10,"B","A")</f>
        <v>A</v>
      </c>
      <c r="E4111" s="114">
        <f t="shared" si="384"/>
        <v>0</v>
      </c>
      <c r="F4111">
        <f t="shared" ca="1" si="385"/>
        <v>-1</v>
      </c>
      <c r="G4111">
        <f t="shared" ca="1" si="386"/>
        <v>654</v>
      </c>
      <c r="H4111">
        <f t="shared" ca="1" si="387"/>
        <v>0</v>
      </c>
      <c r="I4111" s="122">
        <f t="shared" ca="1" si="388"/>
        <v>0</v>
      </c>
    </row>
    <row r="4112" spans="1:9" x14ac:dyDescent="0.25">
      <c r="A4112" s="114">
        <f t="shared" si="389"/>
        <v>4112</v>
      </c>
      <c r="B4112" s="114">
        <f>IF(AND(A4112&gt;=CONTROL!$D$9,A4112&lt;CONTROL!$D$10+1),A4112,0)</f>
        <v>0</v>
      </c>
      <c r="C4112" s="114">
        <f>IF(AND(A4112&gt;=CONTROL!$F$9,A4112&lt;CONTROL!$F$10+1),A4112,0)</f>
        <v>0</v>
      </c>
      <c r="D4112" s="114" t="str">
        <f>IF(DATOS!I4113=CONTROL!$H$10,"B","A")</f>
        <v>A</v>
      </c>
      <c r="E4112" s="114">
        <f t="shared" si="384"/>
        <v>0</v>
      </c>
      <c r="F4112">
        <f t="shared" ca="1" si="385"/>
        <v>-1</v>
      </c>
      <c r="G4112">
        <f t="shared" ca="1" si="386"/>
        <v>654</v>
      </c>
      <c r="H4112">
        <f t="shared" ca="1" si="387"/>
        <v>0</v>
      </c>
      <c r="I4112" s="122">
        <f t="shared" ca="1" si="388"/>
        <v>0</v>
      </c>
    </row>
    <row r="4113" spans="1:9" x14ac:dyDescent="0.25">
      <c r="A4113" s="114">
        <f t="shared" si="389"/>
        <v>4113</v>
      </c>
      <c r="B4113" s="114">
        <f>IF(AND(A4113&gt;=CONTROL!$D$9,A4113&lt;CONTROL!$D$10+1),A4113,0)</f>
        <v>0</v>
      </c>
      <c r="C4113" s="114">
        <f>IF(AND(A4113&gt;=CONTROL!$F$9,A4113&lt;CONTROL!$F$10+1),A4113,0)</f>
        <v>0</v>
      </c>
      <c r="D4113" s="114" t="str">
        <f>IF(DATOS!I4114=CONTROL!$H$10,"B","A")</f>
        <v>A</v>
      </c>
      <c r="E4113" s="114">
        <f t="shared" si="384"/>
        <v>0</v>
      </c>
      <c r="F4113">
        <f t="shared" ca="1" si="385"/>
        <v>-1</v>
      </c>
      <c r="G4113">
        <f t="shared" ca="1" si="386"/>
        <v>654</v>
      </c>
      <c r="H4113">
        <f t="shared" ca="1" si="387"/>
        <v>0</v>
      </c>
      <c r="I4113" s="122">
        <f t="shared" ca="1" si="388"/>
        <v>0</v>
      </c>
    </row>
    <row r="4114" spans="1:9" x14ac:dyDescent="0.25">
      <c r="A4114" s="114">
        <f t="shared" si="389"/>
        <v>4114</v>
      </c>
      <c r="B4114" s="114">
        <f>IF(AND(A4114&gt;=CONTROL!$D$9,A4114&lt;CONTROL!$D$10+1),A4114,0)</f>
        <v>0</v>
      </c>
      <c r="C4114" s="114">
        <f>IF(AND(A4114&gt;=CONTROL!$F$9,A4114&lt;CONTROL!$F$10+1),A4114,0)</f>
        <v>0</v>
      </c>
      <c r="D4114" s="114" t="str">
        <f>IF(DATOS!I4115=CONTROL!$H$10,"B","A")</f>
        <v>A</v>
      </c>
      <c r="E4114" s="114">
        <f t="shared" si="384"/>
        <v>0</v>
      </c>
      <c r="F4114">
        <f t="shared" ca="1" si="385"/>
        <v>-1</v>
      </c>
      <c r="G4114">
        <f t="shared" ca="1" si="386"/>
        <v>654</v>
      </c>
      <c r="H4114">
        <f t="shared" ca="1" si="387"/>
        <v>0</v>
      </c>
      <c r="I4114" s="122">
        <f t="shared" ca="1" si="388"/>
        <v>0</v>
      </c>
    </row>
    <row r="4115" spans="1:9" x14ac:dyDescent="0.25">
      <c r="A4115" s="114">
        <f t="shared" si="389"/>
        <v>4115</v>
      </c>
      <c r="B4115" s="114">
        <f>IF(AND(A4115&gt;=CONTROL!$D$9,A4115&lt;CONTROL!$D$10+1),A4115,0)</f>
        <v>0</v>
      </c>
      <c r="C4115" s="114">
        <f>IF(AND(A4115&gt;=CONTROL!$F$9,A4115&lt;CONTROL!$F$10+1),A4115,0)</f>
        <v>0</v>
      </c>
      <c r="D4115" s="114" t="str">
        <f>IF(DATOS!I4116=CONTROL!$H$10,"B","A")</f>
        <v>A</v>
      </c>
      <c r="E4115" s="114">
        <f t="shared" si="384"/>
        <v>0</v>
      </c>
      <c r="F4115">
        <f t="shared" ca="1" si="385"/>
        <v>-1</v>
      </c>
      <c r="G4115">
        <f t="shared" ca="1" si="386"/>
        <v>654</v>
      </c>
      <c r="H4115">
        <f t="shared" ca="1" si="387"/>
        <v>0</v>
      </c>
      <c r="I4115" s="122">
        <f t="shared" ca="1" si="388"/>
        <v>0</v>
      </c>
    </row>
    <row r="4116" spans="1:9" x14ac:dyDescent="0.25">
      <c r="A4116" s="114">
        <f t="shared" si="389"/>
        <v>4116</v>
      </c>
      <c r="B4116" s="114">
        <f>IF(AND(A4116&gt;=CONTROL!$D$9,A4116&lt;CONTROL!$D$10+1),A4116,0)</f>
        <v>0</v>
      </c>
      <c r="C4116" s="114">
        <f>IF(AND(A4116&gt;=CONTROL!$F$9,A4116&lt;CONTROL!$F$10+1),A4116,0)</f>
        <v>0</v>
      </c>
      <c r="D4116" s="114" t="str">
        <f>IF(DATOS!I4117=CONTROL!$H$10,"B","A")</f>
        <v>A</v>
      </c>
      <c r="E4116" s="114">
        <f t="shared" si="384"/>
        <v>0</v>
      </c>
      <c r="F4116">
        <f t="shared" ca="1" si="385"/>
        <v>-1</v>
      </c>
      <c r="G4116">
        <f t="shared" ca="1" si="386"/>
        <v>654</v>
      </c>
      <c r="H4116">
        <f t="shared" ca="1" si="387"/>
        <v>0</v>
      </c>
      <c r="I4116" s="122">
        <f t="shared" ca="1" si="388"/>
        <v>0</v>
      </c>
    </row>
    <row r="4117" spans="1:9" x14ac:dyDescent="0.25">
      <c r="A4117" s="114">
        <f t="shared" si="389"/>
        <v>4117</v>
      </c>
      <c r="B4117" s="114">
        <f>IF(AND(A4117&gt;=CONTROL!$D$9,A4117&lt;CONTROL!$D$10+1),A4117,0)</f>
        <v>0</v>
      </c>
      <c r="C4117" s="114">
        <f>IF(AND(A4117&gt;=CONTROL!$F$9,A4117&lt;CONTROL!$F$10+1),A4117,0)</f>
        <v>0</v>
      </c>
      <c r="D4117" s="114" t="str">
        <f>IF(DATOS!I4118=CONTROL!$H$10,"B","A")</f>
        <v>A</v>
      </c>
      <c r="E4117" s="114">
        <f t="shared" si="384"/>
        <v>0</v>
      </c>
      <c r="F4117">
        <f t="shared" ca="1" si="385"/>
        <v>-1</v>
      </c>
      <c r="G4117">
        <f t="shared" ca="1" si="386"/>
        <v>654</v>
      </c>
      <c r="H4117">
        <f t="shared" ca="1" si="387"/>
        <v>0</v>
      </c>
      <c r="I4117" s="122">
        <f t="shared" ca="1" si="388"/>
        <v>0</v>
      </c>
    </row>
    <row r="4118" spans="1:9" x14ac:dyDescent="0.25">
      <c r="A4118" s="114">
        <f t="shared" si="389"/>
        <v>4118</v>
      </c>
      <c r="B4118" s="114">
        <f>IF(AND(A4118&gt;=CONTROL!$D$9,A4118&lt;CONTROL!$D$10+1),A4118,0)</f>
        <v>0</v>
      </c>
      <c r="C4118" s="114">
        <f>IF(AND(A4118&gt;=CONTROL!$F$9,A4118&lt;CONTROL!$F$10+1),A4118,0)</f>
        <v>0</v>
      </c>
      <c r="D4118" s="114" t="str">
        <f>IF(DATOS!I4119=CONTROL!$H$10,"B","A")</f>
        <v>A</v>
      </c>
      <c r="E4118" s="114">
        <f t="shared" si="384"/>
        <v>0</v>
      </c>
      <c r="F4118">
        <f t="shared" ca="1" si="385"/>
        <v>-1</v>
      </c>
      <c r="G4118">
        <f t="shared" ca="1" si="386"/>
        <v>654</v>
      </c>
      <c r="H4118">
        <f t="shared" ca="1" si="387"/>
        <v>0</v>
      </c>
      <c r="I4118" s="122">
        <f t="shared" ca="1" si="388"/>
        <v>0</v>
      </c>
    </row>
    <row r="4119" spans="1:9" x14ac:dyDescent="0.25">
      <c r="A4119" s="114">
        <f t="shared" si="389"/>
        <v>4119</v>
      </c>
      <c r="B4119" s="114">
        <f>IF(AND(A4119&gt;=CONTROL!$D$9,A4119&lt;CONTROL!$D$10+1),A4119,0)</f>
        <v>0</v>
      </c>
      <c r="C4119" s="114">
        <f>IF(AND(A4119&gt;=CONTROL!$F$9,A4119&lt;CONTROL!$F$10+1),A4119,0)</f>
        <v>0</v>
      </c>
      <c r="D4119" s="114" t="str">
        <f>IF(DATOS!I4120=CONTROL!$H$10,"B","A")</f>
        <v>A</v>
      </c>
      <c r="E4119" s="114">
        <f t="shared" si="384"/>
        <v>0</v>
      </c>
      <c r="F4119">
        <f t="shared" ca="1" si="385"/>
        <v>-1</v>
      </c>
      <c r="G4119">
        <f t="shared" ca="1" si="386"/>
        <v>654</v>
      </c>
      <c r="H4119">
        <f t="shared" ca="1" si="387"/>
        <v>0</v>
      </c>
      <c r="I4119" s="122">
        <f t="shared" ca="1" si="388"/>
        <v>0</v>
      </c>
    </row>
    <row r="4120" spans="1:9" x14ac:dyDescent="0.25">
      <c r="A4120" s="114">
        <f t="shared" si="389"/>
        <v>4120</v>
      </c>
      <c r="B4120" s="114">
        <f>IF(AND(A4120&gt;=CONTROL!$D$9,A4120&lt;CONTROL!$D$10+1),A4120,0)</f>
        <v>0</v>
      </c>
      <c r="C4120" s="114">
        <f>IF(AND(A4120&gt;=CONTROL!$F$9,A4120&lt;CONTROL!$F$10+1),A4120,0)</f>
        <v>0</v>
      </c>
      <c r="D4120" s="114" t="str">
        <f>IF(DATOS!I4121=CONTROL!$H$10,"B","A")</f>
        <v>A</v>
      </c>
      <c r="E4120" s="114">
        <f t="shared" si="384"/>
        <v>0</v>
      </c>
      <c r="F4120">
        <f t="shared" ca="1" si="385"/>
        <v>-1</v>
      </c>
      <c r="G4120">
        <f t="shared" ca="1" si="386"/>
        <v>654</v>
      </c>
      <c r="H4120">
        <f t="shared" ca="1" si="387"/>
        <v>0</v>
      </c>
      <c r="I4120" s="122">
        <f t="shared" ca="1" si="388"/>
        <v>0</v>
      </c>
    </row>
    <row r="4121" spans="1:9" x14ac:dyDescent="0.25">
      <c r="A4121" s="114">
        <f t="shared" si="389"/>
        <v>4121</v>
      </c>
      <c r="B4121" s="114">
        <f>IF(AND(A4121&gt;=CONTROL!$D$9,A4121&lt;CONTROL!$D$10+1),A4121,0)</f>
        <v>0</v>
      </c>
      <c r="C4121" s="114">
        <f>IF(AND(A4121&gt;=CONTROL!$F$9,A4121&lt;CONTROL!$F$10+1),A4121,0)</f>
        <v>0</v>
      </c>
      <c r="D4121" s="114" t="str">
        <f>IF(DATOS!I4122=CONTROL!$H$10,"B","A")</f>
        <v>A</v>
      </c>
      <c r="E4121" s="114">
        <f t="shared" si="384"/>
        <v>0</v>
      </c>
      <c r="F4121">
        <f t="shared" ca="1" si="385"/>
        <v>-1</v>
      </c>
      <c r="G4121">
        <f t="shared" ca="1" si="386"/>
        <v>654</v>
      </c>
      <c r="H4121">
        <f t="shared" ca="1" si="387"/>
        <v>0</v>
      </c>
      <c r="I4121" s="122">
        <f t="shared" ca="1" si="388"/>
        <v>0</v>
      </c>
    </row>
    <row r="4122" spans="1:9" x14ac:dyDescent="0.25">
      <c r="A4122" s="114">
        <f t="shared" si="389"/>
        <v>4122</v>
      </c>
      <c r="B4122" s="114">
        <f>IF(AND(A4122&gt;=CONTROL!$D$9,A4122&lt;CONTROL!$D$10+1),A4122,0)</f>
        <v>0</v>
      </c>
      <c r="C4122" s="114">
        <f>IF(AND(A4122&gt;=CONTROL!$F$9,A4122&lt;CONTROL!$F$10+1),A4122,0)</f>
        <v>0</v>
      </c>
      <c r="D4122" s="114" t="str">
        <f>IF(DATOS!I4123=CONTROL!$H$10,"B","A")</f>
        <v>A</v>
      </c>
      <c r="E4122" s="114">
        <f t="shared" si="384"/>
        <v>0</v>
      </c>
      <c r="F4122">
        <f t="shared" ca="1" si="385"/>
        <v>-1</v>
      </c>
      <c r="G4122">
        <f t="shared" ca="1" si="386"/>
        <v>654</v>
      </c>
      <c r="H4122">
        <f t="shared" ca="1" si="387"/>
        <v>0</v>
      </c>
      <c r="I4122" s="122">
        <f t="shared" ca="1" si="388"/>
        <v>0</v>
      </c>
    </row>
    <row r="4123" spans="1:9" x14ac:dyDescent="0.25">
      <c r="A4123" s="114">
        <f t="shared" si="389"/>
        <v>4123</v>
      </c>
      <c r="B4123" s="114">
        <f>IF(AND(A4123&gt;=CONTROL!$D$9,A4123&lt;CONTROL!$D$10+1),A4123,0)</f>
        <v>0</v>
      </c>
      <c r="C4123" s="114">
        <f>IF(AND(A4123&gt;=CONTROL!$F$9,A4123&lt;CONTROL!$F$10+1),A4123,0)</f>
        <v>0</v>
      </c>
      <c r="D4123" s="114" t="str">
        <f>IF(DATOS!I4124=CONTROL!$H$10,"B","A")</f>
        <v>A</v>
      </c>
      <c r="E4123" s="114">
        <f t="shared" si="384"/>
        <v>0</v>
      </c>
      <c r="F4123">
        <f t="shared" ca="1" si="385"/>
        <v>-1</v>
      </c>
      <c r="G4123">
        <f t="shared" ca="1" si="386"/>
        <v>654</v>
      </c>
      <c r="H4123">
        <f t="shared" ca="1" si="387"/>
        <v>0</v>
      </c>
      <c r="I4123" s="122">
        <f t="shared" ca="1" si="388"/>
        <v>0</v>
      </c>
    </row>
    <row r="4124" spans="1:9" x14ac:dyDescent="0.25">
      <c r="A4124" s="114">
        <f t="shared" si="389"/>
        <v>4124</v>
      </c>
      <c r="B4124" s="114">
        <f>IF(AND(A4124&gt;=CONTROL!$D$9,A4124&lt;CONTROL!$D$10+1),A4124,0)</f>
        <v>0</v>
      </c>
      <c r="C4124" s="114">
        <f>IF(AND(A4124&gt;=CONTROL!$F$9,A4124&lt;CONTROL!$F$10+1),A4124,0)</f>
        <v>0</v>
      </c>
      <c r="D4124" s="114" t="str">
        <f>IF(DATOS!I4125=CONTROL!$H$10,"B","A")</f>
        <v>A</v>
      </c>
      <c r="E4124" s="114">
        <f t="shared" si="384"/>
        <v>0</v>
      </c>
      <c r="F4124">
        <f t="shared" ca="1" si="385"/>
        <v>-1</v>
      </c>
      <c r="G4124">
        <f t="shared" ca="1" si="386"/>
        <v>654</v>
      </c>
      <c r="H4124">
        <f t="shared" ca="1" si="387"/>
        <v>0</v>
      </c>
      <c r="I4124" s="122">
        <f t="shared" ca="1" si="388"/>
        <v>0</v>
      </c>
    </row>
    <row r="4125" spans="1:9" x14ac:dyDescent="0.25">
      <c r="A4125" s="114">
        <f t="shared" si="389"/>
        <v>4125</v>
      </c>
      <c r="B4125" s="114">
        <f>IF(AND(A4125&gt;=CONTROL!$D$9,A4125&lt;CONTROL!$D$10+1),A4125,0)</f>
        <v>0</v>
      </c>
      <c r="C4125" s="114">
        <f>IF(AND(A4125&gt;=CONTROL!$F$9,A4125&lt;CONTROL!$F$10+1),A4125,0)</f>
        <v>0</v>
      </c>
      <c r="D4125" s="114" t="str">
        <f>IF(DATOS!I4126=CONTROL!$H$10,"B","A")</f>
        <v>A</v>
      </c>
      <c r="E4125" s="114">
        <f t="shared" si="384"/>
        <v>0</v>
      </c>
      <c r="F4125">
        <f t="shared" ca="1" si="385"/>
        <v>-1</v>
      </c>
      <c r="G4125">
        <f t="shared" ca="1" si="386"/>
        <v>654</v>
      </c>
      <c r="H4125">
        <f t="shared" ca="1" si="387"/>
        <v>0</v>
      </c>
      <c r="I4125" s="122">
        <f t="shared" ca="1" si="388"/>
        <v>0</v>
      </c>
    </row>
    <row r="4126" spans="1:9" x14ac:dyDescent="0.25">
      <c r="A4126" s="114">
        <f t="shared" si="389"/>
        <v>4126</v>
      </c>
      <c r="B4126" s="114">
        <f>IF(AND(A4126&gt;=CONTROL!$D$9,A4126&lt;CONTROL!$D$10+1),A4126,0)</f>
        <v>0</v>
      </c>
      <c r="C4126" s="114">
        <f>IF(AND(A4126&gt;=CONTROL!$F$9,A4126&lt;CONTROL!$F$10+1),A4126,0)</f>
        <v>0</v>
      </c>
      <c r="D4126" s="114" t="str">
        <f>IF(DATOS!I4127=CONTROL!$H$10,"B","A")</f>
        <v>A</v>
      </c>
      <c r="E4126" s="114">
        <f t="shared" si="384"/>
        <v>0</v>
      </c>
      <c r="F4126">
        <f t="shared" ca="1" si="385"/>
        <v>-1</v>
      </c>
      <c r="G4126">
        <f t="shared" ca="1" si="386"/>
        <v>654</v>
      </c>
      <c r="H4126">
        <f t="shared" ca="1" si="387"/>
        <v>0</v>
      </c>
      <c r="I4126" s="122">
        <f t="shared" ca="1" si="388"/>
        <v>0</v>
      </c>
    </row>
    <row r="4127" spans="1:9" x14ac:dyDescent="0.25">
      <c r="A4127" s="114">
        <f t="shared" si="389"/>
        <v>4127</v>
      </c>
      <c r="B4127" s="114">
        <f>IF(AND(A4127&gt;=CONTROL!$D$9,A4127&lt;CONTROL!$D$10+1),A4127,0)</f>
        <v>0</v>
      </c>
      <c r="C4127" s="114">
        <f>IF(AND(A4127&gt;=CONTROL!$F$9,A4127&lt;CONTROL!$F$10+1),A4127,0)</f>
        <v>0</v>
      </c>
      <c r="D4127" s="114" t="str">
        <f>IF(DATOS!I4128=CONTROL!$H$10,"B","A")</f>
        <v>A</v>
      </c>
      <c r="E4127" s="114">
        <f t="shared" si="384"/>
        <v>0</v>
      </c>
      <c r="F4127">
        <f t="shared" ca="1" si="385"/>
        <v>-1</v>
      </c>
      <c r="G4127">
        <f t="shared" ca="1" si="386"/>
        <v>654</v>
      </c>
      <c r="H4127">
        <f t="shared" ca="1" si="387"/>
        <v>0</v>
      </c>
      <c r="I4127" s="122">
        <f t="shared" ca="1" si="388"/>
        <v>0</v>
      </c>
    </row>
    <row r="4128" spans="1:9" x14ac:dyDescent="0.25">
      <c r="A4128" s="114">
        <f t="shared" si="389"/>
        <v>4128</v>
      </c>
      <c r="B4128" s="114">
        <f>IF(AND(A4128&gt;=CONTROL!$D$9,A4128&lt;CONTROL!$D$10+1),A4128,0)</f>
        <v>0</v>
      </c>
      <c r="C4128" s="114">
        <f>IF(AND(A4128&gt;=CONTROL!$F$9,A4128&lt;CONTROL!$F$10+1),A4128,0)</f>
        <v>0</v>
      </c>
      <c r="D4128" s="114" t="str">
        <f>IF(DATOS!I4129=CONTROL!$H$10,"B","A")</f>
        <v>A</v>
      </c>
      <c r="E4128" s="114">
        <f t="shared" si="384"/>
        <v>0</v>
      </c>
      <c r="F4128">
        <f t="shared" ca="1" si="385"/>
        <v>-1</v>
      </c>
      <c r="G4128">
        <f t="shared" ca="1" si="386"/>
        <v>654</v>
      </c>
      <c r="H4128">
        <f t="shared" ca="1" si="387"/>
        <v>0</v>
      </c>
      <c r="I4128" s="122">
        <f t="shared" ca="1" si="388"/>
        <v>0</v>
      </c>
    </row>
    <row r="4129" spans="1:9" x14ac:dyDescent="0.25">
      <c r="A4129" s="114">
        <f t="shared" si="389"/>
        <v>4129</v>
      </c>
      <c r="B4129" s="114">
        <f>IF(AND(A4129&gt;=CONTROL!$D$9,A4129&lt;CONTROL!$D$10+1),A4129,0)</f>
        <v>0</v>
      </c>
      <c r="C4129" s="114">
        <f>IF(AND(A4129&gt;=CONTROL!$F$9,A4129&lt;CONTROL!$F$10+1),A4129,0)</f>
        <v>0</v>
      </c>
      <c r="D4129" s="114" t="str">
        <f>IF(DATOS!I4130=CONTROL!$H$10,"B","A")</f>
        <v>A</v>
      </c>
      <c r="E4129" s="114">
        <f t="shared" si="384"/>
        <v>0</v>
      </c>
      <c r="F4129">
        <f t="shared" ca="1" si="385"/>
        <v>-1</v>
      </c>
      <c r="G4129">
        <f t="shared" ca="1" si="386"/>
        <v>654</v>
      </c>
      <c r="H4129">
        <f t="shared" ca="1" si="387"/>
        <v>0</v>
      </c>
      <c r="I4129" s="122">
        <f t="shared" ca="1" si="388"/>
        <v>0</v>
      </c>
    </row>
    <row r="4130" spans="1:9" x14ac:dyDescent="0.25">
      <c r="A4130" s="114">
        <f t="shared" si="389"/>
        <v>4130</v>
      </c>
      <c r="B4130" s="114">
        <f>IF(AND(A4130&gt;=CONTROL!$D$9,A4130&lt;CONTROL!$D$10+1),A4130,0)</f>
        <v>0</v>
      </c>
      <c r="C4130" s="114">
        <f>IF(AND(A4130&gt;=CONTROL!$F$9,A4130&lt;CONTROL!$F$10+1),A4130,0)</f>
        <v>0</v>
      </c>
      <c r="D4130" s="114" t="str">
        <f>IF(DATOS!I4131=CONTROL!$H$10,"B","A")</f>
        <v>A</v>
      </c>
      <c r="E4130" s="114">
        <f t="shared" si="384"/>
        <v>0</v>
      </c>
      <c r="F4130">
        <f t="shared" ca="1" si="385"/>
        <v>-1</v>
      </c>
      <c r="G4130">
        <f t="shared" ca="1" si="386"/>
        <v>654</v>
      </c>
      <c r="H4130">
        <f t="shared" ca="1" si="387"/>
        <v>0</v>
      </c>
      <c r="I4130" s="122">
        <f t="shared" ca="1" si="388"/>
        <v>0</v>
      </c>
    </row>
    <row r="4131" spans="1:9" x14ac:dyDescent="0.25">
      <c r="A4131" s="114">
        <f t="shared" si="389"/>
        <v>4131</v>
      </c>
      <c r="B4131" s="114">
        <f>IF(AND(A4131&gt;=CONTROL!$D$9,A4131&lt;CONTROL!$D$10+1),A4131,0)</f>
        <v>0</v>
      </c>
      <c r="C4131" s="114">
        <f>IF(AND(A4131&gt;=CONTROL!$F$9,A4131&lt;CONTROL!$F$10+1),A4131,0)</f>
        <v>0</v>
      </c>
      <c r="D4131" s="114" t="str">
        <f>IF(DATOS!I4132=CONTROL!$H$10,"B","A")</f>
        <v>A</v>
      </c>
      <c r="E4131" s="114">
        <f t="shared" si="384"/>
        <v>0</v>
      </c>
      <c r="F4131">
        <f t="shared" ca="1" si="385"/>
        <v>-1</v>
      </c>
      <c r="G4131">
        <f t="shared" ca="1" si="386"/>
        <v>654</v>
      </c>
      <c r="H4131">
        <f t="shared" ca="1" si="387"/>
        <v>0</v>
      </c>
      <c r="I4131" s="122">
        <f t="shared" ca="1" si="388"/>
        <v>0</v>
      </c>
    </row>
    <row r="4132" spans="1:9" x14ac:dyDescent="0.25">
      <c r="A4132" s="114">
        <f t="shared" si="389"/>
        <v>4132</v>
      </c>
      <c r="B4132" s="114">
        <f>IF(AND(A4132&gt;=CONTROL!$D$9,A4132&lt;CONTROL!$D$10+1),A4132,0)</f>
        <v>0</v>
      </c>
      <c r="C4132" s="114">
        <f>IF(AND(A4132&gt;=CONTROL!$F$9,A4132&lt;CONTROL!$F$10+1),A4132,0)</f>
        <v>0</v>
      </c>
      <c r="D4132" s="114" t="str">
        <f>IF(DATOS!I4133=CONTROL!$H$10,"B","A")</f>
        <v>A</v>
      </c>
      <c r="E4132" s="114">
        <f t="shared" si="384"/>
        <v>0</v>
      </c>
      <c r="F4132">
        <f t="shared" ca="1" si="385"/>
        <v>-1</v>
      </c>
      <c r="G4132">
        <f t="shared" ca="1" si="386"/>
        <v>654</v>
      </c>
      <c r="H4132">
        <f t="shared" ca="1" si="387"/>
        <v>0</v>
      </c>
      <c r="I4132" s="122">
        <f t="shared" ca="1" si="388"/>
        <v>0</v>
      </c>
    </row>
    <row r="4133" spans="1:9" x14ac:dyDescent="0.25">
      <c r="A4133" s="114">
        <f t="shared" si="389"/>
        <v>4133</v>
      </c>
      <c r="B4133" s="114">
        <f>IF(AND(A4133&gt;=CONTROL!$D$9,A4133&lt;CONTROL!$D$10+1),A4133,0)</f>
        <v>0</v>
      </c>
      <c r="C4133" s="114">
        <f>IF(AND(A4133&gt;=CONTROL!$F$9,A4133&lt;CONTROL!$F$10+1),A4133,0)</f>
        <v>0</v>
      </c>
      <c r="D4133" s="114" t="str">
        <f>IF(DATOS!I4134=CONTROL!$H$10,"B","A")</f>
        <v>A</v>
      </c>
      <c r="E4133" s="114">
        <f t="shared" si="384"/>
        <v>0</v>
      </c>
      <c r="F4133">
        <f t="shared" ca="1" si="385"/>
        <v>-1</v>
      </c>
      <c r="G4133">
        <f t="shared" ca="1" si="386"/>
        <v>654</v>
      </c>
      <c r="H4133">
        <f t="shared" ca="1" si="387"/>
        <v>0</v>
      </c>
      <c r="I4133" s="122">
        <f t="shared" ca="1" si="388"/>
        <v>0</v>
      </c>
    </row>
    <row r="4134" spans="1:9" x14ac:dyDescent="0.25">
      <c r="A4134" s="114">
        <f t="shared" si="389"/>
        <v>4134</v>
      </c>
      <c r="B4134" s="114">
        <f>IF(AND(A4134&gt;=CONTROL!$D$9,A4134&lt;CONTROL!$D$10+1),A4134,0)</f>
        <v>0</v>
      </c>
      <c r="C4134" s="114">
        <f>IF(AND(A4134&gt;=CONTROL!$F$9,A4134&lt;CONTROL!$F$10+1),A4134,0)</f>
        <v>0</v>
      </c>
      <c r="D4134" s="114" t="str">
        <f>IF(DATOS!I4135=CONTROL!$H$10,"B","A")</f>
        <v>A</v>
      </c>
      <c r="E4134" s="114">
        <f t="shared" si="384"/>
        <v>0</v>
      </c>
      <c r="F4134">
        <f t="shared" ca="1" si="385"/>
        <v>-1</v>
      </c>
      <c r="G4134">
        <f t="shared" ca="1" si="386"/>
        <v>654</v>
      </c>
      <c r="H4134">
        <f t="shared" ca="1" si="387"/>
        <v>0</v>
      </c>
      <c r="I4134" s="122">
        <f t="shared" ca="1" si="388"/>
        <v>0</v>
      </c>
    </row>
    <row r="4135" spans="1:9" x14ac:dyDescent="0.25">
      <c r="A4135" s="114">
        <f t="shared" si="389"/>
        <v>4135</v>
      </c>
      <c r="B4135" s="114">
        <f>IF(AND(A4135&gt;=CONTROL!$D$9,A4135&lt;CONTROL!$D$10+1),A4135,0)</f>
        <v>0</v>
      </c>
      <c r="C4135" s="114">
        <f>IF(AND(A4135&gt;=CONTROL!$F$9,A4135&lt;CONTROL!$F$10+1),A4135,0)</f>
        <v>0</v>
      </c>
      <c r="D4135" s="114" t="str">
        <f>IF(DATOS!I4136=CONTROL!$H$10,"B","A")</f>
        <v>A</v>
      </c>
      <c r="E4135" s="114">
        <f t="shared" si="384"/>
        <v>0</v>
      </c>
      <c r="F4135">
        <f t="shared" ca="1" si="385"/>
        <v>-1</v>
      </c>
      <c r="G4135">
        <f t="shared" ca="1" si="386"/>
        <v>654</v>
      </c>
      <c r="H4135">
        <f t="shared" ca="1" si="387"/>
        <v>0</v>
      </c>
      <c r="I4135" s="122">
        <f t="shared" ca="1" si="388"/>
        <v>0</v>
      </c>
    </row>
    <row r="4136" spans="1:9" x14ac:dyDescent="0.25">
      <c r="A4136" s="114">
        <f t="shared" si="389"/>
        <v>4136</v>
      </c>
      <c r="B4136" s="114">
        <f>IF(AND(A4136&gt;=CONTROL!$D$9,A4136&lt;CONTROL!$D$10+1),A4136,0)</f>
        <v>0</v>
      </c>
      <c r="C4136" s="114">
        <f>IF(AND(A4136&gt;=CONTROL!$F$9,A4136&lt;CONTROL!$F$10+1),A4136,0)</f>
        <v>0</v>
      </c>
      <c r="D4136" s="114" t="str">
        <f>IF(DATOS!I4137=CONTROL!$H$10,"B","A")</f>
        <v>A</v>
      </c>
      <c r="E4136" s="114">
        <f t="shared" si="384"/>
        <v>0</v>
      </c>
      <c r="F4136">
        <f t="shared" ca="1" si="385"/>
        <v>-1</v>
      </c>
      <c r="G4136">
        <f t="shared" ca="1" si="386"/>
        <v>654</v>
      </c>
      <c r="H4136">
        <f t="shared" ca="1" si="387"/>
        <v>0</v>
      </c>
      <c r="I4136" s="122">
        <f t="shared" ca="1" si="388"/>
        <v>0</v>
      </c>
    </row>
    <row r="4137" spans="1:9" x14ac:dyDescent="0.25">
      <c r="A4137" s="114">
        <f t="shared" si="389"/>
        <v>4137</v>
      </c>
      <c r="B4137" s="114">
        <f>IF(AND(A4137&gt;=CONTROL!$D$9,A4137&lt;CONTROL!$D$10+1),A4137,0)</f>
        <v>0</v>
      </c>
      <c r="C4137" s="114">
        <f>IF(AND(A4137&gt;=CONTROL!$F$9,A4137&lt;CONTROL!$F$10+1),A4137,0)</f>
        <v>0</v>
      </c>
      <c r="D4137" s="114" t="str">
        <f>IF(DATOS!I4138=CONTROL!$H$10,"B","A")</f>
        <v>A</v>
      </c>
      <c r="E4137" s="114">
        <f t="shared" si="384"/>
        <v>0</v>
      </c>
      <c r="F4137">
        <f t="shared" ca="1" si="385"/>
        <v>-1</v>
      </c>
      <c r="G4137">
        <f t="shared" ca="1" si="386"/>
        <v>654</v>
      </c>
      <c r="H4137">
        <f t="shared" ca="1" si="387"/>
        <v>0</v>
      </c>
      <c r="I4137" s="122">
        <f t="shared" ca="1" si="388"/>
        <v>0</v>
      </c>
    </row>
    <row r="4138" spans="1:9" x14ac:dyDescent="0.25">
      <c r="A4138" s="114">
        <f t="shared" si="389"/>
        <v>4138</v>
      </c>
      <c r="B4138" s="114">
        <f>IF(AND(A4138&gt;=CONTROL!$D$9,A4138&lt;CONTROL!$D$10+1),A4138,0)</f>
        <v>0</v>
      </c>
      <c r="C4138" s="114">
        <f>IF(AND(A4138&gt;=CONTROL!$F$9,A4138&lt;CONTROL!$F$10+1),A4138,0)</f>
        <v>0</v>
      </c>
      <c r="D4138" s="114" t="str">
        <f>IF(DATOS!I4139=CONTROL!$H$10,"B","A")</f>
        <v>A</v>
      </c>
      <c r="E4138" s="114">
        <f t="shared" si="384"/>
        <v>0</v>
      </c>
      <c r="F4138">
        <f t="shared" ca="1" si="385"/>
        <v>-1</v>
      </c>
      <c r="G4138">
        <f t="shared" ca="1" si="386"/>
        <v>654</v>
      </c>
      <c r="H4138">
        <f t="shared" ca="1" si="387"/>
        <v>0</v>
      </c>
      <c r="I4138" s="122">
        <f t="shared" ca="1" si="388"/>
        <v>0</v>
      </c>
    </row>
    <row r="4139" spans="1:9" x14ac:dyDescent="0.25">
      <c r="A4139" s="114">
        <f t="shared" si="389"/>
        <v>4139</v>
      </c>
      <c r="B4139" s="114">
        <f>IF(AND(A4139&gt;=CONTROL!$D$9,A4139&lt;CONTROL!$D$10+1),A4139,0)</f>
        <v>0</v>
      </c>
      <c r="C4139" s="114">
        <f>IF(AND(A4139&gt;=CONTROL!$F$9,A4139&lt;CONTROL!$F$10+1),A4139,0)</f>
        <v>0</v>
      </c>
      <c r="D4139" s="114" t="str">
        <f>IF(DATOS!I4140=CONTROL!$H$10,"B","A")</f>
        <v>A</v>
      </c>
      <c r="E4139" s="114">
        <f t="shared" si="384"/>
        <v>0</v>
      </c>
      <c r="F4139">
        <f t="shared" ca="1" si="385"/>
        <v>-1</v>
      </c>
      <c r="G4139">
        <f t="shared" ca="1" si="386"/>
        <v>654</v>
      </c>
      <c r="H4139">
        <f t="shared" ca="1" si="387"/>
        <v>0</v>
      </c>
      <c r="I4139" s="122">
        <f t="shared" ca="1" si="388"/>
        <v>0</v>
      </c>
    </row>
    <row r="4140" spans="1:9" x14ac:dyDescent="0.25">
      <c r="A4140" s="114">
        <f t="shared" si="389"/>
        <v>4140</v>
      </c>
      <c r="B4140" s="114">
        <f>IF(AND(A4140&gt;=CONTROL!$D$9,A4140&lt;CONTROL!$D$10+1),A4140,0)</f>
        <v>0</v>
      </c>
      <c r="C4140" s="114">
        <f>IF(AND(A4140&gt;=CONTROL!$F$9,A4140&lt;CONTROL!$F$10+1),A4140,0)</f>
        <v>0</v>
      </c>
      <c r="D4140" s="114" t="str">
        <f>IF(DATOS!I4141=CONTROL!$H$10,"B","A")</f>
        <v>A</v>
      </c>
      <c r="E4140" s="114">
        <f t="shared" si="384"/>
        <v>0</v>
      </c>
      <c r="F4140">
        <f t="shared" ca="1" si="385"/>
        <v>-1</v>
      </c>
      <c r="G4140">
        <f t="shared" ca="1" si="386"/>
        <v>654</v>
      </c>
      <c r="H4140">
        <f t="shared" ca="1" si="387"/>
        <v>0</v>
      </c>
      <c r="I4140" s="122">
        <f t="shared" ca="1" si="388"/>
        <v>0</v>
      </c>
    </row>
    <row r="4141" spans="1:9" x14ac:dyDescent="0.25">
      <c r="A4141" s="114">
        <f t="shared" si="389"/>
        <v>4141</v>
      </c>
      <c r="B4141" s="114">
        <f>IF(AND(A4141&gt;=CONTROL!$D$9,A4141&lt;CONTROL!$D$10+1),A4141,0)</f>
        <v>0</v>
      </c>
      <c r="C4141" s="114">
        <f>IF(AND(A4141&gt;=CONTROL!$F$9,A4141&lt;CONTROL!$F$10+1),A4141,0)</f>
        <v>0</v>
      </c>
      <c r="D4141" s="114" t="str">
        <f>IF(DATOS!I4142=CONTROL!$H$10,"B","A")</f>
        <v>A</v>
      </c>
      <c r="E4141" s="114">
        <f t="shared" si="384"/>
        <v>0</v>
      </c>
      <c r="F4141">
        <f t="shared" ca="1" si="385"/>
        <v>-1</v>
      </c>
      <c r="G4141">
        <f t="shared" ca="1" si="386"/>
        <v>654</v>
      </c>
      <c r="H4141">
        <f t="shared" ca="1" si="387"/>
        <v>0</v>
      </c>
      <c r="I4141" s="122">
        <f t="shared" ca="1" si="388"/>
        <v>0</v>
      </c>
    </row>
    <row r="4142" spans="1:9" x14ac:dyDescent="0.25">
      <c r="A4142" s="114">
        <f t="shared" si="389"/>
        <v>4142</v>
      </c>
      <c r="B4142" s="114">
        <f>IF(AND(A4142&gt;=CONTROL!$D$9,A4142&lt;CONTROL!$D$10+1),A4142,0)</f>
        <v>0</v>
      </c>
      <c r="C4142" s="114">
        <f>IF(AND(A4142&gt;=CONTROL!$F$9,A4142&lt;CONTROL!$F$10+1),A4142,0)</f>
        <v>0</v>
      </c>
      <c r="D4142" s="114" t="str">
        <f>IF(DATOS!I4143=CONTROL!$H$10,"B","A")</f>
        <v>A</v>
      </c>
      <c r="E4142" s="114">
        <f t="shared" si="384"/>
        <v>0</v>
      </c>
      <c r="F4142">
        <f t="shared" ca="1" si="385"/>
        <v>-1</v>
      </c>
      <c r="G4142">
        <f t="shared" ca="1" si="386"/>
        <v>654</v>
      </c>
      <c r="H4142">
        <f t="shared" ca="1" si="387"/>
        <v>0</v>
      </c>
      <c r="I4142" s="122">
        <f t="shared" ca="1" si="388"/>
        <v>0</v>
      </c>
    </row>
    <row r="4143" spans="1:9" x14ac:dyDescent="0.25">
      <c r="A4143" s="114">
        <f t="shared" si="389"/>
        <v>4143</v>
      </c>
      <c r="B4143" s="114">
        <f>IF(AND(A4143&gt;=CONTROL!$D$9,A4143&lt;CONTROL!$D$10+1),A4143,0)</f>
        <v>0</v>
      </c>
      <c r="C4143" s="114">
        <f>IF(AND(A4143&gt;=CONTROL!$F$9,A4143&lt;CONTROL!$F$10+1),A4143,0)</f>
        <v>0</v>
      </c>
      <c r="D4143" s="114" t="str">
        <f>IF(DATOS!I4144=CONTROL!$H$10,"B","A")</f>
        <v>A</v>
      </c>
      <c r="E4143" s="114">
        <f t="shared" si="384"/>
        <v>0</v>
      </c>
      <c r="F4143">
        <f t="shared" ca="1" si="385"/>
        <v>-1</v>
      </c>
      <c r="G4143">
        <f t="shared" ca="1" si="386"/>
        <v>654</v>
      </c>
      <c r="H4143">
        <f t="shared" ca="1" si="387"/>
        <v>0</v>
      </c>
      <c r="I4143" s="122">
        <f t="shared" ca="1" si="388"/>
        <v>0</v>
      </c>
    </row>
    <row r="4144" spans="1:9" x14ac:dyDescent="0.25">
      <c r="A4144" s="114">
        <f t="shared" si="389"/>
        <v>4144</v>
      </c>
      <c r="B4144" s="114">
        <f>IF(AND(A4144&gt;=CONTROL!$D$9,A4144&lt;CONTROL!$D$10+1),A4144,0)</f>
        <v>0</v>
      </c>
      <c r="C4144" s="114">
        <f>IF(AND(A4144&gt;=CONTROL!$F$9,A4144&lt;CONTROL!$F$10+1),A4144,0)</f>
        <v>0</v>
      </c>
      <c r="D4144" s="114" t="str">
        <f>IF(DATOS!I4145=CONTROL!$H$10,"B","A")</f>
        <v>A</v>
      </c>
      <c r="E4144" s="114">
        <f t="shared" si="384"/>
        <v>0</v>
      </c>
      <c r="F4144">
        <f t="shared" ca="1" si="385"/>
        <v>-1</v>
      </c>
      <c r="G4144">
        <f t="shared" ca="1" si="386"/>
        <v>654</v>
      </c>
      <c r="H4144">
        <f t="shared" ca="1" si="387"/>
        <v>0</v>
      </c>
      <c r="I4144" s="122">
        <f t="shared" ca="1" si="388"/>
        <v>0</v>
      </c>
    </row>
    <row r="4145" spans="1:9" x14ac:dyDescent="0.25">
      <c r="A4145" s="114">
        <f t="shared" si="389"/>
        <v>4145</v>
      </c>
      <c r="B4145" s="114">
        <f>IF(AND(A4145&gt;=CONTROL!$D$9,A4145&lt;CONTROL!$D$10+1),A4145,0)</f>
        <v>0</v>
      </c>
      <c r="C4145" s="114">
        <f>IF(AND(A4145&gt;=CONTROL!$F$9,A4145&lt;CONTROL!$F$10+1),A4145,0)</f>
        <v>0</v>
      </c>
      <c r="D4145" s="114" t="str">
        <f>IF(DATOS!I4146=CONTROL!$H$10,"B","A")</f>
        <v>A</v>
      </c>
      <c r="E4145" s="114">
        <f t="shared" si="384"/>
        <v>0</v>
      </c>
      <c r="F4145">
        <f t="shared" ca="1" si="385"/>
        <v>-1</v>
      </c>
      <c r="G4145">
        <f t="shared" ca="1" si="386"/>
        <v>654</v>
      </c>
      <c r="H4145">
        <f t="shared" ca="1" si="387"/>
        <v>0</v>
      </c>
      <c r="I4145" s="122">
        <f t="shared" ca="1" si="388"/>
        <v>0</v>
      </c>
    </row>
    <row r="4146" spans="1:9" x14ac:dyDescent="0.25">
      <c r="A4146" s="114">
        <f t="shared" si="389"/>
        <v>4146</v>
      </c>
      <c r="B4146" s="114">
        <f>IF(AND(A4146&gt;=CONTROL!$D$9,A4146&lt;CONTROL!$D$10+1),A4146,0)</f>
        <v>0</v>
      </c>
      <c r="C4146" s="114">
        <f>IF(AND(A4146&gt;=CONTROL!$F$9,A4146&lt;CONTROL!$F$10+1),A4146,0)</f>
        <v>0</v>
      </c>
      <c r="D4146" s="114" t="str">
        <f>IF(DATOS!I4147=CONTROL!$H$10,"B","A")</f>
        <v>A</v>
      </c>
      <c r="E4146" s="114">
        <f t="shared" si="384"/>
        <v>0</v>
      </c>
      <c r="F4146">
        <f t="shared" ca="1" si="385"/>
        <v>-1</v>
      </c>
      <c r="G4146">
        <f t="shared" ca="1" si="386"/>
        <v>654</v>
      </c>
      <c r="H4146">
        <f t="shared" ca="1" si="387"/>
        <v>0</v>
      </c>
      <c r="I4146" s="122">
        <f t="shared" ca="1" si="388"/>
        <v>0</v>
      </c>
    </row>
    <row r="4147" spans="1:9" x14ac:dyDescent="0.25">
      <c r="A4147" s="114">
        <f t="shared" si="389"/>
        <v>4147</v>
      </c>
      <c r="B4147" s="114">
        <f>IF(AND(A4147&gt;=CONTROL!$D$9,A4147&lt;CONTROL!$D$10+1),A4147,0)</f>
        <v>0</v>
      </c>
      <c r="C4147" s="114">
        <f>IF(AND(A4147&gt;=CONTROL!$F$9,A4147&lt;CONTROL!$F$10+1),A4147,0)</f>
        <v>0</v>
      </c>
      <c r="D4147" s="114" t="str">
        <f>IF(DATOS!I4148=CONTROL!$H$10,"B","A")</f>
        <v>A</v>
      </c>
      <c r="E4147" s="114">
        <f t="shared" si="384"/>
        <v>0</v>
      </c>
      <c r="F4147">
        <f t="shared" ca="1" si="385"/>
        <v>-1</v>
      </c>
      <c r="G4147">
        <f t="shared" ca="1" si="386"/>
        <v>654</v>
      </c>
      <c r="H4147">
        <f t="shared" ca="1" si="387"/>
        <v>0</v>
      </c>
      <c r="I4147" s="122">
        <f t="shared" ca="1" si="388"/>
        <v>0</v>
      </c>
    </row>
    <row r="4148" spans="1:9" x14ac:dyDescent="0.25">
      <c r="A4148" s="114">
        <f t="shared" si="389"/>
        <v>4148</v>
      </c>
      <c r="B4148" s="114">
        <f>IF(AND(A4148&gt;=CONTROL!$D$9,A4148&lt;CONTROL!$D$10+1),A4148,0)</f>
        <v>0</v>
      </c>
      <c r="C4148" s="114">
        <f>IF(AND(A4148&gt;=CONTROL!$F$9,A4148&lt;CONTROL!$F$10+1),A4148,0)</f>
        <v>0</v>
      </c>
      <c r="D4148" s="114" t="str">
        <f>IF(DATOS!I4149=CONTROL!$H$10,"B","A")</f>
        <v>A</v>
      </c>
      <c r="E4148" s="114">
        <f t="shared" si="384"/>
        <v>0</v>
      </c>
      <c r="F4148">
        <f t="shared" ca="1" si="385"/>
        <v>-1</v>
      </c>
      <c r="G4148">
        <f t="shared" ca="1" si="386"/>
        <v>654</v>
      </c>
      <c r="H4148">
        <f t="shared" ca="1" si="387"/>
        <v>0</v>
      </c>
      <c r="I4148" s="122">
        <f t="shared" ca="1" si="388"/>
        <v>0</v>
      </c>
    </row>
    <row r="4149" spans="1:9" x14ac:dyDescent="0.25">
      <c r="A4149" s="114">
        <f t="shared" si="389"/>
        <v>4149</v>
      </c>
      <c r="B4149" s="114">
        <f>IF(AND(A4149&gt;=CONTROL!$D$9,A4149&lt;CONTROL!$D$10+1),A4149,0)</f>
        <v>0</v>
      </c>
      <c r="C4149" s="114">
        <f>IF(AND(A4149&gt;=CONTROL!$F$9,A4149&lt;CONTROL!$F$10+1),A4149,0)</f>
        <v>0</v>
      </c>
      <c r="D4149" s="114" t="str">
        <f>IF(DATOS!I4150=CONTROL!$H$10,"B","A")</f>
        <v>A</v>
      </c>
      <c r="E4149" s="114">
        <f t="shared" si="384"/>
        <v>0</v>
      </c>
      <c r="F4149">
        <f t="shared" ca="1" si="385"/>
        <v>-1</v>
      </c>
      <c r="G4149">
        <f t="shared" ca="1" si="386"/>
        <v>654</v>
      </c>
      <c r="H4149">
        <f t="shared" ca="1" si="387"/>
        <v>0</v>
      </c>
      <c r="I4149" s="122">
        <f t="shared" ca="1" si="388"/>
        <v>0</v>
      </c>
    </row>
    <row r="4150" spans="1:9" x14ac:dyDescent="0.25">
      <c r="A4150" s="114">
        <f t="shared" si="389"/>
        <v>4150</v>
      </c>
      <c r="B4150" s="114">
        <f>IF(AND(A4150&gt;=CONTROL!$D$9,A4150&lt;CONTROL!$D$10+1),A4150,0)</f>
        <v>0</v>
      </c>
      <c r="C4150" s="114">
        <f>IF(AND(A4150&gt;=CONTROL!$F$9,A4150&lt;CONTROL!$F$10+1),A4150,0)</f>
        <v>0</v>
      </c>
      <c r="D4150" s="114" t="str">
        <f>IF(DATOS!I4151=CONTROL!$H$10,"B","A")</f>
        <v>A</v>
      </c>
      <c r="E4150" s="114">
        <f t="shared" si="384"/>
        <v>0</v>
      </c>
      <c r="F4150">
        <f t="shared" ca="1" si="385"/>
        <v>-1</v>
      </c>
      <c r="G4150">
        <f t="shared" ca="1" si="386"/>
        <v>654</v>
      </c>
      <c r="H4150">
        <f t="shared" ca="1" si="387"/>
        <v>0</v>
      </c>
      <c r="I4150" s="122">
        <f t="shared" ca="1" si="388"/>
        <v>0</v>
      </c>
    </row>
    <row r="4151" spans="1:9" x14ac:dyDescent="0.25">
      <c r="A4151" s="114">
        <f t="shared" si="389"/>
        <v>4151</v>
      </c>
      <c r="B4151" s="114">
        <f>IF(AND(A4151&gt;=CONTROL!$D$9,A4151&lt;CONTROL!$D$10+1),A4151,0)</f>
        <v>0</v>
      </c>
      <c r="C4151" s="114">
        <f>IF(AND(A4151&gt;=CONTROL!$F$9,A4151&lt;CONTROL!$F$10+1),A4151,0)</f>
        <v>0</v>
      </c>
      <c r="D4151" s="114" t="str">
        <f>IF(DATOS!I4152=CONTROL!$H$10,"B","A")</f>
        <v>A</v>
      </c>
      <c r="E4151" s="114">
        <f t="shared" si="384"/>
        <v>0</v>
      </c>
      <c r="F4151">
        <f t="shared" ca="1" si="385"/>
        <v>-1</v>
      </c>
      <c r="G4151">
        <f t="shared" ca="1" si="386"/>
        <v>654</v>
      </c>
      <c r="H4151">
        <f t="shared" ca="1" si="387"/>
        <v>0</v>
      </c>
      <c r="I4151" s="122">
        <f t="shared" ca="1" si="388"/>
        <v>0</v>
      </c>
    </row>
    <row r="4152" spans="1:9" x14ac:dyDescent="0.25">
      <c r="A4152" s="114">
        <f t="shared" si="389"/>
        <v>4152</v>
      </c>
      <c r="B4152" s="114">
        <f>IF(AND(A4152&gt;=CONTROL!$D$9,A4152&lt;CONTROL!$D$10+1),A4152,0)</f>
        <v>0</v>
      </c>
      <c r="C4152" s="114">
        <f>IF(AND(A4152&gt;=CONTROL!$F$9,A4152&lt;CONTROL!$F$10+1),A4152,0)</f>
        <v>0</v>
      </c>
      <c r="D4152" s="114" t="str">
        <f>IF(DATOS!I4153=CONTROL!$H$10,"B","A")</f>
        <v>A</v>
      </c>
      <c r="E4152" s="114">
        <f t="shared" si="384"/>
        <v>0</v>
      </c>
      <c r="F4152">
        <f t="shared" ca="1" si="385"/>
        <v>-1</v>
      </c>
      <c r="G4152">
        <f t="shared" ca="1" si="386"/>
        <v>654</v>
      </c>
      <c r="H4152">
        <f t="shared" ca="1" si="387"/>
        <v>0</v>
      </c>
      <c r="I4152" s="122">
        <f t="shared" ca="1" si="388"/>
        <v>0</v>
      </c>
    </row>
    <row r="4153" spans="1:9" x14ac:dyDescent="0.25">
      <c r="A4153" s="114">
        <f t="shared" si="389"/>
        <v>4153</v>
      </c>
      <c r="B4153" s="114">
        <f>IF(AND(A4153&gt;=CONTROL!$D$9,A4153&lt;CONTROL!$D$10+1),A4153,0)</f>
        <v>0</v>
      </c>
      <c r="C4153" s="114">
        <f>IF(AND(A4153&gt;=CONTROL!$F$9,A4153&lt;CONTROL!$F$10+1),A4153,0)</f>
        <v>0</v>
      </c>
      <c r="D4153" s="114" t="str">
        <f>IF(DATOS!I4154=CONTROL!$H$10,"B","A")</f>
        <v>A</v>
      </c>
      <c r="E4153" s="114">
        <f t="shared" si="384"/>
        <v>0</v>
      </c>
      <c r="F4153">
        <f t="shared" ca="1" si="385"/>
        <v>-1</v>
      </c>
      <c r="G4153">
        <f t="shared" ca="1" si="386"/>
        <v>654</v>
      </c>
      <c r="H4153">
        <f t="shared" ca="1" si="387"/>
        <v>0</v>
      </c>
      <c r="I4153" s="122">
        <f t="shared" ca="1" si="388"/>
        <v>0</v>
      </c>
    </row>
    <row r="4154" spans="1:9" x14ac:dyDescent="0.25">
      <c r="A4154" s="114">
        <f t="shared" si="389"/>
        <v>4154</v>
      </c>
      <c r="B4154" s="114">
        <f>IF(AND(A4154&gt;=CONTROL!$D$9,A4154&lt;CONTROL!$D$10+1),A4154,0)</f>
        <v>0</v>
      </c>
      <c r="C4154" s="114">
        <f>IF(AND(A4154&gt;=CONTROL!$F$9,A4154&lt;CONTROL!$F$10+1),A4154,0)</f>
        <v>0</v>
      </c>
      <c r="D4154" s="114" t="str">
        <f>IF(DATOS!I4155=CONTROL!$H$10,"B","A")</f>
        <v>A</v>
      </c>
      <c r="E4154" s="114">
        <f t="shared" si="384"/>
        <v>0</v>
      </c>
      <c r="F4154">
        <f t="shared" ca="1" si="385"/>
        <v>-1</v>
      </c>
      <c r="G4154">
        <f t="shared" ca="1" si="386"/>
        <v>654</v>
      </c>
      <c r="H4154">
        <f t="shared" ca="1" si="387"/>
        <v>0</v>
      </c>
      <c r="I4154" s="122">
        <f t="shared" ca="1" si="388"/>
        <v>0</v>
      </c>
    </row>
    <row r="4155" spans="1:9" x14ac:dyDescent="0.25">
      <c r="A4155" s="114">
        <f t="shared" si="389"/>
        <v>4155</v>
      </c>
      <c r="B4155" s="114">
        <f>IF(AND(A4155&gt;=CONTROL!$D$9,A4155&lt;CONTROL!$D$10+1),A4155,0)</f>
        <v>0</v>
      </c>
      <c r="C4155" s="114">
        <f>IF(AND(A4155&gt;=CONTROL!$F$9,A4155&lt;CONTROL!$F$10+1),A4155,0)</f>
        <v>0</v>
      </c>
      <c r="D4155" s="114" t="str">
        <f>IF(DATOS!I4156=CONTROL!$H$10,"B","A")</f>
        <v>A</v>
      </c>
      <c r="E4155" s="114">
        <f t="shared" si="384"/>
        <v>0</v>
      </c>
      <c r="F4155">
        <f t="shared" ca="1" si="385"/>
        <v>-1</v>
      </c>
      <c r="G4155">
        <f t="shared" ca="1" si="386"/>
        <v>654</v>
      </c>
      <c r="H4155">
        <f t="shared" ca="1" si="387"/>
        <v>0</v>
      </c>
      <c r="I4155" s="122">
        <f t="shared" ca="1" si="388"/>
        <v>0</v>
      </c>
    </row>
    <row r="4156" spans="1:9" x14ac:dyDescent="0.25">
      <c r="A4156" s="114">
        <f t="shared" si="389"/>
        <v>4156</v>
      </c>
      <c r="B4156" s="114">
        <f>IF(AND(A4156&gt;=CONTROL!$D$9,A4156&lt;CONTROL!$D$10+1),A4156,0)</f>
        <v>0</v>
      </c>
      <c r="C4156" s="114">
        <f>IF(AND(A4156&gt;=CONTROL!$F$9,A4156&lt;CONTROL!$F$10+1),A4156,0)</f>
        <v>0</v>
      </c>
      <c r="D4156" s="114" t="str">
        <f>IF(DATOS!I4157=CONTROL!$H$10,"B","A")</f>
        <v>A</v>
      </c>
      <c r="E4156" s="114">
        <f t="shared" si="384"/>
        <v>0</v>
      </c>
      <c r="F4156">
        <f t="shared" ca="1" si="385"/>
        <v>-1</v>
      </c>
      <c r="G4156">
        <f t="shared" ca="1" si="386"/>
        <v>654</v>
      </c>
      <c r="H4156">
        <f t="shared" ca="1" si="387"/>
        <v>0</v>
      </c>
      <c r="I4156" s="122">
        <f t="shared" ca="1" si="388"/>
        <v>0</v>
      </c>
    </row>
    <row r="4157" spans="1:9" x14ac:dyDescent="0.25">
      <c r="A4157" s="114">
        <f t="shared" si="389"/>
        <v>4157</v>
      </c>
      <c r="B4157" s="114">
        <f>IF(AND(A4157&gt;=CONTROL!$D$9,A4157&lt;CONTROL!$D$10+1),A4157,0)</f>
        <v>0</v>
      </c>
      <c r="C4157" s="114">
        <f>IF(AND(A4157&gt;=CONTROL!$F$9,A4157&lt;CONTROL!$F$10+1),A4157,0)</f>
        <v>0</v>
      </c>
      <c r="D4157" s="114" t="str">
        <f>IF(DATOS!I4158=CONTROL!$H$10,"B","A")</f>
        <v>A</v>
      </c>
      <c r="E4157" s="114">
        <f t="shared" si="384"/>
        <v>0</v>
      </c>
      <c r="F4157">
        <f t="shared" ca="1" si="385"/>
        <v>-1</v>
      </c>
      <c r="G4157">
        <f t="shared" ca="1" si="386"/>
        <v>654</v>
      </c>
      <c r="H4157">
        <f t="shared" ca="1" si="387"/>
        <v>0</v>
      </c>
      <c r="I4157" s="122">
        <f t="shared" ca="1" si="388"/>
        <v>0</v>
      </c>
    </row>
    <row r="4158" spans="1:9" x14ac:dyDescent="0.25">
      <c r="A4158" s="114">
        <f t="shared" si="389"/>
        <v>4158</v>
      </c>
      <c r="B4158" s="114">
        <f>IF(AND(A4158&gt;=CONTROL!$D$9,A4158&lt;CONTROL!$D$10+1),A4158,0)</f>
        <v>0</v>
      </c>
      <c r="C4158" s="114">
        <f>IF(AND(A4158&gt;=CONTROL!$F$9,A4158&lt;CONTROL!$F$10+1),A4158,0)</f>
        <v>0</v>
      </c>
      <c r="D4158" s="114" t="str">
        <f>IF(DATOS!I4159=CONTROL!$H$10,"B","A")</f>
        <v>A</v>
      </c>
      <c r="E4158" s="114">
        <f t="shared" si="384"/>
        <v>0</v>
      </c>
      <c r="F4158">
        <f t="shared" ca="1" si="385"/>
        <v>-1</v>
      </c>
      <c r="G4158">
        <f t="shared" ca="1" si="386"/>
        <v>654</v>
      </c>
      <c r="H4158">
        <f t="shared" ca="1" si="387"/>
        <v>0</v>
      </c>
      <c r="I4158" s="122">
        <f t="shared" ca="1" si="388"/>
        <v>0</v>
      </c>
    </row>
    <row r="4159" spans="1:9" x14ac:dyDescent="0.25">
      <c r="A4159" s="114">
        <f t="shared" si="389"/>
        <v>4159</v>
      </c>
      <c r="B4159" s="114">
        <f>IF(AND(A4159&gt;=CONTROL!$D$9,A4159&lt;CONTROL!$D$10+1),A4159,0)</f>
        <v>0</v>
      </c>
      <c r="C4159" s="114">
        <f>IF(AND(A4159&gt;=CONTROL!$F$9,A4159&lt;CONTROL!$F$10+1),A4159,0)</f>
        <v>0</v>
      </c>
      <c r="D4159" s="114" t="str">
        <f>IF(DATOS!I4160=CONTROL!$H$10,"B","A")</f>
        <v>A</v>
      </c>
      <c r="E4159" s="114">
        <f t="shared" si="384"/>
        <v>0</v>
      </c>
      <c r="F4159">
        <f t="shared" ca="1" si="385"/>
        <v>-1</v>
      </c>
      <c r="G4159">
        <f t="shared" ca="1" si="386"/>
        <v>654</v>
      </c>
      <c r="H4159">
        <f t="shared" ca="1" si="387"/>
        <v>0</v>
      </c>
      <c r="I4159" s="122">
        <f t="shared" ca="1" si="388"/>
        <v>0</v>
      </c>
    </row>
    <row r="4160" spans="1:9" x14ac:dyDescent="0.25">
      <c r="A4160" s="114">
        <f t="shared" si="389"/>
        <v>4160</v>
      </c>
      <c r="B4160" s="114">
        <f>IF(AND(A4160&gt;=CONTROL!$D$9,A4160&lt;CONTROL!$D$10+1),A4160,0)</f>
        <v>0</v>
      </c>
      <c r="C4160" s="114">
        <f>IF(AND(A4160&gt;=CONTROL!$F$9,A4160&lt;CONTROL!$F$10+1),A4160,0)</f>
        <v>0</v>
      </c>
      <c r="D4160" s="114" t="str">
        <f>IF(DATOS!I4161=CONTROL!$H$10,"B","A")</f>
        <v>A</v>
      </c>
      <c r="E4160" s="114">
        <f t="shared" si="384"/>
        <v>0</v>
      </c>
      <c r="F4160">
        <f t="shared" ca="1" si="385"/>
        <v>-1</v>
      </c>
      <c r="G4160">
        <f t="shared" ca="1" si="386"/>
        <v>654</v>
      </c>
      <c r="H4160">
        <f t="shared" ca="1" si="387"/>
        <v>0</v>
      </c>
      <c r="I4160" s="122">
        <f t="shared" ca="1" si="388"/>
        <v>0</v>
      </c>
    </row>
    <row r="4161" spans="1:9" x14ac:dyDescent="0.25">
      <c r="A4161" s="114">
        <f t="shared" si="389"/>
        <v>4161</v>
      </c>
      <c r="B4161" s="114">
        <f>IF(AND(A4161&gt;=CONTROL!$D$9,A4161&lt;CONTROL!$D$10+1),A4161,0)</f>
        <v>0</v>
      </c>
      <c r="C4161" s="114">
        <f>IF(AND(A4161&gt;=CONTROL!$F$9,A4161&lt;CONTROL!$F$10+1),A4161,0)</f>
        <v>0</v>
      </c>
      <c r="D4161" s="114" t="str">
        <f>IF(DATOS!I4162=CONTROL!$H$10,"B","A")</f>
        <v>A</v>
      </c>
      <c r="E4161" s="114">
        <f t="shared" si="384"/>
        <v>0</v>
      </c>
      <c r="F4161">
        <f t="shared" ca="1" si="385"/>
        <v>-1</v>
      </c>
      <c r="G4161">
        <f t="shared" ca="1" si="386"/>
        <v>654</v>
      </c>
      <c r="H4161">
        <f t="shared" ca="1" si="387"/>
        <v>0</v>
      </c>
      <c r="I4161" s="122">
        <f t="shared" ca="1" si="388"/>
        <v>0</v>
      </c>
    </row>
    <row r="4162" spans="1:9" x14ac:dyDescent="0.25">
      <c r="A4162" s="114">
        <f t="shared" si="389"/>
        <v>4162</v>
      </c>
      <c r="B4162" s="114">
        <f>IF(AND(A4162&gt;=CONTROL!$D$9,A4162&lt;CONTROL!$D$10+1),A4162,0)</f>
        <v>0</v>
      </c>
      <c r="C4162" s="114">
        <f>IF(AND(A4162&gt;=CONTROL!$F$9,A4162&lt;CONTROL!$F$10+1),A4162,0)</f>
        <v>0</v>
      </c>
      <c r="D4162" s="114" t="str">
        <f>IF(DATOS!I4163=CONTROL!$H$10,"B","A")</f>
        <v>A</v>
      </c>
      <c r="E4162" s="114">
        <f t="shared" ref="E4162:E4225" si="390">IF(D4162="A",+C4162+B4162,0)</f>
        <v>0</v>
      </c>
      <c r="F4162">
        <f t="shared" ref="F4162:F4225" ca="1" si="391">IF(E4162&gt;0,RAND(),-1)</f>
        <v>-1</v>
      </c>
      <c r="G4162">
        <f t="shared" ref="G4162:G4225" ca="1" si="392">RANK(F4162,$F$1:$F$5000)</f>
        <v>654</v>
      </c>
      <c r="H4162">
        <f t="shared" ref="H4162:H4225" ca="1" si="393">IF(F4162=-1,0,G4162)</f>
        <v>0</v>
      </c>
      <c r="I4162" s="122">
        <f t="shared" ref="I4162:I4225" ca="1" si="394">IFERROR(MATCH(A4162,H:H,0),0)</f>
        <v>0</v>
      </c>
    </row>
    <row r="4163" spans="1:9" x14ac:dyDescent="0.25">
      <c r="A4163" s="114">
        <f t="shared" ref="A4163:A4226" si="395">+A4162+1</f>
        <v>4163</v>
      </c>
      <c r="B4163" s="114">
        <f>IF(AND(A4163&gt;=CONTROL!$D$9,A4163&lt;CONTROL!$D$10+1),A4163,0)</f>
        <v>0</v>
      </c>
      <c r="C4163" s="114">
        <f>IF(AND(A4163&gt;=CONTROL!$F$9,A4163&lt;CONTROL!$F$10+1),A4163,0)</f>
        <v>0</v>
      </c>
      <c r="D4163" s="114" t="str">
        <f>IF(DATOS!I4164=CONTROL!$H$10,"B","A")</f>
        <v>A</v>
      </c>
      <c r="E4163" s="114">
        <f t="shared" si="390"/>
        <v>0</v>
      </c>
      <c r="F4163">
        <f t="shared" ca="1" si="391"/>
        <v>-1</v>
      </c>
      <c r="G4163">
        <f t="shared" ca="1" si="392"/>
        <v>654</v>
      </c>
      <c r="H4163">
        <f t="shared" ca="1" si="393"/>
        <v>0</v>
      </c>
      <c r="I4163" s="122">
        <f t="shared" ca="1" si="394"/>
        <v>0</v>
      </c>
    </row>
    <row r="4164" spans="1:9" x14ac:dyDescent="0.25">
      <c r="A4164" s="114">
        <f t="shared" si="395"/>
        <v>4164</v>
      </c>
      <c r="B4164" s="114">
        <f>IF(AND(A4164&gt;=CONTROL!$D$9,A4164&lt;CONTROL!$D$10+1),A4164,0)</f>
        <v>0</v>
      </c>
      <c r="C4164" s="114">
        <f>IF(AND(A4164&gt;=CONTROL!$F$9,A4164&lt;CONTROL!$F$10+1),A4164,0)</f>
        <v>0</v>
      </c>
      <c r="D4164" s="114" t="str">
        <f>IF(DATOS!I4165=CONTROL!$H$10,"B","A")</f>
        <v>A</v>
      </c>
      <c r="E4164" s="114">
        <f t="shared" si="390"/>
        <v>0</v>
      </c>
      <c r="F4164">
        <f t="shared" ca="1" si="391"/>
        <v>-1</v>
      </c>
      <c r="G4164">
        <f t="shared" ca="1" si="392"/>
        <v>654</v>
      </c>
      <c r="H4164">
        <f t="shared" ca="1" si="393"/>
        <v>0</v>
      </c>
      <c r="I4164" s="122">
        <f t="shared" ca="1" si="394"/>
        <v>0</v>
      </c>
    </row>
    <row r="4165" spans="1:9" x14ac:dyDescent="0.25">
      <c r="A4165" s="114">
        <f t="shared" si="395"/>
        <v>4165</v>
      </c>
      <c r="B4165" s="114">
        <f>IF(AND(A4165&gt;=CONTROL!$D$9,A4165&lt;CONTROL!$D$10+1),A4165,0)</f>
        <v>0</v>
      </c>
      <c r="C4165" s="114">
        <f>IF(AND(A4165&gt;=CONTROL!$F$9,A4165&lt;CONTROL!$F$10+1),A4165,0)</f>
        <v>0</v>
      </c>
      <c r="D4165" s="114" t="str">
        <f>IF(DATOS!I4166=CONTROL!$H$10,"B","A")</f>
        <v>A</v>
      </c>
      <c r="E4165" s="114">
        <f t="shared" si="390"/>
        <v>0</v>
      </c>
      <c r="F4165">
        <f t="shared" ca="1" si="391"/>
        <v>-1</v>
      </c>
      <c r="G4165">
        <f t="shared" ca="1" si="392"/>
        <v>654</v>
      </c>
      <c r="H4165">
        <f t="shared" ca="1" si="393"/>
        <v>0</v>
      </c>
      <c r="I4165" s="122">
        <f t="shared" ca="1" si="394"/>
        <v>0</v>
      </c>
    </row>
    <row r="4166" spans="1:9" x14ac:dyDescent="0.25">
      <c r="A4166" s="114">
        <f t="shared" si="395"/>
        <v>4166</v>
      </c>
      <c r="B4166" s="114">
        <f>IF(AND(A4166&gt;=CONTROL!$D$9,A4166&lt;CONTROL!$D$10+1),A4166,0)</f>
        <v>0</v>
      </c>
      <c r="C4166" s="114">
        <f>IF(AND(A4166&gt;=CONTROL!$F$9,A4166&lt;CONTROL!$F$10+1),A4166,0)</f>
        <v>0</v>
      </c>
      <c r="D4166" s="114" t="str">
        <f>IF(DATOS!I4167=CONTROL!$H$10,"B","A")</f>
        <v>A</v>
      </c>
      <c r="E4166" s="114">
        <f t="shared" si="390"/>
        <v>0</v>
      </c>
      <c r="F4166">
        <f t="shared" ca="1" si="391"/>
        <v>-1</v>
      </c>
      <c r="G4166">
        <f t="shared" ca="1" si="392"/>
        <v>654</v>
      </c>
      <c r="H4166">
        <f t="shared" ca="1" si="393"/>
        <v>0</v>
      </c>
      <c r="I4166" s="122">
        <f t="shared" ca="1" si="394"/>
        <v>0</v>
      </c>
    </row>
    <row r="4167" spans="1:9" x14ac:dyDescent="0.25">
      <c r="A4167" s="114">
        <f t="shared" si="395"/>
        <v>4167</v>
      </c>
      <c r="B4167" s="114">
        <f>IF(AND(A4167&gt;=CONTROL!$D$9,A4167&lt;CONTROL!$D$10+1),A4167,0)</f>
        <v>0</v>
      </c>
      <c r="C4167" s="114">
        <f>IF(AND(A4167&gt;=CONTROL!$F$9,A4167&lt;CONTROL!$F$10+1),A4167,0)</f>
        <v>0</v>
      </c>
      <c r="D4167" s="114" t="str">
        <f>IF(DATOS!I4168=CONTROL!$H$10,"B","A")</f>
        <v>A</v>
      </c>
      <c r="E4167" s="114">
        <f t="shared" si="390"/>
        <v>0</v>
      </c>
      <c r="F4167">
        <f t="shared" ca="1" si="391"/>
        <v>-1</v>
      </c>
      <c r="G4167">
        <f t="shared" ca="1" si="392"/>
        <v>654</v>
      </c>
      <c r="H4167">
        <f t="shared" ca="1" si="393"/>
        <v>0</v>
      </c>
      <c r="I4167" s="122">
        <f t="shared" ca="1" si="394"/>
        <v>0</v>
      </c>
    </row>
    <row r="4168" spans="1:9" x14ac:dyDescent="0.25">
      <c r="A4168" s="114">
        <f t="shared" si="395"/>
        <v>4168</v>
      </c>
      <c r="B4168" s="114">
        <f>IF(AND(A4168&gt;=CONTROL!$D$9,A4168&lt;CONTROL!$D$10+1),A4168,0)</f>
        <v>0</v>
      </c>
      <c r="C4168" s="114">
        <f>IF(AND(A4168&gt;=CONTROL!$F$9,A4168&lt;CONTROL!$F$10+1),A4168,0)</f>
        <v>0</v>
      </c>
      <c r="D4168" s="114" t="str">
        <f>IF(DATOS!I4169=CONTROL!$H$10,"B","A")</f>
        <v>A</v>
      </c>
      <c r="E4168" s="114">
        <f t="shared" si="390"/>
        <v>0</v>
      </c>
      <c r="F4168">
        <f t="shared" ca="1" si="391"/>
        <v>-1</v>
      </c>
      <c r="G4168">
        <f t="shared" ca="1" si="392"/>
        <v>654</v>
      </c>
      <c r="H4168">
        <f t="shared" ca="1" si="393"/>
        <v>0</v>
      </c>
      <c r="I4168" s="122">
        <f t="shared" ca="1" si="394"/>
        <v>0</v>
      </c>
    </row>
    <row r="4169" spans="1:9" x14ac:dyDescent="0.25">
      <c r="A4169" s="114">
        <f t="shared" si="395"/>
        <v>4169</v>
      </c>
      <c r="B4169" s="114">
        <f>IF(AND(A4169&gt;=CONTROL!$D$9,A4169&lt;CONTROL!$D$10+1),A4169,0)</f>
        <v>0</v>
      </c>
      <c r="C4169" s="114">
        <f>IF(AND(A4169&gt;=CONTROL!$F$9,A4169&lt;CONTROL!$F$10+1),A4169,0)</f>
        <v>0</v>
      </c>
      <c r="D4169" s="114" t="str">
        <f>IF(DATOS!I4170=CONTROL!$H$10,"B","A")</f>
        <v>A</v>
      </c>
      <c r="E4169" s="114">
        <f t="shared" si="390"/>
        <v>0</v>
      </c>
      <c r="F4169">
        <f t="shared" ca="1" si="391"/>
        <v>-1</v>
      </c>
      <c r="G4169">
        <f t="shared" ca="1" si="392"/>
        <v>654</v>
      </c>
      <c r="H4169">
        <f t="shared" ca="1" si="393"/>
        <v>0</v>
      </c>
      <c r="I4169" s="122">
        <f t="shared" ca="1" si="394"/>
        <v>0</v>
      </c>
    </row>
    <row r="4170" spans="1:9" x14ac:dyDescent="0.25">
      <c r="A4170" s="114">
        <f t="shared" si="395"/>
        <v>4170</v>
      </c>
      <c r="B4170" s="114">
        <f>IF(AND(A4170&gt;=CONTROL!$D$9,A4170&lt;CONTROL!$D$10+1),A4170,0)</f>
        <v>0</v>
      </c>
      <c r="C4170" s="114">
        <f>IF(AND(A4170&gt;=CONTROL!$F$9,A4170&lt;CONTROL!$F$10+1),A4170,0)</f>
        <v>0</v>
      </c>
      <c r="D4170" s="114" t="str">
        <f>IF(DATOS!I4171=CONTROL!$H$10,"B","A")</f>
        <v>A</v>
      </c>
      <c r="E4170" s="114">
        <f t="shared" si="390"/>
        <v>0</v>
      </c>
      <c r="F4170">
        <f t="shared" ca="1" si="391"/>
        <v>-1</v>
      </c>
      <c r="G4170">
        <f t="shared" ca="1" si="392"/>
        <v>654</v>
      </c>
      <c r="H4170">
        <f t="shared" ca="1" si="393"/>
        <v>0</v>
      </c>
      <c r="I4170" s="122">
        <f t="shared" ca="1" si="394"/>
        <v>0</v>
      </c>
    </row>
    <row r="4171" spans="1:9" x14ac:dyDescent="0.25">
      <c r="A4171" s="114">
        <f t="shared" si="395"/>
        <v>4171</v>
      </c>
      <c r="B4171" s="114">
        <f>IF(AND(A4171&gt;=CONTROL!$D$9,A4171&lt;CONTROL!$D$10+1),A4171,0)</f>
        <v>0</v>
      </c>
      <c r="C4171" s="114">
        <f>IF(AND(A4171&gt;=CONTROL!$F$9,A4171&lt;CONTROL!$F$10+1),A4171,0)</f>
        <v>0</v>
      </c>
      <c r="D4171" s="114" t="str">
        <f>IF(DATOS!I4172=CONTROL!$H$10,"B","A")</f>
        <v>A</v>
      </c>
      <c r="E4171" s="114">
        <f t="shared" si="390"/>
        <v>0</v>
      </c>
      <c r="F4171">
        <f t="shared" ca="1" si="391"/>
        <v>-1</v>
      </c>
      <c r="G4171">
        <f t="shared" ca="1" si="392"/>
        <v>654</v>
      </c>
      <c r="H4171">
        <f t="shared" ca="1" si="393"/>
        <v>0</v>
      </c>
      <c r="I4171" s="122">
        <f t="shared" ca="1" si="394"/>
        <v>0</v>
      </c>
    </row>
    <row r="4172" spans="1:9" x14ac:dyDescent="0.25">
      <c r="A4172" s="114">
        <f t="shared" si="395"/>
        <v>4172</v>
      </c>
      <c r="B4172" s="114">
        <f>IF(AND(A4172&gt;=CONTROL!$D$9,A4172&lt;CONTROL!$D$10+1),A4172,0)</f>
        <v>0</v>
      </c>
      <c r="C4172" s="114">
        <f>IF(AND(A4172&gt;=CONTROL!$F$9,A4172&lt;CONTROL!$F$10+1),A4172,0)</f>
        <v>0</v>
      </c>
      <c r="D4172" s="114" t="str">
        <f>IF(DATOS!I4173=CONTROL!$H$10,"B","A")</f>
        <v>A</v>
      </c>
      <c r="E4172" s="114">
        <f t="shared" si="390"/>
        <v>0</v>
      </c>
      <c r="F4172">
        <f t="shared" ca="1" si="391"/>
        <v>-1</v>
      </c>
      <c r="G4172">
        <f t="shared" ca="1" si="392"/>
        <v>654</v>
      </c>
      <c r="H4172">
        <f t="shared" ca="1" si="393"/>
        <v>0</v>
      </c>
      <c r="I4172" s="122">
        <f t="shared" ca="1" si="394"/>
        <v>0</v>
      </c>
    </row>
    <row r="4173" spans="1:9" x14ac:dyDescent="0.25">
      <c r="A4173" s="114">
        <f t="shared" si="395"/>
        <v>4173</v>
      </c>
      <c r="B4173" s="114">
        <f>IF(AND(A4173&gt;=CONTROL!$D$9,A4173&lt;CONTROL!$D$10+1),A4173,0)</f>
        <v>0</v>
      </c>
      <c r="C4173" s="114">
        <f>IF(AND(A4173&gt;=CONTROL!$F$9,A4173&lt;CONTROL!$F$10+1),A4173,0)</f>
        <v>0</v>
      </c>
      <c r="D4173" s="114" t="str">
        <f>IF(DATOS!I4174=CONTROL!$H$10,"B","A")</f>
        <v>A</v>
      </c>
      <c r="E4173" s="114">
        <f t="shared" si="390"/>
        <v>0</v>
      </c>
      <c r="F4173">
        <f t="shared" ca="1" si="391"/>
        <v>-1</v>
      </c>
      <c r="G4173">
        <f t="shared" ca="1" si="392"/>
        <v>654</v>
      </c>
      <c r="H4173">
        <f t="shared" ca="1" si="393"/>
        <v>0</v>
      </c>
      <c r="I4173" s="122">
        <f t="shared" ca="1" si="394"/>
        <v>0</v>
      </c>
    </row>
    <row r="4174" spans="1:9" x14ac:dyDescent="0.25">
      <c r="A4174" s="114">
        <f t="shared" si="395"/>
        <v>4174</v>
      </c>
      <c r="B4174" s="114">
        <f>IF(AND(A4174&gt;=CONTROL!$D$9,A4174&lt;CONTROL!$D$10+1),A4174,0)</f>
        <v>0</v>
      </c>
      <c r="C4174" s="114">
        <f>IF(AND(A4174&gt;=CONTROL!$F$9,A4174&lt;CONTROL!$F$10+1),A4174,0)</f>
        <v>0</v>
      </c>
      <c r="D4174" s="114" t="str">
        <f>IF(DATOS!I4175=CONTROL!$H$10,"B","A")</f>
        <v>A</v>
      </c>
      <c r="E4174" s="114">
        <f t="shared" si="390"/>
        <v>0</v>
      </c>
      <c r="F4174">
        <f t="shared" ca="1" si="391"/>
        <v>-1</v>
      </c>
      <c r="G4174">
        <f t="shared" ca="1" si="392"/>
        <v>654</v>
      </c>
      <c r="H4174">
        <f t="shared" ca="1" si="393"/>
        <v>0</v>
      </c>
      <c r="I4174" s="122">
        <f t="shared" ca="1" si="394"/>
        <v>0</v>
      </c>
    </row>
    <row r="4175" spans="1:9" x14ac:dyDescent="0.25">
      <c r="A4175" s="114">
        <f t="shared" si="395"/>
        <v>4175</v>
      </c>
      <c r="B4175" s="114">
        <f>IF(AND(A4175&gt;=CONTROL!$D$9,A4175&lt;CONTROL!$D$10+1),A4175,0)</f>
        <v>0</v>
      </c>
      <c r="C4175" s="114">
        <f>IF(AND(A4175&gt;=CONTROL!$F$9,A4175&lt;CONTROL!$F$10+1),A4175,0)</f>
        <v>0</v>
      </c>
      <c r="D4175" s="114" t="str">
        <f>IF(DATOS!I4176=CONTROL!$H$10,"B","A")</f>
        <v>A</v>
      </c>
      <c r="E4175" s="114">
        <f t="shared" si="390"/>
        <v>0</v>
      </c>
      <c r="F4175">
        <f t="shared" ca="1" si="391"/>
        <v>-1</v>
      </c>
      <c r="G4175">
        <f t="shared" ca="1" si="392"/>
        <v>654</v>
      </c>
      <c r="H4175">
        <f t="shared" ca="1" si="393"/>
        <v>0</v>
      </c>
      <c r="I4175" s="122">
        <f t="shared" ca="1" si="394"/>
        <v>0</v>
      </c>
    </row>
    <row r="4176" spans="1:9" x14ac:dyDescent="0.25">
      <c r="A4176" s="114">
        <f t="shared" si="395"/>
        <v>4176</v>
      </c>
      <c r="B4176" s="114">
        <f>IF(AND(A4176&gt;=CONTROL!$D$9,A4176&lt;CONTROL!$D$10+1),A4176,0)</f>
        <v>0</v>
      </c>
      <c r="C4176" s="114">
        <f>IF(AND(A4176&gt;=CONTROL!$F$9,A4176&lt;CONTROL!$F$10+1),A4176,0)</f>
        <v>0</v>
      </c>
      <c r="D4176" s="114" t="str">
        <f>IF(DATOS!I4177=CONTROL!$H$10,"B","A")</f>
        <v>A</v>
      </c>
      <c r="E4176" s="114">
        <f t="shared" si="390"/>
        <v>0</v>
      </c>
      <c r="F4176">
        <f t="shared" ca="1" si="391"/>
        <v>-1</v>
      </c>
      <c r="G4176">
        <f t="shared" ca="1" si="392"/>
        <v>654</v>
      </c>
      <c r="H4176">
        <f t="shared" ca="1" si="393"/>
        <v>0</v>
      </c>
      <c r="I4176" s="122">
        <f t="shared" ca="1" si="394"/>
        <v>0</v>
      </c>
    </row>
    <row r="4177" spans="1:9" x14ac:dyDescent="0.25">
      <c r="A4177" s="114">
        <f t="shared" si="395"/>
        <v>4177</v>
      </c>
      <c r="B4177" s="114">
        <f>IF(AND(A4177&gt;=CONTROL!$D$9,A4177&lt;CONTROL!$D$10+1),A4177,0)</f>
        <v>0</v>
      </c>
      <c r="C4177" s="114">
        <f>IF(AND(A4177&gt;=CONTROL!$F$9,A4177&lt;CONTROL!$F$10+1),A4177,0)</f>
        <v>0</v>
      </c>
      <c r="D4177" s="114" t="str">
        <f>IF(DATOS!I4178=CONTROL!$H$10,"B","A")</f>
        <v>A</v>
      </c>
      <c r="E4177" s="114">
        <f t="shared" si="390"/>
        <v>0</v>
      </c>
      <c r="F4177">
        <f t="shared" ca="1" si="391"/>
        <v>-1</v>
      </c>
      <c r="G4177">
        <f t="shared" ca="1" si="392"/>
        <v>654</v>
      </c>
      <c r="H4177">
        <f t="shared" ca="1" si="393"/>
        <v>0</v>
      </c>
      <c r="I4177" s="122">
        <f t="shared" ca="1" si="394"/>
        <v>0</v>
      </c>
    </row>
    <row r="4178" spans="1:9" x14ac:dyDescent="0.25">
      <c r="A4178" s="114">
        <f t="shared" si="395"/>
        <v>4178</v>
      </c>
      <c r="B4178" s="114">
        <f>IF(AND(A4178&gt;=CONTROL!$D$9,A4178&lt;CONTROL!$D$10+1),A4178,0)</f>
        <v>0</v>
      </c>
      <c r="C4178" s="114">
        <f>IF(AND(A4178&gt;=CONTROL!$F$9,A4178&lt;CONTROL!$F$10+1),A4178,0)</f>
        <v>0</v>
      </c>
      <c r="D4178" s="114" t="str">
        <f>IF(DATOS!I4179=CONTROL!$H$10,"B","A")</f>
        <v>A</v>
      </c>
      <c r="E4178" s="114">
        <f t="shared" si="390"/>
        <v>0</v>
      </c>
      <c r="F4178">
        <f t="shared" ca="1" si="391"/>
        <v>-1</v>
      </c>
      <c r="G4178">
        <f t="shared" ca="1" si="392"/>
        <v>654</v>
      </c>
      <c r="H4178">
        <f t="shared" ca="1" si="393"/>
        <v>0</v>
      </c>
      <c r="I4178" s="122">
        <f t="shared" ca="1" si="394"/>
        <v>0</v>
      </c>
    </row>
    <row r="4179" spans="1:9" x14ac:dyDescent="0.25">
      <c r="A4179" s="114">
        <f t="shared" si="395"/>
        <v>4179</v>
      </c>
      <c r="B4179" s="114">
        <f>IF(AND(A4179&gt;=CONTROL!$D$9,A4179&lt;CONTROL!$D$10+1),A4179,0)</f>
        <v>0</v>
      </c>
      <c r="C4179" s="114">
        <f>IF(AND(A4179&gt;=CONTROL!$F$9,A4179&lt;CONTROL!$F$10+1),A4179,0)</f>
        <v>0</v>
      </c>
      <c r="D4179" s="114" t="str">
        <f>IF(DATOS!I4180=CONTROL!$H$10,"B","A")</f>
        <v>A</v>
      </c>
      <c r="E4179" s="114">
        <f t="shared" si="390"/>
        <v>0</v>
      </c>
      <c r="F4179">
        <f t="shared" ca="1" si="391"/>
        <v>-1</v>
      </c>
      <c r="G4179">
        <f t="shared" ca="1" si="392"/>
        <v>654</v>
      </c>
      <c r="H4179">
        <f t="shared" ca="1" si="393"/>
        <v>0</v>
      </c>
      <c r="I4179" s="122">
        <f t="shared" ca="1" si="394"/>
        <v>0</v>
      </c>
    </row>
    <row r="4180" spans="1:9" x14ac:dyDescent="0.25">
      <c r="A4180" s="114">
        <f t="shared" si="395"/>
        <v>4180</v>
      </c>
      <c r="B4180" s="114">
        <f>IF(AND(A4180&gt;=CONTROL!$D$9,A4180&lt;CONTROL!$D$10+1),A4180,0)</f>
        <v>0</v>
      </c>
      <c r="C4180" s="114">
        <f>IF(AND(A4180&gt;=CONTROL!$F$9,A4180&lt;CONTROL!$F$10+1),A4180,0)</f>
        <v>0</v>
      </c>
      <c r="D4180" s="114" t="str">
        <f>IF(DATOS!I4181=CONTROL!$H$10,"B","A")</f>
        <v>A</v>
      </c>
      <c r="E4180" s="114">
        <f t="shared" si="390"/>
        <v>0</v>
      </c>
      <c r="F4180">
        <f t="shared" ca="1" si="391"/>
        <v>-1</v>
      </c>
      <c r="G4180">
        <f t="shared" ca="1" si="392"/>
        <v>654</v>
      </c>
      <c r="H4180">
        <f t="shared" ca="1" si="393"/>
        <v>0</v>
      </c>
      <c r="I4180" s="122">
        <f t="shared" ca="1" si="394"/>
        <v>0</v>
      </c>
    </row>
    <row r="4181" spans="1:9" x14ac:dyDescent="0.25">
      <c r="A4181" s="114">
        <f t="shared" si="395"/>
        <v>4181</v>
      </c>
      <c r="B4181" s="114">
        <f>IF(AND(A4181&gt;=CONTROL!$D$9,A4181&lt;CONTROL!$D$10+1),A4181,0)</f>
        <v>0</v>
      </c>
      <c r="C4181" s="114">
        <f>IF(AND(A4181&gt;=CONTROL!$F$9,A4181&lt;CONTROL!$F$10+1),A4181,0)</f>
        <v>0</v>
      </c>
      <c r="D4181" s="114" t="str">
        <f>IF(DATOS!I4182=CONTROL!$H$10,"B","A")</f>
        <v>A</v>
      </c>
      <c r="E4181" s="114">
        <f t="shared" si="390"/>
        <v>0</v>
      </c>
      <c r="F4181">
        <f t="shared" ca="1" si="391"/>
        <v>-1</v>
      </c>
      <c r="G4181">
        <f t="shared" ca="1" si="392"/>
        <v>654</v>
      </c>
      <c r="H4181">
        <f t="shared" ca="1" si="393"/>
        <v>0</v>
      </c>
      <c r="I4181" s="122">
        <f t="shared" ca="1" si="394"/>
        <v>0</v>
      </c>
    </row>
    <row r="4182" spans="1:9" x14ac:dyDescent="0.25">
      <c r="A4182" s="114">
        <f t="shared" si="395"/>
        <v>4182</v>
      </c>
      <c r="B4182" s="114">
        <f>IF(AND(A4182&gt;=CONTROL!$D$9,A4182&lt;CONTROL!$D$10+1),A4182,0)</f>
        <v>0</v>
      </c>
      <c r="C4182" s="114">
        <f>IF(AND(A4182&gt;=CONTROL!$F$9,A4182&lt;CONTROL!$F$10+1),A4182,0)</f>
        <v>0</v>
      </c>
      <c r="D4182" s="114" t="str">
        <f>IF(DATOS!I4183=CONTROL!$H$10,"B","A")</f>
        <v>A</v>
      </c>
      <c r="E4182" s="114">
        <f t="shared" si="390"/>
        <v>0</v>
      </c>
      <c r="F4182">
        <f t="shared" ca="1" si="391"/>
        <v>-1</v>
      </c>
      <c r="G4182">
        <f t="shared" ca="1" si="392"/>
        <v>654</v>
      </c>
      <c r="H4182">
        <f t="shared" ca="1" si="393"/>
        <v>0</v>
      </c>
      <c r="I4182" s="122">
        <f t="shared" ca="1" si="394"/>
        <v>0</v>
      </c>
    </row>
    <row r="4183" spans="1:9" x14ac:dyDescent="0.25">
      <c r="A4183" s="114">
        <f t="shared" si="395"/>
        <v>4183</v>
      </c>
      <c r="B4183" s="114">
        <f>IF(AND(A4183&gt;=CONTROL!$D$9,A4183&lt;CONTROL!$D$10+1),A4183,0)</f>
        <v>0</v>
      </c>
      <c r="C4183" s="114">
        <f>IF(AND(A4183&gt;=CONTROL!$F$9,A4183&lt;CONTROL!$F$10+1),A4183,0)</f>
        <v>0</v>
      </c>
      <c r="D4183" s="114" t="str">
        <f>IF(DATOS!I4184=CONTROL!$H$10,"B","A")</f>
        <v>A</v>
      </c>
      <c r="E4183" s="114">
        <f t="shared" si="390"/>
        <v>0</v>
      </c>
      <c r="F4183">
        <f t="shared" ca="1" si="391"/>
        <v>-1</v>
      </c>
      <c r="G4183">
        <f t="shared" ca="1" si="392"/>
        <v>654</v>
      </c>
      <c r="H4183">
        <f t="shared" ca="1" si="393"/>
        <v>0</v>
      </c>
      <c r="I4183" s="122">
        <f t="shared" ca="1" si="394"/>
        <v>0</v>
      </c>
    </row>
    <row r="4184" spans="1:9" x14ac:dyDescent="0.25">
      <c r="A4184" s="114">
        <f t="shared" si="395"/>
        <v>4184</v>
      </c>
      <c r="B4184" s="114">
        <f>IF(AND(A4184&gt;=CONTROL!$D$9,A4184&lt;CONTROL!$D$10+1),A4184,0)</f>
        <v>0</v>
      </c>
      <c r="C4184" s="114">
        <f>IF(AND(A4184&gt;=CONTROL!$F$9,A4184&lt;CONTROL!$F$10+1),A4184,0)</f>
        <v>0</v>
      </c>
      <c r="D4184" s="114" t="str">
        <f>IF(DATOS!I4185=CONTROL!$H$10,"B","A")</f>
        <v>A</v>
      </c>
      <c r="E4184" s="114">
        <f t="shared" si="390"/>
        <v>0</v>
      </c>
      <c r="F4184">
        <f t="shared" ca="1" si="391"/>
        <v>-1</v>
      </c>
      <c r="G4184">
        <f t="shared" ca="1" si="392"/>
        <v>654</v>
      </c>
      <c r="H4184">
        <f t="shared" ca="1" si="393"/>
        <v>0</v>
      </c>
      <c r="I4184" s="122">
        <f t="shared" ca="1" si="394"/>
        <v>0</v>
      </c>
    </row>
    <row r="4185" spans="1:9" x14ac:dyDescent="0.25">
      <c r="A4185" s="114">
        <f t="shared" si="395"/>
        <v>4185</v>
      </c>
      <c r="B4185" s="114">
        <f>IF(AND(A4185&gt;=CONTROL!$D$9,A4185&lt;CONTROL!$D$10+1),A4185,0)</f>
        <v>0</v>
      </c>
      <c r="C4185" s="114">
        <f>IF(AND(A4185&gt;=CONTROL!$F$9,A4185&lt;CONTROL!$F$10+1),A4185,0)</f>
        <v>0</v>
      </c>
      <c r="D4185" s="114" t="str">
        <f>IF(DATOS!I4186=CONTROL!$H$10,"B","A")</f>
        <v>A</v>
      </c>
      <c r="E4185" s="114">
        <f t="shared" si="390"/>
        <v>0</v>
      </c>
      <c r="F4185">
        <f t="shared" ca="1" si="391"/>
        <v>-1</v>
      </c>
      <c r="G4185">
        <f t="shared" ca="1" si="392"/>
        <v>654</v>
      </c>
      <c r="H4185">
        <f t="shared" ca="1" si="393"/>
        <v>0</v>
      </c>
      <c r="I4185" s="122">
        <f t="shared" ca="1" si="394"/>
        <v>0</v>
      </c>
    </row>
    <row r="4186" spans="1:9" x14ac:dyDescent="0.25">
      <c r="A4186" s="114">
        <f t="shared" si="395"/>
        <v>4186</v>
      </c>
      <c r="B4186" s="114">
        <f>IF(AND(A4186&gt;=CONTROL!$D$9,A4186&lt;CONTROL!$D$10+1),A4186,0)</f>
        <v>0</v>
      </c>
      <c r="C4186" s="114">
        <f>IF(AND(A4186&gt;=CONTROL!$F$9,A4186&lt;CONTROL!$F$10+1),A4186,0)</f>
        <v>0</v>
      </c>
      <c r="D4186" s="114" t="str">
        <f>IF(DATOS!I4187=CONTROL!$H$10,"B","A")</f>
        <v>A</v>
      </c>
      <c r="E4186" s="114">
        <f t="shared" si="390"/>
        <v>0</v>
      </c>
      <c r="F4186">
        <f t="shared" ca="1" si="391"/>
        <v>-1</v>
      </c>
      <c r="G4186">
        <f t="shared" ca="1" si="392"/>
        <v>654</v>
      </c>
      <c r="H4186">
        <f t="shared" ca="1" si="393"/>
        <v>0</v>
      </c>
      <c r="I4186" s="122">
        <f t="shared" ca="1" si="394"/>
        <v>0</v>
      </c>
    </row>
    <row r="4187" spans="1:9" x14ac:dyDescent="0.25">
      <c r="A4187" s="114">
        <f t="shared" si="395"/>
        <v>4187</v>
      </c>
      <c r="B4187" s="114">
        <f>IF(AND(A4187&gt;=CONTROL!$D$9,A4187&lt;CONTROL!$D$10+1),A4187,0)</f>
        <v>0</v>
      </c>
      <c r="C4187" s="114">
        <f>IF(AND(A4187&gt;=CONTROL!$F$9,A4187&lt;CONTROL!$F$10+1),A4187,0)</f>
        <v>0</v>
      </c>
      <c r="D4187" s="114" t="str">
        <f>IF(DATOS!I4188=CONTROL!$H$10,"B","A")</f>
        <v>A</v>
      </c>
      <c r="E4187" s="114">
        <f t="shared" si="390"/>
        <v>0</v>
      </c>
      <c r="F4187">
        <f t="shared" ca="1" si="391"/>
        <v>-1</v>
      </c>
      <c r="G4187">
        <f t="shared" ca="1" si="392"/>
        <v>654</v>
      </c>
      <c r="H4187">
        <f t="shared" ca="1" si="393"/>
        <v>0</v>
      </c>
      <c r="I4187" s="122">
        <f t="shared" ca="1" si="394"/>
        <v>0</v>
      </c>
    </row>
    <row r="4188" spans="1:9" x14ac:dyDescent="0.25">
      <c r="A4188" s="114">
        <f t="shared" si="395"/>
        <v>4188</v>
      </c>
      <c r="B4188" s="114">
        <f>IF(AND(A4188&gt;=CONTROL!$D$9,A4188&lt;CONTROL!$D$10+1),A4188,0)</f>
        <v>0</v>
      </c>
      <c r="C4188" s="114">
        <f>IF(AND(A4188&gt;=CONTROL!$F$9,A4188&lt;CONTROL!$F$10+1),A4188,0)</f>
        <v>0</v>
      </c>
      <c r="D4188" s="114" t="str">
        <f>IF(DATOS!I4189=CONTROL!$H$10,"B","A")</f>
        <v>A</v>
      </c>
      <c r="E4188" s="114">
        <f t="shared" si="390"/>
        <v>0</v>
      </c>
      <c r="F4188">
        <f t="shared" ca="1" si="391"/>
        <v>-1</v>
      </c>
      <c r="G4188">
        <f t="shared" ca="1" si="392"/>
        <v>654</v>
      </c>
      <c r="H4188">
        <f t="shared" ca="1" si="393"/>
        <v>0</v>
      </c>
      <c r="I4188" s="122">
        <f t="shared" ca="1" si="394"/>
        <v>0</v>
      </c>
    </row>
    <row r="4189" spans="1:9" x14ac:dyDescent="0.25">
      <c r="A4189" s="114">
        <f t="shared" si="395"/>
        <v>4189</v>
      </c>
      <c r="B4189" s="114">
        <f>IF(AND(A4189&gt;=CONTROL!$D$9,A4189&lt;CONTROL!$D$10+1),A4189,0)</f>
        <v>0</v>
      </c>
      <c r="C4189" s="114">
        <f>IF(AND(A4189&gt;=CONTROL!$F$9,A4189&lt;CONTROL!$F$10+1),A4189,0)</f>
        <v>0</v>
      </c>
      <c r="D4189" s="114" t="str">
        <f>IF(DATOS!I4190=CONTROL!$H$10,"B","A")</f>
        <v>A</v>
      </c>
      <c r="E4189" s="114">
        <f t="shared" si="390"/>
        <v>0</v>
      </c>
      <c r="F4189">
        <f t="shared" ca="1" si="391"/>
        <v>-1</v>
      </c>
      <c r="G4189">
        <f t="shared" ca="1" si="392"/>
        <v>654</v>
      </c>
      <c r="H4189">
        <f t="shared" ca="1" si="393"/>
        <v>0</v>
      </c>
      <c r="I4189" s="122">
        <f t="shared" ca="1" si="394"/>
        <v>0</v>
      </c>
    </row>
    <row r="4190" spans="1:9" x14ac:dyDescent="0.25">
      <c r="A4190" s="114">
        <f t="shared" si="395"/>
        <v>4190</v>
      </c>
      <c r="B4190" s="114">
        <f>IF(AND(A4190&gt;=CONTROL!$D$9,A4190&lt;CONTROL!$D$10+1),A4190,0)</f>
        <v>0</v>
      </c>
      <c r="C4190" s="114">
        <f>IF(AND(A4190&gt;=CONTROL!$F$9,A4190&lt;CONTROL!$F$10+1),A4190,0)</f>
        <v>0</v>
      </c>
      <c r="D4190" s="114" t="str">
        <f>IF(DATOS!I4191=CONTROL!$H$10,"B","A")</f>
        <v>A</v>
      </c>
      <c r="E4190" s="114">
        <f t="shared" si="390"/>
        <v>0</v>
      </c>
      <c r="F4190">
        <f t="shared" ca="1" si="391"/>
        <v>-1</v>
      </c>
      <c r="G4190">
        <f t="shared" ca="1" si="392"/>
        <v>654</v>
      </c>
      <c r="H4190">
        <f t="shared" ca="1" si="393"/>
        <v>0</v>
      </c>
      <c r="I4190" s="122">
        <f t="shared" ca="1" si="394"/>
        <v>0</v>
      </c>
    </row>
    <row r="4191" spans="1:9" x14ac:dyDescent="0.25">
      <c r="A4191" s="114">
        <f t="shared" si="395"/>
        <v>4191</v>
      </c>
      <c r="B4191" s="114">
        <f>IF(AND(A4191&gt;=CONTROL!$D$9,A4191&lt;CONTROL!$D$10+1),A4191,0)</f>
        <v>0</v>
      </c>
      <c r="C4191" s="114">
        <f>IF(AND(A4191&gt;=CONTROL!$F$9,A4191&lt;CONTROL!$F$10+1),A4191,0)</f>
        <v>0</v>
      </c>
      <c r="D4191" s="114" t="str">
        <f>IF(DATOS!I4192=CONTROL!$H$10,"B","A")</f>
        <v>A</v>
      </c>
      <c r="E4191" s="114">
        <f t="shared" si="390"/>
        <v>0</v>
      </c>
      <c r="F4191">
        <f t="shared" ca="1" si="391"/>
        <v>-1</v>
      </c>
      <c r="G4191">
        <f t="shared" ca="1" si="392"/>
        <v>654</v>
      </c>
      <c r="H4191">
        <f t="shared" ca="1" si="393"/>
        <v>0</v>
      </c>
      <c r="I4191" s="122">
        <f t="shared" ca="1" si="394"/>
        <v>0</v>
      </c>
    </row>
    <row r="4192" spans="1:9" x14ac:dyDescent="0.25">
      <c r="A4192" s="114">
        <f t="shared" si="395"/>
        <v>4192</v>
      </c>
      <c r="B4192" s="114">
        <f>IF(AND(A4192&gt;=CONTROL!$D$9,A4192&lt;CONTROL!$D$10+1),A4192,0)</f>
        <v>0</v>
      </c>
      <c r="C4192" s="114">
        <f>IF(AND(A4192&gt;=CONTROL!$F$9,A4192&lt;CONTROL!$F$10+1),A4192,0)</f>
        <v>0</v>
      </c>
      <c r="D4192" s="114" t="str">
        <f>IF(DATOS!I4193=CONTROL!$H$10,"B","A")</f>
        <v>A</v>
      </c>
      <c r="E4192" s="114">
        <f t="shared" si="390"/>
        <v>0</v>
      </c>
      <c r="F4192">
        <f t="shared" ca="1" si="391"/>
        <v>-1</v>
      </c>
      <c r="G4192">
        <f t="shared" ca="1" si="392"/>
        <v>654</v>
      </c>
      <c r="H4192">
        <f t="shared" ca="1" si="393"/>
        <v>0</v>
      </c>
      <c r="I4192" s="122">
        <f t="shared" ca="1" si="394"/>
        <v>0</v>
      </c>
    </row>
    <row r="4193" spans="1:9" x14ac:dyDescent="0.25">
      <c r="A4193" s="114">
        <f t="shared" si="395"/>
        <v>4193</v>
      </c>
      <c r="B4193" s="114">
        <f>IF(AND(A4193&gt;=CONTROL!$D$9,A4193&lt;CONTROL!$D$10+1),A4193,0)</f>
        <v>0</v>
      </c>
      <c r="C4193" s="114">
        <f>IF(AND(A4193&gt;=CONTROL!$F$9,A4193&lt;CONTROL!$F$10+1),A4193,0)</f>
        <v>0</v>
      </c>
      <c r="D4193" s="114" t="str">
        <f>IF(DATOS!I4194=CONTROL!$H$10,"B","A")</f>
        <v>A</v>
      </c>
      <c r="E4193" s="114">
        <f t="shared" si="390"/>
        <v>0</v>
      </c>
      <c r="F4193">
        <f t="shared" ca="1" si="391"/>
        <v>-1</v>
      </c>
      <c r="G4193">
        <f t="shared" ca="1" si="392"/>
        <v>654</v>
      </c>
      <c r="H4193">
        <f t="shared" ca="1" si="393"/>
        <v>0</v>
      </c>
      <c r="I4193" s="122">
        <f t="shared" ca="1" si="394"/>
        <v>0</v>
      </c>
    </row>
    <row r="4194" spans="1:9" x14ac:dyDescent="0.25">
      <c r="A4194" s="114">
        <f t="shared" si="395"/>
        <v>4194</v>
      </c>
      <c r="B4194" s="114">
        <f>IF(AND(A4194&gt;=CONTROL!$D$9,A4194&lt;CONTROL!$D$10+1),A4194,0)</f>
        <v>0</v>
      </c>
      <c r="C4194" s="114">
        <f>IF(AND(A4194&gt;=CONTROL!$F$9,A4194&lt;CONTROL!$F$10+1),A4194,0)</f>
        <v>0</v>
      </c>
      <c r="D4194" s="114" t="str">
        <f>IF(DATOS!I4195=CONTROL!$H$10,"B","A")</f>
        <v>A</v>
      </c>
      <c r="E4194" s="114">
        <f t="shared" si="390"/>
        <v>0</v>
      </c>
      <c r="F4194">
        <f t="shared" ca="1" si="391"/>
        <v>-1</v>
      </c>
      <c r="G4194">
        <f t="shared" ca="1" si="392"/>
        <v>654</v>
      </c>
      <c r="H4194">
        <f t="shared" ca="1" si="393"/>
        <v>0</v>
      </c>
      <c r="I4194" s="122">
        <f t="shared" ca="1" si="394"/>
        <v>0</v>
      </c>
    </row>
    <row r="4195" spans="1:9" x14ac:dyDescent="0.25">
      <c r="A4195" s="114">
        <f t="shared" si="395"/>
        <v>4195</v>
      </c>
      <c r="B4195" s="114">
        <f>IF(AND(A4195&gt;=CONTROL!$D$9,A4195&lt;CONTROL!$D$10+1),A4195,0)</f>
        <v>0</v>
      </c>
      <c r="C4195" s="114">
        <f>IF(AND(A4195&gt;=CONTROL!$F$9,A4195&lt;CONTROL!$F$10+1),A4195,0)</f>
        <v>0</v>
      </c>
      <c r="D4195" s="114" t="str">
        <f>IF(DATOS!I4196=CONTROL!$H$10,"B","A")</f>
        <v>A</v>
      </c>
      <c r="E4195" s="114">
        <f t="shared" si="390"/>
        <v>0</v>
      </c>
      <c r="F4195">
        <f t="shared" ca="1" si="391"/>
        <v>-1</v>
      </c>
      <c r="G4195">
        <f t="shared" ca="1" si="392"/>
        <v>654</v>
      </c>
      <c r="H4195">
        <f t="shared" ca="1" si="393"/>
        <v>0</v>
      </c>
      <c r="I4195" s="122">
        <f t="shared" ca="1" si="394"/>
        <v>0</v>
      </c>
    </row>
    <row r="4196" spans="1:9" x14ac:dyDescent="0.25">
      <c r="A4196" s="114">
        <f t="shared" si="395"/>
        <v>4196</v>
      </c>
      <c r="B4196" s="114">
        <f>IF(AND(A4196&gt;=CONTROL!$D$9,A4196&lt;CONTROL!$D$10+1),A4196,0)</f>
        <v>0</v>
      </c>
      <c r="C4196" s="114">
        <f>IF(AND(A4196&gt;=CONTROL!$F$9,A4196&lt;CONTROL!$F$10+1),A4196,0)</f>
        <v>0</v>
      </c>
      <c r="D4196" s="114" t="str">
        <f>IF(DATOS!I4197=CONTROL!$H$10,"B","A")</f>
        <v>A</v>
      </c>
      <c r="E4196" s="114">
        <f t="shared" si="390"/>
        <v>0</v>
      </c>
      <c r="F4196">
        <f t="shared" ca="1" si="391"/>
        <v>-1</v>
      </c>
      <c r="G4196">
        <f t="shared" ca="1" si="392"/>
        <v>654</v>
      </c>
      <c r="H4196">
        <f t="shared" ca="1" si="393"/>
        <v>0</v>
      </c>
      <c r="I4196" s="122">
        <f t="shared" ca="1" si="394"/>
        <v>0</v>
      </c>
    </row>
    <row r="4197" spans="1:9" x14ac:dyDescent="0.25">
      <c r="A4197" s="114">
        <f t="shared" si="395"/>
        <v>4197</v>
      </c>
      <c r="B4197" s="114">
        <f>IF(AND(A4197&gt;=CONTROL!$D$9,A4197&lt;CONTROL!$D$10+1),A4197,0)</f>
        <v>0</v>
      </c>
      <c r="C4197" s="114">
        <f>IF(AND(A4197&gt;=CONTROL!$F$9,A4197&lt;CONTROL!$F$10+1),A4197,0)</f>
        <v>0</v>
      </c>
      <c r="D4197" s="114" t="str">
        <f>IF(DATOS!I4198=CONTROL!$H$10,"B","A")</f>
        <v>A</v>
      </c>
      <c r="E4197" s="114">
        <f t="shared" si="390"/>
        <v>0</v>
      </c>
      <c r="F4197">
        <f t="shared" ca="1" si="391"/>
        <v>-1</v>
      </c>
      <c r="G4197">
        <f t="shared" ca="1" si="392"/>
        <v>654</v>
      </c>
      <c r="H4197">
        <f t="shared" ca="1" si="393"/>
        <v>0</v>
      </c>
      <c r="I4197" s="122">
        <f t="shared" ca="1" si="394"/>
        <v>0</v>
      </c>
    </row>
    <row r="4198" spans="1:9" x14ac:dyDescent="0.25">
      <c r="A4198" s="114">
        <f t="shared" si="395"/>
        <v>4198</v>
      </c>
      <c r="B4198" s="114">
        <f>IF(AND(A4198&gt;=CONTROL!$D$9,A4198&lt;CONTROL!$D$10+1),A4198,0)</f>
        <v>0</v>
      </c>
      <c r="C4198" s="114">
        <f>IF(AND(A4198&gt;=CONTROL!$F$9,A4198&lt;CONTROL!$F$10+1),A4198,0)</f>
        <v>0</v>
      </c>
      <c r="D4198" s="114" t="str">
        <f>IF(DATOS!I4199=CONTROL!$H$10,"B","A")</f>
        <v>A</v>
      </c>
      <c r="E4198" s="114">
        <f t="shared" si="390"/>
        <v>0</v>
      </c>
      <c r="F4198">
        <f t="shared" ca="1" si="391"/>
        <v>-1</v>
      </c>
      <c r="G4198">
        <f t="shared" ca="1" si="392"/>
        <v>654</v>
      </c>
      <c r="H4198">
        <f t="shared" ca="1" si="393"/>
        <v>0</v>
      </c>
      <c r="I4198" s="122">
        <f t="shared" ca="1" si="394"/>
        <v>0</v>
      </c>
    </row>
    <row r="4199" spans="1:9" x14ac:dyDescent="0.25">
      <c r="A4199" s="114">
        <f t="shared" si="395"/>
        <v>4199</v>
      </c>
      <c r="B4199" s="114">
        <f>IF(AND(A4199&gt;=CONTROL!$D$9,A4199&lt;CONTROL!$D$10+1),A4199,0)</f>
        <v>0</v>
      </c>
      <c r="C4199" s="114">
        <f>IF(AND(A4199&gt;=CONTROL!$F$9,A4199&lt;CONTROL!$F$10+1),A4199,0)</f>
        <v>0</v>
      </c>
      <c r="D4199" s="114" t="str">
        <f>IF(DATOS!I4200=CONTROL!$H$10,"B","A")</f>
        <v>A</v>
      </c>
      <c r="E4199" s="114">
        <f t="shared" si="390"/>
        <v>0</v>
      </c>
      <c r="F4199">
        <f t="shared" ca="1" si="391"/>
        <v>-1</v>
      </c>
      <c r="G4199">
        <f t="shared" ca="1" si="392"/>
        <v>654</v>
      </c>
      <c r="H4199">
        <f t="shared" ca="1" si="393"/>
        <v>0</v>
      </c>
      <c r="I4199" s="122">
        <f t="shared" ca="1" si="394"/>
        <v>0</v>
      </c>
    </row>
    <row r="4200" spans="1:9" x14ac:dyDescent="0.25">
      <c r="A4200" s="114">
        <f t="shared" si="395"/>
        <v>4200</v>
      </c>
      <c r="B4200" s="114">
        <f>IF(AND(A4200&gt;=CONTROL!$D$9,A4200&lt;CONTROL!$D$10+1),A4200,0)</f>
        <v>0</v>
      </c>
      <c r="C4200" s="114">
        <f>IF(AND(A4200&gt;=CONTROL!$F$9,A4200&lt;CONTROL!$F$10+1),A4200,0)</f>
        <v>0</v>
      </c>
      <c r="D4200" s="114" t="str">
        <f>IF(DATOS!I4201=CONTROL!$H$10,"B","A")</f>
        <v>A</v>
      </c>
      <c r="E4200" s="114">
        <f t="shared" si="390"/>
        <v>0</v>
      </c>
      <c r="F4200">
        <f t="shared" ca="1" si="391"/>
        <v>-1</v>
      </c>
      <c r="G4200">
        <f t="shared" ca="1" si="392"/>
        <v>654</v>
      </c>
      <c r="H4200">
        <f t="shared" ca="1" si="393"/>
        <v>0</v>
      </c>
      <c r="I4200" s="122">
        <f t="shared" ca="1" si="394"/>
        <v>0</v>
      </c>
    </row>
    <row r="4201" spans="1:9" x14ac:dyDescent="0.25">
      <c r="A4201" s="114">
        <f t="shared" si="395"/>
        <v>4201</v>
      </c>
      <c r="B4201" s="114">
        <f>IF(AND(A4201&gt;=CONTROL!$D$9,A4201&lt;CONTROL!$D$10+1),A4201,0)</f>
        <v>0</v>
      </c>
      <c r="C4201" s="114">
        <f>IF(AND(A4201&gt;=CONTROL!$F$9,A4201&lt;CONTROL!$F$10+1),A4201,0)</f>
        <v>0</v>
      </c>
      <c r="D4201" s="114" t="str">
        <f>IF(DATOS!I4202=CONTROL!$H$10,"B","A")</f>
        <v>A</v>
      </c>
      <c r="E4201" s="114">
        <f t="shared" si="390"/>
        <v>0</v>
      </c>
      <c r="F4201">
        <f t="shared" ca="1" si="391"/>
        <v>-1</v>
      </c>
      <c r="G4201">
        <f t="shared" ca="1" si="392"/>
        <v>654</v>
      </c>
      <c r="H4201">
        <f t="shared" ca="1" si="393"/>
        <v>0</v>
      </c>
      <c r="I4201" s="122">
        <f t="shared" ca="1" si="394"/>
        <v>0</v>
      </c>
    </row>
    <row r="4202" spans="1:9" x14ac:dyDescent="0.25">
      <c r="A4202" s="114">
        <f t="shared" si="395"/>
        <v>4202</v>
      </c>
      <c r="B4202" s="114">
        <f>IF(AND(A4202&gt;=CONTROL!$D$9,A4202&lt;CONTROL!$D$10+1),A4202,0)</f>
        <v>0</v>
      </c>
      <c r="C4202" s="114">
        <f>IF(AND(A4202&gt;=CONTROL!$F$9,A4202&lt;CONTROL!$F$10+1),A4202,0)</f>
        <v>0</v>
      </c>
      <c r="D4202" s="114" t="str">
        <f>IF(DATOS!I4203=CONTROL!$H$10,"B","A")</f>
        <v>A</v>
      </c>
      <c r="E4202" s="114">
        <f t="shared" si="390"/>
        <v>0</v>
      </c>
      <c r="F4202">
        <f t="shared" ca="1" si="391"/>
        <v>-1</v>
      </c>
      <c r="G4202">
        <f t="shared" ca="1" si="392"/>
        <v>654</v>
      </c>
      <c r="H4202">
        <f t="shared" ca="1" si="393"/>
        <v>0</v>
      </c>
      <c r="I4202" s="122">
        <f t="shared" ca="1" si="394"/>
        <v>0</v>
      </c>
    </row>
    <row r="4203" spans="1:9" x14ac:dyDescent="0.25">
      <c r="A4203" s="114">
        <f t="shared" si="395"/>
        <v>4203</v>
      </c>
      <c r="B4203" s="114">
        <f>IF(AND(A4203&gt;=CONTROL!$D$9,A4203&lt;CONTROL!$D$10+1),A4203,0)</f>
        <v>0</v>
      </c>
      <c r="C4203" s="114">
        <f>IF(AND(A4203&gt;=CONTROL!$F$9,A4203&lt;CONTROL!$F$10+1),A4203,0)</f>
        <v>0</v>
      </c>
      <c r="D4203" s="114" t="str">
        <f>IF(DATOS!I4204=CONTROL!$H$10,"B","A")</f>
        <v>A</v>
      </c>
      <c r="E4203" s="114">
        <f t="shared" si="390"/>
        <v>0</v>
      </c>
      <c r="F4203">
        <f t="shared" ca="1" si="391"/>
        <v>-1</v>
      </c>
      <c r="G4203">
        <f t="shared" ca="1" si="392"/>
        <v>654</v>
      </c>
      <c r="H4203">
        <f t="shared" ca="1" si="393"/>
        <v>0</v>
      </c>
      <c r="I4203" s="122">
        <f t="shared" ca="1" si="394"/>
        <v>0</v>
      </c>
    </row>
    <row r="4204" spans="1:9" x14ac:dyDescent="0.25">
      <c r="A4204" s="114">
        <f t="shared" si="395"/>
        <v>4204</v>
      </c>
      <c r="B4204" s="114">
        <f>IF(AND(A4204&gt;=CONTROL!$D$9,A4204&lt;CONTROL!$D$10+1),A4204,0)</f>
        <v>0</v>
      </c>
      <c r="C4204" s="114">
        <f>IF(AND(A4204&gt;=CONTROL!$F$9,A4204&lt;CONTROL!$F$10+1),A4204,0)</f>
        <v>0</v>
      </c>
      <c r="D4204" s="114" t="str">
        <f>IF(DATOS!I4205=CONTROL!$H$10,"B","A")</f>
        <v>A</v>
      </c>
      <c r="E4204" s="114">
        <f t="shared" si="390"/>
        <v>0</v>
      </c>
      <c r="F4204">
        <f t="shared" ca="1" si="391"/>
        <v>-1</v>
      </c>
      <c r="G4204">
        <f t="shared" ca="1" si="392"/>
        <v>654</v>
      </c>
      <c r="H4204">
        <f t="shared" ca="1" si="393"/>
        <v>0</v>
      </c>
      <c r="I4204" s="122">
        <f t="shared" ca="1" si="394"/>
        <v>0</v>
      </c>
    </row>
    <row r="4205" spans="1:9" x14ac:dyDescent="0.25">
      <c r="A4205" s="114">
        <f t="shared" si="395"/>
        <v>4205</v>
      </c>
      <c r="B4205" s="114">
        <f>IF(AND(A4205&gt;=CONTROL!$D$9,A4205&lt;CONTROL!$D$10+1),A4205,0)</f>
        <v>0</v>
      </c>
      <c r="C4205" s="114">
        <f>IF(AND(A4205&gt;=CONTROL!$F$9,A4205&lt;CONTROL!$F$10+1),A4205,0)</f>
        <v>0</v>
      </c>
      <c r="D4205" s="114" t="str">
        <f>IF(DATOS!I4206=CONTROL!$H$10,"B","A")</f>
        <v>A</v>
      </c>
      <c r="E4205" s="114">
        <f t="shared" si="390"/>
        <v>0</v>
      </c>
      <c r="F4205">
        <f t="shared" ca="1" si="391"/>
        <v>-1</v>
      </c>
      <c r="G4205">
        <f t="shared" ca="1" si="392"/>
        <v>654</v>
      </c>
      <c r="H4205">
        <f t="shared" ca="1" si="393"/>
        <v>0</v>
      </c>
      <c r="I4205" s="122">
        <f t="shared" ca="1" si="394"/>
        <v>0</v>
      </c>
    </row>
    <row r="4206" spans="1:9" x14ac:dyDescent="0.25">
      <c r="A4206" s="114">
        <f t="shared" si="395"/>
        <v>4206</v>
      </c>
      <c r="B4206" s="114">
        <f>IF(AND(A4206&gt;=CONTROL!$D$9,A4206&lt;CONTROL!$D$10+1),A4206,0)</f>
        <v>0</v>
      </c>
      <c r="C4206" s="114">
        <f>IF(AND(A4206&gt;=CONTROL!$F$9,A4206&lt;CONTROL!$F$10+1),A4206,0)</f>
        <v>0</v>
      </c>
      <c r="D4206" s="114" t="str">
        <f>IF(DATOS!I4207=CONTROL!$H$10,"B","A")</f>
        <v>A</v>
      </c>
      <c r="E4206" s="114">
        <f t="shared" si="390"/>
        <v>0</v>
      </c>
      <c r="F4206">
        <f t="shared" ca="1" si="391"/>
        <v>-1</v>
      </c>
      <c r="G4206">
        <f t="shared" ca="1" si="392"/>
        <v>654</v>
      </c>
      <c r="H4206">
        <f t="shared" ca="1" si="393"/>
        <v>0</v>
      </c>
      <c r="I4206" s="122">
        <f t="shared" ca="1" si="394"/>
        <v>0</v>
      </c>
    </row>
    <row r="4207" spans="1:9" x14ac:dyDescent="0.25">
      <c r="A4207" s="114">
        <f t="shared" si="395"/>
        <v>4207</v>
      </c>
      <c r="B4207" s="114">
        <f>IF(AND(A4207&gt;=CONTROL!$D$9,A4207&lt;CONTROL!$D$10+1),A4207,0)</f>
        <v>0</v>
      </c>
      <c r="C4207" s="114">
        <f>IF(AND(A4207&gt;=CONTROL!$F$9,A4207&lt;CONTROL!$F$10+1),A4207,0)</f>
        <v>0</v>
      </c>
      <c r="D4207" s="114" t="str">
        <f>IF(DATOS!I4208=CONTROL!$H$10,"B","A")</f>
        <v>A</v>
      </c>
      <c r="E4207" s="114">
        <f t="shared" si="390"/>
        <v>0</v>
      </c>
      <c r="F4207">
        <f t="shared" ca="1" si="391"/>
        <v>-1</v>
      </c>
      <c r="G4207">
        <f t="shared" ca="1" si="392"/>
        <v>654</v>
      </c>
      <c r="H4207">
        <f t="shared" ca="1" si="393"/>
        <v>0</v>
      </c>
      <c r="I4207" s="122">
        <f t="shared" ca="1" si="394"/>
        <v>0</v>
      </c>
    </row>
    <row r="4208" spans="1:9" x14ac:dyDescent="0.25">
      <c r="A4208" s="114">
        <f t="shared" si="395"/>
        <v>4208</v>
      </c>
      <c r="B4208" s="114">
        <f>IF(AND(A4208&gt;=CONTROL!$D$9,A4208&lt;CONTROL!$D$10+1),A4208,0)</f>
        <v>0</v>
      </c>
      <c r="C4208" s="114">
        <f>IF(AND(A4208&gt;=CONTROL!$F$9,A4208&lt;CONTROL!$F$10+1),A4208,0)</f>
        <v>0</v>
      </c>
      <c r="D4208" s="114" t="str">
        <f>IF(DATOS!I4209=CONTROL!$H$10,"B","A")</f>
        <v>A</v>
      </c>
      <c r="E4208" s="114">
        <f t="shared" si="390"/>
        <v>0</v>
      </c>
      <c r="F4208">
        <f t="shared" ca="1" si="391"/>
        <v>-1</v>
      </c>
      <c r="G4208">
        <f t="shared" ca="1" si="392"/>
        <v>654</v>
      </c>
      <c r="H4208">
        <f t="shared" ca="1" si="393"/>
        <v>0</v>
      </c>
      <c r="I4208" s="122">
        <f t="shared" ca="1" si="394"/>
        <v>0</v>
      </c>
    </row>
    <row r="4209" spans="1:9" x14ac:dyDescent="0.25">
      <c r="A4209" s="114">
        <f t="shared" si="395"/>
        <v>4209</v>
      </c>
      <c r="B4209" s="114">
        <f>IF(AND(A4209&gt;=CONTROL!$D$9,A4209&lt;CONTROL!$D$10+1),A4209,0)</f>
        <v>0</v>
      </c>
      <c r="C4209" s="114">
        <f>IF(AND(A4209&gt;=CONTROL!$F$9,A4209&lt;CONTROL!$F$10+1),A4209,0)</f>
        <v>0</v>
      </c>
      <c r="D4209" s="114" t="str">
        <f>IF(DATOS!I4210=CONTROL!$H$10,"B","A")</f>
        <v>A</v>
      </c>
      <c r="E4209" s="114">
        <f t="shared" si="390"/>
        <v>0</v>
      </c>
      <c r="F4209">
        <f t="shared" ca="1" si="391"/>
        <v>-1</v>
      </c>
      <c r="G4209">
        <f t="shared" ca="1" si="392"/>
        <v>654</v>
      </c>
      <c r="H4209">
        <f t="shared" ca="1" si="393"/>
        <v>0</v>
      </c>
      <c r="I4209" s="122">
        <f t="shared" ca="1" si="394"/>
        <v>0</v>
      </c>
    </row>
    <row r="4210" spans="1:9" x14ac:dyDescent="0.25">
      <c r="A4210" s="114">
        <f t="shared" si="395"/>
        <v>4210</v>
      </c>
      <c r="B4210" s="114">
        <f>IF(AND(A4210&gt;=CONTROL!$D$9,A4210&lt;CONTROL!$D$10+1),A4210,0)</f>
        <v>0</v>
      </c>
      <c r="C4210" s="114">
        <f>IF(AND(A4210&gt;=CONTROL!$F$9,A4210&lt;CONTROL!$F$10+1),A4210,0)</f>
        <v>0</v>
      </c>
      <c r="D4210" s="114" t="str">
        <f>IF(DATOS!I4211=CONTROL!$H$10,"B","A")</f>
        <v>A</v>
      </c>
      <c r="E4210" s="114">
        <f t="shared" si="390"/>
        <v>0</v>
      </c>
      <c r="F4210">
        <f t="shared" ca="1" si="391"/>
        <v>-1</v>
      </c>
      <c r="G4210">
        <f t="shared" ca="1" si="392"/>
        <v>654</v>
      </c>
      <c r="H4210">
        <f t="shared" ca="1" si="393"/>
        <v>0</v>
      </c>
      <c r="I4210" s="122">
        <f t="shared" ca="1" si="394"/>
        <v>0</v>
      </c>
    </row>
    <row r="4211" spans="1:9" x14ac:dyDescent="0.25">
      <c r="A4211" s="114">
        <f t="shared" si="395"/>
        <v>4211</v>
      </c>
      <c r="B4211" s="114">
        <f>IF(AND(A4211&gt;=CONTROL!$D$9,A4211&lt;CONTROL!$D$10+1),A4211,0)</f>
        <v>0</v>
      </c>
      <c r="C4211" s="114">
        <f>IF(AND(A4211&gt;=CONTROL!$F$9,A4211&lt;CONTROL!$F$10+1),A4211,0)</f>
        <v>0</v>
      </c>
      <c r="D4211" s="114" t="str">
        <f>IF(DATOS!I4212=CONTROL!$H$10,"B","A")</f>
        <v>A</v>
      </c>
      <c r="E4211" s="114">
        <f t="shared" si="390"/>
        <v>0</v>
      </c>
      <c r="F4211">
        <f t="shared" ca="1" si="391"/>
        <v>-1</v>
      </c>
      <c r="G4211">
        <f t="shared" ca="1" si="392"/>
        <v>654</v>
      </c>
      <c r="H4211">
        <f t="shared" ca="1" si="393"/>
        <v>0</v>
      </c>
      <c r="I4211" s="122">
        <f t="shared" ca="1" si="394"/>
        <v>0</v>
      </c>
    </row>
    <row r="4212" spans="1:9" x14ac:dyDescent="0.25">
      <c r="A4212" s="114">
        <f t="shared" si="395"/>
        <v>4212</v>
      </c>
      <c r="B4212" s="114">
        <f>IF(AND(A4212&gt;=CONTROL!$D$9,A4212&lt;CONTROL!$D$10+1),A4212,0)</f>
        <v>0</v>
      </c>
      <c r="C4212" s="114">
        <f>IF(AND(A4212&gt;=CONTROL!$F$9,A4212&lt;CONTROL!$F$10+1),A4212,0)</f>
        <v>0</v>
      </c>
      <c r="D4212" s="114" t="str">
        <f>IF(DATOS!I4213=CONTROL!$H$10,"B","A")</f>
        <v>A</v>
      </c>
      <c r="E4212" s="114">
        <f t="shared" si="390"/>
        <v>0</v>
      </c>
      <c r="F4212">
        <f t="shared" ca="1" si="391"/>
        <v>-1</v>
      </c>
      <c r="G4212">
        <f t="shared" ca="1" si="392"/>
        <v>654</v>
      </c>
      <c r="H4212">
        <f t="shared" ca="1" si="393"/>
        <v>0</v>
      </c>
      <c r="I4212" s="122">
        <f t="shared" ca="1" si="394"/>
        <v>0</v>
      </c>
    </row>
    <row r="4213" spans="1:9" x14ac:dyDescent="0.25">
      <c r="A4213" s="114">
        <f t="shared" si="395"/>
        <v>4213</v>
      </c>
      <c r="B4213" s="114">
        <f>IF(AND(A4213&gt;=CONTROL!$D$9,A4213&lt;CONTROL!$D$10+1),A4213,0)</f>
        <v>0</v>
      </c>
      <c r="C4213" s="114">
        <f>IF(AND(A4213&gt;=CONTROL!$F$9,A4213&lt;CONTROL!$F$10+1),A4213,0)</f>
        <v>0</v>
      </c>
      <c r="D4213" s="114" t="str">
        <f>IF(DATOS!I4214=CONTROL!$H$10,"B","A")</f>
        <v>A</v>
      </c>
      <c r="E4213" s="114">
        <f t="shared" si="390"/>
        <v>0</v>
      </c>
      <c r="F4213">
        <f t="shared" ca="1" si="391"/>
        <v>-1</v>
      </c>
      <c r="G4213">
        <f t="shared" ca="1" si="392"/>
        <v>654</v>
      </c>
      <c r="H4213">
        <f t="shared" ca="1" si="393"/>
        <v>0</v>
      </c>
      <c r="I4213" s="122">
        <f t="shared" ca="1" si="394"/>
        <v>0</v>
      </c>
    </row>
    <row r="4214" spans="1:9" x14ac:dyDescent="0.25">
      <c r="A4214" s="114">
        <f t="shared" si="395"/>
        <v>4214</v>
      </c>
      <c r="B4214" s="114">
        <f>IF(AND(A4214&gt;=CONTROL!$D$9,A4214&lt;CONTROL!$D$10+1),A4214,0)</f>
        <v>0</v>
      </c>
      <c r="C4214" s="114">
        <f>IF(AND(A4214&gt;=CONTROL!$F$9,A4214&lt;CONTROL!$F$10+1),A4214,0)</f>
        <v>0</v>
      </c>
      <c r="D4214" s="114" t="str">
        <f>IF(DATOS!I4215=CONTROL!$H$10,"B","A")</f>
        <v>A</v>
      </c>
      <c r="E4214" s="114">
        <f t="shared" si="390"/>
        <v>0</v>
      </c>
      <c r="F4214">
        <f t="shared" ca="1" si="391"/>
        <v>-1</v>
      </c>
      <c r="G4214">
        <f t="shared" ca="1" si="392"/>
        <v>654</v>
      </c>
      <c r="H4214">
        <f t="shared" ca="1" si="393"/>
        <v>0</v>
      </c>
      <c r="I4214" s="122">
        <f t="shared" ca="1" si="394"/>
        <v>0</v>
      </c>
    </row>
    <row r="4215" spans="1:9" x14ac:dyDescent="0.25">
      <c r="A4215" s="114">
        <f t="shared" si="395"/>
        <v>4215</v>
      </c>
      <c r="B4215" s="114">
        <f>IF(AND(A4215&gt;=CONTROL!$D$9,A4215&lt;CONTROL!$D$10+1),A4215,0)</f>
        <v>0</v>
      </c>
      <c r="C4215" s="114">
        <f>IF(AND(A4215&gt;=CONTROL!$F$9,A4215&lt;CONTROL!$F$10+1),A4215,0)</f>
        <v>0</v>
      </c>
      <c r="D4215" s="114" t="str">
        <f>IF(DATOS!I4216=CONTROL!$H$10,"B","A")</f>
        <v>A</v>
      </c>
      <c r="E4215" s="114">
        <f t="shared" si="390"/>
        <v>0</v>
      </c>
      <c r="F4215">
        <f t="shared" ca="1" si="391"/>
        <v>-1</v>
      </c>
      <c r="G4215">
        <f t="shared" ca="1" si="392"/>
        <v>654</v>
      </c>
      <c r="H4215">
        <f t="shared" ca="1" si="393"/>
        <v>0</v>
      </c>
      <c r="I4215" s="122">
        <f t="shared" ca="1" si="394"/>
        <v>0</v>
      </c>
    </row>
    <row r="4216" spans="1:9" x14ac:dyDescent="0.25">
      <c r="A4216" s="114">
        <f t="shared" si="395"/>
        <v>4216</v>
      </c>
      <c r="B4216" s="114">
        <f>IF(AND(A4216&gt;=CONTROL!$D$9,A4216&lt;CONTROL!$D$10+1),A4216,0)</f>
        <v>0</v>
      </c>
      <c r="C4216" s="114">
        <f>IF(AND(A4216&gt;=CONTROL!$F$9,A4216&lt;CONTROL!$F$10+1),A4216,0)</f>
        <v>0</v>
      </c>
      <c r="D4216" s="114" t="str">
        <f>IF(DATOS!I4217=CONTROL!$H$10,"B","A")</f>
        <v>A</v>
      </c>
      <c r="E4216" s="114">
        <f t="shared" si="390"/>
        <v>0</v>
      </c>
      <c r="F4216">
        <f t="shared" ca="1" si="391"/>
        <v>-1</v>
      </c>
      <c r="G4216">
        <f t="shared" ca="1" si="392"/>
        <v>654</v>
      </c>
      <c r="H4216">
        <f t="shared" ca="1" si="393"/>
        <v>0</v>
      </c>
      <c r="I4216" s="122">
        <f t="shared" ca="1" si="394"/>
        <v>0</v>
      </c>
    </row>
    <row r="4217" spans="1:9" x14ac:dyDescent="0.25">
      <c r="A4217" s="114">
        <f t="shared" si="395"/>
        <v>4217</v>
      </c>
      <c r="B4217" s="114">
        <f>IF(AND(A4217&gt;=CONTROL!$D$9,A4217&lt;CONTROL!$D$10+1),A4217,0)</f>
        <v>0</v>
      </c>
      <c r="C4217" s="114">
        <f>IF(AND(A4217&gt;=CONTROL!$F$9,A4217&lt;CONTROL!$F$10+1),A4217,0)</f>
        <v>0</v>
      </c>
      <c r="D4217" s="114" t="str">
        <f>IF(DATOS!I4218=CONTROL!$H$10,"B","A")</f>
        <v>A</v>
      </c>
      <c r="E4217" s="114">
        <f t="shared" si="390"/>
        <v>0</v>
      </c>
      <c r="F4217">
        <f t="shared" ca="1" si="391"/>
        <v>-1</v>
      </c>
      <c r="G4217">
        <f t="shared" ca="1" si="392"/>
        <v>654</v>
      </c>
      <c r="H4217">
        <f t="shared" ca="1" si="393"/>
        <v>0</v>
      </c>
      <c r="I4217" s="122">
        <f t="shared" ca="1" si="394"/>
        <v>0</v>
      </c>
    </row>
    <row r="4218" spans="1:9" x14ac:dyDescent="0.25">
      <c r="A4218" s="114">
        <f t="shared" si="395"/>
        <v>4218</v>
      </c>
      <c r="B4218" s="114">
        <f>IF(AND(A4218&gt;=CONTROL!$D$9,A4218&lt;CONTROL!$D$10+1),A4218,0)</f>
        <v>0</v>
      </c>
      <c r="C4218" s="114">
        <f>IF(AND(A4218&gt;=CONTROL!$F$9,A4218&lt;CONTROL!$F$10+1),A4218,0)</f>
        <v>0</v>
      </c>
      <c r="D4218" s="114" t="str">
        <f>IF(DATOS!I4219=CONTROL!$H$10,"B","A")</f>
        <v>A</v>
      </c>
      <c r="E4218" s="114">
        <f t="shared" si="390"/>
        <v>0</v>
      </c>
      <c r="F4218">
        <f t="shared" ca="1" si="391"/>
        <v>-1</v>
      </c>
      <c r="G4218">
        <f t="shared" ca="1" si="392"/>
        <v>654</v>
      </c>
      <c r="H4218">
        <f t="shared" ca="1" si="393"/>
        <v>0</v>
      </c>
      <c r="I4218" s="122">
        <f t="shared" ca="1" si="394"/>
        <v>0</v>
      </c>
    </row>
    <row r="4219" spans="1:9" x14ac:dyDescent="0.25">
      <c r="A4219" s="114">
        <f t="shared" si="395"/>
        <v>4219</v>
      </c>
      <c r="B4219" s="114">
        <f>IF(AND(A4219&gt;=CONTROL!$D$9,A4219&lt;CONTROL!$D$10+1),A4219,0)</f>
        <v>0</v>
      </c>
      <c r="C4219" s="114">
        <f>IF(AND(A4219&gt;=CONTROL!$F$9,A4219&lt;CONTROL!$F$10+1),A4219,0)</f>
        <v>0</v>
      </c>
      <c r="D4219" s="114" t="str">
        <f>IF(DATOS!I4220=CONTROL!$H$10,"B","A")</f>
        <v>A</v>
      </c>
      <c r="E4219" s="114">
        <f t="shared" si="390"/>
        <v>0</v>
      </c>
      <c r="F4219">
        <f t="shared" ca="1" si="391"/>
        <v>-1</v>
      </c>
      <c r="G4219">
        <f t="shared" ca="1" si="392"/>
        <v>654</v>
      </c>
      <c r="H4219">
        <f t="shared" ca="1" si="393"/>
        <v>0</v>
      </c>
      <c r="I4219" s="122">
        <f t="shared" ca="1" si="394"/>
        <v>0</v>
      </c>
    </row>
    <row r="4220" spans="1:9" x14ac:dyDescent="0.25">
      <c r="A4220" s="114">
        <f t="shared" si="395"/>
        <v>4220</v>
      </c>
      <c r="B4220" s="114">
        <f>IF(AND(A4220&gt;=CONTROL!$D$9,A4220&lt;CONTROL!$D$10+1),A4220,0)</f>
        <v>0</v>
      </c>
      <c r="C4220" s="114">
        <f>IF(AND(A4220&gt;=CONTROL!$F$9,A4220&lt;CONTROL!$F$10+1),A4220,0)</f>
        <v>0</v>
      </c>
      <c r="D4220" s="114" t="str">
        <f>IF(DATOS!I4221=CONTROL!$H$10,"B","A")</f>
        <v>A</v>
      </c>
      <c r="E4220" s="114">
        <f t="shared" si="390"/>
        <v>0</v>
      </c>
      <c r="F4220">
        <f t="shared" ca="1" si="391"/>
        <v>-1</v>
      </c>
      <c r="G4220">
        <f t="shared" ca="1" si="392"/>
        <v>654</v>
      </c>
      <c r="H4220">
        <f t="shared" ca="1" si="393"/>
        <v>0</v>
      </c>
      <c r="I4220" s="122">
        <f t="shared" ca="1" si="394"/>
        <v>0</v>
      </c>
    </row>
    <row r="4221" spans="1:9" x14ac:dyDescent="0.25">
      <c r="A4221" s="114">
        <f t="shared" si="395"/>
        <v>4221</v>
      </c>
      <c r="B4221" s="114">
        <f>IF(AND(A4221&gt;=CONTROL!$D$9,A4221&lt;CONTROL!$D$10+1),A4221,0)</f>
        <v>0</v>
      </c>
      <c r="C4221" s="114">
        <f>IF(AND(A4221&gt;=CONTROL!$F$9,A4221&lt;CONTROL!$F$10+1),A4221,0)</f>
        <v>0</v>
      </c>
      <c r="D4221" s="114" t="str">
        <f>IF(DATOS!I4222=CONTROL!$H$10,"B","A")</f>
        <v>A</v>
      </c>
      <c r="E4221" s="114">
        <f t="shared" si="390"/>
        <v>0</v>
      </c>
      <c r="F4221">
        <f t="shared" ca="1" si="391"/>
        <v>-1</v>
      </c>
      <c r="G4221">
        <f t="shared" ca="1" si="392"/>
        <v>654</v>
      </c>
      <c r="H4221">
        <f t="shared" ca="1" si="393"/>
        <v>0</v>
      </c>
      <c r="I4221" s="122">
        <f t="shared" ca="1" si="394"/>
        <v>0</v>
      </c>
    </row>
    <row r="4222" spans="1:9" x14ac:dyDescent="0.25">
      <c r="A4222" s="114">
        <f t="shared" si="395"/>
        <v>4222</v>
      </c>
      <c r="B4222" s="114">
        <f>IF(AND(A4222&gt;=CONTROL!$D$9,A4222&lt;CONTROL!$D$10+1),A4222,0)</f>
        <v>0</v>
      </c>
      <c r="C4222" s="114">
        <f>IF(AND(A4222&gt;=CONTROL!$F$9,A4222&lt;CONTROL!$F$10+1),A4222,0)</f>
        <v>0</v>
      </c>
      <c r="D4222" s="114" t="str">
        <f>IF(DATOS!I4223=CONTROL!$H$10,"B","A")</f>
        <v>A</v>
      </c>
      <c r="E4222" s="114">
        <f t="shared" si="390"/>
        <v>0</v>
      </c>
      <c r="F4222">
        <f t="shared" ca="1" si="391"/>
        <v>-1</v>
      </c>
      <c r="G4222">
        <f t="shared" ca="1" si="392"/>
        <v>654</v>
      </c>
      <c r="H4222">
        <f t="shared" ca="1" si="393"/>
        <v>0</v>
      </c>
      <c r="I4222" s="122">
        <f t="shared" ca="1" si="394"/>
        <v>0</v>
      </c>
    </row>
    <row r="4223" spans="1:9" x14ac:dyDescent="0.25">
      <c r="A4223" s="114">
        <f t="shared" si="395"/>
        <v>4223</v>
      </c>
      <c r="B4223" s="114">
        <f>IF(AND(A4223&gt;=CONTROL!$D$9,A4223&lt;CONTROL!$D$10+1),A4223,0)</f>
        <v>0</v>
      </c>
      <c r="C4223" s="114">
        <f>IF(AND(A4223&gt;=CONTROL!$F$9,A4223&lt;CONTROL!$F$10+1),A4223,0)</f>
        <v>0</v>
      </c>
      <c r="D4223" s="114" t="str">
        <f>IF(DATOS!I4224=CONTROL!$H$10,"B","A")</f>
        <v>A</v>
      </c>
      <c r="E4223" s="114">
        <f t="shared" si="390"/>
        <v>0</v>
      </c>
      <c r="F4223">
        <f t="shared" ca="1" si="391"/>
        <v>-1</v>
      </c>
      <c r="G4223">
        <f t="shared" ca="1" si="392"/>
        <v>654</v>
      </c>
      <c r="H4223">
        <f t="shared" ca="1" si="393"/>
        <v>0</v>
      </c>
      <c r="I4223" s="122">
        <f t="shared" ca="1" si="394"/>
        <v>0</v>
      </c>
    </row>
    <row r="4224" spans="1:9" x14ac:dyDescent="0.25">
      <c r="A4224" s="114">
        <f t="shared" si="395"/>
        <v>4224</v>
      </c>
      <c r="B4224" s="114">
        <f>IF(AND(A4224&gt;=CONTROL!$D$9,A4224&lt;CONTROL!$D$10+1),A4224,0)</f>
        <v>0</v>
      </c>
      <c r="C4224" s="114">
        <f>IF(AND(A4224&gt;=CONTROL!$F$9,A4224&lt;CONTROL!$F$10+1),A4224,0)</f>
        <v>0</v>
      </c>
      <c r="D4224" s="114" t="str">
        <f>IF(DATOS!I4225=CONTROL!$H$10,"B","A")</f>
        <v>A</v>
      </c>
      <c r="E4224" s="114">
        <f t="shared" si="390"/>
        <v>0</v>
      </c>
      <c r="F4224">
        <f t="shared" ca="1" si="391"/>
        <v>-1</v>
      </c>
      <c r="G4224">
        <f t="shared" ca="1" si="392"/>
        <v>654</v>
      </c>
      <c r="H4224">
        <f t="shared" ca="1" si="393"/>
        <v>0</v>
      </c>
      <c r="I4224" s="122">
        <f t="shared" ca="1" si="394"/>
        <v>0</v>
      </c>
    </row>
    <row r="4225" spans="1:9" x14ac:dyDescent="0.25">
      <c r="A4225" s="114">
        <f t="shared" si="395"/>
        <v>4225</v>
      </c>
      <c r="B4225" s="114">
        <f>IF(AND(A4225&gt;=CONTROL!$D$9,A4225&lt;CONTROL!$D$10+1),A4225,0)</f>
        <v>0</v>
      </c>
      <c r="C4225" s="114">
        <f>IF(AND(A4225&gt;=CONTROL!$F$9,A4225&lt;CONTROL!$F$10+1),A4225,0)</f>
        <v>0</v>
      </c>
      <c r="D4225" s="114" t="str">
        <f>IF(DATOS!I4226=CONTROL!$H$10,"B","A")</f>
        <v>A</v>
      </c>
      <c r="E4225" s="114">
        <f t="shared" si="390"/>
        <v>0</v>
      </c>
      <c r="F4225">
        <f t="shared" ca="1" si="391"/>
        <v>-1</v>
      </c>
      <c r="G4225">
        <f t="shared" ca="1" si="392"/>
        <v>654</v>
      </c>
      <c r="H4225">
        <f t="shared" ca="1" si="393"/>
        <v>0</v>
      </c>
      <c r="I4225" s="122">
        <f t="shared" ca="1" si="394"/>
        <v>0</v>
      </c>
    </row>
    <row r="4226" spans="1:9" x14ac:dyDescent="0.25">
      <c r="A4226" s="114">
        <f t="shared" si="395"/>
        <v>4226</v>
      </c>
      <c r="B4226" s="114">
        <f>IF(AND(A4226&gt;=CONTROL!$D$9,A4226&lt;CONTROL!$D$10+1),A4226,0)</f>
        <v>0</v>
      </c>
      <c r="C4226" s="114">
        <f>IF(AND(A4226&gt;=CONTROL!$F$9,A4226&lt;CONTROL!$F$10+1),A4226,0)</f>
        <v>0</v>
      </c>
      <c r="D4226" s="114" t="str">
        <f>IF(DATOS!I4227=CONTROL!$H$10,"B","A")</f>
        <v>A</v>
      </c>
      <c r="E4226" s="114">
        <f t="shared" ref="E4226:E4289" si="396">IF(D4226="A",+C4226+B4226,0)</f>
        <v>0</v>
      </c>
      <c r="F4226">
        <f t="shared" ref="F4226:F4289" ca="1" si="397">IF(E4226&gt;0,RAND(),-1)</f>
        <v>-1</v>
      </c>
      <c r="G4226">
        <f t="shared" ref="G4226:G4289" ca="1" si="398">RANK(F4226,$F$1:$F$5000)</f>
        <v>654</v>
      </c>
      <c r="H4226">
        <f t="shared" ref="H4226:H4289" ca="1" si="399">IF(F4226=-1,0,G4226)</f>
        <v>0</v>
      </c>
      <c r="I4226" s="122">
        <f t="shared" ref="I4226:I4289" ca="1" si="400">IFERROR(MATCH(A4226,H:H,0),0)</f>
        <v>0</v>
      </c>
    </row>
    <row r="4227" spans="1:9" x14ac:dyDescent="0.25">
      <c r="A4227" s="114">
        <f t="shared" ref="A4227:A4290" si="401">+A4226+1</f>
        <v>4227</v>
      </c>
      <c r="B4227" s="114">
        <f>IF(AND(A4227&gt;=CONTROL!$D$9,A4227&lt;CONTROL!$D$10+1),A4227,0)</f>
        <v>0</v>
      </c>
      <c r="C4227" s="114">
        <f>IF(AND(A4227&gt;=CONTROL!$F$9,A4227&lt;CONTROL!$F$10+1),A4227,0)</f>
        <v>0</v>
      </c>
      <c r="D4227" s="114" t="str">
        <f>IF(DATOS!I4228=CONTROL!$H$10,"B","A")</f>
        <v>A</v>
      </c>
      <c r="E4227" s="114">
        <f t="shared" si="396"/>
        <v>0</v>
      </c>
      <c r="F4227">
        <f t="shared" ca="1" si="397"/>
        <v>-1</v>
      </c>
      <c r="G4227">
        <f t="shared" ca="1" si="398"/>
        <v>654</v>
      </c>
      <c r="H4227">
        <f t="shared" ca="1" si="399"/>
        <v>0</v>
      </c>
      <c r="I4227" s="122">
        <f t="shared" ca="1" si="400"/>
        <v>0</v>
      </c>
    </row>
    <row r="4228" spans="1:9" x14ac:dyDescent="0.25">
      <c r="A4228" s="114">
        <f t="shared" si="401"/>
        <v>4228</v>
      </c>
      <c r="B4228" s="114">
        <f>IF(AND(A4228&gt;=CONTROL!$D$9,A4228&lt;CONTROL!$D$10+1),A4228,0)</f>
        <v>0</v>
      </c>
      <c r="C4228" s="114">
        <f>IF(AND(A4228&gt;=CONTROL!$F$9,A4228&lt;CONTROL!$F$10+1),A4228,0)</f>
        <v>0</v>
      </c>
      <c r="D4228" s="114" t="str">
        <f>IF(DATOS!I4229=CONTROL!$H$10,"B","A")</f>
        <v>A</v>
      </c>
      <c r="E4228" s="114">
        <f t="shared" si="396"/>
        <v>0</v>
      </c>
      <c r="F4228">
        <f t="shared" ca="1" si="397"/>
        <v>-1</v>
      </c>
      <c r="G4228">
        <f t="shared" ca="1" si="398"/>
        <v>654</v>
      </c>
      <c r="H4228">
        <f t="shared" ca="1" si="399"/>
        <v>0</v>
      </c>
      <c r="I4228" s="122">
        <f t="shared" ca="1" si="400"/>
        <v>0</v>
      </c>
    </row>
    <row r="4229" spans="1:9" x14ac:dyDescent="0.25">
      <c r="A4229" s="114">
        <f t="shared" si="401"/>
        <v>4229</v>
      </c>
      <c r="B4229" s="114">
        <f>IF(AND(A4229&gt;=CONTROL!$D$9,A4229&lt;CONTROL!$D$10+1),A4229,0)</f>
        <v>0</v>
      </c>
      <c r="C4229" s="114">
        <f>IF(AND(A4229&gt;=CONTROL!$F$9,A4229&lt;CONTROL!$F$10+1),A4229,0)</f>
        <v>0</v>
      </c>
      <c r="D4229" s="114" t="str">
        <f>IF(DATOS!I4230=CONTROL!$H$10,"B","A")</f>
        <v>A</v>
      </c>
      <c r="E4229" s="114">
        <f t="shared" si="396"/>
        <v>0</v>
      </c>
      <c r="F4229">
        <f t="shared" ca="1" si="397"/>
        <v>-1</v>
      </c>
      <c r="G4229">
        <f t="shared" ca="1" si="398"/>
        <v>654</v>
      </c>
      <c r="H4229">
        <f t="shared" ca="1" si="399"/>
        <v>0</v>
      </c>
      <c r="I4229" s="122">
        <f t="shared" ca="1" si="400"/>
        <v>0</v>
      </c>
    </row>
    <row r="4230" spans="1:9" x14ac:dyDescent="0.25">
      <c r="A4230" s="114">
        <f t="shared" si="401"/>
        <v>4230</v>
      </c>
      <c r="B4230" s="114">
        <f>IF(AND(A4230&gt;=CONTROL!$D$9,A4230&lt;CONTROL!$D$10+1),A4230,0)</f>
        <v>0</v>
      </c>
      <c r="C4230" s="114">
        <f>IF(AND(A4230&gt;=CONTROL!$F$9,A4230&lt;CONTROL!$F$10+1),A4230,0)</f>
        <v>0</v>
      </c>
      <c r="D4230" s="114" t="str">
        <f>IF(DATOS!I4231=CONTROL!$H$10,"B","A")</f>
        <v>A</v>
      </c>
      <c r="E4230" s="114">
        <f t="shared" si="396"/>
        <v>0</v>
      </c>
      <c r="F4230">
        <f t="shared" ca="1" si="397"/>
        <v>-1</v>
      </c>
      <c r="G4230">
        <f t="shared" ca="1" si="398"/>
        <v>654</v>
      </c>
      <c r="H4230">
        <f t="shared" ca="1" si="399"/>
        <v>0</v>
      </c>
      <c r="I4230" s="122">
        <f t="shared" ca="1" si="400"/>
        <v>0</v>
      </c>
    </row>
    <row r="4231" spans="1:9" x14ac:dyDescent="0.25">
      <c r="A4231" s="114">
        <f t="shared" si="401"/>
        <v>4231</v>
      </c>
      <c r="B4231" s="114">
        <f>IF(AND(A4231&gt;=CONTROL!$D$9,A4231&lt;CONTROL!$D$10+1),A4231,0)</f>
        <v>0</v>
      </c>
      <c r="C4231" s="114">
        <f>IF(AND(A4231&gt;=CONTROL!$F$9,A4231&lt;CONTROL!$F$10+1),A4231,0)</f>
        <v>0</v>
      </c>
      <c r="D4231" s="114" t="str">
        <f>IF(DATOS!I4232=CONTROL!$H$10,"B","A")</f>
        <v>A</v>
      </c>
      <c r="E4231" s="114">
        <f t="shared" si="396"/>
        <v>0</v>
      </c>
      <c r="F4231">
        <f t="shared" ca="1" si="397"/>
        <v>-1</v>
      </c>
      <c r="G4231">
        <f t="shared" ca="1" si="398"/>
        <v>654</v>
      </c>
      <c r="H4231">
        <f t="shared" ca="1" si="399"/>
        <v>0</v>
      </c>
      <c r="I4231" s="122">
        <f t="shared" ca="1" si="400"/>
        <v>0</v>
      </c>
    </row>
    <row r="4232" spans="1:9" x14ac:dyDescent="0.25">
      <c r="A4232" s="114">
        <f t="shared" si="401"/>
        <v>4232</v>
      </c>
      <c r="B4232" s="114">
        <f>IF(AND(A4232&gt;=CONTROL!$D$9,A4232&lt;CONTROL!$D$10+1),A4232,0)</f>
        <v>0</v>
      </c>
      <c r="C4232" s="114">
        <f>IF(AND(A4232&gt;=CONTROL!$F$9,A4232&lt;CONTROL!$F$10+1),A4232,0)</f>
        <v>0</v>
      </c>
      <c r="D4232" s="114" t="str">
        <f>IF(DATOS!I4233=CONTROL!$H$10,"B","A")</f>
        <v>A</v>
      </c>
      <c r="E4232" s="114">
        <f t="shared" si="396"/>
        <v>0</v>
      </c>
      <c r="F4232">
        <f t="shared" ca="1" si="397"/>
        <v>-1</v>
      </c>
      <c r="G4232">
        <f t="shared" ca="1" si="398"/>
        <v>654</v>
      </c>
      <c r="H4232">
        <f t="shared" ca="1" si="399"/>
        <v>0</v>
      </c>
      <c r="I4232" s="122">
        <f t="shared" ca="1" si="400"/>
        <v>0</v>
      </c>
    </row>
    <row r="4233" spans="1:9" x14ac:dyDescent="0.25">
      <c r="A4233" s="114">
        <f t="shared" si="401"/>
        <v>4233</v>
      </c>
      <c r="B4233" s="114">
        <f>IF(AND(A4233&gt;=CONTROL!$D$9,A4233&lt;CONTROL!$D$10+1),A4233,0)</f>
        <v>0</v>
      </c>
      <c r="C4233" s="114">
        <f>IF(AND(A4233&gt;=CONTROL!$F$9,A4233&lt;CONTROL!$F$10+1),A4233,0)</f>
        <v>0</v>
      </c>
      <c r="D4233" s="114" t="str">
        <f>IF(DATOS!I4234=CONTROL!$H$10,"B","A")</f>
        <v>A</v>
      </c>
      <c r="E4233" s="114">
        <f t="shared" si="396"/>
        <v>0</v>
      </c>
      <c r="F4233">
        <f t="shared" ca="1" si="397"/>
        <v>-1</v>
      </c>
      <c r="G4233">
        <f t="shared" ca="1" si="398"/>
        <v>654</v>
      </c>
      <c r="H4233">
        <f t="shared" ca="1" si="399"/>
        <v>0</v>
      </c>
      <c r="I4233" s="122">
        <f t="shared" ca="1" si="400"/>
        <v>0</v>
      </c>
    </row>
    <row r="4234" spans="1:9" x14ac:dyDescent="0.25">
      <c r="A4234" s="114">
        <f t="shared" si="401"/>
        <v>4234</v>
      </c>
      <c r="B4234" s="114">
        <f>IF(AND(A4234&gt;=CONTROL!$D$9,A4234&lt;CONTROL!$D$10+1),A4234,0)</f>
        <v>0</v>
      </c>
      <c r="C4234" s="114">
        <f>IF(AND(A4234&gt;=CONTROL!$F$9,A4234&lt;CONTROL!$F$10+1),A4234,0)</f>
        <v>0</v>
      </c>
      <c r="D4234" s="114" t="str">
        <f>IF(DATOS!I4235=CONTROL!$H$10,"B","A")</f>
        <v>A</v>
      </c>
      <c r="E4234" s="114">
        <f t="shared" si="396"/>
        <v>0</v>
      </c>
      <c r="F4234">
        <f t="shared" ca="1" si="397"/>
        <v>-1</v>
      </c>
      <c r="G4234">
        <f t="shared" ca="1" si="398"/>
        <v>654</v>
      </c>
      <c r="H4234">
        <f t="shared" ca="1" si="399"/>
        <v>0</v>
      </c>
      <c r="I4234" s="122">
        <f t="shared" ca="1" si="400"/>
        <v>0</v>
      </c>
    </row>
    <row r="4235" spans="1:9" x14ac:dyDescent="0.25">
      <c r="A4235" s="114">
        <f t="shared" si="401"/>
        <v>4235</v>
      </c>
      <c r="B4235" s="114">
        <f>IF(AND(A4235&gt;=CONTROL!$D$9,A4235&lt;CONTROL!$D$10+1),A4235,0)</f>
        <v>0</v>
      </c>
      <c r="C4235" s="114">
        <f>IF(AND(A4235&gt;=CONTROL!$F$9,A4235&lt;CONTROL!$F$10+1),A4235,0)</f>
        <v>0</v>
      </c>
      <c r="D4235" s="114" t="str">
        <f>IF(DATOS!I4236=CONTROL!$H$10,"B","A")</f>
        <v>A</v>
      </c>
      <c r="E4235" s="114">
        <f t="shared" si="396"/>
        <v>0</v>
      </c>
      <c r="F4235">
        <f t="shared" ca="1" si="397"/>
        <v>-1</v>
      </c>
      <c r="G4235">
        <f t="shared" ca="1" si="398"/>
        <v>654</v>
      </c>
      <c r="H4235">
        <f t="shared" ca="1" si="399"/>
        <v>0</v>
      </c>
      <c r="I4235" s="122">
        <f t="shared" ca="1" si="400"/>
        <v>0</v>
      </c>
    </row>
    <row r="4236" spans="1:9" x14ac:dyDescent="0.25">
      <c r="A4236" s="114">
        <f t="shared" si="401"/>
        <v>4236</v>
      </c>
      <c r="B4236" s="114">
        <f>IF(AND(A4236&gt;=CONTROL!$D$9,A4236&lt;CONTROL!$D$10+1),A4236,0)</f>
        <v>0</v>
      </c>
      <c r="C4236" s="114">
        <f>IF(AND(A4236&gt;=CONTROL!$F$9,A4236&lt;CONTROL!$F$10+1),A4236,0)</f>
        <v>0</v>
      </c>
      <c r="D4236" s="114" t="str">
        <f>IF(DATOS!I4237=CONTROL!$H$10,"B","A")</f>
        <v>A</v>
      </c>
      <c r="E4236" s="114">
        <f t="shared" si="396"/>
        <v>0</v>
      </c>
      <c r="F4236">
        <f t="shared" ca="1" si="397"/>
        <v>-1</v>
      </c>
      <c r="G4236">
        <f t="shared" ca="1" si="398"/>
        <v>654</v>
      </c>
      <c r="H4236">
        <f t="shared" ca="1" si="399"/>
        <v>0</v>
      </c>
      <c r="I4236" s="122">
        <f t="shared" ca="1" si="400"/>
        <v>0</v>
      </c>
    </row>
    <row r="4237" spans="1:9" x14ac:dyDescent="0.25">
      <c r="A4237" s="114">
        <f t="shared" si="401"/>
        <v>4237</v>
      </c>
      <c r="B4237" s="114">
        <f>IF(AND(A4237&gt;=CONTROL!$D$9,A4237&lt;CONTROL!$D$10+1),A4237,0)</f>
        <v>0</v>
      </c>
      <c r="C4237" s="114">
        <f>IF(AND(A4237&gt;=CONTROL!$F$9,A4237&lt;CONTROL!$F$10+1),A4237,0)</f>
        <v>0</v>
      </c>
      <c r="D4237" s="114" t="str">
        <f>IF(DATOS!I4238=CONTROL!$H$10,"B","A")</f>
        <v>A</v>
      </c>
      <c r="E4237" s="114">
        <f t="shared" si="396"/>
        <v>0</v>
      </c>
      <c r="F4237">
        <f t="shared" ca="1" si="397"/>
        <v>-1</v>
      </c>
      <c r="G4237">
        <f t="shared" ca="1" si="398"/>
        <v>654</v>
      </c>
      <c r="H4237">
        <f t="shared" ca="1" si="399"/>
        <v>0</v>
      </c>
      <c r="I4237" s="122">
        <f t="shared" ca="1" si="400"/>
        <v>0</v>
      </c>
    </row>
    <row r="4238" spans="1:9" x14ac:dyDescent="0.25">
      <c r="A4238" s="114">
        <f t="shared" si="401"/>
        <v>4238</v>
      </c>
      <c r="B4238" s="114">
        <f>IF(AND(A4238&gt;=CONTROL!$D$9,A4238&lt;CONTROL!$D$10+1),A4238,0)</f>
        <v>0</v>
      </c>
      <c r="C4238" s="114">
        <f>IF(AND(A4238&gt;=CONTROL!$F$9,A4238&lt;CONTROL!$F$10+1),A4238,0)</f>
        <v>0</v>
      </c>
      <c r="D4238" s="114" t="str">
        <f>IF(DATOS!I4239=CONTROL!$H$10,"B","A")</f>
        <v>A</v>
      </c>
      <c r="E4238" s="114">
        <f t="shared" si="396"/>
        <v>0</v>
      </c>
      <c r="F4238">
        <f t="shared" ca="1" si="397"/>
        <v>-1</v>
      </c>
      <c r="G4238">
        <f t="shared" ca="1" si="398"/>
        <v>654</v>
      </c>
      <c r="H4238">
        <f t="shared" ca="1" si="399"/>
        <v>0</v>
      </c>
      <c r="I4238" s="122">
        <f t="shared" ca="1" si="400"/>
        <v>0</v>
      </c>
    </row>
    <row r="4239" spans="1:9" x14ac:dyDescent="0.25">
      <c r="A4239" s="114">
        <f t="shared" si="401"/>
        <v>4239</v>
      </c>
      <c r="B4239" s="114">
        <f>IF(AND(A4239&gt;=CONTROL!$D$9,A4239&lt;CONTROL!$D$10+1),A4239,0)</f>
        <v>0</v>
      </c>
      <c r="C4239" s="114">
        <f>IF(AND(A4239&gt;=CONTROL!$F$9,A4239&lt;CONTROL!$F$10+1),A4239,0)</f>
        <v>0</v>
      </c>
      <c r="D4239" s="114" t="str">
        <f>IF(DATOS!I4240=CONTROL!$H$10,"B","A")</f>
        <v>A</v>
      </c>
      <c r="E4239" s="114">
        <f t="shared" si="396"/>
        <v>0</v>
      </c>
      <c r="F4239">
        <f t="shared" ca="1" si="397"/>
        <v>-1</v>
      </c>
      <c r="G4239">
        <f t="shared" ca="1" si="398"/>
        <v>654</v>
      </c>
      <c r="H4239">
        <f t="shared" ca="1" si="399"/>
        <v>0</v>
      </c>
      <c r="I4239" s="122">
        <f t="shared" ca="1" si="400"/>
        <v>0</v>
      </c>
    </row>
    <row r="4240" spans="1:9" x14ac:dyDescent="0.25">
      <c r="A4240" s="114">
        <f t="shared" si="401"/>
        <v>4240</v>
      </c>
      <c r="B4240" s="114">
        <f>IF(AND(A4240&gt;=CONTROL!$D$9,A4240&lt;CONTROL!$D$10+1),A4240,0)</f>
        <v>0</v>
      </c>
      <c r="C4240" s="114">
        <f>IF(AND(A4240&gt;=CONTROL!$F$9,A4240&lt;CONTROL!$F$10+1),A4240,0)</f>
        <v>0</v>
      </c>
      <c r="D4240" s="114" t="str">
        <f>IF(DATOS!I4241=CONTROL!$H$10,"B","A")</f>
        <v>A</v>
      </c>
      <c r="E4240" s="114">
        <f t="shared" si="396"/>
        <v>0</v>
      </c>
      <c r="F4240">
        <f t="shared" ca="1" si="397"/>
        <v>-1</v>
      </c>
      <c r="G4240">
        <f t="shared" ca="1" si="398"/>
        <v>654</v>
      </c>
      <c r="H4240">
        <f t="shared" ca="1" si="399"/>
        <v>0</v>
      </c>
      <c r="I4240" s="122">
        <f t="shared" ca="1" si="400"/>
        <v>0</v>
      </c>
    </row>
    <row r="4241" spans="1:9" x14ac:dyDescent="0.25">
      <c r="A4241" s="114">
        <f t="shared" si="401"/>
        <v>4241</v>
      </c>
      <c r="B4241" s="114">
        <f>IF(AND(A4241&gt;=CONTROL!$D$9,A4241&lt;CONTROL!$D$10+1),A4241,0)</f>
        <v>0</v>
      </c>
      <c r="C4241" s="114">
        <f>IF(AND(A4241&gt;=CONTROL!$F$9,A4241&lt;CONTROL!$F$10+1),A4241,0)</f>
        <v>0</v>
      </c>
      <c r="D4241" s="114" t="str">
        <f>IF(DATOS!I4242=CONTROL!$H$10,"B","A")</f>
        <v>A</v>
      </c>
      <c r="E4241" s="114">
        <f t="shared" si="396"/>
        <v>0</v>
      </c>
      <c r="F4241">
        <f t="shared" ca="1" si="397"/>
        <v>-1</v>
      </c>
      <c r="G4241">
        <f t="shared" ca="1" si="398"/>
        <v>654</v>
      </c>
      <c r="H4241">
        <f t="shared" ca="1" si="399"/>
        <v>0</v>
      </c>
      <c r="I4241" s="122">
        <f t="shared" ca="1" si="400"/>
        <v>0</v>
      </c>
    </row>
    <row r="4242" spans="1:9" x14ac:dyDescent="0.25">
      <c r="A4242" s="114">
        <f t="shared" si="401"/>
        <v>4242</v>
      </c>
      <c r="B4242" s="114">
        <f>IF(AND(A4242&gt;=CONTROL!$D$9,A4242&lt;CONTROL!$D$10+1),A4242,0)</f>
        <v>0</v>
      </c>
      <c r="C4242" s="114">
        <f>IF(AND(A4242&gt;=CONTROL!$F$9,A4242&lt;CONTROL!$F$10+1),A4242,0)</f>
        <v>0</v>
      </c>
      <c r="D4242" s="114" t="str">
        <f>IF(DATOS!I4243=CONTROL!$H$10,"B","A")</f>
        <v>A</v>
      </c>
      <c r="E4242" s="114">
        <f t="shared" si="396"/>
        <v>0</v>
      </c>
      <c r="F4242">
        <f t="shared" ca="1" si="397"/>
        <v>-1</v>
      </c>
      <c r="G4242">
        <f t="shared" ca="1" si="398"/>
        <v>654</v>
      </c>
      <c r="H4242">
        <f t="shared" ca="1" si="399"/>
        <v>0</v>
      </c>
      <c r="I4242" s="122">
        <f t="shared" ca="1" si="400"/>
        <v>0</v>
      </c>
    </row>
    <row r="4243" spans="1:9" x14ac:dyDescent="0.25">
      <c r="A4243" s="114">
        <f t="shared" si="401"/>
        <v>4243</v>
      </c>
      <c r="B4243" s="114">
        <f>IF(AND(A4243&gt;=CONTROL!$D$9,A4243&lt;CONTROL!$D$10+1),A4243,0)</f>
        <v>0</v>
      </c>
      <c r="C4243" s="114">
        <f>IF(AND(A4243&gt;=CONTROL!$F$9,A4243&lt;CONTROL!$F$10+1),A4243,0)</f>
        <v>0</v>
      </c>
      <c r="D4243" s="114" t="str">
        <f>IF(DATOS!I4244=CONTROL!$H$10,"B","A")</f>
        <v>A</v>
      </c>
      <c r="E4243" s="114">
        <f t="shared" si="396"/>
        <v>0</v>
      </c>
      <c r="F4243">
        <f t="shared" ca="1" si="397"/>
        <v>-1</v>
      </c>
      <c r="G4243">
        <f t="shared" ca="1" si="398"/>
        <v>654</v>
      </c>
      <c r="H4243">
        <f t="shared" ca="1" si="399"/>
        <v>0</v>
      </c>
      <c r="I4243" s="122">
        <f t="shared" ca="1" si="400"/>
        <v>0</v>
      </c>
    </row>
    <row r="4244" spans="1:9" x14ac:dyDescent="0.25">
      <c r="A4244" s="114">
        <f t="shared" si="401"/>
        <v>4244</v>
      </c>
      <c r="B4244" s="114">
        <f>IF(AND(A4244&gt;=CONTROL!$D$9,A4244&lt;CONTROL!$D$10+1),A4244,0)</f>
        <v>0</v>
      </c>
      <c r="C4244" s="114">
        <f>IF(AND(A4244&gt;=CONTROL!$F$9,A4244&lt;CONTROL!$F$10+1),A4244,0)</f>
        <v>0</v>
      </c>
      <c r="D4244" s="114" t="str">
        <f>IF(DATOS!I4245=CONTROL!$H$10,"B","A")</f>
        <v>A</v>
      </c>
      <c r="E4244" s="114">
        <f t="shared" si="396"/>
        <v>0</v>
      </c>
      <c r="F4244">
        <f t="shared" ca="1" si="397"/>
        <v>-1</v>
      </c>
      <c r="G4244">
        <f t="shared" ca="1" si="398"/>
        <v>654</v>
      </c>
      <c r="H4244">
        <f t="shared" ca="1" si="399"/>
        <v>0</v>
      </c>
      <c r="I4244" s="122">
        <f t="shared" ca="1" si="400"/>
        <v>0</v>
      </c>
    </row>
    <row r="4245" spans="1:9" x14ac:dyDescent="0.25">
      <c r="A4245" s="114">
        <f t="shared" si="401"/>
        <v>4245</v>
      </c>
      <c r="B4245" s="114">
        <f>IF(AND(A4245&gt;=CONTROL!$D$9,A4245&lt;CONTROL!$D$10+1),A4245,0)</f>
        <v>0</v>
      </c>
      <c r="C4245" s="114">
        <f>IF(AND(A4245&gt;=CONTROL!$F$9,A4245&lt;CONTROL!$F$10+1),A4245,0)</f>
        <v>0</v>
      </c>
      <c r="D4245" s="114" t="str">
        <f>IF(DATOS!I4246=CONTROL!$H$10,"B","A")</f>
        <v>A</v>
      </c>
      <c r="E4245" s="114">
        <f t="shared" si="396"/>
        <v>0</v>
      </c>
      <c r="F4245">
        <f t="shared" ca="1" si="397"/>
        <v>-1</v>
      </c>
      <c r="G4245">
        <f t="shared" ca="1" si="398"/>
        <v>654</v>
      </c>
      <c r="H4245">
        <f t="shared" ca="1" si="399"/>
        <v>0</v>
      </c>
      <c r="I4245" s="122">
        <f t="shared" ca="1" si="400"/>
        <v>0</v>
      </c>
    </row>
    <row r="4246" spans="1:9" x14ac:dyDescent="0.25">
      <c r="A4246" s="114">
        <f t="shared" si="401"/>
        <v>4246</v>
      </c>
      <c r="B4246" s="114">
        <f>IF(AND(A4246&gt;=CONTROL!$D$9,A4246&lt;CONTROL!$D$10+1),A4246,0)</f>
        <v>0</v>
      </c>
      <c r="C4246" s="114">
        <f>IF(AND(A4246&gt;=CONTROL!$F$9,A4246&lt;CONTROL!$F$10+1),A4246,0)</f>
        <v>0</v>
      </c>
      <c r="D4246" s="114" t="str">
        <f>IF(DATOS!I4247=CONTROL!$H$10,"B","A")</f>
        <v>A</v>
      </c>
      <c r="E4246" s="114">
        <f t="shared" si="396"/>
        <v>0</v>
      </c>
      <c r="F4246">
        <f t="shared" ca="1" si="397"/>
        <v>-1</v>
      </c>
      <c r="G4246">
        <f t="shared" ca="1" si="398"/>
        <v>654</v>
      </c>
      <c r="H4246">
        <f t="shared" ca="1" si="399"/>
        <v>0</v>
      </c>
      <c r="I4246" s="122">
        <f t="shared" ca="1" si="400"/>
        <v>0</v>
      </c>
    </row>
    <row r="4247" spans="1:9" x14ac:dyDescent="0.25">
      <c r="A4247" s="114">
        <f t="shared" si="401"/>
        <v>4247</v>
      </c>
      <c r="B4247" s="114">
        <f>IF(AND(A4247&gt;=CONTROL!$D$9,A4247&lt;CONTROL!$D$10+1),A4247,0)</f>
        <v>0</v>
      </c>
      <c r="C4247" s="114">
        <f>IF(AND(A4247&gt;=CONTROL!$F$9,A4247&lt;CONTROL!$F$10+1),A4247,0)</f>
        <v>0</v>
      </c>
      <c r="D4247" s="114" t="str">
        <f>IF(DATOS!I4248=CONTROL!$H$10,"B","A")</f>
        <v>A</v>
      </c>
      <c r="E4247" s="114">
        <f t="shared" si="396"/>
        <v>0</v>
      </c>
      <c r="F4247">
        <f t="shared" ca="1" si="397"/>
        <v>-1</v>
      </c>
      <c r="G4247">
        <f t="shared" ca="1" si="398"/>
        <v>654</v>
      </c>
      <c r="H4247">
        <f t="shared" ca="1" si="399"/>
        <v>0</v>
      </c>
      <c r="I4247" s="122">
        <f t="shared" ca="1" si="400"/>
        <v>0</v>
      </c>
    </row>
    <row r="4248" spans="1:9" x14ac:dyDescent="0.25">
      <c r="A4248" s="114">
        <f t="shared" si="401"/>
        <v>4248</v>
      </c>
      <c r="B4248" s="114">
        <f>IF(AND(A4248&gt;=CONTROL!$D$9,A4248&lt;CONTROL!$D$10+1),A4248,0)</f>
        <v>0</v>
      </c>
      <c r="C4248" s="114">
        <f>IF(AND(A4248&gt;=CONTROL!$F$9,A4248&lt;CONTROL!$F$10+1),A4248,0)</f>
        <v>0</v>
      </c>
      <c r="D4248" s="114" t="str">
        <f>IF(DATOS!I4249=CONTROL!$H$10,"B","A")</f>
        <v>A</v>
      </c>
      <c r="E4248" s="114">
        <f t="shared" si="396"/>
        <v>0</v>
      </c>
      <c r="F4248">
        <f t="shared" ca="1" si="397"/>
        <v>-1</v>
      </c>
      <c r="G4248">
        <f t="shared" ca="1" si="398"/>
        <v>654</v>
      </c>
      <c r="H4248">
        <f t="shared" ca="1" si="399"/>
        <v>0</v>
      </c>
      <c r="I4248" s="122">
        <f t="shared" ca="1" si="400"/>
        <v>0</v>
      </c>
    </row>
    <row r="4249" spans="1:9" x14ac:dyDescent="0.25">
      <c r="A4249" s="114">
        <f t="shared" si="401"/>
        <v>4249</v>
      </c>
      <c r="B4249" s="114">
        <f>IF(AND(A4249&gt;=CONTROL!$D$9,A4249&lt;CONTROL!$D$10+1),A4249,0)</f>
        <v>0</v>
      </c>
      <c r="C4249" s="114">
        <f>IF(AND(A4249&gt;=CONTROL!$F$9,A4249&lt;CONTROL!$F$10+1),A4249,0)</f>
        <v>0</v>
      </c>
      <c r="D4249" s="114" t="str">
        <f>IF(DATOS!I4250=CONTROL!$H$10,"B","A")</f>
        <v>A</v>
      </c>
      <c r="E4249" s="114">
        <f t="shared" si="396"/>
        <v>0</v>
      </c>
      <c r="F4249">
        <f t="shared" ca="1" si="397"/>
        <v>-1</v>
      </c>
      <c r="G4249">
        <f t="shared" ca="1" si="398"/>
        <v>654</v>
      </c>
      <c r="H4249">
        <f t="shared" ca="1" si="399"/>
        <v>0</v>
      </c>
      <c r="I4249" s="122">
        <f t="shared" ca="1" si="400"/>
        <v>0</v>
      </c>
    </row>
    <row r="4250" spans="1:9" x14ac:dyDescent="0.25">
      <c r="A4250" s="114">
        <f t="shared" si="401"/>
        <v>4250</v>
      </c>
      <c r="B4250" s="114">
        <f>IF(AND(A4250&gt;=CONTROL!$D$9,A4250&lt;CONTROL!$D$10+1),A4250,0)</f>
        <v>0</v>
      </c>
      <c r="C4250" s="114">
        <f>IF(AND(A4250&gt;=CONTROL!$F$9,A4250&lt;CONTROL!$F$10+1),A4250,0)</f>
        <v>0</v>
      </c>
      <c r="D4250" s="114" t="str">
        <f>IF(DATOS!I4251=CONTROL!$H$10,"B","A")</f>
        <v>A</v>
      </c>
      <c r="E4250" s="114">
        <f t="shared" si="396"/>
        <v>0</v>
      </c>
      <c r="F4250">
        <f t="shared" ca="1" si="397"/>
        <v>-1</v>
      </c>
      <c r="G4250">
        <f t="shared" ca="1" si="398"/>
        <v>654</v>
      </c>
      <c r="H4250">
        <f t="shared" ca="1" si="399"/>
        <v>0</v>
      </c>
      <c r="I4250" s="122">
        <f t="shared" ca="1" si="400"/>
        <v>0</v>
      </c>
    </row>
    <row r="4251" spans="1:9" x14ac:dyDescent="0.25">
      <c r="A4251" s="114">
        <f t="shared" si="401"/>
        <v>4251</v>
      </c>
      <c r="B4251" s="114">
        <f>IF(AND(A4251&gt;=CONTROL!$D$9,A4251&lt;CONTROL!$D$10+1),A4251,0)</f>
        <v>0</v>
      </c>
      <c r="C4251" s="114">
        <f>IF(AND(A4251&gt;=CONTROL!$F$9,A4251&lt;CONTROL!$F$10+1),A4251,0)</f>
        <v>0</v>
      </c>
      <c r="D4251" s="114" t="str">
        <f>IF(DATOS!I4252=CONTROL!$H$10,"B","A")</f>
        <v>A</v>
      </c>
      <c r="E4251" s="114">
        <f t="shared" si="396"/>
        <v>0</v>
      </c>
      <c r="F4251">
        <f t="shared" ca="1" si="397"/>
        <v>-1</v>
      </c>
      <c r="G4251">
        <f t="shared" ca="1" si="398"/>
        <v>654</v>
      </c>
      <c r="H4251">
        <f t="shared" ca="1" si="399"/>
        <v>0</v>
      </c>
      <c r="I4251" s="122">
        <f t="shared" ca="1" si="400"/>
        <v>0</v>
      </c>
    </row>
    <row r="4252" spans="1:9" x14ac:dyDescent="0.25">
      <c r="A4252" s="114">
        <f t="shared" si="401"/>
        <v>4252</v>
      </c>
      <c r="B4252" s="114">
        <f>IF(AND(A4252&gt;=CONTROL!$D$9,A4252&lt;CONTROL!$D$10+1),A4252,0)</f>
        <v>0</v>
      </c>
      <c r="C4252" s="114">
        <f>IF(AND(A4252&gt;=CONTROL!$F$9,A4252&lt;CONTROL!$F$10+1),A4252,0)</f>
        <v>0</v>
      </c>
      <c r="D4252" s="114" t="str">
        <f>IF(DATOS!I4253=CONTROL!$H$10,"B","A")</f>
        <v>A</v>
      </c>
      <c r="E4252" s="114">
        <f t="shared" si="396"/>
        <v>0</v>
      </c>
      <c r="F4252">
        <f t="shared" ca="1" si="397"/>
        <v>-1</v>
      </c>
      <c r="G4252">
        <f t="shared" ca="1" si="398"/>
        <v>654</v>
      </c>
      <c r="H4252">
        <f t="shared" ca="1" si="399"/>
        <v>0</v>
      </c>
      <c r="I4252" s="122">
        <f t="shared" ca="1" si="400"/>
        <v>0</v>
      </c>
    </row>
    <row r="4253" spans="1:9" x14ac:dyDescent="0.25">
      <c r="A4253" s="114">
        <f t="shared" si="401"/>
        <v>4253</v>
      </c>
      <c r="B4253" s="114">
        <f>IF(AND(A4253&gt;=CONTROL!$D$9,A4253&lt;CONTROL!$D$10+1),A4253,0)</f>
        <v>0</v>
      </c>
      <c r="C4253" s="114">
        <f>IF(AND(A4253&gt;=CONTROL!$F$9,A4253&lt;CONTROL!$F$10+1),A4253,0)</f>
        <v>0</v>
      </c>
      <c r="D4253" s="114" t="str">
        <f>IF(DATOS!I4254=CONTROL!$H$10,"B","A")</f>
        <v>A</v>
      </c>
      <c r="E4253" s="114">
        <f t="shared" si="396"/>
        <v>0</v>
      </c>
      <c r="F4253">
        <f t="shared" ca="1" si="397"/>
        <v>-1</v>
      </c>
      <c r="G4253">
        <f t="shared" ca="1" si="398"/>
        <v>654</v>
      </c>
      <c r="H4253">
        <f t="shared" ca="1" si="399"/>
        <v>0</v>
      </c>
      <c r="I4253" s="122">
        <f t="shared" ca="1" si="400"/>
        <v>0</v>
      </c>
    </row>
    <row r="4254" spans="1:9" x14ac:dyDescent="0.25">
      <c r="A4254" s="114">
        <f t="shared" si="401"/>
        <v>4254</v>
      </c>
      <c r="B4254" s="114">
        <f>IF(AND(A4254&gt;=CONTROL!$D$9,A4254&lt;CONTROL!$D$10+1),A4254,0)</f>
        <v>0</v>
      </c>
      <c r="C4254" s="114">
        <f>IF(AND(A4254&gt;=CONTROL!$F$9,A4254&lt;CONTROL!$F$10+1),A4254,0)</f>
        <v>0</v>
      </c>
      <c r="D4254" s="114" t="str">
        <f>IF(DATOS!I4255=CONTROL!$H$10,"B","A")</f>
        <v>A</v>
      </c>
      <c r="E4254" s="114">
        <f t="shared" si="396"/>
        <v>0</v>
      </c>
      <c r="F4254">
        <f t="shared" ca="1" si="397"/>
        <v>-1</v>
      </c>
      <c r="G4254">
        <f t="shared" ca="1" si="398"/>
        <v>654</v>
      </c>
      <c r="H4254">
        <f t="shared" ca="1" si="399"/>
        <v>0</v>
      </c>
      <c r="I4254" s="122">
        <f t="shared" ca="1" si="400"/>
        <v>0</v>
      </c>
    </row>
    <row r="4255" spans="1:9" x14ac:dyDescent="0.25">
      <c r="A4255" s="114">
        <f t="shared" si="401"/>
        <v>4255</v>
      </c>
      <c r="B4255" s="114">
        <f>IF(AND(A4255&gt;=CONTROL!$D$9,A4255&lt;CONTROL!$D$10+1),A4255,0)</f>
        <v>0</v>
      </c>
      <c r="C4255" s="114">
        <f>IF(AND(A4255&gt;=CONTROL!$F$9,A4255&lt;CONTROL!$F$10+1),A4255,0)</f>
        <v>0</v>
      </c>
      <c r="D4255" s="114" t="str">
        <f>IF(DATOS!I4256=CONTROL!$H$10,"B","A")</f>
        <v>A</v>
      </c>
      <c r="E4255" s="114">
        <f t="shared" si="396"/>
        <v>0</v>
      </c>
      <c r="F4255">
        <f t="shared" ca="1" si="397"/>
        <v>-1</v>
      </c>
      <c r="G4255">
        <f t="shared" ca="1" si="398"/>
        <v>654</v>
      </c>
      <c r="H4255">
        <f t="shared" ca="1" si="399"/>
        <v>0</v>
      </c>
      <c r="I4255" s="122">
        <f t="shared" ca="1" si="400"/>
        <v>0</v>
      </c>
    </row>
    <row r="4256" spans="1:9" x14ac:dyDescent="0.25">
      <c r="A4256" s="114">
        <f t="shared" si="401"/>
        <v>4256</v>
      </c>
      <c r="B4256" s="114">
        <f>IF(AND(A4256&gt;=CONTROL!$D$9,A4256&lt;CONTROL!$D$10+1),A4256,0)</f>
        <v>0</v>
      </c>
      <c r="C4256" s="114">
        <f>IF(AND(A4256&gt;=CONTROL!$F$9,A4256&lt;CONTROL!$F$10+1),A4256,0)</f>
        <v>0</v>
      </c>
      <c r="D4256" s="114" t="str">
        <f>IF(DATOS!I4257=CONTROL!$H$10,"B","A")</f>
        <v>A</v>
      </c>
      <c r="E4256" s="114">
        <f t="shared" si="396"/>
        <v>0</v>
      </c>
      <c r="F4256">
        <f t="shared" ca="1" si="397"/>
        <v>-1</v>
      </c>
      <c r="G4256">
        <f t="shared" ca="1" si="398"/>
        <v>654</v>
      </c>
      <c r="H4256">
        <f t="shared" ca="1" si="399"/>
        <v>0</v>
      </c>
      <c r="I4256" s="122">
        <f t="shared" ca="1" si="400"/>
        <v>0</v>
      </c>
    </row>
    <row r="4257" spans="1:9" x14ac:dyDescent="0.25">
      <c r="A4257" s="114">
        <f t="shared" si="401"/>
        <v>4257</v>
      </c>
      <c r="B4257" s="114">
        <f>IF(AND(A4257&gt;=CONTROL!$D$9,A4257&lt;CONTROL!$D$10+1),A4257,0)</f>
        <v>0</v>
      </c>
      <c r="C4257" s="114">
        <f>IF(AND(A4257&gt;=CONTROL!$F$9,A4257&lt;CONTROL!$F$10+1),A4257,0)</f>
        <v>0</v>
      </c>
      <c r="D4257" s="114" t="str">
        <f>IF(DATOS!I4258=CONTROL!$H$10,"B","A")</f>
        <v>A</v>
      </c>
      <c r="E4257" s="114">
        <f t="shared" si="396"/>
        <v>0</v>
      </c>
      <c r="F4257">
        <f t="shared" ca="1" si="397"/>
        <v>-1</v>
      </c>
      <c r="G4257">
        <f t="shared" ca="1" si="398"/>
        <v>654</v>
      </c>
      <c r="H4257">
        <f t="shared" ca="1" si="399"/>
        <v>0</v>
      </c>
      <c r="I4257" s="122">
        <f t="shared" ca="1" si="400"/>
        <v>0</v>
      </c>
    </row>
    <row r="4258" spans="1:9" x14ac:dyDescent="0.25">
      <c r="A4258" s="114">
        <f t="shared" si="401"/>
        <v>4258</v>
      </c>
      <c r="B4258" s="114">
        <f>IF(AND(A4258&gt;=CONTROL!$D$9,A4258&lt;CONTROL!$D$10+1),A4258,0)</f>
        <v>0</v>
      </c>
      <c r="C4258" s="114">
        <f>IF(AND(A4258&gt;=CONTROL!$F$9,A4258&lt;CONTROL!$F$10+1),A4258,0)</f>
        <v>0</v>
      </c>
      <c r="D4258" s="114" t="str">
        <f>IF(DATOS!I4259=CONTROL!$H$10,"B","A")</f>
        <v>A</v>
      </c>
      <c r="E4258" s="114">
        <f t="shared" si="396"/>
        <v>0</v>
      </c>
      <c r="F4258">
        <f t="shared" ca="1" si="397"/>
        <v>-1</v>
      </c>
      <c r="G4258">
        <f t="shared" ca="1" si="398"/>
        <v>654</v>
      </c>
      <c r="H4258">
        <f t="shared" ca="1" si="399"/>
        <v>0</v>
      </c>
      <c r="I4258" s="122">
        <f t="shared" ca="1" si="400"/>
        <v>0</v>
      </c>
    </row>
    <row r="4259" spans="1:9" x14ac:dyDescent="0.25">
      <c r="A4259" s="114">
        <f t="shared" si="401"/>
        <v>4259</v>
      </c>
      <c r="B4259" s="114">
        <f>IF(AND(A4259&gt;=CONTROL!$D$9,A4259&lt;CONTROL!$D$10+1),A4259,0)</f>
        <v>0</v>
      </c>
      <c r="C4259" s="114">
        <f>IF(AND(A4259&gt;=CONTROL!$F$9,A4259&lt;CONTROL!$F$10+1),A4259,0)</f>
        <v>0</v>
      </c>
      <c r="D4259" s="114" t="str">
        <f>IF(DATOS!I4260=CONTROL!$H$10,"B","A")</f>
        <v>A</v>
      </c>
      <c r="E4259" s="114">
        <f t="shared" si="396"/>
        <v>0</v>
      </c>
      <c r="F4259">
        <f t="shared" ca="1" si="397"/>
        <v>-1</v>
      </c>
      <c r="G4259">
        <f t="shared" ca="1" si="398"/>
        <v>654</v>
      </c>
      <c r="H4259">
        <f t="shared" ca="1" si="399"/>
        <v>0</v>
      </c>
      <c r="I4259" s="122">
        <f t="shared" ca="1" si="400"/>
        <v>0</v>
      </c>
    </row>
    <row r="4260" spans="1:9" x14ac:dyDescent="0.25">
      <c r="A4260" s="114">
        <f t="shared" si="401"/>
        <v>4260</v>
      </c>
      <c r="B4260" s="114">
        <f>IF(AND(A4260&gt;=CONTROL!$D$9,A4260&lt;CONTROL!$D$10+1),A4260,0)</f>
        <v>0</v>
      </c>
      <c r="C4260" s="114">
        <f>IF(AND(A4260&gt;=CONTROL!$F$9,A4260&lt;CONTROL!$F$10+1),A4260,0)</f>
        <v>0</v>
      </c>
      <c r="D4260" s="114" t="str">
        <f>IF(DATOS!I4261=CONTROL!$H$10,"B","A")</f>
        <v>A</v>
      </c>
      <c r="E4260" s="114">
        <f t="shared" si="396"/>
        <v>0</v>
      </c>
      <c r="F4260">
        <f t="shared" ca="1" si="397"/>
        <v>-1</v>
      </c>
      <c r="G4260">
        <f t="shared" ca="1" si="398"/>
        <v>654</v>
      </c>
      <c r="H4260">
        <f t="shared" ca="1" si="399"/>
        <v>0</v>
      </c>
      <c r="I4260" s="122">
        <f t="shared" ca="1" si="400"/>
        <v>0</v>
      </c>
    </row>
    <row r="4261" spans="1:9" x14ac:dyDescent="0.25">
      <c r="A4261" s="114">
        <f t="shared" si="401"/>
        <v>4261</v>
      </c>
      <c r="B4261" s="114">
        <f>IF(AND(A4261&gt;=CONTROL!$D$9,A4261&lt;CONTROL!$D$10+1),A4261,0)</f>
        <v>0</v>
      </c>
      <c r="C4261" s="114">
        <f>IF(AND(A4261&gt;=CONTROL!$F$9,A4261&lt;CONTROL!$F$10+1),A4261,0)</f>
        <v>0</v>
      </c>
      <c r="D4261" s="114" t="str">
        <f>IF(DATOS!I4262=CONTROL!$H$10,"B","A")</f>
        <v>A</v>
      </c>
      <c r="E4261" s="114">
        <f t="shared" si="396"/>
        <v>0</v>
      </c>
      <c r="F4261">
        <f t="shared" ca="1" si="397"/>
        <v>-1</v>
      </c>
      <c r="G4261">
        <f t="shared" ca="1" si="398"/>
        <v>654</v>
      </c>
      <c r="H4261">
        <f t="shared" ca="1" si="399"/>
        <v>0</v>
      </c>
      <c r="I4261" s="122">
        <f t="shared" ca="1" si="400"/>
        <v>0</v>
      </c>
    </row>
    <row r="4262" spans="1:9" x14ac:dyDescent="0.25">
      <c r="A4262" s="114">
        <f t="shared" si="401"/>
        <v>4262</v>
      </c>
      <c r="B4262" s="114">
        <f>IF(AND(A4262&gt;=CONTROL!$D$9,A4262&lt;CONTROL!$D$10+1),A4262,0)</f>
        <v>0</v>
      </c>
      <c r="C4262" s="114">
        <f>IF(AND(A4262&gt;=CONTROL!$F$9,A4262&lt;CONTROL!$F$10+1),A4262,0)</f>
        <v>0</v>
      </c>
      <c r="D4262" s="114" t="str">
        <f>IF(DATOS!I4263=CONTROL!$H$10,"B","A")</f>
        <v>A</v>
      </c>
      <c r="E4262" s="114">
        <f t="shared" si="396"/>
        <v>0</v>
      </c>
      <c r="F4262">
        <f t="shared" ca="1" si="397"/>
        <v>-1</v>
      </c>
      <c r="G4262">
        <f t="shared" ca="1" si="398"/>
        <v>654</v>
      </c>
      <c r="H4262">
        <f t="shared" ca="1" si="399"/>
        <v>0</v>
      </c>
      <c r="I4262" s="122">
        <f t="shared" ca="1" si="400"/>
        <v>0</v>
      </c>
    </row>
    <row r="4263" spans="1:9" x14ac:dyDescent="0.25">
      <c r="A4263" s="114">
        <f t="shared" si="401"/>
        <v>4263</v>
      </c>
      <c r="B4263" s="114">
        <f>IF(AND(A4263&gt;=CONTROL!$D$9,A4263&lt;CONTROL!$D$10+1),A4263,0)</f>
        <v>0</v>
      </c>
      <c r="C4263" s="114">
        <f>IF(AND(A4263&gt;=CONTROL!$F$9,A4263&lt;CONTROL!$F$10+1),A4263,0)</f>
        <v>0</v>
      </c>
      <c r="D4263" s="114" t="str">
        <f>IF(DATOS!I4264=CONTROL!$H$10,"B","A")</f>
        <v>A</v>
      </c>
      <c r="E4263" s="114">
        <f t="shared" si="396"/>
        <v>0</v>
      </c>
      <c r="F4263">
        <f t="shared" ca="1" si="397"/>
        <v>-1</v>
      </c>
      <c r="G4263">
        <f t="shared" ca="1" si="398"/>
        <v>654</v>
      </c>
      <c r="H4263">
        <f t="shared" ca="1" si="399"/>
        <v>0</v>
      </c>
      <c r="I4263" s="122">
        <f t="shared" ca="1" si="400"/>
        <v>0</v>
      </c>
    </row>
    <row r="4264" spans="1:9" x14ac:dyDescent="0.25">
      <c r="A4264" s="114">
        <f t="shared" si="401"/>
        <v>4264</v>
      </c>
      <c r="B4264" s="114">
        <f>IF(AND(A4264&gt;=CONTROL!$D$9,A4264&lt;CONTROL!$D$10+1),A4264,0)</f>
        <v>0</v>
      </c>
      <c r="C4264" s="114">
        <f>IF(AND(A4264&gt;=CONTROL!$F$9,A4264&lt;CONTROL!$F$10+1),A4264,0)</f>
        <v>0</v>
      </c>
      <c r="D4264" s="114" t="str">
        <f>IF(DATOS!I4265=CONTROL!$H$10,"B","A")</f>
        <v>A</v>
      </c>
      <c r="E4264" s="114">
        <f t="shared" si="396"/>
        <v>0</v>
      </c>
      <c r="F4264">
        <f t="shared" ca="1" si="397"/>
        <v>-1</v>
      </c>
      <c r="G4264">
        <f t="shared" ca="1" si="398"/>
        <v>654</v>
      </c>
      <c r="H4264">
        <f t="shared" ca="1" si="399"/>
        <v>0</v>
      </c>
      <c r="I4264" s="122">
        <f t="shared" ca="1" si="400"/>
        <v>0</v>
      </c>
    </row>
    <row r="4265" spans="1:9" x14ac:dyDescent="0.25">
      <c r="A4265" s="114">
        <f t="shared" si="401"/>
        <v>4265</v>
      </c>
      <c r="B4265" s="114">
        <f>IF(AND(A4265&gt;=CONTROL!$D$9,A4265&lt;CONTROL!$D$10+1),A4265,0)</f>
        <v>0</v>
      </c>
      <c r="C4265" s="114">
        <f>IF(AND(A4265&gt;=CONTROL!$F$9,A4265&lt;CONTROL!$F$10+1),A4265,0)</f>
        <v>0</v>
      </c>
      <c r="D4265" s="114" t="str">
        <f>IF(DATOS!I4266=CONTROL!$H$10,"B","A")</f>
        <v>A</v>
      </c>
      <c r="E4265" s="114">
        <f t="shared" si="396"/>
        <v>0</v>
      </c>
      <c r="F4265">
        <f t="shared" ca="1" si="397"/>
        <v>-1</v>
      </c>
      <c r="G4265">
        <f t="shared" ca="1" si="398"/>
        <v>654</v>
      </c>
      <c r="H4265">
        <f t="shared" ca="1" si="399"/>
        <v>0</v>
      </c>
      <c r="I4265" s="122">
        <f t="shared" ca="1" si="400"/>
        <v>0</v>
      </c>
    </row>
    <row r="4266" spans="1:9" x14ac:dyDescent="0.25">
      <c r="A4266" s="114">
        <f t="shared" si="401"/>
        <v>4266</v>
      </c>
      <c r="B4266" s="114">
        <f>IF(AND(A4266&gt;=CONTROL!$D$9,A4266&lt;CONTROL!$D$10+1),A4266,0)</f>
        <v>0</v>
      </c>
      <c r="C4266" s="114">
        <f>IF(AND(A4266&gt;=CONTROL!$F$9,A4266&lt;CONTROL!$F$10+1),A4266,0)</f>
        <v>0</v>
      </c>
      <c r="D4266" s="114" t="str">
        <f>IF(DATOS!I4267=CONTROL!$H$10,"B","A")</f>
        <v>A</v>
      </c>
      <c r="E4266" s="114">
        <f t="shared" si="396"/>
        <v>0</v>
      </c>
      <c r="F4266">
        <f t="shared" ca="1" si="397"/>
        <v>-1</v>
      </c>
      <c r="G4266">
        <f t="shared" ca="1" si="398"/>
        <v>654</v>
      </c>
      <c r="H4266">
        <f t="shared" ca="1" si="399"/>
        <v>0</v>
      </c>
      <c r="I4266" s="122">
        <f t="shared" ca="1" si="400"/>
        <v>0</v>
      </c>
    </row>
    <row r="4267" spans="1:9" x14ac:dyDescent="0.25">
      <c r="A4267" s="114">
        <f t="shared" si="401"/>
        <v>4267</v>
      </c>
      <c r="B4267" s="114">
        <f>IF(AND(A4267&gt;=CONTROL!$D$9,A4267&lt;CONTROL!$D$10+1),A4267,0)</f>
        <v>0</v>
      </c>
      <c r="C4267" s="114">
        <f>IF(AND(A4267&gt;=CONTROL!$F$9,A4267&lt;CONTROL!$F$10+1),A4267,0)</f>
        <v>0</v>
      </c>
      <c r="D4267" s="114" t="str">
        <f>IF(DATOS!I4268=CONTROL!$H$10,"B","A")</f>
        <v>A</v>
      </c>
      <c r="E4267" s="114">
        <f t="shared" si="396"/>
        <v>0</v>
      </c>
      <c r="F4267">
        <f t="shared" ca="1" si="397"/>
        <v>-1</v>
      </c>
      <c r="G4267">
        <f t="shared" ca="1" si="398"/>
        <v>654</v>
      </c>
      <c r="H4267">
        <f t="shared" ca="1" si="399"/>
        <v>0</v>
      </c>
      <c r="I4267" s="122">
        <f t="shared" ca="1" si="400"/>
        <v>0</v>
      </c>
    </row>
    <row r="4268" spans="1:9" x14ac:dyDescent="0.25">
      <c r="A4268" s="114">
        <f t="shared" si="401"/>
        <v>4268</v>
      </c>
      <c r="B4268" s="114">
        <f>IF(AND(A4268&gt;=CONTROL!$D$9,A4268&lt;CONTROL!$D$10+1),A4268,0)</f>
        <v>0</v>
      </c>
      <c r="C4268" s="114">
        <f>IF(AND(A4268&gt;=CONTROL!$F$9,A4268&lt;CONTROL!$F$10+1),A4268,0)</f>
        <v>0</v>
      </c>
      <c r="D4268" s="114" t="str">
        <f>IF(DATOS!I4269=CONTROL!$H$10,"B","A")</f>
        <v>A</v>
      </c>
      <c r="E4268" s="114">
        <f t="shared" si="396"/>
        <v>0</v>
      </c>
      <c r="F4268">
        <f t="shared" ca="1" si="397"/>
        <v>-1</v>
      </c>
      <c r="G4268">
        <f t="shared" ca="1" si="398"/>
        <v>654</v>
      </c>
      <c r="H4268">
        <f t="shared" ca="1" si="399"/>
        <v>0</v>
      </c>
      <c r="I4268" s="122">
        <f t="shared" ca="1" si="400"/>
        <v>0</v>
      </c>
    </row>
    <row r="4269" spans="1:9" x14ac:dyDescent="0.25">
      <c r="A4269" s="114">
        <f t="shared" si="401"/>
        <v>4269</v>
      </c>
      <c r="B4269" s="114">
        <f>IF(AND(A4269&gt;=CONTROL!$D$9,A4269&lt;CONTROL!$D$10+1),A4269,0)</f>
        <v>0</v>
      </c>
      <c r="C4269" s="114">
        <f>IF(AND(A4269&gt;=CONTROL!$F$9,A4269&lt;CONTROL!$F$10+1),A4269,0)</f>
        <v>0</v>
      </c>
      <c r="D4269" s="114" t="str">
        <f>IF(DATOS!I4270=CONTROL!$H$10,"B","A")</f>
        <v>A</v>
      </c>
      <c r="E4269" s="114">
        <f t="shared" si="396"/>
        <v>0</v>
      </c>
      <c r="F4269">
        <f t="shared" ca="1" si="397"/>
        <v>-1</v>
      </c>
      <c r="G4269">
        <f t="shared" ca="1" si="398"/>
        <v>654</v>
      </c>
      <c r="H4269">
        <f t="shared" ca="1" si="399"/>
        <v>0</v>
      </c>
      <c r="I4269" s="122">
        <f t="shared" ca="1" si="400"/>
        <v>0</v>
      </c>
    </row>
    <row r="4270" spans="1:9" x14ac:dyDescent="0.25">
      <c r="A4270" s="114">
        <f t="shared" si="401"/>
        <v>4270</v>
      </c>
      <c r="B4270" s="114">
        <f>IF(AND(A4270&gt;=CONTROL!$D$9,A4270&lt;CONTROL!$D$10+1),A4270,0)</f>
        <v>0</v>
      </c>
      <c r="C4270" s="114">
        <f>IF(AND(A4270&gt;=CONTROL!$F$9,A4270&lt;CONTROL!$F$10+1),A4270,0)</f>
        <v>0</v>
      </c>
      <c r="D4270" s="114" t="str">
        <f>IF(DATOS!I4271=CONTROL!$H$10,"B","A")</f>
        <v>A</v>
      </c>
      <c r="E4270" s="114">
        <f t="shared" si="396"/>
        <v>0</v>
      </c>
      <c r="F4270">
        <f t="shared" ca="1" si="397"/>
        <v>-1</v>
      </c>
      <c r="G4270">
        <f t="shared" ca="1" si="398"/>
        <v>654</v>
      </c>
      <c r="H4270">
        <f t="shared" ca="1" si="399"/>
        <v>0</v>
      </c>
      <c r="I4270" s="122">
        <f t="shared" ca="1" si="400"/>
        <v>0</v>
      </c>
    </row>
    <row r="4271" spans="1:9" x14ac:dyDescent="0.25">
      <c r="A4271" s="114">
        <f t="shared" si="401"/>
        <v>4271</v>
      </c>
      <c r="B4271" s="114">
        <f>IF(AND(A4271&gt;=CONTROL!$D$9,A4271&lt;CONTROL!$D$10+1),A4271,0)</f>
        <v>0</v>
      </c>
      <c r="C4271" s="114">
        <f>IF(AND(A4271&gt;=CONTROL!$F$9,A4271&lt;CONTROL!$F$10+1),A4271,0)</f>
        <v>0</v>
      </c>
      <c r="D4271" s="114" t="str">
        <f>IF(DATOS!I4272=CONTROL!$H$10,"B","A")</f>
        <v>A</v>
      </c>
      <c r="E4271" s="114">
        <f t="shared" si="396"/>
        <v>0</v>
      </c>
      <c r="F4271">
        <f t="shared" ca="1" si="397"/>
        <v>-1</v>
      </c>
      <c r="G4271">
        <f t="shared" ca="1" si="398"/>
        <v>654</v>
      </c>
      <c r="H4271">
        <f t="shared" ca="1" si="399"/>
        <v>0</v>
      </c>
      <c r="I4271" s="122">
        <f t="shared" ca="1" si="400"/>
        <v>0</v>
      </c>
    </row>
    <row r="4272" spans="1:9" x14ac:dyDescent="0.25">
      <c r="A4272" s="114">
        <f t="shared" si="401"/>
        <v>4272</v>
      </c>
      <c r="B4272" s="114">
        <f>IF(AND(A4272&gt;=CONTROL!$D$9,A4272&lt;CONTROL!$D$10+1),A4272,0)</f>
        <v>0</v>
      </c>
      <c r="C4272" s="114">
        <f>IF(AND(A4272&gt;=CONTROL!$F$9,A4272&lt;CONTROL!$F$10+1),A4272,0)</f>
        <v>0</v>
      </c>
      <c r="D4272" s="114" t="str">
        <f>IF(DATOS!I4273=CONTROL!$H$10,"B","A")</f>
        <v>A</v>
      </c>
      <c r="E4272" s="114">
        <f t="shared" si="396"/>
        <v>0</v>
      </c>
      <c r="F4272">
        <f t="shared" ca="1" si="397"/>
        <v>-1</v>
      </c>
      <c r="G4272">
        <f t="shared" ca="1" si="398"/>
        <v>654</v>
      </c>
      <c r="H4272">
        <f t="shared" ca="1" si="399"/>
        <v>0</v>
      </c>
      <c r="I4272" s="122">
        <f t="shared" ca="1" si="400"/>
        <v>0</v>
      </c>
    </row>
    <row r="4273" spans="1:9" x14ac:dyDescent="0.25">
      <c r="A4273" s="114">
        <f t="shared" si="401"/>
        <v>4273</v>
      </c>
      <c r="B4273" s="114">
        <f>IF(AND(A4273&gt;=CONTROL!$D$9,A4273&lt;CONTROL!$D$10+1),A4273,0)</f>
        <v>0</v>
      </c>
      <c r="C4273" s="114">
        <f>IF(AND(A4273&gt;=CONTROL!$F$9,A4273&lt;CONTROL!$F$10+1),A4273,0)</f>
        <v>0</v>
      </c>
      <c r="D4273" s="114" t="str">
        <f>IF(DATOS!I4274=CONTROL!$H$10,"B","A")</f>
        <v>A</v>
      </c>
      <c r="E4273" s="114">
        <f t="shared" si="396"/>
        <v>0</v>
      </c>
      <c r="F4273">
        <f t="shared" ca="1" si="397"/>
        <v>-1</v>
      </c>
      <c r="G4273">
        <f t="shared" ca="1" si="398"/>
        <v>654</v>
      </c>
      <c r="H4273">
        <f t="shared" ca="1" si="399"/>
        <v>0</v>
      </c>
      <c r="I4273" s="122">
        <f t="shared" ca="1" si="400"/>
        <v>0</v>
      </c>
    </row>
    <row r="4274" spans="1:9" x14ac:dyDescent="0.25">
      <c r="A4274" s="114">
        <f t="shared" si="401"/>
        <v>4274</v>
      </c>
      <c r="B4274" s="114">
        <f>IF(AND(A4274&gt;=CONTROL!$D$9,A4274&lt;CONTROL!$D$10+1),A4274,0)</f>
        <v>0</v>
      </c>
      <c r="C4274" s="114">
        <f>IF(AND(A4274&gt;=CONTROL!$F$9,A4274&lt;CONTROL!$F$10+1),A4274,0)</f>
        <v>0</v>
      </c>
      <c r="D4274" s="114" t="str">
        <f>IF(DATOS!I4275=CONTROL!$H$10,"B","A")</f>
        <v>A</v>
      </c>
      <c r="E4274" s="114">
        <f t="shared" si="396"/>
        <v>0</v>
      </c>
      <c r="F4274">
        <f t="shared" ca="1" si="397"/>
        <v>-1</v>
      </c>
      <c r="G4274">
        <f t="shared" ca="1" si="398"/>
        <v>654</v>
      </c>
      <c r="H4274">
        <f t="shared" ca="1" si="399"/>
        <v>0</v>
      </c>
      <c r="I4274" s="122">
        <f t="shared" ca="1" si="400"/>
        <v>0</v>
      </c>
    </row>
    <row r="4275" spans="1:9" x14ac:dyDescent="0.25">
      <c r="A4275" s="114">
        <f t="shared" si="401"/>
        <v>4275</v>
      </c>
      <c r="B4275" s="114">
        <f>IF(AND(A4275&gt;=CONTROL!$D$9,A4275&lt;CONTROL!$D$10+1),A4275,0)</f>
        <v>0</v>
      </c>
      <c r="C4275" s="114">
        <f>IF(AND(A4275&gt;=CONTROL!$F$9,A4275&lt;CONTROL!$F$10+1),A4275,0)</f>
        <v>0</v>
      </c>
      <c r="D4275" s="114" t="str">
        <f>IF(DATOS!I4276=CONTROL!$H$10,"B","A")</f>
        <v>A</v>
      </c>
      <c r="E4275" s="114">
        <f t="shared" si="396"/>
        <v>0</v>
      </c>
      <c r="F4275">
        <f t="shared" ca="1" si="397"/>
        <v>-1</v>
      </c>
      <c r="G4275">
        <f t="shared" ca="1" si="398"/>
        <v>654</v>
      </c>
      <c r="H4275">
        <f t="shared" ca="1" si="399"/>
        <v>0</v>
      </c>
      <c r="I4275" s="122">
        <f t="shared" ca="1" si="400"/>
        <v>0</v>
      </c>
    </row>
    <row r="4276" spans="1:9" x14ac:dyDescent="0.25">
      <c r="A4276" s="114">
        <f t="shared" si="401"/>
        <v>4276</v>
      </c>
      <c r="B4276" s="114">
        <f>IF(AND(A4276&gt;=CONTROL!$D$9,A4276&lt;CONTROL!$D$10+1),A4276,0)</f>
        <v>0</v>
      </c>
      <c r="C4276" s="114">
        <f>IF(AND(A4276&gt;=CONTROL!$F$9,A4276&lt;CONTROL!$F$10+1),A4276,0)</f>
        <v>0</v>
      </c>
      <c r="D4276" s="114" t="str">
        <f>IF(DATOS!I4277=CONTROL!$H$10,"B","A")</f>
        <v>A</v>
      </c>
      <c r="E4276" s="114">
        <f t="shared" si="396"/>
        <v>0</v>
      </c>
      <c r="F4276">
        <f t="shared" ca="1" si="397"/>
        <v>-1</v>
      </c>
      <c r="G4276">
        <f t="shared" ca="1" si="398"/>
        <v>654</v>
      </c>
      <c r="H4276">
        <f t="shared" ca="1" si="399"/>
        <v>0</v>
      </c>
      <c r="I4276" s="122">
        <f t="shared" ca="1" si="400"/>
        <v>0</v>
      </c>
    </row>
    <row r="4277" spans="1:9" x14ac:dyDescent="0.25">
      <c r="A4277" s="114">
        <f t="shared" si="401"/>
        <v>4277</v>
      </c>
      <c r="B4277" s="114">
        <f>IF(AND(A4277&gt;=CONTROL!$D$9,A4277&lt;CONTROL!$D$10+1),A4277,0)</f>
        <v>0</v>
      </c>
      <c r="C4277" s="114">
        <f>IF(AND(A4277&gt;=CONTROL!$F$9,A4277&lt;CONTROL!$F$10+1),A4277,0)</f>
        <v>0</v>
      </c>
      <c r="D4277" s="114" t="str">
        <f>IF(DATOS!I4278=CONTROL!$H$10,"B","A")</f>
        <v>A</v>
      </c>
      <c r="E4277" s="114">
        <f t="shared" si="396"/>
        <v>0</v>
      </c>
      <c r="F4277">
        <f t="shared" ca="1" si="397"/>
        <v>-1</v>
      </c>
      <c r="G4277">
        <f t="shared" ca="1" si="398"/>
        <v>654</v>
      </c>
      <c r="H4277">
        <f t="shared" ca="1" si="399"/>
        <v>0</v>
      </c>
      <c r="I4277" s="122">
        <f t="shared" ca="1" si="400"/>
        <v>0</v>
      </c>
    </row>
    <row r="4278" spans="1:9" x14ac:dyDescent="0.25">
      <c r="A4278" s="114">
        <f t="shared" si="401"/>
        <v>4278</v>
      </c>
      <c r="B4278" s="114">
        <f>IF(AND(A4278&gt;=CONTROL!$D$9,A4278&lt;CONTROL!$D$10+1),A4278,0)</f>
        <v>0</v>
      </c>
      <c r="C4278" s="114">
        <f>IF(AND(A4278&gt;=CONTROL!$F$9,A4278&lt;CONTROL!$F$10+1),A4278,0)</f>
        <v>0</v>
      </c>
      <c r="D4278" s="114" t="str">
        <f>IF(DATOS!I4279=CONTROL!$H$10,"B","A")</f>
        <v>A</v>
      </c>
      <c r="E4278" s="114">
        <f t="shared" si="396"/>
        <v>0</v>
      </c>
      <c r="F4278">
        <f t="shared" ca="1" si="397"/>
        <v>-1</v>
      </c>
      <c r="G4278">
        <f t="shared" ca="1" si="398"/>
        <v>654</v>
      </c>
      <c r="H4278">
        <f t="shared" ca="1" si="399"/>
        <v>0</v>
      </c>
      <c r="I4278" s="122">
        <f t="shared" ca="1" si="400"/>
        <v>0</v>
      </c>
    </row>
    <row r="4279" spans="1:9" x14ac:dyDescent="0.25">
      <c r="A4279" s="114">
        <f t="shared" si="401"/>
        <v>4279</v>
      </c>
      <c r="B4279" s="114">
        <f>IF(AND(A4279&gt;=CONTROL!$D$9,A4279&lt;CONTROL!$D$10+1),A4279,0)</f>
        <v>0</v>
      </c>
      <c r="C4279" s="114">
        <f>IF(AND(A4279&gt;=CONTROL!$F$9,A4279&lt;CONTROL!$F$10+1),A4279,0)</f>
        <v>0</v>
      </c>
      <c r="D4279" s="114" t="str">
        <f>IF(DATOS!I4280=CONTROL!$H$10,"B","A")</f>
        <v>A</v>
      </c>
      <c r="E4279" s="114">
        <f t="shared" si="396"/>
        <v>0</v>
      </c>
      <c r="F4279">
        <f t="shared" ca="1" si="397"/>
        <v>-1</v>
      </c>
      <c r="G4279">
        <f t="shared" ca="1" si="398"/>
        <v>654</v>
      </c>
      <c r="H4279">
        <f t="shared" ca="1" si="399"/>
        <v>0</v>
      </c>
      <c r="I4279" s="122">
        <f t="shared" ca="1" si="400"/>
        <v>0</v>
      </c>
    </row>
    <row r="4280" spans="1:9" x14ac:dyDescent="0.25">
      <c r="A4280" s="114">
        <f t="shared" si="401"/>
        <v>4280</v>
      </c>
      <c r="B4280" s="114">
        <f>IF(AND(A4280&gt;=CONTROL!$D$9,A4280&lt;CONTROL!$D$10+1),A4280,0)</f>
        <v>0</v>
      </c>
      <c r="C4280" s="114">
        <f>IF(AND(A4280&gt;=CONTROL!$F$9,A4280&lt;CONTROL!$F$10+1),A4280,0)</f>
        <v>0</v>
      </c>
      <c r="D4280" s="114" t="str">
        <f>IF(DATOS!I4281=CONTROL!$H$10,"B","A")</f>
        <v>A</v>
      </c>
      <c r="E4280" s="114">
        <f t="shared" si="396"/>
        <v>0</v>
      </c>
      <c r="F4280">
        <f t="shared" ca="1" si="397"/>
        <v>-1</v>
      </c>
      <c r="G4280">
        <f t="shared" ca="1" si="398"/>
        <v>654</v>
      </c>
      <c r="H4280">
        <f t="shared" ca="1" si="399"/>
        <v>0</v>
      </c>
      <c r="I4280" s="122">
        <f t="shared" ca="1" si="400"/>
        <v>0</v>
      </c>
    </row>
    <row r="4281" spans="1:9" x14ac:dyDescent="0.25">
      <c r="A4281" s="114">
        <f t="shared" si="401"/>
        <v>4281</v>
      </c>
      <c r="B4281" s="114">
        <f>IF(AND(A4281&gt;=CONTROL!$D$9,A4281&lt;CONTROL!$D$10+1),A4281,0)</f>
        <v>0</v>
      </c>
      <c r="C4281" s="114">
        <f>IF(AND(A4281&gt;=CONTROL!$F$9,A4281&lt;CONTROL!$F$10+1),A4281,0)</f>
        <v>0</v>
      </c>
      <c r="D4281" s="114" t="str">
        <f>IF(DATOS!I4282=CONTROL!$H$10,"B","A")</f>
        <v>A</v>
      </c>
      <c r="E4281" s="114">
        <f t="shared" si="396"/>
        <v>0</v>
      </c>
      <c r="F4281">
        <f t="shared" ca="1" si="397"/>
        <v>-1</v>
      </c>
      <c r="G4281">
        <f t="shared" ca="1" si="398"/>
        <v>654</v>
      </c>
      <c r="H4281">
        <f t="shared" ca="1" si="399"/>
        <v>0</v>
      </c>
      <c r="I4281" s="122">
        <f t="shared" ca="1" si="400"/>
        <v>0</v>
      </c>
    </row>
    <row r="4282" spans="1:9" x14ac:dyDescent="0.25">
      <c r="A4282" s="114">
        <f t="shared" si="401"/>
        <v>4282</v>
      </c>
      <c r="B4282" s="114">
        <f>IF(AND(A4282&gt;=CONTROL!$D$9,A4282&lt;CONTROL!$D$10+1),A4282,0)</f>
        <v>0</v>
      </c>
      <c r="C4282" s="114">
        <f>IF(AND(A4282&gt;=CONTROL!$F$9,A4282&lt;CONTROL!$F$10+1),A4282,0)</f>
        <v>0</v>
      </c>
      <c r="D4282" s="114" t="str">
        <f>IF(DATOS!I4283=CONTROL!$H$10,"B","A")</f>
        <v>A</v>
      </c>
      <c r="E4282" s="114">
        <f t="shared" si="396"/>
        <v>0</v>
      </c>
      <c r="F4282">
        <f t="shared" ca="1" si="397"/>
        <v>-1</v>
      </c>
      <c r="G4282">
        <f t="shared" ca="1" si="398"/>
        <v>654</v>
      </c>
      <c r="H4282">
        <f t="shared" ca="1" si="399"/>
        <v>0</v>
      </c>
      <c r="I4282" s="122">
        <f t="shared" ca="1" si="400"/>
        <v>0</v>
      </c>
    </row>
    <row r="4283" spans="1:9" x14ac:dyDescent="0.25">
      <c r="A4283" s="114">
        <f t="shared" si="401"/>
        <v>4283</v>
      </c>
      <c r="B4283" s="114">
        <f>IF(AND(A4283&gt;=CONTROL!$D$9,A4283&lt;CONTROL!$D$10+1),A4283,0)</f>
        <v>0</v>
      </c>
      <c r="C4283" s="114">
        <f>IF(AND(A4283&gt;=CONTROL!$F$9,A4283&lt;CONTROL!$F$10+1),A4283,0)</f>
        <v>0</v>
      </c>
      <c r="D4283" s="114" t="str">
        <f>IF(DATOS!I4284=CONTROL!$H$10,"B","A")</f>
        <v>A</v>
      </c>
      <c r="E4283" s="114">
        <f t="shared" si="396"/>
        <v>0</v>
      </c>
      <c r="F4283">
        <f t="shared" ca="1" si="397"/>
        <v>-1</v>
      </c>
      <c r="G4283">
        <f t="shared" ca="1" si="398"/>
        <v>654</v>
      </c>
      <c r="H4283">
        <f t="shared" ca="1" si="399"/>
        <v>0</v>
      </c>
      <c r="I4283" s="122">
        <f t="shared" ca="1" si="400"/>
        <v>0</v>
      </c>
    </row>
    <row r="4284" spans="1:9" x14ac:dyDescent="0.25">
      <c r="A4284" s="114">
        <f t="shared" si="401"/>
        <v>4284</v>
      </c>
      <c r="B4284" s="114">
        <f>IF(AND(A4284&gt;=CONTROL!$D$9,A4284&lt;CONTROL!$D$10+1),A4284,0)</f>
        <v>0</v>
      </c>
      <c r="C4284" s="114">
        <f>IF(AND(A4284&gt;=CONTROL!$F$9,A4284&lt;CONTROL!$F$10+1),A4284,0)</f>
        <v>0</v>
      </c>
      <c r="D4284" s="114" t="str">
        <f>IF(DATOS!I4285=CONTROL!$H$10,"B","A")</f>
        <v>A</v>
      </c>
      <c r="E4284" s="114">
        <f t="shared" si="396"/>
        <v>0</v>
      </c>
      <c r="F4284">
        <f t="shared" ca="1" si="397"/>
        <v>-1</v>
      </c>
      <c r="G4284">
        <f t="shared" ca="1" si="398"/>
        <v>654</v>
      </c>
      <c r="H4284">
        <f t="shared" ca="1" si="399"/>
        <v>0</v>
      </c>
      <c r="I4284" s="122">
        <f t="shared" ca="1" si="400"/>
        <v>0</v>
      </c>
    </row>
    <row r="4285" spans="1:9" x14ac:dyDescent="0.25">
      <c r="A4285" s="114">
        <f t="shared" si="401"/>
        <v>4285</v>
      </c>
      <c r="B4285" s="114">
        <f>IF(AND(A4285&gt;=CONTROL!$D$9,A4285&lt;CONTROL!$D$10+1),A4285,0)</f>
        <v>0</v>
      </c>
      <c r="C4285" s="114">
        <f>IF(AND(A4285&gt;=CONTROL!$F$9,A4285&lt;CONTROL!$F$10+1),A4285,0)</f>
        <v>0</v>
      </c>
      <c r="D4285" s="114" t="str">
        <f>IF(DATOS!I4286=CONTROL!$H$10,"B","A")</f>
        <v>A</v>
      </c>
      <c r="E4285" s="114">
        <f t="shared" si="396"/>
        <v>0</v>
      </c>
      <c r="F4285">
        <f t="shared" ca="1" si="397"/>
        <v>-1</v>
      </c>
      <c r="G4285">
        <f t="shared" ca="1" si="398"/>
        <v>654</v>
      </c>
      <c r="H4285">
        <f t="shared" ca="1" si="399"/>
        <v>0</v>
      </c>
      <c r="I4285" s="122">
        <f t="shared" ca="1" si="400"/>
        <v>0</v>
      </c>
    </row>
    <row r="4286" spans="1:9" x14ac:dyDescent="0.25">
      <c r="A4286" s="114">
        <f t="shared" si="401"/>
        <v>4286</v>
      </c>
      <c r="B4286" s="114">
        <f>IF(AND(A4286&gt;=CONTROL!$D$9,A4286&lt;CONTROL!$D$10+1),A4286,0)</f>
        <v>0</v>
      </c>
      <c r="C4286" s="114">
        <f>IF(AND(A4286&gt;=CONTROL!$F$9,A4286&lt;CONTROL!$F$10+1),A4286,0)</f>
        <v>0</v>
      </c>
      <c r="D4286" s="114" t="str">
        <f>IF(DATOS!I4287=CONTROL!$H$10,"B","A")</f>
        <v>A</v>
      </c>
      <c r="E4286" s="114">
        <f t="shared" si="396"/>
        <v>0</v>
      </c>
      <c r="F4286">
        <f t="shared" ca="1" si="397"/>
        <v>-1</v>
      </c>
      <c r="G4286">
        <f t="shared" ca="1" si="398"/>
        <v>654</v>
      </c>
      <c r="H4286">
        <f t="shared" ca="1" si="399"/>
        <v>0</v>
      </c>
      <c r="I4286" s="122">
        <f t="shared" ca="1" si="400"/>
        <v>0</v>
      </c>
    </row>
    <row r="4287" spans="1:9" x14ac:dyDescent="0.25">
      <c r="A4287" s="114">
        <f t="shared" si="401"/>
        <v>4287</v>
      </c>
      <c r="B4287" s="114">
        <f>IF(AND(A4287&gt;=CONTROL!$D$9,A4287&lt;CONTROL!$D$10+1),A4287,0)</f>
        <v>0</v>
      </c>
      <c r="C4287" s="114">
        <f>IF(AND(A4287&gt;=CONTROL!$F$9,A4287&lt;CONTROL!$F$10+1),A4287,0)</f>
        <v>0</v>
      </c>
      <c r="D4287" s="114" t="str">
        <f>IF(DATOS!I4288=CONTROL!$H$10,"B","A")</f>
        <v>A</v>
      </c>
      <c r="E4287" s="114">
        <f t="shared" si="396"/>
        <v>0</v>
      </c>
      <c r="F4287">
        <f t="shared" ca="1" si="397"/>
        <v>-1</v>
      </c>
      <c r="G4287">
        <f t="shared" ca="1" si="398"/>
        <v>654</v>
      </c>
      <c r="H4287">
        <f t="shared" ca="1" si="399"/>
        <v>0</v>
      </c>
      <c r="I4287" s="122">
        <f t="shared" ca="1" si="400"/>
        <v>0</v>
      </c>
    </row>
    <row r="4288" spans="1:9" x14ac:dyDescent="0.25">
      <c r="A4288" s="114">
        <f t="shared" si="401"/>
        <v>4288</v>
      </c>
      <c r="B4288" s="114">
        <f>IF(AND(A4288&gt;=CONTROL!$D$9,A4288&lt;CONTROL!$D$10+1),A4288,0)</f>
        <v>0</v>
      </c>
      <c r="C4288" s="114">
        <f>IF(AND(A4288&gt;=CONTROL!$F$9,A4288&lt;CONTROL!$F$10+1),A4288,0)</f>
        <v>0</v>
      </c>
      <c r="D4288" s="114" t="str">
        <f>IF(DATOS!I4289=CONTROL!$H$10,"B","A")</f>
        <v>A</v>
      </c>
      <c r="E4288" s="114">
        <f t="shared" si="396"/>
        <v>0</v>
      </c>
      <c r="F4288">
        <f t="shared" ca="1" si="397"/>
        <v>-1</v>
      </c>
      <c r="G4288">
        <f t="shared" ca="1" si="398"/>
        <v>654</v>
      </c>
      <c r="H4288">
        <f t="shared" ca="1" si="399"/>
        <v>0</v>
      </c>
      <c r="I4288" s="122">
        <f t="shared" ca="1" si="400"/>
        <v>0</v>
      </c>
    </row>
    <row r="4289" spans="1:9" x14ac:dyDescent="0.25">
      <c r="A4289" s="114">
        <f t="shared" si="401"/>
        <v>4289</v>
      </c>
      <c r="B4289" s="114">
        <f>IF(AND(A4289&gt;=CONTROL!$D$9,A4289&lt;CONTROL!$D$10+1),A4289,0)</f>
        <v>0</v>
      </c>
      <c r="C4289" s="114">
        <f>IF(AND(A4289&gt;=CONTROL!$F$9,A4289&lt;CONTROL!$F$10+1),A4289,0)</f>
        <v>0</v>
      </c>
      <c r="D4289" s="114" t="str">
        <f>IF(DATOS!I4290=CONTROL!$H$10,"B","A")</f>
        <v>A</v>
      </c>
      <c r="E4289" s="114">
        <f t="shared" si="396"/>
        <v>0</v>
      </c>
      <c r="F4289">
        <f t="shared" ca="1" si="397"/>
        <v>-1</v>
      </c>
      <c r="G4289">
        <f t="shared" ca="1" si="398"/>
        <v>654</v>
      </c>
      <c r="H4289">
        <f t="shared" ca="1" si="399"/>
        <v>0</v>
      </c>
      <c r="I4289" s="122">
        <f t="shared" ca="1" si="400"/>
        <v>0</v>
      </c>
    </row>
    <row r="4290" spans="1:9" x14ac:dyDescent="0.25">
      <c r="A4290" s="114">
        <f t="shared" si="401"/>
        <v>4290</v>
      </c>
      <c r="B4290" s="114">
        <f>IF(AND(A4290&gt;=CONTROL!$D$9,A4290&lt;CONTROL!$D$10+1),A4290,0)</f>
        <v>0</v>
      </c>
      <c r="C4290" s="114">
        <f>IF(AND(A4290&gt;=CONTROL!$F$9,A4290&lt;CONTROL!$F$10+1),A4290,0)</f>
        <v>0</v>
      </c>
      <c r="D4290" s="114" t="str">
        <f>IF(DATOS!I4291=CONTROL!$H$10,"B","A")</f>
        <v>A</v>
      </c>
      <c r="E4290" s="114">
        <f t="shared" ref="E4290:E4353" si="402">IF(D4290="A",+C4290+B4290,0)</f>
        <v>0</v>
      </c>
      <c r="F4290">
        <f t="shared" ref="F4290:F4353" ca="1" si="403">IF(E4290&gt;0,RAND(),-1)</f>
        <v>-1</v>
      </c>
      <c r="G4290">
        <f t="shared" ref="G4290:G4353" ca="1" si="404">RANK(F4290,$F$1:$F$5000)</f>
        <v>654</v>
      </c>
      <c r="H4290">
        <f t="shared" ref="H4290:H4353" ca="1" si="405">IF(F4290=-1,0,G4290)</f>
        <v>0</v>
      </c>
      <c r="I4290" s="122">
        <f t="shared" ref="I4290:I4353" ca="1" si="406">IFERROR(MATCH(A4290,H:H,0),0)</f>
        <v>0</v>
      </c>
    </row>
    <row r="4291" spans="1:9" x14ac:dyDescent="0.25">
      <c r="A4291" s="114">
        <f t="shared" ref="A4291:A4354" si="407">+A4290+1</f>
        <v>4291</v>
      </c>
      <c r="B4291" s="114">
        <f>IF(AND(A4291&gt;=CONTROL!$D$9,A4291&lt;CONTROL!$D$10+1),A4291,0)</f>
        <v>0</v>
      </c>
      <c r="C4291" s="114">
        <f>IF(AND(A4291&gt;=CONTROL!$F$9,A4291&lt;CONTROL!$F$10+1),A4291,0)</f>
        <v>0</v>
      </c>
      <c r="D4291" s="114" t="str">
        <f>IF(DATOS!I4292=CONTROL!$H$10,"B","A")</f>
        <v>A</v>
      </c>
      <c r="E4291" s="114">
        <f t="shared" si="402"/>
        <v>0</v>
      </c>
      <c r="F4291">
        <f t="shared" ca="1" si="403"/>
        <v>-1</v>
      </c>
      <c r="G4291">
        <f t="shared" ca="1" si="404"/>
        <v>654</v>
      </c>
      <c r="H4291">
        <f t="shared" ca="1" si="405"/>
        <v>0</v>
      </c>
      <c r="I4291" s="122">
        <f t="shared" ca="1" si="406"/>
        <v>0</v>
      </c>
    </row>
    <row r="4292" spans="1:9" x14ac:dyDescent="0.25">
      <c r="A4292" s="114">
        <f t="shared" si="407"/>
        <v>4292</v>
      </c>
      <c r="B4292" s="114">
        <f>IF(AND(A4292&gt;=CONTROL!$D$9,A4292&lt;CONTROL!$D$10+1),A4292,0)</f>
        <v>0</v>
      </c>
      <c r="C4292" s="114">
        <f>IF(AND(A4292&gt;=CONTROL!$F$9,A4292&lt;CONTROL!$F$10+1),A4292,0)</f>
        <v>0</v>
      </c>
      <c r="D4292" s="114" t="str">
        <f>IF(DATOS!I4293=CONTROL!$H$10,"B","A")</f>
        <v>A</v>
      </c>
      <c r="E4292" s="114">
        <f t="shared" si="402"/>
        <v>0</v>
      </c>
      <c r="F4292">
        <f t="shared" ca="1" si="403"/>
        <v>-1</v>
      </c>
      <c r="G4292">
        <f t="shared" ca="1" si="404"/>
        <v>654</v>
      </c>
      <c r="H4292">
        <f t="shared" ca="1" si="405"/>
        <v>0</v>
      </c>
      <c r="I4292" s="122">
        <f t="shared" ca="1" si="406"/>
        <v>0</v>
      </c>
    </row>
    <row r="4293" spans="1:9" x14ac:dyDescent="0.25">
      <c r="A4293" s="114">
        <f t="shared" si="407"/>
        <v>4293</v>
      </c>
      <c r="B4293" s="114">
        <f>IF(AND(A4293&gt;=CONTROL!$D$9,A4293&lt;CONTROL!$D$10+1),A4293,0)</f>
        <v>0</v>
      </c>
      <c r="C4293" s="114">
        <f>IF(AND(A4293&gt;=CONTROL!$F$9,A4293&lt;CONTROL!$F$10+1),A4293,0)</f>
        <v>0</v>
      </c>
      <c r="D4293" s="114" t="str">
        <f>IF(DATOS!I4294=CONTROL!$H$10,"B","A")</f>
        <v>A</v>
      </c>
      <c r="E4293" s="114">
        <f t="shared" si="402"/>
        <v>0</v>
      </c>
      <c r="F4293">
        <f t="shared" ca="1" si="403"/>
        <v>-1</v>
      </c>
      <c r="G4293">
        <f t="shared" ca="1" si="404"/>
        <v>654</v>
      </c>
      <c r="H4293">
        <f t="shared" ca="1" si="405"/>
        <v>0</v>
      </c>
      <c r="I4293" s="122">
        <f t="shared" ca="1" si="406"/>
        <v>0</v>
      </c>
    </row>
    <row r="4294" spans="1:9" x14ac:dyDescent="0.25">
      <c r="A4294" s="114">
        <f t="shared" si="407"/>
        <v>4294</v>
      </c>
      <c r="B4294" s="114">
        <f>IF(AND(A4294&gt;=CONTROL!$D$9,A4294&lt;CONTROL!$D$10+1),A4294,0)</f>
        <v>0</v>
      </c>
      <c r="C4294" s="114">
        <f>IF(AND(A4294&gt;=CONTROL!$F$9,A4294&lt;CONTROL!$F$10+1),A4294,0)</f>
        <v>0</v>
      </c>
      <c r="D4294" s="114" t="str">
        <f>IF(DATOS!I4295=CONTROL!$H$10,"B","A")</f>
        <v>A</v>
      </c>
      <c r="E4294" s="114">
        <f t="shared" si="402"/>
        <v>0</v>
      </c>
      <c r="F4294">
        <f t="shared" ca="1" si="403"/>
        <v>-1</v>
      </c>
      <c r="G4294">
        <f t="shared" ca="1" si="404"/>
        <v>654</v>
      </c>
      <c r="H4294">
        <f t="shared" ca="1" si="405"/>
        <v>0</v>
      </c>
      <c r="I4294" s="122">
        <f t="shared" ca="1" si="406"/>
        <v>0</v>
      </c>
    </row>
    <row r="4295" spans="1:9" x14ac:dyDescent="0.25">
      <c r="A4295" s="114">
        <f t="shared" si="407"/>
        <v>4295</v>
      </c>
      <c r="B4295" s="114">
        <f>IF(AND(A4295&gt;=CONTROL!$D$9,A4295&lt;CONTROL!$D$10+1),A4295,0)</f>
        <v>0</v>
      </c>
      <c r="C4295" s="114">
        <f>IF(AND(A4295&gt;=CONTROL!$F$9,A4295&lt;CONTROL!$F$10+1),A4295,0)</f>
        <v>0</v>
      </c>
      <c r="D4295" s="114" t="str">
        <f>IF(DATOS!I4296=CONTROL!$H$10,"B","A")</f>
        <v>A</v>
      </c>
      <c r="E4295" s="114">
        <f t="shared" si="402"/>
        <v>0</v>
      </c>
      <c r="F4295">
        <f t="shared" ca="1" si="403"/>
        <v>-1</v>
      </c>
      <c r="G4295">
        <f t="shared" ca="1" si="404"/>
        <v>654</v>
      </c>
      <c r="H4295">
        <f t="shared" ca="1" si="405"/>
        <v>0</v>
      </c>
      <c r="I4295" s="122">
        <f t="shared" ca="1" si="406"/>
        <v>0</v>
      </c>
    </row>
    <row r="4296" spans="1:9" x14ac:dyDescent="0.25">
      <c r="A4296" s="114">
        <f t="shared" si="407"/>
        <v>4296</v>
      </c>
      <c r="B4296" s="114">
        <f>IF(AND(A4296&gt;=CONTROL!$D$9,A4296&lt;CONTROL!$D$10+1),A4296,0)</f>
        <v>0</v>
      </c>
      <c r="C4296" s="114">
        <f>IF(AND(A4296&gt;=CONTROL!$F$9,A4296&lt;CONTROL!$F$10+1),A4296,0)</f>
        <v>0</v>
      </c>
      <c r="D4296" s="114" t="str">
        <f>IF(DATOS!I4297=CONTROL!$H$10,"B","A")</f>
        <v>A</v>
      </c>
      <c r="E4296" s="114">
        <f t="shared" si="402"/>
        <v>0</v>
      </c>
      <c r="F4296">
        <f t="shared" ca="1" si="403"/>
        <v>-1</v>
      </c>
      <c r="G4296">
        <f t="shared" ca="1" si="404"/>
        <v>654</v>
      </c>
      <c r="H4296">
        <f t="shared" ca="1" si="405"/>
        <v>0</v>
      </c>
      <c r="I4296" s="122">
        <f t="shared" ca="1" si="406"/>
        <v>0</v>
      </c>
    </row>
    <row r="4297" spans="1:9" x14ac:dyDescent="0.25">
      <c r="A4297" s="114">
        <f t="shared" si="407"/>
        <v>4297</v>
      </c>
      <c r="B4297" s="114">
        <f>IF(AND(A4297&gt;=CONTROL!$D$9,A4297&lt;CONTROL!$D$10+1),A4297,0)</f>
        <v>0</v>
      </c>
      <c r="C4297" s="114">
        <f>IF(AND(A4297&gt;=CONTROL!$F$9,A4297&lt;CONTROL!$F$10+1),A4297,0)</f>
        <v>0</v>
      </c>
      <c r="D4297" s="114" t="str">
        <f>IF(DATOS!I4298=CONTROL!$H$10,"B","A")</f>
        <v>A</v>
      </c>
      <c r="E4297" s="114">
        <f t="shared" si="402"/>
        <v>0</v>
      </c>
      <c r="F4297">
        <f t="shared" ca="1" si="403"/>
        <v>-1</v>
      </c>
      <c r="G4297">
        <f t="shared" ca="1" si="404"/>
        <v>654</v>
      </c>
      <c r="H4297">
        <f t="shared" ca="1" si="405"/>
        <v>0</v>
      </c>
      <c r="I4297" s="122">
        <f t="shared" ca="1" si="406"/>
        <v>0</v>
      </c>
    </row>
    <row r="4298" spans="1:9" x14ac:dyDescent="0.25">
      <c r="A4298" s="114">
        <f t="shared" si="407"/>
        <v>4298</v>
      </c>
      <c r="B4298" s="114">
        <f>IF(AND(A4298&gt;=CONTROL!$D$9,A4298&lt;CONTROL!$D$10+1),A4298,0)</f>
        <v>0</v>
      </c>
      <c r="C4298" s="114">
        <f>IF(AND(A4298&gt;=CONTROL!$F$9,A4298&lt;CONTROL!$F$10+1),A4298,0)</f>
        <v>0</v>
      </c>
      <c r="D4298" s="114" t="str">
        <f>IF(DATOS!I4299=CONTROL!$H$10,"B","A")</f>
        <v>A</v>
      </c>
      <c r="E4298" s="114">
        <f t="shared" si="402"/>
        <v>0</v>
      </c>
      <c r="F4298">
        <f t="shared" ca="1" si="403"/>
        <v>-1</v>
      </c>
      <c r="G4298">
        <f t="shared" ca="1" si="404"/>
        <v>654</v>
      </c>
      <c r="H4298">
        <f t="shared" ca="1" si="405"/>
        <v>0</v>
      </c>
      <c r="I4298" s="122">
        <f t="shared" ca="1" si="406"/>
        <v>0</v>
      </c>
    </row>
    <row r="4299" spans="1:9" x14ac:dyDescent="0.25">
      <c r="A4299" s="114">
        <f t="shared" si="407"/>
        <v>4299</v>
      </c>
      <c r="B4299" s="114">
        <f>IF(AND(A4299&gt;=CONTROL!$D$9,A4299&lt;CONTROL!$D$10+1),A4299,0)</f>
        <v>0</v>
      </c>
      <c r="C4299" s="114">
        <f>IF(AND(A4299&gt;=CONTROL!$F$9,A4299&lt;CONTROL!$F$10+1),A4299,0)</f>
        <v>0</v>
      </c>
      <c r="D4299" s="114" t="str">
        <f>IF(DATOS!I4300=CONTROL!$H$10,"B","A")</f>
        <v>A</v>
      </c>
      <c r="E4299" s="114">
        <f t="shared" si="402"/>
        <v>0</v>
      </c>
      <c r="F4299">
        <f t="shared" ca="1" si="403"/>
        <v>-1</v>
      </c>
      <c r="G4299">
        <f t="shared" ca="1" si="404"/>
        <v>654</v>
      </c>
      <c r="H4299">
        <f t="shared" ca="1" si="405"/>
        <v>0</v>
      </c>
      <c r="I4299" s="122">
        <f t="shared" ca="1" si="406"/>
        <v>0</v>
      </c>
    </row>
    <row r="4300" spans="1:9" x14ac:dyDescent="0.25">
      <c r="A4300" s="114">
        <f t="shared" si="407"/>
        <v>4300</v>
      </c>
      <c r="B4300" s="114">
        <f>IF(AND(A4300&gt;=CONTROL!$D$9,A4300&lt;CONTROL!$D$10+1),A4300,0)</f>
        <v>0</v>
      </c>
      <c r="C4300" s="114">
        <f>IF(AND(A4300&gt;=CONTROL!$F$9,A4300&lt;CONTROL!$F$10+1),A4300,0)</f>
        <v>0</v>
      </c>
      <c r="D4300" s="114" t="str">
        <f>IF(DATOS!I4301=CONTROL!$H$10,"B","A")</f>
        <v>A</v>
      </c>
      <c r="E4300" s="114">
        <f t="shared" si="402"/>
        <v>0</v>
      </c>
      <c r="F4300">
        <f t="shared" ca="1" si="403"/>
        <v>-1</v>
      </c>
      <c r="G4300">
        <f t="shared" ca="1" si="404"/>
        <v>654</v>
      </c>
      <c r="H4300">
        <f t="shared" ca="1" si="405"/>
        <v>0</v>
      </c>
      <c r="I4300" s="122">
        <f t="shared" ca="1" si="406"/>
        <v>0</v>
      </c>
    </row>
    <row r="4301" spans="1:9" x14ac:dyDescent="0.25">
      <c r="A4301" s="114">
        <f t="shared" si="407"/>
        <v>4301</v>
      </c>
      <c r="B4301" s="114">
        <f>IF(AND(A4301&gt;=CONTROL!$D$9,A4301&lt;CONTROL!$D$10+1),A4301,0)</f>
        <v>0</v>
      </c>
      <c r="C4301" s="114">
        <f>IF(AND(A4301&gt;=CONTROL!$F$9,A4301&lt;CONTROL!$F$10+1),A4301,0)</f>
        <v>0</v>
      </c>
      <c r="D4301" s="114" t="str">
        <f>IF(DATOS!I4302=CONTROL!$H$10,"B","A")</f>
        <v>A</v>
      </c>
      <c r="E4301" s="114">
        <f t="shared" si="402"/>
        <v>0</v>
      </c>
      <c r="F4301">
        <f t="shared" ca="1" si="403"/>
        <v>-1</v>
      </c>
      <c r="G4301">
        <f t="shared" ca="1" si="404"/>
        <v>654</v>
      </c>
      <c r="H4301">
        <f t="shared" ca="1" si="405"/>
        <v>0</v>
      </c>
      <c r="I4301" s="122">
        <f t="shared" ca="1" si="406"/>
        <v>0</v>
      </c>
    </row>
    <row r="4302" spans="1:9" x14ac:dyDescent="0.25">
      <c r="A4302" s="114">
        <f t="shared" si="407"/>
        <v>4302</v>
      </c>
      <c r="B4302" s="114">
        <f>IF(AND(A4302&gt;=CONTROL!$D$9,A4302&lt;CONTROL!$D$10+1),A4302,0)</f>
        <v>0</v>
      </c>
      <c r="C4302" s="114">
        <f>IF(AND(A4302&gt;=CONTROL!$F$9,A4302&lt;CONTROL!$F$10+1),A4302,0)</f>
        <v>0</v>
      </c>
      <c r="D4302" s="114" t="str">
        <f>IF(DATOS!I4303=CONTROL!$H$10,"B","A")</f>
        <v>A</v>
      </c>
      <c r="E4302" s="114">
        <f t="shared" si="402"/>
        <v>0</v>
      </c>
      <c r="F4302">
        <f t="shared" ca="1" si="403"/>
        <v>-1</v>
      </c>
      <c r="G4302">
        <f t="shared" ca="1" si="404"/>
        <v>654</v>
      </c>
      <c r="H4302">
        <f t="shared" ca="1" si="405"/>
        <v>0</v>
      </c>
      <c r="I4302" s="122">
        <f t="shared" ca="1" si="406"/>
        <v>0</v>
      </c>
    </row>
    <row r="4303" spans="1:9" x14ac:dyDescent="0.25">
      <c r="A4303" s="114">
        <f t="shared" si="407"/>
        <v>4303</v>
      </c>
      <c r="B4303" s="114">
        <f>IF(AND(A4303&gt;=CONTROL!$D$9,A4303&lt;CONTROL!$D$10+1),A4303,0)</f>
        <v>0</v>
      </c>
      <c r="C4303" s="114">
        <f>IF(AND(A4303&gt;=CONTROL!$F$9,A4303&lt;CONTROL!$F$10+1),A4303,0)</f>
        <v>0</v>
      </c>
      <c r="D4303" s="114" t="str">
        <f>IF(DATOS!I4304=CONTROL!$H$10,"B","A")</f>
        <v>A</v>
      </c>
      <c r="E4303" s="114">
        <f t="shared" si="402"/>
        <v>0</v>
      </c>
      <c r="F4303">
        <f t="shared" ca="1" si="403"/>
        <v>-1</v>
      </c>
      <c r="G4303">
        <f t="shared" ca="1" si="404"/>
        <v>654</v>
      </c>
      <c r="H4303">
        <f t="shared" ca="1" si="405"/>
        <v>0</v>
      </c>
      <c r="I4303" s="122">
        <f t="shared" ca="1" si="406"/>
        <v>0</v>
      </c>
    </row>
    <row r="4304" spans="1:9" x14ac:dyDescent="0.25">
      <c r="A4304" s="114">
        <f t="shared" si="407"/>
        <v>4304</v>
      </c>
      <c r="B4304" s="114">
        <f>IF(AND(A4304&gt;=CONTROL!$D$9,A4304&lt;CONTROL!$D$10+1),A4304,0)</f>
        <v>0</v>
      </c>
      <c r="C4304" s="114">
        <f>IF(AND(A4304&gt;=CONTROL!$F$9,A4304&lt;CONTROL!$F$10+1),A4304,0)</f>
        <v>0</v>
      </c>
      <c r="D4304" s="114" t="str">
        <f>IF(DATOS!I4305=CONTROL!$H$10,"B","A")</f>
        <v>A</v>
      </c>
      <c r="E4304" s="114">
        <f t="shared" si="402"/>
        <v>0</v>
      </c>
      <c r="F4304">
        <f t="shared" ca="1" si="403"/>
        <v>-1</v>
      </c>
      <c r="G4304">
        <f t="shared" ca="1" si="404"/>
        <v>654</v>
      </c>
      <c r="H4304">
        <f t="shared" ca="1" si="405"/>
        <v>0</v>
      </c>
      <c r="I4304" s="122">
        <f t="shared" ca="1" si="406"/>
        <v>0</v>
      </c>
    </row>
    <row r="4305" spans="1:9" x14ac:dyDescent="0.25">
      <c r="A4305" s="114">
        <f t="shared" si="407"/>
        <v>4305</v>
      </c>
      <c r="B4305" s="114">
        <f>IF(AND(A4305&gt;=CONTROL!$D$9,A4305&lt;CONTROL!$D$10+1),A4305,0)</f>
        <v>0</v>
      </c>
      <c r="C4305" s="114">
        <f>IF(AND(A4305&gt;=CONTROL!$F$9,A4305&lt;CONTROL!$F$10+1),A4305,0)</f>
        <v>0</v>
      </c>
      <c r="D4305" s="114" t="str">
        <f>IF(DATOS!I4306=CONTROL!$H$10,"B","A")</f>
        <v>A</v>
      </c>
      <c r="E4305" s="114">
        <f t="shared" si="402"/>
        <v>0</v>
      </c>
      <c r="F4305">
        <f t="shared" ca="1" si="403"/>
        <v>-1</v>
      </c>
      <c r="G4305">
        <f t="shared" ca="1" si="404"/>
        <v>654</v>
      </c>
      <c r="H4305">
        <f t="shared" ca="1" si="405"/>
        <v>0</v>
      </c>
      <c r="I4305" s="122">
        <f t="shared" ca="1" si="406"/>
        <v>0</v>
      </c>
    </row>
    <row r="4306" spans="1:9" x14ac:dyDescent="0.25">
      <c r="A4306" s="114">
        <f t="shared" si="407"/>
        <v>4306</v>
      </c>
      <c r="B4306" s="114">
        <f>IF(AND(A4306&gt;=CONTROL!$D$9,A4306&lt;CONTROL!$D$10+1),A4306,0)</f>
        <v>0</v>
      </c>
      <c r="C4306" s="114">
        <f>IF(AND(A4306&gt;=CONTROL!$F$9,A4306&lt;CONTROL!$F$10+1),A4306,0)</f>
        <v>0</v>
      </c>
      <c r="D4306" s="114" t="str">
        <f>IF(DATOS!I4307=CONTROL!$H$10,"B","A")</f>
        <v>A</v>
      </c>
      <c r="E4306" s="114">
        <f t="shared" si="402"/>
        <v>0</v>
      </c>
      <c r="F4306">
        <f t="shared" ca="1" si="403"/>
        <v>-1</v>
      </c>
      <c r="G4306">
        <f t="shared" ca="1" si="404"/>
        <v>654</v>
      </c>
      <c r="H4306">
        <f t="shared" ca="1" si="405"/>
        <v>0</v>
      </c>
      <c r="I4306" s="122">
        <f t="shared" ca="1" si="406"/>
        <v>0</v>
      </c>
    </row>
    <row r="4307" spans="1:9" x14ac:dyDescent="0.25">
      <c r="A4307" s="114">
        <f t="shared" si="407"/>
        <v>4307</v>
      </c>
      <c r="B4307" s="114">
        <f>IF(AND(A4307&gt;=CONTROL!$D$9,A4307&lt;CONTROL!$D$10+1),A4307,0)</f>
        <v>0</v>
      </c>
      <c r="C4307" s="114">
        <f>IF(AND(A4307&gt;=CONTROL!$F$9,A4307&lt;CONTROL!$F$10+1),A4307,0)</f>
        <v>0</v>
      </c>
      <c r="D4307" s="114" t="str">
        <f>IF(DATOS!I4308=CONTROL!$H$10,"B","A")</f>
        <v>A</v>
      </c>
      <c r="E4307" s="114">
        <f t="shared" si="402"/>
        <v>0</v>
      </c>
      <c r="F4307">
        <f t="shared" ca="1" si="403"/>
        <v>-1</v>
      </c>
      <c r="G4307">
        <f t="shared" ca="1" si="404"/>
        <v>654</v>
      </c>
      <c r="H4307">
        <f t="shared" ca="1" si="405"/>
        <v>0</v>
      </c>
      <c r="I4307" s="122">
        <f t="shared" ca="1" si="406"/>
        <v>0</v>
      </c>
    </row>
    <row r="4308" spans="1:9" x14ac:dyDescent="0.25">
      <c r="A4308" s="114">
        <f t="shared" si="407"/>
        <v>4308</v>
      </c>
      <c r="B4308" s="114">
        <f>IF(AND(A4308&gt;=CONTROL!$D$9,A4308&lt;CONTROL!$D$10+1),A4308,0)</f>
        <v>0</v>
      </c>
      <c r="C4308" s="114">
        <f>IF(AND(A4308&gt;=CONTROL!$F$9,A4308&lt;CONTROL!$F$10+1),A4308,0)</f>
        <v>0</v>
      </c>
      <c r="D4308" s="114" t="str">
        <f>IF(DATOS!I4309=CONTROL!$H$10,"B","A")</f>
        <v>A</v>
      </c>
      <c r="E4308" s="114">
        <f t="shared" si="402"/>
        <v>0</v>
      </c>
      <c r="F4308">
        <f t="shared" ca="1" si="403"/>
        <v>-1</v>
      </c>
      <c r="G4308">
        <f t="shared" ca="1" si="404"/>
        <v>654</v>
      </c>
      <c r="H4308">
        <f t="shared" ca="1" si="405"/>
        <v>0</v>
      </c>
      <c r="I4308" s="122">
        <f t="shared" ca="1" si="406"/>
        <v>0</v>
      </c>
    </row>
    <row r="4309" spans="1:9" x14ac:dyDescent="0.25">
      <c r="A4309" s="114">
        <f t="shared" si="407"/>
        <v>4309</v>
      </c>
      <c r="B4309" s="114">
        <f>IF(AND(A4309&gt;=CONTROL!$D$9,A4309&lt;CONTROL!$D$10+1),A4309,0)</f>
        <v>0</v>
      </c>
      <c r="C4309" s="114">
        <f>IF(AND(A4309&gt;=CONTROL!$F$9,A4309&lt;CONTROL!$F$10+1),A4309,0)</f>
        <v>0</v>
      </c>
      <c r="D4309" s="114" t="str">
        <f>IF(DATOS!I4310=CONTROL!$H$10,"B","A")</f>
        <v>A</v>
      </c>
      <c r="E4309" s="114">
        <f t="shared" si="402"/>
        <v>0</v>
      </c>
      <c r="F4309">
        <f t="shared" ca="1" si="403"/>
        <v>-1</v>
      </c>
      <c r="G4309">
        <f t="shared" ca="1" si="404"/>
        <v>654</v>
      </c>
      <c r="H4309">
        <f t="shared" ca="1" si="405"/>
        <v>0</v>
      </c>
      <c r="I4309" s="122">
        <f t="shared" ca="1" si="406"/>
        <v>0</v>
      </c>
    </row>
    <row r="4310" spans="1:9" x14ac:dyDescent="0.25">
      <c r="A4310" s="114">
        <f t="shared" si="407"/>
        <v>4310</v>
      </c>
      <c r="B4310" s="114">
        <f>IF(AND(A4310&gt;=CONTROL!$D$9,A4310&lt;CONTROL!$D$10+1),A4310,0)</f>
        <v>0</v>
      </c>
      <c r="C4310" s="114">
        <f>IF(AND(A4310&gt;=CONTROL!$F$9,A4310&lt;CONTROL!$F$10+1),A4310,0)</f>
        <v>0</v>
      </c>
      <c r="D4310" s="114" t="str">
        <f>IF(DATOS!I4311=CONTROL!$H$10,"B","A")</f>
        <v>A</v>
      </c>
      <c r="E4310" s="114">
        <f t="shared" si="402"/>
        <v>0</v>
      </c>
      <c r="F4310">
        <f t="shared" ca="1" si="403"/>
        <v>-1</v>
      </c>
      <c r="G4310">
        <f t="shared" ca="1" si="404"/>
        <v>654</v>
      </c>
      <c r="H4310">
        <f t="shared" ca="1" si="405"/>
        <v>0</v>
      </c>
      <c r="I4310" s="122">
        <f t="shared" ca="1" si="406"/>
        <v>0</v>
      </c>
    </row>
    <row r="4311" spans="1:9" x14ac:dyDescent="0.25">
      <c r="A4311" s="114">
        <f t="shared" si="407"/>
        <v>4311</v>
      </c>
      <c r="B4311" s="114">
        <f>IF(AND(A4311&gt;=CONTROL!$D$9,A4311&lt;CONTROL!$D$10+1),A4311,0)</f>
        <v>0</v>
      </c>
      <c r="C4311" s="114">
        <f>IF(AND(A4311&gt;=CONTROL!$F$9,A4311&lt;CONTROL!$F$10+1),A4311,0)</f>
        <v>0</v>
      </c>
      <c r="D4311" s="114" t="str">
        <f>IF(DATOS!I4312=CONTROL!$H$10,"B","A")</f>
        <v>A</v>
      </c>
      <c r="E4311" s="114">
        <f t="shared" si="402"/>
        <v>0</v>
      </c>
      <c r="F4311">
        <f t="shared" ca="1" si="403"/>
        <v>-1</v>
      </c>
      <c r="G4311">
        <f t="shared" ca="1" si="404"/>
        <v>654</v>
      </c>
      <c r="H4311">
        <f t="shared" ca="1" si="405"/>
        <v>0</v>
      </c>
      <c r="I4311" s="122">
        <f t="shared" ca="1" si="406"/>
        <v>0</v>
      </c>
    </row>
    <row r="4312" spans="1:9" x14ac:dyDescent="0.25">
      <c r="A4312" s="114">
        <f t="shared" si="407"/>
        <v>4312</v>
      </c>
      <c r="B4312" s="114">
        <f>IF(AND(A4312&gt;=CONTROL!$D$9,A4312&lt;CONTROL!$D$10+1),A4312,0)</f>
        <v>0</v>
      </c>
      <c r="C4312" s="114">
        <f>IF(AND(A4312&gt;=CONTROL!$F$9,A4312&lt;CONTROL!$F$10+1),A4312,0)</f>
        <v>0</v>
      </c>
      <c r="D4312" s="114" t="str">
        <f>IF(DATOS!I4313=CONTROL!$H$10,"B","A")</f>
        <v>A</v>
      </c>
      <c r="E4312" s="114">
        <f t="shared" si="402"/>
        <v>0</v>
      </c>
      <c r="F4312">
        <f t="shared" ca="1" si="403"/>
        <v>-1</v>
      </c>
      <c r="G4312">
        <f t="shared" ca="1" si="404"/>
        <v>654</v>
      </c>
      <c r="H4312">
        <f t="shared" ca="1" si="405"/>
        <v>0</v>
      </c>
      <c r="I4312" s="122">
        <f t="shared" ca="1" si="406"/>
        <v>0</v>
      </c>
    </row>
    <row r="4313" spans="1:9" x14ac:dyDescent="0.25">
      <c r="A4313" s="114">
        <f t="shared" si="407"/>
        <v>4313</v>
      </c>
      <c r="B4313" s="114">
        <f>IF(AND(A4313&gt;=CONTROL!$D$9,A4313&lt;CONTROL!$D$10+1),A4313,0)</f>
        <v>0</v>
      </c>
      <c r="C4313" s="114">
        <f>IF(AND(A4313&gt;=CONTROL!$F$9,A4313&lt;CONTROL!$F$10+1),A4313,0)</f>
        <v>0</v>
      </c>
      <c r="D4313" s="114" t="str">
        <f>IF(DATOS!I4314=CONTROL!$H$10,"B","A")</f>
        <v>A</v>
      </c>
      <c r="E4313" s="114">
        <f t="shared" si="402"/>
        <v>0</v>
      </c>
      <c r="F4313">
        <f t="shared" ca="1" si="403"/>
        <v>-1</v>
      </c>
      <c r="G4313">
        <f t="shared" ca="1" si="404"/>
        <v>654</v>
      </c>
      <c r="H4313">
        <f t="shared" ca="1" si="405"/>
        <v>0</v>
      </c>
      <c r="I4313" s="122">
        <f t="shared" ca="1" si="406"/>
        <v>0</v>
      </c>
    </row>
    <row r="4314" spans="1:9" x14ac:dyDescent="0.25">
      <c r="A4314" s="114">
        <f t="shared" si="407"/>
        <v>4314</v>
      </c>
      <c r="B4314" s="114">
        <f>IF(AND(A4314&gt;=CONTROL!$D$9,A4314&lt;CONTROL!$D$10+1),A4314,0)</f>
        <v>0</v>
      </c>
      <c r="C4314" s="114">
        <f>IF(AND(A4314&gt;=CONTROL!$F$9,A4314&lt;CONTROL!$F$10+1),A4314,0)</f>
        <v>0</v>
      </c>
      <c r="D4314" s="114" t="str">
        <f>IF(DATOS!I4315=CONTROL!$H$10,"B","A")</f>
        <v>A</v>
      </c>
      <c r="E4314" s="114">
        <f t="shared" si="402"/>
        <v>0</v>
      </c>
      <c r="F4314">
        <f t="shared" ca="1" si="403"/>
        <v>-1</v>
      </c>
      <c r="G4314">
        <f t="shared" ca="1" si="404"/>
        <v>654</v>
      </c>
      <c r="H4314">
        <f t="shared" ca="1" si="405"/>
        <v>0</v>
      </c>
      <c r="I4314" s="122">
        <f t="shared" ca="1" si="406"/>
        <v>0</v>
      </c>
    </row>
    <row r="4315" spans="1:9" x14ac:dyDescent="0.25">
      <c r="A4315" s="114">
        <f t="shared" si="407"/>
        <v>4315</v>
      </c>
      <c r="B4315" s="114">
        <f>IF(AND(A4315&gt;=CONTROL!$D$9,A4315&lt;CONTROL!$D$10+1),A4315,0)</f>
        <v>0</v>
      </c>
      <c r="C4315" s="114">
        <f>IF(AND(A4315&gt;=CONTROL!$F$9,A4315&lt;CONTROL!$F$10+1),A4315,0)</f>
        <v>0</v>
      </c>
      <c r="D4315" s="114" t="str">
        <f>IF(DATOS!I4316=CONTROL!$H$10,"B","A")</f>
        <v>A</v>
      </c>
      <c r="E4315" s="114">
        <f t="shared" si="402"/>
        <v>0</v>
      </c>
      <c r="F4315">
        <f t="shared" ca="1" si="403"/>
        <v>-1</v>
      </c>
      <c r="G4315">
        <f t="shared" ca="1" si="404"/>
        <v>654</v>
      </c>
      <c r="H4315">
        <f t="shared" ca="1" si="405"/>
        <v>0</v>
      </c>
      <c r="I4315" s="122">
        <f t="shared" ca="1" si="406"/>
        <v>0</v>
      </c>
    </row>
    <row r="4316" spans="1:9" x14ac:dyDescent="0.25">
      <c r="A4316" s="114">
        <f t="shared" si="407"/>
        <v>4316</v>
      </c>
      <c r="B4316" s="114">
        <f>IF(AND(A4316&gt;=CONTROL!$D$9,A4316&lt;CONTROL!$D$10+1),A4316,0)</f>
        <v>0</v>
      </c>
      <c r="C4316" s="114">
        <f>IF(AND(A4316&gt;=CONTROL!$F$9,A4316&lt;CONTROL!$F$10+1),A4316,0)</f>
        <v>0</v>
      </c>
      <c r="D4316" s="114" t="str">
        <f>IF(DATOS!I4317=CONTROL!$H$10,"B","A")</f>
        <v>A</v>
      </c>
      <c r="E4316" s="114">
        <f t="shared" si="402"/>
        <v>0</v>
      </c>
      <c r="F4316">
        <f t="shared" ca="1" si="403"/>
        <v>-1</v>
      </c>
      <c r="G4316">
        <f t="shared" ca="1" si="404"/>
        <v>654</v>
      </c>
      <c r="H4316">
        <f t="shared" ca="1" si="405"/>
        <v>0</v>
      </c>
      <c r="I4316" s="122">
        <f t="shared" ca="1" si="406"/>
        <v>0</v>
      </c>
    </row>
    <row r="4317" spans="1:9" x14ac:dyDescent="0.25">
      <c r="A4317" s="114">
        <f t="shared" si="407"/>
        <v>4317</v>
      </c>
      <c r="B4317" s="114">
        <f>IF(AND(A4317&gt;=CONTROL!$D$9,A4317&lt;CONTROL!$D$10+1),A4317,0)</f>
        <v>0</v>
      </c>
      <c r="C4317" s="114">
        <f>IF(AND(A4317&gt;=CONTROL!$F$9,A4317&lt;CONTROL!$F$10+1),A4317,0)</f>
        <v>0</v>
      </c>
      <c r="D4317" s="114" t="str">
        <f>IF(DATOS!I4318=CONTROL!$H$10,"B","A")</f>
        <v>A</v>
      </c>
      <c r="E4317" s="114">
        <f t="shared" si="402"/>
        <v>0</v>
      </c>
      <c r="F4317">
        <f t="shared" ca="1" si="403"/>
        <v>-1</v>
      </c>
      <c r="G4317">
        <f t="shared" ca="1" si="404"/>
        <v>654</v>
      </c>
      <c r="H4317">
        <f t="shared" ca="1" si="405"/>
        <v>0</v>
      </c>
      <c r="I4317" s="122">
        <f t="shared" ca="1" si="406"/>
        <v>0</v>
      </c>
    </row>
    <row r="4318" spans="1:9" x14ac:dyDescent="0.25">
      <c r="A4318" s="114">
        <f t="shared" si="407"/>
        <v>4318</v>
      </c>
      <c r="B4318" s="114">
        <f>IF(AND(A4318&gt;=CONTROL!$D$9,A4318&lt;CONTROL!$D$10+1),A4318,0)</f>
        <v>0</v>
      </c>
      <c r="C4318" s="114">
        <f>IF(AND(A4318&gt;=CONTROL!$F$9,A4318&lt;CONTROL!$F$10+1),A4318,0)</f>
        <v>0</v>
      </c>
      <c r="D4318" s="114" t="str">
        <f>IF(DATOS!I4319=CONTROL!$H$10,"B","A")</f>
        <v>A</v>
      </c>
      <c r="E4318" s="114">
        <f t="shared" si="402"/>
        <v>0</v>
      </c>
      <c r="F4318">
        <f t="shared" ca="1" si="403"/>
        <v>-1</v>
      </c>
      <c r="G4318">
        <f t="shared" ca="1" si="404"/>
        <v>654</v>
      </c>
      <c r="H4318">
        <f t="shared" ca="1" si="405"/>
        <v>0</v>
      </c>
      <c r="I4318" s="122">
        <f t="shared" ca="1" si="406"/>
        <v>0</v>
      </c>
    </row>
    <row r="4319" spans="1:9" x14ac:dyDescent="0.25">
      <c r="A4319" s="114">
        <f t="shared" si="407"/>
        <v>4319</v>
      </c>
      <c r="B4319" s="114">
        <f>IF(AND(A4319&gt;=CONTROL!$D$9,A4319&lt;CONTROL!$D$10+1),A4319,0)</f>
        <v>0</v>
      </c>
      <c r="C4319" s="114">
        <f>IF(AND(A4319&gt;=CONTROL!$F$9,A4319&lt;CONTROL!$F$10+1),A4319,0)</f>
        <v>0</v>
      </c>
      <c r="D4319" s="114" t="str">
        <f>IF(DATOS!I4320=CONTROL!$H$10,"B","A")</f>
        <v>A</v>
      </c>
      <c r="E4319" s="114">
        <f t="shared" si="402"/>
        <v>0</v>
      </c>
      <c r="F4319">
        <f t="shared" ca="1" si="403"/>
        <v>-1</v>
      </c>
      <c r="G4319">
        <f t="shared" ca="1" si="404"/>
        <v>654</v>
      </c>
      <c r="H4319">
        <f t="shared" ca="1" si="405"/>
        <v>0</v>
      </c>
      <c r="I4319" s="122">
        <f t="shared" ca="1" si="406"/>
        <v>0</v>
      </c>
    </row>
    <row r="4320" spans="1:9" x14ac:dyDescent="0.25">
      <c r="A4320" s="114">
        <f t="shared" si="407"/>
        <v>4320</v>
      </c>
      <c r="B4320" s="114">
        <f>IF(AND(A4320&gt;=CONTROL!$D$9,A4320&lt;CONTROL!$D$10+1),A4320,0)</f>
        <v>0</v>
      </c>
      <c r="C4320" s="114">
        <f>IF(AND(A4320&gt;=CONTROL!$F$9,A4320&lt;CONTROL!$F$10+1),A4320,0)</f>
        <v>0</v>
      </c>
      <c r="D4320" s="114" t="str">
        <f>IF(DATOS!I4321=CONTROL!$H$10,"B","A")</f>
        <v>A</v>
      </c>
      <c r="E4320" s="114">
        <f t="shared" si="402"/>
        <v>0</v>
      </c>
      <c r="F4320">
        <f t="shared" ca="1" si="403"/>
        <v>-1</v>
      </c>
      <c r="G4320">
        <f t="shared" ca="1" si="404"/>
        <v>654</v>
      </c>
      <c r="H4320">
        <f t="shared" ca="1" si="405"/>
        <v>0</v>
      </c>
      <c r="I4320" s="122">
        <f t="shared" ca="1" si="406"/>
        <v>0</v>
      </c>
    </row>
    <row r="4321" spans="1:9" x14ac:dyDescent="0.25">
      <c r="A4321" s="114">
        <f t="shared" si="407"/>
        <v>4321</v>
      </c>
      <c r="B4321" s="114">
        <f>IF(AND(A4321&gt;=CONTROL!$D$9,A4321&lt;CONTROL!$D$10+1),A4321,0)</f>
        <v>0</v>
      </c>
      <c r="C4321" s="114">
        <f>IF(AND(A4321&gt;=CONTROL!$F$9,A4321&lt;CONTROL!$F$10+1),A4321,0)</f>
        <v>0</v>
      </c>
      <c r="D4321" s="114" t="str">
        <f>IF(DATOS!I4322=CONTROL!$H$10,"B","A")</f>
        <v>A</v>
      </c>
      <c r="E4321" s="114">
        <f t="shared" si="402"/>
        <v>0</v>
      </c>
      <c r="F4321">
        <f t="shared" ca="1" si="403"/>
        <v>-1</v>
      </c>
      <c r="G4321">
        <f t="shared" ca="1" si="404"/>
        <v>654</v>
      </c>
      <c r="H4321">
        <f t="shared" ca="1" si="405"/>
        <v>0</v>
      </c>
      <c r="I4321" s="122">
        <f t="shared" ca="1" si="406"/>
        <v>0</v>
      </c>
    </row>
    <row r="4322" spans="1:9" x14ac:dyDescent="0.25">
      <c r="A4322" s="114">
        <f t="shared" si="407"/>
        <v>4322</v>
      </c>
      <c r="B4322" s="114">
        <f>IF(AND(A4322&gt;=CONTROL!$D$9,A4322&lt;CONTROL!$D$10+1),A4322,0)</f>
        <v>0</v>
      </c>
      <c r="C4322" s="114">
        <f>IF(AND(A4322&gt;=CONTROL!$F$9,A4322&lt;CONTROL!$F$10+1),A4322,0)</f>
        <v>0</v>
      </c>
      <c r="D4322" s="114" t="str">
        <f>IF(DATOS!I4323=CONTROL!$H$10,"B","A")</f>
        <v>A</v>
      </c>
      <c r="E4322" s="114">
        <f t="shared" si="402"/>
        <v>0</v>
      </c>
      <c r="F4322">
        <f t="shared" ca="1" si="403"/>
        <v>-1</v>
      </c>
      <c r="G4322">
        <f t="shared" ca="1" si="404"/>
        <v>654</v>
      </c>
      <c r="H4322">
        <f t="shared" ca="1" si="405"/>
        <v>0</v>
      </c>
      <c r="I4322" s="122">
        <f t="shared" ca="1" si="406"/>
        <v>0</v>
      </c>
    </row>
    <row r="4323" spans="1:9" x14ac:dyDescent="0.25">
      <c r="A4323" s="114">
        <f t="shared" si="407"/>
        <v>4323</v>
      </c>
      <c r="B4323" s="114">
        <f>IF(AND(A4323&gt;=CONTROL!$D$9,A4323&lt;CONTROL!$D$10+1),A4323,0)</f>
        <v>0</v>
      </c>
      <c r="C4323" s="114">
        <f>IF(AND(A4323&gt;=CONTROL!$F$9,A4323&lt;CONTROL!$F$10+1),A4323,0)</f>
        <v>0</v>
      </c>
      <c r="D4323" s="114" t="str">
        <f>IF(DATOS!I4324=CONTROL!$H$10,"B","A")</f>
        <v>A</v>
      </c>
      <c r="E4323" s="114">
        <f t="shared" si="402"/>
        <v>0</v>
      </c>
      <c r="F4323">
        <f t="shared" ca="1" si="403"/>
        <v>-1</v>
      </c>
      <c r="G4323">
        <f t="shared" ca="1" si="404"/>
        <v>654</v>
      </c>
      <c r="H4323">
        <f t="shared" ca="1" si="405"/>
        <v>0</v>
      </c>
      <c r="I4323" s="122">
        <f t="shared" ca="1" si="406"/>
        <v>0</v>
      </c>
    </row>
    <row r="4324" spans="1:9" x14ac:dyDescent="0.25">
      <c r="A4324" s="114">
        <f t="shared" si="407"/>
        <v>4324</v>
      </c>
      <c r="B4324" s="114">
        <f>IF(AND(A4324&gt;=CONTROL!$D$9,A4324&lt;CONTROL!$D$10+1),A4324,0)</f>
        <v>0</v>
      </c>
      <c r="C4324" s="114">
        <f>IF(AND(A4324&gt;=CONTROL!$F$9,A4324&lt;CONTROL!$F$10+1),A4324,0)</f>
        <v>0</v>
      </c>
      <c r="D4324" s="114" t="str">
        <f>IF(DATOS!I4325=CONTROL!$H$10,"B","A")</f>
        <v>A</v>
      </c>
      <c r="E4324" s="114">
        <f t="shared" si="402"/>
        <v>0</v>
      </c>
      <c r="F4324">
        <f t="shared" ca="1" si="403"/>
        <v>-1</v>
      </c>
      <c r="G4324">
        <f t="shared" ca="1" si="404"/>
        <v>654</v>
      </c>
      <c r="H4324">
        <f t="shared" ca="1" si="405"/>
        <v>0</v>
      </c>
      <c r="I4324" s="122">
        <f t="shared" ca="1" si="406"/>
        <v>0</v>
      </c>
    </row>
    <row r="4325" spans="1:9" x14ac:dyDescent="0.25">
      <c r="A4325" s="114">
        <f t="shared" si="407"/>
        <v>4325</v>
      </c>
      <c r="B4325" s="114">
        <f>IF(AND(A4325&gt;=CONTROL!$D$9,A4325&lt;CONTROL!$D$10+1),A4325,0)</f>
        <v>0</v>
      </c>
      <c r="C4325" s="114">
        <f>IF(AND(A4325&gt;=CONTROL!$F$9,A4325&lt;CONTROL!$F$10+1),A4325,0)</f>
        <v>0</v>
      </c>
      <c r="D4325" s="114" t="str">
        <f>IF(DATOS!I4326=CONTROL!$H$10,"B","A")</f>
        <v>A</v>
      </c>
      <c r="E4325" s="114">
        <f t="shared" si="402"/>
        <v>0</v>
      </c>
      <c r="F4325">
        <f t="shared" ca="1" si="403"/>
        <v>-1</v>
      </c>
      <c r="G4325">
        <f t="shared" ca="1" si="404"/>
        <v>654</v>
      </c>
      <c r="H4325">
        <f t="shared" ca="1" si="405"/>
        <v>0</v>
      </c>
      <c r="I4325" s="122">
        <f t="shared" ca="1" si="406"/>
        <v>0</v>
      </c>
    </row>
    <row r="4326" spans="1:9" x14ac:dyDescent="0.25">
      <c r="A4326" s="114">
        <f t="shared" si="407"/>
        <v>4326</v>
      </c>
      <c r="B4326" s="114">
        <f>IF(AND(A4326&gt;=CONTROL!$D$9,A4326&lt;CONTROL!$D$10+1),A4326,0)</f>
        <v>0</v>
      </c>
      <c r="C4326" s="114">
        <f>IF(AND(A4326&gt;=CONTROL!$F$9,A4326&lt;CONTROL!$F$10+1),A4326,0)</f>
        <v>0</v>
      </c>
      <c r="D4326" s="114" t="str">
        <f>IF(DATOS!I4327=CONTROL!$H$10,"B","A")</f>
        <v>A</v>
      </c>
      <c r="E4326" s="114">
        <f t="shared" si="402"/>
        <v>0</v>
      </c>
      <c r="F4326">
        <f t="shared" ca="1" si="403"/>
        <v>-1</v>
      </c>
      <c r="G4326">
        <f t="shared" ca="1" si="404"/>
        <v>654</v>
      </c>
      <c r="H4326">
        <f t="shared" ca="1" si="405"/>
        <v>0</v>
      </c>
      <c r="I4326" s="122">
        <f t="shared" ca="1" si="406"/>
        <v>0</v>
      </c>
    </row>
    <row r="4327" spans="1:9" x14ac:dyDescent="0.25">
      <c r="A4327" s="114">
        <f t="shared" si="407"/>
        <v>4327</v>
      </c>
      <c r="B4327" s="114">
        <f>IF(AND(A4327&gt;=CONTROL!$D$9,A4327&lt;CONTROL!$D$10+1),A4327,0)</f>
        <v>0</v>
      </c>
      <c r="C4327" s="114">
        <f>IF(AND(A4327&gt;=CONTROL!$F$9,A4327&lt;CONTROL!$F$10+1),A4327,0)</f>
        <v>0</v>
      </c>
      <c r="D4327" s="114" t="str">
        <f>IF(DATOS!I4328=CONTROL!$H$10,"B","A")</f>
        <v>A</v>
      </c>
      <c r="E4327" s="114">
        <f t="shared" si="402"/>
        <v>0</v>
      </c>
      <c r="F4327">
        <f t="shared" ca="1" si="403"/>
        <v>-1</v>
      </c>
      <c r="G4327">
        <f t="shared" ca="1" si="404"/>
        <v>654</v>
      </c>
      <c r="H4327">
        <f t="shared" ca="1" si="405"/>
        <v>0</v>
      </c>
      <c r="I4327" s="122">
        <f t="shared" ca="1" si="406"/>
        <v>0</v>
      </c>
    </row>
    <row r="4328" spans="1:9" x14ac:dyDescent="0.25">
      <c r="A4328" s="114">
        <f t="shared" si="407"/>
        <v>4328</v>
      </c>
      <c r="B4328" s="114">
        <f>IF(AND(A4328&gt;=CONTROL!$D$9,A4328&lt;CONTROL!$D$10+1),A4328,0)</f>
        <v>0</v>
      </c>
      <c r="C4328" s="114">
        <f>IF(AND(A4328&gt;=CONTROL!$F$9,A4328&lt;CONTROL!$F$10+1),A4328,0)</f>
        <v>0</v>
      </c>
      <c r="D4328" s="114" t="str">
        <f>IF(DATOS!I4329=CONTROL!$H$10,"B","A")</f>
        <v>A</v>
      </c>
      <c r="E4328" s="114">
        <f t="shared" si="402"/>
        <v>0</v>
      </c>
      <c r="F4328">
        <f t="shared" ca="1" si="403"/>
        <v>-1</v>
      </c>
      <c r="G4328">
        <f t="shared" ca="1" si="404"/>
        <v>654</v>
      </c>
      <c r="H4328">
        <f t="shared" ca="1" si="405"/>
        <v>0</v>
      </c>
      <c r="I4328" s="122">
        <f t="shared" ca="1" si="406"/>
        <v>0</v>
      </c>
    </row>
    <row r="4329" spans="1:9" x14ac:dyDescent="0.25">
      <c r="A4329" s="114">
        <f t="shared" si="407"/>
        <v>4329</v>
      </c>
      <c r="B4329" s="114">
        <f>IF(AND(A4329&gt;=CONTROL!$D$9,A4329&lt;CONTROL!$D$10+1),A4329,0)</f>
        <v>0</v>
      </c>
      <c r="C4329" s="114">
        <f>IF(AND(A4329&gt;=CONTROL!$F$9,A4329&lt;CONTROL!$F$10+1),A4329,0)</f>
        <v>0</v>
      </c>
      <c r="D4329" s="114" t="str">
        <f>IF(DATOS!I4330=CONTROL!$H$10,"B","A")</f>
        <v>A</v>
      </c>
      <c r="E4329" s="114">
        <f t="shared" si="402"/>
        <v>0</v>
      </c>
      <c r="F4329">
        <f t="shared" ca="1" si="403"/>
        <v>-1</v>
      </c>
      <c r="G4329">
        <f t="shared" ca="1" si="404"/>
        <v>654</v>
      </c>
      <c r="H4329">
        <f t="shared" ca="1" si="405"/>
        <v>0</v>
      </c>
      <c r="I4329" s="122">
        <f t="shared" ca="1" si="406"/>
        <v>0</v>
      </c>
    </row>
    <row r="4330" spans="1:9" x14ac:dyDescent="0.25">
      <c r="A4330" s="114">
        <f t="shared" si="407"/>
        <v>4330</v>
      </c>
      <c r="B4330" s="114">
        <f>IF(AND(A4330&gt;=CONTROL!$D$9,A4330&lt;CONTROL!$D$10+1),A4330,0)</f>
        <v>0</v>
      </c>
      <c r="C4330" s="114">
        <f>IF(AND(A4330&gt;=CONTROL!$F$9,A4330&lt;CONTROL!$F$10+1),A4330,0)</f>
        <v>0</v>
      </c>
      <c r="D4330" s="114" t="str">
        <f>IF(DATOS!I4331=CONTROL!$H$10,"B","A")</f>
        <v>A</v>
      </c>
      <c r="E4330" s="114">
        <f t="shared" si="402"/>
        <v>0</v>
      </c>
      <c r="F4330">
        <f t="shared" ca="1" si="403"/>
        <v>-1</v>
      </c>
      <c r="G4330">
        <f t="shared" ca="1" si="404"/>
        <v>654</v>
      </c>
      <c r="H4330">
        <f t="shared" ca="1" si="405"/>
        <v>0</v>
      </c>
      <c r="I4330" s="122">
        <f t="shared" ca="1" si="406"/>
        <v>0</v>
      </c>
    </row>
    <row r="4331" spans="1:9" x14ac:dyDescent="0.25">
      <c r="A4331" s="114">
        <f t="shared" si="407"/>
        <v>4331</v>
      </c>
      <c r="B4331" s="114">
        <f>IF(AND(A4331&gt;=CONTROL!$D$9,A4331&lt;CONTROL!$D$10+1),A4331,0)</f>
        <v>0</v>
      </c>
      <c r="C4331" s="114">
        <f>IF(AND(A4331&gt;=CONTROL!$F$9,A4331&lt;CONTROL!$F$10+1),A4331,0)</f>
        <v>0</v>
      </c>
      <c r="D4331" s="114" t="str">
        <f>IF(DATOS!I4332=CONTROL!$H$10,"B","A")</f>
        <v>A</v>
      </c>
      <c r="E4331" s="114">
        <f t="shared" si="402"/>
        <v>0</v>
      </c>
      <c r="F4331">
        <f t="shared" ca="1" si="403"/>
        <v>-1</v>
      </c>
      <c r="G4331">
        <f t="shared" ca="1" si="404"/>
        <v>654</v>
      </c>
      <c r="H4331">
        <f t="shared" ca="1" si="405"/>
        <v>0</v>
      </c>
      <c r="I4331" s="122">
        <f t="shared" ca="1" si="406"/>
        <v>0</v>
      </c>
    </row>
    <row r="4332" spans="1:9" x14ac:dyDescent="0.25">
      <c r="A4332" s="114">
        <f t="shared" si="407"/>
        <v>4332</v>
      </c>
      <c r="B4332" s="114">
        <f>IF(AND(A4332&gt;=CONTROL!$D$9,A4332&lt;CONTROL!$D$10+1),A4332,0)</f>
        <v>0</v>
      </c>
      <c r="C4332" s="114">
        <f>IF(AND(A4332&gt;=CONTROL!$F$9,A4332&lt;CONTROL!$F$10+1),A4332,0)</f>
        <v>0</v>
      </c>
      <c r="D4332" s="114" t="str">
        <f>IF(DATOS!I4333=CONTROL!$H$10,"B","A")</f>
        <v>A</v>
      </c>
      <c r="E4332" s="114">
        <f t="shared" si="402"/>
        <v>0</v>
      </c>
      <c r="F4332">
        <f t="shared" ca="1" si="403"/>
        <v>-1</v>
      </c>
      <c r="G4332">
        <f t="shared" ca="1" si="404"/>
        <v>654</v>
      </c>
      <c r="H4332">
        <f t="shared" ca="1" si="405"/>
        <v>0</v>
      </c>
      <c r="I4332" s="122">
        <f t="shared" ca="1" si="406"/>
        <v>0</v>
      </c>
    </row>
    <row r="4333" spans="1:9" x14ac:dyDescent="0.25">
      <c r="A4333" s="114">
        <f t="shared" si="407"/>
        <v>4333</v>
      </c>
      <c r="B4333" s="114">
        <f>IF(AND(A4333&gt;=CONTROL!$D$9,A4333&lt;CONTROL!$D$10+1),A4333,0)</f>
        <v>0</v>
      </c>
      <c r="C4333" s="114">
        <f>IF(AND(A4333&gt;=CONTROL!$F$9,A4333&lt;CONTROL!$F$10+1),A4333,0)</f>
        <v>0</v>
      </c>
      <c r="D4333" s="114" t="str">
        <f>IF(DATOS!I4334=CONTROL!$H$10,"B","A")</f>
        <v>A</v>
      </c>
      <c r="E4333" s="114">
        <f t="shared" si="402"/>
        <v>0</v>
      </c>
      <c r="F4333">
        <f t="shared" ca="1" si="403"/>
        <v>-1</v>
      </c>
      <c r="G4333">
        <f t="shared" ca="1" si="404"/>
        <v>654</v>
      </c>
      <c r="H4333">
        <f t="shared" ca="1" si="405"/>
        <v>0</v>
      </c>
      <c r="I4333" s="122">
        <f t="shared" ca="1" si="406"/>
        <v>0</v>
      </c>
    </row>
    <row r="4334" spans="1:9" x14ac:dyDescent="0.25">
      <c r="A4334" s="114">
        <f t="shared" si="407"/>
        <v>4334</v>
      </c>
      <c r="B4334" s="114">
        <f>IF(AND(A4334&gt;=CONTROL!$D$9,A4334&lt;CONTROL!$D$10+1),A4334,0)</f>
        <v>0</v>
      </c>
      <c r="C4334" s="114">
        <f>IF(AND(A4334&gt;=CONTROL!$F$9,A4334&lt;CONTROL!$F$10+1),A4334,0)</f>
        <v>0</v>
      </c>
      <c r="D4334" s="114" t="str">
        <f>IF(DATOS!I4335=CONTROL!$H$10,"B","A")</f>
        <v>A</v>
      </c>
      <c r="E4334" s="114">
        <f t="shared" si="402"/>
        <v>0</v>
      </c>
      <c r="F4334">
        <f t="shared" ca="1" si="403"/>
        <v>-1</v>
      </c>
      <c r="G4334">
        <f t="shared" ca="1" si="404"/>
        <v>654</v>
      </c>
      <c r="H4334">
        <f t="shared" ca="1" si="405"/>
        <v>0</v>
      </c>
      <c r="I4334" s="122">
        <f t="shared" ca="1" si="406"/>
        <v>0</v>
      </c>
    </row>
    <row r="4335" spans="1:9" x14ac:dyDescent="0.25">
      <c r="A4335" s="114">
        <f t="shared" si="407"/>
        <v>4335</v>
      </c>
      <c r="B4335" s="114">
        <f>IF(AND(A4335&gt;=CONTROL!$D$9,A4335&lt;CONTROL!$D$10+1),A4335,0)</f>
        <v>0</v>
      </c>
      <c r="C4335" s="114">
        <f>IF(AND(A4335&gt;=CONTROL!$F$9,A4335&lt;CONTROL!$F$10+1),A4335,0)</f>
        <v>0</v>
      </c>
      <c r="D4335" s="114" t="str">
        <f>IF(DATOS!I4336=CONTROL!$H$10,"B","A")</f>
        <v>A</v>
      </c>
      <c r="E4335" s="114">
        <f t="shared" si="402"/>
        <v>0</v>
      </c>
      <c r="F4335">
        <f t="shared" ca="1" si="403"/>
        <v>-1</v>
      </c>
      <c r="G4335">
        <f t="shared" ca="1" si="404"/>
        <v>654</v>
      </c>
      <c r="H4335">
        <f t="shared" ca="1" si="405"/>
        <v>0</v>
      </c>
      <c r="I4335" s="122">
        <f t="shared" ca="1" si="406"/>
        <v>0</v>
      </c>
    </row>
    <row r="4336" spans="1:9" x14ac:dyDescent="0.25">
      <c r="A4336" s="114">
        <f t="shared" si="407"/>
        <v>4336</v>
      </c>
      <c r="B4336" s="114">
        <f>IF(AND(A4336&gt;=CONTROL!$D$9,A4336&lt;CONTROL!$D$10+1),A4336,0)</f>
        <v>0</v>
      </c>
      <c r="C4336" s="114">
        <f>IF(AND(A4336&gt;=CONTROL!$F$9,A4336&lt;CONTROL!$F$10+1),A4336,0)</f>
        <v>0</v>
      </c>
      <c r="D4336" s="114" t="str">
        <f>IF(DATOS!I4337=CONTROL!$H$10,"B","A")</f>
        <v>A</v>
      </c>
      <c r="E4336" s="114">
        <f t="shared" si="402"/>
        <v>0</v>
      </c>
      <c r="F4336">
        <f t="shared" ca="1" si="403"/>
        <v>-1</v>
      </c>
      <c r="G4336">
        <f t="shared" ca="1" si="404"/>
        <v>654</v>
      </c>
      <c r="H4336">
        <f t="shared" ca="1" si="405"/>
        <v>0</v>
      </c>
      <c r="I4336" s="122">
        <f t="shared" ca="1" si="406"/>
        <v>0</v>
      </c>
    </row>
    <row r="4337" spans="1:9" x14ac:dyDescent="0.25">
      <c r="A4337" s="114">
        <f t="shared" si="407"/>
        <v>4337</v>
      </c>
      <c r="B4337" s="114">
        <f>IF(AND(A4337&gt;=CONTROL!$D$9,A4337&lt;CONTROL!$D$10+1),A4337,0)</f>
        <v>0</v>
      </c>
      <c r="C4337" s="114">
        <f>IF(AND(A4337&gt;=CONTROL!$F$9,A4337&lt;CONTROL!$F$10+1),A4337,0)</f>
        <v>0</v>
      </c>
      <c r="D4337" s="114" t="str">
        <f>IF(DATOS!I4338=CONTROL!$H$10,"B","A")</f>
        <v>A</v>
      </c>
      <c r="E4337" s="114">
        <f t="shared" si="402"/>
        <v>0</v>
      </c>
      <c r="F4337">
        <f t="shared" ca="1" si="403"/>
        <v>-1</v>
      </c>
      <c r="G4337">
        <f t="shared" ca="1" si="404"/>
        <v>654</v>
      </c>
      <c r="H4337">
        <f t="shared" ca="1" si="405"/>
        <v>0</v>
      </c>
      <c r="I4337" s="122">
        <f t="shared" ca="1" si="406"/>
        <v>0</v>
      </c>
    </row>
    <row r="4338" spans="1:9" x14ac:dyDescent="0.25">
      <c r="A4338" s="114">
        <f t="shared" si="407"/>
        <v>4338</v>
      </c>
      <c r="B4338" s="114">
        <f>IF(AND(A4338&gt;=CONTROL!$D$9,A4338&lt;CONTROL!$D$10+1),A4338,0)</f>
        <v>0</v>
      </c>
      <c r="C4338" s="114">
        <f>IF(AND(A4338&gt;=CONTROL!$F$9,A4338&lt;CONTROL!$F$10+1),A4338,0)</f>
        <v>0</v>
      </c>
      <c r="D4338" s="114" t="str">
        <f>IF(DATOS!I4339=CONTROL!$H$10,"B","A")</f>
        <v>A</v>
      </c>
      <c r="E4338" s="114">
        <f t="shared" si="402"/>
        <v>0</v>
      </c>
      <c r="F4338">
        <f t="shared" ca="1" si="403"/>
        <v>-1</v>
      </c>
      <c r="G4338">
        <f t="shared" ca="1" si="404"/>
        <v>654</v>
      </c>
      <c r="H4338">
        <f t="shared" ca="1" si="405"/>
        <v>0</v>
      </c>
      <c r="I4338" s="122">
        <f t="shared" ca="1" si="406"/>
        <v>0</v>
      </c>
    </row>
    <row r="4339" spans="1:9" x14ac:dyDescent="0.25">
      <c r="A4339" s="114">
        <f t="shared" si="407"/>
        <v>4339</v>
      </c>
      <c r="B4339" s="114">
        <f>IF(AND(A4339&gt;=CONTROL!$D$9,A4339&lt;CONTROL!$D$10+1),A4339,0)</f>
        <v>0</v>
      </c>
      <c r="C4339" s="114">
        <f>IF(AND(A4339&gt;=CONTROL!$F$9,A4339&lt;CONTROL!$F$10+1),A4339,0)</f>
        <v>0</v>
      </c>
      <c r="D4339" s="114" t="str">
        <f>IF(DATOS!I4340=CONTROL!$H$10,"B","A")</f>
        <v>A</v>
      </c>
      <c r="E4339" s="114">
        <f t="shared" si="402"/>
        <v>0</v>
      </c>
      <c r="F4339">
        <f t="shared" ca="1" si="403"/>
        <v>-1</v>
      </c>
      <c r="G4339">
        <f t="shared" ca="1" si="404"/>
        <v>654</v>
      </c>
      <c r="H4339">
        <f t="shared" ca="1" si="405"/>
        <v>0</v>
      </c>
      <c r="I4339" s="122">
        <f t="shared" ca="1" si="406"/>
        <v>0</v>
      </c>
    </row>
    <row r="4340" spans="1:9" x14ac:dyDescent="0.25">
      <c r="A4340" s="114">
        <f t="shared" si="407"/>
        <v>4340</v>
      </c>
      <c r="B4340" s="114">
        <f>IF(AND(A4340&gt;=CONTROL!$D$9,A4340&lt;CONTROL!$D$10+1),A4340,0)</f>
        <v>0</v>
      </c>
      <c r="C4340" s="114">
        <f>IF(AND(A4340&gt;=CONTROL!$F$9,A4340&lt;CONTROL!$F$10+1),A4340,0)</f>
        <v>0</v>
      </c>
      <c r="D4340" s="114" t="str">
        <f>IF(DATOS!I4341=CONTROL!$H$10,"B","A")</f>
        <v>A</v>
      </c>
      <c r="E4340" s="114">
        <f t="shared" si="402"/>
        <v>0</v>
      </c>
      <c r="F4340">
        <f t="shared" ca="1" si="403"/>
        <v>-1</v>
      </c>
      <c r="G4340">
        <f t="shared" ca="1" si="404"/>
        <v>654</v>
      </c>
      <c r="H4340">
        <f t="shared" ca="1" si="405"/>
        <v>0</v>
      </c>
      <c r="I4340" s="122">
        <f t="shared" ca="1" si="406"/>
        <v>0</v>
      </c>
    </row>
    <row r="4341" spans="1:9" x14ac:dyDescent="0.25">
      <c r="A4341" s="114">
        <f t="shared" si="407"/>
        <v>4341</v>
      </c>
      <c r="B4341" s="114">
        <f>IF(AND(A4341&gt;=CONTROL!$D$9,A4341&lt;CONTROL!$D$10+1),A4341,0)</f>
        <v>0</v>
      </c>
      <c r="C4341" s="114">
        <f>IF(AND(A4341&gt;=CONTROL!$F$9,A4341&lt;CONTROL!$F$10+1),A4341,0)</f>
        <v>0</v>
      </c>
      <c r="D4341" s="114" t="str">
        <f>IF(DATOS!I4342=CONTROL!$H$10,"B","A")</f>
        <v>A</v>
      </c>
      <c r="E4341" s="114">
        <f t="shared" si="402"/>
        <v>0</v>
      </c>
      <c r="F4341">
        <f t="shared" ca="1" si="403"/>
        <v>-1</v>
      </c>
      <c r="G4341">
        <f t="shared" ca="1" si="404"/>
        <v>654</v>
      </c>
      <c r="H4341">
        <f t="shared" ca="1" si="405"/>
        <v>0</v>
      </c>
      <c r="I4341" s="122">
        <f t="shared" ca="1" si="406"/>
        <v>0</v>
      </c>
    </row>
    <row r="4342" spans="1:9" x14ac:dyDescent="0.25">
      <c r="A4342" s="114">
        <f t="shared" si="407"/>
        <v>4342</v>
      </c>
      <c r="B4342" s="114">
        <f>IF(AND(A4342&gt;=CONTROL!$D$9,A4342&lt;CONTROL!$D$10+1),A4342,0)</f>
        <v>0</v>
      </c>
      <c r="C4342" s="114">
        <f>IF(AND(A4342&gt;=CONTROL!$F$9,A4342&lt;CONTROL!$F$10+1),A4342,0)</f>
        <v>0</v>
      </c>
      <c r="D4342" s="114" t="str">
        <f>IF(DATOS!I4343=CONTROL!$H$10,"B","A")</f>
        <v>A</v>
      </c>
      <c r="E4342" s="114">
        <f t="shared" si="402"/>
        <v>0</v>
      </c>
      <c r="F4342">
        <f t="shared" ca="1" si="403"/>
        <v>-1</v>
      </c>
      <c r="G4342">
        <f t="shared" ca="1" si="404"/>
        <v>654</v>
      </c>
      <c r="H4342">
        <f t="shared" ca="1" si="405"/>
        <v>0</v>
      </c>
      <c r="I4342" s="122">
        <f t="shared" ca="1" si="406"/>
        <v>0</v>
      </c>
    </row>
    <row r="4343" spans="1:9" x14ac:dyDescent="0.25">
      <c r="A4343" s="114">
        <f t="shared" si="407"/>
        <v>4343</v>
      </c>
      <c r="B4343" s="114">
        <f>IF(AND(A4343&gt;=CONTROL!$D$9,A4343&lt;CONTROL!$D$10+1),A4343,0)</f>
        <v>0</v>
      </c>
      <c r="C4343" s="114">
        <f>IF(AND(A4343&gt;=CONTROL!$F$9,A4343&lt;CONTROL!$F$10+1),A4343,0)</f>
        <v>0</v>
      </c>
      <c r="D4343" s="114" t="str">
        <f>IF(DATOS!I4344=CONTROL!$H$10,"B","A")</f>
        <v>A</v>
      </c>
      <c r="E4343" s="114">
        <f t="shared" si="402"/>
        <v>0</v>
      </c>
      <c r="F4343">
        <f t="shared" ca="1" si="403"/>
        <v>-1</v>
      </c>
      <c r="G4343">
        <f t="shared" ca="1" si="404"/>
        <v>654</v>
      </c>
      <c r="H4343">
        <f t="shared" ca="1" si="405"/>
        <v>0</v>
      </c>
      <c r="I4343" s="122">
        <f t="shared" ca="1" si="406"/>
        <v>0</v>
      </c>
    </row>
    <row r="4344" spans="1:9" x14ac:dyDescent="0.25">
      <c r="A4344" s="114">
        <f t="shared" si="407"/>
        <v>4344</v>
      </c>
      <c r="B4344" s="114">
        <f>IF(AND(A4344&gt;=CONTROL!$D$9,A4344&lt;CONTROL!$D$10+1),A4344,0)</f>
        <v>0</v>
      </c>
      <c r="C4344" s="114">
        <f>IF(AND(A4344&gt;=CONTROL!$F$9,A4344&lt;CONTROL!$F$10+1),A4344,0)</f>
        <v>0</v>
      </c>
      <c r="D4344" s="114" t="str">
        <f>IF(DATOS!I4345=CONTROL!$H$10,"B","A")</f>
        <v>A</v>
      </c>
      <c r="E4344" s="114">
        <f t="shared" si="402"/>
        <v>0</v>
      </c>
      <c r="F4344">
        <f t="shared" ca="1" si="403"/>
        <v>-1</v>
      </c>
      <c r="G4344">
        <f t="shared" ca="1" si="404"/>
        <v>654</v>
      </c>
      <c r="H4344">
        <f t="shared" ca="1" si="405"/>
        <v>0</v>
      </c>
      <c r="I4344" s="122">
        <f t="shared" ca="1" si="406"/>
        <v>0</v>
      </c>
    </row>
    <row r="4345" spans="1:9" x14ac:dyDescent="0.25">
      <c r="A4345" s="114">
        <f t="shared" si="407"/>
        <v>4345</v>
      </c>
      <c r="B4345" s="114">
        <f>IF(AND(A4345&gt;=CONTROL!$D$9,A4345&lt;CONTROL!$D$10+1),A4345,0)</f>
        <v>0</v>
      </c>
      <c r="C4345" s="114">
        <f>IF(AND(A4345&gt;=CONTROL!$F$9,A4345&lt;CONTROL!$F$10+1),A4345,0)</f>
        <v>0</v>
      </c>
      <c r="D4345" s="114" t="str">
        <f>IF(DATOS!I4346=CONTROL!$H$10,"B","A")</f>
        <v>A</v>
      </c>
      <c r="E4345" s="114">
        <f t="shared" si="402"/>
        <v>0</v>
      </c>
      <c r="F4345">
        <f t="shared" ca="1" si="403"/>
        <v>-1</v>
      </c>
      <c r="G4345">
        <f t="shared" ca="1" si="404"/>
        <v>654</v>
      </c>
      <c r="H4345">
        <f t="shared" ca="1" si="405"/>
        <v>0</v>
      </c>
      <c r="I4345" s="122">
        <f t="shared" ca="1" si="406"/>
        <v>0</v>
      </c>
    </row>
    <row r="4346" spans="1:9" x14ac:dyDescent="0.25">
      <c r="A4346" s="114">
        <f t="shared" si="407"/>
        <v>4346</v>
      </c>
      <c r="B4346" s="114">
        <f>IF(AND(A4346&gt;=CONTROL!$D$9,A4346&lt;CONTROL!$D$10+1),A4346,0)</f>
        <v>0</v>
      </c>
      <c r="C4346" s="114">
        <f>IF(AND(A4346&gt;=CONTROL!$F$9,A4346&lt;CONTROL!$F$10+1),A4346,0)</f>
        <v>0</v>
      </c>
      <c r="D4346" s="114" t="str">
        <f>IF(DATOS!I4347=CONTROL!$H$10,"B","A")</f>
        <v>A</v>
      </c>
      <c r="E4346" s="114">
        <f t="shared" si="402"/>
        <v>0</v>
      </c>
      <c r="F4346">
        <f t="shared" ca="1" si="403"/>
        <v>-1</v>
      </c>
      <c r="G4346">
        <f t="shared" ca="1" si="404"/>
        <v>654</v>
      </c>
      <c r="H4346">
        <f t="shared" ca="1" si="405"/>
        <v>0</v>
      </c>
      <c r="I4346" s="122">
        <f t="shared" ca="1" si="406"/>
        <v>0</v>
      </c>
    </row>
    <row r="4347" spans="1:9" x14ac:dyDescent="0.25">
      <c r="A4347" s="114">
        <f t="shared" si="407"/>
        <v>4347</v>
      </c>
      <c r="B4347" s="114">
        <f>IF(AND(A4347&gt;=CONTROL!$D$9,A4347&lt;CONTROL!$D$10+1),A4347,0)</f>
        <v>0</v>
      </c>
      <c r="C4347" s="114">
        <f>IF(AND(A4347&gt;=CONTROL!$F$9,A4347&lt;CONTROL!$F$10+1),A4347,0)</f>
        <v>0</v>
      </c>
      <c r="D4347" s="114" t="str">
        <f>IF(DATOS!I4348=CONTROL!$H$10,"B","A")</f>
        <v>A</v>
      </c>
      <c r="E4347" s="114">
        <f t="shared" si="402"/>
        <v>0</v>
      </c>
      <c r="F4347">
        <f t="shared" ca="1" si="403"/>
        <v>-1</v>
      </c>
      <c r="G4347">
        <f t="shared" ca="1" si="404"/>
        <v>654</v>
      </c>
      <c r="H4347">
        <f t="shared" ca="1" si="405"/>
        <v>0</v>
      </c>
      <c r="I4347" s="122">
        <f t="shared" ca="1" si="406"/>
        <v>0</v>
      </c>
    </row>
    <row r="4348" spans="1:9" x14ac:dyDescent="0.25">
      <c r="A4348" s="114">
        <f t="shared" si="407"/>
        <v>4348</v>
      </c>
      <c r="B4348" s="114">
        <f>IF(AND(A4348&gt;=CONTROL!$D$9,A4348&lt;CONTROL!$D$10+1),A4348,0)</f>
        <v>0</v>
      </c>
      <c r="C4348" s="114">
        <f>IF(AND(A4348&gt;=CONTROL!$F$9,A4348&lt;CONTROL!$F$10+1),A4348,0)</f>
        <v>0</v>
      </c>
      <c r="D4348" s="114" t="str">
        <f>IF(DATOS!I4349=CONTROL!$H$10,"B","A")</f>
        <v>A</v>
      </c>
      <c r="E4348" s="114">
        <f t="shared" si="402"/>
        <v>0</v>
      </c>
      <c r="F4348">
        <f t="shared" ca="1" si="403"/>
        <v>-1</v>
      </c>
      <c r="G4348">
        <f t="shared" ca="1" si="404"/>
        <v>654</v>
      </c>
      <c r="H4348">
        <f t="shared" ca="1" si="405"/>
        <v>0</v>
      </c>
      <c r="I4348" s="122">
        <f t="shared" ca="1" si="406"/>
        <v>0</v>
      </c>
    </row>
    <row r="4349" spans="1:9" x14ac:dyDescent="0.25">
      <c r="A4349" s="114">
        <f t="shared" si="407"/>
        <v>4349</v>
      </c>
      <c r="B4349" s="114">
        <f>IF(AND(A4349&gt;=CONTROL!$D$9,A4349&lt;CONTROL!$D$10+1),A4349,0)</f>
        <v>0</v>
      </c>
      <c r="C4349" s="114">
        <f>IF(AND(A4349&gt;=CONTROL!$F$9,A4349&lt;CONTROL!$F$10+1),A4349,0)</f>
        <v>0</v>
      </c>
      <c r="D4349" s="114" t="str">
        <f>IF(DATOS!I4350=CONTROL!$H$10,"B","A")</f>
        <v>A</v>
      </c>
      <c r="E4349" s="114">
        <f t="shared" si="402"/>
        <v>0</v>
      </c>
      <c r="F4349">
        <f t="shared" ca="1" si="403"/>
        <v>-1</v>
      </c>
      <c r="G4349">
        <f t="shared" ca="1" si="404"/>
        <v>654</v>
      </c>
      <c r="H4349">
        <f t="shared" ca="1" si="405"/>
        <v>0</v>
      </c>
      <c r="I4349" s="122">
        <f t="shared" ca="1" si="406"/>
        <v>0</v>
      </c>
    </row>
    <row r="4350" spans="1:9" x14ac:dyDescent="0.25">
      <c r="A4350" s="114">
        <f t="shared" si="407"/>
        <v>4350</v>
      </c>
      <c r="B4350" s="114">
        <f>IF(AND(A4350&gt;=CONTROL!$D$9,A4350&lt;CONTROL!$D$10+1),A4350,0)</f>
        <v>0</v>
      </c>
      <c r="C4350" s="114">
        <f>IF(AND(A4350&gt;=CONTROL!$F$9,A4350&lt;CONTROL!$F$10+1),A4350,0)</f>
        <v>0</v>
      </c>
      <c r="D4350" s="114" t="str">
        <f>IF(DATOS!I4351=CONTROL!$H$10,"B","A")</f>
        <v>A</v>
      </c>
      <c r="E4350" s="114">
        <f t="shared" si="402"/>
        <v>0</v>
      </c>
      <c r="F4350">
        <f t="shared" ca="1" si="403"/>
        <v>-1</v>
      </c>
      <c r="G4350">
        <f t="shared" ca="1" si="404"/>
        <v>654</v>
      </c>
      <c r="H4350">
        <f t="shared" ca="1" si="405"/>
        <v>0</v>
      </c>
      <c r="I4350" s="122">
        <f t="shared" ca="1" si="406"/>
        <v>0</v>
      </c>
    </row>
    <row r="4351" spans="1:9" x14ac:dyDescent="0.25">
      <c r="A4351" s="114">
        <f t="shared" si="407"/>
        <v>4351</v>
      </c>
      <c r="B4351" s="114">
        <f>IF(AND(A4351&gt;=CONTROL!$D$9,A4351&lt;CONTROL!$D$10+1),A4351,0)</f>
        <v>0</v>
      </c>
      <c r="C4351" s="114">
        <f>IF(AND(A4351&gt;=CONTROL!$F$9,A4351&lt;CONTROL!$F$10+1),A4351,0)</f>
        <v>0</v>
      </c>
      <c r="D4351" s="114" t="str">
        <f>IF(DATOS!I4352=CONTROL!$H$10,"B","A")</f>
        <v>A</v>
      </c>
      <c r="E4351" s="114">
        <f t="shared" si="402"/>
        <v>0</v>
      </c>
      <c r="F4351">
        <f t="shared" ca="1" si="403"/>
        <v>-1</v>
      </c>
      <c r="G4351">
        <f t="shared" ca="1" si="404"/>
        <v>654</v>
      </c>
      <c r="H4351">
        <f t="shared" ca="1" si="405"/>
        <v>0</v>
      </c>
      <c r="I4351" s="122">
        <f t="shared" ca="1" si="406"/>
        <v>0</v>
      </c>
    </row>
    <row r="4352" spans="1:9" x14ac:dyDescent="0.25">
      <c r="A4352" s="114">
        <f t="shared" si="407"/>
        <v>4352</v>
      </c>
      <c r="B4352" s="114">
        <f>IF(AND(A4352&gt;=CONTROL!$D$9,A4352&lt;CONTROL!$D$10+1),A4352,0)</f>
        <v>0</v>
      </c>
      <c r="C4352" s="114">
        <f>IF(AND(A4352&gt;=CONTROL!$F$9,A4352&lt;CONTROL!$F$10+1),A4352,0)</f>
        <v>0</v>
      </c>
      <c r="D4352" s="114" t="str">
        <f>IF(DATOS!I4353=CONTROL!$H$10,"B","A")</f>
        <v>A</v>
      </c>
      <c r="E4352" s="114">
        <f t="shared" si="402"/>
        <v>0</v>
      </c>
      <c r="F4352">
        <f t="shared" ca="1" si="403"/>
        <v>-1</v>
      </c>
      <c r="G4352">
        <f t="shared" ca="1" si="404"/>
        <v>654</v>
      </c>
      <c r="H4352">
        <f t="shared" ca="1" si="405"/>
        <v>0</v>
      </c>
      <c r="I4352" s="122">
        <f t="shared" ca="1" si="406"/>
        <v>0</v>
      </c>
    </row>
    <row r="4353" spans="1:9" x14ac:dyDescent="0.25">
      <c r="A4353" s="114">
        <f t="shared" si="407"/>
        <v>4353</v>
      </c>
      <c r="B4353" s="114">
        <f>IF(AND(A4353&gt;=CONTROL!$D$9,A4353&lt;CONTROL!$D$10+1),A4353,0)</f>
        <v>0</v>
      </c>
      <c r="C4353" s="114">
        <f>IF(AND(A4353&gt;=CONTROL!$F$9,A4353&lt;CONTROL!$F$10+1),A4353,0)</f>
        <v>0</v>
      </c>
      <c r="D4353" s="114" t="str">
        <f>IF(DATOS!I4354=CONTROL!$H$10,"B","A")</f>
        <v>A</v>
      </c>
      <c r="E4353" s="114">
        <f t="shared" si="402"/>
        <v>0</v>
      </c>
      <c r="F4353">
        <f t="shared" ca="1" si="403"/>
        <v>-1</v>
      </c>
      <c r="G4353">
        <f t="shared" ca="1" si="404"/>
        <v>654</v>
      </c>
      <c r="H4353">
        <f t="shared" ca="1" si="405"/>
        <v>0</v>
      </c>
      <c r="I4353" s="122">
        <f t="shared" ca="1" si="406"/>
        <v>0</v>
      </c>
    </row>
    <row r="4354" spans="1:9" x14ac:dyDescent="0.25">
      <c r="A4354" s="114">
        <f t="shared" si="407"/>
        <v>4354</v>
      </c>
      <c r="B4354" s="114">
        <f>IF(AND(A4354&gt;=CONTROL!$D$9,A4354&lt;CONTROL!$D$10+1),A4354,0)</f>
        <v>0</v>
      </c>
      <c r="C4354" s="114">
        <f>IF(AND(A4354&gt;=CONTROL!$F$9,A4354&lt;CONTROL!$F$10+1),A4354,0)</f>
        <v>0</v>
      </c>
      <c r="D4354" s="114" t="str">
        <f>IF(DATOS!I4355=CONTROL!$H$10,"B","A")</f>
        <v>A</v>
      </c>
      <c r="E4354" s="114">
        <f t="shared" ref="E4354:E4417" si="408">IF(D4354="A",+C4354+B4354,0)</f>
        <v>0</v>
      </c>
      <c r="F4354">
        <f t="shared" ref="F4354:F4417" ca="1" si="409">IF(E4354&gt;0,RAND(),-1)</f>
        <v>-1</v>
      </c>
      <c r="G4354">
        <f t="shared" ref="G4354:G4417" ca="1" si="410">RANK(F4354,$F$1:$F$5000)</f>
        <v>654</v>
      </c>
      <c r="H4354">
        <f t="shared" ref="H4354:H4417" ca="1" si="411">IF(F4354=-1,0,G4354)</f>
        <v>0</v>
      </c>
      <c r="I4354" s="122">
        <f t="shared" ref="I4354:I4417" ca="1" si="412">IFERROR(MATCH(A4354,H:H,0),0)</f>
        <v>0</v>
      </c>
    </row>
    <row r="4355" spans="1:9" x14ac:dyDescent="0.25">
      <c r="A4355" s="114">
        <f t="shared" ref="A4355:A4418" si="413">+A4354+1</f>
        <v>4355</v>
      </c>
      <c r="B4355" s="114">
        <f>IF(AND(A4355&gt;=CONTROL!$D$9,A4355&lt;CONTROL!$D$10+1),A4355,0)</f>
        <v>0</v>
      </c>
      <c r="C4355" s="114">
        <f>IF(AND(A4355&gt;=CONTROL!$F$9,A4355&lt;CONTROL!$F$10+1),A4355,0)</f>
        <v>0</v>
      </c>
      <c r="D4355" s="114" t="str">
        <f>IF(DATOS!I4356=CONTROL!$H$10,"B","A")</f>
        <v>A</v>
      </c>
      <c r="E4355" s="114">
        <f t="shared" si="408"/>
        <v>0</v>
      </c>
      <c r="F4355">
        <f t="shared" ca="1" si="409"/>
        <v>-1</v>
      </c>
      <c r="G4355">
        <f t="shared" ca="1" si="410"/>
        <v>654</v>
      </c>
      <c r="H4355">
        <f t="shared" ca="1" si="411"/>
        <v>0</v>
      </c>
      <c r="I4355" s="122">
        <f t="shared" ca="1" si="412"/>
        <v>0</v>
      </c>
    </row>
    <row r="4356" spans="1:9" x14ac:dyDescent="0.25">
      <c r="A4356" s="114">
        <f t="shared" si="413"/>
        <v>4356</v>
      </c>
      <c r="B4356" s="114">
        <f>IF(AND(A4356&gt;=CONTROL!$D$9,A4356&lt;CONTROL!$D$10+1),A4356,0)</f>
        <v>0</v>
      </c>
      <c r="C4356" s="114">
        <f>IF(AND(A4356&gt;=CONTROL!$F$9,A4356&lt;CONTROL!$F$10+1),A4356,0)</f>
        <v>0</v>
      </c>
      <c r="D4356" s="114" t="str">
        <f>IF(DATOS!I4357=CONTROL!$H$10,"B","A")</f>
        <v>A</v>
      </c>
      <c r="E4356" s="114">
        <f t="shared" si="408"/>
        <v>0</v>
      </c>
      <c r="F4356">
        <f t="shared" ca="1" si="409"/>
        <v>-1</v>
      </c>
      <c r="G4356">
        <f t="shared" ca="1" si="410"/>
        <v>654</v>
      </c>
      <c r="H4356">
        <f t="shared" ca="1" si="411"/>
        <v>0</v>
      </c>
      <c r="I4356" s="122">
        <f t="shared" ca="1" si="412"/>
        <v>0</v>
      </c>
    </row>
    <row r="4357" spans="1:9" x14ac:dyDescent="0.25">
      <c r="A4357" s="114">
        <f t="shared" si="413"/>
        <v>4357</v>
      </c>
      <c r="B4357" s="114">
        <f>IF(AND(A4357&gt;=CONTROL!$D$9,A4357&lt;CONTROL!$D$10+1),A4357,0)</f>
        <v>0</v>
      </c>
      <c r="C4357" s="114">
        <f>IF(AND(A4357&gt;=CONTROL!$F$9,A4357&lt;CONTROL!$F$10+1),A4357,0)</f>
        <v>0</v>
      </c>
      <c r="D4357" s="114" t="str">
        <f>IF(DATOS!I4358=CONTROL!$H$10,"B","A")</f>
        <v>A</v>
      </c>
      <c r="E4357" s="114">
        <f t="shared" si="408"/>
        <v>0</v>
      </c>
      <c r="F4357">
        <f t="shared" ca="1" si="409"/>
        <v>-1</v>
      </c>
      <c r="G4357">
        <f t="shared" ca="1" si="410"/>
        <v>654</v>
      </c>
      <c r="H4357">
        <f t="shared" ca="1" si="411"/>
        <v>0</v>
      </c>
      <c r="I4357" s="122">
        <f t="shared" ca="1" si="412"/>
        <v>0</v>
      </c>
    </row>
    <row r="4358" spans="1:9" x14ac:dyDescent="0.25">
      <c r="A4358" s="114">
        <f t="shared" si="413"/>
        <v>4358</v>
      </c>
      <c r="B4358" s="114">
        <f>IF(AND(A4358&gt;=CONTROL!$D$9,A4358&lt;CONTROL!$D$10+1),A4358,0)</f>
        <v>0</v>
      </c>
      <c r="C4358" s="114">
        <f>IF(AND(A4358&gt;=CONTROL!$F$9,A4358&lt;CONTROL!$F$10+1),A4358,0)</f>
        <v>0</v>
      </c>
      <c r="D4358" s="114" t="str">
        <f>IF(DATOS!I4359=CONTROL!$H$10,"B","A")</f>
        <v>A</v>
      </c>
      <c r="E4358" s="114">
        <f t="shared" si="408"/>
        <v>0</v>
      </c>
      <c r="F4358">
        <f t="shared" ca="1" si="409"/>
        <v>-1</v>
      </c>
      <c r="G4358">
        <f t="shared" ca="1" si="410"/>
        <v>654</v>
      </c>
      <c r="H4358">
        <f t="shared" ca="1" si="411"/>
        <v>0</v>
      </c>
      <c r="I4358" s="122">
        <f t="shared" ca="1" si="412"/>
        <v>0</v>
      </c>
    </row>
    <row r="4359" spans="1:9" x14ac:dyDescent="0.25">
      <c r="A4359" s="114">
        <f t="shared" si="413"/>
        <v>4359</v>
      </c>
      <c r="B4359" s="114">
        <f>IF(AND(A4359&gt;=CONTROL!$D$9,A4359&lt;CONTROL!$D$10+1),A4359,0)</f>
        <v>0</v>
      </c>
      <c r="C4359" s="114">
        <f>IF(AND(A4359&gt;=CONTROL!$F$9,A4359&lt;CONTROL!$F$10+1),A4359,0)</f>
        <v>0</v>
      </c>
      <c r="D4359" s="114" t="str">
        <f>IF(DATOS!I4360=CONTROL!$H$10,"B","A")</f>
        <v>A</v>
      </c>
      <c r="E4359" s="114">
        <f t="shared" si="408"/>
        <v>0</v>
      </c>
      <c r="F4359">
        <f t="shared" ca="1" si="409"/>
        <v>-1</v>
      </c>
      <c r="G4359">
        <f t="shared" ca="1" si="410"/>
        <v>654</v>
      </c>
      <c r="H4359">
        <f t="shared" ca="1" si="411"/>
        <v>0</v>
      </c>
      <c r="I4359" s="122">
        <f t="shared" ca="1" si="412"/>
        <v>0</v>
      </c>
    </row>
    <row r="4360" spans="1:9" x14ac:dyDescent="0.25">
      <c r="A4360" s="114">
        <f t="shared" si="413"/>
        <v>4360</v>
      </c>
      <c r="B4360" s="114">
        <f>IF(AND(A4360&gt;=CONTROL!$D$9,A4360&lt;CONTROL!$D$10+1),A4360,0)</f>
        <v>0</v>
      </c>
      <c r="C4360" s="114">
        <f>IF(AND(A4360&gt;=CONTROL!$F$9,A4360&lt;CONTROL!$F$10+1),A4360,0)</f>
        <v>0</v>
      </c>
      <c r="D4360" s="114" t="str">
        <f>IF(DATOS!I4361=CONTROL!$H$10,"B","A")</f>
        <v>A</v>
      </c>
      <c r="E4360" s="114">
        <f t="shared" si="408"/>
        <v>0</v>
      </c>
      <c r="F4360">
        <f t="shared" ca="1" si="409"/>
        <v>-1</v>
      </c>
      <c r="G4360">
        <f t="shared" ca="1" si="410"/>
        <v>654</v>
      </c>
      <c r="H4360">
        <f t="shared" ca="1" si="411"/>
        <v>0</v>
      </c>
      <c r="I4360" s="122">
        <f t="shared" ca="1" si="412"/>
        <v>0</v>
      </c>
    </row>
    <row r="4361" spans="1:9" x14ac:dyDescent="0.25">
      <c r="A4361" s="114">
        <f t="shared" si="413"/>
        <v>4361</v>
      </c>
      <c r="B4361" s="114">
        <f>IF(AND(A4361&gt;=CONTROL!$D$9,A4361&lt;CONTROL!$D$10+1),A4361,0)</f>
        <v>0</v>
      </c>
      <c r="C4361" s="114">
        <f>IF(AND(A4361&gt;=CONTROL!$F$9,A4361&lt;CONTROL!$F$10+1),A4361,0)</f>
        <v>0</v>
      </c>
      <c r="D4361" s="114" t="str">
        <f>IF(DATOS!I4362=CONTROL!$H$10,"B","A")</f>
        <v>A</v>
      </c>
      <c r="E4361" s="114">
        <f t="shared" si="408"/>
        <v>0</v>
      </c>
      <c r="F4361">
        <f t="shared" ca="1" si="409"/>
        <v>-1</v>
      </c>
      <c r="G4361">
        <f t="shared" ca="1" si="410"/>
        <v>654</v>
      </c>
      <c r="H4361">
        <f t="shared" ca="1" si="411"/>
        <v>0</v>
      </c>
      <c r="I4361" s="122">
        <f t="shared" ca="1" si="412"/>
        <v>0</v>
      </c>
    </row>
    <row r="4362" spans="1:9" x14ac:dyDescent="0.25">
      <c r="A4362" s="114">
        <f t="shared" si="413"/>
        <v>4362</v>
      </c>
      <c r="B4362" s="114">
        <f>IF(AND(A4362&gt;=CONTROL!$D$9,A4362&lt;CONTROL!$D$10+1),A4362,0)</f>
        <v>0</v>
      </c>
      <c r="C4362" s="114">
        <f>IF(AND(A4362&gt;=CONTROL!$F$9,A4362&lt;CONTROL!$F$10+1),A4362,0)</f>
        <v>0</v>
      </c>
      <c r="D4362" s="114" t="str">
        <f>IF(DATOS!I4363=CONTROL!$H$10,"B","A")</f>
        <v>A</v>
      </c>
      <c r="E4362" s="114">
        <f t="shared" si="408"/>
        <v>0</v>
      </c>
      <c r="F4362">
        <f t="shared" ca="1" si="409"/>
        <v>-1</v>
      </c>
      <c r="G4362">
        <f t="shared" ca="1" si="410"/>
        <v>654</v>
      </c>
      <c r="H4362">
        <f t="shared" ca="1" si="411"/>
        <v>0</v>
      </c>
      <c r="I4362" s="122">
        <f t="shared" ca="1" si="412"/>
        <v>0</v>
      </c>
    </row>
    <row r="4363" spans="1:9" x14ac:dyDescent="0.25">
      <c r="A4363" s="114">
        <f t="shared" si="413"/>
        <v>4363</v>
      </c>
      <c r="B4363" s="114">
        <f>IF(AND(A4363&gt;=CONTROL!$D$9,A4363&lt;CONTROL!$D$10+1),A4363,0)</f>
        <v>0</v>
      </c>
      <c r="C4363" s="114">
        <f>IF(AND(A4363&gt;=CONTROL!$F$9,A4363&lt;CONTROL!$F$10+1),A4363,0)</f>
        <v>0</v>
      </c>
      <c r="D4363" s="114" t="str">
        <f>IF(DATOS!I4364=CONTROL!$H$10,"B","A")</f>
        <v>A</v>
      </c>
      <c r="E4363" s="114">
        <f t="shared" si="408"/>
        <v>0</v>
      </c>
      <c r="F4363">
        <f t="shared" ca="1" si="409"/>
        <v>-1</v>
      </c>
      <c r="G4363">
        <f t="shared" ca="1" si="410"/>
        <v>654</v>
      </c>
      <c r="H4363">
        <f t="shared" ca="1" si="411"/>
        <v>0</v>
      </c>
      <c r="I4363" s="122">
        <f t="shared" ca="1" si="412"/>
        <v>0</v>
      </c>
    </row>
    <row r="4364" spans="1:9" x14ac:dyDescent="0.25">
      <c r="A4364" s="114">
        <f t="shared" si="413"/>
        <v>4364</v>
      </c>
      <c r="B4364" s="114">
        <f>IF(AND(A4364&gt;=CONTROL!$D$9,A4364&lt;CONTROL!$D$10+1),A4364,0)</f>
        <v>0</v>
      </c>
      <c r="C4364" s="114">
        <f>IF(AND(A4364&gt;=CONTROL!$F$9,A4364&lt;CONTROL!$F$10+1),A4364,0)</f>
        <v>0</v>
      </c>
      <c r="D4364" s="114" t="str">
        <f>IF(DATOS!I4365=CONTROL!$H$10,"B","A")</f>
        <v>A</v>
      </c>
      <c r="E4364" s="114">
        <f t="shared" si="408"/>
        <v>0</v>
      </c>
      <c r="F4364">
        <f t="shared" ca="1" si="409"/>
        <v>-1</v>
      </c>
      <c r="G4364">
        <f t="shared" ca="1" si="410"/>
        <v>654</v>
      </c>
      <c r="H4364">
        <f t="shared" ca="1" si="411"/>
        <v>0</v>
      </c>
      <c r="I4364" s="122">
        <f t="shared" ca="1" si="412"/>
        <v>0</v>
      </c>
    </row>
    <row r="4365" spans="1:9" x14ac:dyDescent="0.25">
      <c r="A4365" s="114">
        <f t="shared" si="413"/>
        <v>4365</v>
      </c>
      <c r="B4365" s="114">
        <f>IF(AND(A4365&gt;=CONTROL!$D$9,A4365&lt;CONTROL!$D$10+1),A4365,0)</f>
        <v>0</v>
      </c>
      <c r="C4365" s="114">
        <f>IF(AND(A4365&gt;=CONTROL!$F$9,A4365&lt;CONTROL!$F$10+1),A4365,0)</f>
        <v>0</v>
      </c>
      <c r="D4365" s="114" t="str">
        <f>IF(DATOS!I4366=CONTROL!$H$10,"B","A")</f>
        <v>A</v>
      </c>
      <c r="E4365" s="114">
        <f t="shared" si="408"/>
        <v>0</v>
      </c>
      <c r="F4365">
        <f t="shared" ca="1" si="409"/>
        <v>-1</v>
      </c>
      <c r="G4365">
        <f t="shared" ca="1" si="410"/>
        <v>654</v>
      </c>
      <c r="H4365">
        <f t="shared" ca="1" si="411"/>
        <v>0</v>
      </c>
      <c r="I4365" s="122">
        <f t="shared" ca="1" si="412"/>
        <v>0</v>
      </c>
    </row>
    <row r="4366" spans="1:9" x14ac:dyDescent="0.25">
      <c r="A4366" s="114">
        <f t="shared" si="413"/>
        <v>4366</v>
      </c>
      <c r="B4366" s="114">
        <f>IF(AND(A4366&gt;=CONTROL!$D$9,A4366&lt;CONTROL!$D$10+1),A4366,0)</f>
        <v>0</v>
      </c>
      <c r="C4366" s="114">
        <f>IF(AND(A4366&gt;=CONTROL!$F$9,A4366&lt;CONTROL!$F$10+1),A4366,0)</f>
        <v>0</v>
      </c>
      <c r="D4366" s="114" t="str">
        <f>IF(DATOS!I4367=CONTROL!$H$10,"B","A")</f>
        <v>A</v>
      </c>
      <c r="E4366" s="114">
        <f t="shared" si="408"/>
        <v>0</v>
      </c>
      <c r="F4366">
        <f t="shared" ca="1" si="409"/>
        <v>-1</v>
      </c>
      <c r="G4366">
        <f t="shared" ca="1" si="410"/>
        <v>654</v>
      </c>
      <c r="H4366">
        <f t="shared" ca="1" si="411"/>
        <v>0</v>
      </c>
      <c r="I4366" s="122">
        <f t="shared" ca="1" si="412"/>
        <v>0</v>
      </c>
    </row>
    <row r="4367" spans="1:9" x14ac:dyDescent="0.25">
      <c r="A4367" s="114">
        <f t="shared" si="413"/>
        <v>4367</v>
      </c>
      <c r="B4367" s="114">
        <f>IF(AND(A4367&gt;=CONTROL!$D$9,A4367&lt;CONTROL!$D$10+1),A4367,0)</f>
        <v>0</v>
      </c>
      <c r="C4367" s="114">
        <f>IF(AND(A4367&gt;=CONTROL!$F$9,A4367&lt;CONTROL!$F$10+1),A4367,0)</f>
        <v>0</v>
      </c>
      <c r="D4367" s="114" t="str">
        <f>IF(DATOS!I4368=CONTROL!$H$10,"B","A")</f>
        <v>A</v>
      </c>
      <c r="E4367" s="114">
        <f t="shared" si="408"/>
        <v>0</v>
      </c>
      <c r="F4367">
        <f t="shared" ca="1" si="409"/>
        <v>-1</v>
      </c>
      <c r="G4367">
        <f t="shared" ca="1" si="410"/>
        <v>654</v>
      </c>
      <c r="H4367">
        <f t="shared" ca="1" si="411"/>
        <v>0</v>
      </c>
      <c r="I4367" s="122">
        <f t="shared" ca="1" si="412"/>
        <v>0</v>
      </c>
    </row>
    <row r="4368" spans="1:9" x14ac:dyDescent="0.25">
      <c r="A4368" s="114">
        <f t="shared" si="413"/>
        <v>4368</v>
      </c>
      <c r="B4368" s="114">
        <f>IF(AND(A4368&gt;=CONTROL!$D$9,A4368&lt;CONTROL!$D$10+1),A4368,0)</f>
        <v>0</v>
      </c>
      <c r="C4368" s="114">
        <f>IF(AND(A4368&gt;=CONTROL!$F$9,A4368&lt;CONTROL!$F$10+1),A4368,0)</f>
        <v>0</v>
      </c>
      <c r="D4368" s="114" t="str">
        <f>IF(DATOS!I4369=CONTROL!$H$10,"B","A")</f>
        <v>A</v>
      </c>
      <c r="E4368" s="114">
        <f t="shared" si="408"/>
        <v>0</v>
      </c>
      <c r="F4368">
        <f t="shared" ca="1" si="409"/>
        <v>-1</v>
      </c>
      <c r="G4368">
        <f t="shared" ca="1" si="410"/>
        <v>654</v>
      </c>
      <c r="H4368">
        <f t="shared" ca="1" si="411"/>
        <v>0</v>
      </c>
      <c r="I4368" s="122">
        <f t="shared" ca="1" si="412"/>
        <v>0</v>
      </c>
    </row>
    <row r="4369" spans="1:9" x14ac:dyDescent="0.25">
      <c r="A4369" s="114">
        <f t="shared" si="413"/>
        <v>4369</v>
      </c>
      <c r="B4369" s="114">
        <f>IF(AND(A4369&gt;=CONTROL!$D$9,A4369&lt;CONTROL!$D$10+1),A4369,0)</f>
        <v>0</v>
      </c>
      <c r="C4369" s="114">
        <f>IF(AND(A4369&gt;=CONTROL!$F$9,A4369&lt;CONTROL!$F$10+1),A4369,0)</f>
        <v>0</v>
      </c>
      <c r="D4369" s="114" t="str">
        <f>IF(DATOS!I4370=CONTROL!$H$10,"B","A")</f>
        <v>A</v>
      </c>
      <c r="E4369" s="114">
        <f t="shared" si="408"/>
        <v>0</v>
      </c>
      <c r="F4369">
        <f t="shared" ca="1" si="409"/>
        <v>-1</v>
      </c>
      <c r="G4369">
        <f t="shared" ca="1" si="410"/>
        <v>654</v>
      </c>
      <c r="H4369">
        <f t="shared" ca="1" si="411"/>
        <v>0</v>
      </c>
      <c r="I4369" s="122">
        <f t="shared" ca="1" si="412"/>
        <v>0</v>
      </c>
    </row>
    <row r="4370" spans="1:9" x14ac:dyDescent="0.25">
      <c r="A4370" s="114">
        <f t="shared" si="413"/>
        <v>4370</v>
      </c>
      <c r="B4370" s="114">
        <f>IF(AND(A4370&gt;=CONTROL!$D$9,A4370&lt;CONTROL!$D$10+1),A4370,0)</f>
        <v>0</v>
      </c>
      <c r="C4370" s="114">
        <f>IF(AND(A4370&gt;=CONTROL!$F$9,A4370&lt;CONTROL!$F$10+1),A4370,0)</f>
        <v>0</v>
      </c>
      <c r="D4370" s="114" t="str">
        <f>IF(DATOS!I4371=CONTROL!$H$10,"B","A")</f>
        <v>A</v>
      </c>
      <c r="E4370" s="114">
        <f t="shared" si="408"/>
        <v>0</v>
      </c>
      <c r="F4370">
        <f t="shared" ca="1" si="409"/>
        <v>-1</v>
      </c>
      <c r="G4370">
        <f t="shared" ca="1" si="410"/>
        <v>654</v>
      </c>
      <c r="H4370">
        <f t="shared" ca="1" si="411"/>
        <v>0</v>
      </c>
      <c r="I4370" s="122">
        <f t="shared" ca="1" si="412"/>
        <v>0</v>
      </c>
    </row>
    <row r="4371" spans="1:9" x14ac:dyDescent="0.25">
      <c r="A4371" s="114">
        <f t="shared" si="413"/>
        <v>4371</v>
      </c>
      <c r="B4371" s="114">
        <f>IF(AND(A4371&gt;=CONTROL!$D$9,A4371&lt;CONTROL!$D$10+1),A4371,0)</f>
        <v>0</v>
      </c>
      <c r="C4371" s="114">
        <f>IF(AND(A4371&gt;=CONTROL!$F$9,A4371&lt;CONTROL!$F$10+1),A4371,0)</f>
        <v>0</v>
      </c>
      <c r="D4371" s="114" t="str">
        <f>IF(DATOS!I4372=CONTROL!$H$10,"B","A")</f>
        <v>A</v>
      </c>
      <c r="E4371" s="114">
        <f t="shared" si="408"/>
        <v>0</v>
      </c>
      <c r="F4371">
        <f t="shared" ca="1" si="409"/>
        <v>-1</v>
      </c>
      <c r="G4371">
        <f t="shared" ca="1" si="410"/>
        <v>654</v>
      </c>
      <c r="H4371">
        <f t="shared" ca="1" si="411"/>
        <v>0</v>
      </c>
      <c r="I4371" s="122">
        <f t="shared" ca="1" si="412"/>
        <v>0</v>
      </c>
    </row>
    <row r="4372" spans="1:9" x14ac:dyDescent="0.25">
      <c r="A4372" s="114">
        <f t="shared" si="413"/>
        <v>4372</v>
      </c>
      <c r="B4372" s="114">
        <f>IF(AND(A4372&gt;=CONTROL!$D$9,A4372&lt;CONTROL!$D$10+1),A4372,0)</f>
        <v>0</v>
      </c>
      <c r="C4372" s="114">
        <f>IF(AND(A4372&gt;=CONTROL!$F$9,A4372&lt;CONTROL!$F$10+1),A4372,0)</f>
        <v>0</v>
      </c>
      <c r="D4372" s="114" t="str">
        <f>IF(DATOS!I4373=CONTROL!$H$10,"B","A")</f>
        <v>A</v>
      </c>
      <c r="E4372" s="114">
        <f t="shared" si="408"/>
        <v>0</v>
      </c>
      <c r="F4372">
        <f t="shared" ca="1" si="409"/>
        <v>-1</v>
      </c>
      <c r="G4372">
        <f t="shared" ca="1" si="410"/>
        <v>654</v>
      </c>
      <c r="H4372">
        <f t="shared" ca="1" si="411"/>
        <v>0</v>
      </c>
      <c r="I4372" s="122">
        <f t="shared" ca="1" si="412"/>
        <v>0</v>
      </c>
    </row>
    <row r="4373" spans="1:9" x14ac:dyDescent="0.25">
      <c r="A4373" s="114">
        <f t="shared" si="413"/>
        <v>4373</v>
      </c>
      <c r="B4373" s="114">
        <f>IF(AND(A4373&gt;=CONTROL!$D$9,A4373&lt;CONTROL!$D$10+1),A4373,0)</f>
        <v>0</v>
      </c>
      <c r="C4373" s="114">
        <f>IF(AND(A4373&gt;=CONTROL!$F$9,A4373&lt;CONTROL!$F$10+1),A4373,0)</f>
        <v>0</v>
      </c>
      <c r="D4373" s="114" t="str">
        <f>IF(DATOS!I4374=CONTROL!$H$10,"B","A")</f>
        <v>A</v>
      </c>
      <c r="E4373" s="114">
        <f t="shared" si="408"/>
        <v>0</v>
      </c>
      <c r="F4373">
        <f t="shared" ca="1" si="409"/>
        <v>-1</v>
      </c>
      <c r="G4373">
        <f t="shared" ca="1" si="410"/>
        <v>654</v>
      </c>
      <c r="H4373">
        <f t="shared" ca="1" si="411"/>
        <v>0</v>
      </c>
      <c r="I4373" s="122">
        <f t="shared" ca="1" si="412"/>
        <v>0</v>
      </c>
    </row>
    <row r="4374" spans="1:9" x14ac:dyDescent="0.25">
      <c r="A4374" s="114">
        <f t="shared" si="413"/>
        <v>4374</v>
      </c>
      <c r="B4374" s="114">
        <f>IF(AND(A4374&gt;=CONTROL!$D$9,A4374&lt;CONTROL!$D$10+1),A4374,0)</f>
        <v>0</v>
      </c>
      <c r="C4374" s="114">
        <f>IF(AND(A4374&gt;=CONTROL!$F$9,A4374&lt;CONTROL!$F$10+1),A4374,0)</f>
        <v>0</v>
      </c>
      <c r="D4374" s="114" t="str">
        <f>IF(DATOS!I4375=CONTROL!$H$10,"B","A")</f>
        <v>A</v>
      </c>
      <c r="E4374" s="114">
        <f t="shared" si="408"/>
        <v>0</v>
      </c>
      <c r="F4374">
        <f t="shared" ca="1" si="409"/>
        <v>-1</v>
      </c>
      <c r="G4374">
        <f t="shared" ca="1" si="410"/>
        <v>654</v>
      </c>
      <c r="H4374">
        <f t="shared" ca="1" si="411"/>
        <v>0</v>
      </c>
      <c r="I4374" s="122">
        <f t="shared" ca="1" si="412"/>
        <v>0</v>
      </c>
    </row>
    <row r="4375" spans="1:9" x14ac:dyDescent="0.25">
      <c r="A4375" s="114">
        <f t="shared" si="413"/>
        <v>4375</v>
      </c>
      <c r="B4375" s="114">
        <f>IF(AND(A4375&gt;=CONTROL!$D$9,A4375&lt;CONTROL!$D$10+1),A4375,0)</f>
        <v>0</v>
      </c>
      <c r="C4375" s="114">
        <f>IF(AND(A4375&gt;=CONTROL!$F$9,A4375&lt;CONTROL!$F$10+1),A4375,0)</f>
        <v>0</v>
      </c>
      <c r="D4375" s="114" t="str">
        <f>IF(DATOS!I4376=CONTROL!$H$10,"B","A")</f>
        <v>A</v>
      </c>
      <c r="E4375" s="114">
        <f t="shared" si="408"/>
        <v>0</v>
      </c>
      <c r="F4375">
        <f t="shared" ca="1" si="409"/>
        <v>-1</v>
      </c>
      <c r="G4375">
        <f t="shared" ca="1" si="410"/>
        <v>654</v>
      </c>
      <c r="H4375">
        <f t="shared" ca="1" si="411"/>
        <v>0</v>
      </c>
      <c r="I4375" s="122">
        <f t="shared" ca="1" si="412"/>
        <v>0</v>
      </c>
    </row>
    <row r="4376" spans="1:9" x14ac:dyDescent="0.25">
      <c r="A4376" s="114">
        <f t="shared" si="413"/>
        <v>4376</v>
      </c>
      <c r="B4376" s="114">
        <f>IF(AND(A4376&gt;=CONTROL!$D$9,A4376&lt;CONTROL!$D$10+1),A4376,0)</f>
        <v>0</v>
      </c>
      <c r="C4376" s="114">
        <f>IF(AND(A4376&gt;=CONTROL!$F$9,A4376&lt;CONTROL!$F$10+1),A4376,0)</f>
        <v>0</v>
      </c>
      <c r="D4376" s="114" t="str">
        <f>IF(DATOS!I4377=CONTROL!$H$10,"B","A")</f>
        <v>A</v>
      </c>
      <c r="E4376" s="114">
        <f t="shared" si="408"/>
        <v>0</v>
      </c>
      <c r="F4376">
        <f t="shared" ca="1" si="409"/>
        <v>-1</v>
      </c>
      <c r="G4376">
        <f t="shared" ca="1" si="410"/>
        <v>654</v>
      </c>
      <c r="H4376">
        <f t="shared" ca="1" si="411"/>
        <v>0</v>
      </c>
      <c r="I4376" s="122">
        <f t="shared" ca="1" si="412"/>
        <v>0</v>
      </c>
    </row>
    <row r="4377" spans="1:9" x14ac:dyDescent="0.25">
      <c r="A4377" s="114">
        <f t="shared" si="413"/>
        <v>4377</v>
      </c>
      <c r="B4377" s="114">
        <f>IF(AND(A4377&gt;=CONTROL!$D$9,A4377&lt;CONTROL!$D$10+1),A4377,0)</f>
        <v>0</v>
      </c>
      <c r="C4377" s="114">
        <f>IF(AND(A4377&gt;=CONTROL!$F$9,A4377&lt;CONTROL!$F$10+1),A4377,0)</f>
        <v>0</v>
      </c>
      <c r="D4377" s="114" t="str">
        <f>IF(DATOS!I4378=CONTROL!$H$10,"B","A")</f>
        <v>A</v>
      </c>
      <c r="E4377" s="114">
        <f t="shared" si="408"/>
        <v>0</v>
      </c>
      <c r="F4377">
        <f t="shared" ca="1" si="409"/>
        <v>-1</v>
      </c>
      <c r="G4377">
        <f t="shared" ca="1" si="410"/>
        <v>654</v>
      </c>
      <c r="H4377">
        <f t="shared" ca="1" si="411"/>
        <v>0</v>
      </c>
      <c r="I4377" s="122">
        <f t="shared" ca="1" si="412"/>
        <v>0</v>
      </c>
    </row>
    <row r="4378" spans="1:9" x14ac:dyDescent="0.25">
      <c r="A4378" s="114">
        <f t="shared" si="413"/>
        <v>4378</v>
      </c>
      <c r="B4378" s="114">
        <f>IF(AND(A4378&gt;=CONTROL!$D$9,A4378&lt;CONTROL!$D$10+1),A4378,0)</f>
        <v>0</v>
      </c>
      <c r="C4378" s="114">
        <f>IF(AND(A4378&gt;=CONTROL!$F$9,A4378&lt;CONTROL!$F$10+1),A4378,0)</f>
        <v>0</v>
      </c>
      <c r="D4378" s="114" t="str">
        <f>IF(DATOS!I4379=CONTROL!$H$10,"B","A")</f>
        <v>A</v>
      </c>
      <c r="E4378" s="114">
        <f t="shared" si="408"/>
        <v>0</v>
      </c>
      <c r="F4378">
        <f t="shared" ca="1" si="409"/>
        <v>-1</v>
      </c>
      <c r="G4378">
        <f t="shared" ca="1" si="410"/>
        <v>654</v>
      </c>
      <c r="H4378">
        <f t="shared" ca="1" si="411"/>
        <v>0</v>
      </c>
      <c r="I4378" s="122">
        <f t="shared" ca="1" si="412"/>
        <v>0</v>
      </c>
    </row>
    <row r="4379" spans="1:9" x14ac:dyDescent="0.25">
      <c r="A4379" s="114">
        <f t="shared" si="413"/>
        <v>4379</v>
      </c>
      <c r="B4379" s="114">
        <f>IF(AND(A4379&gt;=CONTROL!$D$9,A4379&lt;CONTROL!$D$10+1),A4379,0)</f>
        <v>0</v>
      </c>
      <c r="C4379" s="114">
        <f>IF(AND(A4379&gt;=CONTROL!$F$9,A4379&lt;CONTROL!$F$10+1),A4379,0)</f>
        <v>0</v>
      </c>
      <c r="D4379" s="114" t="str">
        <f>IF(DATOS!I4380=CONTROL!$H$10,"B","A")</f>
        <v>A</v>
      </c>
      <c r="E4379" s="114">
        <f t="shared" si="408"/>
        <v>0</v>
      </c>
      <c r="F4379">
        <f t="shared" ca="1" si="409"/>
        <v>-1</v>
      </c>
      <c r="G4379">
        <f t="shared" ca="1" si="410"/>
        <v>654</v>
      </c>
      <c r="H4379">
        <f t="shared" ca="1" si="411"/>
        <v>0</v>
      </c>
      <c r="I4379" s="122">
        <f t="shared" ca="1" si="412"/>
        <v>0</v>
      </c>
    </row>
    <row r="4380" spans="1:9" x14ac:dyDescent="0.25">
      <c r="A4380" s="114">
        <f t="shared" si="413"/>
        <v>4380</v>
      </c>
      <c r="B4380" s="114">
        <f>IF(AND(A4380&gt;=CONTROL!$D$9,A4380&lt;CONTROL!$D$10+1),A4380,0)</f>
        <v>0</v>
      </c>
      <c r="C4380" s="114">
        <f>IF(AND(A4380&gt;=CONTROL!$F$9,A4380&lt;CONTROL!$F$10+1),A4380,0)</f>
        <v>0</v>
      </c>
      <c r="D4380" s="114" t="str">
        <f>IF(DATOS!I4381=CONTROL!$H$10,"B","A")</f>
        <v>A</v>
      </c>
      <c r="E4380" s="114">
        <f t="shared" si="408"/>
        <v>0</v>
      </c>
      <c r="F4380">
        <f t="shared" ca="1" si="409"/>
        <v>-1</v>
      </c>
      <c r="G4380">
        <f t="shared" ca="1" si="410"/>
        <v>654</v>
      </c>
      <c r="H4380">
        <f t="shared" ca="1" si="411"/>
        <v>0</v>
      </c>
      <c r="I4380" s="122">
        <f t="shared" ca="1" si="412"/>
        <v>0</v>
      </c>
    </row>
    <row r="4381" spans="1:9" x14ac:dyDescent="0.25">
      <c r="A4381" s="114">
        <f t="shared" si="413"/>
        <v>4381</v>
      </c>
      <c r="B4381" s="114">
        <f>IF(AND(A4381&gt;=CONTROL!$D$9,A4381&lt;CONTROL!$D$10+1),A4381,0)</f>
        <v>0</v>
      </c>
      <c r="C4381" s="114">
        <f>IF(AND(A4381&gt;=CONTROL!$F$9,A4381&lt;CONTROL!$F$10+1),A4381,0)</f>
        <v>0</v>
      </c>
      <c r="D4381" s="114" t="str">
        <f>IF(DATOS!I4382=CONTROL!$H$10,"B","A")</f>
        <v>A</v>
      </c>
      <c r="E4381" s="114">
        <f t="shared" si="408"/>
        <v>0</v>
      </c>
      <c r="F4381">
        <f t="shared" ca="1" si="409"/>
        <v>-1</v>
      </c>
      <c r="G4381">
        <f t="shared" ca="1" si="410"/>
        <v>654</v>
      </c>
      <c r="H4381">
        <f t="shared" ca="1" si="411"/>
        <v>0</v>
      </c>
      <c r="I4381" s="122">
        <f t="shared" ca="1" si="412"/>
        <v>0</v>
      </c>
    </row>
    <row r="4382" spans="1:9" x14ac:dyDescent="0.25">
      <c r="A4382" s="114">
        <f t="shared" si="413"/>
        <v>4382</v>
      </c>
      <c r="B4382" s="114">
        <f>IF(AND(A4382&gt;=CONTROL!$D$9,A4382&lt;CONTROL!$D$10+1),A4382,0)</f>
        <v>0</v>
      </c>
      <c r="C4382" s="114">
        <f>IF(AND(A4382&gt;=CONTROL!$F$9,A4382&lt;CONTROL!$F$10+1),A4382,0)</f>
        <v>0</v>
      </c>
      <c r="D4382" s="114" t="str">
        <f>IF(DATOS!I4383=CONTROL!$H$10,"B","A")</f>
        <v>A</v>
      </c>
      <c r="E4382" s="114">
        <f t="shared" si="408"/>
        <v>0</v>
      </c>
      <c r="F4382">
        <f t="shared" ca="1" si="409"/>
        <v>-1</v>
      </c>
      <c r="G4382">
        <f t="shared" ca="1" si="410"/>
        <v>654</v>
      </c>
      <c r="H4382">
        <f t="shared" ca="1" si="411"/>
        <v>0</v>
      </c>
      <c r="I4382" s="122">
        <f t="shared" ca="1" si="412"/>
        <v>0</v>
      </c>
    </row>
    <row r="4383" spans="1:9" x14ac:dyDescent="0.25">
      <c r="A4383" s="114">
        <f t="shared" si="413"/>
        <v>4383</v>
      </c>
      <c r="B4383" s="114">
        <f>IF(AND(A4383&gt;=CONTROL!$D$9,A4383&lt;CONTROL!$D$10+1),A4383,0)</f>
        <v>0</v>
      </c>
      <c r="C4383" s="114">
        <f>IF(AND(A4383&gt;=CONTROL!$F$9,A4383&lt;CONTROL!$F$10+1),A4383,0)</f>
        <v>0</v>
      </c>
      <c r="D4383" s="114" t="str">
        <f>IF(DATOS!I4384=CONTROL!$H$10,"B","A")</f>
        <v>A</v>
      </c>
      <c r="E4383" s="114">
        <f t="shared" si="408"/>
        <v>0</v>
      </c>
      <c r="F4383">
        <f t="shared" ca="1" si="409"/>
        <v>-1</v>
      </c>
      <c r="G4383">
        <f t="shared" ca="1" si="410"/>
        <v>654</v>
      </c>
      <c r="H4383">
        <f t="shared" ca="1" si="411"/>
        <v>0</v>
      </c>
      <c r="I4383" s="122">
        <f t="shared" ca="1" si="412"/>
        <v>0</v>
      </c>
    </row>
    <row r="4384" spans="1:9" x14ac:dyDescent="0.25">
      <c r="A4384" s="114">
        <f t="shared" si="413"/>
        <v>4384</v>
      </c>
      <c r="B4384" s="114">
        <f>IF(AND(A4384&gt;=CONTROL!$D$9,A4384&lt;CONTROL!$D$10+1),A4384,0)</f>
        <v>0</v>
      </c>
      <c r="C4384" s="114">
        <f>IF(AND(A4384&gt;=CONTROL!$F$9,A4384&lt;CONTROL!$F$10+1),A4384,0)</f>
        <v>0</v>
      </c>
      <c r="D4384" s="114" t="str">
        <f>IF(DATOS!I4385=CONTROL!$H$10,"B","A")</f>
        <v>A</v>
      </c>
      <c r="E4384" s="114">
        <f t="shared" si="408"/>
        <v>0</v>
      </c>
      <c r="F4384">
        <f t="shared" ca="1" si="409"/>
        <v>-1</v>
      </c>
      <c r="G4384">
        <f t="shared" ca="1" si="410"/>
        <v>654</v>
      </c>
      <c r="H4384">
        <f t="shared" ca="1" si="411"/>
        <v>0</v>
      </c>
      <c r="I4384" s="122">
        <f t="shared" ca="1" si="412"/>
        <v>0</v>
      </c>
    </row>
    <row r="4385" spans="1:9" x14ac:dyDescent="0.25">
      <c r="A4385" s="114">
        <f t="shared" si="413"/>
        <v>4385</v>
      </c>
      <c r="B4385" s="114">
        <f>IF(AND(A4385&gt;=CONTROL!$D$9,A4385&lt;CONTROL!$D$10+1),A4385,0)</f>
        <v>0</v>
      </c>
      <c r="C4385" s="114">
        <f>IF(AND(A4385&gt;=CONTROL!$F$9,A4385&lt;CONTROL!$F$10+1),A4385,0)</f>
        <v>0</v>
      </c>
      <c r="D4385" s="114" t="str">
        <f>IF(DATOS!I4386=CONTROL!$H$10,"B","A")</f>
        <v>A</v>
      </c>
      <c r="E4385" s="114">
        <f t="shared" si="408"/>
        <v>0</v>
      </c>
      <c r="F4385">
        <f t="shared" ca="1" si="409"/>
        <v>-1</v>
      </c>
      <c r="G4385">
        <f t="shared" ca="1" si="410"/>
        <v>654</v>
      </c>
      <c r="H4385">
        <f t="shared" ca="1" si="411"/>
        <v>0</v>
      </c>
      <c r="I4385" s="122">
        <f t="shared" ca="1" si="412"/>
        <v>0</v>
      </c>
    </row>
    <row r="4386" spans="1:9" x14ac:dyDescent="0.25">
      <c r="A4386" s="114">
        <f t="shared" si="413"/>
        <v>4386</v>
      </c>
      <c r="B4386" s="114">
        <f>IF(AND(A4386&gt;=CONTROL!$D$9,A4386&lt;CONTROL!$D$10+1),A4386,0)</f>
        <v>0</v>
      </c>
      <c r="C4386" s="114">
        <f>IF(AND(A4386&gt;=CONTROL!$F$9,A4386&lt;CONTROL!$F$10+1),A4386,0)</f>
        <v>0</v>
      </c>
      <c r="D4386" s="114" t="str">
        <f>IF(DATOS!I4387=CONTROL!$H$10,"B","A")</f>
        <v>A</v>
      </c>
      <c r="E4386" s="114">
        <f t="shared" si="408"/>
        <v>0</v>
      </c>
      <c r="F4386">
        <f t="shared" ca="1" si="409"/>
        <v>-1</v>
      </c>
      <c r="G4386">
        <f t="shared" ca="1" si="410"/>
        <v>654</v>
      </c>
      <c r="H4386">
        <f t="shared" ca="1" si="411"/>
        <v>0</v>
      </c>
      <c r="I4386" s="122">
        <f t="shared" ca="1" si="412"/>
        <v>0</v>
      </c>
    </row>
    <row r="4387" spans="1:9" x14ac:dyDescent="0.25">
      <c r="A4387" s="114">
        <f t="shared" si="413"/>
        <v>4387</v>
      </c>
      <c r="B4387" s="114">
        <f>IF(AND(A4387&gt;=CONTROL!$D$9,A4387&lt;CONTROL!$D$10+1),A4387,0)</f>
        <v>0</v>
      </c>
      <c r="C4387" s="114">
        <f>IF(AND(A4387&gt;=CONTROL!$F$9,A4387&lt;CONTROL!$F$10+1),A4387,0)</f>
        <v>0</v>
      </c>
      <c r="D4387" s="114" t="str">
        <f>IF(DATOS!I4388=CONTROL!$H$10,"B","A")</f>
        <v>A</v>
      </c>
      <c r="E4387" s="114">
        <f t="shared" si="408"/>
        <v>0</v>
      </c>
      <c r="F4387">
        <f t="shared" ca="1" si="409"/>
        <v>-1</v>
      </c>
      <c r="G4387">
        <f t="shared" ca="1" si="410"/>
        <v>654</v>
      </c>
      <c r="H4387">
        <f t="shared" ca="1" si="411"/>
        <v>0</v>
      </c>
      <c r="I4387" s="122">
        <f t="shared" ca="1" si="412"/>
        <v>0</v>
      </c>
    </row>
    <row r="4388" spans="1:9" x14ac:dyDescent="0.25">
      <c r="A4388" s="114">
        <f t="shared" si="413"/>
        <v>4388</v>
      </c>
      <c r="B4388" s="114">
        <f>IF(AND(A4388&gt;=CONTROL!$D$9,A4388&lt;CONTROL!$D$10+1),A4388,0)</f>
        <v>0</v>
      </c>
      <c r="C4388" s="114">
        <f>IF(AND(A4388&gt;=CONTROL!$F$9,A4388&lt;CONTROL!$F$10+1),A4388,0)</f>
        <v>0</v>
      </c>
      <c r="D4388" s="114" t="str">
        <f>IF(DATOS!I4389=CONTROL!$H$10,"B","A")</f>
        <v>A</v>
      </c>
      <c r="E4388" s="114">
        <f t="shared" si="408"/>
        <v>0</v>
      </c>
      <c r="F4388">
        <f t="shared" ca="1" si="409"/>
        <v>-1</v>
      </c>
      <c r="G4388">
        <f t="shared" ca="1" si="410"/>
        <v>654</v>
      </c>
      <c r="H4388">
        <f t="shared" ca="1" si="411"/>
        <v>0</v>
      </c>
      <c r="I4388" s="122">
        <f t="shared" ca="1" si="412"/>
        <v>0</v>
      </c>
    </row>
    <row r="4389" spans="1:9" x14ac:dyDescent="0.25">
      <c r="A4389" s="114">
        <f t="shared" si="413"/>
        <v>4389</v>
      </c>
      <c r="B4389" s="114">
        <f>IF(AND(A4389&gt;=CONTROL!$D$9,A4389&lt;CONTROL!$D$10+1),A4389,0)</f>
        <v>0</v>
      </c>
      <c r="C4389" s="114">
        <f>IF(AND(A4389&gt;=CONTROL!$F$9,A4389&lt;CONTROL!$F$10+1),A4389,0)</f>
        <v>0</v>
      </c>
      <c r="D4389" s="114" t="str">
        <f>IF(DATOS!I4390=CONTROL!$H$10,"B","A")</f>
        <v>A</v>
      </c>
      <c r="E4389" s="114">
        <f t="shared" si="408"/>
        <v>0</v>
      </c>
      <c r="F4389">
        <f t="shared" ca="1" si="409"/>
        <v>-1</v>
      </c>
      <c r="G4389">
        <f t="shared" ca="1" si="410"/>
        <v>654</v>
      </c>
      <c r="H4389">
        <f t="shared" ca="1" si="411"/>
        <v>0</v>
      </c>
      <c r="I4389" s="122">
        <f t="shared" ca="1" si="412"/>
        <v>0</v>
      </c>
    </row>
    <row r="4390" spans="1:9" x14ac:dyDescent="0.25">
      <c r="A4390" s="114">
        <f t="shared" si="413"/>
        <v>4390</v>
      </c>
      <c r="B4390" s="114">
        <f>IF(AND(A4390&gt;=CONTROL!$D$9,A4390&lt;CONTROL!$D$10+1),A4390,0)</f>
        <v>0</v>
      </c>
      <c r="C4390" s="114">
        <f>IF(AND(A4390&gt;=CONTROL!$F$9,A4390&lt;CONTROL!$F$10+1),A4390,0)</f>
        <v>0</v>
      </c>
      <c r="D4390" s="114" t="str">
        <f>IF(DATOS!I4391=CONTROL!$H$10,"B","A")</f>
        <v>A</v>
      </c>
      <c r="E4390" s="114">
        <f t="shared" si="408"/>
        <v>0</v>
      </c>
      <c r="F4390">
        <f t="shared" ca="1" si="409"/>
        <v>-1</v>
      </c>
      <c r="G4390">
        <f t="shared" ca="1" si="410"/>
        <v>654</v>
      </c>
      <c r="H4390">
        <f t="shared" ca="1" si="411"/>
        <v>0</v>
      </c>
      <c r="I4390" s="122">
        <f t="shared" ca="1" si="412"/>
        <v>0</v>
      </c>
    </row>
    <row r="4391" spans="1:9" x14ac:dyDescent="0.25">
      <c r="A4391" s="114">
        <f t="shared" si="413"/>
        <v>4391</v>
      </c>
      <c r="B4391" s="114">
        <f>IF(AND(A4391&gt;=CONTROL!$D$9,A4391&lt;CONTROL!$D$10+1),A4391,0)</f>
        <v>0</v>
      </c>
      <c r="C4391" s="114">
        <f>IF(AND(A4391&gt;=CONTROL!$F$9,A4391&lt;CONTROL!$F$10+1),A4391,0)</f>
        <v>0</v>
      </c>
      <c r="D4391" s="114" t="str">
        <f>IF(DATOS!I4392=CONTROL!$H$10,"B","A")</f>
        <v>A</v>
      </c>
      <c r="E4391" s="114">
        <f t="shared" si="408"/>
        <v>0</v>
      </c>
      <c r="F4391">
        <f t="shared" ca="1" si="409"/>
        <v>-1</v>
      </c>
      <c r="G4391">
        <f t="shared" ca="1" si="410"/>
        <v>654</v>
      </c>
      <c r="H4391">
        <f t="shared" ca="1" si="411"/>
        <v>0</v>
      </c>
      <c r="I4391" s="122">
        <f t="shared" ca="1" si="412"/>
        <v>0</v>
      </c>
    </row>
    <row r="4392" spans="1:9" x14ac:dyDescent="0.25">
      <c r="A4392" s="114">
        <f t="shared" si="413"/>
        <v>4392</v>
      </c>
      <c r="B4392" s="114">
        <f>IF(AND(A4392&gt;=CONTROL!$D$9,A4392&lt;CONTROL!$D$10+1),A4392,0)</f>
        <v>0</v>
      </c>
      <c r="C4392" s="114">
        <f>IF(AND(A4392&gt;=CONTROL!$F$9,A4392&lt;CONTROL!$F$10+1),A4392,0)</f>
        <v>0</v>
      </c>
      <c r="D4392" s="114" t="str">
        <f>IF(DATOS!I4393=CONTROL!$H$10,"B","A")</f>
        <v>A</v>
      </c>
      <c r="E4392" s="114">
        <f t="shared" si="408"/>
        <v>0</v>
      </c>
      <c r="F4392">
        <f t="shared" ca="1" si="409"/>
        <v>-1</v>
      </c>
      <c r="G4392">
        <f t="shared" ca="1" si="410"/>
        <v>654</v>
      </c>
      <c r="H4392">
        <f t="shared" ca="1" si="411"/>
        <v>0</v>
      </c>
      <c r="I4392" s="122">
        <f t="shared" ca="1" si="412"/>
        <v>0</v>
      </c>
    </row>
    <row r="4393" spans="1:9" x14ac:dyDescent="0.25">
      <c r="A4393" s="114">
        <f t="shared" si="413"/>
        <v>4393</v>
      </c>
      <c r="B4393" s="114">
        <f>IF(AND(A4393&gt;=CONTROL!$D$9,A4393&lt;CONTROL!$D$10+1),A4393,0)</f>
        <v>0</v>
      </c>
      <c r="C4393" s="114">
        <f>IF(AND(A4393&gt;=CONTROL!$F$9,A4393&lt;CONTROL!$F$10+1),A4393,0)</f>
        <v>0</v>
      </c>
      <c r="D4393" s="114" t="str">
        <f>IF(DATOS!I4394=CONTROL!$H$10,"B","A")</f>
        <v>A</v>
      </c>
      <c r="E4393" s="114">
        <f t="shared" si="408"/>
        <v>0</v>
      </c>
      <c r="F4393">
        <f t="shared" ca="1" si="409"/>
        <v>-1</v>
      </c>
      <c r="G4393">
        <f t="shared" ca="1" si="410"/>
        <v>654</v>
      </c>
      <c r="H4393">
        <f t="shared" ca="1" si="411"/>
        <v>0</v>
      </c>
      <c r="I4393" s="122">
        <f t="shared" ca="1" si="412"/>
        <v>0</v>
      </c>
    </row>
    <row r="4394" spans="1:9" x14ac:dyDescent="0.25">
      <c r="A4394" s="114">
        <f t="shared" si="413"/>
        <v>4394</v>
      </c>
      <c r="B4394" s="114">
        <f>IF(AND(A4394&gt;=CONTROL!$D$9,A4394&lt;CONTROL!$D$10+1),A4394,0)</f>
        <v>0</v>
      </c>
      <c r="C4394" s="114">
        <f>IF(AND(A4394&gt;=CONTROL!$F$9,A4394&lt;CONTROL!$F$10+1),A4394,0)</f>
        <v>0</v>
      </c>
      <c r="D4394" s="114" t="str">
        <f>IF(DATOS!I4395=CONTROL!$H$10,"B","A")</f>
        <v>A</v>
      </c>
      <c r="E4394" s="114">
        <f t="shared" si="408"/>
        <v>0</v>
      </c>
      <c r="F4394">
        <f t="shared" ca="1" si="409"/>
        <v>-1</v>
      </c>
      <c r="G4394">
        <f t="shared" ca="1" si="410"/>
        <v>654</v>
      </c>
      <c r="H4394">
        <f t="shared" ca="1" si="411"/>
        <v>0</v>
      </c>
      <c r="I4394" s="122">
        <f t="shared" ca="1" si="412"/>
        <v>0</v>
      </c>
    </row>
    <row r="4395" spans="1:9" x14ac:dyDescent="0.25">
      <c r="A4395" s="114">
        <f t="shared" si="413"/>
        <v>4395</v>
      </c>
      <c r="B4395" s="114">
        <f>IF(AND(A4395&gt;=CONTROL!$D$9,A4395&lt;CONTROL!$D$10+1),A4395,0)</f>
        <v>0</v>
      </c>
      <c r="C4395" s="114">
        <f>IF(AND(A4395&gt;=CONTROL!$F$9,A4395&lt;CONTROL!$F$10+1),A4395,0)</f>
        <v>0</v>
      </c>
      <c r="D4395" s="114" t="str">
        <f>IF(DATOS!I4396=CONTROL!$H$10,"B","A")</f>
        <v>A</v>
      </c>
      <c r="E4395" s="114">
        <f t="shared" si="408"/>
        <v>0</v>
      </c>
      <c r="F4395">
        <f t="shared" ca="1" si="409"/>
        <v>-1</v>
      </c>
      <c r="G4395">
        <f t="shared" ca="1" si="410"/>
        <v>654</v>
      </c>
      <c r="H4395">
        <f t="shared" ca="1" si="411"/>
        <v>0</v>
      </c>
      <c r="I4395" s="122">
        <f t="shared" ca="1" si="412"/>
        <v>0</v>
      </c>
    </row>
    <row r="4396" spans="1:9" x14ac:dyDescent="0.25">
      <c r="A4396" s="114">
        <f t="shared" si="413"/>
        <v>4396</v>
      </c>
      <c r="B4396" s="114">
        <f>IF(AND(A4396&gt;=CONTROL!$D$9,A4396&lt;CONTROL!$D$10+1),A4396,0)</f>
        <v>0</v>
      </c>
      <c r="C4396" s="114">
        <f>IF(AND(A4396&gt;=CONTROL!$F$9,A4396&lt;CONTROL!$F$10+1),A4396,0)</f>
        <v>0</v>
      </c>
      <c r="D4396" s="114" t="str">
        <f>IF(DATOS!I4397=CONTROL!$H$10,"B","A")</f>
        <v>A</v>
      </c>
      <c r="E4396" s="114">
        <f t="shared" si="408"/>
        <v>0</v>
      </c>
      <c r="F4396">
        <f t="shared" ca="1" si="409"/>
        <v>-1</v>
      </c>
      <c r="G4396">
        <f t="shared" ca="1" si="410"/>
        <v>654</v>
      </c>
      <c r="H4396">
        <f t="shared" ca="1" si="411"/>
        <v>0</v>
      </c>
      <c r="I4396" s="122">
        <f t="shared" ca="1" si="412"/>
        <v>0</v>
      </c>
    </row>
    <row r="4397" spans="1:9" x14ac:dyDescent="0.25">
      <c r="A4397" s="114">
        <f t="shared" si="413"/>
        <v>4397</v>
      </c>
      <c r="B4397" s="114">
        <f>IF(AND(A4397&gt;=CONTROL!$D$9,A4397&lt;CONTROL!$D$10+1),A4397,0)</f>
        <v>0</v>
      </c>
      <c r="C4397" s="114">
        <f>IF(AND(A4397&gt;=CONTROL!$F$9,A4397&lt;CONTROL!$F$10+1),A4397,0)</f>
        <v>0</v>
      </c>
      <c r="D4397" s="114" t="str">
        <f>IF(DATOS!I4398=CONTROL!$H$10,"B","A")</f>
        <v>A</v>
      </c>
      <c r="E4397" s="114">
        <f t="shared" si="408"/>
        <v>0</v>
      </c>
      <c r="F4397">
        <f t="shared" ca="1" si="409"/>
        <v>-1</v>
      </c>
      <c r="G4397">
        <f t="shared" ca="1" si="410"/>
        <v>654</v>
      </c>
      <c r="H4397">
        <f t="shared" ca="1" si="411"/>
        <v>0</v>
      </c>
      <c r="I4397" s="122">
        <f t="shared" ca="1" si="412"/>
        <v>0</v>
      </c>
    </row>
    <row r="4398" spans="1:9" x14ac:dyDescent="0.25">
      <c r="A4398" s="114">
        <f t="shared" si="413"/>
        <v>4398</v>
      </c>
      <c r="B4398" s="114">
        <f>IF(AND(A4398&gt;=CONTROL!$D$9,A4398&lt;CONTROL!$D$10+1),A4398,0)</f>
        <v>0</v>
      </c>
      <c r="C4398" s="114">
        <f>IF(AND(A4398&gt;=CONTROL!$F$9,A4398&lt;CONTROL!$F$10+1),A4398,0)</f>
        <v>0</v>
      </c>
      <c r="D4398" s="114" t="str">
        <f>IF(DATOS!I4399=CONTROL!$H$10,"B","A")</f>
        <v>A</v>
      </c>
      <c r="E4398" s="114">
        <f t="shared" si="408"/>
        <v>0</v>
      </c>
      <c r="F4398">
        <f t="shared" ca="1" si="409"/>
        <v>-1</v>
      </c>
      <c r="G4398">
        <f t="shared" ca="1" si="410"/>
        <v>654</v>
      </c>
      <c r="H4398">
        <f t="shared" ca="1" si="411"/>
        <v>0</v>
      </c>
      <c r="I4398" s="122">
        <f t="shared" ca="1" si="412"/>
        <v>0</v>
      </c>
    </row>
    <row r="4399" spans="1:9" x14ac:dyDescent="0.25">
      <c r="A4399" s="114">
        <f t="shared" si="413"/>
        <v>4399</v>
      </c>
      <c r="B4399" s="114">
        <f>IF(AND(A4399&gt;=CONTROL!$D$9,A4399&lt;CONTROL!$D$10+1),A4399,0)</f>
        <v>0</v>
      </c>
      <c r="C4399" s="114">
        <f>IF(AND(A4399&gt;=CONTROL!$F$9,A4399&lt;CONTROL!$F$10+1),A4399,0)</f>
        <v>0</v>
      </c>
      <c r="D4399" s="114" t="str">
        <f>IF(DATOS!I4400=CONTROL!$H$10,"B","A")</f>
        <v>A</v>
      </c>
      <c r="E4399" s="114">
        <f t="shared" si="408"/>
        <v>0</v>
      </c>
      <c r="F4399">
        <f t="shared" ca="1" si="409"/>
        <v>-1</v>
      </c>
      <c r="G4399">
        <f t="shared" ca="1" si="410"/>
        <v>654</v>
      </c>
      <c r="H4399">
        <f t="shared" ca="1" si="411"/>
        <v>0</v>
      </c>
      <c r="I4399" s="122">
        <f t="shared" ca="1" si="412"/>
        <v>0</v>
      </c>
    </row>
    <row r="4400" spans="1:9" x14ac:dyDescent="0.25">
      <c r="A4400" s="114">
        <f t="shared" si="413"/>
        <v>4400</v>
      </c>
      <c r="B4400" s="114">
        <f>IF(AND(A4400&gt;=CONTROL!$D$9,A4400&lt;CONTROL!$D$10+1),A4400,0)</f>
        <v>0</v>
      </c>
      <c r="C4400" s="114">
        <f>IF(AND(A4400&gt;=CONTROL!$F$9,A4400&lt;CONTROL!$F$10+1),A4400,0)</f>
        <v>0</v>
      </c>
      <c r="D4400" s="114" t="str">
        <f>IF(DATOS!I4401=CONTROL!$H$10,"B","A")</f>
        <v>A</v>
      </c>
      <c r="E4400" s="114">
        <f t="shared" si="408"/>
        <v>0</v>
      </c>
      <c r="F4400">
        <f t="shared" ca="1" si="409"/>
        <v>-1</v>
      </c>
      <c r="G4400">
        <f t="shared" ca="1" si="410"/>
        <v>654</v>
      </c>
      <c r="H4400">
        <f t="shared" ca="1" si="411"/>
        <v>0</v>
      </c>
      <c r="I4400" s="122">
        <f t="shared" ca="1" si="412"/>
        <v>0</v>
      </c>
    </row>
    <row r="4401" spans="1:9" x14ac:dyDescent="0.25">
      <c r="A4401" s="114">
        <f t="shared" si="413"/>
        <v>4401</v>
      </c>
      <c r="B4401" s="114">
        <f>IF(AND(A4401&gt;=CONTROL!$D$9,A4401&lt;CONTROL!$D$10+1),A4401,0)</f>
        <v>0</v>
      </c>
      <c r="C4401" s="114">
        <f>IF(AND(A4401&gt;=CONTROL!$F$9,A4401&lt;CONTROL!$F$10+1),A4401,0)</f>
        <v>0</v>
      </c>
      <c r="D4401" s="114" t="str">
        <f>IF(DATOS!I4402=CONTROL!$H$10,"B","A")</f>
        <v>A</v>
      </c>
      <c r="E4401" s="114">
        <f t="shared" si="408"/>
        <v>0</v>
      </c>
      <c r="F4401">
        <f t="shared" ca="1" si="409"/>
        <v>-1</v>
      </c>
      <c r="G4401">
        <f t="shared" ca="1" si="410"/>
        <v>654</v>
      </c>
      <c r="H4401">
        <f t="shared" ca="1" si="411"/>
        <v>0</v>
      </c>
      <c r="I4401" s="122">
        <f t="shared" ca="1" si="412"/>
        <v>0</v>
      </c>
    </row>
    <row r="4402" spans="1:9" x14ac:dyDescent="0.25">
      <c r="A4402" s="114">
        <f t="shared" si="413"/>
        <v>4402</v>
      </c>
      <c r="B4402" s="114">
        <f>IF(AND(A4402&gt;=CONTROL!$D$9,A4402&lt;CONTROL!$D$10+1),A4402,0)</f>
        <v>0</v>
      </c>
      <c r="C4402" s="114">
        <f>IF(AND(A4402&gt;=CONTROL!$F$9,A4402&lt;CONTROL!$F$10+1),A4402,0)</f>
        <v>0</v>
      </c>
      <c r="D4402" s="114" t="str">
        <f>IF(DATOS!I4403=CONTROL!$H$10,"B","A")</f>
        <v>A</v>
      </c>
      <c r="E4402" s="114">
        <f t="shared" si="408"/>
        <v>0</v>
      </c>
      <c r="F4402">
        <f t="shared" ca="1" si="409"/>
        <v>-1</v>
      </c>
      <c r="G4402">
        <f t="shared" ca="1" si="410"/>
        <v>654</v>
      </c>
      <c r="H4402">
        <f t="shared" ca="1" si="411"/>
        <v>0</v>
      </c>
      <c r="I4402" s="122">
        <f t="shared" ca="1" si="412"/>
        <v>0</v>
      </c>
    </row>
    <row r="4403" spans="1:9" x14ac:dyDescent="0.25">
      <c r="A4403" s="114">
        <f t="shared" si="413"/>
        <v>4403</v>
      </c>
      <c r="B4403" s="114">
        <f>IF(AND(A4403&gt;=CONTROL!$D$9,A4403&lt;CONTROL!$D$10+1),A4403,0)</f>
        <v>0</v>
      </c>
      <c r="C4403" s="114">
        <f>IF(AND(A4403&gt;=CONTROL!$F$9,A4403&lt;CONTROL!$F$10+1),A4403,0)</f>
        <v>0</v>
      </c>
      <c r="D4403" s="114" t="str">
        <f>IF(DATOS!I4404=CONTROL!$H$10,"B","A")</f>
        <v>A</v>
      </c>
      <c r="E4403" s="114">
        <f t="shared" si="408"/>
        <v>0</v>
      </c>
      <c r="F4403">
        <f t="shared" ca="1" si="409"/>
        <v>-1</v>
      </c>
      <c r="G4403">
        <f t="shared" ca="1" si="410"/>
        <v>654</v>
      </c>
      <c r="H4403">
        <f t="shared" ca="1" si="411"/>
        <v>0</v>
      </c>
      <c r="I4403" s="122">
        <f t="shared" ca="1" si="412"/>
        <v>0</v>
      </c>
    </row>
    <row r="4404" spans="1:9" x14ac:dyDescent="0.25">
      <c r="A4404" s="114">
        <f t="shared" si="413"/>
        <v>4404</v>
      </c>
      <c r="B4404" s="114">
        <f>IF(AND(A4404&gt;=CONTROL!$D$9,A4404&lt;CONTROL!$D$10+1),A4404,0)</f>
        <v>0</v>
      </c>
      <c r="C4404" s="114">
        <f>IF(AND(A4404&gt;=CONTROL!$F$9,A4404&lt;CONTROL!$F$10+1),A4404,0)</f>
        <v>0</v>
      </c>
      <c r="D4404" s="114" t="str">
        <f>IF(DATOS!I4405=CONTROL!$H$10,"B","A")</f>
        <v>A</v>
      </c>
      <c r="E4404" s="114">
        <f t="shared" si="408"/>
        <v>0</v>
      </c>
      <c r="F4404">
        <f t="shared" ca="1" si="409"/>
        <v>-1</v>
      </c>
      <c r="G4404">
        <f t="shared" ca="1" si="410"/>
        <v>654</v>
      </c>
      <c r="H4404">
        <f t="shared" ca="1" si="411"/>
        <v>0</v>
      </c>
      <c r="I4404" s="122">
        <f t="shared" ca="1" si="412"/>
        <v>0</v>
      </c>
    </row>
    <row r="4405" spans="1:9" x14ac:dyDescent="0.25">
      <c r="A4405" s="114">
        <f t="shared" si="413"/>
        <v>4405</v>
      </c>
      <c r="B4405" s="114">
        <f>IF(AND(A4405&gt;=CONTROL!$D$9,A4405&lt;CONTROL!$D$10+1),A4405,0)</f>
        <v>0</v>
      </c>
      <c r="C4405" s="114">
        <f>IF(AND(A4405&gt;=CONTROL!$F$9,A4405&lt;CONTROL!$F$10+1),A4405,0)</f>
        <v>0</v>
      </c>
      <c r="D4405" s="114" t="str">
        <f>IF(DATOS!I4406=CONTROL!$H$10,"B","A")</f>
        <v>A</v>
      </c>
      <c r="E4405" s="114">
        <f t="shared" si="408"/>
        <v>0</v>
      </c>
      <c r="F4405">
        <f t="shared" ca="1" si="409"/>
        <v>-1</v>
      </c>
      <c r="G4405">
        <f t="shared" ca="1" si="410"/>
        <v>654</v>
      </c>
      <c r="H4405">
        <f t="shared" ca="1" si="411"/>
        <v>0</v>
      </c>
      <c r="I4405" s="122">
        <f t="shared" ca="1" si="412"/>
        <v>0</v>
      </c>
    </row>
    <row r="4406" spans="1:9" x14ac:dyDescent="0.25">
      <c r="A4406" s="114">
        <f t="shared" si="413"/>
        <v>4406</v>
      </c>
      <c r="B4406" s="114">
        <f>IF(AND(A4406&gt;=CONTROL!$D$9,A4406&lt;CONTROL!$D$10+1),A4406,0)</f>
        <v>0</v>
      </c>
      <c r="C4406" s="114">
        <f>IF(AND(A4406&gt;=CONTROL!$F$9,A4406&lt;CONTROL!$F$10+1),A4406,0)</f>
        <v>0</v>
      </c>
      <c r="D4406" s="114" t="str">
        <f>IF(DATOS!I4407=CONTROL!$H$10,"B","A")</f>
        <v>A</v>
      </c>
      <c r="E4406" s="114">
        <f t="shared" si="408"/>
        <v>0</v>
      </c>
      <c r="F4406">
        <f t="shared" ca="1" si="409"/>
        <v>-1</v>
      </c>
      <c r="G4406">
        <f t="shared" ca="1" si="410"/>
        <v>654</v>
      </c>
      <c r="H4406">
        <f t="shared" ca="1" si="411"/>
        <v>0</v>
      </c>
      <c r="I4406" s="122">
        <f t="shared" ca="1" si="412"/>
        <v>0</v>
      </c>
    </row>
    <row r="4407" spans="1:9" x14ac:dyDescent="0.25">
      <c r="A4407" s="114">
        <f t="shared" si="413"/>
        <v>4407</v>
      </c>
      <c r="B4407" s="114">
        <f>IF(AND(A4407&gt;=CONTROL!$D$9,A4407&lt;CONTROL!$D$10+1),A4407,0)</f>
        <v>0</v>
      </c>
      <c r="C4407" s="114">
        <f>IF(AND(A4407&gt;=CONTROL!$F$9,A4407&lt;CONTROL!$F$10+1),A4407,0)</f>
        <v>0</v>
      </c>
      <c r="D4407" s="114" t="str">
        <f>IF(DATOS!I4408=CONTROL!$H$10,"B","A")</f>
        <v>A</v>
      </c>
      <c r="E4407" s="114">
        <f t="shared" si="408"/>
        <v>0</v>
      </c>
      <c r="F4407">
        <f t="shared" ca="1" si="409"/>
        <v>-1</v>
      </c>
      <c r="G4407">
        <f t="shared" ca="1" si="410"/>
        <v>654</v>
      </c>
      <c r="H4407">
        <f t="shared" ca="1" si="411"/>
        <v>0</v>
      </c>
      <c r="I4407" s="122">
        <f t="shared" ca="1" si="412"/>
        <v>0</v>
      </c>
    </row>
    <row r="4408" spans="1:9" x14ac:dyDescent="0.25">
      <c r="A4408" s="114">
        <f t="shared" si="413"/>
        <v>4408</v>
      </c>
      <c r="B4408" s="114">
        <f>IF(AND(A4408&gt;=CONTROL!$D$9,A4408&lt;CONTROL!$D$10+1),A4408,0)</f>
        <v>0</v>
      </c>
      <c r="C4408" s="114">
        <f>IF(AND(A4408&gt;=CONTROL!$F$9,A4408&lt;CONTROL!$F$10+1),A4408,0)</f>
        <v>0</v>
      </c>
      <c r="D4408" s="114" t="str">
        <f>IF(DATOS!I4409=CONTROL!$H$10,"B","A")</f>
        <v>A</v>
      </c>
      <c r="E4408" s="114">
        <f t="shared" si="408"/>
        <v>0</v>
      </c>
      <c r="F4408">
        <f t="shared" ca="1" si="409"/>
        <v>-1</v>
      </c>
      <c r="G4408">
        <f t="shared" ca="1" si="410"/>
        <v>654</v>
      </c>
      <c r="H4408">
        <f t="shared" ca="1" si="411"/>
        <v>0</v>
      </c>
      <c r="I4408" s="122">
        <f t="shared" ca="1" si="412"/>
        <v>0</v>
      </c>
    </row>
    <row r="4409" spans="1:9" x14ac:dyDescent="0.25">
      <c r="A4409" s="114">
        <f t="shared" si="413"/>
        <v>4409</v>
      </c>
      <c r="B4409" s="114">
        <f>IF(AND(A4409&gt;=CONTROL!$D$9,A4409&lt;CONTROL!$D$10+1),A4409,0)</f>
        <v>0</v>
      </c>
      <c r="C4409" s="114">
        <f>IF(AND(A4409&gt;=CONTROL!$F$9,A4409&lt;CONTROL!$F$10+1),A4409,0)</f>
        <v>0</v>
      </c>
      <c r="D4409" s="114" t="str">
        <f>IF(DATOS!I4410=CONTROL!$H$10,"B","A")</f>
        <v>A</v>
      </c>
      <c r="E4409" s="114">
        <f t="shared" si="408"/>
        <v>0</v>
      </c>
      <c r="F4409">
        <f t="shared" ca="1" si="409"/>
        <v>-1</v>
      </c>
      <c r="G4409">
        <f t="shared" ca="1" si="410"/>
        <v>654</v>
      </c>
      <c r="H4409">
        <f t="shared" ca="1" si="411"/>
        <v>0</v>
      </c>
      <c r="I4409" s="122">
        <f t="shared" ca="1" si="412"/>
        <v>0</v>
      </c>
    </row>
    <row r="4410" spans="1:9" x14ac:dyDescent="0.25">
      <c r="A4410" s="114">
        <f t="shared" si="413"/>
        <v>4410</v>
      </c>
      <c r="B4410" s="114">
        <f>IF(AND(A4410&gt;=CONTROL!$D$9,A4410&lt;CONTROL!$D$10+1),A4410,0)</f>
        <v>0</v>
      </c>
      <c r="C4410" s="114">
        <f>IF(AND(A4410&gt;=CONTROL!$F$9,A4410&lt;CONTROL!$F$10+1),A4410,0)</f>
        <v>0</v>
      </c>
      <c r="D4410" s="114" t="str">
        <f>IF(DATOS!I4411=CONTROL!$H$10,"B","A")</f>
        <v>A</v>
      </c>
      <c r="E4410" s="114">
        <f t="shared" si="408"/>
        <v>0</v>
      </c>
      <c r="F4410">
        <f t="shared" ca="1" si="409"/>
        <v>-1</v>
      </c>
      <c r="G4410">
        <f t="shared" ca="1" si="410"/>
        <v>654</v>
      </c>
      <c r="H4410">
        <f t="shared" ca="1" si="411"/>
        <v>0</v>
      </c>
      <c r="I4410" s="122">
        <f t="shared" ca="1" si="412"/>
        <v>0</v>
      </c>
    </row>
    <row r="4411" spans="1:9" x14ac:dyDescent="0.25">
      <c r="A4411" s="114">
        <f t="shared" si="413"/>
        <v>4411</v>
      </c>
      <c r="B4411" s="114">
        <f>IF(AND(A4411&gt;=CONTROL!$D$9,A4411&lt;CONTROL!$D$10+1),A4411,0)</f>
        <v>0</v>
      </c>
      <c r="C4411" s="114">
        <f>IF(AND(A4411&gt;=CONTROL!$F$9,A4411&lt;CONTROL!$F$10+1),A4411,0)</f>
        <v>0</v>
      </c>
      <c r="D4411" s="114" t="str">
        <f>IF(DATOS!I4412=CONTROL!$H$10,"B","A")</f>
        <v>A</v>
      </c>
      <c r="E4411" s="114">
        <f t="shared" si="408"/>
        <v>0</v>
      </c>
      <c r="F4411">
        <f t="shared" ca="1" si="409"/>
        <v>-1</v>
      </c>
      <c r="G4411">
        <f t="shared" ca="1" si="410"/>
        <v>654</v>
      </c>
      <c r="H4411">
        <f t="shared" ca="1" si="411"/>
        <v>0</v>
      </c>
      <c r="I4411" s="122">
        <f t="shared" ca="1" si="412"/>
        <v>0</v>
      </c>
    </row>
    <row r="4412" spans="1:9" x14ac:dyDescent="0.25">
      <c r="A4412" s="114">
        <f t="shared" si="413"/>
        <v>4412</v>
      </c>
      <c r="B4412" s="114">
        <f>IF(AND(A4412&gt;=CONTROL!$D$9,A4412&lt;CONTROL!$D$10+1),A4412,0)</f>
        <v>0</v>
      </c>
      <c r="C4412" s="114">
        <f>IF(AND(A4412&gt;=CONTROL!$F$9,A4412&lt;CONTROL!$F$10+1),A4412,0)</f>
        <v>0</v>
      </c>
      <c r="D4412" s="114" t="str">
        <f>IF(DATOS!I4413=CONTROL!$H$10,"B","A")</f>
        <v>A</v>
      </c>
      <c r="E4412" s="114">
        <f t="shared" si="408"/>
        <v>0</v>
      </c>
      <c r="F4412">
        <f t="shared" ca="1" si="409"/>
        <v>-1</v>
      </c>
      <c r="G4412">
        <f t="shared" ca="1" si="410"/>
        <v>654</v>
      </c>
      <c r="H4412">
        <f t="shared" ca="1" si="411"/>
        <v>0</v>
      </c>
      <c r="I4412" s="122">
        <f t="shared" ca="1" si="412"/>
        <v>0</v>
      </c>
    </row>
    <row r="4413" spans="1:9" x14ac:dyDescent="0.25">
      <c r="A4413" s="114">
        <f t="shared" si="413"/>
        <v>4413</v>
      </c>
      <c r="B4413" s="114">
        <f>IF(AND(A4413&gt;=CONTROL!$D$9,A4413&lt;CONTROL!$D$10+1),A4413,0)</f>
        <v>0</v>
      </c>
      <c r="C4413" s="114">
        <f>IF(AND(A4413&gt;=CONTROL!$F$9,A4413&lt;CONTROL!$F$10+1),A4413,0)</f>
        <v>0</v>
      </c>
      <c r="D4413" s="114" t="str">
        <f>IF(DATOS!I4414=CONTROL!$H$10,"B","A")</f>
        <v>A</v>
      </c>
      <c r="E4413" s="114">
        <f t="shared" si="408"/>
        <v>0</v>
      </c>
      <c r="F4413">
        <f t="shared" ca="1" si="409"/>
        <v>-1</v>
      </c>
      <c r="G4413">
        <f t="shared" ca="1" si="410"/>
        <v>654</v>
      </c>
      <c r="H4413">
        <f t="shared" ca="1" si="411"/>
        <v>0</v>
      </c>
      <c r="I4413" s="122">
        <f t="shared" ca="1" si="412"/>
        <v>0</v>
      </c>
    </row>
    <row r="4414" spans="1:9" x14ac:dyDescent="0.25">
      <c r="A4414" s="114">
        <f t="shared" si="413"/>
        <v>4414</v>
      </c>
      <c r="B4414" s="114">
        <f>IF(AND(A4414&gt;=CONTROL!$D$9,A4414&lt;CONTROL!$D$10+1),A4414,0)</f>
        <v>0</v>
      </c>
      <c r="C4414" s="114">
        <f>IF(AND(A4414&gt;=CONTROL!$F$9,A4414&lt;CONTROL!$F$10+1),A4414,0)</f>
        <v>0</v>
      </c>
      <c r="D4414" s="114" t="str">
        <f>IF(DATOS!I4415=CONTROL!$H$10,"B","A")</f>
        <v>A</v>
      </c>
      <c r="E4414" s="114">
        <f t="shared" si="408"/>
        <v>0</v>
      </c>
      <c r="F4414">
        <f t="shared" ca="1" si="409"/>
        <v>-1</v>
      </c>
      <c r="G4414">
        <f t="shared" ca="1" si="410"/>
        <v>654</v>
      </c>
      <c r="H4414">
        <f t="shared" ca="1" si="411"/>
        <v>0</v>
      </c>
      <c r="I4414" s="122">
        <f t="shared" ca="1" si="412"/>
        <v>0</v>
      </c>
    </row>
    <row r="4415" spans="1:9" x14ac:dyDescent="0.25">
      <c r="A4415" s="114">
        <f t="shared" si="413"/>
        <v>4415</v>
      </c>
      <c r="B4415" s="114">
        <f>IF(AND(A4415&gt;=CONTROL!$D$9,A4415&lt;CONTROL!$D$10+1),A4415,0)</f>
        <v>0</v>
      </c>
      <c r="C4415" s="114">
        <f>IF(AND(A4415&gt;=CONTROL!$F$9,A4415&lt;CONTROL!$F$10+1),A4415,0)</f>
        <v>0</v>
      </c>
      <c r="D4415" s="114" t="str">
        <f>IF(DATOS!I4416=CONTROL!$H$10,"B","A")</f>
        <v>A</v>
      </c>
      <c r="E4415" s="114">
        <f t="shared" si="408"/>
        <v>0</v>
      </c>
      <c r="F4415">
        <f t="shared" ca="1" si="409"/>
        <v>-1</v>
      </c>
      <c r="G4415">
        <f t="shared" ca="1" si="410"/>
        <v>654</v>
      </c>
      <c r="H4415">
        <f t="shared" ca="1" si="411"/>
        <v>0</v>
      </c>
      <c r="I4415" s="122">
        <f t="shared" ca="1" si="412"/>
        <v>0</v>
      </c>
    </row>
    <row r="4416" spans="1:9" x14ac:dyDescent="0.25">
      <c r="A4416" s="114">
        <f t="shared" si="413"/>
        <v>4416</v>
      </c>
      <c r="B4416" s="114">
        <f>IF(AND(A4416&gt;=CONTROL!$D$9,A4416&lt;CONTROL!$D$10+1),A4416,0)</f>
        <v>0</v>
      </c>
      <c r="C4416" s="114">
        <f>IF(AND(A4416&gt;=CONTROL!$F$9,A4416&lt;CONTROL!$F$10+1),A4416,0)</f>
        <v>0</v>
      </c>
      <c r="D4416" s="114" t="str">
        <f>IF(DATOS!I4417=CONTROL!$H$10,"B","A")</f>
        <v>A</v>
      </c>
      <c r="E4416" s="114">
        <f t="shared" si="408"/>
        <v>0</v>
      </c>
      <c r="F4416">
        <f t="shared" ca="1" si="409"/>
        <v>-1</v>
      </c>
      <c r="G4416">
        <f t="shared" ca="1" si="410"/>
        <v>654</v>
      </c>
      <c r="H4416">
        <f t="shared" ca="1" si="411"/>
        <v>0</v>
      </c>
      <c r="I4416" s="122">
        <f t="shared" ca="1" si="412"/>
        <v>0</v>
      </c>
    </row>
    <row r="4417" spans="1:9" x14ac:dyDescent="0.25">
      <c r="A4417" s="114">
        <f t="shared" si="413"/>
        <v>4417</v>
      </c>
      <c r="B4417" s="114">
        <f>IF(AND(A4417&gt;=CONTROL!$D$9,A4417&lt;CONTROL!$D$10+1),A4417,0)</f>
        <v>0</v>
      </c>
      <c r="C4417" s="114">
        <f>IF(AND(A4417&gt;=CONTROL!$F$9,A4417&lt;CONTROL!$F$10+1),A4417,0)</f>
        <v>0</v>
      </c>
      <c r="D4417" s="114" t="str">
        <f>IF(DATOS!I4418=CONTROL!$H$10,"B","A")</f>
        <v>A</v>
      </c>
      <c r="E4417" s="114">
        <f t="shared" si="408"/>
        <v>0</v>
      </c>
      <c r="F4417">
        <f t="shared" ca="1" si="409"/>
        <v>-1</v>
      </c>
      <c r="G4417">
        <f t="shared" ca="1" si="410"/>
        <v>654</v>
      </c>
      <c r="H4417">
        <f t="shared" ca="1" si="411"/>
        <v>0</v>
      </c>
      <c r="I4417" s="122">
        <f t="shared" ca="1" si="412"/>
        <v>0</v>
      </c>
    </row>
    <row r="4418" spans="1:9" x14ac:dyDescent="0.25">
      <c r="A4418" s="114">
        <f t="shared" si="413"/>
        <v>4418</v>
      </c>
      <c r="B4418" s="114">
        <f>IF(AND(A4418&gt;=CONTROL!$D$9,A4418&lt;CONTROL!$D$10+1),A4418,0)</f>
        <v>0</v>
      </c>
      <c r="C4418" s="114">
        <f>IF(AND(A4418&gt;=CONTROL!$F$9,A4418&lt;CONTROL!$F$10+1),A4418,0)</f>
        <v>0</v>
      </c>
      <c r="D4418" s="114" t="str">
        <f>IF(DATOS!I4419=CONTROL!$H$10,"B","A")</f>
        <v>A</v>
      </c>
      <c r="E4418" s="114">
        <f t="shared" ref="E4418:E4481" si="414">IF(D4418="A",+C4418+B4418,0)</f>
        <v>0</v>
      </c>
      <c r="F4418">
        <f t="shared" ref="F4418:F4481" ca="1" si="415">IF(E4418&gt;0,RAND(),-1)</f>
        <v>-1</v>
      </c>
      <c r="G4418">
        <f t="shared" ref="G4418:G4481" ca="1" si="416">RANK(F4418,$F$1:$F$5000)</f>
        <v>654</v>
      </c>
      <c r="H4418">
        <f t="shared" ref="H4418:H4481" ca="1" si="417">IF(F4418=-1,0,G4418)</f>
        <v>0</v>
      </c>
      <c r="I4418" s="122">
        <f t="shared" ref="I4418:I4481" ca="1" si="418">IFERROR(MATCH(A4418,H:H,0),0)</f>
        <v>0</v>
      </c>
    </row>
    <row r="4419" spans="1:9" x14ac:dyDescent="0.25">
      <c r="A4419" s="114">
        <f t="shared" ref="A4419:A4482" si="419">+A4418+1</f>
        <v>4419</v>
      </c>
      <c r="B4419" s="114">
        <f>IF(AND(A4419&gt;=CONTROL!$D$9,A4419&lt;CONTROL!$D$10+1),A4419,0)</f>
        <v>0</v>
      </c>
      <c r="C4419" s="114">
        <f>IF(AND(A4419&gt;=CONTROL!$F$9,A4419&lt;CONTROL!$F$10+1),A4419,0)</f>
        <v>0</v>
      </c>
      <c r="D4419" s="114" t="str">
        <f>IF(DATOS!I4420=CONTROL!$H$10,"B","A")</f>
        <v>A</v>
      </c>
      <c r="E4419" s="114">
        <f t="shared" si="414"/>
        <v>0</v>
      </c>
      <c r="F4419">
        <f t="shared" ca="1" si="415"/>
        <v>-1</v>
      </c>
      <c r="G4419">
        <f t="shared" ca="1" si="416"/>
        <v>654</v>
      </c>
      <c r="H4419">
        <f t="shared" ca="1" si="417"/>
        <v>0</v>
      </c>
      <c r="I4419" s="122">
        <f t="shared" ca="1" si="418"/>
        <v>0</v>
      </c>
    </row>
    <row r="4420" spans="1:9" x14ac:dyDescent="0.25">
      <c r="A4420" s="114">
        <f t="shared" si="419"/>
        <v>4420</v>
      </c>
      <c r="B4420" s="114">
        <f>IF(AND(A4420&gt;=CONTROL!$D$9,A4420&lt;CONTROL!$D$10+1),A4420,0)</f>
        <v>0</v>
      </c>
      <c r="C4420" s="114">
        <f>IF(AND(A4420&gt;=CONTROL!$F$9,A4420&lt;CONTROL!$F$10+1),A4420,0)</f>
        <v>0</v>
      </c>
      <c r="D4420" s="114" t="str">
        <f>IF(DATOS!I4421=CONTROL!$H$10,"B","A")</f>
        <v>A</v>
      </c>
      <c r="E4420" s="114">
        <f t="shared" si="414"/>
        <v>0</v>
      </c>
      <c r="F4420">
        <f t="shared" ca="1" si="415"/>
        <v>-1</v>
      </c>
      <c r="G4420">
        <f t="shared" ca="1" si="416"/>
        <v>654</v>
      </c>
      <c r="H4420">
        <f t="shared" ca="1" si="417"/>
        <v>0</v>
      </c>
      <c r="I4420" s="122">
        <f t="shared" ca="1" si="418"/>
        <v>0</v>
      </c>
    </row>
    <row r="4421" spans="1:9" x14ac:dyDescent="0.25">
      <c r="A4421" s="114">
        <f t="shared" si="419"/>
        <v>4421</v>
      </c>
      <c r="B4421" s="114">
        <f>IF(AND(A4421&gt;=CONTROL!$D$9,A4421&lt;CONTROL!$D$10+1),A4421,0)</f>
        <v>0</v>
      </c>
      <c r="C4421" s="114">
        <f>IF(AND(A4421&gt;=CONTROL!$F$9,A4421&lt;CONTROL!$F$10+1),A4421,0)</f>
        <v>0</v>
      </c>
      <c r="D4421" s="114" t="str">
        <f>IF(DATOS!I4422=CONTROL!$H$10,"B","A")</f>
        <v>A</v>
      </c>
      <c r="E4421" s="114">
        <f t="shared" si="414"/>
        <v>0</v>
      </c>
      <c r="F4421">
        <f t="shared" ca="1" si="415"/>
        <v>-1</v>
      </c>
      <c r="G4421">
        <f t="shared" ca="1" si="416"/>
        <v>654</v>
      </c>
      <c r="H4421">
        <f t="shared" ca="1" si="417"/>
        <v>0</v>
      </c>
      <c r="I4421" s="122">
        <f t="shared" ca="1" si="418"/>
        <v>0</v>
      </c>
    </row>
    <row r="4422" spans="1:9" x14ac:dyDescent="0.25">
      <c r="A4422" s="114">
        <f t="shared" si="419"/>
        <v>4422</v>
      </c>
      <c r="B4422" s="114">
        <f>IF(AND(A4422&gt;=CONTROL!$D$9,A4422&lt;CONTROL!$D$10+1),A4422,0)</f>
        <v>0</v>
      </c>
      <c r="C4422" s="114">
        <f>IF(AND(A4422&gt;=CONTROL!$F$9,A4422&lt;CONTROL!$F$10+1),A4422,0)</f>
        <v>0</v>
      </c>
      <c r="D4422" s="114" t="str">
        <f>IF(DATOS!I4423=CONTROL!$H$10,"B","A")</f>
        <v>A</v>
      </c>
      <c r="E4422" s="114">
        <f t="shared" si="414"/>
        <v>0</v>
      </c>
      <c r="F4422">
        <f t="shared" ca="1" si="415"/>
        <v>-1</v>
      </c>
      <c r="G4422">
        <f t="shared" ca="1" si="416"/>
        <v>654</v>
      </c>
      <c r="H4422">
        <f t="shared" ca="1" si="417"/>
        <v>0</v>
      </c>
      <c r="I4422" s="122">
        <f t="shared" ca="1" si="418"/>
        <v>0</v>
      </c>
    </row>
    <row r="4423" spans="1:9" x14ac:dyDescent="0.25">
      <c r="A4423" s="114">
        <f t="shared" si="419"/>
        <v>4423</v>
      </c>
      <c r="B4423" s="114">
        <f>IF(AND(A4423&gt;=CONTROL!$D$9,A4423&lt;CONTROL!$D$10+1),A4423,0)</f>
        <v>0</v>
      </c>
      <c r="C4423" s="114">
        <f>IF(AND(A4423&gt;=CONTROL!$F$9,A4423&lt;CONTROL!$F$10+1),A4423,0)</f>
        <v>0</v>
      </c>
      <c r="D4423" s="114" t="str">
        <f>IF(DATOS!I4424=CONTROL!$H$10,"B","A")</f>
        <v>A</v>
      </c>
      <c r="E4423" s="114">
        <f t="shared" si="414"/>
        <v>0</v>
      </c>
      <c r="F4423">
        <f t="shared" ca="1" si="415"/>
        <v>-1</v>
      </c>
      <c r="G4423">
        <f t="shared" ca="1" si="416"/>
        <v>654</v>
      </c>
      <c r="H4423">
        <f t="shared" ca="1" si="417"/>
        <v>0</v>
      </c>
      <c r="I4423" s="122">
        <f t="shared" ca="1" si="418"/>
        <v>0</v>
      </c>
    </row>
    <row r="4424" spans="1:9" x14ac:dyDescent="0.25">
      <c r="A4424" s="114">
        <f t="shared" si="419"/>
        <v>4424</v>
      </c>
      <c r="B4424" s="114">
        <f>IF(AND(A4424&gt;=CONTROL!$D$9,A4424&lt;CONTROL!$D$10+1),A4424,0)</f>
        <v>0</v>
      </c>
      <c r="C4424" s="114">
        <f>IF(AND(A4424&gt;=CONTROL!$F$9,A4424&lt;CONTROL!$F$10+1),A4424,0)</f>
        <v>0</v>
      </c>
      <c r="D4424" s="114" t="str">
        <f>IF(DATOS!I4425=CONTROL!$H$10,"B","A")</f>
        <v>A</v>
      </c>
      <c r="E4424" s="114">
        <f t="shared" si="414"/>
        <v>0</v>
      </c>
      <c r="F4424">
        <f t="shared" ca="1" si="415"/>
        <v>-1</v>
      </c>
      <c r="G4424">
        <f t="shared" ca="1" si="416"/>
        <v>654</v>
      </c>
      <c r="H4424">
        <f t="shared" ca="1" si="417"/>
        <v>0</v>
      </c>
      <c r="I4424" s="122">
        <f t="shared" ca="1" si="418"/>
        <v>0</v>
      </c>
    </row>
    <row r="4425" spans="1:9" x14ac:dyDescent="0.25">
      <c r="A4425" s="114">
        <f t="shared" si="419"/>
        <v>4425</v>
      </c>
      <c r="B4425" s="114">
        <f>IF(AND(A4425&gt;=CONTROL!$D$9,A4425&lt;CONTROL!$D$10+1),A4425,0)</f>
        <v>0</v>
      </c>
      <c r="C4425" s="114">
        <f>IF(AND(A4425&gt;=CONTROL!$F$9,A4425&lt;CONTROL!$F$10+1),A4425,0)</f>
        <v>0</v>
      </c>
      <c r="D4425" s="114" t="str">
        <f>IF(DATOS!I4426=CONTROL!$H$10,"B","A")</f>
        <v>A</v>
      </c>
      <c r="E4425" s="114">
        <f t="shared" si="414"/>
        <v>0</v>
      </c>
      <c r="F4425">
        <f t="shared" ca="1" si="415"/>
        <v>-1</v>
      </c>
      <c r="G4425">
        <f t="shared" ca="1" si="416"/>
        <v>654</v>
      </c>
      <c r="H4425">
        <f t="shared" ca="1" si="417"/>
        <v>0</v>
      </c>
      <c r="I4425" s="122">
        <f t="shared" ca="1" si="418"/>
        <v>0</v>
      </c>
    </row>
    <row r="4426" spans="1:9" x14ac:dyDescent="0.25">
      <c r="A4426" s="114">
        <f t="shared" si="419"/>
        <v>4426</v>
      </c>
      <c r="B4426" s="114">
        <f>IF(AND(A4426&gt;=CONTROL!$D$9,A4426&lt;CONTROL!$D$10+1),A4426,0)</f>
        <v>0</v>
      </c>
      <c r="C4426" s="114">
        <f>IF(AND(A4426&gt;=CONTROL!$F$9,A4426&lt;CONTROL!$F$10+1),A4426,0)</f>
        <v>0</v>
      </c>
      <c r="D4426" s="114" t="str">
        <f>IF(DATOS!I4427=CONTROL!$H$10,"B","A")</f>
        <v>A</v>
      </c>
      <c r="E4426" s="114">
        <f t="shared" si="414"/>
        <v>0</v>
      </c>
      <c r="F4426">
        <f t="shared" ca="1" si="415"/>
        <v>-1</v>
      </c>
      <c r="G4426">
        <f t="shared" ca="1" si="416"/>
        <v>654</v>
      </c>
      <c r="H4426">
        <f t="shared" ca="1" si="417"/>
        <v>0</v>
      </c>
      <c r="I4426" s="122">
        <f t="shared" ca="1" si="418"/>
        <v>0</v>
      </c>
    </row>
    <row r="4427" spans="1:9" x14ac:dyDescent="0.25">
      <c r="A4427" s="114">
        <f t="shared" si="419"/>
        <v>4427</v>
      </c>
      <c r="B4427" s="114">
        <f>IF(AND(A4427&gt;=CONTROL!$D$9,A4427&lt;CONTROL!$D$10+1),A4427,0)</f>
        <v>0</v>
      </c>
      <c r="C4427" s="114">
        <f>IF(AND(A4427&gt;=CONTROL!$F$9,A4427&lt;CONTROL!$F$10+1),A4427,0)</f>
        <v>0</v>
      </c>
      <c r="D4427" s="114" t="str">
        <f>IF(DATOS!I4428=CONTROL!$H$10,"B","A")</f>
        <v>A</v>
      </c>
      <c r="E4427" s="114">
        <f t="shared" si="414"/>
        <v>0</v>
      </c>
      <c r="F4427">
        <f t="shared" ca="1" si="415"/>
        <v>-1</v>
      </c>
      <c r="G4427">
        <f t="shared" ca="1" si="416"/>
        <v>654</v>
      </c>
      <c r="H4427">
        <f t="shared" ca="1" si="417"/>
        <v>0</v>
      </c>
      <c r="I4427" s="122">
        <f t="shared" ca="1" si="418"/>
        <v>0</v>
      </c>
    </row>
    <row r="4428" spans="1:9" x14ac:dyDescent="0.25">
      <c r="A4428" s="114">
        <f t="shared" si="419"/>
        <v>4428</v>
      </c>
      <c r="B4428" s="114">
        <f>IF(AND(A4428&gt;=CONTROL!$D$9,A4428&lt;CONTROL!$D$10+1),A4428,0)</f>
        <v>0</v>
      </c>
      <c r="C4428" s="114">
        <f>IF(AND(A4428&gt;=CONTROL!$F$9,A4428&lt;CONTROL!$F$10+1),A4428,0)</f>
        <v>0</v>
      </c>
      <c r="D4428" s="114" t="str">
        <f>IF(DATOS!I4429=CONTROL!$H$10,"B","A")</f>
        <v>A</v>
      </c>
      <c r="E4428" s="114">
        <f t="shared" si="414"/>
        <v>0</v>
      </c>
      <c r="F4428">
        <f t="shared" ca="1" si="415"/>
        <v>-1</v>
      </c>
      <c r="G4428">
        <f t="shared" ca="1" si="416"/>
        <v>654</v>
      </c>
      <c r="H4428">
        <f t="shared" ca="1" si="417"/>
        <v>0</v>
      </c>
      <c r="I4428" s="122">
        <f t="shared" ca="1" si="418"/>
        <v>0</v>
      </c>
    </row>
    <row r="4429" spans="1:9" x14ac:dyDescent="0.25">
      <c r="A4429" s="114">
        <f t="shared" si="419"/>
        <v>4429</v>
      </c>
      <c r="B4429" s="114">
        <f>IF(AND(A4429&gt;=CONTROL!$D$9,A4429&lt;CONTROL!$D$10+1),A4429,0)</f>
        <v>0</v>
      </c>
      <c r="C4429" s="114">
        <f>IF(AND(A4429&gt;=CONTROL!$F$9,A4429&lt;CONTROL!$F$10+1),A4429,0)</f>
        <v>0</v>
      </c>
      <c r="D4429" s="114" t="str">
        <f>IF(DATOS!I4430=CONTROL!$H$10,"B","A")</f>
        <v>A</v>
      </c>
      <c r="E4429" s="114">
        <f t="shared" si="414"/>
        <v>0</v>
      </c>
      <c r="F4429">
        <f t="shared" ca="1" si="415"/>
        <v>-1</v>
      </c>
      <c r="G4429">
        <f t="shared" ca="1" si="416"/>
        <v>654</v>
      </c>
      <c r="H4429">
        <f t="shared" ca="1" si="417"/>
        <v>0</v>
      </c>
      <c r="I4429" s="122">
        <f t="shared" ca="1" si="418"/>
        <v>0</v>
      </c>
    </row>
    <row r="4430" spans="1:9" x14ac:dyDescent="0.25">
      <c r="A4430" s="114">
        <f t="shared" si="419"/>
        <v>4430</v>
      </c>
      <c r="B4430" s="114">
        <f>IF(AND(A4430&gt;=CONTROL!$D$9,A4430&lt;CONTROL!$D$10+1),A4430,0)</f>
        <v>0</v>
      </c>
      <c r="C4430" s="114">
        <f>IF(AND(A4430&gt;=CONTROL!$F$9,A4430&lt;CONTROL!$F$10+1),A4430,0)</f>
        <v>0</v>
      </c>
      <c r="D4430" s="114" t="str">
        <f>IF(DATOS!I4431=CONTROL!$H$10,"B","A")</f>
        <v>A</v>
      </c>
      <c r="E4430" s="114">
        <f t="shared" si="414"/>
        <v>0</v>
      </c>
      <c r="F4430">
        <f t="shared" ca="1" si="415"/>
        <v>-1</v>
      </c>
      <c r="G4430">
        <f t="shared" ca="1" si="416"/>
        <v>654</v>
      </c>
      <c r="H4430">
        <f t="shared" ca="1" si="417"/>
        <v>0</v>
      </c>
      <c r="I4430" s="122">
        <f t="shared" ca="1" si="418"/>
        <v>0</v>
      </c>
    </row>
    <row r="4431" spans="1:9" x14ac:dyDescent="0.25">
      <c r="A4431" s="114">
        <f t="shared" si="419"/>
        <v>4431</v>
      </c>
      <c r="B4431" s="114">
        <f>IF(AND(A4431&gt;=CONTROL!$D$9,A4431&lt;CONTROL!$D$10+1),A4431,0)</f>
        <v>0</v>
      </c>
      <c r="C4431" s="114">
        <f>IF(AND(A4431&gt;=CONTROL!$F$9,A4431&lt;CONTROL!$F$10+1),A4431,0)</f>
        <v>0</v>
      </c>
      <c r="D4431" s="114" t="str">
        <f>IF(DATOS!I4432=CONTROL!$H$10,"B","A")</f>
        <v>A</v>
      </c>
      <c r="E4431" s="114">
        <f t="shared" si="414"/>
        <v>0</v>
      </c>
      <c r="F4431">
        <f t="shared" ca="1" si="415"/>
        <v>-1</v>
      </c>
      <c r="G4431">
        <f t="shared" ca="1" si="416"/>
        <v>654</v>
      </c>
      <c r="H4431">
        <f t="shared" ca="1" si="417"/>
        <v>0</v>
      </c>
      <c r="I4431" s="122">
        <f t="shared" ca="1" si="418"/>
        <v>0</v>
      </c>
    </row>
    <row r="4432" spans="1:9" x14ac:dyDescent="0.25">
      <c r="A4432" s="114">
        <f t="shared" si="419"/>
        <v>4432</v>
      </c>
      <c r="B4432" s="114">
        <f>IF(AND(A4432&gt;=CONTROL!$D$9,A4432&lt;CONTROL!$D$10+1),A4432,0)</f>
        <v>0</v>
      </c>
      <c r="C4432" s="114">
        <f>IF(AND(A4432&gt;=CONTROL!$F$9,A4432&lt;CONTROL!$F$10+1),A4432,0)</f>
        <v>0</v>
      </c>
      <c r="D4432" s="114" t="str">
        <f>IF(DATOS!I4433=CONTROL!$H$10,"B","A")</f>
        <v>A</v>
      </c>
      <c r="E4432" s="114">
        <f t="shared" si="414"/>
        <v>0</v>
      </c>
      <c r="F4432">
        <f t="shared" ca="1" si="415"/>
        <v>-1</v>
      </c>
      <c r="G4432">
        <f t="shared" ca="1" si="416"/>
        <v>654</v>
      </c>
      <c r="H4432">
        <f t="shared" ca="1" si="417"/>
        <v>0</v>
      </c>
      <c r="I4432" s="122">
        <f t="shared" ca="1" si="418"/>
        <v>0</v>
      </c>
    </row>
    <row r="4433" spans="1:9" x14ac:dyDescent="0.25">
      <c r="A4433" s="114">
        <f t="shared" si="419"/>
        <v>4433</v>
      </c>
      <c r="B4433" s="114">
        <f>IF(AND(A4433&gt;=CONTROL!$D$9,A4433&lt;CONTROL!$D$10+1),A4433,0)</f>
        <v>0</v>
      </c>
      <c r="C4433" s="114">
        <f>IF(AND(A4433&gt;=CONTROL!$F$9,A4433&lt;CONTROL!$F$10+1),A4433,0)</f>
        <v>0</v>
      </c>
      <c r="D4433" s="114" t="str">
        <f>IF(DATOS!I4434=CONTROL!$H$10,"B","A")</f>
        <v>A</v>
      </c>
      <c r="E4433" s="114">
        <f t="shared" si="414"/>
        <v>0</v>
      </c>
      <c r="F4433">
        <f t="shared" ca="1" si="415"/>
        <v>-1</v>
      </c>
      <c r="G4433">
        <f t="shared" ca="1" si="416"/>
        <v>654</v>
      </c>
      <c r="H4433">
        <f t="shared" ca="1" si="417"/>
        <v>0</v>
      </c>
      <c r="I4433" s="122">
        <f t="shared" ca="1" si="418"/>
        <v>0</v>
      </c>
    </row>
    <row r="4434" spans="1:9" x14ac:dyDescent="0.25">
      <c r="A4434" s="114">
        <f t="shared" si="419"/>
        <v>4434</v>
      </c>
      <c r="B4434" s="114">
        <f>IF(AND(A4434&gt;=CONTROL!$D$9,A4434&lt;CONTROL!$D$10+1),A4434,0)</f>
        <v>0</v>
      </c>
      <c r="C4434" s="114">
        <f>IF(AND(A4434&gt;=CONTROL!$F$9,A4434&lt;CONTROL!$F$10+1),A4434,0)</f>
        <v>0</v>
      </c>
      <c r="D4434" s="114" t="str">
        <f>IF(DATOS!I4435=CONTROL!$H$10,"B","A")</f>
        <v>A</v>
      </c>
      <c r="E4434" s="114">
        <f t="shared" si="414"/>
        <v>0</v>
      </c>
      <c r="F4434">
        <f t="shared" ca="1" si="415"/>
        <v>-1</v>
      </c>
      <c r="G4434">
        <f t="shared" ca="1" si="416"/>
        <v>654</v>
      </c>
      <c r="H4434">
        <f t="shared" ca="1" si="417"/>
        <v>0</v>
      </c>
      <c r="I4434" s="122">
        <f t="shared" ca="1" si="418"/>
        <v>0</v>
      </c>
    </row>
    <row r="4435" spans="1:9" x14ac:dyDescent="0.25">
      <c r="A4435" s="114">
        <f t="shared" si="419"/>
        <v>4435</v>
      </c>
      <c r="B4435" s="114">
        <f>IF(AND(A4435&gt;=CONTROL!$D$9,A4435&lt;CONTROL!$D$10+1),A4435,0)</f>
        <v>0</v>
      </c>
      <c r="C4435" s="114">
        <f>IF(AND(A4435&gt;=CONTROL!$F$9,A4435&lt;CONTROL!$F$10+1),A4435,0)</f>
        <v>0</v>
      </c>
      <c r="D4435" s="114" t="str">
        <f>IF(DATOS!I4436=CONTROL!$H$10,"B","A")</f>
        <v>A</v>
      </c>
      <c r="E4435" s="114">
        <f t="shared" si="414"/>
        <v>0</v>
      </c>
      <c r="F4435">
        <f t="shared" ca="1" si="415"/>
        <v>-1</v>
      </c>
      <c r="G4435">
        <f t="shared" ca="1" si="416"/>
        <v>654</v>
      </c>
      <c r="H4435">
        <f t="shared" ca="1" si="417"/>
        <v>0</v>
      </c>
      <c r="I4435" s="122">
        <f t="shared" ca="1" si="418"/>
        <v>0</v>
      </c>
    </row>
    <row r="4436" spans="1:9" x14ac:dyDescent="0.25">
      <c r="A4436" s="114">
        <f t="shared" si="419"/>
        <v>4436</v>
      </c>
      <c r="B4436" s="114">
        <f>IF(AND(A4436&gt;=CONTROL!$D$9,A4436&lt;CONTROL!$D$10+1),A4436,0)</f>
        <v>0</v>
      </c>
      <c r="C4436" s="114">
        <f>IF(AND(A4436&gt;=CONTROL!$F$9,A4436&lt;CONTROL!$F$10+1),A4436,0)</f>
        <v>0</v>
      </c>
      <c r="D4436" s="114" t="str">
        <f>IF(DATOS!I4437=CONTROL!$H$10,"B","A")</f>
        <v>A</v>
      </c>
      <c r="E4436" s="114">
        <f t="shared" si="414"/>
        <v>0</v>
      </c>
      <c r="F4436">
        <f t="shared" ca="1" si="415"/>
        <v>-1</v>
      </c>
      <c r="G4436">
        <f t="shared" ca="1" si="416"/>
        <v>654</v>
      </c>
      <c r="H4436">
        <f t="shared" ca="1" si="417"/>
        <v>0</v>
      </c>
      <c r="I4436" s="122">
        <f t="shared" ca="1" si="418"/>
        <v>0</v>
      </c>
    </row>
    <row r="4437" spans="1:9" x14ac:dyDescent="0.25">
      <c r="A4437" s="114">
        <f t="shared" si="419"/>
        <v>4437</v>
      </c>
      <c r="B4437" s="114">
        <f>IF(AND(A4437&gt;=CONTROL!$D$9,A4437&lt;CONTROL!$D$10+1),A4437,0)</f>
        <v>0</v>
      </c>
      <c r="C4437" s="114">
        <f>IF(AND(A4437&gt;=CONTROL!$F$9,A4437&lt;CONTROL!$F$10+1),A4437,0)</f>
        <v>0</v>
      </c>
      <c r="D4437" s="114" t="str">
        <f>IF(DATOS!I4438=CONTROL!$H$10,"B","A")</f>
        <v>A</v>
      </c>
      <c r="E4437" s="114">
        <f t="shared" si="414"/>
        <v>0</v>
      </c>
      <c r="F4437">
        <f t="shared" ca="1" si="415"/>
        <v>-1</v>
      </c>
      <c r="G4437">
        <f t="shared" ca="1" si="416"/>
        <v>654</v>
      </c>
      <c r="H4437">
        <f t="shared" ca="1" si="417"/>
        <v>0</v>
      </c>
      <c r="I4437" s="122">
        <f t="shared" ca="1" si="418"/>
        <v>0</v>
      </c>
    </row>
    <row r="4438" spans="1:9" x14ac:dyDescent="0.25">
      <c r="A4438" s="114">
        <f t="shared" si="419"/>
        <v>4438</v>
      </c>
      <c r="B4438" s="114">
        <f>IF(AND(A4438&gt;=CONTROL!$D$9,A4438&lt;CONTROL!$D$10+1),A4438,0)</f>
        <v>0</v>
      </c>
      <c r="C4438" s="114">
        <f>IF(AND(A4438&gt;=CONTROL!$F$9,A4438&lt;CONTROL!$F$10+1),A4438,0)</f>
        <v>0</v>
      </c>
      <c r="D4438" s="114" t="str">
        <f>IF(DATOS!I4439=CONTROL!$H$10,"B","A")</f>
        <v>A</v>
      </c>
      <c r="E4438" s="114">
        <f t="shared" si="414"/>
        <v>0</v>
      </c>
      <c r="F4438">
        <f t="shared" ca="1" si="415"/>
        <v>-1</v>
      </c>
      <c r="G4438">
        <f t="shared" ca="1" si="416"/>
        <v>654</v>
      </c>
      <c r="H4438">
        <f t="shared" ca="1" si="417"/>
        <v>0</v>
      </c>
      <c r="I4438" s="122">
        <f t="shared" ca="1" si="418"/>
        <v>0</v>
      </c>
    </row>
    <row r="4439" spans="1:9" x14ac:dyDescent="0.25">
      <c r="A4439" s="114">
        <f t="shared" si="419"/>
        <v>4439</v>
      </c>
      <c r="B4439" s="114">
        <f>IF(AND(A4439&gt;=CONTROL!$D$9,A4439&lt;CONTROL!$D$10+1),A4439,0)</f>
        <v>0</v>
      </c>
      <c r="C4439" s="114">
        <f>IF(AND(A4439&gt;=CONTROL!$F$9,A4439&lt;CONTROL!$F$10+1),A4439,0)</f>
        <v>0</v>
      </c>
      <c r="D4439" s="114" t="str">
        <f>IF(DATOS!I4440=CONTROL!$H$10,"B","A")</f>
        <v>A</v>
      </c>
      <c r="E4439" s="114">
        <f t="shared" si="414"/>
        <v>0</v>
      </c>
      <c r="F4439">
        <f t="shared" ca="1" si="415"/>
        <v>-1</v>
      </c>
      <c r="G4439">
        <f t="shared" ca="1" si="416"/>
        <v>654</v>
      </c>
      <c r="H4439">
        <f t="shared" ca="1" si="417"/>
        <v>0</v>
      </c>
      <c r="I4439" s="122">
        <f t="shared" ca="1" si="418"/>
        <v>0</v>
      </c>
    </row>
    <row r="4440" spans="1:9" x14ac:dyDescent="0.25">
      <c r="A4440" s="114">
        <f t="shared" si="419"/>
        <v>4440</v>
      </c>
      <c r="B4440" s="114">
        <f>IF(AND(A4440&gt;=CONTROL!$D$9,A4440&lt;CONTROL!$D$10+1),A4440,0)</f>
        <v>0</v>
      </c>
      <c r="C4440" s="114">
        <f>IF(AND(A4440&gt;=CONTROL!$F$9,A4440&lt;CONTROL!$F$10+1),A4440,0)</f>
        <v>0</v>
      </c>
      <c r="D4440" s="114" t="str">
        <f>IF(DATOS!I4441=CONTROL!$H$10,"B","A")</f>
        <v>A</v>
      </c>
      <c r="E4440" s="114">
        <f t="shared" si="414"/>
        <v>0</v>
      </c>
      <c r="F4440">
        <f t="shared" ca="1" si="415"/>
        <v>-1</v>
      </c>
      <c r="G4440">
        <f t="shared" ca="1" si="416"/>
        <v>654</v>
      </c>
      <c r="H4440">
        <f t="shared" ca="1" si="417"/>
        <v>0</v>
      </c>
      <c r="I4440" s="122">
        <f t="shared" ca="1" si="418"/>
        <v>0</v>
      </c>
    </row>
    <row r="4441" spans="1:9" x14ac:dyDescent="0.25">
      <c r="A4441" s="114">
        <f t="shared" si="419"/>
        <v>4441</v>
      </c>
      <c r="B4441" s="114">
        <f>IF(AND(A4441&gt;=CONTROL!$D$9,A4441&lt;CONTROL!$D$10+1),A4441,0)</f>
        <v>0</v>
      </c>
      <c r="C4441" s="114">
        <f>IF(AND(A4441&gt;=CONTROL!$F$9,A4441&lt;CONTROL!$F$10+1),A4441,0)</f>
        <v>0</v>
      </c>
      <c r="D4441" s="114" t="str">
        <f>IF(DATOS!I4442=CONTROL!$H$10,"B","A")</f>
        <v>A</v>
      </c>
      <c r="E4441" s="114">
        <f t="shared" si="414"/>
        <v>0</v>
      </c>
      <c r="F4441">
        <f t="shared" ca="1" si="415"/>
        <v>-1</v>
      </c>
      <c r="G4441">
        <f t="shared" ca="1" si="416"/>
        <v>654</v>
      </c>
      <c r="H4441">
        <f t="shared" ca="1" si="417"/>
        <v>0</v>
      </c>
      <c r="I4441" s="122">
        <f t="shared" ca="1" si="418"/>
        <v>0</v>
      </c>
    </row>
    <row r="4442" spans="1:9" x14ac:dyDescent="0.25">
      <c r="A4442" s="114">
        <f t="shared" si="419"/>
        <v>4442</v>
      </c>
      <c r="B4442" s="114">
        <f>IF(AND(A4442&gt;=CONTROL!$D$9,A4442&lt;CONTROL!$D$10+1),A4442,0)</f>
        <v>0</v>
      </c>
      <c r="C4442" s="114">
        <f>IF(AND(A4442&gt;=CONTROL!$F$9,A4442&lt;CONTROL!$F$10+1),A4442,0)</f>
        <v>0</v>
      </c>
      <c r="D4442" s="114" t="str">
        <f>IF(DATOS!I4443=CONTROL!$H$10,"B","A")</f>
        <v>A</v>
      </c>
      <c r="E4442" s="114">
        <f t="shared" si="414"/>
        <v>0</v>
      </c>
      <c r="F4442">
        <f t="shared" ca="1" si="415"/>
        <v>-1</v>
      </c>
      <c r="G4442">
        <f t="shared" ca="1" si="416"/>
        <v>654</v>
      </c>
      <c r="H4442">
        <f t="shared" ca="1" si="417"/>
        <v>0</v>
      </c>
      <c r="I4442" s="122">
        <f t="shared" ca="1" si="418"/>
        <v>0</v>
      </c>
    </row>
    <row r="4443" spans="1:9" x14ac:dyDescent="0.25">
      <c r="A4443" s="114">
        <f t="shared" si="419"/>
        <v>4443</v>
      </c>
      <c r="B4443" s="114">
        <f>IF(AND(A4443&gt;=CONTROL!$D$9,A4443&lt;CONTROL!$D$10+1),A4443,0)</f>
        <v>0</v>
      </c>
      <c r="C4443" s="114">
        <f>IF(AND(A4443&gt;=CONTROL!$F$9,A4443&lt;CONTROL!$F$10+1),A4443,0)</f>
        <v>0</v>
      </c>
      <c r="D4443" s="114" t="str">
        <f>IF(DATOS!I4444=CONTROL!$H$10,"B","A")</f>
        <v>A</v>
      </c>
      <c r="E4443" s="114">
        <f t="shared" si="414"/>
        <v>0</v>
      </c>
      <c r="F4443">
        <f t="shared" ca="1" si="415"/>
        <v>-1</v>
      </c>
      <c r="G4443">
        <f t="shared" ca="1" si="416"/>
        <v>654</v>
      </c>
      <c r="H4443">
        <f t="shared" ca="1" si="417"/>
        <v>0</v>
      </c>
      <c r="I4443" s="122">
        <f t="shared" ca="1" si="418"/>
        <v>0</v>
      </c>
    </row>
    <row r="4444" spans="1:9" x14ac:dyDescent="0.25">
      <c r="A4444" s="114">
        <f t="shared" si="419"/>
        <v>4444</v>
      </c>
      <c r="B4444" s="114">
        <f>IF(AND(A4444&gt;=CONTROL!$D$9,A4444&lt;CONTROL!$D$10+1),A4444,0)</f>
        <v>0</v>
      </c>
      <c r="C4444" s="114">
        <f>IF(AND(A4444&gt;=CONTROL!$F$9,A4444&lt;CONTROL!$F$10+1),A4444,0)</f>
        <v>0</v>
      </c>
      <c r="D4444" s="114" t="str">
        <f>IF(DATOS!I4445=CONTROL!$H$10,"B","A")</f>
        <v>A</v>
      </c>
      <c r="E4444" s="114">
        <f t="shared" si="414"/>
        <v>0</v>
      </c>
      <c r="F4444">
        <f t="shared" ca="1" si="415"/>
        <v>-1</v>
      </c>
      <c r="G4444">
        <f t="shared" ca="1" si="416"/>
        <v>654</v>
      </c>
      <c r="H4444">
        <f t="shared" ca="1" si="417"/>
        <v>0</v>
      </c>
      <c r="I4444" s="122">
        <f t="shared" ca="1" si="418"/>
        <v>0</v>
      </c>
    </row>
    <row r="4445" spans="1:9" x14ac:dyDescent="0.25">
      <c r="A4445" s="114">
        <f t="shared" si="419"/>
        <v>4445</v>
      </c>
      <c r="B4445" s="114">
        <f>IF(AND(A4445&gt;=CONTROL!$D$9,A4445&lt;CONTROL!$D$10+1),A4445,0)</f>
        <v>0</v>
      </c>
      <c r="C4445" s="114">
        <f>IF(AND(A4445&gt;=CONTROL!$F$9,A4445&lt;CONTROL!$F$10+1),A4445,0)</f>
        <v>0</v>
      </c>
      <c r="D4445" s="114" t="str">
        <f>IF(DATOS!I4446=CONTROL!$H$10,"B","A")</f>
        <v>A</v>
      </c>
      <c r="E4445" s="114">
        <f t="shared" si="414"/>
        <v>0</v>
      </c>
      <c r="F4445">
        <f t="shared" ca="1" si="415"/>
        <v>-1</v>
      </c>
      <c r="G4445">
        <f t="shared" ca="1" si="416"/>
        <v>654</v>
      </c>
      <c r="H4445">
        <f t="shared" ca="1" si="417"/>
        <v>0</v>
      </c>
      <c r="I4445" s="122">
        <f t="shared" ca="1" si="418"/>
        <v>0</v>
      </c>
    </row>
    <row r="4446" spans="1:9" x14ac:dyDescent="0.25">
      <c r="A4446" s="114">
        <f t="shared" si="419"/>
        <v>4446</v>
      </c>
      <c r="B4446" s="114">
        <f>IF(AND(A4446&gt;=CONTROL!$D$9,A4446&lt;CONTROL!$D$10+1),A4446,0)</f>
        <v>0</v>
      </c>
      <c r="C4446" s="114">
        <f>IF(AND(A4446&gt;=CONTROL!$F$9,A4446&lt;CONTROL!$F$10+1),A4446,0)</f>
        <v>0</v>
      </c>
      <c r="D4446" s="114" t="str">
        <f>IF(DATOS!I4447=CONTROL!$H$10,"B","A")</f>
        <v>A</v>
      </c>
      <c r="E4446" s="114">
        <f t="shared" si="414"/>
        <v>0</v>
      </c>
      <c r="F4446">
        <f t="shared" ca="1" si="415"/>
        <v>-1</v>
      </c>
      <c r="G4446">
        <f t="shared" ca="1" si="416"/>
        <v>654</v>
      </c>
      <c r="H4446">
        <f t="shared" ca="1" si="417"/>
        <v>0</v>
      </c>
      <c r="I4446" s="122">
        <f t="shared" ca="1" si="418"/>
        <v>0</v>
      </c>
    </row>
    <row r="4447" spans="1:9" x14ac:dyDescent="0.25">
      <c r="A4447" s="114">
        <f t="shared" si="419"/>
        <v>4447</v>
      </c>
      <c r="B4447" s="114">
        <f>IF(AND(A4447&gt;=CONTROL!$D$9,A4447&lt;CONTROL!$D$10+1),A4447,0)</f>
        <v>0</v>
      </c>
      <c r="C4447" s="114">
        <f>IF(AND(A4447&gt;=CONTROL!$F$9,A4447&lt;CONTROL!$F$10+1),A4447,0)</f>
        <v>0</v>
      </c>
      <c r="D4447" s="114" t="str">
        <f>IF(DATOS!I4448=CONTROL!$H$10,"B","A")</f>
        <v>A</v>
      </c>
      <c r="E4447" s="114">
        <f t="shared" si="414"/>
        <v>0</v>
      </c>
      <c r="F4447">
        <f t="shared" ca="1" si="415"/>
        <v>-1</v>
      </c>
      <c r="G4447">
        <f t="shared" ca="1" si="416"/>
        <v>654</v>
      </c>
      <c r="H4447">
        <f t="shared" ca="1" si="417"/>
        <v>0</v>
      </c>
      <c r="I4447" s="122">
        <f t="shared" ca="1" si="418"/>
        <v>0</v>
      </c>
    </row>
    <row r="4448" spans="1:9" x14ac:dyDescent="0.25">
      <c r="A4448" s="114">
        <f t="shared" si="419"/>
        <v>4448</v>
      </c>
      <c r="B4448" s="114">
        <f>IF(AND(A4448&gt;=CONTROL!$D$9,A4448&lt;CONTROL!$D$10+1),A4448,0)</f>
        <v>0</v>
      </c>
      <c r="C4448" s="114">
        <f>IF(AND(A4448&gt;=CONTROL!$F$9,A4448&lt;CONTROL!$F$10+1),A4448,0)</f>
        <v>0</v>
      </c>
      <c r="D4448" s="114" t="str">
        <f>IF(DATOS!I4449=CONTROL!$H$10,"B","A")</f>
        <v>A</v>
      </c>
      <c r="E4448" s="114">
        <f t="shared" si="414"/>
        <v>0</v>
      </c>
      <c r="F4448">
        <f t="shared" ca="1" si="415"/>
        <v>-1</v>
      </c>
      <c r="G4448">
        <f t="shared" ca="1" si="416"/>
        <v>654</v>
      </c>
      <c r="H4448">
        <f t="shared" ca="1" si="417"/>
        <v>0</v>
      </c>
      <c r="I4448" s="122">
        <f t="shared" ca="1" si="418"/>
        <v>0</v>
      </c>
    </row>
    <row r="4449" spans="1:9" x14ac:dyDescent="0.25">
      <c r="A4449" s="114">
        <f t="shared" si="419"/>
        <v>4449</v>
      </c>
      <c r="B4449" s="114">
        <f>IF(AND(A4449&gt;=CONTROL!$D$9,A4449&lt;CONTROL!$D$10+1),A4449,0)</f>
        <v>0</v>
      </c>
      <c r="C4449" s="114">
        <f>IF(AND(A4449&gt;=CONTROL!$F$9,A4449&lt;CONTROL!$F$10+1),A4449,0)</f>
        <v>0</v>
      </c>
      <c r="D4449" s="114" t="str">
        <f>IF(DATOS!I4450=CONTROL!$H$10,"B","A")</f>
        <v>A</v>
      </c>
      <c r="E4449" s="114">
        <f t="shared" si="414"/>
        <v>0</v>
      </c>
      <c r="F4449">
        <f t="shared" ca="1" si="415"/>
        <v>-1</v>
      </c>
      <c r="G4449">
        <f t="shared" ca="1" si="416"/>
        <v>654</v>
      </c>
      <c r="H4449">
        <f t="shared" ca="1" si="417"/>
        <v>0</v>
      </c>
      <c r="I4449" s="122">
        <f t="shared" ca="1" si="418"/>
        <v>0</v>
      </c>
    </row>
    <row r="4450" spans="1:9" x14ac:dyDescent="0.25">
      <c r="A4450" s="114">
        <f t="shared" si="419"/>
        <v>4450</v>
      </c>
      <c r="B4450" s="114">
        <f>IF(AND(A4450&gt;=CONTROL!$D$9,A4450&lt;CONTROL!$D$10+1),A4450,0)</f>
        <v>0</v>
      </c>
      <c r="C4450" s="114">
        <f>IF(AND(A4450&gt;=CONTROL!$F$9,A4450&lt;CONTROL!$F$10+1),A4450,0)</f>
        <v>0</v>
      </c>
      <c r="D4450" s="114" t="str">
        <f>IF(DATOS!I4451=CONTROL!$H$10,"B","A")</f>
        <v>A</v>
      </c>
      <c r="E4450" s="114">
        <f t="shared" si="414"/>
        <v>0</v>
      </c>
      <c r="F4450">
        <f t="shared" ca="1" si="415"/>
        <v>-1</v>
      </c>
      <c r="G4450">
        <f t="shared" ca="1" si="416"/>
        <v>654</v>
      </c>
      <c r="H4450">
        <f t="shared" ca="1" si="417"/>
        <v>0</v>
      </c>
      <c r="I4450" s="122">
        <f t="shared" ca="1" si="418"/>
        <v>0</v>
      </c>
    </row>
    <row r="4451" spans="1:9" x14ac:dyDescent="0.25">
      <c r="A4451" s="114">
        <f t="shared" si="419"/>
        <v>4451</v>
      </c>
      <c r="B4451" s="114">
        <f>IF(AND(A4451&gt;=CONTROL!$D$9,A4451&lt;CONTROL!$D$10+1),A4451,0)</f>
        <v>0</v>
      </c>
      <c r="C4451" s="114">
        <f>IF(AND(A4451&gt;=CONTROL!$F$9,A4451&lt;CONTROL!$F$10+1),A4451,0)</f>
        <v>0</v>
      </c>
      <c r="D4451" s="114" t="str">
        <f>IF(DATOS!I4452=CONTROL!$H$10,"B","A")</f>
        <v>A</v>
      </c>
      <c r="E4451" s="114">
        <f t="shared" si="414"/>
        <v>0</v>
      </c>
      <c r="F4451">
        <f t="shared" ca="1" si="415"/>
        <v>-1</v>
      </c>
      <c r="G4451">
        <f t="shared" ca="1" si="416"/>
        <v>654</v>
      </c>
      <c r="H4451">
        <f t="shared" ca="1" si="417"/>
        <v>0</v>
      </c>
      <c r="I4451" s="122">
        <f t="shared" ca="1" si="418"/>
        <v>0</v>
      </c>
    </row>
    <row r="4452" spans="1:9" x14ac:dyDescent="0.25">
      <c r="A4452" s="114">
        <f t="shared" si="419"/>
        <v>4452</v>
      </c>
      <c r="B4452" s="114">
        <f>IF(AND(A4452&gt;=CONTROL!$D$9,A4452&lt;CONTROL!$D$10+1),A4452,0)</f>
        <v>0</v>
      </c>
      <c r="C4452" s="114">
        <f>IF(AND(A4452&gt;=CONTROL!$F$9,A4452&lt;CONTROL!$F$10+1),A4452,0)</f>
        <v>0</v>
      </c>
      <c r="D4452" s="114" t="str">
        <f>IF(DATOS!I4453=CONTROL!$H$10,"B","A")</f>
        <v>A</v>
      </c>
      <c r="E4452" s="114">
        <f t="shared" si="414"/>
        <v>0</v>
      </c>
      <c r="F4452">
        <f t="shared" ca="1" si="415"/>
        <v>-1</v>
      </c>
      <c r="G4452">
        <f t="shared" ca="1" si="416"/>
        <v>654</v>
      </c>
      <c r="H4452">
        <f t="shared" ca="1" si="417"/>
        <v>0</v>
      </c>
      <c r="I4452" s="122">
        <f t="shared" ca="1" si="418"/>
        <v>0</v>
      </c>
    </row>
    <row r="4453" spans="1:9" x14ac:dyDescent="0.25">
      <c r="A4453" s="114">
        <f t="shared" si="419"/>
        <v>4453</v>
      </c>
      <c r="B4453" s="114">
        <f>IF(AND(A4453&gt;=CONTROL!$D$9,A4453&lt;CONTROL!$D$10+1),A4453,0)</f>
        <v>0</v>
      </c>
      <c r="C4453" s="114">
        <f>IF(AND(A4453&gt;=CONTROL!$F$9,A4453&lt;CONTROL!$F$10+1),A4453,0)</f>
        <v>0</v>
      </c>
      <c r="D4453" s="114" t="str">
        <f>IF(DATOS!I4454=CONTROL!$H$10,"B","A")</f>
        <v>A</v>
      </c>
      <c r="E4453" s="114">
        <f t="shared" si="414"/>
        <v>0</v>
      </c>
      <c r="F4453">
        <f t="shared" ca="1" si="415"/>
        <v>-1</v>
      </c>
      <c r="G4453">
        <f t="shared" ca="1" si="416"/>
        <v>654</v>
      </c>
      <c r="H4453">
        <f t="shared" ca="1" si="417"/>
        <v>0</v>
      </c>
      <c r="I4453" s="122">
        <f t="shared" ca="1" si="418"/>
        <v>0</v>
      </c>
    </row>
    <row r="4454" spans="1:9" x14ac:dyDescent="0.25">
      <c r="A4454" s="114">
        <f t="shared" si="419"/>
        <v>4454</v>
      </c>
      <c r="B4454" s="114">
        <f>IF(AND(A4454&gt;=CONTROL!$D$9,A4454&lt;CONTROL!$D$10+1),A4454,0)</f>
        <v>0</v>
      </c>
      <c r="C4454" s="114">
        <f>IF(AND(A4454&gt;=CONTROL!$F$9,A4454&lt;CONTROL!$F$10+1),A4454,0)</f>
        <v>0</v>
      </c>
      <c r="D4454" s="114" t="str">
        <f>IF(DATOS!I4455=CONTROL!$H$10,"B","A")</f>
        <v>A</v>
      </c>
      <c r="E4454" s="114">
        <f t="shared" si="414"/>
        <v>0</v>
      </c>
      <c r="F4454">
        <f t="shared" ca="1" si="415"/>
        <v>-1</v>
      </c>
      <c r="G4454">
        <f t="shared" ca="1" si="416"/>
        <v>654</v>
      </c>
      <c r="H4454">
        <f t="shared" ca="1" si="417"/>
        <v>0</v>
      </c>
      <c r="I4454" s="122">
        <f t="shared" ca="1" si="418"/>
        <v>0</v>
      </c>
    </row>
    <row r="4455" spans="1:9" x14ac:dyDescent="0.25">
      <c r="A4455" s="114">
        <f t="shared" si="419"/>
        <v>4455</v>
      </c>
      <c r="B4455" s="114">
        <f>IF(AND(A4455&gt;=CONTROL!$D$9,A4455&lt;CONTROL!$D$10+1),A4455,0)</f>
        <v>0</v>
      </c>
      <c r="C4455" s="114">
        <f>IF(AND(A4455&gt;=CONTROL!$F$9,A4455&lt;CONTROL!$F$10+1),A4455,0)</f>
        <v>0</v>
      </c>
      <c r="D4455" s="114" t="str">
        <f>IF(DATOS!I4456=CONTROL!$H$10,"B","A")</f>
        <v>A</v>
      </c>
      <c r="E4455" s="114">
        <f t="shared" si="414"/>
        <v>0</v>
      </c>
      <c r="F4455">
        <f t="shared" ca="1" si="415"/>
        <v>-1</v>
      </c>
      <c r="G4455">
        <f t="shared" ca="1" si="416"/>
        <v>654</v>
      </c>
      <c r="H4455">
        <f t="shared" ca="1" si="417"/>
        <v>0</v>
      </c>
      <c r="I4455" s="122">
        <f t="shared" ca="1" si="418"/>
        <v>0</v>
      </c>
    </row>
    <row r="4456" spans="1:9" x14ac:dyDescent="0.25">
      <c r="A4456" s="114">
        <f t="shared" si="419"/>
        <v>4456</v>
      </c>
      <c r="B4456" s="114">
        <f>IF(AND(A4456&gt;=CONTROL!$D$9,A4456&lt;CONTROL!$D$10+1),A4456,0)</f>
        <v>0</v>
      </c>
      <c r="C4456" s="114">
        <f>IF(AND(A4456&gt;=CONTROL!$F$9,A4456&lt;CONTROL!$F$10+1),A4456,0)</f>
        <v>0</v>
      </c>
      <c r="D4456" s="114" t="str">
        <f>IF(DATOS!I4457=CONTROL!$H$10,"B","A")</f>
        <v>A</v>
      </c>
      <c r="E4456" s="114">
        <f t="shared" si="414"/>
        <v>0</v>
      </c>
      <c r="F4456">
        <f t="shared" ca="1" si="415"/>
        <v>-1</v>
      </c>
      <c r="G4456">
        <f t="shared" ca="1" si="416"/>
        <v>654</v>
      </c>
      <c r="H4456">
        <f t="shared" ca="1" si="417"/>
        <v>0</v>
      </c>
      <c r="I4456" s="122">
        <f t="shared" ca="1" si="418"/>
        <v>0</v>
      </c>
    </row>
    <row r="4457" spans="1:9" x14ac:dyDescent="0.25">
      <c r="A4457" s="114">
        <f t="shared" si="419"/>
        <v>4457</v>
      </c>
      <c r="B4457" s="114">
        <f>IF(AND(A4457&gt;=CONTROL!$D$9,A4457&lt;CONTROL!$D$10+1),A4457,0)</f>
        <v>0</v>
      </c>
      <c r="C4457" s="114">
        <f>IF(AND(A4457&gt;=CONTROL!$F$9,A4457&lt;CONTROL!$F$10+1),A4457,0)</f>
        <v>0</v>
      </c>
      <c r="D4457" s="114" t="str">
        <f>IF(DATOS!I4458=CONTROL!$H$10,"B","A")</f>
        <v>A</v>
      </c>
      <c r="E4457" s="114">
        <f t="shared" si="414"/>
        <v>0</v>
      </c>
      <c r="F4457">
        <f t="shared" ca="1" si="415"/>
        <v>-1</v>
      </c>
      <c r="G4457">
        <f t="shared" ca="1" si="416"/>
        <v>654</v>
      </c>
      <c r="H4457">
        <f t="shared" ca="1" si="417"/>
        <v>0</v>
      </c>
      <c r="I4457" s="122">
        <f t="shared" ca="1" si="418"/>
        <v>0</v>
      </c>
    </row>
    <row r="4458" spans="1:9" x14ac:dyDescent="0.25">
      <c r="A4458" s="114">
        <f t="shared" si="419"/>
        <v>4458</v>
      </c>
      <c r="B4458" s="114">
        <f>IF(AND(A4458&gt;=CONTROL!$D$9,A4458&lt;CONTROL!$D$10+1),A4458,0)</f>
        <v>0</v>
      </c>
      <c r="C4458" s="114">
        <f>IF(AND(A4458&gt;=CONTROL!$F$9,A4458&lt;CONTROL!$F$10+1),A4458,0)</f>
        <v>0</v>
      </c>
      <c r="D4458" s="114" t="str">
        <f>IF(DATOS!I4459=CONTROL!$H$10,"B","A")</f>
        <v>A</v>
      </c>
      <c r="E4458" s="114">
        <f t="shared" si="414"/>
        <v>0</v>
      </c>
      <c r="F4458">
        <f t="shared" ca="1" si="415"/>
        <v>-1</v>
      </c>
      <c r="G4458">
        <f t="shared" ca="1" si="416"/>
        <v>654</v>
      </c>
      <c r="H4458">
        <f t="shared" ca="1" si="417"/>
        <v>0</v>
      </c>
      <c r="I4458" s="122">
        <f t="shared" ca="1" si="418"/>
        <v>0</v>
      </c>
    </row>
    <row r="4459" spans="1:9" x14ac:dyDescent="0.25">
      <c r="A4459" s="114">
        <f t="shared" si="419"/>
        <v>4459</v>
      </c>
      <c r="B4459" s="114">
        <f>IF(AND(A4459&gt;=CONTROL!$D$9,A4459&lt;CONTROL!$D$10+1),A4459,0)</f>
        <v>0</v>
      </c>
      <c r="C4459" s="114">
        <f>IF(AND(A4459&gt;=CONTROL!$F$9,A4459&lt;CONTROL!$F$10+1),A4459,0)</f>
        <v>0</v>
      </c>
      <c r="D4459" s="114" t="str">
        <f>IF(DATOS!I4460=CONTROL!$H$10,"B","A")</f>
        <v>A</v>
      </c>
      <c r="E4459" s="114">
        <f t="shared" si="414"/>
        <v>0</v>
      </c>
      <c r="F4459">
        <f t="shared" ca="1" si="415"/>
        <v>-1</v>
      </c>
      <c r="G4459">
        <f t="shared" ca="1" si="416"/>
        <v>654</v>
      </c>
      <c r="H4459">
        <f t="shared" ca="1" si="417"/>
        <v>0</v>
      </c>
      <c r="I4459" s="122">
        <f t="shared" ca="1" si="418"/>
        <v>0</v>
      </c>
    </row>
    <row r="4460" spans="1:9" x14ac:dyDescent="0.25">
      <c r="A4460" s="114">
        <f t="shared" si="419"/>
        <v>4460</v>
      </c>
      <c r="B4460" s="114">
        <f>IF(AND(A4460&gt;=CONTROL!$D$9,A4460&lt;CONTROL!$D$10+1),A4460,0)</f>
        <v>0</v>
      </c>
      <c r="C4460" s="114">
        <f>IF(AND(A4460&gt;=CONTROL!$F$9,A4460&lt;CONTROL!$F$10+1),A4460,0)</f>
        <v>0</v>
      </c>
      <c r="D4460" s="114" t="str">
        <f>IF(DATOS!I4461=CONTROL!$H$10,"B","A")</f>
        <v>A</v>
      </c>
      <c r="E4460" s="114">
        <f t="shared" si="414"/>
        <v>0</v>
      </c>
      <c r="F4460">
        <f t="shared" ca="1" si="415"/>
        <v>-1</v>
      </c>
      <c r="G4460">
        <f t="shared" ca="1" si="416"/>
        <v>654</v>
      </c>
      <c r="H4460">
        <f t="shared" ca="1" si="417"/>
        <v>0</v>
      </c>
      <c r="I4460" s="122">
        <f t="shared" ca="1" si="418"/>
        <v>0</v>
      </c>
    </row>
    <row r="4461" spans="1:9" x14ac:dyDescent="0.25">
      <c r="A4461" s="114">
        <f t="shared" si="419"/>
        <v>4461</v>
      </c>
      <c r="B4461" s="114">
        <f>IF(AND(A4461&gt;=CONTROL!$D$9,A4461&lt;CONTROL!$D$10+1),A4461,0)</f>
        <v>0</v>
      </c>
      <c r="C4461" s="114">
        <f>IF(AND(A4461&gt;=CONTROL!$F$9,A4461&lt;CONTROL!$F$10+1),A4461,0)</f>
        <v>0</v>
      </c>
      <c r="D4461" s="114" t="str">
        <f>IF(DATOS!I4462=CONTROL!$H$10,"B","A")</f>
        <v>A</v>
      </c>
      <c r="E4461" s="114">
        <f t="shared" si="414"/>
        <v>0</v>
      </c>
      <c r="F4461">
        <f t="shared" ca="1" si="415"/>
        <v>-1</v>
      </c>
      <c r="G4461">
        <f t="shared" ca="1" si="416"/>
        <v>654</v>
      </c>
      <c r="H4461">
        <f t="shared" ca="1" si="417"/>
        <v>0</v>
      </c>
      <c r="I4461" s="122">
        <f t="shared" ca="1" si="418"/>
        <v>0</v>
      </c>
    </row>
    <row r="4462" spans="1:9" x14ac:dyDescent="0.25">
      <c r="A4462" s="114">
        <f t="shared" si="419"/>
        <v>4462</v>
      </c>
      <c r="B4462" s="114">
        <f>IF(AND(A4462&gt;=CONTROL!$D$9,A4462&lt;CONTROL!$D$10+1),A4462,0)</f>
        <v>0</v>
      </c>
      <c r="C4462" s="114">
        <f>IF(AND(A4462&gt;=CONTROL!$F$9,A4462&lt;CONTROL!$F$10+1),A4462,0)</f>
        <v>0</v>
      </c>
      <c r="D4462" s="114" t="str">
        <f>IF(DATOS!I4463=CONTROL!$H$10,"B","A")</f>
        <v>A</v>
      </c>
      <c r="E4462" s="114">
        <f t="shared" si="414"/>
        <v>0</v>
      </c>
      <c r="F4462">
        <f t="shared" ca="1" si="415"/>
        <v>-1</v>
      </c>
      <c r="G4462">
        <f t="shared" ca="1" si="416"/>
        <v>654</v>
      </c>
      <c r="H4462">
        <f t="shared" ca="1" si="417"/>
        <v>0</v>
      </c>
      <c r="I4462" s="122">
        <f t="shared" ca="1" si="418"/>
        <v>0</v>
      </c>
    </row>
    <row r="4463" spans="1:9" x14ac:dyDescent="0.25">
      <c r="A4463" s="114">
        <f t="shared" si="419"/>
        <v>4463</v>
      </c>
      <c r="B4463" s="114">
        <f>IF(AND(A4463&gt;=CONTROL!$D$9,A4463&lt;CONTROL!$D$10+1),A4463,0)</f>
        <v>0</v>
      </c>
      <c r="C4463" s="114">
        <f>IF(AND(A4463&gt;=CONTROL!$F$9,A4463&lt;CONTROL!$F$10+1),A4463,0)</f>
        <v>0</v>
      </c>
      <c r="D4463" s="114" t="str">
        <f>IF(DATOS!I4464=CONTROL!$H$10,"B","A")</f>
        <v>A</v>
      </c>
      <c r="E4463" s="114">
        <f t="shared" si="414"/>
        <v>0</v>
      </c>
      <c r="F4463">
        <f t="shared" ca="1" si="415"/>
        <v>-1</v>
      </c>
      <c r="G4463">
        <f t="shared" ca="1" si="416"/>
        <v>654</v>
      </c>
      <c r="H4463">
        <f t="shared" ca="1" si="417"/>
        <v>0</v>
      </c>
      <c r="I4463" s="122">
        <f t="shared" ca="1" si="418"/>
        <v>0</v>
      </c>
    </row>
    <row r="4464" spans="1:9" x14ac:dyDescent="0.25">
      <c r="A4464" s="114">
        <f t="shared" si="419"/>
        <v>4464</v>
      </c>
      <c r="B4464" s="114">
        <f>IF(AND(A4464&gt;=CONTROL!$D$9,A4464&lt;CONTROL!$D$10+1),A4464,0)</f>
        <v>0</v>
      </c>
      <c r="C4464" s="114">
        <f>IF(AND(A4464&gt;=CONTROL!$F$9,A4464&lt;CONTROL!$F$10+1),A4464,0)</f>
        <v>0</v>
      </c>
      <c r="D4464" s="114" t="str">
        <f>IF(DATOS!I4465=CONTROL!$H$10,"B","A")</f>
        <v>A</v>
      </c>
      <c r="E4464" s="114">
        <f t="shared" si="414"/>
        <v>0</v>
      </c>
      <c r="F4464">
        <f t="shared" ca="1" si="415"/>
        <v>-1</v>
      </c>
      <c r="G4464">
        <f t="shared" ca="1" si="416"/>
        <v>654</v>
      </c>
      <c r="H4464">
        <f t="shared" ca="1" si="417"/>
        <v>0</v>
      </c>
      <c r="I4464" s="122">
        <f t="shared" ca="1" si="418"/>
        <v>0</v>
      </c>
    </row>
    <row r="4465" spans="1:9" x14ac:dyDescent="0.25">
      <c r="A4465" s="114">
        <f t="shared" si="419"/>
        <v>4465</v>
      </c>
      <c r="B4465" s="114">
        <f>IF(AND(A4465&gt;=CONTROL!$D$9,A4465&lt;CONTROL!$D$10+1),A4465,0)</f>
        <v>0</v>
      </c>
      <c r="C4465" s="114">
        <f>IF(AND(A4465&gt;=CONTROL!$F$9,A4465&lt;CONTROL!$F$10+1),A4465,0)</f>
        <v>0</v>
      </c>
      <c r="D4465" s="114" t="str">
        <f>IF(DATOS!I4466=CONTROL!$H$10,"B","A")</f>
        <v>A</v>
      </c>
      <c r="E4465" s="114">
        <f t="shared" si="414"/>
        <v>0</v>
      </c>
      <c r="F4465">
        <f t="shared" ca="1" si="415"/>
        <v>-1</v>
      </c>
      <c r="G4465">
        <f t="shared" ca="1" si="416"/>
        <v>654</v>
      </c>
      <c r="H4465">
        <f t="shared" ca="1" si="417"/>
        <v>0</v>
      </c>
      <c r="I4465" s="122">
        <f t="shared" ca="1" si="418"/>
        <v>0</v>
      </c>
    </row>
    <row r="4466" spans="1:9" x14ac:dyDescent="0.25">
      <c r="A4466" s="114">
        <f t="shared" si="419"/>
        <v>4466</v>
      </c>
      <c r="B4466" s="114">
        <f>IF(AND(A4466&gt;=CONTROL!$D$9,A4466&lt;CONTROL!$D$10+1),A4466,0)</f>
        <v>0</v>
      </c>
      <c r="C4466" s="114">
        <f>IF(AND(A4466&gt;=CONTROL!$F$9,A4466&lt;CONTROL!$F$10+1),A4466,0)</f>
        <v>0</v>
      </c>
      <c r="D4466" s="114" t="str">
        <f>IF(DATOS!I4467=CONTROL!$H$10,"B","A")</f>
        <v>A</v>
      </c>
      <c r="E4466" s="114">
        <f t="shared" si="414"/>
        <v>0</v>
      </c>
      <c r="F4466">
        <f t="shared" ca="1" si="415"/>
        <v>-1</v>
      </c>
      <c r="G4466">
        <f t="shared" ca="1" si="416"/>
        <v>654</v>
      </c>
      <c r="H4466">
        <f t="shared" ca="1" si="417"/>
        <v>0</v>
      </c>
      <c r="I4466" s="122">
        <f t="shared" ca="1" si="418"/>
        <v>0</v>
      </c>
    </row>
    <row r="4467" spans="1:9" x14ac:dyDescent="0.25">
      <c r="A4467" s="114">
        <f t="shared" si="419"/>
        <v>4467</v>
      </c>
      <c r="B4467" s="114">
        <f>IF(AND(A4467&gt;=CONTROL!$D$9,A4467&lt;CONTROL!$D$10+1),A4467,0)</f>
        <v>0</v>
      </c>
      <c r="C4467" s="114">
        <f>IF(AND(A4467&gt;=CONTROL!$F$9,A4467&lt;CONTROL!$F$10+1),A4467,0)</f>
        <v>0</v>
      </c>
      <c r="D4467" s="114" t="str">
        <f>IF(DATOS!I4468=CONTROL!$H$10,"B","A")</f>
        <v>A</v>
      </c>
      <c r="E4467" s="114">
        <f t="shared" si="414"/>
        <v>0</v>
      </c>
      <c r="F4467">
        <f t="shared" ca="1" si="415"/>
        <v>-1</v>
      </c>
      <c r="G4467">
        <f t="shared" ca="1" si="416"/>
        <v>654</v>
      </c>
      <c r="H4467">
        <f t="shared" ca="1" si="417"/>
        <v>0</v>
      </c>
      <c r="I4467" s="122">
        <f t="shared" ca="1" si="418"/>
        <v>0</v>
      </c>
    </row>
    <row r="4468" spans="1:9" x14ac:dyDescent="0.25">
      <c r="A4468" s="114">
        <f t="shared" si="419"/>
        <v>4468</v>
      </c>
      <c r="B4468" s="114">
        <f>IF(AND(A4468&gt;=CONTROL!$D$9,A4468&lt;CONTROL!$D$10+1),A4468,0)</f>
        <v>0</v>
      </c>
      <c r="C4468" s="114">
        <f>IF(AND(A4468&gt;=CONTROL!$F$9,A4468&lt;CONTROL!$F$10+1),A4468,0)</f>
        <v>0</v>
      </c>
      <c r="D4468" s="114" t="str">
        <f>IF(DATOS!I4469=CONTROL!$H$10,"B","A")</f>
        <v>A</v>
      </c>
      <c r="E4468" s="114">
        <f t="shared" si="414"/>
        <v>0</v>
      </c>
      <c r="F4468">
        <f t="shared" ca="1" si="415"/>
        <v>-1</v>
      </c>
      <c r="G4468">
        <f t="shared" ca="1" si="416"/>
        <v>654</v>
      </c>
      <c r="H4468">
        <f t="shared" ca="1" si="417"/>
        <v>0</v>
      </c>
      <c r="I4468" s="122">
        <f t="shared" ca="1" si="418"/>
        <v>0</v>
      </c>
    </row>
    <row r="4469" spans="1:9" x14ac:dyDescent="0.25">
      <c r="A4469" s="114">
        <f t="shared" si="419"/>
        <v>4469</v>
      </c>
      <c r="B4469" s="114">
        <f>IF(AND(A4469&gt;=CONTROL!$D$9,A4469&lt;CONTROL!$D$10+1),A4469,0)</f>
        <v>0</v>
      </c>
      <c r="C4469" s="114">
        <f>IF(AND(A4469&gt;=CONTROL!$F$9,A4469&lt;CONTROL!$F$10+1),A4469,0)</f>
        <v>0</v>
      </c>
      <c r="D4469" s="114" t="str">
        <f>IF(DATOS!I4470=CONTROL!$H$10,"B","A")</f>
        <v>A</v>
      </c>
      <c r="E4469" s="114">
        <f t="shared" si="414"/>
        <v>0</v>
      </c>
      <c r="F4469">
        <f t="shared" ca="1" si="415"/>
        <v>-1</v>
      </c>
      <c r="G4469">
        <f t="shared" ca="1" si="416"/>
        <v>654</v>
      </c>
      <c r="H4469">
        <f t="shared" ca="1" si="417"/>
        <v>0</v>
      </c>
      <c r="I4469" s="122">
        <f t="shared" ca="1" si="418"/>
        <v>0</v>
      </c>
    </row>
    <row r="4470" spans="1:9" x14ac:dyDescent="0.25">
      <c r="A4470" s="114">
        <f t="shared" si="419"/>
        <v>4470</v>
      </c>
      <c r="B4470" s="114">
        <f>IF(AND(A4470&gt;=CONTROL!$D$9,A4470&lt;CONTROL!$D$10+1),A4470,0)</f>
        <v>0</v>
      </c>
      <c r="C4470" s="114">
        <f>IF(AND(A4470&gt;=CONTROL!$F$9,A4470&lt;CONTROL!$F$10+1),A4470,0)</f>
        <v>0</v>
      </c>
      <c r="D4470" s="114" t="str">
        <f>IF(DATOS!I4471=CONTROL!$H$10,"B","A")</f>
        <v>A</v>
      </c>
      <c r="E4470" s="114">
        <f t="shared" si="414"/>
        <v>0</v>
      </c>
      <c r="F4470">
        <f t="shared" ca="1" si="415"/>
        <v>-1</v>
      </c>
      <c r="G4470">
        <f t="shared" ca="1" si="416"/>
        <v>654</v>
      </c>
      <c r="H4470">
        <f t="shared" ca="1" si="417"/>
        <v>0</v>
      </c>
      <c r="I4470" s="122">
        <f t="shared" ca="1" si="418"/>
        <v>0</v>
      </c>
    </row>
    <row r="4471" spans="1:9" x14ac:dyDescent="0.25">
      <c r="A4471" s="114">
        <f t="shared" si="419"/>
        <v>4471</v>
      </c>
      <c r="B4471" s="114">
        <f>IF(AND(A4471&gt;=CONTROL!$D$9,A4471&lt;CONTROL!$D$10+1),A4471,0)</f>
        <v>0</v>
      </c>
      <c r="C4471" s="114">
        <f>IF(AND(A4471&gt;=CONTROL!$F$9,A4471&lt;CONTROL!$F$10+1),A4471,0)</f>
        <v>0</v>
      </c>
      <c r="D4471" s="114" t="str">
        <f>IF(DATOS!I4472=CONTROL!$H$10,"B","A")</f>
        <v>A</v>
      </c>
      <c r="E4471" s="114">
        <f t="shared" si="414"/>
        <v>0</v>
      </c>
      <c r="F4471">
        <f t="shared" ca="1" si="415"/>
        <v>-1</v>
      </c>
      <c r="G4471">
        <f t="shared" ca="1" si="416"/>
        <v>654</v>
      </c>
      <c r="H4471">
        <f t="shared" ca="1" si="417"/>
        <v>0</v>
      </c>
      <c r="I4471" s="122">
        <f t="shared" ca="1" si="418"/>
        <v>0</v>
      </c>
    </row>
    <row r="4472" spans="1:9" x14ac:dyDescent="0.25">
      <c r="A4472" s="114">
        <f t="shared" si="419"/>
        <v>4472</v>
      </c>
      <c r="B4472" s="114">
        <f>IF(AND(A4472&gt;=CONTROL!$D$9,A4472&lt;CONTROL!$D$10+1),A4472,0)</f>
        <v>0</v>
      </c>
      <c r="C4472" s="114">
        <f>IF(AND(A4472&gt;=CONTROL!$F$9,A4472&lt;CONTROL!$F$10+1),A4472,0)</f>
        <v>0</v>
      </c>
      <c r="D4472" s="114" t="str">
        <f>IF(DATOS!I4473=CONTROL!$H$10,"B","A")</f>
        <v>A</v>
      </c>
      <c r="E4472" s="114">
        <f t="shared" si="414"/>
        <v>0</v>
      </c>
      <c r="F4472">
        <f t="shared" ca="1" si="415"/>
        <v>-1</v>
      </c>
      <c r="G4472">
        <f t="shared" ca="1" si="416"/>
        <v>654</v>
      </c>
      <c r="H4472">
        <f t="shared" ca="1" si="417"/>
        <v>0</v>
      </c>
      <c r="I4472" s="122">
        <f t="shared" ca="1" si="418"/>
        <v>0</v>
      </c>
    </row>
    <row r="4473" spans="1:9" x14ac:dyDescent="0.25">
      <c r="A4473" s="114">
        <f t="shared" si="419"/>
        <v>4473</v>
      </c>
      <c r="B4473" s="114">
        <f>IF(AND(A4473&gt;=CONTROL!$D$9,A4473&lt;CONTROL!$D$10+1),A4473,0)</f>
        <v>0</v>
      </c>
      <c r="C4473" s="114">
        <f>IF(AND(A4473&gt;=CONTROL!$F$9,A4473&lt;CONTROL!$F$10+1),A4473,0)</f>
        <v>0</v>
      </c>
      <c r="D4473" s="114" t="str">
        <f>IF(DATOS!I4474=CONTROL!$H$10,"B","A")</f>
        <v>A</v>
      </c>
      <c r="E4473" s="114">
        <f t="shared" si="414"/>
        <v>0</v>
      </c>
      <c r="F4473">
        <f t="shared" ca="1" si="415"/>
        <v>-1</v>
      </c>
      <c r="G4473">
        <f t="shared" ca="1" si="416"/>
        <v>654</v>
      </c>
      <c r="H4473">
        <f t="shared" ca="1" si="417"/>
        <v>0</v>
      </c>
      <c r="I4473" s="122">
        <f t="shared" ca="1" si="418"/>
        <v>0</v>
      </c>
    </row>
    <row r="4474" spans="1:9" x14ac:dyDescent="0.25">
      <c r="A4474" s="114">
        <f t="shared" si="419"/>
        <v>4474</v>
      </c>
      <c r="B4474" s="114">
        <f>IF(AND(A4474&gt;=CONTROL!$D$9,A4474&lt;CONTROL!$D$10+1),A4474,0)</f>
        <v>0</v>
      </c>
      <c r="C4474" s="114">
        <f>IF(AND(A4474&gt;=CONTROL!$F$9,A4474&lt;CONTROL!$F$10+1),A4474,0)</f>
        <v>0</v>
      </c>
      <c r="D4474" s="114" t="str">
        <f>IF(DATOS!I4475=CONTROL!$H$10,"B","A")</f>
        <v>A</v>
      </c>
      <c r="E4474" s="114">
        <f t="shared" si="414"/>
        <v>0</v>
      </c>
      <c r="F4474">
        <f t="shared" ca="1" si="415"/>
        <v>-1</v>
      </c>
      <c r="G4474">
        <f t="shared" ca="1" si="416"/>
        <v>654</v>
      </c>
      <c r="H4474">
        <f t="shared" ca="1" si="417"/>
        <v>0</v>
      </c>
      <c r="I4474" s="122">
        <f t="shared" ca="1" si="418"/>
        <v>0</v>
      </c>
    </row>
    <row r="4475" spans="1:9" x14ac:dyDescent="0.25">
      <c r="A4475" s="114">
        <f t="shared" si="419"/>
        <v>4475</v>
      </c>
      <c r="B4475" s="114">
        <f>IF(AND(A4475&gt;=CONTROL!$D$9,A4475&lt;CONTROL!$D$10+1),A4475,0)</f>
        <v>0</v>
      </c>
      <c r="C4475" s="114">
        <f>IF(AND(A4475&gt;=CONTROL!$F$9,A4475&lt;CONTROL!$F$10+1),A4475,0)</f>
        <v>0</v>
      </c>
      <c r="D4475" s="114" t="str">
        <f>IF(DATOS!I4476=CONTROL!$H$10,"B","A")</f>
        <v>A</v>
      </c>
      <c r="E4475" s="114">
        <f t="shared" si="414"/>
        <v>0</v>
      </c>
      <c r="F4475">
        <f t="shared" ca="1" si="415"/>
        <v>-1</v>
      </c>
      <c r="G4475">
        <f t="shared" ca="1" si="416"/>
        <v>654</v>
      </c>
      <c r="H4475">
        <f t="shared" ca="1" si="417"/>
        <v>0</v>
      </c>
      <c r="I4475" s="122">
        <f t="shared" ca="1" si="418"/>
        <v>0</v>
      </c>
    </row>
    <row r="4476" spans="1:9" x14ac:dyDescent="0.25">
      <c r="A4476" s="114">
        <f t="shared" si="419"/>
        <v>4476</v>
      </c>
      <c r="B4476" s="114">
        <f>IF(AND(A4476&gt;=CONTROL!$D$9,A4476&lt;CONTROL!$D$10+1),A4476,0)</f>
        <v>0</v>
      </c>
      <c r="C4476" s="114">
        <f>IF(AND(A4476&gt;=CONTROL!$F$9,A4476&lt;CONTROL!$F$10+1),A4476,0)</f>
        <v>0</v>
      </c>
      <c r="D4476" s="114" t="str">
        <f>IF(DATOS!I4477=CONTROL!$H$10,"B","A")</f>
        <v>A</v>
      </c>
      <c r="E4476" s="114">
        <f t="shared" si="414"/>
        <v>0</v>
      </c>
      <c r="F4476">
        <f t="shared" ca="1" si="415"/>
        <v>-1</v>
      </c>
      <c r="G4476">
        <f t="shared" ca="1" si="416"/>
        <v>654</v>
      </c>
      <c r="H4476">
        <f t="shared" ca="1" si="417"/>
        <v>0</v>
      </c>
      <c r="I4476" s="122">
        <f t="shared" ca="1" si="418"/>
        <v>0</v>
      </c>
    </row>
    <row r="4477" spans="1:9" x14ac:dyDescent="0.25">
      <c r="A4477" s="114">
        <f t="shared" si="419"/>
        <v>4477</v>
      </c>
      <c r="B4477" s="114">
        <f>IF(AND(A4477&gt;=CONTROL!$D$9,A4477&lt;CONTROL!$D$10+1),A4477,0)</f>
        <v>0</v>
      </c>
      <c r="C4477" s="114">
        <f>IF(AND(A4477&gt;=CONTROL!$F$9,A4477&lt;CONTROL!$F$10+1),A4477,0)</f>
        <v>0</v>
      </c>
      <c r="D4477" s="114" t="str">
        <f>IF(DATOS!I4478=CONTROL!$H$10,"B","A")</f>
        <v>A</v>
      </c>
      <c r="E4477" s="114">
        <f t="shared" si="414"/>
        <v>0</v>
      </c>
      <c r="F4477">
        <f t="shared" ca="1" si="415"/>
        <v>-1</v>
      </c>
      <c r="G4477">
        <f t="shared" ca="1" si="416"/>
        <v>654</v>
      </c>
      <c r="H4477">
        <f t="shared" ca="1" si="417"/>
        <v>0</v>
      </c>
      <c r="I4477" s="122">
        <f t="shared" ca="1" si="418"/>
        <v>0</v>
      </c>
    </row>
    <row r="4478" spans="1:9" x14ac:dyDescent="0.25">
      <c r="A4478" s="114">
        <f t="shared" si="419"/>
        <v>4478</v>
      </c>
      <c r="B4478" s="114">
        <f>IF(AND(A4478&gt;=CONTROL!$D$9,A4478&lt;CONTROL!$D$10+1),A4478,0)</f>
        <v>0</v>
      </c>
      <c r="C4478" s="114">
        <f>IF(AND(A4478&gt;=CONTROL!$F$9,A4478&lt;CONTROL!$F$10+1),A4478,0)</f>
        <v>0</v>
      </c>
      <c r="D4478" s="114" t="str">
        <f>IF(DATOS!I4479=CONTROL!$H$10,"B","A")</f>
        <v>A</v>
      </c>
      <c r="E4478" s="114">
        <f t="shared" si="414"/>
        <v>0</v>
      </c>
      <c r="F4478">
        <f t="shared" ca="1" si="415"/>
        <v>-1</v>
      </c>
      <c r="G4478">
        <f t="shared" ca="1" si="416"/>
        <v>654</v>
      </c>
      <c r="H4478">
        <f t="shared" ca="1" si="417"/>
        <v>0</v>
      </c>
      <c r="I4478" s="122">
        <f t="shared" ca="1" si="418"/>
        <v>0</v>
      </c>
    </row>
    <row r="4479" spans="1:9" x14ac:dyDescent="0.25">
      <c r="A4479" s="114">
        <f t="shared" si="419"/>
        <v>4479</v>
      </c>
      <c r="B4479" s="114">
        <f>IF(AND(A4479&gt;=CONTROL!$D$9,A4479&lt;CONTROL!$D$10+1),A4479,0)</f>
        <v>0</v>
      </c>
      <c r="C4479" s="114">
        <f>IF(AND(A4479&gt;=CONTROL!$F$9,A4479&lt;CONTROL!$F$10+1),A4479,0)</f>
        <v>0</v>
      </c>
      <c r="D4479" s="114" t="str">
        <f>IF(DATOS!I4480=CONTROL!$H$10,"B","A")</f>
        <v>A</v>
      </c>
      <c r="E4479" s="114">
        <f t="shared" si="414"/>
        <v>0</v>
      </c>
      <c r="F4479">
        <f t="shared" ca="1" si="415"/>
        <v>-1</v>
      </c>
      <c r="G4479">
        <f t="shared" ca="1" si="416"/>
        <v>654</v>
      </c>
      <c r="H4479">
        <f t="shared" ca="1" si="417"/>
        <v>0</v>
      </c>
      <c r="I4479" s="122">
        <f t="shared" ca="1" si="418"/>
        <v>0</v>
      </c>
    </row>
    <row r="4480" spans="1:9" x14ac:dyDescent="0.25">
      <c r="A4480" s="114">
        <f t="shared" si="419"/>
        <v>4480</v>
      </c>
      <c r="B4480" s="114">
        <f>IF(AND(A4480&gt;=CONTROL!$D$9,A4480&lt;CONTROL!$D$10+1),A4480,0)</f>
        <v>0</v>
      </c>
      <c r="C4480" s="114">
        <f>IF(AND(A4480&gt;=CONTROL!$F$9,A4480&lt;CONTROL!$F$10+1),A4480,0)</f>
        <v>0</v>
      </c>
      <c r="D4480" s="114" t="str">
        <f>IF(DATOS!I4481=CONTROL!$H$10,"B","A")</f>
        <v>A</v>
      </c>
      <c r="E4480" s="114">
        <f t="shared" si="414"/>
        <v>0</v>
      </c>
      <c r="F4480">
        <f t="shared" ca="1" si="415"/>
        <v>-1</v>
      </c>
      <c r="G4480">
        <f t="shared" ca="1" si="416"/>
        <v>654</v>
      </c>
      <c r="H4480">
        <f t="shared" ca="1" si="417"/>
        <v>0</v>
      </c>
      <c r="I4480" s="122">
        <f t="shared" ca="1" si="418"/>
        <v>0</v>
      </c>
    </row>
    <row r="4481" spans="1:9" x14ac:dyDescent="0.25">
      <c r="A4481" s="114">
        <f t="shared" si="419"/>
        <v>4481</v>
      </c>
      <c r="B4481" s="114">
        <f>IF(AND(A4481&gt;=CONTROL!$D$9,A4481&lt;CONTROL!$D$10+1),A4481,0)</f>
        <v>0</v>
      </c>
      <c r="C4481" s="114">
        <f>IF(AND(A4481&gt;=CONTROL!$F$9,A4481&lt;CONTROL!$F$10+1),A4481,0)</f>
        <v>0</v>
      </c>
      <c r="D4481" s="114" t="str">
        <f>IF(DATOS!I4482=CONTROL!$H$10,"B","A")</f>
        <v>A</v>
      </c>
      <c r="E4481" s="114">
        <f t="shared" si="414"/>
        <v>0</v>
      </c>
      <c r="F4481">
        <f t="shared" ca="1" si="415"/>
        <v>-1</v>
      </c>
      <c r="G4481">
        <f t="shared" ca="1" si="416"/>
        <v>654</v>
      </c>
      <c r="H4481">
        <f t="shared" ca="1" si="417"/>
        <v>0</v>
      </c>
      <c r="I4481" s="122">
        <f t="shared" ca="1" si="418"/>
        <v>0</v>
      </c>
    </row>
    <row r="4482" spans="1:9" x14ac:dyDescent="0.25">
      <c r="A4482" s="114">
        <f t="shared" si="419"/>
        <v>4482</v>
      </c>
      <c r="B4482" s="114">
        <f>IF(AND(A4482&gt;=CONTROL!$D$9,A4482&lt;CONTROL!$D$10+1),A4482,0)</f>
        <v>0</v>
      </c>
      <c r="C4482" s="114">
        <f>IF(AND(A4482&gt;=CONTROL!$F$9,A4482&lt;CONTROL!$F$10+1),A4482,0)</f>
        <v>0</v>
      </c>
      <c r="D4482" s="114" t="str">
        <f>IF(DATOS!I4483=CONTROL!$H$10,"B","A")</f>
        <v>A</v>
      </c>
      <c r="E4482" s="114">
        <f t="shared" ref="E4482:E4545" si="420">IF(D4482="A",+C4482+B4482,0)</f>
        <v>0</v>
      </c>
      <c r="F4482">
        <f t="shared" ref="F4482:F4545" ca="1" si="421">IF(E4482&gt;0,RAND(),-1)</f>
        <v>-1</v>
      </c>
      <c r="G4482">
        <f t="shared" ref="G4482:G4545" ca="1" si="422">RANK(F4482,$F$1:$F$5000)</f>
        <v>654</v>
      </c>
      <c r="H4482">
        <f t="shared" ref="H4482:H4545" ca="1" si="423">IF(F4482=-1,0,G4482)</f>
        <v>0</v>
      </c>
      <c r="I4482" s="122">
        <f t="shared" ref="I4482:I4545" ca="1" si="424">IFERROR(MATCH(A4482,H:H,0),0)</f>
        <v>0</v>
      </c>
    </row>
    <row r="4483" spans="1:9" x14ac:dyDescent="0.25">
      <c r="A4483" s="114">
        <f t="shared" ref="A4483:A4546" si="425">+A4482+1</f>
        <v>4483</v>
      </c>
      <c r="B4483" s="114">
        <f>IF(AND(A4483&gt;=CONTROL!$D$9,A4483&lt;CONTROL!$D$10+1),A4483,0)</f>
        <v>0</v>
      </c>
      <c r="C4483" s="114">
        <f>IF(AND(A4483&gt;=CONTROL!$F$9,A4483&lt;CONTROL!$F$10+1),A4483,0)</f>
        <v>0</v>
      </c>
      <c r="D4483" s="114" t="str">
        <f>IF(DATOS!I4484=CONTROL!$H$10,"B","A")</f>
        <v>A</v>
      </c>
      <c r="E4483" s="114">
        <f t="shared" si="420"/>
        <v>0</v>
      </c>
      <c r="F4483">
        <f t="shared" ca="1" si="421"/>
        <v>-1</v>
      </c>
      <c r="G4483">
        <f t="shared" ca="1" si="422"/>
        <v>654</v>
      </c>
      <c r="H4483">
        <f t="shared" ca="1" si="423"/>
        <v>0</v>
      </c>
      <c r="I4483" s="122">
        <f t="shared" ca="1" si="424"/>
        <v>0</v>
      </c>
    </row>
    <row r="4484" spans="1:9" x14ac:dyDescent="0.25">
      <c r="A4484" s="114">
        <f t="shared" si="425"/>
        <v>4484</v>
      </c>
      <c r="B4484" s="114">
        <f>IF(AND(A4484&gt;=CONTROL!$D$9,A4484&lt;CONTROL!$D$10+1),A4484,0)</f>
        <v>0</v>
      </c>
      <c r="C4484" s="114">
        <f>IF(AND(A4484&gt;=CONTROL!$F$9,A4484&lt;CONTROL!$F$10+1),A4484,0)</f>
        <v>0</v>
      </c>
      <c r="D4484" s="114" t="str">
        <f>IF(DATOS!I4485=CONTROL!$H$10,"B","A")</f>
        <v>A</v>
      </c>
      <c r="E4484" s="114">
        <f t="shared" si="420"/>
        <v>0</v>
      </c>
      <c r="F4484">
        <f t="shared" ca="1" si="421"/>
        <v>-1</v>
      </c>
      <c r="G4484">
        <f t="shared" ca="1" si="422"/>
        <v>654</v>
      </c>
      <c r="H4484">
        <f t="shared" ca="1" si="423"/>
        <v>0</v>
      </c>
      <c r="I4484" s="122">
        <f t="shared" ca="1" si="424"/>
        <v>0</v>
      </c>
    </row>
    <row r="4485" spans="1:9" x14ac:dyDescent="0.25">
      <c r="A4485" s="114">
        <f t="shared" si="425"/>
        <v>4485</v>
      </c>
      <c r="B4485" s="114">
        <f>IF(AND(A4485&gt;=CONTROL!$D$9,A4485&lt;CONTROL!$D$10+1),A4485,0)</f>
        <v>0</v>
      </c>
      <c r="C4485" s="114">
        <f>IF(AND(A4485&gt;=CONTROL!$F$9,A4485&lt;CONTROL!$F$10+1),A4485,0)</f>
        <v>0</v>
      </c>
      <c r="D4485" s="114" t="str">
        <f>IF(DATOS!I4486=CONTROL!$H$10,"B","A")</f>
        <v>A</v>
      </c>
      <c r="E4485" s="114">
        <f t="shared" si="420"/>
        <v>0</v>
      </c>
      <c r="F4485">
        <f t="shared" ca="1" si="421"/>
        <v>-1</v>
      </c>
      <c r="G4485">
        <f t="shared" ca="1" si="422"/>
        <v>654</v>
      </c>
      <c r="H4485">
        <f t="shared" ca="1" si="423"/>
        <v>0</v>
      </c>
      <c r="I4485" s="122">
        <f t="shared" ca="1" si="424"/>
        <v>0</v>
      </c>
    </row>
    <row r="4486" spans="1:9" x14ac:dyDescent="0.25">
      <c r="A4486" s="114">
        <f t="shared" si="425"/>
        <v>4486</v>
      </c>
      <c r="B4486" s="114">
        <f>IF(AND(A4486&gt;=CONTROL!$D$9,A4486&lt;CONTROL!$D$10+1),A4486,0)</f>
        <v>0</v>
      </c>
      <c r="C4486" s="114">
        <f>IF(AND(A4486&gt;=CONTROL!$F$9,A4486&lt;CONTROL!$F$10+1),A4486,0)</f>
        <v>0</v>
      </c>
      <c r="D4486" s="114" t="str">
        <f>IF(DATOS!I4487=CONTROL!$H$10,"B","A")</f>
        <v>A</v>
      </c>
      <c r="E4486" s="114">
        <f t="shared" si="420"/>
        <v>0</v>
      </c>
      <c r="F4486">
        <f t="shared" ca="1" si="421"/>
        <v>-1</v>
      </c>
      <c r="G4486">
        <f t="shared" ca="1" si="422"/>
        <v>654</v>
      </c>
      <c r="H4486">
        <f t="shared" ca="1" si="423"/>
        <v>0</v>
      </c>
      <c r="I4486" s="122">
        <f t="shared" ca="1" si="424"/>
        <v>0</v>
      </c>
    </row>
    <row r="4487" spans="1:9" x14ac:dyDescent="0.25">
      <c r="A4487" s="114">
        <f t="shared" si="425"/>
        <v>4487</v>
      </c>
      <c r="B4487" s="114">
        <f>IF(AND(A4487&gt;=CONTROL!$D$9,A4487&lt;CONTROL!$D$10+1),A4487,0)</f>
        <v>0</v>
      </c>
      <c r="C4487" s="114">
        <f>IF(AND(A4487&gt;=CONTROL!$F$9,A4487&lt;CONTROL!$F$10+1),A4487,0)</f>
        <v>0</v>
      </c>
      <c r="D4487" s="114" t="str">
        <f>IF(DATOS!I4488=CONTROL!$H$10,"B","A")</f>
        <v>A</v>
      </c>
      <c r="E4487" s="114">
        <f t="shared" si="420"/>
        <v>0</v>
      </c>
      <c r="F4487">
        <f t="shared" ca="1" si="421"/>
        <v>-1</v>
      </c>
      <c r="G4487">
        <f t="shared" ca="1" si="422"/>
        <v>654</v>
      </c>
      <c r="H4487">
        <f t="shared" ca="1" si="423"/>
        <v>0</v>
      </c>
      <c r="I4487" s="122">
        <f t="shared" ca="1" si="424"/>
        <v>0</v>
      </c>
    </row>
    <row r="4488" spans="1:9" x14ac:dyDescent="0.25">
      <c r="A4488" s="114">
        <f t="shared" si="425"/>
        <v>4488</v>
      </c>
      <c r="B4488" s="114">
        <f>IF(AND(A4488&gt;=CONTROL!$D$9,A4488&lt;CONTROL!$D$10+1),A4488,0)</f>
        <v>0</v>
      </c>
      <c r="C4488" s="114">
        <f>IF(AND(A4488&gt;=CONTROL!$F$9,A4488&lt;CONTROL!$F$10+1),A4488,0)</f>
        <v>0</v>
      </c>
      <c r="D4488" s="114" t="str">
        <f>IF(DATOS!I4489=CONTROL!$H$10,"B","A")</f>
        <v>A</v>
      </c>
      <c r="E4488" s="114">
        <f t="shared" si="420"/>
        <v>0</v>
      </c>
      <c r="F4488">
        <f t="shared" ca="1" si="421"/>
        <v>-1</v>
      </c>
      <c r="G4488">
        <f t="shared" ca="1" si="422"/>
        <v>654</v>
      </c>
      <c r="H4488">
        <f t="shared" ca="1" si="423"/>
        <v>0</v>
      </c>
      <c r="I4488" s="122">
        <f t="shared" ca="1" si="424"/>
        <v>0</v>
      </c>
    </row>
    <row r="4489" spans="1:9" x14ac:dyDescent="0.25">
      <c r="A4489" s="114">
        <f t="shared" si="425"/>
        <v>4489</v>
      </c>
      <c r="B4489" s="114">
        <f>IF(AND(A4489&gt;=CONTROL!$D$9,A4489&lt;CONTROL!$D$10+1),A4489,0)</f>
        <v>0</v>
      </c>
      <c r="C4489" s="114">
        <f>IF(AND(A4489&gt;=CONTROL!$F$9,A4489&lt;CONTROL!$F$10+1),A4489,0)</f>
        <v>0</v>
      </c>
      <c r="D4489" s="114" t="str">
        <f>IF(DATOS!I4490=CONTROL!$H$10,"B","A")</f>
        <v>A</v>
      </c>
      <c r="E4489" s="114">
        <f t="shared" si="420"/>
        <v>0</v>
      </c>
      <c r="F4489">
        <f t="shared" ca="1" si="421"/>
        <v>-1</v>
      </c>
      <c r="G4489">
        <f t="shared" ca="1" si="422"/>
        <v>654</v>
      </c>
      <c r="H4489">
        <f t="shared" ca="1" si="423"/>
        <v>0</v>
      </c>
      <c r="I4489" s="122">
        <f t="shared" ca="1" si="424"/>
        <v>0</v>
      </c>
    </row>
    <row r="4490" spans="1:9" x14ac:dyDescent="0.25">
      <c r="A4490" s="114">
        <f t="shared" si="425"/>
        <v>4490</v>
      </c>
      <c r="B4490" s="114">
        <f>IF(AND(A4490&gt;=CONTROL!$D$9,A4490&lt;CONTROL!$D$10+1),A4490,0)</f>
        <v>0</v>
      </c>
      <c r="C4490" s="114">
        <f>IF(AND(A4490&gt;=CONTROL!$F$9,A4490&lt;CONTROL!$F$10+1),A4490,0)</f>
        <v>0</v>
      </c>
      <c r="D4490" s="114" t="str">
        <f>IF(DATOS!I4491=CONTROL!$H$10,"B","A")</f>
        <v>A</v>
      </c>
      <c r="E4490" s="114">
        <f t="shared" si="420"/>
        <v>0</v>
      </c>
      <c r="F4490">
        <f t="shared" ca="1" si="421"/>
        <v>-1</v>
      </c>
      <c r="G4490">
        <f t="shared" ca="1" si="422"/>
        <v>654</v>
      </c>
      <c r="H4490">
        <f t="shared" ca="1" si="423"/>
        <v>0</v>
      </c>
      <c r="I4490" s="122">
        <f t="shared" ca="1" si="424"/>
        <v>0</v>
      </c>
    </row>
    <row r="4491" spans="1:9" x14ac:dyDescent="0.25">
      <c r="A4491" s="114">
        <f t="shared" si="425"/>
        <v>4491</v>
      </c>
      <c r="B4491" s="114">
        <f>IF(AND(A4491&gt;=CONTROL!$D$9,A4491&lt;CONTROL!$D$10+1),A4491,0)</f>
        <v>0</v>
      </c>
      <c r="C4491" s="114">
        <f>IF(AND(A4491&gt;=CONTROL!$F$9,A4491&lt;CONTROL!$F$10+1),A4491,0)</f>
        <v>0</v>
      </c>
      <c r="D4491" s="114" t="str">
        <f>IF(DATOS!I4492=CONTROL!$H$10,"B","A")</f>
        <v>A</v>
      </c>
      <c r="E4491" s="114">
        <f t="shared" si="420"/>
        <v>0</v>
      </c>
      <c r="F4491">
        <f t="shared" ca="1" si="421"/>
        <v>-1</v>
      </c>
      <c r="G4491">
        <f t="shared" ca="1" si="422"/>
        <v>654</v>
      </c>
      <c r="H4491">
        <f t="shared" ca="1" si="423"/>
        <v>0</v>
      </c>
      <c r="I4491" s="122">
        <f t="shared" ca="1" si="424"/>
        <v>0</v>
      </c>
    </row>
    <row r="4492" spans="1:9" x14ac:dyDescent="0.25">
      <c r="A4492" s="114">
        <f t="shared" si="425"/>
        <v>4492</v>
      </c>
      <c r="B4492" s="114">
        <f>IF(AND(A4492&gt;=CONTROL!$D$9,A4492&lt;CONTROL!$D$10+1),A4492,0)</f>
        <v>0</v>
      </c>
      <c r="C4492" s="114">
        <f>IF(AND(A4492&gt;=CONTROL!$F$9,A4492&lt;CONTROL!$F$10+1),A4492,0)</f>
        <v>0</v>
      </c>
      <c r="D4492" s="114" t="str">
        <f>IF(DATOS!I4493=CONTROL!$H$10,"B","A")</f>
        <v>A</v>
      </c>
      <c r="E4492" s="114">
        <f t="shared" si="420"/>
        <v>0</v>
      </c>
      <c r="F4492">
        <f t="shared" ca="1" si="421"/>
        <v>-1</v>
      </c>
      <c r="G4492">
        <f t="shared" ca="1" si="422"/>
        <v>654</v>
      </c>
      <c r="H4492">
        <f t="shared" ca="1" si="423"/>
        <v>0</v>
      </c>
      <c r="I4492" s="122">
        <f t="shared" ca="1" si="424"/>
        <v>0</v>
      </c>
    </row>
    <row r="4493" spans="1:9" x14ac:dyDescent="0.25">
      <c r="A4493" s="114">
        <f t="shared" si="425"/>
        <v>4493</v>
      </c>
      <c r="B4493" s="114">
        <f>IF(AND(A4493&gt;=CONTROL!$D$9,A4493&lt;CONTROL!$D$10+1),A4493,0)</f>
        <v>0</v>
      </c>
      <c r="C4493" s="114">
        <f>IF(AND(A4493&gt;=CONTROL!$F$9,A4493&lt;CONTROL!$F$10+1),A4493,0)</f>
        <v>0</v>
      </c>
      <c r="D4493" s="114" t="str">
        <f>IF(DATOS!I4494=CONTROL!$H$10,"B","A")</f>
        <v>A</v>
      </c>
      <c r="E4493" s="114">
        <f t="shared" si="420"/>
        <v>0</v>
      </c>
      <c r="F4493">
        <f t="shared" ca="1" si="421"/>
        <v>-1</v>
      </c>
      <c r="G4493">
        <f t="shared" ca="1" si="422"/>
        <v>654</v>
      </c>
      <c r="H4493">
        <f t="shared" ca="1" si="423"/>
        <v>0</v>
      </c>
      <c r="I4493" s="122">
        <f t="shared" ca="1" si="424"/>
        <v>0</v>
      </c>
    </row>
    <row r="4494" spans="1:9" x14ac:dyDescent="0.25">
      <c r="A4494" s="114">
        <f t="shared" si="425"/>
        <v>4494</v>
      </c>
      <c r="B4494" s="114">
        <f>IF(AND(A4494&gt;=CONTROL!$D$9,A4494&lt;CONTROL!$D$10+1),A4494,0)</f>
        <v>0</v>
      </c>
      <c r="C4494" s="114">
        <f>IF(AND(A4494&gt;=CONTROL!$F$9,A4494&lt;CONTROL!$F$10+1),A4494,0)</f>
        <v>0</v>
      </c>
      <c r="D4494" s="114" t="str">
        <f>IF(DATOS!I4495=CONTROL!$H$10,"B","A")</f>
        <v>A</v>
      </c>
      <c r="E4494" s="114">
        <f t="shared" si="420"/>
        <v>0</v>
      </c>
      <c r="F4494">
        <f t="shared" ca="1" si="421"/>
        <v>-1</v>
      </c>
      <c r="G4494">
        <f t="shared" ca="1" si="422"/>
        <v>654</v>
      </c>
      <c r="H4494">
        <f t="shared" ca="1" si="423"/>
        <v>0</v>
      </c>
      <c r="I4494" s="122">
        <f t="shared" ca="1" si="424"/>
        <v>0</v>
      </c>
    </row>
    <row r="4495" spans="1:9" x14ac:dyDescent="0.25">
      <c r="A4495" s="114">
        <f t="shared" si="425"/>
        <v>4495</v>
      </c>
      <c r="B4495" s="114">
        <f>IF(AND(A4495&gt;=CONTROL!$D$9,A4495&lt;CONTROL!$D$10+1),A4495,0)</f>
        <v>0</v>
      </c>
      <c r="C4495" s="114">
        <f>IF(AND(A4495&gt;=CONTROL!$F$9,A4495&lt;CONTROL!$F$10+1),A4495,0)</f>
        <v>0</v>
      </c>
      <c r="D4495" s="114" t="str">
        <f>IF(DATOS!I4496=CONTROL!$H$10,"B","A")</f>
        <v>A</v>
      </c>
      <c r="E4495" s="114">
        <f t="shared" si="420"/>
        <v>0</v>
      </c>
      <c r="F4495">
        <f t="shared" ca="1" si="421"/>
        <v>-1</v>
      </c>
      <c r="G4495">
        <f t="shared" ca="1" si="422"/>
        <v>654</v>
      </c>
      <c r="H4495">
        <f t="shared" ca="1" si="423"/>
        <v>0</v>
      </c>
      <c r="I4495" s="122">
        <f t="shared" ca="1" si="424"/>
        <v>0</v>
      </c>
    </row>
    <row r="4496" spans="1:9" x14ac:dyDescent="0.25">
      <c r="A4496" s="114">
        <f t="shared" si="425"/>
        <v>4496</v>
      </c>
      <c r="B4496" s="114">
        <f>IF(AND(A4496&gt;=CONTROL!$D$9,A4496&lt;CONTROL!$D$10+1),A4496,0)</f>
        <v>0</v>
      </c>
      <c r="C4496" s="114">
        <f>IF(AND(A4496&gt;=CONTROL!$F$9,A4496&lt;CONTROL!$F$10+1),A4496,0)</f>
        <v>0</v>
      </c>
      <c r="D4496" s="114" t="str">
        <f>IF(DATOS!I4497=CONTROL!$H$10,"B","A")</f>
        <v>A</v>
      </c>
      <c r="E4496" s="114">
        <f t="shared" si="420"/>
        <v>0</v>
      </c>
      <c r="F4496">
        <f t="shared" ca="1" si="421"/>
        <v>-1</v>
      </c>
      <c r="G4496">
        <f t="shared" ca="1" si="422"/>
        <v>654</v>
      </c>
      <c r="H4496">
        <f t="shared" ca="1" si="423"/>
        <v>0</v>
      </c>
      <c r="I4496" s="122">
        <f t="shared" ca="1" si="424"/>
        <v>0</v>
      </c>
    </row>
    <row r="4497" spans="1:9" x14ac:dyDescent="0.25">
      <c r="A4497" s="114">
        <f t="shared" si="425"/>
        <v>4497</v>
      </c>
      <c r="B4497" s="114">
        <f>IF(AND(A4497&gt;=CONTROL!$D$9,A4497&lt;CONTROL!$D$10+1),A4497,0)</f>
        <v>0</v>
      </c>
      <c r="C4497" s="114">
        <f>IF(AND(A4497&gt;=CONTROL!$F$9,A4497&lt;CONTROL!$F$10+1),A4497,0)</f>
        <v>0</v>
      </c>
      <c r="D4497" s="114" t="str">
        <f>IF(DATOS!I4498=CONTROL!$H$10,"B","A")</f>
        <v>A</v>
      </c>
      <c r="E4497" s="114">
        <f t="shared" si="420"/>
        <v>0</v>
      </c>
      <c r="F4497">
        <f t="shared" ca="1" si="421"/>
        <v>-1</v>
      </c>
      <c r="G4497">
        <f t="shared" ca="1" si="422"/>
        <v>654</v>
      </c>
      <c r="H4497">
        <f t="shared" ca="1" si="423"/>
        <v>0</v>
      </c>
      <c r="I4497" s="122">
        <f t="shared" ca="1" si="424"/>
        <v>0</v>
      </c>
    </row>
    <row r="4498" spans="1:9" x14ac:dyDescent="0.25">
      <c r="A4498" s="114">
        <f t="shared" si="425"/>
        <v>4498</v>
      </c>
      <c r="B4498" s="114">
        <f>IF(AND(A4498&gt;=CONTROL!$D$9,A4498&lt;CONTROL!$D$10+1),A4498,0)</f>
        <v>0</v>
      </c>
      <c r="C4498" s="114">
        <f>IF(AND(A4498&gt;=CONTROL!$F$9,A4498&lt;CONTROL!$F$10+1),A4498,0)</f>
        <v>0</v>
      </c>
      <c r="D4498" s="114" t="str">
        <f>IF(DATOS!I4499=CONTROL!$H$10,"B","A")</f>
        <v>A</v>
      </c>
      <c r="E4498" s="114">
        <f t="shared" si="420"/>
        <v>0</v>
      </c>
      <c r="F4498">
        <f t="shared" ca="1" si="421"/>
        <v>-1</v>
      </c>
      <c r="G4498">
        <f t="shared" ca="1" si="422"/>
        <v>654</v>
      </c>
      <c r="H4498">
        <f t="shared" ca="1" si="423"/>
        <v>0</v>
      </c>
      <c r="I4498" s="122">
        <f t="shared" ca="1" si="424"/>
        <v>0</v>
      </c>
    </row>
    <row r="4499" spans="1:9" x14ac:dyDescent="0.25">
      <c r="A4499" s="114">
        <f t="shared" si="425"/>
        <v>4499</v>
      </c>
      <c r="B4499" s="114">
        <f>IF(AND(A4499&gt;=CONTROL!$D$9,A4499&lt;CONTROL!$D$10+1),A4499,0)</f>
        <v>0</v>
      </c>
      <c r="C4499" s="114">
        <f>IF(AND(A4499&gt;=CONTROL!$F$9,A4499&lt;CONTROL!$F$10+1),A4499,0)</f>
        <v>0</v>
      </c>
      <c r="D4499" s="114" t="str">
        <f>IF(DATOS!I4500=CONTROL!$H$10,"B","A")</f>
        <v>A</v>
      </c>
      <c r="E4499" s="114">
        <f t="shared" si="420"/>
        <v>0</v>
      </c>
      <c r="F4499">
        <f t="shared" ca="1" si="421"/>
        <v>-1</v>
      </c>
      <c r="G4499">
        <f t="shared" ca="1" si="422"/>
        <v>654</v>
      </c>
      <c r="H4499">
        <f t="shared" ca="1" si="423"/>
        <v>0</v>
      </c>
      <c r="I4499" s="122">
        <f t="shared" ca="1" si="424"/>
        <v>0</v>
      </c>
    </row>
    <row r="4500" spans="1:9" x14ac:dyDescent="0.25">
      <c r="A4500" s="114">
        <f t="shared" si="425"/>
        <v>4500</v>
      </c>
      <c r="B4500" s="114">
        <f>IF(AND(A4500&gt;=CONTROL!$D$9,A4500&lt;CONTROL!$D$10+1),A4500,0)</f>
        <v>0</v>
      </c>
      <c r="C4500" s="114">
        <f>IF(AND(A4500&gt;=CONTROL!$F$9,A4500&lt;CONTROL!$F$10+1),A4500,0)</f>
        <v>0</v>
      </c>
      <c r="D4500" s="114" t="str">
        <f>IF(DATOS!I4501=CONTROL!$H$10,"B","A")</f>
        <v>A</v>
      </c>
      <c r="E4500" s="114">
        <f t="shared" si="420"/>
        <v>0</v>
      </c>
      <c r="F4500">
        <f t="shared" ca="1" si="421"/>
        <v>-1</v>
      </c>
      <c r="G4500">
        <f t="shared" ca="1" si="422"/>
        <v>654</v>
      </c>
      <c r="H4500">
        <f t="shared" ca="1" si="423"/>
        <v>0</v>
      </c>
      <c r="I4500" s="122">
        <f t="shared" ca="1" si="424"/>
        <v>0</v>
      </c>
    </row>
    <row r="4501" spans="1:9" x14ac:dyDescent="0.25">
      <c r="A4501" s="114">
        <f t="shared" si="425"/>
        <v>4501</v>
      </c>
      <c r="B4501" s="114">
        <f>IF(AND(A4501&gt;=CONTROL!$D$9,A4501&lt;CONTROL!$D$10+1),A4501,0)</f>
        <v>0</v>
      </c>
      <c r="C4501" s="114">
        <f>IF(AND(A4501&gt;=CONTROL!$F$9,A4501&lt;CONTROL!$F$10+1),A4501,0)</f>
        <v>0</v>
      </c>
      <c r="D4501" s="114" t="str">
        <f>IF(DATOS!I4502=CONTROL!$H$10,"B","A")</f>
        <v>A</v>
      </c>
      <c r="E4501" s="114">
        <f t="shared" si="420"/>
        <v>0</v>
      </c>
      <c r="F4501">
        <f t="shared" ca="1" si="421"/>
        <v>-1</v>
      </c>
      <c r="G4501">
        <f t="shared" ca="1" si="422"/>
        <v>654</v>
      </c>
      <c r="H4501">
        <f t="shared" ca="1" si="423"/>
        <v>0</v>
      </c>
      <c r="I4501" s="122">
        <f t="shared" ca="1" si="424"/>
        <v>0</v>
      </c>
    </row>
    <row r="4502" spans="1:9" x14ac:dyDescent="0.25">
      <c r="A4502" s="114">
        <f t="shared" si="425"/>
        <v>4502</v>
      </c>
      <c r="B4502" s="114">
        <f>IF(AND(A4502&gt;=CONTROL!$D$9,A4502&lt;CONTROL!$D$10+1),A4502,0)</f>
        <v>0</v>
      </c>
      <c r="C4502" s="114">
        <f>IF(AND(A4502&gt;=CONTROL!$F$9,A4502&lt;CONTROL!$F$10+1),A4502,0)</f>
        <v>0</v>
      </c>
      <c r="D4502" s="114" t="str">
        <f>IF(DATOS!I4503=CONTROL!$H$10,"B","A")</f>
        <v>A</v>
      </c>
      <c r="E4502" s="114">
        <f t="shared" si="420"/>
        <v>0</v>
      </c>
      <c r="F4502">
        <f t="shared" ca="1" si="421"/>
        <v>-1</v>
      </c>
      <c r="G4502">
        <f t="shared" ca="1" si="422"/>
        <v>654</v>
      </c>
      <c r="H4502">
        <f t="shared" ca="1" si="423"/>
        <v>0</v>
      </c>
      <c r="I4502" s="122">
        <f t="shared" ca="1" si="424"/>
        <v>0</v>
      </c>
    </row>
    <row r="4503" spans="1:9" x14ac:dyDescent="0.25">
      <c r="A4503" s="114">
        <f t="shared" si="425"/>
        <v>4503</v>
      </c>
      <c r="B4503" s="114">
        <f>IF(AND(A4503&gt;=CONTROL!$D$9,A4503&lt;CONTROL!$D$10+1),A4503,0)</f>
        <v>0</v>
      </c>
      <c r="C4503" s="114">
        <f>IF(AND(A4503&gt;=CONTROL!$F$9,A4503&lt;CONTROL!$F$10+1),A4503,0)</f>
        <v>0</v>
      </c>
      <c r="D4503" s="114" t="str">
        <f>IF(DATOS!I4504=CONTROL!$H$10,"B","A")</f>
        <v>A</v>
      </c>
      <c r="E4503" s="114">
        <f t="shared" si="420"/>
        <v>0</v>
      </c>
      <c r="F4503">
        <f t="shared" ca="1" si="421"/>
        <v>-1</v>
      </c>
      <c r="G4503">
        <f t="shared" ca="1" si="422"/>
        <v>654</v>
      </c>
      <c r="H4503">
        <f t="shared" ca="1" si="423"/>
        <v>0</v>
      </c>
      <c r="I4503" s="122">
        <f t="shared" ca="1" si="424"/>
        <v>0</v>
      </c>
    </row>
    <row r="4504" spans="1:9" x14ac:dyDescent="0.25">
      <c r="A4504" s="114">
        <f t="shared" si="425"/>
        <v>4504</v>
      </c>
      <c r="B4504" s="114">
        <f>IF(AND(A4504&gt;=CONTROL!$D$9,A4504&lt;CONTROL!$D$10+1),A4504,0)</f>
        <v>0</v>
      </c>
      <c r="C4504" s="114">
        <f>IF(AND(A4504&gt;=CONTROL!$F$9,A4504&lt;CONTROL!$F$10+1),A4504,0)</f>
        <v>0</v>
      </c>
      <c r="D4504" s="114" t="str">
        <f>IF(DATOS!I4505=CONTROL!$H$10,"B","A")</f>
        <v>A</v>
      </c>
      <c r="E4504" s="114">
        <f t="shared" si="420"/>
        <v>0</v>
      </c>
      <c r="F4504">
        <f t="shared" ca="1" si="421"/>
        <v>-1</v>
      </c>
      <c r="G4504">
        <f t="shared" ca="1" si="422"/>
        <v>654</v>
      </c>
      <c r="H4504">
        <f t="shared" ca="1" si="423"/>
        <v>0</v>
      </c>
      <c r="I4504" s="122">
        <f t="shared" ca="1" si="424"/>
        <v>0</v>
      </c>
    </row>
    <row r="4505" spans="1:9" x14ac:dyDescent="0.25">
      <c r="A4505" s="114">
        <f t="shared" si="425"/>
        <v>4505</v>
      </c>
      <c r="B4505" s="114">
        <f>IF(AND(A4505&gt;=CONTROL!$D$9,A4505&lt;CONTROL!$D$10+1),A4505,0)</f>
        <v>0</v>
      </c>
      <c r="C4505" s="114">
        <f>IF(AND(A4505&gt;=CONTROL!$F$9,A4505&lt;CONTROL!$F$10+1),A4505,0)</f>
        <v>0</v>
      </c>
      <c r="D4505" s="114" t="str">
        <f>IF(DATOS!I4506=CONTROL!$H$10,"B","A")</f>
        <v>A</v>
      </c>
      <c r="E4505" s="114">
        <f t="shared" si="420"/>
        <v>0</v>
      </c>
      <c r="F4505">
        <f t="shared" ca="1" si="421"/>
        <v>-1</v>
      </c>
      <c r="G4505">
        <f t="shared" ca="1" si="422"/>
        <v>654</v>
      </c>
      <c r="H4505">
        <f t="shared" ca="1" si="423"/>
        <v>0</v>
      </c>
      <c r="I4505" s="122">
        <f t="shared" ca="1" si="424"/>
        <v>0</v>
      </c>
    </row>
    <row r="4506" spans="1:9" x14ac:dyDescent="0.25">
      <c r="A4506" s="114">
        <f t="shared" si="425"/>
        <v>4506</v>
      </c>
      <c r="B4506" s="114">
        <f>IF(AND(A4506&gt;=CONTROL!$D$9,A4506&lt;CONTROL!$D$10+1),A4506,0)</f>
        <v>0</v>
      </c>
      <c r="C4506" s="114">
        <f>IF(AND(A4506&gt;=CONTROL!$F$9,A4506&lt;CONTROL!$F$10+1),A4506,0)</f>
        <v>0</v>
      </c>
      <c r="D4506" s="114" t="str">
        <f>IF(DATOS!I4507=CONTROL!$H$10,"B","A")</f>
        <v>A</v>
      </c>
      <c r="E4506" s="114">
        <f t="shared" si="420"/>
        <v>0</v>
      </c>
      <c r="F4506">
        <f t="shared" ca="1" si="421"/>
        <v>-1</v>
      </c>
      <c r="G4506">
        <f t="shared" ca="1" si="422"/>
        <v>654</v>
      </c>
      <c r="H4506">
        <f t="shared" ca="1" si="423"/>
        <v>0</v>
      </c>
      <c r="I4506" s="122">
        <f t="shared" ca="1" si="424"/>
        <v>0</v>
      </c>
    </row>
    <row r="4507" spans="1:9" x14ac:dyDescent="0.25">
      <c r="A4507" s="114">
        <f t="shared" si="425"/>
        <v>4507</v>
      </c>
      <c r="B4507" s="114">
        <f>IF(AND(A4507&gt;=CONTROL!$D$9,A4507&lt;CONTROL!$D$10+1),A4507,0)</f>
        <v>0</v>
      </c>
      <c r="C4507" s="114">
        <f>IF(AND(A4507&gt;=CONTROL!$F$9,A4507&lt;CONTROL!$F$10+1),A4507,0)</f>
        <v>0</v>
      </c>
      <c r="D4507" s="114" t="str">
        <f>IF(DATOS!I4508=CONTROL!$H$10,"B","A")</f>
        <v>A</v>
      </c>
      <c r="E4507" s="114">
        <f t="shared" si="420"/>
        <v>0</v>
      </c>
      <c r="F4507">
        <f t="shared" ca="1" si="421"/>
        <v>-1</v>
      </c>
      <c r="G4507">
        <f t="shared" ca="1" si="422"/>
        <v>654</v>
      </c>
      <c r="H4507">
        <f t="shared" ca="1" si="423"/>
        <v>0</v>
      </c>
      <c r="I4507" s="122">
        <f t="shared" ca="1" si="424"/>
        <v>0</v>
      </c>
    </row>
    <row r="4508" spans="1:9" x14ac:dyDescent="0.25">
      <c r="A4508" s="114">
        <f t="shared" si="425"/>
        <v>4508</v>
      </c>
      <c r="B4508" s="114">
        <f>IF(AND(A4508&gt;=CONTROL!$D$9,A4508&lt;CONTROL!$D$10+1),A4508,0)</f>
        <v>0</v>
      </c>
      <c r="C4508" s="114">
        <f>IF(AND(A4508&gt;=CONTROL!$F$9,A4508&lt;CONTROL!$F$10+1),A4508,0)</f>
        <v>0</v>
      </c>
      <c r="D4508" s="114" t="str">
        <f>IF(DATOS!I4509=CONTROL!$H$10,"B","A")</f>
        <v>A</v>
      </c>
      <c r="E4508" s="114">
        <f t="shared" si="420"/>
        <v>0</v>
      </c>
      <c r="F4508">
        <f t="shared" ca="1" si="421"/>
        <v>-1</v>
      </c>
      <c r="G4508">
        <f t="shared" ca="1" si="422"/>
        <v>654</v>
      </c>
      <c r="H4508">
        <f t="shared" ca="1" si="423"/>
        <v>0</v>
      </c>
      <c r="I4508" s="122">
        <f t="shared" ca="1" si="424"/>
        <v>0</v>
      </c>
    </row>
    <row r="4509" spans="1:9" x14ac:dyDescent="0.25">
      <c r="A4509" s="114">
        <f t="shared" si="425"/>
        <v>4509</v>
      </c>
      <c r="B4509" s="114">
        <f>IF(AND(A4509&gt;=CONTROL!$D$9,A4509&lt;CONTROL!$D$10+1),A4509,0)</f>
        <v>0</v>
      </c>
      <c r="C4509" s="114">
        <f>IF(AND(A4509&gt;=CONTROL!$F$9,A4509&lt;CONTROL!$F$10+1),A4509,0)</f>
        <v>0</v>
      </c>
      <c r="D4509" s="114" t="str">
        <f>IF(DATOS!I4510=CONTROL!$H$10,"B","A")</f>
        <v>A</v>
      </c>
      <c r="E4509" s="114">
        <f t="shared" si="420"/>
        <v>0</v>
      </c>
      <c r="F4509">
        <f t="shared" ca="1" si="421"/>
        <v>-1</v>
      </c>
      <c r="G4509">
        <f t="shared" ca="1" si="422"/>
        <v>654</v>
      </c>
      <c r="H4509">
        <f t="shared" ca="1" si="423"/>
        <v>0</v>
      </c>
      <c r="I4509" s="122">
        <f t="shared" ca="1" si="424"/>
        <v>0</v>
      </c>
    </row>
    <row r="4510" spans="1:9" x14ac:dyDescent="0.25">
      <c r="A4510" s="114">
        <f t="shared" si="425"/>
        <v>4510</v>
      </c>
      <c r="B4510" s="114">
        <f>IF(AND(A4510&gt;=CONTROL!$D$9,A4510&lt;CONTROL!$D$10+1),A4510,0)</f>
        <v>0</v>
      </c>
      <c r="C4510" s="114">
        <f>IF(AND(A4510&gt;=CONTROL!$F$9,A4510&lt;CONTROL!$F$10+1),A4510,0)</f>
        <v>0</v>
      </c>
      <c r="D4510" s="114" t="str">
        <f>IF(DATOS!I4511=CONTROL!$H$10,"B","A")</f>
        <v>A</v>
      </c>
      <c r="E4510" s="114">
        <f t="shared" si="420"/>
        <v>0</v>
      </c>
      <c r="F4510">
        <f t="shared" ca="1" si="421"/>
        <v>-1</v>
      </c>
      <c r="G4510">
        <f t="shared" ca="1" si="422"/>
        <v>654</v>
      </c>
      <c r="H4510">
        <f t="shared" ca="1" si="423"/>
        <v>0</v>
      </c>
      <c r="I4510" s="122">
        <f t="shared" ca="1" si="424"/>
        <v>0</v>
      </c>
    </row>
    <row r="4511" spans="1:9" x14ac:dyDescent="0.25">
      <c r="A4511" s="114">
        <f t="shared" si="425"/>
        <v>4511</v>
      </c>
      <c r="B4511" s="114">
        <f>IF(AND(A4511&gt;=CONTROL!$D$9,A4511&lt;CONTROL!$D$10+1),A4511,0)</f>
        <v>0</v>
      </c>
      <c r="C4511" s="114">
        <f>IF(AND(A4511&gt;=CONTROL!$F$9,A4511&lt;CONTROL!$F$10+1),A4511,0)</f>
        <v>0</v>
      </c>
      <c r="D4511" s="114" t="str">
        <f>IF(DATOS!I4512=CONTROL!$H$10,"B","A")</f>
        <v>A</v>
      </c>
      <c r="E4511" s="114">
        <f t="shared" si="420"/>
        <v>0</v>
      </c>
      <c r="F4511">
        <f t="shared" ca="1" si="421"/>
        <v>-1</v>
      </c>
      <c r="G4511">
        <f t="shared" ca="1" si="422"/>
        <v>654</v>
      </c>
      <c r="H4511">
        <f t="shared" ca="1" si="423"/>
        <v>0</v>
      </c>
      <c r="I4511" s="122">
        <f t="shared" ca="1" si="424"/>
        <v>0</v>
      </c>
    </row>
    <row r="4512" spans="1:9" x14ac:dyDescent="0.25">
      <c r="A4512" s="114">
        <f t="shared" si="425"/>
        <v>4512</v>
      </c>
      <c r="B4512" s="114">
        <f>IF(AND(A4512&gt;=CONTROL!$D$9,A4512&lt;CONTROL!$D$10+1),A4512,0)</f>
        <v>0</v>
      </c>
      <c r="C4512" s="114">
        <f>IF(AND(A4512&gt;=CONTROL!$F$9,A4512&lt;CONTROL!$F$10+1),A4512,0)</f>
        <v>0</v>
      </c>
      <c r="D4512" s="114" t="str">
        <f>IF(DATOS!I4513=CONTROL!$H$10,"B","A")</f>
        <v>A</v>
      </c>
      <c r="E4512" s="114">
        <f t="shared" si="420"/>
        <v>0</v>
      </c>
      <c r="F4512">
        <f t="shared" ca="1" si="421"/>
        <v>-1</v>
      </c>
      <c r="G4512">
        <f t="shared" ca="1" si="422"/>
        <v>654</v>
      </c>
      <c r="H4512">
        <f t="shared" ca="1" si="423"/>
        <v>0</v>
      </c>
      <c r="I4512" s="122">
        <f t="shared" ca="1" si="424"/>
        <v>0</v>
      </c>
    </row>
    <row r="4513" spans="1:9" x14ac:dyDescent="0.25">
      <c r="A4513" s="114">
        <f t="shared" si="425"/>
        <v>4513</v>
      </c>
      <c r="B4513" s="114">
        <f>IF(AND(A4513&gt;=CONTROL!$D$9,A4513&lt;CONTROL!$D$10+1),A4513,0)</f>
        <v>0</v>
      </c>
      <c r="C4513" s="114">
        <f>IF(AND(A4513&gt;=CONTROL!$F$9,A4513&lt;CONTROL!$F$10+1),A4513,0)</f>
        <v>0</v>
      </c>
      <c r="D4513" s="114" t="str">
        <f>IF(DATOS!I4514=CONTROL!$H$10,"B","A")</f>
        <v>A</v>
      </c>
      <c r="E4513" s="114">
        <f t="shared" si="420"/>
        <v>0</v>
      </c>
      <c r="F4513">
        <f t="shared" ca="1" si="421"/>
        <v>-1</v>
      </c>
      <c r="G4513">
        <f t="shared" ca="1" si="422"/>
        <v>654</v>
      </c>
      <c r="H4513">
        <f t="shared" ca="1" si="423"/>
        <v>0</v>
      </c>
      <c r="I4513" s="122">
        <f t="shared" ca="1" si="424"/>
        <v>0</v>
      </c>
    </row>
    <row r="4514" spans="1:9" x14ac:dyDescent="0.25">
      <c r="A4514" s="114">
        <f t="shared" si="425"/>
        <v>4514</v>
      </c>
      <c r="B4514" s="114">
        <f>IF(AND(A4514&gt;=CONTROL!$D$9,A4514&lt;CONTROL!$D$10+1),A4514,0)</f>
        <v>0</v>
      </c>
      <c r="C4514" s="114">
        <f>IF(AND(A4514&gt;=CONTROL!$F$9,A4514&lt;CONTROL!$F$10+1),A4514,0)</f>
        <v>0</v>
      </c>
      <c r="D4514" s="114" t="str">
        <f>IF(DATOS!I4515=CONTROL!$H$10,"B","A")</f>
        <v>A</v>
      </c>
      <c r="E4514" s="114">
        <f t="shared" si="420"/>
        <v>0</v>
      </c>
      <c r="F4514">
        <f t="shared" ca="1" si="421"/>
        <v>-1</v>
      </c>
      <c r="G4514">
        <f t="shared" ca="1" si="422"/>
        <v>654</v>
      </c>
      <c r="H4514">
        <f t="shared" ca="1" si="423"/>
        <v>0</v>
      </c>
      <c r="I4514" s="122">
        <f t="shared" ca="1" si="424"/>
        <v>0</v>
      </c>
    </row>
    <row r="4515" spans="1:9" x14ac:dyDescent="0.25">
      <c r="A4515" s="114">
        <f t="shared" si="425"/>
        <v>4515</v>
      </c>
      <c r="B4515" s="114">
        <f>IF(AND(A4515&gt;=CONTROL!$D$9,A4515&lt;CONTROL!$D$10+1),A4515,0)</f>
        <v>0</v>
      </c>
      <c r="C4515" s="114">
        <f>IF(AND(A4515&gt;=CONTROL!$F$9,A4515&lt;CONTROL!$F$10+1),A4515,0)</f>
        <v>0</v>
      </c>
      <c r="D4515" s="114" t="str">
        <f>IF(DATOS!I4516=CONTROL!$H$10,"B","A")</f>
        <v>A</v>
      </c>
      <c r="E4515" s="114">
        <f t="shared" si="420"/>
        <v>0</v>
      </c>
      <c r="F4515">
        <f t="shared" ca="1" si="421"/>
        <v>-1</v>
      </c>
      <c r="G4515">
        <f t="shared" ca="1" si="422"/>
        <v>654</v>
      </c>
      <c r="H4515">
        <f t="shared" ca="1" si="423"/>
        <v>0</v>
      </c>
      <c r="I4515" s="122">
        <f t="shared" ca="1" si="424"/>
        <v>0</v>
      </c>
    </row>
    <row r="4516" spans="1:9" x14ac:dyDescent="0.25">
      <c r="A4516" s="114">
        <f t="shared" si="425"/>
        <v>4516</v>
      </c>
      <c r="B4516" s="114">
        <f>IF(AND(A4516&gt;=CONTROL!$D$9,A4516&lt;CONTROL!$D$10+1),A4516,0)</f>
        <v>0</v>
      </c>
      <c r="C4516" s="114">
        <f>IF(AND(A4516&gt;=CONTROL!$F$9,A4516&lt;CONTROL!$F$10+1),A4516,0)</f>
        <v>0</v>
      </c>
      <c r="D4516" s="114" t="str">
        <f>IF(DATOS!I4517=CONTROL!$H$10,"B","A")</f>
        <v>A</v>
      </c>
      <c r="E4516" s="114">
        <f t="shared" si="420"/>
        <v>0</v>
      </c>
      <c r="F4516">
        <f t="shared" ca="1" si="421"/>
        <v>-1</v>
      </c>
      <c r="G4516">
        <f t="shared" ca="1" si="422"/>
        <v>654</v>
      </c>
      <c r="H4516">
        <f t="shared" ca="1" si="423"/>
        <v>0</v>
      </c>
      <c r="I4516" s="122">
        <f t="shared" ca="1" si="424"/>
        <v>0</v>
      </c>
    </row>
    <row r="4517" spans="1:9" x14ac:dyDescent="0.25">
      <c r="A4517" s="114">
        <f t="shared" si="425"/>
        <v>4517</v>
      </c>
      <c r="B4517" s="114">
        <f>IF(AND(A4517&gt;=CONTROL!$D$9,A4517&lt;CONTROL!$D$10+1),A4517,0)</f>
        <v>0</v>
      </c>
      <c r="C4517" s="114">
        <f>IF(AND(A4517&gt;=CONTROL!$F$9,A4517&lt;CONTROL!$F$10+1),A4517,0)</f>
        <v>0</v>
      </c>
      <c r="D4517" s="114" t="str">
        <f>IF(DATOS!I4518=CONTROL!$H$10,"B","A")</f>
        <v>A</v>
      </c>
      <c r="E4517" s="114">
        <f t="shared" si="420"/>
        <v>0</v>
      </c>
      <c r="F4517">
        <f t="shared" ca="1" si="421"/>
        <v>-1</v>
      </c>
      <c r="G4517">
        <f t="shared" ca="1" si="422"/>
        <v>654</v>
      </c>
      <c r="H4517">
        <f t="shared" ca="1" si="423"/>
        <v>0</v>
      </c>
      <c r="I4517" s="122">
        <f t="shared" ca="1" si="424"/>
        <v>0</v>
      </c>
    </row>
    <row r="4518" spans="1:9" x14ac:dyDescent="0.25">
      <c r="A4518" s="114">
        <f t="shared" si="425"/>
        <v>4518</v>
      </c>
      <c r="B4518" s="114">
        <f>IF(AND(A4518&gt;=CONTROL!$D$9,A4518&lt;CONTROL!$D$10+1),A4518,0)</f>
        <v>0</v>
      </c>
      <c r="C4518" s="114">
        <f>IF(AND(A4518&gt;=CONTROL!$F$9,A4518&lt;CONTROL!$F$10+1),A4518,0)</f>
        <v>0</v>
      </c>
      <c r="D4518" s="114" t="str">
        <f>IF(DATOS!I4519=CONTROL!$H$10,"B","A")</f>
        <v>A</v>
      </c>
      <c r="E4518" s="114">
        <f t="shared" si="420"/>
        <v>0</v>
      </c>
      <c r="F4518">
        <f t="shared" ca="1" si="421"/>
        <v>-1</v>
      </c>
      <c r="G4518">
        <f t="shared" ca="1" si="422"/>
        <v>654</v>
      </c>
      <c r="H4518">
        <f t="shared" ca="1" si="423"/>
        <v>0</v>
      </c>
      <c r="I4518" s="122">
        <f t="shared" ca="1" si="424"/>
        <v>0</v>
      </c>
    </row>
    <row r="4519" spans="1:9" x14ac:dyDescent="0.25">
      <c r="A4519" s="114">
        <f t="shared" si="425"/>
        <v>4519</v>
      </c>
      <c r="B4519" s="114">
        <f>IF(AND(A4519&gt;=CONTROL!$D$9,A4519&lt;CONTROL!$D$10+1),A4519,0)</f>
        <v>0</v>
      </c>
      <c r="C4519" s="114">
        <f>IF(AND(A4519&gt;=CONTROL!$F$9,A4519&lt;CONTROL!$F$10+1),A4519,0)</f>
        <v>0</v>
      </c>
      <c r="D4519" s="114" t="str">
        <f>IF(DATOS!I4520=CONTROL!$H$10,"B","A")</f>
        <v>A</v>
      </c>
      <c r="E4519" s="114">
        <f t="shared" si="420"/>
        <v>0</v>
      </c>
      <c r="F4519">
        <f t="shared" ca="1" si="421"/>
        <v>-1</v>
      </c>
      <c r="G4519">
        <f t="shared" ca="1" si="422"/>
        <v>654</v>
      </c>
      <c r="H4519">
        <f t="shared" ca="1" si="423"/>
        <v>0</v>
      </c>
      <c r="I4519" s="122">
        <f t="shared" ca="1" si="424"/>
        <v>0</v>
      </c>
    </row>
    <row r="4520" spans="1:9" x14ac:dyDescent="0.25">
      <c r="A4520" s="114">
        <f t="shared" si="425"/>
        <v>4520</v>
      </c>
      <c r="B4520" s="114">
        <f>IF(AND(A4520&gt;=CONTROL!$D$9,A4520&lt;CONTROL!$D$10+1),A4520,0)</f>
        <v>0</v>
      </c>
      <c r="C4520" s="114">
        <f>IF(AND(A4520&gt;=CONTROL!$F$9,A4520&lt;CONTROL!$F$10+1),A4520,0)</f>
        <v>0</v>
      </c>
      <c r="D4520" s="114" t="str">
        <f>IF(DATOS!I4521=CONTROL!$H$10,"B","A")</f>
        <v>A</v>
      </c>
      <c r="E4520" s="114">
        <f t="shared" si="420"/>
        <v>0</v>
      </c>
      <c r="F4520">
        <f t="shared" ca="1" si="421"/>
        <v>-1</v>
      </c>
      <c r="G4520">
        <f t="shared" ca="1" si="422"/>
        <v>654</v>
      </c>
      <c r="H4520">
        <f t="shared" ca="1" si="423"/>
        <v>0</v>
      </c>
      <c r="I4520" s="122">
        <f t="shared" ca="1" si="424"/>
        <v>0</v>
      </c>
    </row>
    <row r="4521" spans="1:9" x14ac:dyDescent="0.25">
      <c r="A4521" s="114">
        <f t="shared" si="425"/>
        <v>4521</v>
      </c>
      <c r="B4521" s="114">
        <f>IF(AND(A4521&gt;=CONTROL!$D$9,A4521&lt;CONTROL!$D$10+1),A4521,0)</f>
        <v>0</v>
      </c>
      <c r="C4521" s="114">
        <f>IF(AND(A4521&gt;=CONTROL!$F$9,A4521&lt;CONTROL!$F$10+1),A4521,0)</f>
        <v>0</v>
      </c>
      <c r="D4521" s="114" t="str">
        <f>IF(DATOS!I4522=CONTROL!$H$10,"B","A")</f>
        <v>A</v>
      </c>
      <c r="E4521" s="114">
        <f t="shared" si="420"/>
        <v>0</v>
      </c>
      <c r="F4521">
        <f t="shared" ca="1" si="421"/>
        <v>-1</v>
      </c>
      <c r="G4521">
        <f t="shared" ca="1" si="422"/>
        <v>654</v>
      </c>
      <c r="H4521">
        <f t="shared" ca="1" si="423"/>
        <v>0</v>
      </c>
      <c r="I4521" s="122">
        <f t="shared" ca="1" si="424"/>
        <v>0</v>
      </c>
    </row>
    <row r="4522" spans="1:9" x14ac:dyDescent="0.25">
      <c r="A4522" s="114">
        <f t="shared" si="425"/>
        <v>4522</v>
      </c>
      <c r="B4522" s="114">
        <f>IF(AND(A4522&gt;=CONTROL!$D$9,A4522&lt;CONTROL!$D$10+1),A4522,0)</f>
        <v>0</v>
      </c>
      <c r="C4522" s="114">
        <f>IF(AND(A4522&gt;=CONTROL!$F$9,A4522&lt;CONTROL!$F$10+1),A4522,0)</f>
        <v>0</v>
      </c>
      <c r="D4522" s="114" t="str">
        <f>IF(DATOS!I4523=CONTROL!$H$10,"B","A")</f>
        <v>A</v>
      </c>
      <c r="E4522" s="114">
        <f t="shared" si="420"/>
        <v>0</v>
      </c>
      <c r="F4522">
        <f t="shared" ca="1" si="421"/>
        <v>-1</v>
      </c>
      <c r="G4522">
        <f t="shared" ca="1" si="422"/>
        <v>654</v>
      </c>
      <c r="H4522">
        <f t="shared" ca="1" si="423"/>
        <v>0</v>
      </c>
      <c r="I4522" s="122">
        <f t="shared" ca="1" si="424"/>
        <v>0</v>
      </c>
    </row>
    <row r="4523" spans="1:9" x14ac:dyDescent="0.25">
      <c r="A4523" s="114">
        <f t="shared" si="425"/>
        <v>4523</v>
      </c>
      <c r="B4523" s="114">
        <f>IF(AND(A4523&gt;=CONTROL!$D$9,A4523&lt;CONTROL!$D$10+1),A4523,0)</f>
        <v>0</v>
      </c>
      <c r="C4523" s="114">
        <f>IF(AND(A4523&gt;=CONTROL!$F$9,A4523&lt;CONTROL!$F$10+1),A4523,0)</f>
        <v>0</v>
      </c>
      <c r="D4523" s="114" t="str">
        <f>IF(DATOS!I4524=CONTROL!$H$10,"B","A")</f>
        <v>A</v>
      </c>
      <c r="E4523" s="114">
        <f t="shared" si="420"/>
        <v>0</v>
      </c>
      <c r="F4523">
        <f t="shared" ca="1" si="421"/>
        <v>-1</v>
      </c>
      <c r="G4523">
        <f t="shared" ca="1" si="422"/>
        <v>654</v>
      </c>
      <c r="H4523">
        <f t="shared" ca="1" si="423"/>
        <v>0</v>
      </c>
      <c r="I4523" s="122">
        <f t="shared" ca="1" si="424"/>
        <v>0</v>
      </c>
    </row>
    <row r="4524" spans="1:9" x14ac:dyDescent="0.25">
      <c r="A4524" s="114">
        <f t="shared" si="425"/>
        <v>4524</v>
      </c>
      <c r="B4524" s="114">
        <f>IF(AND(A4524&gt;=CONTROL!$D$9,A4524&lt;CONTROL!$D$10+1),A4524,0)</f>
        <v>0</v>
      </c>
      <c r="C4524" s="114">
        <f>IF(AND(A4524&gt;=CONTROL!$F$9,A4524&lt;CONTROL!$F$10+1),A4524,0)</f>
        <v>0</v>
      </c>
      <c r="D4524" s="114" t="str">
        <f>IF(DATOS!I4525=CONTROL!$H$10,"B","A")</f>
        <v>A</v>
      </c>
      <c r="E4524" s="114">
        <f t="shared" si="420"/>
        <v>0</v>
      </c>
      <c r="F4524">
        <f t="shared" ca="1" si="421"/>
        <v>-1</v>
      </c>
      <c r="G4524">
        <f t="shared" ca="1" si="422"/>
        <v>654</v>
      </c>
      <c r="H4524">
        <f t="shared" ca="1" si="423"/>
        <v>0</v>
      </c>
      <c r="I4524" s="122">
        <f t="shared" ca="1" si="424"/>
        <v>0</v>
      </c>
    </row>
    <row r="4525" spans="1:9" x14ac:dyDescent="0.25">
      <c r="A4525" s="114">
        <f t="shared" si="425"/>
        <v>4525</v>
      </c>
      <c r="B4525" s="114">
        <f>IF(AND(A4525&gt;=CONTROL!$D$9,A4525&lt;CONTROL!$D$10+1),A4525,0)</f>
        <v>0</v>
      </c>
      <c r="C4525" s="114">
        <f>IF(AND(A4525&gt;=CONTROL!$F$9,A4525&lt;CONTROL!$F$10+1),A4525,0)</f>
        <v>0</v>
      </c>
      <c r="D4525" s="114" t="str">
        <f>IF(DATOS!I4526=CONTROL!$H$10,"B","A")</f>
        <v>A</v>
      </c>
      <c r="E4525" s="114">
        <f t="shared" si="420"/>
        <v>0</v>
      </c>
      <c r="F4525">
        <f t="shared" ca="1" si="421"/>
        <v>-1</v>
      </c>
      <c r="G4525">
        <f t="shared" ca="1" si="422"/>
        <v>654</v>
      </c>
      <c r="H4525">
        <f t="shared" ca="1" si="423"/>
        <v>0</v>
      </c>
      <c r="I4525" s="122">
        <f t="shared" ca="1" si="424"/>
        <v>0</v>
      </c>
    </row>
    <row r="4526" spans="1:9" x14ac:dyDescent="0.25">
      <c r="A4526" s="114">
        <f t="shared" si="425"/>
        <v>4526</v>
      </c>
      <c r="B4526" s="114">
        <f>IF(AND(A4526&gt;=CONTROL!$D$9,A4526&lt;CONTROL!$D$10+1),A4526,0)</f>
        <v>0</v>
      </c>
      <c r="C4526" s="114">
        <f>IF(AND(A4526&gt;=CONTROL!$F$9,A4526&lt;CONTROL!$F$10+1),A4526,0)</f>
        <v>0</v>
      </c>
      <c r="D4526" s="114" t="str">
        <f>IF(DATOS!I4527=CONTROL!$H$10,"B","A")</f>
        <v>A</v>
      </c>
      <c r="E4526" s="114">
        <f t="shared" si="420"/>
        <v>0</v>
      </c>
      <c r="F4526">
        <f t="shared" ca="1" si="421"/>
        <v>-1</v>
      </c>
      <c r="G4526">
        <f t="shared" ca="1" si="422"/>
        <v>654</v>
      </c>
      <c r="H4526">
        <f t="shared" ca="1" si="423"/>
        <v>0</v>
      </c>
      <c r="I4526" s="122">
        <f t="shared" ca="1" si="424"/>
        <v>0</v>
      </c>
    </row>
    <row r="4527" spans="1:9" x14ac:dyDescent="0.25">
      <c r="A4527" s="114">
        <f t="shared" si="425"/>
        <v>4527</v>
      </c>
      <c r="B4527" s="114">
        <f>IF(AND(A4527&gt;=CONTROL!$D$9,A4527&lt;CONTROL!$D$10+1),A4527,0)</f>
        <v>0</v>
      </c>
      <c r="C4527" s="114">
        <f>IF(AND(A4527&gt;=CONTROL!$F$9,A4527&lt;CONTROL!$F$10+1),A4527,0)</f>
        <v>0</v>
      </c>
      <c r="D4527" s="114" t="str">
        <f>IF(DATOS!I4528=CONTROL!$H$10,"B","A")</f>
        <v>A</v>
      </c>
      <c r="E4527" s="114">
        <f t="shared" si="420"/>
        <v>0</v>
      </c>
      <c r="F4527">
        <f t="shared" ca="1" si="421"/>
        <v>-1</v>
      </c>
      <c r="G4527">
        <f t="shared" ca="1" si="422"/>
        <v>654</v>
      </c>
      <c r="H4527">
        <f t="shared" ca="1" si="423"/>
        <v>0</v>
      </c>
      <c r="I4527" s="122">
        <f t="shared" ca="1" si="424"/>
        <v>0</v>
      </c>
    </row>
    <row r="4528" spans="1:9" x14ac:dyDescent="0.25">
      <c r="A4528" s="114">
        <f t="shared" si="425"/>
        <v>4528</v>
      </c>
      <c r="B4528" s="114">
        <f>IF(AND(A4528&gt;=CONTROL!$D$9,A4528&lt;CONTROL!$D$10+1),A4528,0)</f>
        <v>0</v>
      </c>
      <c r="C4528" s="114">
        <f>IF(AND(A4528&gt;=CONTROL!$F$9,A4528&lt;CONTROL!$F$10+1),A4528,0)</f>
        <v>0</v>
      </c>
      <c r="D4528" s="114" t="str">
        <f>IF(DATOS!I4529=CONTROL!$H$10,"B","A")</f>
        <v>A</v>
      </c>
      <c r="E4528" s="114">
        <f t="shared" si="420"/>
        <v>0</v>
      </c>
      <c r="F4528">
        <f t="shared" ca="1" si="421"/>
        <v>-1</v>
      </c>
      <c r="G4528">
        <f t="shared" ca="1" si="422"/>
        <v>654</v>
      </c>
      <c r="H4528">
        <f t="shared" ca="1" si="423"/>
        <v>0</v>
      </c>
      <c r="I4528" s="122">
        <f t="shared" ca="1" si="424"/>
        <v>0</v>
      </c>
    </row>
    <row r="4529" spans="1:9" x14ac:dyDescent="0.25">
      <c r="A4529" s="114">
        <f t="shared" si="425"/>
        <v>4529</v>
      </c>
      <c r="B4529" s="114">
        <f>IF(AND(A4529&gt;=CONTROL!$D$9,A4529&lt;CONTROL!$D$10+1),A4529,0)</f>
        <v>0</v>
      </c>
      <c r="C4529" s="114">
        <f>IF(AND(A4529&gt;=CONTROL!$F$9,A4529&lt;CONTROL!$F$10+1),A4529,0)</f>
        <v>0</v>
      </c>
      <c r="D4529" s="114" t="str">
        <f>IF(DATOS!I4530=CONTROL!$H$10,"B","A")</f>
        <v>A</v>
      </c>
      <c r="E4529" s="114">
        <f t="shared" si="420"/>
        <v>0</v>
      </c>
      <c r="F4529">
        <f t="shared" ca="1" si="421"/>
        <v>-1</v>
      </c>
      <c r="G4529">
        <f t="shared" ca="1" si="422"/>
        <v>654</v>
      </c>
      <c r="H4529">
        <f t="shared" ca="1" si="423"/>
        <v>0</v>
      </c>
      <c r="I4529" s="122">
        <f t="shared" ca="1" si="424"/>
        <v>0</v>
      </c>
    </row>
    <row r="4530" spans="1:9" x14ac:dyDescent="0.25">
      <c r="A4530" s="114">
        <f t="shared" si="425"/>
        <v>4530</v>
      </c>
      <c r="B4530" s="114">
        <f>IF(AND(A4530&gt;=CONTROL!$D$9,A4530&lt;CONTROL!$D$10+1),A4530,0)</f>
        <v>0</v>
      </c>
      <c r="C4530" s="114">
        <f>IF(AND(A4530&gt;=CONTROL!$F$9,A4530&lt;CONTROL!$F$10+1),A4530,0)</f>
        <v>0</v>
      </c>
      <c r="D4530" s="114" t="str">
        <f>IF(DATOS!I4531=CONTROL!$H$10,"B","A")</f>
        <v>A</v>
      </c>
      <c r="E4530" s="114">
        <f t="shared" si="420"/>
        <v>0</v>
      </c>
      <c r="F4530">
        <f t="shared" ca="1" si="421"/>
        <v>-1</v>
      </c>
      <c r="G4530">
        <f t="shared" ca="1" si="422"/>
        <v>654</v>
      </c>
      <c r="H4530">
        <f t="shared" ca="1" si="423"/>
        <v>0</v>
      </c>
      <c r="I4530" s="122">
        <f t="shared" ca="1" si="424"/>
        <v>0</v>
      </c>
    </row>
    <row r="4531" spans="1:9" x14ac:dyDescent="0.25">
      <c r="A4531" s="114">
        <f t="shared" si="425"/>
        <v>4531</v>
      </c>
      <c r="B4531" s="114">
        <f>IF(AND(A4531&gt;=CONTROL!$D$9,A4531&lt;CONTROL!$D$10+1),A4531,0)</f>
        <v>0</v>
      </c>
      <c r="C4531" s="114">
        <f>IF(AND(A4531&gt;=CONTROL!$F$9,A4531&lt;CONTROL!$F$10+1),A4531,0)</f>
        <v>0</v>
      </c>
      <c r="D4531" s="114" t="str">
        <f>IF(DATOS!I4532=CONTROL!$H$10,"B","A")</f>
        <v>A</v>
      </c>
      <c r="E4531" s="114">
        <f t="shared" si="420"/>
        <v>0</v>
      </c>
      <c r="F4531">
        <f t="shared" ca="1" si="421"/>
        <v>-1</v>
      </c>
      <c r="G4531">
        <f t="shared" ca="1" si="422"/>
        <v>654</v>
      </c>
      <c r="H4531">
        <f t="shared" ca="1" si="423"/>
        <v>0</v>
      </c>
      <c r="I4531" s="122">
        <f t="shared" ca="1" si="424"/>
        <v>0</v>
      </c>
    </row>
    <row r="4532" spans="1:9" x14ac:dyDescent="0.25">
      <c r="A4532" s="114">
        <f t="shared" si="425"/>
        <v>4532</v>
      </c>
      <c r="B4532" s="114">
        <f>IF(AND(A4532&gt;=CONTROL!$D$9,A4532&lt;CONTROL!$D$10+1),A4532,0)</f>
        <v>0</v>
      </c>
      <c r="C4532" s="114">
        <f>IF(AND(A4532&gt;=CONTROL!$F$9,A4532&lt;CONTROL!$F$10+1),A4532,0)</f>
        <v>0</v>
      </c>
      <c r="D4532" s="114" t="str">
        <f>IF(DATOS!I4533=CONTROL!$H$10,"B","A")</f>
        <v>A</v>
      </c>
      <c r="E4532" s="114">
        <f t="shared" si="420"/>
        <v>0</v>
      </c>
      <c r="F4532">
        <f t="shared" ca="1" si="421"/>
        <v>-1</v>
      </c>
      <c r="G4532">
        <f t="shared" ca="1" si="422"/>
        <v>654</v>
      </c>
      <c r="H4532">
        <f t="shared" ca="1" si="423"/>
        <v>0</v>
      </c>
      <c r="I4532" s="122">
        <f t="shared" ca="1" si="424"/>
        <v>0</v>
      </c>
    </row>
    <row r="4533" spans="1:9" x14ac:dyDescent="0.25">
      <c r="A4533" s="114">
        <f t="shared" si="425"/>
        <v>4533</v>
      </c>
      <c r="B4533" s="114">
        <f>IF(AND(A4533&gt;=CONTROL!$D$9,A4533&lt;CONTROL!$D$10+1),A4533,0)</f>
        <v>0</v>
      </c>
      <c r="C4533" s="114">
        <f>IF(AND(A4533&gt;=CONTROL!$F$9,A4533&lt;CONTROL!$F$10+1),A4533,0)</f>
        <v>0</v>
      </c>
      <c r="D4533" s="114" t="str">
        <f>IF(DATOS!I4534=CONTROL!$H$10,"B","A")</f>
        <v>A</v>
      </c>
      <c r="E4533" s="114">
        <f t="shared" si="420"/>
        <v>0</v>
      </c>
      <c r="F4533">
        <f t="shared" ca="1" si="421"/>
        <v>-1</v>
      </c>
      <c r="G4533">
        <f t="shared" ca="1" si="422"/>
        <v>654</v>
      </c>
      <c r="H4533">
        <f t="shared" ca="1" si="423"/>
        <v>0</v>
      </c>
      <c r="I4533" s="122">
        <f t="shared" ca="1" si="424"/>
        <v>0</v>
      </c>
    </row>
    <row r="4534" spans="1:9" x14ac:dyDescent="0.25">
      <c r="A4534" s="114">
        <f t="shared" si="425"/>
        <v>4534</v>
      </c>
      <c r="B4534" s="114">
        <f>IF(AND(A4534&gt;=CONTROL!$D$9,A4534&lt;CONTROL!$D$10+1),A4534,0)</f>
        <v>0</v>
      </c>
      <c r="C4534" s="114">
        <f>IF(AND(A4534&gt;=CONTROL!$F$9,A4534&lt;CONTROL!$F$10+1),A4534,0)</f>
        <v>0</v>
      </c>
      <c r="D4534" s="114" t="str">
        <f>IF(DATOS!I4535=CONTROL!$H$10,"B","A")</f>
        <v>A</v>
      </c>
      <c r="E4534" s="114">
        <f t="shared" si="420"/>
        <v>0</v>
      </c>
      <c r="F4534">
        <f t="shared" ca="1" si="421"/>
        <v>-1</v>
      </c>
      <c r="G4534">
        <f t="shared" ca="1" si="422"/>
        <v>654</v>
      </c>
      <c r="H4534">
        <f t="shared" ca="1" si="423"/>
        <v>0</v>
      </c>
      <c r="I4534" s="122">
        <f t="shared" ca="1" si="424"/>
        <v>0</v>
      </c>
    </row>
    <row r="4535" spans="1:9" x14ac:dyDescent="0.25">
      <c r="A4535" s="114">
        <f t="shared" si="425"/>
        <v>4535</v>
      </c>
      <c r="B4535" s="114">
        <f>IF(AND(A4535&gt;=CONTROL!$D$9,A4535&lt;CONTROL!$D$10+1),A4535,0)</f>
        <v>0</v>
      </c>
      <c r="C4535" s="114">
        <f>IF(AND(A4535&gt;=CONTROL!$F$9,A4535&lt;CONTROL!$F$10+1),A4535,0)</f>
        <v>0</v>
      </c>
      <c r="D4535" s="114" t="str">
        <f>IF(DATOS!I4536=CONTROL!$H$10,"B","A")</f>
        <v>A</v>
      </c>
      <c r="E4535" s="114">
        <f t="shared" si="420"/>
        <v>0</v>
      </c>
      <c r="F4535">
        <f t="shared" ca="1" si="421"/>
        <v>-1</v>
      </c>
      <c r="G4535">
        <f t="shared" ca="1" si="422"/>
        <v>654</v>
      </c>
      <c r="H4535">
        <f t="shared" ca="1" si="423"/>
        <v>0</v>
      </c>
      <c r="I4535" s="122">
        <f t="shared" ca="1" si="424"/>
        <v>0</v>
      </c>
    </row>
    <row r="4536" spans="1:9" x14ac:dyDescent="0.25">
      <c r="A4536" s="114">
        <f t="shared" si="425"/>
        <v>4536</v>
      </c>
      <c r="B4536" s="114">
        <f>IF(AND(A4536&gt;=CONTROL!$D$9,A4536&lt;CONTROL!$D$10+1),A4536,0)</f>
        <v>0</v>
      </c>
      <c r="C4536" s="114">
        <f>IF(AND(A4536&gt;=CONTROL!$F$9,A4536&lt;CONTROL!$F$10+1),A4536,0)</f>
        <v>0</v>
      </c>
      <c r="D4536" s="114" t="str">
        <f>IF(DATOS!I4537=CONTROL!$H$10,"B","A")</f>
        <v>A</v>
      </c>
      <c r="E4536" s="114">
        <f t="shared" si="420"/>
        <v>0</v>
      </c>
      <c r="F4536">
        <f t="shared" ca="1" si="421"/>
        <v>-1</v>
      </c>
      <c r="G4536">
        <f t="shared" ca="1" si="422"/>
        <v>654</v>
      </c>
      <c r="H4536">
        <f t="shared" ca="1" si="423"/>
        <v>0</v>
      </c>
      <c r="I4536" s="122">
        <f t="shared" ca="1" si="424"/>
        <v>0</v>
      </c>
    </row>
    <row r="4537" spans="1:9" x14ac:dyDescent="0.25">
      <c r="A4537" s="114">
        <f t="shared" si="425"/>
        <v>4537</v>
      </c>
      <c r="B4537" s="114">
        <f>IF(AND(A4537&gt;=CONTROL!$D$9,A4537&lt;CONTROL!$D$10+1),A4537,0)</f>
        <v>0</v>
      </c>
      <c r="C4537" s="114">
        <f>IF(AND(A4537&gt;=CONTROL!$F$9,A4537&lt;CONTROL!$F$10+1),A4537,0)</f>
        <v>0</v>
      </c>
      <c r="D4537" s="114" t="str">
        <f>IF(DATOS!I4538=CONTROL!$H$10,"B","A")</f>
        <v>A</v>
      </c>
      <c r="E4537" s="114">
        <f t="shared" si="420"/>
        <v>0</v>
      </c>
      <c r="F4537">
        <f t="shared" ca="1" si="421"/>
        <v>-1</v>
      </c>
      <c r="G4537">
        <f t="shared" ca="1" si="422"/>
        <v>654</v>
      </c>
      <c r="H4537">
        <f t="shared" ca="1" si="423"/>
        <v>0</v>
      </c>
      <c r="I4537" s="122">
        <f t="shared" ca="1" si="424"/>
        <v>0</v>
      </c>
    </row>
    <row r="4538" spans="1:9" x14ac:dyDescent="0.25">
      <c r="A4538" s="114">
        <f t="shared" si="425"/>
        <v>4538</v>
      </c>
      <c r="B4538" s="114">
        <f>IF(AND(A4538&gt;=CONTROL!$D$9,A4538&lt;CONTROL!$D$10+1),A4538,0)</f>
        <v>0</v>
      </c>
      <c r="C4538" s="114">
        <f>IF(AND(A4538&gt;=CONTROL!$F$9,A4538&lt;CONTROL!$F$10+1),A4538,0)</f>
        <v>0</v>
      </c>
      <c r="D4538" s="114" t="str">
        <f>IF(DATOS!I4539=CONTROL!$H$10,"B","A")</f>
        <v>A</v>
      </c>
      <c r="E4538" s="114">
        <f t="shared" si="420"/>
        <v>0</v>
      </c>
      <c r="F4538">
        <f t="shared" ca="1" si="421"/>
        <v>-1</v>
      </c>
      <c r="G4538">
        <f t="shared" ca="1" si="422"/>
        <v>654</v>
      </c>
      <c r="H4538">
        <f t="shared" ca="1" si="423"/>
        <v>0</v>
      </c>
      <c r="I4538" s="122">
        <f t="shared" ca="1" si="424"/>
        <v>0</v>
      </c>
    </row>
    <row r="4539" spans="1:9" x14ac:dyDescent="0.25">
      <c r="A4539" s="114">
        <f t="shared" si="425"/>
        <v>4539</v>
      </c>
      <c r="B4539" s="114">
        <f>IF(AND(A4539&gt;=CONTROL!$D$9,A4539&lt;CONTROL!$D$10+1),A4539,0)</f>
        <v>0</v>
      </c>
      <c r="C4539" s="114">
        <f>IF(AND(A4539&gt;=CONTROL!$F$9,A4539&lt;CONTROL!$F$10+1),A4539,0)</f>
        <v>0</v>
      </c>
      <c r="D4539" s="114" t="str">
        <f>IF(DATOS!I4540=CONTROL!$H$10,"B","A")</f>
        <v>A</v>
      </c>
      <c r="E4539" s="114">
        <f t="shared" si="420"/>
        <v>0</v>
      </c>
      <c r="F4539">
        <f t="shared" ca="1" si="421"/>
        <v>-1</v>
      </c>
      <c r="G4539">
        <f t="shared" ca="1" si="422"/>
        <v>654</v>
      </c>
      <c r="H4539">
        <f t="shared" ca="1" si="423"/>
        <v>0</v>
      </c>
      <c r="I4539" s="122">
        <f t="shared" ca="1" si="424"/>
        <v>0</v>
      </c>
    </row>
    <row r="4540" spans="1:9" x14ac:dyDescent="0.25">
      <c r="A4540" s="114">
        <f t="shared" si="425"/>
        <v>4540</v>
      </c>
      <c r="B4540" s="114">
        <f>IF(AND(A4540&gt;=CONTROL!$D$9,A4540&lt;CONTROL!$D$10+1),A4540,0)</f>
        <v>0</v>
      </c>
      <c r="C4540" s="114">
        <f>IF(AND(A4540&gt;=CONTROL!$F$9,A4540&lt;CONTROL!$F$10+1),A4540,0)</f>
        <v>0</v>
      </c>
      <c r="D4540" s="114" t="str">
        <f>IF(DATOS!I4541=CONTROL!$H$10,"B","A")</f>
        <v>A</v>
      </c>
      <c r="E4540" s="114">
        <f t="shared" si="420"/>
        <v>0</v>
      </c>
      <c r="F4540">
        <f t="shared" ca="1" si="421"/>
        <v>-1</v>
      </c>
      <c r="G4540">
        <f t="shared" ca="1" si="422"/>
        <v>654</v>
      </c>
      <c r="H4540">
        <f t="shared" ca="1" si="423"/>
        <v>0</v>
      </c>
      <c r="I4540" s="122">
        <f t="shared" ca="1" si="424"/>
        <v>0</v>
      </c>
    </row>
    <row r="4541" spans="1:9" x14ac:dyDescent="0.25">
      <c r="A4541" s="114">
        <f t="shared" si="425"/>
        <v>4541</v>
      </c>
      <c r="B4541" s="114">
        <f>IF(AND(A4541&gt;=CONTROL!$D$9,A4541&lt;CONTROL!$D$10+1),A4541,0)</f>
        <v>0</v>
      </c>
      <c r="C4541" s="114">
        <f>IF(AND(A4541&gt;=CONTROL!$F$9,A4541&lt;CONTROL!$F$10+1),A4541,0)</f>
        <v>0</v>
      </c>
      <c r="D4541" s="114" t="str">
        <f>IF(DATOS!I4542=CONTROL!$H$10,"B","A")</f>
        <v>A</v>
      </c>
      <c r="E4541" s="114">
        <f t="shared" si="420"/>
        <v>0</v>
      </c>
      <c r="F4541">
        <f t="shared" ca="1" si="421"/>
        <v>-1</v>
      </c>
      <c r="G4541">
        <f t="shared" ca="1" si="422"/>
        <v>654</v>
      </c>
      <c r="H4541">
        <f t="shared" ca="1" si="423"/>
        <v>0</v>
      </c>
      <c r="I4541" s="122">
        <f t="shared" ca="1" si="424"/>
        <v>0</v>
      </c>
    </row>
    <row r="4542" spans="1:9" x14ac:dyDescent="0.25">
      <c r="A4542" s="114">
        <f t="shared" si="425"/>
        <v>4542</v>
      </c>
      <c r="B4542" s="114">
        <f>IF(AND(A4542&gt;=CONTROL!$D$9,A4542&lt;CONTROL!$D$10+1),A4542,0)</f>
        <v>0</v>
      </c>
      <c r="C4542" s="114">
        <f>IF(AND(A4542&gt;=CONTROL!$F$9,A4542&lt;CONTROL!$F$10+1),A4542,0)</f>
        <v>0</v>
      </c>
      <c r="D4542" s="114" t="str">
        <f>IF(DATOS!I4543=CONTROL!$H$10,"B","A")</f>
        <v>A</v>
      </c>
      <c r="E4542" s="114">
        <f t="shared" si="420"/>
        <v>0</v>
      </c>
      <c r="F4542">
        <f t="shared" ca="1" si="421"/>
        <v>-1</v>
      </c>
      <c r="G4542">
        <f t="shared" ca="1" si="422"/>
        <v>654</v>
      </c>
      <c r="H4542">
        <f t="shared" ca="1" si="423"/>
        <v>0</v>
      </c>
      <c r="I4542" s="122">
        <f t="shared" ca="1" si="424"/>
        <v>0</v>
      </c>
    </row>
    <row r="4543" spans="1:9" x14ac:dyDescent="0.25">
      <c r="A4543" s="114">
        <f t="shared" si="425"/>
        <v>4543</v>
      </c>
      <c r="B4543" s="114">
        <f>IF(AND(A4543&gt;=CONTROL!$D$9,A4543&lt;CONTROL!$D$10+1),A4543,0)</f>
        <v>0</v>
      </c>
      <c r="C4543" s="114">
        <f>IF(AND(A4543&gt;=CONTROL!$F$9,A4543&lt;CONTROL!$F$10+1),A4543,0)</f>
        <v>0</v>
      </c>
      <c r="D4543" s="114" t="str">
        <f>IF(DATOS!I4544=CONTROL!$H$10,"B","A")</f>
        <v>A</v>
      </c>
      <c r="E4543" s="114">
        <f t="shared" si="420"/>
        <v>0</v>
      </c>
      <c r="F4543">
        <f t="shared" ca="1" si="421"/>
        <v>-1</v>
      </c>
      <c r="G4543">
        <f t="shared" ca="1" si="422"/>
        <v>654</v>
      </c>
      <c r="H4543">
        <f t="shared" ca="1" si="423"/>
        <v>0</v>
      </c>
      <c r="I4543" s="122">
        <f t="shared" ca="1" si="424"/>
        <v>0</v>
      </c>
    </row>
    <row r="4544" spans="1:9" x14ac:dyDescent="0.25">
      <c r="A4544" s="114">
        <f t="shared" si="425"/>
        <v>4544</v>
      </c>
      <c r="B4544" s="114">
        <f>IF(AND(A4544&gt;=CONTROL!$D$9,A4544&lt;CONTROL!$D$10+1),A4544,0)</f>
        <v>0</v>
      </c>
      <c r="C4544" s="114">
        <f>IF(AND(A4544&gt;=CONTROL!$F$9,A4544&lt;CONTROL!$F$10+1),A4544,0)</f>
        <v>0</v>
      </c>
      <c r="D4544" s="114" t="str">
        <f>IF(DATOS!I4545=CONTROL!$H$10,"B","A")</f>
        <v>A</v>
      </c>
      <c r="E4544" s="114">
        <f t="shared" si="420"/>
        <v>0</v>
      </c>
      <c r="F4544">
        <f t="shared" ca="1" si="421"/>
        <v>-1</v>
      </c>
      <c r="G4544">
        <f t="shared" ca="1" si="422"/>
        <v>654</v>
      </c>
      <c r="H4544">
        <f t="shared" ca="1" si="423"/>
        <v>0</v>
      </c>
      <c r="I4544" s="122">
        <f t="shared" ca="1" si="424"/>
        <v>0</v>
      </c>
    </row>
    <row r="4545" spans="1:9" x14ac:dyDescent="0.25">
      <c r="A4545" s="114">
        <f t="shared" si="425"/>
        <v>4545</v>
      </c>
      <c r="B4545" s="114">
        <f>IF(AND(A4545&gt;=CONTROL!$D$9,A4545&lt;CONTROL!$D$10+1),A4545,0)</f>
        <v>0</v>
      </c>
      <c r="C4545" s="114">
        <f>IF(AND(A4545&gt;=CONTROL!$F$9,A4545&lt;CONTROL!$F$10+1),A4545,0)</f>
        <v>0</v>
      </c>
      <c r="D4545" s="114" t="str">
        <f>IF(DATOS!I4546=CONTROL!$H$10,"B","A")</f>
        <v>A</v>
      </c>
      <c r="E4545" s="114">
        <f t="shared" si="420"/>
        <v>0</v>
      </c>
      <c r="F4545">
        <f t="shared" ca="1" si="421"/>
        <v>-1</v>
      </c>
      <c r="G4545">
        <f t="shared" ca="1" si="422"/>
        <v>654</v>
      </c>
      <c r="H4545">
        <f t="shared" ca="1" si="423"/>
        <v>0</v>
      </c>
      <c r="I4545" s="122">
        <f t="shared" ca="1" si="424"/>
        <v>0</v>
      </c>
    </row>
    <row r="4546" spans="1:9" x14ac:dyDescent="0.25">
      <c r="A4546" s="114">
        <f t="shared" si="425"/>
        <v>4546</v>
      </c>
      <c r="B4546" s="114">
        <f>IF(AND(A4546&gt;=CONTROL!$D$9,A4546&lt;CONTROL!$D$10+1),A4546,0)</f>
        <v>0</v>
      </c>
      <c r="C4546" s="114">
        <f>IF(AND(A4546&gt;=CONTROL!$F$9,A4546&lt;CONTROL!$F$10+1),A4546,0)</f>
        <v>0</v>
      </c>
      <c r="D4546" s="114" t="str">
        <f>IF(DATOS!I4547=CONTROL!$H$10,"B","A")</f>
        <v>A</v>
      </c>
      <c r="E4546" s="114">
        <f t="shared" ref="E4546:E4609" si="426">IF(D4546="A",+C4546+B4546,0)</f>
        <v>0</v>
      </c>
      <c r="F4546">
        <f t="shared" ref="F4546:F4609" ca="1" si="427">IF(E4546&gt;0,RAND(),-1)</f>
        <v>-1</v>
      </c>
      <c r="G4546">
        <f t="shared" ref="G4546:G4609" ca="1" si="428">RANK(F4546,$F$1:$F$5000)</f>
        <v>654</v>
      </c>
      <c r="H4546">
        <f t="shared" ref="H4546:H4609" ca="1" si="429">IF(F4546=-1,0,G4546)</f>
        <v>0</v>
      </c>
      <c r="I4546" s="122">
        <f t="shared" ref="I4546:I4609" ca="1" si="430">IFERROR(MATCH(A4546,H:H,0),0)</f>
        <v>0</v>
      </c>
    </row>
    <row r="4547" spans="1:9" x14ac:dyDescent="0.25">
      <c r="A4547" s="114">
        <f t="shared" ref="A4547:A4610" si="431">+A4546+1</f>
        <v>4547</v>
      </c>
      <c r="B4547" s="114">
        <f>IF(AND(A4547&gt;=CONTROL!$D$9,A4547&lt;CONTROL!$D$10+1),A4547,0)</f>
        <v>0</v>
      </c>
      <c r="C4547" s="114">
        <f>IF(AND(A4547&gt;=CONTROL!$F$9,A4547&lt;CONTROL!$F$10+1),A4547,0)</f>
        <v>0</v>
      </c>
      <c r="D4547" s="114" t="str">
        <f>IF(DATOS!I4548=CONTROL!$H$10,"B","A")</f>
        <v>A</v>
      </c>
      <c r="E4547" s="114">
        <f t="shared" si="426"/>
        <v>0</v>
      </c>
      <c r="F4547">
        <f t="shared" ca="1" si="427"/>
        <v>-1</v>
      </c>
      <c r="G4547">
        <f t="shared" ca="1" si="428"/>
        <v>654</v>
      </c>
      <c r="H4547">
        <f t="shared" ca="1" si="429"/>
        <v>0</v>
      </c>
      <c r="I4547" s="122">
        <f t="shared" ca="1" si="430"/>
        <v>0</v>
      </c>
    </row>
    <row r="4548" spans="1:9" x14ac:dyDescent="0.25">
      <c r="A4548" s="114">
        <f t="shared" si="431"/>
        <v>4548</v>
      </c>
      <c r="B4548" s="114">
        <f>IF(AND(A4548&gt;=CONTROL!$D$9,A4548&lt;CONTROL!$D$10+1),A4548,0)</f>
        <v>0</v>
      </c>
      <c r="C4548" s="114">
        <f>IF(AND(A4548&gt;=CONTROL!$F$9,A4548&lt;CONTROL!$F$10+1),A4548,0)</f>
        <v>0</v>
      </c>
      <c r="D4548" s="114" t="str">
        <f>IF(DATOS!I4549=CONTROL!$H$10,"B","A")</f>
        <v>A</v>
      </c>
      <c r="E4548" s="114">
        <f t="shared" si="426"/>
        <v>0</v>
      </c>
      <c r="F4548">
        <f t="shared" ca="1" si="427"/>
        <v>-1</v>
      </c>
      <c r="G4548">
        <f t="shared" ca="1" si="428"/>
        <v>654</v>
      </c>
      <c r="H4548">
        <f t="shared" ca="1" si="429"/>
        <v>0</v>
      </c>
      <c r="I4548" s="122">
        <f t="shared" ca="1" si="430"/>
        <v>0</v>
      </c>
    </row>
    <row r="4549" spans="1:9" x14ac:dyDescent="0.25">
      <c r="A4549" s="114">
        <f t="shared" si="431"/>
        <v>4549</v>
      </c>
      <c r="B4549" s="114">
        <f>IF(AND(A4549&gt;=CONTROL!$D$9,A4549&lt;CONTROL!$D$10+1),A4549,0)</f>
        <v>0</v>
      </c>
      <c r="C4549" s="114">
        <f>IF(AND(A4549&gt;=CONTROL!$F$9,A4549&lt;CONTROL!$F$10+1),A4549,0)</f>
        <v>0</v>
      </c>
      <c r="D4549" s="114" t="str">
        <f>IF(DATOS!I4550=CONTROL!$H$10,"B","A")</f>
        <v>A</v>
      </c>
      <c r="E4549" s="114">
        <f t="shared" si="426"/>
        <v>0</v>
      </c>
      <c r="F4549">
        <f t="shared" ca="1" si="427"/>
        <v>-1</v>
      </c>
      <c r="G4549">
        <f t="shared" ca="1" si="428"/>
        <v>654</v>
      </c>
      <c r="H4549">
        <f t="shared" ca="1" si="429"/>
        <v>0</v>
      </c>
      <c r="I4549" s="122">
        <f t="shared" ca="1" si="430"/>
        <v>0</v>
      </c>
    </row>
    <row r="4550" spans="1:9" x14ac:dyDescent="0.25">
      <c r="A4550" s="114">
        <f t="shared" si="431"/>
        <v>4550</v>
      </c>
      <c r="B4550" s="114">
        <f>IF(AND(A4550&gt;=CONTROL!$D$9,A4550&lt;CONTROL!$D$10+1),A4550,0)</f>
        <v>0</v>
      </c>
      <c r="C4550" s="114">
        <f>IF(AND(A4550&gt;=CONTROL!$F$9,A4550&lt;CONTROL!$F$10+1),A4550,0)</f>
        <v>0</v>
      </c>
      <c r="D4550" s="114" t="str">
        <f>IF(DATOS!I4551=CONTROL!$H$10,"B","A")</f>
        <v>A</v>
      </c>
      <c r="E4550" s="114">
        <f t="shared" si="426"/>
        <v>0</v>
      </c>
      <c r="F4550">
        <f t="shared" ca="1" si="427"/>
        <v>-1</v>
      </c>
      <c r="G4550">
        <f t="shared" ca="1" si="428"/>
        <v>654</v>
      </c>
      <c r="H4550">
        <f t="shared" ca="1" si="429"/>
        <v>0</v>
      </c>
      <c r="I4550" s="122">
        <f t="shared" ca="1" si="430"/>
        <v>0</v>
      </c>
    </row>
    <row r="4551" spans="1:9" x14ac:dyDescent="0.25">
      <c r="A4551" s="114">
        <f t="shared" si="431"/>
        <v>4551</v>
      </c>
      <c r="B4551" s="114">
        <f>IF(AND(A4551&gt;=CONTROL!$D$9,A4551&lt;CONTROL!$D$10+1),A4551,0)</f>
        <v>0</v>
      </c>
      <c r="C4551" s="114">
        <f>IF(AND(A4551&gt;=CONTROL!$F$9,A4551&lt;CONTROL!$F$10+1),A4551,0)</f>
        <v>0</v>
      </c>
      <c r="D4551" s="114" t="str">
        <f>IF(DATOS!I4552=CONTROL!$H$10,"B","A")</f>
        <v>A</v>
      </c>
      <c r="E4551" s="114">
        <f t="shared" si="426"/>
        <v>0</v>
      </c>
      <c r="F4551">
        <f t="shared" ca="1" si="427"/>
        <v>-1</v>
      </c>
      <c r="G4551">
        <f t="shared" ca="1" si="428"/>
        <v>654</v>
      </c>
      <c r="H4551">
        <f t="shared" ca="1" si="429"/>
        <v>0</v>
      </c>
      <c r="I4551" s="122">
        <f t="shared" ca="1" si="430"/>
        <v>0</v>
      </c>
    </row>
    <row r="4552" spans="1:9" x14ac:dyDescent="0.25">
      <c r="A4552" s="114">
        <f t="shared" si="431"/>
        <v>4552</v>
      </c>
      <c r="B4552" s="114">
        <f>IF(AND(A4552&gt;=CONTROL!$D$9,A4552&lt;CONTROL!$D$10+1),A4552,0)</f>
        <v>0</v>
      </c>
      <c r="C4552" s="114">
        <f>IF(AND(A4552&gt;=CONTROL!$F$9,A4552&lt;CONTROL!$F$10+1),A4552,0)</f>
        <v>0</v>
      </c>
      <c r="D4552" s="114" t="str">
        <f>IF(DATOS!I4553=CONTROL!$H$10,"B","A")</f>
        <v>A</v>
      </c>
      <c r="E4552" s="114">
        <f t="shared" si="426"/>
        <v>0</v>
      </c>
      <c r="F4552">
        <f t="shared" ca="1" si="427"/>
        <v>-1</v>
      </c>
      <c r="G4552">
        <f t="shared" ca="1" si="428"/>
        <v>654</v>
      </c>
      <c r="H4552">
        <f t="shared" ca="1" si="429"/>
        <v>0</v>
      </c>
      <c r="I4552" s="122">
        <f t="shared" ca="1" si="430"/>
        <v>0</v>
      </c>
    </row>
    <row r="4553" spans="1:9" x14ac:dyDescent="0.25">
      <c r="A4553" s="114">
        <f t="shared" si="431"/>
        <v>4553</v>
      </c>
      <c r="B4553" s="114">
        <f>IF(AND(A4553&gt;=CONTROL!$D$9,A4553&lt;CONTROL!$D$10+1),A4553,0)</f>
        <v>0</v>
      </c>
      <c r="C4553" s="114">
        <f>IF(AND(A4553&gt;=CONTROL!$F$9,A4553&lt;CONTROL!$F$10+1),A4553,0)</f>
        <v>0</v>
      </c>
      <c r="D4553" s="114" t="str">
        <f>IF(DATOS!I4554=CONTROL!$H$10,"B","A")</f>
        <v>A</v>
      </c>
      <c r="E4553" s="114">
        <f t="shared" si="426"/>
        <v>0</v>
      </c>
      <c r="F4553">
        <f t="shared" ca="1" si="427"/>
        <v>-1</v>
      </c>
      <c r="G4553">
        <f t="shared" ca="1" si="428"/>
        <v>654</v>
      </c>
      <c r="H4553">
        <f t="shared" ca="1" si="429"/>
        <v>0</v>
      </c>
      <c r="I4553" s="122">
        <f t="shared" ca="1" si="430"/>
        <v>0</v>
      </c>
    </row>
    <row r="4554" spans="1:9" x14ac:dyDescent="0.25">
      <c r="A4554" s="114">
        <f t="shared" si="431"/>
        <v>4554</v>
      </c>
      <c r="B4554" s="114">
        <f>IF(AND(A4554&gt;=CONTROL!$D$9,A4554&lt;CONTROL!$D$10+1),A4554,0)</f>
        <v>0</v>
      </c>
      <c r="C4554" s="114">
        <f>IF(AND(A4554&gt;=CONTROL!$F$9,A4554&lt;CONTROL!$F$10+1),A4554,0)</f>
        <v>0</v>
      </c>
      <c r="D4554" s="114" t="str">
        <f>IF(DATOS!I4555=CONTROL!$H$10,"B","A")</f>
        <v>A</v>
      </c>
      <c r="E4554" s="114">
        <f t="shared" si="426"/>
        <v>0</v>
      </c>
      <c r="F4554">
        <f t="shared" ca="1" si="427"/>
        <v>-1</v>
      </c>
      <c r="G4554">
        <f t="shared" ca="1" si="428"/>
        <v>654</v>
      </c>
      <c r="H4554">
        <f t="shared" ca="1" si="429"/>
        <v>0</v>
      </c>
      <c r="I4554" s="122">
        <f t="shared" ca="1" si="430"/>
        <v>0</v>
      </c>
    </row>
    <row r="4555" spans="1:9" x14ac:dyDescent="0.25">
      <c r="A4555" s="114">
        <f t="shared" si="431"/>
        <v>4555</v>
      </c>
      <c r="B4555" s="114">
        <f>IF(AND(A4555&gt;=CONTROL!$D$9,A4555&lt;CONTROL!$D$10+1),A4555,0)</f>
        <v>0</v>
      </c>
      <c r="C4555" s="114">
        <f>IF(AND(A4555&gt;=CONTROL!$F$9,A4555&lt;CONTROL!$F$10+1),A4555,0)</f>
        <v>0</v>
      </c>
      <c r="D4555" s="114" t="str">
        <f>IF(DATOS!I4556=CONTROL!$H$10,"B","A")</f>
        <v>A</v>
      </c>
      <c r="E4555" s="114">
        <f t="shared" si="426"/>
        <v>0</v>
      </c>
      <c r="F4555">
        <f t="shared" ca="1" si="427"/>
        <v>-1</v>
      </c>
      <c r="G4555">
        <f t="shared" ca="1" si="428"/>
        <v>654</v>
      </c>
      <c r="H4555">
        <f t="shared" ca="1" si="429"/>
        <v>0</v>
      </c>
      <c r="I4555" s="122">
        <f t="shared" ca="1" si="430"/>
        <v>0</v>
      </c>
    </row>
    <row r="4556" spans="1:9" x14ac:dyDescent="0.25">
      <c r="A4556" s="114">
        <f t="shared" si="431"/>
        <v>4556</v>
      </c>
      <c r="B4556" s="114">
        <f>IF(AND(A4556&gt;=CONTROL!$D$9,A4556&lt;CONTROL!$D$10+1),A4556,0)</f>
        <v>0</v>
      </c>
      <c r="C4556" s="114">
        <f>IF(AND(A4556&gt;=CONTROL!$F$9,A4556&lt;CONTROL!$F$10+1),A4556,0)</f>
        <v>0</v>
      </c>
      <c r="D4556" s="114" t="str">
        <f>IF(DATOS!I4557=CONTROL!$H$10,"B","A")</f>
        <v>A</v>
      </c>
      <c r="E4556" s="114">
        <f t="shared" si="426"/>
        <v>0</v>
      </c>
      <c r="F4556">
        <f t="shared" ca="1" si="427"/>
        <v>-1</v>
      </c>
      <c r="G4556">
        <f t="shared" ca="1" si="428"/>
        <v>654</v>
      </c>
      <c r="H4556">
        <f t="shared" ca="1" si="429"/>
        <v>0</v>
      </c>
      <c r="I4556" s="122">
        <f t="shared" ca="1" si="430"/>
        <v>0</v>
      </c>
    </row>
    <row r="4557" spans="1:9" x14ac:dyDescent="0.25">
      <c r="A4557" s="114">
        <f t="shared" si="431"/>
        <v>4557</v>
      </c>
      <c r="B4557" s="114">
        <f>IF(AND(A4557&gt;=CONTROL!$D$9,A4557&lt;CONTROL!$D$10+1),A4557,0)</f>
        <v>0</v>
      </c>
      <c r="C4557" s="114">
        <f>IF(AND(A4557&gt;=CONTROL!$F$9,A4557&lt;CONTROL!$F$10+1),A4557,0)</f>
        <v>0</v>
      </c>
      <c r="D4557" s="114" t="str">
        <f>IF(DATOS!I4558=CONTROL!$H$10,"B","A")</f>
        <v>A</v>
      </c>
      <c r="E4557" s="114">
        <f t="shared" si="426"/>
        <v>0</v>
      </c>
      <c r="F4557">
        <f t="shared" ca="1" si="427"/>
        <v>-1</v>
      </c>
      <c r="G4557">
        <f t="shared" ca="1" si="428"/>
        <v>654</v>
      </c>
      <c r="H4557">
        <f t="shared" ca="1" si="429"/>
        <v>0</v>
      </c>
      <c r="I4557" s="122">
        <f t="shared" ca="1" si="430"/>
        <v>0</v>
      </c>
    </row>
    <row r="4558" spans="1:9" x14ac:dyDescent="0.25">
      <c r="A4558" s="114">
        <f t="shared" si="431"/>
        <v>4558</v>
      </c>
      <c r="B4558" s="114">
        <f>IF(AND(A4558&gt;=CONTROL!$D$9,A4558&lt;CONTROL!$D$10+1),A4558,0)</f>
        <v>0</v>
      </c>
      <c r="C4558" s="114">
        <f>IF(AND(A4558&gt;=CONTROL!$F$9,A4558&lt;CONTROL!$F$10+1),A4558,0)</f>
        <v>0</v>
      </c>
      <c r="D4558" s="114" t="str">
        <f>IF(DATOS!I4559=CONTROL!$H$10,"B","A")</f>
        <v>A</v>
      </c>
      <c r="E4558" s="114">
        <f t="shared" si="426"/>
        <v>0</v>
      </c>
      <c r="F4558">
        <f t="shared" ca="1" si="427"/>
        <v>-1</v>
      </c>
      <c r="G4558">
        <f t="shared" ca="1" si="428"/>
        <v>654</v>
      </c>
      <c r="H4558">
        <f t="shared" ca="1" si="429"/>
        <v>0</v>
      </c>
      <c r="I4558" s="122">
        <f t="shared" ca="1" si="430"/>
        <v>0</v>
      </c>
    </row>
    <row r="4559" spans="1:9" x14ac:dyDescent="0.25">
      <c r="A4559" s="114">
        <f t="shared" si="431"/>
        <v>4559</v>
      </c>
      <c r="B4559" s="114">
        <f>IF(AND(A4559&gt;=CONTROL!$D$9,A4559&lt;CONTROL!$D$10+1),A4559,0)</f>
        <v>0</v>
      </c>
      <c r="C4559" s="114">
        <f>IF(AND(A4559&gt;=CONTROL!$F$9,A4559&lt;CONTROL!$F$10+1),A4559,0)</f>
        <v>0</v>
      </c>
      <c r="D4559" s="114" t="str">
        <f>IF(DATOS!I4560=CONTROL!$H$10,"B","A")</f>
        <v>A</v>
      </c>
      <c r="E4559" s="114">
        <f t="shared" si="426"/>
        <v>0</v>
      </c>
      <c r="F4559">
        <f t="shared" ca="1" si="427"/>
        <v>-1</v>
      </c>
      <c r="G4559">
        <f t="shared" ca="1" si="428"/>
        <v>654</v>
      </c>
      <c r="H4559">
        <f t="shared" ca="1" si="429"/>
        <v>0</v>
      </c>
      <c r="I4559" s="122">
        <f t="shared" ca="1" si="430"/>
        <v>0</v>
      </c>
    </row>
    <row r="4560" spans="1:9" x14ac:dyDescent="0.25">
      <c r="A4560" s="114">
        <f t="shared" si="431"/>
        <v>4560</v>
      </c>
      <c r="B4560" s="114">
        <f>IF(AND(A4560&gt;=CONTROL!$D$9,A4560&lt;CONTROL!$D$10+1),A4560,0)</f>
        <v>0</v>
      </c>
      <c r="C4560" s="114">
        <f>IF(AND(A4560&gt;=CONTROL!$F$9,A4560&lt;CONTROL!$F$10+1),A4560,0)</f>
        <v>0</v>
      </c>
      <c r="D4560" s="114" t="str">
        <f>IF(DATOS!I4561=CONTROL!$H$10,"B","A")</f>
        <v>A</v>
      </c>
      <c r="E4560" s="114">
        <f t="shared" si="426"/>
        <v>0</v>
      </c>
      <c r="F4560">
        <f t="shared" ca="1" si="427"/>
        <v>-1</v>
      </c>
      <c r="G4560">
        <f t="shared" ca="1" si="428"/>
        <v>654</v>
      </c>
      <c r="H4560">
        <f t="shared" ca="1" si="429"/>
        <v>0</v>
      </c>
      <c r="I4560" s="122">
        <f t="shared" ca="1" si="430"/>
        <v>0</v>
      </c>
    </row>
    <row r="4561" spans="1:9" x14ac:dyDescent="0.25">
      <c r="A4561" s="114">
        <f t="shared" si="431"/>
        <v>4561</v>
      </c>
      <c r="B4561" s="114">
        <f>IF(AND(A4561&gt;=CONTROL!$D$9,A4561&lt;CONTROL!$D$10+1),A4561,0)</f>
        <v>0</v>
      </c>
      <c r="C4561" s="114">
        <f>IF(AND(A4561&gt;=CONTROL!$F$9,A4561&lt;CONTROL!$F$10+1),A4561,0)</f>
        <v>0</v>
      </c>
      <c r="D4561" s="114" t="str">
        <f>IF(DATOS!I4562=CONTROL!$H$10,"B","A")</f>
        <v>A</v>
      </c>
      <c r="E4561" s="114">
        <f t="shared" si="426"/>
        <v>0</v>
      </c>
      <c r="F4561">
        <f t="shared" ca="1" si="427"/>
        <v>-1</v>
      </c>
      <c r="G4561">
        <f t="shared" ca="1" si="428"/>
        <v>654</v>
      </c>
      <c r="H4561">
        <f t="shared" ca="1" si="429"/>
        <v>0</v>
      </c>
      <c r="I4561" s="122">
        <f t="shared" ca="1" si="430"/>
        <v>0</v>
      </c>
    </row>
    <row r="4562" spans="1:9" x14ac:dyDescent="0.25">
      <c r="A4562" s="114">
        <f t="shared" si="431"/>
        <v>4562</v>
      </c>
      <c r="B4562" s="114">
        <f>IF(AND(A4562&gt;=CONTROL!$D$9,A4562&lt;CONTROL!$D$10+1),A4562,0)</f>
        <v>0</v>
      </c>
      <c r="C4562" s="114">
        <f>IF(AND(A4562&gt;=CONTROL!$F$9,A4562&lt;CONTROL!$F$10+1),A4562,0)</f>
        <v>0</v>
      </c>
      <c r="D4562" s="114" t="str">
        <f>IF(DATOS!I4563=CONTROL!$H$10,"B","A")</f>
        <v>A</v>
      </c>
      <c r="E4562" s="114">
        <f t="shared" si="426"/>
        <v>0</v>
      </c>
      <c r="F4562">
        <f t="shared" ca="1" si="427"/>
        <v>-1</v>
      </c>
      <c r="G4562">
        <f t="shared" ca="1" si="428"/>
        <v>654</v>
      </c>
      <c r="H4562">
        <f t="shared" ca="1" si="429"/>
        <v>0</v>
      </c>
      <c r="I4562" s="122">
        <f t="shared" ca="1" si="430"/>
        <v>0</v>
      </c>
    </row>
    <row r="4563" spans="1:9" x14ac:dyDescent="0.25">
      <c r="A4563" s="114">
        <f t="shared" si="431"/>
        <v>4563</v>
      </c>
      <c r="B4563" s="114">
        <f>IF(AND(A4563&gt;=CONTROL!$D$9,A4563&lt;CONTROL!$D$10+1),A4563,0)</f>
        <v>0</v>
      </c>
      <c r="C4563" s="114">
        <f>IF(AND(A4563&gt;=CONTROL!$F$9,A4563&lt;CONTROL!$F$10+1),A4563,0)</f>
        <v>0</v>
      </c>
      <c r="D4563" s="114" t="str">
        <f>IF(DATOS!I4564=CONTROL!$H$10,"B","A")</f>
        <v>A</v>
      </c>
      <c r="E4563" s="114">
        <f t="shared" si="426"/>
        <v>0</v>
      </c>
      <c r="F4563">
        <f t="shared" ca="1" si="427"/>
        <v>-1</v>
      </c>
      <c r="G4563">
        <f t="shared" ca="1" si="428"/>
        <v>654</v>
      </c>
      <c r="H4563">
        <f t="shared" ca="1" si="429"/>
        <v>0</v>
      </c>
      <c r="I4563" s="122">
        <f t="shared" ca="1" si="430"/>
        <v>0</v>
      </c>
    </row>
    <row r="4564" spans="1:9" x14ac:dyDescent="0.25">
      <c r="A4564" s="114">
        <f t="shared" si="431"/>
        <v>4564</v>
      </c>
      <c r="B4564" s="114">
        <f>IF(AND(A4564&gt;=CONTROL!$D$9,A4564&lt;CONTROL!$D$10+1),A4564,0)</f>
        <v>0</v>
      </c>
      <c r="C4564" s="114">
        <f>IF(AND(A4564&gt;=CONTROL!$F$9,A4564&lt;CONTROL!$F$10+1),A4564,0)</f>
        <v>0</v>
      </c>
      <c r="D4564" s="114" t="str">
        <f>IF(DATOS!I4565=CONTROL!$H$10,"B","A")</f>
        <v>A</v>
      </c>
      <c r="E4564" s="114">
        <f t="shared" si="426"/>
        <v>0</v>
      </c>
      <c r="F4564">
        <f t="shared" ca="1" si="427"/>
        <v>-1</v>
      </c>
      <c r="G4564">
        <f t="shared" ca="1" si="428"/>
        <v>654</v>
      </c>
      <c r="H4564">
        <f t="shared" ca="1" si="429"/>
        <v>0</v>
      </c>
      <c r="I4564" s="122">
        <f t="shared" ca="1" si="430"/>
        <v>0</v>
      </c>
    </row>
    <row r="4565" spans="1:9" x14ac:dyDescent="0.25">
      <c r="A4565" s="114">
        <f t="shared" si="431"/>
        <v>4565</v>
      </c>
      <c r="B4565" s="114">
        <f>IF(AND(A4565&gt;=CONTROL!$D$9,A4565&lt;CONTROL!$D$10+1),A4565,0)</f>
        <v>0</v>
      </c>
      <c r="C4565" s="114">
        <f>IF(AND(A4565&gt;=CONTROL!$F$9,A4565&lt;CONTROL!$F$10+1),A4565,0)</f>
        <v>0</v>
      </c>
      <c r="D4565" s="114" t="str">
        <f>IF(DATOS!I4566=CONTROL!$H$10,"B","A")</f>
        <v>A</v>
      </c>
      <c r="E4565" s="114">
        <f t="shared" si="426"/>
        <v>0</v>
      </c>
      <c r="F4565">
        <f t="shared" ca="1" si="427"/>
        <v>-1</v>
      </c>
      <c r="G4565">
        <f t="shared" ca="1" si="428"/>
        <v>654</v>
      </c>
      <c r="H4565">
        <f t="shared" ca="1" si="429"/>
        <v>0</v>
      </c>
      <c r="I4565" s="122">
        <f t="shared" ca="1" si="430"/>
        <v>0</v>
      </c>
    </row>
    <row r="4566" spans="1:9" x14ac:dyDescent="0.25">
      <c r="A4566" s="114">
        <f t="shared" si="431"/>
        <v>4566</v>
      </c>
      <c r="B4566" s="114">
        <f>IF(AND(A4566&gt;=CONTROL!$D$9,A4566&lt;CONTROL!$D$10+1),A4566,0)</f>
        <v>0</v>
      </c>
      <c r="C4566" s="114">
        <f>IF(AND(A4566&gt;=CONTROL!$F$9,A4566&lt;CONTROL!$F$10+1),A4566,0)</f>
        <v>0</v>
      </c>
      <c r="D4566" s="114" t="str">
        <f>IF(DATOS!I4567=CONTROL!$H$10,"B","A")</f>
        <v>A</v>
      </c>
      <c r="E4566" s="114">
        <f t="shared" si="426"/>
        <v>0</v>
      </c>
      <c r="F4566">
        <f t="shared" ca="1" si="427"/>
        <v>-1</v>
      </c>
      <c r="G4566">
        <f t="shared" ca="1" si="428"/>
        <v>654</v>
      </c>
      <c r="H4566">
        <f t="shared" ca="1" si="429"/>
        <v>0</v>
      </c>
      <c r="I4566" s="122">
        <f t="shared" ca="1" si="430"/>
        <v>0</v>
      </c>
    </row>
    <row r="4567" spans="1:9" x14ac:dyDescent="0.25">
      <c r="A4567" s="114">
        <f t="shared" si="431"/>
        <v>4567</v>
      </c>
      <c r="B4567" s="114">
        <f>IF(AND(A4567&gt;=CONTROL!$D$9,A4567&lt;CONTROL!$D$10+1),A4567,0)</f>
        <v>0</v>
      </c>
      <c r="C4567" s="114">
        <f>IF(AND(A4567&gt;=CONTROL!$F$9,A4567&lt;CONTROL!$F$10+1),A4567,0)</f>
        <v>0</v>
      </c>
      <c r="D4567" s="114" t="str">
        <f>IF(DATOS!I4568=CONTROL!$H$10,"B","A")</f>
        <v>A</v>
      </c>
      <c r="E4567" s="114">
        <f t="shared" si="426"/>
        <v>0</v>
      </c>
      <c r="F4567">
        <f t="shared" ca="1" si="427"/>
        <v>-1</v>
      </c>
      <c r="G4567">
        <f t="shared" ca="1" si="428"/>
        <v>654</v>
      </c>
      <c r="H4567">
        <f t="shared" ca="1" si="429"/>
        <v>0</v>
      </c>
      <c r="I4567" s="122">
        <f t="shared" ca="1" si="430"/>
        <v>0</v>
      </c>
    </row>
    <row r="4568" spans="1:9" x14ac:dyDescent="0.25">
      <c r="A4568" s="114">
        <f t="shared" si="431"/>
        <v>4568</v>
      </c>
      <c r="B4568" s="114">
        <f>IF(AND(A4568&gt;=CONTROL!$D$9,A4568&lt;CONTROL!$D$10+1),A4568,0)</f>
        <v>0</v>
      </c>
      <c r="C4568" s="114">
        <f>IF(AND(A4568&gt;=CONTROL!$F$9,A4568&lt;CONTROL!$F$10+1),A4568,0)</f>
        <v>0</v>
      </c>
      <c r="D4568" s="114" t="str">
        <f>IF(DATOS!I4569=CONTROL!$H$10,"B","A")</f>
        <v>A</v>
      </c>
      <c r="E4568" s="114">
        <f t="shared" si="426"/>
        <v>0</v>
      </c>
      <c r="F4568">
        <f t="shared" ca="1" si="427"/>
        <v>-1</v>
      </c>
      <c r="G4568">
        <f t="shared" ca="1" si="428"/>
        <v>654</v>
      </c>
      <c r="H4568">
        <f t="shared" ca="1" si="429"/>
        <v>0</v>
      </c>
      <c r="I4568" s="122">
        <f t="shared" ca="1" si="430"/>
        <v>0</v>
      </c>
    </row>
    <row r="4569" spans="1:9" x14ac:dyDescent="0.25">
      <c r="A4569" s="114">
        <f t="shared" si="431"/>
        <v>4569</v>
      </c>
      <c r="B4569" s="114">
        <f>IF(AND(A4569&gt;=CONTROL!$D$9,A4569&lt;CONTROL!$D$10+1),A4569,0)</f>
        <v>0</v>
      </c>
      <c r="C4569" s="114">
        <f>IF(AND(A4569&gt;=CONTROL!$F$9,A4569&lt;CONTROL!$F$10+1),A4569,0)</f>
        <v>0</v>
      </c>
      <c r="D4569" s="114" t="str">
        <f>IF(DATOS!I4570=CONTROL!$H$10,"B","A")</f>
        <v>A</v>
      </c>
      <c r="E4569" s="114">
        <f t="shared" si="426"/>
        <v>0</v>
      </c>
      <c r="F4569">
        <f t="shared" ca="1" si="427"/>
        <v>-1</v>
      </c>
      <c r="G4569">
        <f t="shared" ca="1" si="428"/>
        <v>654</v>
      </c>
      <c r="H4569">
        <f t="shared" ca="1" si="429"/>
        <v>0</v>
      </c>
      <c r="I4569" s="122">
        <f t="shared" ca="1" si="430"/>
        <v>0</v>
      </c>
    </row>
    <row r="4570" spans="1:9" x14ac:dyDescent="0.25">
      <c r="A4570" s="114">
        <f t="shared" si="431"/>
        <v>4570</v>
      </c>
      <c r="B4570" s="114">
        <f>IF(AND(A4570&gt;=CONTROL!$D$9,A4570&lt;CONTROL!$D$10+1),A4570,0)</f>
        <v>0</v>
      </c>
      <c r="C4570" s="114">
        <f>IF(AND(A4570&gt;=CONTROL!$F$9,A4570&lt;CONTROL!$F$10+1),A4570,0)</f>
        <v>0</v>
      </c>
      <c r="D4570" s="114" t="str">
        <f>IF(DATOS!I4571=CONTROL!$H$10,"B","A")</f>
        <v>A</v>
      </c>
      <c r="E4570" s="114">
        <f t="shared" si="426"/>
        <v>0</v>
      </c>
      <c r="F4570">
        <f t="shared" ca="1" si="427"/>
        <v>-1</v>
      </c>
      <c r="G4570">
        <f t="shared" ca="1" si="428"/>
        <v>654</v>
      </c>
      <c r="H4570">
        <f t="shared" ca="1" si="429"/>
        <v>0</v>
      </c>
      <c r="I4570" s="122">
        <f t="shared" ca="1" si="430"/>
        <v>0</v>
      </c>
    </row>
    <row r="4571" spans="1:9" x14ac:dyDescent="0.25">
      <c r="A4571" s="114">
        <f t="shared" si="431"/>
        <v>4571</v>
      </c>
      <c r="B4571" s="114">
        <f>IF(AND(A4571&gt;=CONTROL!$D$9,A4571&lt;CONTROL!$D$10+1),A4571,0)</f>
        <v>0</v>
      </c>
      <c r="C4571" s="114">
        <f>IF(AND(A4571&gt;=CONTROL!$F$9,A4571&lt;CONTROL!$F$10+1),A4571,0)</f>
        <v>0</v>
      </c>
      <c r="D4571" s="114" t="str">
        <f>IF(DATOS!I4572=CONTROL!$H$10,"B","A")</f>
        <v>A</v>
      </c>
      <c r="E4571" s="114">
        <f t="shared" si="426"/>
        <v>0</v>
      </c>
      <c r="F4571">
        <f t="shared" ca="1" si="427"/>
        <v>-1</v>
      </c>
      <c r="G4571">
        <f t="shared" ca="1" si="428"/>
        <v>654</v>
      </c>
      <c r="H4571">
        <f t="shared" ca="1" si="429"/>
        <v>0</v>
      </c>
      <c r="I4571" s="122">
        <f t="shared" ca="1" si="430"/>
        <v>0</v>
      </c>
    </row>
    <row r="4572" spans="1:9" x14ac:dyDescent="0.25">
      <c r="A4572" s="114">
        <f t="shared" si="431"/>
        <v>4572</v>
      </c>
      <c r="B4572" s="114">
        <f>IF(AND(A4572&gt;=CONTROL!$D$9,A4572&lt;CONTROL!$D$10+1),A4572,0)</f>
        <v>0</v>
      </c>
      <c r="C4572" s="114">
        <f>IF(AND(A4572&gt;=CONTROL!$F$9,A4572&lt;CONTROL!$F$10+1),A4572,0)</f>
        <v>0</v>
      </c>
      <c r="D4572" s="114" t="str">
        <f>IF(DATOS!I4573=CONTROL!$H$10,"B","A")</f>
        <v>A</v>
      </c>
      <c r="E4572" s="114">
        <f t="shared" si="426"/>
        <v>0</v>
      </c>
      <c r="F4572">
        <f t="shared" ca="1" si="427"/>
        <v>-1</v>
      </c>
      <c r="G4572">
        <f t="shared" ca="1" si="428"/>
        <v>654</v>
      </c>
      <c r="H4572">
        <f t="shared" ca="1" si="429"/>
        <v>0</v>
      </c>
      <c r="I4572" s="122">
        <f t="shared" ca="1" si="430"/>
        <v>0</v>
      </c>
    </row>
    <row r="4573" spans="1:9" x14ac:dyDescent="0.25">
      <c r="A4573" s="114">
        <f t="shared" si="431"/>
        <v>4573</v>
      </c>
      <c r="B4573" s="114">
        <f>IF(AND(A4573&gt;=CONTROL!$D$9,A4573&lt;CONTROL!$D$10+1),A4573,0)</f>
        <v>0</v>
      </c>
      <c r="C4573" s="114">
        <f>IF(AND(A4573&gt;=CONTROL!$F$9,A4573&lt;CONTROL!$F$10+1),A4573,0)</f>
        <v>0</v>
      </c>
      <c r="D4573" s="114" t="str">
        <f>IF(DATOS!I4574=CONTROL!$H$10,"B","A")</f>
        <v>A</v>
      </c>
      <c r="E4573" s="114">
        <f t="shared" si="426"/>
        <v>0</v>
      </c>
      <c r="F4573">
        <f t="shared" ca="1" si="427"/>
        <v>-1</v>
      </c>
      <c r="G4573">
        <f t="shared" ca="1" si="428"/>
        <v>654</v>
      </c>
      <c r="H4573">
        <f t="shared" ca="1" si="429"/>
        <v>0</v>
      </c>
      <c r="I4573" s="122">
        <f t="shared" ca="1" si="430"/>
        <v>0</v>
      </c>
    </row>
    <row r="4574" spans="1:9" x14ac:dyDescent="0.25">
      <c r="A4574" s="114">
        <f t="shared" si="431"/>
        <v>4574</v>
      </c>
      <c r="B4574" s="114">
        <f>IF(AND(A4574&gt;=CONTROL!$D$9,A4574&lt;CONTROL!$D$10+1),A4574,0)</f>
        <v>0</v>
      </c>
      <c r="C4574" s="114">
        <f>IF(AND(A4574&gt;=CONTROL!$F$9,A4574&lt;CONTROL!$F$10+1),A4574,0)</f>
        <v>0</v>
      </c>
      <c r="D4574" s="114" t="str">
        <f>IF(DATOS!I4575=CONTROL!$H$10,"B","A")</f>
        <v>A</v>
      </c>
      <c r="E4574" s="114">
        <f t="shared" si="426"/>
        <v>0</v>
      </c>
      <c r="F4574">
        <f t="shared" ca="1" si="427"/>
        <v>-1</v>
      </c>
      <c r="G4574">
        <f t="shared" ca="1" si="428"/>
        <v>654</v>
      </c>
      <c r="H4574">
        <f t="shared" ca="1" si="429"/>
        <v>0</v>
      </c>
      <c r="I4574" s="122">
        <f t="shared" ca="1" si="430"/>
        <v>0</v>
      </c>
    </row>
    <row r="4575" spans="1:9" x14ac:dyDescent="0.25">
      <c r="A4575" s="114">
        <f t="shared" si="431"/>
        <v>4575</v>
      </c>
      <c r="B4575" s="114">
        <f>IF(AND(A4575&gt;=CONTROL!$D$9,A4575&lt;CONTROL!$D$10+1),A4575,0)</f>
        <v>0</v>
      </c>
      <c r="C4575" s="114">
        <f>IF(AND(A4575&gt;=CONTROL!$F$9,A4575&lt;CONTROL!$F$10+1),A4575,0)</f>
        <v>0</v>
      </c>
      <c r="D4575" s="114" t="str">
        <f>IF(DATOS!I4576=CONTROL!$H$10,"B","A")</f>
        <v>A</v>
      </c>
      <c r="E4575" s="114">
        <f t="shared" si="426"/>
        <v>0</v>
      </c>
      <c r="F4575">
        <f t="shared" ca="1" si="427"/>
        <v>-1</v>
      </c>
      <c r="G4575">
        <f t="shared" ca="1" si="428"/>
        <v>654</v>
      </c>
      <c r="H4575">
        <f t="shared" ca="1" si="429"/>
        <v>0</v>
      </c>
      <c r="I4575" s="122">
        <f t="shared" ca="1" si="430"/>
        <v>0</v>
      </c>
    </row>
    <row r="4576" spans="1:9" x14ac:dyDescent="0.25">
      <c r="A4576" s="114">
        <f t="shared" si="431"/>
        <v>4576</v>
      </c>
      <c r="B4576" s="114">
        <f>IF(AND(A4576&gt;=CONTROL!$D$9,A4576&lt;CONTROL!$D$10+1),A4576,0)</f>
        <v>0</v>
      </c>
      <c r="C4576" s="114">
        <f>IF(AND(A4576&gt;=CONTROL!$F$9,A4576&lt;CONTROL!$F$10+1),A4576,0)</f>
        <v>0</v>
      </c>
      <c r="D4576" s="114" t="str">
        <f>IF(DATOS!I4577=CONTROL!$H$10,"B","A")</f>
        <v>A</v>
      </c>
      <c r="E4576" s="114">
        <f t="shared" si="426"/>
        <v>0</v>
      </c>
      <c r="F4576">
        <f t="shared" ca="1" si="427"/>
        <v>-1</v>
      </c>
      <c r="G4576">
        <f t="shared" ca="1" si="428"/>
        <v>654</v>
      </c>
      <c r="H4576">
        <f t="shared" ca="1" si="429"/>
        <v>0</v>
      </c>
      <c r="I4576" s="122">
        <f t="shared" ca="1" si="430"/>
        <v>0</v>
      </c>
    </row>
    <row r="4577" spans="1:9" x14ac:dyDescent="0.25">
      <c r="A4577" s="114">
        <f t="shared" si="431"/>
        <v>4577</v>
      </c>
      <c r="B4577" s="114">
        <f>IF(AND(A4577&gt;=CONTROL!$D$9,A4577&lt;CONTROL!$D$10+1),A4577,0)</f>
        <v>0</v>
      </c>
      <c r="C4577" s="114">
        <f>IF(AND(A4577&gt;=CONTROL!$F$9,A4577&lt;CONTROL!$F$10+1),A4577,0)</f>
        <v>0</v>
      </c>
      <c r="D4577" s="114" t="str">
        <f>IF(DATOS!I4578=CONTROL!$H$10,"B","A")</f>
        <v>A</v>
      </c>
      <c r="E4577" s="114">
        <f t="shared" si="426"/>
        <v>0</v>
      </c>
      <c r="F4577">
        <f t="shared" ca="1" si="427"/>
        <v>-1</v>
      </c>
      <c r="G4577">
        <f t="shared" ca="1" si="428"/>
        <v>654</v>
      </c>
      <c r="H4577">
        <f t="shared" ca="1" si="429"/>
        <v>0</v>
      </c>
      <c r="I4577" s="122">
        <f t="shared" ca="1" si="430"/>
        <v>0</v>
      </c>
    </row>
    <row r="4578" spans="1:9" x14ac:dyDescent="0.25">
      <c r="A4578" s="114">
        <f t="shared" si="431"/>
        <v>4578</v>
      </c>
      <c r="B4578" s="114">
        <f>IF(AND(A4578&gt;=CONTROL!$D$9,A4578&lt;CONTROL!$D$10+1),A4578,0)</f>
        <v>0</v>
      </c>
      <c r="C4578" s="114">
        <f>IF(AND(A4578&gt;=CONTROL!$F$9,A4578&lt;CONTROL!$F$10+1),A4578,0)</f>
        <v>0</v>
      </c>
      <c r="D4578" s="114" t="str">
        <f>IF(DATOS!I4579=CONTROL!$H$10,"B","A")</f>
        <v>A</v>
      </c>
      <c r="E4578" s="114">
        <f t="shared" si="426"/>
        <v>0</v>
      </c>
      <c r="F4578">
        <f t="shared" ca="1" si="427"/>
        <v>-1</v>
      </c>
      <c r="G4578">
        <f t="shared" ca="1" si="428"/>
        <v>654</v>
      </c>
      <c r="H4578">
        <f t="shared" ca="1" si="429"/>
        <v>0</v>
      </c>
      <c r="I4578" s="122">
        <f t="shared" ca="1" si="430"/>
        <v>0</v>
      </c>
    </row>
    <row r="4579" spans="1:9" x14ac:dyDescent="0.25">
      <c r="A4579" s="114">
        <f t="shared" si="431"/>
        <v>4579</v>
      </c>
      <c r="B4579" s="114">
        <f>IF(AND(A4579&gt;=CONTROL!$D$9,A4579&lt;CONTROL!$D$10+1),A4579,0)</f>
        <v>0</v>
      </c>
      <c r="C4579" s="114">
        <f>IF(AND(A4579&gt;=CONTROL!$F$9,A4579&lt;CONTROL!$F$10+1),A4579,0)</f>
        <v>0</v>
      </c>
      <c r="D4579" s="114" t="str">
        <f>IF(DATOS!I4580=CONTROL!$H$10,"B","A")</f>
        <v>A</v>
      </c>
      <c r="E4579" s="114">
        <f t="shared" si="426"/>
        <v>0</v>
      </c>
      <c r="F4579">
        <f t="shared" ca="1" si="427"/>
        <v>-1</v>
      </c>
      <c r="G4579">
        <f t="shared" ca="1" si="428"/>
        <v>654</v>
      </c>
      <c r="H4579">
        <f t="shared" ca="1" si="429"/>
        <v>0</v>
      </c>
      <c r="I4579" s="122">
        <f t="shared" ca="1" si="430"/>
        <v>0</v>
      </c>
    </row>
    <row r="4580" spans="1:9" x14ac:dyDescent="0.25">
      <c r="A4580" s="114">
        <f t="shared" si="431"/>
        <v>4580</v>
      </c>
      <c r="B4580" s="114">
        <f>IF(AND(A4580&gt;=CONTROL!$D$9,A4580&lt;CONTROL!$D$10+1),A4580,0)</f>
        <v>0</v>
      </c>
      <c r="C4580" s="114">
        <f>IF(AND(A4580&gt;=CONTROL!$F$9,A4580&lt;CONTROL!$F$10+1),A4580,0)</f>
        <v>0</v>
      </c>
      <c r="D4580" s="114" t="str">
        <f>IF(DATOS!I4581=CONTROL!$H$10,"B","A")</f>
        <v>A</v>
      </c>
      <c r="E4580" s="114">
        <f t="shared" si="426"/>
        <v>0</v>
      </c>
      <c r="F4580">
        <f t="shared" ca="1" si="427"/>
        <v>-1</v>
      </c>
      <c r="G4580">
        <f t="shared" ca="1" si="428"/>
        <v>654</v>
      </c>
      <c r="H4580">
        <f t="shared" ca="1" si="429"/>
        <v>0</v>
      </c>
      <c r="I4580" s="122">
        <f t="shared" ca="1" si="430"/>
        <v>0</v>
      </c>
    </row>
    <row r="4581" spans="1:9" x14ac:dyDescent="0.25">
      <c r="A4581" s="114">
        <f t="shared" si="431"/>
        <v>4581</v>
      </c>
      <c r="B4581" s="114">
        <f>IF(AND(A4581&gt;=CONTROL!$D$9,A4581&lt;CONTROL!$D$10+1),A4581,0)</f>
        <v>0</v>
      </c>
      <c r="C4581" s="114">
        <f>IF(AND(A4581&gt;=CONTROL!$F$9,A4581&lt;CONTROL!$F$10+1),A4581,0)</f>
        <v>0</v>
      </c>
      <c r="D4581" s="114" t="str">
        <f>IF(DATOS!I4582=CONTROL!$H$10,"B","A")</f>
        <v>A</v>
      </c>
      <c r="E4581" s="114">
        <f t="shared" si="426"/>
        <v>0</v>
      </c>
      <c r="F4581">
        <f t="shared" ca="1" si="427"/>
        <v>-1</v>
      </c>
      <c r="G4581">
        <f t="shared" ca="1" si="428"/>
        <v>654</v>
      </c>
      <c r="H4581">
        <f t="shared" ca="1" si="429"/>
        <v>0</v>
      </c>
      <c r="I4581" s="122">
        <f t="shared" ca="1" si="430"/>
        <v>0</v>
      </c>
    </row>
    <row r="4582" spans="1:9" x14ac:dyDescent="0.25">
      <c r="A4582" s="114">
        <f t="shared" si="431"/>
        <v>4582</v>
      </c>
      <c r="B4582" s="114">
        <f>IF(AND(A4582&gt;=CONTROL!$D$9,A4582&lt;CONTROL!$D$10+1),A4582,0)</f>
        <v>0</v>
      </c>
      <c r="C4582" s="114">
        <f>IF(AND(A4582&gt;=CONTROL!$F$9,A4582&lt;CONTROL!$F$10+1),A4582,0)</f>
        <v>0</v>
      </c>
      <c r="D4582" s="114" t="str">
        <f>IF(DATOS!I4583=CONTROL!$H$10,"B","A")</f>
        <v>A</v>
      </c>
      <c r="E4582" s="114">
        <f t="shared" si="426"/>
        <v>0</v>
      </c>
      <c r="F4582">
        <f t="shared" ca="1" si="427"/>
        <v>-1</v>
      </c>
      <c r="G4582">
        <f t="shared" ca="1" si="428"/>
        <v>654</v>
      </c>
      <c r="H4582">
        <f t="shared" ca="1" si="429"/>
        <v>0</v>
      </c>
      <c r="I4582" s="122">
        <f t="shared" ca="1" si="430"/>
        <v>0</v>
      </c>
    </row>
    <row r="4583" spans="1:9" x14ac:dyDescent="0.25">
      <c r="A4583" s="114">
        <f t="shared" si="431"/>
        <v>4583</v>
      </c>
      <c r="B4583" s="114">
        <f>IF(AND(A4583&gt;=CONTROL!$D$9,A4583&lt;CONTROL!$D$10+1),A4583,0)</f>
        <v>0</v>
      </c>
      <c r="C4583" s="114">
        <f>IF(AND(A4583&gt;=CONTROL!$F$9,A4583&lt;CONTROL!$F$10+1),A4583,0)</f>
        <v>0</v>
      </c>
      <c r="D4583" s="114" t="str">
        <f>IF(DATOS!I4584=CONTROL!$H$10,"B","A")</f>
        <v>A</v>
      </c>
      <c r="E4583" s="114">
        <f t="shared" si="426"/>
        <v>0</v>
      </c>
      <c r="F4583">
        <f t="shared" ca="1" si="427"/>
        <v>-1</v>
      </c>
      <c r="G4583">
        <f t="shared" ca="1" si="428"/>
        <v>654</v>
      </c>
      <c r="H4583">
        <f t="shared" ca="1" si="429"/>
        <v>0</v>
      </c>
      <c r="I4583" s="122">
        <f t="shared" ca="1" si="430"/>
        <v>0</v>
      </c>
    </row>
    <row r="4584" spans="1:9" x14ac:dyDescent="0.25">
      <c r="A4584" s="114">
        <f t="shared" si="431"/>
        <v>4584</v>
      </c>
      <c r="B4584" s="114">
        <f>IF(AND(A4584&gt;=CONTROL!$D$9,A4584&lt;CONTROL!$D$10+1),A4584,0)</f>
        <v>0</v>
      </c>
      <c r="C4584" s="114">
        <f>IF(AND(A4584&gt;=CONTROL!$F$9,A4584&lt;CONTROL!$F$10+1),A4584,0)</f>
        <v>0</v>
      </c>
      <c r="D4584" s="114" t="str">
        <f>IF(DATOS!I4585=CONTROL!$H$10,"B","A")</f>
        <v>A</v>
      </c>
      <c r="E4584" s="114">
        <f t="shared" si="426"/>
        <v>0</v>
      </c>
      <c r="F4584">
        <f t="shared" ca="1" si="427"/>
        <v>-1</v>
      </c>
      <c r="G4584">
        <f t="shared" ca="1" si="428"/>
        <v>654</v>
      </c>
      <c r="H4584">
        <f t="shared" ca="1" si="429"/>
        <v>0</v>
      </c>
      <c r="I4584" s="122">
        <f t="shared" ca="1" si="430"/>
        <v>0</v>
      </c>
    </row>
    <row r="4585" spans="1:9" x14ac:dyDescent="0.25">
      <c r="A4585" s="114">
        <f t="shared" si="431"/>
        <v>4585</v>
      </c>
      <c r="B4585" s="114">
        <f>IF(AND(A4585&gt;=CONTROL!$D$9,A4585&lt;CONTROL!$D$10+1),A4585,0)</f>
        <v>0</v>
      </c>
      <c r="C4585" s="114">
        <f>IF(AND(A4585&gt;=CONTROL!$F$9,A4585&lt;CONTROL!$F$10+1),A4585,0)</f>
        <v>0</v>
      </c>
      <c r="D4585" s="114" t="str">
        <f>IF(DATOS!I4586=CONTROL!$H$10,"B","A")</f>
        <v>A</v>
      </c>
      <c r="E4585" s="114">
        <f t="shared" si="426"/>
        <v>0</v>
      </c>
      <c r="F4585">
        <f t="shared" ca="1" si="427"/>
        <v>-1</v>
      </c>
      <c r="G4585">
        <f t="shared" ca="1" si="428"/>
        <v>654</v>
      </c>
      <c r="H4585">
        <f t="shared" ca="1" si="429"/>
        <v>0</v>
      </c>
      <c r="I4585" s="122">
        <f t="shared" ca="1" si="430"/>
        <v>0</v>
      </c>
    </row>
    <row r="4586" spans="1:9" x14ac:dyDescent="0.25">
      <c r="A4586" s="114">
        <f t="shared" si="431"/>
        <v>4586</v>
      </c>
      <c r="B4586" s="114">
        <f>IF(AND(A4586&gt;=CONTROL!$D$9,A4586&lt;CONTROL!$D$10+1),A4586,0)</f>
        <v>0</v>
      </c>
      <c r="C4586" s="114">
        <f>IF(AND(A4586&gt;=CONTROL!$F$9,A4586&lt;CONTROL!$F$10+1),A4586,0)</f>
        <v>0</v>
      </c>
      <c r="D4586" s="114" t="str">
        <f>IF(DATOS!I4587=CONTROL!$H$10,"B","A")</f>
        <v>A</v>
      </c>
      <c r="E4586" s="114">
        <f t="shared" si="426"/>
        <v>0</v>
      </c>
      <c r="F4586">
        <f t="shared" ca="1" si="427"/>
        <v>-1</v>
      </c>
      <c r="G4586">
        <f t="shared" ca="1" si="428"/>
        <v>654</v>
      </c>
      <c r="H4586">
        <f t="shared" ca="1" si="429"/>
        <v>0</v>
      </c>
      <c r="I4586" s="122">
        <f t="shared" ca="1" si="430"/>
        <v>0</v>
      </c>
    </row>
    <row r="4587" spans="1:9" x14ac:dyDescent="0.25">
      <c r="A4587" s="114">
        <f t="shared" si="431"/>
        <v>4587</v>
      </c>
      <c r="B4587" s="114">
        <f>IF(AND(A4587&gt;=CONTROL!$D$9,A4587&lt;CONTROL!$D$10+1),A4587,0)</f>
        <v>0</v>
      </c>
      <c r="C4587" s="114">
        <f>IF(AND(A4587&gt;=CONTROL!$F$9,A4587&lt;CONTROL!$F$10+1),A4587,0)</f>
        <v>0</v>
      </c>
      <c r="D4587" s="114" t="str">
        <f>IF(DATOS!I4588=CONTROL!$H$10,"B","A")</f>
        <v>A</v>
      </c>
      <c r="E4587" s="114">
        <f t="shared" si="426"/>
        <v>0</v>
      </c>
      <c r="F4587">
        <f t="shared" ca="1" si="427"/>
        <v>-1</v>
      </c>
      <c r="G4587">
        <f t="shared" ca="1" si="428"/>
        <v>654</v>
      </c>
      <c r="H4587">
        <f t="shared" ca="1" si="429"/>
        <v>0</v>
      </c>
      <c r="I4587" s="122">
        <f t="shared" ca="1" si="430"/>
        <v>0</v>
      </c>
    </row>
    <row r="4588" spans="1:9" x14ac:dyDescent="0.25">
      <c r="A4588" s="114">
        <f t="shared" si="431"/>
        <v>4588</v>
      </c>
      <c r="B4588" s="114">
        <f>IF(AND(A4588&gt;=CONTROL!$D$9,A4588&lt;CONTROL!$D$10+1),A4588,0)</f>
        <v>0</v>
      </c>
      <c r="C4588" s="114">
        <f>IF(AND(A4588&gt;=CONTROL!$F$9,A4588&lt;CONTROL!$F$10+1),A4588,0)</f>
        <v>0</v>
      </c>
      <c r="D4588" s="114" t="str">
        <f>IF(DATOS!I4589=CONTROL!$H$10,"B","A")</f>
        <v>A</v>
      </c>
      <c r="E4588" s="114">
        <f t="shared" si="426"/>
        <v>0</v>
      </c>
      <c r="F4588">
        <f t="shared" ca="1" si="427"/>
        <v>-1</v>
      </c>
      <c r="G4588">
        <f t="shared" ca="1" si="428"/>
        <v>654</v>
      </c>
      <c r="H4588">
        <f t="shared" ca="1" si="429"/>
        <v>0</v>
      </c>
      <c r="I4588" s="122">
        <f t="shared" ca="1" si="430"/>
        <v>0</v>
      </c>
    </row>
    <row r="4589" spans="1:9" x14ac:dyDescent="0.25">
      <c r="A4589" s="114">
        <f t="shared" si="431"/>
        <v>4589</v>
      </c>
      <c r="B4589" s="114">
        <f>IF(AND(A4589&gt;=CONTROL!$D$9,A4589&lt;CONTROL!$D$10+1),A4589,0)</f>
        <v>0</v>
      </c>
      <c r="C4589" s="114">
        <f>IF(AND(A4589&gt;=CONTROL!$F$9,A4589&lt;CONTROL!$F$10+1),A4589,0)</f>
        <v>0</v>
      </c>
      <c r="D4589" s="114" t="str">
        <f>IF(DATOS!I4590=CONTROL!$H$10,"B","A")</f>
        <v>A</v>
      </c>
      <c r="E4589" s="114">
        <f t="shared" si="426"/>
        <v>0</v>
      </c>
      <c r="F4589">
        <f t="shared" ca="1" si="427"/>
        <v>-1</v>
      </c>
      <c r="G4589">
        <f t="shared" ca="1" si="428"/>
        <v>654</v>
      </c>
      <c r="H4589">
        <f t="shared" ca="1" si="429"/>
        <v>0</v>
      </c>
      <c r="I4589" s="122">
        <f t="shared" ca="1" si="430"/>
        <v>0</v>
      </c>
    </row>
    <row r="4590" spans="1:9" x14ac:dyDescent="0.25">
      <c r="A4590" s="114">
        <f t="shared" si="431"/>
        <v>4590</v>
      </c>
      <c r="B4590" s="114">
        <f>IF(AND(A4590&gt;=CONTROL!$D$9,A4590&lt;CONTROL!$D$10+1),A4590,0)</f>
        <v>0</v>
      </c>
      <c r="C4590" s="114">
        <f>IF(AND(A4590&gt;=CONTROL!$F$9,A4590&lt;CONTROL!$F$10+1),A4590,0)</f>
        <v>0</v>
      </c>
      <c r="D4590" s="114" t="str">
        <f>IF(DATOS!I4591=CONTROL!$H$10,"B","A")</f>
        <v>A</v>
      </c>
      <c r="E4590" s="114">
        <f t="shared" si="426"/>
        <v>0</v>
      </c>
      <c r="F4590">
        <f t="shared" ca="1" si="427"/>
        <v>-1</v>
      </c>
      <c r="G4590">
        <f t="shared" ca="1" si="428"/>
        <v>654</v>
      </c>
      <c r="H4590">
        <f t="shared" ca="1" si="429"/>
        <v>0</v>
      </c>
      <c r="I4590" s="122">
        <f t="shared" ca="1" si="430"/>
        <v>0</v>
      </c>
    </row>
    <row r="4591" spans="1:9" x14ac:dyDescent="0.25">
      <c r="A4591" s="114">
        <f t="shared" si="431"/>
        <v>4591</v>
      </c>
      <c r="B4591" s="114">
        <f>IF(AND(A4591&gt;=CONTROL!$D$9,A4591&lt;CONTROL!$D$10+1),A4591,0)</f>
        <v>0</v>
      </c>
      <c r="C4591" s="114">
        <f>IF(AND(A4591&gt;=CONTROL!$F$9,A4591&lt;CONTROL!$F$10+1),A4591,0)</f>
        <v>0</v>
      </c>
      <c r="D4591" s="114" t="str">
        <f>IF(DATOS!I4592=CONTROL!$H$10,"B","A")</f>
        <v>A</v>
      </c>
      <c r="E4591" s="114">
        <f t="shared" si="426"/>
        <v>0</v>
      </c>
      <c r="F4591">
        <f t="shared" ca="1" si="427"/>
        <v>-1</v>
      </c>
      <c r="G4591">
        <f t="shared" ca="1" si="428"/>
        <v>654</v>
      </c>
      <c r="H4591">
        <f t="shared" ca="1" si="429"/>
        <v>0</v>
      </c>
      <c r="I4591" s="122">
        <f t="shared" ca="1" si="430"/>
        <v>0</v>
      </c>
    </row>
    <row r="4592" spans="1:9" x14ac:dyDescent="0.25">
      <c r="A4592" s="114">
        <f t="shared" si="431"/>
        <v>4592</v>
      </c>
      <c r="B4592" s="114">
        <f>IF(AND(A4592&gt;=CONTROL!$D$9,A4592&lt;CONTROL!$D$10+1),A4592,0)</f>
        <v>0</v>
      </c>
      <c r="C4592" s="114">
        <f>IF(AND(A4592&gt;=CONTROL!$F$9,A4592&lt;CONTROL!$F$10+1),A4592,0)</f>
        <v>0</v>
      </c>
      <c r="D4592" s="114" t="str">
        <f>IF(DATOS!I4593=CONTROL!$H$10,"B","A")</f>
        <v>A</v>
      </c>
      <c r="E4592" s="114">
        <f t="shared" si="426"/>
        <v>0</v>
      </c>
      <c r="F4592">
        <f t="shared" ca="1" si="427"/>
        <v>-1</v>
      </c>
      <c r="G4592">
        <f t="shared" ca="1" si="428"/>
        <v>654</v>
      </c>
      <c r="H4592">
        <f t="shared" ca="1" si="429"/>
        <v>0</v>
      </c>
      <c r="I4592" s="122">
        <f t="shared" ca="1" si="430"/>
        <v>0</v>
      </c>
    </row>
    <row r="4593" spans="1:9" x14ac:dyDescent="0.25">
      <c r="A4593" s="114">
        <f t="shared" si="431"/>
        <v>4593</v>
      </c>
      <c r="B4593" s="114">
        <f>IF(AND(A4593&gt;=CONTROL!$D$9,A4593&lt;CONTROL!$D$10+1),A4593,0)</f>
        <v>0</v>
      </c>
      <c r="C4593" s="114">
        <f>IF(AND(A4593&gt;=CONTROL!$F$9,A4593&lt;CONTROL!$F$10+1),A4593,0)</f>
        <v>0</v>
      </c>
      <c r="D4593" s="114" t="str">
        <f>IF(DATOS!I4594=CONTROL!$H$10,"B","A")</f>
        <v>A</v>
      </c>
      <c r="E4593" s="114">
        <f t="shared" si="426"/>
        <v>0</v>
      </c>
      <c r="F4593">
        <f t="shared" ca="1" si="427"/>
        <v>-1</v>
      </c>
      <c r="G4593">
        <f t="shared" ca="1" si="428"/>
        <v>654</v>
      </c>
      <c r="H4593">
        <f t="shared" ca="1" si="429"/>
        <v>0</v>
      </c>
      <c r="I4593" s="122">
        <f t="shared" ca="1" si="430"/>
        <v>0</v>
      </c>
    </row>
    <row r="4594" spans="1:9" x14ac:dyDescent="0.25">
      <c r="A4594" s="114">
        <f t="shared" si="431"/>
        <v>4594</v>
      </c>
      <c r="B4594" s="114">
        <f>IF(AND(A4594&gt;=CONTROL!$D$9,A4594&lt;CONTROL!$D$10+1),A4594,0)</f>
        <v>0</v>
      </c>
      <c r="C4594" s="114">
        <f>IF(AND(A4594&gt;=CONTROL!$F$9,A4594&lt;CONTROL!$F$10+1),A4594,0)</f>
        <v>0</v>
      </c>
      <c r="D4594" s="114" t="str">
        <f>IF(DATOS!I4595=CONTROL!$H$10,"B","A")</f>
        <v>A</v>
      </c>
      <c r="E4594" s="114">
        <f t="shared" si="426"/>
        <v>0</v>
      </c>
      <c r="F4594">
        <f t="shared" ca="1" si="427"/>
        <v>-1</v>
      </c>
      <c r="G4594">
        <f t="shared" ca="1" si="428"/>
        <v>654</v>
      </c>
      <c r="H4594">
        <f t="shared" ca="1" si="429"/>
        <v>0</v>
      </c>
      <c r="I4594" s="122">
        <f t="shared" ca="1" si="430"/>
        <v>0</v>
      </c>
    </row>
    <row r="4595" spans="1:9" x14ac:dyDescent="0.25">
      <c r="A4595" s="114">
        <f t="shared" si="431"/>
        <v>4595</v>
      </c>
      <c r="B4595" s="114">
        <f>IF(AND(A4595&gt;=CONTROL!$D$9,A4595&lt;CONTROL!$D$10+1),A4595,0)</f>
        <v>0</v>
      </c>
      <c r="C4595" s="114">
        <f>IF(AND(A4595&gt;=CONTROL!$F$9,A4595&lt;CONTROL!$F$10+1),A4595,0)</f>
        <v>0</v>
      </c>
      <c r="D4595" s="114" t="str">
        <f>IF(DATOS!I4596=CONTROL!$H$10,"B","A")</f>
        <v>A</v>
      </c>
      <c r="E4595" s="114">
        <f t="shared" si="426"/>
        <v>0</v>
      </c>
      <c r="F4595">
        <f t="shared" ca="1" si="427"/>
        <v>-1</v>
      </c>
      <c r="G4595">
        <f t="shared" ca="1" si="428"/>
        <v>654</v>
      </c>
      <c r="H4595">
        <f t="shared" ca="1" si="429"/>
        <v>0</v>
      </c>
      <c r="I4595" s="122">
        <f t="shared" ca="1" si="430"/>
        <v>0</v>
      </c>
    </row>
    <row r="4596" spans="1:9" x14ac:dyDescent="0.25">
      <c r="A4596" s="114">
        <f t="shared" si="431"/>
        <v>4596</v>
      </c>
      <c r="B4596" s="114">
        <f>IF(AND(A4596&gt;=CONTROL!$D$9,A4596&lt;CONTROL!$D$10+1),A4596,0)</f>
        <v>0</v>
      </c>
      <c r="C4596" s="114">
        <f>IF(AND(A4596&gt;=CONTROL!$F$9,A4596&lt;CONTROL!$F$10+1),A4596,0)</f>
        <v>0</v>
      </c>
      <c r="D4596" s="114" t="str">
        <f>IF(DATOS!I4597=CONTROL!$H$10,"B","A")</f>
        <v>A</v>
      </c>
      <c r="E4596" s="114">
        <f t="shared" si="426"/>
        <v>0</v>
      </c>
      <c r="F4596">
        <f t="shared" ca="1" si="427"/>
        <v>-1</v>
      </c>
      <c r="G4596">
        <f t="shared" ca="1" si="428"/>
        <v>654</v>
      </c>
      <c r="H4596">
        <f t="shared" ca="1" si="429"/>
        <v>0</v>
      </c>
      <c r="I4596" s="122">
        <f t="shared" ca="1" si="430"/>
        <v>0</v>
      </c>
    </row>
    <row r="4597" spans="1:9" x14ac:dyDescent="0.25">
      <c r="A4597" s="114">
        <f t="shared" si="431"/>
        <v>4597</v>
      </c>
      <c r="B4597" s="114">
        <f>IF(AND(A4597&gt;=CONTROL!$D$9,A4597&lt;CONTROL!$D$10+1),A4597,0)</f>
        <v>0</v>
      </c>
      <c r="C4597" s="114">
        <f>IF(AND(A4597&gt;=CONTROL!$F$9,A4597&lt;CONTROL!$F$10+1),A4597,0)</f>
        <v>0</v>
      </c>
      <c r="D4597" s="114" t="str">
        <f>IF(DATOS!I4598=CONTROL!$H$10,"B","A")</f>
        <v>A</v>
      </c>
      <c r="E4597" s="114">
        <f t="shared" si="426"/>
        <v>0</v>
      </c>
      <c r="F4597">
        <f t="shared" ca="1" si="427"/>
        <v>-1</v>
      </c>
      <c r="G4597">
        <f t="shared" ca="1" si="428"/>
        <v>654</v>
      </c>
      <c r="H4597">
        <f t="shared" ca="1" si="429"/>
        <v>0</v>
      </c>
      <c r="I4597" s="122">
        <f t="shared" ca="1" si="430"/>
        <v>0</v>
      </c>
    </row>
    <row r="4598" spans="1:9" x14ac:dyDescent="0.25">
      <c r="A4598" s="114">
        <f t="shared" si="431"/>
        <v>4598</v>
      </c>
      <c r="B4598" s="114">
        <f>IF(AND(A4598&gt;=CONTROL!$D$9,A4598&lt;CONTROL!$D$10+1),A4598,0)</f>
        <v>0</v>
      </c>
      <c r="C4598" s="114">
        <f>IF(AND(A4598&gt;=CONTROL!$F$9,A4598&lt;CONTROL!$F$10+1),A4598,0)</f>
        <v>0</v>
      </c>
      <c r="D4598" s="114" t="str">
        <f>IF(DATOS!I4599=CONTROL!$H$10,"B","A")</f>
        <v>A</v>
      </c>
      <c r="E4598" s="114">
        <f t="shared" si="426"/>
        <v>0</v>
      </c>
      <c r="F4598">
        <f t="shared" ca="1" si="427"/>
        <v>-1</v>
      </c>
      <c r="G4598">
        <f t="shared" ca="1" si="428"/>
        <v>654</v>
      </c>
      <c r="H4598">
        <f t="shared" ca="1" si="429"/>
        <v>0</v>
      </c>
      <c r="I4598" s="122">
        <f t="shared" ca="1" si="430"/>
        <v>0</v>
      </c>
    </row>
    <row r="4599" spans="1:9" x14ac:dyDescent="0.25">
      <c r="A4599" s="114">
        <f t="shared" si="431"/>
        <v>4599</v>
      </c>
      <c r="B4599" s="114">
        <f>IF(AND(A4599&gt;=CONTROL!$D$9,A4599&lt;CONTROL!$D$10+1),A4599,0)</f>
        <v>0</v>
      </c>
      <c r="C4599" s="114">
        <f>IF(AND(A4599&gt;=CONTROL!$F$9,A4599&lt;CONTROL!$F$10+1),A4599,0)</f>
        <v>0</v>
      </c>
      <c r="D4599" s="114" t="str">
        <f>IF(DATOS!I4600=CONTROL!$H$10,"B","A")</f>
        <v>A</v>
      </c>
      <c r="E4599" s="114">
        <f t="shared" si="426"/>
        <v>0</v>
      </c>
      <c r="F4599">
        <f t="shared" ca="1" si="427"/>
        <v>-1</v>
      </c>
      <c r="G4599">
        <f t="shared" ca="1" si="428"/>
        <v>654</v>
      </c>
      <c r="H4599">
        <f t="shared" ca="1" si="429"/>
        <v>0</v>
      </c>
      <c r="I4599" s="122">
        <f t="shared" ca="1" si="430"/>
        <v>0</v>
      </c>
    </row>
    <row r="4600" spans="1:9" x14ac:dyDescent="0.25">
      <c r="A4600" s="114">
        <f t="shared" si="431"/>
        <v>4600</v>
      </c>
      <c r="B4600" s="114">
        <f>IF(AND(A4600&gt;=CONTROL!$D$9,A4600&lt;CONTROL!$D$10+1),A4600,0)</f>
        <v>0</v>
      </c>
      <c r="C4600" s="114">
        <f>IF(AND(A4600&gt;=CONTROL!$F$9,A4600&lt;CONTROL!$F$10+1),A4600,0)</f>
        <v>0</v>
      </c>
      <c r="D4600" s="114" t="str">
        <f>IF(DATOS!I4601=CONTROL!$H$10,"B","A")</f>
        <v>A</v>
      </c>
      <c r="E4600" s="114">
        <f t="shared" si="426"/>
        <v>0</v>
      </c>
      <c r="F4600">
        <f t="shared" ca="1" si="427"/>
        <v>-1</v>
      </c>
      <c r="G4600">
        <f t="shared" ca="1" si="428"/>
        <v>654</v>
      </c>
      <c r="H4600">
        <f t="shared" ca="1" si="429"/>
        <v>0</v>
      </c>
      <c r="I4600" s="122">
        <f t="shared" ca="1" si="430"/>
        <v>0</v>
      </c>
    </row>
    <row r="4601" spans="1:9" x14ac:dyDescent="0.25">
      <c r="A4601" s="114">
        <f t="shared" si="431"/>
        <v>4601</v>
      </c>
      <c r="B4601" s="114">
        <f>IF(AND(A4601&gt;=CONTROL!$D$9,A4601&lt;CONTROL!$D$10+1),A4601,0)</f>
        <v>0</v>
      </c>
      <c r="C4601" s="114">
        <f>IF(AND(A4601&gt;=CONTROL!$F$9,A4601&lt;CONTROL!$F$10+1),A4601,0)</f>
        <v>0</v>
      </c>
      <c r="D4601" s="114" t="str">
        <f>IF(DATOS!I4602=CONTROL!$H$10,"B","A")</f>
        <v>A</v>
      </c>
      <c r="E4601" s="114">
        <f t="shared" si="426"/>
        <v>0</v>
      </c>
      <c r="F4601">
        <f t="shared" ca="1" si="427"/>
        <v>-1</v>
      </c>
      <c r="G4601">
        <f t="shared" ca="1" si="428"/>
        <v>654</v>
      </c>
      <c r="H4601">
        <f t="shared" ca="1" si="429"/>
        <v>0</v>
      </c>
      <c r="I4601" s="122">
        <f t="shared" ca="1" si="430"/>
        <v>0</v>
      </c>
    </row>
    <row r="4602" spans="1:9" x14ac:dyDescent="0.25">
      <c r="A4602" s="114">
        <f t="shared" si="431"/>
        <v>4602</v>
      </c>
      <c r="B4602" s="114">
        <f>IF(AND(A4602&gt;=CONTROL!$D$9,A4602&lt;CONTROL!$D$10+1),A4602,0)</f>
        <v>0</v>
      </c>
      <c r="C4602" s="114">
        <f>IF(AND(A4602&gt;=CONTROL!$F$9,A4602&lt;CONTROL!$F$10+1),A4602,0)</f>
        <v>0</v>
      </c>
      <c r="D4602" s="114" t="str">
        <f>IF(DATOS!I4603=CONTROL!$H$10,"B","A")</f>
        <v>A</v>
      </c>
      <c r="E4602" s="114">
        <f t="shared" si="426"/>
        <v>0</v>
      </c>
      <c r="F4602">
        <f t="shared" ca="1" si="427"/>
        <v>-1</v>
      </c>
      <c r="G4602">
        <f t="shared" ca="1" si="428"/>
        <v>654</v>
      </c>
      <c r="H4602">
        <f t="shared" ca="1" si="429"/>
        <v>0</v>
      </c>
      <c r="I4602" s="122">
        <f t="shared" ca="1" si="430"/>
        <v>0</v>
      </c>
    </row>
    <row r="4603" spans="1:9" x14ac:dyDescent="0.25">
      <c r="A4603" s="114">
        <f t="shared" si="431"/>
        <v>4603</v>
      </c>
      <c r="B4603" s="114">
        <f>IF(AND(A4603&gt;=CONTROL!$D$9,A4603&lt;CONTROL!$D$10+1),A4603,0)</f>
        <v>0</v>
      </c>
      <c r="C4603" s="114">
        <f>IF(AND(A4603&gt;=CONTROL!$F$9,A4603&lt;CONTROL!$F$10+1),A4603,0)</f>
        <v>0</v>
      </c>
      <c r="D4603" s="114" t="str">
        <f>IF(DATOS!I4604=CONTROL!$H$10,"B","A")</f>
        <v>A</v>
      </c>
      <c r="E4603" s="114">
        <f t="shared" si="426"/>
        <v>0</v>
      </c>
      <c r="F4603">
        <f t="shared" ca="1" si="427"/>
        <v>-1</v>
      </c>
      <c r="G4603">
        <f t="shared" ca="1" si="428"/>
        <v>654</v>
      </c>
      <c r="H4603">
        <f t="shared" ca="1" si="429"/>
        <v>0</v>
      </c>
      <c r="I4603" s="122">
        <f t="shared" ca="1" si="430"/>
        <v>0</v>
      </c>
    </row>
    <row r="4604" spans="1:9" x14ac:dyDescent="0.25">
      <c r="A4604" s="114">
        <f t="shared" si="431"/>
        <v>4604</v>
      </c>
      <c r="B4604" s="114">
        <f>IF(AND(A4604&gt;=CONTROL!$D$9,A4604&lt;CONTROL!$D$10+1),A4604,0)</f>
        <v>0</v>
      </c>
      <c r="C4604" s="114">
        <f>IF(AND(A4604&gt;=CONTROL!$F$9,A4604&lt;CONTROL!$F$10+1),A4604,0)</f>
        <v>0</v>
      </c>
      <c r="D4604" s="114" t="str">
        <f>IF(DATOS!I4605=CONTROL!$H$10,"B","A")</f>
        <v>A</v>
      </c>
      <c r="E4604" s="114">
        <f t="shared" si="426"/>
        <v>0</v>
      </c>
      <c r="F4604">
        <f t="shared" ca="1" si="427"/>
        <v>-1</v>
      </c>
      <c r="G4604">
        <f t="shared" ca="1" si="428"/>
        <v>654</v>
      </c>
      <c r="H4604">
        <f t="shared" ca="1" si="429"/>
        <v>0</v>
      </c>
      <c r="I4604" s="122">
        <f t="shared" ca="1" si="430"/>
        <v>0</v>
      </c>
    </row>
    <row r="4605" spans="1:9" x14ac:dyDescent="0.25">
      <c r="A4605" s="114">
        <f t="shared" si="431"/>
        <v>4605</v>
      </c>
      <c r="B4605" s="114">
        <f>IF(AND(A4605&gt;=CONTROL!$D$9,A4605&lt;CONTROL!$D$10+1),A4605,0)</f>
        <v>0</v>
      </c>
      <c r="C4605" s="114">
        <f>IF(AND(A4605&gt;=CONTROL!$F$9,A4605&lt;CONTROL!$F$10+1),A4605,0)</f>
        <v>0</v>
      </c>
      <c r="D4605" s="114" t="str">
        <f>IF(DATOS!I4606=CONTROL!$H$10,"B","A")</f>
        <v>A</v>
      </c>
      <c r="E4605" s="114">
        <f t="shared" si="426"/>
        <v>0</v>
      </c>
      <c r="F4605">
        <f t="shared" ca="1" si="427"/>
        <v>-1</v>
      </c>
      <c r="G4605">
        <f t="shared" ca="1" si="428"/>
        <v>654</v>
      </c>
      <c r="H4605">
        <f t="shared" ca="1" si="429"/>
        <v>0</v>
      </c>
      <c r="I4605" s="122">
        <f t="shared" ca="1" si="430"/>
        <v>0</v>
      </c>
    </row>
    <row r="4606" spans="1:9" x14ac:dyDescent="0.25">
      <c r="A4606" s="114">
        <f t="shared" si="431"/>
        <v>4606</v>
      </c>
      <c r="B4606" s="114">
        <f>IF(AND(A4606&gt;=CONTROL!$D$9,A4606&lt;CONTROL!$D$10+1),A4606,0)</f>
        <v>0</v>
      </c>
      <c r="C4606" s="114">
        <f>IF(AND(A4606&gt;=CONTROL!$F$9,A4606&lt;CONTROL!$F$10+1),A4606,0)</f>
        <v>0</v>
      </c>
      <c r="D4606" s="114" t="str">
        <f>IF(DATOS!I4607=CONTROL!$H$10,"B","A")</f>
        <v>A</v>
      </c>
      <c r="E4606" s="114">
        <f t="shared" si="426"/>
        <v>0</v>
      </c>
      <c r="F4606">
        <f t="shared" ca="1" si="427"/>
        <v>-1</v>
      </c>
      <c r="G4606">
        <f t="shared" ca="1" si="428"/>
        <v>654</v>
      </c>
      <c r="H4606">
        <f t="shared" ca="1" si="429"/>
        <v>0</v>
      </c>
      <c r="I4606" s="122">
        <f t="shared" ca="1" si="430"/>
        <v>0</v>
      </c>
    </row>
    <row r="4607" spans="1:9" x14ac:dyDescent="0.25">
      <c r="A4607" s="114">
        <f t="shared" si="431"/>
        <v>4607</v>
      </c>
      <c r="B4607" s="114">
        <f>IF(AND(A4607&gt;=CONTROL!$D$9,A4607&lt;CONTROL!$D$10+1),A4607,0)</f>
        <v>0</v>
      </c>
      <c r="C4607" s="114">
        <f>IF(AND(A4607&gt;=CONTROL!$F$9,A4607&lt;CONTROL!$F$10+1),A4607,0)</f>
        <v>0</v>
      </c>
      <c r="D4607" s="114" t="str">
        <f>IF(DATOS!I4608=CONTROL!$H$10,"B","A")</f>
        <v>A</v>
      </c>
      <c r="E4607" s="114">
        <f t="shared" si="426"/>
        <v>0</v>
      </c>
      <c r="F4607">
        <f t="shared" ca="1" si="427"/>
        <v>-1</v>
      </c>
      <c r="G4607">
        <f t="shared" ca="1" si="428"/>
        <v>654</v>
      </c>
      <c r="H4607">
        <f t="shared" ca="1" si="429"/>
        <v>0</v>
      </c>
      <c r="I4607" s="122">
        <f t="shared" ca="1" si="430"/>
        <v>0</v>
      </c>
    </row>
    <row r="4608" spans="1:9" x14ac:dyDescent="0.25">
      <c r="A4608" s="114">
        <f t="shared" si="431"/>
        <v>4608</v>
      </c>
      <c r="B4608" s="114">
        <f>IF(AND(A4608&gt;=CONTROL!$D$9,A4608&lt;CONTROL!$D$10+1),A4608,0)</f>
        <v>0</v>
      </c>
      <c r="C4608" s="114">
        <f>IF(AND(A4608&gt;=CONTROL!$F$9,A4608&lt;CONTROL!$F$10+1),A4608,0)</f>
        <v>0</v>
      </c>
      <c r="D4608" s="114" t="str">
        <f>IF(DATOS!I4609=CONTROL!$H$10,"B","A")</f>
        <v>A</v>
      </c>
      <c r="E4608" s="114">
        <f t="shared" si="426"/>
        <v>0</v>
      </c>
      <c r="F4608">
        <f t="shared" ca="1" si="427"/>
        <v>-1</v>
      </c>
      <c r="G4608">
        <f t="shared" ca="1" si="428"/>
        <v>654</v>
      </c>
      <c r="H4608">
        <f t="shared" ca="1" si="429"/>
        <v>0</v>
      </c>
      <c r="I4608" s="122">
        <f t="shared" ca="1" si="430"/>
        <v>0</v>
      </c>
    </row>
    <row r="4609" spans="1:9" x14ac:dyDescent="0.25">
      <c r="A4609" s="114">
        <f t="shared" si="431"/>
        <v>4609</v>
      </c>
      <c r="B4609" s="114">
        <f>IF(AND(A4609&gt;=CONTROL!$D$9,A4609&lt;CONTROL!$D$10+1),A4609,0)</f>
        <v>0</v>
      </c>
      <c r="C4609" s="114">
        <f>IF(AND(A4609&gt;=CONTROL!$F$9,A4609&lt;CONTROL!$F$10+1),A4609,0)</f>
        <v>0</v>
      </c>
      <c r="D4609" s="114" t="str">
        <f>IF(DATOS!I4610=CONTROL!$H$10,"B","A")</f>
        <v>A</v>
      </c>
      <c r="E4609" s="114">
        <f t="shared" si="426"/>
        <v>0</v>
      </c>
      <c r="F4609">
        <f t="shared" ca="1" si="427"/>
        <v>-1</v>
      </c>
      <c r="G4609">
        <f t="shared" ca="1" si="428"/>
        <v>654</v>
      </c>
      <c r="H4609">
        <f t="shared" ca="1" si="429"/>
        <v>0</v>
      </c>
      <c r="I4609" s="122">
        <f t="shared" ca="1" si="430"/>
        <v>0</v>
      </c>
    </row>
    <row r="4610" spans="1:9" x14ac:dyDescent="0.25">
      <c r="A4610" s="114">
        <f t="shared" si="431"/>
        <v>4610</v>
      </c>
      <c r="B4610" s="114">
        <f>IF(AND(A4610&gt;=CONTROL!$D$9,A4610&lt;CONTROL!$D$10+1),A4610,0)</f>
        <v>0</v>
      </c>
      <c r="C4610" s="114">
        <f>IF(AND(A4610&gt;=CONTROL!$F$9,A4610&lt;CONTROL!$F$10+1),A4610,0)</f>
        <v>0</v>
      </c>
      <c r="D4610" s="114" t="str">
        <f>IF(DATOS!I4611=CONTROL!$H$10,"B","A")</f>
        <v>A</v>
      </c>
      <c r="E4610" s="114">
        <f t="shared" ref="E4610:E4673" si="432">IF(D4610="A",+C4610+B4610,0)</f>
        <v>0</v>
      </c>
      <c r="F4610">
        <f t="shared" ref="F4610:F4673" ca="1" si="433">IF(E4610&gt;0,RAND(),-1)</f>
        <v>-1</v>
      </c>
      <c r="G4610">
        <f t="shared" ref="G4610:G4673" ca="1" si="434">RANK(F4610,$F$1:$F$5000)</f>
        <v>654</v>
      </c>
      <c r="H4610">
        <f t="shared" ref="H4610:H4673" ca="1" si="435">IF(F4610=-1,0,G4610)</f>
        <v>0</v>
      </c>
      <c r="I4610" s="122">
        <f t="shared" ref="I4610:I4673" ca="1" si="436">IFERROR(MATCH(A4610,H:H,0),0)</f>
        <v>0</v>
      </c>
    </row>
    <row r="4611" spans="1:9" x14ac:dyDescent="0.25">
      <c r="A4611" s="114">
        <f t="shared" ref="A4611:A4674" si="437">+A4610+1</f>
        <v>4611</v>
      </c>
      <c r="B4611" s="114">
        <f>IF(AND(A4611&gt;=CONTROL!$D$9,A4611&lt;CONTROL!$D$10+1),A4611,0)</f>
        <v>0</v>
      </c>
      <c r="C4611" s="114">
        <f>IF(AND(A4611&gt;=CONTROL!$F$9,A4611&lt;CONTROL!$F$10+1),A4611,0)</f>
        <v>0</v>
      </c>
      <c r="D4611" s="114" t="str">
        <f>IF(DATOS!I4612=CONTROL!$H$10,"B","A")</f>
        <v>A</v>
      </c>
      <c r="E4611" s="114">
        <f t="shared" si="432"/>
        <v>0</v>
      </c>
      <c r="F4611">
        <f t="shared" ca="1" si="433"/>
        <v>-1</v>
      </c>
      <c r="G4611">
        <f t="shared" ca="1" si="434"/>
        <v>654</v>
      </c>
      <c r="H4611">
        <f t="shared" ca="1" si="435"/>
        <v>0</v>
      </c>
      <c r="I4611" s="122">
        <f t="shared" ca="1" si="436"/>
        <v>0</v>
      </c>
    </row>
    <row r="4612" spans="1:9" x14ac:dyDescent="0.25">
      <c r="A4612" s="114">
        <f t="shared" si="437"/>
        <v>4612</v>
      </c>
      <c r="B4612" s="114">
        <f>IF(AND(A4612&gt;=CONTROL!$D$9,A4612&lt;CONTROL!$D$10+1),A4612,0)</f>
        <v>0</v>
      </c>
      <c r="C4612" s="114">
        <f>IF(AND(A4612&gt;=CONTROL!$F$9,A4612&lt;CONTROL!$F$10+1),A4612,0)</f>
        <v>0</v>
      </c>
      <c r="D4612" s="114" t="str">
        <f>IF(DATOS!I4613=CONTROL!$H$10,"B","A")</f>
        <v>A</v>
      </c>
      <c r="E4612" s="114">
        <f t="shared" si="432"/>
        <v>0</v>
      </c>
      <c r="F4612">
        <f t="shared" ca="1" si="433"/>
        <v>-1</v>
      </c>
      <c r="G4612">
        <f t="shared" ca="1" si="434"/>
        <v>654</v>
      </c>
      <c r="H4612">
        <f t="shared" ca="1" si="435"/>
        <v>0</v>
      </c>
      <c r="I4612" s="122">
        <f t="shared" ca="1" si="436"/>
        <v>0</v>
      </c>
    </row>
    <row r="4613" spans="1:9" x14ac:dyDescent="0.25">
      <c r="A4613" s="114">
        <f t="shared" si="437"/>
        <v>4613</v>
      </c>
      <c r="B4613" s="114">
        <f>IF(AND(A4613&gt;=CONTROL!$D$9,A4613&lt;CONTROL!$D$10+1),A4613,0)</f>
        <v>0</v>
      </c>
      <c r="C4613" s="114">
        <f>IF(AND(A4613&gt;=CONTROL!$F$9,A4613&lt;CONTROL!$F$10+1),A4613,0)</f>
        <v>0</v>
      </c>
      <c r="D4613" s="114" t="str">
        <f>IF(DATOS!I4614=CONTROL!$H$10,"B","A")</f>
        <v>A</v>
      </c>
      <c r="E4613" s="114">
        <f t="shared" si="432"/>
        <v>0</v>
      </c>
      <c r="F4613">
        <f t="shared" ca="1" si="433"/>
        <v>-1</v>
      </c>
      <c r="G4613">
        <f t="shared" ca="1" si="434"/>
        <v>654</v>
      </c>
      <c r="H4613">
        <f t="shared" ca="1" si="435"/>
        <v>0</v>
      </c>
      <c r="I4613" s="122">
        <f t="shared" ca="1" si="436"/>
        <v>0</v>
      </c>
    </row>
    <row r="4614" spans="1:9" x14ac:dyDescent="0.25">
      <c r="A4614" s="114">
        <f t="shared" si="437"/>
        <v>4614</v>
      </c>
      <c r="B4614" s="114">
        <f>IF(AND(A4614&gt;=CONTROL!$D$9,A4614&lt;CONTROL!$D$10+1),A4614,0)</f>
        <v>0</v>
      </c>
      <c r="C4614" s="114">
        <f>IF(AND(A4614&gt;=CONTROL!$F$9,A4614&lt;CONTROL!$F$10+1),A4614,0)</f>
        <v>0</v>
      </c>
      <c r="D4614" s="114" t="str">
        <f>IF(DATOS!I4615=CONTROL!$H$10,"B","A")</f>
        <v>A</v>
      </c>
      <c r="E4614" s="114">
        <f t="shared" si="432"/>
        <v>0</v>
      </c>
      <c r="F4614">
        <f t="shared" ca="1" si="433"/>
        <v>-1</v>
      </c>
      <c r="G4614">
        <f t="shared" ca="1" si="434"/>
        <v>654</v>
      </c>
      <c r="H4614">
        <f t="shared" ca="1" si="435"/>
        <v>0</v>
      </c>
      <c r="I4614" s="122">
        <f t="shared" ca="1" si="436"/>
        <v>0</v>
      </c>
    </row>
    <row r="4615" spans="1:9" x14ac:dyDescent="0.25">
      <c r="A4615" s="114">
        <f t="shared" si="437"/>
        <v>4615</v>
      </c>
      <c r="B4615" s="114">
        <f>IF(AND(A4615&gt;=CONTROL!$D$9,A4615&lt;CONTROL!$D$10+1),A4615,0)</f>
        <v>0</v>
      </c>
      <c r="C4615" s="114">
        <f>IF(AND(A4615&gt;=CONTROL!$F$9,A4615&lt;CONTROL!$F$10+1),A4615,0)</f>
        <v>0</v>
      </c>
      <c r="D4615" s="114" t="str">
        <f>IF(DATOS!I4616=CONTROL!$H$10,"B","A")</f>
        <v>A</v>
      </c>
      <c r="E4615" s="114">
        <f t="shared" si="432"/>
        <v>0</v>
      </c>
      <c r="F4615">
        <f t="shared" ca="1" si="433"/>
        <v>-1</v>
      </c>
      <c r="G4615">
        <f t="shared" ca="1" si="434"/>
        <v>654</v>
      </c>
      <c r="H4615">
        <f t="shared" ca="1" si="435"/>
        <v>0</v>
      </c>
      <c r="I4615" s="122">
        <f t="shared" ca="1" si="436"/>
        <v>0</v>
      </c>
    </row>
    <row r="4616" spans="1:9" x14ac:dyDescent="0.25">
      <c r="A4616" s="114">
        <f t="shared" si="437"/>
        <v>4616</v>
      </c>
      <c r="B4616" s="114">
        <f>IF(AND(A4616&gt;=CONTROL!$D$9,A4616&lt;CONTROL!$D$10+1),A4616,0)</f>
        <v>0</v>
      </c>
      <c r="C4616" s="114">
        <f>IF(AND(A4616&gt;=CONTROL!$F$9,A4616&lt;CONTROL!$F$10+1),A4616,0)</f>
        <v>0</v>
      </c>
      <c r="D4616" s="114" t="str">
        <f>IF(DATOS!I4617=CONTROL!$H$10,"B","A")</f>
        <v>A</v>
      </c>
      <c r="E4616" s="114">
        <f t="shared" si="432"/>
        <v>0</v>
      </c>
      <c r="F4616">
        <f t="shared" ca="1" si="433"/>
        <v>-1</v>
      </c>
      <c r="G4616">
        <f t="shared" ca="1" si="434"/>
        <v>654</v>
      </c>
      <c r="H4616">
        <f t="shared" ca="1" si="435"/>
        <v>0</v>
      </c>
      <c r="I4616" s="122">
        <f t="shared" ca="1" si="436"/>
        <v>0</v>
      </c>
    </row>
    <row r="4617" spans="1:9" x14ac:dyDescent="0.25">
      <c r="A4617" s="114">
        <f t="shared" si="437"/>
        <v>4617</v>
      </c>
      <c r="B4617" s="114">
        <f>IF(AND(A4617&gt;=CONTROL!$D$9,A4617&lt;CONTROL!$D$10+1),A4617,0)</f>
        <v>0</v>
      </c>
      <c r="C4617" s="114">
        <f>IF(AND(A4617&gt;=CONTROL!$F$9,A4617&lt;CONTROL!$F$10+1),A4617,0)</f>
        <v>0</v>
      </c>
      <c r="D4617" s="114" t="str">
        <f>IF(DATOS!I4618=CONTROL!$H$10,"B","A")</f>
        <v>A</v>
      </c>
      <c r="E4617" s="114">
        <f t="shared" si="432"/>
        <v>0</v>
      </c>
      <c r="F4617">
        <f t="shared" ca="1" si="433"/>
        <v>-1</v>
      </c>
      <c r="G4617">
        <f t="shared" ca="1" si="434"/>
        <v>654</v>
      </c>
      <c r="H4617">
        <f t="shared" ca="1" si="435"/>
        <v>0</v>
      </c>
      <c r="I4617" s="122">
        <f t="shared" ca="1" si="436"/>
        <v>0</v>
      </c>
    </row>
    <row r="4618" spans="1:9" x14ac:dyDescent="0.25">
      <c r="A4618" s="114">
        <f t="shared" si="437"/>
        <v>4618</v>
      </c>
      <c r="B4618" s="114">
        <f>IF(AND(A4618&gt;=CONTROL!$D$9,A4618&lt;CONTROL!$D$10+1),A4618,0)</f>
        <v>0</v>
      </c>
      <c r="C4618" s="114">
        <f>IF(AND(A4618&gt;=CONTROL!$F$9,A4618&lt;CONTROL!$F$10+1),A4618,0)</f>
        <v>0</v>
      </c>
      <c r="D4618" s="114" t="str">
        <f>IF(DATOS!I4619=CONTROL!$H$10,"B","A")</f>
        <v>A</v>
      </c>
      <c r="E4618" s="114">
        <f t="shared" si="432"/>
        <v>0</v>
      </c>
      <c r="F4618">
        <f t="shared" ca="1" si="433"/>
        <v>-1</v>
      </c>
      <c r="G4618">
        <f t="shared" ca="1" si="434"/>
        <v>654</v>
      </c>
      <c r="H4618">
        <f t="shared" ca="1" si="435"/>
        <v>0</v>
      </c>
      <c r="I4618" s="122">
        <f t="shared" ca="1" si="436"/>
        <v>0</v>
      </c>
    </row>
    <row r="4619" spans="1:9" x14ac:dyDescent="0.25">
      <c r="A4619" s="114">
        <f t="shared" si="437"/>
        <v>4619</v>
      </c>
      <c r="B4619" s="114">
        <f>IF(AND(A4619&gt;=CONTROL!$D$9,A4619&lt;CONTROL!$D$10+1),A4619,0)</f>
        <v>0</v>
      </c>
      <c r="C4619" s="114">
        <f>IF(AND(A4619&gt;=CONTROL!$F$9,A4619&lt;CONTROL!$F$10+1),A4619,0)</f>
        <v>0</v>
      </c>
      <c r="D4619" s="114" t="str">
        <f>IF(DATOS!I4620=CONTROL!$H$10,"B","A")</f>
        <v>A</v>
      </c>
      <c r="E4619" s="114">
        <f t="shared" si="432"/>
        <v>0</v>
      </c>
      <c r="F4619">
        <f t="shared" ca="1" si="433"/>
        <v>-1</v>
      </c>
      <c r="G4619">
        <f t="shared" ca="1" si="434"/>
        <v>654</v>
      </c>
      <c r="H4619">
        <f t="shared" ca="1" si="435"/>
        <v>0</v>
      </c>
      <c r="I4619" s="122">
        <f t="shared" ca="1" si="436"/>
        <v>0</v>
      </c>
    </row>
    <row r="4620" spans="1:9" x14ac:dyDescent="0.25">
      <c r="A4620" s="114">
        <f t="shared" si="437"/>
        <v>4620</v>
      </c>
      <c r="B4620" s="114">
        <f>IF(AND(A4620&gt;=CONTROL!$D$9,A4620&lt;CONTROL!$D$10+1),A4620,0)</f>
        <v>0</v>
      </c>
      <c r="C4620" s="114">
        <f>IF(AND(A4620&gt;=CONTROL!$F$9,A4620&lt;CONTROL!$F$10+1),A4620,0)</f>
        <v>0</v>
      </c>
      <c r="D4620" s="114" t="str">
        <f>IF(DATOS!I4621=CONTROL!$H$10,"B","A")</f>
        <v>A</v>
      </c>
      <c r="E4620" s="114">
        <f t="shared" si="432"/>
        <v>0</v>
      </c>
      <c r="F4620">
        <f t="shared" ca="1" si="433"/>
        <v>-1</v>
      </c>
      <c r="G4620">
        <f t="shared" ca="1" si="434"/>
        <v>654</v>
      </c>
      <c r="H4620">
        <f t="shared" ca="1" si="435"/>
        <v>0</v>
      </c>
      <c r="I4620" s="122">
        <f t="shared" ca="1" si="436"/>
        <v>0</v>
      </c>
    </row>
    <row r="4621" spans="1:9" x14ac:dyDescent="0.25">
      <c r="A4621" s="114">
        <f t="shared" si="437"/>
        <v>4621</v>
      </c>
      <c r="B4621" s="114">
        <f>IF(AND(A4621&gt;=CONTROL!$D$9,A4621&lt;CONTROL!$D$10+1),A4621,0)</f>
        <v>0</v>
      </c>
      <c r="C4621" s="114">
        <f>IF(AND(A4621&gt;=CONTROL!$F$9,A4621&lt;CONTROL!$F$10+1),A4621,0)</f>
        <v>0</v>
      </c>
      <c r="D4621" s="114" t="str">
        <f>IF(DATOS!I4622=CONTROL!$H$10,"B","A")</f>
        <v>A</v>
      </c>
      <c r="E4621" s="114">
        <f t="shared" si="432"/>
        <v>0</v>
      </c>
      <c r="F4621">
        <f t="shared" ca="1" si="433"/>
        <v>-1</v>
      </c>
      <c r="G4621">
        <f t="shared" ca="1" si="434"/>
        <v>654</v>
      </c>
      <c r="H4621">
        <f t="shared" ca="1" si="435"/>
        <v>0</v>
      </c>
      <c r="I4621" s="122">
        <f t="shared" ca="1" si="436"/>
        <v>0</v>
      </c>
    </row>
    <row r="4622" spans="1:9" x14ac:dyDescent="0.25">
      <c r="A4622" s="114">
        <f t="shared" si="437"/>
        <v>4622</v>
      </c>
      <c r="B4622" s="114">
        <f>IF(AND(A4622&gt;=CONTROL!$D$9,A4622&lt;CONTROL!$D$10+1),A4622,0)</f>
        <v>0</v>
      </c>
      <c r="C4622" s="114">
        <f>IF(AND(A4622&gt;=CONTROL!$F$9,A4622&lt;CONTROL!$F$10+1),A4622,0)</f>
        <v>0</v>
      </c>
      <c r="D4622" s="114" t="str">
        <f>IF(DATOS!I4623=CONTROL!$H$10,"B","A")</f>
        <v>A</v>
      </c>
      <c r="E4622" s="114">
        <f t="shared" si="432"/>
        <v>0</v>
      </c>
      <c r="F4622">
        <f t="shared" ca="1" si="433"/>
        <v>-1</v>
      </c>
      <c r="G4622">
        <f t="shared" ca="1" si="434"/>
        <v>654</v>
      </c>
      <c r="H4622">
        <f t="shared" ca="1" si="435"/>
        <v>0</v>
      </c>
      <c r="I4622" s="122">
        <f t="shared" ca="1" si="436"/>
        <v>0</v>
      </c>
    </row>
    <row r="4623" spans="1:9" x14ac:dyDescent="0.25">
      <c r="A4623" s="114">
        <f t="shared" si="437"/>
        <v>4623</v>
      </c>
      <c r="B4623" s="114">
        <f>IF(AND(A4623&gt;=CONTROL!$D$9,A4623&lt;CONTROL!$D$10+1),A4623,0)</f>
        <v>0</v>
      </c>
      <c r="C4623" s="114">
        <f>IF(AND(A4623&gt;=CONTROL!$F$9,A4623&lt;CONTROL!$F$10+1),A4623,0)</f>
        <v>0</v>
      </c>
      <c r="D4623" s="114" t="str">
        <f>IF(DATOS!I4624=CONTROL!$H$10,"B","A")</f>
        <v>A</v>
      </c>
      <c r="E4623" s="114">
        <f t="shared" si="432"/>
        <v>0</v>
      </c>
      <c r="F4623">
        <f t="shared" ca="1" si="433"/>
        <v>-1</v>
      </c>
      <c r="G4623">
        <f t="shared" ca="1" si="434"/>
        <v>654</v>
      </c>
      <c r="H4623">
        <f t="shared" ca="1" si="435"/>
        <v>0</v>
      </c>
      <c r="I4623" s="122">
        <f t="shared" ca="1" si="436"/>
        <v>0</v>
      </c>
    </row>
    <row r="4624" spans="1:9" x14ac:dyDescent="0.25">
      <c r="A4624" s="114">
        <f t="shared" si="437"/>
        <v>4624</v>
      </c>
      <c r="B4624" s="114">
        <f>IF(AND(A4624&gt;=CONTROL!$D$9,A4624&lt;CONTROL!$D$10+1),A4624,0)</f>
        <v>0</v>
      </c>
      <c r="C4624" s="114">
        <f>IF(AND(A4624&gt;=CONTROL!$F$9,A4624&lt;CONTROL!$F$10+1),A4624,0)</f>
        <v>0</v>
      </c>
      <c r="D4624" s="114" t="str">
        <f>IF(DATOS!I4625=CONTROL!$H$10,"B","A")</f>
        <v>A</v>
      </c>
      <c r="E4624" s="114">
        <f t="shared" si="432"/>
        <v>0</v>
      </c>
      <c r="F4624">
        <f t="shared" ca="1" si="433"/>
        <v>-1</v>
      </c>
      <c r="G4624">
        <f t="shared" ca="1" si="434"/>
        <v>654</v>
      </c>
      <c r="H4624">
        <f t="shared" ca="1" si="435"/>
        <v>0</v>
      </c>
      <c r="I4624" s="122">
        <f t="shared" ca="1" si="436"/>
        <v>0</v>
      </c>
    </row>
    <row r="4625" spans="1:9" x14ac:dyDescent="0.25">
      <c r="A4625" s="114">
        <f t="shared" si="437"/>
        <v>4625</v>
      </c>
      <c r="B4625" s="114">
        <f>IF(AND(A4625&gt;=CONTROL!$D$9,A4625&lt;CONTROL!$D$10+1),A4625,0)</f>
        <v>0</v>
      </c>
      <c r="C4625" s="114">
        <f>IF(AND(A4625&gt;=CONTROL!$F$9,A4625&lt;CONTROL!$F$10+1),A4625,0)</f>
        <v>0</v>
      </c>
      <c r="D4625" s="114" t="str">
        <f>IF(DATOS!I4626=CONTROL!$H$10,"B","A")</f>
        <v>A</v>
      </c>
      <c r="E4625" s="114">
        <f t="shared" si="432"/>
        <v>0</v>
      </c>
      <c r="F4625">
        <f t="shared" ca="1" si="433"/>
        <v>-1</v>
      </c>
      <c r="G4625">
        <f t="shared" ca="1" si="434"/>
        <v>654</v>
      </c>
      <c r="H4625">
        <f t="shared" ca="1" si="435"/>
        <v>0</v>
      </c>
      <c r="I4625" s="122">
        <f t="shared" ca="1" si="436"/>
        <v>0</v>
      </c>
    </row>
    <row r="4626" spans="1:9" x14ac:dyDescent="0.25">
      <c r="A4626" s="114">
        <f t="shared" si="437"/>
        <v>4626</v>
      </c>
      <c r="B4626" s="114">
        <f>IF(AND(A4626&gt;=CONTROL!$D$9,A4626&lt;CONTROL!$D$10+1),A4626,0)</f>
        <v>0</v>
      </c>
      <c r="C4626" s="114">
        <f>IF(AND(A4626&gt;=CONTROL!$F$9,A4626&lt;CONTROL!$F$10+1),A4626,0)</f>
        <v>0</v>
      </c>
      <c r="D4626" s="114" t="str">
        <f>IF(DATOS!I4627=CONTROL!$H$10,"B","A")</f>
        <v>A</v>
      </c>
      <c r="E4626" s="114">
        <f t="shared" si="432"/>
        <v>0</v>
      </c>
      <c r="F4626">
        <f t="shared" ca="1" si="433"/>
        <v>-1</v>
      </c>
      <c r="G4626">
        <f t="shared" ca="1" si="434"/>
        <v>654</v>
      </c>
      <c r="H4626">
        <f t="shared" ca="1" si="435"/>
        <v>0</v>
      </c>
      <c r="I4626" s="122">
        <f t="shared" ca="1" si="436"/>
        <v>0</v>
      </c>
    </row>
    <row r="4627" spans="1:9" x14ac:dyDescent="0.25">
      <c r="A4627" s="114">
        <f t="shared" si="437"/>
        <v>4627</v>
      </c>
      <c r="B4627" s="114">
        <f>IF(AND(A4627&gt;=CONTROL!$D$9,A4627&lt;CONTROL!$D$10+1),A4627,0)</f>
        <v>0</v>
      </c>
      <c r="C4627" s="114">
        <f>IF(AND(A4627&gt;=CONTROL!$F$9,A4627&lt;CONTROL!$F$10+1),A4627,0)</f>
        <v>0</v>
      </c>
      <c r="D4627" s="114" t="str">
        <f>IF(DATOS!I4628=CONTROL!$H$10,"B","A")</f>
        <v>A</v>
      </c>
      <c r="E4627" s="114">
        <f t="shared" si="432"/>
        <v>0</v>
      </c>
      <c r="F4627">
        <f t="shared" ca="1" si="433"/>
        <v>-1</v>
      </c>
      <c r="G4627">
        <f t="shared" ca="1" si="434"/>
        <v>654</v>
      </c>
      <c r="H4627">
        <f t="shared" ca="1" si="435"/>
        <v>0</v>
      </c>
      <c r="I4627" s="122">
        <f t="shared" ca="1" si="436"/>
        <v>0</v>
      </c>
    </row>
    <row r="4628" spans="1:9" x14ac:dyDescent="0.25">
      <c r="A4628" s="114">
        <f t="shared" si="437"/>
        <v>4628</v>
      </c>
      <c r="B4628" s="114">
        <f>IF(AND(A4628&gt;=CONTROL!$D$9,A4628&lt;CONTROL!$D$10+1),A4628,0)</f>
        <v>0</v>
      </c>
      <c r="C4628" s="114">
        <f>IF(AND(A4628&gt;=CONTROL!$F$9,A4628&lt;CONTROL!$F$10+1),A4628,0)</f>
        <v>0</v>
      </c>
      <c r="D4628" s="114" t="str">
        <f>IF(DATOS!I4629=CONTROL!$H$10,"B","A")</f>
        <v>A</v>
      </c>
      <c r="E4628" s="114">
        <f t="shared" si="432"/>
        <v>0</v>
      </c>
      <c r="F4628">
        <f t="shared" ca="1" si="433"/>
        <v>-1</v>
      </c>
      <c r="G4628">
        <f t="shared" ca="1" si="434"/>
        <v>654</v>
      </c>
      <c r="H4628">
        <f t="shared" ca="1" si="435"/>
        <v>0</v>
      </c>
      <c r="I4628" s="122">
        <f t="shared" ca="1" si="436"/>
        <v>0</v>
      </c>
    </row>
    <row r="4629" spans="1:9" x14ac:dyDescent="0.25">
      <c r="A4629" s="114">
        <f t="shared" si="437"/>
        <v>4629</v>
      </c>
      <c r="B4629" s="114">
        <f>IF(AND(A4629&gt;=CONTROL!$D$9,A4629&lt;CONTROL!$D$10+1),A4629,0)</f>
        <v>0</v>
      </c>
      <c r="C4629" s="114">
        <f>IF(AND(A4629&gt;=CONTROL!$F$9,A4629&lt;CONTROL!$F$10+1),A4629,0)</f>
        <v>0</v>
      </c>
      <c r="D4629" s="114" t="str">
        <f>IF(DATOS!I4630=CONTROL!$H$10,"B","A")</f>
        <v>A</v>
      </c>
      <c r="E4629" s="114">
        <f t="shared" si="432"/>
        <v>0</v>
      </c>
      <c r="F4629">
        <f t="shared" ca="1" si="433"/>
        <v>-1</v>
      </c>
      <c r="G4629">
        <f t="shared" ca="1" si="434"/>
        <v>654</v>
      </c>
      <c r="H4629">
        <f t="shared" ca="1" si="435"/>
        <v>0</v>
      </c>
      <c r="I4629" s="122">
        <f t="shared" ca="1" si="436"/>
        <v>0</v>
      </c>
    </row>
    <row r="4630" spans="1:9" x14ac:dyDescent="0.25">
      <c r="A4630" s="114">
        <f t="shared" si="437"/>
        <v>4630</v>
      </c>
      <c r="B4630" s="114">
        <f>IF(AND(A4630&gt;=CONTROL!$D$9,A4630&lt;CONTROL!$D$10+1),A4630,0)</f>
        <v>0</v>
      </c>
      <c r="C4630" s="114">
        <f>IF(AND(A4630&gt;=CONTROL!$F$9,A4630&lt;CONTROL!$F$10+1),A4630,0)</f>
        <v>0</v>
      </c>
      <c r="D4630" s="114" t="str">
        <f>IF(DATOS!I4631=CONTROL!$H$10,"B","A")</f>
        <v>A</v>
      </c>
      <c r="E4630" s="114">
        <f t="shared" si="432"/>
        <v>0</v>
      </c>
      <c r="F4630">
        <f t="shared" ca="1" si="433"/>
        <v>-1</v>
      </c>
      <c r="G4630">
        <f t="shared" ca="1" si="434"/>
        <v>654</v>
      </c>
      <c r="H4630">
        <f t="shared" ca="1" si="435"/>
        <v>0</v>
      </c>
      <c r="I4630" s="122">
        <f t="shared" ca="1" si="436"/>
        <v>0</v>
      </c>
    </row>
    <row r="4631" spans="1:9" x14ac:dyDescent="0.25">
      <c r="A4631" s="114">
        <f t="shared" si="437"/>
        <v>4631</v>
      </c>
      <c r="B4631" s="114">
        <f>IF(AND(A4631&gt;=CONTROL!$D$9,A4631&lt;CONTROL!$D$10+1),A4631,0)</f>
        <v>0</v>
      </c>
      <c r="C4631" s="114">
        <f>IF(AND(A4631&gt;=CONTROL!$F$9,A4631&lt;CONTROL!$F$10+1),A4631,0)</f>
        <v>0</v>
      </c>
      <c r="D4631" s="114" t="str">
        <f>IF(DATOS!I4632=CONTROL!$H$10,"B","A")</f>
        <v>A</v>
      </c>
      <c r="E4631" s="114">
        <f t="shared" si="432"/>
        <v>0</v>
      </c>
      <c r="F4631">
        <f t="shared" ca="1" si="433"/>
        <v>-1</v>
      </c>
      <c r="G4631">
        <f t="shared" ca="1" si="434"/>
        <v>654</v>
      </c>
      <c r="H4631">
        <f t="shared" ca="1" si="435"/>
        <v>0</v>
      </c>
      <c r="I4631" s="122">
        <f t="shared" ca="1" si="436"/>
        <v>0</v>
      </c>
    </row>
    <row r="4632" spans="1:9" x14ac:dyDescent="0.25">
      <c r="A4632" s="114">
        <f t="shared" si="437"/>
        <v>4632</v>
      </c>
      <c r="B4632" s="114">
        <f>IF(AND(A4632&gt;=CONTROL!$D$9,A4632&lt;CONTROL!$D$10+1),A4632,0)</f>
        <v>0</v>
      </c>
      <c r="C4632" s="114">
        <f>IF(AND(A4632&gt;=CONTROL!$F$9,A4632&lt;CONTROL!$F$10+1),A4632,0)</f>
        <v>0</v>
      </c>
      <c r="D4632" s="114" t="str">
        <f>IF(DATOS!I4633=CONTROL!$H$10,"B","A")</f>
        <v>A</v>
      </c>
      <c r="E4632" s="114">
        <f t="shared" si="432"/>
        <v>0</v>
      </c>
      <c r="F4632">
        <f t="shared" ca="1" si="433"/>
        <v>-1</v>
      </c>
      <c r="G4632">
        <f t="shared" ca="1" si="434"/>
        <v>654</v>
      </c>
      <c r="H4632">
        <f t="shared" ca="1" si="435"/>
        <v>0</v>
      </c>
      <c r="I4632" s="122">
        <f t="shared" ca="1" si="436"/>
        <v>0</v>
      </c>
    </row>
    <row r="4633" spans="1:9" x14ac:dyDescent="0.25">
      <c r="A4633" s="114">
        <f t="shared" si="437"/>
        <v>4633</v>
      </c>
      <c r="B4633" s="114">
        <f>IF(AND(A4633&gt;=CONTROL!$D$9,A4633&lt;CONTROL!$D$10+1),A4633,0)</f>
        <v>0</v>
      </c>
      <c r="C4633" s="114">
        <f>IF(AND(A4633&gt;=CONTROL!$F$9,A4633&lt;CONTROL!$F$10+1),A4633,0)</f>
        <v>0</v>
      </c>
      <c r="D4633" s="114" t="str">
        <f>IF(DATOS!I4634=CONTROL!$H$10,"B","A")</f>
        <v>A</v>
      </c>
      <c r="E4633" s="114">
        <f t="shared" si="432"/>
        <v>0</v>
      </c>
      <c r="F4633">
        <f t="shared" ca="1" si="433"/>
        <v>-1</v>
      </c>
      <c r="G4633">
        <f t="shared" ca="1" si="434"/>
        <v>654</v>
      </c>
      <c r="H4633">
        <f t="shared" ca="1" si="435"/>
        <v>0</v>
      </c>
      <c r="I4633" s="122">
        <f t="shared" ca="1" si="436"/>
        <v>0</v>
      </c>
    </row>
    <row r="4634" spans="1:9" x14ac:dyDescent="0.25">
      <c r="A4634" s="114">
        <f t="shared" si="437"/>
        <v>4634</v>
      </c>
      <c r="B4634" s="114">
        <f>IF(AND(A4634&gt;=CONTROL!$D$9,A4634&lt;CONTROL!$D$10+1),A4634,0)</f>
        <v>0</v>
      </c>
      <c r="C4634" s="114">
        <f>IF(AND(A4634&gt;=CONTROL!$F$9,A4634&lt;CONTROL!$F$10+1),A4634,0)</f>
        <v>0</v>
      </c>
      <c r="D4634" s="114" t="str">
        <f>IF(DATOS!I4635=CONTROL!$H$10,"B","A")</f>
        <v>A</v>
      </c>
      <c r="E4634" s="114">
        <f t="shared" si="432"/>
        <v>0</v>
      </c>
      <c r="F4634">
        <f t="shared" ca="1" si="433"/>
        <v>-1</v>
      </c>
      <c r="G4634">
        <f t="shared" ca="1" si="434"/>
        <v>654</v>
      </c>
      <c r="H4634">
        <f t="shared" ca="1" si="435"/>
        <v>0</v>
      </c>
      <c r="I4634" s="122">
        <f t="shared" ca="1" si="436"/>
        <v>0</v>
      </c>
    </row>
    <row r="4635" spans="1:9" x14ac:dyDescent="0.25">
      <c r="A4635" s="114">
        <f t="shared" si="437"/>
        <v>4635</v>
      </c>
      <c r="B4635" s="114">
        <f>IF(AND(A4635&gt;=CONTROL!$D$9,A4635&lt;CONTROL!$D$10+1),A4635,0)</f>
        <v>0</v>
      </c>
      <c r="C4635" s="114">
        <f>IF(AND(A4635&gt;=CONTROL!$F$9,A4635&lt;CONTROL!$F$10+1),A4635,0)</f>
        <v>0</v>
      </c>
      <c r="D4635" s="114" t="str">
        <f>IF(DATOS!I4636=CONTROL!$H$10,"B","A")</f>
        <v>A</v>
      </c>
      <c r="E4635" s="114">
        <f t="shared" si="432"/>
        <v>0</v>
      </c>
      <c r="F4635">
        <f t="shared" ca="1" si="433"/>
        <v>-1</v>
      </c>
      <c r="G4635">
        <f t="shared" ca="1" si="434"/>
        <v>654</v>
      </c>
      <c r="H4635">
        <f t="shared" ca="1" si="435"/>
        <v>0</v>
      </c>
      <c r="I4635" s="122">
        <f t="shared" ca="1" si="436"/>
        <v>0</v>
      </c>
    </row>
    <row r="4636" spans="1:9" x14ac:dyDescent="0.25">
      <c r="A4636" s="114">
        <f t="shared" si="437"/>
        <v>4636</v>
      </c>
      <c r="B4636" s="114">
        <f>IF(AND(A4636&gt;=CONTROL!$D$9,A4636&lt;CONTROL!$D$10+1),A4636,0)</f>
        <v>0</v>
      </c>
      <c r="C4636" s="114">
        <f>IF(AND(A4636&gt;=CONTROL!$F$9,A4636&lt;CONTROL!$F$10+1),A4636,0)</f>
        <v>0</v>
      </c>
      <c r="D4636" s="114" t="str">
        <f>IF(DATOS!I4637=CONTROL!$H$10,"B","A")</f>
        <v>A</v>
      </c>
      <c r="E4636" s="114">
        <f t="shared" si="432"/>
        <v>0</v>
      </c>
      <c r="F4636">
        <f t="shared" ca="1" si="433"/>
        <v>-1</v>
      </c>
      <c r="G4636">
        <f t="shared" ca="1" si="434"/>
        <v>654</v>
      </c>
      <c r="H4636">
        <f t="shared" ca="1" si="435"/>
        <v>0</v>
      </c>
      <c r="I4636" s="122">
        <f t="shared" ca="1" si="436"/>
        <v>0</v>
      </c>
    </row>
    <row r="4637" spans="1:9" x14ac:dyDescent="0.25">
      <c r="A4637" s="114">
        <f t="shared" si="437"/>
        <v>4637</v>
      </c>
      <c r="B4637" s="114">
        <f>IF(AND(A4637&gt;=CONTROL!$D$9,A4637&lt;CONTROL!$D$10+1),A4637,0)</f>
        <v>0</v>
      </c>
      <c r="C4637" s="114">
        <f>IF(AND(A4637&gt;=CONTROL!$F$9,A4637&lt;CONTROL!$F$10+1),A4637,0)</f>
        <v>0</v>
      </c>
      <c r="D4637" s="114" t="str">
        <f>IF(DATOS!I4638=CONTROL!$H$10,"B","A")</f>
        <v>A</v>
      </c>
      <c r="E4637" s="114">
        <f t="shared" si="432"/>
        <v>0</v>
      </c>
      <c r="F4637">
        <f t="shared" ca="1" si="433"/>
        <v>-1</v>
      </c>
      <c r="G4637">
        <f t="shared" ca="1" si="434"/>
        <v>654</v>
      </c>
      <c r="H4637">
        <f t="shared" ca="1" si="435"/>
        <v>0</v>
      </c>
      <c r="I4637" s="122">
        <f t="shared" ca="1" si="436"/>
        <v>0</v>
      </c>
    </row>
    <row r="4638" spans="1:9" x14ac:dyDescent="0.25">
      <c r="A4638" s="114">
        <f t="shared" si="437"/>
        <v>4638</v>
      </c>
      <c r="B4638" s="114">
        <f>IF(AND(A4638&gt;=CONTROL!$D$9,A4638&lt;CONTROL!$D$10+1),A4638,0)</f>
        <v>0</v>
      </c>
      <c r="C4638" s="114">
        <f>IF(AND(A4638&gt;=CONTROL!$F$9,A4638&lt;CONTROL!$F$10+1),A4638,0)</f>
        <v>0</v>
      </c>
      <c r="D4638" s="114" t="str">
        <f>IF(DATOS!I4639=CONTROL!$H$10,"B","A")</f>
        <v>A</v>
      </c>
      <c r="E4638" s="114">
        <f t="shared" si="432"/>
        <v>0</v>
      </c>
      <c r="F4638">
        <f t="shared" ca="1" si="433"/>
        <v>-1</v>
      </c>
      <c r="G4638">
        <f t="shared" ca="1" si="434"/>
        <v>654</v>
      </c>
      <c r="H4638">
        <f t="shared" ca="1" si="435"/>
        <v>0</v>
      </c>
      <c r="I4638" s="122">
        <f t="shared" ca="1" si="436"/>
        <v>0</v>
      </c>
    </row>
    <row r="4639" spans="1:9" x14ac:dyDescent="0.25">
      <c r="A4639" s="114">
        <f t="shared" si="437"/>
        <v>4639</v>
      </c>
      <c r="B4639" s="114">
        <f>IF(AND(A4639&gt;=CONTROL!$D$9,A4639&lt;CONTROL!$D$10+1),A4639,0)</f>
        <v>0</v>
      </c>
      <c r="C4639" s="114">
        <f>IF(AND(A4639&gt;=CONTROL!$F$9,A4639&lt;CONTROL!$F$10+1),A4639,0)</f>
        <v>0</v>
      </c>
      <c r="D4639" s="114" t="str">
        <f>IF(DATOS!I4640=CONTROL!$H$10,"B","A")</f>
        <v>A</v>
      </c>
      <c r="E4639" s="114">
        <f t="shared" si="432"/>
        <v>0</v>
      </c>
      <c r="F4639">
        <f t="shared" ca="1" si="433"/>
        <v>-1</v>
      </c>
      <c r="G4639">
        <f t="shared" ca="1" si="434"/>
        <v>654</v>
      </c>
      <c r="H4639">
        <f t="shared" ca="1" si="435"/>
        <v>0</v>
      </c>
      <c r="I4639" s="122">
        <f t="shared" ca="1" si="436"/>
        <v>0</v>
      </c>
    </row>
    <row r="4640" spans="1:9" x14ac:dyDescent="0.25">
      <c r="A4640" s="114">
        <f t="shared" si="437"/>
        <v>4640</v>
      </c>
      <c r="B4640" s="114">
        <f>IF(AND(A4640&gt;=CONTROL!$D$9,A4640&lt;CONTROL!$D$10+1),A4640,0)</f>
        <v>0</v>
      </c>
      <c r="C4640" s="114">
        <f>IF(AND(A4640&gt;=CONTROL!$F$9,A4640&lt;CONTROL!$F$10+1),A4640,0)</f>
        <v>0</v>
      </c>
      <c r="D4640" s="114" t="str">
        <f>IF(DATOS!I4641=CONTROL!$H$10,"B","A")</f>
        <v>A</v>
      </c>
      <c r="E4640" s="114">
        <f t="shared" si="432"/>
        <v>0</v>
      </c>
      <c r="F4640">
        <f t="shared" ca="1" si="433"/>
        <v>-1</v>
      </c>
      <c r="G4640">
        <f t="shared" ca="1" si="434"/>
        <v>654</v>
      </c>
      <c r="H4640">
        <f t="shared" ca="1" si="435"/>
        <v>0</v>
      </c>
      <c r="I4640" s="122">
        <f t="shared" ca="1" si="436"/>
        <v>0</v>
      </c>
    </row>
    <row r="4641" spans="1:9" x14ac:dyDescent="0.25">
      <c r="A4641" s="114">
        <f t="shared" si="437"/>
        <v>4641</v>
      </c>
      <c r="B4641" s="114">
        <f>IF(AND(A4641&gt;=CONTROL!$D$9,A4641&lt;CONTROL!$D$10+1),A4641,0)</f>
        <v>0</v>
      </c>
      <c r="C4641" s="114">
        <f>IF(AND(A4641&gt;=CONTROL!$F$9,A4641&lt;CONTROL!$F$10+1),A4641,0)</f>
        <v>0</v>
      </c>
      <c r="D4641" s="114" t="str">
        <f>IF(DATOS!I4642=CONTROL!$H$10,"B","A")</f>
        <v>A</v>
      </c>
      <c r="E4641" s="114">
        <f t="shared" si="432"/>
        <v>0</v>
      </c>
      <c r="F4641">
        <f t="shared" ca="1" si="433"/>
        <v>-1</v>
      </c>
      <c r="G4641">
        <f t="shared" ca="1" si="434"/>
        <v>654</v>
      </c>
      <c r="H4641">
        <f t="shared" ca="1" si="435"/>
        <v>0</v>
      </c>
      <c r="I4641" s="122">
        <f t="shared" ca="1" si="436"/>
        <v>0</v>
      </c>
    </row>
    <row r="4642" spans="1:9" x14ac:dyDescent="0.25">
      <c r="A4642" s="114">
        <f t="shared" si="437"/>
        <v>4642</v>
      </c>
      <c r="B4642" s="114">
        <f>IF(AND(A4642&gt;=CONTROL!$D$9,A4642&lt;CONTROL!$D$10+1),A4642,0)</f>
        <v>0</v>
      </c>
      <c r="C4642" s="114">
        <f>IF(AND(A4642&gt;=CONTROL!$F$9,A4642&lt;CONTROL!$F$10+1),A4642,0)</f>
        <v>0</v>
      </c>
      <c r="D4642" s="114" t="str">
        <f>IF(DATOS!I4643=CONTROL!$H$10,"B","A")</f>
        <v>A</v>
      </c>
      <c r="E4642" s="114">
        <f t="shared" si="432"/>
        <v>0</v>
      </c>
      <c r="F4642">
        <f t="shared" ca="1" si="433"/>
        <v>-1</v>
      </c>
      <c r="G4642">
        <f t="shared" ca="1" si="434"/>
        <v>654</v>
      </c>
      <c r="H4642">
        <f t="shared" ca="1" si="435"/>
        <v>0</v>
      </c>
      <c r="I4642" s="122">
        <f t="shared" ca="1" si="436"/>
        <v>0</v>
      </c>
    </row>
    <row r="4643" spans="1:9" x14ac:dyDescent="0.25">
      <c r="A4643" s="114">
        <f t="shared" si="437"/>
        <v>4643</v>
      </c>
      <c r="B4643" s="114">
        <f>IF(AND(A4643&gt;=CONTROL!$D$9,A4643&lt;CONTROL!$D$10+1),A4643,0)</f>
        <v>0</v>
      </c>
      <c r="C4643" s="114">
        <f>IF(AND(A4643&gt;=CONTROL!$F$9,A4643&lt;CONTROL!$F$10+1),A4643,0)</f>
        <v>0</v>
      </c>
      <c r="D4643" s="114" t="str">
        <f>IF(DATOS!I4644=CONTROL!$H$10,"B","A")</f>
        <v>A</v>
      </c>
      <c r="E4643" s="114">
        <f t="shared" si="432"/>
        <v>0</v>
      </c>
      <c r="F4643">
        <f t="shared" ca="1" si="433"/>
        <v>-1</v>
      </c>
      <c r="G4643">
        <f t="shared" ca="1" si="434"/>
        <v>654</v>
      </c>
      <c r="H4643">
        <f t="shared" ca="1" si="435"/>
        <v>0</v>
      </c>
      <c r="I4643" s="122">
        <f t="shared" ca="1" si="436"/>
        <v>0</v>
      </c>
    </row>
    <row r="4644" spans="1:9" x14ac:dyDescent="0.25">
      <c r="A4644" s="114">
        <f t="shared" si="437"/>
        <v>4644</v>
      </c>
      <c r="B4644" s="114">
        <f>IF(AND(A4644&gt;=CONTROL!$D$9,A4644&lt;CONTROL!$D$10+1),A4644,0)</f>
        <v>0</v>
      </c>
      <c r="C4644" s="114">
        <f>IF(AND(A4644&gt;=CONTROL!$F$9,A4644&lt;CONTROL!$F$10+1),A4644,0)</f>
        <v>0</v>
      </c>
      <c r="D4644" s="114" t="str">
        <f>IF(DATOS!I4645=CONTROL!$H$10,"B","A")</f>
        <v>A</v>
      </c>
      <c r="E4644" s="114">
        <f t="shared" si="432"/>
        <v>0</v>
      </c>
      <c r="F4644">
        <f t="shared" ca="1" si="433"/>
        <v>-1</v>
      </c>
      <c r="G4644">
        <f t="shared" ca="1" si="434"/>
        <v>654</v>
      </c>
      <c r="H4644">
        <f t="shared" ca="1" si="435"/>
        <v>0</v>
      </c>
      <c r="I4644" s="122">
        <f t="shared" ca="1" si="436"/>
        <v>0</v>
      </c>
    </row>
    <row r="4645" spans="1:9" x14ac:dyDescent="0.25">
      <c r="A4645" s="114">
        <f t="shared" si="437"/>
        <v>4645</v>
      </c>
      <c r="B4645" s="114">
        <f>IF(AND(A4645&gt;=CONTROL!$D$9,A4645&lt;CONTROL!$D$10+1),A4645,0)</f>
        <v>0</v>
      </c>
      <c r="C4645" s="114">
        <f>IF(AND(A4645&gt;=CONTROL!$F$9,A4645&lt;CONTROL!$F$10+1),A4645,0)</f>
        <v>0</v>
      </c>
      <c r="D4645" s="114" t="str">
        <f>IF(DATOS!I4646=CONTROL!$H$10,"B","A")</f>
        <v>A</v>
      </c>
      <c r="E4645" s="114">
        <f t="shared" si="432"/>
        <v>0</v>
      </c>
      <c r="F4645">
        <f t="shared" ca="1" si="433"/>
        <v>-1</v>
      </c>
      <c r="G4645">
        <f t="shared" ca="1" si="434"/>
        <v>654</v>
      </c>
      <c r="H4645">
        <f t="shared" ca="1" si="435"/>
        <v>0</v>
      </c>
      <c r="I4645" s="122">
        <f t="shared" ca="1" si="436"/>
        <v>0</v>
      </c>
    </row>
    <row r="4646" spans="1:9" x14ac:dyDescent="0.25">
      <c r="A4646" s="114">
        <f t="shared" si="437"/>
        <v>4646</v>
      </c>
      <c r="B4646" s="114">
        <f>IF(AND(A4646&gt;=CONTROL!$D$9,A4646&lt;CONTROL!$D$10+1),A4646,0)</f>
        <v>0</v>
      </c>
      <c r="C4646" s="114">
        <f>IF(AND(A4646&gt;=CONTROL!$F$9,A4646&lt;CONTROL!$F$10+1),A4646,0)</f>
        <v>0</v>
      </c>
      <c r="D4646" s="114" t="str">
        <f>IF(DATOS!I4647=CONTROL!$H$10,"B","A")</f>
        <v>A</v>
      </c>
      <c r="E4646" s="114">
        <f t="shared" si="432"/>
        <v>0</v>
      </c>
      <c r="F4646">
        <f t="shared" ca="1" si="433"/>
        <v>-1</v>
      </c>
      <c r="G4646">
        <f t="shared" ca="1" si="434"/>
        <v>654</v>
      </c>
      <c r="H4646">
        <f t="shared" ca="1" si="435"/>
        <v>0</v>
      </c>
      <c r="I4646" s="122">
        <f t="shared" ca="1" si="436"/>
        <v>0</v>
      </c>
    </row>
    <row r="4647" spans="1:9" x14ac:dyDescent="0.25">
      <c r="A4647" s="114">
        <f t="shared" si="437"/>
        <v>4647</v>
      </c>
      <c r="B4647" s="114">
        <f>IF(AND(A4647&gt;=CONTROL!$D$9,A4647&lt;CONTROL!$D$10+1),A4647,0)</f>
        <v>0</v>
      </c>
      <c r="C4647" s="114">
        <f>IF(AND(A4647&gt;=CONTROL!$F$9,A4647&lt;CONTROL!$F$10+1),A4647,0)</f>
        <v>0</v>
      </c>
      <c r="D4647" s="114" t="str">
        <f>IF(DATOS!I4648=CONTROL!$H$10,"B","A")</f>
        <v>A</v>
      </c>
      <c r="E4647" s="114">
        <f t="shared" si="432"/>
        <v>0</v>
      </c>
      <c r="F4647">
        <f t="shared" ca="1" si="433"/>
        <v>-1</v>
      </c>
      <c r="G4647">
        <f t="shared" ca="1" si="434"/>
        <v>654</v>
      </c>
      <c r="H4647">
        <f t="shared" ca="1" si="435"/>
        <v>0</v>
      </c>
      <c r="I4647" s="122">
        <f t="shared" ca="1" si="436"/>
        <v>0</v>
      </c>
    </row>
    <row r="4648" spans="1:9" x14ac:dyDescent="0.25">
      <c r="A4648" s="114">
        <f t="shared" si="437"/>
        <v>4648</v>
      </c>
      <c r="B4648" s="114">
        <f>IF(AND(A4648&gt;=CONTROL!$D$9,A4648&lt;CONTROL!$D$10+1),A4648,0)</f>
        <v>0</v>
      </c>
      <c r="C4648" s="114">
        <f>IF(AND(A4648&gt;=CONTROL!$F$9,A4648&lt;CONTROL!$F$10+1),A4648,0)</f>
        <v>0</v>
      </c>
      <c r="D4648" s="114" t="str">
        <f>IF(DATOS!I4649=CONTROL!$H$10,"B","A")</f>
        <v>A</v>
      </c>
      <c r="E4648" s="114">
        <f t="shared" si="432"/>
        <v>0</v>
      </c>
      <c r="F4648">
        <f t="shared" ca="1" si="433"/>
        <v>-1</v>
      </c>
      <c r="G4648">
        <f t="shared" ca="1" si="434"/>
        <v>654</v>
      </c>
      <c r="H4648">
        <f t="shared" ca="1" si="435"/>
        <v>0</v>
      </c>
      <c r="I4648" s="122">
        <f t="shared" ca="1" si="436"/>
        <v>0</v>
      </c>
    </row>
    <row r="4649" spans="1:9" x14ac:dyDescent="0.25">
      <c r="A4649" s="114">
        <f t="shared" si="437"/>
        <v>4649</v>
      </c>
      <c r="B4649" s="114">
        <f>IF(AND(A4649&gt;=CONTROL!$D$9,A4649&lt;CONTROL!$D$10+1),A4649,0)</f>
        <v>0</v>
      </c>
      <c r="C4649" s="114">
        <f>IF(AND(A4649&gt;=CONTROL!$F$9,A4649&lt;CONTROL!$F$10+1),A4649,0)</f>
        <v>0</v>
      </c>
      <c r="D4649" s="114" t="str">
        <f>IF(DATOS!I4650=CONTROL!$H$10,"B","A")</f>
        <v>A</v>
      </c>
      <c r="E4649" s="114">
        <f t="shared" si="432"/>
        <v>0</v>
      </c>
      <c r="F4649">
        <f t="shared" ca="1" si="433"/>
        <v>-1</v>
      </c>
      <c r="G4649">
        <f t="shared" ca="1" si="434"/>
        <v>654</v>
      </c>
      <c r="H4649">
        <f t="shared" ca="1" si="435"/>
        <v>0</v>
      </c>
      <c r="I4649" s="122">
        <f t="shared" ca="1" si="436"/>
        <v>0</v>
      </c>
    </row>
    <row r="4650" spans="1:9" x14ac:dyDescent="0.25">
      <c r="A4650" s="114">
        <f t="shared" si="437"/>
        <v>4650</v>
      </c>
      <c r="B4650" s="114">
        <f>IF(AND(A4650&gt;=CONTROL!$D$9,A4650&lt;CONTROL!$D$10+1),A4650,0)</f>
        <v>0</v>
      </c>
      <c r="C4650" s="114">
        <f>IF(AND(A4650&gt;=CONTROL!$F$9,A4650&lt;CONTROL!$F$10+1),A4650,0)</f>
        <v>0</v>
      </c>
      <c r="D4650" s="114" t="str">
        <f>IF(DATOS!I4651=CONTROL!$H$10,"B","A")</f>
        <v>A</v>
      </c>
      <c r="E4650" s="114">
        <f t="shared" si="432"/>
        <v>0</v>
      </c>
      <c r="F4650">
        <f t="shared" ca="1" si="433"/>
        <v>-1</v>
      </c>
      <c r="G4650">
        <f t="shared" ca="1" si="434"/>
        <v>654</v>
      </c>
      <c r="H4650">
        <f t="shared" ca="1" si="435"/>
        <v>0</v>
      </c>
      <c r="I4650" s="122">
        <f t="shared" ca="1" si="436"/>
        <v>0</v>
      </c>
    </row>
    <row r="4651" spans="1:9" x14ac:dyDescent="0.25">
      <c r="A4651" s="114">
        <f t="shared" si="437"/>
        <v>4651</v>
      </c>
      <c r="B4651" s="114">
        <f>IF(AND(A4651&gt;=CONTROL!$D$9,A4651&lt;CONTROL!$D$10+1),A4651,0)</f>
        <v>0</v>
      </c>
      <c r="C4651" s="114">
        <f>IF(AND(A4651&gt;=CONTROL!$F$9,A4651&lt;CONTROL!$F$10+1),A4651,0)</f>
        <v>0</v>
      </c>
      <c r="D4651" s="114" t="str">
        <f>IF(DATOS!I4652=CONTROL!$H$10,"B","A")</f>
        <v>A</v>
      </c>
      <c r="E4651" s="114">
        <f t="shared" si="432"/>
        <v>0</v>
      </c>
      <c r="F4651">
        <f t="shared" ca="1" si="433"/>
        <v>-1</v>
      </c>
      <c r="G4651">
        <f t="shared" ca="1" si="434"/>
        <v>654</v>
      </c>
      <c r="H4651">
        <f t="shared" ca="1" si="435"/>
        <v>0</v>
      </c>
      <c r="I4651" s="122">
        <f t="shared" ca="1" si="436"/>
        <v>0</v>
      </c>
    </row>
    <row r="4652" spans="1:9" x14ac:dyDescent="0.25">
      <c r="A4652" s="114">
        <f t="shared" si="437"/>
        <v>4652</v>
      </c>
      <c r="B4652" s="114">
        <f>IF(AND(A4652&gt;=CONTROL!$D$9,A4652&lt;CONTROL!$D$10+1),A4652,0)</f>
        <v>0</v>
      </c>
      <c r="C4652" s="114">
        <f>IF(AND(A4652&gt;=CONTROL!$F$9,A4652&lt;CONTROL!$F$10+1),A4652,0)</f>
        <v>0</v>
      </c>
      <c r="D4652" s="114" t="str">
        <f>IF(DATOS!I4653=CONTROL!$H$10,"B","A")</f>
        <v>A</v>
      </c>
      <c r="E4652" s="114">
        <f t="shared" si="432"/>
        <v>0</v>
      </c>
      <c r="F4652">
        <f t="shared" ca="1" si="433"/>
        <v>-1</v>
      </c>
      <c r="G4652">
        <f t="shared" ca="1" si="434"/>
        <v>654</v>
      </c>
      <c r="H4652">
        <f t="shared" ca="1" si="435"/>
        <v>0</v>
      </c>
      <c r="I4652" s="122">
        <f t="shared" ca="1" si="436"/>
        <v>0</v>
      </c>
    </row>
    <row r="4653" spans="1:9" x14ac:dyDescent="0.25">
      <c r="A4653" s="114">
        <f t="shared" si="437"/>
        <v>4653</v>
      </c>
      <c r="B4653" s="114">
        <f>IF(AND(A4653&gt;=CONTROL!$D$9,A4653&lt;CONTROL!$D$10+1),A4653,0)</f>
        <v>0</v>
      </c>
      <c r="C4653" s="114">
        <f>IF(AND(A4653&gt;=CONTROL!$F$9,A4653&lt;CONTROL!$F$10+1),A4653,0)</f>
        <v>0</v>
      </c>
      <c r="D4653" s="114" t="str">
        <f>IF(DATOS!I4654=CONTROL!$H$10,"B","A")</f>
        <v>A</v>
      </c>
      <c r="E4653" s="114">
        <f t="shared" si="432"/>
        <v>0</v>
      </c>
      <c r="F4653">
        <f t="shared" ca="1" si="433"/>
        <v>-1</v>
      </c>
      <c r="G4653">
        <f t="shared" ca="1" si="434"/>
        <v>654</v>
      </c>
      <c r="H4653">
        <f t="shared" ca="1" si="435"/>
        <v>0</v>
      </c>
      <c r="I4653" s="122">
        <f t="shared" ca="1" si="436"/>
        <v>0</v>
      </c>
    </row>
    <row r="4654" spans="1:9" x14ac:dyDescent="0.25">
      <c r="A4654" s="114">
        <f t="shared" si="437"/>
        <v>4654</v>
      </c>
      <c r="B4654" s="114">
        <f>IF(AND(A4654&gt;=CONTROL!$D$9,A4654&lt;CONTROL!$D$10+1),A4654,0)</f>
        <v>0</v>
      </c>
      <c r="C4654" s="114">
        <f>IF(AND(A4654&gt;=CONTROL!$F$9,A4654&lt;CONTROL!$F$10+1),A4654,0)</f>
        <v>0</v>
      </c>
      <c r="D4654" s="114" t="str">
        <f>IF(DATOS!I4655=CONTROL!$H$10,"B","A")</f>
        <v>A</v>
      </c>
      <c r="E4654" s="114">
        <f t="shared" si="432"/>
        <v>0</v>
      </c>
      <c r="F4654">
        <f t="shared" ca="1" si="433"/>
        <v>-1</v>
      </c>
      <c r="G4654">
        <f t="shared" ca="1" si="434"/>
        <v>654</v>
      </c>
      <c r="H4654">
        <f t="shared" ca="1" si="435"/>
        <v>0</v>
      </c>
      <c r="I4654" s="122">
        <f t="shared" ca="1" si="436"/>
        <v>0</v>
      </c>
    </row>
    <row r="4655" spans="1:9" x14ac:dyDescent="0.25">
      <c r="A4655" s="114">
        <f t="shared" si="437"/>
        <v>4655</v>
      </c>
      <c r="B4655" s="114">
        <f>IF(AND(A4655&gt;=CONTROL!$D$9,A4655&lt;CONTROL!$D$10+1),A4655,0)</f>
        <v>0</v>
      </c>
      <c r="C4655" s="114">
        <f>IF(AND(A4655&gt;=CONTROL!$F$9,A4655&lt;CONTROL!$F$10+1),A4655,0)</f>
        <v>0</v>
      </c>
      <c r="D4655" s="114" t="str">
        <f>IF(DATOS!I4656=CONTROL!$H$10,"B","A")</f>
        <v>A</v>
      </c>
      <c r="E4655" s="114">
        <f t="shared" si="432"/>
        <v>0</v>
      </c>
      <c r="F4655">
        <f t="shared" ca="1" si="433"/>
        <v>-1</v>
      </c>
      <c r="G4655">
        <f t="shared" ca="1" si="434"/>
        <v>654</v>
      </c>
      <c r="H4655">
        <f t="shared" ca="1" si="435"/>
        <v>0</v>
      </c>
      <c r="I4655" s="122">
        <f t="shared" ca="1" si="436"/>
        <v>0</v>
      </c>
    </row>
    <row r="4656" spans="1:9" x14ac:dyDescent="0.25">
      <c r="A4656" s="114">
        <f t="shared" si="437"/>
        <v>4656</v>
      </c>
      <c r="B4656" s="114">
        <f>IF(AND(A4656&gt;=CONTROL!$D$9,A4656&lt;CONTROL!$D$10+1),A4656,0)</f>
        <v>0</v>
      </c>
      <c r="C4656" s="114">
        <f>IF(AND(A4656&gt;=CONTROL!$F$9,A4656&lt;CONTROL!$F$10+1),A4656,0)</f>
        <v>0</v>
      </c>
      <c r="D4656" s="114" t="str">
        <f>IF(DATOS!I4657=CONTROL!$H$10,"B","A")</f>
        <v>A</v>
      </c>
      <c r="E4656" s="114">
        <f t="shared" si="432"/>
        <v>0</v>
      </c>
      <c r="F4656">
        <f t="shared" ca="1" si="433"/>
        <v>-1</v>
      </c>
      <c r="G4656">
        <f t="shared" ca="1" si="434"/>
        <v>654</v>
      </c>
      <c r="H4656">
        <f t="shared" ca="1" si="435"/>
        <v>0</v>
      </c>
      <c r="I4656" s="122">
        <f t="shared" ca="1" si="436"/>
        <v>0</v>
      </c>
    </row>
    <row r="4657" spans="1:9" x14ac:dyDescent="0.25">
      <c r="A4657" s="114">
        <f t="shared" si="437"/>
        <v>4657</v>
      </c>
      <c r="B4657" s="114">
        <f>IF(AND(A4657&gt;=CONTROL!$D$9,A4657&lt;CONTROL!$D$10+1),A4657,0)</f>
        <v>0</v>
      </c>
      <c r="C4657" s="114">
        <f>IF(AND(A4657&gt;=CONTROL!$F$9,A4657&lt;CONTROL!$F$10+1),A4657,0)</f>
        <v>0</v>
      </c>
      <c r="D4657" s="114" t="str">
        <f>IF(DATOS!I4658=CONTROL!$H$10,"B","A")</f>
        <v>A</v>
      </c>
      <c r="E4657" s="114">
        <f t="shared" si="432"/>
        <v>0</v>
      </c>
      <c r="F4657">
        <f t="shared" ca="1" si="433"/>
        <v>-1</v>
      </c>
      <c r="G4657">
        <f t="shared" ca="1" si="434"/>
        <v>654</v>
      </c>
      <c r="H4657">
        <f t="shared" ca="1" si="435"/>
        <v>0</v>
      </c>
      <c r="I4657" s="122">
        <f t="shared" ca="1" si="436"/>
        <v>0</v>
      </c>
    </row>
    <row r="4658" spans="1:9" x14ac:dyDescent="0.25">
      <c r="A4658" s="114">
        <f t="shared" si="437"/>
        <v>4658</v>
      </c>
      <c r="B4658" s="114">
        <f>IF(AND(A4658&gt;=CONTROL!$D$9,A4658&lt;CONTROL!$D$10+1),A4658,0)</f>
        <v>0</v>
      </c>
      <c r="C4658" s="114">
        <f>IF(AND(A4658&gt;=CONTROL!$F$9,A4658&lt;CONTROL!$F$10+1),A4658,0)</f>
        <v>0</v>
      </c>
      <c r="D4658" s="114" t="str">
        <f>IF(DATOS!I4659=CONTROL!$H$10,"B","A")</f>
        <v>A</v>
      </c>
      <c r="E4658" s="114">
        <f t="shared" si="432"/>
        <v>0</v>
      </c>
      <c r="F4658">
        <f t="shared" ca="1" si="433"/>
        <v>-1</v>
      </c>
      <c r="G4658">
        <f t="shared" ca="1" si="434"/>
        <v>654</v>
      </c>
      <c r="H4658">
        <f t="shared" ca="1" si="435"/>
        <v>0</v>
      </c>
      <c r="I4658" s="122">
        <f t="shared" ca="1" si="436"/>
        <v>0</v>
      </c>
    </row>
    <row r="4659" spans="1:9" x14ac:dyDescent="0.25">
      <c r="A4659" s="114">
        <f t="shared" si="437"/>
        <v>4659</v>
      </c>
      <c r="B4659" s="114">
        <f>IF(AND(A4659&gt;=CONTROL!$D$9,A4659&lt;CONTROL!$D$10+1),A4659,0)</f>
        <v>0</v>
      </c>
      <c r="C4659" s="114">
        <f>IF(AND(A4659&gt;=CONTROL!$F$9,A4659&lt;CONTROL!$F$10+1),A4659,0)</f>
        <v>0</v>
      </c>
      <c r="D4659" s="114" t="str">
        <f>IF(DATOS!I4660=CONTROL!$H$10,"B","A")</f>
        <v>A</v>
      </c>
      <c r="E4659" s="114">
        <f t="shared" si="432"/>
        <v>0</v>
      </c>
      <c r="F4659">
        <f t="shared" ca="1" si="433"/>
        <v>-1</v>
      </c>
      <c r="G4659">
        <f t="shared" ca="1" si="434"/>
        <v>654</v>
      </c>
      <c r="H4659">
        <f t="shared" ca="1" si="435"/>
        <v>0</v>
      </c>
      <c r="I4659" s="122">
        <f t="shared" ca="1" si="436"/>
        <v>0</v>
      </c>
    </row>
    <row r="4660" spans="1:9" x14ac:dyDescent="0.25">
      <c r="A4660" s="114">
        <f t="shared" si="437"/>
        <v>4660</v>
      </c>
      <c r="B4660" s="114">
        <f>IF(AND(A4660&gt;=CONTROL!$D$9,A4660&lt;CONTROL!$D$10+1),A4660,0)</f>
        <v>0</v>
      </c>
      <c r="C4660" s="114">
        <f>IF(AND(A4660&gt;=CONTROL!$F$9,A4660&lt;CONTROL!$F$10+1),A4660,0)</f>
        <v>0</v>
      </c>
      <c r="D4660" s="114" t="str">
        <f>IF(DATOS!I4661=CONTROL!$H$10,"B","A")</f>
        <v>A</v>
      </c>
      <c r="E4660" s="114">
        <f t="shared" si="432"/>
        <v>0</v>
      </c>
      <c r="F4660">
        <f t="shared" ca="1" si="433"/>
        <v>-1</v>
      </c>
      <c r="G4660">
        <f t="shared" ca="1" si="434"/>
        <v>654</v>
      </c>
      <c r="H4660">
        <f t="shared" ca="1" si="435"/>
        <v>0</v>
      </c>
      <c r="I4660" s="122">
        <f t="shared" ca="1" si="436"/>
        <v>0</v>
      </c>
    </row>
    <row r="4661" spans="1:9" x14ac:dyDescent="0.25">
      <c r="A4661" s="114">
        <f t="shared" si="437"/>
        <v>4661</v>
      </c>
      <c r="B4661" s="114">
        <f>IF(AND(A4661&gt;=CONTROL!$D$9,A4661&lt;CONTROL!$D$10+1),A4661,0)</f>
        <v>0</v>
      </c>
      <c r="C4661" s="114">
        <f>IF(AND(A4661&gt;=CONTROL!$F$9,A4661&lt;CONTROL!$F$10+1),A4661,0)</f>
        <v>0</v>
      </c>
      <c r="D4661" s="114" t="str">
        <f>IF(DATOS!I4662=CONTROL!$H$10,"B","A")</f>
        <v>A</v>
      </c>
      <c r="E4661" s="114">
        <f t="shared" si="432"/>
        <v>0</v>
      </c>
      <c r="F4661">
        <f t="shared" ca="1" si="433"/>
        <v>-1</v>
      </c>
      <c r="G4661">
        <f t="shared" ca="1" si="434"/>
        <v>654</v>
      </c>
      <c r="H4661">
        <f t="shared" ca="1" si="435"/>
        <v>0</v>
      </c>
      <c r="I4661" s="122">
        <f t="shared" ca="1" si="436"/>
        <v>0</v>
      </c>
    </row>
    <row r="4662" spans="1:9" x14ac:dyDescent="0.25">
      <c r="A4662" s="114">
        <f t="shared" si="437"/>
        <v>4662</v>
      </c>
      <c r="B4662" s="114">
        <f>IF(AND(A4662&gt;=CONTROL!$D$9,A4662&lt;CONTROL!$D$10+1),A4662,0)</f>
        <v>0</v>
      </c>
      <c r="C4662" s="114">
        <f>IF(AND(A4662&gt;=CONTROL!$F$9,A4662&lt;CONTROL!$F$10+1),A4662,0)</f>
        <v>0</v>
      </c>
      <c r="D4662" s="114" t="str">
        <f>IF(DATOS!I4663=CONTROL!$H$10,"B","A")</f>
        <v>A</v>
      </c>
      <c r="E4662" s="114">
        <f t="shared" si="432"/>
        <v>0</v>
      </c>
      <c r="F4662">
        <f t="shared" ca="1" si="433"/>
        <v>-1</v>
      </c>
      <c r="G4662">
        <f t="shared" ca="1" si="434"/>
        <v>654</v>
      </c>
      <c r="H4662">
        <f t="shared" ca="1" si="435"/>
        <v>0</v>
      </c>
      <c r="I4662" s="122">
        <f t="shared" ca="1" si="436"/>
        <v>0</v>
      </c>
    </row>
    <row r="4663" spans="1:9" x14ac:dyDescent="0.25">
      <c r="A4663" s="114">
        <f t="shared" si="437"/>
        <v>4663</v>
      </c>
      <c r="B4663" s="114">
        <f>IF(AND(A4663&gt;=CONTROL!$D$9,A4663&lt;CONTROL!$D$10+1),A4663,0)</f>
        <v>0</v>
      </c>
      <c r="C4663" s="114">
        <f>IF(AND(A4663&gt;=CONTROL!$F$9,A4663&lt;CONTROL!$F$10+1),A4663,0)</f>
        <v>0</v>
      </c>
      <c r="D4663" s="114" t="str">
        <f>IF(DATOS!I4664=CONTROL!$H$10,"B","A")</f>
        <v>A</v>
      </c>
      <c r="E4663" s="114">
        <f t="shared" si="432"/>
        <v>0</v>
      </c>
      <c r="F4663">
        <f t="shared" ca="1" si="433"/>
        <v>-1</v>
      </c>
      <c r="G4663">
        <f t="shared" ca="1" si="434"/>
        <v>654</v>
      </c>
      <c r="H4663">
        <f t="shared" ca="1" si="435"/>
        <v>0</v>
      </c>
      <c r="I4663" s="122">
        <f t="shared" ca="1" si="436"/>
        <v>0</v>
      </c>
    </row>
    <row r="4664" spans="1:9" x14ac:dyDescent="0.25">
      <c r="A4664" s="114">
        <f t="shared" si="437"/>
        <v>4664</v>
      </c>
      <c r="B4664" s="114">
        <f>IF(AND(A4664&gt;=CONTROL!$D$9,A4664&lt;CONTROL!$D$10+1),A4664,0)</f>
        <v>0</v>
      </c>
      <c r="C4664" s="114">
        <f>IF(AND(A4664&gt;=CONTROL!$F$9,A4664&lt;CONTROL!$F$10+1),A4664,0)</f>
        <v>0</v>
      </c>
      <c r="D4664" s="114" t="str">
        <f>IF(DATOS!I4665=CONTROL!$H$10,"B","A")</f>
        <v>A</v>
      </c>
      <c r="E4664" s="114">
        <f t="shared" si="432"/>
        <v>0</v>
      </c>
      <c r="F4664">
        <f t="shared" ca="1" si="433"/>
        <v>-1</v>
      </c>
      <c r="G4664">
        <f t="shared" ca="1" si="434"/>
        <v>654</v>
      </c>
      <c r="H4664">
        <f t="shared" ca="1" si="435"/>
        <v>0</v>
      </c>
      <c r="I4664" s="122">
        <f t="shared" ca="1" si="436"/>
        <v>0</v>
      </c>
    </row>
    <row r="4665" spans="1:9" x14ac:dyDescent="0.25">
      <c r="A4665" s="114">
        <f t="shared" si="437"/>
        <v>4665</v>
      </c>
      <c r="B4665" s="114">
        <f>IF(AND(A4665&gt;=CONTROL!$D$9,A4665&lt;CONTROL!$D$10+1),A4665,0)</f>
        <v>0</v>
      </c>
      <c r="C4665" s="114">
        <f>IF(AND(A4665&gt;=CONTROL!$F$9,A4665&lt;CONTROL!$F$10+1),A4665,0)</f>
        <v>0</v>
      </c>
      <c r="D4665" s="114" t="str">
        <f>IF(DATOS!I4666=CONTROL!$H$10,"B","A")</f>
        <v>A</v>
      </c>
      <c r="E4665" s="114">
        <f t="shared" si="432"/>
        <v>0</v>
      </c>
      <c r="F4665">
        <f t="shared" ca="1" si="433"/>
        <v>-1</v>
      </c>
      <c r="G4665">
        <f t="shared" ca="1" si="434"/>
        <v>654</v>
      </c>
      <c r="H4665">
        <f t="shared" ca="1" si="435"/>
        <v>0</v>
      </c>
      <c r="I4665" s="122">
        <f t="shared" ca="1" si="436"/>
        <v>0</v>
      </c>
    </row>
    <row r="4666" spans="1:9" x14ac:dyDescent="0.25">
      <c r="A4666" s="114">
        <f t="shared" si="437"/>
        <v>4666</v>
      </c>
      <c r="B4666" s="114">
        <f>IF(AND(A4666&gt;=CONTROL!$D$9,A4666&lt;CONTROL!$D$10+1),A4666,0)</f>
        <v>0</v>
      </c>
      <c r="C4666" s="114">
        <f>IF(AND(A4666&gt;=CONTROL!$F$9,A4666&lt;CONTROL!$F$10+1),A4666,0)</f>
        <v>0</v>
      </c>
      <c r="D4666" s="114" t="str">
        <f>IF(DATOS!I4667=CONTROL!$H$10,"B","A")</f>
        <v>A</v>
      </c>
      <c r="E4666" s="114">
        <f t="shared" si="432"/>
        <v>0</v>
      </c>
      <c r="F4666">
        <f t="shared" ca="1" si="433"/>
        <v>-1</v>
      </c>
      <c r="G4666">
        <f t="shared" ca="1" si="434"/>
        <v>654</v>
      </c>
      <c r="H4666">
        <f t="shared" ca="1" si="435"/>
        <v>0</v>
      </c>
      <c r="I4666" s="122">
        <f t="shared" ca="1" si="436"/>
        <v>0</v>
      </c>
    </row>
    <row r="4667" spans="1:9" x14ac:dyDescent="0.25">
      <c r="A4667" s="114">
        <f t="shared" si="437"/>
        <v>4667</v>
      </c>
      <c r="B4667" s="114">
        <f>IF(AND(A4667&gt;=CONTROL!$D$9,A4667&lt;CONTROL!$D$10+1),A4667,0)</f>
        <v>0</v>
      </c>
      <c r="C4667" s="114">
        <f>IF(AND(A4667&gt;=CONTROL!$F$9,A4667&lt;CONTROL!$F$10+1),A4667,0)</f>
        <v>0</v>
      </c>
      <c r="D4667" s="114" t="str">
        <f>IF(DATOS!I4668=CONTROL!$H$10,"B","A")</f>
        <v>A</v>
      </c>
      <c r="E4667" s="114">
        <f t="shared" si="432"/>
        <v>0</v>
      </c>
      <c r="F4667">
        <f t="shared" ca="1" si="433"/>
        <v>-1</v>
      </c>
      <c r="G4667">
        <f t="shared" ca="1" si="434"/>
        <v>654</v>
      </c>
      <c r="H4667">
        <f t="shared" ca="1" si="435"/>
        <v>0</v>
      </c>
      <c r="I4667" s="122">
        <f t="shared" ca="1" si="436"/>
        <v>0</v>
      </c>
    </row>
    <row r="4668" spans="1:9" x14ac:dyDescent="0.25">
      <c r="A4668" s="114">
        <f t="shared" si="437"/>
        <v>4668</v>
      </c>
      <c r="B4668" s="114">
        <f>IF(AND(A4668&gt;=CONTROL!$D$9,A4668&lt;CONTROL!$D$10+1),A4668,0)</f>
        <v>0</v>
      </c>
      <c r="C4668" s="114">
        <f>IF(AND(A4668&gt;=CONTROL!$F$9,A4668&lt;CONTROL!$F$10+1),A4668,0)</f>
        <v>0</v>
      </c>
      <c r="D4668" s="114" t="str">
        <f>IF(DATOS!I4669=CONTROL!$H$10,"B","A")</f>
        <v>A</v>
      </c>
      <c r="E4668" s="114">
        <f t="shared" si="432"/>
        <v>0</v>
      </c>
      <c r="F4668">
        <f t="shared" ca="1" si="433"/>
        <v>-1</v>
      </c>
      <c r="G4668">
        <f t="shared" ca="1" si="434"/>
        <v>654</v>
      </c>
      <c r="H4668">
        <f t="shared" ca="1" si="435"/>
        <v>0</v>
      </c>
      <c r="I4668" s="122">
        <f t="shared" ca="1" si="436"/>
        <v>0</v>
      </c>
    </row>
    <row r="4669" spans="1:9" x14ac:dyDescent="0.25">
      <c r="A4669" s="114">
        <f t="shared" si="437"/>
        <v>4669</v>
      </c>
      <c r="B4669" s="114">
        <f>IF(AND(A4669&gt;=CONTROL!$D$9,A4669&lt;CONTROL!$D$10+1),A4669,0)</f>
        <v>0</v>
      </c>
      <c r="C4669" s="114">
        <f>IF(AND(A4669&gt;=CONTROL!$F$9,A4669&lt;CONTROL!$F$10+1),A4669,0)</f>
        <v>0</v>
      </c>
      <c r="D4669" s="114" t="str">
        <f>IF(DATOS!I4670=CONTROL!$H$10,"B","A")</f>
        <v>A</v>
      </c>
      <c r="E4669" s="114">
        <f t="shared" si="432"/>
        <v>0</v>
      </c>
      <c r="F4669">
        <f t="shared" ca="1" si="433"/>
        <v>-1</v>
      </c>
      <c r="G4669">
        <f t="shared" ca="1" si="434"/>
        <v>654</v>
      </c>
      <c r="H4669">
        <f t="shared" ca="1" si="435"/>
        <v>0</v>
      </c>
      <c r="I4669" s="122">
        <f t="shared" ca="1" si="436"/>
        <v>0</v>
      </c>
    </row>
    <row r="4670" spans="1:9" x14ac:dyDescent="0.25">
      <c r="A4670" s="114">
        <f t="shared" si="437"/>
        <v>4670</v>
      </c>
      <c r="B4670" s="114">
        <f>IF(AND(A4670&gt;=CONTROL!$D$9,A4670&lt;CONTROL!$D$10+1),A4670,0)</f>
        <v>0</v>
      </c>
      <c r="C4670" s="114">
        <f>IF(AND(A4670&gt;=CONTROL!$F$9,A4670&lt;CONTROL!$F$10+1),A4670,0)</f>
        <v>0</v>
      </c>
      <c r="D4670" s="114" t="str">
        <f>IF(DATOS!I4671=CONTROL!$H$10,"B","A")</f>
        <v>A</v>
      </c>
      <c r="E4670" s="114">
        <f t="shared" si="432"/>
        <v>0</v>
      </c>
      <c r="F4670">
        <f t="shared" ca="1" si="433"/>
        <v>-1</v>
      </c>
      <c r="G4670">
        <f t="shared" ca="1" si="434"/>
        <v>654</v>
      </c>
      <c r="H4670">
        <f t="shared" ca="1" si="435"/>
        <v>0</v>
      </c>
      <c r="I4670" s="122">
        <f t="shared" ca="1" si="436"/>
        <v>0</v>
      </c>
    </row>
    <row r="4671" spans="1:9" x14ac:dyDescent="0.25">
      <c r="A4671" s="114">
        <f t="shared" si="437"/>
        <v>4671</v>
      </c>
      <c r="B4671" s="114">
        <f>IF(AND(A4671&gt;=CONTROL!$D$9,A4671&lt;CONTROL!$D$10+1),A4671,0)</f>
        <v>0</v>
      </c>
      <c r="C4671" s="114">
        <f>IF(AND(A4671&gt;=CONTROL!$F$9,A4671&lt;CONTROL!$F$10+1),A4671,0)</f>
        <v>0</v>
      </c>
      <c r="D4671" s="114" t="str">
        <f>IF(DATOS!I4672=CONTROL!$H$10,"B","A")</f>
        <v>A</v>
      </c>
      <c r="E4671" s="114">
        <f t="shared" si="432"/>
        <v>0</v>
      </c>
      <c r="F4671">
        <f t="shared" ca="1" si="433"/>
        <v>-1</v>
      </c>
      <c r="G4671">
        <f t="shared" ca="1" si="434"/>
        <v>654</v>
      </c>
      <c r="H4671">
        <f t="shared" ca="1" si="435"/>
        <v>0</v>
      </c>
      <c r="I4671" s="122">
        <f t="shared" ca="1" si="436"/>
        <v>0</v>
      </c>
    </row>
    <row r="4672" spans="1:9" x14ac:dyDescent="0.25">
      <c r="A4672" s="114">
        <f t="shared" si="437"/>
        <v>4672</v>
      </c>
      <c r="B4672" s="114">
        <f>IF(AND(A4672&gt;=CONTROL!$D$9,A4672&lt;CONTROL!$D$10+1),A4672,0)</f>
        <v>0</v>
      </c>
      <c r="C4672" s="114">
        <f>IF(AND(A4672&gt;=CONTROL!$F$9,A4672&lt;CONTROL!$F$10+1),A4672,0)</f>
        <v>0</v>
      </c>
      <c r="D4672" s="114" t="str">
        <f>IF(DATOS!I4673=CONTROL!$H$10,"B","A")</f>
        <v>A</v>
      </c>
      <c r="E4672" s="114">
        <f t="shared" si="432"/>
        <v>0</v>
      </c>
      <c r="F4672">
        <f t="shared" ca="1" si="433"/>
        <v>-1</v>
      </c>
      <c r="G4672">
        <f t="shared" ca="1" si="434"/>
        <v>654</v>
      </c>
      <c r="H4672">
        <f t="shared" ca="1" si="435"/>
        <v>0</v>
      </c>
      <c r="I4672" s="122">
        <f t="shared" ca="1" si="436"/>
        <v>0</v>
      </c>
    </row>
    <row r="4673" spans="1:9" x14ac:dyDescent="0.25">
      <c r="A4673" s="114">
        <f t="shared" si="437"/>
        <v>4673</v>
      </c>
      <c r="B4673" s="114">
        <f>IF(AND(A4673&gt;=CONTROL!$D$9,A4673&lt;CONTROL!$D$10+1),A4673,0)</f>
        <v>0</v>
      </c>
      <c r="C4673" s="114">
        <f>IF(AND(A4673&gt;=CONTROL!$F$9,A4673&lt;CONTROL!$F$10+1),A4673,0)</f>
        <v>0</v>
      </c>
      <c r="D4673" s="114" t="str">
        <f>IF(DATOS!I4674=CONTROL!$H$10,"B","A")</f>
        <v>A</v>
      </c>
      <c r="E4673" s="114">
        <f t="shared" si="432"/>
        <v>0</v>
      </c>
      <c r="F4673">
        <f t="shared" ca="1" si="433"/>
        <v>-1</v>
      </c>
      <c r="G4673">
        <f t="shared" ca="1" si="434"/>
        <v>654</v>
      </c>
      <c r="H4673">
        <f t="shared" ca="1" si="435"/>
        <v>0</v>
      </c>
      <c r="I4673" s="122">
        <f t="shared" ca="1" si="436"/>
        <v>0</v>
      </c>
    </row>
    <row r="4674" spans="1:9" x14ac:dyDescent="0.25">
      <c r="A4674" s="114">
        <f t="shared" si="437"/>
        <v>4674</v>
      </c>
      <c r="B4674" s="114">
        <f>IF(AND(A4674&gt;=CONTROL!$D$9,A4674&lt;CONTROL!$D$10+1),A4674,0)</f>
        <v>0</v>
      </c>
      <c r="C4674" s="114">
        <f>IF(AND(A4674&gt;=CONTROL!$F$9,A4674&lt;CONTROL!$F$10+1),A4674,0)</f>
        <v>0</v>
      </c>
      <c r="D4674" s="114" t="str">
        <f>IF(DATOS!I4675=CONTROL!$H$10,"B","A")</f>
        <v>A</v>
      </c>
      <c r="E4674" s="114">
        <f t="shared" ref="E4674:E4737" si="438">IF(D4674="A",+C4674+B4674,0)</f>
        <v>0</v>
      </c>
      <c r="F4674">
        <f t="shared" ref="F4674:F4737" ca="1" si="439">IF(E4674&gt;0,RAND(),-1)</f>
        <v>-1</v>
      </c>
      <c r="G4674">
        <f t="shared" ref="G4674:G4737" ca="1" si="440">RANK(F4674,$F$1:$F$5000)</f>
        <v>654</v>
      </c>
      <c r="H4674">
        <f t="shared" ref="H4674:H4737" ca="1" si="441">IF(F4674=-1,0,G4674)</f>
        <v>0</v>
      </c>
      <c r="I4674" s="122">
        <f t="shared" ref="I4674:I4737" ca="1" si="442">IFERROR(MATCH(A4674,H:H,0),0)</f>
        <v>0</v>
      </c>
    </row>
    <row r="4675" spans="1:9" x14ac:dyDescent="0.25">
      <c r="A4675" s="114">
        <f t="shared" ref="A4675:A4738" si="443">+A4674+1</f>
        <v>4675</v>
      </c>
      <c r="B4675" s="114">
        <f>IF(AND(A4675&gt;=CONTROL!$D$9,A4675&lt;CONTROL!$D$10+1),A4675,0)</f>
        <v>0</v>
      </c>
      <c r="C4675" s="114">
        <f>IF(AND(A4675&gt;=CONTROL!$F$9,A4675&lt;CONTROL!$F$10+1),A4675,0)</f>
        <v>0</v>
      </c>
      <c r="D4675" s="114" t="str">
        <f>IF(DATOS!I4676=CONTROL!$H$10,"B","A")</f>
        <v>A</v>
      </c>
      <c r="E4675" s="114">
        <f t="shared" si="438"/>
        <v>0</v>
      </c>
      <c r="F4675">
        <f t="shared" ca="1" si="439"/>
        <v>-1</v>
      </c>
      <c r="G4675">
        <f t="shared" ca="1" si="440"/>
        <v>654</v>
      </c>
      <c r="H4675">
        <f t="shared" ca="1" si="441"/>
        <v>0</v>
      </c>
      <c r="I4675" s="122">
        <f t="shared" ca="1" si="442"/>
        <v>0</v>
      </c>
    </row>
    <row r="4676" spans="1:9" x14ac:dyDescent="0.25">
      <c r="A4676" s="114">
        <f t="shared" si="443"/>
        <v>4676</v>
      </c>
      <c r="B4676" s="114">
        <f>IF(AND(A4676&gt;=CONTROL!$D$9,A4676&lt;CONTROL!$D$10+1),A4676,0)</f>
        <v>0</v>
      </c>
      <c r="C4676" s="114">
        <f>IF(AND(A4676&gt;=CONTROL!$F$9,A4676&lt;CONTROL!$F$10+1),A4676,0)</f>
        <v>0</v>
      </c>
      <c r="D4676" s="114" t="str">
        <f>IF(DATOS!I4677=CONTROL!$H$10,"B","A")</f>
        <v>A</v>
      </c>
      <c r="E4676" s="114">
        <f t="shared" si="438"/>
        <v>0</v>
      </c>
      <c r="F4676">
        <f t="shared" ca="1" si="439"/>
        <v>-1</v>
      </c>
      <c r="G4676">
        <f t="shared" ca="1" si="440"/>
        <v>654</v>
      </c>
      <c r="H4676">
        <f t="shared" ca="1" si="441"/>
        <v>0</v>
      </c>
      <c r="I4676" s="122">
        <f t="shared" ca="1" si="442"/>
        <v>0</v>
      </c>
    </row>
    <row r="4677" spans="1:9" x14ac:dyDescent="0.25">
      <c r="A4677" s="114">
        <f t="shared" si="443"/>
        <v>4677</v>
      </c>
      <c r="B4677" s="114">
        <f>IF(AND(A4677&gt;=CONTROL!$D$9,A4677&lt;CONTROL!$D$10+1),A4677,0)</f>
        <v>0</v>
      </c>
      <c r="C4677" s="114">
        <f>IF(AND(A4677&gt;=CONTROL!$F$9,A4677&lt;CONTROL!$F$10+1),A4677,0)</f>
        <v>0</v>
      </c>
      <c r="D4677" s="114" t="str">
        <f>IF(DATOS!I4678=CONTROL!$H$10,"B","A")</f>
        <v>A</v>
      </c>
      <c r="E4677" s="114">
        <f t="shared" si="438"/>
        <v>0</v>
      </c>
      <c r="F4677">
        <f t="shared" ca="1" si="439"/>
        <v>-1</v>
      </c>
      <c r="G4677">
        <f t="shared" ca="1" si="440"/>
        <v>654</v>
      </c>
      <c r="H4677">
        <f t="shared" ca="1" si="441"/>
        <v>0</v>
      </c>
      <c r="I4677" s="122">
        <f t="shared" ca="1" si="442"/>
        <v>0</v>
      </c>
    </row>
    <row r="4678" spans="1:9" x14ac:dyDescent="0.25">
      <c r="A4678" s="114">
        <f t="shared" si="443"/>
        <v>4678</v>
      </c>
      <c r="B4678" s="114">
        <f>IF(AND(A4678&gt;=CONTROL!$D$9,A4678&lt;CONTROL!$D$10+1),A4678,0)</f>
        <v>0</v>
      </c>
      <c r="C4678" s="114">
        <f>IF(AND(A4678&gt;=CONTROL!$F$9,A4678&lt;CONTROL!$F$10+1),A4678,0)</f>
        <v>0</v>
      </c>
      <c r="D4678" s="114" t="str">
        <f>IF(DATOS!I4679=CONTROL!$H$10,"B","A")</f>
        <v>A</v>
      </c>
      <c r="E4678" s="114">
        <f t="shared" si="438"/>
        <v>0</v>
      </c>
      <c r="F4678">
        <f t="shared" ca="1" si="439"/>
        <v>-1</v>
      </c>
      <c r="G4678">
        <f t="shared" ca="1" si="440"/>
        <v>654</v>
      </c>
      <c r="H4678">
        <f t="shared" ca="1" si="441"/>
        <v>0</v>
      </c>
      <c r="I4678" s="122">
        <f t="shared" ca="1" si="442"/>
        <v>0</v>
      </c>
    </row>
    <row r="4679" spans="1:9" x14ac:dyDescent="0.25">
      <c r="A4679" s="114">
        <f t="shared" si="443"/>
        <v>4679</v>
      </c>
      <c r="B4679" s="114">
        <f>IF(AND(A4679&gt;=CONTROL!$D$9,A4679&lt;CONTROL!$D$10+1),A4679,0)</f>
        <v>0</v>
      </c>
      <c r="C4679" s="114">
        <f>IF(AND(A4679&gt;=CONTROL!$F$9,A4679&lt;CONTROL!$F$10+1),A4679,0)</f>
        <v>0</v>
      </c>
      <c r="D4679" s="114" t="str">
        <f>IF(DATOS!I4680=CONTROL!$H$10,"B","A")</f>
        <v>A</v>
      </c>
      <c r="E4679" s="114">
        <f t="shared" si="438"/>
        <v>0</v>
      </c>
      <c r="F4679">
        <f t="shared" ca="1" si="439"/>
        <v>-1</v>
      </c>
      <c r="G4679">
        <f t="shared" ca="1" si="440"/>
        <v>654</v>
      </c>
      <c r="H4679">
        <f t="shared" ca="1" si="441"/>
        <v>0</v>
      </c>
      <c r="I4679" s="122">
        <f t="shared" ca="1" si="442"/>
        <v>0</v>
      </c>
    </row>
    <row r="4680" spans="1:9" x14ac:dyDescent="0.25">
      <c r="A4680" s="114">
        <f t="shared" si="443"/>
        <v>4680</v>
      </c>
      <c r="B4680" s="114">
        <f>IF(AND(A4680&gt;=CONTROL!$D$9,A4680&lt;CONTROL!$D$10+1),A4680,0)</f>
        <v>0</v>
      </c>
      <c r="C4680" s="114">
        <f>IF(AND(A4680&gt;=CONTROL!$F$9,A4680&lt;CONTROL!$F$10+1),A4680,0)</f>
        <v>0</v>
      </c>
      <c r="D4680" s="114" t="str">
        <f>IF(DATOS!I4681=CONTROL!$H$10,"B","A")</f>
        <v>A</v>
      </c>
      <c r="E4680" s="114">
        <f t="shared" si="438"/>
        <v>0</v>
      </c>
      <c r="F4680">
        <f t="shared" ca="1" si="439"/>
        <v>-1</v>
      </c>
      <c r="G4680">
        <f t="shared" ca="1" si="440"/>
        <v>654</v>
      </c>
      <c r="H4680">
        <f t="shared" ca="1" si="441"/>
        <v>0</v>
      </c>
      <c r="I4680" s="122">
        <f t="shared" ca="1" si="442"/>
        <v>0</v>
      </c>
    </row>
    <row r="4681" spans="1:9" x14ac:dyDescent="0.25">
      <c r="A4681" s="114">
        <f t="shared" si="443"/>
        <v>4681</v>
      </c>
      <c r="B4681" s="114">
        <f>IF(AND(A4681&gt;=CONTROL!$D$9,A4681&lt;CONTROL!$D$10+1),A4681,0)</f>
        <v>0</v>
      </c>
      <c r="C4681" s="114">
        <f>IF(AND(A4681&gt;=CONTROL!$F$9,A4681&lt;CONTROL!$F$10+1),A4681,0)</f>
        <v>0</v>
      </c>
      <c r="D4681" s="114" t="str">
        <f>IF(DATOS!I4682=CONTROL!$H$10,"B","A")</f>
        <v>A</v>
      </c>
      <c r="E4681" s="114">
        <f t="shared" si="438"/>
        <v>0</v>
      </c>
      <c r="F4681">
        <f t="shared" ca="1" si="439"/>
        <v>-1</v>
      </c>
      <c r="G4681">
        <f t="shared" ca="1" si="440"/>
        <v>654</v>
      </c>
      <c r="H4681">
        <f t="shared" ca="1" si="441"/>
        <v>0</v>
      </c>
      <c r="I4681" s="122">
        <f t="shared" ca="1" si="442"/>
        <v>0</v>
      </c>
    </row>
    <row r="4682" spans="1:9" x14ac:dyDescent="0.25">
      <c r="A4682" s="114">
        <f t="shared" si="443"/>
        <v>4682</v>
      </c>
      <c r="B4682" s="114">
        <f>IF(AND(A4682&gt;=CONTROL!$D$9,A4682&lt;CONTROL!$D$10+1),A4682,0)</f>
        <v>0</v>
      </c>
      <c r="C4682" s="114">
        <f>IF(AND(A4682&gt;=CONTROL!$F$9,A4682&lt;CONTROL!$F$10+1),A4682,0)</f>
        <v>0</v>
      </c>
      <c r="D4682" s="114" t="str">
        <f>IF(DATOS!I4683=CONTROL!$H$10,"B","A")</f>
        <v>A</v>
      </c>
      <c r="E4682" s="114">
        <f t="shared" si="438"/>
        <v>0</v>
      </c>
      <c r="F4682">
        <f t="shared" ca="1" si="439"/>
        <v>-1</v>
      </c>
      <c r="G4682">
        <f t="shared" ca="1" si="440"/>
        <v>654</v>
      </c>
      <c r="H4682">
        <f t="shared" ca="1" si="441"/>
        <v>0</v>
      </c>
      <c r="I4682" s="122">
        <f t="shared" ca="1" si="442"/>
        <v>0</v>
      </c>
    </row>
    <row r="4683" spans="1:9" x14ac:dyDescent="0.25">
      <c r="A4683" s="114">
        <f t="shared" si="443"/>
        <v>4683</v>
      </c>
      <c r="B4683" s="114">
        <f>IF(AND(A4683&gt;=CONTROL!$D$9,A4683&lt;CONTROL!$D$10+1),A4683,0)</f>
        <v>0</v>
      </c>
      <c r="C4683" s="114">
        <f>IF(AND(A4683&gt;=CONTROL!$F$9,A4683&lt;CONTROL!$F$10+1),A4683,0)</f>
        <v>0</v>
      </c>
      <c r="D4683" s="114" t="str">
        <f>IF(DATOS!I4684=CONTROL!$H$10,"B","A")</f>
        <v>A</v>
      </c>
      <c r="E4683" s="114">
        <f t="shared" si="438"/>
        <v>0</v>
      </c>
      <c r="F4683">
        <f t="shared" ca="1" si="439"/>
        <v>-1</v>
      </c>
      <c r="G4683">
        <f t="shared" ca="1" si="440"/>
        <v>654</v>
      </c>
      <c r="H4683">
        <f t="shared" ca="1" si="441"/>
        <v>0</v>
      </c>
      <c r="I4683" s="122">
        <f t="shared" ca="1" si="442"/>
        <v>0</v>
      </c>
    </row>
    <row r="4684" spans="1:9" x14ac:dyDescent="0.25">
      <c r="A4684" s="114">
        <f t="shared" si="443"/>
        <v>4684</v>
      </c>
      <c r="B4684" s="114">
        <f>IF(AND(A4684&gt;=CONTROL!$D$9,A4684&lt;CONTROL!$D$10+1),A4684,0)</f>
        <v>0</v>
      </c>
      <c r="C4684" s="114">
        <f>IF(AND(A4684&gt;=CONTROL!$F$9,A4684&lt;CONTROL!$F$10+1),A4684,0)</f>
        <v>0</v>
      </c>
      <c r="D4684" s="114" t="str">
        <f>IF(DATOS!I4685=CONTROL!$H$10,"B","A")</f>
        <v>A</v>
      </c>
      <c r="E4684" s="114">
        <f t="shared" si="438"/>
        <v>0</v>
      </c>
      <c r="F4684">
        <f t="shared" ca="1" si="439"/>
        <v>-1</v>
      </c>
      <c r="G4684">
        <f t="shared" ca="1" si="440"/>
        <v>654</v>
      </c>
      <c r="H4684">
        <f t="shared" ca="1" si="441"/>
        <v>0</v>
      </c>
      <c r="I4684" s="122">
        <f t="shared" ca="1" si="442"/>
        <v>0</v>
      </c>
    </row>
    <row r="4685" spans="1:9" x14ac:dyDescent="0.25">
      <c r="A4685" s="114">
        <f t="shared" si="443"/>
        <v>4685</v>
      </c>
      <c r="B4685" s="114">
        <f>IF(AND(A4685&gt;=CONTROL!$D$9,A4685&lt;CONTROL!$D$10+1),A4685,0)</f>
        <v>0</v>
      </c>
      <c r="C4685" s="114">
        <f>IF(AND(A4685&gt;=CONTROL!$F$9,A4685&lt;CONTROL!$F$10+1),A4685,0)</f>
        <v>0</v>
      </c>
      <c r="D4685" s="114" t="str">
        <f>IF(DATOS!I4686=CONTROL!$H$10,"B","A")</f>
        <v>A</v>
      </c>
      <c r="E4685" s="114">
        <f t="shared" si="438"/>
        <v>0</v>
      </c>
      <c r="F4685">
        <f t="shared" ca="1" si="439"/>
        <v>-1</v>
      </c>
      <c r="G4685">
        <f t="shared" ca="1" si="440"/>
        <v>654</v>
      </c>
      <c r="H4685">
        <f t="shared" ca="1" si="441"/>
        <v>0</v>
      </c>
      <c r="I4685" s="122">
        <f t="shared" ca="1" si="442"/>
        <v>0</v>
      </c>
    </row>
    <row r="4686" spans="1:9" x14ac:dyDescent="0.25">
      <c r="A4686" s="114">
        <f t="shared" si="443"/>
        <v>4686</v>
      </c>
      <c r="B4686" s="114">
        <f>IF(AND(A4686&gt;=CONTROL!$D$9,A4686&lt;CONTROL!$D$10+1),A4686,0)</f>
        <v>0</v>
      </c>
      <c r="C4686" s="114">
        <f>IF(AND(A4686&gt;=CONTROL!$F$9,A4686&lt;CONTROL!$F$10+1),A4686,0)</f>
        <v>0</v>
      </c>
      <c r="D4686" s="114" t="str">
        <f>IF(DATOS!I4687=CONTROL!$H$10,"B","A")</f>
        <v>A</v>
      </c>
      <c r="E4686" s="114">
        <f t="shared" si="438"/>
        <v>0</v>
      </c>
      <c r="F4686">
        <f t="shared" ca="1" si="439"/>
        <v>-1</v>
      </c>
      <c r="G4686">
        <f t="shared" ca="1" si="440"/>
        <v>654</v>
      </c>
      <c r="H4686">
        <f t="shared" ca="1" si="441"/>
        <v>0</v>
      </c>
      <c r="I4686" s="122">
        <f t="shared" ca="1" si="442"/>
        <v>0</v>
      </c>
    </row>
    <row r="4687" spans="1:9" x14ac:dyDescent="0.25">
      <c r="A4687" s="114">
        <f t="shared" si="443"/>
        <v>4687</v>
      </c>
      <c r="B4687" s="114">
        <f>IF(AND(A4687&gt;=CONTROL!$D$9,A4687&lt;CONTROL!$D$10+1),A4687,0)</f>
        <v>0</v>
      </c>
      <c r="C4687" s="114">
        <f>IF(AND(A4687&gt;=CONTROL!$F$9,A4687&lt;CONTROL!$F$10+1),A4687,0)</f>
        <v>0</v>
      </c>
      <c r="D4687" s="114" t="str">
        <f>IF(DATOS!I4688=CONTROL!$H$10,"B","A")</f>
        <v>A</v>
      </c>
      <c r="E4687" s="114">
        <f t="shared" si="438"/>
        <v>0</v>
      </c>
      <c r="F4687">
        <f t="shared" ca="1" si="439"/>
        <v>-1</v>
      </c>
      <c r="G4687">
        <f t="shared" ca="1" si="440"/>
        <v>654</v>
      </c>
      <c r="H4687">
        <f t="shared" ca="1" si="441"/>
        <v>0</v>
      </c>
      <c r="I4687" s="122">
        <f t="shared" ca="1" si="442"/>
        <v>0</v>
      </c>
    </row>
    <row r="4688" spans="1:9" x14ac:dyDescent="0.25">
      <c r="A4688" s="114">
        <f t="shared" si="443"/>
        <v>4688</v>
      </c>
      <c r="B4688" s="114">
        <f>IF(AND(A4688&gt;=CONTROL!$D$9,A4688&lt;CONTROL!$D$10+1),A4688,0)</f>
        <v>0</v>
      </c>
      <c r="C4688" s="114">
        <f>IF(AND(A4688&gt;=CONTROL!$F$9,A4688&lt;CONTROL!$F$10+1),A4688,0)</f>
        <v>0</v>
      </c>
      <c r="D4688" s="114" t="str">
        <f>IF(DATOS!I4689=CONTROL!$H$10,"B","A")</f>
        <v>A</v>
      </c>
      <c r="E4688" s="114">
        <f t="shared" si="438"/>
        <v>0</v>
      </c>
      <c r="F4688">
        <f t="shared" ca="1" si="439"/>
        <v>-1</v>
      </c>
      <c r="G4688">
        <f t="shared" ca="1" si="440"/>
        <v>654</v>
      </c>
      <c r="H4688">
        <f t="shared" ca="1" si="441"/>
        <v>0</v>
      </c>
      <c r="I4688" s="122">
        <f t="shared" ca="1" si="442"/>
        <v>0</v>
      </c>
    </row>
    <row r="4689" spans="1:9" x14ac:dyDescent="0.25">
      <c r="A4689" s="114">
        <f t="shared" si="443"/>
        <v>4689</v>
      </c>
      <c r="B4689" s="114">
        <f>IF(AND(A4689&gt;=CONTROL!$D$9,A4689&lt;CONTROL!$D$10+1),A4689,0)</f>
        <v>0</v>
      </c>
      <c r="C4689" s="114">
        <f>IF(AND(A4689&gt;=CONTROL!$F$9,A4689&lt;CONTROL!$F$10+1),A4689,0)</f>
        <v>0</v>
      </c>
      <c r="D4689" s="114" t="str">
        <f>IF(DATOS!I4690=CONTROL!$H$10,"B","A")</f>
        <v>A</v>
      </c>
      <c r="E4689" s="114">
        <f t="shared" si="438"/>
        <v>0</v>
      </c>
      <c r="F4689">
        <f t="shared" ca="1" si="439"/>
        <v>-1</v>
      </c>
      <c r="G4689">
        <f t="shared" ca="1" si="440"/>
        <v>654</v>
      </c>
      <c r="H4689">
        <f t="shared" ca="1" si="441"/>
        <v>0</v>
      </c>
      <c r="I4689" s="122">
        <f t="shared" ca="1" si="442"/>
        <v>0</v>
      </c>
    </row>
    <row r="4690" spans="1:9" x14ac:dyDescent="0.25">
      <c r="A4690" s="114">
        <f t="shared" si="443"/>
        <v>4690</v>
      </c>
      <c r="B4690" s="114">
        <f>IF(AND(A4690&gt;=CONTROL!$D$9,A4690&lt;CONTROL!$D$10+1),A4690,0)</f>
        <v>0</v>
      </c>
      <c r="C4690" s="114">
        <f>IF(AND(A4690&gt;=CONTROL!$F$9,A4690&lt;CONTROL!$F$10+1),A4690,0)</f>
        <v>0</v>
      </c>
      <c r="D4690" s="114" t="str">
        <f>IF(DATOS!I4691=CONTROL!$H$10,"B","A")</f>
        <v>A</v>
      </c>
      <c r="E4690" s="114">
        <f t="shared" si="438"/>
        <v>0</v>
      </c>
      <c r="F4690">
        <f t="shared" ca="1" si="439"/>
        <v>-1</v>
      </c>
      <c r="G4690">
        <f t="shared" ca="1" si="440"/>
        <v>654</v>
      </c>
      <c r="H4690">
        <f t="shared" ca="1" si="441"/>
        <v>0</v>
      </c>
      <c r="I4690" s="122">
        <f t="shared" ca="1" si="442"/>
        <v>0</v>
      </c>
    </row>
    <row r="4691" spans="1:9" x14ac:dyDescent="0.25">
      <c r="A4691" s="114">
        <f t="shared" si="443"/>
        <v>4691</v>
      </c>
      <c r="B4691" s="114">
        <f>IF(AND(A4691&gt;=CONTROL!$D$9,A4691&lt;CONTROL!$D$10+1),A4691,0)</f>
        <v>0</v>
      </c>
      <c r="C4691" s="114">
        <f>IF(AND(A4691&gt;=CONTROL!$F$9,A4691&lt;CONTROL!$F$10+1),A4691,0)</f>
        <v>0</v>
      </c>
      <c r="D4691" s="114" t="str">
        <f>IF(DATOS!I4692=CONTROL!$H$10,"B","A")</f>
        <v>A</v>
      </c>
      <c r="E4691" s="114">
        <f t="shared" si="438"/>
        <v>0</v>
      </c>
      <c r="F4691">
        <f t="shared" ca="1" si="439"/>
        <v>-1</v>
      </c>
      <c r="G4691">
        <f t="shared" ca="1" si="440"/>
        <v>654</v>
      </c>
      <c r="H4691">
        <f t="shared" ca="1" si="441"/>
        <v>0</v>
      </c>
      <c r="I4691" s="122">
        <f t="shared" ca="1" si="442"/>
        <v>0</v>
      </c>
    </row>
    <row r="4692" spans="1:9" x14ac:dyDescent="0.25">
      <c r="A4692" s="114">
        <f t="shared" si="443"/>
        <v>4692</v>
      </c>
      <c r="B4692" s="114">
        <f>IF(AND(A4692&gt;=CONTROL!$D$9,A4692&lt;CONTROL!$D$10+1),A4692,0)</f>
        <v>0</v>
      </c>
      <c r="C4692" s="114">
        <f>IF(AND(A4692&gt;=CONTROL!$F$9,A4692&lt;CONTROL!$F$10+1),A4692,0)</f>
        <v>0</v>
      </c>
      <c r="D4692" s="114" t="str">
        <f>IF(DATOS!I4693=CONTROL!$H$10,"B","A")</f>
        <v>A</v>
      </c>
      <c r="E4692" s="114">
        <f t="shared" si="438"/>
        <v>0</v>
      </c>
      <c r="F4692">
        <f t="shared" ca="1" si="439"/>
        <v>-1</v>
      </c>
      <c r="G4692">
        <f t="shared" ca="1" si="440"/>
        <v>654</v>
      </c>
      <c r="H4692">
        <f t="shared" ca="1" si="441"/>
        <v>0</v>
      </c>
      <c r="I4692" s="122">
        <f t="shared" ca="1" si="442"/>
        <v>0</v>
      </c>
    </row>
    <row r="4693" spans="1:9" x14ac:dyDescent="0.25">
      <c r="A4693" s="114">
        <f t="shared" si="443"/>
        <v>4693</v>
      </c>
      <c r="B4693" s="114">
        <f>IF(AND(A4693&gt;=CONTROL!$D$9,A4693&lt;CONTROL!$D$10+1),A4693,0)</f>
        <v>0</v>
      </c>
      <c r="C4693" s="114">
        <f>IF(AND(A4693&gt;=CONTROL!$F$9,A4693&lt;CONTROL!$F$10+1),A4693,0)</f>
        <v>0</v>
      </c>
      <c r="D4693" s="114" t="str">
        <f>IF(DATOS!I4694=CONTROL!$H$10,"B","A")</f>
        <v>A</v>
      </c>
      <c r="E4693" s="114">
        <f t="shared" si="438"/>
        <v>0</v>
      </c>
      <c r="F4693">
        <f t="shared" ca="1" si="439"/>
        <v>-1</v>
      </c>
      <c r="G4693">
        <f t="shared" ca="1" si="440"/>
        <v>654</v>
      </c>
      <c r="H4693">
        <f t="shared" ca="1" si="441"/>
        <v>0</v>
      </c>
      <c r="I4693" s="122">
        <f t="shared" ca="1" si="442"/>
        <v>0</v>
      </c>
    </row>
    <row r="4694" spans="1:9" x14ac:dyDescent="0.25">
      <c r="A4694" s="114">
        <f t="shared" si="443"/>
        <v>4694</v>
      </c>
      <c r="B4694" s="114">
        <f>IF(AND(A4694&gt;=CONTROL!$D$9,A4694&lt;CONTROL!$D$10+1),A4694,0)</f>
        <v>0</v>
      </c>
      <c r="C4694" s="114">
        <f>IF(AND(A4694&gt;=CONTROL!$F$9,A4694&lt;CONTROL!$F$10+1),A4694,0)</f>
        <v>0</v>
      </c>
      <c r="D4694" s="114" t="str">
        <f>IF(DATOS!I4695=CONTROL!$H$10,"B","A")</f>
        <v>A</v>
      </c>
      <c r="E4694" s="114">
        <f t="shared" si="438"/>
        <v>0</v>
      </c>
      <c r="F4694">
        <f t="shared" ca="1" si="439"/>
        <v>-1</v>
      </c>
      <c r="G4694">
        <f t="shared" ca="1" si="440"/>
        <v>654</v>
      </c>
      <c r="H4694">
        <f t="shared" ca="1" si="441"/>
        <v>0</v>
      </c>
      <c r="I4694" s="122">
        <f t="shared" ca="1" si="442"/>
        <v>0</v>
      </c>
    </row>
    <row r="4695" spans="1:9" x14ac:dyDescent="0.25">
      <c r="A4695" s="114">
        <f t="shared" si="443"/>
        <v>4695</v>
      </c>
      <c r="B4695" s="114">
        <f>IF(AND(A4695&gt;=CONTROL!$D$9,A4695&lt;CONTROL!$D$10+1),A4695,0)</f>
        <v>0</v>
      </c>
      <c r="C4695" s="114">
        <f>IF(AND(A4695&gt;=CONTROL!$F$9,A4695&lt;CONTROL!$F$10+1),A4695,0)</f>
        <v>0</v>
      </c>
      <c r="D4695" s="114" t="str">
        <f>IF(DATOS!I4696=CONTROL!$H$10,"B","A")</f>
        <v>A</v>
      </c>
      <c r="E4695" s="114">
        <f t="shared" si="438"/>
        <v>0</v>
      </c>
      <c r="F4695">
        <f t="shared" ca="1" si="439"/>
        <v>-1</v>
      </c>
      <c r="G4695">
        <f t="shared" ca="1" si="440"/>
        <v>654</v>
      </c>
      <c r="H4695">
        <f t="shared" ca="1" si="441"/>
        <v>0</v>
      </c>
      <c r="I4695" s="122">
        <f t="shared" ca="1" si="442"/>
        <v>0</v>
      </c>
    </row>
    <row r="4696" spans="1:9" x14ac:dyDescent="0.25">
      <c r="A4696" s="114">
        <f t="shared" si="443"/>
        <v>4696</v>
      </c>
      <c r="B4696" s="114">
        <f>IF(AND(A4696&gt;=CONTROL!$D$9,A4696&lt;CONTROL!$D$10+1),A4696,0)</f>
        <v>0</v>
      </c>
      <c r="C4696" s="114">
        <f>IF(AND(A4696&gt;=CONTROL!$F$9,A4696&lt;CONTROL!$F$10+1),A4696,0)</f>
        <v>0</v>
      </c>
      <c r="D4696" s="114" t="str">
        <f>IF(DATOS!I4697=CONTROL!$H$10,"B","A")</f>
        <v>A</v>
      </c>
      <c r="E4696" s="114">
        <f t="shared" si="438"/>
        <v>0</v>
      </c>
      <c r="F4696">
        <f t="shared" ca="1" si="439"/>
        <v>-1</v>
      </c>
      <c r="G4696">
        <f t="shared" ca="1" si="440"/>
        <v>654</v>
      </c>
      <c r="H4696">
        <f t="shared" ca="1" si="441"/>
        <v>0</v>
      </c>
      <c r="I4696" s="122">
        <f t="shared" ca="1" si="442"/>
        <v>0</v>
      </c>
    </row>
    <row r="4697" spans="1:9" x14ac:dyDescent="0.25">
      <c r="A4697" s="114">
        <f t="shared" si="443"/>
        <v>4697</v>
      </c>
      <c r="B4697" s="114">
        <f>IF(AND(A4697&gt;=CONTROL!$D$9,A4697&lt;CONTROL!$D$10+1),A4697,0)</f>
        <v>0</v>
      </c>
      <c r="C4697" s="114">
        <f>IF(AND(A4697&gt;=CONTROL!$F$9,A4697&lt;CONTROL!$F$10+1),A4697,0)</f>
        <v>0</v>
      </c>
      <c r="D4697" s="114" t="str">
        <f>IF(DATOS!I4698=CONTROL!$H$10,"B","A")</f>
        <v>A</v>
      </c>
      <c r="E4697" s="114">
        <f t="shared" si="438"/>
        <v>0</v>
      </c>
      <c r="F4697">
        <f t="shared" ca="1" si="439"/>
        <v>-1</v>
      </c>
      <c r="G4697">
        <f t="shared" ca="1" si="440"/>
        <v>654</v>
      </c>
      <c r="H4697">
        <f t="shared" ca="1" si="441"/>
        <v>0</v>
      </c>
      <c r="I4697" s="122">
        <f t="shared" ca="1" si="442"/>
        <v>0</v>
      </c>
    </row>
    <row r="4698" spans="1:9" x14ac:dyDescent="0.25">
      <c r="A4698" s="114">
        <f t="shared" si="443"/>
        <v>4698</v>
      </c>
      <c r="B4698" s="114">
        <f>IF(AND(A4698&gt;=CONTROL!$D$9,A4698&lt;CONTROL!$D$10+1),A4698,0)</f>
        <v>0</v>
      </c>
      <c r="C4698" s="114">
        <f>IF(AND(A4698&gt;=CONTROL!$F$9,A4698&lt;CONTROL!$F$10+1),A4698,0)</f>
        <v>0</v>
      </c>
      <c r="D4698" s="114" t="str">
        <f>IF(DATOS!I4699=CONTROL!$H$10,"B","A")</f>
        <v>A</v>
      </c>
      <c r="E4698" s="114">
        <f t="shared" si="438"/>
        <v>0</v>
      </c>
      <c r="F4698">
        <f t="shared" ca="1" si="439"/>
        <v>-1</v>
      </c>
      <c r="G4698">
        <f t="shared" ca="1" si="440"/>
        <v>654</v>
      </c>
      <c r="H4698">
        <f t="shared" ca="1" si="441"/>
        <v>0</v>
      </c>
      <c r="I4698" s="122">
        <f t="shared" ca="1" si="442"/>
        <v>0</v>
      </c>
    </row>
    <row r="4699" spans="1:9" x14ac:dyDescent="0.25">
      <c r="A4699" s="114">
        <f t="shared" si="443"/>
        <v>4699</v>
      </c>
      <c r="B4699" s="114">
        <f>IF(AND(A4699&gt;=CONTROL!$D$9,A4699&lt;CONTROL!$D$10+1),A4699,0)</f>
        <v>0</v>
      </c>
      <c r="C4699" s="114">
        <f>IF(AND(A4699&gt;=CONTROL!$F$9,A4699&lt;CONTROL!$F$10+1),A4699,0)</f>
        <v>0</v>
      </c>
      <c r="D4699" s="114" t="str">
        <f>IF(DATOS!I4700=CONTROL!$H$10,"B","A")</f>
        <v>A</v>
      </c>
      <c r="E4699" s="114">
        <f t="shared" si="438"/>
        <v>0</v>
      </c>
      <c r="F4699">
        <f t="shared" ca="1" si="439"/>
        <v>-1</v>
      </c>
      <c r="G4699">
        <f t="shared" ca="1" si="440"/>
        <v>654</v>
      </c>
      <c r="H4699">
        <f t="shared" ca="1" si="441"/>
        <v>0</v>
      </c>
      <c r="I4699" s="122">
        <f t="shared" ca="1" si="442"/>
        <v>0</v>
      </c>
    </row>
    <row r="4700" spans="1:9" x14ac:dyDescent="0.25">
      <c r="A4700" s="114">
        <f t="shared" si="443"/>
        <v>4700</v>
      </c>
      <c r="B4700" s="114">
        <f>IF(AND(A4700&gt;=CONTROL!$D$9,A4700&lt;CONTROL!$D$10+1),A4700,0)</f>
        <v>0</v>
      </c>
      <c r="C4700" s="114">
        <f>IF(AND(A4700&gt;=CONTROL!$F$9,A4700&lt;CONTROL!$F$10+1),A4700,0)</f>
        <v>0</v>
      </c>
      <c r="D4700" s="114" t="str">
        <f>IF(DATOS!I4701=CONTROL!$H$10,"B","A")</f>
        <v>A</v>
      </c>
      <c r="E4700" s="114">
        <f t="shared" si="438"/>
        <v>0</v>
      </c>
      <c r="F4700">
        <f t="shared" ca="1" si="439"/>
        <v>-1</v>
      </c>
      <c r="G4700">
        <f t="shared" ca="1" si="440"/>
        <v>654</v>
      </c>
      <c r="H4700">
        <f t="shared" ca="1" si="441"/>
        <v>0</v>
      </c>
      <c r="I4700" s="122">
        <f t="shared" ca="1" si="442"/>
        <v>0</v>
      </c>
    </row>
    <row r="4701" spans="1:9" x14ac:dyDescent="0.25">
      <c r="A4701" s="114">
        <f t="shared" si="443"/>
        <v>4701</v>
      </c>
      <c r="B4701" s="114">
        <f>IF(AND(A4701&gt;=CONTROL!$D$9,A4701&lt;CONTROL!$D$10+1),A4701,0)</f>
        <v>0</v>
      </c>
      <c r="C4701" s="114">
        <f>IF(AND(A4701&gt;=CONTROL!$F$9,A4701&lt;CONTROL!$F$10+1),A4701,0)</f>
        <v>0</v>
      </c>
      <c r="D4701" s="114" t="str">
        <f>IF(DATOS!I4702=CONTROL!$H$10,"B","A")</f>
        <v>A</v>
      </c>
      <c r="E4701" s="114">
        <f t="shared" si="438"/>
        <v>0</v>
      </c>
      <c r="F4701">
        <f t="shared" ca="1" si="439"/>
        <v>-1</v>
      </c>
      <c r="G4701">
        <f t="shared" ca="1" si="440"/>
        <v>654</v>
      </c>
      <c r="H4701">
        <f t="shared" ca="1" si="441"/>
        <v>0</v>
      </c>
      <c r="I4701" s="122">
        <f t="shared" ca="1" si="442"/>
        <v>0</v>
      </c>
    </row>
    <row r="4702" spans="1:9" x14ac:dyDescent="0.25">
      <c r="A4702" s="114">
        <f t="shared" si="443"/>
        <v>4702</v>
      </c>
      <c r="B4702" s="114">
        <f>IF(AND(A4702&gt;=CONTROL!$D$9,A4702&lt;CONTROL!$D$10+1),A4702,0)</f>
        <v>0</v>
      </c>
      <c r="C4702" s="114">
        <f>IF(AND(A4702&gt;=CONTROL!$F$9,A4702&lt;CONTROL!$F$10+1),A4702,0)</f>
        <v>0</v>
      </c>
      <c r="D4702" s="114" t="str">
        <f>IF(DATOS!I4703=CONTROL!$H$10,"B","A")</f>
        <v>A</v>
      </c>
      <c r="E4702" s="114">
        <f t="shared" si="438"/>
        <v>0</v>
      </c>
      <c r="F4702">
        <f t="shared" ca="1" si="439"/>
        <v>-1</v>
      </c>
      <c r="G4702">
        <f t="shared" ca="1" si="440"/>
        <v>654</v>
      </c>
      <c r="H4702">
        <f t="shared" ca="1" si="441"/>
        <v>0</v>
      </c>
      <c r="I4702" s="122">
        <f t="shared" ca="1" si="442"/>
        <v>0</v>
      </c>
    </row>
    <row r="4703" spans="1:9" x14ac:dyDescent="0.25">
      <c r="A4703" s="114">
        <f t="shared" si="443"/>
        <v>4703</v>
      </c>
      <c r="B4703" s="114">
        <f>IF(AND(A4703&gt;=CONTROL!$D$9,A4703&lt;CONTROL!$D$10+1),A4703,0)</f>
        <v>0</v>
      </c>
      <c r="C4703" s="114">
        <f>IF(AND(A4703&gt;=CONTROL!$F$9,A4703&lt;CONTROL!$F$10+1),A4703,0)</f>
        <v>0</v>
      </c>
      <c r="D4703" s="114" t="str">
        <f>IF(DATOS!I4704=CONTROL!$H$10,"B","A")</f>
        <v>A</v>
      </c>
      <c r="E4703" s="114">
        <f t="shared" si="438"/>
        <v>0</v>
      </c>
      <c r="F4703">
        <f t="shared" ca="1" si="439"/>
        <v>-1</v>
      </c>
      <c r="G4703">
        <f t="shared" ca="1" si="440"/>
        <v>654</v>
      </c>
      <c r="H4703">
        <f t="shared" ca="1" si="441"/>
        <v>0</v>
      </c>
      <c r="I4703" s="122">
        <f t="shared" ca="1" si="442"/>
        <v>0</v>
      </c>
    </row>
    <row r="4704" spans="1:9" x14ac:dyDescent="0.25">
      <c r="A4704" s="114">
        <f t="shared" si="443"/>
        <v>4704</v>
      </c>
      <c r="B4704" s="114">
        <f>IF(AND(A4704&gt;=CONTROL!$D$9,A4704&lt;CONTROL!$D$10+1),A4704,0)</f>
        <v>0</v>
      </c>
      <c r="C4704" s="114">
        <f>IF(AND(A4704&gt;=CONTROL!$F$9,A4704&lt;CONTROL!$F$10+1),A4704,0)</f>
        <v>0</v>
      </c>
      <c r="D4704" s="114" t="str">
        <f>IF(DATOS!I4705=CONTROL!$H$10,"B","A")</f>
        <v>A</v>
      </c>
      <c r="E4704" s="114">
        <f t="shared" si="438"/>
        <v>0</v>
      </c>
      <c r="F4704">
        <f t="shared" ca="1" si="439"/>
        <v>-1</v>
      </c>
      <c r="G4704">
        <f t="shared" ca="1" si="440"/>
        <v>654</v>
      </c>
      <c r="H4704">
        <f t="shared" ca="1" si="441"/>
        <v>0</v>
      </c>
      <c r="I4704" s="122">
        <f t="shared" ca="1" si="442"/>
        <v>0</v>
      </c>
    </row>
    <row r="4705" spans="1:9" x14ac:dyDescent="0.25">
      <c r="A4705" s="114">
        <f t="shared" si="443"/>
        <v>4705</v>
      </c>
      <c r="B4705" s="114">
        <f>IF(AND(A4705&gt;=CONTROL!$D$9,A4705&lt;CONTROL!$D$10+1),A4705,0)</f>
        <v>0</v>
      </c>
      <c r="C4705" s="114">
        <f>IF(AND(A4705&gt;=CONTROL!$F$9,A4705&lt;CONTROL!$F$10+1),A4705,0)</f>
        <v>0</v>
      </c>
      <c r="D4705" s="114" t="str">
        <f>IF(DATOS!I4706=CONTROL!$H$10,"B","A")</f>
        <v>A</v>
      </c>
      <c r="E4705" s="114">
        <f t="shared" si="438"/>
        <v>0</v>
      </c>
      <c r="F4705">
        <f t="shared" ca="1" si="439"/>
        <v>-1</v>
      </c>
      <c r="G4705">
        <f t="shared" ca="1" si="440"/>
        <v>654</v>
      </c>
      <c r="H4705">
        <f t="shared" ca="1" si="441"/>
        <v>0</v>
      </c>
      <c r="I4705" s="122">
        <f t="shared" ca="1" si="442"/>
        <v>0</v>
      </c>
    </row>
    <row r="4706" spans="1:9" x14ac:dyDescent="0.25">
      <c r="A4706" s="114">
        <f t="shared" si="443"/>
        <v>4706</v>
      </c>
      <c r="B4706" s="114">
        <f>IF(AND(A4706&gt;=CONTROL!$D$9,A4706&lt;CONTROL!$D$10+1),A4706,0)</f>
        <v>0</v>
      </c>
      <c r="C4706" s="114">
        <f>IF(AND(A4706&gt;=CONTROL!$F$9,A4706&lt;CONTROL!$F$10+1),A4706,0)</f>
        <v>0</v>
      </c>
      <c r="D4706" s="114" t="str">
        <f>IF(DATOS!I4707=CONTROL!$H$10,"B","A")</f>
        <v>A</v>
      </c>
      <c r="E4706" s="114">
        <f t="shared" si="438"/>
        <v>0</v>
      </c>
      <c r="F4706">
        <f t="shared" ca="1" si="439"/>
        <v>-1</v>
      </c>
      <c r="G4706">
        <f t="shared" ca="1" si="440"/>
        <v>654</v>
      </c>
      <c r="H4706">
        <f t="shared" ca="1" si="441"/>
        <v>0</v>
      </c>
      <c r="I4706" s="122">
        <f t="shared" ca="1" si="442"/>
        <v>0</v>
      </c>
    </row>
    <row r="4707" spans="1:9" x14ac:dyDescent="0.25">
      <c r="A4707" s="114">
        <f t="shared" si="443"/>
        <v>4707</v>
      </c>
      <c r="B4707" s="114">
        <f>IF(AND(A4707&gt;=CONTROL!$D$9,A4707&lt;CONTROL!$D$10+1),A4707,0)</f>
        <v>0</v>
      </c>
      <c r="C4707" s="114">
        <f>IF(AND(A4707&gt;=CONTROL!$F$9,A4707&lt;CONTROL!$F$10+1),A4707,0)</f>
        <v>0</v>
      </c>
      <c r="D4707" s="114" t="str">
        <f>IF(DATOS!I4708=CONTROL!$H$10,"B","A")</f>
        <v>A</v>
      </c>
      <c r="E4707" s="114">
        <f t="shared" si="438"/>
        <v>0</v>
      </c>
      <c r="F4707">
        <f t="shared" ca="1" si="439"/>
        <v>-1</v>
      </c>
      <c r="G4707">
        <f t="shared" ca="1" si="440"/>
        <v>654</v>
      </c>
      <c r="H4707">
        <f t="shared" ca="1" si="441"/>
        <v>0</v>
      </c>
      <c r="I4707" s="122">
        <f t="shared" ca="1" si="442"/>
        <v>0</v>
      </c>
    </row>
    <row r="4708" spans="1:9" x14ac:dyDescent="0.25">
      <c r="A4708" s="114">
        <f t="shared" si="443"/>
        <v>4708</v>
      </c>
      <c r="B4708" s="114">
        <f>IF(AND(A4708&gt;=CONTROL!$D$9,A4708&lt;CONTROL!$D$10+1),A4708,0)</f>
        <v>0</v>
      </c>
      <c r="C4708" s="114">
        <f>IF(AND(A4708&gt;=CONTROL!$F$9,A4708&lt;CONTROL!$F$10+1),A4708,0)</f>
        <v>0</v>
      </c>
      <c r="D4708" s="114" t="str">
        <f>IF(DATOS!I4709=CONTROL!$H$10,"B","A")</f>
        <v>A</v>
      </c>
      <c r="E4708" s="114">
        <f t="shared" si="438"/>
        <v>0</v>
      </c>
      <c r="F4708">
        <f t="shared" ca="1" si="439"/>
        <v>-1</v>
      </c>
      <c r="G4708">
        <f t="shared" ca="1" si="440"/>
        <v>654</v>
      </c>
      <c r="H4708">
        <f t="shared" ca="1" si="441"/>
        <v>0</v>
      </c>
      <c r="I4708" s="122">
        <f t="shared" ca="1" si="442"/>
        <v>0</v>
      </c>
    </row>
    <row r="4709" spans="1:9" x14ac:dyDescent="0.25">
      <c r="A4709" s="114">
        <f t="shared" si="443"/>
        <v>4709</v>
      </c>
      <c r="B4709" s="114">
        <f>IF(AND(A4709&gt;=CONTROL!$D$9,A4709&lt;CONTROL!$D$10+1),A4709,0)</f>
        <v>0</v>
      </c>
      <c r="C4709" s="114">
        <f>IF(AND(A4709&gt;=CONTROL!$F$9,A4709&lt;CONTROL!$F$10+1),A4709,0)</f>
        <v>0</v>
      </c>
      <c r="D4709" s="114" t="str">
        <f>IF(DATOS!I4710=CONTROL!$H$10,"B","A")</f>
        <v>A</v>
      </c>
      <c r="E4709" s="114">
        <f t="shared" si="438"/>
        <v>0</v>
      </c>
      <c r="F4709">
        <f t="shared" ca="1" si="439"/>
        <v>-1</v>
      </c>
      <c r="G4709">
        <f t="shared" ca="1" si="440"/>
        <v>654</v>
      </c>
      <c r="H4709">
        <f t="shared" ca="1" si="441"/>
        <v>0</v>
      </c>
      <c r="I4709" s="122">
        <f t="shared" ca="1" si="442"/>
        <v>0</v>
      </c>
    </row>
    <row r="4710" spans="1:9" x14ac:dyDescent="0.25">
      <c r="A4710" s="114">
        <f t="shared" si="443"/>
        <v>4710</v>
      </c>
      <c r="B4710" s="114">
        <f>IF(AND(A4710&gt;=CONTROL!$D$9,A4710&lt;CONTROL!$D$10+1),A4710,0)</f>
        <v>0</v>
      </c>
      <c r="C4710" s="114">
        <f>IF(AND(A4710&gt;=CONTROL!$F$9,A4710&lt;CONTROL!$F$10+1),A4710,0)</f>
        <v>0</v>
      </c>
      <c r="D4710" s="114" t="str">
        <f>IF(DATOS!I4711=CONTROL!$H$10,"B","A")</f>
        <v>A</v>
      </c>
      <c r="E4710" s="114">
        <f t="shared" si="438"/>
        <v>0</v>
      </c>
      <c r="F4710">
        <f t="shared" ca="1" si="439"/>
        <v>-1</v>
      </c>
      <c r="G4710">
        <f t="shared" ca="1" si="440"/>
        <v>654</v>
      </c>
      <c r="H4710">
        <f t="shared" ca="1" si="441"/>
        <v>0</v>
      </c>
      <c r="I4710" s="122">
        <f t="shared" ca="1" si="442"/>
        <v>0</v>
      </c>
    </row>
    <row r="4711" spans="1:9" x14ac:dyDescent="0.25">
      <c r="A4711" s="114">
        <f t="shared" si="443"/>
        <v>4711</v>
      </c>
      <c r="B4711" s="114">
        <f>IF(AND(A4711&gt;=CONTROL!$D$9,A4711&lt;CONTROL!$D$10+1),A4711,0)</f>
        <v>0</v>
      </c>
      <c r="C4711" s="114">
        <f>IF(AND(A4711&gt;=CONTROL!$F$9,A4711&lt;CONTROL!$F$10+1),A4711,0)</f>
        <v>0</v>
      </c>
      <c r="D4711" s="114" t="str">
        <f>IF(DATOS!I4712=CONTROL!$H$10,"B","A")</f>
        <v>A</v>
      </c>
      <c r="E4711" s="114">
        <f t="shared" si="438"/>
        <v>0</v>
      </c>
      <c r="F4711">
        <f t="shared" ca="1" si="439"/>
        <v>-1</v>
      </c>
      <c r="G4711">
        <f t="shared" ca="1" si="440"/>
        <v>654</v>
      </c>
      <c r="H4711">
        <f t="shared" ca="1" si="441"/>
        <v>0</v>
      </c>
      <c r="I4711" s="122">
        <f t="shared" ca="1" si="442"/>
        <v>0</v>
      </c>
    </row>
    <row r="4712" spans="1:9" x14ac:dyDescent="0.25">
      <c r="A4712" s="114">
        <f t="shared" si="443"/>
        <v>4712</v>
      </c>
      <c r="B4712" s="114">
        <f>IF(AND(A4712&gt;=CONTROL!$D$9,A4712&lt;CONTROL!$D$10+1),A4712,0)</f>
        <v>0</v>
      </c>
      <c r="C4712" s="114">
        <f>IF(AND(A4712&gt;=CONTROL!$F$9,A4712&lt;CONTROL!$F$10+1),A4712,0)</f>
        <v>0</v>
      </c>
      <c r="D4712" s="114" t="str">
        <f>IF(DATOS!I4713=CONTROL!$H$10,"B","A")</f>
        <v>A</v>
      </c>
      <c r="E4712" s="114">
        <f t="shared" si="438"/>
        <v>0</v>
      </c>
      <c r="F4712">
        <f t="shared" ca="1" si="439"/>
        <v>-1</v>
      </c>
      <c r="G4712">
        <f t="shared" ca="1" si="440"/>
        <v>654</v>
      </c>
      <c r="H4712">
        <f t="shared" ca="1" si="441"/>
        <v>0</v>
      </c>
      <c r="I4712" s="122">
        <f t="shared" ca="1" si="442"/>
        <v>0</v>
      </c>
    </row>
    <row r="4713" spans="1:9" x14ac:dyDescent="0.25">
      <c r="A4713" s="114">
        <f t="shared" si="443"/>
        <v>4713</v>
      </c>
      <c r="B4713" s="114">
        <f>IF(AND(A4713&gt;=CONTROL!$D$9,A4713&lt;CONTROL!$D$10+1),A4713,0)</f>
        <v>0</v>
      </c>
      <c r="C4713" s="114">
        <f>IF(AND(A4713&gt;=CONTROL!$F$9,A4713&lt;CONTROL!$F$10+1),A4713,0)</f>
        <v>0</v>
      </c>
      <c r="D4713" s="114" t="str">
        <f>IF(DATOS!I4714=CONTROL!$H$10,"B","A")</f>
        <v>A</v>
      </c>
      <c r="E4713" s="114">
        <f t="shared" si="438"/>
        <v>0</v>
      </c>
      <c r="F4713">
        <f t="shared" ca="1" si="439"/>
        <v>-1</v>
      </c>
      <c r="G4713">
        <f t="shared" ca="1" si="440"/>
        <v>654</v>
      </c>
      <c r="H4713">
        <f t="shared" ca="1" si="441"/>
        <v>0</v>
      </c>
      <c r="I4713" s="122">
        <f t="shared" ca="1" si="442"/>
        <v>0</v>
      </c>
    </row>
    <row r="4714" spans="1:9" x14ac:dyDescent="0.25">
      <c r="A4714" s="114">
        <f t="shared" si="443"/>
        <v>4714</v>
      </c>
      <c r="B4714" s="114">
        <f>IF(AND(A4714&gt;=CONTROL!$D$9,A4714&lt;CONTROL!$D$10+1),A4714,0)</f>
        <v>0</v>
      </c>
      <c r="C4714" s="114">
        <f>IF(AND(A4714&gt;=CONTROL!$F$9,A4714&lt;CONTROL!$F$10+1),A4714,0)</f>
        <v>0</v>
      </c>
      <c r="D4714" s="114" t="str">
        <f>IF(DATOS!I4715=CONTROL!$H$10,"B","A")</f>
        <v>A</v>
      </c>
      <c r="E4714" s="114">
        <f t="shared" si="438"/>
        <v>0</v>
      </c>
      <c r="F4714">
        <f t="shared" ca="1" si="439"/>
        <v>-1</v>
      </c>
      <c r="G4714">
        <f t="shared" ca="1" si="440"/>
        <v>654</v>
      </c>
      <c r="H4714">
        <f t="shared" ca="1" si="441"/>
        <v>0</v>
      </c>
      <c r="I4714" s="122">
        <f t="shared" ca="1" si="442"/>
        <v>0</v>
      </c>
    </row>
    <row r="4715" spans="1:9" x14ac:dyDescent="0.25">
      <c r="A4715" s="114">
        <f t="shared" si="443"/>
        <v>4715</v>
      </c>
      <c r="B4715" s="114">
        <f>IF(AND(A4715&gt;=CONTROL!$D$9,A4715&lt;CONTROL!$D$10+1),A4715,0)</f>
        <v>0</v>
      </c>
      <c r="C4715" s="114">
        <f>IF(AND(A4715&gt;=CONTROL!$F$9,A4715&lt;CONTROL!$F$10+1),A4715,0)</f>
        <v>0</v>
      </c>
      <c r="D4715" s="114" t="str">
        <f>IF(DATOS!I4716=CONTROL!$H$10,"B","A")</f>
        <v>A</v>
      </c>
      <c r="E4715" s="114">
        <f t="shared" si="438"/>
        <v>0</v>
      </c>
      <c r="F4715">
        <f t="shared" ca="1" si="439"/>
        <v>-1</v>
      </c>
      <c r="G4715">
        <f t="shared" ca="1" si="440"/>
        <v>654</v>
      </c>
      <c r="H4715">
        <f t="shared" ca="1" si="441"/>
        <v>0</v>
      </c>
      <c r="I4715" s="122">
        <f t="shared" ca="1" si="442"/>
        <v>0</v>
      </c>
    </row>
    <row r="4716" spans="1:9" x14ac:dyDescent="0.25">
      <c r="A4716" s="114">
        <f t="shared" si="443"/>
        <v>4716</v>
      </c>
      <c r="B4716" s="114">
        <f>IF(AND(A4716&gt;=CONTROL!$D$9,A4716&lt;CONTROL!$D$10+1),A4716,0)</f>
        <v>0</v>
      </c>
      <c r="C4716" s="114">
        <f>IF(AND(A4716&gt;=CONTROL!$F$9,A4716&lt;CONTROL!$F$10+1),A4716,0)</f>
        <v>0</v>
      </c>
      <c r="D4716" s="114" t="str">
        <f>IF(DATOS!I4717=CONTROL!$H$10,"B","A")</f>
        <v>A</v>
      </c>
      <c r="E4716" s="114">
        <f t="shared" si="438"/>
        <v>0</v>
      </c>
      <c r="F4716">
        <f t="shared" ca="1" si="439"/>
        <v>-1</v>
      </c>
      <c r="G4716">
        <f t="shared" ca="1" si="440"/>
        <v>654</v>
      </c>
      <c r="H4716">
        <f t="shared" ca="1" si="441"/>
        <v>0</v>
      </c>
      <c r="I4716" s="122">
        <f t="shared" ca="1" si="442"/>
        <v>0</v>
      </c>
    </row>
    <row r="4717" spans="1:9" x14ac:dyDescent="0.25">
      <c r="A4717" s="114">
        <f t="shared" si="443"/>
        <v>4717</v>
      </c>
      <c r="B4717" s="114">
        <f>IF(AND(A4717&gt;=CONTROL!$D$9,A4717&lt;CONTROL!$D$10+1),A4717,0)</f>
        <v>0</v>
      </c>
      <c r="C4717" s="114">
        <f>IF(AND(A4717&gt;=CONTROL!$F$9,A4717&lt;CONTROL!$F$10+1),A4717,0)</f>
        <v>0</v>
      </c>
      <c r="D4717" s="114" t="str">
        <f>IF(DATOS!I4718=CONTROL!$H$10,"B","A")</f>
        <v>A</v>
      </c>
      <c r="E4717" s="114">
        <f t="shared" si="438"/>
        <v>0</v>
      </c>
      <c r="F4717">
        <f t="shared" ca="1" si="439"/>
        <v>-1</v>
      </c>
      <c r="G4717">
        <f t="shared" ca="1" si="440"/>
        <v>654</v>
      </c>
      <c r="H4717">
        <f t="shared" ca="1" si="441"/>
        <v>0</v>
      </c>
      <c r="I4717" s="122">
        <f t="shared" ca="1" si="442"/>
        <v>0</v>
      </c>
    </row>
    <row r="4718" spans="1:9" x14ac:dyDescent="0.25">
      <c r="A4718" s="114">
        <f t="shared" si="443"/>
        <v>4718</v>
      </c>
      <c r="B4718" s="114">
        <f>IF(AND(A4718&gt;=CONTROL!$D$9,A4718&lt;CONTROL!$D$10+1),A4718,0)</f>
        <v>0</v>
      </c>
      <c r="C4718" s="114">
        <f>IF(AND(A4718&gt;=CONTROL!$F$9,A4718&lt;CONTROL!$F$10+1),A4718,0)</f>
        <v>0</v>
      </c>
      <c r="D4718" s="114" t="str">
        <f>IF(DATOS!I4719=CONTROL!$H$10,"B","A")</f>
        <v>A</v>
      </c>
      <c r="E4718" s="114">
        <f t="shared" si="438"/>
        <v>0</v>
      </c>
      <c r="F4718">
        <f t="shared" ca="1" si="439"/>
        <v>-1</v>
      </c>
      <c r="G4718">
        <f t="shared" ca="1" si="440"/>
        <v>654</v>
      </c>
      <c r="H4718">
        <f t="shared" ca="1" si="441"/>
        <v>0</v>
      </c>
      <c r="I4718" s="122">
        <f t="shared" ca="1" si="442"/>
        <v>0</v>
      </c>
    </row>
    <row r="4719" spans="1:9" x14ac:dyDescent="0.25">
      <c r="A4719" s="114">
        <f t="shared" si="443"/>
        <v>4719</v>
      </c>
      <c r="B4719" s="114">
        <f>IF(AND(A4719&gt;=CONTROL!$D$9,A4719&lt;CONTROL!$D$10+1),A4719,0)</f>
        <v>0</v>
      </c>
      <c r="C4719" s="114">
        <f>IF(AND(A4719&gt;=CONTROL!$F$9,A4719&lt;CONTROL!$F$10+1),A4719,0)</f>
        <v>0</v>
      </c>
      <c r="D4719" s="114" t="str">
        <f>IF(DATOS!I4720=CONTROL!$H$10,"B","A")</f>
        <v>A</v>
      </c>
      <c r="E4719" s="114">
        <f t="shared" si="438"/>
        <v>0</v>
      </c>
      <c r="F4719">
        <f t="shared" ca="1" si="439"/>
        <v>-1</v>
      </c>
      <c r="G4719">
        <f t="shared" ca="1" si="440"/>
        <v>654</v>
      </c>
      <c r="H4719">
        <f t="shared" ca="1" si="441"/>
        <v>0</v>
      </c>
      <c r="I4719" s="122">
        <f t="shared" ca="1" si="442"/>
        <v>0</v>
      </c>
    </row>
    <row r="4720" spans="1:9" x14ac:dyDescent="0.25">
      <c r="A4720" s="114">
        <f t="shared" si="443"/>
        <v>4720</v>
      </c>
      <c r="B4720" s="114">
        <f>IF(AND(A4720&gt;=CONTROL!$D$9,A4720&lt;CONTROL!$D$10+1),A4720,0)</f>
        <v>0</v>
      </c>
      <c r="C4720" s="114">
        <f>IF(AND(A4720&gt;=CONTROL!$F$9,A4720&lt;CONTROL!$F$10+1),A4720,0)</f>
        <v>0</v>
      </c>
      <c r="D4720" s="114" t="str">
        <f>IF(DATOS!I4721=CONTROL!$H$10,"B","A")</f>
        <v>A</v>
      </c>
      <c r="E4720" s="114">
        <f t="shared" si="438"/>
        <v>0</v>
      </c>
      <c r="F4720">
        <f t="shared" ca="1" si="439"/>
        <v>-1</v>
      </c>
      <c r="G4720">
        <f t="shared" ca="1" si="440"/>
        <v>654</v>
      </c>
      <c r="H4720">
        <f t="shared" ca="1" si="441"/>
        <v>0</v>
      </c>
      <c r="I4720" s="122">
        <f t="shared" ca="1" si="442"/>
        <v>0</v>
      </c>
    </row>
    <row r="4721" spans="1:9" x14ac:dyDescent="0.25">
      <c r="A4721" s="114">
        <f t="shared" si="443"/>
        <v>4721</v>
      </c>
      <c r="B4721" s="114">
        <f>IF(AND(A4721&gt;=CONTROL!$D$9,A4721&lt;CONTROL!$D$10+1),A4721,0)</f>
        <v>0</v>
      </c>
      <c r="C4721" s="114">
        <f>IF(AND(A4721&gt;=CONTROL!$F$9,A4721&lt;CONTROL!$F$10+1),A4721,0)</f>
        <v>0</v>
      </c>
      <c r="D4721" s="114" t="str">
        <f>IF(DATOS!I4722=CONTROL!$H$10,"B","A")</f>
        <v>A</v>
      </c>
      <c r="E4721" s="114">
        <f t="shared" si="438"/>
        <v>0</v>
      </c>
      <c r="F4721">
        <f t="shared" ca="1" si="439"/>
        <v>-1</v>
      </c>
      <c r="G4721">
        <f t="shared" ca="1" si="440"/>
        <v>654</v>
      </c>
      <c r="H4721">
        <f t="shared" ca="1" si="441"/>
        <v>0</v>
      </c>
      <c r="I4721" s="122">
        <f t="shared" ca="1" si="442"/>
        <v>0</v>
      </c>
    </row>
    <row r="4722" spans="1:9" x14ac:dyDescent="0.25">
      <c r="A4722" s="114">
        <f t="shared" si="443"/>
        <v>4722</v>
      </c>
      <c r="B4722" s="114">
        <f>IF(AND(A4722&gt;=CONTROL!$D$9,A4722&lt;CONTROL!$D$10+1),A4722,0)</f>
        <v>0</v>
      </c>
      <c r="C4722" s="114">
        <f>IF(AND(A4722&gt;=CONTROL!$F$9,A4722&lt;CONTROL!$F$10+1),A4722,0)</f>
        <v>0</v>
      </c>
      <c r="D4722" s="114" t="str">
        <f>IF(DATOS!I4723=CONTROL!$H$10,"B","A")</f>
        <v>A</v>
      </c>
      <c r="E4722" s="114">
        <f t="shared" si="438"/>
        <v>0</v>
      </c>
      <c r="F4722">
        <f t="shared" ca="1" si="439"/>
        <v>-1</v>
      </c>
      <c r="G4722">
        <f t="shared" ca="1" si="440"/>
        <v>654</v>
      </c>
      <c r="H4722">
        <f t="shared" ca="1" si="441"/>
        <v>0</v>
      </c>
      <c r="I4722" s="122">
        <f t="shared" ca="1" si="442"/>
        <v>0</v>
      </c>
    </row>
    <row r="4723" spans="1:9" x14ac:dyDescent="0.25">
      <c r="A4723" s="114">
        <f t="shared" si="443"/>
        <v>4723</v>
      </c>
      <c r="B4723" s="114">
        <f>IF(AND(A4723&gt;=CONTROL!$D$9,A4723&lt;CONTROL!$D$10+1),A4723,0)</f>
        <v>0</v>
      </c>
      <c r="C4723" s="114">
        <f>IF(AND(A4723&gt;=CONTROL!$F$9,A4723&lt;CONTROL!$F$10+1),A4723,0)</f>
        <v>0</v>
      </c>
      <c r="D4723" s="114" t="str">
        <f>IF(DATOS!I4724=CONTROL!$H$10,"B","A")</f>
        <v>A</v>
      </c>
      <c r="E4723" s="114">
        <f t="shared" si="438"/>
        <v>0</v>
      </c>
      <c r="F4723">
        <f t="shared" ca="1" si="439"/>
        <v>-1</v>
      </c>
      <c r="G4723">
        <f t="shared" ca="1" si="440"/>
        <v>654</v>
      </c>
      <c r="H4723">
        <f t="shared" ca="1" si="441"/>
        <v>0</v>
      </c>
      <c r="I4723" s="122">
        <f t="shared" ca="1" si="442"/>
        <v>0</v>
      </c>
    </row>
    <row r="4724" spans="1:9" x14ac:dyDescent="0.25">
      <c r="A4724" s="114">
        <f t="shared" si="443"/>
        <v>4724</v>
      </c>
      <c r="B4724" s="114">
        <f>IF(AND(A4724&gt;=CONTROL!$D$9,A4724&lt;CONTROL!$D$10+1),A4724,0)</f>
        <v>0</v>
      </c>
      <c r="C4724" s="114">
        <f>IF(AND(A4724&gt;=CONTROL!$F$9,A4724&lt;CONTROL!$F$10+1),A4724,0)</f>
        <v>0</v>
      </c>
      <c r="D4724" s="114" t="str">
        <f>IF(DATOS!I4725=CONTROL!$H$10,"B","A")</f>
        <v>A</v>
      </c>
      <c r="E4724" s="114">
        <f t="shared" si="438"/>
        <v>0</v>
      </c>
      <c r="F4724">
        <f t="shared" ca="1" si="439"/>
        <v>-1</v>
      </c>
      <c r="G4724">
        <f t="shared" ca="1" si="440"/>
        <v>654</v>
      </c>
      <c r="H4724">
        <f t="shared" ca="1" si="441"/>
        <v>0</v>
      </c>
      <c r="I4724" s="122">
        <f t="shared" ca="1" si="442"/>
        <v>0</v>
      </c>
    </row>
    <row r="4725" spans="1:9" x14ac:dyDescent="0.25">
      <c r="A4725" s="114">
        <f t="shared" si="443"/>
        <v>4725</v>
      </c>
      <c r="B4725" s="114">
        <f>IF(AND(A4725&gt;=CONTROL!$D$9,A4725&lt;CONTROL!$D$10+1),A4725,0)</f>
        <v>0</v>
      </c>
      <c r="C4725" s="114">
        <f>IF(AND(A4725&gt;=CONTROL!$F$9,A4725&lt;CONTROL!$F$10+1),A4725,0)</f>
        <v>0</v>
      </c>
      <c r="D4725" s="114" t="str">
        <f>IF(DATOS!I4726=CONTROL!$H$10,"B","A")</f>
        <v>A</v>
      </c>
      <c r="E4725" s="114">
        <f t="shared" si="438"/>
        <v>0</v>
      </c>
      <c r="F4725">
        <f t="shared" ca="1" si="439"/>
        <v>-1</v>
      </c>
      <c r="G4725">
        <f t="shared" ca="1" si="440"/>
        <v>654</v>
      </c>
      <c r="H4725">
        <f t="shared" ca="1" si="441"/>
        <v>0</v>
      </c>
      <c r="I4725" s="122">
        <f t="shared" ca="1" si="442"/>
        <v>0</v>
      </c>
    </row>
    <row r="4726" spans="1:9" x14ac:dyDescent="0.25">
      <c r="A4726" s="114">
        <f t="shared" si="443"/>
        <v>4726</v>
      </c>
      <c r="B4726" s="114">
        <f>IF(AND(A4726&gt;=CONTROL!$D$9,A4726&lt;CONTROL!$D$10+1),A4726,0)</f>
        <v>0</v>
      </c>
      <c r="C4726" s="114">
        <f>IF(AND(A4726&gt;=CONTROL!$F$9,A4726&lt;CONTROL!$F$10+1),A4726,0)</f>
        <v>0</v>
      </c>
      <c r="D4726" s="114" t="str">
        <f>IF(DATOS!I4727=CONTROL!$H$10,"B","A")</f>
        <v>A</v>
      </c>
      <c r="E4726" s="114">
        <f t="shared" si="438"/>
        <v>0</v>
      </c>
      <c r="F4726">
        <f t="shared" ca="1" si="439"/>
        <v>-1</v>
      </c>
      <c r="G4726">
        <f t="shared" ca="1" si="440"/>
        <v>654</v>
      </c>
      <c r="H4726">
        <f t="shared" ca="1" si="441"/>
        <v>0</v>
      </c>
      <c r="I4726" s="122">
        <f t="shared" ca="1" si="442"/>
        <v>0</v>
      </c>
    </row>
    <row r="4727" spans="1:9" x14ac:dyDescent="0.25">
      <c r="A4727" s="114">
        <f t="shared" si="443"/>
        <v>4727</v>
      </c>
      <c r="B4727" s="114">
        <f>IF(AND(A4727&gt;=CONTROL!$D$9,A4727&lt;CONTROL!$D$10+1),A4727,0)</f>
        <v>0</v>
      </c>
      <c r="C4727" s="114">
        <f>IF(AND(A4727&gt;=CONTROL!$F$9,A4727&lt;CONTROL!$F$10+1),A4727,0)</f>
        <v>0</v>
      </c>
      <c r="D4727" s="114" t="str">
        <f>IF(DATOS!I4728=CONTROL!$H$10,"B","A")</f>
        <v>A</v>
      </c>
      <c r="E4727" s="114">
        <f t="shared" si="438"/>
        <v>0</v>
      </c>
      <c r="F4727">
        <f t="shared" ca="1" si="439"/>
        <v>-1</v>
      </c>
      <c r="G4727">
        <f t="shared" ca="1" si="440"/>
        <v>654</v>
      </c>
      <c r="H4727">
        <f t="shared" ca="1" si="441"/>
        <v>0</v>
      </c>
      <c r="I4727" s="122">
        <f t="shared" ca="1" si="442"/>
        <v>0</v>
      </c>
    </row>
    <row r="4728" spans="1:9" x14ac:dyDescent="0.25">
      <c r="A4728" s="114">
        <f t="shared" si="443"/>
        <v>4728</v>
      </c>
      <c r="B4728" s="114">
        <f>IF(AND(A4728&gt;=CONTROL!$D$9,A4728&lt;CONTROL!$D$10+1),A4728,0)</f>
        <v>0</v>
      </c>
      <c r="C4728" s="114">
        <f>IF(AND(A4728&gt;=CONTROL!$F$9,A4728&lt;CONTROL!$F$10+1),A4728,0)</f>
        <v>0</v>
      </c>
      <c r="D4728" s="114" t="str">
        <f>IF(DATOS!I4729=CONTROL!$H$10,"B","A")</f>
        <v>A</v>
      </c>
      <c r="E4728" s="114">
        <f t="shared" si="438"/>
        <v>0</v>
      </c>
      <c r="F4728">
        <f t="shared" ca="1" si="439"/>
        <v>-1</v>
      </c>
      <c r="G4728">
        <f t="shared" ca="1" si="440"/>
        <v>654</v>
      </c>
      <c r="H4728">
        <f t="shared" ca="1" si="441"/>
        <v>0</v>
      </c>
      <c r="I4728" s="122">
        <f t="shared" ca="1" si="442"/>
        <v>0</v>
      </c>
    </row>
    <row r="4729" spans="1:9" x14ac:dyDescent="0.25">
      <c r="A4729" s="114">
        <f t="shared" si="443"/>
        <v>4729</v>
      </c>
      <c r="B4729" s="114">
        <f>IF(AND(A4729&gt;=CONTROL!$D$9,A4729&lt;CONTROL!$D$10+1),A4729,0)</f>
        <v>0</v>
      </c>
      <c r="C4729" s="114">
        <f>IF(AND(A4729&gt;=CONTROL!$F$9,A4729&lt;CONTROL!$F$10+1),A4729,0)</f>
        <v>0</v>
      </c>
      <c r="D4729" s="114" t="str">
        <f>IF(DATOS!I4730=CONTROL!$H$10,"B","A")</f>
        <v>A</v>
      </c>
      <c r="E4729" s="114">
        <f t="shared" si="438"/>
        <v>0</v>
      </c>
      <c r="F4729">
        <f t="shared" ca="1" si="439"/>
        <v>-1</v>
      </c>
      <c r="G4729">
        <f t="shared" ca="1" si="440"/>
        <v>654</v>
      </c>
      <c r="H4729">
        <f t="shared" ca="1" si="441"/>
        <v>0</v>
      </c>
      <c r="I4729" s="122">
        <f t="shared" ca="1" si="442"/>
        <v>0</v>
      </c>
    </row>
    <row r="4730" spans="1:9" x14ac:dyDescent="0.25">
      <c r="A4730" s="114">
        <f t="shared" si="443"/>
        <v>4730</v>
      </c>
      <c r="B4730" s="114">
        <f>IF(AND(A4730&gt;=CONTROL!$D$9,A4730&lt;CONTROL!$D$10+1),A4730,0)</f>
        <v>0</v>
      </c>
      <c r="C4730" s="114">
        <f>IF(AND(A4730&gt;=CONTROL!$F$9,A4730&lt;CONTROL!$F$10+1),A4730,0)</f>
        <v>0</v>
      </c>
      <c r="D4730" s="114" t="str">
        <f>IF(DATOS!I4731=CONTROL!$H$10,"B","A")</f>
        <v>A</v>
      </c>
      <c r="E4730" s="114">
        <f t="shared" si="438"/>
        <v>0</v>
      </c>
      <c r="F4730">
        <f t="shared" ca="1" si="439"/>
        <v>-1</v>
      </c>
      <c r="G4730">
        <f t="shared" ca="1" si="440"/>
        <v>654</v>
      </c>
      <c r="H4730">
        <f t="shared" ca="1" si="441"/>
        <v>0</v>
      </c>
      <c r="I4730" s="122">
        <f t="shared" ca="1" si="442"/>
        <v>0</v>
      </c>
    </row>
    <row r="4731" spans="1:9" x14ac:dyDescent="0.25">
      <c r="A4731" s="114">
        <f t="shared" si="443"/>
        <v>4731</v>
      </c>
      <c r="B4731" s="114">
        <f>IF(AND(A4731&gt;=CONTROL!$D$9,A4731&lt;CONTROL!$D$10+1),A4731,0)</f>
        <v>0</v>
      </c>
      <c r="C4731" s="114">
        <f>IF(AND(A4731&gt;=CONTROL!$F$9,A4731&lt;CONTROL!$F$10+1),A4731,0)</f>
        <v>0</v>
      </c>
      <c r="D4731" s="114" t="str">
        <f>IF(DATOS!I4732=CONTROL!$H$10,"B","A")</f>
        <v>A</v>
      </c>
      <c r="E4731" s="114">
        <f t="shared" si="438"/>
        <v>0</v>
      </c>
      <c r="F4731">
        <f t="shared" ca="1" si="439"/>
        <v>-1</v>
      </c>
      <c r="G4731">
        <f t="shared" ca="1" si="440"/>
        <v>654</v>
      </c>
      <c r="H4731">
        <f t="shared" ca="1" si="441"/>
        <v>0</v>
      </c>
      <c r="I4731" s="122">
        <f t="shared" ca="1" si="442"/>
        <v>0</v>
      </c>
    </row>
    <row r="4732" spans="1:9" x14ac:dyDescent="0.25">
      <c r="A4732" s="114">
        <f t="shared" si="443"/>
        <v>4732</v>
      </c>
      <c r="B4732" s="114">
        <f>IF(AND(A4732&gt;=CONTROL!$D$9,A4732&lt;CONTROL!$D$10+1),A4732,0)</f>
        <v>0</v>
      </c>
      <c r="C4732" s="114">
        <f>IF(AND(A4732&gt;=CONTROL!$F$9,A4732&lt;CONTROL!$F$10+1),A4732,0)</f>
        <v>0</v>
      </c>
      <c r="D4732" s="114" t="str">
        <f>IF(DATOS!I4733=CONTROL!$H$10,"B","A")</f>
        <v>A</v>
      </c>
      <c r="E4732" s="114">
        <f t="shared" si="438"/>
        <v>0</v>
      </c>
      <c r="F4732">
        <f t="shared" ca="1" si="439"/>
        <v>-1</v>
      </c>
      <c r="G4732">
        <f t="shared" ca="1" si="440"/>
        <v>654</v>
      </c>
      <c r="H4732">
        <f t="shared" ca="1" si="441"/>
        <v>0</v>
      </c>
      <c r="I4732" s="122">
        <f t="shared" ca="1" si="442"/>
        <v>0</v>
      </c>
    </row>
    <row r="4733" spans="1:9" x14ac:dyDescent="0.25">
      <c r="A4733" s="114">
        <f t="shared" si="443"/>
        <v>4733</v>
      </c>
      <c r="B4733" s="114">
        <f>IF(AND(A4733&gt;=CONTROL!$D$9,A4733&lt;CONTROL!$D$10+1),A4733,0)</f>
        <v>0</v>
      </c>
      <c r="C4733" s="114">
        <f>IF(AND(A4733&gt;=CONTROL!$F$9,A4733&lt;CONTROL!$F$10+1),A4733,0)</f>
        <v>0</v>
      </c>
      <c r="D4733" s="114" t="str">
        <f>IF(DATOS!I4734=CONTROL!$H$10,"B","A")</f>
        <v>A</v>
      </c>
      <c r="E4733" s="114">
        <f t="shared" si="438"/>
        <v>0</v>
      </c>
      <c r="F4733">
        <f t="shared" ca="1" si="439"/>
        <v>-1</v>
      </c>
      <c r="G4733">
        <f t="shared" ca="1" si="440"/>
        <v>654</v>
      </c>
      <c r="H4733">
        <f t="shared" ca="1" si="441"/>
        <v>0</v>
      </c>
      <c r="I4733" s="122">
        <f t="shared" ca="1" si="442"/>
        <v>0</v>
      </c>
    </row>
    <row r="4734" spans="1:9" x14ac:dyDescent="0.25">
      <c r="A4734" s="114">
        <f t="shared" si="443"/>
        <v>4734</v>
      </c>
      <c r="B4734" s="114">
        <f>IF(AND(A4734&gt;=CONTROL!$D$9,A4734&lt;CONTROL!$D$10+1),A4734,0)</f>
        <v>0</v>
      </c>
      <c r="C4734" s="114">
        <f>IF(AND(A4734&gt;=CONTROL!$F$9,A4734&lt;CONTROL!$F$10+1),A4734,0)</f>
        <v>0</v>
      </c>
      <c r="D4734" s="114" t="str">
        <f>IF(DATOS!I4735=CONTROL!$H$10,"B","A")</f>
        <v>A</v>
      </c>
      <c r="E4734" s="114">
        <f t="shared" si="438"/>
        <v>0</v>
      </c>
      <c r="F4734">
        <f t="shared" ca="1" si="439"/>
        <v>-1</v>
      </c>
      <c r="G4734">
        <f t="shared" ca="1" si="440"/>
        <v>654</v>
      </c>
      <c r="H4734">
        <f t="shared" ca="1" si="441"/>
        <v>0</v>
      </c>
      <c r="I4734" s="122">
        <f t="shared" ca="1" si="442"/>
        <v>0</v>
      </c>
    </row>
    <row r="4735" spans="1:9" x14ac:dyDescent="0.25">
      <c r="A4735" s="114">
        <f t="shared" si="443"/>
        <v>4735</v>
      </c>
      <c r="B4735" s="114">
        <f>IF(AND(A4735&gt;=CONTROL!$D$9,A4735&lt;CONTROL!$D$10+1),A4735,0)</f>
        <v>0</v>
      </c>
      <c r="C4735" s="114">
        <f>IF(AND(A4735&gt;=CONTROL!$F$9,A4735&lt;CONTROL!$F$10+1),A4735,0)</f>
        <v>0</v>
      </c>
      <c r="D4735" s="114" t="str">
        <f>IF(DATOS!I4736=CONTROL!$H$10,"B","A")</f>
        <v>A</v>
      </c>
      <c r="E4735" s="114">
        <f t="shared" si="438"/>
        <v>0</v>
      </c>
      <c r="F4735">
        <f t="shared" ca="1" si="439"/>
        <v>-1</v>
      </c>
      <c r="G4735">
        <f t="shared" ca="1" si="440"/>
        <v>654</v>
      </c>
      <c r="H4735">
        <f t="shared" ca="1" si="441"/>
        <v>0</v>
      </c>
      <c r="I4735" s="122">
        <f t="shared" ca="1" si="442"/>
        <v>0</v>
      </c>
    </row>
    <row r="4736" spans="1:9" x14ac:dyDescent="0.25">
      <c r="A4736" s="114">
        <f t="shared" si="443"/>
        <v>4736</v>
      </c>
      <c r="B4736" s="114">
        <f>IF(AND(A4736&gt;=CONTROL!$D$9,A4736&lt;CONTROL!$D$10+1),A4736,0)</f>
        <v>0</v>
      </c>
      <c r="C4736" s="114">
        <f>IF(AND(A4736&gt;=CONTROL!$F$9,A4736&lt;CONTROL!$F$10+1),A4736,0)</f>
        <v>0</v>
      </c>
      <c r="D4736" s="114" t="str">
        <f>IF(DATOS!I4737=CONTROL!$H$10,"B","A")</f>
        <v>A</v>
      </c>
      <c r="E4736" s="114">
        <f t="shared" si="438"/>
        <v>0</v>
      </c>
      <c r="F4736">
        <f t="shared" ca="1" si="439"/>
        <v>-1</v>
      </c>
      <c r="G4736">
        <f t="shared" ca="1" si="440"/>
        <v>654</v>
      </c>
      <c r="H4736">
        <f t="shared" ca="1" si="441"/>
        <v>0</v>
      </c>
      <c r="I4736" s="122">
        <f t="shared" ca="1" si="442"/>
        <v>0</v>
      </c>
    </row>
    <row r="4737" spans="1:9" x14ac:dyDescent="0.25">
      <c r="A4737" s="114">
        <f t="shared" si="443"/>
        <v>4737</v>
      </c>
      <c r="B4737" s="114">
        <f>IF(AND(A4737&gt;=CONTROL!$D$9,A4737&lt;CONTROL!$D$10+1),A4737,0)</f>
        <v>0</v>
      </c>
      <c r="C4737" s="114">
        <f>IF(AND(A4737&gt;=CONTROL!$F$9,A4737&lt;CONTROL!$F$10+1),A4737,0)</f>
        <v>0</v>
      </c>
      <c r="D4737" s="114" t="str">
        <f>IF(DATOS!I4738=CONTROL!$H$10,"B","A")</f>
        <v>A</v>
      </c>
      <c r="E4737" s="114">
        <f t="shared" si="438"/>
        <v>0</v>
      </c>
      <c r="F4737">
        <f t="shared" ca="1" si="439"/>
        <v>-1</v>
      </c>
      <c r="G4737">
        <f t="shared" ca="1" si="440"/>
        <v>654</v>
      </c>
      <c r="H4737">
        <f t="shared" ca="1" si="441"/>
        <v>0</v>
      </c>
      <c r="I4737" s="122">
        <f t="shared" ca="1" si="442"/>
        <v>0</v>
      </c>
    </row>
    <row r="4738" spans="1:9" x14ac:dyDescent="0.25">
      <c r="A4738" s="114">
        <f t="shared" si="443"/>
        <v>4738</v>
      </c>
      <c r="B4738" s="114">
        <f>IF(AND(A4738&gt;=CONTROL!$D$9,A4738&lt;CONTROL!$D$10+1),A4738,0)</f>
        <v>0</v>
      </c>
      <c r="C4738" s="114">
        <f>IF(AND(A4738&gt;=CONTROL!$F$9,A4738&lt;CONTROL!$F$10+1),A4738,0)</f>
        <v>0</v>
      </c>
      <c r="D4738" s="114" t="str">
        <f>IF(DATOS!I4739=CONTROL!$H$10,"B","A")</f>
        <v>A</v>
      </c>
      <c r="E4738" s="114">
        <f t="shared" ref="E4738:E4801" si="444">IF(D4738="A",+C4738+B4738,0)</f>
        <v>0</v>
      </c>
      <c r="F4738">
        <f t="shared" ref="F4738:F4801" ca="1" si="445">IF(E4738&gt;0,RAND(),-1)</f>
        <v>-1</v>
      </c>
      <c r="G4738">
        <f t="shared" ref="G4738:G4801" ca="1" si="446">RANK(F4738,$F$1:$F$5000)</f>
        <v>654</v>
      </c>
      <c r="H4738">
        <f t="shared" ref="H4738:H4801" ca="1" si="447">IF(F4738=-1,0,G4738)</f>
        <v>0</v>
      </c>
      <c r="I4738" s="122">
        <f t="shared" ref="I4738:I4801" ca="1" si="448">IFERROR(MATCH(A4738,H:H,0),0)</f>
        <v>0</v>
      </c>
    </row>
    <row r="4739" spans="1:9" x14ac:dyDescent="0.25">
      <c r="A4739" s="114">
        <f t="shared" ref="A4739:A4802" si="449">+A4738+1</f>
        <v>4739</v>
      </c>
      <c r="B4739" s="114">
        <f>IF(AND(A4739&gt;=CONTROL!$D$9,A4739&lt;CONTROL!$D$10+1),A4739,0)</f>
        <v>0</v>
      </c>
      <c r="C4739" s="114">
        <f>IF(AND(A4739&gt;=CONTROL!$F$9,A4739&lt;CONTROL!$F$10+1),A4739,0)</f>
        <v>0</v>
      </c>
      <c r="D4739" s="114" t="str">
        <f>IF(DATOS!I4740=CONTROL!$H$10,"B","A")</f>
        <v>A</v>
      </c>
      <c r="E4739" s="114">
        <f t="shared" si="444"/>
        <v>0</v>
      </c>
      <c r="F4739">
        <f t="shared" ca="1" si="445"/>
        <v>-1</v>
      </c>
      <c r="G4739">
        <f t="shared" ca="1" si="446"/>
        <v>654</v>
      </c>
      <c r="H4739">
        <f t="shared" ca="1" si="447"/>
        <v>0</v>
      </c>
      <c r="I4739" s="122">
        <f t="shared" ca="1" si="448"/>
        <v>0</v>
      </c>
    </row>
    <row r="4740" spans="1:9" x14ac:dyDescent="0.25">
      <c r="A4740" s="114">
        <f t="shared" si="449"/>
        <v>4740</v>
      </c>
      <c r="B4740" s="114">
        <f>IF(AND(A4740&gt;=CONTROL!$D$9,A4740&lt;CONTROL!$D$10+1),A4740,0)</f>
        <v>0</v>
      </c>
      <c r="C4740" s="114">
        <f>IF(AND(A4740&gt;=CONTROL!$F$9,A4740&lt;CONTROL!$F$10+1),A4740,0)</f>
        <v>0</v>
      </c>
      <c r="D4740" s="114" t="str">
        <f>IF(DATOS!I4741=CONTROL!$H$10,"B","A")</f>
        <v>A</v>
      </c>
      <c r="E4740" s="114">
        <f t="shared" si="444"/>
        <v>0</v>
      </c>
      <c r="F4740">
        <f t="shared" ca="1" si="445"/>
        <v>-1</v>
      </c>
      <c r="G4740">
        <f t="shared" ca="1" si="446"/>
        <v>654</v>
      </c>
      <c r="H4740">
        <f t="shared" ca="1" si="447"/>
        <v>0</v>
      </c>
      <c r="I4740" s="122">
        <f t="shared" ca="1" si="448"/>
        <v>0</v>
      </c>
    </row>
    <row r="4741" spans="1:9" x14ac:dyDescent="0.25">
      <c r="A4741" s="114">
        <f t="shared" si="449"/>
        <v>4741</v>
      </c>
      <c r="B4741" s="114">
        <f>IF(AND(A4741&gt;=CONTROL!$D$9,A4741&lt;CONTROL!$D$10+1),A4741,0)</f>
        <v>0</v>
      </c>
      <c r="C4741" s="114">
        <f>IF(AND(A4741&gt;=CONTROL!$F$9,A4741&lt;CONTROL!$F$10+1),A4741,0)</f>
        <v>0</v>
      </c>
      <c r="D4741" s="114" t="str">
        <f>IF(DATOS!I4742=CONTROL!$H$10,"B","A")</f>
        <v>A</v>
      </c>
      <c r="E4741" s="114">
        <f t="shared" si="444"/>
        <v>0</v>
      </c>
      <c r="F4741">
        <f t="shared" ca="1" si="445"/>
        <v>-1</v>
      </c>
      <c r="G4741">
        <f t="shared" ca="1" si="446"/>
        <v>654</v>
      </c>
      <c r="H4741">
        <f t="shared" ca="1" si="447"/>
        <v>0</v>
      </c>
      <c r="I4741" s="122">
        <f t="shared" ca="1" si="448"/>
        <v>0</v>
      </c>
    </row>
    <row r="4742" spans="1:9" x14ac:dyDescent="0.25">
      <c r="A4742" s="114">
        <f t="shared" si="449"/>
        <v>4742</v>
      </c>
      <c r="B4742" s="114">
        <f>IF(AND(A4742&gt;=CONTROL!$D$9,A4742&lt;CONTROL!$D$10+1),A4742,0)</f>
        <v>0</v>
      </c>
      <c r="C4742" s="114">
        <f>IF(AND(A4742&gt;=CONTROL!$F$9,A4742&lt;CONTROL!$F$10+1),A4742,0)</f>
        <v>0</v>
      </c>
      <c r="D4742" s="114" t="str">
        <f>IF(DATOS!I4743=CONTROL!$H$10,"B","A")</f>
        <v>A</v>
      </c>
      <c r="E4742" s="114">
        <f t="shared" si="444"/>
        <v>0</v>
      </c>
      <c r="F4742">
        <f t="shared" ca="1" si="445"/>
        <v>-1</v>
      </c>
      <c r="G4742">
        <f t="shared" ca="1" si="446"/>
        <v>654</v>
      </c>
      <c r="H4742">
        <f t="shared" ca="1" si="447"/>
        <v>0</v>
      </c>
      <c r="I4742" s="122">
        <f t="shared" ca="1" si="448"/>
        <v>0</v>
      </c>
    </row>
    <row r="4743" spans="1:9" x14ac:dyDescent="0.25">
      <c r="A4743" s="114">
        <f t="shared" si="449"/>
        <v>4743</v>
      </c>
      <c r="B4743" s="114">
        <f>IF(AND(A4743&gt;=CONTROL!$D$9,A4743&lt;CONTROL!$D$10+1),A4743,0)</f>
        <v>0</v>
      </c>
      <c r="C4743" s="114">
        <f>IF(AND(A4743&gt;=CONTROL!$F$9,A4743&lt;CONTROL!$F$10+1),A4743,0)</f>
        <v>0</v>
      </c>
      <c r="D4743" s="114" t="str">
        <f>IF(DATOS!I4744=CONTROL!$H$10,"B","A")</f>
        <v>A</v>
      </c>
      <c r="E4743" s="114">
        <f t="shared" si="444"/>
        <v>0</v>
      </c>
      <c r="F4743">
        <f t="shared" ca="1" si="445"/>
        <v>-1</v>
      </c>
      <c r="G4743">
        <f t="shared" ca="1" si="446"/>
        <v>654</v>
      </c>
      <c r="H4743">
        <f t="shared" ca="1" si="447"/>
        <v>0</v>
      </c>
      <c r="I4743" s="122">
        <f t="shared" ca="1" si="448"/>
        <v>0</v>
      </c>
    </row>
    <row r="4744" spans="1:9" x14ac:dyDescent="0.25">
      <c r="A4744" s="114">
        <f t="shared" si="449"/>
        <v>4744</v>
      </c>
      <c r="B4744" s="114">
        <f>IF(AND(A4744&gt;=CONTROL!$D$9,A4744&lt;CONTROL!$D$10+1),A4744,0)</f>
        <v>0</v>
      </c>
      <c r="C4744" s="114">
        <f>IF(AND(A4744&gt;=CONTROL!$F$9,A4744&lt;CONTROL!$F$10+1),A4744,0)</f>
        <v>0</v>
      </c>
      <c r="D4744" s="114" t="str">
        <f>IF(DATOS!I4745=CONTROL!$H$10,"B","A")</f>
        <v>A</v>
      </c>
      <c r="E4744" s="114">
        <f t="shared" si="444"/>
        <v>0</v>
      </c>
      <c r="F4744">
        <f t="shared" ca="1" si="445"/>
        <v>-1</v>
      </c>
      <c r="G4744">
        <f t="shared" ca="1" si="446"/>
        <v>654</v>
      </c>
      <c r="H4744">
        <f t="shared" ca="1" si="447"/>
        <v>0</v>
      </c>
      <c r="I4744" s="122">
        <f t="shared" ca="1" si="448"/>
        <v>0</v>
      </c>
    </row>
    <row r="4745" spans="1:9" x14ac:dyDescent="0.25">
      <c r="A4745" s="114">
        <f t="shared" si="449"/>
        <v>4745</v>
      </c>
      <c r="B4745" s="114">
        <f>IF(AND(A4745&gt;=CONTROL!$D$9,A4745&lt;CONTROL!$D$10+1),A4745,0)</f>
        <v>0</v>
      </c>
      <c r="C4745" s="114">
        <f>IF(AND(A4745&gt;=CONTROL!$F$9,A4745&lt;CONTROL!$F$10+1),A4745,0)</f>
        <v>0</v>
      </c>
      <c r="D4745" s="114" t="str">
        <f>IF(DATOS!I4746=CONTROL!$H$10,"B","A")</f>
        <v>A</v>
      </c>
      <c r="E4745" s="114">
        <f t="shared" si="444"/>
        <v>0</v>
      </c>
      <c r="F4745">
        <f t="shared" ca="1" si="445"/>
        <v>-1</v>
      </c>
      <c r="G4745">
        <f t="shared" ca="1" si="446"/>
        <v>654</v>
      </c>
      <c r="H4745">
        <f t="shared" ca="1" si="447"/>
        <v>0</v>
      </c>
      <c r="I4745" s="122">
        <f t="shared" ca="1" si="448"/>
        <v>0</v>
      </c>
    </row>
    <row r="4746" spans="1:9" x14ac:dyDescent="0.25">
      <c r="A4746" s="114">
        <f t="shared" si="449"/>
        <v>4746</v>
      </c>
      <c r="B4746" s="114">
        <f>IF(AND(A4746&gt;=CONTROL!$D$9,A4746&lt;CONTROL!$D$10+1),A4746,0)</f>
        <v>0</v>
      </c>
      <c r="C4746" s="114">
        <f>IF(AND(A4746&gt;=CONTROL!$F$9,A4746&lt;CONTROL!$F$10+1),A4746,0)</f>
        <v>0</v>
      </c>
      <c r="D4746" s="114" t="str">
        <f>IF(DATOS!I4747=CONTROL!$H$10,"B","A")</f>
        <v>A</v>
      </c>
      <c r="E4746" s="114">
        <f t="shared" si="444"/>
        <v>0</v>
      </c>
      <c r="F4746">
        <f t="shared" ca="1" si="445"/>
        <v>-1</v>
      </c>
      <c r="G4746">
        <f t="shared" ca="1" si="446"/>
        <v>654</v>
      </c>
      <c r="H4746">
        <f t="shared" ca="1" si="447"/>
        <v>0</v>
      </c>
      <c r="I4746" s="122">
        <f t="shared" ca="1" si="448"/>
        <v>0</v>
      </c>
    </row>
    <row r="4747" spans="1:9" x14ac:dyDescent="0.25">
      <c r="A4747" s="114">
        <f t="shared" si="449"/>
        <v>4747</v>
      </c>
      <c r="B4747" s="114">
        <f>IF(AND(A4747&gt;=CONTROL!$D$9,A4747&lt;CONTROL!$D$10+1),A4747,0)</f>
        <v>0</v>
      </c>
      <c r="C4747" s="114">
        <f>IF(AND(A4747&gt;=CONTROL!$F$9,A4747&lt;CONTROL!$F$10+1),A4747,0)</f>
        <v>0</v>
      </c>
      <c r="D4747" s="114" t="str">
        <f>IF(DATOS!I4748=CONTROL!$H$10,"B","A")</f>
        <v>A</v>
      </c>
      <c r="E4747" s="114">
        <f t="shared" si="444"/>
        <v>0</v>
      </c>
      <c r="F4747">
        <f t="shared" ca="1" si="445"/>
        <v>-1</v>
      </c>
      <c r="G4747">
        <f t="shared" ca="1" si="446"/>
        <v>654</v>
      </c>
      <c r="H4747">
        <f t="shared" ca="1" si="447"/>
        <v>0</v>
      </c>
      <c r="I4747" s="122">
        <f t="shared" ca="1" si="448"/>
        <v>0</v>
      </c>
    </row>
    <row r="4748" spans="1:9" x14ac:dyDescent="0.25">
      <c r="A4748" s="114">
        <f t="shared" si="449"/>
        <v>4748</v>
      </c>
      <c r="B4748" s="114">
        <f>IF(AND(A4748&gt;=CONTROL!$D$9,A4748&lt;CONTROL!$D$10+1),A4748,0)</f>
        <v>0</v>
      </c>
      <c r="C4748" s="114">
        <f>IF(AND(A4748&gt;=CONTROL!$F$9,A4748&lt;CONTROL!$F$10+1),A4748,0)</f>
        <v>0</v>
      </c>
      <c r="D4748" s="114" t="str">
        <f>IF(DATOS!I4749=CONTROL!$H$10,"B","A")</f>
        <v>A</v>
      </c>
      <c r="E4748" s="114">
        <f t="shared" si="444"/>
        <v>0</v>
      </c>
      <c r="F4748">
        <f t="shared" ca="1" si="445"/>
        <v>-1</v>
      </c>
      <c r="G4748">
        <f t="shared" ca="1" si="446"/>
        <v>654</v>
      </c>
      <c r="H4748">
        <f t="shared" ca="1" si="447"/>
        <v>0</v>
      </c>
      <c r="I4748" s="122">
        <f t="shared" ca="1" si="448"/>
        <v>0</v>
      </c>
    </row>
    <row r="4749" spans="1:9" x14ac:dyDescent="0.25">
      <c r="A4749" s="114">
        <f t="shared" si="449"/>
        <v>4749</v>
      </c>
      <c r="B4749" s="114">
        <f>IF(AND(A4749&gt;=CONTROL!$D$9,A4749&lt;CONTROL!$D$10+1),A4749,0)</f>
        <v>0</v>
      </c>
      <c r="C4749" s="114">
        <f>IF(AND(A4749&gt;=CONTROL!$F$9,A4749&lt;CONTROL!$F$10+1),A4749,0)</f>
        <v>0</v>
      </c>
      <c r="D4749" s="114" t="str">
        <f>IF(DATOS!I4750=CONTROL!$H$10,"B","A")</f>
        <v>A</v>
      </c>
      <c r="E4749" s="114">
        <f t="shared" si="444"/>
        <v>0</v>
      </c>
      <c r="F4749">
        <f t="shared" ca="1" si="445"/>
        <v>-1</v>
      </c>
      <c r="G4749">
        <f t="shared" ca="1" si="446"/>
        <v>654</v>
      </c>
      <c r="H4749">
        <f t="shared" ca="1" si="447"/>
        <v>0</v>
      </c>
      <c r="I4749" s="122">
        <f t="shared" ca="1" si="448"/>
        <v>0</v>
      </c>
    </row>
    <row r="4750" spans="1:9" x14ac:dyDescent="0.25">
      <c r="A4750" s="114">
        <f t="shared" si="449"/>
        <v>4750</v>
      </c>
      <c r="B4750" s="114">
        <f>IF(AND(A4750&gt;=CONTROL!$D$9,A4750&lt;CONTROL!$D$10+1),A4750,0)</f>
        <v>0</v>
      </c>
      <c r="C4750" s="114">
        <f>IF(AND(A4750&gt;=CONTROL!$F$9,A4750&lt;CONTROL!$F$10+1),A4750,0)</f>
        <v>0</v>
      </c>
      <c r="D4750" s="114" t="str">
        <f>IF(DATOS!I4751=CONTROL!$H$10,"B","A")</f>
        <v>A</v>
      </c>
      <c r="E4750" s="114">
        <f t="shared" si="444"/>
        <v>0</v>
      </c>
      <c r="F4750">
        <f t="shared" ca="1" si="445"/>
        <v>-1</v>
      </c>
      <c r="G4750">
        <f t="shared" ca="1" si="446"/>
        <v>654</v>
      </c>
      <c r="H4750">
        <f t="shared" ca="1" si="447"/>
        <v>0</v>
      </c>
      <c r="I4750" s="122">
        <f t="shared" ca="1" si="448"/>
        <v>0</v>
      </c>
    </row>
    <row r="4751" spans="1:9" x14ac:dyDescent="0.25">
      <c r="A4751" s="114">
        <f t="shared" si="449"/>
        <v>4751</v>
      </c>
      <c r="B4751" s="114">
        <f>IF(AND(A4751&gt;=CONTROL!$D$9,A4751&lt;CONTROL!$D$10+1),A4751,0)</f>
        <v>0</v>
      </c>
      <c r="C4751" s="114">
        <f>IF(AND(A4751&gt;=CONTROL!$F$9,A4751&lt;CONTROL!$F$10+1),A4751,0)</f>
        <v>0</v>
      </c>
      <c r="D4751" s="114" t="str">
        <f>IF(DATOS!I4752=CONTROL!$H$10,"B","A")</f>
        <v>A</v>
      </c>
      <c r="E4751" s="114">
        <f t="shared" si="444"/>
        <v>0</v>
      </c>
      <c r="F4751">
        <f t="shared" ca="1" si="445"/>
        <v>-1</v>
      </c>
      <c r="G4751">
        <f t="shared" ca="1" si="446"/>
        <v>654</v>
      </c>
      <c r="H4751">
        <f t="shared" ca="1" si="447"/>
        <v>0</v>
      </c>
      <c r="I4751" s="122">
        <f t="shared" ca="1" si="448"/>
        <v>0</v>
      </c>
    </row>
    <row r="4752" spans="1:9" x14ac:dyDescent="0.25">
      <c r="A4752" s="114">
        <f t="shared" si="449"/>
        <v>4752</v>
      </c>
      <c r="B4752" s="114">
        <f>IF(AND(A4752&gt;=CONTROL!$D$9,A4752&lt;CONTROL!$D$10+1),A4752,0)</f>
        <v>0</v>
      </c>
      <c r="C4752" s="114">
        <f>IF(AND(A4752&gt;=CONTROL!$F$9,A4752&lt;CONTROL!$F$10+1),A4752,0)</f>
        <v>0</v>
      </c>
      <c r="D4752" s="114" t="str">
        <f>IF(DATOS!I4753=CONTROL!$H$10,"B","A")</f>
        <v>A</v>
      </c>
      <c r="E4752" s="114">
        <f t="shared" si="444"/>
        <v>0</v>
      </c>
      <c r="F4752">
        <f t="shared" ca="1" si="445"/>
        <v>-1</v>
      </c>
      <c r="G4752">
        <f t="shared" ca="1" si="446"/>
        <v>654</v>
      </c>
      <c r="H4752">
        <f t="shared" ca="1" si="447"/>
        <v>0</v>
      </c>
      <c r="I4752" s="122">
        <f t="shared" ca="1" si="448"/>
        <v>0</v>
      </c>
    </row>
    <row r="4753" spans="1:9" x14ac:dyDescent="0.25">
      <c r="A4753" s="114">
        <f t="shared" si="449"/>
        <v>4753</v>
      </c>
      <c r="B4753" s="114">
        <f>IF(AND(A4753&gt;=CONTROL!$D$9,A4753&lt;CONTROL!$D$10+1),A4753,0)</f>
        <v>0</v>
      </c>
      <c r="C4753" s="114">
        <f>IF(AND(A4753&gt;=CONTROL!$F$9,A4753&lt;CONTROL!$F$10+1),A4753,0)</f>
        <v>0</v>
      </c>
      <c r="D4753" s="114" t="str">
        <f>IF(DATOS!I4754=CONTROL!$H$10,"B","A")</f>
        <v>A</v>
      </c>
      <c r="E4753" s="114">
        <f t="shared" si="444"/>
        <v>0</v>
      </c>
      <c r="F4753">
        <f t="shared" ca="1" si="445"/>
        <v>-1</v>
      </c>
      <c r="G4753">
        <f t="shared" ca="1" si="446"/>
        <v>654</v>
      </c>
      <c r="H4753">
        <f t="shared" ca="1" si="447"/>
        <v>0</v>
      </c>
      <c r="I4753" s="122">
        <f t="shared" ca="1" si="448"/>
        <v>0</v>
      </c>
    </row>
    <row r="4754" spans="1:9" x14ac:dyDescent="0.25">
      <c r="A4754" s="114">
        <f t="shared" si="449"/>
        <v>4754</v>
      </c>
      <c r="B4754" s="114">
        <f>IF(AND(A4754&gt;=CONTROL!$D$9,A4754&lt;CONTROL!$D$10+1),A4754,0)</f>
        <v>0</v>
      </c>
      <c r="C4754" s="114">
        <f>IF(AND(A4754&gt;=CONTROL!$F$9,A4754&lt;CONTROL!$F$10+1),A4754,0)</f>
        <v>0</v>
      </c>
      <c r="D4754" s="114" t="str">
        <f>IF(DATOS!I4755=CONTROL!$H$10,"B","A")</f>
        <v>A</v>
      </c>
      <c r="E4754" s="114">
        <f t="shared" si="444"/>
        <v>0</v>
      </c>
      <c r="F4754">
        <f t="shared" ca="1" si="445"/>
        <v>-1</v>
      </c>
      <c r="G4754">
        <f t="shared" ca="1" si="446"/>
        <v>654</v>
      </c>
      <c r="H4754">
        <f t="shared" ca="1" si="447"/>
        <v>0</v>
      </c>
      <c r="I4754" s="122">
        <f t="shared" ca="1" si="448"/>
        <v>0</v>
      </c>
    </row>
    <row r="4755" spans="1:9" x14ac:dyDescent="0.25">
      <c r="A4755" s="114">
        <f t="shared" si="449"/>
        <v>4755</v>
      </c>
      <c r="B4755" s="114">
        <f>IF(AND(A4755&gt;=CONTROL!$D$9,A4755&lt;CONTROL!$D$10+1),A4755,0)</f>
        <v>0</v>
      </c>
      <c r="C4755" s="114">
        <f>IF(AND(A4755&gt;=CONTROL!$F$9,A4755&lt;CONTROL!$F$10+1),A4755,0)</f>
        <v>0</v>
      </c>
      <c r="D4755" s="114" t="str">
        <f>IF(DATOS!I4756=CONTROL!$H$10,"B","A")</f>
        <v>A</v>
      </c>
      <c r="E4755" s="114">
        <f t="shared" si="444"/>
        <v>0</v>
      </c>
      <c r="F4755">
        <f t="shared" ca="1" si="445"/>
        <v>-1</v>
      </c>
      <c r="G4755">
        <f t="shared" ca="1" si="446"/>
        <v>654</v>
      </c>
      <c r="H4755">
        <f t="shared" ca="1" si="447"/>
        <v>0</v>
      </c>
      <c r="I4755" s="122">
        <f t="shared" ca="1" si="448"/>
        <v>0</v>
      </c>
    </row>
    <row r="4756" spans="1:9" x14ac:dyDescent="0.25">
      <c r="A4756" s="114">
        <f t="shared" si="449"/>
        <v>4756</v>
      </c>
      <c r="B4756" s="114">
        <f>IF(AND(A4756&gt;=CONTROL!$D$9,A4756&lt;CONTROL!$D$10+1),A4756,0)</f>
        <v>0</v>
      </c>
      <c r="C4756" s="114">
        <f>IF(AND(A4756&gt;=CONTROL!$F$9,A4756&lt;CONTROL!$F$10+1),A4756,0)</f>
        <v>0</v>
      </c>
      <c r="D4756" s="114" t="str">
        <f>IF(DATOS!I4757=CONTROL!$H$10,"B","A")</f>
        <v>A</v>
      </c>
      <c r="E4756" s="114">
        <f t="shared" si="444"/>
        <v>0</v>
      </c>
      <c r="F4756">
        <f t="shared" ca="1" si="445"/>
        <v>-1</v>
      </c>
      <c r="G4756">
        <f t="shared" ca="1" si="446"/>
        <v>654</v>
      </c>
      <c r="H4756">
        <f t="shared" ca="1" si="447"/>
        <v>0</v>
      </c>
      <c r="I4756" s="122">
        <f t="shared" ca="1" si="448"/>
        <v>0</v>
      </c>
    </row>
    <row r="4757" spans="1:9" x14ac:dyDescent="0.25">
      <c r="A4757" s="114">
        <f t="shared" si="449"/>
        <v>4757</v>
      </c>
      <c r="B4757" s="114">
        <f>IF(AND(A4757&gt;=CONTROL!$D$9,A4757&lt;CONTROL!$D$10+1),A4757,0)</f>
        <v>0</v>
      </c>
      <c r="C4757" s="114">
        <f>IF(AND(A4757&gt;=CONTROL!$F$9,A4757&lt;CONTROL!$F$10+1),A4757,0)</f>
        <v>0</v>
      </c>
      <c r="D4757" s="114" t="str">
        <f>IF(DATOS!I4758=CONTROL!$H$10,"B","A")</f>
        <v>A</v>
      </c>
      <c r="E4757" s="114">
        <f t="shared" si="444"/>
        <v>0</v>
      </c>
      <c r="F4757">
        <f t="shared" ca="1" si="445"/>
        <v>-1</v>
      </c>
      <c r="G4757">
        <f t="shared" ca="1" si="446"/>
        <v>654</v>
      </c>
      <c r="H4757">
        <f t="shared" ca="1" si="447"/>
        <v>0</v>
      </c>
      <c r="I4757" s="122">
        <f t="shared" ca="1" si="448"/>
        <v>0</v>
      </c>
    </row>
    <row r="4758" spans="1:9" x14ac:dyDescent="0.25">
      <c r="A4758" s="114">
        <f t="shared" si="449"/>
        <v>4758</v>
      </c>
      <c r="B4758" s="114">
        <f>IF(AND(A4758&gt;=CONTROL!$D$9,A4758&lt;CONTROL!$D$10+1),A4758,0)</f>
        <v>0</v>
      </c>
      <c r="C4758" s="114">
        <f>IF(AND(A4758&gt;=CONTROL!$F$9,A4758&lt;CONTROL!$F$10+1),A4758,0)</f>
        <v>0</v>
      </c>
      <c r="D4758" s="114" t="str">
        <f>IF(DATOS!I4759=CONTROL!$H$10,"B","A")</f>
        <v>A</v>
      </c>
      <c r="E4758" s="114">
        <f t="shared" si="444"/>
        <v>0</v>
      </c>
      <c r="F4758">
        <f t="shared" ca="1" si="445"/>
        <v>-1</v>
      </c>
      <c r="G4758">
        <f t="shared" ca="1" si="446"/>
        <v>654</v>
      </c>
      <c r="H4758">
        <f t="shared" ca="1" si="447"/>
        <v>0</v>
      </c>
      <c r="I4758" s="122">
        <f t="shared" ca="1" si="448"/>
        <v>0</v>
      </c>
    </row>
    <row r="4759" spans="1:9" x14ac:dyDescent="0.25">
      <c r="A4759" s="114">
        <f t="shared" si="449"/>
        <v>4759</v>
      </c>
      <c r="B4759" s="114">
        <f>IF(AND(A4759&gt;=CONTROL!$D$9,A4759&lt;CONTROL!$D$10+1),A4759,0)</f>
        <v>0</v>
      </c>
      <c r="C4759" s="114">
        <f>IF(AND(A4759&gt;=CONTROL!$F$9,A4759&lt;CONTROL!$F$10+1),A4759,0)</f>
        <v>0</v>
      </c>
      <c r="D4759" s="114" t="str">
        <f>IF(DATOS!I4760=CONTROL!$H$10,"B","A")</f>
        <v>A</v>
      </c>
      <c r="E4759" s="114">
        <f t="shared" si="444"/>
        <v>0</v>
      </c>
      <c r="F4759">
        <f t="shared" ca="1" si="445"/>
        <v>-1</v>
      </c>
      <c r="G4759">
        <f t="shared" ca="1" si="446"/>
        <v>654</v>
      </c>
      <c r="H4759">
        <f t="shared" ca="1" si="447"/>
        <v>0</v>
      </c>
      <c r="I4759" s="122">
        <f t="shared" ca="1" si="448"/>
        <v>0</v>
      </c>
    </row>
    <row r="4760" spans="1:9" x14ac:dyDescent="0.25">
      <c r="A4760" s="114">
        <f t="shared" si="449"/>
        <v>4760</v>
      </c>
      <c r="B4760" s="114">
        <f>IF(AND(A4760&gt;=CONTROL!$D$9,A4760&lt;CONTROL!$D$10+1),A4760,0)</f>
        <v>0</v>
      </c>
      <c r="C4760" s="114">
        <f>IF(AND(A4760&gt;=CONTROL!$F$9,A4760&lt;CONTROL!$F$10+1),A4760,0)</f>
        <v>0</v>
      </c>
      <c r="D4760" s="114" t="str">
        <f>IF(DATOS!I4761=CONTROL!$H$10,"B","A")</f>
        <v>A</v>
      </c>
      <c r="E4760" s="114">
        <f t="shared" si="444"/>
        <v>0</v>
      </c>
      <c r="F4760">
        <f t="shared" ca="1" si="445"/>
        <v>-1</v>
      </c>
      <c r="G4760">
        <f t="shared" ca="1" si="446"/>
        <v>654</v>
      </c>
      <c r="H4760">
        <f t="shared" ca="1" si="447"/>
        <v>0</v>
      </c>
      <c r="I4760" s="122">
        <f t="shared" ca="1" si="448"/>
        <v>0</v>
      </c>
    </row>
    <row r="4761" spans="1:9" x14ac:dyDescent="0.25">
      <c r="A4761" s="114">
        <f t="shared" si="449"/>
        <v>4761</v>
      </c>
      <c r="B4761" s="114">
        <f>IF(AND(A4761&gt;=CONTROL!$D$9,A4761&lt;CONTROL!$D$10+1),A4761,0)</f>
        <v>0</v>
      </c>
      <c r="C4761" s="114">
        <f>IF(AND(A4761&gt;=CONTROL!$F$9,A4761&lt;CONTROL!$F$10+1),A4761,0)</f>
        <v>0</v>
      </c>
      <c r="D4761" s="114" t="str">
        <f>IF(DATOS!I4762=CONTROL!$H$10,"B","A")</f>
        <v>A</v>
      </c>
      <c r="E4761" s="114">
        <f t="shared" si="444"/>
        <v>0</v>
      </c>
      <c r="F4761">
        <f t="shared" ca="1" si="445"/>
        <v>-1</v>
      </c>
      <c r="G4761">
        <f t="shared" ca="1" si="446"/>
        <v>654</v>
      </c>
      <c r="H4761">
        <f t="shared" ca="1" si="447"/>
        <v>0</v>
      </c>
      <c r="I4761" s="122">
        <f t="shared" ca="1" si="448"/>
        <v>0</v>
      </c>
    </row>
    <row r="4762" spans="1:9" x14ac:dyDescent="0.25">
      <c r="A4762" s="114">
        <f t="shared" si="449"/>
        <v>4762</v>
      </c>
      <c r="B4762" s="114">
        <f>IF(AND(A4762&gt;=CONTROL!$D$9,A4762&lt;CONTROL!$D$10+1),A4762,0)</f>
        <v>0</v>
      </c>
      <c r="C4762" s="114">
        <f>IF(AND(A4762&gt;=CONTROL!$F$9,A4762&lt;CONTROL!$F$10+1),A4762,0)</f>
        <v>0</v>
      </c>
      <c r="D4762" s="114" t="str">
        <f>IF(DATOS!I4763=CONTROL!$H$10,"B","A")</f>
        <v>A</v>
      </c>
      <c r="E4762" s="114">
        <f t="shared" si="444"/>
        <v>0</v>
      </c>
      <c r="F4762">
        <f t="shared" ca="1" si="445"/>
        <v>-1</v>
      </c>
      <c r="G4762">
        <f t="shared" ca="1" si="446"/>
        <v>654</v>
      </c>
      <c r="H4762">
        <f t="shared" ca="1" si="447"/>
        <v>0</v>
      </c>
      <c r="I4762" s="122">
        <f t="shared" ca="1" si="448"/>
        <v>0</v>
      </c>
    </row>
    <row r="4763" spans="1:9" x14ac:dyDescent="0.25">
      <c r="A4763" s="114">
        <f t="shared" si="449"/>
        <v>4763</v>
      </c>
      <c r="B4763" s="114">
        <f>IF(AND(A4763&gt;=CONTROL!$D$9,A4763&lt;CONTROL!$D$10+1),A4763,0)</f>
        <v>0</v>
      </c>
      <c r="C4763" s="114">
        <f>IF(AND(A4763&gt;=CONTROL!$F$9,A4763&lt;CONTROL!$F$10+1),A4763,0)</f>
        <v>0</v>
      </c>
      <c r="D4763" s="114" t="str">
        <f>IF(DATOS!I4764=CONTROL!$H$10,"B","A")</f>
        <v>A</v>
      </c>
      <c r="E4763" s="114">
        <f t="shared" si="444"/>
        <v>0</v>
      </c>
      <c r="F4763">
        <f t="shared" ca="1" si="445"/>
        <v>-1</v>
      </c>
      <c r="G4763">
        <f t="shared" ca="1" si="446"/>
        <v>654</v>
      </c>
      <c r="H4763">
        <f t="shared" ca="1" si="447"/>
        <v>0</v>
      </c>
      <c r="I4763" s="122">
        <f t="shared" ca="1" si="448"/>
        <v>0</v>
      </c>
    </row>
    <row r="4764" spans="1:9" x14ac:dyDescent="0.25">
      <c r="A4764" s="114">
        <f t="shared" si="449"/>
        <v>4764</v>
      </c>
      <c r="B4764" s="114">
        <f>IF(AND(A4764&gt;=CONTROL!$D$9,A4764&lt;CONTROL!$D$10+1),A4764,0)</f>
        <v>0</v>
      </c>
      <c r="C4764" s="114">
        <f>IF(AND(A4764&gt;=CONTROL!$F$9,A4764&lt;CONTROL!$F$10+1),A4764,0)</f>
        <v>0</v>
      </c>
      <c r="D4764" s="114" t="str">
        <f>IF(DATOS!I4765=CONTROL!$H$10,"B","A")</f>
        <v>A</v>
      </c>
      <c r="E4764" s="114">
        <f t="shared" si="444"/>
        <v>0</v>
      </c>
      <c r="F4764">
        <f t="shared" ca="1" si="445"/>
        <v>-1</v>
      </c>
      <c r="G4764">
        <f t="shared" ca="1" si="446"/>
        <v>654</v>
      </c>
      <c r="H4764">
        <f t="shared" ca="1" si="447"/>
        <v>0</v>
      </c>
      <c r="I4764" s="122">
        <f t="shared" ca="1" si="448"/>
        <v>0</v>
      </c>
    </row>
    <row r="4765" spans="1:9" x14ac:dyDescent="0.25">
      <c r="A4765" s="114">
        <f t="shared" si="449"/>
        <v>4765</v>
      </c>
      <c r="B4765" s="114">
        <f>IF(AND(A4765&gt;=CONTROL!$D$9,A4765&lt;CONTROL!$D$10+1),A4765,0)</f>
        <v>0</v>
      </c>
      <c r="C4765" s="114">
        <f>IF(AND(A4765&gt;=CONTROL!$F$9,A4765&lt;CONTROL!$F$10+1),A4765,0)</f>
        <v>0</v>
      </c>
      <c r="D4765" s="114" t="str">
        <f>IF(DATOS!I4766=CONTROL!$H$10,"B","A")</f>
        <v>A</v>
      </c>
      <c r="E4765" s="114">
        <f t="shared" si="444"/>
        <v>0</v>
      </c>
      <c r="F4765">
        <f t="shared" ca="1" si="445"/>
        <v>-1</v>
      </c>
      <c r="G4765">
        <f t="shared" ca="1" si="446"/>
        <v>654</v>
      </c>
      <c r="H4765">
        <f t="shared" ca="1" si="447"/>
        <v>0</v>
      </c>
      <c r="I4765" s="122">
        <f t="shared" ca="1" si="448"/>
        <v>0</v>
      </c>
    </row>
    <row r="4766" spans="1:9" x14ac:dyDescent="0.25">
      <c r="A4766" s="114">
        <f t="shared" si="449"/>
        <v>4766</v>
      </c>
      <c r="B4766" s="114">
        <f>IF(AND(A4766&gt;=CONTROL!$D$9,A4766&lt;CONTROL!$D$10+1),A4766,0)</f>
        <v>0</v>
      </c>
      <c r="C4766" s="114">
        <f>IF(AND(A4766&gt;=CONTROL!$F$9,A4766&lt;CONTROL!$F$10+1),A4766,0)</f>
        <v>0</v>
      </c>
      <c r="D4766" s="114" t="str">
        <f>IF(DATOS!I4767=CONTROL!$H$10,"B","A")</f>
        <v>A</v>
      </c>
      <c r="E4766" s="114">
        <f t="shared" si="444"/>
        <v>0</v>
      </c>
      <c r="F4766">
        <f t="shared" ca="1" si="445"/>
        <v>-1</v>
      </c>
      <c r="G4766">
        <f t="shared" ca="1" si="446"/>
        <v>654</v>
      </c>
      <c r="H4766">
        <f t="shared" ca="1" si="447"/>
        <v>0</v>
      </c>
      <c r="I4766" s="122">
        <f t="shared" ca="1" si="448"/>
        <v>0</v>
      </c>
    </row>
    <row r="4767" spans="1:9" x14ac:dyDescent="0.25">
      <c r="A4767" s="114">
        <f t="shared" si="449"/>
        <v>4767</v>
      </c>
      <c r="B4767" s="114">
        <f>IF(AND(A4767&gt;=CONTROL!$D$9,A4767&lt;CONTROL!$D$10+1),A4767,0)</f>
        <v>0</v>
      </c>
      <c r="C4767" s="114">
        <f>IF(AND(A4767&gt;=CONTROL!$F$9,A4767&lt;CONTROL!$F$10+1),A4767,0)</f>
        <v>0</v>
      </c>
      <c r="D4767" s="114" t="str">
        <f>IF(DATOS!I4768=CONTROL!$H$10,"B","A")</f>
        <v>A</v>
      </c>
      <c r="E4767" s="114">
        <f t="shared" si="444"/>
        <v>0</v>
      </c>
      <c r="F4767">
        <f t="shared" ca="1" si="445"/>
        <v>-1</v>
      </c>
      <c r="G4767">
        <f t="shared" ca="1" si="446"/>
        <v>654</v>
      </c>
      <c r="H4767">
        <f t="shared" ca="1" si="447"/>
        <v>0</v>
      </c>
      <c r="I4767" s="122">
        <f t="shared" ca="1" si="448"/>
        <v>0</v>
      </c>
    </row>
    <row r="4768" spans="1:9" x14ac:dyDescent="0.25">
      <c r="A4768" s="114">
        <f t="shared" si="449"/>
        <v>4768</v>
      </c>
      <c r="B4768" s="114">
        <f>IF(AND(A4768&gt;=CONTROL!$D$9,A4768&lt;CONTROL!$D$10+1),A4768,0)</f>
        <v>0</v>
      </c>
      <c r="C4768" s="114">
        <f>IF(AND(A4768&gt;=CONTROL!$F$9,A4768&lt;CONTROL!$F$10+1),A4768,0)</f>
        <v>0</v>
      </c>
      <c r="D4768" s="114" t="str">
        <f>IF(DATOS!I4769=CONTROL!$H$10,"B","A")</f>
        <v>A</v>
      </c>
      <c r="E4768" s="114">
        <f t="shared" si="444"/>
        <v>0</v>
      </c>
      <c r="F4768">
        <f t="shared" ca="1" si="445"/>
        <v>-1</v>
      </c>
      <c r="G4768">
        <f t="shared" ca="1" si="446"/>
        <v>654</v>
      </c>
      <c r="H4768">
        <f t="shared" ca="1" si="447"/>
        <v>0</v>
      </c>
      <c r="I4768" s="122">
        <f t="shared" ca="1" si="448"/>
        <v>0</v>
      </c>
    </row>
    <row r="4769" spans="1:9" x14ac:dyDescent="0.25">
      <c r="A4769" s="114">
        <f t="shared" si="449"/>
        <v>4769</v>
      </c>
      <c r="B4769" s="114">
        <f>IF(AND(A4769&gt;=CONTROL!$D$9,A4769&lt;CONTROL!$D$10+1),A4769,0)</f>
        <v>0</v>
      </c>
      <c r="C4769" s="114">
        <f>IF(AND(A4769&gt;=CONTROL!$F$9,A4769&lt;CONTROL!$F$10+1),A4769,0)</f>
        <v>0</v>
      </c>
      <c r="D4769" s="114" t="str">
        <f>IF(DATOS!I4770=CONTROL!$H$10,"B","A")</f>
        <v>A</v>
      </c>
      <c r="E4769" s="114">
        <f t="shared" si="444"/>
        <v>0</v>
      </c>
      <c r="F4769">
        <f t="shared" ca="1" si="445"/>
        <v>-1</v>
      </c>
      <c r="G4769">
        <f t="shared" ca="1" si="446"/>
        <v>654</v>
      </c>
      <c r="H4769">
        <f t="shared" ca="1" si="447"/>
        <v>0</v>
      </c>
      <c r="I4769" s="122">
        <f t="shared" ca="1" si="448"/>
        <v>0</v>
      </c>
    </row>
    <row r="4770" spans="1:9" x14ac:dyDescent="0.25">
      <c r="A4770" s="114">
        <f t="shared" si="449"/>
        <v>4770</v>
      </c>
      <c r="B4770" s="114">
        <f>IF(AND(A4770&gt;=CONTROL!$D$9,A4770&lt;CONTROL!$D$10+1),A4770,0)</f>
        <v>0</v>
      </c>
      <c r="C4770" s="114">
        <f>IF(AND(A4770&gt;=CONTROL!$F$9,A4770&lt;CONTROL!$F$10+1),A4770,0)</f>
        <v>0</v>
      </c>
      <c r="D4770" s="114" t="str">
        <f>IF(DATOS!I4771=CONTROL!$H$10,"B","A")</f>
        <v>A</v>
      </c>
      <c r="E4770" s="114">
        <f t="shared" si="444"/>
        <v>0</v>
      </c>
      <c r="F4770">
        <f t="shared" ca="1" si="445"/>
        <v>-1</v>
      </c>
      <c r="G4770">
        <f t="shared" ca="1" si="446"/>
        <v>654</v>
      </c>
      <c r="H4770">
        <f t="shared" ca="1" si="447"/>
        <v>0</v>
      </c>
      <c r="I4770" s="122">
        <f t="shared" ca="1" si="448"/>
        <v>0</v>
      </c>
    </row>
    <row r="4771" spans="1:9" x14ac:dyDescent="0.25">
      <c r="A4771" s="114">
        <f t="shared" si="449"/>
        <v>4771</v>
      </c>
      <c r="B4771" s="114">
        <f>IF(AND(A4771&gt;=CONTROL!$D$9,A4771&lt;CONTROL!$D$10+1),A4771,0)</f>
        <v>0</v>
      </c>
      <c r="C4771" s="114">
        <f>IF(AND(A4771&gt;=CONTROL!$F$9,A4771&lt;CONTROL!$F$10+1),A4771,0)</f>
        <v>0</v>
      </c>
      <c r="D4771" s="114" t="str">
        <f>IF(DATOS!I4772=CONTROL!$H$10,"B","A")</f>
        <v>A</v>
      </c>
      <c r="E4771" s="114">
        <f t="shared" si="444"/>
        <v>0</v>
      </c>
      <c r="F4771">
        <f t="shared" ca="1" si="445"/>
        <v>-1</v>
      </c>
      <c r="G4771">
        <f t="shared" ca="1" si="446"/>
        <v>654</v>
      </c>
      <c r="H4771">
        <f t="shared" ca="1" si="447"/>
        <v>0</v>
      </c>
      <c r="I4771" s="122">
        <f t="shared" ca="1" si="448"/>
        <v>0</v>
      </c>
    </row>
    <row r="4772" spans="1:9" x14ac:dyDescent="0.25">
      <c r="A4772" s="114">
        <f t="shared" si="449"/>
        <v>4772</v>
      </c>
      <c r="B4772" s="114">
        <f>IF(AND(A4772&gt;=CONTROL!$D$9,A4772&lt;CONTROL!$D$10+1),A4772,0)</f>
        <v>0</v>
      </c>
      <c r="C4772" s="114">
        <f>IF(AND(A4772&gt;=CONTROL!$F$9,A4772&lt;CONTROL!$F$10+1),A4772,0)</f>
        <v>0</v>
      </c>
      <c r="D4772" s="114" t="str">
        <f>IF(DATOS!I4773=CONTROL!$H$10,"B","A")</f>
        <v>A</v>
      </c>
      <c r="E4772" s="114">
        <f t="shared" si="444"/>
        <v>0</v>
      </c>
      <c r="F4772">
        <f t="shared" ca="1" si="445"/>
        <v>-1</v>
      </c>
      <c r="G4772">
        <f t="shared" ca="1" si="446"/>
        <v>654</v>
      </c>
      <c r="H4772">
        <f t="shared" ca="1" si="447"/>
        <v>0</v>
      </c>
      <c r="I4772" s="122">
        <f t="shared" ca="1" si="448"/>
        <v>0</v>
      </c>
    </row>
    <row r="4773" spans="1:9" x14ac:dyDescent="0.25">
      <c r="A4773" s="114">
        <f t="shared" si="449"/>
        <v>4773</v>
      </c>
      <c r="B4773" s="114">
        <f>IF(AND(A4773&gt;=CONTROL!$D$9,A4773&lt;CONTROL!$D$10+1),A4773,0)</f>
        <v>0</v>
      </c>
      <c r="C4773" s="114">
        <f>IF(AND(A4773&gt;=CONTROL!$F$9,A4773&lt;CONTROL!$F$10+1),A4773,0)</f>
        <v>0</v>
      </c>
      <c r="D4773" s="114" t="str">
        <f>IF(DATOS!I4774=CONTROL!$H$10,"B","A")</f>
        <v>A</v>
      </c>
      <c r="E4773" s="114">
        <f t="shared" si="444"/>
        <v>0</v>
      </c>
      <c r="F4773">
        <f t="shared" ca="1" si="445"/>
        <v>-1</v>
      </c>
      <c r="G4773">
        <f t="shared" ca="1" si="446"/>
        <v>654</v>
      </c>
      <c r="H4773">
        <f t="shared" ca="1" si="447"/>
        <v>0</v>
      </c>
      <c r="I4773" s="122">
        <f t="shared" ca="1" si="448"/>
        <v>0</v>
      </c>
    </row>
    <row r="4774" spans="1:9" x14ac:dyDescent="0.25">
      <c r="A4774" s="114">
        <f t="shared" si="449"/>
        <v>4774</v>
      </c>
      <c r="B4774" s="114">
        <f>IF(AND(A4774&gt;=CONTROL!$D$9,A4774&lt;CONTROL!$D$10+1),A4774,0)</f>
        <v>0</v>
      </c>
      <c r="C4774" s="114">
        <f>IF(AND(A4774&gt;=CONTROL!$F$9,A4774&lt;CONTROL!$F$10+1),A4774,0)</f>
        <v>0</v>
      </c>
      <c r="D4774" s="114" t="str">
        <f>IF(DATOS!I4775=CONTROL!$H$10,"B","A")</f>
        <v>A</v>
      </c>
      <c r="E4774" s="114">
        <f t="shared" si="444"/>
        <v>0</v>
      </c>
      <c r="F4774">
        <f t="shared" ca="1" si="445"/>
        <v>-1</v>
      </c>
      <c r="G4774">
        <f t="shared" ca="1" si="446"/>
        <v>654</v>
      </c>
      <c r="H4774">
        <f t="shared" ca="1" si="447"/>
        <v>0</v>
      </c>
      <c r="I4774" s="122">
        <f t="shared" ca="1" si="448"/>
        <v>0</v>
      </c>
    </row>
    <row r="4775" spans="1:9" x14ac:dyDescent="0.25">
      <c r="A4775" s="114">
        <f t="shared" si="449"/>
        <v>4775</v>
      </c>
      <c r="B4775" s="114">
        <f>IF(AND(A4775&gt;=CONTROL!$D$9,A4775&lt;CONTROL!$D$10+1),A4775,0)</f>
        <v>0</v>
      </c>
      <c r="C4775" s="114">
        <f>IF(AND(A4775&gt;=CONTROL!$F$9,A4775&lt;CONTROL!$F$10+1),A4775,0)</f>
        <v>0</v>
      </c>
      <c r="D4775" s="114" t="str">
        <f>IF(DATOS!I4776=CONTROL!$H$10,"B","A")</f>
        <v>A</v>
      </c>
      <c r="E4775" s="114">
        <f t="shared" si="444"/>
        <v>0</v>
      </c>
      <c r="F4775">
        <f t="shared" ca="1" si="445"/>
        <v>-1</v>
      </c>
      <c r="G4775">
        <f t="shared" ca="1" si="446"/>
        <v>654</v>
      </c>
      <c r="H4775">
        <f t="shared" ca="1" si="447"/>
        <v>0</v>
      </c>
      <c r="I4775" s="122">
        <f t="shared" ca="1" si="448"/>
        <v>0</v>
      </c>
    </row>
    <row r="4776" spans="1:9" x14ac:dyDescent="0.25">
      <c r="A4776" s="114">
        <f t="shared" si="449"/>
        <v>4776</v>
      </c>
      <c r="B4776" s="114">
        <f>IF(AND(A4776&gt;=CONTROL!$D$9,A4776&lt;CONTROL!$D$10+1),A4776,0)</f>
        <v>0</v>
      </c>
      <c r="C4776" s="114">
        <f>IF(AND(A4776&gt;=CONTROL!$F$9,A4776&lt;CONTROL!$F$10+1),A4776,0)</f>
        <v>0</v>
      </c>
      <c r="D4776" s="114" t="str">
        <f>IF(DATOS!I4777=CONTROL!$H$10,"B","A")</f>
        <v>A</v>
      </c>
      <c r="E4776" s="114">
        <f t="shared" si="444"/>
        <v>0</v>
      </c>
      <c r="F4776">
        <f t="shared" ca="1" si="445"/>
        <v>-1</v>
      </c>
      <c r="G4776">
        <f t="shared" ca="1" si="446"/>
        <v>654</v>
      </c>
      <c r="H4776">
        <f t="shared" ca="1" si="447"/>
        <v>0</v>
      </c>
      <c r="I4776" s="122">
        <f t="shared" ca="1" si="448"/>
        <v>0</v>
      </c>
    </row>
    <row r="4777" spans="1:9" x14ac:dyDescent="0.25">
      <c r="A4777" s="114">
        <f t="shared" si="449"/>
        <v>4777</v>
      </c>
      <c r="B4777" s="114">
        <f>IF(AND(A4777&gt;=CONTROL!$D$9,A4777&lt;CONTROL!$D$10+1),A4777,0)</f>
        <v>0</v>
      </c>
      <c r="C4777" s="114">
        <f>IF(AND(A4777&gt;=CONTROL!$F$9,A4777&lt;CONTROL!$F$10+1),A4777,0)</f>
        <v>0</v>
      </c>
      <c r="D4777" s="114" t="str">
        <f>IF(DATOS!I4778=CONTROL!$H$10,"B","A")</f>
        <v>A</v>
      </c>
      <c r="E4777" s="114">
        <f t="shared" si="444"/>
        <v>0</v>
      </c>
      <c r="F4777">
        <f t="shared" ca="1" si="445"/>
        <v>-1</v>
      </c>
      <c r="G4777">
        <f t="shared" ca="1" si="446"/>
        <v>654</v>
      </c>
      <c r="H4777">
        <f t="shared" ca="1" si="447"/>
        <v>0</v>
      </c>
      <c r="I4777" s="122">
        <f t="shared" ca="1" si="448"/>
        <v>0</v>
      </c>
    </row>
    <row r="4778" spans="1:9" x14ac:dyDescent="0.25">
      <c r="A4778" s="114">
        <f t="shared" si="449"/>
        <v>4778</v>
      </c>
      <c r="B4778" s="114">
        <f>IF(AND(A4778&gt;=CONTROL!$D$9,A4778&lt;CONTROL!$D$10+1),A4778,0)</f>
        <v>0</v>
      </c>
      <c r="C4778" s="114">
        <f>IF(AND(A4778&gt;=CONTROL!$F$9,A4778&lt;CONTROL!$F$10+1),A4778,0)</f>
        <v>0</v>
      </c>
      <c r="D4778" s="114" t="str">
        <f>IF(DATOS!I4779=CONTROL!$H$10,"B","A")</f>
        <v>A</v>
      </c>
      <c r="E4778" s="114">
        <f t="shared" si="444"/>
        <v>0</v>
      </c>
      <c r="F4778">
        <f t="shared" ca="1" si="445"/>
        <v>-1</v>
      </c>
      <c r="G4778">
        <f t="shared" ca="1" si="446"/>
        <v>654</v>
      </c>
      <c r="H4778">
        <f t="shared" ca="1" si="447"/>
        <v>0</v>
      </c>
      <c r="I4778" s="122">
        <f t="shared" ca="1" si="448"/>
        <v>0</v>
      </c>
    </row>
    <row r="4779" spans="1:9" x14ac:dyDescent="0.25">
      <c r="A4779" s="114">
        <f t="shared" si="449"/>
        <v>4779</v>
      </c>
      <c r="B4779" s="114">
        <f>IF(AND(A4779&gt;=CONTROL!$D$9,A4779&lt;CONTROL!$D$10+1),A4779,0)</f>
        <v>0</v>
      </c>
      <c r="C4779" s="114">
        <f>IF(AND(A4779&gt;=CONTROL!$F$9,A4779&lt;CONTROL!$F$10+1),A4779,0)</f>
        <v>0</v>
      </c>
      <c r="D4779" s="114" t="str">
        <f>IF(DATOS!I4780=CONTROL!$H$10,"B","A")</f>
        <v>A</v>
      </c>
      <c r="E4779" s="114">
        <f t="shared" si="444"/>
        <v>0</v>
      </c>
      <c r="F4779">
        <f t="shared" ca="1" si="445"/>
        <v>-1</v>
      </c>
      <c r="G4779">
        <f t="shared" ca="1" si="446"/>
        <v>654</v>
      </c>
      <c r="H4779">
        <f t="shared" ca="1" si="447"/>
        <v>0</v>
      </c>
      <c r="I4779" s="122">
        <f t="shared" ca="1" si="448"/>
        <v>0</v>
      </c>
    </row>
    <row r="4780" spans="1:9" x14ac:dyDescent="0.25">
      <c r="A4780" s="114">
        <f t="shared" si="449"/>
        <v>4780</v>
      </c>
      <c r="B4780" s="114">
        <f>IF(AND(A4780&gt;=CONTROL!$D$9,A4780&lt;CONTROL!$D$10+1),A4780,0)</f>
        <v>0</v>
      </c>
      <c r="C4780" s="114">
        <f>IF(AND(A4780&gt;=CONTROL!$F$9,A4780&lt;CONTROL!$F$10+1),A4780,0)</f>
        <v>0</v>
      </c>
      <c r="D4780" s="114" t="str">
        <f>IF(DATOS!I4781=CONTROL!$H$10,"B","A")</f>
        <v>A</v>
      </c>
      <c r="E4780" s="114">
        <f t="shared" si="444"/>
        <v>0</v>
      </c>
      <c r="F4780">
        <f t="shared" ca="1" si="445"/>
        <v>-1</v>
      </c>
      <c r="G4780">
        <f t="shared" ca="1" si="446"/>
        <v>654</v>
      </c>
      <c r="H4780">
        <f t="shared" ca="1" si="447"/>
        <v>0</v>
      </c>
      <c r="I4780" s="122">
        <f t="shared" ca="1" si="448"/>
        <v>0</v>
      </c>
    </row>
    <row r="4781" spans="1:9" x14ac:dyDescent="0.25">
      <c r="A4781" s="114">
        <f t="shared" si="449"/>
        <v>4781</v>
      </c>
      <c r="B4781" s="114">
        <f>IF(AND(A4781&gt;=CONTROL!$D$9,A4781&lt;CONTROL!$D$10+1),A4781,0)</f>
        <v>0</v>
      </c>
      <c r="C4781" s="114">
        <f>IF(AND(A4781&gt;=CONTROL!$F$9,A4781&lt;CONTROL!$F$10+1),A4781,0)</f>
        <v>0</v>
      </c>
      <c r="D4781" s="114" t="str">
        <f>IF(DATOS!I4782=CONTROL!$H$10,"B","A")</f>
        <v>A</v>
      </c>
      <c r="E4781" s="114">
        <f t="shared" si="444"/>
        <v>0</v>
      </c>
      <c r="F4781">
        <f t="shared" ca="1" si="445"/>
        <v>-1</v>
      </c>
      <c r="G4781">
        <f t="shared" ca="1" si="446"/>
        <v>654</v>
      </c>
      <c r="H4781">
        <f t="shared" ca="1" si="447"/>
        <v>0</v>
      </c>
      <c r="I4781" s="122">
        <f t="shared" ca="1" si="448"/>
        <v>0</v>
      </c>
    </row>
    <row r="4782" spans="1:9" x14ac:dyDescent="0.25">
      <c r="A4782" s="114">
        <f t="shared" si="449"/>
        <v>4782</v>
      </c>
      <c r="B4782" s="114">
        <f>IF(AND(A4782&gt;=CONTROL!$D$9,A4782&lt;CONTROL!$D$10+1),A4782,0)</f>
        <v>0</v>
      </c>
      <c r="C4782" s="114">
        <f>IF(AND(A4782&gt;=CONTROL!$F$9,A4782&lt;CONTROL!$F$10+1),A4782,0)</f>
        <v>0</v>
      </c>
      <c r="D4782" s="114" t="str">
        <f>IF(DATOS!I4783=CONTROL!$H$10,"B","A")</f>
        <v>A</v>
      </c>
      <c r="E4782" s="114">
        <f t="shared" si="444"/>
        <v>0</v>
      </c>
      <c r="F4782">
        <f t="shared" ca="1" si="445"/>
        <v>-1</v>
      </c>
      <c r="G4782">
        <f t="shared" ca="1" si="446"/>
        <v>654</v>
      </c>
      <c r="H4782">
        <f t="shared" ca="1" si="447"/>
        <v>0</v>
      </c>
      <c r="I4782" s="122">
        <f t="shared" ca="1" si="448"/>
        <v>0</v>
      </c>
    </row>
    <row r="4783" spans="1:9" x14ac:dyDescent="0.25">
      <c r="A4783" s="114">
        <f t="shared" si="449"/>
        <v>4783</v>
      </c>
      <c r="B4783" s="114">
        <f>IF(AND(A4783&gt;=CONTROL!$D$9,A4783&lt;CONTROL!$D$10+1),A4783,0)</f>
        <v>0</v>
      </c>
      <c r="C4783" s="114">
        <f>IF(AND(A4783&gt;=CONTROL!$F$9,A4783&lt;CONTROL!$F$10+1),A4783,0)</f>
        <v>0</v>
      </c>
      <c r="D4783" s="114" t="str">
        <f>IF(DATOS!I4784=CONTROL!$H$10,"B","A")</f>
        <v>A</v>
      </c>
      <c r="E4783" s="114">
        <f t="shared" si="444"/>
        <v>0</v>
      </c>
      <c r="F4783">
        <f t="shared" ca="1" si="445"/>
        <v>-1</v>
      </c>
      <c r="G4783">
        <f t="shared" ca="1" si="446"/>
        <v>654</v>
      </c>
      <c r="H4783">
        <f t="shared" ca="1" si="447"/>
        <v>0</v>
      </c>
      <c r="I4783" s="122">
        <f t="shared" ca="1" si="448"/>
        <v>0</v>
      </c>
    </row>
    <row r="4784" spans="1:9" x14ac:dyDescent="0.25">
      <c r="A4784" s="114">
        <f t="shared" si="449"/>
        <v>4784</v>
      </c>
      <c r="B4784" s="114">
        <f>IF(AND(A4784&gt;=CONTROL!$D$9,A4784&lt;CONTROL!$D$10+1),A4784,0)</f>
        <v>0</v>
      </c>
      <c r="C4784" s="114">
        <f>IF(AND(A4784&gt;=CONTROL!$F$9,A4784&lt;CONTROL!$F$10+1),A4784,0)</f>
        <v>0</v>
      </c>
      <c r="D4784" s="114" t="str">
        <f>IF(DATOS!I4785=CONTROL!$H$10,"B","A")</f>
        <v>A</v>
      </c>
      <c r="E4784" s="114">
        <f t="shared" si="444"/>
        <v>0</v>
      </c>
      <c r="F4784">
        <f t="shared" ca="1" si="445"/>
        <v>-1</v>
      </c>
      <c r="G4784">
        <f t="shared" ca="1" si="446"/>
        <v>654</v>
      </c>
      <c r="H4784">
        <f t="shared" ca="1" si="447"/>
        <v>0</v>
      </c>
      <c r="I4784" s="122">
        <f t="shared" ca="1" si="448"/>
        <v>0</v>
      </c>
    </row>
    <row r="4785" spans="1:9" x14ac:dyDescent="0.25">
      <c r="A4785" s="114">
        <f t="shared" si="449"/>
        <v>4785</v>
      </c>
      <c r="B4785" s="114">
        <f>IF(AND(A4785&gt;=CONTROL!$D$9,A4785&lt;CONTROL!$D$10+1),A4785,0)</f>
        <v>0</v>
      </c>
      <c r="C4785" s="114">
        <f>IF(AND(A4785&gt;=CONTROL!$F$9,A4785&lt;CONTROL!$F$10+1),A4785,0)</f>
        <v>0</v>
      </c>
      <c r="D4785" s="114" t="str">
        <f>IF(DATOS!I4786=CONTROL!$H$10,"B","A")</f>
        <v>A</v>
      </c>
      <c r="E4785" s="114">
        <f t="shared" si="444"/>
        <v>0</v>
      </c>
      <c r="F4785">
        <f t="shared" ca="1" si="445"/>
        <v>-1</v>
      </c>
      <c r="G4785">
        <f t="shared" ca="1" si="446"/>
        <v>654</v>
      </c>
      <c r="H4785">
        <f t="shared" ca="1" si="447"/>
        <v>0</v>
      </c>
      <c r="I4785" s="122">
        <f t="shared" ca="1" si="448"/>
        <v>0</v>
      </c>
    </row>
    <row r="4786" spans="1:9" x14ac:dyDescent="0.25">
      <c r="A4786" s="114">
        <f t="shared" si="449"/>
        <v>4786</v>
      </c>
      <c r="B4786" s="114">
        <f>IF(AND(A4786&gt;=CONTROL!$D$9,A4786&lt;CONTROL!$D$10+1),A4786,0)</f>
        <v>0</v>
      </c>
      <c r="C4786" s="114">
        <f>IF(AND(A4786&gt;=CONTROL!$F$9,A4786&lt;CONTROL!$F$10+1),A4786,0)</f>
        <v>0</v>
      </c>
      <c r="D4786" s="114" t="str">
        <f>IF(DATOS!I4787=CONTROL!$H$10,"B","A")</f>
        <v>A</v>
      </c>
      <c r="E4786" s="114">
        <f t="shared" si="444"/>
        <v>0</v>
      </c>
      <c r="F4786">
        <f t="shared" ca="1" si="445"/>
        <v>-1</v>
      </c>
      <c r="G4786">
        <f t="shared" ca="1" si="446"/>
        <v>654</v>
      </c>
      <c r="H4786">
        <f t="shared" ca="1" si="447"/>
        <v>0</v>
      </c>
      <c r="I4786" s="122">
        <f t="shared" ca="1" si="448"/>
        <v>0</v>
      </c>
    </row>
    <row r="4787" spans="1:9" x14ac:dyDescent="0.25">
      <c r="A4787" s="114">
        <f t="shared" si="449"/>
        <v>4787</v>
      </c>
      <c r="B4787" s="114">
        <f>IF(AND(A4787&gt;=CONTROL!$D$9,A4787&lt;CONTROL!$D$10+1),A4787,0)</f>
        <v>0</v>
      </c>
      <c r="C4787" s="114">
        <f>IF(AND(A4787&gt;=CONTROL!$F$9,A4787&lt;CONTROL!$F$10+1),A4787,0)</f>
        <v>0</v>
      </c>
      <c r="D4787" s="114" t="str">
        <f>IF(DATOS!I4788=CONTROL!$H$10,"B","A")</f>
        <v>A</v>
      </c>
      <c r="E4787" s="114">
        <f t="shared" si="444"/>
        <v>0</v>
      </c>
      <c r="F4787">
        <f t="shared" ca="1" si="445"/>
        <v>-1</v>
      </c>
      <c r="G4787">
        <f t="shared" ca="1" si="446"/>
        <v>654</v>
      </c>
      <c r="H4787">
        <f t="shared" ca="1" si="447"/>
        <v>0</v>
      </c>
      <c r="I4787" s="122">
        <f t="shared" ca="1" si="448"/>
        <v>0</v>
      </c>
    </row>
    <row r="4788" spans="1:9" x14ac:dyDescent="0.25">
      <c r="A4788" s="114">
        <f t="shared" si="449"/>
        <v>4788</v>
      </c>
      <c r="B4788" s="114">
        <f>IF(AND(A4788&gt;=CONTROL!$D$9,A4788&lt;CONTROL!$D$10+1),A4788,0)</f>
        <v>0</v>
      </c>
      <c r="C4788" s="114">
        <f>IF(AND(A4788&gt;=CONTROL!$F$9,A4788&lt;CONTROL!$F$10+1),A4788,0)</f>
        <v>0</v>
      </c>
      <c r="D4788" s="114" t="str">
        <f>IF(DATOS!I4789=CONTROL!$H$10,"B","A")</f>
        <v>A</v>
      </c>
      <c r="E4788" s="114">
        <f t="shared" si="444"/>
        <v>0</v>
      </c>
      <c r="F4788">
        <f t="shared" ca="1" si="445"/>
        <v>-1</v>
      </c>
      <c r="G4788">
        <f t="shared" ca="1" si="446"/>
        <v>654</v>
      </c>
      <c r="H4788">
        <f t="shared" ca="1" si="447"/>
        <v>0</v>
      </c>
      <c r="I4788" s="122">
        <f t="shared" ca="1" si="448"/>
        <v>0</v>
      </c>
    </row>
    <row r="4789" spans="1:9" x14ac:dyDescent="0.25">
      <c r="A4789" s="114">
        <f t="shared" si="449"/>
        <v>4789</v>
      </c>
      <c r="B4789" s="114">
        <f>IF(AND(A4789&gt;=CONTROL!$D$9,A4789&lt;CONTROL!$D$10+1),A4789,0)</f>
        <v>0</v>
      </c>
      <c r="C4789" s="114">
        <f>IF(AND(A4789&gt;=CONTROL!$F$9,A4789&lt;CONTROL!$F$10+1),A4789,0)</f>
        <v>0</v>
      </c>
      <c r="D4789" s="114" t="str">
        <f>IF(DATOS!I4790=CONTROL!$H$10,"B","A")</f>
        <v>A</v>
      </c>
      <c r="E4789" s="114">
        <f t="shared" si="444"/>
        <v>0</v>
      </c>
      <c r="F4789">
        <f t="shared" ca="1" si="445"/>
        <v>-1</v>
      </c>
      <c r="G4789">
        <f t="shared" ca="1" si="446"/>
        <v>654</v>
      </c>
      <c r="H4789">
        <f t="shared" ca="1" si="447"/>
        <v>0</v>
      </c>
      <c r="I4789" s="122">
        <f t="shared" ca="1" si="448"/>
        <v>0</v>
      </c>
    </row>
    <row r="4790" spans="1:9" x14ac:dyDescent="0.25">
      <c r="A4790" s="114">
        <f t="shared" si="449"/>
        <v>4790</v>
      </c>
      <c r="B4790" s="114">
        <f>IF(AND(A4790&gt;=CONTROL!$D$9,A4790&lt;CONTROL!$D$10+1),A4790,0)</f>
        <v>0</v>
      </c>
      <c r="C4790" s="114">
        <f>IF(AND(A4790&gt;=CONTROL!$F$9,A4790&lt;CONTROL!$F$10+1),A4790,0)</f>
        <v>0</v>
      </c>
      <c r="D4790" s="114" t="str">
        <f>IF(DATOS!I4791=CONTROL!$H$10,"B","A")</f>
        <v>A</v>
      </c>
      <c r="E4790" s="114">
        <f t="shared" si="444"/>
        <v>0</v>
      </c>
      <c r="F4790">
        <f t="shared" ca="1" si="445"/>
        <v>-1</v>
      </c>
      <c r="G4790">
        <f t="shared" ca="1" si="446"/>
        <v>654</v>
      </c>
      <c r="H4790">
        <f t="shared" ca="1" si="447"/>
        <v>0</v>
      </c>
      <c r="I4790" s="122">
        <f t="shared" ca="1" si="448"/>
        <v>0</v>
      </c>
    </row>
    <row r="4791" spans="1:9" x14ac:dyDescent="0.25">
      <c r="A4791" s="114">
        <f t="shared" si="449"/>
        <v>4791</v>
      </c>
      <c r="B4791" s="114">
        <f>IF(AND(A4791&gt;=CONTROL!$D$9,A4791&lt;CONTROL!$D$10+1),A4791,0)</f>
        <v>0</v>
      </c>
      <c r="C4791" s="114">
        <f>IF(AND(A4791&gt;=CONTROL!$F$9,A4791&lt;CONTROL!$F$10+1),A4791,0)</f>
        <v>0</v>
      </c>
      <c r="D4791" s="114" t="str">
        <f>IF(DATOS!I4792=CONTROL!$H$10,"B","A")</f>
        <v>A</v>
      </c>
      <c r="E4791" s="114">
        <f t="shared" si="444"/>
        <v>0</v>
      </c>
      <c r="F4791">
        <f t="shared" ca="1" si="445"/>
        <v>-1</v>
      </c>
      <c r="G4791">
        <f t="shared" ca="1" si="446"/>
        <v>654</v>
      </c>
      <c r="H4791">
        <f t="shared" ca="1" si="447"/>
        <v>0</v>
      </c>
      <c r="I4791" s="122">
        <f t="shared" ca="1" si="448"/>
        <v>0</v>
      </c>
    </row>
    <row r="4792" spans="1:9" x14ac:dyDescent="0.25">
      <c r="A4792" s="114">
        <f t="shared" si="449"/>
        <v>4792</v>
      </c>
      <c r="B4792" s="114">
        <f>IF(AND(A4792&gt;=CONTROL!$D$9,A4792&lt;CONTROL!$D$10+1),A4792,0)</f>
        <v>0</v>
      </c>
      <c r="C4792" s="114">
        <f>IF(AND(A4792&gt;=CONTROL!$F$9,A4792&lt;CONTROL!$F$10+1),A4792,0)</f>
        <v>0</v>
      </c>
      <c r="D4792" s="114" t="str">
        <f>IF(DATOS!I4793=CONTROL!$H$10,"B","A")</f>
        <v>A</v>
      </c>
      <c r="E4792" s="114">
        <f t="shared" si="444"/>
        <v>0</v>
      </c>
      <c r="F4792">
        <f t="shared" ca="1" si="445"/>
        <v>-1</v>
      </c>
      <c r="G4792">
        <f t="shared" ca="1" si="446"/>
        <v>654</v>
      </c>
      <c r="H4792">
        <f t="shared" ca="1" si="447"/>
        <v>0</v>
      </c>
      <c r="I4792" s="122">
        <f t="shared" ca="1" si="448"/>
        <v>0</v>
      </c>
    </row>
    <row r="4793" spans="1:9" x14ac:dyDescent="0.25">
      <c r="A4793" s="114">
        <f t="shared" si="449"/>
        <v>4793</v>
      </c>
      <c r="B4793" s="114">
        <f>IF(AND(A4793&gt;=CONTROL!$D$9,A4793&lt;CONTROL!$D$10+1),A4793,0)</f>
        <v>0</v>
      </c>
      <c r="C4793" s="114">
        <f>IF(AND(A4793&gt;=CONTROL!$F$9,A4793&lt;CONTROL!$F$10+1),A4793,0)</f>
        <v>0</v>
      </c>
      <c r="D4793" s="114" t="str">
        <f>IF(DATOS!I4794=CONTROL!$H$10,"B","A")</f>
        <v>A</v>
      </c>
      <c r="E4793" s="114">
        <f t="shared" si="444"/>
        <v>0</v>
      </c>
      <c r="F4793">
        <f t="shared" ca="1" si="445"/>
        <v>-1</v>
      </c>
      <c r="G4793">
        <f t="shared" ca="1" si="446"/>
        <v>654</v>
      </c>
      <c r="H4793">
        <f t="shared" ca="1" si="447"/>
        <v>0</v>
      </c>
      <c r="I4793" s="122">
        <f t="shared" ca="1" si="448"/>
        <v>0</v>
      </c>
    </row>
    <row r="4794" spans="1:9" x14ac:dyDescent="0.25">
      <c r="A4794" s="114">
        <f t="shared" si="449"/>
        <v>4794</v>
      </c>
      <c r="B4794" s="114">
        <f>IF(AND(A4794&gt;=CONTROL!$D$9,A4794&lt;CONTROL!$D$10+1),A4794,0)</f>
        <v>0</v>
      </c>
      <c r="C4794" s="114">
        <f>IF(AND(A4794&gt;=CONTROL!$F$9,A4794&lt;CONTROL!$F$10+1),A4794,0)</f>
        <v>0</v>
      </c>
      <c r="D4794" s="114" t="str">
        <f>IF(DATOS!I4795=CONTROL!$H$10,"B","A")</f>
        <v>A</v>
      </c>
      <c r="E4794" s="114">
        <f t="shared" si="444"/>
        <v>0</v>
      </c>
      <c r="F4794">
        <f t="shared" ca="1" si="445"/>
        <v>-1</v>
      </c>
      <c r="G4794">
        <f t="shared" ca="1" si="446"/>
        <v>654</v>
      </c>
      <c r="H4794">
        <f t="shared" ca="1" si="447"/>
        <v>0</v>
      </c>
      <c r="I4794" s="122">
        <f t="shared" ca="1" si="448"/>
        <v>0</v>
      </c>
    </row>
    <row r="4795" spans="1:9" x14ac:dyDescent="0.25">
      <c r="A4795" s="114">
        <f t="shared" si="449"/>
        <v>4795</v>
      </c>
      <c r="B4795" s="114">
        <f>IF(AND(A4795&gt;=CONTROL!$D$9,A4795&lt;CONTROL!$D$10+1),A4795,0)</f>
        <v>0</v>
      </c>
      <c r="C4795" s="114">
        <f>IF(AND(A4795&gt;=CONTROL!$F$9,A4795&lt;CONTROL!$F$10+1),A4795,0)</f>
        <v>0</v>
      </c>
      <c r="D4795" s="114" t="str">
        <f>IF(DATOS!I4796=CONTROL!$H$10,"B","A")</f>
        <v>A</v>
      </c>
      <c r="E4795" s="114">
        <f t="shared" si="444"/>
        <v>0</v>
      </c>
      <c r="F4795">
        <f t="shared" ca="1" si="445"/>
        <v>-1</v>
      </c>
      <c r="G4795">
        <f t="shared" ca="1" si="446"/>
        <v>654</v>
      </c>
      <c r="H4795">
        <f t="shared" ca="1" si="447"/>
        <v>0</v>
      </c>
      <c r="I4795" s="122">
        <f t="shared" ca="1" si="448"/>
        <v>0</v>
      </c>
    </row>
    <row r="4796" spans="1:9" x14ac:dyDescent="0.25">
      <c r="A4796" s="114">
        <f t="shared" si="449"/>
        <v>4796</v>
      </c>
      <c r="B4796" s="114">
        <f>IF(AND(A4796&gt;=CONTROL!$D$9,A4796&lt;CONTROL!$D$10+1),A4796,0)</f>
        <v>0</v>
      </c>
      <c r="C4796" s="114">
        <f>IF(AND(A4796&gt;=CONTROL!$F$9,A4796&lt;CONTROL!$F$10+1),A4796,0)</f>
        <v>0</v>
      </c>
      <c r="D4796" s="114" t="str">
        <f>IF(DATOS!I4797=CONTROL!$H$10,"B","A")</f>
        <v>A</v>
      </c>
      <c r="E4796" s="114">
        <f t="shared" si="444"/>
        <v>0</v>
      </c>
      <c r="F4796">
        <f t="shared" ca="1" si="445"/>
        <v>-1</v>
      </c>
      <c r="G4796">
        <f t="shared" ca="1" si="446"/>
        <v>654</v>
      </c>
      <c r="H4796">
        <f t="shared" ca="1" si="447"/>
        <v>0</v>
      </c>
      <c r="I4796" s="122">
        <f t="shared" ca="1" si="448"/>
        <v>0</v>
      </c>
    </row>
    <row r="4797" spans="1:9" x14ac:dyDescent="0.25">
      <c r="A4797" s="114">
        <f t="shared" si="449"/>
        <v>4797</v>
      </c>
      <c r="B4797" s="114">
        <f>IF(AND(A4797&gt;=CONTROL!$D$9,A4797&lt;CONTROL!$D$10+1),A4797,0)</f>
        <v>0</v>
      </c>
      <c r="C4797" s="114">
        <f>IF(AND(A4797&gt;=CONTROL!$F$9,A4797&lt;CONTROL!$F$10+1),A4797,0)</f>
        <v>0</v>
      </c>
      <c r="D4797" s="114" t="str">
        <f>IF(DATOS!I4798=CONTROL!$H$10,"B","A")</f>
        <v>A</v>
      </c>
      <c r="E4797" s="114">
        <f t="shared" si="444"/>
        <v>0</v>
      </c>
      <c r="F4797">
        <f t="shared" ca="1" si="445"/>
        <v>-1</v>
      </c>
      <c r="G4797">
        <f t="shared" ca="1" si="446"/>
        <v>654</v>
      </c>
      <c r="H4797">
        <f t="shared" ca="1" si="447"/>
        <v>0</v>
      </c>
      <c r="I4797" s="122">
        <f t="shared" ca="1" si="448"/>
        <v>0</v>
      </c>
    </row>
    <row r="4798" spans="1:9" x14ac:dyDescent="0.25">
      <c r="A4798" s="114">
        <f t="shared" si="449"/>
        <v>4798</v>
      </c>
      <c r="B4798" s="114">
        <f>IF(AND(A4798&gt;=CONTROL!$D$9,A4798&lt;CONTROL!$D$10+1),A4798,0)</f>
        <v>0</v>
      </c>
      <c r="C4798" s="114">
        <f>IF(AND(A4798&gt;=CONTROL!$F$9,A4798&lt;CONTROL!$F$10+1),A4798,0)</f>
        <v>0</v>
      </c>
      <c r="D4798" s="114" t="str">
        <f>IF(DATOS!I4799=CONTROL!$H$10,"B","A")</f>
        <v>A</v>
      </c>
      <c r="E4798" s="114">
        <f t="shared" si="444"/>
        <v>0</v>
      </c>
      <c r="F4798">
        <f t="shared" ca="1" si="445"/>
        <v>-1</v>
      </c>
      <c r="G4798">
        <f t="shared" ca="1" si="446"/>
        <v>654</v>
      </c>
      <c r="H4798">
        <f t="shared" ca="1" si="447"/>
        <v>0</v>
      </c>
      <c r="I4798" s="122">
        <f t="shared" ca="1" si="448"/>
        <v>0</v>
      </c>
    </row>
    <row r="4799" spans="1:9" x14ac:dyDescent="0.25">
      <c r="A4799" s="114">
        <f t="shared" si="449"/>
        <v>4799</v>
      </c>
      <c r="B4799" s="114">
        <f>IF(AND(A4799&gt;=CONTROL!$D$9,A4799&lt;CONTROL!$D$10+1),A4799,0)</f>
        <v>0</v>
      </c>
      <c r="C4799" s="114">
        <f>IF(AND(A4799&gt;=CONTROL!$F$9,A4799&lt;CONTROL!$F$10+1),A4799,0)</f>
        <v>0</v>
      </c>
      <c r="D4799" s="114" t="str">
        <f>IF(DATOS!I4800=CONTROL!$H$10,"B","A")</f>
        <v>A</v>
      </c>
      <c r="E4799" s="114">
        <f t="shared" si="444"/>
        <v>0</v>
      </c>
      <c r="F4799">
        <f t="shared" ca="1" si="445"/>
        <v>-1</v>
      </c>
      <c r="G4799">
        <f t="shared" ca="1" si="446"/>
        <v>654</v>
      </c>
      <c r="H4799">
        <f t="shared" ca="1" si="447"/>
        <v>0</v>
      </c>
      <c r="I4799" s="122">
        <f t="shared" ca="1" si="448"/>
        <v>0</v>
      </c>
    </row>
    <row r="4800" spans="1:9" x14ac:dyDescent="0.25">
      <c r="A4800" s="114">
        <f t="shared" si="449"/>
        <v>4800</v>
      </c>
      <c r="B4800" s="114">
        <f>IF(AND(A4800&gt;=CONTROL!$D$9,A4800&lt;CONTROL!$D$10+1),A4800,0)</f>
        <v>0</v>
      </c>
      <c r="C4800" s="114">
        <f>IF(AND(A4800&gt;=CONTROL!$F$9,A4800&lt;CONTROL!$F$10+1),A4800,0)</f>
        <v>0</v>
      </c>
      <c r="D4800" s="114" t="str">
        <f>IF(DATOS!I4801=CONTROL!$H$10,"B","A")</f>
        <v>A</v>
      </c>
      <c r="E4800" s="114">
        <f t="shared" si="444"/>
        <v>0</v>
      </c>
      <c r="F4800">
        <f t="shared" ca="1" si="445"/>
        <v>-1</v>
      </c>
      <c r="G4800">
        <f t="shared" ca="1" si="446"/>
        <v>654</v>
      </c>
      <c r="H4800">
        <f t="shared" ca="1" si="447"/>
        <v>0</v>
      </c>
      <c r="I4800" s="122">
        <f t="shared" ca="1" si="448"/>
        <v>0</v>
      </c>
    </row>
    <row r="4801" spans="1:9" x14ac:dyDescent="0.25">
      <c r="A4801" s="114">
        <f t="shared" si="449"/>
        <v>4801</v>
      </c>
      <c r="B4801" s="114">
        <f>IF(AND(A4801&gt;=CONTROL!$D$9,A4801&lt;CONTROL!$D$10+1),A4801,0)</f>
        <v>0</v>
      </c>
      <c r="C4801" s="114">
        <f>IF(AND(A4801&gt;=CONTROL!$F$9,A4801&lt;CONTROL!$F$10+1),A4801,0)</f>
        <v>0</v>
      </c>
      <c r="D4801" s="114" t="str">
        <f>IF(DATOS!I4802=CONTROL!$H$10,"B","A")</f>
        <v>A</v>
      </c>
      <c r="E4801" s="114">
        <f t="shared" si="444"/>
        <v>0</v>
      </c>
      <c r="F4801">
        <f t="shared" ca="1" si="445"/>
        <v>-1</v>
      </c>
      <c r="G4801">
        <f t="shared" ca="1" si="446"/>
        <v>654</v>
      </c>
      <c r="H4801">
        <f t="shared" ca="1" si="447"/>
        <v>0</v>
      </c>
      <c r="I4801" s="122">
        <f t="shared" ca="1" si="448"/>
        <v>0</v>
      </c>
    </row>
    <row r="4802" spans="1:9" x14ac:dyDescent="0.25">
      <c r="A4802" s="114">
        <f t="shared" si="449"/>
        <v>4802</v>
      </c>
      <c r="B4802" s="114">
        <f>IF(AND(A4802&gt;=CONTROL!$D$9,A4802&lt;CONTROL!$D$10+1),A4802,0)</f>
        <v>0</v>
      </c>
      <c r="C4802" s="114">
        <f>IF(AND(A4802&gt;=CONTROL!$F$9,A4802&lt;CONTROL!$F$10+1),A4802,0)</f>
        <v>0</v>
      </c>
      <c r="D4802" s="114" t="str">
        <f>IF(DATOS!I4803=CONTROL!$H$10,"B","A")</f>
        <v>A</v>
      </c>
      <c r="E4802" s="114">
        <f t="shared" ref="E4802:E4865" si="450">IF(D4802="A",+C4802+B4802,0)</f>
        <v>0</v>
      </c>
      <c r="F4802">
        <f t="shared" ref="F4802:F4865" ca="1" si="451">IF(E4802&gt;0,RAND(),-1)</f>
        <v>-1</v>
      </c>
      <c r="G4802">
        <f t="shared" ref="G4802:G4865" ca="1" si="452">RANK(F4802,$F$1:$F$5000)</f>
        <v>654</v>
      </c>
      <c r="H4802">
        <f t="shared" ref="H4802:H4865" ca="1" si="453">IF(F4802=-1,0,G4802)</f>
        <v>0</v>
      </c>
      <c r="I4802" s="122">
        <f t="shared" ref="I4802:I4865" ca="1" si="454">IFERROR(MATCH(A4802,H:H,0),0)</f>
        <v>0</v>
      </c>
    </row>
    <row r="4803" spans="1:9" x14ac:dyDescent="0.25">
      <c r="A4803" s="114">
        <f t="shared" ref="A4803:A4866" si="455">+A4802+1</f>
        <v>4803</v>
      </c>
      <c r="B4803" s="114">
        <f>IF(AND(A4803&gt;=CONTROL!$D$9,A4803&lt;CONTROL!$D$10+1),A4803,0)</f>
        <v>0</v>
      </c>
      <c r="C4803" s="114">
        <f>IF(AND(A4803&gt;=CONTROL!$F$9,A4803&lt;CONTROL!$F$10+1),A4803,0)</f>
        <v>0</v>
      </c>
      <c r="D4803" s="114" t="str">
        <f>IF(DATOS!I4804=CONTROL!$H$10,"B","A")</f>
        <v>A</v>
      </c>
      <c r="E4803" s="114">
        <f t="shared" si="450"/>
        <v>0</v>
      </c>
      <c r="F4803">
        <f t="shared" ca="1" si="451"/>
        <v>-1</v>
      </c>
      <c r="G4803">
        <f t="shared" ca="1" si="452"/>
        <v>654</v>
      </c>
      <c r="H4803">
        <f t="shared" ca="1" si="453"/>
        <v>0</v>
      </c>
      <c r="I4803" s="122">
        <f t="shared" ca="1" si="454"/>
        <v>0</v>
      </c>
    </row>
    <row r="4804" spans="1:9" x14ac:dyDescent="0.25">
      <c r="A4804" s="114">
        <f t="shared" si="455"/>
        <v>4804</v>
      </c>
      <c r="B4804" s="114">
        <f>IF(AND(A4804&gt;=CONTROL!$D$9,A4804&lt;CONTROL!$D$10+1),A4804,0)</f>
        <v>0</v>
      </c>
      <c r="C4804" s="114">
        <f>IF(AND(A4804&gt;=CONTROL!$F$9,A4804&lt;CONTROL!$F$10+1),A4804,0)</f>
        <v>0</v>
      </c>
      <c r="D4804" s="114" t="str">
        <f>IF(DATOS!I4805=CONTROL!$H$10,"B","A")</f>
        <v>A</v>
      </c>
      <c r="E4804" s="114">
        <f t="shared" si="450"/>
        <v>0</v>
      </c>
      <c r="F4804">
        <f t="shared" ca="1" si="451"/>
        <v>-1</v>
      </c>
      <c r="G4804">
        <f t="shared" ca="1" si="452"/>
        <v>654</v>
      </c>
      <c r="H4804">
        <f t="shared" ca="1" si="453"/>
        <v>0</v>
      </c>
      <c r="I4804" s="122">
        <f t="shared" ca="1" si="454"/>
        <v>0</v>
      </c>
    </row>
    <row r="4805" spans="1:9" x14ac:dyDescent="0.25">
      <c r="A4805" s="114">
        <f t="shared" si="455"/>
        <v>4805</v>
      </c>
      <c r="B4805" s="114">
        <f>IF(AND(A4805&gt;=CONTROL!$D$9,A4805&lt;CONTROL!$D$10+1),A4805,0)</f>
        <v>0</v>
      </c>
      <c r="C4805" s="114">
        <f>IF(AND(A4805&gt;=CONTROL!$F$9,A4805&lt;CONTROL!$F$10+1),A4805,0)</f>
        <v>0</v>
      </c>
      <c r="D4805" s="114" t="str">
        <f>IF(DATOS!I4806=CONTROL!$H$10,"B","A")</f>
        <v>A</v>
      </c>
      <c r="E4805" s="114">
        <f t="shared" si="450"/>
        <v>0</v>
      </c>
      <c r="F4805">
        <f t="shared" ca="1" si="451"/>
        <v>-1</v>
      </c>
      <c r="G4805">
        <f t="shared" ca="1" si="452"/>
        <v>654</v>
      </c>
      <c r="H4805">
        <f t="shared" ca="1" si="453"/>
        <v>0</v>
      </c>
      <c r="I4805" s="122">
        <f t="shared" ca="1" si="454"/>
        <v>0</v>
      </c>
    </row>
    <row r="4806" spans="1:9" x14ac:dyDescent="0.25">
      <c r="A4806" s="114">
        <f t="shared" si="455"/>
        <v>4806</v>
      </c>
      <c r="B4806" s="114">
        <f>IF(AND(A4806&gt;=CONTROL!$D$9,A4806&lt;CONTROL!$D$10+1),A4806,0)</f>
        <v>0</v>
      </c>
      <c r="C4806" s="114">
        <f>IF(AND(A4806&gt;=CONTROL!$F$9,A4806&lt;CONTROL!$F$10+1),A4806,0)</f>
        <v>0</v>
      </c>
      <c r="D4806" s="114" t="str">
        <f>IF(DATOS!I4807=CONTROL!$H$10,"B","A")</f>
        <v>A</v>
      </c>
      <c r="E4806" s="114">
        <f t="shared" si="450"/>
        <v>0</v>
      </c>
      <c r="F4806">
        <f t="shared" ca="1" si="451"/>
        <v>-1</v>
      </c>
      <c r="G4806">
        <f t="shared" ca="1" si="452"/>
        <v>654</v>
      </c>
      <c r="H4806">
        <f t="shared" ca="1" si="453"/>
        <v>0</v>
      </c>
      <c r="I4806" s="122">
        <f t="shared" ca="1" si="454"/>
        <v>0</v>
      </c>
    </row>
    <row r="4807" spans="1:9" x14ac:dyDescent="0.25">
      <c r="A4807" s="114">
        <f t="shared" si="455"/>
        <v>4807</v>
      </c>
      <c r="B4807" s="114">
        <f>IF(AND(A4807&gt;=CONTROL!$D$9,A4807&lt;CONTROL!$D$10+1),A4807,0)</f>
        <v>0</v>
      </c>
      <c r="C4807" s="114">
        <f>IF(AND(A4807&gt;=CONTROL!$F$9,A4807&lt;CONTROL!$F$10+1),A4807,0)</f>
        <v>0</v>
      </c>
      <c r="D4807" s="114" t="str">
        <f>IF(DATOS!I4808=CONTROL!$H$10,"B","A")</f>
        <v>A</v>
      </c>
      <c r="E4807" s="114">
        <f t="shared" si="450"/>
        <v>0</v>
      </c>
      <c r="F4807">
        <f t="shared" ca="1" si="451"/>
        <v>-1</v>
      </c>
      <c r="G4807">
        <f t="shared" ca="1" si="452"/>
        <v>654</v>
      </c>
      <c r="H4807">
        <f t="shared" ca="1" si="453"/>
        <v>0</v>
      </c>
      <c r="I4807" s="122">
        <f t="shared" ca="1" si="454"/>
        <v>0</v>
      </c>
    </row>
    <row r="4808" spans="1:9" x14ac:dyDescent="0.25">
      <c r="A4808" s="114">
        <f t="shared" si="455"/>
        <v>4808</v>
      </c>
      <c r="B4808" s="114">
        <f>IF(AND(A4808&gt;=CONTROL!$D$9,A4808&lt;CONTROL!$D$10+1),A4808,0)</f>
        <v>0</v>
      </c>
      <c r="C4808" s="114">
        <f>IF(AND(A4808&gt;=CONTROL!$F$9,A4808&lt;CONTROL!$F$10+1),A4808,0)</f>
        <v>0</v>
      </c>
      <c r="D4808" s="114" t="str">
        <f>IF(DATOS!I4809=CONTROL!$H$10,"B","A")</f>
        <v>A</v>
      </c>
      <c r="E4808" s="114">
        <f t="shared" si="450"/>
        <v>0</v>
      </c>
      <c r="F4808">
        <f t="shared" ca="1" si="451"/>
        <v>-1</v>
      </c>
      <c r="G4808">
        <f t="shared" ca="1" si="452"/>
        <v>654</v>
      </c>
      <c r="H4808">
        <f t="shared" ca="1" si="453"/>
        <v>0</v>
      </c>
      <c r="I4808" s="122">
        <f t="shared" ca="1" si="454"/>
        <v>0</v>
      </c>
    </row>
    <row r="4809" spans="1:9" x14ac:dyDescent="0.25">
      <c r="A4809" s="114">
        <f t="shared" si="455"/>
        <v>4809</v>
      </c>
      <c r="B4809" s="114">
        <f>IF(AND(A4809&gt;=CONTROL!$D$9,A4809&lt;CONTROL!$D$10+1),A4809,0)</f>
        <v>0</v>
      </c>
      <c r="C4809" s="114">
        <f>IF(AND(A4809&gt;=CONTROL!$F$9,A4809&lt;CONTROL!$F$10+1),A4809,0)</f>
        <v>0</v>
      </c>
      <c r="D4809" s="114" t="str">
        <f>IF(DATOS!I4810=CONTROL!$H$10,"B","A")</f>
        <v>A</v>
      </c>
      <c r="E4809" s="114">
        <f t="shared" si="450"/>
        <v>0</v>
      </c>
      <c r="F4809">
        <f t="shared" ca="1" si="451"/>
        <v>-1</v>
      </c>
      <c r="G4809">
        <f t="shared" ca="1" si="452"/>
        <v>654</v>
      </c>
      <c r="H4809">
        <f t="shared" ca="1" si="453"/>
        <v>0</v>
      </c>
      <c r="I4809" s="122">
        <f t="shared" ca="1" si="454"/>
        <v>0</v>
      </c>
    </row>
    <row r="4810" spans="1:9" x14ac:dyDescent="0.25">
      <c r="A4810" s="114">
        <f t="shared" si="455"/>
        <v>4810</v>
      </c>
      <c r="B4810" s="114">
        <f>IF(AND(A4810&gt;=CONTROL!$D$9,A4810&lt;CONTROL!$D$10+1),A4810,0)</f>
        <v>0</v>
      </c>
      <c r="C4810" s="114">
        <f>IF(AND(A4810&gt;=CONTROL!$F$9,A4810&lt;CONTROL!$F$10+1),A4810,0)</f>
        <v>0</v>
      </c>
      <c r="D4810" s="114" t="str">
        <f>IF(DATOS!I4811=CONTROL!$H$10,"B","A")</f>
        <v>A</v>
      </c>
      <c r="E4810" s="114">
        <f t="shared" si="450"/>
        <v>0</v>
      </c>
      <c r="F4810">
        <f t="shared" ca="1" si="451"/>
        <v>-1</v>
      </c>
      <c r="G4810">
        <f t="shared" ca="1" si="452"/>
        <v>654</v>
      </c>
      <c r="H4810">
        <f t="shared" ca="1" si="453"/>
        <v>0</v>
      </c>
      <c r="I4810" s="122">
        <f t="shared" ca="1" si="454"/>
        <v>0</v>
      </c>
    </row>
    <row r="4811" spans="1:9" x14ac:dyDescent="0.25">
      <c r="A4811" s="114">
        <f t="shared" si="455"/>
        <v>4811</v>
      </c>
      <c r="B4811" s="114">
        <f>IF(AND(A4811&gt;=CONTROL!$D$9,A4811&lt;CONTROL!$D$10+1),A4811,0)</f>
        <v>0</v>
      </c>
      <c r="C4811" s="114">
        <f>IF(AND(A4811&gt;=CONTROL!$F$9,A4811&lt;CONTROL!$F$10+1),A4811,0)</f>
        <v>0</v>
      </c>
      <c r="D4811" s="114" t="str">
        <f>IF(DATOS!I4812=CONTROL!$H$10,"B","A")</f>
        <v>A</v>
      </c>
      <c r="E4811" s="114">
        <f t="shared" si="450"/>
        <v>0</v>
      </c>
      <c r="F4811">
        <f t="shared" ca="1" si="451"/>
        <v>-1</v>
      </c>
      <c r="G4811">
        <f t="shared" ca="1" si="452"/>
        <v>654</v>
      </c>
      <c r="H4811">
        <f t="shared" ca="1" si="453"/>
        <v>0</v>
      </c>
      <c r="I4811" s="122">
        <f t="shared" ca="1" si="454"/>
        <v>0</v>
      </c>
    </row>
    <row r="4812" spans="1:9" x14ac:dyDescent="0.25">
      <c r="A4812" s="114">
        <f t="shared" si="455"/>
        <v>4812</v>
      </c>
      <c r="B4812" s="114">
        <f>IF(AND(A4812&gt;=CONTROL!$D$9,A4812&lt;CONTROL!$D$10+1),A4812,0)</f>
        <v>0</v>
      </c>
      <c r="C4812" s="114">
        <f>IF(AND(A4812&gt;=CONTROL!$F$9,A4812&lt;CONTROL!$F$10+1),A4812,0)</f>
        <v>0</v>
      </c>
      <c r="D4812" s="114" t="str">
        <f>IF(DATOS!I4813=CONTROL!$H$10,"B","A")</f>
        <v>A</v>
      </c>
      <c r="E4812" s="114">
        <f t="shared" si="450"/>
        <v>0</v>
      </c>
      <c r="F4812">
        <f t="shared" ca="1" si="451"/>
        <v>-1</v>
      </c>
      <c r="G4812">
        <f t="shared" ca="1" si="452"/>
        <v>654</v>
      </c>
      <c r="H4812">
        <f t="shared" ca="1" si="453"/>
        <v>0</v>
      </c>
      <c r="I4812" s="122">
        <f t="shared" ca="1" si="454"/>
        <v>0</v>
      </c>
    </row>
    <row r="4813" spans="1:9" x14ac:dyDescent="0.25">
      <c r="A4813" s="114">
        <f t="shared" si="455"/>
        <v>4813</v>
      </c>
      <c r="B4813" s="114">
        <f>IF(AND(A4813&gt;=CONTROL!$D$9,A4813&lt;CONTROL!$D$10+1),A4813,0)</f>
        <v>0</v>
      </c>
      <c r="C4813" s="114">
        <f>IF(AND(A4813&gt;=CONTROL!$F$9,A4813&lt;CONTROL!$F$10+1),A4813,0)</f>
        <v>0</v>
      </c>
      <c r="D4813" s="114" t="str">
        <f>IF(DATOS!I4814=CONTROL!$H$10,"B","A")</f>
        <v>A</v>
      </c>
      <c r="E4813" s="114">
        <f t="shared" si="450"/>
        <v>0</v>
      </c>
      <c r="F4813">
        <f t="shared" ca="1" si="451"/>
        <v>-1</v>
      </c>
      <c r="G4813">
        <f t="shared" ca="1" si="452"/>
        <v>654</v>
      </c>
      <c r="H4813">
        <f t="shared" ca="1" si="453"/>
        <v>0</v>
      </c>
      <c r="I4813" s="122">
        <f t="shared" ca="1" si="454"/>
        <v>0</v>
      </c>
    </row>
    <row r="4814" spans="1:9" x14ac:dyDescent="0.25">
      <c r="A4814" s="114">
        <f t="shared" si="455"/>
        <v>4814</v>
      </c>
      <c r="B4814" s="114">
        <f>IF(AND(A4814&gt;=CONTROL!$D$9,A4814&lt;CONTROL!$D$10+1),A4814,0)</f>
        <v>0</v>
      </c>
      <c r="C4814" s="114">
        <f>IF(AND(A4814&gt;=CONTROL!$F$9,A4814&lt;CONTROL!$F$10+1),A4814,0)</f>
        <v>0</v>
      </c>
      <c r="D4814" s="114" t="str">
        <f>IF(DATOS!I4815=CONTROL!$H$10,"B","A")</f>
        <v>A</v>
      </c>
      <c r="E4814" s="114">
        <f t="shared" si="450"/>
        <v>0</v>
      </c>
      <c r="F4814">
        <f t="shared" ca="1" si="451"/>
        <v>-1</v>
      </c>
      <c r="G4814">
        <f t="shared" ca="1" si="452"/>
        <v>654</v>
      </c>
      <c r="H4814">
        <f t="shared" ca="1" si="453"/>
        <v>0</v>
      </c>
      <c r="I4814" s="122">
        <f t="shared" ca="1" si="454"/>
        <v>0</v>
      </c>
    </row>
    <row r="4815" spans="1:9" x14ac:dyDescent="0.25">
      <c r="A4815" s="114">
        <f t="shared" si="455"/>
        <v>4815</v>
      </c>
      <c r="B4815" s="114">
        <f>IF(AND(A4815&gt;=CONTROL!$D$9,A4815&lt;CONTROL!$D$10+1),A4815,0)</f>
        <v>0</v>
      </c>
      <c r="C4815" s="114">
        <f>IF(AND(A4815&gt;=CONTROL!$F$9,A4815&lt;CONTROL!$F$10+1),A4815,0)</f>
        <v>0</v>
      </c>
      <c r="D4815" s="114" t="str">
        <f>IF(DATOS!I4816=CONTROL!$H$10,"B","A")</f>
        <v>A</v>
      </c>
      <c r="E4815" s="114">
        <f t="shared" si="450"/>
        <v>0</v>
      </c>
      <c r="F4815">
        <f t="shared" ca="1" si="451"/>
        <v>-1</v>
      </c>
      <c r="G4815">
        <f t="shared" ca="1" si="452"/>
        <v>654</v>
      </c>
      <c r="H4815">
        <f t="shared" ca="1" si="453"/>
        <v>0</v>
      </c>
      <c r="I4815" s="122">
        <f t="shared" ca="1" si="454"/>
        <v>0</v>
      </c>
    </row>
    <row r="4816" spans="1:9" x14ac:dyDescent="0.25">
      <c r="A4816" s="114">
        <f t="shared" si="455"/>
        <v>4816</v>
      </c>
      <c r="B4816" s="114">
        <f>IF(AND(A4816&gt;=CONTROL!$D$9,A4816&lt;CONTROL!$D$10+1),A4816,0)</f>
        <v>0</v>
      </c>
      <c r="C4816" s="114">
        <f>IF(AND(A4816&gt;=CONTROL!$F$9,A4816&lt;CONTROL!$F$10+1),A4816,0)</f>
        <v>0</v>
      </c>
      <c r="D4816" s="114" t="str">
        <f>IF(DATOS!I4817=CONTROL!$H$10,"B","A")</f>
        <v>A</v>
      </c>
      <c r="E4816" s="114">
        <f t="shared" si="450"/>
        <v>0</v>
      </c>
      <c r="F4816">
        <f t="shared" ca="1" si="451"/>
        <v>-1</v>
      </c>
      <c r="G4816">
        <f t="shared" ca="1" si="452"/>
        <v>654</v>
      </c>
      <c r="H4816">
        <f t="shared" ca="1" si="453"/>
        <v>0</v>
      </c>
      <c r="I4816" s="122">
        <f t="shared" ca="1" si="454"/>
        <v>0</v>
      </c>
    </row>
    <row r="4817" spans="1:9" x14ac:dyDescent="0.25">
      <c r="A4817" s="114">
        <f t="shared" si="455"/>
        <v>4817</v>
      </c>
      <c r="B4817" s="114">
        <f>IF(AND(A4817&gt;=CONTROL!$D$9,A4817&lt;CONTROL!$D$10+1),A4817,0)</f>
        <v>0</v>
      </c>
      <c r="C4817" s="114">
        <f>IF(AND(A4817&gt;=CONTROL!$F$9,A4817&lt;CONTROL!$F$10+1),A4817,0)</f>
        <v>0</v>
      </c>
      <c r="D4817" s="114" t="str">
        <f>IF(DATOS!I4818=CONTROL!$H$10,"B","A")</f>
        <v>A</v>
      </c>
      <c r="E4817" s="114">
        <f t="shared" si="450"/>
        <v>0</v>
      </c>
      <c r="F4817">
        <f t="shared" ca="1" si="451"/>
        <v>-1</v>
      </c>
      <c r="G4817">
        <f t="shared" ca="1" si="452"/>
        <v>654</v>
      </c>
      <c r="H4817">
        <f t="shared" ca="1" si="453"/>
        <v>0</v>
      </c>
      <c r="I4817" s="122">
        <f t="shared" ca="1" si="454"/>
        <v>0</v>
      </c>
    </row>
    <row r="4818" spans="1:9" x14ac:dyDescent="0.25">
      <c r="A4818" s="114">
        <f t="shared" si="455"/>
        <v>4818</v>
      </c>
      <c r="B4818" s="114">
        <f>IF(AND(A4818&gt;=CONTROL!$D$9,A4818&lt;CONTROL!$D$10+1),A4818,0)</f>
        <v>0</v>
      </c>
      <c r="C4818" s="114">
        <f>IF(AND(A4818&gt;=CONTROL!$F$9,A4818&lt;CONTROL!$F$10+1),A4818,0)</f>
        <v>0</v>
      </c>
      <c r="D4818" s="114" t="str">
        <f>IF(DATOS!I4819=CONTROL!$H$10,"B","A")</f>
        <v>A</v>
      </c>
      <c r="E4818" s="114">
        <f t="shared" si="450"/>
        <v>0</v>
      </c>
      <c r="F4818">
        <f t="shared" ca="1" si="451"/>
        <v>-1</v>
      </c>
      <c r="G4818">
        <f t="shared" ca="1" si="452"/>
        <v>654</v>
      </c>
      <c r="H4818">
        <f t="shared" ca="1" si="453"/>
        <v>0</v>
      </c>
      <c r="I4818" s="122">
        <f t="shared" ca="1" si="454"/>
        <v>0</v>
      </c>
    </row>
    <row r="4819" spans="1:9" x14ac:dyDescent="0.25">
      <c r="A4819" s="114">
        <f t="shared" si="455"/>
        <v>4819</v>
      </c>
      <c r="B4819" s="114">
        <f>IF(AND(A4819&gt;=CONTROL!$D$9,A4819&lt;CONTROL!$D$10+1),A4819,0)</f>
        <v>0</v>
      </c>
      <c r="C4819" s="114">
        <f>IF(AND(A4819&gt;=CONTROL!$F$9,A4819&lt;CONTROL!$F$10+1),A4819,0)</f>
        <v>0</v>
      </c>
      <c r="D4819" s="114" t="str">
        <f>IF(DATOS!I4820=CONTROL!$H$10,"B","A")</f>
        <v>A</v>
      </c>
      <c r="E4819" s="114">
        <f t="shared" si="450"/>
        <v>0</v>
      </c>
      <c r="F4819">
        <f t="shared" ca="1" si="451"/>
        <v>-1</v>
      </c>
      <c r="G4819">
        <f t="shared" ca="1" si="452"/>
        <v>654</v>
      </c>
      <c r="H4819">
        <f t="shared" ca="1" si="453"/>
        <v>0</v>
      </c>
      <c r="I4819" s="122">
        <f t="shared" ca="1" si="454"/>
        <v>0</v>
      </c>
    </row>
    <row r="4820" spans="1:9" x14ac:dyDescent="0.25">
      <c r="A4820" s="114">
        <f t="shared" si="455"/>
        <v>4820</v>
      </c>
      <c r="B4820" s="114">
        <f>IF(AND(A4820&gt;=CONTROL!$D$9,A4820&lt;CONTROL!$D$10+1),A4820,0)</f>
        <v>0</v>
      </c>
      <c r="C4820" s="114">
        <f>IF(AND(A4820&gt;=CONTROL!$F$9,A4820&lt;CONTROL!$F$10+1),A4820,0)</f>
        <v>0</v>
      </c>
      <c r="D4820" s="114" t="str">
        <f>IF(DATOS!I4821=CONTROL!$H$10,"B","A")</f>
        <v>A</v>
      </c>
      <c r="E4820" s="114">
        <f t="shared" si="450"/>
        <v>0</v>
      </c>
      <c r="F4820">
        <f t="shared" ca="1" si="451"/>
        <v>-1</v>
      </c>
      <c r="G4820">
        <f t="shared" ca="1" si="452"/>
        <v>654</v>
      </c>
      <c r="H4820">
        <f t="shared" ca="1" si="453"/>
        <v>0</v>
      </c>
      <c r="I4820" s="122">
        <f t="shared" ca="1" si="454"/>
        <v>0</v>
      </c>
    </row>
    <row r="4821" spans="1:9" x14ac:dyDescent="0.25">
      <c r="A4821" s="114">
        <f t="shared" si="455"/>
        <v>4821</v>
      </c>
      <c r="B4821" s="114">
        <f>IF(AND(A4821&gt;=CONTROL!$D$9,A4821&lt;CONTROL!$D$10+1),A4821,0)</f>
        <v>0</v>
      </c>
      <c r="C4821" s="114">
        <f>IF(AND(A4821&gt;=CONTROL!$F$9,A4821&lt;CONTROL!$F$10+1),A4821,0)</f>
        <v>0</v>
      </c>
      <c r="D4821" s="114" t="str">
        <f>IF(DATOS!I4822=CONTROL!$H$10,"B","A")</f>
        <v>A</v>
      </c>
      <c r="E4821" s="114">
        <f t="shared" si="450"/>
        <v>0</v>
      </c>
      <c r="F4821">
        <f t="shared" ca="1" si="451"/>
        <v>-1</v>
      </c>
      <c r="G4821">
        <f t="shared" ca="1" si="452"/>
        <v>654</v>
      </c>
      <c r="H4821">
        <f t="shared" ca="1" si="453"/>
        <v>0</v>
      </c>
      <c r="I4821" s="122">
        <f t="shared" ca="1" si="454"/>
        <v>0</v>
      </c>
    </row>
    <row r="4822" spans="1:9" x14ac:dyDescent="0.25">
      <c r="A4822" s="114">
        <f t="shared" si="455"/>
        <v>4822</v>
      </c>
      <c r="B4822" s="114">
        <f>IF(AND(A4822&gt;=CONTROL!$D$9,A4822&lt;CONTROL!$D$10+1),A4822,0)</f>
        <v>0</v>
      </c>
      <c r="C4822" s="114">
        <f>IF(AND(A4822&gt;=CONTROL!$F$9,A4822&lt;CONTROL!$F$10+1),A4822,0)</f>
        <v>0</v>
      </c>
      <c r="D4822" s="114" t="str">
        <f>IF(DATOS!I4823=CONTROL!$H$10,"B","A")</f>
        <v>A</v>
      </c>
      <c r="E4822" s="114">
        <f t="shared" si="450"/>
        <v>0</v>
      </c>
      <c r="F4822">
        <f t="shared" ca="1" si="451"/>
        <v>-1</v>
      </c>
      <c r="G4822">
        <f t="shared" ca="1" si="452"/>
        <v>654</v>
      </c>
      <c r="H4822">
        <f t="shared" ca="1" si="453"/>
        <v>0</v>
      </c>
      <c r="I4822" s="122">
        <f t="shared" ca="1" si="454"/>
        <v>0</v>
      </c>
    </row>
    <row r="4823" spans="1:9" x14ac:dyDescent="0.25">
      <c r="A4823" s="114">
        <f t="shared" si="455"/>
        <v>4823</v>
      </c>
      <c r="B4823" s="114">
        <f>IF(AND(A4823&gt;=CONTROL!$D$9,A4823&lt;CONTROL!$D$10+1),A4823,0)</f>
        <v>0</v>
      </c>
      <c r="C4823" s="114">
        <f>IF(AND(A4823&gt;=CONTROL!$F$9,A4823&lt;CONTROL!$F$10+1),A4823,0)</f>
        <v>0</v>
      </c>
      <c r="D4823" s="114" t="str">
        <f>IF(DATOS!I4824=CONTROL!$H$10,"B","A")</f>
        <v>A</v>
      </c>
      <c r="E4823" s="114">
        <f t="shared" si="450"/>
        <v>0</v>
      </c>
      <c r="F4823">
        <f t="shared" ca="1" si="451"/>
        <v>-1</v>
      </c>
      <c r="G4823">
        <f t="shared" ca="1" si="452"/>
        <v>654</v>
      </c>
      <c r="H4823">
        <f t="shared" ca="1" si="453"/>
        <v>0</v>
      </c>
      <c r="I4823" s="122">
        <f t="shared" ca="1" si="454"/>
        <v>0</v>
      </c>
    </row>
    <row r="4824" spans="1:9" x14ac:dyDescent="0.25">
      <c r="A4824" s="114">
        <f t="shared" si="455"/>
        <v>4824</v>
      </c>
      <c r="B4824" s="114">
        <f>IF(AND(A4824&gt;=CONTROL!$D$9,A4824&lt;CONTROL!$D$10+1),A4824,0)</f>
        <v>0</v>
      </c>
      <c r="C4824" s="114">
        <f>IF(AND(A4824&gt;=CONTROL!$F$9,A4824&lt;CONTROL!$F$10+1),A4824,0)</f>
        <v>0</v>
      </c>
      <c r="D4824" s="114" t="str">
        <f>IF(DATOS!I4825=CONTROL!$H$10,"B","A")</f>
        <v>A</v>
      </c>
      <c r="E4824" s="114">
        <f t="shared" si="450"/>
        <v>0</v>
      </c>
      <c r="F4824">
        <f t="shared" ca="1" si="451"/>
        <v>-1</v>
      </c>
      <c r="G4824">
        <f t="shared" ca="1" si="452"/>
        <v>654</v>
      </c>
      <c r="H4824">
        <f t="shared" ca="1" si="453"/>
        <v>0</v>
      </c>
      <c r="I4824" s="122">
        <f t="shared" ca="1" si="454"/>
        <v>0</v>
      </c>
    </row>
    <row r="4825" spans="1:9" x14ac:dyDescent="0.25">
      <c r="A4825" s="114">
        <f t="shared" si="455"/>
        <v>4825</v>
      </c>
      <c r="B4825" s="114">
        <f>IF(AND(A4825&gt;=CONTROL!$D$9,A4825&lt;CONTROL!$D$10+1),A4825,0)</f>
        <v>0</v>
      </c>
      <c r="C4825" s="114">
        <f>IF(AND(A4825&gt;=CONTROL!$F$9,A4825&lt;CONTROL!$F$10+1),A4825,0)</f>
        <v>0</v>
      </c>
      <c r="D4825" s="114" t="str">
        <f>IF(DATOS!I4826=CONTROL!$H$10,"B","A")</f>
        <v>A</v>
      </c>
      <c r="E4825" s="114">
        <f t="shared" si="450"/>
        <v>0</v>
      </c>
      <c r="F4825">
        <f t="shared" ca="1" si="451"/>
        <v>-1</v>
      </c>
      <c r="G4825">
        <f t="shared" ca="1" si="452"/>
        <v>654</v>
      </c>
      <c r="H4825">
        <f t="shared" ca="1" si="453"/>
        <v>0</v>
      </c>
      <c r="I4825" s="122">
        <f t="shared" ca="1" si="454"/>
        <v>0</v>
      </c>
    </row>
    <row r="4826" spans="1:9" x14ac:dyDescent="0.25">
      <c r="A4826" s="114">
        <f t="shared" si="455"/>
        <v>4826</v>
      </c>
      <c r="B4826" s="114">
        <f>IF(AND(A4826&gt;=CONTROL!$D$9,A4826&lt;CONTROL!$D$10+1),A4826,0)</f>
        <v>0</v>
      </c>
      <c r="C4826" s="114">
        <f>IF(AND(A4826&gt;=CONTROL!$F$9,A4826&lt;CONTROL!$F$10+1),A4826,0)</f>
        <v>0</v>
      </c>
      <c r="D4826" s="114" t="str">
        <f>IF(DATOS!I4827=CONTROL!$H$10,"B","A")</f>
        <v>A</v>
      </c>
      <c r="E4826" s="114">
        <f t="shared" si="450"/>
        <v>0</v>
      </c>
      <c r="F4826">
        <f t="shared" ca="1" si="451"/>
        <v>-1</v>
      </c>
      <c r="G4826">
        <f t="shared" ca="1" si="452"/>
        <v>654</v>
      </c>
      <c r="H4826">
        <f t="shared" ca="1" si="453"/>
        <v>0</v>
      </c>
      <c r="I4826" s="122">
        <f t="shared" ca="1" si="454"/>
        <v>0</v>
      </c>
    </row>
    <row r="4827" spans="1:9" x14ac:dyDescent="0.25">
      <c r="A4827" s="114">
        <f t="shared" si="455"/>
        <v>4827</v>
      </c>
      <c r="B4827" s="114">
        <f>IF(AND(A4827&gt;=CONTROL!$D$9,A4827&lt;CONTROL!$D$10+1),A4827,0)</f>
        <v>0</v>
      </c>
      <c r="C4827" s="114">
        <f>IF(AND(A4827&gt;=CONTROL!$F$9,A4827&lt;CONTROL!$F$10+1),A4827,0)</f>
        <v>0</v>
      </c>
      <c r="D4827" s="114" t="str">
        <f>IF(DATOS!I4828=CONTROL!$H$10,"B","A")</f>
        <v>A</v>
      </c>
      <c r="E4827" s="114">
        <f t="shared" si="450"/>
        <v>0</v>
      </c>
      <c r="F4827">
        <f t="shared" ca="1" si="451"/>
        <v>-1</v>
      </c>
      <c r="G4827">
        <f t="shared" ca="1" si="452"/>
        <v>654</v>
      </c>
      <c r="H4827">
        <f t="shared" ca="1" si="453"/>
        <v>0</v>
      </c>
      <c r="I4827" s="122">
        <f t="shared" ca="1" si="454"/>
        <v>0</v>
      </c>
    </row>
    <row r="4828" spans="1:9" x14ac:dyDescent="0.25">
      <c r="A4828" s="114">
        <f t="shared" si="455"/>
        <v>4828</v>
      </c>
      <c r="B4828" s="114">
        <f>IF(AND(A4828&gt;=CONTROL!$D$9,A4828&lt;CONTROL!$D$10+1),A4828,0)</f>
        <v>0</v>
      </c>
      <c r="C4828" s="114">
        <f>IF(AND(A4828&gt;=CONTROL!$F$9,A4828&lt;CONTROL!$F$10+1),A4828,0)</f>
        <v>0</v>
      </c>
      <c r="D4828" s="114" t="str">
        <f>IF(DATOS!I4829=CONTROL!$H$10,"B","A")</f>
        <v>A</v>
      </c>
      <c r="E4828" s="114">
        <f t="shared" si="450"/>
        <v>0</v>
      </c>
      <c r="F4828">
        <f t="shared" ca="1" si="451"/>
        <v>-1</v>
      </c>
      <c r="G4828">
        <f t="shared" ca="1" si="452"/>
        <v>654</v>
      </c>
      <c r="H4828">
        <f t="shared" ca="1" si="453"/>
        <v>0</v>
      </c>
      <c r="I4828" s="122">
        <f t="shared" ca="1" si="454"/>
        <v>0</v>
      </c>
    </row>
    <row r="4829" spans="1:9" x14ac:dyDescent="0.25">
      <c r="A4829" s="114">
        <f t="shared" si="455"/>
        <v>4829</v>
      </c>
      <c r="B4829" s="114">
        <f>IF(AND(A4829&gt;=CONTROL!$D$9,A4829&lt;CONTROL!$D$10+1),A4829,0)</f>
        <v>0</v>
      </c>
      <c r="C4829" s="114">
        <f>IF(AND(A4829&gt;=CONTROL!$F$9,A4829&lt;CONTROL!$F$10+1),A4829,0)</f>
        <v>0</v>
      </c>
      <c r="D4829" s="114" t="str">
        <f>IF(DATOS!I4830=CONTROL!$H$10,"B","A")</f>
        <v>A</v>
      </c>
      <c r="E4829" s="114">
        <f t="shared" si="450"/>
        <v>0</v>
      </c>
      <c r="F4829">
        <f t="shared" ca="1" si="451"/>
        <v>-1</v>
      </c>
      <c r="G4829">
        <f t="shared" ca="1" si="452"/>
        <v>654</v>
      </c>
      <c r="H4829">
        <f t="shared" ca="1" si="453"/>
        <v>0</v>
      </c>
      <c r="I4829" s="122">
        <f t="shared" ca="1" si="454"/>
        <v>0</v>
      </c>
    </row>
    <row r="4830" spans="1:9" x14ac:dyDescent="0.25">
      <c r="A4830" s="114">
        <f t="shared" si="455"/>
        <v>4830</v>
      </c>
      <c r="B4830" s="114">
        <f>IF(AND(A4830&gt;=CONTROL!$D$9,A4830&lt;CONTROL!$D$10+1),A4830,0)</f>
        <v>0</v>
      </c>
      <c r="C4830" s="114">
        <f>IF(AND(A4830&gt;=CONTROL!$F$9,A4830&lt;CONTROL!$F$10+1),A4830,0)</f>
        <v>0</v>
      </c>
      <c r="D4830" s="114" t="str">
        <f>IF(DATOS!I4831=CONTROL!$H$10,"B","A")</f>
        <v>A</v>
      </c>
      <c r="E4830" s="114">
        <f t="shared" si="450"/>
        <v>0</v>
      </c>
      <c r="F4830">
        <f t="shared" ca="1" si="451"/>
        <v>-1</v>
      </c>
      <c r="G4830">
        <f t="shared" ca="1" si="452"/>
        <v>654</v>
      </c>
      <c r="H4830">
        <f t="shared" ca="1" si="453"/>
        <v>0</v>
      </c>
      <c r="I4830" s="122">
        <f t="shared" ca="1" si="454"/>
        <v>0</v>
      </c>
    </row>
    <row r="4831" spans="1:9" x14ac:dyDescent="0.25">
      <c r="A4831" s="114">
        <f t="shared" si="455"/>
        <v>4831</v>
      </c>
      <c r="B4831" s="114">
        <f>IF(AND(A4831&gt;=CONTROL!$D$9,A4831&lt;CONTROL!$D$10+1),A4831,0)</f>
        <v>0</v>
      </c>
      <c r="C4831" s="114">
        <f>IF(AND(A4831&gt;=CONTROL!$F$9,A4831&lt;CONTROL!$F$10+1),A4831,0)</f>
        <v>0</v>
      </c>
      <c r="D4831" s="114" t="str">
        <f>IF(DATOS!I4832=CONTROL!$H$10,"B","A")</f>
        <v>A</v>
      </c>
      <c r="E4831" s="114">
        <f t="shared" si="450"/>
        <v>0</v>
      </c>
      <c r="F4831">
        <f t="shared" ca="1" si="451"/>
        <v>-1</v>
      </c>
      <c r="G4831">
        <f t="shared" ca="1" si="452"/>
        <v>654</v>
      </c>
      <c r="H4831">
        <f t="shared" ca="1" si="453"/>
        <v>0</v>
      </c>
      <c r="I4831" s="122">
        <f t="shared" ca="1" si="454"/>
        <v>0</v>
      </c>
    </row>
    <row r="4832" spans="1:9" x14ac:dyDescent="0.25">
      <c r="A4832" s="114">
        <f t="shared" si="455"/>
        <v>4832</v>
      </c>
      <c r="B4832" s="114">
        <f>IF(AND(A4832&gt;=CONTROL!$D$9,A4832&lt;CONTROL!$D$10+1),A4832,0)</f>
        <v>0</v>
      </c>
      <c r="C4832" s="114">
        <f>IF(AND(A4832&gt;=CONTROL!$F$9,A4832&lt;CONTROL!$F$10+1),A4832,0)</f>
        <v>0</v>
      </c>
      <c r="D4832" s="114" t="str">
        <f>IF(DATOS!I4833=CONTROL!$H$10,"B","A")</f>
        <v>A</v>
      </c>
      <c r="E4832" s="114">
        <f t="shared" si="450"/>
        <v>0</v>
      </c>
      <c r="F4832">
        <f t="shared" ca="1" si="451"/>
        <v>-1</v>
      </c>
      <c r="G4832">
        <f t="shared" ca="1" si="452"/>
        <v>654</v>
      </c>
      <c r="H4832">
        <f t="shared" ca="1" si="453"/>
        <v>0</v>
      </c>
      <c r="I4832" s="122">
        <f t="shared" ca="1" si="454"/>
        <v>0</v>
      </c>
    </row>
    <row r="4833" spans="1:9" x14ac:dyDescent="0.25">
      <c r="A4833" s="114">
        <f t="shared" si="455"/>
        <v>4833</v>
      </c>
      <c r="B4833" s="114">
        <f>IF(AND(A4833&gt;=CONTROL!$D$9,A4833&lt;CONTROL!$D$10+1),A4833,0)</f>
        <v>0</v>
      </c>
      <c r="C4833" s="114">
        <f>IF(AND(A4833&gt;=CONTROL!$F$9,A4833&lt;CONTROL!$F$10+1),A4833,0)</f>
        <v>0</v>
      </c>
      <c r="D4833" s="114" t="str">
        <f>IF(DATOS!I4834=CONTROL!$H$10,"B","A")</f>
        <v>A</v>
      </c>
      <c r="E4833" s="114">
        <f t="shared" si="450"/>
        <v>0</v>
      </c>
      <c r="F4833">
        <f t="shared" ca="1" si="451"/>
        <v>-1</v>
      </c>
      <c r="G4833">
        <f t="shared" ca="1" si="452"/>
        <v>654</v>
      </c>
      <c r="H4833">
        <f t="shared" ca="1" si="453"/>
        <v>0</v>
      </c>
      <c r="I4833" s="122">
        <f t="shared" ca="1" si="454"/>
        <v>0</v>
      </c>
    </row>
    <row r="4834" spans="1:9" x14ac:dyDescent="0.25">
      <c r="A4834" s="114">
        <f t="shared" si="455"/>
        <v>4834</v>
      </c>
      <c r="B4834" s="114">
        <f>IF(AND(A4834&gt;=CONTROL!$D$9,A4834&lt;CONTROL!$D$10+1),A4834,0)</f>
        <v>0</v>
      </c>
      <c r="C4834" s="114">
        <f>IF(AND(A4834&gt;=CONTROL!$F$9,A4834&lt;CONTROL!$F$10+1),A4834,0)</f>
        <v>0</v>
      </c>
      <c r="D4834" s="114" t="str">
        <f>IF(DATOS!I4835=CONTROL!$H$10,"B","A")</f>
        <v>A</v>
      </c>
      <c r="E4834" s="114">
        <f t="shared" si="450"/>
        <v>0</v>
      </c>
      <c r="F4834">
        <f t="shared" ca="1" si="451"/>
        <v>-1</v>
      </c>
      <c r="G4834">
        <f t="shared" ca="1" si="452"/>
        <v>654</v>
      </c>
      <c r="H4834">
        <f t="shared" ca="1" si="453"/>
        <v>0</v>
      </c>
      <c r="I4834" s="122">
        <f t="shared" ca="1" si="454"/>
        <v>0</v>
      </c>
    </row>
    <row r="4835" spans="1:9" x14ac:dyDescent="0.25">
      <c r="A4835" s="114">
        <f t="shared" si="455"/>
        <v>4835</v>
      </c>
      <c r="B4835" s="114">
        <f>IF(AND(A4835&gt;=CONTROL!$D$9,A4835&lt;CONTROL!$D$10+1),A4835,0)</f>
        <v>0</v>
      </c>
      <c r="C4835" s="114">
        <f>IF(AND(A4835&gt;=CONTROL!$F$9,A4835&lt;CONTROL!$F$10+1),A4835,0)</f>
        <v>0</v>
      </c>
      <c r="D4835" s="114" t="str">
        <f>IF(DATOS!I4836=CONTROL!$H$10,"B","A")</f>
        <v>A</v>
      </c>
      <c r="E4835" s="114">
        <f t="shared" si="450"/>
        <v>0</v>
      </c>
      <c r="F4835">
        <f t="shared" ca="1" si="451"/>
        <v>-1</v>
      </c>
      <c r="G4835">
        <f t="shared" ca="1" si="452"/>
        <v>654</v>
      </c>
      <c r="H4835">
        <f t="shared" ca="1" si="453"/>
        <v>0</v>
      </c>
      <c r="I4835" s="122">
        <f t="shared" ca="1" si="454"/>
        <v>0</v>
      </c>
    </row>
    <row r="4836" spans="1:9" x14ac:dyDescent="0.25">
      <c r="A4836" s="114">
        <f t="shared" si="455"/>
        <v>4836</v>
      </c>
      <c r="B4836" s="114">
        <f>IF(AND(A4836&gt;=CONTROL!$D$9,A4836&lt;CONTROL!$D$10+1),A4836,0)</f>
        <v>0</v>
      </c>
      <c r="C4836" s="114">
        <f>IF(AND(A4836&gt;=CONTROL!$F$9,A4836&lt;CONTROL!$F$10+1),A4836,0)</f>
        <v>0</v>
      </c>
      <c r="D4836" s="114" t="str">
        <f>IF(DATOS!I4837=CONTROL!$H$10,"B","A")</f>
        <v>A</v>
      </c>
      <c r="E4836" s="114">
        <f t="shared" si="450"/>
        <v>0</v>
      </c>
      <c r="F4836">
        <f t="shared" ca="1" si="451"/>
        <v>-1</v>
      </c>
      <c r="G4836">
        <f t="shared" ca="1" si="452"/>
        <v>654</v>
      </c>
      <c r="H4836">
        <f t="shared" ca="1" si="453"/>
        <v>0</v>
      </c>
      <c r="I4836" s="122">
        <f t="shared" ca="1" si="454"/>
        <v>0</v>
      </c>
    </row>
    <row r="4837" spans="1:9" x14ac:dyDescent="0.25">
      <c r="A4837" s="114">
        <f t="shared" si="455"/>
        <v>4837</v>
      </c>
      <c r="B4837" s="114">
        <f>IF(AND(A4837&gt;=CONTROL!$D$9,A4837&lt;CONTROL!$D$10+1),A4837,0)</f>
        <v>0</v>
      </c>
      <c r="C4837" s="114">
        <f>IF(AND(A4837&gt;=CONTROL!$F$9,A4837&lt;CONTROL!$F$10+1),A4837,0)</f>
        <v>0</v>
      </c>
      <c r="D4837" s="114" t="str">
        <f>IF(DATOS!I4838=CONTROL!$H$10,"B","A")</f>
        <v>A</v>
      </c>
      <c r="E4837" s="114">
        <f t="shared" si="450"/>
        <v>0</v>
      </c>
      <c r="F4837">
        <f t="shared" ca="1" si="451"/>
        <v>-1</v>
      </c>
      <c r="G4837">
        <f t="shared" ca="1" si="452"/>
        <v>654</v>
      </c>
      <c r="H4837">
        <f t="shared" ca="1" si="453"/>
        <v>0</v>
      </c>
      <c r="I4837" s="122">
        <f t="shared" ca="1" si="454"/>
        <v>0</v>
      </c>
    </row>
    <row r="4838" spans="1:9" x14ac:dyDescent="0.25">
      <c r="A4838" s="114">
        <f t="shared" si="455"/>
        <v>4838</v>
      </c>
      <c r="B4838" s="114">
        <f>IF(AND(A4838&gt;=CONTROL!$D$9,A4838&lt;CONTROL!$D$10+1),A4838,0)</f>
        <v>0</v>
      </c>
      <c r="C4838" s="114">
        <f>IF(AND(A4838&gt;=CONTROL!$F$9,A4838&lt;CONTROL!$F$10+1),A4838,0)</f>
        <v>0</v>
      </c>
      <c r="D4838" s="114" t="str">
        <f>IF(DATOS!I4839=CONTROL!$H$10,"B","A")</f>
        <v>A</v>
      </c>
      <c r="E4838" s="114">
        <f t="shared" si="450"/>
        <v>0</v>
      </c>
      <c r="F4838">
        <f t="shared" ca="1" si="451"/>
        <v>-1</v>
      </c>
      <c r="G4838">
        <f t="shared" ca="1" si="452"/>
        <v>654</v>
      </c>
      <c r="H4838">
        <f t="shared" ca="1" si="453"/>
        <v>0</v>
      </c>
      <c r="I4838" s="122">
        <f t="shared" ca="1" si="454"/>
        <v>0</v>
      </c>
    </row>
    <row r="4839" spans="1:9" x14ac:dyDescent="0.25">
      <c r="A4839" s="114">
        <f t="shared" si="455"/>
        <v>4839</v>
      </c>
      <c r="B4839" s="114">
        <f>IF(AND(A4839&gt;=CONTROL!$D$9,A4839&lt;CONTROL!$D$10+1),A4839,0)</f>
        <v>0</v>
      </c>
      <c r="C4839" s="114">
        <f>IF(AND(A4839&gt;=CONTROL!$F$9,A4839&lt;CONTROL!$F$10+1),A4839,0)</f>
        <v>0</v>
      </c>
      <c r="D4839" s="114" t="str">
        <f>IF(DATOS!I4840=CONTROL!$H$10,"B","A")</f>
        <v>A</v>
      </c>
      <c r="E4839" s="114">
        <f t="shared" si="450"/>
        <v>0</v>
      </c>
      <c r="F4839">
        <f t="shared" ca="1" si="451"/>
        <v>-1</v>
      </c>
      <c r="G4839">
        <f t="shared" ca="1" si="452"/>
        <v>654</v>
      </c>
      <c r="H4839">
        <f t="shared" ca="1" si="453"/>
        <v>0</v>
      </c>
      <c r="I4839" s="122">
        <f t="shared" ca="1" si="454"/>
        <v>0</v>
      </c>
    </row>
    <row r="4840" spans="1:9" x14ac:dyDescent="0.25">
      <c r="A4840" s="114">
        <f t="shared" si="455"/>
        <v>4840</v>
      </c>
      <c r="B4840" s="114">
        <f>IF(AND(A4840&gt;=CONTROL!$D$9,A4840&lt;CONTROL!$D$10+1),A4840,0)</f>
        <v>0</v>
      </c>
      <c r="C4840" s="114">
        <f>IF(AND(A4840&gt;=CONTROL!$F$9,A4840&lt;CONTROL!$F$10+1),A4840,0)</f>
        <v>0</v>
      </c>
      <c r="D4840" s="114" t="str">
        <f>IF(DATOS!I4841=CONTROL!$H$10,"B","A")</f>
        <v>A</v>
      </c>
      <c r="E4840" s="114">
        <f t="shared" si="450"/>
        <v>0</v>
      </c>
      <c r="F4840">
        <f t="shared" ca="1" si="451"/>
        <v>-1</v>
      </c>
      <c r="G4840">
        <f t="shared" ca="1" si="452"/>
        <v>654</v>
      </c>
      <c r="H4840">
        <f t="shared" ca="1" si="453"/>
        <v>0</v>
      </c>
      <c r="I4840" s="122">
        <f t="shared" ca="1" si="454"/>
        <v>0</v>
      </c>
    </row>
    <row r="4841" spans="1:9" x14ac:dyDescent="0.25">
      <c r="A4841" s="114">
        <f t="shared" si="455"/>
        <v>4841</v>
      </c>
      <c r="B4841" s="114">
        <f>IF(AND(A4841&gt;=CONTROL!$D$9,A4841&lt;CONTROL!$D$10+1),A4841,0)</f>
        <v>0</v>
      </c>
      <c r="C4841" s="114">
        <f>IF(AND(A4841&gt;=CONTROL!$F$9,A4841&lt;CONTROL!$F$10+1),A4841,0)</f>
        <v>0</v>
      </c>
      <c r="D4841" s="114" t="str">
        <f>IF(DATOS!I4842=CONTROL!$H$10,"B","A")</f>
        <v>A</v>
      </c>
      <c r="E4841" s="114">
        <f t="shared" si="450"/>
        <v>0</v>
      </c>
      <c r="F4841">
        <f t="shared" ca="1" si="451"/>
        <v>-1</v>
      </c>
      <c r="G4841">
        <f t="shared" ca="1" si="452"/>
        <v>654</v>
      </c>
      <c r="H4841">
        <f t="shared" ca="1" si="453"/>
        <v>0</v>
      </c>
      <c r="I4841" s="122">
        <f t="shared" ca="1" si="454"/>
        <v>0</v>
      </c>
    </row>
    <row r="4842" spans="1:9" x14ac:dyDescent="0.25">
      <c r="A4842" s="114">
        <f t="shared" si="455"/>
        <v>4842</v>
      </c>
      <c r="B4842" s="114">
        <f>IF(AND(A4842&gt;=CONTROL!$D$9,A4842&lt;CONTROL!$D$10+1),A4842,0)</f>
        <v>0</v>
      </c>
      <c r="C4842" s="114">
        <f>IF(AND(A4842&gt;=CONTROL!$F$9,A4842&lt;CONTROL!$F$10+1),A4842,0)</f>
        <v>0</v>
      </c>
      <c r="D4842" s="114" t="str">
        <f>IF(DATOS!I4843=CONTROL!$H$10,"B","A")</f>
        <v>A</v>
      </c>
      <c r="E4842" s="114">
        <f t="shared" si="450"/>
        <v>0</v>
      </c>
      <c r="F4842">
        <f t="shared" ca="1" si="451"/>
        <v>-1</v>
      </c>
      <c r="G4842">
        <f t="shared" ca="1" si="452"/>
        <v>654</v>
      </c>
      <c r="H4842">
        <f t="shared" ca="1" si="453"/>
        <v>0</v>
      </c>
      <c r="I4842" s="122">
        <f t="shared" ca="1" si="454"/>
        <v>0</v>
      </c>
    </row>
    <row r="4843" spans="1:9" x14ac:dyDescent="0.25">
      <c r="A4843" s="114">
        <f t="shared" si="455"/>
        <v>4843</v>
      </c>
      <c r="B4843" s="114">
        <f>IF(AND(A4843&gt;=CONTROL!$D$9,A4843&lt;CONTROL!$D$10+1),A4843,0)</f>
        <v>0</v>
      </c>
      <c r="C4843" s="114">
        <f>IF(AND(A4843&gt;=CONTROL!$F$9,A4843&lt;CONTROL!$F$10+1),A4843,0)</f>
        <v>0</v>
      </c>
      <c r="D4843" s="114" t="str">
        <f>IF(DATOS!I4844=CONTROL!$H$10,"B","A")</f>
        <v>A</v>
      </c>
      <c r="E4843" s="114">
        <f t="shared" si="450"/>
        <v>0</v>
      </c>
      <c r="F4843">
        <f t="shared" ca="1" si="451"/>
        <v>-1</v>
      </c>
      <c r="G4843">
        <f t="shared" ca="1" si="452"/>
        <v>654</v>
      </c>
      <c r="H4843">
        <f t="shared" ca="1" si="453"/>
        <v>0</v>
      </c>
      <c r="I4843" s="122">
        <f t="shared" ca="1" si="454"/>
        <v>0</v>
      </c>
    </row>
    <row r="4844" spans="1:9" x14ac:dyDescent="0.25">
      <c r="A4844" s="114">
        <f t="shared" si="455"/>
        <v>4844</v>
      </c>
      <c r="B4844" s="114">
        <f>IF(AND(A4844&gt;=CONTROL!$D$9,A4844&lt;CONTROL!$D$10+1),A4844,0)</f>
        <v>0</v>
      </c>
      <c r="C4844" s="114">
        <f>IF(AND(A4844&gt;=CONTROL!$F$9,A4844&lt;CONTROL!$F$10+1),A4844,0)</f>
        <v>0</v>
      </c>
      <c r="D4844" s="114" t="str">
        <f>IF(DATOS!I4845=CONTROL!$H$10,"B","A")</f>
        <v>A</v>
      </c>
      <c r="E4844" s="114">
        <f t="shared" si="450"/>
        <v>0</v>
      </c>
      <c r="F4844">
        <f t="shared" ca="1" si="451"/>
        <v>-1</v>
      </c>
      <c r="G4844">
        <f t="shared" ca="1" si="452"/>
        <v>654</v>
      </c>
      <c r="H4844">
        <f t="shared" ca="1" si="453"/>
        <v>0</v>
      </c>
      <c r="I4844" s="122">
        <f t="shared" ca="1" si="454"/>
        <v>0</v>
      </c>
    </row>
    <row r="4845" spans="1:9" x14ac:dyDescent="0.25">
      <c r="A4845" s="114">
        <f t="shared" si="455"/>
        <v>4845</v>
      </c>
      <c r="B4845" s="114">
        <f>IF(AND(A4845&gt;=CONTROL!$D$9,A4845&lt;CONTROL!$D$10+1),A4845,0)</f>
        <v>0</v>
      </c>
      <c r="C4845" s="114">
        <f>IF(AND(A4845&gt;=CONTROL!$F$9,A4845&lt;CONTROL!$F$10+1),A4845,0)</f>
        <v>0</v>
      </c>
      <c r="D4845" s="114" t="str">
        <f>IF(DATOS!I4846=CONTROL!$H$10,"B","A")</f>
        <v>A</v>
      </c>
      <c r="E4845" s="114">
        <f t="shared" si="450"/>
        <v>0</v>
      </c>
      <c r="F4845">
        <f t="shared" ca="1" si="451"/>
        <v>-1</v>
      </c>
      <c r="G4845">
        <f t="shared" ca="1" si="452"/>
        <v>654</v>
      </c>
      <c r="H4845">
        <f t="shared" ca="1" si="453"/>
        <v>0</v>
      </c>
      <c r="I4845" s="122">
        <f t="shared" ca="1" si="454"/>
        <v>0</v>
      </c>
    </row>
    <row r="4846" spans="1:9" x14ac:dyDescent="0.25">
      <c r="A4846" s="114">
        <f t="shared" si="455"/>
        <v>4846</v>
      </c>
      <c r="B4846" s="114">
        <f>IF(AND(A4846&gt;=CONTROL!$D$9,A4846&lt;CONTROL!$D$10+1),A4846,0)</f>
        <v>0</v>
      </c>
      <c r="C4846" s="114">
        <f>IF(AND(A4846&gt;=CONTROL!$F$9,A4846&lt;CONTROL!$F$10+1),A4846,0)</f>
        <v>0</v>
      </c>
      <c r="D4846" s="114" t="str">
        <f>IF(DATOS!I4847=CONTROL!$H$10,"B","A")</f>
        <v>A</v>
      </c>
      <c r="E4846" s="114">
        <f t="shared" si="450"/>
        <v>0</v>
      </c>
      <c r="F4846">
        <f t="shared" ca="1" si="451"/>
        <v>-1</v>
      </c>
      <c r="G4846">
        <f t="shared" ca="1" si="452"/>
        <v>654</v>
      </c>
      <c r="H4846">
        <f t="shared" ca="1" si="453"/>
        <v>0</v>
      </c>
      <c r="I4846" s="122">
        <f t="shared" ca="1" si="454"/>
        <v>0</v>
      </c>
    </row>
    <row r="4847" spans="1:9" x14ac:dyDescent="0.25">
      <c r="A4847" s="114">
        <f t="shared" si="455"/>
        <v>4847</v>
      </c>
      <c r="B4847" s="114">
        <f>IF(AND(A4847&gt;=CONTROL!$D$9,A4847&lt;CONTROL!$D$10+1),A4847,0)</f>
        <v>0</v>
      </c>
      <c r="C4847" s="114">
        <f>IF(AND(A4847&gt;=CONTROL!$F$9,A4847&lt;CONTROL!$F$10+1),A4847,0)</f>
        <v>0</v>
      </c>
      <c r="D4847" s="114" t="str">
        <f>IF(DATOS!I4848=CONTROL!$H$10,"B","A")</f>
        <v>A</v>
      </c>
      <c r="E4847" s="114">
        <f t="shared" si="450"/>
        <v>0</v>
      </c>
      <c r="F4847">
        <f t="shared" ca="1" si="451"/>
        <v>-1</v>
      </c>
      <c r="G4847">
        <f t="shared" ca="1" si="452"/>
        <v>654</v>
      </c>
      <c r="H4847">
        <f t="shared" ca="1" si="453"/>
        <v>0</v>
      </c>
      <c r="I4847" s="122">
        <f t="shared" ca="1" si="454"/>
        <v>0</v>
      </c>
    </row>
    <row r="4848" spans="1:9" x14ac:dyDescent="0.25">
      <c r="A4848" s="114">
        <f t="shared" si="455"/>
        <v>4848</v>
      </c>
      <c r="B4848" s="114">
        <f>IF(AND(A4848&gt;=CONTROL!$D$9,A4848&lt;CONTROL!$D$10+1),A4848,0)</f>
        <v>0</v>
      </c>
      <c r="C4848" s="114">
        <f>IF(AND(A4848&gt;=CONTROL!$F$9,A4848&lt;CONTROL!$F$10+1),A4848,0)</f>
        <v>0</v>
      </c>
      <c r="D4848" s="114" t="str">
        <f>IF(DATOS!I4849=CONTROL!$H$10,"B","A")</f>
        <v>A</v>
      </c>
      <c r="E4848" s="114">
        <f t="shared" si="450"/>
        <v>0</v>
      </c>
      <c r="F4848">
        <f t="shared" ca="1" si="451"/>
        <v>-1</v>
      </c>
      <c r="G4848">
        <f t="shared" ca="1" si="452"/>
        <v>654</v>
      </c>
      <c r="H4848">
        <f t="shared" ca="1" si="453"/>
        <v>0</v>
      </c>
      <c r="I4848" s="122">
        <f t="shared" ca="1" si="454"/>
        <v>0</v>
      </c>
    </row>
    <row r="4849" spans="1:9" x14ac:dyDescent="0.25">
      <c r="A4849" s="114">
        <f t="shared" si="455"/>
        <v>4849</v>
      </c>
      <c r="B4849" s="114">
        <f>IF(AND(A4849&gt;=CONTROL!$D$9,A4849&lt;CONTROL!$D$10+1),A4849,0)</f>
        <v>0</v>
      </c>
      <c r="C4849" s="114">
        <f>IF(AND(A4849&gt;=CONTROL!$F$9,A4849&lt;CONTROL!$F$10+1),A4849,0)</f>
        <v>0</v>
      </c>
      <c r="D4849" s="114" t="str">
        <f>IF(DATOS!I4850=CONTROL!$H$10,"B","A")</f>
        <v>A</v>
      </c>
      <c r="E4849" s="114">
        <f t="shared" si="450"/>
        <v>0</v>
      </c>
      <c r="F4849">
        <f t="shared" ca="1" si="451"/>
        <v>-1</v>
      </c>
      <c r="G4849">
        <f t="shared" ca="1" si="452"/>
        <v>654</v>
      </c>
      <c r="H4849">
        <f t="shared" ca="1" si="453"/>
        <v>0</v>
      </c>
      <c r="I4849" s="122">
        <f t="shared" ca="1" si="454"/>
        <v>0</v>
      </c>
    </row>
    <row r="4850" spans="1:9" x14ac:dyDescent="0.25">
      <c r="A4850" s="114">
        <f t="shared" si="455"/>
        <v>4850</v>
      </c>
      <c r="B4850" s="114">
        <f>IF(AND(A4850&gt;=CONTROL!$D$9,A4850&lt;CONTROL!$D$10+1),A4850,0)</f>
        <v>0</v>
      </c>
      <c r="C4850" s="114">
        <f>IF(AND(A4850&gt;=CONTROL!$F$9,A4850&lt;CONTROL!$F$10+1),A4850,0)</f>
        <v>0</v>
      </c>
      <c r="D4850" s="114" t="str">
        <f>IF(DATOS!I4851=CONTROL!$H$10,"B","A")</f>
        <v>A</v>
      </c>
      <c r="E4850" s="114">
        <f t="shared" si="450"/>
        <v>0</v>
      </c>
      <c r="F4850">
        <f t="shared" ca="1" si="451"/>
        <v>-1</v>
      </c>
      <c r="G4850">
        <f t="shared" ca="1" si="452"/>
        <v>654</v>
      </c>
      <c r="H4850">
        <f t="shared" ca="1" si="453"/>
        <v>0</v>
      </c>
      <c r="I4850" s="122">
        <f t="shared" ca="1" si="454"/>
        <v>0</v>
      </c>
    </row>
    <row r="4851" spans="1:9" x14ac:dyDescent="0.25">
      <c r="A4851" s="114">
        <f t="shared" si="455"/>
        <v>4851</v>
      </c>
      <c r="B4851" s="114">
        <f>IF(AND(A4851&gt;=CONTROL!$D$9,A4851&lt;CONTROL!$D$10+1),A4851,0)</f>
        <v>0</v>
      </c>
      <c r="C4851" s="114">
        <f>IF(AND(A4851&gt;=CONTROL!$F$9,A4851&lt;CONTROL!$F$10+1),A4851,0)</f>
        <v>0</v>
      </c>
      <c r="D4851" s="114" t="str">
        <f>IF(DATOS!I4852=CONTROL!$H$10,"B","A")</f>
        <v>A</v>
      </c>
      <c r="E4851" s="114">
        <f t="shared" si="450"/>
        <v>0</v>
      </c>
      <c r="F4851">
        <f t="shared" ca="1" si="451"/>
        <v>-1</v>
      </c>
      <c r="G4851">
        <f t="shared" ca="1" si="452"/>
        <v>654</v>
      </c>
      <c r="H4851">
        <f t="shared" ca="1" si="453"/>
        <v>0</v>
      </c>
      <c r="I4851" s="122">
        <f t="shared" ca="1" si="454"/>
        <v>0</v>
      </c>
    </row>
    <row r="4852" spans="1:9" x14ac:dyDescent="0.25">
      <c r="A4852" s="114">
        <f t="shared" si="455"/>
        <v>4852</v>
      </c>
      <c r="B4852" s="114">
        <f>IF(AND(A4852&gt;=CONTROL!$D$9,A4852&lt;CONTROL!$D$10+1),A4852,0)</f>
        <v>0</v>
      </c>
      <c r="C4852" s="114">
        <f>IF(AND(A4852&gt;=CONTROL!$F$9,A4852&lt;CONTROL!$F$10+1),A4852,0)</f>
        <v>0</v>
      </c>
      <c r="D4852" s="114" t="str">
        <f>IF(DATOS!I4853=CONTROL!$H$10,"B","A")</f>
        <v>A</v>
      </c>
      <c r="E4852" s="114">
        <f t="shared" si="450"/>
        <v>0</v>
      </c>
      <c r="F4852">
        <f t="shared" ca="1" si="451"/>
        <v>-1</v>
      </c>
      <c r="G4852">
        <f t="shared" ca="1" si="452"/>
        <v>654</v>
      </c>
      <c r="H4852">
        <f t="shared" ca="1" si="453"/>
        <v>0</v>
      </c>
      <c r="I4852" s="122">
        <f t="shared" ca="1" si="454"/>
        <v>0</v>
      </c>
    </row>
    <row r="4853" spans="1:9" x14ac:dyDescent="0.25">
      <c r="A4853" s="114">
        <f t="shared" si="455"/>
        <v>4853</v>
      </c>
      <c r="B4853" s="114">
        <f>IF(AND(A4853&gt;=CONTROL!$D$9,A4853&lt;CONTROL!$D$10+1),A4853,0)</f>
        <v>0</v>
      </c>
      <c r="C4853" s="114">
        <f>IF(AND(A4853&gt;=CONTROL!$F$9,A4853&lt;CONTROL!$F$10+1),A4853,0)</f>
        <v>0</v>
      </c>
      <c r="D4853" s="114" t="str">
        <f>IF(DATOS!I4854=CONTROL!$H$10,"B","A")</f>
        <v>A</v>
      </c>
      <c r="E4853" s="114">
        <f t="shared" si="450"/>
        <v>0</v>
      </c>
      <c r="F4853">
        <f t="shared" ca="1" si="451"/>
        <v>-1</v>
      </c>
      <c r="G4853">
        <f t="shared" ca="1" si="452"/>
        <v>654</v>
      </c>
      <c r="H4853">
        <f t="shared" ca="1" si="453"/>
        <v>0</v>
      </c>
      <c r="I4853" s="122">
        <f t="shared" ca="1" si="454"/>
        <v>0</v>
      </c>
    </row>
    <row r="4854" spans="1:9" x14ac:dyDescent="0.25">
      <c r="A4854" s="114">
        <f t="shared" si="455"/>
        <v>4854</v>
      </c>
      <c r="B4854" s="114">
        <f>IF(AND(A4854&gt;=CONTROL!$D$9,A4854&lt;CONTROL!$D$10+1),A4854,0)</f>
        <v>0</v>
      </c>
      <c r="C4854" s="114">
        <f>IF(AND(A4854&gt;=CONTROL!$F$9,A4854&lt;CONTROL!$F$10+1),A4854,0)</f>
        <v>0</v>
      </c>
      <c r="D4854" s="114" t="str">
        <f>IF(DATOS!I4855=CONTROL!$H$10,"B","A")</f>
        <v>A</v>
      </c>
      <c r="E4854" s="114">
        <f t="shared" si="450"/>
        <v>0</v>
      </c>
      <c r="F4854">
        <f t="shared" ca="1" si="451"/>
        <v>-1</v>
      </c>
      <c r="G4854">
        <f t="shared" ca="1" si="452"/>
        <v>654</v>
      </c>
      <c r="H4854">
        <f t="shared" ca="1" si="453"/>
        <v>0</v>
      </c>
      <c r="I4854" s="122">
        <f t="shared" ca="1" si="454"/>
        <v>0</v>
      </c>
    </row>
    <row r="4855" spans="1:9" x14ac:dyDescent="0.25">
      <c r="A4855" s="114">
        <f t="shared" si="455"/>
        <v>4855</v>
      </c>
      <c r="B4855" s="114">
        <f>IF(AND(A4855&gt;=CONTROL!$D$9,A4855&lt;CONTROL!$D$10+1),A4855,0)</f>
        <v>0</v>
      </c>
      <c r="C4855" s="114">
        <f>IF(AND(A4855&gt;=CONTROL!$F$9,A4855&lt;CONTROL!$F$10+1),A4855,0)</f>
        <v>0</v>
      </c>
      <c r="D4855" s="114" t="str">
        <f>IF(DATOS!I4856=CONTROL!$H$10,"B","A")</f>
        <v>A</v>
      </c>
      <c r="E4855" s="114">
        <f t="shared" si="450"/>
        <v>0</v>
      </c>
      <c r="F4855">
        <f t="shared" ca="1" si="451"/>
        <v>-1</v>
      </c>
      <c r="G4855">
        <f t="shared" ca="1" si="452"/>
        <v>654</v>
      </c>
      <c r="H4855">
        <f t="shared" ca="1" si="453"/>
        <v>0</v>
      </c>
      <c r="I4855" s="122">
        <f t="shared" ca="1" si="454"/>
        <v>0</v>
      </c>
    </row>
    <row r="4856" spans="1:9" x14ac:dyDescent="0.25">
      <c r="A4856" s="114">
        <f t="shared" si="455"/>
        <v>4856</v>
      </c>
      <c r="B4856" s="114">
        <f>IF(AND(A4856&gt;=CONTROL!$D$9,A4856&lt;CONTROL!$D$10+1),A4856,0)</f>
        <v>0</v>
      </c>
      <c r="C4856" s="114">
        <f>IF(AND(A4856&gt;=CONTROL!$F$9,A4856&lt;CONTROL!$F$10+1),A4856,0)</f>
        <v>0</v>
      </c>
      <c r="D4856" s="114" t="str">
        <f>IF(DATOS!I4857=CONTROL!$H$10,"B","A")</f>
        <v>A</v>
      </c>
      <c r="E4856" s="114">
        <f t="shared" si="450"/>
        <v>0</v>
      </c>
      <c r="F4856">
        <f t="shared" ca="1" si="451"/>
        <v>-1</v>
      </c>
      <c r="G4856">
        <f t="shared" ca="1" si="452"/>
        <v>654</v>
      </c>
      <c r="H4856">
        <f t="shared" ca="1" si="453"/>
        <v>0</v>
      </c>
      <c r="I4856" s="122">
        <f t="shared" ca="1" si="454"/>
        <v>0</v>
      </c>
    </row>
    <row r="4857" spans="1:9" x14ac:dyDescent="0.25">
      <c r="A4857" s="114">
        <f t="shared" si="455"/>
        <v>4857</v>
      </c>
      <c r="B4857" s="114">
        <f>IF(AND(A4857&gt;=CONTROL!$D$9,A4857&lt;CONTROL!$D$10+1),A4857,0)</f>
        <v>0</v>
      </c>
      <c r="C4857" s="114">
        <f>IF(AND(A4857&gt;=CONTROL!$F$9,A4857&lt;CONTROL!$F$10+1),A4857,0)</f>
        <v>0</v>
      </c>
      <c r="D4857" s="114" t="str">
        <f>IF(DATOS!I4858=CONTROL!$H$10,"B","A")</f>
        <v>A</v>
      </c>
      <c r="E4857" s="114">
        <f t="shared" si="450"/>
        <v>0</v>
      </c>
      <c r="F4857">
        <f t="shared" ca="1" si="451"/>
        <v>-1</v>
      </c>
      <c r="G4857">
        <f t="shared" ca="1" si="452"/>
        <v>654</v>
      </c>
      <c r="H4857">
        <f t="shared" ca="1" si="453"/>
        <v>0</v>
      </c>
      <c r="I4857" s="122">
        <f t="shared" ca="1" si="454"/>
        <v>0</v>
      </c>
    </row>
    <row r="4858" spans="1:9" x14ac:dyDescent="0.25">
      <c r="A4858" s="114">
        <f t="shared" si="455"/>
        <v>4858</v>
      </c>
      <c r="B4858" s="114">
        <f>IF(AND(A4858&gt;=CONTROL!$D$9,A4858&lt;CONTROL!$D$10+1),A4858,0)</f>
        <v>0</v>
      </c>
      <c r="C4858" s="114">
        <f>IF(AND(A4858&gt;=CONTROL!$F$9,A4858&lt;CONTROL!$F$10+1),A4858,0)</f>
        <v>0</v>
      </c>
      <c r="D4858" s="114" t="str">
        <f>IF(DATOS!I4859=CONTROL!$H$10,"B","A")</f>
        <v>A</v>
      </c>
      <c r="E4858" s="114">
        <f t="shared" si="450"/>
        <v>0</v>
      </c>
      <c r="F4858">
        <f t="shared" ca="1" si="451"/>
        <v>-1</v>
      </c>
      <c r="G4858">
        <f t="shared" ca="1" si="452"/>
        <v>654</v>
      </c>
      <c r="H4858">
        <f t="shared" ca="1" si="453"/>
        <v>0</v>
      </c>
      <c r="I4858" s="122">
        <f t="shared" ca="1" si="454"/>
        <v>0</v>
      </c>
    </row>
    <row r="4859" spans="1:9" x14ac:dyDescent="0.25">
      <c r="A4859" s="114">
        <f t="shared" si="455"/>
        <v>4859</v>
      </c>
      <c r="B4859" s="114">
        <f>IF(AND(A4859&gt;=CONTROL!$D$9,A4859&lt;CONTROL!$D$10+1),A4859,0)</f>
        <v>0</v>
      </c>
      <c r="C4859" s="114">
        <f>IF(AND(A4859&gt;=CONTROL!$F$9,A4859&lt;CONTROL!$F$10+1),A4859,0)</f>
        <v>0</v>
      </c>
      <c r="D4859" s="114" t="str">
        <f>IF(DATOS!I4860=CONTROL!$H$10,"B","A")</f>
        <v>A</v>
      </c>
      <c r="E4859" s="114">
        <f t="shared" si="450"/>
        <v>0</v>
      </c>
      <c r="F4859">
        <f t="shared" ca="1" si="451"/>
        <v>-1</v>
      </c>
      <c r="G4859">
        <f t="shared" ca="1" si="452"/>
        <v>654</v>
      </c>
      <c r="H4859">
        <f t="shared" ca="1" si="453"/>
        <v>0</v>
      </c>
      <c r="I4859" s="122">
        <f t="shared" ca="1" si="454"/>
        <v>0</v>
      </c>
    </row>
    <row r="4860" spans="1:9" x14ac:dyDescent="0.25">
      <c r="A4860" s="114">
        <f t="shared" si="455"/>
        <v>4860</v>
      </c>
      <c r="B4860" s="114">
        <f>IF(AND(A4860&gt;=CONTROL!$D$9,A4860&lt;CONTROL!$D$10+1),A4860,0)</f>
        <v>0</v>
      </c>
      <c r="C4860" s="114">
        <f>IF(AND(A4860&gt;=CONTROL!$F$9,A4860&lt;CONTROL!$F$10+1),A4860,0)</f>
        <v>0</v>
      </c>
      <c r="D4860" s="114" t="str">
        <f>IF(DATOS!I4861=CONTROL!$H$10,"B","A")</f>
        <v>A</v>
      </c>
      <c r="E4860" s="114">
        <f t="shared" si="450"/>
        <v>0</v>
      </c>
      <c r="F4860">
        <f t="shared" ca="1" si="451"/>
        <v>-1</v>
      </c>
      <c r="G4860">
        <f t="shared" ca="1" si="452"/>
        <v>654</v>
      </c>
      <c r="H4860">
        <f t="shared" ca="1" si="453"/>
        <v>0</v>
      </c>
      <c r="I4860" s="122">
        <f t="shared" ca="1" si="454"/>
        <v>0</v>
      </c>
    </row>
    <row r="4861" spans="1:9" x14ac:dyDescent="0.25">
      <c r="A4861" s="114">
        <f t="shared" si="455"/>
        <v>4861</v>
      </c>
      <c r="B4861" s="114">
        <f>IF(AND(A4861&gt;=CONTROL!$D$9,A4861&lt;CONTROL!$D$10+1),A4861,0)</f>
        <v>0</v>
      </c>
      <c r="C4861" s="114">
        <f>IF(AND(A4861&gt;=CONTROL!$F$9,A4861&lt;CONTROL!$F$10+1),A4861,0)</f>
        <v>0</v>
      </c>
      <c r="D4861" s="114" t="str">
        <f>IF(DATOS!I4862=CONTROL!$H$10,"B","A")</f>
        <v>A</v>
      </c>
      <c r="E4861" s="114">
        <f t="shared" si="450"/>
        <v>0</v>
      </c>
      <c r="F4861">
        <f t="shared" ca="1" si="451"/>
        <v>-1</v>
      </c>
      <c r="G4861">
        <f t="shared" ca="1" si="452"/>
        <v>654</v>
      </c>
      <c r="H4861">
        <f t="shared" ca="1" si="453"/>
        <v>0</v>
      </c>
      <c r="I4861" s="122">
        <f t="shared" ca="1" si="454"/>
        <v>0</v>
      </c>
    </row>
    <row r="4862" spans="1:9" x14ac:dyDescent="0.25">
      <c r="A4862" s="114">
        <f t="shared" si="455"/>
        <v>4862</v>
      </c>
      <c r="B4862" s="114">
        <f>IF(AND(A4862&gt;=CONTROL!$D$9,A4862&lt;CONTROL!$D$10+1),A4862,0)</f>
        <v>0</v>
      </c>
      <c r="C4862" s="114">
        <f>IF(AND(A4862&gt;=CONTROL!$F$9,A4862&lt;CONTROL!$F$10+1),A4862,0)</f>
        <v>0</v>
      </c>
      <c r="D4862" s="114" t="str">
        <f>IF(DATOS!I4863=CONTROL!$H$10,"B","A")</f>
        <v>A</v>
      </c>
      <c r="E4862" s="114">
        <f t="shared" si="450"/>
        <v>0</v>
      </c>
      <c r="F4862">
        <f t="shared" ca="1" si="451"/>
        <v>-1</v>
      </c>
      <c r="G4862">
        <f t="shared" ca="1" si="452"/>
        <v>654</v>
      </c>
      <c r="H4862">
        <f t="shared" ca="1" si="453"/>
        <v>0</v>
      </c>
      <c r="I4862" s="122">
        <f t="shared" ca="1" si="454"/>
        <v>0</v>
      </c>
    </row>
    <row r="4863" spans="1:9" x14ac:dyDescent="0.25">
      <c r="A4863" s="114">
        <f t="shared" si="455"/>
        <v>4863</v>
      </c>
      <c r="B4863" s="114">
        <f>IF(AND(A4863&gt;=CONTROL!$D$9,A4863&lt;CONTROL!$D$10+1),A4863,0)</f>
        <v>0</v>
      </c>
      <c r="C4863" s="114">
        <f>IF(AND(A4863&gt;=CONTROL!$F$9,A4863&lt;CONTROL!$F$10+1),A4863,0)</f>
        <v>0</v>
      </c>
      <c r="D4863" s="114" t="str">
        <f>IF(DATOS!I4864=CONTROL!$H$10,"B","A")</f>
        <v>A</v>
      </c>
      <c r="E4863" s="114">
        <f t="shared" si="450"/>
        <v>0</v>
      </c>
      <c r="F4863">
        <f t="shared" ca="1" si="451"/>
        <v>-1</v>
      </c>
      <c r="G4863">
        <f t="shared" ca="1" si="452"/>
        <v>654</v>
      </c>
      <c r="H4863">
        <f t="shared" ca="1" si="453"/>
        <v>0</v>
      </c>
      <c r="I4863" s="122">
        <f t="shared" ca="1" si="454"/>
        <v>0</v>
      </c>
    </row>
    <row r="4864" spans="1:9" x14ac:dyDescent="0.25">
      <c r="A4864" s="114">
        <f t="shared" si="455"/>
        <v>4864</v>
      </c>
      <c r="B4864" s="114">
        <f>IF(AND(A4864&gt;=CONTROL!$D$9,A4864&lt;CONTROL!$D$10+1),A4864,0)</f>
        <v>0</v>
      </c>
      <c r="C4864" s="114">
        <f>IF(AND(A4864&gt;=CONTROL!$F$9,A4864&lt;CONTROL!$F$10+1),A4864,0)</f>
        <v>0</v>
      </c>
      <c r="D4864" s="114" t="str">
        <f>IF(DATOS!I4865=CONTROL!$H$10,"B","A")</f>
        <v>A</v>
      </c>
      <c r="E4864" s="114">
        <f t="shared" si="450"/>
        <v>0</v>
      </c>
      <c r="F4864">
        <f t="shared" ca="1" si="451"/>
        <v>-1</v>
      </c>
      <c r="G4864">
        <f t="shared" ca="1" si="452"/>
        <v>654</v>
      </c>
      <c r="H4864">
        <f t="shared" ca="1" si="453"/>
        <v>0</v>
      </c>
      <c r="I4864" s="122">
        <f t="shared" ca="1" si="454"/>
        <v>0</v>
      </c>
    </row>
    <row r="4865" spans="1:9" x14ac:dyDescent="0.25">
      <c r="A4865" s="114">
        <f t="shared" si="455"/>
        <v>4865</v>
      </c>
      <c r="B4865" s="114">
        <f>IF(AND(A4865&gt;=CONTROL!$D$9,A4865&lt;CONTROL!$D$10+1),A4865,0)</f>
        <v>0</v>
      </c>
      <c r="C4865" s="114">
        <f>IF(AND(A4865&gt;=CONTROL!$F$9,A4865&lt;CONTROL!$F$10+1),A4865,0)</f>
        <v>0</v>
      </c>
      <c r="D4865" s="114" t="str">
        <f>IF(DATOS!I4866=CONTROL!$H$10,"B","A")</f>
        <v>A</v>
      </c>
      <c r="E4865" s="114">
        <f t="shared" si="450"/>
        <v>0</v>
      </c>
      <c r="F4865">
        <f t="shared" ca="1" si="451"/>
        <v>-1</v>
      </c>
      <c r="G4865">
        <f t="shared" ca="1" si="452"/>
        <v>654</v>
      </c>
      <c r="H4865">
        <f t="shared" ca="1" si="453"/>
        <v>0</v>
      </c>
      <c r="I4865" s="122">
        <f t="shared" ca="1" si="454"/>
        <v>0</v>
      </c>
    </row>
    <row r="4866" spans="1:9" x14ac:dyDescent="0.25">
      <c r="A4866" s="114">
        <f t="shared" si="455"/>
        <v>4866</v>
      </c>
      <c r="B4866" s="114">
        <f>IF(AND(A4866&gt;=CONTROL!$D$9,A4866&lt;CONTROL!$D$10+1),A4866,0)</f>
        <v>0</v>
      </c>
      <c r="C4866" s="114">
        <f>IF(AND(A4866&gt;=CONTROL!$F$9,A4866&lt;CONTROL!$F$10+1),A4866,0)</f>
        <v>0</v>
      </c>
      <c r="D4866" s="114" t="str">
        <f>IF(DATOS!I4867=CONTROL!$H$10,"B","A")</f>
        <v>A</v>
      </c>
      <c r="E4866" s="114">
        <f t="shared" ref="E4866:E4929" si="456">IF(D4866="A",+C4866+B4866,0)</f>
        <v>0</v>
      </c>
      <c r="F4866">
        <f t="shared" ref="F4866:F4929" ca="1" si="457">IF(E4866&gt;0,RAND(),-1)</f>
        <v>-1</v>
      </c>
      <c r="G4866">
        <f t="shared" ref="G4866:G4929" ca="1" si="458">RANK(F4866,$F$1:$F$5000)</f>
        <v>654</v>
      </c>
      <c r="H4866">
        <f t="shared" ref="H4866:H4929" ca="1" si="459">IF(F4866=-1,0,G4866)</f>
        <v>0</v>
      </c>
      <c r="I4866" s="122">
        <f t="shared" ref="I4866:I4929" ca="1" si="460">IFERROR(MATCH(A4866,H:H,0),0)</f>
        <v>0</v>
      </c>
    </row>
    <row r="4867" spans="1:9" x14ac:dyDescent="0.25">
      <c r="A4867" s="114">
        <f t="shared" ref="A4867:A4930" si="461">+A4866+1</f>
        <v>4867</v>
      </c>
      <c r="B4867" s="114">
        <f>IF(AND(A4867&gt;=CONTROL!$D$9,A4867&lt;CONTROL!$D$10+1),A4867,0)</f>
        <v>0</v>
      </c>
      <c r="C4867" s="114">
        <f>IF(AND(A4867&gt;=CONTROL!$F$9,A4867&lt;CONTROL!$F$10+1),A4867,0)</f>
        <v>0</v>
      </c>
      <c r="D4867" s="114" t="str">
        <f>IF(DATOS!I4868=CONTROL!$H$10,"B","A")</f>
        <v>A</v>
      </c>
      <c r="E4867" s="114">
        <f t="shared" si="456"/>
        <v>0</v>
      </c>
      <c r="F4867">
        <f t="shared" ca="1" si="457"/>
        <v>-1</v>
      </c>
      <c r="G4867">
        <f t="shared" ca="1" si="458"/>
        <v>654</v>
      </c>
      <c r="H4867">
        <f t="shared" ca="1" si="459"/>
        <v>0</v>
      </c>
      <c r="I4867" s="122">
        <f t="shared" ca="1" si="460"/>
        <v>0</v>
      </c>
    </row>
    <row r="4868" spans="1:9" x14ac:dyDescent="0.25">
      <c r="A4868" s="114">
        <f t="shared" si="461"/>
        <v>4868</v>
      </c>
      <c r="B4868" s="114">
        <f>IF(AND(A4868&gt;=CONTROL!$D$9,A4868&lt;CONTROL!$D$10+1),A4868,0)</f>
        <v>0</v>
      </c>
      <c r="C4868" s="114">
        <f>IF(AND(A4868&gt;=CONTROL!$F$9,A4868&lt;CONTROL!$F$10+1),A4868,0)</f>
        <v>0</v>
      </c>
      <c r="D4868" s="114" t="str">
        <f>IF(DATOS!I4869=CONTROL!$H$10,"B","A")</f>
        <v>A</v>
      </c>
      <c r="E4868" s="114">
        <f t="shared" si="456"/>
        <v>0</v>
      </c>
      <c r="F4868">
        <f t="shared" ca="1" si="457"/>
        <v>-1</v>
      </c>
      <c r="G4868">
        <f t="shared" ca="1" si="458"/>
        <v>654</v>
      </c>
      <c r="H4868">
        <f t="shared" ca="1" si="459"/>
        <v>0</v>
      </c>
      <c r="I4868" s="122">
        <f t="shared" ca="1" si="460"/>
        <v>0</v>
      </c>
    </row>
    <row r="4869" spans="1:9" x14ac:dyDescent="0.25">
      <c r="A4869" s="114">
        <f t="shared" si="461"/>
        <v>4869</v>
      </c>
      <c r="B4869" s="114">
        <f>IF(AND(A4869&gt;=CONTROL!$D$9,A4869&lt;CONTROL!$D$10+1),A4869,0)</f>
        <v>0</v>
      </c>
      <c r="C4869" s="114">
        <f>IF(AND(A4869&gt;=CONTROL!$F$9,A4869&lt;CONTROL!$F$10+1),A4869,0)</f>
        <v>0</v>
      </c>
      <c r="D4869" s="114" t="str">
        <f>IF(DATOS!I4870=CONTROL!$H$10,"B","A")</f>
        <v>A</v>
      </c>
      <c r="E4869" s="114">
        <f t="shared" si="456"/>
        <v>0</v>
      </c>
      <c r="F4869">
        <f t="shared" ca="1" si="457"/>
        <v>-1</v>
      </c>
      <c r="G4869">
        <f t="shared" ca="1" si="458"/>
        <v>654</v>
      </c>
      <c r="H4869">
        <f t="shared" ca="1" si="459"/>
        <v>0</v>
      </c>
      <c r="I4869" s="122">
        <f t="shared" ca="1" si="460"/>
        <v>0</v>
      </c>
    </row>
    <row r="4870" spans="1:9" x14ac:dyDescent="0.25">
      <c r="A4870" s="114">
        <f t="shared" si="461"/>
        <v>4870</v>
      </c>
      <c r="B4870" s="114">
        <f>IF(AND(A4870&gt;=CONTROL!$D$9,A4870&lt;CONTROL!$D$10+1),A4870,0)</f>
        <v>0</v>
      </c>
      <c r="C4870" s="114">
        <f>IF(AND(A4870&gt;=CONTROL!$F$9,A4870&lt;CONTROL!$F$10+1),A4870,0)</f>
        <v>0</v>
      </c>
      <c r="D4870" s="114" t="str">
        <f>IF(DATOS!I4871=CONTROL!$H$10,"B","A")</f>
        <v>A</v>
      </c>
      <c r="E4870" s="114">
        <f t="shared" si="456"/>
        <v>0</v>
      </c>
      <c r="F4870">
        <f t="shared" ca="1" si="457"/>
        <v>-1</v>
      </c>
      <c r="G4870">
        <f t="shared" ca="1" si="458"/>
        <v>654</v>
      </c>
      <c r="H4870">
        <f t="shared" ca="1" si="459"/>
        <v>0</v>
      </c>
      <c r="I4870" s="122">
        <f t="shared" ca="1" si="460"/>
        <v>0</v>
      </c>
    </row>
    <row r="4871" spans="1:9" x14ac:dyDescent="0.25">
      <c r="A4871" s="114">
        <f t="shared" si="461"/>
        <v>4871</v>
      </c>
      <c r="B4871" s="114">
        <f>IF(AND(A4871&gt;=CONTROL!$D$9,A4871&lt;CONTROL!$D$10+1),A4871,0)</f>
        <v>0</v>
      </c>
      <c r="C4871" s="114">
        <f>IF(AND(A4871&gt;=CONTROL!$F$9,A4871&lt;CONTROL!$F$10+1),A4871,0)</f>
        <v>0</v>
      </c>
      <c r="D4871" s="114" t="str">
        <f>IF(DATOS!I4872=CONTROL!$H$10,"B","A")</f>
        <v>A</v>
      </c>
      <c r="E4871" s="114">
        <f t="shared" si="456"/>
        <v>0</v>
      </c>
      <c r="F4871">
        <f t="shared" ca="1" si="457"/>
        <v>-1</v>
      </c>
      <c r="G4871">
        <f t="shared" ca="1" si="458"/>
        <v>654</v>
      </c>
      <c r="H4871">
        <f t="shared" ca="1" si="459"/>
        <v>0</v>
      </c>
      <c r="I4871" s="122">
        <f t="shared" ca="1" si="460"/>
        <v>0</v>
      </c>
    </row>
    <row r="4872" spans="1:9" x14ac:dyDescent="0.25">
      <c r="A4872" s="114">
        <f t="shared" si="461"/>
        <v>4872</v>
      </c>
      <c r="B4872" s="114">
        <f>IF(AND(A4872&gt;=CONTROL!$D$9,A4872&lt;CONTROL!$D$10+1),A4872,0)</f>
        <v>0</v>
      </c>
      <c r="C4872" s="114">
        <f>IF(AND(A4872&gt;=CONTROL!$F$9,A4872&lt;CONTROL!$F$10+1),A4872,0)</f>
        <v>0</v>
      </c>
      <c r="D4872" s="114" t="str">
        <f>IF(DATOS!I4873=CONTROL!$H$10,"B","A")</f>
        <v>A</v>
      </c>
      <c r="E4872" s="114">
        <f t="shared" si="456"/>
        <v>0</v>
      </c>
      <c r="F4872">
        <f t="shared" ca="1" si="457"/>
        <v>-1</v>
      </c>
      <c r="G4872">
        <f t="shared" ca="1" si="458"/>
        <v>654</v>
      </c>
      <c r="H4872">
        <f t="shared" ca="1" si="459"/>
        <v>0</v>
      </c>
      <c r="I4872" s="122">
        <f t="shared" ca="1" si="460"/>
        <v>0</v>
      </c>
    </row>
    <row r="4873" spans="1:9" x14ac:dyDescent="0.25">
      <c r="A4873" s="114">
        <f t="shared" si="461"/>
        <v>4873</v>
      </c>
      <c r="B4873" s="114">
        <f>IF(AND(A4873&gt;=CONTROL!$D$9,A4873&lt;CONTROL!$D$10+1),A4873,0)</f>
        <v>0</v>
      </c>
      <c r="C4873" s="114">
        <f>IF(AND(A4873&gt;=CONTROL!$F$9,A4873&lt;CONTROL!$F$10+1),A4873,0)</f>
        <v>0</v>
      </c>
      <c r="D4873" s="114" t="str">
        <f>IF(DATOS!I4874=CONTROL!$H$10,"B","A")</f>
        <v>A</v>
      </c>
      <c r="E4873" s="114">
        <f t="shared" si="456"/>
        <v>0</v>
      </c>
      <c r="F4873">
        <f t="shared" ca="1" si="457"/>
        <v>-1</v>
      </c>
      <c r="G4873">
        <f t="shared" ca="1" si="458"/>
        <v>654</v>
      </c>
      <c r="H4873">
        <f t="shared" ca="1" si="459"/>
        <v>0</v>
      </c>
      <c r="I4873" s="122">
        <f t="shared" ca="1" si="460"/>
        <v>0</v>
      </c>
    </row>
    <row r="4874" spans="1:9" x14ac:dyDescent="0.25">
      <c r="A4874" s="114">
        <f t="shared" si="461"/>
        <v>4874</v>
      </c>
      <c r="B4874" s="114">
        <f>IF(AND(A4874&gt;=CONTROL!$D$9,A4874&lt;CONTROL!$D$10+1),A4874,0)</f>
        <v>0</v>
      </c>
      <c r="C4874" s="114">
        <f>IF(AND(A4874&gt;=CONTROL!$F$9,A4874&lt;CONTROL!$F$10+1),A4874,0)</f>
        <v>0</v>
      </c>
      <c r="D4874" s="114" t="str">
        <f>IF(DATOS!I4875=CONTROL!$H$10,"B","A")</f>
        <v>A</v>
      </c>
      <c r="E4874" s="114">
        <f t="shared" si="456"/>
        <v>0</v>
      </c>
      <c r="F4874">
        <f t="shared" ca="1" si="457"/>
        <v>-1</v>
      </c>
      <c r="G4874">
        <f t="shared" ca="1" si="458"/>
        <v>654</v>
      </c>
      <c r="H4874">
        <f t="shared" ca="1" si="459"/>
        <v>0</v>
      </c>
      <c r="I4874" s="122">
        <f t="shared" ca="1" si="460"/>
        <v>0</v>
      </c>
    </row>
    <row r="4875" spans="1:9" x14ac:dyDescent="0.25">
      <c r="A4875" s="114">
        <f t="shared" si="461"/>
        <v>4875</v>
      </c>
      <c r="B4875" s="114">
        <f>IF(AND(A4875&gt;=CONTROL!$D$9,A4875&lt;CONTROL!$D$10+1),A4875,0)</f>
        <v>0</v>
      </c>
      <c r="C4875" s="114">
        <f>IF(AND(A4875&gt;=CONTROL!$F$9,A4875&lt;CONTROL!$F$10+1),A4875,0)</f>
        <v>0</v>
      </c>
      <c r="D4875" s="114" t="str">
        <f>IF(DATOS!I4876=CONTROL!$H$10,"B","A")</f>
        <v>A</v>
      </c>
      <c r="E4875" s="114">
        <f t="shared" si="456"/>
        <v>0</v>
      </c>
      <c r="F4875">
        <f t="shared" ca="1" si="457"/>
        <v>-1</v>
      </c>
      <c r="G4875">
        <f t="shared" ca="1" si="458"/>
        <v>654</v>
      </c>
      <c r="H4875">
        <f t="shared" ca="1" si="459"/>
        <v>0</v>
      </c>
      <c r="I4875" s="122">
        <f t="shared" ca="1" si="460"/>
        <v>0</v>
      </c>
    </row>
    <row r="4876" spans="1:9" x14ac:dyDescent="0.25">
      <c r="A4876" s="114">
        <f t="shared" si="461"/>
        <v>4876</v>
      </c>
      <c r="B4876" s="114">
        <f>IF(AND(A4876&gt;=CONTROL!$D$9,A4876&lt;CONTROL!$D$10+1),A4876,0)</f>
        <v>0</v>
      </c>
      <c r="C4876" s="114">
        <f>IF(AND(A4876&gt;=CONTROL!$F$9,A4876&lt;CONTROL!$F$10+1),A4876,0)</f>
        <v>0</v>
      </c>
      <c r="D4876" s="114" t="str">
        <f>IF(DATOS!I4877=CONTROL!$H$10,"B","A")</f>
        <v>A</v>
      </c>
      <c r="E4876" s="114">
        <f t="shared" si="456"/>
        <v>0</v>
      </c>
      <c r="F4876">
        <f t="shared" ca="1" si="457"/>
        <v>-1</v>
      </c>
      <c r="G4876">
        <f t="shared" ca="1" si="458"/>
        <v>654</v>
      </c>
      <c r="H4876">
        <f t="shared" ca="1" si="459"/>
        <v>0</v>
      </c>
      <c r="I4876" s="122">
        <f t="shared" ca="1" si="460"/>
        <v>0</v>
      </c>
    </row>
    <row r="4877" spans="1:9" x14ac:dyDescent="0.25">
      <c r="A4877" s="114">
        <f t="shared" si="461"/>
        <v>4877</v>
      </c>
      <c r="B4877" s="114">
        <f>IF(AND(A4877&gt;=CONTROL!$D$9,A4877&lt;CONTROL!$D$10+1),A4877,0)</f>
        <v>0</v>
      </c>
      <c r="C4877" s="114">
        <f>IF(AND(A4877&gt;=CONTROL!$F$9,A4877&lt;CONTROL!$F$10+1),A4877,0)</f>
        <v>0</v>
      </c>
      <c r="D4877" s="114" t="str">
        <f>IF(DATOS!I4878=CONTROL!$H$10,"B","A")</f>
        <v>A</v>
      </c>
      <c r="E4877" s="114">
        <f t="shared" si="456"/>
        <v>0</v>
      </c>
      <c r="F4877">
        <f t="shared" ca="1" si="457"/>
        <v>-1</v>
      </c>
      <c r="G4877">
        <f t="shared" ca="1" si="458"/>
        <v>654</v>
      </c>
      <c r="H4877">
        <f t="shared" ca="1" si="459"/>
        <v>0</v>
      </c>
      <c r="I4877" s="122">
        <f t="shared" ca="1" si="460"/>
        <v>0</v>
      </c>
    </row>
    <row r="4878" spans="1:9" x14ac:dyDescent="0.25">
      <c r="A4878" s="114">
        <f t="shared" si="461"/>
        <v>4878</v>
      </c>
      <c r="B4878" s="114">
        <f>IF(AND(A4878&gt;=CONTROL!$D$9,A4878&lt;CONTROL!$D$10+1),A4878,0)</f>
        <v>0</v>
      </c>
      <c r="C4878" s="114">
        <f>IF(AND(A4878&gt;=CONTROL!$F$9,A4878&lt;CONTROL!$F$10+1),A4878,0)</f>
        <v>0</v>
      </c>
      <c r="D4878" s="114" t="str">
        <f>IF(DATOS!I4879=CONTROL!$H$10,"B","A")</f>
        <v>A</v>
      </c>
      <c r="E4878" s="114">
        <f t="shared" si="456"/>
        <v>0</v>
      </c>
      <c r="F4878">
        <f t="shared" ca="1" si="457"/>
        <v>-1</v>
      </c>
      <c r="G4878">
        <f t="shared" ca="1" si="458"/>
        <v>654</v>
      </c>
      <c r="H4878">
        <f t="shared" ca="1" si="459"/>
        <v>0</v>
      </c>
      <c r="I4878" s="122">
        <f t="shared" ca="1" si="460"/>
        <v>0</v>
      </c>
    </row>
    <row r="4879" spans="1:9" x14ac:dyDescent="0.25">
      <c r="A4879" s="114">
        <f t="shared" si="461"/>
        <v>4879</v>
      </c>
      <c r="B4879" s="114">
        <f>IF(AND(A4879&gt;=CONTROL!$D$9,A4879&lt;CONTROL!$D$10+1),A4879,0)</f>
        <v>0</v>
      </c>
      <c r="C4879" s="114">
        <f>IF(AND(A4879&gt;=CONTROL!$F$9,A4879&lt;CONTROL!$F$10+1),A4879,0)</f>
        <v>0</v>
      </c>
      <c r="D4879" s="114" t="str">
        <f>IF(DATOS!I4880=CONTROL!$H$10,"B","A")</f>
        <v>A</v>
      </c>
      <c r="E4879" s="114">
        <f t="shared" si="456"/>
        <v>0</v>
      </c>
      <c r="F4879">
        <f t="shared" ca="1" si="457"/>
        <v>-1</v>
      </c>
      <c r="G4879">
        <f t="shared" ca="1" si="458"/>
        <v>654</v>
      </c>
      <c r="H4879">
        <f t="shared" ca="1" si="459"/>
        <v>0</v>
      </c>
      <c r="I4879" s="122">
        <f t="shared" ca="1" si="460"/>
        <v>0</v>
      </c>
    </row>
    <row r="4880" spans="1:9" x14ac:dyDescent="0.25">
      <c r="A4880" s="114">
        <f t="shared" si="461"/>
        <v>4880</v>
      </c>
      <c r="B4880" s="114">
        <f>IF(AND(A4880&gt;=CONTROL!$D$9,A4880&lt;CONTROL!$D$10+1),A4880,0)</f>
        <v>0</v>
      </c>
      <c r="C4880" s="114">
        <f>IF(AND(A4880&gt;=CONTROL!$F$9,A4880&lt;CONTROL!$F$10+1),A4880,0)</f>
        <v>0</v>
      </c>
      <c r="D4880" s="114" t="str">
        <f>IF(DATOS!I4881=CONTROL!$H$10,"B","A")</f>
        <v>A</v>
      </c>
      <c r="E4880" s="114">
        <f t="shared" si="456"/>
        <v>0</v>
      </c>
      <c r="F4880">
        <f t="shared" ca="1" si="457"/>
        <v>-1</v>
      </c>
      <c r="G4880">
        <f t="shared" ca="1" si="458"/>
        <v>654</v>
      </c>
      <c r="H4880">
        <f t="shared" ca="1" si="459"/>
        <v>0</v>
      </c>
      <c r="I4880" s="122">
        <f t="shared" ca="1" si="460"/>
        <v>0</v>
      </c>
    </row>
    <row r="4881" spans="1:9" x14ac:dyDescent="0.25">
      <c r="A4881" s="114">
        <f t="shared" si="461"/>
        <v>4881</v>
      </c>
      <c r="B4881" s="114">
        <f>IF(AND(A4881&gt;=CONTROL!$D$9,A4881&lt;CONTROL!$D$10+1),A4881,0)</f>
        <v>0</v>
      </c>
      <c r="C4881" s="114">
        <f>IF(AND(A4881&gt;=CONTROL!$F$9,A4881&lt;CONTROL!$F$10+1),A4881,0)</f>
        <v>0</v>
      </c>
      <c r="D4881" s="114" t="str">
        <f>IF(DATOS!I4882=CONTROL!$H$10,"B","A")</f>
        <v>A</v>
      </c>
      <c r="E4881" s="114">
        <f t="shared" si="456"/>
        <v>0</v>
      </c>
      <c r="F4881">
        <f t="shared" ca="1" si="457"/>
        <v>-1</v>
      </c>
      <c r="G4881">
        <f t="shared" ca="1" si="458"/>
        <v>654</v>
      </c>
      <c r="H4881">
        <f t="shared" ca="1" si="459"/>
        <v>0</v>
      </c>
      <c r="I4881" s="122">
        <f t="shared" ca="1" si="460"/>
        <v>0</v>
      </c>
    </row>
    <row r="4882" spans="1:9" x14ac:dyDescent="0.25">
      <c r="A4882" s="114">
        <f t="shared" si="461"/>
        <v>4882</v>
      </c>
      <c r="B4882" s="114">
        <f>IF(AND(A4882&gt;=CONTROL!$D$9,A4882&lt;CONTROL!$D$10+1),A4882,0)</f>
        <v>0</v>
      </c>
      <c r="C4882" s="114">
        <f>IF(AND(A4882&gt;=CONTROL!$F$9,A4882&lt;CONTROL!$F$10+1),A4882,0)</f>
        <v>0</v>
      </c>
      <c r="D4882" s="114" t="str">
        <f>IF(DATOS!I4883=CONTROL!$H$10,"B","A")</f>
        <v>A</v>
      </c>
      <c r="E4882" s="114">
        <f t="shared" si="456"/>
        <v>0</v>
      </c>
      <c r="F4882">
        <f t="shared" ca="1" si="457"/>
        <v>-1</v>
      </c>
      <c r="G4882">
        <f t="shared" ca="1" si="458"/>
        <v>654</v>
      </c>
      <c r="H4882">
        <f t="shared" ca="1" si="459"/>
        <v>0</v>
      </c>
      <c r="I4882" s="122">
        <f t="shared" ca="1" si="460"/>
        <v>0</v>
      </c>
    </row>
    <row r="4883" spans="1:9" x14ac:dyDescent="0.25">
      <c r="A4883" s="114">
        <f t="shared" si="461"/>
        <v>4883</v>
      </c>
      <c r="B4883" s="114">
        <f>IF(AND(A4883&gt;=CONTROL!$D$9,A4883&lt;CONTROL!$D$10+1),A4883,0)</f>
        <v>0</v>
      </c>
      <c r="C4883" s="114">
        <f>IF(AND(A4883&gt;=CONTROL!$F$9,A4883&lt;CONTROL!$F$10+1),A4883,0)</f>
        <v>0</v>
      </c>
      <c r="D4883" s="114" t="str">
        <f>IF(DATOS!I4884=CONTROL!$H$10,"B","A")</f>
        <v>A</v>
      </c>
      <c r="E4883" s="114">
        <f t="shared" si="456"/>
        <v>0</v>
      </c>
      <c r="F4883">
        <f t="shared" ca="1" si="457"/>
        <v>-1</v>
      </c>
      <c r="G4883">
        <f t="shared" ca="1" si="458"/>
        <v>654</v>
      </c>
      <c r="H4883">
        <f t="shared" ca="1" si="459"/>
        <v>0</v>
      </c>
      <c r="I4883" s="122">
        <f t="shared" ca="1" si="460"/>
        <v>0</v>
      </c>
    </row>
    <row r="4884" spans="1:9" x14ac:dyDescent="0.25">
      <c r="A4884" s="114">
        <f t="shared" si="461"/>
        <v>4884</v>
      </c>
      <c r="B4884" s="114">
        <f>IF(AND(A4884&gt;=CONTROL!$D$9,A4884&lt;CONTROL!$D$10+1),A4884,0)</f>
        <v>0</v>
      </c>
      <c r="C4884" s="114">
        <f>IF(AND(A4884&gt;=CONTROL!$F$9,A4884&lt;CONTROL!$F$10+1),A4884,0)</f>
        <v>0</v>
      </c>
      <c r="D4884" s="114" t="str">
        <f>IF(DATOS!I4885=CONTROL!$H$10,"B","A")</f>
        <v>A</v>
      </c>
      <c r="E4884" s="114">
        <f t="shared" si="456"/>
        <v>0</v>
      </c>
      <c r="F4884">
        <f t="shared" ca="1" si="457"/>
        <v>-1</v>
      </c>
      <c r="G4884">
        <f t="shared" ca="1" si="458"/>
        <v>654</v>
      </c>
      <c r="H4884">
        <f t="shared" ca="1" si="459"/>
        <v>0</v>
      </c>
      <c r="I4884" s="122">
        <f t="shared" ca="1" si="460"/>
        <v>0</v>
      </c>
    </row>
    <row r="4885" spans="1:9" x14ac:dyDescent="0.25">
      <c r="A4885" s="114">
        <f t="shared" si="461"/>
        <v>4885</v>
      </c>
      <c r="B4885" s="114">
        <f>IF(AND(A4885&gt;=CONTROL!$D$9,A4885&lt;CONTROL!$D$10+1),A4885,0)</f>
        <v>0</v>
      </c>
      <c r="C4885" s="114">
        <f>IF(AND(A4885&gt;=CONTROL!$F$9,A4885&lt;CONTROL!$F$10+1),A4885,0)</f>
        <v>0</v>
      </c>
      <c r="D4885" s="114" t="str">
        <f>IF(DATOS!I4886=CONTROL!$H$10,"B","A")</f>
        <v>A</v>
      </c>
      <c r="E4885" s="114">
        <f t="shared" si="456"/>
        <v>0</v>
      </c>
      <c r="F4885">
        <f t="shared" ca="1" si="457"/>
        <v>-1</v>
      </c>
      <c r="G4885">
        <f t="shared" ca="1" si="458"/>
        <v>654</v>
      </c>
      <c r="H4885">
        <f t="shared" ca="1" si="459"/>
        <v>0</v>
      </c>
      <c r="I4885" s="122">
        <f t="shared" ca="1" si="460"/>
        <v>0</v>
      </c>
    </row>
    <row r="4886" spans="1:9" x14ac:dyDescent="0.25">
      <c r="A4886" s="114">
        <f t="shared" si="461"/>
        <v>4886</v>
      </c>
      <c r="B4886" s="114">
        <f>IF(AND(A4886&gt;=CONTROL!$D$9,A4886&lt;CONTROL!$D$10+1),A4886,0)</f>
        <v>0</v>
      </c>
      <c r="C4886" s="114">
        <f>IF(AND(A4886&gt;=CONTROL!$F$9,A4886&lt;CONTROL!$F$10+1),A4886,0)</f>
        <v>0</v>
      </c>
      <c r="D4886" s="114" t="str">
        <f>IF(DATOS!I4887=CONTROL!$H$10,"B","A")</f>
        <v>A</v>
      </c>
      <c r="E4886" s="114">
        <f t="shared" si="456"/>
        <v>0</v>
      </c>
      <c r="F4886">
        <f t="shared" ca="1" si="457"/>
        <v>-1</v>
      </c>
      <c r="G4886">
        <f t="shared" ca="1" si="458"/>
        <v>654</v>
      </c>
      <c r="H4886">
        <f t="shared" ca="1" si="459"/>
        <v>0</v>
      </c>
      <c r="I4886" s="122">
        <f t="shared" ca="1" si="460"/>
        <v>0</v>
      </c>
    </row>
    <row r="4887" spans="1:9" x14ac:dyDescent="0.25">
      <c r="A4887" s="114">
        <f t="shared" si="461"/>
        <v>4887</v>
      </c>
      <c r="B4887" s="114">
        <f>IF(AND(A4887&gt;=CONTROL!$D$9,A4887&lt;CONTROL!$D$10+1),A4887,0)</f>
        <v>0</v>
      </c>
      <c r="C4887" s="114">
        <f>IF(AND(A4887&gt;=CONTROL!$F$9,A4887&lt;CONTROL!$F$10+1),A4887,0)</f>
        <v>0</v>
      </c>
      <c r="D4887" s="114" t="str">
        <f>IF(DATOS!I4888=CONTROL!$H$10,"B","A")</f>
        <v>A</v>
      </c>
      <c r="E4887" s="114">
        <f t="shared" si="456"/>
        <v>0</v>
      </c>
      <c r="F4887">
        <f t="shared" ca="1" si="457"/>
        <v>-1</v>
      </c>
      <c r="G4887">
        <f t="shared" ca="1" si="458"/>
        <v>654</v>
      </c>
      <c r="H4887">
        <f t="shared" ca="1" si="459"/>
        <v>0</v>
      </c>
      <c r="I4887" s="122">
        <f t="shared" ca="1" si="460"/>
        <v>0</v>
      </c>
    </row>
    <row r="4888" spans="1:9" x14ac:dyDescent="0.25">
      <c r="A4888" s="114">
        <f t="shared" si="461"/>
        <v>4888</v>
      </c>
      <c r="B4888" s="114">
        <f>IF(AND(A4888&gt;=CONTROL!$D$9,A4888&lt;CONTROL!$D$10+1),A4888,0)</f>
        <v>0</v>
      </c>
      <c r="C4888" s="114">
        <f>IF(AND(A4888&gt;=CONTROL!$F$9,A4888&lt;CONTROL!$F$10+1),A4888,0)</f>
        <v>0</v>
      </c>
      <c r="D4888" s="114" t="str">
        <f>IF(DATOS!I4889=CONTROL!$H$10,"B","A")</f>
        <v>A</v>
      </c>
      <c r="E4888" s="114">
        <f t="shared" si="456"/>
        <v>0</v>
      </c>
      <c r="F4888">
        <f t="shared" ca="1" si="457"/>
        <v>-1</v>
      </c>
      <c r="G4888">
        <f t="shared" ca="1" si="458"/>
        <v>654</v>
      </c>
      <c r="H4888">
        <f t="shared" ca="1" si="459"/>
        <v>0</v>
      </c>
      <c r="I4888" s="122">
        <f t="shared" ca="1" si="460"/>
        <v>0</v>
      </c>
    </row>
    <row r="4889" spans="1:9" x14ac:dyDescent="0.25">
      <c r="A4889" s="114">
        <f t="shared" si="461"/>
        <v>4889</v>
      </c>
      <c r="B4889" s="114">
        <f>IF(AND(A4889&gt;=CONTROL!$D$9,A4889&lt;CONTROL!$D$10+1),A4889,0)</f>
        <v>0</v>
      </c>
      <c r="C4889" s="114">
        <f>IF(AND(A4889&gt;=CONTROL!$F$9,A4889&lt;CONTROL!$F$10+1),A4889,0)</f>
        <v>0</v>
      </c>
      <c r="D4889" s="114" t="str">
        <f>IF(DATOS!I4890=CONTROL!$H$10,"B","A")</f>
        <v>A</v>
      </c>
      <c r="E4889" s="114">
        <f t="shared" si="456"/>
        <v>0</v>
      </c>
      <c r="F4889">
        <f t="shared" ca="1" si="457"/>
        <v>-1</v>
      </c>
      <c r="G4889">
        <f t="shared" ca="1" si="458"/>
        <v>654</v>
      </c>
      <c r="H4889">
        <f t="shared" ca="1" si="459"/>
        <v>0</v>
      </c>
      <c r="I4889" s="122">
        <f t="shared" ca="1" si="460"/>
        <v>0</v>
      </c>
    </row>
    <row r="4890" spans="1:9" x14ac:dyDescent="0.25">
      <c r="A4890" s="114">
        <f t="shared" si="461"/>
        <v>4890</v>
      </c>
      <c r="B4890" s="114">
        <f>IF(AND(A4890&gt;=CONTROL!$D$9,A4890&lt;CONTROL!$D$10+1),A4890,0)</f>
        <v>0</v>
      </c>
      <c r="C4890" s="114">
        <f>IF(AND(A4890&gt;=CONTROL!$F$9,A4890&lt;CONTROL!$F$10+1),A4890,0)</f>
        <v>0</v>
      </c>
      <c r="D4890" s="114" t="str">
        <f>IF(DATOS!I4891=CONTROL!$H$10,"B","A")</f>
        <v>A</v>
      </c>
      <c r="E4890" s="114">
        <f t="shared" si="456"/>
        <v>0</v>
      </c>
      <c r="F4890">
        <f t="shared" ca="1" si="457"/>
        <v>-1</v>
      </c>
      <c r="G4890">
        <f t="shared" ca="1" si="458"/>
        <v>654</v>
      </c>
      <c r="H4890">
        <f t="shared" ca="1" si="459"/>
        <v>0</v>
      </c>
      <c r="I4890" s="122">
        <f t="shared" ca="1" si="460"/>
        <v>0</v>
      </c>
    </row>
    <row r="4891" spans="1:9" x14ac:dyDescent="0.25">
      <c r="A4891" s="114">
        <f t="shared" si="461"/>
        <v>4891</v>
      </c>
      <c r="B4891" s="114">
        <f>IF(AND(A4891&gt;=CONTROL!$D$9,A4891&lt;CONTROL!$D$10+1),A4891,0)</f>
        <v>0</v>
      </c>
      <c r="C4891" s="114">
        <f>IF(AND(A4891&gt;=CONTROL!$F$9,A4891&lt;CONTROL!$F$10+1),A4891,0)</f>
        <v>0</v>
      </c>
      <c r="D4891" s="114" t="str">
        <f>IF(DATOS!I4892=CONTROL!$H$10,"B","A")</f>
        <v>A</v>
      </c>
      <c r="E4891" s="114">
        <f t="shared" si="456"/>
        <v>0</v>
      </c>
      <c r="F4891">
        <f t="shared" ca="1" si="457"/>
        <v>-1</v>
      </c>
      <c r="G4891">
        <f t="shared" ca="1" si="458"/>
        <v>654</v>
      </c>
      <c r="H4891">
        <f t="shared" ca="1" si="459"/>
        <v>0</v>
      </c>
      <c r="I4891" s="122">
        <f t="shared" ca="1" si="460"/>
        <v>0</v>
      </c>
    </row>
    <row r="4892" spans="1:9" x14ac:dyDescent="0.25">
      <c r="A4892" s="114">
        <f t="shared" si="461"/>
        <v>4892</v>
      </c>
      <c r="B4892" s="114">
        <f>IF(AND(A4892&gt;=CONTROL!$D$9,A4892&lt;CONTROL!$D$10+1),A4892,0)</f>
        <v>0</v>
      </c>
      <c r="C4892" s="114">
        <f>IF(AND(A4892&gt;=CONTROL!$F$9,A4892&lt;CONTROL!$F$10+1),A4892,0)</f>
        <v>0</v>
      </c>
      <c r="D4892" s="114" t="str">
        <f>IF(DATOS!I4893=CONTROL!$H$10,"B","A")</f>
        <v>A</v>
      </c>
      <c r="E4892" s="114">
        <f t="shared" si="456"/>
        <v>0</v>
      </c>
      <c r="F4892">
        <f t="shared" ca="1" si="457"/>
        <v>-1</v>
      </c>
      <c r="G4892">
        <f t="shared" ca="1" si="458"/>
        <v>654</v>
      </c>
      <c r="H4892">
        <f t="shared" ca="1" si="459"/>
        <v>0</v>
      </c>
      <c r="I4892" s="122">
        <f t="shared" ca="1" si="460"/>
        <v>0</v>
      </c>
    </row>
    <row r="4893" spans="1:9" x14ac:dyDescent="0.25">
      <c r="A4893" s="114">
        <f t="shared" si="461"/>
        <v>4893</v>
      </c>
      <c r="B4893" s="114">
        <f>IF(AND(A4893&gt;=CONTROL!$D$9,A4893&lt;CONTROL!$D$10+1),A4893,0)</f>
        <v>0</v>
      </c>
      <c r="C4893" s="114">
        <f>IF(AND(A4893&gt;=CONTROL!$F$9,A4893&lt;CONTROL!$F$10+1),A4893,0)</f>
        <v>0</v>
      </c>
      <c r="D4893" s="114" t="str">
        <f>IF(DATOS!I4894=CONTROL!$H$10,"B","A")</f>
        <v>A</v>
      </c>
      <c r="E4893" s="114">
        <f t="shared" si="456"/>
        <v>0</v>
      </c>
      <c r="F4893">
        <f t="shared" ca="1" si="457"/>
        <v>-1</v>
      </c>
      <c r="G4893">
        <f t="shared" ca="1" si="458"/>
        <v>654</v>
      </c>
      <c r="H4893">
        <f t="shared" ca="1" si="459"/>
        <v>0</v>
      </c>
      <c r="I4893" s="122">
        <f t="shared" ca="1" si="460"/>
        <v>0</v>
      </c>
    </row>
    <row r="4894" spans="1:9" x14ac:dyDescent="0.25">
      <c r="A4894" s="114">
        <f t="shared" si="461"/>
        <v>4894</v>
      </c>
      <c r="B4894" s="114">
        <f>IF(AND(A4894&gt;=CONTROL!$D$9,A4894&lt;CONTROL!$D$10+1),A4894,0)</f>
        <v>0</v>
      </c>
      <c r="C4894" s="114">
        <f>IF(AND(A4894&gt;=CONTROL!$F$9,A4894&lt;CONTROL!$F$10+1),A4894,0)</f>
        <v>0</v>
      </c>
      <c r="D4894" s="114" t="str">
        <f>IF(DATOS!I4895=CONTROL!$H$10,"B","A")</f>
        <v>A</v>
      </c>
      <c r="E4894" s="114">
        <f t="shared" si="456"/>
        <v>0</v>
      </c>
      <c r="F4894">
        <f t="shared" ca="1" si="457"/>
        <v>-1</v>
      </c>
      <c r="G4894">
        <f t="shared" ca="1" si="458"/>
        <v>654</v>
      </c>
      <c r="H4894">
        <f t="shared" ca="1" si="459"/>
        <v>0</v>
      </c>
      <c r="I4894" s="122">
        <f t="shared" ca="1" si="460"/>
        <v>0</v>
      </c>
    </row>
    <row r="4895" spans="1:9" x14ac:dyDescent="0.25">
      <c r="A4895" s="114">
        <f t="shared" si="461"/>
        <v>4895</v>
      </c>
      <c r="B4895" s="114">
        <f>IF(AND(A4895&gt;=CONTROL!$D$9,A4895&lt;CONTROL!$D$10+1),A4895,0)</f>
        <v>0</v>
      </c>
      <c r="C4895" s="114">
        <f>IF(AND(A4895&gt;=CONTROL!$F$9,A4895&lt;CONTROL!$F$10+1),A4895,0)</f>
        <v>0</v>
      </c>
      <c r="D4895" s="114" t="str">
        <f>IF(DATOS!I4896=CONTROL!$H$10,"B","A")</f>
        <v>A</v>
      </c>
      <c r="E4895" s="114">
        <f t="shared" si="456"/>
        <v>0</v>
      </c>
      <c r="F4895">
        <f t="shared" ca="1" si="457"/>
        <v>-1</v>
      </c>
      <c r="G4895">
        <f t="shared" ca="1" si="458"/>
        <v>654</v>
      </c>
      <c r="H4895">
        <f t="shared" ca="1" si="459"/>
        <v>0</v>
      </c>
      <c r="I4895" s="122">
        <f t="shared" ca="1" si="460"/>
        <v>0</v>
      </c>
    </row>
    <row r="4896" spans="1:9" x14ac:dyDescent="0.25">
      <c r="A4896" s="114">
        <f t="shared" si="461"/>
        <v>4896</v>
      </c>
      <c r="B4896" s="114">
        <f>IF(AND(A4896&gt;=CONTROL!$D$9,A4896&lt;CONTROL!$D$10+1),A4896,0)</f>
        <v>0</v>
      </c>
      <c r="C4896" s="114">
        <f>IF(AND(A4896&gt;=CONTROL!$F$9,A4896&lt;CONTROL!$F$10+1),A4896,0)</f>
        <v>0</v>
      </c>
      <c r="D4896" s="114" t="str">
        <f>IF(DATOS!I4897=CONTROL!$H$10,"B","A")</f>
        <v>A</v>
      </c>
      <c r="E4896" s="114">
        <f t="shared" si="456"/>
        <v>0</v>
      </c>
      <c r="F4896">
        <f t="shared" ca="1" si="457"/>
        <v>-1</v>
      </c>
      <c r="G4896">
        <f t="shared" ca="1" si="458"/>
        <v>654</v>
      </c>
      <c r="H4896">
        <f t="shared" ca="1" si="459"/>
        <v>0</v>
      </c>
      <c r="I4896" s="122">
        <f t="shared" ca="1" si="460"/>
        <v>0</v>
      </c>
    </row>
    <row r="4897" spans="1:9" x14ac:dyDescent="0.25">
      <c r="A4897" s="114">
        <f t="shared" si="461"/>
        <v>4897</v>
      </c>
      <c r="B4897" s="114">
        <f>IF(AND(A4897&gt;=CONTROL!$D$9,A4897&lt;CONTROL!$D$10+1),A4897,0)</f>
        <v>0</v>
      </c>
      <c r="C4897" s="114">
        <f>IF(AND(A4897&gt;=CONTROL!$F$9,A4897&lt;CONTROL!$F$10+1),A4897,0)</f>
        <v>0</v>
      </c>
      <c r="D4897" s="114" t="str">
        <f>IF(DATOS!I4898=CONTROL!$H$10,"B","A")</f>
        <v>A</v>
      </c>
      <c r="E4897" s="114">
        <f t="shared" si="456"/>
        <v>0</v>
      </c>
      <c r="F4897">
        <f t="shared" ca="1" si="457"/>
        <v>-1</v>
      </c>
      <c r="G4897">
        <f t="shared" ca="1" si="458"/>
        <v>654</v>
      </c>
      <c r="H4897">
        <f t="shared" ca="1" si="459"/>
        <v>0</v>
      </c>
      <c r="I4897" s="122">
        <f t="shared" ca="1" si="460"/>
        <v>0</v>
      </c>
    </row>
    <row r="4898" spans="1:9" x14ac:dyDescent="0.25">
      <c r="A4898" s="114">
        <f t="shared" si="461"/>
        <v>4898</v>
      </c>
      <c r="B4898" s="114">
        <f>IF(AND(A4898&gt;=CONTROL!$D$9,A4898&lt;CONTROL!$D$10+1),A4898,0)</f>
        <v>0</v>
      </c>
      <c r="C4898" s="114">
        <f>IF(AND(A4898&gt;=CONTROL!$F$9,A4898&lt;CONTROL!$F$10+1),A4898,0)</f>
        <v>0</v>
      </c>
      <c r="D4898" s="114" t="str">
        <f>IF(DATOS!I4899=CONTROL!$H$10,"B","A")</f>
        <v>A</v>
      </c>
      <c r="E4898" s="114">
        <f t="shared" si="456"/>
        <v>0</v>
      </c>
      <c r="F4898">
        <f t="shared" ca="1" si="457"/>
        <v>-1</v>
      </c>
      <c r="G4898">
        <f t="shared" ca="1" si="458"/>
        <v>654</v>
      </c>
      <c r="H4898">
        <f t="shared" ca="1" si="459"/>
        <v>0</v>
      </c>
      <c r="I4898" s="122">
        <f t="shared" ca="1" si="460"/>
        <v>0</v>
      </c>
    </row>
    <row r="4899" spans="1:9" x14ac:dyDescent="0.25">
      <c r="A4899" s="114">
        <f t="shared" si="461"/>
        <v>4899</v>
      </c>
      <c r="B4899" s="114">
        <f>IF(AND(A4899&gt;=CONTROL!$D$9,A4899&lt;CONTROL!$D$10+1),A4899,0)</f>
        <v>0</v>
      </c>
      <c r="C4899" s="114">
        <f>IF(AND(A4899&gt;=CONTROL!$F$9,A4899&lt;CONTROL!$F$10+1),A4899,0)</f>
        <v>0</v>
      </c>
      <c r="D4899" s="114" t="str">
        <f>IF(DATOS!I4900=CONTROL!$H$10,"B","A")</f>
        <v>A</v>
      </c>
      <c r="E4899" s="114">
        <f t="shared" si="456"/>
        <v>0</v>
      </c>
      <c r="F4899">
        <f t="shared" ca="1" si="457"/>
        <v>-1</v>
      </c>
      <c r="G4899">
        <f t="shared" ca="1" si="458"/>
        <v>654</v>
      </c>
      <c r="H4899">
        <f t="shared" ca="1" si="459"/>
        <v>0</v>
      </c>
      <c r="I4899" s="122">
        <f t="shared" ca="1" si="460"/>
        <v>0</v>
      </c>
    </row>
    <row r="4900" spans="1:9" x14ac:dyDescent="0.25">
      <c r="A4900" s="114">
        <f t="shared" si="461"/>
        <v>4900</v>
      </c>
      <c r="B4900" s="114">
        <f>IF(AND(A4900&gt;=CONTROL!$D$9,A4900&lt;CONTROL!$D$10+1),A4900,0)</f>
        <v>0</v>
      </c>
      <c r="C4900" s="114">
        <f>IF(AND(A4900&gt;=CONTROL!$F$9,A4900&lt;CONTROL!$F$10+1),A4900,0)</f>
        <v>0</v>
      </c>
      <c r="D4900" s="114" t="str">
        <f>IF(DATOS!I4901=CONTROL!$H$10,"B","A")</f>
        <v>A</v>
      </c>
      <c r="E4900" s="114">
        <f t="shared" si="456"/>
        <v>0</v>
      </c>
      <c r="F4900">
        <f t="shared" ca="1" si="457"/>
        <v>-1</v>
      </c>
      <c r="G4900">
        <f t="shared" ca="1" si="458"/>
        <v>654</v>
      </c>
      <c r="H4900">
        <f t="shared" ca="1" si="459"/>
        <v>0</v>
      </c>
      <c r="I4900" s="122">
        <f t="shared" ca="1" si="460"/>
        <v>0</v>
      </c>
    </row>
    <row r="4901" spans="1:9" x14ac:dyDescent="0.25">
      <c r="A4901" s="114">
        <f t="shared" si="461"/>
        <v>4901</v>
      </c>
      <c r="B4901" s="114">
        <f>IF(AND(A4901&gt;=CONTROL!$D$9,A4901&lt;CONTROL!$D$10+1),A4901,0)</f>
        <v>0</v>
      </c>
      <c r="C4901" s="114">
        <f>IF(AND(A4901&gt;=CONTROL!$F$9,A4901&lt;CONTROL!$F$10+1),A4901,0)</f>
        <v>0</v>
      </c>
      <c r="D4901" s="114" t="str">
        <f>IF(DATOS!I4902=CONTROL!$H$10,"B","A")</f>
        <v>A</v>
      </c>
      <c r="E4901" s="114">
        <f t="shared" si="456"/>
        <v>0</v>
      </c>
      <c r="F4901">
        <f t="shared" ca="1" si="457"/>
        <v>-1</v>
      </c>
      <c r="G4901">
        <f t="shared" ca="1" si="458"/>
        <v>654</v>
      </c>
      <c r="H4901">
        <f t="shared" ca="1" si="459"/>
        <v>0</v>
      </c>
      <c r="I4901" s="122">
        <f t="shared" ca="1" si="460"/>
        <v>0</v>
      </c>
    </row>
    <row r="4902" spans="1:9" x14ac:dyDescent="0.25">
      <c r="A4902" s="114">
        <f t="shared" si="461"/>
        <v>4902</v>
      </c>
      <c r="B4902" s="114">
        <f>IF(AND(A4902&gt;=CONTROL!$D$9,A4902&lt;CONTROL!$D$10+1),A4902,0)</f>
        <v>0</v>
      </c>
      <c r="C4902" s="114">
        <f>IF(AND(A4902&gt;=CONTROL!$F$9,A4902&lt;CONTROL!$F$10+1),A4902,0)</f>
        <v>0</v>
      </c>
      <c r="D4902" s="114" t="str">
        <f>IF(DATOS!I4903=CONTROL!$H$10,"B","A")</f>
        <v>A</v>
      </c>
      <c r="E4902" s="114">
        <f t="shared" si="456"/>
        <v>0</v>
      </c>
      <c r="F4902">
        <f t="shared" ca="1" si="457"/>
        <v>-1</v>
      </c>
      <c r="G4902">
        <f t="shared" ca="1" si="458"/>
        <v>654</v>
      </c>
      <c r="H4902">
        <f t="shared" ca="1" si="459"/>
        <v>0</v>
      </c>
      <c r="I4902" s="122">
        <f t="shared" ca="1" si="460"/>
        <v>0</v>
      </c>
    </row>
    <row r="4903" spans="1:9" x14ac:dyDescent="0.25">
      <c r="A4903" s="114">
        <f t="shared" si="461"/>
        <v>4903</v>
      </c>
      <c r="B4903" s="114">
        <f>IF(AND(A4903&gt;=CONTROL!$D$9,A4903&lt;CONTROL!$D$10+1),A4903,0)</f>
        <v>0</v>
      </c>
      <c r="C4903" s="114">
        <f>IF(AND(A4903&gt;=CONTROL!$F$9,A4903&lt;CONTROL!$F$10+1),A4903,0)</f>
        <v>0</v>
      </c>
      <c r="D4903" s="114" t="str">
        <f>IF(DATOS!I4904=CONTROL!$H$10,"B","A")</f>
        <v>A</v>
      </c>
      <c r="E4903" s="114">
        <f t="shared" si="456"/>
        <v>0</v>
      </c>
      <c r="F4903">
        <f t="shared" ca="1" si="457"/>
        <v>-1</v>
      </c>
      <c r="G4903">
        <f t="shared" ca="1" si="458"/>
        <v>654</v>
      </c>
      <c r="H4903">
        <f t="shared" ca="1" si="459"/>
        <v>0</v>
      </c>
      <c r="I4903" s="122">
        <f t="shared" ca="1" si="460"/>
        <v>0</v>
      </c>
    </row>
    <row r="4904" spans="1:9" x14ac:dyDescent="0.25">
      <c r="A4904" s="114">
        <f t="shared" si="461"/>
        <v>4904</v>
      </c>
      <c r="B4904" s="114">
        <f>IF(AND(A4904&gt;=CONTROL!$D$9,A4904&lt;CONTROL!$D$10+1),A4904,0)</f>
        <v>0</v>
      </c>
      <c r="C4904" s="114">
        <f>IF(AND(A4904&gt;=CONTROL!$F$9,A4904&lt;CONTROL!$F$10+1),A4904,0)</f>
        <v>0</v>
      </c>
      <c r="D4904" s="114" t="str">
        <f>IF(DATOS!I4905=CONTROL!$H$10,"B","A")</f>
        <v>A</v>
      </c>
      <c r="E4904" s="114">
        <f t="shared" si="456"/>
        <v>0</v>
      </c>
      <c r="F4904">
        <f t="shared" ca="1" si="457"/>
        <v>-1</v>
      </c>
      <c r="G4904">
        <f t="shared" ca="1" si="458"/>
        <v>654</v>
      </c>
      <c r="H4904">
        <f t="shared" ca="1" si="459"/>
        <v>0</v>
      </c>
      <c r="I4904" s="122">
        <f t="shared" ca="1" si="460"/>
        <v>0</v>
      </c>
    </row>
    <row r="4905" spans="1:9" x14ac:dyDescent="0.25">
      <c r="A4905" s="114">
        <f t="shared" si="461"/>
        <v>4905</v>
      </c>
      <c r="B4905" s="114">
        <f>IF(AND(A4905&gt;=CONTROL!$D$9,A4905&lt;CONTROL!$D$10+1),A4905,0)</f>
        <v>0</v>
      </c>
      <c r="C4905" s="114">
        <f>IF(AND(A4905&gt;=CONTROL!$F$9,A4905&lt;CONTROL!$F$10+1),A4905,0)</f>
        <v>0</v>
      </c>
      <c r="D4905" s="114" t="str">
        <f>IF(DATOS!I4906=CONTROL!$H$10,"B","A")</f>
        <v>A</v>
      </c>
      <c r="E4905" s="114">
        <f t="shared" si="456"/>
        <v>0</v>
      </c>
      <c r="F4905">
        <f t="shared" ca="1" si="457"/>
        <v>-1</v>
      </c>
      <c r="G4905">
        <f t="shared" ca="1" si="458"/>
        <v>654</v>
      </c>
      <c r="H4905">
        <f t="shared" ca="1" si="459"/>
        <v>0</v>
      </c>
      <c r="I4905" s="122">
        <f t="shared" ca="1" si="460"/>
        <v>0</v>
      </c>
    </row>
    <row r="4906" spans="1:9" x14ac:dyDescent="0.25">
      <c r="A4906" s="114">
        <f t="shared" si="461"/>
        <v>4906</v>
      </c>
      <c r="B4906" s="114">
        <f>IF(AND(A4906&gt;=CONTROL!$D$9,A4906&lt;CONTROL!$D$10+1),A4906,0)</f>
        <v>0</v>
      </c>
      <c r="C4906" s="114">
        <f>IF(AND(A4906&gt;=CONTROL!$F$9,A4906&lt;CONTROL!$F$10+1),A4906,0)</f>
        <v>0</v>
      </c>
      <c r="D4906" s="114" t="str">
        <f>IF(DATOS!I4907=CONTROL!$H$10,"B","A")</f>
        <v>A</v>
      </c>
      <c r="E4906" s="114">
        <f t="shared" si="456"/>
        <v>0</v>
      </c>
      <c r="F4906">
        <f t="shared" ca="1" si="457"/>
        <v>-1</v>
      </c>
      <c r="G4906">
        <f t="shared" ca="1" si="458"/>
        <v>654</v>
      </c>
      <c r="H4906">
        <f t="shared" ca="1" si="459"/>
        <v>0</v>
      </c>
      <c r="I4906" s="122">
        <f t="shared" ca="1" si="460"/>
        <v>0</v>
      </c>
    </row>
    <row r="4907" spans="1:9" x14ac:dyDescent="0.25">
      <c r="A4907" s="114">
        <f t="shared" si="461"/>
        <v>4907</v>
      </c>
      <c r="B4907" s="114">
        <f>IF(AND(A4907&gt;=CONTROL!$D$9,A4907&lt;CONTROL!$D$10+1),A4907,0)</f>
        <v>0</v>
      </c>
      <c r="C4907" s="114">
        <f>IF(AND(A4907&gt;=CONTROL!$F$9,A4907&lt;CONTROL!$F$10+1),A4907,0)</f>
        <v>0</v>
      </c>
      <c r="D4907" s="114" t="str">
        <f>IF(DATOS!I4908=CONTROL!$H$10,"B","A")</f>
        <v>A</v>
      </c>
      <c r="E4907" s="114">
        <f t="shared" si="456"/>
        <v>0</v>
      </c>
      <c r="F4907">
        <f t="shared" ca="1" si="457"/>
        <v>-1</v>
      </c>
      <c r="G4907">
        <f t="shared" ca="1" si="458"/>
        <v>654</v>
      </c>
      <c r="H4907">
        <f t="shared" ca="1" si="459"/>
        <v>0</v>
      </c>
      <c r="I4907" s="122">
        <f t="shared" ca="1" si="460"/>
        <v>0</v>
      </c>
    </row>
    <row r="4908" spans="1:9" x14ac:dyDescent="0.25">
      <c r="A4908" s="114">
        <f t="shared" si="461"/>
        <v>4908</v>
      </c>
      <c r="B4908" s="114">
        <f>IF(AND(A4908&gt;=CONTROL!$D$9,A4908&lt;CONTROL!$D$10+1),A4908,0)</f>
        <v>0</v>
      </c>
      <c r="C4908" s="114">
        <f>IF(AND(A4908&gt;=CONTROL!$F$9,A4908&lt;CONTROL!$F$10+1),A4908,0)</f>
        <v>0</v>
      </c>
      <c r="D4908" s="114" t="str">
        <f>IF(DATOS!I4909=CONTROL!$H$10,"B","A")</f>
        <v>A</v>
      </c>
      <c r="E4908" s="114">
        <f t="shared" si="456"/>
        <v>0</v>
      </c>
      <c r="F4908">
        <f t="shared" ca="1" si="457"/>
        <v>-1</v>
      </c>
      <c r="G4908">
        <f t="shared" ca="1" si="458"/>
        <v>654</v>
      </c>
      <c r="H4908">
        <f t="shared" ca="1" si="459"/>
        <v>0</v>
      </c>
      <c r="I4908" s="122">
        <f t="shared" ca="1" si="460"/>
        <v>0</v>
      </c>
    </row>
    <row r="4909" spans="1:9" x14ac:dyDescent="0.25">
      <c r="A4909" s="114">
        <f t="shared" si="461"/>
        <v>4909</v>
      </c>
      <c r="B4909" s="114">
        <f>IF(AND(A4909&gt;=CONTROL!$D$9,A4909&lt;CONTROL!$D$10+1),A4909,0)</f>
        <v>0</v>
      </c>
      <c r="C4909" s="114">
        <f>IF(AND(A4909&gt;=CONTROL!$F$9,A4909&lt;CONTROL!$F$10+1),A4909,0)</f>
        <v>0</v>
      </c>
      <c r="D4909" s="114" t="str">
        <f>IF(DATOS!I4910=CONTROL!$H$10,"B","A")</f>
        <v>A</v>
      </c>
      <c r="E4909" s="114">
        <f t="shared" si="456"/>
        <v>0</v>
      </c>
      <c r="F4909">
        <f t="shared" ca="1" si="457"/>
        <v>-1</v>
      </c>
      <c r="G4909">
        <f t="shared" ca="1" si="458"/>
        <v>654</v>
      </c>
      <c r="H4909">
        <f t="shared" ca="1" si="459"/>
        <v>0</v>
      </c>
      <c r="I4909" s="122">
        <f t="shared" ca="1" si="460"/>
        <v>0</v>
      </c>
    </row>
    <row r="4910" spans="1:9" x14ac:dyDescent="0.25">
      <c r="A4910" s="114">
        <f t="shared" si="461"/>
        <v>4910</v>
      </c>
      <c r="B4910" s="114">
        <f>IF(AND(A4910&gt;=CONTROL!$D$9,A4910&lt;CONTROL!$D$10+1),A4910,0)</f>
        <v>0</v>
      </c>
      <c r="C4910" s="114">
        <f>IF(AND(A4910&gt;=CONTROL!$F$9,A4910&lt;CONTROL!$F$10+1),A4910,0)</f>
        <v>0</v>
      </c>
      <c r="D4910" s="114" t="str">
        <f>IF(DATOS!I4911=CONTROL!$H$10,"B","A")</f>
        <v>A</v>
      </c>
      <c r="E4910" s="114">
        <f t="shared" si="456"/>
        <v>0</v>
      </c>
      <c r="F4910">
        <f t="shared" ca="1" si="457"/>
        <v>-1</v>
      </c>
      <c r="G4910">
        <f t="shared" ca="1" si="458"/>
        <v>654</v>
      </c>
      <c r="H4910">
        <f t="shared" ca="1" si="459"/>
        <v>0</v>
      </c>
      <c r="I4910" s="122">
        <f t="shared" ca="1" si="460"/>
        <v>0</v>
      </c>
    </row>
    <row r="4911" spans="1:9" x14ac:dyDescent="0.25">
      <c r="A4911" s="114">
        <f t="shared" si="461"/>
        <v>4911</v>
      </c>
      <c r="B4911" s="114">
        <f>IF(AND(A4911&gt;=CONTROL!$D$9,A4911&lt;CONTROL!$D$10+1),A4911,0)</f>
        <v>0</v>
      </c>
      <c r="C4911" s="114">
        <f>IF(AND(A4911&gt;=CONTROL!$F$9,A4911&lt;CONTROL!$F$10+1),A4911,0)</f>
        <v>0</v>
      </c>
      <c r="D4911" s="114" t="str">
        <f>IF(DATOS!I4912=CONTROL!$H$10,"B","A")</f>
        <v>A</v>
      </c>
      <c r="E4911" s="114">
        <f t="shared" si="456"/>
        <v>0</v>
      </c>
      <c r="F4911">
        <f t="shared" ca="1" si="457"/>
        <v>-1</v>
      </c>
      <c r="G4911">
        <f t="shared" ca="1" si="458"/>
        <v>654</v>
      </c>
      <c r="H4911">
        <f t="shared" ca="1" si="459"/>
        <v>0</v>
      </c>
      <c r="I4911" s="122">
        <f t="shared" ca="1" si="460"/>
        <v>0</v>
      </c>
    </row>
    <row r="4912" spans="1:9" x14ac:dyDescent="0.25">
      <c r="A4912" s="114">
        <f t="shared" si="461"/>
        <v>4912</v>
      </c>
      <c r="B4912" s="114">
        <f>IF(AND(A4912&gt;=CONTROL!$D$9,A4912&lt;CONTROL!$D$10+1),A4912,0)</f>
        <v>0</v>
      </c>
      <c r="C4912" s="114">
        <f>IF(AND(A4912&gt;=CONTROL!$F$9,A4912&lt;CONTROL!$F$10+1),A4912,0)</f>
        <v>0</v>
      </c>
      <c r="D4912" s="114" t="str">
        <f>IF(DATOS!I4913=CONTROL!$H$10,"B","A")</f>
        <v>A</v>
      </c>
      <c r="E4912" s="114">
        <f t="shared" si="456"/>
        <v>0</v>
      </c>
      <c r="F4912">
        <f t="shared" ca="1" si="457"/>
        <v>-1</v>
      </c>
      <c r="G4912">
        <f t="shared" ca="1" si="458"/>
        <v>654</v>
      </c>
      <c r="H4912">
        <f t="shared" ca="1" si="459"/>
        <v>0</v>
      </c>
      <c r="I4912" s="122">
        <f t="shared" ca="1" si="460"/>
        <v>0</v>
      </c>
    </row>
    <row r="4913" spans="1:9" x14ac:dyDescent="0.25">
      <c r="A4913" s="114">
        <f t="shared" si="461"/>
        <v>4913</v>
      </c>
      <c r="B4913" s="114">
        <f>IF(AND(A4913&gt;=CONTROL!$D$9,A4913&lt;CONTROL!$D$10+1),A4913,0)</f>
        <v>0</v>
      </c>
      <c r="C4913" s="114">
        <f>IF(AND(A4913&gt;=CONTROL!$F$9,A4913&lt;CONTROL!$F$10+1),A4913,0)</f>
        <v>0</v>
      </c>
      <c r="D4913" s="114" t="str">
        <f>IF(DATOS!I4914=CONTROL!$H$10,"B","A")</f>
        <v>A</v>
      </c>
      <c r="E4913" s="114">
        <f t="shared" si="456"/>
        <v>0</v>
      </c>
      <c r="F4913">
        <f t="shared" ca="1" si="457"/>
        <v>-1</v>
      </c>
      <c r="G4913">
        <f t="shared" ca="1" si="458"/>
        <v>654</v>
      </c>
      <c r="H4913">
        <f t="shared" ca="1" si="459"/>
        <v>0</v>
      </c>
      <c r="I4913" s="122">
        <f t="shared" ca="1" si="460"/>
        <v>0</v>
      </c>
    </row>
    <row r="4914" spans="1:9" x14ac:dyDescent="0.25">
      <c r="A4914" s="114">
        <f t="shared" si="461"/>
        <v>4914</v>
      </c>
      <c r="B4914" s="114">
        <f>IF(AND(A4914&gt;=CONTROL!$D$9,A4914&lt;CONTROL!$D$10+1),A4914,0)</f>
        <v>0</v>
      </c>
      <c r="C4914" s="114">
        <f>IF(AND(A4914&gt;=CONTROL!$F$9,A4914&lt;CONTROL!$F$10+1),A4914,0)</f>
        <v>0</v>
      </c>
      <c r="D4914" s="114" t="str">
        <f>IF(DATOS!I4915=CONTROL!$H$10,"B","A")</f>
        <v>A</v>
      </c>
      <c r="E4914" s="114">
        <f t="shared" si="456"/>
        <v>0</v>
      </c>
      <c r="F4914">
        <f t="shared" ca="1" si="457"/>
        <v>-1</v>
      </c>
      <c r="G4914">
        <f t="shared" ca="1" si="458"/>
        <v>654</v>
      </c>
      <c r="H4914">
        <f t="shared" ca="1" si="459"/>
        <v>0</v>
      </c>
      <c r="I4914" s="122">
        <f t="shared" ca="1" si="460"/>
        <v>0</v>
      </c>
    </row>
    <row r="4915" spans="1:9" x14ac:dyDescent="0.25">
      <c r="A4915" s="114">
        <f t="shared" si="461"/>
        <v>4915</v>
      </c>
      <c r="B4915" s="114">
        <f>IF(AND(A4915&gt;=CONTROL!$D$9,A4915&lt;CONTROL!$D$10+1),A4915,0)</f>
        <v>0</v>
      </c>
      <c r="C4915" s="114">
        <f>IF(AND(A4915&gt;=CONTROL!$F$9,A4915&lt;CONTROL!$F$10+1),A4915,0)</f>
        <v>0</v>
      </c>
      <c r="D4915" s="114" t="str">
        <f>IF(DATOS!I4916=CONTROL!$H$10,"B","A")</f>
        <v>A</v>
      </c>
      <c r="E4915" s="114">
        <f t="shared" si="456"/>
        <v>0</v>
      </c>
      <c r="F4915">
        <f t="shared" ca="1" si="457"/>
        <v>-1</v>
      </c>
      <c r="G4915">
        <f t="shared" ca="1" si="458"/>
        <v>654</v>
      </c>
      <c r="H4915">
        <f t="shared" ca="1" si="459"/>
        <v>0</v>
      </c>
      <c r="I4915" s="122">
        <f t="shared" ca="1" si="460"/>
        <v>0</v>
      </c>
    </row>
    <row r="4916" spans="1:9" x14ac:dyDescent="0.25">
      <c r="A4916" s="114">
        <f t="shared" si="461"/>
        <v>4916</v>
      </c>
      <c r="B4916" s="114">
        <f>IF(AND(A4916&gt;=CONTROL!$D$9,A4916&lt;CONTROL!$D$10+1),A4916,0)</f>
        <v>0</v>
      </c>
      <c r="C4916" s="114">
        <f>IF(AND(A4916&gt;=CONTROL!$F$9,A4916&lt;CONTROL!$F$10+1),A4916,0)</f>
        <v>0</v>
      </c>
      <c r="D4916" s="114" t="str">
        <f>IF(DATOS!I4917=CONTROL!$H$10,"B","A")</f>
        <v>A</v>
      </c>
      <c r="E4916" s="114">
        <f t="shared" si="456"/>
        <v>0</v>
      </c>
      <c r="F4916">
        <f t="shared" ca="1" si="457"/>
        <v>-1</v>
      </c>
      <c r="G4916">
        <f t="shared" ca="1" si="458"/>
        <v>654</v>
      </c>
      <c r="H4916">
        <f t="shared" ca="1" si="459"/>
        <v>0</v>
      </c>
      <c r="I4916" s="122">
        <f t="shared" ca="1" si="460"/>
        <v>0</v>
      </c>
    </row>
    <row r="4917" spans="1:9" x14ac:dyDescent="0.25">
      <c r="A4917" s="114">
        <f t="shared" si="461"/>
        <v>4917</v>
      </c>
      <c r="B4917" s="114">
        <f>IF(AND(A4917&gt;=CONTROL!$D$9,A4917&lt;CONTROL!$D$10+1),A4917,0)</f>
        <v>0</v>
      </c>
      <c r="C4917" s="114">
        <f>IF(AND(A4917&gt;=CONTROL!$F$9,A4917&lt;CONTROL!$F$10+1),A4917,0)</f>
        <v>0</v>
      </c>
      <c r="D4917" s="114" t="str">
        <f>IF(DATOS!I4918=CONTROL!$H$10,"B","A")</f>
        <v>A</v>
      </c>
      <c r="E4917" s="114">
        <f t="shared" si="456"/>
        <v>0</v>
      </c>
      <c r="F4917">
        <f t="shared" ca="1" si="457"/>
        <v>-1</v>
      </c>
      <c r="G4917">
        <f t="shared" ca="1" si="458"/>
        <v>654</v>
      </c>
      <c r="H4917">
        <f t="shared" ca="1" si="459"/>
        <v>0</v>
      </c>
      <c r="I4917" s="122">
        <f t="shared" ca="1" si="460"/>
        <v>0</v>
      </c>
    </row>
    <row r="4918" spans="1:9" x14ac:dyDescent="0.25">
      <c r="A4918" s="114">
        <f t="shared" si="461"/>
        <v>4918</v>
      </c>
      <c r="B4918" s="114">
        <f>IF(AND(A4918&gt;=CONTROL!$D$9,A4918&lt;CONTROL!$D$10+1),A4918,0)</f>
        <v>0</v>
      </c>
      <c r="C4918" s="114">
        <f>IF(AND(A4918&gt;=CONTROL!$F$9,A4918&lt;CONTROL!$F$10+1),A4918,0)</f>
        <v>0</v>
      </c>
      <c r="D4918" s="114" t="str">
        <f>IF(DATOS!I4919=CONTROL!$H$10,"B","A")</f>
        <v>A</v>
      </c>
      <c r="E4918" s="114">
        <f t="shared" si="456"/>
        <v>0</v>
      </c>
      <c r="F4918">
        <f t="shared" ca="1" si="457"/>
        <v>-1</v>
      </c>
      <c r="G4918">
        <f t="shared" ca="1" si="458"/>
        <v>654</v>
      </c>
      <c r="H4918">
        <f t="shared" ca="1" si="459"/>
        <v>0</v>
      </c>
      <c r="I4918" s="122">
        <f t="shared" ca="1" si="460"/>
        <v>0</v>
      </c>
    </row>
    <row r="4919" spans="1:9" x14ac:dyDescent="0.25">
      <c r="A4919" s="114">
        <f t="shared" si="461"/>
        <v>4919</v>
      </c>
      <c r="B4919" s="114">
        <f>IF(AND(A4919&gt;=CONTROL!$D$9,A4919&lt;CONTROL!$D$10+1),A4919,0)</f>
        <v>0</v>
      </c>
      <c r="C4919" s="114">
        <f>IF(AND(A4919&gt;=CONTROL!$F$9,A4919&lt;CONTROL!$F$10+1),A4919,0)</f>
        <v>0</v>
      </c>
      <c r="D4919" s="114" t="str">
        <f>IF(DATOS!I4920=CONTROL!$H$10,"B","A")</f>
        <v>A</v>
      </c>
      <c r="E4919" s="114">
        <f t="shared" si="456"/>
        <v>0</v>
      </c>
      <c r="F4919">
        <f t="shared" ca="1" si="457"/>
        <v>-1</v>
      </c>
      <c r="G4919">
        <f t="shared" ca="1" si="458"/>
        <v>654</v>
      </c>
      <c r="H4919">
        <f t="shared" ca="1" si="459"/>
        <v>0</v>
      </c>
      <c r="I4919" s="122">
        <f t="shared" ca="1" si="460"/>
        <v>0</v>
      </c>
    </row>
    <row r="4920" spans="1:9" x14ac:dyDescent="0.25">
      <c r="A4920" s="114">
        <f t="shared" si="461"/>
        <v>4920</v>
      </c>
      <c r="B4920" s="114">
        <f>IF(AND(A4920&gt;=CONTROL!$D$9,A4920&lt;CONTROL!$D$10+1),A4920,0)</f>
        <v>0</v>
      </c>
      <c r="C4920" s="114">
        <f>IF(AND(A4920&gt;=CONTROL!$F$9,A4920&lt;CONTROL!$F$10+1),A4920,0)</f>
        <v>0</v>
      </c>
      <c r="D4920" s="114" t="str">
        <f>IF(DATOS!I4921=CONTROL!$H$10,"B","A")</f>
        <v>A</v>
      </c>
      <c r="E4920" s="114">
        <f t="shared" si="456"/>
        <v>0</v>
      </c>
      <c r="F4920">
        <f t="shared" ca="1" si="457"/>
        <v>-1</v>
      </c>
      <c r="G4920">
        <f t="shared" ca="1" si="458"/>
        <v>654</v>
      </c>
      <c r="H4920">
        <f t="shared" ca="1" si="459"/>
        <v>0</v>
      </c>
      <c r="I4920" s="122">
        <f t="shared" ca="1" si="460"/>
        <v>0</v>
      </c>
    </row>
    <row r="4921" spans="1:9" x14ac:dyDescent="0.25">
      <c r="A4921" s="114">
        <f t="shared" si="461"/>
        <v>4921</v>
      </c>
      <c r="B4921" s="114">
        <f>IF(AND(A4921&gt;=CONTROL!$D$9,A4921&lt;CONTROL!$D$10+1),A4921,0)</f>
        <v>0</v>
      </c>
      <c r="C4921" s="114">
        <f>IF(AND(A4921&gt;=CONTROL!$F$9,A4921&lt;CONTROL!$F$10+1),A4921,0)</f>
        <v>0</v>
      </c>
      <c r="D4921" s="114" t="str">
        <f>IF(DATOS!I4922=CONTROL!$H$10,"B","A")</f>
        <v>A</v>
      </c>
      <c r="E4921" s="114">
        <f t="shared" si="456"/>
        <v>0</v>
      </c>
      <c r="F4921">
        <f t="shared" ca="1" si="457"/>
        <v>-1</v>
      </c>
      <c r="G4921">
        <f t="shared" ca="1" si="458"/>
        <v>654</v>
      </c>
      <c r="H4921">
        <f t="shared" ca="1" si="459"/>
        <v>0</v>
      </c>
      <c r="I4921" s="122">
        <f t="shared" ca="1" si="460"/>
        <v>0</v>
      </c>
    </row>
    <row r="4922" spans="1:9" x14ac:dyDescent="0.25">
      <c r="A4922" s="114">
        <f t="shared" si="461"/>
        <v>4922</v>
      </c>
      <c r="B4922" s="114">
        <f>IF(AND(A4922&gt;=CONTROL!$D$9,A4922&lt;CONTROL!$D$10+1),A4922,0)</f>
        <v>0</v>
      </c>
      <c r="C4922" s="114">
        <f>IF(AND(A4922&gt;=CONTROL!$F$9,A4922&lt;CONTROL!$F$10+1),A4922,0)</f>
        <v>0</v>
      </c>
      <c r="D4922" s="114" t="str">
        <f>IF(DATOS!I4923=CONTROL!$H$10,"B","A")</f>
        <v>A</v>
      </c>
      <c r="E4922" s="114">
        <f t="shared" si="456"/>
        <v>0</v>
      </c>
      <c r="F4922">
        <f t="shared" ca="1" si="457"/>
        <v>-1</v>
      </c>
      <c r="G4922">
        <f t="shared" ca="1" si="458"/>
        <v>654</v>
      </c>
      <c r="H4922">
        <f t="shared" ca="1" si="459"/>
        <v>0</v>
      </c>
      <c r="I4922" s="122">
        <f t="shared" ca="1" si="460"/>
        <v>0</v>
      </c>
    </row>
    <row r="4923" spans="1:9" x14ac:dyDescent="0.25">
      <c r="A4923" s="114">
        <f t="shared" si="461"/>
        <v>4923</v>
      </c>
      <c r="B4923" s="114">
        <f>IF(AND(A4923&gt;=CONTROL!$D$9,A4923&lt;CONTROL!$D$10+1),A4923,0)</f>
        <v>0</v>
      </c>
      <c r="C4923" s="114">
        <f>IF(AND(A4923&gt;=CONTROL!$F$9,A4923&lt;CONTROL!$F$10+1),A4923,0)</f>
        <v>0</v>
      </c>
      <c r="D4923" s="114" t="str">
        <f>IF(DATOS!I4924=CONTROL!$H$10,"B","A")</f>
        <v>A</v>
      </c>
      <c r="E4923" s="114">
        <f t="shared" si="456"/>
        <v>0</v>
      </c>
      <c r="F4923">
        <f t="shared" ca="1" si="457"/>
        <v>-1</v>
      </c>
      <c r="G4923">
        <f t="shared" ca="1" si="458"/>
        <v>654</v>
      </c>
      <c r="H4923">
        <f t="shared" ca="1" si="459"/>
        <v>0</v>
      </c>
      <c r="I4923" s="122">
        <f t="shared" ca="1" si="460"/>
        <v>0</v>
      </c>
    </row>
    <row r="4924" spans="1:9" x14ac:dyDescent="0.25">
      <c r="A4924" s="114">
        <f t="shared" si="461"/>
        <v>4924</v>
      </c>
      <c r="B4924" s="114">
        <f>IF(AND(A4924&gt;=CONTROL!$D$9,A4924&lt;CONTROL!$D$10+1),A4924,0)</f>
        <v>0</v>
      </c>
      <c r="C4924" s="114">
        <f>IF(AND(A4924&gt;=CONTROL!$F$9,A4924&lt;CONTROL!$F$10+1),A4924,0)</f>
        <v>0</v>
      </c>
      <c r="D4924" s="114" t="str">
        <f>IF(DATOS!I4925=CONTROL!$H$10,"B","A")</f>
        <v>A</v>
      </c>
      <c r="E4924" s="114">
        <f t="shared" si="456"/>
        <v>0</v>
      </c>
      <c r="F4924">
        <f t="shared" ca="1" si="457"/>
        <v>-1</v>
      </c>
      <c r="G4924">
        <f t="shared" ca="1" si="458"/>
        <v>654</v>
      </c>
      <c r="H4924">
        <f t="shared" ca="1" si="459"/>
        <v>0</v>
      </c>
      <c r="I4924" s="122">
        <f t="shared" ca="1" si="460"/>
        <v>0</v>
      </c>
    </row>
    <row r="4925" spans="1:9" x14ac:dyDescent="0.25">
      <c r="A4925" s="114">
        <f t="shared" si="461"/>
        <v>4925</v>
      </c>
      <c r="B4925" s="114">
        <f>IF(AND(A4925&gt;=CONTROL!$D$9,A4925&lt;CONTROL!$D$10+1),A4925,0)</f>
        <v>0</v>
      </c>
      <c r="C4925" s="114">
        <f>IF(AND(A4925&gt;=CONTROL!$F$9,A4925&lt;CONTROL!$F$10+1),A4925,0)</f>
        <v>0</v>
      </c>
      <c r="D4925" s="114" t="str">
        <f>IF(DATOS!I4926=CONTROL!$H$10,"B","A")</f>
        <v>A</v>
      </c>
      <c r="E4925" s="114">
        <f t="shared" si="456"/>
        <v>0</v>
      </c>
      <c r="F4925">
        <f t="shared" ca="1" si="457"/>
        <v>-1</v>
      </c>
      <c r="G4925">
        <f t="shared" ca="1" si="458"/>
        <v>654</v>
      </c>
      <c r="H4925">
        <f t="shared" ca="1" si="459"/>
        <v>0</v>
      </c>
      <c r="I4925" s="122">
        <f t="shared" ca="1" si="460"/>
        <v>0</v>
      </c>
    </row>
    <row r="4926" spans="1:9" x14ac:dyDescent="0.25">
      <c r="A4926" s="114">
        <f t="shared" si="461"/>
        <v>4926</v>
      </c>
      <c r="B4926" s="114">
        <f>IF(AND(A4926&gt;=CONTROL!$D$9,A4926&lt;CONTROL!$D$10+1),A4926,0)</f>
        <v>0</v>
      </c>
      <c r="C4926" s="114">
        <f>IF(AND(A4926&gt;=CONTROL!$F$9,A4926&lt;CONTROL!$F$10+1),A4926,0)</f>
        <v>0</v>
      </c>
      <c r="D4926" s="114" t="str">
        <f>IF(DATOS!I4927=CONTROL!$H$10,"B","A")</f>
        <v>A</v>
      </c>
      <c r="E4926" s="114">
        <f t="shared" si="456"/>
        <v>0</v>
      </c>
      <c r="F4926">
        <f t="shared" ca="1" si="457"/>
        <v>-1</v>
      </c>
      <c r="G4926">
        <f t="shared" ca="1" si="458"/>
        <v>654</v>
      </c>
      <c r="H4926">
        <f t="shared" ca="1" si="459"/>
        <v>0</v>
      </c>
      <c r="I4926" s="122">
        <f t="shared" ca="1" si="460"/>
        <v>0</v>
      </c>
    </row>
    <row r="4927" spans="1:9" x14ac:dyDescent="0.25">
      <c r="A4927" s="114">
        <f t="shared" si="461"/>
        <v>4927</v>
      </c>
      <c r="B4927" s="114">
        <f>IF(AND(A4927&gt;=CONTROL!$D$9,A4927&lt;CONTROL!$D$10+1),A4927,0)</f>
        <v>0</v>
      </c>
      <c r="C4927" s="114">
        <f>IF(AND(A4927&gt;=CONTROL!$F$9,A4927&lt;CONTROL!$F$10+1),A4927,0)</f>
        <v>0</v>
      </c>
      <c r="D4927" s="114" t="str">
        <f>IF(DATOS!I4928=CONTROL!$H$10,"B","A")</f>
        <v>A</v>
      </c>
      <c r="E4927" s="114">
        <f t="shared" si="456"/>
        <v>0</v>
      </c>
      <c r="F4927">
        <f t="shared" ca="1" si="457"/>
        <v>-1</v>
      </c>
      <c r="G4927">
        <f t="shared" ca="1" si="458"/>
        <v>654</v>
      </c>
      <c r="H4927">
        <f t="shared" ca="1" si="459"/>
        <v>0</v>
      </c>
      <c r="I4927" s="122">
        <f t="shared" ca="1" si="460"/>
        <v>0</v>
      </c>
    </row>
    <row r="4928" spans="1:9" x14ac:dyDescent="0.25">
      <c r="A4928" s="114">
        <f t="shared" si="461"/>
        <v>4928</v>
      </c>
      <c r="B4928" s="114">
        <f>IF(AND(A4928&gt;=CONTROL!$D$9,A4928&lt;CONTROL!$D$10+1),A4928,0)</f>
        <v>0</v>
      </c>
      <c r="C4928" s="114">
        <f>IF(AND(A4928&gt;=CONTROL!$F$9,A4928&lt;CONTROL!$F$10+1),A4928,0)</f>
        <v>0</v>
      </c>
      <c r="D4928" s="114" t="str">
        <f>IF(DATOS!I4929=CONTROL!$H$10,"B","A")</f>
        <v>A</v>
      </c>
      <c r="E4928" s="114">
        <f t="shared" si="456"/>
        <v>0</v>
      </c>
      <c r="F4928">
        <f t="shared" ca="1" si="457"/>
        <v>-1</v>
      </c>
      <c r="G4928">
        <f t="shared" ca="1" si="458"/>
        <v>654</v>
      </c>
      <c r="H4928">
        <f t="shared" ca="1" si="459"/>
        <v>0</v>
      </c>
      <c r="I4928" s="122">
        <f t="shared" ca="1" si="460"/>
        <v>0</v>
      </c>
    </row>
    <row r="4929" spans="1:9" x14ac:dyDescent="0.25">
      <c r="A4929" s="114">
        <f t="shared" si="461"/>
        <v>4929</v>
      </c>
      <c r="B4929" s="114">
        <f>IF(AND(A4929&gt;=CONTROL!$D$9,A4929&lt;CONTROL!$D$10+1),A4929,0)</f>
        <v>0</v>
      </c>
      <c r="C4929" s="114">
        <f>IF(AND(A4929&gt;=CONTROL!$F$9,A4929&lt;CONTROL!$F$10+1),A4929,0)</f>
        <v>0</v>
      </c>
      <c r="D4929" s="114" t="str">
        <f>IF(DATOS!I4930=CONTROL!$H$10,"B","A")</f>
        <v>A</v>
      </c>
      <c r="E4929" s="114">
        <f t="shared" si="456"/>
        <v>0</v>
      </c>
      <c r="F4929">
        <f t="shared" ca="1" si="457"/>
        <v>-1</v>
      </c>
      <c r="G4929">
        <f t="shared" ca="1" si="458"/>
        <v>654</v>
      </c>
      <c r="H4929">
        <f t="shared" ca="1" si="459"/>
        <v>0</v>
      </c>
      <c r="I4929" s="122">
        <f t="shared" ca="1" si="460"/>
        <v>0</v>
      </c>
    </row>
    <row r="4930" spans="1:9" x14ac:dyDescent="0.25">
      <c r="A4930" s="114">
        <f t="shared" si="461"/>
        <v>4930</v>
      </c>
      <c r="B4930" s="114">
        <f>IF(AND(A4930&gt;=CONTROL!$D$9,A4930&lt;CONTROL!$D$10+1),A4930,0)</f>
        <v>0</v>
      </c>
      <c r="C4930" s="114">
        <f>IF(AND(A4930&gt;=CONTROL!$F$9,A4930&lt;CONTROL!$F$10+1),A4930,0)</f>
        <v>0</v>
      </c>
      <c r="D4930" s="114" t="str">
        <f>IF(DATOS!I4931=CONTROL!$H$10,"B","A")</f>
        <v>A</v>
      </c>
      <c r="E4930" s="114">
        <f t="shared" ref="E4930:E4993" si="462">IF(D4930="A",+C4930+B4930,0)</f>
        <v>0</v>
      </c>
      <c r="F4930">
        <f t="shared" ref="F4930:F4993" ca="1" si="463">IF(E4930&gt;0,RAND(),-1)</f>
        <v>-1</v>
      </c>
      <c r="G4930">
        <f t="shared" ref="G4930:G4993" ca="1" si="464">RANK(F4930,$F$1:$F$5000)</f>
        <v>654</v>
      </c>
      <c r="H4930">
        <f t="shared" ref="H4930:H4993" ca="1" si="465">IF(F4930=-1,0,G4930)</f>
        <v>0</v>
      </c>
      <c r="I4930" s="122">
        <f t="shared" ref="I4930:I4993" ca="1" si="466">IFERROR(MATCH(A4930,H:H,0),0)</f>
        <v>0</v>
      </c>
    </row>
    <row r="4931" spans="1:9" x14ac:dyDescent="0.25">
      <c r="A4931" s="114">
        <f t="shared" ref="A4931:A4994" si="467">+A4930+1</f>
        <v>4931</v>
      </c>
      <c r="B4931" s="114">
        <f>IF(AND(A4931&gt;=CONTROL!$D$9,A4931&lt;CONTROL!$D$10+1),A4931,0)</f>
        <v>0</v>
      </c>
      <c r="C4931" s="114">
        <f>IF(AND(A4931&gt;=CONTROL!$F$9,A4931&lt;CONTROL!$F$10+1),A4931,0)</f>
        <v>0</v>
      </c>
      <c r="D4931" s="114" t="str">
        <f>IF(DATOS!I4932=CONTROL!$H$10,"B","A")</f>
        <v>A</v>
      </c>
      <c r="E4931" s="114">
        <f t="shared" si="462"/>
        <v>0</v>
      </c>
      <c r="F4931">
        <f t="shared" ca="1" si="463"/>
        <v>-1</v>
      </c>
      <c r="G4931">
        <f t="shared" ca="1" si="464"/>
        <v>654</v>
      </c>
      <c r="H4931">
        <f t="shared" ca="1" si="465"/>
        <v>0</v>
      </c>
      <c r="I4931" s="122">
        <f t="shared" ca="1" si="466"/>
        <v>0</v>
      </c>
    </row>
    <row r="4932" spans="1:9" x14ac:dyDescent="0.25">
      <c r="A4932" s="114">
        <f t="shared" si="467"/>
        <v>4932</v>
      </c>
      <c r="B4932" s="114">
        <f>IF(AND(A4932&gt;=CONTROL!$D$9,A4932&lt;CONTROL!$D$10+1),A4932,0)</f>
        <v>0</v>
      </c>
      <c r="C4932" s="114">
        <f>IF(AND(A4932&gt;=CONTROL!$F$9,A4932&lt;CONTROL!$F$10+1),A4932,0)</f>
        <v>0</v>
      </c>
      <c r="D4932" s="114" t="str">
        <f>IF(DATOS!I4933=CONTROL!$H$10,"B","A")</f>
        <v>A</v>
      </c>
      <c r="E4932" s="114">
        <f t="shared" si="462"/>
        <v>0</v>
      </c>
      <c r="F4932">
        <f t="shared" ca="1" si="463"/>
        <v>-1</v>
      </c>
      <c r="G4932">
        <f t="shared" ca="1" si="464"/>
        <v>654</v>
      </c>
      <c r="H4932">
        <f t="shared" ca="1" si="465"/>
        <v>0</v>
      </c>
      <c r="I4932" s="122">
        <f t="shared" ca="1" si="466"/>
        <v>0</v>
      </c>
    </row>
    <row r="4933" spans="1:9" x14ac:dyDescent="0.25">
      <c r="A4933" s="114">
        <f t="shared" si="467"/>
        <v>4933</v>
      </c>
      <c r="B4933" s="114">
        <f>IF(AND(A4933&gt;=CONTROL!$D$9,A4933&lt;CONTROL!$D$10+1),A4933,0)</f>
        <v>0</v>
      </c>
      <c r="C4933" s="114">
        <f>IF(AND(A4933&gt;=CONTROL!$F$9,A4933&lt;CONTROL!$F$10+1),A4933,0)</f>
        <v>0</v>
      </c>
      <c r="D4933" s="114" t="str">
        <f>IF(DATOS!I4934=CONTROL!$H$10,"B","A")</f>
        <v>A</v>
      </c>
      <c r="E4933" s="114">
        <f t="shared" si="462"/>
        <v>0</v>
      </c>
      <c r="F4933">
        <f t="shared" ca="1" si="463"/>
        <v>-1</v>
      </c>
      <c r="G4933">
        <f t="shared" ca="1" si="464"/>
        <v>654</v>
      </c>
      <c r="H4933">
        <f t="shared" ca="1" si="465"/>
        <v>0</v>
      </c>
      <c r="I4933" s="122">
        <f t="shared" ca="1" si="466"/>
        <v>0</v>
      </c>
    </row>
    <row r="4934" spans="1:9" x14ac:dyDescent="0.25">
      <c r="A4934" s="114">
        <f t="shared" si="467"/>
        <v>4934</v>
      </c>
      <c r="B4934" s="114">
        <f>IF(AND(A4934&gt;=CONTROL!$D$9,A4934&lt;CONTROL!$D$10+1),A4934,0)</f>
        <v>0</v>
      </c>
      <c r="C4934" s="114">
        <f>IF(AND(A4934&gt;=CONTROL!$F$9,A4934&lt;CONTROL!$F$10+1),A4934,0)</f>
        <v>0</v>
      </c>
      <c r="D4934" s="114" t="str">
        <f>IF(DATOS!I4935=CONTROL!$H$10,"B","A")</f>
        <v>A</v>
      </c>
      <c r="E4934" s="114">
        <f t="shared" si="462"/>
        <v>0</v>
      </c>
      <c r="F4934">
        <f t="shared" ca="1" si="463"/>
        <v>-1</v>
      </c>
      <c r="G4934">
        <f t="shared" ca="1" si="464"/>
        <v>654</v>
      </c>
      <c r="H4934">
        <f t="shared" ca="1" si="465"/>
        <v>0</v>
      </c>
      <c r="I4934" s="122">
        <f t="shared" ca="1" si="466"/>
        <v>0</v>
      </c>
    </row>
    <row r="4935" spans="1:9" x14ac:dyDescent="0.25">
      <c r="A4935" s="114">
        <f t="shared" si="467"/>
        <v>4935</v>
      </c>
      <c r="B4935" s="114">
        <f>IF(AND(A4935&gt;=CONTROL!$D$9,A4935&lt;CONTROL!$D$10+1),A4935,0)</f>
        <v>0</v>
      </c>
      <c r="C4935" s="114">
        <f>IF(AND(A4935&gt;=CONTROL!$F$9,A4935&lt;CONTROL!$F$10+1),A4935,0)</f>
        <v>0</v>
      </c>
      <c r="D4935" s="114" t="str">
        <f>IF(DATOS!I4936=CONTROL!$H$10,"B","A")</f>
        <v>A</v>
      </c>
      <c r="E4935" s="114">
        <f t="shared" si="462"/>
        <v>0</v>
      </c>
      <c r="F4935">
        <f t="shared" ca="1" si="463"/>
        <v>-1</v>
      </c>
      <c r="G4935">
        <f t="shared" ca="1" si="464"/>
        <v>654</v>
      </c>
      <c r="H4935">
        <f t="shared" ca="1" si="465"/>
        <v>0</v>
      </c>
      <c r="I4935" s="122">
        <f t="shared" ca="1" si="466"/>
        <v>0</v>
      </c>
    </row>
    <row r="4936" spans="1:9" x14ac:dyDescent="0.25">
      <c r="A4936" s="114">
        <f t="shared" si="467"/>
        <v>4936</v>
      </c>
      <c r="B4936" s="114">
        <f>IF(AND(A4936&gt;=CONTROL!$D$9,A4936&lt;CONTROL!$D$10+1),A4936,0)</f>
        <v>0</v>
      </c>
      <c r="C4936" s="114">
        <f>IF(AND(A4936&gt;=CONTROL!$F$9,A4936&lt;CONTROL!$F$10+1),A4936,0)</f>
        <v>0</v>
      </c>
      <c r="D4936" s="114" t="str">
        <f>IF(DATOS!I4937=CONTROL!$H$10,"B","A")</f>
        <v>A</v>
      </c>
      <c r="E4936" s="114">
        <f t="shared" si="462"/>
        <v>0</v>
      </c>
      <c r="F4936">
        <f t="shared" ca="1" si="463"/>
        <v>-1</v>
      </c>
      <c r="G4936">
        <f t="shared" ca="1" si="464"/>
        <v>654</v>
      </c>
      <c r="H4936">
        <f t="shared" ca="1" si="465"/>
        <v>0</v>
      </c>
      <c r="I4936" s="122">
        <f t="shared" ca="1" si="466"/>
        <v>0</v>
      </c>
    </row>
    <row r="4937" spans="1:9" x14ac:dyDescent="0.25">
      <c r="A4937" s="114">
        <f t="shared" si="467"/>
        <v>4937</v>
      </c>
      <c r="B4937" s="114">
        <f>IF(AND(A4937&gt;=CONTROL!$D$9,A4937&lt;CONTROL!$D$10+1),A4937,0)</f>
        <v>0</v>
      </c>
      <c r="C4937" s="114">
        <f>IF(AND(A4937&gt;=CONTROL!$F$9,A4937&lt;CONTROL!$F$10+1),A4937,0)</f>
        <v>0</v>
      </c>
      <c r="D4937" s="114" t="str">
        <f>IF(DATOS!I4938=CONTROL!$H$10,"B","A")</f>
        <v>A</v>
      </c>
      <c r="E4937" s="114">
        <f t="shared" si="462"/>
        <v>0</v>
      </c>
      <c r="F4937">
        <f t="shared" ca="1" si="463"/>
        <v>-1</v>
      </c>
      <c r="G4937">
        <f t="shared" ca="1" si="464"/>
        <v>654</v>
      </c>
      <c r="H4937">
        <f t="shared" ca="1" si="465"/>
        <v>0</v>
      </c>
      <c r="I4937" s="122">
        <f t="shared" ca="1" si="466"/>
        <v>0</v>
      </c>
    </row>
    <row r="4938" spans="1:9" x14ac:dyDescent="0.25">
      <c r="A4938" s="114">
        <f t="shared" si="467"/>
        <v>4938</v>
      </c>
      <c r="B4938" s="114">
        <f>IF(AND(A4938&gt;=CONTROL!$D$9,A4938&lt;CONTROL!$D$10+1),A4938,0)</f>
        <v>0</v>
      </c>
      <c r="C4938" s="114">
        <f>IF(AND(A4938&gt;=CONTROL!$F$9,A4938&lt;CONTROL!$F$10+1),A4938,0)</f>
        <v>0</v>
      </c>
      <c r="D4938" s="114" t="str">
        <f>IF(DATOS!I4939=CONTROL!$H$10,"B","A")</f>
        <v>A</v>
      </c>
      <c r="E4938" s="114">
        <f t="shared" si="462"/>
        <v>0</v>
      </c>
      <c r="F4938">
        <f t="shared" ca="1" si="463"/>
        <v>-1</v>
      </c>
      <c r="G4938">
        <f t="shared" ca="1" si="464"/>
        <v>654</v>
      </c>
      <c r="H4938">
        <f t="shared" ca="1" si="465"/>
        <v>0</v>
      </c>
      <c r="I4938" s="122">
        <f t="shared" ca="1" si="466"/>
        <v>0</v>
      </c>
    </row>
    <row r="4939" spans="1:9" x14ac:dyDescent="0.25">
      <c r="A4939" s="114">
        <f t="shared" si="467"/>
        <v>4939</v>
      </c>
      <c r="B4939" s="114">
        <f>IF(AND(A4939&gt;=CONTROL!$D$9,A4939&lt;CONTROL!$D$10+1),A4939,0)</f>
        <v>0</v>
      </c>
      <c r="C4939" s="114">
        <f>IF(AND(A4939&gt;=CONTROL!$F$9,A4939&lt;CONTROL!$F$10+1),A4939,0)</f>
        <v>0</v>
      </c>
      <c r="D4939" s="114" t="str">
        <f>IF(DATOS!I4940=CONTROL!$H$10,"B","A")</f>
        <v>A</v>
      </c>
      <c r="E4939" s="114">
        <f t="shared" si="462"/>
        <v>0</v>
      </c>
      <c r="F4939">
        <f t="shared" ca="1" si="463"/>
        <v>-1</v>
      </c>
      <c r="G4939">
        <f t="shared" ca="1" si="464"/>
        <v>654</v>
      </c>
      <c r="H4939">
        <f t="shared" ca="1" si="465"/>
        <v>0</v>
      </c>
      <c r="I4939" s="122">
        <f t="shared" ca="1" si="466"/>
        <v>0</v>
      </c>
    </row>
    <row r="4940" spans="1:9" x14ac:dyDescent="0.25">
      <c r="A4940" s="114">
        <f t="shared" si="467"/>
        <v>4940</v>
      </c>
      <c r="B4940" s="114">
        <f>IF(AND(A4940&gt;=CONTROL!$D$9,A4940&lt;CONTROL!$D$10+1),A4940,0)</f>
        <v>0</v>
      </c>
      <c r="C4940" s="114">
        <f>IF(AND(A4940&gt;=CONTROL!$F$9,A4940&lt;CONTROL!$F$10+1),A4940,0)</f>
        <v>0</v>
      </c>
      <c r="D4940" s="114" t="str">
        <f>IF(DATOS!I4941=CONTROL!$H$10,"B","A")</f>
        <v>A</v>
      </c>
      <c r="E4940" s="114">
        <f t="shared" si="462"/>
        <v>0</v>
      </c>
      <c r="F4940">
        <f t="shared" ca="1" si="463"/>
        <v>-1</v>
      </c>
      <c r="G4940">
        <f t="shared" ca="1" si="464"/>
        <v>654</v>
      </c>
      <c r="H4940">
        <f t="shared" ca="1" si="465"/>
        <v>0</v>
      </c>
      <c r="I4940" s="122">
        <f t="shared" ca="1" si="466"/>
        <v>0</v>
      </c>
    </row>
    <row r="4941" spans="1:9" x14ac:dyDescent="0.25">
      <c r="A4941" s="114">
        <f t="shared" si="467"/>
        <v>4941</v>
      </c>
      <c r="B4941" s="114">
        <f>IF(AND(A4941&gt;=CONTROL!$D$9,A4941&lt;CONTROL!$D$10+1),A4941,0)</f>
        <v>0</v>
      </c>
      <c r="C4941" s="114">
        <f>IF(AND(A4941&gt;=CONTROL!$F$9,A4941&lt;CONTROL!$F$10+1),A4941,0)</f>
        <v>0</v>
      </c>
      <c r="D4941" s="114" t="str">
        <f>IF(DATOS!I4942=CONTROL!$H$10,"B","A")</f>
        <v>A</v>
      </c>
      <c r="E4941" s="114">
        <f t="shared" si="462"/>
        <v>0</v>
      </c>
      <c r="F4941">
        <f t="shared" ca="1" si="463"/>
        <v>-1</v>
      </c>
      <c r="G4941">
        <f t="shared" ca="1" si="464"/>
        <v>654</v>
      </c>
      <c r="H4941">
        <f t="shared" ca="1" si="465"/>
        <v>0</v>
      </c>
      <c r="I4941" s="122">
        <f t="shared" ca="1" si="466"/>
        <v>0</v>
      </c>
    </row>
    <row r="4942" spans="1:9" x14ac:dyDescent="0.25">
      <c r="A4942" s="114">
        <f t="shared" si="467"/>
        <v>4942</v>
      </c>
      <c r="B4942" s="114">
        <f>IF(AND(A4942&gt;=CONTROL!$D$9,A4942&lt;CONTROL!$D$10+1),A4942,0)</f>
        <v>0</v>
      </c>
      <c r="C4942" s="114">
        <f>IF(AND(A4942&gt;=CONTROL!$F$9,A4942&lt;CONTROL!$F$10+1),A4942,0)</f>
        <v>0</v>
      </c>
      <c r="D4942" s="114" t="str">
        <f>IF(DATOS!I4943=CONTROL!$H$10,"B","A")</f>
        <v>A</v>
      </c>
      <c r="E4942" s="114">
        <f t="shared" si="462"/>
        <v>0</v>
      </c>
      <c r="F4942">
        <f t="shared" ca="1" si="463"/>
        <v>-1</v>
      </c>
      <c r="G4942">
        <f t="shared" ca="1" si="464"/>
        <v>654</v>
      </c>
      <c r="H4942">
        <f t="shared" ca="1" si="465"/>
        <v>0</v>
      </c>
      <c r="I4942" s="122">
        <f t="shared" ca="1" si="466"/>
        <v>0</v>
      </c>
    </row>
    <row r="4943" spans="1:9" x14ac:dyDescent="0.25">
      <c r="A4943" s="114">
        <f t="shared" si="467"/>
        <v>4943</v>
      </c>
      <c r="B4943" s="114">
        <f>IF(AND(A4943&gt;=CONTROL!$D$9,A4943&lt;CONTROL!$D$10+1),A4943,0)</f>
        <v>0</v>
      </c>
      <c r="C4943" s="114">
        <f>IF(AND(A4943&gt;=CONTROL!$F$9,A4943&lt;CONTROL!$F$10+1),A4943,0)</f>
        <v>0</v>
      </c>
      <c r="D4943" s="114" t="str">
        <f>IF(DATOS!I4944=CONTROL!$H$10,"B","A")</f>
        <v>A</v>
      </c>
      <c r="E4943" s="114">
        <f t="shared" si="462"/>
        <v>0</v>
      </c>
      <c r="F4943">
        <f t="shared" ca="1" si="463"/>
        <v>-1</v>
      </c>
      <c r="G4943">
        <f t="shared" ca="1" si="464"/>
        <v>654</v>
      </c>
      <c r="H4943">
        <f t="shared" ca="1" si="465"/>
        <v>0</v>
      </c>
      <c r="I4943" s="122">
        <f t="shared" ca="1" si="466"/>
        <v>0</v>
      </c>
    </row>
    <row r="4944" spans="1:9" x14ac:dyDescent="0.25">
      <c r="A4944" s="114">
        <f t="shared" si="467"/>
        <v>4944</v>
      </c>
      <c r="B4944" s="114">
        <f>IF(AND(A4944&gt;=CONTROL!$D$9,A4944&lt;CONTROL!$D$10+1),A4944,0)</f>
        <v>0</v>
      </c>
      <c r="C4944" s="114">
        <f>IF(AND(A4944&gt;=CONTROL!$F$9,A4944&lt;CONTROL!$F$10+1),A4944,0)</f>
        <v>0</v>
      </c>
      <c r="D4944" s="114" t="str">
        <f>IF(DATOS!I4945=CONTROL!$H$10,"B","A")</f>
        <v>A</v>
      </c>
      <c r="E4944" s="114">
        <f t="shared" si="462"/>
        <v>0</v>
      </c>
      <c r="F4944">
        <f t="shared" ca="1" si="463"/>
        <v>-1</v>
      </c>
      <c r="G4944">
        <f t="shared" ca="1" si="464"/>
        <v>654</v>
      </c>
      <c r="H4944">
        <f t="shared" ca="1" si="465"/>
        <v>0</v>
      </c>
      <c r="I4944" s="122">
        <f t="shared" ca="1" si="466"/>
        <v>0</v>
      </c>
    </row>
    <row r="4945" spans="1:9" x14ac:dyDescent="0.25">
      <c r="A4945" s="114">
        <f t="shared" si="467"/>
        <v>4945</v>
      </c>
      <c r="B4945" s="114">
        <f>IF(AND(A4945&gt;=CONTROL!$D$9,A4945&lt;CONTROL!$D$10+1),A4945,0)</f>
        <v>0</v>
      </c>
      <c r="C4945" s="114">
        <f>IF(AND(A4945&gt;=CONTROL!$F$9,A4945&lt;CONTROL!$F$10+1),A4945,0)</f>
        <v>0</v>
      </c>
      <c r="D4945" s="114" t="str">
        <f>IF(DATOS!I4946=CONTROL!$H$10,"B","A")</f>
        <v>A</v>
      </c>
      <c r="E4945" s="114">
        <f t="shared" si="462"/>
        <v>0</v>
      </c>
      <c r="F4945">
        <f t="shared" ca="1" si="463"/>
        <v>-1</v>
      </c>
      <c r="G4945">
        <f t="shared" ca="1" si="464"/>
        <v>654</v>
      </c>
      <c r="H4945">
        <f t="shared" ca="1" si="465"/>
        <v>0</v>
      </c>
      <c r="I4945" s="122">
        <f t="shared" ca="1" si="466"/>
        <v>0</v>
      </c>
    </row>
    <row r="4946" spans="1:9" x14ac:dyDescent="0.25">
      <c r="A4946" s="114">
        <f t="shared" si="467"/>
        <v>4946</v>
      </c>
      <c r="B4946" s="114">
        <f>IF(AND(A4946&gt;=CONTROL!$D$9,A4946&lt;CONTROL!$D$10+1),A4946,0)</f>
        <v>0</v>
      </c>
      <c r="C4946" s="114">
        <f>IF(AND(A4946&gt;=CONTROL!$F$9,A4946&lt;CONTROL!$F$10+1),A4946,0)</f>
        <v>0</v>
      </c>
      <c r="D4946" s="114" t="str">
        <f>IF(DATOS!I4947=CONTROL!$H$10,"B","A")</f>
        <v>A</v>
      </c>
      <c r="E4946" s="114">
        <f t="shared" si="462"/>
        <v>0</v>
      </c>
      <c r="F4946">
        <f t="shared" ca="1" si="463"/>
        <v>-1</v>
      </c>
      <c r="G4946">
        <f t="shared" ca="1" si="464"/>
        <v>654</v>
      </c>
      <c r="H4946">
        <f t="shared" ca="1" si="465"/>
        <v>0</v>
      </c>
      <c r="I4946" s="122">
        <f t="shared" ca="1" si="466"/>
        <v>0</v>
      </c>
    </row>
    <row r="4947" spans="1:9" x14ac:dyDescent="0.25">
      <c r="A4947" s="114">
        <f t="shared" si="467"/>
        <v>4947</v>
      </c>
      <c r="B4947" s="114">
        <f>IF(AND(A4947&gt;=CONTROL!$D$9,A4947&lt;CONTROL!$D$10+1),A4947,0)</f>
        <v>0</v>
      </c>
      <c r="C4947" s="114">
        <f>IF(AND(A4947&gt;=CONTROL!$F$9,A4947&lt;CONTROL!$F$10+1),A4947,0)</f>
        <v>0</v>
      </c>
      <c r="D4947" s="114" t="str">
        <f>IF(DATOS!I4948=CONTROL!$H$10,"B","A")</f>
        <v>A</v>
      </c>
      <c r="E4947" s="114">
        <f t="shared" si="462"/>
        <v>0</v>
      </c>
      <c r="F4947">
        <f t="shared" ca="1" si="463"/>
        <v>-1</v>
      </c>
      <c r="G4947">
        <f t="shared" ca="1" si="464"/>
        <v>654</v>
      </c>
      <c r="H4947">
        <f t="shared" ca="1" si="465"/>
        <v>0</v>
      </c>
      <c r="I4947" s="122">
        <f t="shared" ca="1" si="466"/>
        <v>0</v>
      </c>
    </row>
    <row r="4948" spans="1:9" x14ac:dyDescent="0.25">
      <c r="A4948" s="114">
        <f t="shared" si="467"/>
        <v>4948</v>
      </c>
      <c r="B4948" s="114">
        <f>IF(AND(A4948&gt;=CONTROL!$D$9,A4948&lt;CONTROL!$D$10+1),A4948,0)</f>
        <v>0</v>
      </c>
      <c r="C4948" s="114">
        <f>IF(AND(A4948&gt;=CONTROL!$F$9,A4948&lt;CONTROL!$F$10+1),A4948,0)</f>
        <v>0</v>
      </c>
      <c r="D4948" s="114" t="str">
        <f>IF(DATOS!I4949=CONTROL!$H$10,"B","A")</f>
        <v>A</v>
      </c>
      <c r="E4948" s="114">
        <f t="shared" si="462"/>
        <v>0</v>
      </c>
      <c r="F4948">
        <f t="shared" ca="1" si="463"/>
        <v>-1</v>
      </c>
      <c r="G4948">
        <f t="shared" ca="1" si="464"/>
        <v>654</v>
      </c>
      <c r="H4948">
        <f t="shared" ca="1" si="465"/>
        <v>0</v>
      </c>
      <c r="I4948" s="122">
        <f t="shared" ca="1" si="466"/>
        <v>0</v>
      </c>
    </row>
    <row r="4949" spans="1:9" x14ac:dyDescent="0.25">
      <c r="A4949" s="114">
        <f t="shared" si="467"/>
        <v>4949</v>
      </c>
      <c r="B4949" s="114">
        <f>IF(AND(A4949&gt;=CONTROL!$D$9,A4949&lt;CONTROL!$D$10+1),A4949,0)</f>
        <v>0</v>
      </c>
      <c r="C4949" s="114">
        <f>IF(AND(A4949&gt;=CONTROL!$F$9,A4949&lt;CONTROL!$F$10+1),A4949,0)</f>
        <v>0</v>
      </c>
      <c r="D4949" s="114" t="str">
        <f>IF(DATOS!I4950=CONTROL!$H$10,"B","A")</f>
        <v>A</v>
      </c>
      <c r="E4949" s="114">
        <f t="shared" si="462"/>
        <v>0</v>
      </c>
      <c r="F4949">
        <f t="shared" ca="1" si="463"/>
        <v>-1</v>
      </c>
      <c r="G4949">
        <f t="shared" ca="1" si="464"/>
        <v>654</v>
      </c>
      <c r="H4949">
        <f t="shared" ca="1" si="465"/>
        <v>0</v>
      </c>
      <c r="I4949" s="122">
        <f t="shared" ca="1" si="466"/>
        <v>0</v>
      </c>
    </row>
    <row r="4950" spans="1:9" x14ac:dyDescent="0.25">
      <c r="A4950" s="114">
        <f t="shared" si="467"/>
        <v>4950</v>
      </c>
      <c r="B4950" s="114">
        <f>IF(AND(A4950&gt;=CONTROL!$D$9,A4950&lt;CONTROL!$D$10+1),A4950,0)</f>
        <v>0</v>
      </c>
      <c r="C4950" s="114">
        <f>IF(AND(A4950&gt;=CONTROL!$F$9,A4950&lt;CONTROL!$F$10+1),A4950,0)</f>
        <v>0</v>
      </c>
      <c r="D4950" s="114" t="str">
        <f>IF(DATOS!I4951=CONTROL!$H$10,"B","A")</f>
        <v>A</v>
      </c>
      <c r="E4950" s="114">
        <f t="shared" si="462"/>
        <v>0</v>
      </c>
      <c r="F4950">
        <f t="shared" ca="1" si="463"/>
        <v>-1</v>
      </c>
      <c r="G4950">
        <f t="shared" ca="1" si="464"/>
        <v>654</v>
      </c>
      <c r="H4950">
        <f t="shared" ca="1" si="465"/>
        <v>0</v>
      </c>
      <c r="I4950" s="122">
        <f t="shared" ca="1" si="466"/>
        <v>0</v>
      </c>
    </row>
    <row r="4951" spans="1:9" x14ac:dyDescent="0.25">
      <c r="A4951" s="114">
        <f t="shared" si="467"/>
        <v>4951</v>
      </c>
      <c r="B4951" s="114">
        <f>IF(AND(A4951&gt;=CONTROL!$D$9,A4951&lt;CONTROL!$D$10+1),A4951,0)</f>
        <v>0</v>
      </c>
      <c r="C4951" s="114">
        <f>IF(AND(A4951&gt;=CONTROL!$F$9,A4951&lt;CONTROL!$F$10+1),A4951,0)</f>
        <v>0</v>
      </c>
      <c r="D4951" s="114" t="str">
        <f>IF(DATOS!I4952=CONTROL!$H$10,"B","A")</f>
        <v>A</v>
      </c>
      <c r="E4951" s="114">
        <f t="shared" si="462"/>
        <v>0</v>
      </c>
      <c r="F4951">
        <f t="shared" ca="1" si="463"/>
        <v>-1</v>
      </c>
      <c r="G4951">
        <f t="shared" ca="1" si="464"/>
        <v>654</v>
      </c>
      <c r="H4951">
        <f t="shared" ca="1" si="465"/>
        <v>0</v>
      </c>
      <c r="I4951" s="122">
        <f t="shared" ca="1" si="466"/>
        <v>0</v>
      </c>
    </row>
    <row r="4952" spans="1:9" x14ac:dyDescent="0.25">
      <c r="A4952" s="114">
        <f t="shared" si="467"/>
        <v>4952</v>
      </c>
      <c r="B4952" s="114">
        <f>IF(AND(A4952&gt;=CONTROL!$D$9,A4952&lt;CONTROL!$D$10+1),A4952,0)</f>
        <v>0</v>
      </c>
      <c r="C4952" s="114">
        <f>IF(AND(A4952&gt;=CONTROL!$F$9,A4952&lt;CONTROL!$F$10+1),A4952,0)</f>
        <v>0</v>
      </c>
      <c r="D4952" s="114" t="str">
        <f>IF(DATOS!I4953=CONTROL!$H$10,"B","A")</f>
        <v>A</v>
      </c>
      <c r="E4952" s="114">
        <f t="shared" si="462"/>
        <v>0</v>
      </c>
      <c r="F4952">
        <f t="shared" ca="1" si="463"/>
        <v>-1</v>
      </c>
      <c r="G4952">
        <f t="shared" ca="1" si="464"/>
        <v>654</v>
      </c>
      <c r="H4952">
        <f t="shared" ca="1" si="465"/>
        <v>0</v>
      </c>
      <c r="I4952" s="122">
        <f t="shared" ca="1" si="466"/>
        <v>0</v>
      </c>
    </row>
    <row r="4953" spans="1:9" x14ac:dyDescent="0.25">
      <c r="A4953" s="114">
        <f t="shared" si="467"/>
        <v>4953</v>
      </c>
      <c r="B4953" s="114">
        <f>IF(AND(A4953&gt;=CONTROL!$D$9,A4953&lt;CONTROL!$D$10+1),A4953,0)</f>
        <v>0</v>
      </c>
      <c r="C4953" s="114">
        <f>IF(AND(A4953&gt;=CONTROL!$F$9,A4953&lt;CONTROL!$F$10+1),A4953,0)</f>
        <v>0</v>
      </c>
      <c r="D4953" s="114" t="str">
        <f>IF(DATOS!I4954=CONTROL!$H$10,"B","A")</f>
        <v>A</v>
      </c>
      <c r="E4953" s="114">
        <f t="shared" si="462"/>
        <v>0</v>
      </c>
      <c r="F4953">
        <f t="shared" ca="1" si="463"/>
        <v>-1</v>
      </c>
      <c r="G4953">
        <f t="shared" ca="1" si="464"/>
        <v>654</v>
      </c>
      <c r="H4953">
        <f t="shared" ca="1" si="465"/>
        <v>0</v>
      </c>
      <c r="I4953" s="122">
        <f t="shared" ca="1" si="466"/>
        <v>0</v>
      </c>
    </row>
    <row r="4954" spans="1:9" x14ac:dyDescent="0.25">
      <c r="A4954" s="114">
        <f t="shared" si="467"/>
        <v>4954</v>
      </c>
      <c r="B4954" s="114">
        <f>IF(AND(A4954&gt;=CONTROL!$D$9,A4954&lt;CONTROL!$D$10+1),A4954,0)</f>
        <v>0</v>
      </c>
      <c r="C4954" s="114">
        <f>IF(AND(A4954&gt;=CONTROL!$F$9,A4954&lt;CONTROL!$F$10+1),A4954,0)</f>
        <v>0</v>
      </c>
      <c r="D4954" s="114" t="str">
        <f>IF(DATOS!I4955=CONTROL!$H$10,"B","A")</f>
        <v>A</v>
      </c>
      <c r="E4954" s="114">
        <f t="shared" si="462"/>
        <v>0</v>
      </c>
      <c r="F4954">
        <f t="shared" ca="1" si="463"/>
        <v>-1</v>
      </c>
      <c r="G4954">
        <f t="shared" ca="1" si="464"/>
        <v>654</v>
      </c>
      <c r="H4954">
        <f t="shared" ca="1" si="465"/>
        <v>0</v>
      </c>
      <c r="I4954" s="122">
        <f t="shared" ca="1" si="466"/>
        <v>0</v>
      </c>
    </row>
    <row r="4955" spans="1:9" x14ac:dyDescent="0.25">
      <c r="A4955" s="114">
        <f t="shared" si="467"/>
        <v>4955</v>
      </c>
      <c r="B4955" s="114">
        <f>IF(AND(A4955&gt;=CONTROL!$D$9,A4955&lt;CONTROL!$D$10+1),A4955,0)</f>
        <v>0</v>
      </c>
      <c r="C4955" s="114">
        <f>IF(AND(A4955&gt;=CONTROL!$F$9,A4955&lt;CONTROL!$F$10+1),A4955,0)</f>
        <v>0</v>
      </c>
      <c r="D4955" s="114" t="str">
        <f>IF(DATOS!I4956=CONTROL!$H$10,"B","A")</f>
        <v>A</v>
      </c>
      <c r="E4955" s="114">
        <f t="shared" si="462"/>
        <v>0</v>
      </c>
      <c r="F4955">
        <f t="shared" ca="1" si="463"/>
        <v>-1</v>
      </c>
      <c r="G4955">
        <f t="shared" ca="1" si="464"/>
        <v>654</v>
      </c>
      <c r="H4955">
        <f t="shared" ca="1" si="465"/>
        <v>0</v>
      </c>
      <c r="I4955" s="122">
        <f t="shared" ca="1" si="466"/>
        <v>0</v>
      </c>
    </row>
    <row r="4956" spans="1:9" x14ac:dyDescent="0.25">
      <c r="A4956" s="114">
        <f t="shared" si="467"/>
        <v>4956</v>
      </c>
      <c r="B4956" s="114">
        <f>IF(AND(A4956&gt;=CONTROL!$D$9,A4956&lt;CONTROL!$D$10+1),A4956,0)</f>
        <v>0</v>
      </c>
      <c r="C4956" s="114">
        <f>IF(AND(A4956&gt;=CONTROL!$F$9,A4956&lt;CONTROL!$F$10+1),A4956,0)</f>
        <v>0</v>
      </c>
      <c r="D4956" s="114" t="str">
        <f>IF(DATOS!I4957=CONTROL!$H$10,"B","A")</f>
        <v>A</v>
      </c>
      <c r="E4956" s="114">
        <f t="shared" si="462"/>
        <v>0</v>
      </c>
      <c r="F4956">
        <f t="shared" ca="1" si="463"/>
        <v>-1</v>
      </c>
      <c r="G4956">
        <f t="shared" ca="1" si="464"/>
        <v>654</v>
      </c>
      <c r="H4956">
        <f t="shared" ca="1" si="465"/>
        <v>0</v>
      </c>
      <c r="I4956" s="122">
        <f t="shared" ca="1" si="466"/>
        <v>0</v>
      </c>
    </row>
    <row r="4957" spans="1:9" x14ac:dyDescent="0.25">
      <c r="A4957" s="114">
        <f t="shared" si="467"/>
        <v>4957</v>
      </c>
      <c r="B4957" s="114">
        <f>IF(AND(A4957&gt;=CONTROL!$D$9,A4957&lt;CONTROL!$D$10+1),A4957,0)</f>
        <v>0</v>
      </c>
      <c r="C4957" s="114">
        <f>IF(AND(A4957&gt;=CONTROL!$F$9,A4957&lt;CONTROL!$F$10+1),A4957,0)</f>
        <v>0</v>
      </c>
      <c r="D4957" s="114" t="str">
        <f>IF(DATOS!I4958=CONTROL!$H$10,"B","A")</f>
        <v>A</v>
      </c>
      <c r="E4957" s="114">
        <f t="shared" si="462"/>
        <v>0</v>
      </c>
      <c r="F4957">
        <f t="shared" ca="1" si="463"/>
        <v>-1</v>
      </c>
      <c r="G4957">
        <f t="shared" ca="1" si="464"/>
        <v>654</v>
      </c>
      <c r="H4957">
        <f t="shared" ca="1" si="465"/>
        <v>0</v>
      </c>
      <c r="I4957" s="122">
        <f t="shared" ca="1" si="466"/>
        <v>0</v>
      </c>
    </row>
    <row r="4958" spans="1:9" x14ac:dyDescent="0.25">
      <c r="A4958" s="114">
        <f t="shared" si="467"/>
        <v>4958</v>
      </c>
      <c r="B4958" s="114">
        <f>IF(AND(A4958&gt;=CONTROL!$D$9,A4958&lt;CONTROL!$D$10+1),A4958,0)</f>
        <v>0</v>
      </c>
      <c r="C4958" s="114">
        <f>IF(AND(A4958&gt;=CONTROL!$F$9,A4958&lt;CONTROL!$F$10+1),A4958,0)</f>
        <v>0</v>
      </c>
      <c r="D4958" s="114" t="str">
        <f>IF(DATOS!I4959=CONTROL!$H$10,"B","A")</f>
        <v>A</v>
      </c>
      <c r="E4958" s="114">
        <f t="shared" si="462"/>
        <v>0</v>
      </c>
      <c r="F4958">
        <f t="shared" ca="1" si="463"/>
        <v>-1</v>
      </c>
      <c r="G4958">
        <f t="shared" ca="1" si="464"/>
        <v>654</v>
      </c>
      <c r="H4958">
        <f t="shared" ca="1" si="465"/>
        <v>0</v>
      </c>
      <c r="I4958" s="122">
        <f t="shared" ca="1" si="466"/>
        <v>0</v>
      </c>
    </row>
    <row r="4959" spans="1:9" x14ac:dyDescent="0.25">
      <c r="A4959" s="114">
        <f t="shared" si="467"/>
        <v>4959</v>
      </c>
      <c r="B4959" s="114">
        <f>IF(AND(A4959&gt;=CONTROL!$D$9,A4959&lt;CONTROL!$D$10+1),A4959,0)</f>
        <v>0</v>
      </c>
      <c r="C4959" s="114">
        <f>IF(AND(A4959&gt;=CONTROL!$F$9,A4959&lt;CONTROL!$F$10+1),A4959,0)</f>
        <v>0</v>
      </c>
      <c r="D4959" s="114" t="str">
        <f>IF(DATOS!I4960=CONTROL!$H$10,"B","A")</f>
        <v>A</v>
      </c>
      <c r="E4959" s="114">
        <f t="shared" si="462"/>
        <v>0</v>
      </c>
      <c r="F4959">
        <f t="shared" ca="1" si="463"/>
        <v>-1</v>
      </c>
      <c r="G4959">
        <f t="shared" ca="1" si="464"/>
        <v>654</v>
      </c>
      <c r="H4959">
        <f t="shared" ca="1" si="465"/>
        <v>0</v>
      </c>
      <c r="I4959" s="122">
        <f t="shared" ca="1" si="466"/>
        <v>0</v>
      </c>
    </row>
    <row r="4960" spans="1:9" x14ac:dyDescent="0.25">
      <c r="A4960" s="114">
        <f t="shared" si="467"/>
        <v>4960</v>
      </c>
      <c r="B4960" s="114">
        <f>IF(AND(A4960&gt;=CONTROL!$D$9,A4960&lt;CONTROL!$D$10+1),A4960,0)</f>
        <v>0</v>
      </c>
      <c r="C4960" s="114">
        <f>IF(AND(A4960&gt;=CONTROL!$F$9,A4960&lt;CONTROL!$F$10+1),A4960,0)</f>
        <v>0</v>
      </c>
      <c r="D4960" s="114" t="str">
        <f>IF(DATOS!I4961=CONTROL!$H$10,"B","A")</f>
        <v>A</v>
      </c>
      <c r="E4960" s="114">
        <f t="shared" si="462"/>
        <v>0</v>
      </c>
      <c r="F4960">
        <f t="shared" ca="1" si="463"/>
        <v>-1</v>
      </c>
      <c r="G4960">
        <f t="shared" ca="1" si="464"/>
        <v>654</v>
      </c>
      <c r="H4960">
        <f t="shared" ca="1" si="465"/>
        <v>0</v>
      </c>
      <c r="I4960" s="122">
        <f t="shared" ca="1" si="466"/>
        <v>0</v>
      </c>
    </row>
    <row r="4961" spans="1:9" x14ac:dyDescent="0.25">
      <c r="A4961" s="114">
        <f t="shared" si="467"/>
        <v>4961</v>
      </c>
      <c r="B4961" s="114">
        <f>IF(AND(A4961&gt;=CONTROL!$D$9,A4961&lt;CONTROL!$D$10+1),A4961,0)</f>
        <v>0</v>
      </c>
      <c r="C4961" s="114">
        <f>IF(AND(A4961&gt;=CONTROL!$F$9,A4961&lt;CONTROL!$F$10+1),A4961,0)</f>
        <v>0</v>
      </c>
      <c r="D4961" s="114" t="str">
        <f>IF(DATOS!I4962=CONTROL!$H$10,"B","A")</f>
        <v>A</v>
      </c>
      <c r="E4961" s="114">
        <f t="shared" si="462"/>
        <v>0</v>
      </c>
      <c r="F4961">
        <f t="shared" ca="1" si="463"/>
        <v>-1</v>
      </c>
      <c r="G4961">
        <f t="shared" ca="1" si="464"/>
        <v>654</v>
      </c>
      <c r="H4961">
        <f t="shared" ca="1" si="465"/>
        <v>0</v>
      </c>
      <c r="I4961" s="122">
        <f t="shared" ca="1" si="466"/>
        <v>0</v>
      </c>
    </row>
    <row r="4962" spans="1:9" x14ac:dyDescent="0.25">
      <c r="A4962" s="114">
        <f t="shared" si="467"/>
        <v>4962</v>
      </c>
      <c r="B4962" s="114">
        <f>IF(AND(A4962&gt;=CONTROL!$D$9,A4962&lt;CONTROL!$D$10+1),A4962,0)</f>
        <v>0</v>
      </c>
      <c r="C4962" s="114">
        <f>IF(AND(A4962&gt;=CONTROL!$F$9,A4962&lt;CONTROL!$F$10+1),A4962,0)</f>
        <v>0</v>
      </c>
      <c r="D4962" s="114" t="str">
        <f>IF(DATOS!I4963=CONTROL!$H$10,"B","A")</f>
        <v>A</v>
      </c>
      <c r="E4962" s="114">
        <f t="shared" si="462"/>
        <v>0</v>
      </c>
      <c r="F4962">
        <f t="shared" ca="1" si="463"/>
        <v>-1</v>
      </c>
      <c r="G4962">
        <f t="shared" ca="1" si="464"/>
        <v>654</v>
      </c>
      <c r="H4962">
        <f t="shared" ca="1" si="465"/>
        <v>0</v>
      </c>
      <c r="I4962" s="122">
        <f t="shared" ca="1" si="466"/>
        <v>0</v>
      </c>
    </row>
    <row r="4963" spans="1:9" x14ac:dyDescent="0.25">
      <c r="A4963" s="114">
        <f t="shared" si="467"/>
        <v>4963</v>
      </c>
      <c r="B4963" s="114">
        <f>IF(AND(A4963&gt;=CONTROL!$D$9,A4963&lt;CONTROL!$D$10+1),A4963,0)</f>
        <v>0</v>
      </c>
      <c r="C4963" s="114">
        <f>IF(AND(A4963&gt;=CONTROL!$F$9,A4963&lt;CONTROL!$F$10+1),A4963,0)</f>
        <v>0</v>
      </c>
      <c r="D4963" s="114" t="str">
        <f>IF(DATOS!I4964=CONTROL!$H$10,"B","A")</f>
        <v>A</v>
      </c>
      <c r="E4963" s="114">
        <f t="shared" si="462"/>
        <v>0</v>
      </c>
      <c r="F4963">
        <f t="shared" ca="1" si="463"/>
        <v>-1</v>
      </c>
      <c r="G4963">
        <f t="shared" ca="1" si="464"/>
        <v>654</v>
      </c>
      <c r="H4963">
        <f t="shared" ca="1" si="465"/>
        <v>0</v>
      </c>
      <c r="I4963" s="122">
        <f t="shared" ca="1" si="466"/>
        <v>0</v>
      </c>
    </row>
    <row r="4964" spans="1:9" x14ac:dyDescent="0.25">
      <c r="A4964" s="114">
        <f t="shared" si="467"/>
        <v>4964</v>
      </c>
      <c r="B4964" s="114">
        <f>IF(AND(A4964&gt;=CONTROL!$D$9,A4964&lt;CONTROL!$D$10+1),A4964,0)</f>
        <v>0</v>
      </c>
      <c r="C4964" s="114">
        <f>IF(AND(A4964&gt;=CONTROL!$F$9,A4964&lt;CONTROL!$F$10+1),A4964,0)</f>
        <v>0</v>
      </c>
      <c r="D4964" s="114" t="str">
        <f>IF(DATOS!I4965=CONTROL!$H$10,"B","A")</f>
        <v>A</v>
      </c>
      <c r="E4964" s="114">
        <f t="shared" si="462"/>
        <v>0</v>
      </c>
      <c r="F4964">
        <f t="shared" ca="1" si="463"/>
        <v>-1</v>
      </c>
      <c r="G4964">
        <f t="shared" ca="1" si="464"/>
        <v>654</v>
      </c>
      <c r="H4964">
        <f t="shared" ca="1" si="465"/>
        <v>0</v>
      </c>
      <c r="I4964" s="122">
        <f t="shared" ca="1" si="466"/>
        <v>0</v>
      </c>
    </row>
    <row r="4965" spans="1:9" x14ac:dyDescent="0.25">
      <c r="A4965" s="114">
        <f t="shared" si="467"/>
        <v>4965</v>
      </c>
      <c r="B4965" s="114">
        <f>IF(AND(A4965&gt;=CONTROL!$D$9,A4965&lt;CONTROL!$D$10+1),A4965,0)</f>
        <v>0</v>
      </c>
      <c r="C4965" s="114">
        <f>IF(AND(A4965&gt;=CONTROL!$F$9,A4965&lt;CONTROL!$F$10+1),A4965,0)</f>
        <v>0</v>
      </c>
      <c r="D4965" s="114" t="str">
        <f>IF(DATOS!I4966=CONTROL!$H$10,"B","A")</f>
        <v>A</v>
      </c>
      <c r="E4965" s="114">
        <f t="shared" si="462"/>
        <v>0</v>
      </c>
      <c r="F4965">
        <f t="shared" ca="1" si="463"/>
        <v>-1</v>
      </c>
      <c r="G4965">
        <f t="shared" ca="1" si="464"/>
        <v>654</v>
      </c>
      <c r="H4965">
        <f t="shared" ca="1" si="465"/>
        <v>0</v>
      </c>
      <c r="I4965" s="122">
        <f t="shared" ca="1" si="466"/>
        <v>0</v>
      </c>
    </row>
    <row r="4966" spans="1:9" x14ac:dyDescent="0.25">
      <c r="A4966" s="114">
        <f t="shared" si="467"/>
        <v>4966</v>
      </c>
      <c r="B4966" s="114">
        <f>IF(AND(A4966&gt;=CONTROL!$D$9,A4966&lt;CONTROL!$D$10+1),A4966,0)</f>
        <v>0</v>
      </c>
      <c r="C4966" s="114">
        <f>IF(AND(A4966&gt;=CONTROL!$F$9,A4966&lt;CONTROL!$F$10+1),A4966,0)</f>
        <v>0</v>
      </c>
      <c r="D4966" s="114" t="str">
        <f>IF(DATOS!I4967=CONTROL!$H$10,"B","A")</f>
        <v>A</v>
      </c>
      <c r="E4966" s="114">
        <f t="shared" si="462"/>
        <v>0</v>
      </c>
      <c r="F4966">
        <f t="shared" ca="1" si="463"/>
        <v>-1</v>
      </c>
      <c r="G4966">
        <f t="shared" ca="1" si="464"/>
        <v>654</v>
      </c>
      <c r="H4966">
        <f t="shared" ca="1" si="465"/>
        <v>0</v>
      </c>
      <c r="I4966" s="122">
        <f t="shared" ca="1" si="466"/>
        <v>0</v>
      </c>
    </row>
    <row r="4967" spans="1:9" x14ac:dyDescent="0.25">
      <c r="A4967" s="114">
        <f t="shared" si="467"/>
        <v>4967</v>
      </c>
      <c r="B4967" s="114">
        <f>IF(AND(A4967&gt;=CONTROL!$D$9,A4967&lt;CONTROL!$D$10+1),A4967,0)</f>
        <v>0</v>
      </c>
      <c r="C4967" s="114">
        <f>IF(AND(A4967&gt;=CONTROL!$F$9,A4967&lt;CONTROL!$F$10+1),A4967,0)</f>
        <v>0</v>
      </c>
      <c r="D4967" s="114" t="str">
        <f>IF(DATOS!I4968=CONTROL!$H$10,"B","A")</f>
        <v>A</v>
      </c>
      <c r="E4967" s="114">
        <f t="shared" si="462"/>
        <v>0</v>
      </c>
      <c r="F4967">
        <f t="shared" ca="1" si="463"/>
        <v>-1</v>
      </c>
      <c r="G4967">
        <f t="shared" ca="1" si="464"/>
        <v>654</v>
      </c>
      <c r="H4967">
        <f t="shared" ca="1" si="465"/>
        <v>0</v>
      </c>
      <c r="I4967" s="122">
        <f t="shared" ca="1" si="466"/>
        <v>0</v>
      </c>
    </row>
    <row r="4968" spans="1:9" x14ac:dyDescent="0.25">
      <c r="A4968" s="114">
        <f t="shared" si="467"/>
        <v>4968</v>
      </c>
      <c r="B4968" s="114">
        <f>IF(AND(A4968&gt;=CONTROL!$D$9,A4968&lt;CONTROL!$D$10+1),A4968,0)</f>
        <v>0</v>
      </c>
      <c r="C4968" s="114">
        <f>IF(AND(A4968&gt;=CONTROL!$F$9,A4968&lt;CONTROL!$F$10+1),A4968,0)</f>
        <v>0</v>
      </c>
      <c r="D4968" s="114" t="str">
        <f>IF(DATOS!I4969=CONTROL!$H$10,"B","A")</f>
        <v>A</v>
      </c>
      <c r="E4968" s="114">
        <f t="shared" si="462"/>
        <v>0</v>
      </c>
      <c r="F4968">
        <f t="shared" ca="1" si="463"/>
        <v>-1</v>
      </c>
      <c r="G4968">
        <f t="shared" ca="1" si="464"/>
        <v>654</v>
      </c>
      <c r="H4968">
        <f t="shared" ca="1" si="465"/>
        <v>0</v>
      </c>
      <c r="I4968" s="122">
        <f t="shared" ca="1" si="466"/>
        <v>0</v>
      </c>
    </row>
    <row r="4969" spans="1:9" x14ac:dyDescent="0.25">
      <c r="A4969" s="114">
        <f t="shared" si="467"/>
        <v>4969</v>
      </c>
      <c r="B4969" s="114">
        <f>IF(AND(A4969&gt;=CONTROL!$D$9,A4969&lt;CONTROL!$D$10+1),A4969,0)</f>
        <v>0</v>
      </c>
      <c r="C4969" s="114">
        <f>IF(AND(A4969&gt;=CONTROL!$F$9,A4969&lt;CONTROL!$F$10+1),A4969,0)</f>
        <v>0</v>
      </c>
      <c r="D4969" s="114" t="str">
        <f>IF(DATOS!I4970=CONTROL!$H$10,"B","A")</f>
        <v>A</v>
      </c>
      <c r="E4969" s="114">
        <f t="shared" si="462"/>
        <v>0</v>
      </c>
      <c r="F4969">
        <f t="shared" ca="1" si="463"/>
        <v>-1</v>
      </c>
      <c r="G4969">
        <f t="shared" ca="1" si="464"/>
        <v>654</v>
      </c>
      <c r="H4969">
        <f t="shared" ca="1" si="465"/>
        <v>0</v>
      </c>
      <c r="I4969" s="122">
        <f t="shared" ca="1" si="466"/>
        <v>0</v>
      </c>
    </row>
    <row r="4970" spans="1:9" x14ac:dyDescent="0.25">
      <c r="A4970" s="114">
        <f t="shared" si="467"/>
        <v>4970</v>
      </c>
      <c r="B4970" s="114">
        <f>IF(AND(A4970&gt;=CONTROL!$D$9,A4970&lt;CONTROL!$D$10+1),A4970,0)</f>
        <v>0</v>
      </c>
      <c r="C4970" s="114">
        <f>IF(AND(A4970&gt;=CONTROL!$F$9,A4970&lt;CONTROL!$F$10+1),A4970,0)</f>
        <v>0</v>
      </c>
      <c r="D4970" s="114" t="str">
        <f>IF(DATOS!I4971=CONTROL!$H$10,"B","A")</f>
        <v>A</v>
      </c>
      <c r="E4970" s="114">
        <f t="shared" si="462"/>
        <v>0</v>
      </c>
      <c r="F4970">
        <f t="shared" ca="1" si="463"/>
        <v>-1</v>
      </c>
      <c r="G4970">
        <f t="shared" ca="1" si="464"/>
        <v>654</v>
      </c>
      <c r="H4970">
        <f t="shared" ca="1" si="465"/>
        <v>0</v>
      </c>
      <c r="I4970" s="122">
        <f t="shared" ca="1" si="466"/>
        <v>0</v>
      </c>
    </row>
    <row r="4971" spans="1:9" x14ac:dyDescent="0.25">
      <c r="A4971" s="114">
        <f t="shared" si="467"/>
        <v>4971</v>
      </c>
      <c r="B4971" s="114">
        <f>IF(AND(A4971&gt;=CONTROL!$D$9,A4971&lt;CONTROL!$D$10+1),A4971,0)</f>
        <v>0</v>
      </c>
      <c r="C4971" s="114">
        <f>IF(AND(A4971&gt;=CONTROL!$F$9,A4971&lt;CONTROL!$F$10+1),A4971,0)</f>
        <v>0</v>
      </c>
      <c r="D4971" s="114" t="str">
        <f>IF(DATOS!I4972=CONTROL!$H$10,"B","A")</f>
        <v>A</v>
      </c>
      <c r="E4971" s="114">
        <f t="shared" si="462"/>
        <v>0</v>
      </c>
      <c r="F4971">
        <f t="shared" ca="1" si="463"/>
        <v>-1</v>
      </c>
      <c r="G4971">
        <f t="shared" ca="1" si="464"/>
        <v>654</v>
      </c>
      <c r="H4971">
        <f t="shared" ca="1" si="465"/>
        <v>0</v>
      </c>
      <c r="I4971" s="122">
        <f t="shared" ca="1" si="466"/>
        <v>0</v>
      </c>
    </row>
    <row r="4972" spans="1:9" x14ac:dyDescent="0.25">
      <c r="A4972" s="114">
        <f t="shared" si="467"/>
        <v>4972</v>
      </c>
      <c r="B4972" s="114">
        <f>IF(AND(A4972&gt;=CONTROL!$D$9,A4972&lt;CONTROL!$D$10+1),A4972,0)</f>
        <v>0</v>
      </c>
      <c r="C4972" s="114">
        <f>IF(AND(A4972&gt;=CONTROL!$F$9,A4972&lt;CONTROL!$F$10+1),A4972,0)</f>
        <v>0</v>
      </c>
      <c r="D4972" s="114" t="str">
        <f>IF(DATOS!I4973=CONTROL!$H$10,"B","A")</f>
        <v>A</v>
      </c>
      <c r="E4972" s="114">
        <f t="shared" si="462"/>
        <v>0</v>
      </c>
      <c r="F4972">
        <f t="shared" ca="1" si="463"/>
        <v>-1</v>
      </c>
      <c r="G4972">
        <f t="shared" ca="1" si="464"/>
        <v>654</v>
      </c>
      <c r="H4972">
        <f t="shared" ca="1" si="465"/>
        <v>0</v>
      </c>
      <c r="I4972" s="122">
        <f t="shared" ca="1" si="466"/>
        <v>0</v>
      </c>
    </row>
    <row r="4973" spans="1:9" x14ac:dyDescent="0.25">
      <c r="A4973" s="114">
        <f t="shared" si="467"/>
        <v>4973</v>
      </c>
      <c r="B4973" s="114">
        <f>IF(AND(A4973&gt;=CONTROL!$D$9,A4973&lt;CONTROL!$D$10+1),A4973,0)</f>
        <v>0</v>
      </c>
      <c r="C4973" s="114">
        <f>IF(AND(A4973&gt;=CONTROL!$F$9,A4973&lt;CONTROL!$F$10+1),A4973,0)</f>
        <v>0</v>
      </c>
      <c r="D4973" s="114" t="str">
        <f>IF(DATOS!I4974=CONTROL!$H$10,"B","A")</f>
        <v>A</v>
      </c>
      <c r="E4973" s="114">
        <f t="shared" si="462"/>
        <v>0</v>
      </c>
      <c r="F4973">
        <f t="shared" ca="1" si="463"/>
        <v>-1</v>
      </c>
      <c r="G4973">
        <f t="shared" ca="1" si="464"/>
        <v>654</v>
      </c>
      <c r="H4973">
        <f t="shared" ca="1" si="465"/>
        <v>0</v>
      </c>
      <c r="I4973" s="122">
        <f t="shared" ca="1" si="466"/>
        <v>0</v>
      </c>
    </row>
    <row r="4974" spans="1:9" x14ac:dyDescent="0.25">
      <c r="A4974" s="114">
        <f t="shared" si="467"/>
        <v>4974</v>
      </c>
      <c r="B4974" s="114">
        <f>IF(AND(A4974&gt;=CONTROL!$D$9,A4974&lt;CONTROL!$D$10+1),A4974,0)</f>
        <v>0</v>
      </c>
      <c r="C4974" s="114">
        <f>IF(AND(A4974&gt;=CONTROL!$F$9,A4974&lt;CONTROL!$F$10+1),A4974,0)</f>
        <v>0</v>
      </c>
      <c r="D4974" s="114" t="str">
        <f>IF(DATOS!I4975=CONTROL!$H$10,"B","A")</f>
        <v>A</v>
      </c>
      <c r="E4974" s="114">
        <f t="shared" si="462"/>
        <v>0</v>
      </c>
      <c r="F4974">
        <f t="shared" ca="1" si="463"/>
        <v>-1</v>
      </c>
      <c r="G4974">
        <f t="shared" ca="1" si="464"/>
        <v>654</v>
      </c>
      <c r="H4974">
        <f t="shared" ca="1" si="465"/>
        <v>0</v>
      </c>
      <c r="I4974" s="122">
        <f t="shared" ca="1" si="466"/>
        <v>0</v>
      </c>
    </row>
    <row r="4975" spans="1:9" x14ac:dyDescent="0.25">
      <c r="A4975" s="114">
        <f t="shared" si="467"/>
        <v>4975</v>
      </c>
      <c r="B4975" s="114">
        <f>IF(AND(A4975&gt;=CONTROL!$D$9,A4975&lt;CONTROL!$D$10+1),A4975,0)</f>
        <v>0</v>
      </c>
      <c r="C4975" s="114">
        <f>IF(AND(A4975&gt;=CONTROL!$F$9,A4975&lt;CONTROL!$F$10+1),A4975,0)</f>
        <v>0</v>
      </c>
      <c r="D4975" s="114" t="str">
        <f>IF(DATOS!I4976=CONTROL!$H$10,"B","A")</f>
        <v>A</v>
      </c>
      <c r="E4975" s="114">
        <f t="shared" si="462"/>
        <v>0</v>
      </c>
      <c r="F4975">
        <f t="shared" ca="1" si="463"/>
        <v>-1</v>
      </c>
      <c r="G4975">
        <f t="shared" ca="1" si="464"/>
        <v>654</v>
      </c>
      <c r="H4975">
        <f t="shared" ca="1" si="465"/>
        <v>0</v>
      </c>
      <c r="I4975" s="122">
        <f t="shared" ca="1" si="466"/>
        <v>0</v>
      </c>
    </row>
    <row r="4976" spans="1:9" x14ac:dyDescent="0.25">
      <c r="A4976" s="114">
        <f t="shared" si="467"/>
        <v>4976</v>
      </c>
      <c r="B4976" s="114">
        <f>IF(AND(A4976&gt;=CONTROL!$D$9,A4976&lt;CONTROL!$D$10+1),A4976,0)</f>
        <v>0</v>
      </c>
      <c r="C4976" s="114">
        <f>IF(AND(A4976&gt;=CONTROL!$F$9,A4976&lt;CONTROL!$F$10+1),A4976,0)</f>
        <v>0</v>
      </c>
      <c r="D4976" s="114" t="str">
        <f>IF(DATOS!I4977=CONTROL!$H$10,"B","A")</f>
        <v>A</v>
      </c>
      <c r="E4976" s="114">
        <f t="shared" si="462"/>
        <v>0</v>
      </c>
      <c r="F4976">
        <f t="shared" ca="1" si="463"/>
        <v>-1</v>
      </c>
      <c r="G4976">
        <f t="shared" ca="1" si="464"/>
        <v>654</v>
      </c>
      <c r="H4976">
        <f t="shared" ca="1" si="465"/>
        <v>0</v>
      </c>
      <c r="I4976" s="122">
        <f t="shared" ca="1" si="466"/>
        <v>0</v>
      </c>
    </row>
    <row r="4977" spans="1:9" x14ac:dyDescent="0.25">
      <c r="A4977" s="114">
        <f t="shared" si="467"/>
        <v>4977</v>
      </c>
      <c r="B4977" s="114">
        <f>IF(AND(A4977&gt;=CONTROL!$D$9,A4977&lt;CONTROL!$D$10+1),A4977,0)</f>
        <v>0</v>
      </c>
      <c r="C4977" s="114">
        <f>IF(AND(A4977&gt;=CONTROL!$F$9,A4977&lt;CONTROL!$F$10+1),A4977,0)</f>
        <v>0</v>
      </c>
      <c r="D4977" s="114" t="str">
        <f>IF(DATOS!I4978=CONTROL!$H$10,"B","A")</f>
        <v>A</v>
      </c>
      <c r="E4977" s="114">
        <f t="shared" si="462"/>
        <v>0</v>
      </c>
      <c r="F4977">
        <f t="shared" ca="1" si="463"/>
        <v>-1</v>
      </c>
      <c r="G4977">
        <f t="shared" ca="1" si="464"/>
        <v>654</v>
      </c>
      <c r="H4977">
        <f t="shared" ca="1" si="465"/>
        <v>0</v>
      </c>
      <c r="I4977" s="122">
        <f t="shared" ca="1" si="466"/>
        <v>0</v>
      </c>
    </row>
    <row r="4978" spans="1:9" x14ac:dyDescent="0.25">
      <c r="A4978" s="114">
        <f t="shared" si="467"/>
        <v>4978</v>
      </c>
      <c r="B4978" s="114">
        <f>IF(AND(A4978&gt;=CONTROL!$D$9,A4978&lt;CONTROL!$D$10+1),A4978,0)</f>
        <v>0</v>
      </c>
      <c r="C4978" s="114">
        <f>IF(AND(A4978&gt;=CONTROL!$F$9,A4978&lt;CONTROL!$F$10+1),A4978,0)</f>
        <v>0</v>
      </c>
      <c r="D4978" s="114" t="str">
        <f>IF(DATOS!I4979=CONTROL!$H$10,"B","A")</f>
        <v>A</v>
      </c>
      <c r="E4978" s="114">
        <f t="shared" si="462"/>
        <v>0</v>
      </c>
      <c r="F4978">
        <f t="shared" ca="1" si="463"/>
        <v>-1</v>
      </c>
      <c r="G4978">
        <f t="shared" ca="1" si="464"/>
        <v>654</v>
      </c>
      <c r="H4978">
        <f t="shared" ca="1" si="465"/>
        <v>0</v>
      </c>
      <c r="I4978" s="122">
        <f t="shared" ca="1" si="466"/>
        <v>0</v>
      </c>
    </row>
    <row r="4979" spans="1:9" x14ac:dyDescent="0.25">
      <c r="A4979" s="114">
        <f t="shared" si="467"/>
        <v>4979</v>
      </c>
      <c r="B4979" s="114">
        <f>IF(AND(A4979&gt;=CONTROL!$D$9,A4979&lt;CONTROL!$D$10+1),A4979,0)</f>
        <v>0</v>
      </c>
      <c r="C4979" s="114">
        <f>IF(AND(A4979&gt;=CONTROL!$F$9,A4979&lt;CONTROL!$F$10+1),A4979,0)</f>
        <v>0</v>
      </c>
      <c r="D4979" s="114" t="str">
        <f>IF(DATOS!I4980=CONTROL!$H$10,"B","A")</f>
        <v>A</v>
      </c>
      <c r="E4979" s="114">
        <f t="shared" si="462"/>
        <v>0</v>
      </c>
      <c r="F4979">
        <f t="shared" ca="1" si="463"/>
        <v>-1</v>
      </c>
      <c r="G4979">
        <f t="shared" ca="1" si="464"/>
        <v>654</v>
      </c>
      <c r="H4979">
        <f t="shared" ca="1" si="465"/>
        <v>0</v>
      </c>
      <c r="I4979" s="122">
        <f t="shared" ca="1" si="466"/>
        <v>0</v>
      </c>
    </row>
    <row r="4980" spans="1:9" x14ac:dyDescent="0.25">
      <c r="A4980" s="114">
        <f t="shared" si="467"/>
        <v>4980</v>
      </c>
      <c r="B4980" s="114">
        <f>IF(AND(A4980&gt;=CONTROL!$D$9,A4980&lt;CONTROL!$D$10+1),A4980,0)</f>
        <v>0</v>
      </c>
      <c r="C4980" s="114">
        <f>IF(AND(A4980&gt;=CONTROL!$F$9,A4980&lt;CONTROL!$F$10+1),A4980,0)</f>
        <v>0</v>
      </c>
      <c r="D4980" s="114" t="str">
        <f>IF(DATOS!I4981=CONTROL!$H$10,"B","A")</f>
        <v>A</v>
      </c>
      <c r="E4980" s="114">
        <f t="shared" si="462"/>
        <v>0</v>
      </c>
      <c r="F4980">
        <f t="shared" ca="1" si="463"/>
        <v>-1</v>
      </c>
      <c r="G4980">
        <f t="shared" ca="1" si="464"/>
        <v>654</v>
      </c>
      <c r="H4980">
        <f t="shared" ca="1" si="465"/>
        <v>0</v>
      </c>
      <c r="I4980" s="122">
        <f t="shared" ca="1" si="466"/>
        <v>0</v>
      </c>
    </row>
    <row r="4981" spans="1:9" x14ac:dyDescent="0.25">
      <c r="A4981" s="114">
        <f t="shared" si="467"/>
        <v>4981</v>
      </c>
      <c r="B4981" s="114">
        <f>IF(AND(A4981&gt;=CONTROL!$D$9,A4981&lt;CONTROL!$D$10+1),A4981,0)</f>
        <v>0</v>
      </c>
      <c r="C4981" s="114">
        <f>IF(AND(A4981&gt;=CONTROL!$F$9,A4981&lt;CONTROL!$F$10+1),A4981,0)</f>
        <v>0</v>
      </c>
      <c r="D4981" s="114" t="str">
        <f>IF(DATOS!I4982=CONTROL!$H$10,"B","A")</f>
        <v>A</v>
      </c>
      <c r="E4981" s="114">
        <f t="shared" si="462"/>
        <v>0</v>
      </c>
      <c r="F4981">
        <f t="shared" ca="1" si="463"/>
        <v>-1</v>
      </c>
      <c r="G4981">
        <f t="shared" ca="1" si="464"/>
        <v>654</v>
      </c>
      <c r="H4981">
        <f t="shared" ca="1" si="465"/>
        <v>0</v>
      </c>
      <c r="I4981" s="122">
        <f t="shared" ca="1" si="466"/>
        <v>0</v>
      </c>
    </row>
    <row r="4982" spans="1:9" x14ac:dyDescent="0.25">
      <c r="A4982" s="114">
        <f t="shared" si="467"/>
        <v>4982</v>
      </c>
      <c r="B4982" s="114">
        <f>IF(AND(A4982&gt;=CONTROL!$D$9,A4982&lt;CONTROL!$D$10+1),A4982,0)</f>
        <v>0</v>
      </c>
      <c r="C4982" s="114">
        <f>IF(AND(A4982&gt;=CONTROL!$F$9,A4982&lt;CONTROL!$F$10+1),A4982,0)</f>
        <v>0</v>
      </c>
      <c r="D4982" s="114" t="str">
        <f>IF(DATOS!I4983=CONTROL!$H$10,"B","A")</f>
        <v>A</v>
      </c>
      <c r="E4982" s="114">
        <f t="shared" si="462"/>
        <v>0</v>
      </c>
      <c r="F4982">
        <f t="shared" ca="1" si="463"/>
        <v>-1</v>
      </c>
      <c r="G4982">
        <f t="shared" ca="1" si="464"/>
        <v>654</v>
      </c>
      <c r="H4982">
        <f t="shared" ca="1" si="465"/>
        <v>0</v>
      </c>
      <c r="I4982" s="122">
        <f t="shared" ca="1" si="466"/>
        <v>0</v>
      </c>
    </row>
    <row r="4983" spans="1:9" x14ac:dyDescent="0.25">
      <c r="A4983" s="114">
        <f t="shared" si="467"/>
        <v>4983</v>
      </c>
      <c r="B4983" s="114">
        <f>IF(AND(A4983&gt;=CONTROL!$D$9,A4983&lt;CONTROL!$D$10+1),A4983,0)</f>
        <v>0</v>
      </c>
      <c r="C4983" s="114">
        <f>IF(AND(A4983&gt;=CONTROL!$F$9,A4983&lt;CONTROL!$F$10+1),A4983,0)</f>
        <v>0</v>
      </c>
      <c r="D4983" s="114" t="str">
        <f>IF(DATOS!I4984=CONTROL!$H$10,"B","A")</f>
        <v>A</v>
      </c>
      <c r="E4983" s="114">
        <f t="shared" si="462"/>
        <v>0</v>
      </c>
      <c r="F4983">
        <f t="shared" ca="1" si="463"/>
        <v>-1</v>
      </c>
      <c r="G4983">
        <f t="shared" ca="1" si="464"/>
        <v>654</v>
      </c>
      <c r="H4983">
        <f t="shared" ca="1" si="465"/>
        <v>0</v>
      </c>
      <c r="I4983" s="122">
        <f t="shared" ca="1" si="466"/>
        <v>0</v>
      </c>
    </row>
    <row r="4984" spans="1:9" x14ac:dyDescent="0.25">
      <c r="A4984" s="114">
        <f t="shared" si="467"/>
        <v>4984</v>
      </c>
      <c r="B4984" s="114">
        <f>IF(AND(A4984&gt;=CONTROL!$D$9,A4984&lt;CONTROL!$D$10+1),A4984,0)</f>
        <v>0</v>
      </c>
      <c r="C4984" s="114">
        <f>IF(AND(A4984&gt;=CONTROL!$F$9,A4984&lt;CONTROL!$F$10+1),A4984,0)</f>
        <v>0</v>
      </c>
      <c r="D4984" s="114" t="str">
        <f>IF(DATOS!I4985=CONTROL!$H$10,"B","A")</f>
        <v>A</v>
      </c>
      <c r="E4984" s="114">
        <f t="shared" si="462"/>
        <v>0</v>
      </c>
      <c r="F4984">
        <f t="shared" ca="1" si="463"/>
        <v>-1</v>
      </c>
      <c r="G4984">
        <f t="shared" ca="1" si="464"/>
        <v>654</v>
      </c>
      <c r="H4984">
        <f t="shared" ca="1" si="465"/>
        <v>0</v>
      </c>
      <c r="I4984" s="122">
        <f t="shared" ca="1" si="466"/>
        <v>0</v>
      </c>
    </row>
    <row r="4985" spans="1:9" x14ac:dyDescent="0.25">
      <c r="A4985" s="114">
        <f t="shared" si="467"/>
        <v>4985</v>
      </c>
      <c r="B4985" s="114">
        <f>IF(AND(A4985&gt;=CONTROL!$D$9,A4985&lt;CONTROL!$D$10+1),A4985,0)</f>
        <v>0</v>
      </c>
      <c r="C4985" s="114">
        <f>IF(AND(A4985&gt;=CONTROL!$F$9,A4985&lt;CONTROL!$F$10+1),A4985,0)</f>
        <v>0</v>
      </c>
      <c r="D4985" s="114" t="str">
        <f>IF(DATOS!I4986=CONTROL!$H$10,"B","A")</f>
        <v>A</v>
      </c>
      <c r="E4985" s="114">
        <f t="shared" si="462"/>
        <v>0</v>
      </c>
      <c r="F4985">
        <f t="shared" ca="1" si="463"/>
        <v>-1</v>
      </c>
      <c r="G4985">
        <f t="shared" ca="1" si="464"/>
        <v>654</v>
      </c>
      <c r="H4985">
        <f t="shared" ca="1" si="465"/>
        <v>0</v>
      </c>
      <c r="I4985" s="122">
        <f t="shared" ca="1" si="466"/>
        <v>0</v>
      </c>
    </row>
    <row r="4986" spans="1:9" x14ac:dyDescent="0.25">
      <c r="A4986" s="114">
        <f t="shared" si="467"/>
        <v>4986</v>
      </c>
      <c r="B4986" s="114">
        <f>IF(AND(A4986&gt;=CONTROL!$D$9,A4986&lt;CONTROL!$D$10+1),A4986,0)</f>
        <v>0</v>
      </c>
      <c r="C4986" s="114">
        <f>IF(AND(A4986&gt;=CONTROL!$F$9,A4986&lt;CONTROL!$F$10+1),A4986,0)</f>
        <v>0</v>
      </c>
      <c r="D4986" s="114" t="str">
        <f>IF(DATOS!I4987=CONTROL!$H$10,"B","A")</f>
        <v>A</v>
      </c>
      <c r="E4986" s="114">
        <f t="shared" si="462"/>
        <v>0</v>
      </c>
      <c r="F4986">
        <f t="shared" ca="1" si="463"/>
        <v>-1</v>
      </c>
      <c r="G4986">
        <f t="shared" ca="1" si="464"/>
        <v>654</v>
      </c>
      <c r="H4986">
        <f t="shared" ca="1" si="465"/>
        <v>0</v>
      </c>
      <c r="I4986" s="122">
        <f t="shared" ca="1" si="466"/>
        <v>0</v>
      </c>
    </row>
    <row r="4987" spans="1:9" x14ac:dyDescent="0.25">
      <c r="A4987" s="114">
        <f t="shared" si="467"/>
        <v>4987</v>
      </c>
      <c r="B4987" s="114">
        <f>IF(AND(A4987&gt;=CONTROL!$D$9,A4987&lt;CONTROL!$D$10+1),A4987,0)</f>
        <v>0</v>
      </c>
      <c r="C4987" s="114">
        <f>IF(AND(A4987&gt;=CONTROL!$F$9,A4987&lt;CONTROL!$F$10+1),A4987,0)</f>
        <v>0</v>
      </c>
      <c r="D4987" s="114" t="str">
        <f>IF(DATOS!I4988=CONTROL!$H$10,"B","A")</f>
        <v>A</v>
      </c>
      <c r="E4987" s="114">
        <f t="shared" si="462"/>
        <v>0</v>
      </c>
      <c r="F4987">
        <f t="shared" ca="1" si="463"/>
        <v>-1</v>
      </c>
      <c r="G4987">
        <f t="shared" ca="1" si="464"/>
        <v>654</v>
      </c>
      <c r="H4987">
        <f t="shared" ca="1" si="465"/>
        <v>0</v>
      </c>
      <c r="I4987" s="122">
        <f t="shared" ca="1" si="466"/>
        <v>0</v>
      </c>
    </row>
    <row r="4988" spans="1:9" x14ac:dyDescent="0.25">
      <c r="A4988" s="114">
        <f t="shared" si="467"/>
        <v>4988</v>
      </c>
      <c r="B4988" s="114">
        <f>IF(AND(A4988&gt;=CONTROL!$D$9,A4988&lt;CONTROL!$D$10+1),A4988,0)</f>
        <v>0</v>
      </c>
      <c r="C4988" s="114">
        <f>IF(AND(A4988&gt;=CONTROL!$F$9,A4988&lt;CONTROL!$F$10+1),A4988,0)</f>
        <v>0</v>
      </c>
      <c r="D4988" s="114" t="str">
        <f>IF(DATOS!I4989=CONTROL!$H$10,"B","A")</f>
        <v>A</v>
      </c>
      <c r="E4988" s="114">
        <f t="shared" si="462"/>
        <v>0</v>
      </c>
      <c r="F4988">
        <f t="shared" ca="1" si="463"/>
        <v>-1</v>
      </c>
      <c r="G4988">
        <f t="shared" ca="1" si="464"/>
        <v>654</v>
      </c>
      <c r="H4988">
        <f t="shared" ca="1" si="465"/>
        <v>0</v>
      </c>
      <c r="I4988" s="122">
        <f t="shared" ca="1" si="466"/>
        <v>0</v>
      </c>
    </row>
    <row r="4989" spans="1:9" x14ac:dyDescent="0.25">
      <c r="A4989" s="114">
        <f t="shared" si="467"/>
        <v>4989</v>
      </c>
      <c r="B4989" s="114">
        <f>IF(AND(A4989&gt;=CONTROL!$D$9,A4989&lt;CONTROL!$D$10+1),A4989,0)</f>
        <v>0</v>
      </c>
      <c r="C4989" s="114">
        <f>IF(AND(A4989&gt;=CONTROL!$F$9,A4989&lt;CONTROL!$F$10+1),A4989,0)</f>
        <v>0</v>
      </c>
      <c r="D4989" s="114" t="str">
        <f>IF(DATOS!I4990=CONTROL!$H$10,"B","A")</f>
        <v>A</v>
      </c>
      <c r="E4989" s="114">
        <f t="shared" si="462"/>
        <v>0</v>
      </c>
      <c r="F4989">
        <f t="shared" ca="1" si="463"/>
        <v>-1</v>
      </c>
      <c r="G4989">
        <f t="shared" ca="1" si="464"/>
        <v>654</v>
      </c>
      <c r="H4989">
        <f t="shared" ca="1" si="465"/>
        <v>0</v>
      </c>
      <c r="I4989" s="122">
        <f t="shared" ca="1" si="466"/>
        <v>0</v>
      </c>
    </row>
    <row r="4990" spans="1:9" x14ac:dyDescent="0.25">
      <c r="A4990" s="114">
        <f t="shared" si="467"/>
        <v>4990</v>
      </c>
      <c r="B4990" s="114">
        <f>IF(AND(A4990&gt;=CONTROL!$D$9,A4990&lt;CONTROL!$D$10+1),A4990,0)</f>
        <v>0</v>
      </c>
      <c r="C4990" s="114">
        <f>IF(AND(A4990&gt;=CONTROL!$F$9,A4990&lt;CONTROL!$F$10+1),A4990,0)</f>
        <v>0</v>
      </c>
      <c r="D4990" s="114" t="str">
        <f>IF(DATOS!I4991=CONTROL!$H$10,"B","A")</f>
        <v>A</v>
      </c>
      <c r="E4990" s="114">
        <f t="shared" si="462"/>
        <v>0</v>
      </c>
      <c r="F4990">
        <f t="shared" ca="1" si="463"/>
        <v>-1</v>
      </c>
      <c r="G4990">
        <f t="shared" ca="1" si="464"/>
        <v>654</v>
      </c>
      <c r="H4990">
        <f t="shared" ca="1" si="465"/>
        <v>0</v>
      </c>
      <c r="I4990" s="122">
        <f t="shared" ca="1" si="466"/>
        <v>0</v>
      </c>
    </row>
    <row r="4991" spans="1:9" x14ac:dyDescent="0.25">
      <c r="A4991" s="114">
        <f t="shared" si="467"/>
        <v>4991</v>
      </c>
      <c r="B4991" s="114">
        <f>IF(AND(A4991&gt;=CONTROL!$D$9,A4991&lt;CONTROL!$D$10+1),A4991,0)</f>
        <v>0</v>
      </c>
      <c r="C4991" s="114">
        <f>IF(AND(A4991&gt;=CONTROL!$F$9,A4991&lt;CONTROL!$F$10+1),A4991,0)</f>
        <v>0</v>
      </c>
      <c r="D4991" s="114" t="str">
        <f>IF(DATOS!I4992=CONTROL!$H$10,"B","A")</f>
        <v>A</v>
      </c>
      <c r="E4991" s="114">
        <f t="shared" si="462"/>
        <v>0</v>
      </c>
      <c r="F4991">
        <f t="shared" ca="1" si="463"/>
        <v>-1</v>
      </c>
      <c r="G4991">
        <f t="shared" ca="1" si="464"/>
        <v>654</v>
      </c>
      <c r="H4991">
        <f t="shared" ca="1" si="465"/>
        <v>0</v>
      </c>
      <c r="I4991" s="122">
        <f t="shared" ca="1" si="466"/>
        <v>0</v>
      </c>
    </row>
    <row r="4992" spans="1:9" x14ac:dyDescent="0.25">
      <c r="A4992" s="114">
        <f t="shared" si="467"/>
        <v>4992</v>
      </c>
      <c r="B4992" s="114">
        <f>IF(AND(A4992&gt;=CONTROL!$D$9,A4992&lt;CONTROL!$D$10+1),A4992,0)</f>
        <v>0</v>
      </c>
      <c r="C4992" s="114">
        <f>IF(AND(A4992&gt;=CONTROL!$F$9,A4992&lt;CONTROL!$F$10+1),A4992,0)</f>
        <v>0</v>
      </c>
      <c r="D4992" s="114" t="str">
        <f>IF(DATOS!I4993=CONTROL!$H$10,"B","A")</f>
        <v>A</v>
      </c>
      <c r="E4992" s="114">
        <f t="shared" si="462"/>
        <v>0</v>
      </c>
      <c r="F4992">
        <f t="shared" ca="1" si="463"/>
        <v>-1</v>
      </c>
      <c r="G4992">
        <f t="shared" ca="1" si="464"/>
        <v>654</v>
      </c>
      <c r="H4992">
        <f t="shared" ca="1" si="465"/>
        <v>0</v>
      </c>
      <c r="I4992" s="122">
        <f t="shared" ca="1" si="466"/>
        <v>0</v>
      </c>
    </row>
    <row r="4993" spans="1:9" x14ac:dyDescent="0.25">
      <c r="A4993" s="114">
        <f t="shared" si="467"/>
        <v>4993</v>
      </c>
      <c r="B4993" s="114">
        <f>IF(AND(A4993&gt;=CONTROL!$D$9,A4993&lt;CONTROL!$D$10+1),A4993,0)</f>
        <v>0</v>
      </c>
      <c r="C4993" s="114">
        <f>IF(AND(A4993&gt;=CONTROL!$F$9,A4993&lt;CONTROL!$F$10+1),A4993,0)</f>
        <v>0</v>
      </c>
      <c r="D4993" s="114" t="str">
        <f>IF(DATOS!I4994=CONTROL!$H$10,"B","A")</f>
        <v>A</v>
      </c>
      <c r="E4993" s="114">
        <f t="shared" si="462"/>
        <v>0</v>
      </c>
      <c r="F4993">
        <f t="shared" ca="1" si="463"/>
        <v>-1</v>
      </c>
      <c r="G4993">
        <f t="shared" ca="1" si="464"/>
        <v>654</v>
      </c>
      <c r="H4993">
        <f t="shared" ca="1" si="465"/>
        <v>0</v>
      </c>
      <c r="I4993" s="122">
        <f t="shared" ca="1" si="466"/>
        <v>0</v>
      </c>
    </row>
    <row r="4994" spans="1:9" x14ac:dyDescent="0.25">
      <c r="A4994" s="114">
        <f t="shared" si="467"/>
        <v>4994</v>
      </c>
      <c r="B4994" s="114">
        <f>IF(AND(A4994&gt;=CONTROL!$D$9,A4994&lt;CONTROL!$D$10+1),A4994,0)</f>
        <v>0</v>
      </c>
      <c r="C4994" s="114">
        <f>IF(AND(A4994&gt;=CONTROL!$F$9,A4994&lt;CONTROL!$F$10+1),A4994,0)</f>
        <v>0</v>
      </c>
      <c r="D4994" s="114" t="str">
        <f>IF(DATOS!I4995=CONTROL!$H$10,"B","A")</f>
        <v>A</v>
      </c>
      <c r="E4994" s="114">
        <f t="shared" ref="E4994:E5000" si="468">IF(D4994="A",+C4994+B4994,0)</f>
        <v>0</v>
      </c>
      <c r="F4994">
        <f t="shared" ref="F4994:F5000" ca="1" si="469">IF(E4994&gt;0,RAND(),-1)</f>
        <v>-1</v>
      </c>
      <c r="G4994">
        <f t="shared" ref="G4994:G5000" ca="1" si="470">RANK(F4994,$F$1:$F$5000)</f>
        <v>654</v>
      </c>
      <c r="H4994">
        <f t="shared" ref="H4994:H5000" ca="1" si="471">IF(F4994=-1,0,G4994)</f>
        <v>0</v>
      </c>
      <c r="I4994" s="122">
        <f t="shared" ref="I4994:I5000" ca="1" si="472">IFERROR(MATCH(A4994,H:H,0),0)</f>
        <v>0</v>
      </c>
    </row>
    <row r="4995" spans="1:9" x14ac:dyDescent="0.25">
      <c r="A4995" s="114">
        <f t="shared" ref="A4995:A5000" si="473">+A4994+1</f>
        <v>4995</v>
      </c>
      <c r="B4995" s="114">
        <f>IF(AND(A4995&gt;=CONTROL!$D$9,A4995&lt;CONTROL!$D$10+1),A4995,0)</f>
        <v>0</v>
      </c>
      <c r="C4995" s="114">
        <f>IF(AND(A4995&gt;=CONTROL!$F$9,A4995&lt;CONTROL!$F$10+1),A4995,0)</f>
        <v>0</v>
      </c>
      <c r="D4995" s="114" t="str">
        <f>IF(DATOS!I4996=CONTROL!$H$10,"B","A")</f>
        <v>A</v>
      </c>
      <c r="E4995" s="114">
        <f t="shared" si="468"/>
        <v>0</v>
      </c>
      <c r="F4995">
        <f t="shared" ca="1" si="469"/>
        <v>-1</v>
      </c>
      <c r="G4995">
        <f t="shared" ca="1" si="470"/>
        <v>654</v>
      </c>
      <c r="H4995">
        <f t="shared" ca="1" si="471"/>
        <v>0</v>
      </c>
      <c r="I4995" s="122">
        <f t="shared" ca="1" si="472"/>
        <v>0</v>
      </c>
    </row>
    <row r="4996" spans="1:9" x14ac:dyDescent="0.25">
      <c r="A4996" s="114">
        <f t="shared" si="473"/>
        <v>4996</v>
      </c>
      <c r="B4996" s="114">
        <f>IF(AND(A4996&gt;=CONTROL!$D$9,A4996&lt;CONTROL!$D$10+1),A4996,0)</f>
        <v>0</v>
      </c>
      <c r="C4996" s="114">
        <f>IF(AND(A4996&gt;=CONTROL!$F$9,A4996&lt;CONTROL!$F$10+1),A4996,0)</f>
        <v>0</v>
      </c>
      <c r="D4996" s="114" t="str">
        <f>IF(DATOS!I4997=CONTROL!$H$10,"B","A")</f>
        <v>A</v>
      </c>
      <c r="E4996" s="114">
        <f t="shared" si="468"/>
        <v>0</v>
      </c>
      <c r="F4996">
        <f t="shared" ca="1" si="469"/>
        <v>-1</v>
      </c>
      <c r="G4996">
        <f t="shared" ca="1" si="470"/>
        <v>654</v>
      </c>
      <c r="H4996">
        <f t="shared" ca="1" si="471"/>
        <v>0</v>
      </c>
      <c r="I4996" s="122">
        <f t="shared" ca="1" si="472"/>
        <v>0</v>
      </c>
    </row>
    <row r="4997" spans="1:9" x14ac:dyDescent="0.25">
      <c r="A4997" s="114">
        <f t="shared" si="473"/>
        <v>4997</v>
      </c>
      <c r="B4997" s="114">
        <f>IF(AND(A4997&gt;=CONTROL!$D$9,A4997&lt;CONTROL!$D$10+1),A4997,0)</f>
        <v>0</v>
      </c>
      <c r="C4997" s="114">
        <f>IF(AND(A4997&gt;=CONTROL!$F$9,A4997&lt;CONTROL!$F$10+1),A4997,0)</f>
        <v>0</v>
      </c>
      <c r="D4997" s="114" t="str">
        <f>IF(DATOS!I4998=CONTROL!$H$10,"B","A")</f>
        <v>A</v>
      </c>
      <c r="E4997" s="114">
        <f t="shared" si="468"/>
        <v>0</v>
      </c>
      <c r="F4997">
        <f t="shared" ca="1" si="469"/>
        <v>-1</v>
      </c>
      <c r="G4997">
        <f t="shared" ca="1" si="470"/>
        <v>654</v>
      </c>
      <c r="H4997">
        <f t="shared" ca="1" si="471"/>
        <v>0</v>
      </c>
      <c r="I4997" s="122">
        <f t="shared" ca="1" si="472"/>
        <v>0</v>
      </c>
    </row>
    <row r="4998" spans="1:9" x14ac:dyDescent="0.25">
      <c r="A4998" s="114">
        <f t="shared" si="473"/>
        <v>4998</v>
      </c>
      <c r="B4998" s="114">
        <f>IF(AND(A4998&gt;=CONTROL!$D$9,A4998&lt;CONTROL!$D$10+1),A4998,0)</f>
        <v>0</v>
      </c>
      <c r="C4998" s="114">
        <f>IF(AND(A4998&gt;=CONTROL!$F$9,A4998&lt;CONTROL!$F$10+1),A4998,0)</f>
        <v>0</v>
      </c>
      <c r="D4998" s="114" t="str">
        <f>IF(DATOS!I4999=CONTROL!$H$10,"B","A")</f>
        <v>A</v>
      </c>
      <c r="E4998" s="114">
        <f t="shared" si="468"/>
        <v>0</v>
      </c>
      <c r="F4998">
        <f t="shared" ca="1" si="469"/>
        <v>-1</v>
      </c>
      <c r="G4998">
        <f t="shared" ca="1" si="470"/>
        <v>654</v>
      </c>
      <c r="H4998">
        <f t="shared" ca="1" si="471"/>
        <v>0</v>
      </c>
      <c r="I4998" s="122">
        <f t="shared" ca="1" si="472"/>
        <v>0</v>
      </c>
    </row>
    <row r="4999" spans="1:9" x14ac:dyDescent="0.25">
      <c r="A4999" s="114">
        <f t="shared" si="473"/>
        <v>4999</v>
      </c>
      <c r="B4999" s="114">
        <f>IF(AND(A4999&gt;=CONTROL!$D$9,A4999&lt;CONTROL!$D$10+1),A4999,0)</f>
        <v>0</v>
      </c>
      <c r="C4999" s="114">
        <f>IF(AND(A4999&gt;=CONTROL!$F$9,A4999&lt;CONTROL!$F$10+1),A4999,0)</f>
        <v>0</v>
      </c>
      <c r="D4999" s="114" t="str">
        <f>IF(DATOS!I5000=CONTROL!$H$10,"B","A")</f>
        <v>A</v>
      </c>
      <c r="E4999" s="114">
        <f t="shared" si="468"/>
        <v>0</v>
      </c>
      <c r="F4999">
        <f t="shared" ca="1" si="469"/>
        <v>-1</v>
      </c>
      <c r="G4999">
        <f t="shared" ca="1" si="470"/>
        <v>654</v>
      </c>
      <c r="H4999">
        <f t="shared" ca="1" si="471"/>
        <v>0</v>
      </c>
      <c r="I4999" s="122">
        <f t="shared" ca="1" si="472"/>
        <v>0</v>
      </c>
    </row>
    <row r="5000" spans="1:9" x14ac:dyDescent="0.25">
      <c r="A5000" s="114">
        <f t="shared" si="473"/>
        <v>5000</v>
      </c>
      <c r="B5000" s="114">
        <f>IF(AND(A5000&gt;=CONTROL!$D$9,A5000&lt;CONTROL!$D$10+1),A5000,0)</f>
        <v>0</v>
      </c>
      <c r="C5000" s="114">
        <f>IF(AND(A5000&gt;=CONTROL!$F$9,A5000&lt;CONTROL!$F$10+1),A5000,0)</f>
        <v>0</v>
      </c>
      <c r="D5000" s="114" t="str">
        <f>IF(DATOS!I5001=CONTROL!$H$10,"B","A")</f>
        <v>A</v>
      </c>
      <c r="E5000" s="114">
        <f t="shared" si="468"/>
        <v>0</v>
      </c>
      <c r="F5000">
        <f t="shared" ca="1" si="469"/>
        <v>-1</v>
      </c>
      <c r="G5000">
        <f t="shared" ca="1" si="470"/>
        <v>654</v>
      </c>
      <c r="H5000">
        <f t="shared" ca="1" si="471"/>
        <v>0</v>
      </c>
      <c r="I5000" s="122">
        <f t="shared" ca="1" si="472"/>
        <v>0</v>
      </c>
    </row>
  </sheetData>
  <autoFilter ref="A1:I5000"/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6"/>
  <dimension ref="A1:J28"/>
  <sheetViews>
    <sheetView workbookViewId="0">
      <selection activeCell="I3" sqref="I3"/>
    </sheetView>
  </sheetViews>
  <sheetFormatPr baseColWidth="10" defaultColWidth="0" defaultRowHeight="13.2" zeroHeight="1" x14ac:dyDescent="0.25"/>
  <cols>
    <col min="1" max="1" width="11.44140625" customWidth="1"/>
    <col min="2" max="2" width="6.88671875" customWidth="1"/>
    <col min="3" max="4" width="11.44140625" customWidth="1"/>
    <col min="5" max="8" width="15.109375" customWidth="1"/>
    <col min="9" max="10" width="11.44140625" customWidth="1"/>
    <col min="11" max="16384" width="11.44140625" hidden="1"/>
  </cols>
  <sheetData>
    <row r="1" spans="1:10" x14ac:dyDescent="0.25">
      <c r="A1" s="104"/>
      <c r="B1" s="103"/>
      <c r="C1" s="104"/>
      <c r="D1" s="104"/>
      <c r="E1" s="104"/>
      <c r="F1" s="104"/>
      <c r="G1" s="104"/>
      <c r="H1" s="104"/>
      <c r="I1" s="104"/>
      <c r="J1" s="104"/>
    </row>
    <row r="2" spans="1:10" x14ac:dyDescent="0.25">
      <c r="A2" s="104"/>
      <c r="B2" s="103" t="s">
        <v>71</v>
      </c>
      <c r="C2" s="104"/>
      <c r="D2" s="104"/>
      <c r="E2" s="104"/>
      <c r="F2" s="104"/>
      <c r="G2" s="104"/>
      <c r="H2" s="104"/>
      <c r="I2" s="104"/>
      <c r="J2" s="104"/>
    </row>
    <row r="3" spans="1:10" x14ac:dyDescent="0.25">
      <c r="A3" s="104"/>
      <c r="B3" s="103"/>
      <c r="C3" s="105" t="s">
        <v>63</v>
      </c>
      <c r="D3" s="105">
        <f>MAX(DATOS!A:A)-1</f>
        <v>653</v>
      </c>
      <c r="E3" s="104"/>
      <c r="F3" s="183" t="s">
        <v>222</v>
      </c>
      <c r="G3" s="104"/>
      <c r="H3" s="106" t="s">
        <v>95</v>
      </c>
      <c r="I3" s="128">
        <v>47633</v>
      </c>
      <c r="J3" s="104"/>
    </row>
    <row r="4" spans="1:10" x14ac:dyDescent="0.25">
      <c r="A4" s="104"/>
      <c r="B4" s="103"/>
      <c r="C4" s="105" t="s">
        <v>62</v>
      </c>
      <c r="D4" s="126">
        <v>7</v>
      </c>
      <c r="E4" s="104"/>
      <c r="F4" s="104"/>
      <c r="G4" s="104"/>
      <c r="H4" s="106" t="s">
        <v>5</v>
      </c>
      <c r="I4" s="179" t="str">
        <f ca="1">IF(I3&gt;TODAY(),"A","B")</f>
        <v>A</v>
      </c>
      <c r="J4" s="104"/>
    </row>
    <row r="5" spans="1:10" x14ac:dyDescent="0.25">
      <c r="A5" s="104"/>
      <c r="B5" s="103"/>
      <c r="C5" s="106" t="s">
        <v>96</v>
      </c>
      <c r="D5" s="127">
        <f>MAX(DATOS!Z:Z)</f>
        <v>43877</v>
      </c>
      <c r="E5" s="104"/>
      <c r="F5" s="104"/>
      <c r="G5" s="104"/>
      <c r="H5" s="106" t="s">
        <v>101</v>
      </c>
      <c r="I5" s="128" t="s">
        <v>80</v>
      </c>
      <c r="J5" s="104"/>
    </row>
    <row r="6" spans="1:10" x14ac:dyDescent="0.25">
      <c r="A6" s="104"/>
      <c r="B6" s="103"/>
      <c r="C6" s="104"/>
      <c r="D6" s="104"/>
      <c r="E6" s="104"/>
      <c r="F6" s="104"/>
      <c r="G6" s="104"/>
      <c r="H6" s="178"/>
      <c r="I6" s="178"/>
      <c r="J6" s="104"/>
    </row>
    <row r="7" spans="1:10" x14ac:dyDescent="0.25">
      <c r="A7" s="104"/>
      <c r="B7" s="103" t="s">
        <v>72</v>
      </c>
      <c r="C7" s="104"/>
      <c r="D7" s="104"/>
      <c r="E7" s="104"/>
      <c r="F7" s="104"/>
      <c r="G7" s="104"/>
      <c r="H7" s="104"/>
      <c r="I7" s="104"/>
      <c r="J7" s="104"/>
    </row>
    <row r="8" spans="1:10" x14ac:dyDescent="0.25">
      <c r="A8" s="104"/>
      <c r="B8" s="103"/>
      <c r="C8" s="104" t="s">
        <v>86</v>
      </c>
      <c r="D8" s="104">
        <f>IF(D9=1,0,1)</f>
        <v>0</v>
      </c>
      <c r="E8" s="104" t="s">
        <v>87</v>
      </c>
      <c r="F8" s="104"/>
      <c r="G8" s="104"/>
      <c r="H8" s="104" t="s">
        <v>89</v>
      </c>
      <c r="I8" s="104"/>
      <c r="J8" s="104"/>
    </row>
    <row r="9" spans="1:10" x14ac:dyDescent="0.25">
      <c r="A9" s="104"/>
      <c r="B9" s="103"/>
      <c r="C9" s="106" t="s">
        <v>73</v>
      </c>
      <c r="D9" s="105">
        <f>LOOKUP(I25,B17:B23,E17:E23)</f>
        <v>1</v>
      </c>
      <c r="E9" s="106" t="s">
        <v>73</v>
      </c>
      <c r="F9" s="105">
        <f>LOOKUP(I25,B17:B23,G17:G23)</f>
        <v>0</v>
      </c>
      <c r="G9" s="104"/>
      <c r="H9" s="105" t="s">
        <v>91</v>
      </c>
      <c r="I9" s="105">
        <f>+F11+D11</f>
        <v>653</v>
      </c>
      <c r="J9" s="104"/>
    </row>
    <row r="10" spans="1:10" x14ac:dyDescent="0.25">
      <c r="A10" s="104"/>
      <c r="B10" s="103"/>
      <c r="C10" s="106" t="s">
        <v>60</v>
      </c>
      <c r="D10" s="105">
        <f>LOOKUP(I25,B17:B23,F17:F23)</f>
        <v>653</v>
      </c>
      <c r="E10" s="106" t="s">
        <v>60</v>
      </c>
      <c r="F10" s="105">
        <f>LOOKUP(I25,B17:B23,H17:H23)</f>
        <v>0</v>
      </c>
      <c r="G10" s="104"/>
      <c r="H10" s="121" t="s">
        <v>88</v>
      </c>
      <c r="I10" s="105">
        <f ca="1">+I9-I11</f>
        <v>0</v>
      </c>
      <c r="J10" s="104"/>
    </row>
    <row r="11" spans="1:10" x14ac:dyDescent="0.25">
      <c r="A11" s="104"/>
      <c r="B11" s="103"/>
      <c r="C11" s="106" t="s">
        <v>74</v>
      </c>
      <c r="D11" s="105">
        <f>+D10-D9+1</f>
        <v>653</v>
      </c>
      <c r="E11" s="106" t="s">
        <v>74</v>
      </c>
      <c r="F11" s="105">
        <f>IF(F9=0,0,F10-F9+1)</f>
        <v>0</v>
      </c>
      <c r="G11" s="104"/>
      <c r="H11" s="105" t="s">
        <v>90</v>
      </c>
      <c r="I11" s="105">
        <f ca="1">5000-COUNTIF(REPARTO!I:I,0)</f>
        <v>653</v>
      </c>
      <c r="J11" s="104"/>
    </row>
    <row r="12" spans="1:10" x14ac:dyDescent="0.25">
      <c r="A12" s="104"/>
      <c r="B12" s="103"/>
      <c r="C12" s="104"/>
      <c r="D12" s="104"/>
      <c r="E12" s="104"/>
      <c r="F12" s="104"/>
      <c r="G12" s="104"/>
      <c r="H12" s="104"/>
      <c r="I12" s="104"/>
      <c r="J12" s="104"/>
    </row>
    <row r="13" spans="1:10" x14ac:dyDescent="0.25">
      <c r="A13" s="104"/>
      <c r="B13" s="103" t="s">
        <v>75</v>
      </c>
      <c r="C13" s="104"/>
      <c r="D13" s="104"/>
      <c r="E13" s="104"/>
      <c r="F13" s="104"/>
      <c r="G13" s="104"/>
      <c r="H13" s="104"/>
      <c r="I13" s="104"/>
      <c r="J13" s="104"/>
    </row>
    <row r="14" spans="1:10" x14ac:dyDescent="0.25">
      <c r="A14" s="104"/>
      <c r="B14" s="103"/>
      <c r="C14" s="104"/>
      <c r="D14" s="104"/>
      <c r="E14" s="104"/>
      <c r="F14" s="104"/>
      <c r="G14" s="104"/>
      <c r="H14" s="104"/>
      <c r="I14" s="104"/>
      <c r="J14" s="104"/>
    </row>
    <row r="15" spans="1:10" x14ac:dyDescent="0.25">
      <c r="A15" s="104"/>
      <c r="B15" s="103"/>
      <c r="C15" s="104"/>
      <c r="D15" s="104"/>
      <c r="E15" s="186" t="s">
        <v>83</v>
      </c>
      <c r="F15" s="187"/>
      <c r="G15" s="186" t="s">
        <v>84</v>
      </c>
      <c r="H15" s="187"/>
      <c r="I15" s="188" t="s">
        <v>85</v>
      </c>
      <c r="J15" s="104"/>
    </row>
    <row r="16" spans="1:10" x14ac:dyDescent="0.25">
      <c r="A16" s="104"/>
      <c r="B16" s="103"/>
      <c r="C16" s="104"/>
      <c r="D16" s="104"/>
      <c r="E16" s="105" t="s">
        <v>82</v>
      </c>
      <c r="F16" s="105" t="s">
        <v>60</v>
      </c>
      <c r="G16" s="105" t="s">
        <v>82</v>
      </c>
      <c r="H16" s="105" t="s">
        <v>60</v>
      </c>
      <c r="I16" s="189"/>
      <c r="J16" s="104"/>
    </row>
    <row r="17" spans="1:10" x14ac:dyDescent="0.25">
      <c r="A17" s="104"/>
      <c r="B17" s="103">
        <v>0</v>
      </c>
      <c r="C17" s="107" t="s">
        <v>102</v>
      </c>
      <c r="D17" s="104"/>
      <c r="E17" s="119">
        <v>1</v>
      </c>
      <c r="F17" s="119">
        <f>+D3</f>
        <v>653</v>
      </c>
      <c r="G17" s="119"/>
      <c r="H17" s="119"/>
      <c r="I17" s="105">
        <f t="shared" ref="I17:I23" si="0">IF(C17=$D$25,B17,"")</f>
        <v>0</v>
      </c>
      <c r="J17" s="104">
        <f t="shared" ref="J17:J23" si="1">(F17-E17)+(H17-G17)+2</f>
        <v>654</v>
      </c>
    </row>
    <row r="18" spans="1:10" x14ac:dyDescent="0.25">
      <c r="A18" s="104"/>
      <c r="B18" s="103">
        <v>1</v>
      </c>
      <c r="C18" s="107" t="s">
        <v>105</v>
      </c>
      <c r="D18" s="104"/>
      <c r="E18" s="108">
        <f>+E17</f>
        <v>1</v>
      </c>
      <c r="F18" s="108">
        <f>+E19-1</f>
        <v>341</v>
      </c>
      <c r="G18" s="108"/>
      <c r="H18" s="108"/>
      <c r="I18" s="105" t="str">
        <f t="shared" si="0"/>
        <v/>
      </c>
      <c r="J18" s="104">
        <f t="shared" si="1"/>
        <v>342</v>
      </c>
    </row>
    <row r="19" spans="1:10" x14ac:dyDescent="0.25">
      <c r="A19" s="104"/>
      <c r="B19" s="103">
        <v>2</v>
      </c>
      <c r="C19" s="107" t="s">
        <v>209</v>
      </c>
      <c r="D19" s="104"/>
      <c r="E19" s="108">
        <f>+DATOS!A343</f>
        <v>342</v>
      </c>
      <c r="F19" s="108">
        <f>+E20-1</f>
        <v>593</v>
      </c>
      <c r="G19" s="108"/>
      <c r="H19" s="108"/>
      <c r="I19" s="105" t="str">
        <f t="shared" si="0"/>
        <v/>
      </c>
      <c r="J19" s="104">
        <f t="shared" si="1"/>
        <v>253</v>
      </c>
    </row>
    <row r="20" spans="1:10" x14ac:dyDescent="0.25">
      <c r="A20" s="104"/>
      <c r="B20" s="103">
        <v>3</v>
      </c>
      <c r="C20" s="107" t="s">
        <v>215</v>
      </c>
      <c r="D20" s="104"/>
      <c r="E20" s="108">
        <f>+DATOS!A595</f>
        <v>594</v>
      </c>
      <c r="F20" s="108">
        <f>+D3</f>
        <v>653</v>
      </c>
      <c r="G20" s="108"/>
      <c r="H20" s="108"/>
      <c r="I20" s="105" t="str">
        <f t="shared" si="0"/>
        <v/>
      </c>
      <c r="J20" s="104">
        <f t="shared" si="1"/>
        <v>61</v>
      </c>
    </row>
    <row r="21" spans="1:10" x14ac:dyDescent="0.25">
      <c r="A21" s="104"/>
      <c r="B21" s="103">
        <f>+B20+1</f>
        <v>4</v>
      </c>
      <c r="C21" s="107" t="s">
        <v>218</v>
      </c>
      <c r="D21" s="104"/>
      <c r="E21" s="108">
        <f>+E18</f>
        <v>1</v>
      </c>
      <c r="F21" s="108">
        <f>+F19</f>
        <v>593</v>
      </c>
      <c r="G21" s="108"/>
      <c r="H21" s="108"/>
      <c r="I21" s="105" t="str">
        <f t="shared" si="0"/>
        <v/>
      </c>
      <c r="J21" s="104">
        <f t="shared" si="1"/>
        <v>594</v>
      </c>
    </row>
    <row r="22" spans="1:10" x14ac:dyDescent="0.25">
      <c r="A22" s="104"/>
      <c r="B22" s="103">
        <f>+B21+1</f>
        <v>5</v>
      </c>
      <c r="C22" s="107" t="s">
        <v>219</v>
      </c>
      <c r="D22" s="104"/>
      <c r="E22" s="108">
        <f>+E19</f>
        <v>342</v>
      </c>
      <c r="F22" s="108">
        <f>+F20</f>
        <v>653</v>
      </c>
      <c r="G22" s="108"/>
      <c r="H22" s="108"/>
      <c r="I22" s="105" t="str">
        <f t="shared" si="0"/>
        <v/>
      </c>
      <c r="J22" s="104">
        <f t="shared" si="1"/>
        <v>313</v>
      </c>
    </row>
    <row r="23" spans="1:10" x14ac:dyDescent="0.25">
      <c r="A23" s="104"/>
      <c r="B23" s="103">
        <f>+B22+1</f>
        <v>6</v>
      </c>
      <c r="C23" s="107" t="s">
        <v>220</v>
      </c>
      <c r="D23" s="104"/>
      <c r="E23" s="108">
        <f>+E18</f>
        <v>1</v>
      </c>
      <c r="F23" s="108">
        <f>+F18</f>
        <v>341</v>
      </c>
      <c r="G23" s="108">
        <f>+E20</f>
        <v>594</v>
      </c>
      <c r="H23" s="108">
        <f>+F20</f>
        <v>653</v>
      </c>
      <c r="I23" s="105" t="str">
        <f t="shared" si="0"/>
        <v/>
      </c>
      <c r="J23" s="104">
        <f t="shared" si="1"/>
        <v>401</v>
      </c>
    </row>
    <row r="24" spans="1:10" ht="13.8" thickBot="1" x14ac:dyDescent="0.3">
      <c r="A24" s="104"/>
      <c r="B24" s="103"/>
      <c r="C24" s="104"/>
      <c r="D24" s="104"/>
      <c r="E24" s="104"/>
      <c r="F24" s="104"/>
      <c r="G24" s="104"/>
      <c r="H24" s="104"/>
      <c r="I24" s="104"/>
      <c r="J24" s="104"/>
    </row>
    <row r="25" spans="1:10" ht="13.8" thickBot="1" x14ac:dyDescent="0.3">
      <c r="A25" s="104"/>
      <c r="B25" s="103"/>
      <c r="C25" s="110" t="s">
        <v>76</v>
      </c>
      <c r="D25" s="120" t="str">
        <f>+PORTADA!D29</f>
        <v>TODAS LAS PREGUNTAS</v>
      </c>
      <c r="E25" s="109"/>
      <c r="F25" s="104"/>
      <c r="G25" s="104"/>
      <c r="H25" s="111" t="s">
        <v>77</v>
      </c>
      <c r="I25" s="112">
        <f>CONCATENATE(I20,I19,I18,I17,I21,I22,I23)*1</f>
        <v>0</v>
      </c>
      <c r="J25" s="104"/>
    </row>
    <row r="26" spans="1:10" x14ac:dyDescent="0.25">
      <c r="A26" s="104"/>
      <c r="B26" s="103"/>
      <c r="C26" s="104"/>
      <c r="D26" s="104"/>
      <c r="E26" s="104"/>
      <c r="F26" s="104"/>
      <c r="G26" s="104"/>
      <c r="H26" s="104"/>
      <c r="I26" s="104"/>
      <c r="J26" s="104"/>
    </row>
    <row r="27" spans="1:10" x14ac:dyDescent="0.25">
      <c r="A27" s="104"/>
      <c r="B27" s="103"/>
      <c r="C27" s="104"/>
      <c r="D27" s="104"/>
      <c r="E27" s="104"/>
      <c r="F27" s="104"/>
      <c r="G27" s="104"/>
      <c r="H27" s="104"/>
      <c r="I27" s="104"/>
      <c r="J27" s="104"/>
    </row>
    <row r="28" spans="1:10" x14ac:dyDescent="0.25">
      <c r="A28" s="104"/>
      <c r="B28" s="103"/>
      <c r="C28" s="104"/>
      <c r="D28" s="104"/>
      <c r="E28" s="104"/>
      <c r="F28" s="104"/>
      <c r="G28" s="104"/>
      <c r="H28" s="104"/>
      <c r="I28" s="104"/>
      <c r="J28" s="104"/>
    </row>
  </sheetData>
  <mergeCells count="3">
    <mergeCell ref="E15:F15"/>
    <mergeCell ref="G15:H15"/>
    <mergeCell ref="I15:I16"/>
  </mergeCells>
  <conditionalFormatting sqref="I4">
    <cfRule type="cellIs" dxfId="1" priority="2" operator="equal">
      <formula>"A"</formula>
    </cfRule>
    <cfRule type="cellIs" dxfId="0" priority="1" operator="equal">
      <formula>"B"</formula>
    </cfRule>
  </conditionalFormatting>
  <hyperlinks>
    <hyperlink ref="F3" r:id="rId1"/>
  </hyperlinks>
  <pageMargins left="0.7" right="0.7" top="0.75" bottom="0.75" header="0.3" footer="0.3"/>
  <pageSetup paperSize="9" orientation="portrait" horizontalDpi="300" verticalDpi="0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AO1204"/>
  <sheetViews>
    <sheetView zoomScale="85" zoomScaleNormal="85" workbookViewId="0">
      <pane ySplit="2" topLeftCell="A3" activePane="bottomLeft" state="frozen"/>
      <selection sqref="A1:XFD1048576"/>
      <selection pane="bottomLeft"/>
    </sheetView>
  </sheetViews>
  <sheetFormatPr baseColWidth="10" defaultColWidth="0" defaultRowHeight="15.6" zeroHeight="1" x14ac:dyDescent="0.25"/>
  <cols>
    <col min="1" max="1" width="3.6640625" style="4" customWidth="1"/>
    <col min="2" max="2" width="3.6640625" style="52" customWidth="1"/>
    <col min="3" max="3" width="121" style="13" customWidth="1"/>
    <col min="4" max="4" width="1.88671875" style="11" customWidth="1"/>
    <col min="5" max="5" width="3.33203125" style="12" customWidth="1"/>
    <col min="6" max="6" width="4.33203125" style="12" customWidth="1"/>
    <col min="7" max="7" width="7.109375" style="30" hidden="1" customWidth="1"/>
    <col min="8" max="8" width="5.88671875" style="30" hidden="1" customWidth="1"/>
    <col min="9" max="9" width="5.88671875" style="31" hidden="1" customWidth="1"/>
    <col min="10" max="10" width="14.88671875" style="56" hidden="1" customWidth="1"/>
    <col min="11" max="24" width="19.88671875" style="15" hidden="1" customWidth="1"/>
    <col min="25" max="29" width="2.88671875" style="15" hidden="1" customWidth="1"/>
    <col min="30" max="33" width="14.6640625" style="4" hidden="1" customWidth="1"/>
    <col min="34" max="16384" width="16.44140625" style="4" hidden="1"/>
  </cols>
  <sheetData>
    <row r="1" spans="1:41" ht="28.8" thickBot="1" x14ac:dyDescent="0.45">
      <c r="A1" s="28" t="s">
        <v>4</v>
      </c>
      <c r="B1" s="46"/>
      <c r="C1" s="180" t="str">
        <f>AO1</f>
        <v xml:space="preserve">Tema 1 - TÁCTICA: APOYO AACC </v>
      </c>
      <c r="D1" s="2"/>
      <c r="E1" s="3">
        <f ca="1">ROUND(Q2/K2*10,2)</f>
        <v>0</v>
      </c>
      <c r="F1" s="3"/>
      <c r="I1" s="35">
        <v>1</v>
      </c>
      <c r="J1" s="55" t="s">
        <v>56</v>
      </c>
      <c r="K1" s="29" t="s">
        <v>6</v>
      </c>
      <c r="L1" s="14" t="s">
        <v>7</v>
      </c>
      <c r="M1" s="14" t="s">
        <v>8</v>
      </c>
      <c r="N1" s="14" t="s">
        <v>38</v>
      </c>
      <c r="O1" s="14" t="s">
        <v>9</v>
      </c>
      <c r="P1" s="14" t="s">
        <v>16</v>
      </c>
      <c r="Q1" s="14" t="s">
        <v>10</v>
      </c>
      <c r="R1" s="14" t="s">
        <v>11</v>
      </c>
      <c r="S1" s="14" t="s">
        <v>24</v>
      </c>
      <c r="T1" s="14" t="s">
        <v>25</v>
      </c>
      <c r="U1" s="14" t="s">
        <v>13</v>
      </c>
      <c r="V1" s="14" t="s">
        <v>12</v>
      </c>
      <c r="W1" s="14" t="s">
        <v>15</v>
      </c>
      <c r="X1" s="14" t="s">
        <v>14</v>
      </c>
      <c r="AD1" s="62" t="s">
        <v>6</v>
      </c>
      <c r="AE1" s="62" t="s">
        <v>7</v>
      </c>
      <c r="AF1" s="62" t="s">
        <v>8</v>
      </c>
      <c r="AG1" s="62" t="s">
        <v>38</v>
      </c>
      <c r="AH1" s="62" t="s">
        <v>9</v>
      </c>
      <c r="AI1" s="62" t="s">
        <v>16</v>
      </c>
      <c r="AJ1" s="62" t="s">
        <v>10</v>
      </c>
      <c r="AK1" s="62" t="s">
        <v>11</v>
      </c>
      <c r="AL1" s="169" t="s">
        <v>99</v>
      </c>
      <c r="AM1" s="170"/>
      <c r="AN1" s="30" t="s">
        <v>57</v>
      </c>
      <c r="AO1" s="34" t="str">
        <f>LOOKUP(I5,DATOS!A:A,DATOS!F:F)</f>
        <v xml:space="preserve">Tema 1 - TÁCTICA: APOYO AACC </v>
      </c>
    </row>
    <row r="2" spans="1:41" ht="16.2" thickBot="1" x14ac:dyDescent="0.3">
      <c r="A2" s="5"/>
      <c r="B2" s="47"/>
      <c r="C2" s="6" t="str">
        <f ca="1">IF(CONTROL!I4="A",X2,"")</f>
        <v>Test, compuesto por 20 preguntas</v>
      </c>
      <c r="D2" s="2"/>
      <c r="E2" s="7"/>
      <c r="F2" s="8"/>
      <c r="K2" s="29">
        <f ca="1">COUNTA(H:H)-COUNT(H:H)</f>
        <v>20</v>
      </c>
      <c r="L2" s="14">
        <f ca="1">SUM(L3:L1048576)</f>
        <v>0</v>
      </c>
      <c r="M2" s="14">
        <f ca="1">SUM(M3:M1048576)</f>
        <v>0</v>
      </c>
      <c r="N2" s="14">
        <f ca="1">SUM(N3:N52)</f>
        <v>0</v>
      </c>
      <c r="O2" s="14">
        <f ca="1">L2+M2</f>
        <v>0</v>
      </c>
      <c r="P2" s="14">
        <f ca="1">+O2/K2</f>
        <v>0</v>
      </c>
      <c r="Q2" s="14">
        <f ca="1">+L2+N2</f>
        <v>0</v>
      </c>
      <c r="R2" s="14" t="e">
        <f ca="1">ROUND(Q2/(L2+M2)*10,2)</f>
        <v>#DIV/0!</v>
      </c>
      <c r="S2" s="14">
        <f ca="1">ROUND(Q2/K2*10,2)</f>
        <v>0</v>
      </c>
      <c r="T2" s="14" t="e">
        <f ca="1">CONCATENATE("puntual: ", R2,"   Nota final: ", S2)</f>
        <v>#DIV/0!</v>
      </c>
      <c r="U2" s="14" t="e">
        <f ca="1">CONCATENATE("Evolución: ", K2," preguntas, ",L2," aciertos, ",M2," errores, ",Q2," puntos.   Nota ",T2)</f>
        <v>#DIV/0!</v>
      </c>
      <c r="V2" s="14" t="str">
        <f ca="1">CONCATENATE("Test, compuesto por ",K2," preguntas")</f>
        <v>Test, compuesto por 20 preguntas</v>
      </c>
      <c r="W2" s="14" t="str">
        <f ca="1">IF(E2="X",V2,IF(O2&gt;0,U2,V2))</f>
        <v>Test, compuesto por 20 preguntas</v>
      </c>
      <c r="X2" s="14" t="str">
        <f ca="1">IF(CONTROL!I4="A",W2,V2)</f>
        <v>Test, compuesto por 20 preguntas</v>
      </c>
      <c r="AD2" s="15">
        <f ca="1">IF(CONTROL!$I$4="A",K2,0)</f>
        <v>20</v>
      </c>
      <c r="AE2" s="15">
        <f ca="1">IF(CONTROL!$I$4="A",L2,0)</f>
        <v>0</v>
      </c>
      <c r="AF2" s="15">
        <f ca="1">IF(CONTROL!$I$4="A",M2,0)</f>
        <v>0</v>
      </c>
      <c r="AG2" s="15">
        <f ca="1">IF(CONTROL!$I$4="A",N2,0)</f>
        <v>0</v>
      </c>
      <c r="AH2" s="15">
        <f ca="1">IF(CONTROL!$I$4="A",O2,0)</f>
        <v>0</v>
      </c>
      <c r="AI2" s="15">
        <f ca="1">IF(CONTROL!$I$4="A",P2,0)</f>
        <v>0</v>
      </c>
      <c r="AJ2" s="15">
        <f ca="1">IF(CONTROL!$I$4="A",Q2,0)</f>
        <v>0</v>
      </c>
      <c r="AK2" s="15" t="e">
        <f ca="1">IF(CONTROL!$I$4="A",R2,0)</f>
        <v>#DIV/0!</v>
      </c>
      <c r="AL2" s="15" t="str">
        <f>+AO2</f>
        <v xml:space="preserve">Tema 1 - TÁCTICA: APOYO AACC </v>
      </c>
      <c r="AM2" s="15"/>
      <c r="AN2" s="30" t="s">
        <v>68</v>
      </c>
      <c r="AO2" s="34" t="str">
        <f>LOOKUP(I5,DATOS!A:A,DATOS!E:E)</f>
        <v xml:space="preserve">Tema 1 - TÁCTICA: APOYO AACC </v>
      </c>
    </row>
    <row r="3" spans="1:41" x14ac:dyDescent="0.25">
      <c r="A3" s="9"/>
      <c r="B3" s="48"/>
      <c r="C3" s="10"/>
      <c r="J3" s="15"/>
    </row>
    <row r="4" spans="1:41" x14ac:dyDescent="0.25">
      <c r="A4" s="9"/>
      <c r="B4" s="48"/>
      <c r="C4" s="10"/>
      <c r="J4" s="15"/>
    </row>
    <row r="5" spans="1:41" x14ac:dyDescent="0.25">
      <c r="A5" s="9"/>
      <c r="B5" s="27"/>
      <c r="C5" s="19" t="str">
        <f ca="1">+CONCATENATE(K5,".- ",G5)</f>
        <v>1.- Operaciones de apoyo a autoridades civiles. Señale la opción incorrecta:</v>
      </c>
      <c r="D5" s="20"/>
      <c r="E5" s="9"/>
      <c r="F5" s="9"/>
      <c r="G5" s="36" t="str">
        <f ca="1">LOOKUP(I5,DATOS!A:A,DATOS!G:G)</f>
        <v>Operaciones de apoyo a autoridades civiles. Señale la opción incorrecta:</v>
      </c>
      <c r="H5" s="36" t="str">
        <f ca="1">LOOKUP(I5,DATOS!A:A,DATOS!N:N)</f>
        <v>B</v>
      </c>
      <c r="I5" s="31">
        <f>LOOKUP(I1,DATOS!C:C,DATOS!A:A)</f>
        <v>1</v>
      </c>
      <c r="J5" s="56">
        <f>LOOKUP(I5,DATOS!A:A,DATOS!C:C)</f>
        <v>1</v>
      </c>
      <c r="K5" s="18">
        <v>1</v>
      </c>
      <c r="L5" s="16" t="s">
        <v>31</v>
      </c>
      <c r="M5" s="16" t="s">
        <v>32</v>
      </c>
      <c r="N5" s="16" t="s">
        <v>37</v>
      </c>
      <c r="O5" s="16" t="s">
        <v>33</v>
      </c>
      <c r="P5" s="16" t="s">
        <v>34</v>
      </c>
      <c r="Q5" s="16" t="s">
        <v>35</v>
      </c>
      <c r="R5" s="16" t="str">
        <f ca="1">CONCATENATE("X",H5)</f>
        <v>XB</v>
      </c>
      <c r="S5" s="16" t="s">
        <v>36</v>
      </c>
    </row>
    <row r="6" spans="1:41" x14ac:dyDescent="0.25">
      <c r="A6" s="185">
        <f ca="1">IF($E$2="X",0,IF(K7&gt;2,H5,K7))</f>
        <v>0</v>
      </c>
      <c r="B6" s="25"/>
      <c r="C6" s="21" t="str">
        <f ca="1">+CONCATENATE(I6," ",G6)</f>
        <v>a) Están definidas por los reglamentos de las Fuerzas Armadas como operaciones militares de carácter no bélico.</v>
      </c>
      <c r="D6" s="22"/>
      <c r="G6" s="34" t="str">
        <f ca="1">LOOKUP(I5,DATOS!A:A,DATOS!J:J)</f>
        <v>Están definidas por los reglamentos de las Fuerzas Armadas como operaciones militares de carácter no bélico.</v>
      </c>
      <c r="I6" s="31" t="s">
        <v>53</v>
      </c>
      <c r="K6" s="16" t="s">
        <v>5</v>
      </c>
      <c r="L6" s="16">
        <f ca="1">IF(M6&gt;0,0,P6)</f>
        <v>0</v>
      </c>
      <c r="M6" s="16">
        <f ca="1">IF(P7&gt;0,1,0)</f>
        <v>0</v>
      </c>
      <c r="N6" s="16">
        <f ca="1">IF(M6=1,-1/COUNTA(Q6:Q9),0)</f>
        <v>0</v>
      </c>
      <c r="O6" s="16">
        <f>COUNTA(B6:B9)</f>
        <v>0</v>
      </c>
      <c r="P6" s="16">
        <f ca="1">COUNTIF(R6:R9,R5)</f>
        <v>0</v>
      </c>
      <c r="Q6" s="17" t="s">
        <v>0</v>
      </c>
      <c r="R6" s="16" t="str">
        <f>CONCATENATE(B6,Q6)</f>
        <v>A</v>
      </c>
      <c r="S6" s="16">
        <f ca="1">IF(P6&gt;0,P6+O6,O6*3)</f>
        <v>0</v>
      </c>
    </row>
    <row r="7" spans="1:41" ht="26.4" x14ac:dyDescent="0.25">
      <c r="A7" s="185"/>
      <c r="B7" s="25"/>
      <c r="C7" s="21" t="str">
        <f ca="1">+CONCATENATE(I7," ",G7)</f>
        <v>b) El objetivo es la protección física de personas y bienes, y tendrán lugar en casos de riesgo, en los que la seguridad y la vida de las personas pueda peligrar</v>
      </c>
      <c r="D7" s="22"/>
      <c r="G7" s="34" t="str">
        <f ca="1">LOOKUP(I5,DATOS!A:A,DATOS!K:K)</f>
        <v>El objetivo es la protección física de personas y bienes, y tendrán lugar en casos de riesgo, en los que la seguridad y la vida de las personas pueda peligrar</v>
      </c>
      <c r="I7" s="31" t="s">
        <v>52</v>
      </c>
      <c r="K7" s="16">
        <f ca="1">S6</f>
        <v>0</v>
      </c>
      <c r="L7" s="16"/>
      <c r="M7" s="16"/>
      <c r="N7" s="16"/>
      <c r="O7" s="16"/>
      <c r="P7" s="16">
        <f ca="1">O6-P6</f>
        <v>0</v>
      </c>
      <c r="Q7" s="17" t="s">
        <v>1</v>
      </c>
      <c r="R7" s="16" t="str">
        <f>CONCATENATE(B7,Q7)</f>
        <v>B</v>
      </c>
      <c r="S7" s="16"/>
    </row>
    <row r="8" spans="1:41" x14ac:dyDescent="0.25">
      <c r="A8" s="185"/>
      <c r="B8" s="25"/>
      <c r="C8" s="21" t="str">
        <f ca="1">+CONCATENATE(I8," ",G8)</f>
        <v>c) Engloba las acciones u operaciones que suponen la utilización de personal, medios o unidades militares</v>
      </c>
      <c r="D8" s="22"/>
      <c r="G8" s="34" t="str">
        <f ca="1">LOOKUP(I5,DATOS!A:A,DATOS!L:L)</f>
        <v>Engloba las acciones u operaciones que suponen la utilización de personal, medios o unidades militares</v>
      </c>
      <c r="I8" s="31" t="s">
        <v>51</v>
      </c>
      <c r="K8" s="16"/>
      <c r="L8" s="16"/>
      <c r="M8" s="16"/>
      <c r="N8" s="16"/>
      <c r="O8" s="16"/>
      <c r="P8" s="16"/>
      <c r="Q8" s="17" t="s">
        <v>2</v>
      </c>
      <c r="R8" s="16" t="str">
        <f>CONCATENATE(B8,Q8)</f>
        <v>C</v>
      </c>
      <c r="S8" s="16"/>
    </row>
    <row r="9" spans="1:41" ht="26.4" x14ac:dyDescent="0.25">
      <c r="A9" s="185"/>
      <c r="B9" s="25"/>
      <c r="C9" s="21" t="str">
        <f ca="1">+CONCATENATE(I9," ",G9)</f>
        <v>d) Pueden desarrollarse mediante las llamadas operaciones de apoyo a autoridades civiles o mediante las conocidas como acciones de cooperación</v>
      </c>
      <c r="D9" s="22"/>
      <c r="G9" s="34" t="str">
        <f ca="1">LOOKUP(I5,DATOS!A:A,DATOS!M:M)</f>
        <v>Pueden desarrollarse mediante las llamadas operaciones de apoyo a autoridades civiles o mediante las conocidas como acciones de cooperación</v>
      </c>
      <c r="I9" s="31" t="s">
        <v>43</v>
      </c>
      <c r="K9" s="16"/>
      <c r="L9" s="16"/>
      <c r="M9" s="16"/>
      <c r="N9" s="16"/>
      <c r="O9" s="16"/>
      <c r="P9" s="16"/>
      <c r="Q9" s="17" t="s">
        <v>3</v>
      </c>
      <c r="R9" s="16" t="str">
        <f>CONCATENATE(B9,Q9)</f>
        <v>D</v>
      </c>
      <c r="S9" s="16"/>
    </row>
    <row r="10" spans="1:41" x14ac:dyDescent="0.25">
      <c r="A10" s="9"/>
      <c r="B10" s="26"/>
      <c r="C10" s="23"/>
      <c r="D10" s="24"/>
      <c r="J10" s="15"/>
    </row>
    <row r="11" spans="1:41" ht="31.2" x14ac:dyDescent="0.25">
      <c r="A11" s="9"/>
      <c r="B11" s="27"/>
      <c r="C11" s="19" t="str">
        <f ca="1">+CONCATENATE(K11,".- ",G11)</f>
        <v>2.- Según la clasificación de las capacidades operativas establecida en la Publicación Doctrinal PD1-001 EMPLEO DE LAS FUERZAS TERRESTRES) en su apartado 4.3, NO es una Unidad de Combate:</v>
      </c>
      <c r="D11" s="20"/>
      <c r="E11" s="9"/>
      <c r="F11" s="9"/>
      <c r="G11" s="36" t="str">
        <f ca="1">IF(J12="FIN","",LOOKUP(I11,DATOS!A:A,DATOS!G:G))</f>
        <v>Según la clasificación de las capacidades operativas establecida en la Publicación Doctrinal PD1-001 EMPLEO DE LAS FUERZAS TERRESTRES) en su apartado 4.3, NO es una Unidad de Combate:</v>
      </c>
      <c r="H11" s="36" t="str">
        <f ca="1">IF(J12="FIN",0,LOOKUP(I11,DATOS!A:A,DATOS!N:N))</f>
        <v>C</v>
      </c>
      <c r="I11" s="31">
        <f>+I5+1</f>
        <v>2</v>
      </c>
      <c r="J11" s="56">
        <f>IF(LOOKUP(I11,DATOS!A:A,DATOS!C:C)=0,J5,(LOOKUP(I11,DATOS!A:A,DATOS!C:C)))</f>
        <v>1</v>
      </c>
      <c r="K11" s="18">
        <f>+K5+1</f>
        <v>2</v>
      </c>
      <c r="L11" s="16" t="s">
        <v>31</v>
      </c>
      <c r="M11" s="16" t="s">
        <v>32</v>
      </c>
      <c r="N11" s="16" t="s">
        <v>37</v>
      </c>
      <c r="O11" s="16" t="s">
        <v>33</v>
      </c>
      <c r="P11" s="16" t="s">
        <v>34</v>
      </c>
      <c r="Q11" s="16" t="s">
        <v>35</v>
      </c>
      <c r="R11" s="16" t="str">
        <f ca="1">CONCATENATE("X",H11)</f>
        <v>XC</v>
      </c>
      <c r="S11" s="16" t="s">
        <v>36</v>
      </c>
    </row>
    <row r="12" spans="1:41" x14ac:dyDescent="0.25">
      <c r="A12" s="185">
        <f ca="1">IF($E$2="X",0,IF(K13&gt;2,H11,K13))</f>
        <v>0</v>
      </c>
      <c r="B12" s="25"/>
      <c r="C12" s="21" t="str">
        <f ca="1">+CONCATENATE(I12," ",G12)</f>
        <v>a) La Unidad ACORAZADA</v>
      </c>
      <c r="D12" s="22"/>
      <c r="G12" s="34" t="str">
        <f ca="1">IF(J12="FIN","",LOOKUP(I11,DATOS!A:A,DATOS!J:J))</f>
        <v>La Unidad ACORAZADA</v>
      </c>
      <c r="I12" s="31" t="s">
        <v>53</v>
      </c>
      <c r="J12" s="37" t="str">
        <f>IF(J6="FIN","FIN",IF(J11=J5,"","FIN"))</f>
        <v/>
      </c>
      <c r="K12" s="16" t="s">
        <v>5</v>
      </c>
      <c r="L12" s="16">
        <f ca="1">IF(M12&gt;0,0,P12)</f>
        <v>0</v>
      </c>
      <c r="M12" s="16">
        <f ca="1">IF(P13&gt;0,1,0)</f>
        <v>0</v>
      </c>
      <c r="N12" s="16">
        <f ca="1">IF(M12=1,-1/COUNTA(Q12:Q15),0)</f>
        <v>0</v>
      </c>
      <c r="O12" s="16">
        <f>COUNTA(B12:B15)</f>
        <v>0</v>
      </c>
      <c r="P12" s="16">
        <f ca="1">COUNTIF(R12:R15,R11)</f>
        <v>0</v>
      </c>
      <c r="Q12" s="17" t="s">
        <v>0</v>
      </c>
      <c r="R12" s="16" t="str">
        <f>CONCATENATE(B12,Q12)</f>
        <v>A</v>
      </c>
      <c r="S12" s="16">
        <f ca="1">IF(P12&gt;0,P12+O12,O12*3)</f>
        <v>0</v>
      </c>
    </row>
    <row r="13" spans="1:41" x14ac:dyDescent="0.25">
      <c r="A13" s="185"/>
      <c r="B13" s="25"/>
      <c r="C13" s="21" t="str">
        <f ca="1">+CONCATENATE(I13," ",G13)</f>
        <v>b) La Unidad de MECANIZADAS</v>
      </c>
      <c r="D13" s="22"/>
      <c r="G13" s="34" t="str">
        <f ca="1">IF(J12="FIN","",LOOKUP(I11,DATOS!A:A,DATOS!K:K))</f>
        <v>La Unidad de MECANIZADAS</v>
      </c>
      <c r="I13" s="31" t="s">
        <v>52</v>
      </c>
      <c r="K13" s="16">
        <f ca="1">S12</f>
        <v>0</v>
      </c>
      <c r="L13" s="16"/>
      <c r="M13" s="16"/>
      <c r="N13" s="16"/>
      <c r="O13" s="16"/>
      <c r="P13" s="16">
        <f ca="1">O12-P12</f>
        <v>0</v>
      </c>
      <c r="Q13" s="17" t="s">
        <v>1</v>
      </c>
      <c r="R13" s="16" t="str">
        <f>CONCATENATE(B13,Q13)</f>
        <v>B</v>
      </c>
      <c r="S13" s="16"/>
    </row>
    <row r="14" spans="1:41" x14ac:dyDescent="0.25">
      <c r="A14" s="185"/>
      <c r="B14" s="25"/>
      <c r="C14" s="21" t="str">
        <f ca="1">+CONCATENATE(I14," ",G14)</f>
        <v>c) La Unidad de DEFENSA ANTIAÉREA</v>
      </c>
      <c r="D14" s="22"/>
      <c r="G14" s="34" t="str">
        <f ca="1">IF(J12="FIN","",LOOKUP(I11,DATOS!A:A,DATOS!L:L))</f>
        <v>La Unidad de DEFENSA ANTIAÉREA</v>
      </c>
      <c r="I14" s="31" t="s">
        <v>51</v>
      </c>
      <c r="K14" s="16"/>
      <c r="L14" s="16"/>
      <c r="M14" s="16"/>
      <c r="N14" s="16"/>
      <c r="O14" s="16"/>
      <c r="P14" s="16"/>
      <c r="Q14" s="17" t="s">
        <v>2</v>
      </c>
      <c r="R14" s="16" t="str">
        <f>CONCATENATE(B14,Q14)</f>
        <v>C</v>
      </c>
      <c r="S14" s="16"/>
    </row>
    <row r="15" spans="1:41" x14ac:dyDescent="0.25">
      <c r="A15" s="185"/>
      <c r="B15" s="25"/>
      <c r="C15" s="21" t="str">
        <f ca="1">+CONCATENATE(I15," ",G15)</f>
        <v>d) La Unidad de RECONOCIMIENTO</v>
      </c>
      <c r="D15" s="22"/>
      <c r="G15" s="34" t="str">
        <f ca="1">IF(J12="FIN","",LOOKUP(I11,DATOS!A:A,DATOS!M:M))</f>
        <v>La Unidad de RECONOCIMIENTO</v>
      </c>
      <c r="I15" s="31" t="s">
        <v>43</v>
      </c>
      <c r="K15" s="16"/>
      <c r="L15" s="16"/>
      <c r="M15" s="16"/>
      <c r="N15" s="16"/>
      <c r="O15" s="16"/>
      <c r="P15" s="16"/>
      <c r="Q15" s="17" t="s">
        <v>3</v>
      </c>
      <c r="R15" s="16" t="str">
        <f>CONCATENATE(B15,Q15)</f>
        <v>D</v>
      </c>
      <c r="S15" s="16"/>
    </row>
    <row r="16" spans="1:41" x14ac:dyDescent="0.25">
      <c r="A16" s="9"/>
      <c r="B16" s="26"/>
      <c r="C16" s="23"/>
      <c r="D16" s="24"/>
      <c r="J16" s="15"/>
    </row>
    <row r="17" spans="1:19" ht="31.2" x14ac:dyDescent="0.25">
      <c r="A17" s="9"/>
      <c r="B17" s="27"/>
      <c r="C17" s="19" t="str">
        <f ca="1">+CONCATENATE(K17,".- ",G17)</f>
        <v>3.- Según la clasificación de las capacidades operativas establecida en la Publicación Doctrinal PD1-001 EMPLEO DE LAS FUERZAS TERRESTRES) en su apartado 4.3, NO es una Unidad de Apoyo al Combate:</v>
      </c>
      <c r="D17" s="20"/>
      <c r="E17" s="9"/>
      <c r="F17" s="9"/>
      <c r="G17" s="36" t="str">
        <f ca="1">IF(J18="FIN","",LOOKUP(I17,DATOS!A:A,DATOS!G:G))</f>
        <v>Según la clasificación de las capacidades operativas establecida en la Publicación Doctrinal PD1-001 EMPLEO DE LAS FUERZAS TERRESTRES) en su apartado 4.3, NO es una Unidad de Apoyo al Combate:</v>
      </c>
      <c r="H17" s="36" t="str">
        <f ca="1">IF(J18="FIN",0,LOOKUP(I17,DATOS!A:A,DATOS!N:N))</f>
        <v>B</v>
      </c>
      <c r="I17" s="31">
        <f>+I11+1</f>
        <v>3</v>
      </c>
      <c r="J17" s="56">
        <f>IF(LOOKUP(I17,DATOS!A:A,DATOS!C:C)=0,J11,(LOOKUP(I17,DATOS!A:A,DATOS!C:C)))</f>
        <v>1</v>
      </c>
      <c r="K17" s="18">
        <f>+K11+1</f>
        <v>3</v>
      </c>
      <c r="L17" s="16" t="s">
        <v>31</v>
      </c>
      <c r="M17" s="16" t="s">
        <v>32</v>
      </c>
      <c r="N17" s="16" t="s">
        <v>37</v>
      </c>
      <c r="O17" s="16" t="s">
        <v>33</v>
      </c>
      <c r="P17" s="16" t="s">
        <v>34</v>
      </c>
      <c r="Q17" s="16" t="s">
        <v>35</v>
      </c>
      <c r="R17" s="16" t="str">
        <f ca="1">CONCATENATE("X",H17)</f>
        <v>XB</v>
      </c>
      <c r="S17" s="16" t="s">
        <v>36</v>
      </c>
    </row>
    <row r="18" spans="1:19" x14ac:dyDescent="0.25">
      <c r="A18" s="185">
        <f ca="1">IF($E$2="X",0,IF(K19&gt;2,H17,K19))</f>
        <v>0</v>
      </c>
      <c r="B18" s="25"/>
      <c r="C18" s="21" t="str">
        <f ca="1">+CONCATENATE(I18," ",G18)</f>
        <v>a) La Unidad APOYOS DE FUEGO</v>
      </c>
      <c r="D18" s="22"/>
      <c r="G18" s="34" t="str">
        <f ca="1">IF(J18="FIN","",LOOKUP(I17,DATOS!A:A,DATOS!J:J))</f>
        <v>La Unidad APOYOS DE FUEGO</v>
      </c>
      <c r="I18" s="31" t="s">
        <v>53</v>
      </c>
      <c r="J18" s="37" t="str">
        <f>IF(J12="FIN","FIN",IF(J17=J11,"","FIN"))</f>
        <v/>
      </c>
      <c r="K18" s="16" t="s">
        <v>5</v>
      </c>
      <c r="L18" s="16">
        <f ca="1">IF(M18&gt;0,0,P18)</f>
        <v>0</v>
      </c>
      <c r="M18" s="16">
        <f ca="1">IF(P19&gt;0,1,0)</f>
        <v>0</v>
      </c>
      <c r="N18" s="16">
        <f ca="1">IF(M18=1,-1/COUNTA(Q18:Q21),0)</f>
        <v>0</v>
      </c>
      <c r="O18" s="16">
        <f>COUNTA(B18:B21)</f>
        <v>0</v>
      </c>
      <c r="P18" s="16">
        <f ca="1">COUNTIF(R18:R21,R17)</f>
        <v>0</v>
      </c>
      <c r="Q18" s="17" t="s">
        <v>0</v>
      </c>
      <c r="R18" s="16" t="str">
        <f>CONCATENATE(B18,Q18)</f>
        <v>A</v>
      </c>
      <c r="S18" s="16">
        <f ca="1">IF(P18&gt;0,P18+O18,O18*3)</f>
        <v>0</v>
      </c>
    </row>
    <row r="19" spans="1:19" x14ac:dyDescent="0.25">
      <c r="A19" s="185"/>
      <c r="B19" s="25"/>
      <c r="C19" s="21" t="str">
        <f ca="1">+CONCATENATE(I19," ",G19)</f>
        <v>b) La Unidad TRANSPORTE</v>
      </c>
      <c r="D19" s="22"/>
      <c r="G19" s="34" t="str">
        <f ca="1">IF(J18="FIN","",LOOKUP(I17,DATOS!A:A,DATOS!K:K))</f>
        <v>La Unidad TRANSPORTE</v>
      </c>
      <c r="I19" s="31" t="s">
        <v>52</v>
      </c>
      <c r="K19" s="16">
        <f ca="1">S18</f>
        <v>0</v>
      </c>
      <c r="L19" s="16"/>
      <c r="M19" s="16"/>
      <c r="N19" s="16"/>
      <c r="O19" s="16"/>
      <c r="P19" s="16">
        <f ca="1">O18-P18</f>
        <v>0</v>
      </c>
      <c r="Q19" s="17" t="s">
        <v>1</v>
      </c>
      <c r="R19" s="16" t="str">
        <f>CONCATENATE(B19,Q19)</f>
        <v>B</v>
      </c>
      <c r="S19" s="16"/>
    </row>
    <row r="20" spans="1:19" x14ac:dyDescent="0.25">
      <c r="A20" s="185"/>
      <c r="B20" s="25"/>
      <c r="C20" s="21" t="str">
        <f ca="1">+CONCATENATE(I20," ",G20)</f>
        <v>c) La Unidad CUARTEL GENERAL</v>
      </c>
      <c r="D20" s="22"/>
      <c r="G20" s="34" t="str">
        <f ca="1">IF(J18="FIN","",LOOKUP(I17,DATOS!A:A,DATOS!L:L))</f>
        <v>La Unidad CUARTEL GENERAL</v>
      </c>
      <c r="I20" s="31" t="s">
        <v>51</v>
      </c>
      <c r="K20" s="16"/>
      <c r="L20" s="16"/>
      <c r="M20" s="16"/>
      <c r="N20" s="16"/>
      <c r="O20" s="16"/>
      <c r="P20" s="16"/>
      <c r="Q20" s="17" t="s">
        <v>2</v>
      </c>
      <c r="R20" s="16" t="str">
        <f>CONCATENATE(B20,Q20)</f>
        <v>C</v>
      </c>
      <c r="S20" s="16"/>
    </row>
    <row r="21" spans="1:19" x14ac:dyDescent="0.25">
      <c r="A21" s="185"/>
      <c r="B21" s="25"/>
      <c r="C21" s="21" t="str">
        <f ca="1">+CONCATENATE(I21," ",G21)</f>
        <v>d) La Unidad POLICÍA MILITAR</v>
      </c>
      <c r="D21" s="22"/>
      <c r="G21" s="34" t="str">
        <f ca="1">IF(J18="FIN","",LOOKUP(I17,DATOS!A:A,DATOS!M:M))</f>
        <v>La Unidad POLICÍA MILITAR</v>
      </c>
      <c r="I21" s="31" t="s">
        <v>43</v>
      </c>
      <c r="K21" s="16"/>
      <c r="L21" s="16"/>
      <c r="M21" s="16"/>
      <c r="N21" s="16"/>
      <c r="O21" s="16"/>
      <c r="P21" s="16"/>
      <c r="Q21" s="17" t="s">
        <v>3</v>
      </c>
      <c r="R21" s="16" t="str">
        <f>CONCATENATE(B21,Q21)</f>
        <v>D</v>
      </c>
      <c r="S21" s="16"/>
    </row>
    <row r="22" spans="1:19" x14ac:dyDescent="0.25">
      <c r="A22" s="9"/>
      <c r="B22" s="26"/>
      <c r="C22" s="23"/>
      <c r="D22" s="24"/>
      <c r="J22" s="15"/>
    </row>
    <row r="23" spans="1:19" ht="46.8" x14ac:dyDescent="0.25">
      <c r="A23" s="9"/>
      <c r="B23" s="27"/>
      <c r="C23" s="19" t="str">
        <f ca="1">+CONCATENATE(K23,".- ",G23)</f>
        <v>4.- Según la clasificación de las capacidades operativas establecida en la Publicación Doctrinal PD1-001 EMPLEO DE LAS FUERZAS TERRESTRES) en su apartado 4.3, NO es una Unidad de Apoyo Logístico al Combate:</v>
      </c>
      <c r="D23" s="20"/>
      <c r="E23" s="9"/>
      <c r="F23" s="9"/>
      <c r="G23" s="36" t="str">
        <f ca="1">IF(J24="FIN","",LOOKUP(I23,DATOS!A:A,DATOS!G:G))</f>
        <v>Según la clasificación de las capacidades operativas establecida en la Publicación Doctrinal PD1-001 EMPLEO DE LAS FUERZAS TERRESTRES) en su apartado 4.3, NO es una Unidad de Apoyo Logístico al Combate:</v>
      </c>
      <c r="H23" s="36" t="str">
        <f ca="1">IF(J24="FIN",0,LOOKUP(I23,DATOS!A:A,DATOS!N:N))</f>
        <v>A</v>
      </c>
      <c r="I23" s="31">
        <f>+I17+1</f>
        <v>4</v>
      </c>
      <c r="J23" s="56">
        <f>IF(LOOKUP(I23,DATOS!A:A,DATOS!C:C)=0,J17,(LOOKUP(I23,DATOS!A:A,DATOS!C:C)))</f>
        <v>1</v>
      </c>
      <c r="K23" s="18">
        <f>+K17+1</f>
        <v>4</v>
      </c>
      <c r="L23" s="16" t="s">
        <v>31</v>
      </c>
      <c r="M23" s="16" t="s">
        <v>32</v>
      </c>
      <c r="N23" s="16" t="s">
        <v>37</v>
      </c>
      <c r="O23" s="16" t="s">
        <v>33</v>
      </c>
      <c r="P23" s="16" t="s">
        <v>34</v>
      </c>
      <c r="Q23" s="16" t="s">
        <v>35</v>
      </c>
      <c r="R23" s="16" t="str">
        <f ca="1">CONCATENATE("X",H23)</f>
        <v>XA</v>
      </c>
      <c r="S23" s="16" t="s">
        <v>36</v>
      </c>
    </row>
    <row r="24" spans="1:19" x14ac:dyDescent="0.25">
      <c r="A24" s="185">
        <f ca="1">IF($E$2="X",0,IF(K25&gt;2,H23,K25))</f>
        <v>0</v>
      </c>
      <c r="B24" s="25"/>
      <c r="C24" s="21" t="str">
        <f ca="1">+CONCATENATE(I24," ",G24)</f>
        <v>a) La Unidad de INTELIGENCIA</v>
      </c>
      <c r="D24" s="22"/>
      <c r="G24" s="34" t="str">
        <f ca="1">IF(J24="FIN","",LOOKUP(I23,DATOS!A:A,DATOS!J:J))</f>
        <v>La Unidad de INTELIGENCIA</v>
      </c>
      <c r="I24" s="31" t="s">
        <v>53</v>
      </c>
      <c r="J24" s="37" t="str">
        <f>IF(J18="FIN","FIN",IF(J23=J17,"","FIN"))</f>
        <v/>
      </c>
      <c r="K24" s="16" t="s">
        <v>5</v>
      </c>
      <c r="L24" s="16">
        <f ca="1">IF(M24&gt;0,0,P24)</f>
        <v>0</v>
      </c>
      <c r="M24" s="16">
        <f ca="1">IF(P25&gt;0,1,0)</f>
        <v>0</v>
      </c>
      <c r="N24" s="16">
        <f ca="1">IF(M24=1,-1/COUNTA(Q24:Q27),0)</f>
        <v>0</v>
      </c>
      <c r="O24" s="16">
        <f>COUNTA(B24:B27)</f>
        <v>0</v>
      </c>
      <c r="P24" s="16">
        <f ca="1">COUNTIF(R24:R27,R23)</f>
        <v>0</v>
      </c>
      <c r="Q24" s="17" t="s">
        <v>0</v>
      </c>
      <c r="R24" s="16" t="str">
        <f>CONCATENATE(B24,Q24)</f>
        <v>A</v>
      </c>
      <c r="S24" s="16">
        <f ca="1">IF(P24&gt;0,P24+O24,O24*3)</f>
        <v>0</v>
      </c>
    </row>
    <row r="25" spans="1:19" x14ac:dyDescent="0.25">
      <c r="A25" s="185"/>
      <c r="B25" s="25"/>
      <c r="C25" s="21" t="str">
        <f ca="1">+CONCATENATE(I25," ",G25)</f>
        <v>b) La Unidad de ABASTECIMIENTO</v>
      </c>
      <c r="D25" s="22"/>
      <c r="G25" s="34" t="str">
        <f ca="1">IF(J24="FIN","",LOOKUP(I23,DATOS!A:A,DATOS!K:K))</f>
        <v>La Unidad de ABASTECIMIENTO</v>
      </c>
      <c r="I25" s="31" t="s">
        <v>52</v>
      </c>
      <c r="K25" s="16">
        <f ca="1">S24</f>
        <v>0</v>
      </c>
      <c r="L25" s="16"/>
      <c r="M25" s="16"/>
      <c r="N25" s="16"/>
      <c r="O25" s="16"/>
      <c r="P25" s="16">
        <f ca="1">O24-P24</f>
        <v>0</v>
      </c>
      <c r="Q25" s="17" t="s">
        <v>1</v>
      </c>
      <c r="R25" s="16" t="str">
        <f>CONCATENATE(B25,Q25)</f>
        <v>B</v>
      </c>
      <c r="S25" s="16"/>
    </row>
    <row r="26" spans="1:19" x14ac:dyDescent="0.25">
      <c r="A26" s="185"/>
      <c r="B26" s="25"/>
      <c r="C26" s="21" t="str">
        <f ca="1">+CONCATENATE(I26," ",G26)</f>
        <v>c) La Unidad de SANIDAD</v>
      </c>
      <c r="D26" s="22"/>
      <c r="G26" s="34" t="str">
        <f ca="1">IF(J24="FIN","",LOOKUP(I23,DATOS!A:A,DATOS!L:L))</f>
        <v>La Unidad de SANIDAD</v>
      </c>
      <c r="I26" s="31" t="s">
        <v>51</v>
      </c>
      <c r="K26" s="16"/>
      <c r="L26" s="16"/>
      <c r="M26" s="16"/>
      <c r="N26" s="16"/>
      <c r="O26" s="16"/>
      <c r="P26" s="16"/>
      <c r="Q26" s="17" t="s">
        <v>2</v>
      </c>
      <c r="R26" s="16" t="str">
        <f>CONCATENATE(B26,Q26)</f>
        <v>C</v>
      </c>
      <c r="S26" s="16"/>
    </row>
    <row r="27" spans="1:19" x14ac:dyDescent="0.25">
      <c r="A27" s="185"/>
      <c r="B27" s="25"/>
      <c r="C27" s="21" t="str">
        <f ca="1">+CONCATENATE(I27," ",G27)</f>
        <v>d) La Unidad de ADMINISTRACIÓN</v>
      </c>
      <c r="D27" s="22"/>
      <c r="G27" s="34" t="str">
        <f ca="1">IF(J24="FIN","",LOOKUP(I23,DATOS!A:A,DATOS!M:M))</f>
        <v>La Unidad de ADMINISTRACIÓN</v>
      </c>
      <c r="I27" s="31" t="s">
        <v>43</v>
      </c>
      <c r="K27" s="16"/>
      <c r="L27" s="16"/>
      <c r="M27" s="16"/>
      <c r="N27" s="16"/>
      <c r="O27" s="16"/>
      <c r="P27" s="16"/>
      <c r="Q27" s="17" t="s">
        <v>3</v>
      </c>
      <c r="R27" s="16" t="str">
        <f>CONCATENATE(B27,Q27)</f>
        <v>D</v>
      </c>
      <c r="S27" s="16"/>
    </row>
    <row r="28" spans="1:19" x14ac:dyDescent="0.25">
      <c r="A28" s="9"/>
      <c r="B28" s="26"/>
      <c r="C28" s="23"/>
      <c r="D28" s="24"/>
      <c r="J28" s="15"/>
    </row>
    <row r="29" spans="1:19" ht="46.8" x14ac:dyDescent="0.25">
      <c r="A29" s="9"/>
      <c r="B29" s="27"/>
      <c r="C29" s="19" t="str">
        <f ca="1">+CONCATENATE(K29,".- ",G29)</f>
        <v>5.- En los diferentes tipos de operaciones, se pueden distinguir el apoyo a autoridades civiles en territorio nacional, donde se realizan todas aquellas acciones que proporcionan apoyo a las autoridades civiles dirigidas. Señala la incorrecta:</v>
      </c>
      <c r="D29" s="20"/>
      <c r="E29" s="9"/>
      <c r="F29" s="9"/>
      <c r="G29" s="36" t="str">
        <f ca="1">IF(J30="FIN","",LOOKUP(I29,DATOS!A:A,DATOS!G:G))</f>
        <v>En los diferentes tipos de operaciones, se pueden distinguir el apoyo a autoridades civiles en territorio nacional, donde se realizan todas aquellas acciones que proporcionan apoyo a las autoridades civiles dirigidas. Señala la incorrecta:</v>
      </c>
      <c r="H29" s="36" t="str">
        <f ca="1">IF(J30="FIN",0,LOOKUP(I29,DATOS!A:A,DATOS!N:N))</f>
        <v>C</v>
      </c>
      <c r="I29" s="31">
        <f>+I23+1</f>
        <v>5</v>
      </c>
      <c r="J29" s="56">
        <f>IF(LOOKUP(I29,DATOS!A:A,DATOS!C:C)=0,J23,(LOOKUP(I29,DATOS!A:A,DATOS!C:C)))</f>
        <v>1</v>
      </c>
      <c r="K29" s="18">
        <f>+K23+1</f>
        <v>5</v>
      </c>
      <c r="L29" s="16" t="s">
        <v>31</v>
      </c>
      <c r="M29" s="16" t="s">
        <v>32</v>
      </c>
      <c r="N29" s="16" t="s">
        <v>37</v>
      </c>
      <c r="O29" s="16" t="s">
        <v>33</v>
      </c>
      <c r="P29" s="16" t="s">
        <v>34</v>
      </c>
      <c r="Q29" s="16" t="s">
        <v>35</v>
      </c>
      <c r="R29" s="16" t="str">
        <f ca="1">CONCATENATE("X",H29)</f>
        <v>XC</v>
      </c>
      <c r="S29" s="16" t="s">
        <v>36</v>
      </c>
    </row>
    <row r="30" spans="1:19" x14ac:dyDescent="0.25">
      <c r="A30" s="185">
        <f ca="1">IF($E$2="X",0,IF(K31&gt;2,H29,K31))</f>
        <v>0</v>
      </c>
      <c r="B30" s="25"/>
      <c r="C30" s="21" t="str">
        <f ca="1">+CONCATENATE(I30," ",G30)</f>
        <v>a) Siempre, bajo petición de la autoridad civil correspondiente.</v>
      </c>
      <c r="D30" s="22"/>
      <c r="G30" s="34" t="str">
        <f ca="1">IF(J30="FIN","",LOOKUP(I29,DATOS!A:A,DATOS!J:J))</f>
        <v>Siempre, bajo petición de la autoridad civil correspondiente.</v>
      </c>
      <c r="I30" s="31" t="s">
        <v>53</v>
      </c>
      <c r="J30" s="37" t="str">
        <f>IF(J24="FIN","FIN",IF(J29=J23,"","FIN"))</f>
        <v/>
      </c>
      <c r="K30" s="16" t="s">
        <v>5</v>
      </c>
      <c r="L30" s="16">
        <f ca="1">IF(M30&gt;0,0,P30)</f>
        <v>0</v>
      </c>
      <c r="M30" s="16">
        <f ca="1">IF(P31&gt;0,1,0)</f>
        <v>0</v>
      </c>
      <c r="N30" s="16">
        <f ca="1">IF(M30=1,-1/COUNTA(Q30:Q33),0)</f>
        <v>0</v>
      </c>
      <c r="O30" s="16">
        <f>COUNTA(B30:B33)</f>
        <v>0</v>
      </c>
      <c r="P30" s="16">
        <f ca="1">COUNTIF(R30:R33,R29)</f>
        <v>0</v>
      </c>
      <c r="Q30" s="17" t="s">
        <v>0</v>
      </c>
      <c r="R30" s="16" t="str">
        <f>CONCATENATE(B30,Q30)</f>
        <v>A</v>
      </c>
      <c r="S30" s="16">
        <f ca="1">IF(P30&gt;0,P30+O30,O30*3)</f>
        <v>0</v>
      </c>
    </row>
    <row r="31" spans="1:19" x14ac:dyDescent="0.25">
      <c r="A31" s="185"/>
      <c r="B31" s="25"/>
      <c r="C31" s="21" t="str">
        <f ca="1">+CONCATENATE(I31," ",G31)</f>
        <v>b) Normalmente, cuando las capacidades civiles se vean desbordadas por la magnitud de los acontecimientos.</v>
      </c>
      <c r="D31" s="22"/>
      <c r="G31" s="34" t="str">
        <f ca="1">IF(J30="FIN","",LOOKUP(I29,DATOS!A:A,DATOS!K:K))</f>
        <v>Normalmente, cuando las capacidades civiles se vean desbordadas por la magnitud de los acontecimientos.</v>
      </c>
      <c r="I31" s="31" t="s">
        <v>52</v>
      </c>
      <c r="K31" s="16">
        <f ca="1">S30</f>
        <v>0</v>
      </c>
      <c r="L31" s="16"/>
      <c r="M31" s="16"/>
      <c r="N31" s="16"/>
      <c r="O31" s="16"/>
      <c r="P31" s="16">
        <f ca="1">O30-P30</f>
        <v>0</v>
      </c>
      <c r="Q31" s="17" t="s">
        <v>1</v>
      </c>
      <c r="R31" s="16" t="str">
        <f>CONCATENATE(B31,Q31)</f>
        <v>B</v>
      </c>
      <c r="S31" s="16"/>
    </row>
    <row r="32" spans="1:19" ht="26.4" x14ac:dyDescent="0.25">
      <c r="A32" s="185"/>
      <c r="B32" s="25"/>
      <c r="C32" s="21" t="str">
        <f ca="1">+CONCATENATE(I32," ",G32)</f>
        <v>c) La amplia gama de acciones disponibles para el planeamiento y ejecución de una operación puede clasificarse en cinco categorías, quedando excluidas las acciones Ofensivas.</v>
      </c>
      <c r="D32" s="22"/>
      <c r="G32" s="34" t="str">
        <f ca="1">IF(J30="FIN","",LOOKUP(I29,DATOS!A:A,DATOS!L:L))</f>
        <v>La amplia gama de acciones disponibles para el planeamiento y ejecución de una operación puede clasificarse en cinco categorías, quedando excluidas las acciones Ofensivas.</v>
      </c>
      <c r="I32" s="31" t="s">
        <v>51</v>
      </c>
      <c r="K32" s="16"/>
      <c r="L32" s="16"/>
      <c r="M32" s="16"/>
      <c r="N32" s="16"/>
      <c r="O32" s="16"/>
      <c r="P32" s="16"/>
      <c r="Q32" s="17" t="s">
        <v>2</v>
      </c>
      <c r="R32" s="16" t="str">
        <f>CONCATENATE(B32,Q32)</f>
        <v>C</v>
      </c>
      <c r="S32" s="16"/>
    </row>
    <row r="33" spans="1:19" ht="26.4" x14ac:dyDescent="0.25">
      <c r="A33" s="185"/>
      <c r="B33" s="25"/>
      <c r="C33" s="21" t="str">
        <f ca="1">+CONCATENATE(I33," ",G33)</f>
        <v>d) La amplia gama de acciones disponibles para el planeamiento y ejecución de una operación puede clasificarse en cinco categorías: Una de ellas son las acciones Defensivas.</v>
      </c>
      <c r="D33" s="22"/>
      <c r="G33" s="34" t="str">
        <f ca="1">IF(J30="FIN","",LOOKUP(I29,DATOS!A:A,DATOS!M:M))</f>
        <v>La amplia gama de acciones disponibles para el planeamiento y ejecución de una operación puede clasificarse en cinco categorías: Una de ellas son las acciones Defensivas.</v>
      </c>
      <c r="I33" s="31" t="s">
        <v>43</v>
      </c>
      <c r="K33" s="16"/>
      <c r="L33" s="16"/>
      <c r="M33" s="16"/>
      <c r="N33" s="16"/>
      <c r="O33" s="16"/>
      <c r="P33" s="16"/>
      <c r="Q33" s="17" t="s">
        <v>3</v>
      </c>
      <c r="R33" s="16" t="str">
        <f>CONCATENATE(B33,Q33)</f>
        <v>D</v>
      </c>
      <c r="S33" s="16"/>
    </row>
    <row r="34" spans="1:19" x14ac:dyDescent="0.25">
      <c r="A34" s="9"/>
      <c r="B34" s="26"/>
      <c r="C34" s="23"/>
      <c r="D34" s="24"/>
      <c r="J34" s="15"/>
    </row>
    <row r="35" spans="1:19" x14ac:dyDescent="0.25">
      <c r="A35" s="9"/>
      <c r="B35" s="27"/>
      <c r="C35" s="19" t="str">
        <f ca="1">+CONCATENATE(K35,".- ",G35)</f>
        <v>6.- Señala la incorrecta:</v>
      </c>
      <c r="D35" s="20"/>
      <c r="E35" s="9"/>
      <c r="F35" s="9"/>
      <c r="G35" s="36" t="str">
        <f ca="1">IF(J36="FIN","",LOOKUP(I35,DATOS!A:A,DATOS!G:G))</f>
        <v>Señala la incorrecta:</v>
      </c>
      <c r="H35" s="36" t="str">
        <f ca="1">IF(J36="FIN",0,LOOKUP(I35,DATOS!A:A,DATOS!N:N))</f>
        <v>A</v>
      </c>
      <c r="I35" s="31">
        <f>+I29+1</f>
        <v>6</v>
      </c>
      <c r="J35" s="56">
        <f>IF(LOOKUP(I35,DATOS!A:A,DATOS!C:C)=0,J29,(LOOKUP(I35,DATOS!A:A,DATOS!C:C)))</f>
        <v>1</v>
      </c>
      <c r="K35" s="18">
        <f>+K29+1</f>
        <v>6</v>
      </c>
      <c r="L35" s="16" t="s">
        <v>31</v>
      </c>
      <c r="M35" s="16" t="s">
        <v>32</v>
      </c>
      <c r="N35" s="16" t="s">
        <v>37</v>
      </c>
      <c r="O35" s="16" t="s">
        <v>33</v>
      </c>
      <c r="P35" s="16" t="s">
        <v>34</v>
      </c>
      <c r="Q35" s="16" t="s">
        <v>35</v>
      </c>
      <c r="R35" s="16" t="str">
        <f ca="1">CONCATENATE("X",H35)</f>
        <v>XA</v>
      </c>
      <c r="S35" s="16" t="s">
        <v>36</v>
      </c>
    </row>
    <row r="36" spans="1:19" ht="26.4" x14ac:dyDescent="0.25">
      <c r="A36" s="185">
        <f ca="1">IF($E$2="X",0,IF(K37&gt;2,H35,K37))</f>
        <v>0</v>
      </c>
      <c r="B36" s="25"/>
      <c r="C36" s="21" t="str">
        <f ca="1">+CONCATENATE(I36," ",G36)</f>
        <v>a) Las acciones de Apoyo a autoridades civiles son las que enlazan, facilitan o crean condiciones para las acciones ofensivas, defensivas, de estabilización y de apoyo a autoridades civiles</v>
      </c>
      <c r="D36" s="22"/>
      <c r="G36" s="34" t="str">
        <f ca="1">IF(J36="FIN","",LOOKUP(I35,DATOS!A:A,DATOS!J:J))</f>
        <v>Las acciones de Apoyo a autoridades civiles son las que enlazan, facilitan o crean condiciones para las acciones ofensivas, defensivas, de estabilización y de apoyo a autoridades civiles</v>
      </c>
      <c r="I36" s="31" t="s">
        <v>53</v>
      </c>
      <c r="J36" s="37" t="str">
        <f>IF(J30="FIN","FIN",IF(J35=J29,"","FIN"))</f>
        <v/>
      </c>
      <c r="K36" s="16" t="s">
        <v>5</v>
      </c>
      <c r="L36" s="16">
        <f ca="1">IF(M36&gt;0,0,P36)</f>
        <v>0</v>
      </c>
      <c r="M36" s="16">
        <f ca="1">IF(P37&gt;0,1,0)</f>
        <v>0</v>
      </c>
      <c r="N36" s="16">
        <f ca="1">IF(M36=1,-1/COUNTA(Q36:Q39),0)</f>
        <v>0</v>
      </c>
      <c r="O36" s="16">
        <f>COUNTA(B36:B39)</f>
        <v>0</v>
      </c>
      <c r="P36" s="16">
        <f ca="1">COUNTIF(R36:R39,R35)</f>
        <v>0</v>
      </c>
      <c r="Q36" s="17" t="s">
        <v>0</v>
      </c>
      <c r="R36" s="16" t="str">
        <f>CONCATENATE(B36,Q36)</f>
        <v>A</v>
      </c>
      <c r="S36" s="16">
        <f ca="1">IF(P36&gt;0,P36+O36,O36*3)</f>
        <v>0</v>
      </c>
    </row>
    <row r="37" spans="1:19" ht="26.4" x14ac:dyDescent="0.25">
      <c r="A37" s="185"/>
      <c r="B37" s="25"/>
      <c r="C37" s="21" t="str">
        <f ca="1">+CONCATENATE(I37," ",G37)</f>
        <v>b) Las acciones de Apoyo a autoridades civiles también incluye el apoyo a las Fuerzas y Cuerpos de Seguridad del Estado en la lucha contra el terrorismo que ponga en peligro la vida de la población y sus intereses.</v>
      </c>
      <c r="D37" s="22"/>
      <c r="G37" s="34" t="str">
        <f ca="1">IF(J36="FIN","",LOOKUP(I35,DATOS!A:A,DATOS!K:K))</f>
        <v>Las acciones de Apoyo a autoridades civiles también incluye el apoyo a las Fuerzas y Cuerpos de Seguridad del Estado en la lucha contra el terrorismo que ponga en peligro la vida de la población y sus intereses.</v>
      </c>
      <c r="I37" s="31" t="s">
        <v>52</v>
      </c>
      <c r="K37" s="16">
        <f ca="1">S36</f>
        <v>0</v>
      </c>
      <c r="L37" s="16"/>
      <c r="M37" s="16"/>
      <c r="N37" s="16"/>
      <c r="O37" s="16"/>
      <c r="P37" s="16">
        <f ca="1">O36-P36</f>
        <v>0</v>
      </c>
      <c r="Q37" s="17" t="s">
        <v>1</v>
      </c>
      <c r="R37" s="16" t="str">
        <f>CONCATENATE(B37,Q37)</f>
        <v>B</v>
      </c>
      <c r="S37" s="16"/>
    </row>
    <row r="38" spans="1:19" ht="26.4" x14ac:dyDescent="0.25">
      <c r="A38" s="185"/>
      <c r="B38" s="25"/>
      <c r="C38" s="21" t="str">
        <f ca="1">+CONCATENATE(I38," ",G38)</f>
        <v>c) El Gobierno designara la Autoridad Nacional responsable, arbitrándose los procedimientos de actuación de las unidades militares intervinientes.</v>
      </c>
      <c r="D38" s="22"/>
      <c r="G38" s="34" t="str">
        <f ca="1">IF(J36="FIN","",LOOKUP(I35,DATOS!A:A,DATOS!L:L))</f>
        <v>El Gobierno designara la Autoridad Nacional responsable, arbitrándose los procedimientos de actuación de las unidades militares intervinientes.</v>
      </c>
      <c r="I38" s="31" t="s">
        <v>51</v>
      </c>
      <c r="K38" s="16"/>
      <c r="L38" s="16"/>
      <c r="M38" s="16"/>
      <c r="N38" s="16"/>
      <c r="O38" s="16"/>
      <c r="P38" s="16"/>
      <c r="Q38" s="17" t="s">
        <v>2</v>
      </c>
      <c r="R38" s="16" t="str">
        <f>CONCATENATE(B38,Q38)</f>
        <v>C</v>
      </c>
      <c r="S38" s="16"/>
    </row>
    <row r="39" spans="1:19" ht="26.4" x14ac:dyDescent="0.25">
      <c r="A39" s="185"/>
      <c r="B39" s="25"/>
      <c r="C39" s="21" t="str">
        <f ca="1">+CONCATENATE(I39," ",G39)</f>
        <v>d) La finalidad de estas operaciones es preservar la seguridad y el bienestar de los ciudadanos en los supuestos de grave riesgo, catástrofe, calamidad u otras necesidades públicas.</v>
      </c>
      <c r="D39" s="22"/>
      <c r="G39" s="34" t="str">
        <f ca="1">IF(J36="FIN","",LOOKUP(I35,DATOS!A:A,DATOS!M:M))</f>
        <v>La finalidad de estas operaciones es preservar la seguridad y el bienestar de los ciudadanos en los supuestos de grave riesgo, catástrofe, calamidad u otras necesidades públicas.</v>
      </c>
      <c r="I39" s="31" t="s">
        <v>43</v>
      </c>
      <c r="K39" s="16"/>
      <c r="L39" s="16"/>
      <c r="M39" s="16"/>
      <c r="N39" s="16"/>
      <c r="O39" s="16"/>
      <c r="P39" s="16"/>
      <c r="Q39" s="17" t="s">
        <v>3</v>
      </c>
      <c r="R39" s="16" t="str">
        <f>CONCATENATE(B39,Q39)</f>
        <v>D</v>
      </c>
      <c r="S39" s="16"/>
    </row>
    <row r="40" spans="1:19" x14ac:dyDescent="0.25">
      <c r="A40" s="9"/>
      <c r="B40" s="26"/>
      <c r="C40" s="23"/>
      <c r="D40" s="24"/>
      <c r="J40" s="15"/>
    </row>
    <row r="41" spans="1:19" ht="31.2" x14ac:dyDescent="0.25">
      <c r="A41" s="9"/>
      <c r="B41" s="27"/>
      <c r="C41" s="19" t="str">
        <f ca="1">+CONCATENATE(K41,".- ",G41)</f>
        <v>7.- Según el Plan operativo de carácter permanente que se regula la actuación en situaciones de emergencia, tanto de la UME, como de los propios Ejércitos en apoyo a la UME, señale la correcta:</v>
      </c>
      <c r="D41" s="20"/>
      <c r="E41" s="9"/>
      <c r="F41" s="9"/>
      <c r="G41" s="36" t="str">
        <f ca="1">IF(J42="FIN","",LOOKUP(I41,DATOS!A:A,DATOS!G:G))</f>
        <v>Según el Plan operativo de carácter permanente que se regula la actuación en situaciones de emergencia, tanto de la UME, como de los propios Ejércitos en apoyo a la UME, señale la correcta:</v>
      </c>
      <c r="H41" s="36" t="str">
        <f ca="1">IF(J42="FIN",0,LOOKUP(I41,DATOS!A:A,DATOS!N:N))</f>
        <v>B</v>
      </c>
      <c r="I41" s="31">
        <f>+I35+1</f>
        <v>7</v>
      </c>
      <c r="J41" s="56">
        <f>IF(LOOKUP(I41,DATOS!A:A,DATOS!C:C)=0,J35,(LOOKUP(I41,DATOS!A:A,DATOS!C:C)))</f>
        <v>1</v>
      </c>
      <c r="K41" s="18">
        <f>+K35+1</f>
        <v>7</v>
      </c>
      <c r="L41" s="16" t="s">
        <v>31</v>
      </c>
      <c r="M41" s="16" t="s">
        <v>32</v>
      </c>
      <c r="N41" s="16" t="s">
        <v>37</v>
      </c>
      <c r="O41" s="16" t="s">
        <v>33</v>
      </c>
      <c r="P41" s="16" t="s">
        <v>34</v>
      </c>
      <c r="Q41" s="16" t="s">
        <v>35</v>
      </c>
      <c r="R41" s="16" t="str">
        <f ca="1">CONCATENATE("X",H41)</f>
        <v>XB</v>
      </c>
      <c r="S41" s="16" t="s">
        <v>36</v>
      </c>
    </row>
    <row r="42" spans="1:19" ht="26.4" x14ac:dyDescent="0.25">
      <c r="A42" s="185">
        <f ca="1">IF($E$2="X",0,IF(K43&gt;2,H41,K43))</f>
        <v>0</v>
      </c>
      <c r="B42" s="25"/>
      <c r="C42" s="21" t="str">
        <f ca="1">+CONCATENATE(I42," ",G42)</f>
        <v xml:space="preserve">a) El apoyo de las Fuerzas Armadas a las autoridades civiles se realizará con los medios disponibles más adecuados en cada momento y con la coordinación entre las autoridades civiles y militares relacionadas con la emergencia. </v>
      </c>
      <c r="D42" s="22"/>
      <c r="G42" s="34" t="str">
        <f ca="1">IF(J42="FIN","",LOOKUP(I41,DATOS!A:A,DATOS!J:J))</f>
        <v xml:space="preserve">El apoyo de las Fuerzas Armadas a las autoridades civiles se realizará con los medios disponibles más adecuados en cada momento y con la coordinación entre las autoridades civiles y militares relacionadas con la emergencia. </v>
      </c>
      <c r="I42" s="31" t="s">
        <v>53</v>
      </c>
      <c r="J42" s="37" t="str">
        <f>IF(J36="FIN","FIN",IF(J41=J35,"","FIN"))</f>
        <v/>
      </c>
      <c r="K42" s="16" t="s">
        <v>5</v>
      </c>
      <c r="L42" s="16">
        <f ca="1">IF(M42&gt;0,0,P42)</f>
        <v>0</v>
      </c>
      <c r="M42" s="16">
        <f ca="1">IF(P43&gt;0,1,0)</f>
        <v>0</v>
      </c>
      <c r="N42" s="16">
        <f ca="1">IF(M42=1,-1/COUNTA(Q42:Q45),0)</f>
        <v>0</v>
      </c>
      <c r="O42" s="16">
        <f>COUNTA(B42:B45)</f>
        <v>0</v>
      </c>
      <c r="P42" s="16">
        <f ca="1">COUNTIF(R42:R45,R41)</f>
        <v>0</v>
      </c>
      <c r="Q42" s="17" t="s">
        <v>0</v>
      </c>
      <c r="R42" s="16" t="str">
        <f>CONCATENATE(B42,Q42)</f>
        <v>A</v>
      </c>
      <c r="S42" s="16">
        <f ca="1">IF(P42&gt;0,P42+O42,O42*3)</f>
        <v>0</v>
      </c>
    </row>
    <row r="43" spans="1:19" x14ac:dyDescent="0.25">
      <c r="A43" s="185"/>
      <c r="B43" s="25"/>
      <c r="C43" s="21" t="str">
        <f ca="1">+CONCATENATE(I43," ",G43)</f>
        <v>b) La responsabilidad ante cualquier emergencia siempre será de la autoridad militar que dirija la cooperación</v>
      </c>
      <c r="D43" s="22"/>
      <c r="G43" s="34" t="str">
        <f ca="1">IF(J42="FIN","",LOOKUP(I41,DATOS!A:A,DATOS!K:K))</f>
        <v>La responsabilidad ante cualquier emergencia siempre será de la autoridad militar que dirija la cooperación</v>
      </c>
      <c r="I43" s="31" t="s">
        <v>52</v>
      </c>
      <c r="K43" s="16">
        <f ca="1">S42</f>
        <v>0</v>
      </c>
      <c r="L43" s="16"/>
      <c r="M43" s="16"/>
      <c r="N43" s="16"/>
      <c r="O43" s="16"/>
      <c r="P43" s="16">
        <f ca="1">O42-P42</f>
        <v>0</v>
      </c>
      <c r="Q43" s="17" t="s">
        <v>1</v>
      </c>
      <c r="R43" s="16" t="str">
        <f>CONCATENATE(B43,Q43)</f>
        <v>B</v>
      </c>
      <c r="S43" s="16"/>
    </row>
    <row r="44" spans="1:19" ht="26.4" x14ac:dyDescent="0.25">
      <c r="A44" s="185"/>
      <c r="B44" s="25"/>
      <c r="C44" s="21" t="str">
        <f ca="1">+CONCATENATE(I44," ",G44)</f>
        <v xml:space="preserve">c) La seguridad de la fuerza es primordial y no puede ser utilizada en cometidos que entrañen un riesgo adicional para la que no se haya preparado anteriormente. </v>
      </c>
      <c r="D44" s="22"/>
      <c r="G44" s="34" t="str">
        <f ca="1">IF(J42="FIN","",LOOKUP(I41,DATOS!A:A,DATOS!L:L))</f>
        <v xml:space="preserve">La seguridad de la fuerza es primordial y no puede ser utilizada en cometidos que entrañen un riesgo adicional para la que no se haya preparado anteriormente. </v>
      </c>
      <c r="I44" s="31" t="s">
        <v>51</v>
      </c>
      <c r="K44" s="16"/>
      <c r="L44" s="16"/>
      <c r="M44" s="16"/>
      <c r="N44" s="16"/>
      <c r="O44" s="16"/>
      <c r="P44" s="16"/>
      <c r="Q44" s="17" t="s">
        <v>2</v>
      </c>
      <c r="R44" s="16" t="str">
        <f>CONCATENATE(B44,Q44)</f>
        <v>C</v>
      </c>
      <c r="S44" s="16"/>
    </row>
    <row r="45" spans="1:19" ht="26.4" x14ac:dyDescent="0.25">
      <c r="A45" s="185"/>
      <c r="B45" s="25"/>
      <c r="C45" s="21" t="str">
        <f ca="1">+CONCATENATE(I45," ",G45)</f>
        <v xml:space="preserve">d) Dentro de la asignación de medios y recursos a un determinado plan territorial no pueden incluirse las unidades militares y los recursos y medios de las Fuerzas Armadas, que colaborarán únicamente según la normativa. </v>
      </c>
      <c r="D45" s="22"/>
      <c r="G45" s="34" t="str">
        <f ca="1">IF(J42="FIN","",LOOKUP(I41,DATOS!A:A,DATOS!M:M))</f>
        <v xml:space="preserve">Dentro de la asignación de medios y recursos a un determinado plan territorial no pueden incluirse las unidades militares y los recursos y medios de las Fuerzas Armadas, que colaborarán únicamente según la normativa. </v>
      </c>
      <c r="I45" s="31" t="s">
        <v>43</v>
      </c>
      <c r="K45" s="16"/>
      <c r="L45" s="16"/>
      <c r="M45" s="16"/>
      <c r="N45" s="16"/>
      <c r="O45" s="16"/>
      <c r="P45" s="16"/>
      <c r="Q45" s="17" t="s">
        <v>3</v>
      </c>
      <c r="R45" s="16" t="str">
        <f>CONCATENATE(B45,Q45)</f>
        <v>D</v>
      </c>
      <c r="S45" s="16"/>
    </row>
    <row r="46" spans="1:19" x14ac:dyDescent="0.25">
      <c r="A46" s="9"/>
      <c r="B46" s="26"/>
      <c r="C46" s="23"/>
      <c r="D46" s="24"/>
      <c r="J46" s="15"/>
    </row>
    <row r="47" spans="1:19" x14ac:dyDescent="0.25">
      <c r="A47" s="9"/>
      <c r="B47" s="27"/>
      <c r="C47" s="19" t="str">
        <f ca="1">+CONCATENATE(K47,".- ",G47)</f>
        <v>8.- Señala la correcta:</v>
      </c>
      <c r="D47" s="20"/>
      <c r="E47" s="9"/>
      <c r="F47" s="9"/>
      <c r="G47" s="36" t="str">
        <f ca="1">IF(J48="FIN","",LOOKUP(I47,DATOS!A:A,DATOS!G:G))</f>
        <v>Señala la correcta:</v>
      </c>
      <c r="H47" s="36" t="str">
        <f ca="1">IF(J48="FIN",0,LOOKUP(I47,DATOS!A:A,DATOS!N:N))</f>
        <v>B</v>
      </c>
      <c r="I47" s="31">
        <f>+I41+1</f>
        <v>8</v>
      </c>
      <c r="J47" s="56">
        <f>IF(LOOKUP(I47,DATOS!A:A,DATOS!C:C)=0,J41,(LOOKUP(I47,DATOS!A:A,DATOS!C:C)))</f>
        <v>1</v>
      </c>
      <c r="K47" s="18">
        <f>+K41+1</f>
        <v>8</v>
      </c>
      <c r="L47" s="16" t="s">
        <v>31</v>
      </c>
      <c r="M47" s="16" t="s">
        <v>32</v>
      </c>
      <c r="N47" s="16" t="s">
        <v>37</v>
      </c>
      <c r="O47" s="16" t="s">
        <v>33</v>
      </c>
      <c r="P47" s="16" t="s">
        <v>34</v>
      </c>
      <c r="Q47" s="16" t="s">
        <v>35</v>
      </c>
      <c r="R47" s="16" t="str">
        <f ca="1">CONCATENATE("X",H47)</f>
        <v>XB</v>
      </c>
      <c r="S47" s="16" t="s">
        <v>36</v>
      </c>
    </row>
    <row r="48" spans="1:19" x14ac:dyDescent="0.25">
      <c r="A48" s="185">
        <f ca="1">IF($E$2="X",0,IF(K49&gt;2,H47,K49))</f>
        <v>0</v>
      </c>
      <c r="B48" s="25"/>
      <c r="C48" s="21" t="str">
        <f ca="1">+CONCATENATE(I48," ",G48)</f>
        <v>a) El Jefe de Estado Mayor del Ejército (JEME) será quien se relacione con la UME</v>
      </c>
      <c r="D48" s="22"/>
      <c r="G48" s="34" t="str">
        <f ca="1">IF(J48="FIN","",LOOKUP(I47,DATOS!A:A,DATOS!J:J))</f>
        <v>El Jefe de Estado Mayor del Ejército (JEME) será quien se relacione con la UME</v>
      </c>
      <c r="I48" s="31" t="s">
        <v>53</v>
      </c>
      <c r="J48" s="37" t="str">
        <f>IF(J42="FIN","FIN",IF(J47=J41,"","FIN"))</f>
        <v/>
      </c>
      <c r="K48" s="16" t="s">
        <v>5</v>
      </c>
      <c r="L48" s="16">
        <f ca="1">IF(M48&gt;0,0,P48)</f>
        <v>0</v>
      </c>
      <c r="M48" s="16">
        <f ca="1">IF(P49&gt;0,1,0)</f>
        <v>0</v>
      </c>
      <c r="N48" s="16">
        <f ca="1">IF(M48=1,-1/COUNTA(Q48:Q51),0)</f>
        <v>0</v>
      </c>
      <c r="O48" s="16">
        <f>COUNTA(B48:B51)</f>
        <v>0</v>
      </c>
      <c r="P48" s="16">
        <f ca="1">COUNTIF(R48:R51,R47)</f>
        <v>0</v>
      </c>
      <c r="Q48" s="17" t="s">
        <v>0</v>
      </c>
      <c r="R48" s="16" t="str">
        <f>CONCATENATE(B48,Q48)</f>
        <v>A</v>
      </c>
      <c r="S48" s="16">
        <f ca="1">IF(P48&gt;0,P48+O48,O48*3)</f>
        <v>0</v>
      </c>
    </row>
    <row r="49" spans="1:19" x14ac:dyDescent="0.25">
      <c r="A49" s="185"/>
      <c r="B49" s="25"/>
      <c r="C49" s="21" t="str">
        <f ca="1">+CONCATENATE(I49," ",G49)</f>
        <v>b) El AMCA, entre otros cometidos, coordina a nivel nacional los apoyos de la UME con el resto de las Fuerzas Armadas</v>
      </c>
      <c r="D49" s="22"/>
      <c r="G49" s="34" t="str">
        <f ca="1">IF(J48="FIN","",LOOKUP(I47,DATOS!A:A,DATOS!K:K))</f>
        <v>El AMCA, entre otros cometidos, coordina a nivel nacional los apoyos de la UME con el resto de las Fuerzas Armadas</v>
      </c>
      <c r="I49" s="31" t="s">
        <v>52</v>
      </c>
      <c r="K49" s="16">
        <f ca="1">S48</f>
        <v>0</v>
      </c>
      <c r="L49" s="16"/>
      <c r="M49" s="16"/>
      <c r="N49" s="16"/>
      <c r="O49" s="16"/>
      <c r="P49" s="16">
        <f ca="1">O48-P48</f>
        <v>0</v>
      </c>
      <c r="Q49" s="17" t="s">
        <v>1</v>
      </c>
      <c r="R49" s="16" t="str">
        <f>CONCATENATE(B49,Q49)</f>
        <v>B</v>
      </c>
      <c r="S49" s="16"/>
    </row>
    <row r="50" spans="1:19" ht="26.4" x14ac:dyDescent="0.25">
      <c r="A50" s="185"/>
      <c r="B50" s="25"/>
      <c r="C50" s="21" t="str">
        <f ca="1">+CONCATENATE(I50," ",G50)</f>
        <v>c) El AMCA  designará los Coordinadores Militares de Emergencia (CME) –que estarán bajo su mando- en los ámbitos geográficos correspondientes.</v>
      </c>
      <c r="D50" s="22"/>
      <c r="G50" s="34" t="str">
        <f ca="1">IF(J48="FIN","",LOOKUP(I47,DATOS!A:A,DATOS!L:L))</f>
        <v>El AMCA  designará los Coordinadores Militares de Emergencia (CME) –que estarán bajo su mando- en los ámbitos geográficos correspondientes.</v>
      </c>
      <c r="I50" s="31" t="s">
        <v>51</v>
      </c>
      <c r="K50" s="16"/>
      <c r="L50" s="16"/>
      <c r="M50" s="16"/>
      <c r="N50" s="16"/>
      <c r="O50" s="16"/>
      <c r="P50" s="16"/>
      <c r="Q50" s="17" t="s">
        <v>2</v>
      </c>
      <c r="R50" s="16" t="str">
        <f>CONCATENATE(B50,Q50)</f>
        <v>C</v>
      </c>
      <c r="S50" s="16"/>
    </row>
    <row r="51" spans="1:19" x14ac:dyDescent="0.25">
      <c r="A51" s="185"/>
      <c r="B51" s="25"/>
      <c r="C51" s="21" t="str">
        <f ca="1">+CONCATENATE(I51," ",G51)</f>
        <v>d) El Gobierno es quien designa la autoridad del Ejército de Tierra que deberá ejercer como Autoridad militar de coordinación de apoyos (AMCA)</v>
      </c>
      <c r="D51" s="22"/>
      <c r="G51" s="34" t="str">
        <f ca="1">IF(J48="FIN","",LOOKUP(I47,DATOS!A:A,DATOS!M:M))</f>
        <v>El Gobierno es quien designa la autoridad del Ejército de Tierra que deberá ejercer como Autoridad militar de coordinación de apoyos (AMCA)</v>
      </c>
      <c r="I51" s="31" t="s">
        <v>43</v>
      </c>
      <c r="K51" s="16"/>
      <c r="L51" s="16"/>
      <c r="M51" s="16"/>
      <c r="N51" s="16"/>
      <c r="O51" s="16"/>
      <c r="P51" s="16"/>
      <c r="Q51" s="17" t="s">
        <v>3</v>
      </c>
      <c r="R51" s="16" t="str">
        <f>CONCATENATE(B51,Q51)</f>
        <v>D</v>
      </c>
      <c r="S51" s="16"/>
    </row>
    <row r="52" spans="1:19" x14ac:dyDescent="0.25">
      <c r="A52" s="9"/>
      <c r="B52" s="26"/>
      <c r="C52" s="23"/>
      <c r="D52" s="24"/>
      <c r="J52" s="15"/>
    </row>
    <row r="53" spans="1:19" x14ac:dyDescent="0.25">
      <c r="A53" s="9"/>
      <c r="B53" s="27"/>
      <c r="C53" s="19" t="str">
        <f ca="1">+CONCATENATE(K53,".- ",G53)</f>
        <v>9.- Señala la incorrecta:</v>
      </c>
      <c r="D53" s="20"/>
      <c r="E53" s="9"/>
      <c r="F53" s="9"/>
      <c r="G53" s="36" t="str">
        <f ca="1">IF(J54="FIN","",LOOKUP(I53,DATOS!A:A,DATOS!G:G))</f>
        <v>Señala la incorrecta:</v>
      </c>
      <c r="H53" s="36" t="str">
        <f ca="1">IF(J54="FIN",0,LOOKUP(I53,DATOS!A:A,DATOS!N:N))</f>
        <v>C</v>
      </c>
      <c r="I53" s="31">
        <f>+I47+1</f>
        <v>9</v>
      </c>
      <c r="J53" s="56">
        <f>IF(LOOKUP(I53,DATOS!A:A,DATOS!C:C)=0,J47,(LOOKUP(I53,DATOS!A:A,DATOS!C:C)))</f>
        <v>1</v>
      </c>
      <c r="K53" s="18">
        <f>+K47+1</f>
        <v>9</v>
      </c>
      <c r="L53" s="16" t="s">
        <v>31</v>
      </c>
      <c r="M53" s="16" t="s">
        <v>32</v>
      </c>
      <c r="N53" s="16" t="s">
        <v>37</v>
      </c>
      <c r="O53" s="16" t="s">
        <v>33</v>
      </c>
      <c r="P53" s="16" t="s">
        <v>34</v>
      </c>
      <c r="Q53" s="16" t="s">
        <v>35</v>
      </c>
      <c r="R53" s="16" t="str">
        <f ca="1">CONCATENATE("X",H53)</f>
        <v>XC</v>
      </c>
      <c r="S53" s="16" t="s">
        <v>36</v>
      </c>
    </row>
    <row r="54" spans="1:19" x14ac:dyDescent="0.25">
      <c r="A54" s="185">
        <f ca="1">IF($E$2="X",0,IF(K55&gt;2,H53,K55))</f>
        <v>0</v>
      </c>
      <c r="B54" s="25"/>
      <c r="C54" s="21" t="str">
        <f ca="1">+CONCATENATE(I54," ",G54)</f>
        <v>a) El ANCA designada, deberá ser una autoridad perteneciente al Ejército de Tierra</v>
      </c>
      <c r="D54" s="22"/>
      <c r="G54" s="34" t="str">
        <f ca="1">IF(J54="FIN","",LOOKUP(I53,DATOS!A:A,DATOS!J:J))</f>
        <v>El ANCA designada, deberá ser una autoridad perteneciente al Ejército de Tierra</v>
      </c>
      <c r="I54" s="31" t="s">
        <v>53</v>
      </c>
      <c r="J54" s="37" t="str">
        <f>IF(J48="FIN","FIN",IF(J53=J47,"","FIN"))</f>
        <v/>
      </c>
      <c r="K54" s="16" t="s">
        <v>5</v>
      </c>
      <c r="L54" s="16">
        <f ca="1">IF(M54&gt;0,0,P54)</f>
        <v>0</v>
      </c>
      <c r="M54" s="16">
        <f ca="1">IF(P55&gt;0,1,0)</f>
        <v>0</v>
      </c>
      <c r="N54" s="16">
        <f ca="1">IF(M54=1,-1/COUNTA(Q54:Q57),0)</f>
        <v>0</v>
      </c>
      <c r="O54" s="16">
        <f>COUNTA(B54:B57)</f>
        <v>0</v>
      </c>
      <c r="P54" s="16">
        <f ca="1">COUNTIF(R54:R57,R53)</f>
        <v>0</v>
      </c>
      <c r="Q54" s="17" t="s">
        <v>0</v>
      </c>
      <c r="R54" s="16" t="str">
        <f>CONCATENATE(B54,Q54)</f>
        <v>A</v>
      </c>
      <c r="S54" s="16">
        <f ca="1">IF(P54&gt;0,P54+O54,O54*3)</f>
        <v>0</v>
      </c>
    </row>
    <row r="55" spans="1:19" ht="26.4" x14ac:dyDescent="0.25">
      <c r="A55" s="185"/>
      <c r="B55" s="25"/>
      <c r="C55" s="21" t="str">
        <f ca="1">+CONCATENATE(I55," ",G55)</f>
        <v>b) Los CME servirán de enlace con las autoridades civiles; controlarán y coordinarán la actuación, ejerciendo el control táctico de las unidades de las Fuerzas Armadas; y mantendrán informado al Jefe de la UME y a las autoridades militares.</v>
      </c>
      <c r="D55" s="22"/>
      <c r="G55" s="34" t="str">
        <f ca="1">IF(J54="FIN","",LOOKUP(I53,DATOS!A:A,DATOS!K:K))</f>
        <v>Los CME servirán de enlace con las autoridades civiles; controlarán y coordinarán la actuación, ejerciendo el control táctico de las unidades de las Fuerzas Armadas; y mantendrán informado al Jefe de la UME y a las autoridades militares.</v>
      </c>
      <c r="I55" s="31" t="s">
        <v>52</v>
      </c>
      <c r="K55" s="16">
        <f ca="1">S54</f>
        <v>0</v>
      </c>
      <c r="L55" s="16"/>
      <c r="M55" s="16"/>
      <c r="N55" s="16"/>
      <c r="O55" s="16"/>
      <c r="P55" s="16">
        <f ca="1">O54-P54</f>
        <v>0</v>
      </c>
      <c r="Q55" s="17" t="s">
        <v>1</v>
      </c>
      <c r="R55" s="16" t="str">
        <f>CONCATENATE(B55,Q55)</f>
        <v>B</v>
      </c>
      <c r="S55" s="16"/>
    </row>
    <row r="56" spans="1:19" ht="26.4" x14ac:dyDescent="0.25">
      <c r="A56" s="185"/>
      <c r="B56" s="25"/>
      <c r="C56" s="21" t="str">
        <f ca="1">+CONCATENATE(I56," ",G56)</f>
        <v>c) El AMCA coordinará los apoyos de la UME a nivel nacional con el resto de las Fuerzas Armadas, a través de las autoridades militares, con independencia del Ejército al que pertenezcan</v>
      </c>
      <c r="D56" s="22"/>
      <c r="G56" s="34" t="str">
        <f ca="1">IF(J54="FIN","",LOOKUP(I53,DATOS!A:A,DATOS!L:L))</f>
        <v>El AMCA coordinará los apoyos de la UME a nivel nacional con el resto de las Fuerzas Armadas, a través de las autoridades militares, con independencia del Ejército al que pertenezcan</v>
      </c>
      <c r="I56" s="31" t="s">
        <v>51</v>
      </c>
      <c r="K56" s="16"/>
      <c r="L56" s="16"/>
      <c r="M56" s="16"/>
      <c r="N56" s="16"/>
      <c r="O56" s="16"/>
      <c r="P56" s="16"/>
      <c r="Q56" s="17" t="s">
        <v>2</v>
      </c>
      <c r="R56" s="16" t="str">
        <f>CONCATENATE(B56,Q56)</f>
        <v>C</v>
      </c>
      <c r="S56" s="16"/>
    </row>
    <row r="57" spans="1:19" x14ac:dyDescent="0.25">
      <c r="A57" s="185"/>
      <c r="B57" s="25"/>
      <c r="C57" s="21" t="str">
        <f ca="1">+CONCATENATE(I57," ",G57)</f>
        <v>d) El Jefe de la UME informará a las autoridades militares y civiles implicadas en una emergencia de las actividades realizadas bajo su mando</v>
      </c>
      <c r="D57" s="22"/>
      <c r="G57" s="34" t="str">
        <f ca="1">IF(J54="FIN","",LOOKUP(I53,DATOS!A:A,DATOS!M:M))</f>
        <v>El Jefe de la UME informará a las autoridades militares y civiles implicadas en una emergencia de las actividades realizadas bajo su mando</v>
      </c>
      <c r="I57" s="31" t="s">
        <v>43</v>
      </c>
      <c r="K57" s="16"/>
      <c r="L57" s="16"/>
      <c r="M57" s="16"/>
      <c r="N57" s="16"/>
      <c r="O57" s="16"/>
      <c r="P57" s="16"/>
      <c r="Q57" s="17" t="s">
        <v>3</v>
      </c>
      <c r="R57" s="16" t="str">
        <f>CONCATENATE(B57,Q57)</f>
        <v>D</v>
      </c>
      <c r="S57" s="16"/>
    </row>
    <row r="58" spans="1:19" x14ac:dyDescent="0.25">
      <c r="A58" s="9"/>
      <c r="B58" s="26"/>
      <c r="C58" s="23"/>
      <c r="D58" s="24"/>
      <c r="J58" s="15"/>
    </row>
    <row r="59" spans="1:19" x14ac:dyDescent="0.25">
      <c r="A59" s="9"/>
      <c r="B59" s="27"/>
      <c r="C59" s="19" t="str">
        <f ca="1">+CONCATENATE(K59,".- ",G59)</f>
        <v>10.- Las fases básicas a tener en cuenta ante una catástrofe son: señala la incorrecta</v>
      </c>
      <c r="D59" s="20"/>
      <c r="E59" s="9"/>
      <c r="F59" s="9"/>
      <c r="G59" s="36" t="str">
        <f ca="1">IF(J60="FIN","",LOOKUP(I59,DATOS!A:A,DATOS!G:G))</f>
        <v>Las fases básicas a tener en cuenta ante una catástrofe son: señala la incorrecta</v>
      </c>
      <c r="H59" s="36" t="str">
        <f ca="1">IF(J60="FIN",0,LOOKUP(I59,DATOS!A:A,DATOS!N:N))</f>
        <v>D</v>
      </c>
      <c r="I59" s="31">
        <f>+I53+1</f>
        <v>10</v>
      </c>
      <c r="J59" s="56">
        <f>IF(LOOKUP(I59,DATOS!A:A,DATOS!C:C)=0,J53,(LOOKUP(I59,DATOS!A:A,DATOS!C:C)))</f>
        <v>1</v>
      </c>
      <c r="K59" s="18">
        <f>+K53+1</f>
        <v>10</v>
      </c>
      <c r="L59" s="16" t="s">
        <v>31</v>
      </c>
      <c r="M59" s="16" t="s">
        <v>32</v>
      </c>
      <c r="N59" s="16" t="s">
        <v>37</v>
      </c>
      <c r="O59" s="16" t="s">
        <v>33</v>
      </c>
      <c r="P59" s="16" t="s">
        <v>34</v>
      </c>
      <c r="Q59" s="16" t="s">
        <v>35</v>
      </c>
      <c r="R59" s="16" t="str">
        <f ca="1">CONCATENATE("X",H59)</f>
        <v>XD</v>
      </c>
      <c r="S59" s="16" t="s">
        <v>36</v>
      </c>
    </row>
    <row r="60" spans="1:19" x14ac:dyDescent="0.25">
      <c r="A60" s="185">
        <f ca="1">IF($E$2="X",0,IF(K61&gt;2,H59,K61))</f>
        <v>0</v>
      </c>
      <c r="B60" s="25"/>
      <c r="C60" s="21" t="str">
        <f ca="1">+CONCATENATE(I60," ",G60)</f>
        <v>a) Previsión</v>
      </c>
      <c r="D60" s="22"/>
      <c r="G60" s="34" t="str">
        <f ca="1">IF(J60="FIN","",LOOKUP(I59,DATOS!A:A,DATOS!J:J))</f>
        <v>Previsión</v>
      </c>
      <c r="I60" s="31" t="s">
        <v>53</v>
      </c>
      <c r="J60" s="37" t="str">
        <f>IF(J54="FIN","FIN",IF(J59=J53,"","FIN"))</f>
        <v/>
      </c>
      <c r="K60" s="16" t="s">
        <v>5</v>
      </c>
      <c r="L60" s="16">
        <f ca="1">IF(M60&gt;0,0,P60)</f>
        <v>0</v>
      </c>
      <c r="M60" s="16">
        <f ca="1">IF(P61&gt;0,1,0)</f>
        <v>0</v>
      </c>
      <c r="N60" s="16">
        <f ca="1">IF(M60=1,-1/COUNTA(Q60:Q63),0)</f>
        <v>0</v>
      </c>
      <c r="O60" s="16">
        <f>COUNTA(B60:B63)</f>
        <v>0</v>
      </c>
      <c r="P60" s="16">
        <f ca="1">COUNTIF(R60:R63,R59)</f>
        <v>0</v>
      </c>
      <c r="Q60" s="17" t="s">
        <v>0</v>
      </c>
      <c r="R60" s="16" t="str">
        <f>CONCATENATE(B60,Q60)</f>
        <v>A</v>
      </c>
      <c r="S60" s="16">
        <f ca="1">IF(P60&gt;0,P60+O60,O60*3)</f>
        <v>0</v>
      </c>
    </row>
    <row r="61" spans="1:19" x14ac:dyDescent="0.25">
      <c r="A61" s="185"/>
      <c r="B61" s="25"/>
      <c r="C61" s="21" t="str">
        <f ca="1">+CONCATENATE(I61," ",G61)</f>
        <v>b) Prevención</v>
      </c>
      <c r="D61" s="22"/>
      <c r="G61" s="34" t="str">
        <f ca="1">IF(J60="FIN","",LOOKUP(I59,DATOS!A:A,DATOS!K:K))</f>
        <v>Prevención</v>
      </c>
      <c r="I61" s="31" t="s">
        <v>52</v>
      </c>
      <c r="K61" s="16">
        <f ca="1">S60</f>
        <v>0</v>
      </c>
      <c r="L61" s="16"/>
      <c r="M61" s="16"/>
      <c r="N61" s="16"/>
      <c r="O61" s="16"/>
      <c r="P61" s="16">
        <f ca="1">O60-P60</f>
        <v>0</v>
      </c>
      <c r="Q61" s="17" t="s">
        <v>1</v>
      </c>
      <c r="R61" s="16" t="str">
        <f>CONCATENATE(B61,Q61)</f>
        <v>B</v>
      </c>
      <c r="S61" s="16"/>
    </row>
    <row r="62" spans="1:19" x14ac:dyDescent="0.25">
      <c r="A62" s="185"/>
      <c r="B62" s="25"/>
      <c r="C62" s="21" t="str">
        <f ca="1">+CONCATENATE(I62," ",G62)</f>
        <v>c) Planificación</v>
      </c>
      <c r="D62" s="22"/>
      <c r="G62" s="34" t="str">
        <f ca="1">IF(J60="FIN","",LOOKUP(I59,DATOS!A:A,DATOS!L:L))</f>
        <v>Planificación</v>
      </c>
      <c r="I62" s="31" t="s">
        <v>51</v>
      </c>
      <c r="K62" s="16"/>
      <c r="L62" s="16"/>
      <c r="M62" s="16"/>
      <c r="N62" s="16"/>
      <c r="O62" s="16"/>
      <c r="P62" s="16"/>
      <c r="Q62" s="17" t="s">
        <v>2</v>
      </c>
      <c r="R62" s="16" t="str">
        <f>CONCATENATE(B62,Q62)</f>
        <v>C</v>
      </c>
      <c r="S62" s="16"/>
    </row>
    <row r="63" spans="1:19" x14ac:dyDescent="0.25">
      <c r="A63" s="185"/>
      <c r="B63" s="25"/>
      <c r="C63" s="21" t="str">
        <f ca="1">+CONCATENATE(I63," ",G63)</f>
        <v>d) Actuación</v>
      </c>
      <c r="D63" s="22"/>
      <c r="G63" s="34" t="str">
        <f ca="1">IF(J60="FIN","",LOOKUP(I59,DATOS!A:A,DATOS!M:M))</f>
        <v>Actuación</v>
      </c>
      <c r="I63" s="31" t="s">
        <v>43</v>
      </c>
      <c r="K63" s="16"/>
      <c r="L63" s="16"/>
      <c r="M63" s="16"/>
      <c r="N63" s="16"/>
      <c r="O63" s="16"/>
      <c r="P63" s="16"/>
      <c r="Q63" s="17" t="s">
        <v>3</v>
      </c>
      <c r="R63" s="16" t="str">
        <f>CONCATENATE(B63,Q63)</f>
        <v>D</v>
      </c>
      <c r="S63" s="16"/>
    </row>
    <row r="64" spans="1:19" x14ac:dyDescent="0.25">
      <c r="A64" s="9"/>
      <c r="B64" s="26"/>
      <c r="C64" s="23"/>
      <c r="D64" s="24"/>
      <c r="J64" s="15"/>
    </row>
    <row r="65" spans="1:19" x14ac:dyDescent="0.25">
      <c r="A65" s="9"/>
      <c r="B65" s="27"/>
      <c r="C65" s="19" t="str">
        <f ca="1">+CONCATENATE(K65,".- ",G65)</f>
        <v>11.- Catálogo de Riesgos. Definiciones. Señala la correcta:</v>
      </c>
      <c r="D65" s="20"/>
      <c r="E65" s="9"/>
      <c r="F65" s="9"/>
      <c r="G65" s="36" t="str">
        <f ca="1">IF(J66="FIN","",LOOKUP(I65,DATOS!A:A,DATOS!G:G))</f>
        <v>Catálogo de Riesgos. Definiciones. Señala la correcta:</v>
      </c>
      <c r="H65" s="36" t="str">
        <f ca="1">IF(J66="FIN",0,LOOKUP(I65,DATOS!A:A,DATOS!N:N))</f>
        <v>D</v>
      </c>
      <c r="I65" s="31">
        <f>+I59+1</f>
        <v>11</v>
      </c>
      <c r="J65" s="56">
        <f>IF(LOOKUP(I65,DATOS!A:A,DATOS!C:C)=0,J59,(LOOKUP(I65,DATOS!A:A,DATOS!C:C)))</f>
        <v>1</v>
      </c>
      <c r="K65" s="18">
        <f>+K59+1</f>
        <v>11</v>
      </c>
      <c r="L65" s="16" t="s">
        <v>31</v>
      </c>
      <c r="M65" s="16" t="s">
        <v>32</v>
      </c>
      <c r="N65" s="16" t="s">
        <v>37</v>
      </c>
      <c r="O65" s="16" t="s">
        <v>33</v>
      </c>
      <c r="P65" s="16" t="s">
        <v>34</v>
      </c>
      <c r="Q65" s="16" t="s">
        <v>35</v>
      </c>
      <c r="R65" s="16" t="str">
        <f ca="1">CONCATENATE("X",H65)</f>
        <v>XD</v>
      </c>
      <c r="S65" s="16" t="s">
        <v>36</v>
      </c>
    </row>
    <row r="66" spans="1:19" x14ac:dyDescent="0.25">
      <c r="A66" s="185">
        <f ca="1">IF($E$2="X",0,IF(K67&gt;2,H65,K67))</f>
        <v>0</v>
      </c>
      <c r="B66" s="25"/>
      <c r="C66" s="21" t="str">
        <f ca="1">+CONCATENATE(I66," ",G66)</f>
        <v>a) Se considera que hay un riesgo, cuando se produce un suceso que pueda poner en peligro la vida o los bienes de las personas.</v>
      </c>
      <c r="D66" s="22"/>
      <c r="G66" s="34" t="str">
        <f ca="1">IF(J66="FIN","",LOOKUP(I65,DATOS!A:A,DATOS!J:J))</f>
        <v>Se considera que hay un riesgo, cuando se produce un suceso que pueda poner en peligro la vida o los bienes de las personas.</v>
      </c>
      <c r="I66" s="31" t="s">
        <v>53</v>
      </c>
      <c r="J66" s="37" t="str">
        <f>IF(J60="FIN","FIN",IF(J65=J59,"","FIN"))</f>
        <v/>
      </c>
      <c r="K66" s="16" t="s">
        <v>5</v>
      </c>
      <c r="L66" s="16">
        <f ca="1">IF(M66&gt;0,0,P66)</f>
        <v>0</v>
      </c>
      <c r="M66" s="16">
        <f ca="1">IF(P67&gt;0,1,0)</f>
        <v>0</v>
      </c>
      <c r="N66" s="16">
        <f ca="1">IF(M66=1,-1/COUNTA(Q66:Q69),0)</f>
        <v>0</v>
      </c>
      <c r="O66" s="16">
        <f>COUNTA(B66:B69)</f>
        <v>0</v>
      </c>
      <c r="P66" s="16">
        <f ca="1">COUNTIF(R66:R69,R65)</f>
        <v>0</v>
      </c>
      <c r="Q66" s="17" t="s">
        <v>0</v>
      </c>
      <c r="R66" s="16" t="str">
        <f>CONCATENATE(B66,Q66)</f>
        <v>A</v>
      </c>
      <c r="S66" s="16">
        <f ca="1">IF(P66&gt;0,P66+O66,O66*3)</f>
        <v>0</v>
      </c>
    </row>
    <row r="67" spans="1:19" ht="26.4" x14ac:dyDescent="0.25">
      <c r="A67" s="185"/>
      <c r="B67" s="25"/>
      <c r="C67" s="21" t="str">
        <f ca="1">+CONCATENATE(I67," ",G67)</f>
        <v>b) Se considera calamidad, cuando la actualización del riesgo puede afectar a una comunidad de personas o bienes y requiera la intervención coordinada de los recursos con los que cuentan las respectivas administraciones.</v>
      </c>
      <c r="D67" s="22"/>
      <c r="G67" s="34" t="str">
        <f ca="1">IF(J66="FIN","",LOOKUP(I65,DATOS!A:A,DATOS!K:K))</f>
        <v>Se considera calamidad, cuando la actualización del riesgo puede afectar a una comunidad de personas o bienes y requiera la intervención coordinada de los recursos con los que cuentan las respectivas administraciones.</v>
      </c>
      <c r="I67" s="31" t="s">
        <v>52</v>
      </c>
      <c r="K67" s="16">
        <f ca="1">S66</f>
        <v>0</v>
      </c>
      <c r="L67" s="16"/>
      <c r="M67" s="16"/>
      <c r="N67" s="16"/>
      <c r="O67" s="16"/>
      <c r="P67" s="16">
        <f ca="1">O66-P66</f>
        <v>0</v>
      </c>
      <c r="Q67" s="17" t="s">
        <v>1</v>
      </c>
      <c r="R67" s="16" t="str">
        <f>CONCATENATE(B67,Q67)</f>
        <v>B</v>
      </c>
      <c r="S67" s="16"/>
    </row>
    <row r="68" spans="1:19" ht="26.4" x14ac:dyDescent="0.25">
      <c r="A68" s="185"/>
      <c r="B68" s="25"/>
      <c r="C68" s="21" t="str">
        <f ca="1">+CONCATENATE(I68," ",G68)</f>
        <v>c) Se produce una catástrofe, cuando la catástrofe afecta a extensas zonas geográficas y, por lo tanto, hay que adoptar medidas drásticas para contener su propagación, socorrer a los afectados y proceder a la reparación de los daños causados por la misma.</v>
      </c>
      <c r="D68" s="22"/>
      <c r="G68" s="34" t="str">
        <f ca="1">IF(J66="FIN","",LOOKUP(I65,DATOS!A:A,DATOS!L:L))</f>
        <v>Se produce una catástrofe, cuando la catástrofe afecta a extensas zonas geográficas y, por lo tanto, hay que adoptar medidas drásticas para contener su propagación, socorrer a los afectados y proceder a la reparación de los daños causados por la misma.</v>
      </c>
      <c r="I68" s="31" t="s">
        <v>51</v>
      </c>
      <c r="K68" s="16"/>
      <c r="L68" s="16"/>
      <c r="M68" s="16"/>
      <c r="N68" s="16"/>
      <c r="O68" s="16"/>
      <c r="P68" s="16"/>
      <c r="Q68" s="17" t="s">
        <v>2</v>
      </c>
      <c r="R68" s="16" t="str">
        <f>CONCATENATE(B68,Q68)</f>
        <v>C</v>
      </c>
      <c r="S68" s="16"/>
    </row>
    <row r="69" spans="1:19" x14ac:dyDescent="0.25">
      <c r="A69" s="185"/>
      <c r="B69" s="25"/>
      <c r="C69" s="21" t="str">
        <f ca="1">+CONCATENATE(I69," ",G69)</f>
        <v>d) Se puede afirmar, que el riesgo más peligroso es aquel que existe pero no está definido y, por tanto, se desconoce.</v>
      </c>
      <c r="D69" s="22"/>
      <c r="G69" s="34" t="str">
        <f ca="1">IF(J66="FIN","",LOOKUP(I65,DATOS!A:A,DATOS!M:M))</f>
        <v>Se puede afirmar, que el riesgo más peligroso es aquel que existe pero no está definido y, por tanto, se desconoce.</v>
      </c>
      <c r="I69" s="31" t="s">
        <v>43</v>
      </c>
      <c r="K69" s="16"/>
      <c r="L69" s="16"/>
      <c r="M69" s="16"/>
      <c r="N69" s="16"/>
      <c r="O69" s="16"/>
      <c r="P69" s="16"/>
      <c r="Q69" s="17" t="s">
        <v>3</v>
      </c>
      <c r="R69" s="16" t="str">
        <f>CONCATENATE(B69,Q69)</f>
        <v>D</v>
      </c>
      <c r="S69" s="16"/>
    </row>
    <row r="70" spans="1:19" x14ac:dyDescent="0.25">
      <c r="A70" s="9"/>
      <c r="B70" s="26"/>
      <c r="C70" s="23"/>
      <c r="D70" s="24"/>
      <c r="J70" s="15"/>
    </row>
    <row r="71" spans="1:19" x14ac:dyDescent="0.25">
      <c r="A71" s="9"/>
      <c r="B71" s="27"/>
      <c r="C71" s="19" t="str">
        <f ca="1">+CONCATENATE(K71,".- ",G71)</f>
        <v>12.- División de la Zona de la Catástrofe. En el ÁREA DE SOCORRO se ubicará… Señala la correcta:</v>
      </c>
      <c r="D71" s="20"/>
      <c r="E71" s="9"/>
      <c r="F71" s="9"/>
      <c r="G71" s="36" t="str">
        <f ca="1">IF(J72="FIN","",LOOKUP(I71,DATOS!A:A,DATOS!G:G))</f>
        <v>División de la Zona de la Catástrofe. En el ÁREA DE SOCORRO se ubicará… Señala la correcta:</v>
      </c>
      <c r="H71" s="36" t="str">
        <f ca="1">IF(J72="FIN",0,LOOKUP(I71,DATOS!A:A,DATOS!N:N))</f>
        <v>C</v>
      </c>
      <c r="I71" s="31">
        <f>+I65+1</f>
        <v>12</v>
      </c>
      <c r="J71" s="56">
        <f>IF(LOOKUP(I71,DATOS!A:A,DATOS!C:C)=0,J65,(LOOKUP(I71,DATOS!A:A,DATOS!C:C)))</f>
        <v>1</v>
      </c>
      <c r="K71" s="18">
        <f>+K65+1</f>
        <v>12</v>
      </c>
      <c r="L71" s="16" t="s">
        <v>31</v>
      </c>
      <c r="M71" s="16" t="s">
        <v>32</v>
      </c>
      <c r="N71" s="16" t="s">
        <v>37</v>
      </c>
      <c r="O71" s="16" t="s">
        <v>33</v>
      </c>
      <c r="P71" s="16" t="s">
        <v>34</v>
      </c>
      <c r="Q71" s="16" t="s">
        <v>35</v>
      </c>
      <c r="R71" s="16" t="str">
        <f ca="1">CONCATENATE("X",H71)</f>
        <v>XC</v>
      </c>
      <c r="S71" s="16" t="s">
        <v>36</v>
      </c>
    </row>
    <row r="72" spans="1:19" x14ac:dyDescent="0.25">
      <c r="A72" s="185">
        <f ca="1">IF($E$2="X",0,IF(K73&gt;2,H71,K73))</f>
        <v>0</v>
      </c>
      <c r="B72" s="25"/>
      <c r="C72" s="21" t="str">
        <f ca="1">+CONCATENATE(I72," ",G72)</f>
        <v xml:space="preserve">a) El Puesto de Socorro </v>
      </c>
      <c r="D72" s="22"/>
      <c r="G72" s="34" t="str">
        <f ca="1">IF(J72="FIN","",LOOKUP(I71,DATOS!A:A,DATOS!J:J))</f>
        <v xml:space="preserve">El Puesto de Socorro </v>
      </c>
      <c r="I72" s="31" t="s">
        <v>53</v>
      </c>
      <c r="J72" s="37" t="str">
        <f>IF(J66="FIN","FIN",IF(J71=J65,"","FIN"))</f>
        <v/>
      </c>
      <c r="K72" s="16" t="s">
        <v>5</v>
      </c>
      <c r="L72" s="16">
        <f ca="1">IF(M72&gt;0,0,P72)</f>
        <v>0</v>
      </c>
      <c r="M72" s="16">
        <f ca="1">IF(P73&gt;0,1,0)</f>
        <v>0</v>
      </c>
      <c r="N72" s="16">
        <f ca="1">IF(M72=1,-1/COUNTA(Q72:Q75),0)</f>
        <v>0</v>
      </c>
      <c r="O72" s="16">
        <f>COUNTA(B72:B75)</f>
        <v>0</v>
      </c>
      <c r="P72" s="16">
        <f ca="1">COUNTIF(R72:R75,R71)</f>
        <v>0</v>
      </c>
      <c r="Q72" s="17" t="s">
        <v>0</v>
      </c>
      <c r="R72" s="16" t="str">
        <f>CONCATENATE(B72,Q72)</f>
        <v>A</v>
      </c>
      <c r="S72" s="16">
        <f ca="1">IF(P72&gt;0,P72+O72,O72*3)</f>
        <v>0</v>
      </c>
    </row>
    <row r="73" spans="1:19" x14ac:dyDescent="0.25">
      <c r="A73" s="185"/>
      <c r="B73" s="25"/>
      <c r="C73" s="21" t="str">
        <f ca="1">+CONCATENATE(I73," ",G73)</f>
        <v xml:space="preserve">b) Zona de clasificación de víctimas (Triage). </v>
      </c>
      <c r="D73" s="22"/>
      <c r="G73" s="34" t="str">
        <f ca="1">IF(J72="FIN","",LOOKUP(I71,DATOS!A:A,DATOS!K:K))</f>
        <v xml:space="preserve">Zona de clasificación de víctimas (Triage). </v>
      </c>
      <c r="I73" s="31" t="s">
        <v>52</v>
      </c>
      <c r="K73" s="16">
        <f ca="1">S72</f>
        <v>0</v>
      </c>
      <c r="L73" s="16"/>
      <c r="M73" s="16"/>
      <c r="N73" s="16"/>
      <c r="O73" s="16"/>
      <c r="P73" s="16">
        <f ca="1">O72-P72</f>
        <v>0</v>
      </c>
      <c r="Q73" s="17" t="s">
        <v>1</v>
      </c>
      <c r="R73" s="16" t="str">
        <f>CONCATENATE(B73,Q73)</f>
        <v>B</v>
      </c>
      <c r="S73" s="16"/>
    </row>
    <row r="74" spans="1:19" x14ac:dyDescent="0.25">
      <c r="A74" s="185"/>
      <c r="B74" s="25"/>
      <c r="C74" s="21" t="str">
        <f ca="1">+CONCATENATE(I74," ",G74)</f>
        <v xml:space="preserve">c) El Hospital Base (pacientes graves). </v>
      </c>
      <c r="D74" s="22"/>
      <c r="G74" s="34" t="str">
        <f ca="1">IF(J72="FIN","",LOOKUP(I71,DATOS!A:A,DATOS!L:L))</f>
        <v xml:space="preserve">El Hospital Base (pacientes graves). </v>
      </c>
      <c r="I74" s="31" t="s">
        <v>51</v>
      </c>
      <c r="K74" s="16"/>
      <c r="L74" s="16"/>
      <c r="M74" s="16"/>
      <c r="N74" s="16"/>
      <c r="O74" s="16"/>
      <c r="P74" s="16"/>
      <c r="Q74" s="17" t="s">
        <v>2</v>
      </c>
      <c r="R74" s="16" t="str">
        <f>CONCATENATE(B74,Q74)</f>
        <v>C</v>
      </c>
      <c r="S74" s="16"/>
    </row>
    <row r="75" spans="1:19" x14ac:dyDescent="0.25">
      <c r="A75" s="185"/>
      <c r="B75" s="25"/>
      <c r="C75" s="21" t="str">
        <f ca="1">+CONCATENATE(I75," ",G75)</f>
        <v xml:space="preserve">d) Unidad medicalizada de estabilización (UVI móvil). </v>
      </c>
      <c r="D75" s="22"/>
      <c r="G75" s="34" t="str">
        <f ca="1">IF(J72="FIN","",LOOKUP(I71,DATOS!A:A,DATOS!M:M))</f>
        <v xml:space="preserve">Unidad medicalizada de estabilización (UVI móvil). </v>
      </c>
      <c r="I75" s="31" t="s">
        <v>43</v>
      </c>
      <c r="K75" s="16"/>
      <c r="L75" s="16"/>
      <c r="M75" s="16"/>
      <c r="N75" s="16"/>
      <c r="O75" s="16"/>
      <c r="P75" s="16"/>
      <c r="Q75" s="17" t="s">
        <v>3</v>
      </c>
      <c r="R75" s="16" t="str">
        <f>CONCATENATE(B75,Q75)</f>
        <v>D</v>
      </c>
      <c r="S75" s="16"/>
    </row>
    <row r="76" spans="1:19" x14ac:dyDescent="0.25">
      <c r="A76" s="9"/>
      <c r="B76" s="26"/>
      <c r="C76" s="23"/>
      <c r="D76" s="24"/>
      <c r="J76" s="15"/>
    </row>
    <row r="77" spans="1:19" x14ac:dyDescent="0.25">
      <c r="A77" s="9"/>
      <c r="B77" s="27"/>
      <c r="C77" s="19" t="str">
        <f ca="1">+CONCATENATE(K77,".- ",G77)</f>
        <v>13.- División de la Zona de la Catástrofe. En el ÁREA BASE se ubicará… Señala la correcta:</v>
      </c>
      <c r="D77" s="20"/>
      <c r="E77" s="9"/>
      <c r="F77" s="9"/>
      <c r="G77" s="36" t="str">
        <f ca="1">IF(J78="FIN","",LOOKUP(I77,DATOS!A:A,DATOS!G:G))</f>
        <v>División de la Zona de la Catástrofe. En el ÁREA BASE se ubicará… Señala la correcta:</v>
      </c>
      <c r="H77" s="36" t="str">
        <f ca="1">IF(J78="FIN",0,LOOKUP(I77,DATOS!A:A,DATOS!N:N))</f>
        <v>B</v>
      </c>
      <c r="I77" s="31">
        <f>+I71+1</f>
        <v>13</v>
      </c>
      <c r="J77" s="56">
        <f>IF(LOOKUP(I77,DATOS!A:A,DATOS!C:C)=0,J71,(LOOKUP(I77,DATOS!A:A,DATOS!C:C)))</f>
        <v>1</v>
      </c>
      <c r="K77" s="18">
        <f>+K71+1</f>
        <v>13</v>
      </c>
      <c r="L77" s="16" t="s">
        <v>31</v>
      </c>
      <c r="M77" s="16" t="s">
        <v>32</v>
      </c>
      <c r="N77" s="16" t="s">
        <v>37</v>
      </c>
      <c r="O77" s="16" t="s">
        <v>33</v>
      </c>
      <c r="P77" s="16" t="s">
        <v>34</v>
      </c>
      <c r="Q77" s="16" t="s">
        <v>35</v>
      </c>
      <c r="R77" s="16" t="str">
        <f ca="1">CONCATENATE("X",H77)</f>
        <v>XB</v>
      </c>
      <c r="S77" s="16" t="s">
        <v>36</v>
      </c>
    </row>
    <row r="78" spans="1:19" x14ac:dyDescent="0.25">
      <c r="A78" s="185">
        <f ca="1">IF($E$2="X",0,IF(K79&gt;2,H77,K79))</f>
        <v>0</v>
      </c>
      <c r="B78" s="25"/>
      <c r="C78" s="21" t="str">
        <f ca="1">+CONCATENATE(I78," ",G78)</f>
        <v xml:space="preserve">a) El Centro de información. </v>
      </c>
      <c r="D78" s="22"/>
      <c r="G78" s="34" t="str">
        <f ca="1">IF(J78="FIN","",LOOKUP(I77,DATOS!A:A,DATOS!J:J))</f>
        <v xml:space="preserve">El Centro de información. </v>
      </c>
      <c r="I78" s="31" t="s">
        <v>53</v>
      </c>
      <c r="J78" s="37" t="str">
        <f>IF(J72="FIN","FIN",IF(J77=J71,"","FIN"))</f>
        <v/>
      </c>
      <c r="K78" s="16" t="s">
        <v>5</v>
      </c>
      <c r="L78" s="16">
        <f ca="1">IF(M78&gt;0,0,P78)</f>
        <v>0</v>
      </c>
      <c r="M78" s="16">
        <f ca="1">IF(P79&gt;0,1,0)</f>
        <v>0</v>
      </c>
      <c r="N78" s="16">
        <f ca="1">IF(M78=1,-1/COUNTA(Q78:Q81),0)</f>
        <v>0</v>
      </c>
      <c r="O78" s="16">
        <f>COUNTA(B78:B81)</f>
        <v>0</v>
      </c>
      <c r="P78" s="16">
        <f ca="1">COUNTIF(R78:R81,R77)</f>
        <v>0</v>
      </c>
      <c r="Q78" s="17" t="s">
        <v>0</v>
      </c>
      <c r="R78" s="16" t="str">
        <f>CONCATENATE(B78,Q78)</f>
        <v>A</v>
      </c>
      <c r="S78" s="16">
        <f ca="1">IF(P78&gt;0,P78+O78,O78*3)</f>
        <v>0</v>
      </c>
    </row>
    <row r="79" spans="1:19" x14ac:dyDescent="0.25">
      <c r="A79" s="185"/>
      <c r="B79" s="25"/>
      <c r="C79" s="21" t="str">
        <f ca="1">+CONCATENATE(I79," ",G79)</f>
        <v xml:space="preserve">b) El Puesto de Mando </v>
      </c>
      <c r="D79" s="22"/>
      <c r="G79" s="34" t="str">
        <f ca="1">IF(J78="FIN","",LOOKUP(I77,DATOS!A:A,DATOS!K:K))</f>
        <v xml:space="preserve">El Puesto de Mando </v>
      </c>
      <c r="I79" s="31" t="s">
        <v>52</v>
      </c>
      <c r="K79" s="16">
        <f ca="1">S78</f>
        <v>0</v>
      </c>
      <c r="L79" s="16"/>
      <c r="M79" s="16"/>
      <c r="N79" s="16"/>
      <c r="O79" s="16"/>
      <c r="P79" s="16">
        <f ca="1">O78-P78</f>
        <v>0</v>
      </c>
      <c r="Q79" s="17" t="s">
        <v>1</v>
      </c>
      <c r="R79" s="16" t="str">
        <f>CONCATENATE(B79,Q79)</f>
        <v>B</v>
      </c>
      <c r="S79" s="16"/>
    </row>
    <row r="80" spans="1:19" x14ac:dyDescent="0.25">
      <c r="A80" s="185"/>
      <c r="B80" s="25"/>
      <c r="C80" s="21" t="str">
        <f ca="1">+CONCATENATE(I80," ",G80)</f>
        <v xml:space="preserve">c) El Aparcamiento de vehículos. </v>
      </c>
      <c r="D80" s="22"/>
      <c r="G80" s="34" t="str">
        <f ca="1">IF(J78="FIN","",LOOKUP(I77,DATOS!A:A,DATOS!L:L))</f>
        <v xml:space="preserve">El Aparcamiento de vehículos. </v>
      </c>
      <c r="I80" s="31" t="s">
        <v>51</v>
      </c>
      <c r="K80" s="16"/>
      <c r="L80" s="16"/>
      <c r="M80" s="16"/>
      <c r="N80" s="16"/>
      <c r="O80" s="16"/>
      <c r="P80" s="16"/>
      <c r="Q80" s="17" t="s">
        <v>2</v>
      </c>
      <c r="R80" s="16" t="str">
        <f>CONCATENATE(B80,Q80)</f>
        <v>C</v>
      </c>
      <c r="S80" s="16"/>
    </row>
    <row r="81" spans="1:19" x14ac:dyDescent="0.25">
      <c r="A81" s="185"/>
      <c r="B81" s="25"/>
      <c r="C81" s="21" t="str">
        <f ca="1">+CONCATENATE(I81," ",G81)</f>
        <v xml:space="preserve">d) Tiendas con material almacenado y para descanso del personal. </v>
      </c>
      <c r="D81" s="22"/>
      <c r="G81" s="34" t="str">
        <f ca="1">IF(J78="FIN","",LOOKUP(I77,DATOS!A:A,DATOS!M:M))</f>
        <v xml:space="preserve">Tiendas con material almacenado y para descanso del personal. </v>
      </c>
      <c r="I81" s="31" t="s">
        <v>43</v>
      </c>
      <c r="K81" s="16"/>
      <c r="L81" s="16"/>
      <c r="M81" s="16"/>
      <c r="N81" s="16"/>
      <c r="O81" s="16"/>
      <c r="P81" s="16"/>
      <c r="Q81" s="17" t="s">
        <v>3</v>
      </c>
      <c r="R81" s="16" t="str">
        <f>CONCATENATE(B81,Q81)</f>
        <v>D</v>
      </c>
      <c r="S81" s="16"/>
    </row>
    <row r="82" spans="1:19" x14ac:dyDescent="0.25">
      <c r="A82" s="9"/>
      <c r="B82" s="26"/>
      <c r="C82" s="23"/>
      <c r="D82" s="24"/>
      <c r="J82" s="15"/>
    </row>
    <row r="83" spans="1:19" ht="31.2" x14ac:dyDescent="0.25">
      <c r="A83" s="9"/>
      <c r="B83" s="27"/>
      <c r="C83" s="19" t="str">
        <f ca="1">+CONCATENATE(K83,".- ",G83)</f>
        <v>14.- La colaboración de las FAS con las autoridades civiles pueden desarrollarse mediante las llamadas acciones de cooperación o también las llamadas:</v>
      </c>
      <c r="D83" s="20"/>
      <c r="E83" s="9"/>
      <c r="F83" s="9"/>
      <c r="G83" s="36" t="str">
        <f ca="1">IF(J84="FIN","",LOOKUP(I83,DATOS!A:A,DATOS!G:G))</f>
        <v>La colaboración de las FAS con las autoridades civiles pueden desarrollarse mediante las llamadas acciones de cooperación o también las llamadas:</v>
      </c>
      <c r="H83" s="36" t="str">
        <f ca="1">IF(J84="FIN",0,LOOKUP(I83,DATOS!A:A,DATOS!N:N))</f>
        <v>C</v>
      </c>
      <c r="I83" s="31">
        <f>+I77+1</f>
        <v>14</v>
      </c>
      <c r="J83" s="56">
        <f>IF(LOOKUP(I83,DATOS!A:A,DATOS!C:C)=0,J77,(LOOKUP(I83,DATOS!A:A,DATOS!C:C)))</f>
        <v>1</v>
      </c>
      <c r="K83" s="18">
        <f>+K77+1</f>
        <v>14</v>
      </c>
      <c r="L83" s="16" t="s">
        <v>31</v>
      </c>
      <c r="M83" s="16" t="s">
        <v>32</v>
      </c>
      <c r="N83" s="16" t="s">
        <v>37</v>
      </c>
      <c r="O83" s="16" t="s">
        <v>33</v>
      </c>
      <c r="P83" s="16" t="s">
        <v>34</v>
      </c>
      <c r="Q83" s="16" t="s">
        <v>35</v>
      </c>
      <c r="R83" s="16" t="str">
        <f ca="1">CONCATENATE("X",H83)</f>
        <v>XC</v>
      </c>
      <c r="S83" s="16" t="s">
        <v>36</v>
      </c>
    </row>
    <row r="84" spans="1:19" x14ac:dyDescent="0.25">
      <c r="A84" s="185">
        <f ca="1">IF($E$2="X",0,IF(K85&gt;2,H83,K85))</f>
        <v>0</v>
      </c>
      <c r="B84" s="25"/>
      <c r="C84" s="21" t="str">
        <f ca="1">+CONCATENATE(I84," ",G84)</f>
        <v>a) Auxilio a la Autoridad</v>
      </c>
      <c r="D84" s="22"/>
      <c r="G84" s="34" t="str">
        <f ca="1">IF(J84="FIN","",LOOKUP(I83,DATOS!A:A,DATOS!J:J))</f>
        <v>Auxilio a la Autoridad</v>
      </c>
      <c r="I84" s="31" t="s">
        <v>53</v>
      </c>
      <c r="J84" s="37" t="str">
        <f>IF(J78="FIN","FIN",IF(J83=J77,"","FIN"))</f>
        <v/>
      </c>
      <c r="K84" s="16" t="s">
        <v>5</v>
      </c>
      <c r="L84" s="16">
        <f ca="1">IF(M84&gt;0,0,P84)</f>
        <v>0</v>
      </c>
      <c r="M84" s="16">
        <f ca="1">IF(P85&gt;0,1,0)</f>
        <v>0</v>
      </c>
      <c r="N84" s="16">
        <f ca="1">IF(M84=1,-1/COUNTA(Q84:Q87),0)</f>
        <v>0</v>
      </c>
      <c r="O84" s="16">
        <f>COUNTA(B84:B87)</f>
        <v>0</v>
      </c>
      <c r="P84" s="16">
        <f ca="1">COUNTIF(R84:R87,R83)</f>
        <v>0</v>
      </c>
      <c r="Q84" s="17" t="s">
        <v>0</v>
      </c>
      <c r="R84" s="16" t="str">
        <f>CONCATENATE(B84,Q84)</f>
        <v>A</v>
      </c>
      <c r="S84" s="16">
        <f ca="1">IF(P84&gt;0,P84+O84,O84*3)</f>
        <v>0</v>
      </c>
    </row>
    <row r="85" spans="1:19" x14ac:dyDescent="0.25">
      <c r="A85" s="185"/>
      <c r="B85" s="25"/>
      <c r="C85" s="21" t="str">
        <f ca="1">+CONCATENATE(I85," ",G85)</f>
        <v>b) Sumisión al ordenamiento jurídico</v>
      </c>
      <c r="D85" s="22"/>
      <c r="G85" s="34" t="str">
        <f ca="1">IF(J84="FIN","",LOOKUP(I83,DATOS!A:A,DATOS!K:K))</f>
        <v>Sumisión al ordenamiento jurídico</v>
      </c>
      <c r="I85" s="31" t="s">
        <v>52</v>
      </c>
      <c r="K85" s="16">
        <f ca="1">S84</f>
        <v>0</v>
      </c>
      <c r="L85" s="16"/>
      <c r="M85" s="16"/>
      <c r="N85" s="16"/>
      <c r="O85" s="16"/>
      <c r="P85" s="16">
        <f ca="1">O84-P84</f>
        <v>0</v>
      </c>
      <c r="Q85" s="17" t="s">
        <v>1</v>
      </c>
      <c r="R85" s="16" t="str">
        <f>CONCATENATE(B85,Q85)</f>
        <v>B</v>
      </c>
      <c r="S85" s="16"/>
    </row>
    <row r="86" spans="1:19" x14ac:dyDescent="0.25">
      <c r="A86" s="185"/>
      <c r="B86" s="25"/>
      <c r="C86" s="21" t="str">
        <f ca="1">+CONCATENATE(I86," ",G86)</f>
        <v>c) Operaciones de apoyo a autoridades</v>
      </c>
      <c r="D86" s="22"/>
      <c r="G86" s="34" t="str">
        <f ca="1">IF(J84="FIN","",LOOKUP(I83,DATOS!A:A,DATOS!L:L))</f>
        <v>Operaciones de apoyo a autoridades</v>
      </c>
      <c r="I86" s="31" t="s">
        <v>51</v>
      </c>
      <c r="K86" s="16"/>
      <c r="L86" s="16"/>
      <c r="M86" s="16"/>
      <c r="N86" s="16"/>
      <c r="O86" s="16"/>
      <c r="P86" s="16"/>
      <c r="Q86" s="17" t="s">
        <v>2</v>
      </c>
      <c r="R86" s="16" t="str">
        <f>CONCATENATE(B86,Q86)</f>
        <v>C</v>
      </c>
      <c r="S86" s="16"/>
    </row>
    <row r="87" spans="1:19" x14ac:dyDescent="0.25">
      <c r="A87" s="185"/>
      <c r="B87" s="25"/>
      <c r="C87" s="21" t="str">
        <f ca="1">+CONCATENATE(I87," ",G87)</f>
        <v>d) Operaciones de presencia militar</v>
      </c>
      <c r="D87" s="22"/>
      <c r="G87" s="34" t="str">
        <f ca="1">IF(J84="FIN","",LOOKUP(I83,DATOS!A:A,DATOS!M:M))</f>
        <v>Operaciones de presencia militar</v>
      </c>
      <c r="I87" s="31" t="s">
        <v>43</v>
      </c>
      <c r="K87" s="16"/>
      <c r="L87" s="16"/>
      <c r="M87" s="16"/>
      <c r="N87" s="16"/>
      <c r="O87" s="16"/>
      <c r="P87" s="16"/>
      <c r="Q87" s="17" t="s">
        <v>3</v>
      </c>
      <c r="R87" s="16" t="str">
        <f>CONCATENATE(B87,Q87)</f>
        <v>D</v>
      </c>
      <c r="S87" s="16"/>
    </row>
    <row r="88" spans="1:19" x14ac:dyDescent="0.25">
      <c r="A88" s="9"/>
      <c r="B88" s="26"/>
      <c r="C88" s="23"/>
      <c r="D88" s="24"/>
      <c r="J88" s="15"/>
    </row>
    <row r="89" spans="1:19" x14ac:dyDescent="0.25">
      <c r="A89" s="9"/>
      <c r="B89" s="27"/>
      <c r="C89" s="19" t="str">
        <f ca="1">+CONCATENATE(K89,".- ",G89)</f>
        <v>15.- Las operaciones de apoyo a autoridades civiles ¿Dónde se encuentran definidas?</v>
      </c>
      <c r="D89" s="20"/>
      <c r="E89" s="9"/>
      <c r="F89" s="9"/>
      <c r="G89" s="36" t="str">
        <f ca="1">IF(J90="FIN","",LOOKUP(I89,DATOS!A:A,DATOS!G:G))</f>
        <v>Las operaciones de apoyo a autoridades civiles ¿Dónde se encuentran definidas?</v>
      </c>
      <c r="H89" s="36" t="str">
        <f ca="1">IF(J90="FIN",0,LOOKUP(I89,DATOS!A:A,DATOS!N:N))</f>
        <v>C</v>
      </c>
      <c r="I89" s="31">
        <f>+I83+1</f>
        <v>15</v>
      </c>
      <c r="J89" s="56">
        <f>IF(LOOKUP(I89,DATOS!A:A,DATOS!C:C)=0,J83,(LOOKUP(I89,DATOS!A:A,DATOS!C:C)))</f>
        <v>1</v>
      </c>
      <c r="K89" s="18">
        <f>+K83+1</f>
        <v>15</v>
      </c>
      <c r="L89" s="16" t="s">
        <v>31</v>
      </c>
      <c r="M89" s="16" t="s">
        <v>32</v>
      </c>
      <c r="N89" s="16" t="s">
        <v>37</v>
      </c>
      <c r="O89" s="16" t="s">
        <v>33</v>
      </c>
      <c r="P89" s="16" t="s">
        <v>34</v>
      </c>
      <c r="Q89" s="16" t="s">
        <v>35</v>
      </c>
      <c r="R89" s="16" t="str">
        <f ca="1">CONCATENATE("X",H89)</f>
        <v>XC</v>
      </c>
      <c r="S89" s="16" t="s">
        <v>36</v>
      </c>
    </row>
    <row r="90" spans="1:19" x14ac:dyDescent="0.25">
      <c r="A90" s="185">
        <f ca="1">IF($E$2="X",0,IF(K91&gt;2,H89,K91))</f>
        <v>0</v>
      </c>
      <c r="B90" s="25"/>
      <c r="C90" s="21" t="str">
        <f ca="1">+CONCATENATE(I90," ",G90)</f>
        <v>a) En la Ley de Carrera Militar</v>
      </c>
      <c r="D90" s="22"/>
      <c r="G90" s="34" t="str">
        <f ca="1">IF(J90="FIN","",LOOKUP(I89,DATOS!A:A,DATOS!J:J))</f>
        <v>En la Ley de Carrera Militar</v>
      </c>
      <c r="I90" s="31" t="s">
        <v>53</v>
      </c>
      <c r="J90" s="37" t="str">
        <f>IF(J84="FIN","FIN",IF(J89=J83,"","FIN"))</f>
        <v/>
      </c>
      <c r="K90" s="16" t="s">
        <v>5</v>
      </c>
      <c r="L90" s="16">
        <f ca="1">IF(M90&gt;0,0,P90)</f>
        <v>0</v>
      </c>
      <c r="M90" s="16">
        <f ca="1">IF(P91&gt;0,1,0)</f>
        <v>0</v>
      </c>
      <c r="N90" s="16">
        <f ca="1">IF(M90=1,-1/COUNTA(Q90:Q93),0)</f>
        <v>0</v>
      </c>
      <c r="O90" s="16">
        <f>COUNTA(B90:B93)</f>
        <v>0</v>
      </c>
      <c r="P90" s="16">
        <f ca="1">COUNTIF(R90:R93,R89)</f>
        <v>0</v>
      </c>
      <c r="Q90" s="17" t="s">
        <v>0</v>
      </c>
      <c r="R90" s="16" t="str">
        <f>CONCATENATE(B90,Q90)</f>
        <v>A</v>
      </c>
      <c r="S90" s="16">
        <f ca="1">IF(P90&gt;0,P90+O90,O90*3)</f>
        <v>0</v>
      </c>
    </row>
    <row r="91" spans="1:19" x14ac:dyDescent="0.25">
      <c r="A91" s="185"/>
      <c r="B91" s="25"/>
      <c r="C91" s="21" t="str">
        <f ca="1">+CONCATENATE(I91," ",G91)</f>
        <v>b) En la Ley de Derechos y Deberes de los miembros de las Fuerzas Armadas</v>
      </c>
      <c r="D91" s="22"/>
      <c r="G91" s="34" t="str">
        <f ca="1">IF(J90="FIN","",LOOKUP(I89,DATOS!A:A,DATOS!K:K))</f>
        <v>En la Ley de Derechos y Deberes de los miembros de las Fuerzas Armadas</v>
      </c>
      <c r="I91" s="31" t="s">
        <v>52</v>
      </c>
      <c r="K91" s="16">
        <f ca="1">S90</f>
        <v>0</v>
      </c>
      <c r="L91" s="16"/>
      <c r="M91" s="16"/>
      <c r="N91" s="16"/>
      <c r="O91" s="16"/>
      <c r="P91" s="16">
        <f ca="1">O90-P90</f>
        <v>0</v>
      </c>
      <c r="Q91" s="17" t="s">
        <v>1</v>
      </c>
      <c r="R91" s="16" t="str">
        <f>CONCATENATE(B91,Q91)</f>
        <v>B</v>
      </c>
      <c r="S91" s="16"/>
    </row>
    <row r="92" spans="1:19" x14ac:dyDescent="0.25">
      <c r="A92" s="185"/>
      <c r="B92" s="25"/>
      <c r="C92" s="21" t="str">
        <f ca="1">+CONCATENATE(I92," ",G92)</f>
        <v>c) En los reglamentos de las Fuerzas Armadas</v>
      </c>
      <c r="D92" s="22"/>
      <c r="G92" s="34" t="str">
        <f ca="1">IF(J90="FIN","",LOOKUP(I89,DATOS!A:A,DATOS!L:L))</f>
        <v>En los reglamentos de las Fuerzas Armadas</v>
      </c>
      <c r="I92" s="31" t="s">
        <v>51</v>
      </c>
      <c r="K92" s="16"/>
      <c r="L92" s="16"/>
      <c r="M92" s="16"/>
      <c r="N92" s="16"/>
      <c r="O92" s="16"/>
      <c r="P92" s="16"/>
      <c r="Q92" s="17" t="s">
        <v>2</v>
      </c>
      <c r="R92" s="16" t="str">
        <f>CONCATENATE(B92,Q92)</f>
        <v>C</v>
      </c>
      <c r="S92" s="16"/>
    </row>
    <row r="93" spans="1:19" x14ac:dyDescent="0.25">
      <c r="A93" s="185"/>
      <c r="B93" s="25"/>
      <c r="C93" s="21" t="str">
        <f ca="1">+CONCATENATE(I93," ",G93)</f>
        <v>d) En la Doctrina militar</v>
      </c>
      <c r="D93" s="22"/>
      <c r="G93" s="34" t="str">
        <f ca="1">IF(J90="FIN","",LOOKUP(I89,DATOS!A:A,DATOS!M:M))</f>
        <v>En la Doctrina militar</v>
      </c>
      <c r="I93" s="31" t="s">
        <v>43</v>
      </c>
      <c r="K93" s="16"/>
      <c r="L93" s="16"/>
      <c r="M93" s="16"/>
      <c r="N93" s="16"/>
      <c r="O93" s="16"/>
      <c r="P93" s="16"/>
      <c r="Q93" s="17" t="s">
        <v>3</v>
      </c>
      <c r="R93" s="16" t="str">
        <f>CONCATENATE(B93,Q93)</f>
        <v>D</v>
      </c>
      <c r="S93" s="16"/>
    </row>
    <row r="94" spans="1:19" x14ac:dyDescent="0.25">
      <c r="A94" s="9"/>
      <c r="B94" s="26"/>
      <c r="C94" s="23"/>
      <c r="D94" s="24"/>
      <c r="J94" s="15"/>
    </row>
    <row r="95" spans="1:19" x14ac:dyDescent="0.25">
      <c r="A95" s="9"/>
      <c r="B95" s="27"/>
      <c r="C95" s="19" t="str">
        <f ca="1">+CONCATENATE(K95,".- ",G95)</f>
        <v>16.- Las operaciones de apoyo a autoridades civiles son operaciones militares de carácter:</v>
      </c>
      <c r="D95" s="20"/>
      <c r="E95" s="9"/>
      <c r="F95" s="9"/>
      <c r="G95" s="36" t="str">
        <f ca="1">IF(J96="FIN","",LOOKUP(I95,DATOS!A:A,DATOS!G:G))</f>
        <v>Las operaciones de apoyo a autoridades civiles son operaciones militares de carácter:</v>
      </c>
      <c r="H95" s="36" t="str">
        <f ca="1">IF(J96="FIN",0,LOOKUP(I95,DATOS!A:A,DATOS!N:N))</f>
        <v>B</v>
      </c>
      <c r="I95" s="31">
        <f>+I89+1</f>
        <v>16</v>
      </c>
      <c r="J95" s="56">
        <f>IF(LOOKUP(I95,DATOS!A:A,DATOS!C:C)=0,J89,(LOOKUP(I95,DATOS!A:A,DATOS!C:C)))</f>
        <v>1</v>
      </c>
      <c r="K95" s="18">
        <f>+K89+1</f>
        <v>16</v>
      </c>
      <c r="L95" s="16" t="s">
        <v>31</v>
      </c>
      <c r="M95" s="16" t="s">
        <v>32</v>
      </c>
      <c r="N95" s="16" t="s">
        <v>37</v>
      </c>
      <c r="O95" s="16" t="s">
        <v>33</v>
      </c>
      <c r="P95" s="16" t="s">
        <v>34</v>
      </c>
      <c r="Q95" s="16" t="s">
        <v>35</v>
      </c>
      <c r="R95" s="16" t="str">
        <f ca="1">CONCATENATE("X",H95)</f>
        <v>XB</v>
      </c>
      <c r="S95" s="16" t="s">
        <v>36</v>
      </c>
    </row>
    <row r="96" spans="1:19" x14ac:dyDescent="0.25">
      <c r="A96" s="185">
        <f ca="1">IF($E$2="X",0,IF(K97&gt;2,H95,K97))</f>
        <v>0</v>
      </c>
      <c r="B96" s="25"/>
      <c r="C96" s="21" t="str">
        <f ca="1">+CONCATENATE(I96," ",G96)</f>
        <v>a) Disuasorio</v>
      </c>
      <c r="D96" s="22"/>
      <c r="G96" s="34" t="str">
        <f ca="1">IF(J96="FIN","",LOOKUP(I95,DATOS!A:A,DATOS!J:J))</f>
        <v>Disuasorio</v>
      </c>
      <c r="I96" s="31" t="s">
        <v>53</v>
      </c>
      <c r="J96" s="37" t="str">
        <f>IF(J90="FIN","FIN",IF(J95=J89,"","FIN"))</f>
        <v/>
      </c>
      <c r="K96" s="16" t="s">
        <v>5</v>
      </c>
      <c r="L96" s="16">
        <f ca="1">IF(M96&gt;0,0,P96)</f>
        <v>0</v>
      </c>
      <c r="M96" s="16">
        <f ca="1">IF(P97&gt;0,1,0)</f>
        <v>0</v>
      </c>
      <c r="N96" s="16">
        <f ca="1">IF(M96=1,-1/COUNTA(Q96:Q99),0)</f>
        <v>0</v>
      </c>
      <c r="O96" s="16">
        <f>COUNTA(B96:B99)</f>
        <v>0</v>
      </c>
      <c r="P96" s="16">
        <f ca="1">COUNTIF(R96:R99,R95)</f>
        <v>0</v>
      </c>
      <c r="Q96" s="17" t="s">
        <v>0</v>
      </c>
      <c r="R96" s="16" t="str">
        <f>CONCATENATE(B96,Q96)</f>
        <v>A</v>
      </c>
      <c r="S96" s="16">
        <f ca="1">IF(P96&gt;0,P96+O96,O96*3)</f>
        <v>0</v>
      </c>
    </row>
    <row r="97" spans="1:19" x14ac:dyDescent="0.25">
      <c r="A97" s="185"/>
      <c r="B97" s="25"/>
      <c r="C97" s="21" t="str">
        <f ca="1">+CONCATENATE(I97," ",G97)</f>
        <v>b) No bélico</v>
      </c>
      <c r="D97" s="22"/>
      <c r="G97" s="34" t="str">
        <f ca="1">IF(J96="FIN","",LOOKUP(I95,DATOS!A:A,DATOS!K:K))</f>
        <v>No bélico</v>
      </c>
      <c r="I97" s="31" t="s">
        <v>52</v>
      </c>
      <c r="K97" s="16">
        <f ca="1">S96</f>
        <v>0</v>
      </c>
      <c r="L97" s="16"/>
      <c r="M97" s="16"/>
      <c r="N97" s="16"/>
      <c r="O97" s="16"/>
      <c r="P97" s="16">
        <f ca="1">O96-P96</f>
        <v>0</v>
      </c>
      <c r="Q97" s="17" t="s">
        <v>1</v>
      </c>
      <c r="R97" s="16" t="str">
        <f>CONCATENATE(B97,Q97)</f>
        <v>B</v>
      </c>
      <c r="S97" s="16"/>
    </row>
    <row r="98" spans="1:19" x14ac:dyDescent="0.25">
      <c r="A98" s="185"/>
      <c r="B98" s="25"/>
      <c r="C98" s="21" t="str">
        <f ca="1">+CONCATENATE(I98," ",G98)</f>
        <v>c) Protocolario</v>
      </c>
      <c r="D98" s="22"/>
      <c r="G98" s="34" t="str">
        <f ca="1">IF(J96="FIN","",LOOKUP(I95,DATOS!A:A,DATOS!L:L))</f>
        <v>Protocolario</v>
      </c>
      <c r="I98" s="31" t="s">
        <v>51</v>
      </c>
      <c r="K98" s="16"/>
      <c r="L98" s="16"/>
      <c r="M98" s="16"/>
      <c r="N98" s="16"/>
      <c r="O98" s="16"/>
      <c r="P98" s="16"/>
      <c r="Q98" s="17" t="s">
        <v>2</v>
      </c>
      <c r="R98" s="16" t="str">
        <f>CONCATENATE(B98,Q98)</f>
        <v>C</v>
      </c>
      <c r="S98" s="16"/>
    </row>
    <row r="99" spans="1:19" x14ac:dyDescent="0.25">
      <c r="A99" s="185"/>
      <c r="B99" s="25"/>
      <c r="C99" s="21" t="str">
        <f ca="1">+CONCATENATE(I99," ",G99)</f>
        <v>d) Esencial</v>
      </c>
      <c r="D99" s="22"/>
      <c r="G99" s="34" t="str">
        <f ca="1">IF(J96="FIN","",LOOKUP(I95,DATOS!A:A,DATOS!M:M))</f>
        <v>Esencial</v>
      </c>
      <c r="I99" s="31" t="s">
        <v>43</v>
      </c>
      <c r="K99" s="16"/>
      <c r="L99" s="16"/>
      <c r="M99" s="16"/>
      <c r="N99" s="16"/>
      <c r="O99" s="16"/>
      <c r="P99" s="16"/>
      <c r="Q99" s="17" t="s">
        <v>3</v>
      </c>
      <c r="R99" s="16" t="str">
        <f>CONCATENATE(B99,Q99)</f>
        <v>D</v>
      </c>
      <c r="S99" s="16"/>
    </row>
    <row r="100" spans="1:19" x14ac:dyDescent="0.25">
      <c r="A100" s="9"/>
      <c r="B100" s="26"/>
      <c r="C100" s="23"/>
      <c r="D100" s="24"/>
      <c r="J100" s="15"/>
    </row>
    <row r="101" spans="1:19" x14ac:dyDescent="0.25">
      <c r="A101" s="9"/>
      <c r="B101" s="27"/>
      <c r="C101" s="19" t="str">
        <f ca="1">+CONCATENATE(K101,".- ",G101)</f>
        <v>17.- El objetivo de las operaciones de apoyo a autoridades civiles es:</v>
      </c>
      <c r="D101" s="20"/>
      <c r="E101" s="9"/>
      <c r="F101" s="9"/>
      <c r="G101" s="36" t="str">
        <f ca="1">IF(J102="FIN","",LOOKUP(I101,DATOS!A:A,DATOS!G:G))</f>
        <v>El objetivo de las operaciones de apoyo a autoridades civiles es:</v>
      </c>
      <c r="H101" s="36" t="str">
        <f ca="1">IF(J102="FIN",0,LOOKUP(I101,DATOS!A:A,DATOS!N:N))</f>
        <v>B</v>
      </c>
      <c r="I101" s="31">
        <f>+I95+1</f>
        <v>17</v>
      </c>
      <c r="J101" s="56">
        <f>IF(LOOKUP(I101,DATOS!A:A,DATOS!C:C)=0,J95,(LOOKUP(I101,DATOS!A:A,DATOS!C:C)))</f>
        <v>1</v>
      </c>
      <c r="K101" s="18">
        <f>+K95+1</f>
        <v>17</v>
      </c>
      <c r="L101" s="16" t="s">
        <v>31</v>
      </c>
      <c r="M101" s="16" t="s">
        <v>32</v>
      </c>
      <c r="N101" s="16" t="s">
        <v>37</v>
      </c>
      <c r="O101" s="16" t="s">
        <v>33</v>
      </c>
      <c r="P101" s="16" t="s">
        <v>34</v>
      </c>
      <c r="Q101" s="16" t="s">
        <v>35</v>
      </c>
      <c r="R101" s="16" t="str">
        <f ca="1">CONCATENATE("X",H101)</f>
        <v>XB</v>
      </c>
      <c r="S101" s="16" t="s">
        <v>36</v>
      </c>
    </row>
    <row r="102" spans="1:19" x14ac:dyDescent="0.25">
      <c r="A102" s="185">
        <f ca="1">IF($E$2="X",0,IF(K103&gt;2,H101,K103))</f>
        <v>0</v>
      </c>
      <c r="B102" s="25"/>
      <c r="C102" s="21" t="str">
        <f ca="1">+CONCATENATE(I102," ",G102)</f>
        <v>a) El mantenimiento del orden público en colaboración con los miembros de las Fuerzas y Cuerpos de Seguridad del Estado</v>
      </c>
      <c r="D102" s="22"/>
      <c r="G102" s="34" t="str">
        <f ca="1">IF(J102="FIN","",LOOKUP(I101,DATOS!A:A,DATOS!J:J))</f>
        <v>El mantenimiento del orden público en colaboración con los miembros de las Fuerzas y Cuerpos de Seguridad del Estado</v>
      </c>
      <c r="I102" s="31" t="s">
        <v>53</v>
      </c>
      <c r="J102" s="37" t="str">
        <f>IF(J96="FIN","FIN",IF(J101=J95,"","FIN"))</f>
        <v/>
      </c>
      <c r="K102" s="16" t="s">
        <v>5</v>
      </c>
      <c r="L102" s="16">
        <f ca="1">IF(M102&gt;0,0,P102)</f>
        <v>0</v>
      </c>
      <c r="M102" s="16">
        <f ca="1">IF(P103&gt;0,1,0)</f>
        <v>0</v>
      </c>
      <c r="N102" s="16">
        <f ca="1">IF(M102=1,-1/COUNTA(Q102:Q105),0)</f>
        <v>0</v>
      </c>
      <c r="O102" s="16">
        <f>COUNTA(B102:B105)</f>
        <v>0</v>
      </c>
      <c r="P102" s="16">
        <f ca="1">COUNTIF(R102:R105,R101)</f>
        <v>0</v>
      </c>
      <c r="Q102" s="17" t="s">
        <v>0</v>
      </c>
      <c r="R102" s="16" t="str">
        <f>CONCATENATE(B102,Q102)</f>
        <v>A</v>
      </c>
      <c r="S102" s="16">
        <f ca="1">IF(P102&gt;0,P102+O102,O102*3)</f>
        <v>0</v>
      </c>
    </row>
    <row r="103" spans="1:19" ht="26.4" x14ac:dyDescent="0.25">
      <c r="A103" s="185"/>
      <c r="B103" s="25"/>
      <c r="C103" s="21" t="str">
        <f ca="1">+CONCATENATE(I103," ",G103)</f>
        <v>b) La protección física de personas y bienes en casos de grave riesgo, catástrofe o calamidad en los que la seguridad y la vida de las personas pueda peligrar</v>
      </c>
      <c r="D103" s="22"/>
      <c r="G103" s="34" t="str">
        <f ca="1">IF(J102="FIN","",LOOKUP(I101,DATOS!A:A,DATOS!K:K))</f>
        <v>La protección física de personas y bienes en casos de grave riesgo, catástrofe o calamidad en los que la seguridad y la vida de las personas pueda peligrar</v>
      </c>
      <c r="I103" s="31" t="s">
        <v>52</v>
      </c>
      <c r="K103" s="16">
        <f ca="1">S102</f>
        <v>0</v>
      </c>
      <c r="L103" s="16"/>
      <c r="M103" s="16"/>
      <c r="N103" s="16"/>
      <c r="O103" s="16"/>
      <c r="P103" s="16">
        <f ca="1">O102-P102</f>
        <v>0</v>
      </c>
      <c r="Q103" s="17" t="s">
        <v>1</v>
      </c>
      <c r="R103" s="16" t="str">
        <f>CONCATENATE(B103,Q103)</f>
        <v>B</v>
      </c>
      <c r="S103" s="16"/>
    </row>
    <row r="104" spans="1:19" x14ac:dyDescent="0.25">
      <c r="A104" s="185"/>
      <c r="B104" s="25"/>
      <c r="C104" s="21" t="str">
        <f ca="1">+CONCATENATE(I104," ",G104)</f>
        <v>c) La protección física de personas y bienes en estado de guerra o de sitio, en los que la seguridad y la vida de las personas pueda peligar</v>
      </c>
      <c r="D104" s="22"/>
      <c r="G104" s="34" t="str">
        <f ca="1">IF(J102="FIN","",LOOKUP(I101,DATOS!A:A,DATOS!L:L))</f>
        <v>La protección física de personas y bienes en estado de guerra o de sitio, en los que la seguridad y la vida de las personas pueda peligar</v>
      </c>
      <c r="I104" s="31" t="s">
        <v>51</v>
      </c>
      <c r="K104" s="16"/>
      <c r="L104" s="16"/>
      <c r="M104" s="16"/>
      <c r="N104" s="16"/>
      <c r="O104" s="16"/>
      <c r="P104" s="16"/>
      <c r="Q104" s="17" t="s">
        <v>2</v>
      </c>
      <c r="R104" s="16" t="str">
        <f>CONCATENATE(B104,Q104)</f>
        <v>C</v>
      </c>
      <c r="S104" s="16"/>
    </row>
    <row r="105" spans="1:19" x14ac:dyDescent="0.25">
      <c r="A105" s="185"/>
      <c r="B105" s="25"/>
      <c r="C105" s="21" t="str">
        <f ca="1">+CONCATENATE(I105," ",G105)</f>
        <v>d) La B y C son correctas</v>
      </c>
      <c r="D105" s="22"/>
      <c r="G105" s="34" t="str">
        <f ca="1">IF(J102="FIN","",LOOKUP(I101,DATOS!A:A,DATOS!M:M))</f>
        <v>La B y C son correctas</v>
      </c>
      <c r="I105" s="31" t="s">
        <v>43</v>
      </c>
      <c r="K105" s="16"/>
      <c r="L105" s="16"/>
      <c r="M105" s="16"/>
      <c r="N105" s="16"/>
      <c r="O105" s="16"/>
      <c r="P105" s="16"/>
      <c r="Q105" s="17" t="s">
        <v>3</v>
      </c>
      <c r="R105" s="16" t="str">
        <f>CONCATENATE(B105,Q105)</f>
        <v>D</v>
      </c>
      <c r="S105" s="16"/>
    </row>
    <row r="106" spans="1:19" x14ac:dyDescent="0.25">
      <c r="A106" s="9"/>
      <c r="B106" s="26"/>
      <c r="C106" s="23"/>
      <c r="D106" s="24"/>
      <c r="J106" s="15"/>
    </row>
    <row r="107" spans="1:19" ht="31.2" x14ac:dyDescent="0.25">
      <c r="A107" s="9"/>
      <c r="B107" s="27"/>
      <c r="C107" s="19" t="str">
        <f ca="1">+CONCATENATE(K107,".- ",G107)</f>
        <v>18.- Las operaciones de apoyo a autoridades civiles normalmente se realizan cuando se vean desboradas por la magnitud de los acontecimiento y, siempre:</v>
      </c>
      <c r="D107" s="20"/>
      <c r="E107" s="9"/>
      <c r="F107" s="9"/>
      <c r="G107" s="36" t="str">
        <f ca="1">IF(J108="FIN","",LOOKUP(I107,DATOS!A:A,DATOS!G:G))</f>
        <v>Las operaciones de apoyo a autoridades civiles normalmente se realizan cuando se vean desboradas por la magnitud de los acontecimiento y, siempre:</v>
      </c>
      <c r="H107" s="36" t="str">
        <f ca="1">IF(J108="FIN",0,LOOKUP(I107,DATOS!A:A,DATOS!N:N))</f>
        <v>D</v>
      </c>
      <c r="I107" s="31">
        <f>+I101+1</f>
        <v>18</v>
      </c>
      <c r="J107" s="56">
        <f>IF(LOOKUP(I107,DATOS!A:A,DATOS!C:C)=0,J101,(LOOKUP(I107,DATOS!A:A,DATOS!C:C)))</f>
        <v>1</v>
      </c>
      <c r="K107" s="18">
        <f>+K101+1</f>
        <v>18</v>
      </c>
      <c r="L107" s="16" t="s">
        <v>31</v>
      </c>
      <c r="M107" s="16" t="s">
        <v>32</v>
      </c>
      <c r="N107" s="16" t="s">
        <v>37</v>
      </c>
      <c r="O107" s="16" t="s">
        <v>33</v>
      </c>
      <c r="P107" s="16" t="s">
        <v>34</v>
      </c>
      <c r="Q107" s="16" t="s">
        <v>35</v>
      </c>
      <c r="R107" s="16" t="str">
        <f ca="1">CONCATENATE("X",H107)</f>
        <v>XD</v>
      </c>
      <c r="S107" s="16" t="s">
        <v>36</v>
      </c>
    </row>
    <row r="108" spans="1:19" x14ac:dyDescent="0.25">
      <c r="A108" s="185">
        <f ca="1">IF($E$2="X",0,IF(K109&gt;2,H107,K109))</f>
        <v>0</v>
      </c>
      <c r="B108" s="25"/>
      <c r="C108" s="21" t="str">
        <f ca="1">+CONCATENATE(I108," ",G108)</f>
        <v>a) Si así lo dispone el Presidente del Gobierno</v>
      </c>
      <c r="D108" s="22"/>
      <c r="G108" s="34" t="str">
        <f ca="1">IF(J108="FIN","",LOOKUP(I107,DATOS!A:A,DATOS!J:J))</f>
        <v>Si así lo dispone el Presidente del Gobierno</v>
      </c>
      <c r="I108" s="31" t="s">
        <v>53</v>
      </c>
      <c r="J108" s="37" t="str">
        <f>IF(J102="FIN","FIN",IF(J107=J101,"","FIN"))</f>
        <v/>
      </c>
      <c r="K108" s="16" t="s">
        <v>5</v>
      </c>
      <c r="L108" s="16">
        <f ca="1">IF(M108&gt;0,0,P108)</f>
        <v>0</v>
      </c>
      <c r="M108" s="16">
        <f ca="1">IF(P109&gt;0,1,0)</f>
        <v>0</v>
      </c>
      <c r="N108" s="16">
        <f ca="1">IF(M108=1,-1/COUNTA(Q108:Q111),0)</f>
        <v>0</v>
      </c>
      <c r="O108" s="16">
        <f>COUNTA(B108:B111)</f>
        <v>0</v>
      </c>
      <c r="P108" s="16">
        <f ca="1">COUNTIF(R108:R111,R107)</f>
        <v>0</v>
      </c>
      <c r="Q108" s="17" t="s">
        <v>0</v>
      </c>
      <c r="R108" s="16" t="str">
        <f>CONCATENATE(B108,Q108)</f>
        <v>A</v>
      </c>
      <c r="S108" s="16">
        <f ca="1">IF(P108&gt;0,P108+O108,O108*3)</f>
        <v>0</v>
      </c>
    </row>
    <row r="109" spans="1:19" x14ac:dyDescent="0.25">
      <c r="A109" s="185"/>
      <c r="B109" s="25"/>
      <c r="C109" s="21" t="str">
        <f ca="1">+CONCATENATE(I109," ",G109)</f>
        <v>b) Si lo decreta el Ministro de Defensa</v>
      </c>
      <c r="D109" s="22"/>
      <c r="G109" s="34" t="str">
        <f ca="1">IF(J108="FIN","",LOOKUP(I107,DATOS!A:A,DATOS!K:K))</f>
        <v>Si lo decreta el Ministro de Defensa</v>
      </c>
      <c r="I109" s="31" t="s">
        <v>52</v>
      </c>
      <c r="K109" s="16">
        <f ca="1">S108</f>
        <v>0</v>
      </c>
      <c r="L109" s="16"/>
      <c r="M109" s="16"/>
      <c r="N109" s="16"/>
      <c r="O109" s="16"/>
      <c r="P109" s="16">
        <f ca="1">O108-P108</f>
        <v>0</v>
      </c>
      <c r="Q109" s="17" t="s">
        <v>1</v>
      </c>
      <c r="R109" s="16" t="str">
        <f>CONCATENATE(B109,Q109)</f>
        <v>B</v>
      </c>
      <c r="S109" s="16"/>
    </row>
    <row r="110" spans="1:19" x14ac:dyDescent="0.25">
      <c r="A110" s="185"/>
      <c r="B110" s="25"/>
      <c r="C110" s="21" t="str">
        <f ca="1">+CONCATENATE(I110," ",G110)</f>
        <v>c) Queda a criterio del mando militar</v>
      </c>
      <c r="D110" s="22"/>
      <c r="G110" s="34" t="str">
        <f ca="1">IF(J108="FIN","",LOOKUP(I107,DATOS!A:A,DATOS!L:L))</f>
        <v>Queda a criterio del mando militar</v>
      </c>
      <c r="I110" s="31" t="s">
        <v>51</v>
      </c>
      <c r="K110" s="16"/>
      <c r="L110" s="16"/>
      <c r="M110" s="16"/>
      <c r="N110" s="16"/>
      <c r="O110" s="16"/>
      <c r="P110" s="16"/>
      <c r="Q110" s="17" t="s">
        <v>2</v>
      </c>
      <c r="R110" s="16" t="str">
        <f>CONCATENATE(B110,Q110)</f>
        <v>C</v>
      </c>
      <c r="S110" s="16"/>
    </row>
    <row r="111" spans="1:19" x14ac:dyDescent="0.25">
      <c r="A111" s="185"/>
      <c r="B111" s="25"/>
      <c r="C111" s="21" t="str">
        <f ca="1">+CONCATENATE(I111," ",G111)</f>
        <v>d) Bajo petición de la autoridad civil correspondiente</v>
      </c>
      <c r="D111" s="22"/>
      <c r="G111" s="34" t="str">
        <f ca="1">IF(J108="FIN","",LOOKUP(I107,DATOS!A:A,DATOS!M:M))</f>
        <v>Bajo petición de la autoridad civil correspondiente</v>
      </c>
      <c r="I111" s="31" t="s">
        <v>43</v>
      </c>
      <c r="K111" s="16"/>
      <c r="L111" s="16"/>
      <c r="M111" s="16"/>
      <c r="N111" s="16"/>
      <c r="O111" s="16"/>
      <c r="P111" s="16"/>
      <c r="Q111" s="17" t="s">
        <v>3</v>
      </c>
      <c r="R111" s="16" t="str">
        <f>CONCATENATE(B111,Q111)</f>
        <v>D</v>
      </c>
      <c r="S111" s="16"/>
    </row>
    <row r="112" spans="1:19" x14ac:dyDescent="0.25">
      <c r="A112" s="9"/>
      <c r="B112" s="26"/>
      <c r="C112" s="23"/>
      <c r="D112" s="24"/>
      <c r="J112" s="15"/>
    </row>
    <row r="113" spans="1:19" ht="31.2" x14ac:dyDescent="0.25">
      <c r="A113" s="9"/>
      <c r="B113" s="27"/>
      <c r="C113" s="19" t="str">
        <f ca="1">+CONCATENATE(K113,".- ",G113)</f>
        <v>19.- La amplia gama de acciones disponibles para el planeamiento y ejecución de una operación ¿En cuántas categorías puede clasificarse?</v>
      </c>
      <c r="D113" s="20"/>
      <c r="E113" s="9"/>
      <c r="F113" s="9"/>
      <c r="G113" s="36" t="str">
        <f ca="1">IF(J114="FIN","",LOOKUP(I113,DATOS!A:A,DATOS!G:G))</f>
        <v>La amplia gama de acciones disponibles para el planeamiento y ejecución de una operación ¿En cuántas categorías puede clasificarse?</v>
      </c>
      <c r="H113" s="36" t="str">
        <f ca="1">IF(J114="FIN",0,LOOKUP(I113,DATOS!A:A,DATOS!N:N))</f>
        <v>A</v>
      </c>
      <c r="I113" s="31">
        <f>+I107+1</f>
        <v>19</v>
      </c>
      <c r="J113" s="56">
        <f>IF(LOOKUP(I113,DATOS!A:A,DATOS!C:C)=0,J107,(LOOKUP(I113,DATOS!A:A,DATOS!C:C)))</f>
        <v>1</v>
      </c>
      <c r="K113" s="18">
        <f>+K107+1</f>
        <v>19</v>
      </c>
      <c r="L113" s="16" t="s">
        <v>31</v>
      </c>
      <c r="M113" s="16" t="s">
        <v>32</v>
      </c>
      <c r="N113" s="16" t="s">
        <v>37</v>
      </c>
      <c r="O113" s="16" t="s">
        <v>33</v>
      </c>
      <c r="P113" s="16" t="s">
        <v>34</v>
      </c>
      <c r="Q113" s="16" t="s">
        <v>35</v>
      </c>
      <c r="R113" s="16" t="str">
        <f ca="1">CONCATENATE("X",H113)</f>
        <v>XA</v>
      </c>
      <c r="S113" s="16" t="s">
        <v>36</v>
      </c>
    </row>
    <row r="114" spans="1:19" x14ac:dyDescent="0.25">
      <c r="A114" s="185">
        <f ca="1">IF($E$2="X",0,IF(K115&gt;2,H113,K115))</f>
        <v>0</v>
      </c>
      <c r="B114" s="25"/>
      <c r="C114" s="21" t="str">
        <f ca="1">+CONCATENATE(I114," ",G114)</f>
        <v>a) Cinco</v>
      </c>
      <c r="D114" s="22"/>
      <c r="G114" s="34" t="str">
        <f ca="1">IF(J114="FIN","",LOOKUP(I113,DATOS!A:A,DATOS!J:J))</f>
        <v>Cinco</v>
      </c>
      <c r="I114" s="31" t="s">
        <v>53</v>
      </c>
      <c r="J114" s="37" t="str">
        <f>IF(J108="FIN","FIN",IF(J113=J107,"","FIN"))</f>
        <v/>
      </c>
      <c r="K114" s="16" t="s">
        <v>5</v>
      </c>
      <c r="L114" s="16">
        <f ca="1">IF(M114&gt;0,0,P114)</f>
        <v>0</v>
      </c>
      <c r="M114" s="16">
        <f ca="1">IF(P115&gt;0,1,0)</f>
        <v>0</v>
      </c>
      <c r="N114" s="16">
        <f ca="1">IF(M114=1,-1/COUNTA(Q114:Q117),0)</f>
        <v>0</v>
      </c>
      <c r="O114" s="16">
        <f>COUNTA(B114:B117)</f>
        <v>0</v>
      </c>
      <c r="P114" s="16">
        <f ca="1">COUNTIF(R114:R117,R113)</f>
        <v>0</v>
      </c>
      <c r="Q114" s="17" t="s">
        <v>0</v>
      </c>
      <c r="R114" s="16" t="str">
        <f>CONCATENATE(B114,Q114)</f>
        <v>A</v>
      </c>
      <c r="S114" s="16">
        <f ca="1">IF(P114&gt;0,P114+O114,O114*3)</f>
        <v>0</v>
      </c>
    </row>
    <row r="115" spans="1:19" x14ac:dyDescent="0.25">
      <c r="A115" s="185"/>
      <c r="B115" s="25"/>
      <c r="C115" s="21" t="str">
        <f ca="1">+CONCATENATE(I115," ",G115)</f>
        <v>b) Cuatro</v>
      </c>
      <c r="D115" s="22"/>
      <c r="G115" s="34" t="str">
        <f ca="1">IF(J114="FIN","",LOOKUP(I113,DATOS!A:A,DATOS!K:K))</f>
        <v>Cuatro</v>
      </c>
      <c r="I115" s="31" t="s">
        <v>52</v>
      </c>
      <c r="K115" s="16">
        <f ca="1">S114</f>
        <v>0</v>
      </c>
      <c r="L115" s="16"/>
      <c r="M115" s="16"/>
      <c r="N115" s="16"/>
      <c r="O115" s="16"/>
      <c r="P115" s="16">
        <f ca="1">O114-P114</f>
        <v>0</v>
      </c>
      <c r="Q115" s="17" t="s">
        <v>1</v>
      </c>
      <c r="R115" s="16" t="str">
        <f>CONCATENATE(B115,Q115)</f>
        <v>B</v>
      </c>
      <c r="S115" s="16"/>
    </row>
    <row r="116" spans="1:19" x14ac:dyDescent="0.25">
      <c r="A116" s="185"/>
      <c r="B116" s="25"/>
      <c r="C116" s="21" t="str">
        <f ca="1">+CONCATENATE(I116," ",G116)</f>
        <v>c) Seis</v>
      </c>
      <c r="D116" s="22"/>
      <c r="G116" s="34" t="str">
        <f ca="1">IF(J114="FIN","",LOOKUP(I113,DATOS!A:A,DATOS!L:L))</f>
        <v>Seis</v>
      </c>
      <c r="I116" s="31" t="s">
        <v>51</v>
      </c>
      <c r="K116" s="16"/>
      <c r="L116" s="16"/>
      <c r="M116" s="16"/>
      <c r="N116" s="16"/>
      <c r="O116" s="16"/>
      <c r="P116" s="16"/>
      <c r="Q116" s="17" t="s">
        <v>2</v>
      </c>
      <c r="R116" s="16" t="str">
        <f>CONCATENATE(B116,Q116)</f>
        <v>C</v>
      </c>
      <c r="S116" s="16"/>
    </row>
    <row r="117" spans="1:19" x14ac:dyDescent="0.25">
      <c r="A117" s="185"/>
      <c r="B117" s="25"/>
      <c r="C117" s="21" t="str">
        <f ca="1">+CONCATENATE(I117," ",G117)</f>
        <v>d) Tres</v>
      </c>
      <c r="D117" s="22"/>
      <c r="G117" s="34" t="str">
        <f ca="1">IF(J114="FIN","",LOOKUP(I113,DATOS!A:A,DATOS!M:M))</f>
        <v>Tres</v>
      </c>
      <c r="I117" s="31" t="s">
        <v>43</v>
      </c>
      <c r="K117" s="16"/>
      <c r="L117" s="16"/>
      <c r="M117" s="16"/>
      <c r="N117" s="16"/>
      <c r="O117" s="16"/>
      <c r="P117" s="16"/>
      <c r="Q117" s="17" t="s">
        <v>3</v>
      </c>
      <c r="R117" s="16" t="str">
        <f>CONCATENATE(B117,Q117)</f>
        <v>D</v>
      </c>
      <c r="S117" s="16"/>
    </row>
    <row r="118" spans="1:19" x14ac:dyDescent="0.25">
      <c r="A118" s="9"/>
      <c r="B118" s="26"/>
      <c r="C118" s="23"/>
      <c r="D118" s="24"/>
      <c r="J118" s="15"/>
    </row>
    <row r="119" spans="1:19" ht="31.2" x14ac:dyDescent="0.25">
      <c r="A119" s="9"/>
      <c r="B119" s="27"/>
      <c r="C119" s="19" t="str">
        <f ca="1">+CONCATENATE(K119,".- ",G119)</f>
        <v>20.- De las siguientes categorías de acciones disponibles para el planeamietno y ejecución de una operación, indique cuál no es una acción complementaria:</v>
      </c>
      <c r="D119" s="20"/>
      <c r="E119" s="9"/>
      <c r="F119" s="9"/>
      <c r="G119" s="36" t="str">
        <f ca="1">IF(J120="FIN","",LOOKUP(I119,DATOS!A:A,DATOS!G:G))</f>
        <v>De las siguientes categorías de acciones disponibles para el planeamietno y ejecución de una operación, indique cuál no es una acción complementaria:</v>
      </c>
      <c r="H119" s="36" t="str">
        <f ca="1">IF(J120="FIN",0,LOOKUP(I119,DATOS!A:A,DATOS!N:N))</f>
        <v>D</v>
      </c>
      <c r="I119" s="31">
        <f>+I113+1</f>
        <v>20</v>
      </c>
      <c r="J119" s="56">
        <f>IF(LOOKUP(I119,DATOS!A:A,DATOS!C:C)=0,J113,(LOOKUP(I119,DATOS!A:A,DATOS!C:C)))</f>
        <v>1</v>
      </c>
      <c r="K119" s="18">
        <f>+K113+1</f>
        <v>20</v>
      </c>
      <c r="L119" s="16" t="s">
        <v>31</v>
      </c>
      <c r="M119" s="16" t="s">
        <v>32</v>
      </c>
      <c r="N119" s="16" t="s">
        <v>37</v>
      </c>
      <c r="O119" s="16" t="s">
        <v>33</v>
      </c>
      <c r="P119" s="16" t="s">
        <v>34</v>
      </c>
      <c r="Q119" s="16" t="s">
        <v>35</v>
      </c>
      <c r="R119" s="16" t="str">
        <f ca="1">CONCATENATE("X",H119)</f>
        <v>XD</v>
      </c>
      <c r="S119" s="16" t="s">
        <v>36</v>
      </c>
    </row>
    <row r="120" spans="1:19" x14ac:dyDescent="0.25">
      <c r="A120" s="185">
        <f ca="1">IF($E$2="X",0,IF(K121&gt;2,H119,K121))</f>
        <v>0</v>
      </c>
      <c r="B120" s="25"/>
      <c r="C120" s="21" t="str">
        <f ca="1">+CONCATENATE(I120," ",G120)</f>
        <v>a) Defensiva</v>
      </c>
      <c r="D120" s="22"/>
      <c r="G120" s="34" t="str">
        <f ca="1">IF(J120="FIN","",LOOKUP(I119,DATOS!A:A,DATOS!J:J))</f>
        <v>Defensiva</v>
      </c>
      <c r="I120" s="31" t="s">
        <v>53</v>
      </c>
      <c r="J120" s="37" t="str">
        <f>IF(J114="FIN","FIN",IF(J119=J113,"","FIN"))</f>
        <v/>
      </c>
      <c r="K120" s="16" t="s">
        <v>5</v>
      </c>
      <c r="L120" s="16">
        <f ca="1">IF(M120&gt;0,0,P120)</f>
        <v>0</v>
      </c>
      <c r="M120" s="16">
        <f ca="1">IF(P121&gt;0,1,0)</f>
        <v>0</v>
      </c>
      <c r="N120" s="16">
        <f ca="1">IF(M120=1,-1/COUNTA(Q120:Q123),0)</f>
        <v>0</v>
      </c>
      <c r="O120" s="16">
        <f>COUNTA(B120:B123)</f>
        <v>0</v>
      </c>
      <c r="P120" s="16">
        <f ca="1">COUNTIF(R120:R123,R119)</f>
        <v>0</v>
      </c>
      <c r="Q120" s="17" t="s">
        <v>0</v>
      </c>
      <c r="R120" s="16" t="str">
        <f>CONCATENATE(B120,Q120)</f>
        <v>A</v>
      </c>
      <c r="S120" s="16">
        <f ca="1">IF(P120&gt;0,P120+O120,O120*3)</f>
        <v>0</v>
      </c>
    </row>
    <row r="121" spans="1:19" x14ac:dyDescent="0.25">
      <c r="A121" s="185"/>
      <c r="B121" s="25"/>
      <c r="C121" s="21" t="str">
        <f ca="1">+CONCATENATE(I121," ",G121)</f>
        <v>b) Ofensiva</v>
      </c>
      <c r="D121" s="22"/>
      <c r="G121" s="34" t="str">
        <f ca="1">IF(J120="FIN","",LOOKUP(I119,DATOS!A:A,DATOS!K:K))</f>
        <v>Ofensiva</v>
      </c>
      <c r="I121" s="31" t="s">
        <v>52</v>
      </c>
      <c r="K121" s="16">
        <f ca="1">S120</f>
        <v>0</v>
      </c>
      <c r="L121" s="16"/>
      <c r="M121" s="16"/>
      <c r="N121" s="16"/>
      <c r="O121" s="16"/>
      <c r="P121" s="16">
        <f ca="1">O120-P120</f>
        <v>0</v>
      </c>
      <c r="Q121" s="17" t="s">
        <v>1</v>
      </c>
      <c r="R121" s="16" t="str">
        <f>CONCATENATE(B121,Q121)</f>
        <v>B</v>
      </c>
      <c r="S121" s="16"/>
    </row>
    <row r="122" spans="1:19" x14ac:dyDescent="0.25">
      <c r="A122" s="185"/>
      <c r="B122" s="25"/>
      <c r="C122" s="21" t="str">
        <f ca="1">+CONCATENATE(I122," ",G122)</f>
        <v>c) De apoyo</v>
      </c>
      <c r="D122" s="22"/>
      <c r="G122" s="34" t="str">
        <f ca="1">IF(J120="FIN","",LOOKUP(I119,DATOS!A:A,DATOS!L:L))</f>
        <v>De apoyo</v>
      </c>
      <c r="I122" s="31" t="s">
        <v>51</v>
      </c>
      <c r="K122" s="16"/>
      <c r="L122" s="16"/>
      <c r="M122" s="16"/>
      <c r="N122" s="16"/>
      <c r="O122" s="16"/>
      <c r="P122" s="16"/>
      <c r="Q122" s="17" t="s">
        <v>2</v>
      </c>
      <c r="R122" s="16" t="str">
        <f>CONCATENATE(B122,Q122)</f>
        <v>C</v>
      </c>
      <c r="S122" s="16"/>
    </row>
    <row r="123" spans="1:19" x14ac:dyDescent="0.25">
      <c r="A123" s="185"/>
      <c r="B123" s="25"/>
      <c r="C123" s="21" t="str">
        <f ca="1">+CONCATENATE(I123," ",G123)</f>
        <v>d) Acciones de apoyo a autoridades civiles</v>
      </c>
      <c r="D123" s="22"/>
      <c r="G123" s="34" t="str">
        <f ca="1">IF(J120="FIN","",LOOKUP(I119,DATOS!A:A,DATOS!M:M))</f>
        <v>Acciones de apoyo a autoridades civiles</v>
      </c>
      <c r="I123" s="31" t="s">
        <v>43</v>
      </c>
      <c r="K123" s="16"/>
      <c r="L123" s="16"/>
      <c r="M123" s="16"/>
      <c r="N123" s="16"/>
      <c r="O123" s="16"/>
      <c r="P123" s="16"/>
      <c r="Q123" s="17" t="s">
        <v>3</v>
      </c>
      <c r="R123" s="16" t="str">
        <f>CONCATENATE(B123,Q123)</f>
        <v>D</v>
      </c>
      <c r="S123" s="16"/>
    </row>
    <row r="124" spans="1:19" x14ac:dyDescent="0.25">
      <c r="A124" s="9"/>
      <c r="B124" s="26"/>
      <c r="C124" s="23"/>
      <c r="D124" s="24"/>
      <c r="J124" s="15"/>
    </row>
    <row r="125" spans="1:19" ht="31.2" x14ac:dyDescent="0.25">
      <c r="A125" s="9"/>
      <c r="B125" s="27"/>
      <c r="C125" s="19" t="str">
        <f ca="1">+CONCATENATE(K125,".- ",G125)</f>
        <v>21.- 0</v>
      </c>
      <c r="D125" s="20"/>
      <c r="E125" s="9"/>
      <c r="F125" s="9"/>
      <c r="G125" s="36">
        <f ca="1">IF(J126="FIN","",LOOKUP(I125,DATOS!A:A,DATOS!G:G))</f>
        <v>0</v>
      </c>
      <c r="H125" s="36">
        <f ca="1">IF(J126="FIN",0,LOOKUP(I125,DATOS!A:A,DATOS!N:N))</f>
        <v>0</v>
      </c>
      <c r="I125" s="31">
        <f>+I119+1</f>
        <v>21</v>
      </c>
      <c r="J125" s="56">
        <f>IF(LOOKUP(I125,DATOS!A:A,DATOS!C:C)=0,J119,(LOOKUP(I125,DATOS!A:A,DATOS!C:C)))</f>
        <v>1</v>
      </c>
      <c r="K125" s="18">
        <f>+K119+1</f>
        <v>21</v>
      </c>
      <c r="L125" s="16" t="s">
        <v>31</v>
      </c>
      <c r="M125" s="16" t="s">
        <v>32</v>
      </c>
      <c r="N125" s="16" t="s">
        <v>37</v>
      </c>
      <c r="O125" s="16" t="s">
        <v>33</v>
      </c>
      <c r="P125" s="16" t="s">
        <v>34</v>
      </c>
      <c r="Q125" s="16" t="s">
        <v>35</v>
      </c>
      <c r="R125" s="16" t="str">
        <f ca="1">CONCATENATE("X",H125)</f>
        <v>X0</v>
      </c>
      <c r="S125" s="16" t="s">
        <v>36</v>
      </c>
    </row>
    <row r="126" spans="1:19" x14ac:dyDescent="0.25">
      <c r="A126" s="185">
        <f ca="1">IF($E$2="X",0,IF(K127&gt;2,H125,K127))</f>
        <v>0</v>
      </c>
      <c r="B126" s="25"/>
      <c r="C126" s="21" t="str">
        <f ca="1">+CONCATENATE(I126," ",G126)</f>
        <v>a) 0</v>
      </c>
      <c r="D126" s="22"/>
      <c r="G126" s="34">
        <f ca="1">IF(J126="FIN","",LOOKUP(I125,DATOS!A:A,DATOS!J:J))</f>
        <v>0</v>
      </c>
      <c r="I126" s="31" t="s">
        <v>53</v>
      </c>
      <c r="J126" s="37" t="str">
        <f>IF(J120="FIN","FIN",IF(J125=J119,"","FIN"))</f>
        <v/>
      </c>
      <c r="K126" s="16" t="s">
        <v>5</v>
      </c>
      <c r="L126" s="16">
        <f ca="1">IF(M126&gt;0,0,P126)</f>
        <v>0</v>
      </c>
      <c r="M126" s="16">
        <f ca="1">IF(P127&gt;0,1,0)</f>
        <v>0</v>
      </c>
      <c r="N126" s="16">
        <f ca="1">IF(M126=1,-1/COUNTA(Q126:Q129),0)</f>
        <v>0</v>
      </c>
      <c r="O126" s="16">
        <f>COUNTA(B126:B129)</f>
        <v>0</v>
      </c>
      <c r="P126" s="16">
        <f ca="1">COUNTIF(R126:R129,R125)</f>
        <v>0</v>
      </c>
      <c r="Q126" s="17" t="s">
        <v>0</v>
      </c>
      <c r="R126" s="16" t="str">
        <f>CONCATENATE(B126,Q126)</f>
        <v>A</v>
      </c>
      <c r="S126" s="16">
        <f ca="1">IF(P126&gt;0,P126+O126,O126*3)</f>
        <v>0</v>
      </c>
    </row>
    <row r="127" spans="1:19" x14ac:dyDescent="0.25">
      <c r="A127" s="185"/>
      <c r="B127" s="25"/>
      <c r="C127" s="21" t="str">
        <f ca="1">+CONCATENATE(I127," ",G127)</f>
        <v>b) 0</v>
      </c>
      <c r="D127" s="22"/>
      <c r="G127" s="34">
        <f ca="1">IF(J126="FIN","",LOOKUP(I125,DATOS!A:A,DATOS!K:K))</f>
        <v>0</v>
      </c>
      <c r="I127" s="31" t="s">
        <v>52</v>
      </c>
      <c r="K127" s="16">
        <f ca="1">S126</f>
        <v>0</v>
      </c>
      <c r="L127" s="16"/>
      <c r="M127" s="16"/>
      <c r="N127" s="16"/>
      <c r="O127" s="16"/>
      <c r="P127" s="16">
        <f ca="1">O126-P126</f>
        <v>0</v>
      </c>
      <c r="Q127" s="17" t="s">
        <v>1</v>
      </c>
      <c r="R127" s="16" t="str">
        <f>CONCATENATE(B127,Q127)</f>
        <v>B</v>
      </c>
      <c r="S127" s="16"/>
    </row>
    <row r="128" spans="1:19" x14ac:dyDescent="0.25">
      <c r="A128" s="185"/>
      <c r="B128" s="25"/>
      <c r="C128" s="21" t="str">
        <f ca="1">+CONCATENATE(I128," ",G128)</f>
        <v>c) 0</v>
      </c>
      <c r="D128" s="22"/>
      <c r="G128" s="34">
        <f ca="1">IF(J126="FIN","",LOOKUP(I125,DATOS!A:A,DATOS!L:L))</f>
        <v>0</v>
      </c>
      <c r="I128" s="31" t="s">
        <v>51</v>
      </c>
      <c r="K128" s="16"/>
      <c r="L128" s="16"/>
      <c r="M128" s="16"/>
      <c r="N128" s="16"/>
      <c r="O128" s="16"/>
      <c r="P128" s="16"/>
      <c r="Q128" s="17" t="s">
        <v>2</v>
      </c>
      <c r="R128" s="16" t="str">
        <f>CONCATENATE(B128,Q128)</f>
        <v>C</v>
      </c>
      <c r="S128" s="16"/>
    </row>
    <row r="129" spans="1:19" x14ac:dyDescent="0.25">
      <c r="A129" s="185"/>
      <c r="B129" s="25"/>
      <c r="C129" s="21" t="str">
        <f ca="1">+CONCATENATE(I129," ",G129)</f>
        <v>d) 0</v>
      </c>
      <c r="D129" s="22"/>
      <c r="G129" s="34">
        <f ca="1">IF(J126="FIN","",LOOKUP(I125,DATOS!A:A,DATOS!M:M))</f>
        <v>0</v>
      </c>
      <c r="I129" s="31" t="s">
        <v>43</v>
      </c>
      <c r="K129" s="16"/>
      <c r="L129" s="16"/>
      <c r="M129" s="16"/>
      <c r="N129" s="16"/>
      <c r="O129" s="16"/>
      <c r="P129" s="16"/>
      <c r="Q129" s="17" t="s">
        <v>3</v>
      </c>
      <c r="R129" s="16" t="str">
        <f>CONCATENATE(B129,Q129)</f>
        <v>D</v>
      </c>
      <c r="S129" s="16"/>
    </row>
    <row r="130" spans="1:19" x14ac:dyDescent="0.25">
      <c r="A130" s="9"/>
      <c r="B130" s="26"/>
      <c r="C130" s="23"/>
      <c r="D130" s="24"/>
      <c r="J130" s="15"/>
    </row>
    <row r="131" spans="1:19" ht="31.2" x14ac:dyDescent="0.25">
      <c r="A131" s="9"/>
      <c r="B131" s="27"/>
      <c r="C131" s="19" t="str">
        <f ca="1">+CONCATENATE(K131,".- ",G131)</f>
        <v>22.- 0</v>
      </c>
      <c r="D131" s="20"/>
      <c r="E131" s="9"/>
      <c r="F131" s="9"/>
      <c r="G131" s="36">
        <f ca="1">IF(J132="FIN","",LOOKUP(I131,DATOS!A:A,DATOS!G:G))</f>
        <v>0</v>
      </c>
      <c r="H131" s="36">
        <f ca="1">IF(J132="FIN",0,LOOKUP(I131,DATOS!A:A,DATOS!N:N))</f>
        <v>0</v>
      </c>
      <c r="I131" s="31">
        <f>+I125+1</f>
        <v>22</v>
      </c>
      <c r="J131" s="56">
        <f>IF(LOOKUP(I131,DATOS!A:A,DATOS!C:C)=0,J125,(LOOKUP(I131,DATOS!A:A,DATOS!C:C)))</f>
        <v>1</v>
      </c>
      <c r="K131" s="18">
        <f>+K125+1</f>
        <v>22</v>
      </c>
      <c r="L131" s="16" t="s">
        <v>31</v>
      </c>
      <c r="M131" s="16" t="s">
        <v>32</v>
      </c>
      <c r="N131" s="16" t="s">
        <v>37</v>
      </c>
      <c r="O131" s="16" t="s">
        <v>33</v>
      </c>
      <c r="P131" s="16" t="s">
        <v>34</v>
      </c>
      <c r="Q131" s="16" t="s">
        <v>35</v>
      </c>
      <c r="R131" s="16" t="str">
        <f ca="1">CONCATENATE("X",H131)</f>
        <v>X0</v>
      </c>
      <c r="S131" s="16" t="s">
        <v>36</v>
      </c>
    </row>
    <row r="132" spans="1:19" x14ac:dyDescent="0.25">
      <c r="A132" s="185">
        <f ca="1">IF($E$2="X",0,IF(K133&gt;2,H131,K133))</f>
        <v>0</v>
      </c>
      <c r="B132" s="25"/>
      <c r="C132" s="21" t="str">
        <f ca="1">+CONCATENATE(I132," ",G132)</f>
        <v>a) 0</v>
      </c>
      <c r="D132" s="22"/>
      <c r="G132" s="34">
        <f ca="1">IF(J132="FIN","",LOOKUP(I131,DATOS!A:A,DATOS!J:J))</f>
        <v>0</v>
      </c>
      <c r="I132" s="31" t="s">
        <v>53</v>
      </c>
      <c r="J132" s="37" t="str">
        <f>IF(J126="FIN","FIN",IF(J131=J125,"","FIN"))</f>
        <v/>
      </c>
      <c r="K132" s="16" t="s">
        <v>5</v>
      </c>
      <c r="L132" s="16">
        <f ca="1">IF(M132&gt;0,0,P132)</f>
        <v>0</v>
      </c>
      <c r="M132" s="16">
        <f ca="1">IF(P133&gt;0,1,0)</f>
        <v>0</v>
      </c>
      <c r="N132" s="16">
        <f ca="1">IF(M132=1,-1/COUNTA(Q132:Q135),0)</f>
        <v>0</v>
      </c>
      <c r="O132" s="16">
        <f>COUNTA(B132:B135)</f>
        <v>0</v>
      </c>
      <c r="P132" s="16">
        <f ca="1">COUNTIF(R132:R135,R131)</f>
        <v>0</v>
      </c>
      <c r="Q132" s="17" t="s">
        <v>0</v>
      </c>
      <c r="R132" s="16" t="str">
        <f>CONCATENATE(B132,Q132)</f>
        <v>A</v>
      </c>
      <c r="S132" s="16">
        <f ca="1">IF(P132&gt;0,P132+O132,O132*3)</f>
        <v>0</v>
      </c>
    </row>
    <row r="133" spans="1:19" x14ac:dyDescent="0.25">
      <c r="A133" s="185"/>
      <c r="B133" s="25"/>
      <c r="C133" s="21" t="str">
        <f ca="1">+CONCATENATE(I133," ",G133)</f>
        <v>b) 0</v>
      </c>
      <c r="D133" s="22"/>
      <c r="G133" s="34">
        <f ca="1">IF(J132="FIN","",LOOKUP(I131,DATOS!A:A,DATOS!K:K))</f>
        <v>0</v>
      </c>
      <c r="I133" s="31" t="s">
        <v>52</v>
      </c>
      <c r="K133" s="16">
        <f ca="1">S132</f>
        <v>0</v>
      </c>
      <c r="L133" s="16"/>
      <c r="M133" s="16"/>
      <c r="N133" s="16"/>
      <c r="O133" s="16"/>
      <c r="P133" s="16">
        <f ca="1">O132-P132</f>
        <v>0</v>
      </c>
      <c r="Q133" s="17" t="s">
        <v>1</v>
      </c>
      <c r="R133" s="16" t="str">
        <f>CONCATENATE(B133,Q133)</f>
        <v>B</v>
      </c>
      <c r="S133" s="16"/>
    </row>
    <row r="134" spans="1:19" x14ac:dyDescent="0.25">
      <c r="A134" s="185"/>
      <c r="B134" s="25"/>
      <c r="C134" s="21" t="str">
        <f ca="1">+CONCATENATE(I134," ",G134)</f>
        <v>c) 0</v>
      </c>
      <c r="D134" s="22"/>
      <c r="G134" s="34">
        <f ca="1">IF(J132="FIN","",LOOKUP(I131,DATOS!A:A,DATOS!L:L))</f>
        <v>0</v>
      </c>
      <c r="I134" s="31" t="s">
        <v>51</v>
      </c>
      <c r="K134" s="16"/>
      <c r="L134" s="16"/>
      <c r="M134" s="16"/>
      <c r="N134" s="16"/>
      <c r="O134" s="16"/>
      <c r="P134" s="16"/>
      <c r="Q134" s="17" t="s">
        <v>2</v>
      </c>
      <c r="R134" s="16" t="str">
        <f>CONCATENATE(B134,Q134)</f>
        <v>C</v>
      </c>
      <c r="S134" s="16"/>
    </row>
    <row r="135" spans="1:19" x14ac:dyDescent="0.25">
      <c r="A135" s="185"/>
      <c r="B135" s="25"/>
      <c r="C135" s="21" t="str">
        <f ca="1">+CONCATENATE(I135," ",G135)</f>
        <v>d) 0</v>
      </c>
      <c r="D135" s="22"/>
      <c r="G135" s="34">
        <f ca="1">IF(J132="FIN","",LOOKUP(I131,DATOS!A:A,DATOS!M:M))</f>
        <v>0</v>
      </c>
      <c r="I135" s="31" t="s">
        <v>43</v>
      </c>
      <c r="K135" s="16"/>
      <c r="L135" s="16"/>
      <c r="M135" s="16"/>
      <c r="N135" s="16"/>
      <c r="O135" s="16"/>
      <c r="P135" s="16"/>
      <c r="Q135" s="17" t="s">
        <v>3</v>
      </c>
      <c r="R135" s="16" t="str">
        <f>CONCATENATE(B135,Q135)</f>
        <v>D</v>
      </c>
      <c r="S135" s="16"/>
    </row>
    <row r="136" spans="1:19" x14ac:dyDescent="0.25">
      <c r="A136" s="9"/>
      <c r="B136" s="26"/>
      <c r="C136" s="23"/>
      <c r="D136" s="24"/>
      <c r="J136" s="15"/>
    </row>
    <row r="137" spans="1:19" x14ac:dyDescent="0.25">
      <c r="A137" s="9"/>
      <c r="B137" s="27"/>
      <c r="C137" s="19" t="str">
        <f ca="1">+CONCATENATE(K137,".- ",G137)</f>
        <v>23.- 0</v>
      </c>
      <c r="D137" s="20"/>
      <c r="E137" s="9"/>
      <c r="F137" s="9"/>
      <c r="G137" s="36">
        <f ca="1">IF(J138="FIN","",LOOKUP(I137,DATOS!A:A,DATOS!G:G))</f>
        <v>0</v>
      </c>
      <c r="H137" s="36">
        <f ca="1">IF(J138="FIN",0,LOOKUP(I137,DATOS!A:A,DATOS!N:N))</f>
        <v>0</v>
      </c>
      <c r="I137" s="31">
        <f>+I131+1</f>
        <v>23</v>
      </c>
      <c r="J137" s="56">
        <f>IF(LOOKUP(I137,DATOS!A:A,DATOS!C:C)=0,J131,(LOOKUP(I137,DATOS!A:A,DATOS!C:C)))</f>
        <v>1</v>
      </c>
      <c r="K137" s="18">
        <f>+K131+1</f>
        <v>23</v>
      </c>
      <c r="L137" s="16" t="s">
        <v>31</v>
      </c>
      <c r="M137" s="16" t="s">
        <v>32</v>
      </c>
      <c r="N137" s="16" t="s">
        <v>37</v>
      </c>
      <c r="O137" s="16" t="s">
        <v>33</v>
      </c>
      <c r="P137" s="16" t="s">
        <v>34</v>
      </c>
      <c r="Q137" s="16" t="s">
        <v>35</v>
      </c>
      <c r="R137" s="16" t="str">
        <f ca="1">CONCATENATE("X",H137)</f>
        <v>X0</v>
      </c>
      <c r="S137" s="16" t="s">
        <v>36</v>
      </c>
    </row>
    <row r="138" spans="1:19" x14ac:dyDescent="0.25">
      <c r="A138" s="185">
        <f ca="1">IF($E$2="X",0,IF(K139&gt;2,H137,K139))</f>
        <v>0</v>
      </c>
      <c r="B138" s="25"/>
      <c r="C138" s="21" t="str">
        <f ca="1">+CONCATENATE(I138," ",G138)</f>
        <v>a) 0</v>
      </c>
      <c r="D138" s="22"/>
      <c r="G138" s="34">
        <f ca="1">IF(J138="FIN","",LOOKUP(I137,DATOS!A:A,DATOS!J:J))</f>
        <v>0</v>
      </c>
      <c r="I138" s="31" t="s">
        <v>53</v>
      </c>
      <c r="J138" s="37" t="str">
        <f>IF(J132="FIN","FIN",IF(J137=J131,"","FIN"))</f>
        <v/>
      </c>
      <c r="K138" s="16" t="s">
        <v>5</v>
      </c>
      <c r="L138" s="16">
        <f ca="1">IF(M138&gt;0,0,P138)</f>
        <v>0</v>
      </c>
      <c r="M138" s="16">
        <f ca="1">IF(P139&gt;0,1,0)</f>
        <v>0</v>
      </c>
      <c r="N138" s="16">
        <f ca="1">IF(M138=1,-1/COUNTA(Q138:Q141),0)</f>
        <v>0</v>
      </c>
      <c r="O138" s="16">
        <f>COUNTA(B138:B141)</f>
        <v>0</v>
      </c>
      <c r="P138" s="16">
        <f ca="1">COUNTIF(R138:R141,R137)</f>
        <v>0</v>
      </c>
      <c r="Q138" s="17" t="s">
        <v>0</v>
      </c>
      <c r="R138" s="16" t="str">
        <f>CONCATENATE(B138,Q138)</f>
        <v>A</v>
      </c>
      <c r="S138" s="16">
        <f ca="1">IF(P138&gt;0,P138+O138,O138*3)</f>
        <v>0</v>
      </c>
    </row>
    <row r="139" spans="1:19" x14ac:dyDescent="0.25">
      <c r="A139" s="185"/>
      <c r="B139" s="25"/>
      <c r="C139" s="21" t="str">
        <f ca="1">+CONCATENATE(I139," ",G139)</f>
        <v>b) 0</v>
      </c>
      <c r="D139" s="22"/>
      <c r="G139" s="34">
        <f ca="1">IF(J138="FIN","",LOOKUP(I137,DATOS!A:A,DATOS!K:K))</f>
        <v>0</v>
      </c>
      <c r="I139" s="31" t="s">
        <v>52</v>
      </c>
      <c r="K139" s="16">
        <f ca="1">S138</f>
        <v>0</v>
      </c>
      <c r="L139" s="16"/>
      <c r="M139" s="16"/>
      <c r="N139" s="16"/>
      <c r="O139" s="16"/>
      <c r="P139" s="16">
        <f ca="1">O138-P138</f>
        <v>0</v>
      </c>
      <c r="Q139" s="17" t="s">
        <v>1</v>
      </c>
      <c r="R139" s="16" t="str">
        <f>CONCATENATE(B139,Q139)</f>
        <v>B</v>
      </c>
      <c r="S139" s="16"/>
    </row>
    <row r="140" spans="1:19" x14ac:dyDescent="0.25">
      <c r="A140" s="185"/>
      <c r="B140" s="25"/>
      <c r="C140" s="21" t="str">
        <f ca="1">+CONCATENATE(I140," ",G140)</f>
        <v>c) 0</v>
      </c>
      <c r="D140" s="22"/>
      <c r="G140" s="34">
        <f ca="1">IF(J138="FIN","",LOOKUP(I137,DATOS!A:A,DATOS!L:L))</f>
        <v>0</v>
      </c>
      <c r="I140" s="31" t="s">
        <v>51</v>
      </c>
      <c r="K140" s="16"/>
      <c r="L140" s="16"/>
      <c r="M140" s="16"/>
      <c r="N140" s="16"/>
      <c r="O140" s="16"/>
      <c r="P140" s="16"/>
      <c r="Q140" s="17" t="s">
        <v>2</v>
      </c>
      <c r="R140" s="16" t="str">
        <f>CONCATENATE(B140,Q140)</f>
        <v>C</v>
      </c>
      <c r="S140" s="16"/>
    </row>
    <row r="141" spans="1:19" x14ac:dyDescent="0.25">
      <c r="A141" s="185"/>
      <c r="B141" s="25"/>
      <c r="C141" s="21" t="str">
        <f ca="1">+CONCATENATE(I141," ",G141)</f>
        <v>d) 0</v>
      </c>
      <c r="D141" s="22"/>
      <c r="G141" s="34">
        <f ca="1">IF(J138="FIN","",LOOKUP(I137,DATOS!A:A,DATOS!M:M))</f>
        <v>0</v>
      </c>
      <c r="I141" s="31" t="s">
        <v>43</v>
      </c>
      <c r="K141" s="16"/>
      <c r="L141" s="16"/>
      <c r="M141" s="16"/>
      <c r="N141" s="16"/>
      <c r="O141" s="16"/>
      <c r="P141" s="16"/>
      <c r="Q141" s="17" t="s">
        <v>3</v>
      </c>
      <c r="R141" s="16" t="str">
        <f>CONCATENATE(B141,Q141)</f>
        <v>D</v>
      </c>
      <c r="S141" s="16"/>
    </row>
    <row r="142" spans="1:19" x14ac:dyDescent="0.25">
      <c r="A142" s="9"/>
      <c r="B142" s="26"/>
      <c r="C142" s="23"/>
      <c r="D142" s="24"/>
      <c r="J142" s="15"/>
    </row>
    <row r="143" spans="1:19" ht="31.2" x14ac:dyDescent="0.25">
      <c r="A143" s="9"/>
      <c r="B143" s="27"/>
      <c r="C143" s="19" t="str">
        <f ca="1">+CONCATENATE(K143,".- ",G143)</f>
        <v>24.- 0</v>
      </c>
      <c r="D143" s="20"/>
      <c r="E143" s="9"/>
      <c r="F143" s="9"/>
      <c r="G143" s="36">
        <f ca="1">IF(J144="FIN","",LOOKUP(I143,DATOS!A:A,DATOS!G:G))</f>
        <v>0</v>
      </c>
      <c r="H143" s="36">
        <f ca="1">IF(J144="FIN",0,LOOKUP(I143,DATOS!A:A,DATOS!N:N))</f>
        <v>0</v>
      </c>
      <c r="I143" s="31">
        <f>+I137+1</f>
        <v>24</v>
      </c>
      <c r="J143" s="56">
        <f>IF(LOOKUP(I143,DATOS!A:A,DATOS!C:C)=0,J137,(LOOKUP(I143,DATOS!A:A,DATOS!C:C)))</f>
        <v>1</v>
      </c>
      <c r="K143" s="18">
        <f>+K137+1</f>
        <v>24</v>
      </c>
      <c r="L143" s="16" t="s">
        <v>31</v>
      </c>
      <c r="M143" s="16" t="s">
        <v>32</v>
      </c>
      <c r="N143" s="16" t="s">
        <v>37</v>
      </c>
      <c r="O143" s="16" t="s">
        <v>33</v>
      </c>
      <c r="P143" s="16" t="s">
        <v>34</v>
      </c>
      <c r="Q143" s="16" t="s">
        <v>35</v>
      </c>
      <c r="R143" s="16" t="str">
        <f ca="1">CONCATENATE("X",H143)</f>
        <v>X0</v>
      </c>
      <c r="S143" s="16" t="s">
        <v>36</v>
      </c>
    </row>
    <row r="144" spans="1:19" x14ac:dyDescent="0.25">
      <c r="A144" s="185">
        <f ca="1">IF($E$2="X",0,IF(K145&gt;2,H143,K145))</f>
        <v>0</v>
      </c>
      <c r="B144" s="25"/>
      <c r="C144" s="21" t="str">
        <f ca="1">+CONCATENATE(I144," ",G144)</f>
        <v>a) 0</v>
      </c>
      <c r="D144" s="22"/>
      <c r="G144" s="34">
        <f ca="1">IF(J144="FIN","",LOOKUP(I143,DATOS!A:A,DATOS!J:J))</f>
        <v>0</v>
      </c>
      <c r="I144" s="31" t="s">
        <v>53</v>
      </c>
      <c r="J144" s="37" t="str">
        <f>IF(J138="FIN","FIN",IF(J143=J137,"","FIN"))</f>
        <v/>
      </c>
      <c r="K144" s="16" t="s">
        <v>5</v>
      </c>
      <c r="L144" s="16">
        <f ca="1">IF(M144&gt;0,0,P144)</f>
        <v>0</v>
      </c>
      <c r="M144" s="16">
        <f ca="1">IF(P145&gt;0,1,0)</f>
        <v>0</v>
      </c>
      <c r="N144" s="16">
        <f ca="1">IF(M144=1,-1/COUNTA(Q144:Q147),0)</f>
        <v>0</v>
      </c>
      <c r="O144" s="16">
        <f>COUNTA(B144:B147)</f>
        <v>0</v>
      </c>
      <c r="P144" s="16">
        <f ca="1">COUNTIF(R144:R147,R143)</f>
        <v>0</v>
      </c>
      <c r="Q144" s="17" t="s">
        <v>0</v>
      </c>
      <c r="R144" s="16" t="str">
        <f>CONCATENATE(B144,Q144)</f>
        <v>A</v>
      </c>
      <c r="S144" s="16">
        <f ca="1">IF(P144&gt;0,P144+O144,O144*3)</f>
        <v>0</v>
      </c>
    </row>
    <row r="145" spans="1:19" x14ac:dyDescent="0.25">
      <c r="A145" s="185"/>
      <c r="B145" s="25"/>
      <c r="C145" s="21" t="str">
        <f ca="1">+CONCATENATE(I145," ",G145)</f>
        <v>b) 0</v>
      </c>
      <c r="D145" s="22"/>
      <c r="G145" s="34">
        <f ca="1">IF(J144="FIN","",LOOKUP(I143,DATOS!A:A,DATOS!K:K))</f>
        <v>0</v>
      </c>
      <c r="I145" s="31" t="s">
        <v>52</v>
      </c>
      <c r="K145" s="16">
        <f ca="1">S144</f>
        <v>0</v>
      </c>
      <c r="L145" s="16"/>
      <c r="M145" s="16"/>
      <c r="N145" s="16"/>
      <c r="O145" s="16"/>
      <c r="P145" s="16">
        <f ca="1">O144-P144</f>
        <v>0</v>
      </c>
      <c r="Q145" s="17" t="s">
        <v>1</v>
      </c>
      <c r="R145" s="16" t="str">
        <f>CONCATENATE(B145,Q145)</f>
        <v>B</v>
      </c>
      <c r="S145" s="16"/>
    </row>
    <row r="146" spans="1:19" x14ac:dyDescent="0.25">
      <c r="A146" s="185"/>
      <c r="B146" s="25"/>
      <c r="C146" s="21" t="str">
        <f ca="1">+CONCATENATE(I146," ",G146)</f>
        <v>c) 0</v>
      </c>
      <c r="D146" s="22"/>
      <c r="G146" s="34">
        <f ca="1">IF(J144="FIN","",LOOKUP(I143,DATOS!A:A,DATOS!L:L))</f>
        <v>0</v>
      </c>
      <c r="I146" s="31" t="s">
        <v>51</v>
      </c>
      <c r="K146" s="16"/>
      <c r="L146" s="16"/>
      <c r="M146" s="16"/>
      <c r="N146" s="16"/>
      <c r="O146" s="16"/>
      <c r="P146" s="16"/>
      <c r="Q146" s="17" t="s">
        <v>2</v>
      </c>
      <c r="R146" s="16" t="str">
        <f>CONCATENATE(B146,Q146)</f>
        <v>C</v>
      </c>
      <c r="S146" s="16"/>
    </row>
    <row r="147" spans="1:19" x14ac:dyDescent="0.25">
      <c r="A147" s="185"/>
      <c r="B147" s="25"/>
      <c r="C147" s="21" t="str">
        <f ca="1">+CONCATENATE(I147," ",G147)</f>
        <v>d) 0</v>
      </c>
      <c r="D147" s="22"/>
      <c r="G147" s="34">
        <f ca="1">IF(J144="FIN","",LOOKUP(I143,DATOS!A:A,DATOS!M:M))</f>
        <v>0</v>
      </c>
      <c r="I147" s="31" t="s">
        <v>43</v>
      </c>
      <c r="K147" s="16"/>
      <c r="L147" s="16"/>
      <c r="M147" s="16"/>
      <c r="N147" s="16"/>
      <c r="O147" s="16"/>
      <c r="P147" s="16"/>
      <c r="Q147" s="17" t="s">
        <v>3</v>
      </c>
      <c r="R147" s="16" t="str">
        <f>CONCATENATE(B147,Q147)</f>
        <v>D</v>
      </c>
      <c r="S147" s="16"/>
    </row>
    <row r="148" spans="1:19" x14ac:dyDescent="0.25">
      <c r="A148" s="9"/>
      <c r="B148" s="26"/>
      <c r="C148" s="23"/>
      <c r="D148" s="24"/>
      <c r="J148" s="15"/>
    </row>
    <row r="149" spans="1:19" ht="31.2" x14ac:dyDescent="0.25">
      <c r="A149" s="9"/>
      <c r="B149" s="27"/>
      <c r="C149" s="19" t="str">
        <f ca="1">+CONCATENATE(K149,".- ",G149)</f>
        <v>25.- 0</v>
      </c>
      <c r="D149" s="20"/>
      <c r="E149" s="9"/>
      <c r="F149" s="9"/>
      <c r="G149" s="36">
        <f ca="1">IF(J150="FIN","",LOOKUP(I149,DATOS!A:A,DATOS!G:G))</f>
        <v>0</v>
      </c>
      <c r="H149" s="36">
        <f ca="1">IF(J150="FIN",0,LOOKUP(I149,DATOS!A:A,DATOS!N:N))</f>
        <v>0</v>
      </c>
      <c r="I149" s="31">
        <f>+I143+1</f>
        <v>25</v>
      </c>
      <c r="J149" s="56">
        <f>IF(LOOKUP(I149,DATOS!A:A,DATOS!C:C)=0,J143,(LOOKUP(I149,DATOS!A:A,DATOS!C:C)))</f>
        <v>1</v>
      </c>
      <c r="K149" s="18">
        <f>+K143+1</f>
        <v>25</v>
      </c>
      <c r="L149" s="16" t="s">
        <v>31</v>
      </c>
      <c r="M149" s="16" t="s">
        <v>32</v>
      </c>
      <c r="N149" s="16" t="s">
        <v>37</v>
      </c>
      <c r="O149" s="16" t="s">
        <v>33</v>
      </c>
      <c r="P149" s="16" t="s">
        <v>34</v>
      </c>
      <c r="Q149" s="16" t="s">
        <v>35</v>
      </c>
      <c r="R149" s="16" t="str">
        <f ca="1">CONCATENATE("X",H149)</f>
        <v>X0</v>
      </c>
      <c r="S149" s="16" t="s">
        <v>36</v>
      </c>
    </row>
    <row r="150" spans="1:19" x14ac:dyDescent="0.25">
      <c r="A150" s="185">
        <f ca="1">IF($E$2="X",0,IF(K151&gt;2,H149,K151))</f>
        <v>0</v>
      </c>
      <c r="B150" s="25"/>
      <c r="C150" s="21" t="str">
        <f ca="1">+CONCATENATE(I150," ",G150)</f>
        <v>a) 0</v>
      </c>
      <c r="D150" s="22"/>
      <c r="G150" s="34">
        <f ca="1">IF(J150="FIN","",LOOKUP(I149,DATOS!A:A,DATOS!J:J))</f>
        <v>0</v>
      </c>
      <c r="I150" s="31" t="s">
        <v>53</v>
      </c>
      <c r="J150" s="37" t="str">
        <f>IF(J144="FIN","FIN",IF(J149=J143,"","FIN"))</f>
        <v/>
      </c>
      <c r="K150" s="16" t="s">
        <v>5</v>
      </c>
      <c r="L150" s="16">
        <f ca="1">IF(M150&gt;0,0,P150)</f>
        <v>0</v>
      </c>
      <c r="M150" s="16">
        <f ca="1">IF(P151&gt;0,1,0)</f>
        <v>0</v>
      </c>
      <c r="N150" s="16">
        <f ca="1">IF(M150=1,-1/COUNTA(Q150:Q153),0)</f>
        <v>0</v>
      </c>
      <c r="O150" s="16">
        <f>COUNTA(B150:B153)</f>
        <v>0</v>
      </c>
      <c r="P150" s="16">
        <f ca="1">COUNTIF(R150:R153,R149)</f>
        <v>0</v>
      </c>
      <c r="Q150" s="17" t="s">
        <v>0</v>
      </c>
      <c r="R150" s="16" t="str">
        <f>CONCATENATE(B150,Q150)</f>
        <v>A</v>
      </c>
      <c r="S150" s="16">
        <f ca="1">IF(P150&gt;0,P150+O150,O150*3)</f>
        <v>0</v>
      </c>
    </row>
    <row r="151" spans="1:19" x14ac:dyDescent="0.25">
      <c r="A151" s="185"/>
      <c r="B151" s="25"/>
      <c r="C151" s="21" t="str">
        <f ca="1">+CONCATENATE(I151," ",G151)</f>
        <v>b) 0</v>
      </c>
      <c r="D151" s="22"/>
      <c r="G151" s="34">
        <f ca="1">IF(J150="FIN","",LOOKUP(I149,DATOS!A:A,DATOS!K:K))</f>
        <v>0</v>
      </c>
      <c r="I151" s="31" t="s">
        <v>52</v>
      </c>
      <c r="K151" s="16">
        <f ca="1">S150</f>
        <v>0</v>
      </c>
      <c r="L151" s="16"/>
      <c r="M151" s="16"/>
      <c r="N151" s="16"/>
      <c r="O151" s="16"/>
      <c r="P151" s="16">
        <f ca="1">O150-P150</f>
        <v>0</v>
      </c>
      <c r="Q151" s="17" t="s">
        <v>1</v>
      </c>
      <c r="R151" s="16" t="str">
        <f>CONCATENATE(B151,Q151)</f>
        <v>B</v>
      </c>
      <c r="S151" s="16"/>
    </row>
    <row r="152" spans="1:19" x14ac:dyDescent="0.25">
      <c r="A152" s="185"/>
      <c r="B152" s="25"/>
      <c r="C152" s="21" t="str">
        <f ca="1">+CONCATENATE(I152," ",G152)</f>
        <v>c) 0</v>
      </c>
      <c r="D152" s="22"/>
      <c r="G152" s="34">
        <f ca="1">IF(J150="FIN","",LOOKUP(I149,DATOS!A:A,DATOS!L:L))</f>
        <v>0</v>
      </c>
      <c r="I152" s="31" t="s">
        <v>51</v>
      </c>
      <c r="K152" s="16"/>
      <c r="L152" s="16"/>
      <c r="M152" s="16"/>
      <c r="N152" s="16"/>
      <c r="O152" s="16"/>
      <c r="P152" s="16"/>
      <c r="Q152" s="17" t="s">
        <v>2</v>
      </c>
      <c r="R152" s="16" t="str">
        <f>CONCATENATE(B152,Q152)</f>
        <v>C</v>
      </c>
      <c r="S152" s="16"/>
    </row>
    <row r="153" spans="1:19" x14ac:dyDescent="0.25">
      <c r="A153" s="185"/>
      <c r="B153" s="25"/>
      <c r="C153" s="21" t="str">
        <f ca="1">+CONCATENATE(I153," ",G153)</f>
        <v>d) 0</v>
      </c>
      <c r="D153" s="22"/>
      <c r="G153" s="34">
        <f ca="1">IF(J150="FIN","",LOOKUP(I149,DATOS!A:A,DATOS!M:M))</f>
        <v>0</v>
      </c>
      <c r="I153" s="31" t="s">
        <v>43</v>
      </c>
      <c r="K153" s="16"/>
      <c r="L153" s="16"/>
      <c r="M153" s="16"/>
      <c r="N153" s="16"/>
      <c r="O153" s="16"/>
      <c r="P153" s="16"/>
      <c r="Q153" s="17" t="s">
        <v>3</v>
      </c>
      <c r="R153" s="16" t="str">
        <f>CONCATENATE(B153,Q153)</f>
        <v>D</v>
      </c>
      <c r="S153" s="16"/>
    </row>
    <row r="154" spans="1:19" x14ac:dyDescent="0.25">
      <c r="A154" s="9"/>
      <c r="B154" s="26"/>
      <c r="C154" s="23"/>
      <c r="D154" s="24"/>
      <c r="J154" s="15"/>
    </row>
    <row r="155" spans="1:19" ht="31.2" x14ac:dyDescent="0.25">
      <c r="A155" s="9"/>
      <c r="B155" s="27"/>
      <c r="C155" s="19" t="str">
        <f ca="1">+CONCATENATE(K155,".- ",G155)</f>
        <v>26.- 0</v>
      </c>
      <c r="D155" s="20"/>
      <c r="E155" s="9"/>
      <c r="F155" s="9"/>
      <c r="G155" s="36">
        <f ca="1">IF(J156="FIN","",LOOKUP(I155,DATOS!A:A,DATOS!G:G))</f>
        <v>0</v>
      </c>
      <c r="H155" s="36">
        <f ca="1">IF(J156="FIN",0,LOOKUP(I155,DATOS!A:A,DATOS!N:N))</f>
        <v>0</v>
      </c>
      <c r="I155" s="31">
        <f>+I149+1</f>
        <v>26</v>
      </c>
      <c r="J155" s="56">
        <f>IF(LOOKUP(I155,DATOS!A:A,DATOS!C:C)=0,J149,(LOOKUP(I155,DATOS!A:A,DATOS!C:C)))</f>
        <v>1</v>
      </c>
      <c r="K155" s="18">
        <f>+K149+1</f>
        <v>26</v>
      </c>
      <c r="L155" s="16" t="s">
        <v>31</v>
      </c>
      <c r="M155" s="16" t="s">
        <v>32</v>
      </c>
      <c r="N155" s="16" t="s">
        <v>37</v>
      </c>
      <c r="O155" s="16" t="s">
        <v>33</v>
      </c>
      <c r="P155" s="16" t="s">
        <v>34</v>
      </c>
      <c r="Q155" s="16" t="s">
        <v>35</v>
      </c>
      <c r="R155" s="16" t="str">
        <f ca="1">CONCATENATE("X",H155)</f>
        <v>X0</v>
      </c>
      <c r="S155" s="16" t="s">
        <v>36</v>
      </c>
    </row>
    <row r="156" spans="1:19" x14ac:dyDescent="0.25">
      <c r="A156" s="185">
        <f ca="1">IF($E$2="X",0,IF(K157&gt;2,H155,K157))</f>
        <v>0</v>
      </c>
      <c r="B156" s="25"/>
      <c r="C156" s="21" t="str">
        <f ca="1">+CONCATENATE(I156," ",G156)</f>
        <v>a) 0</v>
      </c>
      <c r="D156" s="22"/>
      <c r="G156" s="34">
        <f ca="1">IF(J156="FIN","",LOOKUP(I155,DATOS!A:A,DATOS!J:J))</f>
        <v>0</v>
      </c>
      <c r="I156" s="31" t="s">
        <v>53</v>
      </c>
      <c r="J156" s="37" t="str">
        <f>IF(J150="FIN","FIN",IF(J155=J149,"","FIN"))</f>
        <v/>
      </c>
      <c r="K156" s="16" t="s">
        <v>5</v>
      </c>
      <c r="L156" s="16">
        <f ca="1">IF(M156&gt;0,0,P156)</f>
        <v>0</v>
      </c>
      <c r="M156" s="16">
        <f ca="1">IF(P157&gt;0,1,0)</f>
        <v>0</v>
      </c>
      <c r="N156" s="16">
        <f ca="1">IF(M156=1,-1/COUNTA(Q156:Q159),0)</f>
        <v>0</v>
      </c>
      <c r="O156" s="16">
        <f>COUNTA(B156:B159)</f>
        <v>0</v>
      </c>
      <c r="P156" s="16">
        <f ca="1">COUNTIF(R156:R159,R155)</f>
        <v>0</v>
      </c>
      <c r="Q156" s="17" t="s">
        <v>0</v>
      </c>
      <c r="R156" s="16" t="str">
        <f>CONCATENATE(B156,Q156)</f>
        <v>A</v>
      </c>
      <c r="S156" s="16">
        <f ca="1">IF(P156&gt;0,P156+O156,O156*3)</f>
        <v>0</v>
      </c>
    </row>
    <row r="157" spans="1:19" ht="26.4" x14ac:dyDescent="0.25">
      <c r="A157" s="185"/>
      <c r="B157" s="25"/>
      <c r="C157" s="21" t="str">
        <f ca="1">+CONCATENATE(I157," ",G157)</f>
        <v>b) 0</v>
      </c>
      <c r="D157" s="22"/>
      <c r="G157" s="34">
        <f ca="1">IF(J156="FIN","",LOOKUP(I155,DATOS!A:A,DATOS!K:K))</f>
        <v>0</v>
      </c>
      <c r="I157" s="31" t="s">
        <v>52</v>
      </c>
      <c r="K157" s="16">
        <f ca="1">S156</f>
        <v>0</v>
      </c>
      <c r="L157" s="16"/>
      <c r="M157" s="16"/>
      <c r="N157" s="16"/>
      <c r="O157" s="16"/>
      <c r="P157" s="16">
        <f ca="1">O156-P156</f>
        <v>0</v>
      </c>
      <c r="Q157" s="17" t="s">
        <v>1</v>
      </c>
      <c r="R157" s="16" t="str">
        <f>CONCATENATE(B157,Q157)</f>
        <v>B</v>
      </c>
      <c r="S157" s="16"/>
    </row>
    <row r="158" spans="1:19" x14ac:dyDescent="0.25">
      <c r="A158" s="185"/>
      <c r="B158" s="25"/>
      <c r="C158" s="21" t="str">
        <f ca="1">+CONCATENATE(I158," ",G158)</f>
        <v>c) 0</v>
      </c>
      <c r="D158" s="22"/>
      <c r="G158" s="34">
        <f ca="1">IF(J156="FIN","",LOOKUP(I155,DATOS!A:A,DATOS!L:L))</f>
        <v>0</v>
      </c>
      <c r="I158" s="31" t="s">
        <v>51</v>
      </c>
      <c r="K158" s="16"/>
      <c r="L158" s="16"/>
      <c r="M158" s="16"/>
      <c r="N158" s="16"/>
      <c r="O158" s="16"/>
      <c r="P158" s="16"/>
      <c r="Q158" s="17" t="s">
        <v>2</v>
      </c>
      <c r="R158" s="16" t="str">
        <f>CONCATENATE(B158,Q158)</f>
        <v>C</v>
      </c>
      <c r="S158" s="16"/>
    </row>
    <row r="159" spans="1:19" x14ac:dyDescent="0.25">
      <c r="A159" s="185"/>
      <c r="B159" s="25"/>
      <c r="C159" s="21" t="str">
        <f ca="1">+CONCATENATE(I159," ",G159)</f>
        <v>d) 0</v>
      </c>
      <c r="D159" s="22"/>
      <c r="G159" s="34">
        <f ca="1">IF(J156="FIN","",LOOKUP(I155,DATOS!A:A,DATOS!M:M))</f>
        <v>0</v>
      </c>
      <c r="I159" s="31" t="s">
        <v>43</v>
      </c>
      <c r="K159" s="16"/>
      <c r="L159" s="16"/>
      <c r="M159" s="16"/>
      <c r="N159" s="16"/>
      <c r="O159" s="16"/>
      <c r="P159" s="16"/>
      <c r="Q159" s="17" t="s">
        <v>3</v>
      </c>
      <c r="R159" s="16" t="str">
        <f>CONCATENATE(B159,Q159)</f>
        <v>D</v>
      </c>
      <c r="S159" s="16"/>
    </row>
    <row r="160" spans="1:19" x14ac:dyDescent="0.25">
      <c r="A160" s="9"/>
      <c r="B160" s="26"/>
      <c r="C160" s="23"/>
      <c r="D160" s="24"/>
      <c r="J160" s="15"/>
    </row>
    <row r="161" spans="1:19" x14ac:dyDescent="0.25">
      <c r="A161" s="9"/>
      <c r="B161" s="27"/>
      <c r="C161" s="19" t="str">
        <f ca="1">+CONCATENATE(K161,".- ",G161)</f>
        <v>27.- 0</v>
      </c>
      <c r="D161" s="20"/>
      <c r="E161" s="9"/>
      <c r="F161" s="9"/>
      <c r="G161" s="36">
        <f ca="1">IF(J162="FIN","",LOOKUP(I161,DATOS!A:A,DATOS!G:G))</f>
        <v>0</v>
      </c>
      <c r="H161" s="36">
        <f ca="1">IF(J162="FIN",0,LOOKUP(I161,DATOS!A:A,DATOS!N:N))</f>
        <v>0</v>
      </c>
      <c r="I161" s="31">
        <f>+I155+1</f>
        <v>27</v>
      </c>
      <c r="J161" s="56">
        <f>IF(LOOKUP(I161,DATOS!A:A,DATOS!C:C)=0,J155,(LOOKUP(I161,DATOS!A:A,DATOS!C:C)))</f>
        <v>1</v>
      </c>
      <c r="K161" s="18">
        <f>+K155+1</f>
        <v>27</v>
      </c>
      <c r="L161" s="16" t="s">
        <v>31</v>
      </c>
      <c r="M161" s="16" t="s">
        <v>32</v>
      </c>
      <c r="N161" s="16" t="s">
        <v>37</v>
      </c>
      <c r="O161" s="16" t="s">
        <v>33</v>
      </c>
      <c r="P161" s="16" t="s">
        <v>34</v>
      </c>
      <c r="Q161" s="16" t="s">
        <v>35</v>
      </c>
      <c r="R161" s="16" t="str">
        <f ca="1">CONCATENATE("X",H161)</f>
        <v>X0</v>
      </c>
      <c r="S161" s="16" t="s">
        <v>36</v>
      </c>
    </row>
    <row r="162" spans="1:19" x14ac:dyDescent="0.25">
      <c r="A162" s="185">
        <f ca="1">IF($E$2="X",0,IF(K163&gt;2,H161,K163))</f>
        <v>0</v>
      </c>
      <c r="B162" s="25"/>
      <c r="C162" s="21" t="str">
        <f ca="1">+CONCATENATE(I162," ",G162)</f>
        <v>a) 0</v>
      </c>
      <c r="D162" s="22"/>
      <c r="G162" s="34">
        <f ca="1">IF(J162="FIN","",LOOKUP(I161,DATOS!A:A,DATOS!J:J))</f>
        <v>0</v>
      </c>
      <c r="I162" s="31" t="s">
        <v>53</v>
      </c>
      <c r="J162" s="37" t="str">
        <f>IF(J156="FIN","FIN",IF(J161=J155,"","FIN"))</f>
        <v/>
      </c>
      <c r="K162" s="16" t="s">
        <v>5</v>
      </c>
      <c r="L162" s="16">
        <f ca="1">IF(M162&gt;0,0,P162)</f>
        <v>0</v>
      </c>
      <c r="M162" s="16">
        <f ca="1">IF(P163&gt;0,1,0)</f>
        <v>0</v>
      </c>
      <c r="N162" s="16">
        <f ca="1">IF(M162=1,-1/COUNTA(Q162:Q165),0)</f>
        <v>0</v>
      </c>
      <c r="O162" s="16">
        <f>COUNTA(B162:B165)</f>
        <v>0</v>
      </c>
      <c r="P162" s="16">
        <f ca="1">COUNTIF(R162:R165,R161)</f>
        <v>0</v>
      </c>
      <c r="Q162" s="17" t="s">
        <v>0</v>
      </c>
      <c r="R162" s="16" t="str">
        <f>CONCATENATE(B162,Q162)</f>
        <v>A</v>
      </c>
      <c r="S162" s="16">
        <f ca="1">IF(P162&gt;0,P162+O162,O162*3)</f>
        <v>0</v>
      </c>
    </row>
    <row r="163" spans="1:19" x14ac:dyDescent="0.25">
      <c r="A163" s="185"/>
      <c r="B163" s="25"/>
      <c r="C163" s="21" t="str">
        <f ca="1">+CONCATENATE(I163," ",G163)</f>
        <v>b) 0</v>
      </c>
      <c r="D163" s="22"/>
      <c r="G163" s="34">
        <f ca="1">IF(J162="FIN","",LOOKUP(I161,DATOS!A:A,DATOS!K:K))</f>
        <v>0</v>
      </c>
      <c r="I163" s="31" t="s">
        <v>52</v>
      </c>
      <c r="K163" s="16">
        <f ca="1">S162</f>
        <v>0</v>
      </c>
      <c r="L163" s="16"/>
      <c r="M163" s="16"/>
      <c r="N163" s="16"/>
      <c r="O163" s="16"/>
      <c r="P163" s="16">
        <f ca="1">O162-P162</f>
        <v>0</v>
      </c>
      <c r="Q163" s="17" t="s">
        <v>1</v>
      </c>
      <c r="R163" s="16" t="str">
        <f>CONCATENATE(B163,Q163)</f>
        <v>B</v>
      </c>
      <c r="S163" s="16"/>
    </row>
    <row r="164" spans="1:19" x14ac:dyDescent="0.25">
      <c r="A164" s="185"/>
      <c r="B164" s="25"/>
      <c r="C164" s="21" t="str">
        <f ca="1">+CONCATENATE(I164," ",G164)</f>
        <v>c) 0</v>
      </c>
      <c r="D164" s="22"/>
      <c r="G164" s="34">
        <f ca="1">IF(J162="FIN","",LOOKUP(I161,DATOS!A:A,DATOS!L:L))</f>
        <v>0</v>
      </c>
      <c r="I164" s="31" t="s">
        <v>51</v>
      </c>
      <c r="K164" s="16"/>
      <c r="L164" s="16"/>
      <c r="M164" s="16"/>
      <c r="N164" s="16"/>
      <c r="O164" s="16"/>
      <c r="P164" s="16"/>
      <c r="Q164" s="17" t="s">
        <v>2</v>
      </c>
      <c r="R164" s="16" t="str">
        <f>CONCATENATE(B164,Q164)</f>
        <v>C</v>
      </c>
      <c r="S164" s="16"/>
    </row>
    <row r="165" spans="1:19" x14ac:dyDescent="0.25">
      <c r="A165" s="185"/>
      <c r="B165" s="25"/>
      <c r="C165" s="21" t="str">
        <f ca="1">+CONCATENATE(I165," ",G165)</f>
        <v>d) 0</v>
      </c>
      <c r="D165" s="22"/>
      <c r="G165" s="34">
        <f ca="1">IF(J162="FIN","",LOOKUP(I161,DATOS!A:A,DATOS!M:M))</f>
        <v>0</v>
      </c>
      <c r="I165" s="31" t="s">
        <v>43</v>
      </c>
      <c r="K165" s="16"/>
      <c r="L165" s="16"/>
      <c r="M165" s="16"/>
      <c r="N165" s="16"/>
      <c r="O165" s="16"/>
      <c r="P165" s="16"/>
      <c r="Q165" s="17" t="s">
        <v>3</v>
      </c>
      <c r="R165" s="16" t="str">
        <f>CONCATENATE(B165,Q165)</f>
        <v>D</v>
      </c>
      <c r="S165" s="16"/>
    </row>
    <row r="166" spans="1:19" x14ac:dyDescent="0.25">
      <c r="A166" s="9"/>
      <c r="B166" s="26"/>
      <c r="C166" s="23"/>
      <c r="D166" s="24"/>
      <c r="J166" s="15"/>
    </row>
    <row r="167" spans="1:19" ht="31.2" x14ac:dyDescent="0.25">
      <c r="A167" s="9"/>
      <c r="B167" s="27"/>
      <c r="C167" s="19" t="str">
        <f ca="1">+CONCATENATE(K167,".- ",G167)</f>
        <v>28.- 0</v>
      </c>
      <c r="D167" s="20"/>
      <c r="E167" s="9"/>
      <c r="F167" s="9"/>
      <c r="G167" s="36">
        <f ca="1">IF(J168="FIN","",LOOKUP(I167,DATOS!A:A,DATOS!G:G))</f>
        <v>0</v>
      </c>
      <c r="H167" s="36">
        <f ca="1">IF(J168="FIN",0,LOOKUP(I167,DATOS!A:A,DATOS!N:N))</f>
        <v>0</v>
      </c>
      <c r="I167" s="31">
        <f>+I161+1</f>
        <v>28</v>
      </c>
      <c r="J167" s="56">
        <f>IF(LOOKUP(I167,DATOS!A:A,DATOS!C:C)=0,J161,(LOOKUP(I167,DATOS!A:A,DATOS!C:C)))</f>
        <v>1</v>
      </c>
      <c r="K167" s="18">
        <f>+K161+1</f>
        <v>28</v>
      </c>
      <c r="L167" s="16" t="s">
        <v>31</v>
      </c>
      <c r="M167" s="16" t="s">
        <v>32</v>
      </c>
      <c r="N167" s="16" t="s">
        <v>37</v>
      </c>
      <c r="O167" s="16" t="s">
        <v>33</v>
      </c>
      <c r="P167" s="16" t="s">
        <v>34</v>
      </c>
      <c r="Q167" s="16" t="s">
        <v>35</v>
      </c>
      <c r="R167" s="16" t="str">
        <f ca="1">CONCATENATE("X",H167)</f>
        <v>X0</v>
      </c>
      <c r="S167" s="16" t="s">
        <v>36</v>
      </c>
    </row>
    <row r="168" spans="1:19" x14ac:dyDescent="0.25">
      <c r="A168" s="185">
        <f ca="1">IF($E$2="X",0,IF(K169&gt;2,H167,K169))</f>
        <v>0</v>
      </c>
      <c r="B168" s="25"/>
      <c r="C168" s="21" t="str">
        <f ca="1">+CONCATENATE(I168," ",G168)</f>
        <v>a) 0</v>
      </c>
      <c r="D168" s="22"/>
      <c r="G168" s="34">
        <f ca="1">IF(J168="FIN","",LOOKUP(I167,DATOS!A:A,DATOS!J:J))</f>
        <v>0</v>
      </c>
      <c r="I168" s="31" t="s">
        <v>53</v>
      </c>
      <c r="J168" s="37" t="str">
        <f>IF(J162="FIN","FIN",IF(J167=J161,"","FIN"))</f>
        <v/>
      </c>
      <c r="K168" s="16" t="s">
        <v>5</v>
      </c>
      <c r="L168" s="16">
        <f ca="1">IF(M168&gt;0,0,P168)</f>
        <v>0</v>
      </c>
      <c r="M168" s="16">
        <f ca="1">IF(P169&gt;0,1,0)</f>
        <v>0</v>
      </c>
      <c r="N168" s="16">
        <f ca="1">IF(M168=1,-1/COUNTA(Q168:Q171),0)</f>
        <v>0</v>
      </c>
      <c r="O168" s="16">
        <f>COUNTA(B168:B171)</f>
        <v>0</v>
      </c>
      <c r="P168" s="16">
        <f ca="1">COUNTIF(R168:R171,R167)</f>
        <v>0</v>
      </c>
      <c r="Q168" s="17" t="s">
        <v>0</v>
      </c>
      <c r="R168" s="16" t="str">
        <f>CONCATENATE(B168,Q168)</f>
        <v>A</v>
      </c>
      <c r="S168" s="16">
        <f ca="1">IF(P168&gt;0,P168+O168,O168*3)</f>
        <v>0</v>
      </c>
    </row>
    <row r="169" spans="1:19" x14ac:dyDescent="0.25">
      <c r="A169" s="185"/>
      <c r="B169" s="25"/>
      <c r="C169" s="21" t="str">
        <f ca="1">+CONCATENATE(I169," ",G169)</f>
        <v>b) 0</v>
      </c>
      <c r="D169" s="22"/>
      <c r="G169" s="34">
        <f ca="1">IF(J168="FIN","",LOOKUP(I167,DATOS!A:A,DATOS!K:K))</f>
        <v>0</v>
      </c>
      <c r="I169" s="31" t="s">
        <v>52</v>
      </c>
      <c r="K169" s="16">
        <f ca="1">S168</f>
        <v>0</v>
      </c>
      <c r="L169" s="16"/>
      <c r="M169" s="16"/>
      <c r="N169" s="16"/>
      <c r="O169" s="16"/>
      <c r="P169" s="16">
        <f ca="1">O168-P168</f>
        <v>0</v>
      </c>
      <c r="Q169" s="17" t="s">
        <v>1</v>
      </c>
      <c r="R169" s="16" t="str">
        <f>CONCATENATE(B169,Q169)</f>
        <v>B</v>
      </c>
      <c r="S169" s="16"/>
    </row>
    <row r="170" spans="1:19" x14ac:dyDescent="0.25">
      <c r="A170" s="185"/>
      <c r="B170" s="25"/>
      <c r="C170" s="21" t="str">
        <f ca="1">+CONCATENATE(I170," ",G170)</f>
        <v>c) 0</v>
      </c>
      <c r="D170" s="22"/>
      <c r="G170" s="34">
        <f ca="1">IF(J168="FIN","",LOOKUP(I167,DATOS!A:A,DATOS!L:L))</f>
        <v>0</v>
      </c>
      <c r="I170" s="31" t="s">
        <v>51</v>
      </c>
      <c r="K170" s="16"/>
      <c r="L170" s="16"/>
      <c r="M170" s="16"/>
      <c r="N170" s="16"/>
      <c r="O170" s="16"/>
      <c r="P170" s="16"/>
      <c r="Q170" s="17" t="s">
        <v>2</v>
      </c>
      <c r="R170" s="16" t="str">
        <f>CONCATENATE(B170,Q170)</f>
        <v>C</v>
      </c>
      <c r="S170" s="16"/>
    </row>
    <row r="171" spans="1:19" x14ac:dyDescent="0.25">
      <c r="A171" s="185"/>
      <c r="B171" s="25"/>
      <c r="C171" s="21" t="str">
        <f ca="1">+CONCATENATE(I171," ",G171)</f>
        <v>d) 0</v>
      </c>
      <c r="D171" s="22"/>
      <c r="G171" s="34">
        <f ca="1">IF(J168="FIN","",LOOKUP(I167,DATOS!A:A,DATOS!M:M))</f>
        <v>0</v>
      </c>
      <c r="I171" s="31" t="s">
        <v>43</v>
      </c>
      <c r="K171" s="16"/>
      <c r="L171" s="16"/>
      <c r="M171" s="16"/>
      <c r="N171" s="16"/>
      <c r="O171" s="16"/>
      <c r="P171" s="16"/>
      <c r="Q171" s="17" t="s">
        <v>3</v>
      </c>
      <c r="R171" s="16" t="str">
        <f>CONCATENATE(B171,Q171)</f>
        <v>D</v>
      </c>
      <c r="S171" s="16"/>
    </row>
    <row r="172" spans="1:19" x14ac:dyDescent="0.25">
      <c r="A172" s="9"/>
      <c r="B172" s="26"/>
      <c r="C172" s="23"/>
      <c r="D172" s="24"/>
      <c r="J172" s="15"/>
    </row>
    <row r="173" spans="1:19" ht="31.2" x14ac:dyDescent="0.25">
      <c r="A173" s="9"/>
      <c r="B173" s="27"/>
      <c r="C173" s="19" t="str">
        <f ca="1">+CONCATENATE(K173,".- ",G173)</f>
        <v>29.- 0</v>
      </c>
      <c r="D173" s="20"/>
      <c r="E173" s="9"/>
      <c r="F173" s="9"/>
      <c r="G173" s="36">
        <f ca="1">IF(J174="FIN","",LOOKUP(I173,DATOS!A:A,DATOS!G:G))</f>
        <v>0</v>
      </c>
      <c r="H173" s="36">
        <f ca="1">IF(J174="FIN",0,LOOKUP(I173,DATOS!A:A,DATOS!N:N))</f>
        <v>0</v>
      </c>
      <c r="I173" s="31">
        <f>+I167+1</f>
        <v>29</v>
      </c>
      <c r="J173" s="56">
        <f>IF(LOOKUP(I173,DATOS!A:A,DATOS!C:C)=0,J167,(LOOKUP(I173,DATOS!A:A,DATOS!C:C)))</f>
        <v>1</v>
      </c>
      <c r="K173" s="18">
        <f>+K167+1</f>
        <v>29</v>
      </c>
      <c r="L173" s="16" t="s">
        <v>31</v>
      </c>
      <c r="M173" s="16" t="s">
        <v>32</v>
      </c>
      <c r="N173" s="16" t="s">
        <v>37</v>
      </c>
      <c r="O173" s="16" t="s">
        <v>33</v>
      </c>
      <c r="P173" s="16" t="s">
        <v>34</v>
      </c>
      <c r="Q173" s="16" t="s">
        <v>35</v>
      </c>
      <c r="R173" s="16" t="str">
        <f ca="1">CONCATENATE("X",H173)</f>
        <v>X0</v>
      </c>
      <c r="S173" s="16" t="s">
        <v>36</v>
      </c>
    </row>
    <row r="174" spans="1:19" x14ac:dyDescent="0.25">
      <c r="A174" s="185">
        <f ca="1">IF($E$2="X",0,IF(K175&gt;2,H173,K175))</f>
        <v>0</v>
      </c>
      <c r="B174" s="25"/>
      <c r="C174" s="21" t="str">
        <f ca="1">+CONCATENATE(I174," ",G174)</f>
        <v>a) 0</v>
      </c>
      <c r="D174" s="22"/>
      <c r="G174" s="34">
        <f ca="1">IF(J174="FIN","",LOOKUP(I173,DATOS!A:A,DATOS!J:J))</f>
        <v>0</v>
      </c>
      <c r="I174" s="31" t="s">
        <v>53</v>
      </c>
      <c r="J174" s="37" t="str">
        <f>IF(J168="FIN","FIN",IF(J173=J167,"","FIN"))</f>
        <v/>
      </c>
      <c r="K174" s="16" t="s">
        <v>5</v>
      </c>
      <c r="L174" s="16">
        <f ca="1">IF(M174&gt;0,0,P174)</f>
        <v>0</v>
      </c>
      <c r="M174" s="16">
        <f ca="1">IF(P175&gt;0,1,0)</f>
        <v>0</v>
      </c>
      <c r="N174" s="16">
        <f ca="1">IF(M174=1,-1/COUNTA(Q174:Q177),0)</f>
        <v>0</v>
      </c>
      <c r="O174" s="16">
        <f>COUNTA(B174:B177)</f>
        <v>0</v>
      </c>
      <c r="P174" s="16">
        <f ca="1">COUNTIF(R174:R177,R173)</f>
        <v>0</v>
      </c>
      <c r="Q174" s="17" t="s">
        <v>0</v>
      </c>
      <c r="R174" s="16" t="str">
        <f>CONCATENATE(B174,Q174)</f>
        <v>A</v>
      </c>
      <c r="S174" s="16">
        <f ca="1">IF(P174&gt;0,P174+O174,O174*3)</f>
        <v>0</v>
      </c>
    </row>
    <row r="175" spans="1:19" x14ac:dyDescent="0.25">
      <c r="A175" s="185"/>
      <c r="B175" s="25"/>
      <c r="C175" s="21" t="str">
        <f ca="1">+CONCATENATE(I175," ",G175)</f>
        <v>b) 0</v>
      </c>
      <c r="D175" s="22"/>
      <c r="G175" s="34">
        <f ca="1">IF(J174="FIN","",LOOKUP(I173,DATOS!A:A,DATOS!K:K))</f>
        <v>0</v>
      </c>
      <c r="I175" s="31" t="s">
        <v>52</v>
      </c>
      <c r="K175" s="16">
        <f ca="1">S174</f>
        <v>0</v>
      </c>
      <c r="L175" s="16"/>
      <c r="M175" s="16"/>
      <c r="N175" s="16"/>
      <c r="O175" s="16"/>
      <c r="P175" s="16">
        <f ca="1">O174-P174</f>
        <v>0</v>
      </c>
      <c r="Q175" s="17" t="s">
        <v>1</v>
      </c>
      <c r="R175" s="16" t="str">
        <f>CONCATENATE(B175,Q175)</f>
        <v>B</v>
      </c>
      <c r="S175" s="16"/>
    </row>
    <row r="176" spans="1:19" x14ac:dyDescent="0.25">
      <c r="A176" s="185"/>
      <c r="B176" s="25"/>
      <c r="C176" s="21" t="str">
        <f ca="1">+CONCATENATE(I176," ",G176)</f>
        <v>c) 0</v>
      </c>
      <c r="D176" s="22"/>
      <c r="G176" s="34">
        <f ca="1">IF(J174="FIN","",LOOKUP(I173,DATOS!A:A,DATOS!L:L))</f>
        <v>0</v>
      </c>
      <c r="I176" s="31" t="s">
        <v>51</v>
      </c>
      <c r="K176" s="16"/>
      <c r="L176" s="16"/>
      <c r="M176" s="16"/>
      <c r="N176" s="16"/>
      <c r="O176" s="16"/>
      <c r="P176" s="16"/>
      <c r="Q176" s="17" t="s">
        <v>2</v>
      </c>
      <c r="R176" s="16" t="str">
        <f>CONCATENATE(B176,Q176)</f>
        <v>C</v>
      </c>
      <c r="S176" s="16"/>
    </row>
    <row r="177" spans="1:19" x14ac:dyDescent="0.25">
      <c r="A177" s="185"/>
      <c r="B177" s="25"/>
      <c r="C177" s="21" t="str">
        <f ca="1">+CONCATENATE(I177," ",G177)</f>
        <v>d) 0</v>
      </c>
      <c r="D177" s="22"/>
      <c r="G177" s="34">
        <f ca="1">IF(J174="FIN","",LOOKUP(I173,DATOS!A:A,DATOS!M:M))</f>
        <v>0</v>
      </c>
      <c r="I177" s="31" t="s">
        <v>43</v>
      </c>
      <c r="K177" s="16"/>
      <c r="L177" s="16"/>
      <c r="M177" s="16"/>
      <c r="N177" s="16"/>
      <c r="O177" s="16"/>
      <c r="P177" s="16"/>
      <c r="Q177" s="17" t="s">
        <v>3</v>
      </c>
      <c r="R177" s="16" t="str">
        <f>CONCATENATE(B177,Q177)</f>
        <v>D</v>
      </c>
      <c r="S177" s="16"/>
    </row>
    <row r="178" spans="1:19" x14ac:dyDescent="0.25">
      <c r="A178" s="9"/>
      <c r="B178" s="26"/>
      <c r="C178" s="23"/>
      <c r="D178" s="24"/>
      <c r="J178" s="15"/>
    </row>
    <row r="179" spans="1:19" ht="31.2" x14ac:dyDescent="0.25">
      <c r="A179" s="9"/>
      <c r="B179" s="27"/>
      <c r="C179" s="19" t="str">
        <f ca="1">+CONCATENATE(K179,".- ",G179)</f>
        <v>30.- 0</v>
      </c>
      <c r="D179" s="20"/>
      <c r="E179" s="9"/>
      <c r="F179" s="9"/>
      <c r="G179" s="36">
        <f ca="1">IF(J180="FIN","",LOOKUP(I179,DATOS!A:A,DATOS!G:G))</f>
        <v>0</v>
      </c>
      <c r="H179" s="36">
        <f ca="1">IF(J180="FIN",0,LOOKUP(I179,DATOS!A:A,DATOS!N:N))</f>
        <v>0</v>
      </c>
      <c r="I179" s="31">
        <f>+I173+1</f>
        <v>30</v>
      </c>
      <c r="J179" s="56">
        <f>IF(LOOKUP(I179,DATOS!A:A,DATOS!C:C)=0,J173,(LOOKUP(I179,DATOS!A:A,DATOS!C:C)))</f>
        <v>1</v>
      </c>
      <c r="K179" s="18">
        <f>+K173+1</f>
        <v>30</v>
      </c>
      <c r="L179" s="16" t="s">
        <v>31</v>
      </c>
      <c r="M179" s="16" t="s">
        <v>32</v>
      </c>
      <c r="N179" s="16" t="s">
        <v>37</v>
      </c>
      <c r="O179" s="16" t="s">
        <v>33</v>
      </c>
      <c r="P179" s="16" t="s">
        <v>34</v>
      </c>
      <c r="Q179" s="16" t="s">
        <v>35</v>
      </c>
      <c r="R179" s="16" t="str">
        <f ca="1">CONCATENATE("X",H179)</f>
        <v>X0</v>
      </c>
      <c r="S179" s="16" t="s">
        <v>36</v>
      </c>
    </row>
    <row r="180" spans="1:19" x14ac:dyDescent="0.25">
      <c r="A180" s="185">
        <f ca="1">IF($E$2="X",0,IF(K181&gt;2,H179,K181))</f>
        <v>0</v>
      </c>
      <c r="B180" s="25"/>
      <c r="C180" s="21" t="str">
        <f ca="1">+CONCATENATE(I180," ",G180)</f>
        <v>a) 0</v>
      </c>
      <c r="D180" s="22"/>
      <c r="G180" s="34">
        <f ca="1">IF(J180="FIN","",LOOKUP(I179,DATOS!A:A,DATOS!J:J))</f>
        <v>0</v>
      </c>
      <c r="I180" s="31" t="s">
        <v>53</v>
      </c>
      <c r="J180" s="37" t="str">
        <f>IF(J174="FIN","FIN",IF(J179=J173,"","FIN"))</f>
        <v/>
      </c>
      <c r="K180" s="16" t="s">
        <v>5</v>
      </c>
      <c r="L180" s="16">
        <f ca="1">IF(M180&gt;0,0,P180)</f>
        <v>0</v>
      </c>
      <c r="M180" s="16">
        <f ca="1">IF(P181&gt;0,1,0)</f>
        <v>0</v>
      </c>
      <c r="N180" s="16">
        <f ca="1">IF(M180=1,-1/COUNTA(Q180:Q183),0)</f>
        <v>0</v>
      </c>
      <c r="O180" s="16">
        <f>COUNTA(B180:B183)</f>
        <v>0</v>
      </c>
      <c r="P180" s="16">
        <f ca="1">COUNTIF(R180:R183,R179)</f>
        <v>0</v>
      </c>
      <c r="Q180" s="17" t="s">
        <v>0</v>
      </c>
      <c r="R180" s="16" t="str">
        <f>CONCATENATE(B180,Q180)</f>
        <v>A</v>
      </c>
      <c r="S180" s="16">
        <f ca="1">IF(P180&gt;0,P180+O180,O180*3)</f>
        <v>0</v>
      </c>
    </row>
    <row r="181" spans="1:19" x14ac:dyDescent="0.25">
      <c r="A181" s="185"/>
      <c r="B181" s="25"/>
      <c r="C181" s="21" t="str">
        <f ca="1">+CONCATENATE(I181," ",G181)</f>
        <v>b) 0</v>
      </c>
      <c r="D181" s="22"/>
      <c r="G181" s="34">
        <f ca="1">IF(J180="FIN","",LOOKUP(I179,DATOS!A:A,DATOS!K:K))</f>
        <v>0</v>
      </c>
      <c r="I181" s="31" t="s">
        <v>52</v>
      </c>
      <c r="K181" s="16">
        <f ca="1">S180</f>
        <v>0</v>
      </c>
      <c r="L181" s="16"/>
      <c r="M181" s="16"/>
      <c r="N181" s="16"/>
      <c r="O181" s="16"/>
      <c r="P181" s="16">
        <f ca="1">O180-P180</f>
        <v>0</v>
      </c>
      <c r="Q181" s="17" t="s">
        <v>1</v>
      </c>
      <c r="R181" s="16" t="str">
        <f>CONCATENATE(B181,Q181)</f>
        <v>B</v>
      </c>
      <c r="S181" s="16"/>
    </row>
    <row r="182" spans="1:19" x14ac:dyDescent="0.25">
      <c r="A182" s="185"/>
      <c r="B182" s="25"/>
      <c r="C182" s="21" t="str">
        <f ca="1">+CONCATENATE(I182," ",G182)</f>
        <v>c) 0</v>
      </c>
      <c r="D182" s="22"/>
      <c r="G182" s="34">
        <f ca="1">IF(J180="FIN","",LOOKUP(I179,DATOS!A:A,DATOS!L:L))</f>
        <v>0</v>
      </c>
      <c r="I182" s="31" t="s">
        <v>51</v>
      </c>
      <c r="K182" s="16"/>
      <c r="L182" s="16"/>
      <c r="M182" s="16"/>
      <c r="N182" s="16"/>
      <c r="O182" s="16"/>
      <c r="P182" s="16"/>
      <c r="Q182" s="17" t="s">
        <v>2</v>
      </c>
      <c r="R182" s="16" t="str">
        <f>CONCATENATE(B182,Q182)</f>
        <v>C</v>
      </c>
      <c r="S182" s="16"/>
    </row>
    <row r="183" spans="1:19" x14ac:dyDescent="0.25">
      <c r="A183" s="185"/>
      <c r="B183" s="25"/>
      <c r="C183" s="21" t="str">
        <f ca="1">+CONCATENATE(I183," ",G183)</f>
        <v>d) 0</v>
      </c>
      <c r="D183" s="22"/>
      <c r="G183" s="34">
        <f ca="1">IF(J180="FIN","",LOOKUP(I179,DATOS!A:A,DATOS!M:M))</f>
        <v>0</v>
      </c>
      <c r="I183" s="31" t="s">
        <v>43</v>
      </c>
      <c r="K183" s="16"/>
      <c r="L183" s="16"/>
      <c r="M183" s="16"/>
      <c r="N183" s="16"/>
      <c r="O183" s="16"/>
      <c r="P183" s="16"/>
      <c r="Q183" s="17" t="s">
        <v>3</v>
      </c>
      <c r="R183" s="16" t="str">
        <f>CONCATENATE(B183,Q183)</f>
        <v>D</v>
      </c>
      <c r="S183" s="16"/>
    </row>
    <row r="184" spans="1:19" x14ac:dyDescent="0.25">
      <c r="A184" s="9"/>
      <c r="B184" s="26"/>
      <c r="C184" s="23"/>
      <c r="D184" s="24"/>
      <c r="J184" s="15"/>
    </row>
    <row r="185" spans="1:19" x14ac:dyDescent="0.25">
      <c r="A185" s="9"/>
      <c r="B185" s="27"/>
      <c r="C185" s="19" t="str">
        <f ca="1">+CONCATENATE(K185,".- ",G185)</f>
        <v>31.- 0</v>
      </c>
      <c r="D185" s="20"/>
      <c r="E185" s="9"/>
      <c r="F185" s="9"/>
      <c r="G185" s="36">
        <f ca="1">IF(J186="FIN","",LOOKUP(I185,DATOS!A:A,DATOS!G:G))</f>
        <v>0</v>
      </c>
      <c r="H185" s="36">
        <f ca="1">IF(J186="FIN",0,LOOKUP(I185,DATOS!A:A,DATOS!N:N))</f>
        <v>0</v>
      </c>
      <c r="I185" s="31">
        <f>+I179+1</f>
        <v>31</v>
      </c>
      <c r="J185" s="56">
        <f>IF(LOOKUP(I185,DATOS!A:A,DATOS!C:C)=0,J179,(LOOKUP(I185,DATOS!A:A,DATOS!C:C)))</f>
        <v>1</v>
      </c>
      <c r="K185" s="18">
        <f>+K179+1</f>
        <v>31</v>
      </c>
      <c r="L185" s="16" t="s">
        <v>31</v>
      </c>
      <c r="M185" s="16" t="s">
        <v>32</v>
      </c>
      <c r="N185" s="16" t="s">
        <v>37</v>
      </c>
      <c r="O185" s="16" t="s">
        <v>33</v>
      </c>
      <c r="P185" s="16" t="s">
        <v>34</v>
      </c>
      <c r="Q185" s="16" t="s">
        <v>35</v>
      </c>
      <c r="R185" s="16" t="str">
        <f ca="1">CONCATENATE("X",H185)</f>
        <v>X0</v>
      </c>
      <c r="S185" s="16" t="s">
        <v>36</v>
      </c>
    </row>
    <row r="186" spans="1:19" x14ac:dyDescent="0.25">
      <c r="A186" s="185">
        <f ca="1">IF($E$2="X",0,IF(K187&gt;2,H185,K187))</f>
        <v>0</v>
      </c>
      <c r="B186" s="25"/>
      <c r="C186" s="21" t="str">
        <f ca="1">+CONCATENATE(I186," ",G186)</f>
        <v>a) 0</v>
      </c>
      <c r="D186" s="22"/>
      <c r="G186" s="34">
        <f ca="1">IF(J186="FIN","",LOOKUP(I185,DATOS!A:A,DATOS!J:J))</f>
        <v>0</v>
      </c>
      <c r="I186" s="31" t="s">
        <v>53</v>
      </c>
      <c r="J186" s="37" t="str">
        <f>IF(J180="FIN","FIN",IF(J185=J179,"","FIN"))</f>
        <v/>
      </c>
      <c r="K186" s="16" t="s">
        <v>5</v>
      </c>
      <c r="L186" s="16">
        <f ca="1">IF(M186&gt;0,0,P186)</f>
        <v>0</v>
      </c>
      <c r="M186" s="16">
        <f ca="1">IF(P187&gt;0,1,0)</f>
        <v>0</v>
      </c>
      <c r="N186" s="16">
        <f ca="1">IF(M186=1,-1/COUNTA(Q186:Q189),0)</f>
        <v>0</v>
      </c>
      <c r="O186" s="16">
        <f>COUNTA(B186:B189)</f>
        <v>0</v>
      </c>
      <c r="P186" s="16">
        <f ca="1">COUNTIF(R186:R189,R185)</f>
        <v>0</v>
      </c>
      <c r="Q186" s="17" t="s">
        <v>0</v>
      </c>
      <c r="R186" s="16" t="str">
        <f>CONCATENATE(B186,Q186)</f>
        <v>A</v>
      </c>
      <c r="S186" s="16">
        <f ca="1">IF(P186&gt;0,P186+O186,O186*3)</f>
        <v>0</v>
      </c>
    </row>
    <row r="187" spans="1:19" x14ac:dyDescent="0.25">
      <c r="A187" s="185"/>
      <c r="B187" s="25"/>
      <c r="C187" s="21" t="str">
        <f ca="1">+CONCATENATE(I187," ",G187)</f>
        <v>b) 0</v>
      </c>
      <c r="D187" s="22"/>
      <c r="G187" s="34">
        <f ca="1">IF(J186="FIN","",LOOKUP(I185,DATOS!A:A,DATOS!K:K))</f>
        <v>0</v>
      </c>
      <c r="I187" s="31" t="s">
        <v>52</v>
      </c>
      <c r="K187" s="16">
        <f ca="1">S186</f>
        <v>0</v>
      </c>
      <c r="L187" s="16"/>
      <c r="M187" s="16"/>
      <c r="N187" s="16"/>
      <c r="O187" s="16"/>
      <c r="P187" s="16">
        <f ca="1">O186-P186</f>
        <v>0</v>
      </c>
      <c r="Q187" s="17" t="s">
        <v>1</v>
      </c>
      <c r="R187" s="16" t="str">
        <f>CONCATENATE(B187,Q187)</f>
        <v>B</v>
      </c>
      <c r="S187" s="16"/>
    </row>
    <row r="188" spans="1:19" x14ac:dyDescent="0.25">
      <c r="A188" s="185"/>
      <c r="B188" s="25"/>
      <c r="C188" s="21" t="str">
        <f ca="1">+CONCATENATE(I188," ",G188)</f>
        <v>c) 0</v>
      </c>
      <c r="D188" s="22"/>
      <c r="G188" s="34">
        <f ca="1">IF(J186="FIN","",LOOKUP(I185,DATOS!A:A,DATOS!L:L))</f>
        <v>0</v>
      </c>
      <c r="I188" s="31" t="s">
        <v>51</v>
      </c>
      <c r="K188" s="16"/>
      <c r="L188" s="16"/>
      <c r="M188" s="16"/>
      <c r="N188" s="16"/>
      <c r="O188" s="16"/>
      <c r="P188" s="16"/>
      <c r="Q188" s="17" t="s">
        <v>2</v>
      </c>
      <c r="R188" s="16" t="str">
        <f>CONCATENATE(B188,Q188)</f>
        <v>C</v>
      </c>
      <c r="S188" s="16"/>
    </row>
    <row r="189" spans="1:19" x14ac:dyDescent="0.25">
      <c r="A189" s="185"/>
      <c r="B189" s="25"/>
      <c r="C189" s="21" t="str">
        <f ca="1">+CONCATENATE(I189," ",G189)</f>
        <v>d) 0</v>
      </c>
      <c r="D189" s="22"/>
      <c r="G189" s="34">
        <f ca="1">IF(J186="FIN","",LOOKUP(I185,DATOS!A:A,DATOS!M:M))</f>
        <v>0</v>
      </c>
      <c r="I189" s="31" t="s">
        <v>43</v>
      </c>
      <c r="K189" s="16"/>
      <c r="L189" s="16"/>
      <c r="M189" s="16"/>
      <c r="N189" s="16"/>
      <c r="O189" s="16"/>
      <c r="P189" s="16"/>
      <c r="Q189" s="17" t="s">
        <v>3</v>
      </c>
      <c r="R189" s="16" t="str">
        <f>CONCATENATE(B189,Q189)</f>
        <v>D</v>
      </c>
      <c r="S189" s="16"/>
    </row>
    <row r="190" spans="1:19" x14ac:dyDescent="0.25">
      <c r="A190" s="9"/>
      <c r="B190" s="26"/>
      <c r="C190" s="23"/>
      <c r="D190" s="24"/>
      <c r="J190" s="15"/>
    </row>
    <row r="191" spans="1:19" ht="31.2" x14ac:dyDescent="0.25">
      <c r="A191" s="9"/>
      <c r="B191" s="27"/>
      <c r="C191" s="19" t="str">
        <f ca="1">+CONCATENATE(K191,".- ",G191)</f>
        <v>32.- 0</v>
      </c>
      <c r="D191" s="20"/>
      <c r="E191" s="9"/>
      <c r="F191" s="9"/>
      <c r="G191" s="36">
        <f ca="1">IF(J192="FIN","",LOOKUP(I191,DATOS!A:A,DATOS!G:G))</f>
        <v>0</v>
      </c>
      <c r="H191" s="36">
        <f ca="1">IF(J192="FIN",0,LOOKUP(I191,DATOS!A:A,DATOS!N:N))</f>
        <v>0</v>
      </c>
      <c r="I191" s="31">
        <f>+I185+1</f>
        <v>32</v>
      </c>
      <c r="J191" s="56">
        <f>IF(LOOKUP(I191,DATOS!A:A,DATOS!C:C)=0,J185,(LOOKUP(I191,DATOS!A:A,DATOS!C:C)))</f>
        <v>1</v>
      </c>
      <c r="K191" s="18">
        <f>+K185+1</f>
        <v>32</v>
      </c>
      <c r="L191" s="16" t="s">
        <v>31</v>
      </c>
      <c r="M191" s="16" t="s">
        <v>32</v>
      </c>
      <c r="N191" s="16" t="s">
        <v>37</v>
      </c>
      <c r="O191" s="16" t="s">
        <v>33</v>
      </c>
      <c r="P191" s="16" t="s">
        <v>34</v>
      </c>
      <c r="Q191" s="16" t="s">
        <v>35</v>
      </c>
      <c r="R191" s="16" t="str">
        <f ca="1">CONCATENATE("X",H191)</f>
        <v>X0</v>
      </c>
      <c r="S191" s="16" t="s">
        <v>36</v>
      </c>
    </row>
    <row r="192" spans="1:19" x14ac:dyDescent="0.25">
      <c r="A192" s="185">
        <f ca="1">IF($E$2="X",0,IF(K193&gt;2,H191,K193))</f>
        <v>0</v>
      </c>
      <c r="B192" s="25"/>
      <c r="C192" s="21" t="str">
        <f ca="1">+CONCATENATE(I192," ",G192)</f>
        <v>a) 0</v>
      </c>
      <c r="D192" s="22"/>
      <c r="G192" s="34">
        <f ca="1">IF(J192="FIN","",LOOKUP(I191,DATOS!A:A,DATOS!J:J))</f>
        <v>0</v>
      </c>
      <c r="I192" s="31" t="s">
        <v>53</v>
      </c>
      <c r="J192" s="37" t="str">
        <f>IF(J186="FIN","FIN",IF(J191=J185,"","FIN"))</f>
        <v/>
      </c>
      <c r="K192" s="16" t="s">
        <v>5</v>
      </c>
      <c r="L192" s="16">
        <f ca="1">IF(M192&gt;0,0,P192)</f>
        <v>0</v>
      </c>
      <c r="M192" s="16">
        <f ca="1">IF(P193&gt;0,1,0)</f>
        <v>0</v>
      </c>
      <c r="N192" s="16">
        <f ca="1">IF(M192=1,-1/COUNTA(Q192:Q195),0)</f>
        <v>0</v>
      </c>
      <c r="O192" s="16">
        <f>COUNTA(B192:B195)</f>
        <v>0</v>
      </c>
      <c r="P192" s="16">
        <f ca="1">COUNTIF(R192:R195,R191)</f>
        <v>0</v>
      </c>
      <c r="Q192" s="17" t="s">
        <v>0</v>
      </c>
      <c r="R192" s="16" t="str">
        <f>CONCATENATE(B192,Q192)</f>
        <v>A</v>
      </c>
      <c r="S192" s="16">
        <f ca="1">IF(P192&gt;0,P192+O192,O192*3)</f>
        <v>0</v>
      </c>
    </row>
    <row r="193" spans="1:19" x14ac:dyDescent="0.25">
      <c r="A193" s="185"/>
      <c r="B193" s="25"/>
      <c r="C193" s="21" t="str">
        <f ca="1">+CONCATENATE(I193," ",G193)</f>
        <v>b) 0</v>
      </c>
      <c r="D193" s="22"/>
      <c r="G193" s="34">
        <f ca="1">IF(J192="FIN","",LOOKUP(I191,DATOS!A:A,DATOS!K:K))</f>
        <v>0</v>
      </c>
      <c r="I193" s="31" t="s">
        <v>52</v>
      </c>
      <c r="K193" s="16">
        <f ca="1">S192</f>
        <v>0</v>
      </c>
      <c r="L193" s="16"/>
      <c r="M193" s="16"/>
      <c r="N193" s="16"/>
      <c r="O193" s="16"/>
      <c r="P193" s="16">
        <f ca="1">O192-P192</f>
        <v>0</v>
      </c>
      <c r="Q193" s="17" t="s">
        <v>1</v>
      </c>
      <c r="R193" s="16" t="str">
        <f>CONCATENATE(B193,Q193)</f>
        <v>B</v>
      </c>
      <c r="S193" s="16"/>
    </row>
    <row r="194" spans="1:19" x14ac:dyDescent="0.25">
      <c r="A194" s="185"/>
      <c r="B194" s="25"/>
      <c r="C194" s="21" t="str">
        <f ca="1">+CONCATENATE(I194," ",G194)</f>
        <v>c) 0</v>
      </c>
      <c r="D194" s="22"/>
      <c r="G194" s="34">
        <f ca="1">IF(J192="FIN","",LOOKUP(I191,DATOS!A:A,DATOS!L:L))</f>
        <v>0</v>
      </c>
      <c r="I194" s="31" t="s">
        <v>51</v>
      </c>
      <c r="K194" s="16"/>
      <c r="L194" s="16"/>
      <c r="M194" s="16"/>
      <c r="N194" s="16"/>
      <c r="O194" s="16"/>
      <c r="P194" s="16"/>
      <c r="Q194" s="17" t="s">
        <v>2</v>
      </c>
      <c r="R194" s="16" t="str">
        <f>CONCATENATE(B194,Q194)</f>
        <v>C</v>
      </c>
      <c r="S194" s="16"/>
    </row>
    <row r="195" spans="1:19" x14ac:dyDescent="0.25">
      <c r="A195" s="185"/>
      <c r="B195" s="25"/>
      <c r="C195" s="21" t="str">
        <f ca="1">+CONCATENATE(I195," ",G195)</f>
        <v>d) 0</v>
      </c>
      <c r="D195" s="22"/>
      <c r="G195" s="34">
        <f ca="1">IF(J192="FIN","",LOOKUP(I191,DATOS!A:A,DATOS!M:M))</f>
        <v>0</v>
      </c>
      <c r="I195" s="31" t="s">
        <v>43</v>
      </c>
      <c r="K195" s="16"/>
      <c r="L195" s="16"/>
      <c r="M195" s="16"/>
      <c r="N195" s="16"/>
      <c r="O195" s="16"/>
      <c r="P195" s="16"/>
      <c r="Q195" s="17" t="s">
        <v>3</v>
      </c>
      <c r="R195" s="16" t="str">
        <f>CONCATENATE(B195,Q195)</f>
        <v>D</v>
      </c>
      <c r="S195" s="16"/>
    </row>
    <row r="196" spans="1:19" x14ac:dyDescent="0.25">
      <c r="A196" s="9"/>
      <c r="B196" s="26"/>
      <c r="C196" s="23"/>
      <c r="D196" s="24"/>
      <c r="J196" s="15"/>
    </row>
    <row r="197" spans="1:19" x14ac:dyDescent="0.25">
      <c r="A197" s="9"/>
      <c r="B197" s="27"/>
      <c r="C197" s="19" t="str">
        <f ca="1">+CONCATENATE(K197,".- ",G197)</f>
        <v>33.- 0</v>
      </c>
      <c r="D197" s="20"/>
      <c r="E197" s="9"/>
      <c r="F197" s="9"/>
      <c r="G197" s="36">
        <f ca="1">IF(J198="FIN","",LOOKUP(I197,DATOS!A:A,DATOS!G:G))</f>
        <v>0</v>
      </c>
      <c r="H197" s="36">
        <f ca="1">IF(J198="FIN",0,LOOKUP(I197,DATOS!A:A,DATOS!N:N))</f>
        <v>0</v>
      </c>
      <c r="I197" s="31">
        <f>+I191+1</f>
        <v>33</v>
      </c>
      <c r="J197" s="56">
        <f>IF(LOOKUP(I197,DATOS!A:A,DATOS!C:C)=0,J191,(LOOKUP(I197,DATOS!A:A,DATOS!C:C)))</f>
        <v>1</v>
      </c>
      <c r="K197" s="18">
        <f>+K191+1</f>
        <v>33</v>
      </c>
      <c r="L197" s="16" t="s">
        <v>31</v>
      </c>
      <c r="M197" s="16" t="s">
        <v>32</v>
      </c>
      <c r="N197" s="16" t="s">
        <v>37</v>
      </c>
      <c r="O197" s="16" t="s">
        <v>33</v>
      </c>
      <c r="P197" s="16" t="s">
        <v>34</v>
      </c>
      <c r="Q197" s="16" t="s">
        <v>35</v>
      </c>
      <c r="R197" s="16" t="str">
        <f ca="1">CONCATENATE("X",H197)</f>
        <v>X0</v>
      </c>
      <c r="S197" s="16" t="s">
        <v>36</v>
      </c>
    </row>
    <row r="198" spans="1:19" x14ac:dyDescent="0.25">
      <c r="A198" s="185">
        <f ca="1">IF($E$2="X",0,IF(K199&gt;2,H197,K199))</f>
        <v>0</v>
      </c>
      <c r="B198" s="25"/>
      <c r="C198" s="21" t="str">
        <f ca="1">+CONCATENATE(I198," ",G198)</f>
        <v>a) 0</v>
      </c>
      <c r="D198" s="22"/>
      <c r="G198" s="34">
        <f ca="1">IF(J198="FIN","",LOOKUP(I197,DATOS!A:A,DATOS!J:J))</f>
        <v>0</v>
      </c>
      <c r="I198" s="31" t="s">
        <v>53</v>
      </c>
      <c r="J198" s="37" t="str">
        <f>IF(J192="FIN","FIN",IF(J197=J191,"","FIN"))</f>
        <v/>
      </c>
      <c r="K198" s="16" t="s">
        <v>5</v>
      </c>
      <c r="L198" s="16">
        <f ca="1">IF(M198&gt;0,0,P198)</f>
        <v>0</v>
      </c>
      <c r="M198" s="16">
        <f ca="1">IF(P199&gt;0,1,0)</f>
        <v>0</v>
      </c>
      <c r="N198" s="16">
        <f ca="1">IF(M198=1,-1/COUNTA(Q198:Q201),0)</f>
        <v>0</v>
      </c>
      <c r="O198" s="16">
        <f>COUNTA(B198:B201)</f>
        <v>0</v>
      </c>
      <c r="P198" s="16">
        <f ca="1">COUNTIF(R198:R201,R197)</f>
        <v>0</v>
      </c>
      <c r="Q198" s="17" t="s">
        <v>0</v>
      </c>
      <c r="R198" s="16" t="str">
        <f>CONCATENATE(B198,Q198)</f>
        <v>A</v>
      </c>
      <c r="S198" s="16">
        <f ca="1">IF(P198&gt;0,P198+O198,O198*3)</f>
        <v>0</v>
      </c>
    </row>
    <row r="199" spans="1:19" x14ac:dyDescent="0.25">
      <c r="A199" s="185"/>
      <c r="B199" s="25"/>
      <c r="C199" s="21" t="str">
        <f ca="1">+CONCATENATE(I199," ",G199)</f>
        <v>b) 0</v>
      </c>
      <c r="D199" s="22"/>
      <c r="G199" s="34">
        <f ca="1">IF(J198="FIN","",LOOKUP(I197,DATOS!A:A,DATOS!K:K))</f>
        <v>0</v>
      </c>
      <c r="I199" s="31" t="s">
        <v>52</v>
      </c>
      <c r="K199" s="16">
        <f ca="1">S198</f>
        <v>0</v>
      </c>
      <c r="L199" s="16"/>
      <c r="M199" s="16"/>
      <c r="N199" s="16"/>
      <c r="O199" s="16"/>
      <c r="P199" s="16">
        <f ca="1">O198-P198</f>
        <v>0</v>
      </c>
      <c r="Q199" s="17" t="s">
        <v>1</v>
      </c>
      <c r="R199" s="16" t="str">
        <f>CONCATENATE(B199,Q199)</f>
        <v>B</v>
      </c>
      <c r="S199" s="16"/>
    </row>
    <row r="200" spans="1:19" x14ac:dyDescent="0.25">
      <c r="A200" s="185"/>
      <c r="B200" s="25"/>
      <c r="C200" s="21" t="str">
        <f ca="1">+CONCATENATE(I200," ",G200)</f>
        <v>c) 0</v>
      </c>
      <c r="D200" s="22"/>
      <c r="G200" s="34">
        <f ca="1">IF(J198="FIN","",LOOKUP(I197,DATOS!A:A,DATOS!L:L))</f>
        <v>0</v>
      </c>
      <c r="I200" s="31" t="s">
        <v>51</v>
      </c>
      <c r="K200" s="16"/>
      <c r="L200" s="16"/>
      <c r="M200" s="16"/>
      <c r="N200" s="16"/>
      <c r="O200" s="16"/>
      <c r="P200" s="16"/>
      <c r="Q200" s="17" t="s">
        <v>2</v>
      </c>
      <c r="R200" s="16" t="str">
        <f>CONCATENATE(B200,Q200)</f>
        <v>C</v>
      </c>
      <c r="S200" s="16"/>
    </row>
    <row r="201" spans="1:19" x14ac:dyDescent="0.25">
      <c r="A201" s="185"/>
      <c r="B201" s="25"/>
      <c r="C201" s="21" t="str">
        <f ca="1">+CONCATENATE(I201," ",G201)</f>
        <v>d) 0</v>
      </c>
      <c r="D201" s="22"/>
      <c r="G201" s="34">
        <f ca="1">IF(J198="FIN","",LOOKUP(I197,DATOS!A:A,DATOS!M:M))</f>
        <v>0</v>
      </c>
      <c r="I201" s="31" t="s">
        <v>43</v>
      </c>
      <c r="K201" s="16"/>
      <c r="L201" s="16"/>
      <c r="M201" s="16"/>
      <c r="N201" s="16"/>
      <c r="O201" s="16"/>
      <c r="P201" s="16"/>
      <c r="Q201" s="17" t="s">
        <v>3</v>
      </c>
      <c r="R201" s="16" t="str">
        <f>CONCATENATE(B201,Q201)</f>
        <v>D</v>
      </c>
      <c r="S201" s="16"/>
    </row>
    <row r="202" spans="1:19" x14ac:dyDescent="0.25">
      <c r="A202" s="9"/>
      <c r="B202" s="26"/>
      <c r="C202" s="23"/>
      <c r="D202" s="24"/>
      <c r="J202" s="15"/>
    </row>
    <row r="203" spans="1:19" x14ac:dyDescent="0.25">
      <c r="A203" s="9"/>
      <c r="B203" s="27"/>
      <c r="C203" s="19" t="str">
        <f ca="1">+CONCATENATE(K203,".- ",G203)</f>
        <v>34.- 0</v>
      </c>
      <c r="D203" s="20"/>
      <c r="E203" s="9"/>
      <c r="F203" s="9"/>
      <c r="G203" s="36">
        <f ca="1">IF(J204="FIN","",LOOKUP(I203,DATOS!A:A,DATOS!G:G))</f>
        <v>0</v>
      </c>
      <c r="H203" s="36">
        <f ca="1">IF(J204="FIN",0,LOOKUP(I203,DATOS!A:A,DATOS!N:N))</f>
        <v>0</v>
      </c>
      <c r="I203" s="31">
        <f>+I197+1</f>
        <v>34</v>
      </c>
      <c r="J203" s="56">
        <f>IF(LOOKUP(I203,DATOS!A:A,DATOS!C:C)=0,J197,(LOOKUP(I203,DATOS!A:A,DATOS!C:C)))</f>
        <v>1</v>
      </c>
      <c r="K203" s="18">
        <f>+K197+1</f>
        <v>34</v>
      </c>
      <c r="L203" s="16" t="s">
        <v>31</v>
      </c>
      <c r="M203" s="16" t="s">
        <v>32</v>
      </c>
      <c r="N203" s="16" t="s">
        <v>37</v>
      </c>
      <c r="O203" s="16" t="s">
        <v>33</v>
      </c>
      <c r="P203" s="16" t="s">
        <v>34</v>
      </c>
      <c r="Q203" s="16" t="s">
        <v>35</v>
      </c>
      <c r="R203" s="16" t="str">
        <f ca="1">CONCATENATE("X",H203)</f>
        <v>X0</v>
      </c>
      <c r="S203" s="16" t="s">
        <v>36</v>
      </c>
    </row>
    <row r="204" spans="1:19" x14ac:dyDescent="0.25">
      <c r="A204" s="185">
        <f ca="1">IF($E$2="X",0,IF(K205&gt;2,H203,K205))</f>
        <v>0</v>
      </c>
      <c r="B204" s="25"/>
      <c r="C204" s="21" t="str">
        <f ca="1">+CONCATENATE(I204," ",G204)</f>
        <v>a) 0</v>
      </c>
      <c r="D204" s="22"/>
      <c r="G204" s="34">
        <f ca="1">IF(J204="FIN","",LOOKUP(I203,DATOS!A:A,DATOS!J:J))</f>
        <v>0</v>
      </c>
      <c r="I204" s="31" t="s">
        <v>53</v>
      </c>
      <c r="J204" s="37" t="str">
        <f>IF(J198="FIN","FIN",IF(J203=J197,"","FIN"))</f>
        <v/>
      </c>
      <c r="K204" s="16" t="s">
        <v>5</v>
      </c>
      <c r="L204" s="16">
        <f ca="1">IF(M204&gt;0,0,P204)</f>
        <v>0</v>
      </c>
      <c r="M204" s="16">
        <f ca="1">IF(P205&gt;0,1,0)</f>
        <v>0</v>
      </c>
      <c r="N204" s="16">
        <f ca="1">IF(M204=1,-1/COUNTA(Q204:Q207),0)</f>
        <v>0</v>
      </c>
      <c r="O204" s="16">
        <f>COUNTA(B204:B207)</f>
        <v>0</v>
      </c>
      <c r="P204" s="16">
        <f ca="1">COUNTIF(R204:R207,R203)</f>
        <v>0</v>
      </c>
      <c r="Q204" s="17" t="s">
        <v>0</v>
      </c>
      <c r="R204" s="16" t="str">
        <f>CONCATENATE(B204,Q204)</f>
        <v>A</v>
      </c>
      <c r="S204" s="16">
        <f ca="1">IF(P204&gt;0,P204+O204,O204*3)</f>
        <v>0</v>
      </c>
    </row>
    <row r="205" spans="1:19" x14ac:dyDescent="0.25">
      <c r="A205" s="185"/>
      <c r="B205" s="25"/>
      <c r="C205" s="21" t="str">
        <f ca="1">+CONCATENATE(I205," ",G205)</f>
        <v>b) 0</v>
      </c>
      <c r="D205" s="22"/>
      <c r="G205" s="34">
        <f ca="1">IF(J204="FIN","",LOOKUP(I203,DATOS!A:A,DATOS!K:K))</f>
        <v>0</v>
      </c>
      <c r="I205" s="31" t="s">
        <v>52</v>
      </c>
      <c r="K205" s="16">
        <f ca="1">S204</f>
        <v>0</v>
      </c>
      <c r="L205" s="16"/>
      <c r="M205" s="16"/>
      <c r="N205" s="16"/>
      <c r="O205" s="16"/>
      <c r="P205" s="16">
        <f ca="1">O204-P204</f>
        <v>0</v>
      </c>
      <c r="Q205" s="17" t="s">
        <v>1</v>
      </c>
      <c r="R205" s="16" t="str">
        <f>CONCATENATE(B205,Q205)</f>
        <v>B</v>
      </c>
      <c r="S205" s="16"/>
    </row>
    <row r="206" spans="1:19" x14ac:dyDescent="0.25">
      <c r="A206" s="185"/>
      <c r="B206" s="25"/>
      <c r="C206" s="21" t="str">
        <f ca="1">+CONCATENATE(I206," ",G206)</f>
        <v>c) 0</v>
      </c>
      <c r="D206" s="22"/>
      <c r="G206" s="34">
        <f ca="1">IF(J204="FIN","",LOOKUP(I203,DATOS!A:A,DATOS!L:L))</f>
        <v>0</v>
      </c>
      <c r="I206" s="31" t="s">
        <v>51</v>
      </c>
      <c r="K206" s="16"/>
      <c r="L206" s="16"/>
      <c r="M206" s="16"/>
      <c r="N206" s="16"/>
      <c r="O206" s="16"/>
      <c r="P206" s="16"/>
      <c r="Q206" s="17" t="s">
        <v>2</v>
      </c>
      <c r="R206" s="16" t="str">
        <f>CONCATENATE(B206,Q206)</f>
        <v>C</v>
      </c>
      <c r="S206" s="16"/>
    </row>
    <row r="207" spans="1:19" x14ac:dyDescent="0.25">
      <c r="A207" s="185"/>
      <c r="B207" s="25"/>
      <c r="C207" s="21" t="str">
        <f ca="1">+CONCATENATE(I207," ",G207)</f>
        <v>d) 0</v>
      </c>
      <c r="D207" s="22"/>
      <c r="G207" s="34">
        <f ca="1">IF(J204="FIN","",LOOKUP(I203,DATOS!A:A,DATOS!M:M))</f>
        <v>0</v>
      </c>
      <c r="I207" s="31" t="s">
        <v>43</v>
      </c>
      <c r="K207" s="16"/>
      <c r="L207" s="16"/>
      <c r="M207" s="16"/>
      <c r="N207" s="16"/>
      <c r="O207" s="16"/>
      <c r="P207" s="16"/>
      <c r="Q207" s="17" t="s">
        <v>3</v>
      </c>
      <c r="R207" s="16" t="str">
        <f>CONCATENATE(B207,Q207)</f>
        <v>D</v>
      </c>
      <c r="S207" s="16"/>
    </row>
    <row r="208" spans="1:19" x14ac:dyDescent="0.25">
      <c r="A208" s="9"/>
      <c r="B208" s="26"/>
      <c r="C208" s="23"/>
      <c r="D208" s="24"/>
      <c r="J208" s="15"/>
    </row>
    <row r="209" spans="1:19" x14ac:dyDescent="0.25">
      <c r="A209" s="9"/>
      <c r="B209" s="27"/>
      <c r="C209" s="19" t="str">
        <f ca="1">+CONCATENATE(K209,".- ",G209)</f>
        <v>35.- 0</v>
      </c>
      <c r="D209" s="20"/>
      <c r="E209" s="9"/>
      <c r="F209" s="9"/>
      <c r="G209" s="36">
        <f ca="1">IF(J210="FIN","",LOOKUP(I209,DATOS!A:A,DATOS!G:G))</f>
        <v>0</v>
      </c>
      <c r="H209" s="36">
        <f ca="1">IF(J210="FIN",0,LOOKUP(I209,DATOS!A:A,DATOS!N:N))</f>
        <v>0</v>
      </c>
      <c r="I209" s="31">
        <f>+I203+1</f>
        <v>35</v>
      </c>
      <c r="J209" s="56">
        <f>IF(LOOKUP(I209,DATOS!A:A,DATOS!C:C)=0,J203,(LOOKUP(I209,DATOS!A:A,DATOS!C:C)))</f>
        <v>1</v>
      </c>
      <c r="K209" s="18">
        <f>+K203+1</f>
        <v>35</v>
      </c>
      <c r="L209" s="16" t="s">
        <v>31</v>
      </c>
      <c r="M209" s="16" t="s">
        <v>32</v>
      </c>
      <c r="N209" s="16" t="s">
        <v>37</v>
      </c>
      <c r="O209" s="16" t="s">
        <v>33</v>
      </c>
      <c r="P209" s="16" t="s">
        <v>34</v>
      </c>
      <c r="Q209" s="16" t="s">
        <v>35</v>
      </c>
      <c r="R209" s="16" t="str">
        <f ca="1">CONCATENATE("X",H209)</f>
        <v>X0</v>
      </c>
      <c r="S209" s="16" t="s">
        <v>36</v>
      </c>
    </row>
    <row r="210" spans="1:19" x14ac:dyDescent="0.25">
      <c r="A210" s="185">
        <f ca="1">IF($E$2="X",0,IF(K211&gt;2,H209,K211))</f>
        <v>0</v>
      </c>
      <c r="B210" s="25"/>
      <c r="C210" s="21" t="str">
        <f ca="1">+CONCATENATE(I210," ",G210)</f>
        <v>a) 0</v>
      </c>
      <c r="D210" s="22"/>
      <c r="G210" s="34">
        <f ca="1">IF(J210="FIN","",LOOKUP(I209,DATOS!A:A,DATOS!J:J))</f>
        <v>0</v>
      </c>
      <c r="I210" s="31" t="s">
        <v>53</v>
      </c>
      <c r="J210" s="37" t="str">
        <f>IF(J204="FIN","FIN",IF(J209=J203,"","FIN"))</f>
        <v/>
      </c>
      <c r="K210" s="16" t="s">
        <v>5</v>
      </c>
      <c r="L210" s="16">
        <f ca="1">IF(M210&gt;0,0,P210)</f>
        <v>0</v>
      </c>
      <c r="M210" s="16">
        <f ca="1">IF(P211&gt;0,1,0)</f>
        <v>0</v>
      </c>
      <c r="N210" s="16">
        <f ca="1">IF(M210=1,-1/COUNTA(Q210:Q213),0)</f>
        <v>0</v>
      </c>
      <c r="O210" s="16">
        <f>COUNTA(B210:B213)</f>
        <v>0</v>
      </c>
      <c r="P210" s="16">
        <f ca="1">COUNTIF(R210:R213,R209)</f>
        <v>0</v>
      </c>
      <c r="Q210" s="17" t="s">
        <v>0</v>
      </c>
      <c r="R210" s="16" t="str">
        <f>CONCATENATE(B210,Q210)</f>
        <v>A</v>
      </c>
      <c r="S210" s="16">
        <f ca="1">IF(P210&gt;0,P210+O210,O210*3)</f>
        <v>0</v>
      </c>
    </row>
    <row r="211" spans="1:19" x14ac:dyDescent="0.25">
      <c r="A211" s="185"/>
      <c r="B211" s="25"/>
      <c r="C211" s="21" t="str">
        <f ca="1">+CONCATENATE(I211," ",G211)</f>
        <v>b) 0</v>
      </c>
      <c r="D211" s="22"/>
      <c r="G211" s="34">
        <f ca="1">IF(J210="FIN","",LOOKUP(I209,DATOS!A:A,DATOS!K:K))</f>
        <v>0</v>
      </c>
      <c r="I211" s="31" t="s">
        <v>52</v>
      </c>
      <c r="K211" s="16">
        <f ca="1">S210</f>
        <v>0</v>
      </c>
      <c r="L211" s="16"/>
      <c r="M211" s="16"/>
      <c r="N211" s="16"/>
      <c r="O211" s="16"/>
      <c r="P211" s="16">
        <f ca="1">O210-P210</f>
        <v>0</v>
      </c>
      <c r="Q211" s="17" t="s">
        <v>1</v>
      </c>
      <c r="R211" s="16" t="str">
        <f>CONCATENATE(B211,Q211)</f>
        <v>B</v>
      </c>
      <c r="S211" s="16"/>
    </row>
    <row r="212" spans="1:19" x14ac:dyDescent="0.25">
      <c r="A212" s="185"/>
      <c r="B212" s="25"/>
      <c r="C212" s="21" t="str">
        <f ca="1">+CONCATENATE(I212," ",G212)</f>
        <v>c) 0</v>
      </c>
      <c r="D212" s="22"/>
      <c r="G212" s="34">
        <f ca="1">IF(J210="FIN","",LOOKUP(I209,DATOS!A:A,DATOS!L:L))</f>
        <v>0</v>
      </c>
      <c r="I212" s="31" t="s">
        <v>51</v>
      </c>
      <c r="K212" s="16"/>
      <c r="L212" s="16"/>
      <c r="M212" s="16"/>
      <c r="N212" s="16"/>
      <c r="O212" s="16"/>
      <c r="P212" s="16"/>
      <c r="Q212" s="17" t="s">
        <v>2</v>
      </c>
      <c r="R212" s="16" t="str">
        <f>CONCATENATE(B212,Q212)</f>
        <v>C</v>
      </c>
      <c r="S212" s="16"/>
    </row>
    <row r="213" spans="1:19" x14ac:dyDescent="0.25">
      <c r="A213" s="185"/>
      <c r="B213" s="25"/>
      <c r="C213" s="21" t="str">
        <f ca="1">+CONCATENATE(I213," ",G213)</f>
        <v>d) 0</v>
      </c>
      <c r="D213" s="22"/>
      <c r="G213" s="34">
        <f ca="1">IF(J210="FIN","",LOOKUP(I209,DATOS!A:A,DATOS!M:M))</f>
        <v>0</v>
      </c>
      <c r="I213" s="31" t="s">
        <v>43</v>
      </c>
      <c r="K213" s="16"/>
      <c r="L213" s="16"/>
      <c r="M213" s="16"/>
      <c r="N213" s="16"/>
      <c r="O213" s="16"/>
      <c r="P213" s="16"/>
      <c r="Q213" s="17" t="s">
        <v>3</v>
      </c>
      <c r="R213" s="16" t="str">
        <f>CONCATENATE(B213,Q213)</f>
        <v>D</v>
      </c>
      <c r="S213" s="16"/>
    </row>
    <row r="214" spans="1:19" x14ac:dyDescent="0.25">
      <c r="A214" s="9"/>
      <c r="B214" s="26"/>
      <c r="C214" s="23"/>
      <c r="D214" s="24"/>
      <c r="J214" s="15"/>
    </row>
    <row r="215" spans="1:19" x14ac:dyDescent="0.25">
      <c r="A215" s="9"/>
      <c r="B215" s="27"/>
      <c r="C215" s="19" t="str">
        <f ca="1">+CONCATENATE(K215,".- ",G215)</f>
        <v>36.- 0</v>
      </c>
      <c r="D215" s="20"/>
      <c r="E215" s="9"/>
      <c r="F215" s="9"/>
      <c r="G215" s="36">
        <f ca="1">IF(J216="FIN","",LOOKUP(I215,DATOS!A:A,DATOS!G:G))</f>
        <v>0</v>
      </c>
      <c r="H215" s="36">
        <f ca="1">IF(J216="FIN",0,LOOKUP(I215,DATOS!A:A,DATOS!N:N))</f>
        <v>0</v>
      </c>
      <c r="I215" s="31">
        <f>+I209+1</f>
        <v>36</v>
      </c>
      <c r="J215" s="56">
        <f>IF(LOOKUP(I215,DATOS!A:A,DATOS!C:C)=0,J209,(LOOKUP(I215,DATOS!A:A,DATOS!C:C)))</f>
        <v>1</v>
      </c>
      <c r="K215" s="18">
        <f>+K209+1</f>
        <v>36</v>
      </c>
      <c r="L215" s="16" t="s">
        <v>31</v>
      </c>
      <c r="M215" s="16" t="s">
        <v>32</v>
      </c>
      <c r="N215" s="16" t="s">
        <v>37</v>
      </c>
      <c r="O215" s="16" t="s">
        <v>33</v>
      </c>
      <c r="P215" s="16" t="s">
        <v>34</v>
      </c>
      <c r="Q215" s="16" t="s">
        <v>35</v>
      </c>
      <c r="R215" s="16" t="str">
        <f ca="1">CONCATENATE("X",H215)</f>
        <v>X0</v>
      </c>
      <c r="S215" s="16" t="s">
        <v>36</v>
      </c>
    </row>
    <row r="216" spans="1:19" x14ac:dyDescent="0.25">
      <c r="A216" s="185">
        <f ca="1">IF($E$2="X",0,IF(K217&gt;2,H215,K217))</f>
        <v>0</v>
      </c>
      <c r="B216" s="25"/>
      <c r="C216" s="21" t="str">
        <f ca="1">+CONCATENATE(I216," ",G216)</f>
        <v>a) 0</v>
      </c>
      <c r="D216" s="22"/>
      <c r="G216" s="34">
        <f ca="1">IF(J216="FIN","",LOOKUP(I215,DATOS!A:A,DATOS!J:J))</f>
        <v>0</v>
      </c>
      <c r="I216" s="31" t="s">
        <v>53</v>
      </c>
      <c r="J216" s="37" t="str">
        <f>IF(J210="FIN","FIN",IF(J215=J209,"","FIN"))</f>
        <v/>
      </c>
      <c r="K216" s="16" t="s">
        <v>5</v>
      </c>
      <c r="L216" s="16">
        <f ca="1">IF(M216&gt;0,0,P216)</f>
        <v>0</v>
      </c>
      <c r="M216" s="16">
        <f ca="1">IF(P217&gt;0,1,0)</f>
        <v>0</v>
      </c>
      <c r="N216" s="16">
        <f ca="1">IF(M216=1,-1/COUNTA(Q216:Q219),0)</f>
        <v>0</v>
      </c>
      <c r="O216" s="16">
        <f>COUNTA(B216:B219)</f>
        <v>0</v>
      </c>
      <c r="P216" s="16">
        <f ca="1">COUNTIF(R216:R219,R215)</f>
        <v>0</v>
      </c>
      <c r="Q216" s="17" t="s">
        <v>0</v>
      </c>
      <c r="R216" s="16" t="str">
        <f>CONCATENATE(B216,Q216)</f>
        <v>A</v>
      </c>
      <c r="S216" s="16">
        <f ca="1">IF(P216&gt;0,P216+O216,O216*3)</f>
        <v>0</v>
      </c>
    </row>
    <row r="217" spans="1:19" x14ac:dyDescent="0.25">
      <c r="A217" s="185"/>
      <c r="B217" s="25"/>
      <c r="C217" s="21" t="str">
        <f ca="1">+CONCATENATE(I217," ",G217)</f>
        <v>b) 0</v>
      </c>
      <c r="D217" s="22"/>
      <c r="G217" s="34">
        <f ca="1">IF(J216="FIN","",LOOKUP(I215,DATOS!A:A,DATOS!K:K))</f>
        <v>0</v>
      </c>
      <c r="I217" s="31" t="s">
        <v>52</v>
      </c>
      <c r="K217" s="16">
        <f ca="1">S216</f>
        <v>0</v>
      </c>
      <c r="L217" s="16"/>
      <c r="M217" s="16"/>
      <c r="N217" s="16"/>
      <c r="O217" s="16"/>
      <c r="P217" s="16">
        <f ca="1">O216-P216</f>
        <v>0</v>
      </c>
      <c r="Q217" s="17" t="s">
        <v>1</v>
      </c>
      <c r="R217" s="16" t="str">
        <f>CONCATENATE(B217,Q217)</f>
        <v>B</v>
      </c>
      <c r="S217" s="16"/>
    </row>
    <row r="218" spans="1:19" x14ac:dyDescent="0.25">
      <c r="A218" s="185"/>
      <c r="B218" s="25"/>
      <c r="C218" s="21" t="str">
        <f ca="1">+CONCATENATE(I218," ",G218)</f>
        <v>c) 0</v>
      </c>
      <c r="D218" s="22"/>
      <c r="G218" s="34">
        <f ca="1">IF(J216="FIN","",LOOKUP(I215,DATOS!A:A,DATOS!L:L))</f>
        <v>0</v>
      </c>
      <c r="I218" s="31" t="s">
        <v>51</v>
      </c>
      <c r="K218" s="16"/>
      <c r="L218" s="16"/>
      <c r="M218" s="16"/>
      <c r="N218" s="16"/>
      <c r="O218" s="16"/>
      <c r="P218" s="16"/>
      <c r="Q218" s="17" t="s">
        <v>2</v>
      </c>
      <c r="R218" s="16" t="str">
        <f>CONCATENATE(B218,Q218)</f>
        <v>C</v>
      </c>
      <c r="S218" s="16"/>
    </row>
    <row r="219" spans="1:19" x14ac:dyDescent="0.25">
      <c r="A219" s="185"/>
      <c r="B219" s="25"/>
      <c r="C219" s="21" t="str">
        <f ca="1">+CONCATENATE(I219," ",G219)</f>
        <v>d) 0</v>
      </c>
      <c r="D219" s="22"/>
      <c r="G219" s="34">
        <f ca="1">IF(J216="FIN","",LOOKUP(I215,DATOS!A:A,DATOS!M:M))</f>
        <v>0</v>
      </c>
      <c r="I219" s="31" t="s">
        <v>43</v>
      </c>
      <c r="K219" s="16"/>
      <c r="L219" s="16"/>
      <c r="M219" s="16"/>
      <c r="N219" s="16"/>
      <c r="O219" s="16"/>
      <c r="P219" s="16"/>
      <c r="Q219" s="17" t="s">
        <v>3</v>
      </c>
      <c r="R219" s="16" t="str">
        <f>CONCATENATE(B219,Q219)</f>
        <v>D</v>
      </c>
      <c r="S219" s="16"/>
    </row>
    <row r="220" spans="1:19" x14ac:dyDescent="0.25">
      <c r="A220" s="9"/>
      <c r="B220" s="26"/>
      <c r="C220" s="23"/>
      <c r="D220" s="24"/>
      <c r="J220" s="15"/>
    </row>
    <row r="221" spans="1:19" x14ac:dyDescent="0.25">
      <c r="A221" s="9"/>
      <c r="B221" s="27"/>
      <c r="C221" s="19" t="str">
        <f ca="1">+CONCATENATE(K221,".- ",G221)</f>
        <v>37.- 0</v>
      </c>
      <c r="D221" s="20"/>
      <c r="E221" s="9"/>
      <c r="F221" s="9"/>
      <c r="G221" s="36">
        <f ca="1">IF(J222="FIN","",LOOKUP(I221,DATOS!A:A,DATOS!G:G))</f>
        <v>0</v>
      </c>
      <c r="H221" s="36">
        <f ca="1">IF(J222="FIN",0,LOOKUP(I221,DATOS!A:A,DATOS!N:N))</f>
        <v>0</v>
      </c>
      <c r="I221" s="31">
        <f>+I215+1</f>
        <v>37</v>
      </c>
      <c r="J221" s="56">
        <f>IF(LOOKUP(I221,DATOS!A:A,DATOS!C:C)=0,J215,(LOOKUP(I221,DATOS!A:A,DATOS!C:C)))</f>
        <v>1</v>
      </c>
      <c r="K221" s="18">
        <f>+K215+1</f>
        <v>37</v>
      </c>
      <c r="L221" s="16" t="s">
        <v>31</v>
      </c>
      <c r="M221" s="16" t="s">
        <v>32</v>
      </c>
      <c r="N221" s="16" t="s">
        <v>37</v>
      </c>
      <c r="O221" s="16" t="s">
        <v>33</v>
      </c>
      <c r="P221" s="16" t="s">
        <v>34</v>
      </c>
      <c r="Q221" s="16" t="s">
        <v>35</v>
      </c>
      <c r="R221" s="16" t="str">
        <f ca="1">CONCATENATE("X",H221)</f>
        <v>X0</v>
      </c>
      <c r="S221" s="16" t="s">
        <v>36</v>
      </c>
    </row>
    <row r="222" spans="1:19" x14ac:dyDescent="0.25">
      <c r="A222" s="185">
        <f ca="1">IF($E$2="X",0,IF(K223&gt;2,H221,K223))</f>
        <v>0</v>
      </c>
      <c r="B222" s="25"/>
      <c r="C222" s="21" t="str">
        <f ca="1">+CONCATENATE(I222," ",G222)</f>
        <v>a) 0</v>
      </c>
      <c r="D222" s="22"/>
      <c r="G222" s="34">
        <f ca="1">IF(J222="FIN","",LOOKUP(I221,DATOS!A:A,DATOS!J:J))</f>
        <v>0</v>
      </c>
      <c r="I222" s="31" t="s">
        <v>53</v>
      </c>
      <c r="J222" s="37" t="str">
        <f>IF(J216="FIN","FIN",IF(J221=J215,"","FIN"))</f>
        <v/>
      </c>
      <c r="K222" s="16" t="s">
        <v>5</v>
      </c>
      <c r="L222" s="16">
        <f ca="1">IF(M222&gt;0,0,P222)</f>
        <v>0</v>
      </c>
      <c r="M222" s="16">
        <f ca="1">IF(P223&gt;0,1,0)</f>
        <v>0</v>
      </c>
      <c r="N222" s="16">
        <f ca="1">IF(M222=1,-1/COUNTA(Q222:Q225),0)</f>
        <v>0</v>
      </c>
      <c r="O222" s="16">
        <f>COUNTA(B222:B225)</f>
        <v>0</v>
      </c>
      <c r="P222" s="16">
        <f ca="1">COUNTIF(R222:R225,R221)</f>
        <v>0</v>
      </c>
      <c r="Q222" s="17" t="s">
        <v>0</v>
      </c>
      <c r="R222" s="16" t="str">
        <f>CONCATENATE(B222,Q222)</f>
        <v>A</v>
      </c>
      <c r="S222" s="16">
        <f ca="1">IF(P222&gt;0,P222+O222,O222*3)</f>
        <v>0</v>
      </c>
    </row>
    <row r="223" spans="1:19" x14ac:dyDescent="0.25">
      <c r="A223" s="185"/>
      <c r="B223" s="25"/>
      <c r="C223" s="21" t="str">
        <f ca="1">+CONCATENATE(I223," ",G223)</f>
        <v>b) 0</v>
      </c>
      <c r="D223" s="22"/>
      <c r="G223" s="34">
        <f ca="1">IF(J222="FIN","",LOOKUP(I221,DATOS!A:A,DATOS!K:K))</f>
        <v>0</v>
      </c>
      <c r="I223" s="31" t="s">
        <v>52</v>
      </c>
      <c r="K223" s="16">
        <f ca="1">S222</f>
        <v>0</v>
      </c>
      <c r="L223" s="16"/>
      <c r="M223" s="16"/>
      <c r="N223" s="16"/>
      <c r="O223" s="16"/>
      <c r="P223" s="16">
        <f ca="1">O222-P222</f>
        <v>0</v>
      </c>
      <c r="Q223" s="17" t="s">
        <v>1</v>
      </c>
      <c r="R223" s="16" t="str">
        <f>CONCATENATE(B223,Q223)</f>
        <v>B</v>
      </c>
      <c r="S223" s="16"/>
    </row>
    <row r="224" spans="1:19" x14ac:dyDescent="0.25">
      <c r="A224" s="185"/>
      <c r="B224" s="25"/>
      <c r="C224" s="21" t="str">
        <f ca="1">+CONCATENATE(I224," ",G224)</f>
        <v>c) 0</v>
      </c>
      <c r="D224" s="22"/>
      <c r="G224" s="34">
        <f ca="1">IF(J222="FIN","",LOOKUP(I221,DATOS!A:A,DATOS!L:L))</f>
        <v>0</v>
      </c>
      <c r="I224" s="31" t="s">
        <v>51</v>
      </c>
      <c r="K224" s="16"/>
      <c r="L224" s="16"/>
      <c r="M224" s="16"/>
      <c r="N224" s="16"/>
      <c r="O224" s="16"/>
      <c r="P224" s="16"/>
      <c r="Q224" s="17" t="s">
        <v>2</v>
      </c>
      <c r="R224" s="16" t="str">
        <f>CONCATENATE(B224,Q224)</f>
        <v>C</v>
      </c>
      <c r="S224" s="16"/>
    </row>
    <row r="225" spans="1:19" x14ac:dyDescent="0.25">
      <c r="A225" s="185"/>
      <c r="B225" s="25"/>
      <c r="C225" s="21" t="str">
        <f ca="1">+CONCATENATE(I225," ",G225)</f>
        <v>d) 0</v>
      </c>
      <c r="D225" s="22"/>
      <c r="G225" s="34">
        <f ca="1">IF(J222="FIN","",LOOKUP(I221,DATOS!A:A,DATOS!M:M))</f>
        <v>0</v>
      </c>
      <c r="I225" s="31" t="s">
        <v>43</v>
      </c>
      <c r="K225" s="16"/>
      <c r="L225" s="16"/>
      <c r="M225" s="16"/>
      <c r="N225" s="16"/>
      <c r="O225" s="16"/>
      <c r="P225" s="16"/>
      <c r="Q225" s="17" t="s">
        <v>3</v>
      </c>
      <c r="R225" s="16" t="str">
        <f>CONCATENATE(B225,Q225)</f>
        <v>D</v>
      </c>
      <c r="S225" s="16"/>
    </row>
    <row r="226" spans="1:19" x14ac:dyDescent="0.25">
      <c r="A226" s="9"/>
      <c r="B226" s="26"/>
      <c r="C226" s="23"/>
      <c r="D226" s="24"/>
      <c r="J226" s="15"/>
    </row>
    <row r="227" spans="1:19" ht="31.2" x14ac:dyDescent="0.25">
      <c r="A227" s="9"/>
      <c r="B227" s="27"/>
      <c r="C227" s="19" t="str">
        <f ca="1">+CONCATENATE(K227,".- ",G227)</f>
        <v>38.- 0</v>
      </c>
      <c r="D227" s="20"/>
      <c r="E227" s="9"/>
      <c r="F227" s="9"/>
      <c r="G227" s="36">
        <f ca="1">IF(J228="FIN","",LOOKUP(I227,DATOS!A:A,DATOS!G:G))</f>
        <v>0</v>
      </c>
      <c r="H227" s="36">
        <f ca="1">IF(J228="FIN",0,LOOKUP(I227,DATOS!A:A,DATOS!N:N))</f>
        <v>0</v>
      </c>
      <c r="I227" s="31">
        <f>+I221+1</f>
        <v>38</v>
      </c>
      <c r="J227" s="56">
        <f>IF(LOOKUP(I227,DATOS!A:A,DATOS!C:C)=0,J221,(LOOKUP(I227,DATOS!A:A,DATOS!C:C)))</f>
        <v>1</v>
      </c>
      <c r="K227" s="18">
        <f>+K221+1</f>
        <v>38</v>
      </c>
      <c r="L227" s="16" t="s">
        <v>31</v>
      </c>
      <c r="M227" s="16" t="s">
        <v>32</v>
      </c>
      <c r="N227" s="16" t="s">
        <v>37</v>
      </c>
      <c r="O227" s="16" t="s">
        <v>33</v>
      </c>
      <c r="P227" s="16" t="s">
        <v>34</v>
      </c>
      <c r="Q227" s="16" t="s">
        <v>35</v>
      </c>
      <c r="R227" s="16" t="str">
        <f ca="1">CONCATENATE("X",H227)</f>
        <v>X0</v>
      </c>
      <c r="S227" s="16" t="s">
        <v>36</v>
      </c>
    </row>
    <row r="228" spans="1:19" x14ac:dyDescent="0.25">
      <c r="A228" s="185">
        <f ca="1">IF($E$2="X",0,IF(K229&gt;2,H227,K229))</f>
        <v>0</v>
      </c>
      <c r="B228" s="25"/>
      <c r="C228" s="21" t="str">
        <f ca="1">+CONCATENATE(I228," ",G228)</f>
        <v>a) 0</v>
      </c>
      <c r="D228" s="22"/>
      <c r="G228" s="34">
        <f ca="1">IF(J228="FIN","",LOOKUP(I227,DATOS!A:A,DATOS!J:J))</f>
        <v>0</v>
      </c>
      <c r="I228" s="31" t="s">
        <v>53</v>
      </c>
      <c r="J228" s="37" t="str">
        <f>IF(J222="FIN","FIN",IF(J227=J221,"","FIN"))</f>
        <v/>
      </c>
      <c r="K228" s="16" t="s">
        <v>5</v>
      </c>
      <c r="L228" s="16">
        <f ca="1">IF(M228&gt;0,0,P228)</f>
        <v>0</v>
      </c>
      <c r="M228" s="16">
        <f ca="1">IF(P229&gt;0,1,0)</f>
        <v>0</v>
      </c>
      <c r="N228" s="16">
        <f ca="1">IF(M228=1,-1/COUNTA(Q228:Q231),0)</f>
        <v>0</v>
      </c>
      <c r="O228" s="16">
        <f>COUNTA(B228:B231)</f>
        <v>0</v>
      </c>
      <c r="P228" s="16">
        <f ca="1">COUNTIF(R228:R231,R227)</f>
        <v>0</v>
      </c>
      <c r="Q228" s="17" t="s">
        <v>0</v>
      </c>
      <c r="R228" s="16" t="str">
        <f>CONCATENATE(B228,Q228)</f>
        <v>A</v>
      </c>
      <c r="S228" s="16">
        <f ca="1">IF(P228&gt;0,P228+O228,O228*3)</f>
        <v>0</v>
      </c>
    </row>
    <row r="229" spans="1:19" x14ac:dyDescent="0.25">
      <c r="A229" s="185"/>
      <c r="B229" s="25"/>
      <c r="C229" s="21" t="str">
        <f ca="1">+CONCATENATE(I229," ",G229)</f>
        <v>b) 0</v>
      </c>
      <c r="D229" s="22"/>
      <c r="G229" s="34">
        <f ca="1">IF(J228="FIN","",LOOKUP(I227,DATOS!A:A,DATOS!K:K))</f>
        <v>0</v>
      </c>
      <c r="I229" s="31" t="s">
        <v>52</v>
      </c>
      <c r="K229" s="16">
        <f ca="1">S228</f>
        <v>0</v>
      </c>
      <c r="L229" s="16"/>
      <c r="M229" s="16"/>
      <c r="N229" s="16"/>
      <c r="O229" s="16"/>
      <c r="P229" s="16">
        <f ca="1">O228-P228</f>
        <v>0</v>
      </c>
      <c r="Q229" s="17" t="s">
        <v>1</v>
      </c>
      <c r="R229" s="16" t="str">
        <f>CONCATENATE(B229,Q229)</f>
        <v>B</v>
      </c>
      <c r="S229" s="16"/>
    </row>
    <row r="230" spans="1:19" x14ac:dyDescent="0.25">
      <c r="A230" s="185"/>
      <c r="B230" s="25"/>
      <c r="C230" s="21" t="str">
        <f ca="1">+CONCATENATE(I230," ",G230)</f>
        <v>c) 0</v>
      </c>
      <c r="D230" s="22"/>
      <c r="G230" s="34">
        <f ca="1">IF(J228="FIN","",LOOKUP(I227,DATOS!A:A,DATOS!L:L))</f>
        <v>0</v>
      </c>
      <c r="I230" s="31" t="s">
        <v>51</v>
      </c>
      <c r="K230" s="16"/>
      <c r="L230" s="16"/>
      <c r="M230" s="16"/>
      <c r="N230" s="16"/>
      <c r="O230" s="16"/>
      <c r="P230" s="16"/>
      <c r="Q230" s="17" t="s">
        <v>2</v>
      </c>
      <c r="R230" s="16" t="str">
        <f>CONCATENATE(B230,Q230)</f>
        <v>C</v>
      </c>
      <c r="S230" s="16"/>
    </row>
    <row r="231" spans="1:19" x14ac:dyDescent="0.25">
      <c r="A231" s="185"/>
      <c r="B231" s="25"/>
      <c r="C231" s="21" t="str">
        <f ca="1">+CONCATENATE(I231," ",G231)</f>
        <v>d) 0</v>
      </c>
      <c r="D231" s="22"/>
      <c r="G231" s="34">
        <f ca="1">IF(J228="FIN","",LOOKUP(I227,DATOS!A:A,DATOS!M:M))</f>
        <v>0</v>
      </c>
      <c r="I231" s="31" t="s">
        <v>43</v>
      </c>
      <c r="K231" s="16"/>
      <c r="L231" s="16"/>
      <c r="M231" s="16"/>
      <c r="N231" s="16"/>
      <c r="O231" s="16"/>
      <c r="P231" s="16"/>
      <c r="Q231" s="17" t="s">
        <v>3</v>
      </c>
      <c r="R231" s="16" t="str">
        <f>CONCATENATE(B231,Q231)</f>
        <v>D</v>
      </c>
      <c r="S231" s="16"/>
    </row>
    <row r="232" spans="1:19" x14ac:dyDescent="0.25">
      <c r="A232" s="9"/>
      <c r="B232" s="26"/>
      <c r="C232" s="23"/>
      <c r="D232" s="24"/>
      <c r="J232" s="15"/>
    </row>
    <row r="233" spans="1:19" x14ac:dyDescent="0.25">
      <c r="A233" s="9"/>
      <c r="B233" s="27"/>
      <c r="C233" s="19" t="str">
        <f ca="1">+CONCATENATE(K233,".- ",G233)</f>
        <v>39.- 0</v>
      </c>
      <c r="D233" s="20"/>
      <c r="E233" s="9"/>
      <c r="F233" s="9"/>
      <c r="G233" s="36">
        <f ca="1">IF(J234="FIN","",LOOKUP(I233,DATOS!A:A,DATOS!G:G))</f>
        <v>0</v>
      </c>
      <c r="H233" s="36">
        <f ca="1">IF(J234="FIN",0,LOOKUP(I233,DATOS!A:A,DATOS!N:N))</f>
        <v>0</v>
      </c>
      <c r="I233" s="31">
        <f>+I227+1</f>
        <v>39</v>
      </c>
      <c r="J233" s="56">
        <f>IF(LOOKUP(I233,DATOS!A:A,DATOS!C:C)=0,J227,(LOOKUP(I233,DATOS!A:A,DATOS!C:C)))</f>
        <v>1</v>
      </c>
      <c r="K233" s="18">
        <f>+K227+1</f>
        <v>39</v>
      </c>
      <c r="L233" s="16" t="s">
        <v>31</v>
      </c>
      <c r="M233" s="16" t="s">
        <v>32</v>
      </c>
      <c r="N233" s="16" t="s">
        <v>37</v>
      </c>
      <c r="O233" s="16" t="s">
        <v>33</v>
      </c>
      <c r="P233" s="16" t="s">
        <v>34</v>
      </c>
      <c r="Q233" s="16" t="s">
        <v>35</v>
      </c>
      <c r="R233" s="16" t="str">
        <f ca="1">CONCATENATE("X",H233)</f>
        <v>X0</v>
      </c>
      <c r="S233" s="16" t="s">
        <v>36</v>
      </c>
    </row>
    <row r="234" spans="1:19" x14ac:dyDescent="0.25">
      <c r="A234" s="185">
        <f ca="1">IF($E$2="X",0,IF(K235&gt;2,H233,K235))</f>
        <v>0</v>
      </c>
      <c r="B234" s="25"/>
      <c r="C234" s="21" t="str">
        <f ca="1">+CONCATENATE(I234," ",G234)</f>
        <v>a) 0</v>
      </c>
      <c r="D234" s="22"/>
      <c r="G234" s="34">
        <f ca="1">IF(J234="FIN","",LOOKUP(I233,DATOS!A:A,DATOS!J:J))</f>
        <v>0</v>
      </c>
      <c r="I234" s="31" t="s">
        <v>53</v>
      </c>
      <c r="J234" s="37" t="str">
        <f>IF(J228="FIN","FIN",IF(J233=J227,"","FIN"))</f>
        <v/>
      </c>
      <c r="K234" s="16" t="s">
        <v>5</v>
      </c>
      <c r="L234" s="16">
        <f ca="1">IF(M234&gt;0,0,P234)</f>
        <v>0</v>
      </c>
      <c r="M234" s="16">
        <f ca="1">IF(P235&gt;0,1,0)</f>
        <v>0</v>
      </c>
      <c r="N234" s="16">
        <f ca="1">IF(M234=1,-1/COUNTA(Q234:Q237),0)</f>
        <v>0</v>
      </c>
      <c r="O234" s="16">
        <f>COUNTA(B234:B237)</f>
        <v>0</v>
      </c>
      <c r="P234" s="16">
        <f ca="1">COUNTIF(R234:R237,R233)</f>
        <v>0</v>
      </c>
      <c r="Q234" s="17" t="s">
        <v>0</v>
      </c>
      <c r="R234" s="16" t="str">
        <f>CONCATENATE(B234,Q234)</f>
        <v>A</v>
      </c>
      <c r="S234" s="16">
        <f ca="1">IF(P234&gt;0,P234+O234,O234*3)</f>
        <v>0</v>
      </c>
    </row>
    <row r="235" spans="1:19" x14ac:dyDescent="0.25">
      <c r="A235" s="185"/>
      <c r="B235" s="25"/>
      <c r="C235" s="21" t="str">
        <f ca="1">+CONCATENATE(I235," ",G235)</f>
        <v>b) 0</v>
      </c>
      <c r="D235" s="22"/>
      <c r="G235" s="34">
        <f ca="1">IF(J234="FIN","",LOOKUP(I233,DATOS!A:A,DATOS!K:K))</f>
        <v>0</v>
      </c>
      <c r="I235" s="31" t="s">
        <v>52</v>
      </c>
      <c r="K235" s="16">
        <f ca="1">S234</f>
        <v>0</v>
      </c>
      <c r="L235" s="16"/>
      <c r="M235" s="16"/>
      <c r="N235" s="16"/>
      <c r="O235" s="16"/>
      <c r="P235" s="16">
        <f ca="1">O234-P234</f>
        <v>0</v>
      </c>
      <c r="Q235" s="17" t="s">
        <v>1</v>
      </c>
      <c r="R235" s="16" t="str">
        <f>CONCATENATE(B235,Q235)</f>
        <v>B</v>
      </c>
      <c r="S235" s="16"/>
    </row>
    <row r="236" spans="1:19" x14ac:dyDescent="0.25">
      <c r="A236" s="185"/>
      <c r="B236" s="25"/>
      <c r="C236" s="21" t="str">
        <f ca="1">+CONCATENATE(I236," ",G236)</f>
        <v>c) 0</v>
      </c>
      <c r="D236" s="22"/>
      <c r="G236" s="34">
        <f ca="1">IF(J234="FIN","",LOOKUP(I233,DATOS!A:A,DATOS!L:L))</f>
        <v>0</v>
      </c>
      <c r="I236" s="31" t="s">
        <v>51</v>
      </c>
      <c r="K236" s="16"/>
      <c r="L236" s="16"/>
      <c r="M236" s="16"/>
      <c r="N236" s="16"/>
      <c r="O236" s="16"/>
      <c r="P236" s="16"/>
      <c r="Q236" s="17" t="s">
        <v>2</v>
      </c>
      <c r="R236" s="16" t="str">
        <f>CONCATENATE(B236,Q236)</f>
        <v>C</v>
      </c>
      <c r="S236" s="16"/>
    </row>
    <row r="237" spans="1:19" x14ac:dyDescent="0.25">
      <c r="A237" s="185"/>
      <c r="B237" s="25"/>
      <c r="C237" s="21" t="str">
        <f ca="1">+CONCATENATE(I237," ",G237)</f>
        <v>d) 0</v>
      </c>
      <c r="D237" s="22"/>
      <c r="G237" s="34">
        <f ca="1">IF(J234="FIN","",LOOKUP(I233,DATOS!A:A,DATOS!M:M))</f>
        <v>0</v>
      </c>
      <c r="I237" s="31" t="s">
        <v>43</v>
      </c>
      <c r="K237" s="16"/>
      <c r="L237" s="16"/>
      <c r="M237" s="16"/>
      <c r="N237" s="16"/>
      <c r="O237" s="16"/>
      <c r="P237" s="16"/>
      <c r="Q237" s="17" t="s">
        <v>3</v>
      </c>
      <c r="R237" s="16" t="str">
        <f>CONCATENATE(B237,Q237)</f>
        <v>D</v>
      </c>
      <c r="S237" s="16"/>
    </row>
    <row r="238" spans="1:19" x14ac:dyDescent="0.25">
      <c r="A238" s="9"/>
      <c r="B238" s="26"/>
      <c r="C238" s="23"/>
      <c r="D238" s="24"/>
      <c r="J238" s="15"/>
    </row>
    <row r="239" spans="1:19" ht="31.2" x14ac:dyDescent="0.25">
      <c r="A239" s="9"/>
      <c r="B239" s="27"/>
      <c r="C239" s="19" t="str">
        <f ca="1">+CONCATENATE(K239,".- ",G239)</f>
        <v>40.- 0</v>
      </c>
      <c r="D239" s="20"/>
      <c r="E239" s="9"/>
      <c r="F239" s="9"/>
      <c r="G239" s="36">
        <f ca="1">IF(J240="FIN","",LOOKUP(I239,DATOS!A:A,DATOS!G:G))</f>
        <v>0</v>
      </c>
      <c r="H239" s="36">
        <f ca="1">IF(J240="FIN",0,LOOKUP(I239,DATOS!A:A,DATOS!N:N))</f>
        <v>0</v>
      </c>
      <c r="I239" s="31">
        <f>+I233+1</f>
        <v>40</v>
      </c>
      <c r="J239" s="56">
        <f>IF(LOOKUP(I239,DATOS!A:A,DATOS!C:C)=0,J233,(LOOKUP(I239,DATOS!A:A,DATOS!C:C)))</f>
        <v>1</v>
      </c>
      <c r="K239" s="18">
        <f>+K233+1</f>
        <v>40</v>
      </c>
      <c r="L239" s="16" t="s">
        <v>31</v>
      </c>
      <c r="M239" s="16" t="s">
        <v>32</v>
      </c>
      <c r="N239" s="16" t="s">
        <v>37</v>
      </c>
      <c r="O239" s="16" t="s">
        <v>33</v>
      </c>
      <c r="P239" s="16" t="s">
        <v>34</v>
      </c>
      <c r="Q239" s="16" t="s">
        <v>35</v>
      </c>
      <c r="R239" s="16" t="str">
        <f ca="1">CONCATENATE("X",H239)</f>
        <v>X0</v>
      </c>
      <c r="S239" s="16" t="s">
        <v>36</v>
      </c>
    </row>
    <row r="240" spans="1:19" x14ac:dyDescent="0.25">
      <c r="A240" s="185">
        <f ca="1">IF($E$2="X",0,IF(K241&gt;2,H239,K241))</f>
        <v>0</v>
      </c>
      <c r="B240" s="25"/>
      <c r="C240" s="21" t="str">
        <f ca="1">+CONCATENATE(I240," ",G240)</f>
        <v>a) 0</v>
      </c>
      <c r="D240" s="22"/>
      <c r="G240" s="34">
        <f ca="1">IF(J240="FIN","",LOOKUP(I239,DATOS!A:A,DATOS!J:J))</f>
        <v>0</v>
      </c>
      <c r="I240" s="31" t="s">
        <v>53</v>
      </c>
      <c r="J240" s="37" t="str">
        <f>IF(J234="FIN","FIN",IF(J239=J233,"","FIN"))</f>
        <v/>
      </c>
      <c r="K240" s="16" t="s">
        <v>5</v>
      </c>
      <c r="L240" s="16">
        <f ca="1">IF(M240&gt;0,0,P240)</f>
        <v>0</v>
      </c>
      <c r="M240" s="16">
        <f ca="1">IF(P241&gt;0,1,0)</f>
        <v>0</v>
      </c>
      <c r="N240" s="16">
        <f ca="1">IF(M240=1,-1/COUNTA(Q240:Q243),0)</f>
        <v>0</v>
      </c>
      <c r="O240" s="16">
        <f>COUNTA(B240:B243)</f>
        <v>0</v>
      </c>
      <c r="P240" s="16">
        <f ca="1">COUNTIF(R240:R243,R239)</f>
        <v>0</v>
      </c>
      <c r="Q240" s="17" t="s">
        <v>0</v>
      </c>
      <c r="R240" s="16" t="str">
        <f>CONCATENATE(B240,Q240)</f>
        <v>A</v>
      </c>
      <c r="S240" s="16">
        <f ca="1">IF(P240&gt;0,P240+O240,O240*3)</f>
        <v>0</v>
      </c>
    </row>
    <row r="241" spans="1:19" x14ac:dyDescent="0.25">
      <c r="A241" s="185"/>
      <c r="B241" s="25"/>
      <c r="C241" s="21" t="str">
        <f ca="1">+CONCATENATE(I241," ",G241)</f>
        <v>b) 0</v>
      </c>
      <c r="D241" s="22"/>
      <c r="G241" s="34">
        <f ca="1">IF(J240="FIN","",LOOKUP(I239,DATOS!A:A,DATOS!K:K))</f>
        <v>0</v>
      </c>
      <c r="I241" s="31" t="s">
        <v>52</v>
      </c>
      <c r="K241" s="16">
        <f ca="1">S240</f>
        <v>0</v>
      </c>
      <c r="L241" s="16"/>
      <c r="M241" s="16"/>
      <c r="N241" s="16"/>
      <c r="O241" s="16"/>
      <c r="P241" s="16">
        <f ca="1">O240-P240</f>
        <v>0</v>
      </c>
      <c r="Q241" s="17" t="s">
        <v>1</v>
      </c>
      <c r="R241" s="16" t="str">
        <f>CONCATENATE(B241,Q241)</f>
        <v>B</v>
      </c>
      <c r="S241" s="16"/>
    </row>
    <row r="242" spans="1:19" x14ac:dyDescent="0.25">
      <c r="A242" s="185"/>
      <c r="B242" s="25"/>
      <c r="C242" s="21" t="str">
        <f ca="1">+CONCATENATE(I242," ",G242)</f>
        <v>c) 0</v>
      </c>
      <c r="D242" s="22"/>
      <c r="G242" s="34">
        <f ca="1">IF(J240="FIN","",LOOKUP(I239,DATOS!A:A,DATOS!L:L))</f>
        <v>0</v>
      </c>
      <c r="I242" s="31" t="s">
        <v>51</v>
      </c>
      <c r="K242" s="16"/>
      <c r="L242" s="16"/>
      <c r="M242" s="16"/>
      <c r="N242" s="16"/>
      <c r="O242" s="16"/>
      <c r="P242" s="16"/>
      <c r="Q242" s="17" t="s">
        <v>2</v>
      </c>
      <c r="R242" s="16" t="str">
        <f>CONCATENATE(B242,Q242)</f>
        <v>C</v>
      </c>
      <c r="S242" s="16"/>
    </row>
    <row r="243" spans="1:19" x14ac:dyDescent="0.25">
      <c r="A243" s="185"/>
      <c r="B243" s="25"/>
      <c r="C243" s="21" t="str">
        <f ca="1">+CONCATENATE(I243," ",G243)</f>
        <v>d) 0</v>
      </c>
      <c r="D243" s="22"/>
      <c r="G243" s="34">
        <f ca="1">IF(J240="FIN","",LOOKUP(I239,DATOS!A:A,DATOS!M:M))</f>
        <v>0</v>
      </c>
      <c r="I243" s="31" t="s">
        <v>43</v>
      </c>
      <c r="K243" s="16"/>
      <c r="L243" s="16"/>
      <c r="M243" s="16"/>
      <c r="N243" s="16"/>
      <c r="O243" s="16"/>
      <c r="P243" s="16"/>
      <c r="Q243" s="17" t="s">
        <v>3</v>
      </c>
      <c r="R243" s="16" t="str">
        <f>CONCATENATE(B243,Q243)</f>
        <v>D</v>
      </c>
      <c r="S243" s="16"/>
    </row>
    <row r="244" spans="1:19" x14ac:dyDescent="0.25">
      <c r="A244" s="9"/>
      <c r="B244" s="26"/>
      <c r="C244" s="23"/>
      <c r="D244" s="24"/>
      <c r="J244" s="15"/>
    </row>
    <row r="245" spans="1:19" x14ac:dyDescent="0.25">
      <c r="A245" s="9"/>
      <c r="B245" s="27"/>
      <c r="C245" s="19" t="str">
        <f ca="1">+CONCATENATE(K245,".- ",G245)</f>
        <v>41.- 0</v>
      </c>
      <c r="D245" s="20"/>
      <c r="E245" s="9"/>
      <c r="F245" s="9"/>
      <c r="G245" s="36">
        <f ca="1">IF(J246="FIN","",LOOKUP(I245,DATOS!A:A,DATOS!G:G))</f>
        <v>0</v>
      </c>
      <c r="H245" s="36">
        <f ca="1">IF(J246="FIN",0,LOOKUP(I245,DATOS!A:A,DATOS!N:N))</f>
        <v>0</v>
      </c>
      <c r="I245" s="31">
        <f>+I239+1</f>
        <v>41</v>
      </c>
      <c r="J245" s="56">
        <f>IF(LOOKUP(I245,DATOS!A:A,DATOS!C:C)=0,J239,(LOOKUP(I245,DATOS!A:A,DATOS!C:C)))</f>
        <v>1</v>
      </c>
      <c r="K245" s="18">
        <f>+K239+1</f>
        <v>41</v>
      </c>
      <c r="L245" s="16" t="s">
        <v>31</v>
      </c>
      <c r="M245" s="16" t="s">
        <v>32</v>
      </c>
      <c r="N245" s="16" t="s">
        <v>37</v>
      </c>
      <c r="O245" s="16" t="s">
        <v>33</v>
      </c>
      <c r="P245" s="16" t="s">
        <v>34</v>
      </c>
      <c r="Q245" s="16" t="s">
        <v>35</v>
      </c>
      <c r="R245" s="16" t="str">
        <f ca="1">CONCATENATE("X",H245)</f>
        <v>X0</v>
      </c>
      <c r="S245" s="16" t="s">
        <v>36</v>
      </c>
    </row>
    <row r="246" spans="1:19" x14ac:dyDescent="0.25">
      <c r="A246" s="185">
        <f ca="1">IF($E$2="X",0,IF(K247&gt;2,H245,K247))</f>
        <v>0</v>
      </c>
      <c r="B246" s="25"/>
      <c r="C246" s="21" t="str">
        <f ca="1">+CONCATENATE(I246," ",G246)</f>
        <v>a) 0</v>
      </c>
      <c r="D246" s="22"/>
      <c r="G246" s="34">
        <f ca="1">IF(J246="FIN","",LOOKUP(I245,DATOS!A:A,DATOS!J:J))</f>
        <v>0</v>
      </c>
      <c r="I246" s="31" t="s">
        <v>53</v>
      </c>
      <c r="J246" s="37" t="str">
        <f>IF(J240="FIN","FIN",IF(J245=J239,"","FIN"))</f>
        <v/>
      </c>
      <c r="K246" s="16" t="s">
        <v>5</v>
      </c>
      <c r="L246" s="16">
        <f ca="1">IF(M246&gt;0,0,P246)</f>
        <v>0</v>
      </c>
      <c r="M246" s="16">
        <f ca="1">IF(P247&gt;0,1,0)</f>
        <v>0</v>
      </c>
      <c r="N246" s="16">
        <f ca="1">IF(M246=1,-1/COUNTA(Q246:Q249),0)</f>
        <v>0</v>
      </c>
      <c r="O246" s="16">
        <f>COUNTA(B246:B249)</f>
        <v>0</v>
      </c>
      <c r="P246" s="16">
        <f ca="1">COUNTIF(R246:R249,R245)</f>
        <v>0</v>
      </c>
      <c r="Q246" s="17" t="s">
        <v>0</v>
      </c>
      <c r="R246" s="16" t="str">
        <f>CONCATENATE(B246,Q246)</f>
        <v>A</v>
      </c>
      <c r="S246" s="16">
        <f ca="1">IF(P246&gt;0,P246+O246,O246*3)</f>
        <v>0</v>
      </c>
    </row>
    <row r="247" spans="1:19" x14ac:dyDescent="0.25">
      <c r="A247" s="185"/>
      <c r="B247" s="25"/>
      <c r="C247" s="21" t="str">
        <f ca="1">+CONCATENATE(I247," ",G247)</f>
        <v>b) 0</v>
      </c>
      <c r="D247" s="22"/>
      <c r="G247" s="34">
        <f ca="1">IF(J246="FIN","",LOOKUP(I245,DATOS!A:A,DATOS!K:K))</f>
        <v>0</v>
      </c>
      <c r="I247" s="31" t="s">
        <v>52</v>
      </c>
      <c r="K247" s="16">
        <f ca="1">S246</f>
        <v>0</v>
      </c>
      <c r="L247" s="16"/>
      <c r="M247" s="16"/>
      <c r="N247" s="16"/>
      <c r="O247" s="16"/>
      <c r="P247" s="16">
        <f ca="1">O246-P246</f>
        <v>0</v>
      </c>
      <c r="Q247" s="17" t="s">
        <v>1</v>
      </c>
      <c r="R247" s="16" t="str">
        <f>CONCATENATE(B247,Q247)</f>
        <v>B</v>
      </c>
      <c r="S247" s="16"/>
    </row>
    <row r="248" spans="1:19" x14ac:dyDescent="0.25">
      <c r="A248" s="185"/>
      <c r="B248" s="25"/>
      <c r="C248" s="21" t="str">
        <f ca="1">+CONCATENATE(I248," ",G248)</f>
        <v>c) 0</v>
      </c>
      <c r="D248" s="22"/>
      <c r="G248" s="34">
        <f ca="1">IF(J246="FIN","",LOOKUP(I245,DATOS!A:A,DATOS!L:L))</f>
        <v>0</v>
      </c>
      <c r="I248" s="31" t="s">
        <v>51</v>
      </c>
      <c r="K248" s="16"/>
      <c r="L248" s="16"/>
      <c r="M248" s="16"/>
      <c r="N248" s="16"/>
      <c r="O248" s="16"/>
      <c r="P248" s="16"/>
      <c r="Q248" s="17" t="s">
        <v>2</v>
      </c>
      <c r="R248" s="16" t="str">
        <f>CONCATENATE(B248,Q248)</f>
        <v>C</v>
      </c>
      <c r="S248" s="16"/>
    </row>
    <row r="249" spans="1:19" x14ac:dyDescent="0.25">
      <c r="A249" s="185"/>
      <c r="B249" s="25"/>
      <c r="C249" s="21" t="str">
        <f ca="1">+CONCATENATE(I249," ",G249)</f>
        <v>d) 0</v>
      </c>
      <c r="D249" s="22"/>
      <c r="G249" s="34">
        <f ca="1">IF(J246="FIN","",LOOKUP(I245,DATOS!A:A,DATOS!M:M))</f>
        <v>0</v>
      </c>
      <c r="I249" s="31" t="s">
        <v>43</v>
      </c>
      <c r="K249" s="16"/>
      <c r="L249" s="16"/>
      <c r="M249" s="16"/>
      <c r="N249" s="16"/>
      <c r="O249" s="16"/>
      <c r="P249" s="16"/>
      <c r="Q249" s="17" t="s">
        <v>3</v>
      </c>
      <c r="R249" s="16" t="str">
        <f>CONCATENATE(B249,Q249)</f>
        <v>D</v>
      </c>
      <c r="S249" s="16"/>
    </row>
    <row r="250" spans="1:19" x14ac:dyDescent="0.25">
      <c r="A250" s="9"/>
      <c r="B250" s="26"/>
      <c r="C250" s="23"/>
      <c r="D250" s="24"/>
      <c r="J250" s="15"/>
    </row>
    <row r="251" spans="1:19" ht="31.2" x14ac:dyDescent="0.25">
      <c r="A251" s="9"/>
      <c r="B251" s="27"/>
      <c r="C251" s="19" t="str">
        <f ca="1">+CONCATENATE(K251,".- ",G251)</f>
        <v>42.- 0</v>
      </c>
      <c r="D251" s="20"/>
      <c r="E251" s="9"/>
      <c r="F251" s="9"/>
      <c r="G251" s="36">
        <f ca="1">IF(J252="FIN","",LOOKUP(I251,DATOS!A:A,DATOS!G:G))</f>
        <v>0</v>
      </c>
      <c r="H251" s="36">
        <f ca="1">IF(J252="FIN",0,LOOKUP(I251,DATOS!A:A,DATOS!N:N))</f>
        <v>0</v>
      </c>
      <c r="I251" s="31">
        <f>+I245+1</f>
        <v>42</v>
      </c>
      <c r="J251" s="56">
        <f>IF(LOOKUP(I251,DATOS!A:A,DATOS!C:C)=0,J245,(LOOKUP(I251,DATOS!A:A,DATOS!C:C)))</f>
        <v>1</v>
      </c>
      <c r="K251" s="18">
        <f>+K245+1</f>
        <v>42</v>
      </c>
      <c r="L251" s="16" t="s">
        <v>31</v>
      </c>
      <c r="M251" s="16" t="s">
        <v>32</v>
      </c>
      <c r="N251" s="16" t="s">
        <v>37</v>
      </c>
      <c r="O251" s="16" t="s">
        <v>33</v>
      </c>
      <c r="P251" s="16" t="s">
        <v>34</v>
      </c>
      <c r="Q251" s="16" t="s">
        <v>35</v>
      </c>
      <c r="R251" s="16" t="str">
        <f ca="1">CONCATENATE("X",H251)</f>
        <v>X0</v>
      </c>
      <c r="S251" s="16" t="s">
        <v>36</v>
      </c>
    </row>
    <row r="252" spans="1:19" x14ac:dyDescent="0.25">
      <c r="A252" s="185">
        <f ca="1">IF($E$2="X",0,IF(K253&gt;2,H251,K253))</f>
        <v>0</v>
      </c>
      <c r="B252" s="25"/>
      <c r="C252" s="21" t="str">
        <f ca="1">+CONCATENATE(I252," ",G252)</f>
        <v>a) 0</v>
      </c>
      <c r="D252" s="22"/>
      <c r="G252" s="34">
        <f ca="1">IF(J252="FIN","",LOOKUP(I251,DATOS!A:A,DATOS!J:J))</f>
        <v>0</v>
      </c>
      <c r="I252" s="31" t="s">
        <v>53</v>
      </c>
      <c r="J252" s="37" t="str">
        <f>IF(J246="FIN","FIN",IF(J251=J245,"","FIN"))</f>
        <v/>
      </c>
      <c r="K252" s="16" t="s">
        <v>5</v>
      </c>
      <c r="L252" s="16">
        <f ca="1">IF(M252&gt;0,0,P252)</f>
        <v>0</v>
      </c>
      <c r="M252" s="16">
        <f ca="1">IF(P253&gt;0,1,0)</f>
        <v>0</v>
      </c>
      <c r="N252" s="16">
        <f ca="1">IF(M252=1,-1/COUNTA(Q252:Q255),0)</f>
        <v>0</v>
      </c>
      <c r="O252" s="16">
        <f>COUNTA(B252:B255)</f>
        <v>0</v>
      </c>
      <c r="P252" s="16">
        <f ca="1">COUNTIF(R252:R255,R251)</f>
        <v>0</v>
      </c>
      <c r="Q252" s="17" t="s">
        <v>0</v>
      </c>
      <c r="R252" s="16" t="str">
        <f>CONCATENATE(B252,Q252)</f>
        <v>A</v>
      </c>
      <c r="S252" s="16">
        <f ca="1">IF(P252&gt;0,P252+O252,O252*3)</f>
        <v>0</v>
      </c>
    </row>
    <row r="253" spans="1:19" x14ac:dyDescent="0.25">
      <c r="A253" s="185"/>
      <c r="B253" s="25"/>
      <c r="C253" s="21" t="str">
        <f ca="1">+CONCATENATE(I253," ",G253)</f>
        <v>b) 0</v>
      </c>
      <c r="D253" s="22"/>
      <c r="G253" s="34">
        <f ca="1">IF(J252="FIN","",LOOKUP(I251,DATOS!A:A,DATOS!K:K))</f>
        <v>0</v>
      </c>
      <c r="I253" s="31" t="s">
        <v>52</v>
      </c>
      <c r="K253" s="16">
        <f ca="1">S252</f>
        <v>0</v>
      </c>
      <c r="L253" s="16"/>
      <c r="M253" s="16"/>
      <c r="N253" s="16"/>
      <c r="O253" s="16"/>
      <c r="P253" s="16">
        <f ca="1">O252-P252</f>
        <v>0</v>
      </c>
      <c r="Q253" s="17" t="s">
        <v>1</v>
      </c>
      <c r="R253" s="16" t="str">
        <f>CONCATENATE(B253,Q253)</f>
        <v>B</v>
      </c>
      <c r="S253" s="16"/>
    </row>
    <row r="254" spans="1:19" x14ac:dyDescent="0.25">
      <c r="A254" s="185"/>
      <c r="B254" s="25"/>
      <c r="C254" s="21" t="str">
        <f ca="1">+CONCATENATE(I254," ",G254)</f>
        <v>c) 0</v>
      </c>
      <c r="D254" s="22"/>
      <c r="G254" s="34">
        <f ca="1">IF(J252="FIN","",LOOKUP(I251,DATOS!A:A,DATOS!L:L))</f>
        <v>0</v>
      </c>
      <c r="I254" s="31" t="s">
        <v>51</v>
      </c>
      <c r="K254" s="16"/>
      <c r="L254" s="16"/>
      <c r="M254" s="16"/>
      <c r="N254" s="16"/>
      <c r="O254" s="16"/>
      <c r="P254" s="16"/>
      <c r="Q254" s="17" t="s">
        <v>2</v>
      </c>
      <c r="R254" s="16" t="str">
        <f>CONCATENATE(B254,Q254)</f>
        <v>C</v>
      </c>
      <c r="S254" s="16"/>
    </row>
    <row r="255" spans="1:19" x14ac:dyDescent="0.25">
      <c r="A255" s="185"/>
      <c r="B255" s="25"/>
      <c r="C255" s="21" t="str">
        <f ca="1">+CONCATENATE(I255," ",G255)</f>
        <v>d) 0</v>
      </c>
      <c r="D255" s="22"/>
      <c r="G255" s="34">
        <f ca="1">IF(J252="FIN","",LOOKUP(I251,DATOS!A:A,DATOS!M:M))</f>
        <v>0</v>
      </c>
      <c r="I255" s="31" t="s">
        <v>43</v>
      </c>
      <c r="K255" s="16"/>
      <c r="L255" s="16"/>
      <c r="M255" s="16"/>
      <c r="N255" s="16"/>
      <c r="O255" s="16"/>
      <c r="P255" s="16"/>
      <c r="Q255" s="17" t="s">
        <v>3</v>
      </c>
      <c r="R255" s="16" t="str">
        <f>CONCATENATE(B255,Q255)</f>
        <v>D</v>
      </c>
      <c r="S255" s="16"/>
    </row>
    <row r="256" spans="1:19" x14ac:dyDescent="0.25">
      <c r="A256" s="9"/>
      <c r="B256" s="26"/>
      <c r="C256" s="23"/>
      <c r="D256" s="24"/>
      <c r="J256" s="15"/>
    </row>
    <row r="257" spans="1:19" ht="31.2" x14ac:dyDescent="0.25">
      <c r="A257" s="9"/>
      <c r="B257" s="27"/>
      <c r="C257" s="19" t="str">
        <f ca="1">+CONCATENATE(K257,".- ",G257)</f>
        <v>43.- 0</v>
      </c>
      <c r="D257" s="20"/>
      <c r="E257" s="9"/>
      <c r="F257" s="9"/>
      <c r="G257" s="36">
        <f ca="1">IF(J258="FIN","",LOOKUP(I257,DATOS!A:A,DATOS!G:G))</f>
        <v>0</v>
      </c>
      <c r="H257" s="36">
        <f ca="1">IF(J258="FIN",0,LOOKUP(I257,DATOS!A:A,DATOS!N:N))</f>
        <v>0</v>
      </c>
      <c r="I257" s="31">
        <f>+I251+1</f>
        <v>43</v>
      </c>
      <c r="J257" s="56">
        <f>IF(LOOKUP(I257,DATOS!A:A,DATOS!C:C)=0,J251,(LOOKUP(I257,DATOS!A:A,DATOS!C:C)))</f>
        <v>1</v>
      </c>
      <c r="K257" s="18">
        <f>+K251+1</f>
        <v>43</v>
      </c>
      <c r="L257" s="16" t="s">
        <v>31</v>
      </c>
      <c r="M257" s="16" t="s">
        <v>32</v>
      </c>
      <c r="N257" s="16" t="s">
        <v>37</v>
      </c>
      <c r="O257" s="16" t="s">
        <v>33</v>
      </c>
      <c r="P257" s="16" t="s">
        <v>34</v>
      </c>
      <c r="Q257" s="16" t="s">
        <v>35</v>
      </c>
      <c r="R257" s="16" t="str">
        <f ca="1">CONCATENATE("X",H257)</f>
        <v>X0</v>
      </c>
      <c r="S257" s="16" t="s">
        <v>36</v>
      </c>
    </row>
    <row r="258" spans="1:19" x14ac:dyDescent="0.25">
      <c r="A258" s="185">
        <f ca="1">IF($E$2="X",0,IF(K259&gt;2,H257,K259))</f>
        <v>0</v>
      </c>
      <c r="B258" s="25"/>
      <c r="C258" s="21" t="str">
        <f ca="1">+CONCATENATE(I258," ",G258)</f>
        <v>a) 0</v>
      </c>
      <c r="D258" s="22"/>
      <c r="G258" s="34">
        <f ca="1">IF(J258="FIN","",LOOKUP(I257,DATOS!A:A,DATOS!J:J))</f>
        <v>0</v>
      </c>
      <c r="I258" s="31" t="s">
        <v>53</v>
      </c>
      <c r="J258" s="37" t="str">
        <f>IF(J252="FIN","FIN",IF(J257=J251,"","FIN"))</f>
        <v/>
      </c>
      <c r="K258" s="16" t="s">
        <v>5</v>
      </c>
      <c r="L258" s="16">
        <f ca="1">IF(M258&gt;0,0,P258)</f>
        <v>0</v>
      </c>
      <c r="M258" s="16">
        <f ca="1">IF(P259&gt;0,1,0)</f>
        <v>0</v>
      </c>
      <c r="N258" s="16">
        <f ca="1">IF(M258=1,-1/COUNTA(Q258:Q261),0)</f>
        <v>0</v>
      </c>
      <c r="O258" s="16">
        <f>COUNTA(B258:B261)</f>
        <v>0</v>
      </c>
      <c r="P258" s="16">
        <f ca="1">COUNTIF(R258:R261,R257)</f>
        <v>0</v>
      </c>
      <c r="Q258" s="17" t="s">
        <v>0</v>
      </c>
      <c r="R258" s="16" t="str">
        <f>CONCATENATE(B258,Q258)</f>
        <v>A</v>
      </c>
      <c r="S258" s="16">
        <f ca="1">IF(P258&gt;0,P258+O258,O258*3)</f>
        <v>0</v>
      </c>
    </row>
    <row r="259" spans="1:19" x14ac:dyDescent="0.25">
      <c r="A259" s="185"/>
      <c r="B259" s="25"/>
      <c r="C259" s="21" t="str">
        <f ca="1">+CONCATENATE(I259," ",G259)</f>
        <v>b) 0</v>
      </c>
      <c r="D259" s="22"/>
      <c r="G259" s="34">
        <f ca="1">IF(J258="FIN","",LOOKUP(I257,DATOS!A:A,DATOS!K:K))</f>
        <v>0</v>
      </c>
      <c r="I259" s="31" t="s">
        <v>52</v>
      </c>
      <c r="K259" s="16">
        <f ca="1">S258</f>
        <v>0</v>
      </c>
      <c r="L259" s="16"/>
      <c r="M259" s="16"/>
      <c r="N259" s="16"/>
      <c r="O259" s="16"/>
      <c r="P259" s="16">
        <f ca="1">O258-P258</f>
        <v>0</v>
      </c>
      <c r="Q259" s="17" t="s">
        <v>1</v>
      </c>
      <c r="R259" s="16" t="str">
        <f>CONCATENATE(B259,Q259)</f>
        <v>B</v>
      </c>
      <c r="S259" s="16"/>
    </row>
    <row r="260" spans="1:19" x14ac:dyDescent="0.25">
      <c r="A260" s="185"/>
      <c r="B260" s="25"/>
      <c r="C260" s="21" t="str">
        <f ca="1">+CONCATENATE(I260," ",G260)</f>
        <v>c) 0</v>
      </c>
      <c r="D260" s="22"/>
      <c r="G260" s="34">
        <f ca="1">IF(J258="FIN","",LOOKUP(I257,DATOS!A:A,DATOS!L:L))</f>
        <v>0</v>
      </c>
      <c r="I260" s="31" t="s">
        <v>51</v>
      </c>
      <c r="K260" s="16"/>
      <c r="L260" s="16"/>
      <c r="M260" s="16"/>
      <c r="N260" s="16"/>
      <c r="O260" s="16"/>
      <c r="P260" s="16"/>
      <c r="Q260" s="17" t="s">
        <v>2</v>
      </c>
      <c r="R260" s="16" t="str">
        <f>CONCATENATE(B260,Q260)</f>
        <v>C</v>
      </c>
      <c r="S260" s="16"/>
    </row>
    <row r="261" spans="1:19" x14ac:dyDescent="0.25">
      <c r="A261" s="185"/>
      <c r="B261" s="25"/>
      <c r="C261" s="21" t="str">
        <f ca="1">+CONCATENATE(I261," ",G261)</f>
        <v>d) 0</v>
      </c>
      <c r="D261" s="22"/>
      <c r="G261" s="34">
        <f ca="1">IF(J258="FIN","",LOOKUP(I257,DATOS!A:A,DATOS!M:M))</f>
        <v>0</v>
      </c>
      <c r="I261" s="31" t="s">
        <v>43</v>
      </c>
      <c r="K261" s="16"/>
      <c r="L261" s="16"/>
      <c r="M261" s="16"/>
      <c r="N261" s="16"/>
      <c r="O261" s="16"/>
      <c r="P261" s="16"/>
      <c r="Q261" s="17" t="s">
        <v>3</v>
      </c>
      <c r="R261" s="16" t="str">
        <f>CONCATENATE(B261,Q261)</f>
        <v>D</v>
      </c>
      <c r="S261" s="16"/>
    </row>
    <row r="262" spans="1:19" x14ac:dyDescent="0.25">
      <c r="A262" s="9"/>
      <c r="B262" s="26"/>
      <c r="C262" s="23"/>
      <c r="D262" s="24"/>
      <c r="J262" s="15"/>
    </row>
    <row r="263" spans="1:19" ht="46.8" x14ac:dyDescent="0.25">
      <c r="A263" s="9"/>
      <c r="B263" s="27"/>
      <c r="C263" s="19" t="str">
        <f ca="1">+CONCATENATE(K263,".- ",G263)</f>
        <v>44.- 0</v>
      </c>
      <c r="D263" s="20"/>
      <c r="E263" s="9"/>
      <c r="F263" s="9"/>
      <c r="G263" s="36">
        <f ca="1">IF(J264="FIN","",LOOKUP(I263,DATOS!A:A,DATOS!G:G))</f>
        <v>0</v>
      </c>
      <c r="H263" s="36">
        <f ca="1">IF(J264="FIN",0,LOOKUP(I263,DATOS!A:A,DATOS!N:N))</f>
        <v>0</v>
      </c>
      <c r="I263" s="31">
        <f>+I257+1</f>
        <v>44</v>
      </c>
      <c r="J263" s="56">
        <f>IF(LOOKUP(I263,DATOS!A:A,DATOS!C:C)=0,J257,(LOOKUP(I263,DATOS!A:A,DATOS!C:C)))</f>
        <v>1</v>
      </c>
      <c r="K263" s="18">
        <f>+K257+1</f>
        <v>44</v>
      </c>
      <c r="L263" s="16" t="s">
        <v>31</v>
      </c>
      <c r="M263" s="16" t="s">
        <v>32</v>
      </c>
      <c r="N263" s="16" t="s">
        <v>37</v>
      </c>
      <c r="O263" s="16" t="s">
        <v>33</v>
      </c>
      <c r="P263" s="16" t="s">
        <v>34</v>
      </c>
      <c r="Q263" s="16" t="s">
        <v>35</v>
      </c>
      <c r="R263" s="16" t="str">
        <f ca="1">CONCATENATE("X",H263)</f>
        <v>X0</v>
      </c>
      <c r="S263" s="16" t="s">
        <v>36</v>
      </c>
    </row>
    <row r="264" spans="1:19" x14ac:dyDescent="0.25">
      <c r="A264" s="185">
        <f ca="1">IF($E$2="X",0,IF(K265&gt;2,H263,K265))</f>
        <v>0</v>
      </c>
      <c r="B264" s="25"/>
      <c r="C264" s="21" t="str">
        <f ca="1">+CONCATENATE(I264," ",G264)</f>
        <v>a) 0</v>
      </c>
      <c r="D264" s="22"/>
      <c r="G264" s="34">
        <f ca="1">IF(J264="FIN","",LOOKUP(I263,DATOS!A:A,DATOS!J:J))</f>
        <v>0</v>
      </c>
      <c r="I264" s="31" t="s">
        <v>53</v>
      </c>
      <c r="J264" s="37" t="str">
        <f>IF(J258="FIN","FIN",IF(J263=J257,"","FIN"))</f>
        <v/>
      </c>
      <c r="K264" s="16" t="s">
        <v>5</v>
      </c>
      <c r="L264" s="16">
        <f ca="1">IF(M264&gt;0,0,P264)</f>
        <v>0</v>
      </c>
      <c r="M264" s="16">
        <f ca="1">IF(P265&gt;0,1,0)</f>
        <v>0</v>
      </c>
      <c r="N264" s="16">
        <f ca="1">IF(M264=1,-1/COUNTA(Q264:Q267),0)</f>
        <v>0</v>
      </c>
      <c r="O264" s="16">
        <f>COUNTA(B264:B267)</f>
        <v>0</v>
      </c>
      <c r="P264" s="16">
        <f ca="1">COUNTIF(R264:R267,R263)</f>
        <v>0</v>
      </c>
      <c r="Q264" s="17" t="s">
        <v>0</v>
      </c>
      <c r="R264" s="16" t="str">
        <f>CONCATENATE(B264,Q264)</f>
        <v>A</v>
      </c>
      <c r="S264" s="16">
        <f ca="1">IF(P264&gt;0,P264+O264,O264*3)</f>
        <v>0</v>
      </c>
    </row>
    <row r="265" spans="1:19" x14ac:dyDescent="0.25">
      <c r="A265" s="185"/>
      <c r="B265" s="25"/>
      <c r="C265" s="21" t="str">
        <f ca="1">+CONCATENATE(I265," ",G265)</f>
        <v>b) 0</v>
      </c>
      <c r="D265" s="22"/>
      <c r="G265" s="34">
        <f ca="1">IF(J264="FIN","",LOOKUP(I263,DATOS!A:A,DATOS!K:K))</f>
        <v>0</v>
      </c>
      <c r="I265" s="31" t="s">
        <v>52</v>
      </c>
      <c r="K265" s="16">
        <f ca="1">S264</f>
        <v>0</v>
      </c>
      <c r="L265" s="16"/>
      <c r="M265" s="16"/>
      <c r="N265" s="16"/>
      <c r="O265" s="16"/>
      <c r="P265" s="16">
        <f ca="1">O264-P264</f>
        <v>0</v>
      </c>
      <c r="Q265" s="17" t="s">
        <v>1</v>
      </c>
      <c r="R265" s="16" t="str">
        <f>CONCATENATE(B265,Q265)</f>
        <v>B</v>
      </c>
      <c r="S265" s="16"/>
    </row>
    <row r="266" spans="1:19" x14ac:dyDescent="0.25">
      <c r="A266" s="185"/>
      <c r="B266" s="25"/>
      <c r="C266" s="21" t="str">
        <f ca="1">+CONCATENATE(I266," ",G266)</f>
        <v>c) 0</v>
      </c>
      <c r="D266" s="22"/>
      <c r="G266" s="34">
        <f ca="1">IF(J264="FIN","",LOOKUP(I263,DATOS!A:A,DATOS!L:L))</f>
        <v>0</v>
      </c>
      <c r="I266" s="31" t="s">
        <v>51</v>
      </c>
      <c r="K266" s="16"/>
      <c r="L266" s="16"/>
      <c r="M266" s="16"/>
      <c r="N266" s="16"/>
      <c r="O266" s="16"/>
      <c r="P266" s="16"/>
      <c r="Q266" s="17" t="s">
        <v>2</v>
      </c>
      <c r="R266" s="16" t="str">
        <f>CONCATENATE(B266,Q266)</f>
        <v>C</v>
      </c>
      <c r="S266" s="16"/>
    </row>
    <row r="267" spans="1:19" x14ac:dyDescent="0.25">
      <c r="A267" s="185"/>
      <c r="B267" s="25"/>
      <c r="C267" s="21" t="str">
        <f ca="1">+CONCATENATE(I267," ",G267)</f>
        <v>d) 0</v>
      </c>
      <c r="D267" s="22"/>
      <c r="G267" s="34">
        <f ca="1">IF(J264="FIN","",LOOKUP(I263,DATOS!A:A,DATOS!M:M))</f>
        <v>0</v>
      </c>
      <c r="I267" s="31" t="s">
        <v>43</v>
      </c>
      <c r="K267" s="16"/>
      <c r="L267" s="16"/>
      <c r="M267" s="16"/>
      <c r="N267" s="16"/>
      <c r="O267" s="16"/>
      <c r="P267" s="16"/>
      <c r="Q267" s="17" t="s">
        <v>3</v>
      </c>
      <c r="R267" s="16" t="str">
        <f>CONCATENATE(B267,Q267)</f>
        <v>D</v>
      </c>
      <c r="S267" s="16"/>
    </row>
    <row r="268" spans="1:19" x14ac:dyDescent="0.25">
      <c r="A268" s="9"/>
      <c r="B268" s="26"/>
      <c r="C268" s="23"/>
      <c r="D268" s="24"/>
      <c r="J268" s="15"/>
    </row>
    <row r="269" spans="1:19" x14ac:dyDescent="0.25">
      <c r="A269" s="9"/>
      <c r="B269" s="27"/>
      <c r="C269" s="19" t="str">
        <f ca="1">+CONCATENATE(K269,".- ",G269)</f>
        <v>45.- 0</v>
      </c>
      <c r="D269" s="20"/>
      <c r="E269" s="9"/>
      <c r="F269" s="9"/>
      <c r="G269" s="36">
        <f ca="1">IF(J270="FIN","",LOOKUP(I269,DATOS!A:A,DATOS!G:G))</f>
        <v>0</v>
      </c>
      <c r="H269" s="36">
        <f ca="1">IF(J270="FIN",0,LOOKUP(I269,DATOS!A:A,DATOS!N:N))</f>
        <v>0</v>
      </c>
      <c r="I269" s="31">
        <f>+I263+1</f>
        <v>45</v>
      </c>
      <c r="J269" s="56">
        <f>IF(LOOKUP(I269,DATOS!A:A,DATOS!C:C)=0,J263,(LOOKUP(I269,DATOS!A:A,DATOS!C:C)))</f>
        <v>1</v>
      </c>
      <c r="K269" s="18">
        <f>+K263+1</f>
        <v>45</v>
      </c>
      <c r="L269" s="16" t="s">
        <v>31</v>
      </c>
      <c r="M269" s="16" t="s">
        <v>32</v>
      </c>
      <c r="N269" s="16" t="s">
        <v>37</v>
      </c>
      <c r="O269" s="16" t="s">
        <v>33</v>
      </c>
      <c r="P269" s="16" t="s">
        <v>34</v>
      </c>
      <c r="Q269" s="16" t="s">
        <v>35</v>
      </c>
      <c r="R269" s="16" t="str">
        <f ca="1">CONCATENATE("X",H269)</f>
        <v>X0</v>
      </c>
      <c r="S269" s="16" t="s">
        <v>36</v>
      </c>
    </row>
    <row r="270" spans="1:19" x14ac:dyDescent="0.25">
      <c r="A270" s="185">
        <f ca="1">IF($E$2="X",0,IF(K271&gt;2,H269,K271))</f>
        <v>0</v>
      </c>
      <c r="B270" s="25"/>
      <c r="C270" s="21" t="str">
        <f ca="1">+CONCATENATE(I270," ",G270)</f>
        <v>a) 0</v>
      </c>
      <c r="D270" s="22"/>
      <c r="G270" s="34">
        <f ca="1">IF(J270="FIN","",LOOKUP(I269,DATOS!A:A,DATOS!J:J))</f>
        <v>0</v>
      </c>
      <c r="I270" s="31" t="s">
        <v>53</v>
      </c>
      <c r="J270" s="37" t="str">
        <f>IF(J264="FIN","FIN",IF(J269=J263,"","FIN"))</f>
        <v/>
      </c>
      <c r="K270" s="16" t="s">
        <v>5</v>
      </c>
      <c r="L270" s="16">
        <f ca="1">IF(M270&gt;0,0,P270)</f>
        <v>0</v>
      </c>
      <c r="M270" s="16">
        <f ca="1">IF(P271&gt;0,1,0)</f>
        <v>0</v>
      </c>
      <c r="N270" s="16">
        <f ca="1">IF(M270=1,-1/COUNTA(Q270:Q273),0)</f>
        <v>0</v>
      </c>
      <c r="O270" s="16">
        <f>COUNTA(B270:B273)</f>
        <v>0</v>
      </c>
      <c r="P270" s="16">
        <f ca="1">COUNTIF(R270:R273,R269)</f>
        <v>0</v>
      </c>
      <c r="Q270" s="17" t="s">
        <v>0</v>
      </c>
      <c r="R270" s="16" t="str">
        <f>CONCATENATE(B270,Q270)</f>
        <v>A</v>
      </c>
      <c r="S270" s="16">
        <f ca="1">IF(P270&gt;0,P270+O270,O270*3)</f>
        <v>0</v>
      </c>
    </row>
    <row r="271" spans="1:19" x14ac:dyDescent="0.25">
      <c r="A271" s="185"/>
      <c r="B271" s="25"/>
      <c r="C271" s="21" t="str">
        <f ca="1">+CONCATENATE(I271," ",G271)</f>
        <v>b) 0</v>
      </c>
      <c r="D271" s="22"/>
      <c r="G271" s="34">
        <f ca="1">IF(J270="FIN","",LOOKUP(I269,DATOS!A:A,DATOS!K:K))</f>
        <v>0</v>
      </c>
      <c r="I271" s="31" t="s">
        <v>52</v>
      </c>
      <c r="K271" s="16">
        <f ca="1">S270</f>
        <v>0</v>
      </c>
      <c r="L271" s="16"/>
      <c r="M271" s="16"/>
      <c r="N271" s="16"/>
      <c r="O271" s="16"/>
      <c r="P271" s="16">
        <f ca="1">O270-P270</f>
        <v>0</v>
      </c>
      <c r="Q271" s="17" t="s">
        <v>1</v>
      </c>
      <c r="R271" s="16" t="str">
        <f>CONCATENATE(B271,Q271)</f>
        <v>B</v>
      </c>
      <c r="S271" s="16"/>
    </row>
    <row r="272" spans="1:19" x14ac:dyDescent="0.25">
      <c r="A272" s="185"/>
      <c r="B272" s="25"/>
      <c r="C272" s="21" t="str">
        <f ca="1">+CONCATENATE(I272," ",G272)</f>
        <v>c) 0</v>
      </c>
      <c r="D272" s="22"/>
      <c r="G272" s="34">
        <f ca="1">IF(J270="FIN","",LOOKUP(I269,DATOS!A:A,DATOS!L:L))</f>
        <v>0</v>
      </c>
      <c r="I272" s="31" t="s">
        <v>51</v>
      </c>
      <c r="K272" s="16"/>
      <c r="L272" s="16"/>
      <c r="M272" s="16"/>
      <c r="N272" s="16"/>
      <c r="O272" s="16"/>
      <c r="P272" s="16"/>
      <c r="Q272" s="17" t="s">
        <v>2</v>
      </c>
      <c r="R272" s="16" t="str">
        <f>CONCATENATE(B272,Q272)</f>
        <v>C</v>
      </c>
      <c r="S272" s="16"/>
    </row>
    <row r="273" spans="1:19" x14ac:dyDescent="0.25">
      <c r="A273" s="185"/>
      <c r="B273" s="25"/>
      <c r="C273" s="21" t="str">
        <f ca="1">+CONCATENATE(I273," ",G273)</f>
        <v>d) 0</v>
      </c>
      <c r="D273" s="22"/>
      <c r="G273" s="34">
        <f ca="1">IF(J270="FIN","",LOOKUP(I269,DATOS!A:A,DATOS!M:M))</f>
        <v>0</v>
      </c>
      <c r="I273" s="31" t="s">
        <v>43</v>
      </c>
      <c r="K273" s="16"/>
      <c r="L273" s="16"/>
      <c r="M273" s="16"/>
      <c r="N273" s="16"/>
      <c r="O273" s="16"/>
      <c r="P273" s="16"/>
      <c r="Q273" s="17" t="s">
        <v>3</v>
      </c>
      <c r="R273" s="16" t="str">
        <f>CONCATENATE(B273,Q273)</f>
        <v>D</v>
      </c>
      <c r="S273" s="16"/>
    </row>
    <row r="274" spans="1:19" x14ac:dyDescent="0.25">
      <c r="A274" s="9"/>
      <c r="B274" s="26"/>
      <c r="C274" s="23"/>
      <c r="D274" s="24"/>
      <c r="J274" s="15"/>
    </row>
    <row r="275" spans="1:19" x14ac:dyDescent="0.25">
      <c r="A275" s="9"/>
      <c r="B275" s="27"/>
      <c r="C275" s="19" t="str">
        <f ca="1">+CONCATENATE(K275,".- ",G275)</f>
        <v>46.- 0</v>
      </c>
      <c r="D275" s="20"/>
      <c r="E275" s="9"/>
      <c r="F275" s="9"/>
      <c r="G275" s="36">
        <f ca="1">IF(J276="FIN","",LOOKUP(I275,DATOS!A:A,DATOS!G:G))</f>
        <v>0</v>
      </c>
      <c r="H275" s="36">
        <f ca="1">IF(J276="FIN",0,LOOKUP(I275,DATOS!A:A,DATOS!N:N))</f>
        <v>0</v>
      </c>
      <c r="I275" s="31">
        <f>+I269+1</f>
        <v>46</v>
      </c>
      <c r="J275" s="56">
        <f>IF(LOOKUP(I275,DATOS!A:A,DATOS!C:C)=0,J269,(LOOKUP(I275,DATOS!A:A,DATOS!C:C)))</f>
        <v>1</v>
      </c>
      <c r="K275" s="18">
        <f>+K269+1</f>
        <v>46</v>
      </c>
      <c r="L275" s="16" t="s">
        <v>31</v>
      </c>
      <c r="M275" s="16" t="s">
        <v>32</v>
      </c>
      <c r="N275" s="16" t="s">
        <v>37</v>
      </c>
      <c r="O275" s="16" t="s">
        <v>33</v>
      </c>
      <c r="P275" s="16" t="s">
        <v>34</v>
      </c>
      <c r="Q275" s="16" t="s">
        <v>35</v>
      </c>
      <c r="R275" s="16" t="str">
        <f ca="1">CONCATENATE("X",H275)</f>
        <v>X0</v>
      </c>
      <c r="S275" s="16" t="s">
        <v>36</v>
      </c>
    </row>
    <row r="276" spans="1:19" x14ac:dyDescent="0.25">
      <c r="A276" s="185">
        <f ca="1">IF($E$2="X",0,IF(K277&gt;2,H275,K277))</f>
        <v>0</v>
      </c>
      <c r="B276" s="25"/>
      <c r="C276" s="21" t="str">
        <f ca="1">+CONCATENATE(I276," ",G276)</f>
        <v>a) 0</v>
      </c>
      <c r="D276" s="22"/>
      <c r="G276" s="34">
        <f ca="1">IF(J276="FIN","",LOOKUP(I275,DATOS!A:A,DATOS!J:J))</f>
        <v>0</v>
      </c>
      <c r="I276" s="31" t="s">
        <v>53</v>
      </c>
      <c r="J276" s="37" t="str">
        <f>IF(J270="FIN","FIN",IF(J275=J269,"","FIN"))</f>
        <v/>
      </c>
      <c r="K276" s="16" t="s">
        <v>5</v>
      </c>
      <c r="L276" s="16">
        <f ca="1">IF(M276&gt;0,0,P276)</f>
        <v>0</v>
      </c>
      <c r="M276" s="16">
        <f ca="1">IF(P277&gt;0,1,0)</f>
        <v>0</v>
      </c>
      <c r="N276" s="16">
        <f ca="1">IF(M276=1,-1/COUNTA(Q276:Q279),0)</f>
        <v>0</v>
      </c>
      <c r="O276" s="16">
        <f>COUNTA(B276:B279)</f>
        <v>0</v>
      </c>
      <c r="P276" s="16">
        <f ca="1">COUNTIF(R276:R279,R275)</f>
        <v>0</v>
      </c>
      <c r="Q276" s="17" t="s">
        <v>0</v>
      </c>
      <c r="R276" s="16" t="str">
        <f>CONCATENATE(B276,Q276)</f>
        <v>A</v>
      </c>
      <c r="S276" s="16">
        <f ca="1">IF(P276&gt;0,P276+O276,O276*3)</f>
        <v>0</v>
      </c>
    </row>
    <row r="277" spans="1:19" x14ac:dyDescent="0.25">
      <c r="A277" s="185"/>
      <c r="B277" s="25"/>
      <c r="C277" s="21" t="str">
        <f ca="1">+CONCATENATE(I277," ",G277)</f>
        <v>b) 0</v>
      </c>
      <c r="D277" s="22"/>
      <c r="G277" s="34">
        <f ca="1">IF(J276="FIN","",LOOKUP(I275,DATOS!A:A,DATOS!K:K))</f>
        <v>0</v>
      </c>
      <c r="I277" s="31" t="s">
        <v>52</v>
      </c>
      <c r="K277" s="16">
        <f ca="1">S276</f>
        <v>0</v>
      </c>
      <c r="L277" s="16"/>
      <c r="M277" s="16"/>
      <c r="N277" s="16"/>
      <c r="O277" s="16"/>
      <c r="P277" s="16">
        <f ca="1">O276-P276</f>
        <v>0</v>
      </c>
      <c r="Q277" s="17" t="s">
        <v>1</v>
      </c>
      <c r="R277" s="16" t="str">
        <f>CONCATENATE(B277,Q277)</f>
        <v>B</v>
      </c>
      <c r="S277" s="16"/>
    </row>
    <row r="278" spans="1:19" x14ac:dyDescent="0.25">
      <c r="A278" s="185"/>
      <c r="B278" s="25"/>
      <c r="C278" s="21" t="str">
        <f ca="1">+CONCATENATE(I278," ",G278)</f>
        <v>c) 0</v>
      </c>
      <c r="D278" s="22"/>
      <c r="G278" s="34">
        <f ca="1">IF(J276="FIN","",LOOKUP(I275,DATOS!A:A,DATOS!L:L))</f>
        <v>0</v>
      </c>
      <c r="I278" s="31" t="s">
        <v>51</v>
      </c>
      <c r="K278" s="16"/>
      <c r="L278" s="16"/>
      <c r="M278" s="16"/>
      <c r="N278" s="16"/>
      <c r="O278" s="16"/>
      <c r="P278" s="16"/>
      <c r="Q278" s="17" t="s">
        <v>2</v>
      </c>
      <c r="R278" s="16" t="str">
        <f>CONCATENATE(B278,Q278)</f>
        <v>C</v>
      </c>
      <c r="S278" s="16"/>
    </row>
    <row r="279" spans="1:19" x14ac:dyDescent="0.25">
      <c r="A279" s="185"/>
      <c r="B279" s="25"/>
      <c r="C279" s="21" t="str">
        <f ca="1">+CONCATENATE(I279," ",G279)</f>
        <v>d) 0</v>
      </c>
      <c r="D279" s="22"/>
      <c r="G279" s="34">
        <f ca="1">IF(J276="FIN","",LOOKUP(I275,DATOS!A:A,DATOS!M:M))</f>
        <v>0</v>
      </c>
      <c r="I279" s="31" t="s">
        <v>43</v>
      </c>
      <c r="K279" s="16"/>
      <c r="L279" s="16"/>
      <c r="M279" s="16"/>
      <c r="N279" s="16"/>
      <c r="O279" s="16"/>
      <c r="P279" s="16"/>
      <c r="Q279" s="17" t="s">
        <v>3</v>
      </c>
      <c r="R279" s="16" t="str">
        <f>CONCATENATE(B279,Q279)</f>
        <v>D</v>
      </c>
      <c r="S279" s="16"/>
    </row>
    <row r="280" spans="1:19" x14ac:dyDescent="0.25">
      <c r="A280" s="9"/>
      <c r="B280" s="26"/>
      <c r="C280" s="23"/>
      <c r="D280" s="24"/>
      <c r="J280" s="15"/>
    </row>
    <row r="281" spans="1:19" x14ac:dyDescent="0.25">
      <c r="A281" s="9"/>
      <c r="B281" s="27"/>
      <c r="C281" s="19" t="str">
        <f ca="1">+CONCATENATE(K281,".- ",G281)</f>
        <v>47.- 0</v>
      </c>
      <c r="D281" s="20"/>
      <c r="E281" s="9"/>
      <c r="F281" s="9"/>
      <c r="G281" s="36">
        <f ca="1">IF(J282="FIN","",LOOKUP(I281,DATOS!A:A,DATOS!G:G))</f>
        <v>0</v>
      </c>
      <c r="H281" s="36">
        <f ca="1">IF(J282="FIN",0,LOOKUP(I281,DATOS!A:A,DATOS!N:N))</f>
        <v>0</v>
      </c>
      <c r="I281" s="31">
        <f>+I275+1</f>
        <v>47</v>
      </c>
      <c r="J281" s="56">
        <f>IF(LOOKUP(I281,DATOS!A:A,DATOS!C:C)=0,J275,(LOOKUP(I281,DATOS!A:A,DATOS!C:C)))</f>
        <v>1</v>
      </c>
      <c r="K281" s="18">
        <f>+K275+1</f>
        <v>47</v>
      </c>
      <c r="L281" s="16" t="s">
        <v>31</v>
      </c>
      <c r="M281" s="16" t="s">
        <v>32</v>
      </c>
      <c r="N281" s="16" t="s">
        <v>37</v>
      </c>
      <c r="O281" s="16" t="s">
        <v>33</v>
      </c>
      <c r="P281" s="16" t="s">
        <v>34</v>
      </c>
      <c r="Q281" s="16" t="s">
        <v>35</v>
      </c>
      <c r="R281" s="16" t="str">
        <f ca="1">CONCATENATE("X",H281)</f>
        <v>X0</v>
      </c>
      <c r="S281" s="16" t="s">
        <v>36</v>
      </c>
    </row>
    <row r="282" spans="1:19" x14ac:dyDescent="0.25">
      <c r="A282" s="185">
        <f ca="1">IF($E$2="X",0,IF(K283&gt;2,H281,K283))</f>
        <v>0</v>
      </c>
      <c r="B282" s="25"/>
      <c r="C282" s="21" t="str">
        <f ca="1">+CONCATENATE(I282," ",G282)</f>
        <v>a) 0</v>
      </c>
      <c r="D282" s="22"/>
      <c r="G282" s="34">
        <f ca="1">IF(J282="FIN","",LOOKUP(I281,DATOS!A:A,DATOS!J:J))</f>
        <v>0</v>
      </c>
      <c r="I282" s="31" t="s">
        <v>53</v>
      </c>
      <c r="J282" s="37" t="str">
        <f>IF(J276="FIN","FIN",IF(J281=J275,"","FIN"))</f>
        <v/>
      </c>
      <c r="K282" s="16" t="s">
        <v>5</v>
      </c>
      <c r="L282" s="16">
        <f ca="1">IF(M282&gt;0,0,P282)</f>
        <v>0</v>
      </c>
      <c r="M282" s="16">
        <f ca="1">IF(P283&gt;0,1,0)</f>
        <v>0</v>
      </c>
      <c r="N282" s="16">
        <f ca="1">IF(M282=1,-1/COUNTA(Q282:Q285),0)</f>
        <v>0</v>
      </c>
      <c r="O282" s="16">
        <f>COUNTA(B282:B285)</f>
        <v>0</v>
      </c>
      <c r="P282" s="16">
        <f ca="1">COUNTIF(R282:R285,R281)</f>
        <v>0</v>
      </c>
      <c r="Q282" s="17" t="s">
        <v>0</v>
      </c>
      <c r="R282" s="16" t="str">
        <f>CONCATENATE(B282,Q282)</f>
        <v>A</v>
      </c>
      <c r="S282" s="16">
        <f ca="1">IF(P282&gt;0,P282+O282,O282*3)</f>
        <v>0</v>
      </c>
    </row>
    <row r="283" spans="1:19" x14ac:dyDescent="0.25">
      <c r="A283" s="185"/>
      <c r="B283" s="25"/>
      <c r="C283" s="21" t="str">
        <f ca="1">+CONCATENATE(I283," ",G283)</f>
        <v>b) 0</v>
      </c>
      <c r="D283" s="22"/>
      <c r="G283" s="34">
        <f ca="1">IF(J282="FIN","",LOOKUP(I281,DATOS!A:A,DATOS!K:K))</f>
        <v>0</v>
      </c>
      <c r="I283" s="31" t="s">
        <v>52</v>
      </c>
      <c r="K283" s="16">
        <f ca="1">S282</f>
        <v>0</v>
      </c>
      <c r="L283" s="16"/>
      <c r="M283" s="16"/>
      <c r="N283" s="16"/>
      <c r="O283" s="16"/>
      <c r="P283" s="16">
        <f ca="1">O282-P282</f>
        <v>0</v>
      </c>
      <c r="Q283" s="17" t="s">
        <v>1</v>
      </c>
      <c r="R283" s="16" t="str">
        <f>CONCATENATE(B283,Q283)</f>
        <v>B</v>
      </c>
      <c r="S283" s="16"/>
    </row>
    <row r="284" spans="1:19" x14ac:dyDescent="0.25">
      <c r="A284" s="185"/>
      <c r="B284" s="25"/>
      <c r="C284" s="21" t="str">
        <f ca="1">+CONCATENATE(I284," ",G284)</f>
        <v>c) 0</v>
      </c>
      <c r="D284" s="22"/>
      <c r="G284" s="34">
        <f ca="1">IF(J282="FIN","",LOOKUP(I281,DATOS!A:A,DATOS!L:L))</f>
        <v>0</v>
      </c>
      <c r="I284" s="31" t="s">
        <v>51</v>
      </c>
      <c r="K284" s="16"/>
      <c r="L284" s="16"/>
      <c r="M284" s="16"/>
      <c r="N284" s="16"/>
      <c r="O284" s="16"/>
      <c r="P284" s="16"/>
      <c r="Q284" s="17" t="s">
        <v>2</v>
      </c>
      <c r="R284" s="16" t="str">
        <f>CONCATENATE(B284,Q284)</f>
        <v>C</v>
      </c>
      <c r="S284" s="16"/>
    </row>
    <row r="285" spans="1:19" x14ac:dyDescent="0.25">
      <c r="A285" s="185"/>
      <c r="B285" s="25"/>
      <c r="C285" s="21" t="str">
        <f ca="1">+CONCATENATE(I285," ",G285)</f>
        <v>d) 0</v>
      </c>
      <c r="D285" s="22"/>
      <c r="G285" s="34">
        <f ca="1">IF(J282="FIN","",LOOKUP(I281,DATOS!A:A,DATOS!M:M))</f>
        <v>0</v>
      </c>
      <c r="I285" s="31" t="s">
        <v>43</v>
      </c>
      <c r="K285" s="16"/>
      <c r="L285" s="16"/>
      <c r="M285" s="16"/>
      <c r="N285" s="16"/>
      <c r="O285" s="16"/>
      <c r="P285" s="16"/>
      <c r="Q285" s="17" t="s">
        <v>3</v>
      </c>
      <c r="R285" s="16" t="str">
        <f>CONCATENATE(B285,Q285)</f>
        <v>D</v>
      </c>
      <c r="S285" s="16"/>
    </row>
    <row r="286" spans="1:19" x14ac:dyDescent="0.25">
      <c r="A286" s="9"/>
      <c r="B286" s="26"/>
      <c r="C286" s="23"/>
      <c r="D286" s="24"/>
      <c r="J286" s="15"/>
    </row>
    <row r="287" spans="1:19" x14ac:dyDescent="0.25">
      <c r="A287" s="9"/>
      <c r="B287" s="27"/>
      <c r="C287" s="19" t="str">
        <f ca="1">+CONCATENATE(K287,".- ",G287)</f>
        <v>48.- 0</v>
      </c>
      <c r="D287" s="20"/>
      <c r="E287" s="9"/>
      <c r="F287" s="9"/>
      <c r="G287" s="36">
        <f ca="1">IF(J288="FIN","",LOOKUP(I287,DATOS!A:A,DATOS!G:G))</f>
        <v>0</v>
      </c>
      <c r="H287" s="36">
        <f ca="1">IF(J288="FIN",0,LOOKUP(I287,DATOS!A:A,DATOS!N:N))</f>
        <v>0</v>
      </c>
      <c r="I287" s="31">
        <f>+I281+1</f>
        <v>48</v>
      </c>
      <c r="J287" s="56">
        <f>IF(LOOKUP(I287,DATOS!A:A,DATOS!C:C)=0,J281,(LOOKUP(I287,DATOS!A:A,DATOS!C:C)))</f>
        <v>1</v>
      </c>
      <c r="K287" s="18">
        <f>+K281+1</f>
        <v>48</v>
      </c>
      <c r="L287" s="16" t="s">
        <v>31</v>
      </c>
      <c r="M287" s="16" t="s">
        <v>32</v>
      </c>
      <c r="N287" s="16" t="s">
        <v>37</v>
      </c>
      <c r="O287" s="16" t="s">
        <v>33</v>
      </c>
      <c r="P287" s="16" t="s">
        <v>34</v>
      </c>
      <c r="Q287" s="16" t="s">
        <v>35</v>
      </c>
      <c r="R287" s="16" t="str">
        <f ca="1">CONCATENATE("X",H287)</f>
        <v>X0</v>
      </c>
      <c r="S287" s="16" t="s">
        <v>36</v>
      </c>
    </row>
    <row r="288" spans="1:19" x14ac:dyDescent="0.25">
      <c r="A288" s="185">
        <f ca="1">IF($E$2="X",0,IF(K289&gt;2,H287,K289))</f>
        <v>0</v>
      </c>
      <c r="B288" s="25"/>
      <c r="C288" s="21" t="str">
        <f ca="1">+CONCATENATE(I288," ",G288)</f>
        <v>a) 0</v>
      </c>
      <c r="D288" s="22"/>
      <c r="G288" s="34">
        <f ca="1">IF(J288="FIN","",LOOKUP(I287,DATOS!A:A,DATOS!J:J))</f>
        <v>0</v>
      </c>
      <c r="I288" s="31" t="s">
        <v>53</v>
      </c>
      <c r="J288" s="37" t="str">
        <f>IF(J282="FIN","FIN",IF(J287=J281,"","FIN"))</f>
        <v/>
      </c>
      <c r="K288" s="16" t="s">
        <v>5</v>
      </c>
      <c r="L288" s="16">
        <f ca="1">IF(M288&gt;0,0,P288)</f>
        <v>0</v>
      </c>
      <c r="M288" s="16">
        <f ca="1">IF(P289&gt;0,1,0)</f>
        <v>0</v>
      </c>
      <c r="N288" s="16">
        <f ca="1">IF(M288=1,-1/COUNTA(Q288:Q291),0)</f>
        <v>0</v>
      </c>
      <c r="O288" s="16">
        <f>COUNTA(B288:B291)</f>
        <v>0</v>
      </c>
      <c r="P288" s="16">
        <f ca="1">COUNTIF(R288:R291,R287)</f>
        <v>0</v>
      </c>
      <c r="Q288" s="17" t="s">
        <v>0</v>
      </c>
      <c r="R288" s="16" t="str">
        <f>CONCATENATE(B288,Q288)</f>
        <v>A</v>
      </c>
      <c r="S288" s="16">
        <f ca="1">IF(P288&gt;0,P288+O288,O288*3)</f>
        <v>0</v>
      </c>
    </row>
    <row r="289" spans="1:19" x14ac:dyDescent="0.25">
      <c r="A289" s="185"/>
      <c r="B289" s="25"/>
      <c r="C289" s="21" t="str">
        <f ca="1">+CONCATENATE(I289," ",G289)</f>
        <v>b) 0</v>
      </c>
      <c r="D289" s="22"/>
      <c r="G289" s="34">
        <f ca="1">IF(J288="FIN","",LOOKUP(I287,DATOS!A:A,DATOS!K:K))</f>
        <v>0</v>
      </c>
      <c r="I289" s="31" t="s">
        <v>52</v>
      </c>
      <c r="K289" s="16">
        <f ca="1">S288</f>
        <v>0</v>
      </c>
      <c r="L289" s="16"/>
      <c r="M289" s="16"/>
      <c r="N289" s="16"/>
      <c r="O289" s="16"/>
      <c r="P289" s="16">
        <f ca="1">O288-P288</f>
        <v>0</v>
      </c>
      <c r="Q289" s="17" t="s">
        <v>1</v>
      </c>
      <c r="R289" s="16" t="str">
        <f>CONCATENATE(B289,Q289)</f>
        <v>B</v>
      </c>
      <c r="S289" s="16"/>
    </row>
    <row r="290" spans="1:19" x14ac:dyDescent="0.25">
      <c r="A290" s="185"/>
      <c r="B290" s="25"/>
      <c r="C290" s="21" t="str">
        <f ca="1">+CONCATENATE(I290," ",G290)</f>
        <v>c) 0</v>
      </c>
      <c r="D290" s="22"/>
      <c r="G290" s="34">
        <f ca="1">IF(J288="FIN","",LOOKUP(I287,DATOS!A:A,DATOS!L:L))</f>
        <v>0</v>
      </c>
      <c r="I290" s="31" t="s">
        <v>51</v>
      </c>
      <c r="K290" s="16"/>
      <c r="L290" s="16"/>
      <c r="M290" s="16"/>
      <c r="N290" s="16"/>
      <c r="O290" s="16"/>
      <c r="P290" s="16"/>
      <c r="Q290" s="17" t="s">
        <v>2</v>
      </c>
      <c r="R290" s="16" t="str">
        <f>CONCATENATE(B290,Q290)</f>
        <v>C</v>
      </c>
      <c r="S290" s="16"/>
    </row>
    <row r="291" spans="1:19" x14ac:dyDescent="0.25">
      <c r="A291" s="185"/>
      <c r="B291" s="25"/>
      <c r="C291" s="21" t="str">
        <f ca="1">+CONCATENATE(I291," ",G291)</f>
        <v>d) 0</v>
      </c>
      <c r="D291" s="22"/>
      <c r="G291" s="34">
        <f ca="1">IF(J288="FIN","",LOOKUP(I287,DATOS!A:A,DATOS!M:M))</f>
        <v>0</v>
      </c>
      <c r="I291" s="31" t="s">
        <v>43</v>
      </c>
      <c r="K291" s="16"/>
      <c r="L291" s="16"/>
      <c r="M291" s="16"/>
      <c r="N291" s="16"/>
      <c r="O291" s="16"/>
      <c r="P291" s="16"/>
      <c r="Q291" s="17" t="s">
        <v>3</v>
      </c>
      <c r="R291" s="16" t="str">
        <f>CONCATENATE(B291,Q291)</f>
        <v>D</v>
      </c>
      <c r="S291" s="16"/>
    </row>
    <row r="292" spans="1:19" x14ac:dyDescent="0.25">
      <c r="A292" s="9"/>
      <c r="B292" s="26"/>
      <c r="C292" s="23"/>
      <c r="D292" s="24"/>
      <c r="J292" s="15"/>
    </row>
    <row r="293" spans="1:19" ht="31.2" x14ac:dyDescent="0.25">
      <c r="A293" s="9"/>
      <c r="B293" s="27"/>
      <c r="C293" s="19" t="str">
        <f ca="1">+CONCATENATE(K293,".- ",G293)</f>
        <v>49.- 0</v>
      </c>
      <c r="D293" s="20"/>
      <c r="E293" s="9"/>
      <c r="F293" s="9"/>
      <c r="G293" s="36">
        <f ca="1">IF(J294="FIN","",LOOKUP(I293,DATOS!A:A,DATOS!G:G))</f>
        <v>0</v>
      </c>
      <c r="H293" s="36">
        <f ca="1">IF(J294="FIN",0,LOOKUP(I293,DATOS!A:A,DATOS!N:N))</f>
        <v>0</v>
      </c>
      <c r="I293" s="31">
        <f>+I287+1</f>
        <v>49</v>
      </c>
      <c r="J293" s="56">
        <f>IF(LOOKUP(I293,DATOS!A:A,DATOS!C:C)=0,J287,(LOOKUP(I293,DATOS!A:A,DATOS!C:C)))</f>
        <v>1</v>
      </c>
      <c r="K293" s="18">
        <f>+K287+1</f>
        <v>49</v>
      </c>
      <c r="L293" s="16" t="s">
        <v>31</v>
      </c>
      <c r="M293" s="16" t="s">
        <v>32</v>
      </c>
      <c r="N293" s="16" t="s">
        <v>37</v>
      </c>
      <c r="O293" s="16" t="s">
        <v>33</v>
      </c>
      <c r="P293" s="16" t="s">
        <v>34</v>
      </c>
      <c r="Q293" s="16" t="s">
        <v>35</v>
      </c>
      <c r="R293" s="16" t="str">
        <f ca="1">CONCATENATE("X",H293)</f>
        <v>X0</v>
      </c>
      <c r="S293" s="16" t="s">
        <v>36</v>
      </c>
    </row>
    <row r="294" spans="1:19" x14ac:dyDescent="0.25">
      <c r="A294" s="185">
        <f ca="1">IF($E$2="X",0,IF(K295&gt;2,H293,K295))</f>
        <v>0</v>
      </c>
      <c r="B294" s="25"/>
      <c r="C294" s="21" t="str">
        <f ca="1">+CONCATENATE(I294," ",G294)</f>
        <v>a) 0</v>
      </c>
      <c r="D294" s="22"/>
      <c r="G294" s="34">
        <f ca="1">IF(J294="FIN","",LOOKUP(I293,DATOS!A:A,DATOS!J:J))</f>
        <v>0</v>
      </c>
      <c r="I294" s="31" t="s">
        <v>53</v>
      </c>
      <c r="J294" s="37" t="str">
        <f>IF(J288="FIN","FIN",IF(J293=J287,"","FIN"))</f>
        <v/>
      </c>
      <c r="K294" s="16" t="s">
        <v>5</v>
      </c>
      <c r="L294" s="16">
        <f ca="1">IF(M294&gt;0,0,P294)</f>
        <v>0</v>
      </c>
      <c r="M294" s="16">
        <f ca="1">IF(P295&gt;0,1,0)</f>
        <v>0</v>
      </c>
      <c r="N294" s="16">
        <f ca="1">IF(M294=1,-1/COUNTA(Q294:Q297),0)</f>
        <v>0</v>
      </c>
      <c r="O294" s="16">
        <f>COUNTA(B294:B297)</f>
        <v>0</v>
      </c>
      <c r="P294" s="16">
        <f ca="1">COUNTIF(R294:R297,R293)</f>
        <v>0</v>
      </c>
      <c r="Q294" s="17" t="s">
        <v>0</v>
      </c>
      <c r="R294" s="16" t="str">
        <f>CONCATENATE(B294,Q294)</f>
        <v>A</v>
      </c>
      <c r="S294" s="16">
        <f ca="1">IF(P294&gt;0,P294+O294,O294*3)</f>
        <v>0</v>
      </c>
    </row>
    <row r="295" spans="1:19" x14ac:dyDescent="0.25">
      <c r="A295" s="185"/>
      <c r="B295" s="25"/>
      <c r="C295" s="21" t="str">
        <f ca="1">+CONCATENATE(I295," ",G295)</f>
        <v>b) 0</v>
      </c>
      <c r="D295" s="22"/>
      <c r="G295" s="34">
        <f ca="1">IF(J294="FIN","",LOOKUP(I293,DATOS!A:A,DATOS!K:K))</f>
        <v>0</v>
      </c>
      <c r="I295" s="31" t="s">
        <v>52</v>
      </c>
      <c r="K295" s="16">
        <f ca="1">S294</f>
        <v>0</v>
      </c>
      <c r="L295" s="16"/>
      <c r="M295" s="16"/>
      <c r="N295" s="16"/>
      <c r="O295" s="16"/>
      <c r="P295" s="16">
        <f ca="1">O294-P294</f>
        <v>0</v>
      </c>
      <c r="Q295" s="17" t="s">
        <v>1</v>
      </c>
      <c r="R295" s="16" t="str">
        <f>CONCATENATE(B295,Q295)</f>
        <v>B</v>
      </c>
      <c r="S295" s="16"/>
    </row>
    <row r="296" spans="1:19" x14ac:dyDescent="0.25">
      <c r="A296" s="185"/>
      <c r="B296" s="25"/>
      <c r="C296" s="21" t="str">
        <f ca="1">+CONCATENATE(I296," ",G296)</f>
        <v>c) 0</v>
      </c>
      <c r="D296" s="22"/>
      <c r="G296" s="34">
        <f ca="1">IF(J294="FIN","",LOOKUP(I293,DATOS!A:A,DATOS!L:L))</f>
        <v>0</v>
      </c>
      <c r="I296" s="31" t="s">
        <v>51</v>
      </c>
      <c r="K296" s="16"/>
      <c r="L296" s="16"/>
      <c r="M296" s="16"/>
      <c r="N296" s="16"/>
      <c r="O296" s="16"/>
      <c r="P296" s="16"/>
      <c r="Q296" s="17" t="s">
        <v>2</v>
      </c>
      <c r="R296" s="16" t="str">
        <f>CONCATENATE(B296,Q296)</f>
        <v>C</v>
      </c>
      <c r="S296" s="16"/>
    </row>
    <row r="297" spans="1:19" x14ac:dyDescent="0.25">
      <c r="A297" s="185"/>
      <c r="B297" s="25"/>
      <c r="C297" s="21" t="str">
        <f ca="1">+CONCATENATE(I297," ",G297)</f>
        <v>d) 0</v>
      </c>
      <c r="D297" s="22"/>
      <c r="G297" s="34">
        <f ca="1">IF(J294="FIN","",LOOKUP(I293,DATOS!A:A,DATOS!M:M))</f>
        <v>0</v>
      </c>
      <c r="I297" s="31" t="s">
        <v>43</v>
      </c>
      <c r="K297" s="16"/>
      <c r="L297" s="16"/>
      <c r="M297" s="16"/>
      <c r="N297" s="16"/>
      <c r="O297" s="16"/>
      <c r="P297" s="16"/>
      <c r="Q297" s="17" t="s">
        <v>3</v>
      </c>
      <c r="R297" s="16" t="str">
        <f>CONCATENATE(B297,Q297)</f>
        <v>D</v>
      </c>
      <c r="S297" s="16"/>
    </row>
    <row r="298" spans="1:19" x14ac:dyDescent="0.25">
      <c r="A298" s="9"/>
      <c r="B298" s="26"/>
      <c r="C298" s="23"/>
      <c r="D298" s="24"/>
      <c r="J298" s="15"/>
    </row>
    <row r="299" spans="1:19" ht="31.2" x14ac:dyDescent="0.25">
      <c r="A299" s="9"/>
      <c r="B299" s="27"/>
      <c r="C299" s="19" t="str">
        <f ca="1">+CONCATENATE(K299,".- ",G299)</f>
        <v>50.- 0</v>
      </c>
      <c r="D299" s="20"/>
      <c r="E299" s="9"/>
      <c r="F299" s="9"/>
      <c r="G299" s="36">
        <f ca="1">IF(J300="FIN","",LOOKUP(I299,DATOS!A:A,DATOS!G:G))</f>
        <v>0</v>
      </c>
      <c r="H299" s="36">
        <f ca="1">IF(J300="FIN",0,LOOKUP(I299,DATOS!A:A,DATOS!N:N))</f>
        <v>0</v>
      </c>
      <c r="I299" s="31">
        <f>+I293+1</f>
        <v>50</v>
      </c>
      <c r="J299" s="56">
        <f>IF(LOOKUP(I299,DATOS!A:A,DATOS!C:C)=0,J293,(LOOKUP(I299,DATOS!A:A,DATOS!C:C)))</f>
        <v>1</v>
      </c>
      <c r="K299" s="18">
        <f>+K293+1</f>
        <v>50</v>
      </c>
      <c r="L299" s="16" t="s">
        <v>31</v>
      </c>
      <c r="M299" s="16" t="s">
        <v>32</v>
      </c>
      <c r="N299" s="16" t="s">
        <v>37</v>
      </c>
      <c r="O299" s="16" t="s">
        <v>33</v>
      </c>
      <c r="P299" s="16" t="s">
        <v>34</v>
      </c>
      <c r="Q299" s="16" t="s">
        <v>35</v>
      </c>
      <c r="R299" s="16" t="str">
        <f ca="1">CONCATENATE("X",H299)</f>
        <v>X0</v>
      </c>
      <c r="S299" s="16" t="s">
        <v>36</v>
      </c>
    </row>
    <row r="300" spans="1:19" x14ac:dyDescent="0.25">
      <c r="A300" s="185">
        <f ca="1">IF($E$2="X",0,IF(K301&gt;2,H299,K301))</f>
        <v>0</v>
      </c>
      <c r="B300" s="25"/>
      <c r="C300" s="21" t="str">
        <f ca="1">+CONCATENATE(I300," ",G300)</f>
        <v>a) 0</v>
      </c>
      <c r="D300" s="22"/>
      <c r="G300" s="34">
        <f ca="1">IF(J300="FIN","",LOOKUP(I299,DATOS!A:A,DATOS!J:J))</f>
        <v>0</v>
      </c>
      <c r="I300" s="31" t="s">
        <v>53</v>
      </c>
      <c r="J300" s="37" t="str">
        <f>IF(J294="FIN","FIN",IF(J299=J293,"","FIN"))</f>
        <v/>
      </c>
      <c r="K300" s="16" t="s">
        <v>5</v>
      </c>
      <c r="L300" s="16">
        <f ca="1">IF(M300&gt;0,0,P300)</f>
        <v>0</v>
      </c>
      <c r="M300" s="16">
        <f ca="1">IF(P301&gt;0,1,0)</f>
        <v>0</v>
      </c>
      <c r="N300" s="16">
        <f ca="1">IF(M300=1,-1/COUNTA(Q300:Q303),0)</f>
        <v>0</v>
      </c>
      <c r="O300" s="16">
        <f>COUNTA(B300:B303)</f>
        <v>0</v>
      </c>
      <c r="P300" s="16">
        <f ca="1">COUNTIF(R300:R303,R299)</f>
        <v>0</v>
      </c>
      <c r="Q300" s="17" t="s">
        <v>0</v>
      </c>
      <c r="R300" s="16" t="str">
        <f>CONCATENATE(B300,Q300)</f>
        <v>A</v>
      </c>
      <c r="S300" s="16">
        <f ca="1">IF(P300&gt;0,P300+O300,O300*3)</f>
        <v>0</v>
      </c>
    </row>
    <row r="301" spans="1:19" x14ac:dyDescent="0.25">
      <c r="A301" s="185"/>
      <c r="B301" s="25"/>
      <c r="C301" s="21" t="str">
        <f ca="1">+CONCATENATE(I301," ",G301)</f>
        <v>b) 0</v>
      </c>
      <c r="D301" s="22"/>
      <c r="G301" s="34">
        <f ca="1">IF(J300="FIN","",LOOKUP(I299,DATOS!A:A,DATOS!K:K))</f>
        <v>0</v>
      </c>
      <c r="I301" s="31" t="s">
        <v>52</v>
      </c>
      <c r="K301" s="16">
        <f ca="1">S300</f>
        <v>0</v>
      </c>
      <c r="L301" s="16"/>
      <c r="M301" s="16"/>
      <c r="N301" s="16"/>
      <c r="O301" s="16"/>
      <c r="P301" s="16">
        <f ca="1">O300-P300</f>
        <v>0</v>
      </c>
      <c r="Q301" s="17" t="s">
        <v>1</v>
      </c>
      <c r="R301" s="16" t="str">
        <f>CONCATENATE(B301,Q301)</f>
        <v>B</v>
      </c>
      <c r="S301" s="16"/>
    </row>
    <row r="302" spans="1:19" x14ac:dyDescent="0.25">
      <c r="A302" s="185"/>
      <c r="B302" s="25"/>
      <c r="C302" s="21" t="str">
        <f ca="1">+CONCATENATE(I302," ",G302)</f>
        <v>c) 0</v>
      </c>
      <c r="D302" s="22"/>
      <c r="G302" s="34">
        <f ca="1">IF(J300="FIN","",LOOKUP(I299,DATOS!A:A,DATOS!L:L))</f>
        <v>0</v>
      </c>
      <c r="I302" s="31" t="s">
        <v>51</v>
      </c>
      <c r="K302" s="16"/>
      <c r="L302" s="16"/>
      <c r="M302" s="16"/>
      <c r="N302" s="16"/>
      <c r="O302" s="16"/>
      <c r="P302" s="16"/>
      <c r="Q302" s="17" t="s">
        <v>2</v>
      </c>
      <c r="R302" s="16" t="str">
        <f>CONCATENATE(B302,Q302)</f>
        <v>C</v>
      </c>
      <c r="S302" s="16"/>
    </row>
    <row r="303" spans="1:19" x14ac:dyDescent="0.25">
      <c r="A303" s="185"/>
      <c r="B303" s="25"/>
      <c r="C303" s="21" t="str">
        <f ca="1">+CONCATENATE(I303," ",G303)</f>
        <v>d) 0</v>
      </c>
      <c r="D303" s="22"/>
      <c r="G303" s="34">
        <f ca="1">IF(J300="FIN","",LOOKUP(I299,DATOS!A:A,DATOS!M:M))</f>
        <v>0</v>
      </c>
      <c r="I303" s="31" t="s">
        <v>43</v>
      </c>
      <c r="K303" s="16"/>
      <c r="L303" s="16"/>
      <c r="M303" s="16"/>
      <c r="N303" s="16"/>
      <c r="O303" s="16"/>
      <c r="P303" s="16"/>
      <c r="Q303" s="17" t="s">
        <v>3</v>
      </c>
      <c r="R303" s="16" t="str">
        <f>CONCATENATE(B303,Q303)</f>
        <v>D</v>
      </c>
      <c r="S303" s="16"/>
    </row>
    <row r="304" spans="1:19" x14ac:dyDescent="0.25">
      <c r="A304" s="9"/>
      <c r="B304" s="26"/>
      <c r="C304" s="23"/>
      <c r="D304" s="24"/>
      <c r="J304" s="15"/>
    </row>
    <row r="305" spans="1:19" x14ac:dyDescent="0.25">
      <c r="A305" s="9"/>
      <c r="B305" s="27"/>
      <c r="C305" s="19" t="str">
        <f ca="1">+CONCATENATE(K305,".- ",G305)</f>
        <v>51.- 0</v>
      </c>
      <c r="D305" s="20"/>
      <c r="E305" s="9"/>
      <c r="F305" s="9"/>
      <c r="G305" s="36">
        <f ca="1">IF(J306="FIN","",LOOKUP(I305,DATOS!A:A,DATOS!G:G))</f>
        <v>0</v>
      </c>
      <c r="H305" s="36">
        <f ca="1">IF(J306="FIN",0,LOOKUP(I305,DATOS!A:A,DATOS!N:N))</f>
        <v>0</v>
      </c>
      <c r="I305" s="31">
        <f>+I299+1</f>
        <v>51</v>
      </c>
      <c r="J305" s="56">
        <f>IF(LOOKUP(I305,DATOS!A:A,DATOS!C:C)=0,J299,(LOOKUP(I305,DATOS!A:A,DATOS!C:C)))</f>
        <v>1</v>
      </c>
      <c r="K305" s="18">
        <f>+K299+1</f>
        <v>51</v>
      </c>
      <c r="L305" s="16" t="s">
        <v>31</v>
      </c>
      <c r="M305" s="16" t="s">
        <v>32</v>
      </c>
      <c r="N305" s="16" t="s">
        <v>37</v>
      </c>
      <c r="O305" s="16" t="s">
        <v>33</v>
      </c>
      <c r="P305" s="16" t="s">
        <v>34</v>
      </c>
      <c r="Q305" s="16" t="s">
        <v>35</v>
      </c>
      <c r="R305" s="16" t="str">
        <f ca="1">CONCATENATE("X",H305)</f>
        <v>X0</v>
      </c>
      <c r="S305" s="16" t="s">
        <v>36</v>
      </c>
    </row>
    <row r="306" spans="1:19" x14ac:dyDescent="0.25">
      <c r="A306" s="185">
        <f ca="1">IF($E$2="X",0,IF(K307&gt;2,H305,K307))</f>
        <v>0</v>
      </c>
      <c r="B306" s="25"/>
      <c r="C306" s="21" t="str">
        <f ca="1">+CONCATENATE(I306," ",G306)</f>
        <v>a) 0</v>
      </c>
      <c r="D306" s="22"/>
      <c r="G306" s="34">
        <f ca="1">IF(J306="FIN","",LOOKUP(I305,DATOS!A:A,DATOS!J:J))</f>
        <v>0</v>
      </c>
      <c r="I306" s="31" t="s">
        <v>53</v>
      </c>
      <c r="J306" s="37" t="str">
        <f>IF(J300="FIN","FIN",IF(J305=J299,"","FIN"))</f>
        <v/>
      </c>
      <c r="K306" s="16" t="s">
        <v>5</v>
      </c>
      <c r="L306" s="16">
        <f ca="1">IF(M306&gt;0,0,P306)</f>
        <v>0</v>
      </c>
      <c r="M306" s="16">
        <f ca="1">IF(P307&gt;0,1,0)</f>
        <v>0</v>
      </c>
      <c r="N306" s="16">
        <f ca="1">IF(M306=1,-1/COUNTA(Q306:Q309),0)</f>
        <v>0</v>
      </c>
      <c r="O306" s="16">
        <f>COUNTA(B306:B309)</f>
        <v>0</v>
      </c>
      <c r="P306" s="16">
        <f ca="1">COUNTIF(R306:R309,R305)</f>
        <v>0</v>
      </c>
      <c r="Q306" s="17" t="s">
        <v>0</v>
      </c>
      <c r="R306" s="16" t="str">
        <f>CONCATENATE(B306,Q306)</f>
        <v>A</v>
      </c>
      <c r="S306" s="16">
        <f ca="1">IF(P306&gt;0,P306+O306,O306*3)</f>
        <v>0</v>
      </c>
    </row>
    <row r="307" spans="1:19" x14ac:dyDescent="0.25">
      <c r="A307" s="185"/>
      <c r="B307" s="25"/>
      <c r="C307" s="21" t="str">
        <f ca="1">+CONCATENATE(I307," ",G307)</f>
        <v>b) 0</v>
      </c>
      <c r="D307" s="22"/>
      <c r="G307" s="34">
        <f ca="1">IF(J306="FIN","",LOOKUP(I305,DATOS!A:A,DATOS!K:K))</f>
        <v>0</v>
      </c>
      <c r="I307" s="31" t="s">
        <v>52</v>
      </c>
      <c r="K307" s="16">
        <f ca="1">S306</f>
        <v>0</v>
      </c>
      <c r="L307" s="16"/>
      <c r="M307" s="16"/>
      <c r="N307" s="16"/>
      <c r="O307" s="16"/>
      <c r="P307" s="16">
        <f ca="1">O306-P306</f>
        <v>0</v>
      </c>
      <c r="Q307" s="17" t="s">
        <v>1</v>
      </c>
      <c r="R307" s="16" t="str">
        <f>CONCATENATE(B307,Q307)</f>
        <v>B</v>
      </c>
      <c r="S307" s="16"/>
    </row>
    <row r="308" spans="1:19" x14ac:dyDescent="0.25">
      <c r="A308" s="185"/>
      <c r="B308" s="25"/>
      <c r="C308" s="21" t="str">
        <f ca="1">+CONCATENATE(I308," ",G308)</f>
        <v>c) 0</v>
      </c>
      <c r="D308" s="22"/>
      <c r="G308" s="34">
        <f ca="1">IF(J306="FIN","",LOOKUP(I305,DATOS!A:A,DATOS!L:L))</f>
        <v>0</v>
      </c>
      <c r="I308" s="31" t="s">
        <v>51</v>
      </c>
      <c r="K308" s="16"/>
      <c r="L308" s="16"/>
      <c r="M308" s="16"/>
      <c r="N308" s="16"/>
      <c r="O308" s="16"/>
      <c r="P308" s="16"/>
      <c r="Q308" s="17" t="s">
        <v>2</v>
      </c>
      <c r="R308" s="16" t="str">
        <f>CONCATENATE(B308,Q308)</f>
        <v>C</v>
      </c>
      <c r="S308" s="16"/>
    </row>
    <row r="309" spans="1:19" x14ac:dyDescent="0.25">
      <c r="A309" s="185"/>
      <c r="B309" s="25"/>
      <c r="C309" s="21" t="str">
        <f ca="1">+CONCATENATE(I309," ",G309)</f>
        <v>d) 0</v>
      </c>
      <c r="D309" s="22"/>
      <c r="G309" s="34">
        <f ca="1">IF(J306="FIN","",LOOKUP(I305,DATOS!A:A,DATOS!M:M))</f>
        <v>0</v>
      </c>
      <c r="I309" s="31" t="s">
        <v>43</v>
      </c>
      <c r="K309" s="16"/>
      <c r="L309" s="16"/>
      <c r="M309" s="16"/>
      <c r="N309" s="16"/>
      <c r="O309" s="16"/>
      <c r="P309" s="16"/>
      <c r="Q309" s="17" t="s">
        <v>3</v>
      </c>
      <c r="R309" s="16" t="str">
        <f>CONCATENATE(B309,Q309)</f>
        <v>D</v>
      </c>
      <c r="S309" s="16"/>
    </row>
    <row r="310" spans="1:19" x14ac:dyDescent="0.25">
      <c r="A310" s="9"/>
      <c r="B310" s="26"/>
      <c r="C310" s="23"/>
      <c r="D310" s="24"/>
      <c r="J310" s="15"/>
    </row>
    <row r="311" spans="1:19" ht="31.2" x14ac:dyDescent="0.25">
      <c r="A311" s="9"/>
      <c r="B311" s="27"/>
      <c r="C311" s="19" t="str">
        <f ca="1">+CONCATENATE(K311,".- ",G311)</f>
        <v>52.- 0</v>
      </c>
      <c r="D311" s="20"/>
      <c r="E311" s="9"/>
      <c r="F311" s="9"/>
      <c r="G311" s="36">
        <f ca="1">IF(J312="FIN","",LOOKUP(I311,DATOS!A:A,DATOS!G:G))</f>
        <v>0</v>
      </c>
      <c r="H311" s="36">
        <f ca="1">IF(J312="FIN",0,LOOKUP(I311,DATOS!A:A,DATOS!N:N))</f>
        <v>0</v>
      </c>
      <c r="I311" s="31">
        <f>+I305+1</f>
        <v>52</v>
      </c>
      <c r="J311" s="56">
        <f>IF(LOOKUP(I311,DATOS!A:A,DATOS!C:C)=0,J305,(LOOKUP(I311,DATOS!A:A,DATOS!C:C)))</f>
        <v>1</v>
      </c>
      <c r="K311" s="18">
        <f>+K305+1</f>
        <v>52</v>
      </c>
      <c r="L311" s="16" t="s">
        <v>31</v>
      </c>
      <c r="M311" s="16" t="s">
        <v>32</v>
      </c>
      <c r="N311" s="16" t="s">
        <v>37</v>
      </c>
      <c r="O311" s="16" t="s">
        <v>33</v>
      </c>
      <c r="P311" s="16" t="s">
        <v>34</v>
      </c>
      <c r="Q311" s="16" t="s">
        <v>35</v>
      </c>
      <c r="R311" s="16" t="str">
        <f ca="1">CONCATENATE("X",H311)</f>
        <v>X0</v>
      </c>
      <c r="S311" s="16" t="s">
        <v>36</v>
      </c>
    </row>
    <row r="312" spans="1:19" x14ac:dyDescent="0.25">
      <c r="A312" s="185">
        <f ca="1">IF($E$2="X",0,IF(K313&gt;2,H311,K313))</f>
        <v>0</v>
      </c>
      <c r="B312" s="25"/>
      <c r="C312" s="21" t="str">
        <f ca="1">+CONCATENATE(I312," ",G312)</f>
        <v>a) 0</v>
      </c>
      <c r="D312" s="22"/>
      <c r="G312" s="34">
        <f ca="1">IF(J312="FIN","",LOOKUP(I311,DATOS!A:A,DATOS!J:J))</f>
        <v>0</v>
      </c>
      <c r="I312" s="31" t="s">
        <v>53</v>
      </c>
      <c r="J312" s="37" t="str">
        <f>IF(J306="FIN","FIN",IF(J311=J305,"","FIN"))</f>
        <v/>
      </c>
      <c r="K312" s="16" t="s">
        <v>5</v>
      </c>
      <c r="L312" s="16">
        <f ca="1">IF(M312&gt;0,0,P312)</f>
        <v>0</v>
      </c>
      <c r="M312" s="16">
        <f ca="1">IF(P313&gt;0,1,0)</f>
        <v>0</v>
      </c>
      <c r="N312" s="16">
        <f ca="1">IF(M312=1,-1/COUNTA(Q312:Q315),0)</f>
        <v>0</v>
      </c>
      <c r="O312" s="16">
        <f>COUNTA(B312:B315)</f>
        <v>0</v>
      </c>
      <c r="P312" s="16">
        <f ca="1">COUNTIF(R312:R315,R311)</f>
        <v>0</v>
      </c>
      <c r="Q312" s="17" t="s">
        <v>0</v>
      </c>
      <c r="R312" s="16" t="str">
        <f>CONCATENATE(B312,Q312)</f>
        <v>A</v>
      </c>
      <c r="S312" s="16">
        <f ca="1">IF(P312&gt;0,P312+O312,O312*3)</f>
        <v>0</v>
      </c>
    </row>
    <row r="313" spans="1:19" x14ac:dyDescent="0.25">
      <c r="A313" s="185"/>
      <c r="B313" s="25"/>
      <c r="C313" s="21" t="str">
        <f ca="1">+CONCATENATE(I313," ",G313)</f>
        <v>b) 0</v>
      </c>
      <c r="D313" s="22"/>
      <c r="G313" s="34">
        <f ca="1">IF(J312="FIN","",LOOKUP(I311,DATOS!A:A,DATOS!K:K))</f>
        <v>0</v>
      </c>
      <c r="I313" s="31" t="s">
        <v>52</v>
      </c>
      <c r="K313" s="16">
        <f ca="1">S312</f>
        <v>0</v>
      </c>
      <c r="L313" s="16"/>
      <c r="M313" s="16"/>
      <c r="N313" s="16"/>
      <c r="O313" s="16"/>
      <c r="P313" s="16">
        <f ca="1">O312-P312</f>
        <v>0</v>
      </c>
      <c r="Q313" s="17" t="s">
        <v>1</v>
      </c>
      <c r="R313" s="16" t="str">
        <f>CONCATENATE(B313,Q313)</f>
        <v>B</v>
      </c>
      <c r="S313" s="16"/>
    </row>
    <row r="314" spans="1:19" x14ac:dyDescent="0.25">
      <c r="A314" s="185"/>
      <c r="B314" s="25"/>
      <c r="C314" s="21" t="str">
        <f ca="1">+CONCATENATE(I314," ",G314)</f>
        <v>c) 0</v>
      </c>
      <c r="D314" s="22"/>
      <c r="G314" s="34">
        <f ca="1">IF(J312="FIN","",LOOKUP(I311,DATOS!A:A,DATOS!L:L))</f>
        <v>0</v>
      </c>
      <c r="I314" s="31" t="s">
        <v>51</v>
      </c>
      <c r="K314" s="16"/>
      <c r="L314" s="16"/>
      <c r="M314" s="16"/>
      <c r="N314" s="16"/>
      <c r="O314" s="16"/>
      <c r="P314" s="16"/>
      <c r="Q314" s="17" t="s">
        <v>2</v>
      </c>
      <c r="R314" s="16" t="str">
        <f>CONCATENATE(B314,Q314)</f>
        <v>C</v>
      </c>
      <c r="S314" s="16"/>
    </row>
    <row r="315" spans="1:19" x14ac:dyDescent="0.25">
      <c r="A315" s="185"/>
      <c r="B315" s="25"/>
      <c r="C315" s="21" t="str">
        <f ca="1">+CONCATENATE(I315," ",G315)</f>
        <v>d) 0</v>
      </c>
      <c r="D315" s="22"/>
      <c r="G315" s="34">
        <f ca="1">IF(J312="FIN","",LOOKUP(I311,DATOS!A:A,DATOS!M:M))</f>
        <v>0</v>
      </c>
      <c r="I315" s="31" t="s">
        <v>43</v>
      </c>
      <c r="K315" s="16"/>
      <c r="L315" s="16"/>
      <c r="M315" s="16"/>
      <c r="N315" s="16"/>
      <c r="O315" s="16"/>
      <c r="P315" s="16"/>
      <c r="Q315" s="17" t="s">
        <v>3</v>
      </c>
      <c r="R315" s="16" t="str">
        <f>CONCATENATE(B315,Q315)</f>
        <v>D</v>
      </c>
      <c r="S315" s="16"/>
    </row>
    <row r="316" spans="1:19" x14ac:dyDescent="0.25">
      <c r="A316" s="9"/>
      <c r="B316" s="26"/>
      <c r="C316" s="23"/>
      <c r="D316" s="24"/>
      <c r="J316" s="15"/>
    </row>
    <row r="317" spans="1:19" x14ac:dyDescent="0.25">
      <c r="A317" s="9"/>
      <c r="B317" s="27"/>
      <c r="C317" s="19" t="str">
        <f ca="1">+CONCATENATE(K317,".- ",G317)</f>
        <v>53.- 0</v>
      </c>
      <c r="D317" s="20"/>
      <c r="E317" s="9"/>
      <c r="F317" s="9"/>
      <c r="G317" s="36">
        <f ca="1">IF(J318="FIN","",LOOKUP(I317,DATOS!A:A,DATOS!G:G))</f>
        <v>0</v>
      </c>
      <c r="H317" s="36">
        <f ca="1">IF(J318="FIN",0,LOOKUP(I317,DATOS!A:A,DATOS!N:N))</f>
        <v>0</v>
      </c>
      <c r="I317" s="31">
        <f>+I311+1</f>
        <v>53</v>
      </c>
      <c r="J317" s="56">
        <f>IF(LOOKUP(I317,DATOS!A:A,DATOS!C:C)=0,J311,(LOOKUP(I317,DATOS!A:A,DATOS!C:C)))</f>
        <v>1</v>
      </c>
      <c r="K317" s="18">
        <f>+K311+1</f>
        <v>53</v>
      </c>
      <c r="L317" s="16" t="s">
        <v>31</v>
      </c>
      <c r="M317" s="16" t="s">
        <v>32</v>
      </c>
      <c r="N317" s="16" t="s">
        <v>37</v>
      </c>
      <c r="O317" s="16" t="s">
        <v>33</v>
      </c>
      <c r="P317" s="16" t="s">
        <v>34</v>
      </c>
      <c r="Q317" s="16" t="s">
        <v>35</v>
      </c>
      <c r="R317" s="16" t="str">
        <f ca="1">CONCATENATE("X",H317)</f>
        <v>X0</v>
      </c>
      <c r="S317" s="16" t="s">
        <v>36</v>
      </c>
    </row>
    <row r="318" spans="1:19" x14ac:dyDescent="0.25">
      <c r="A318" s="185">
        <f ca="1">IF($E$2="X",0,IF(K319&gt;2,H317,K319))</f>
        <v>0</v>
      </c>
      <c r="B318" s="25"/>
      <c r="C318" s="21" t="str">
        <f ca="1">+CONCATENATE(I318," ",G318)</f>
        <v>a) 0</v>
      </c>
      <c r="D318" s="22"/>
      <c r="G318" s="34">
        <f ca="1">IF(J318="FIN","",LOOKUP(I317,DATOS!A:A,DATOS!J:J))</f>
        <v>0</v>
      </c>
      <c r="I318" s="31" t="s">
        <v>53</v>
      </c>
      <c r="J318" s="37" t="str">
        <f>IF(J312="FIN","FIN",IF(J317=J311,"","FIN"))</f>
        <v/>
      </c>
      <c r="K318" s="16" t="s">
        <v>5</v>
      </c>
      <c r="L318" s="16">
        <f ca="1">IF(M318&gt;0,0,P318)</f>
        <v>0</v>
      </c>
      <c r="M318" s="16">
        <f ca="1">IF(P319&gt;0,1,0)</f>
        <v>0</v>
      </c>
      <c r="N318" s="16">
        <f ca="1">IF(M318=1,-1/COUNTA(Q318:Q321),0)</f>
        <v>0</v>
      </c>
      <c r="O318" s="16">
        <f>COUNTA(B318:B321)</f>
        <v>0</v>
      </c>
      <c r="P318" s="16">
        <f ca="1">COUNTIF(R318:R321,R317)</f>
        <v>0</v>
      </c>
      <c r="Q318" s="17" t="s">
        <v>0</v>
      </c>
      <c r="R318" s="16" t="str">
        <f>CONCATENATE(B318,Q318)</f>
        <v>A</v>
      </c>
      <c r="S318" s="16">
        <f ca="1">IF(P318&gt;0,P318+O318,O318*3)</f>
        <v>0</v>
      </c>
    </row>
    <row r="319" spans="1:19" x14ac:dyDescent="0.25">
      <c r="A319" s="185"/>
      <c r="B319" s="25"/>
      <c r="C319" s="21" t="str">
        <f ca="1">+CONCATENATE(I319," ",G319)</f>
        <v>b) 0</v>
      </c>
      <c r="D319" s="22"/>
      <c r="G319" s="34">
        <f ca="1">IF(J318="FIN","",LOOKUP(I317,DATOS!A:A,DATOS!K:K))</f>
        <v>0</v>
      </c>
      <c r="I319" s="31" t="s">
        <v>52</v>
      </c>
      <c r="K319" s="16">
        <f ca="1">S318</f>
        <v>0</v>
      </c>
      <c r="L319" s="16"/>
      <c r="M319" s="16"/>
      <c r="N319" s="16"/>
      <c r="O319" s="16"/>
      <c r="P319" s="16">
        <f ca="1">O318-P318</f>
        <v>0</v>
      </c>
      <c r="Q319" s="17" t="s">
        <v>1</v>
      </c>
      <c r="R319" s="16" t="str">
        <f>CONCATENATE(B319,Q319)</f>
        <v>B</v>
      </c>
      <c r="S319" s="16"/>
    </row>
    <row r="320" spans="1:19" x14ac:dyDescent="0.25">
      <c r="A320" s="185"/>
      <c r="B320" s="25"/>
      <c r="C320" s="21" t="str">
        <f ca="1">+CONCATENATE(I320," ",G320)</f>
        <v>c) 0</v>
      </c>
      <c r="D320" s="22"/>
      <c r="G320" s="34">
        <f ca="1">IF(J318="FIN","",LOOKUP(I317,DATOS!A:A,DATOS!L:L))</f>
        <v>0</v>
      </c>
      <c r="I320" s="31" t="s">
        <v>51</v>
      </c>
      <c r="K320" s="16"/>
      <c r="L320" s="16"/>
      <c r="M320" s="16"/>
      <c r="N320" s="16"/>
      <c r="O320" s="16"/>
      <c r="P320" s="16"/>
      <c r="Q320" s="17" t="s">
        <v>2</v>
      </c>
      <c r="R320" s="16" t="str">
        <f>CONCATENATE(B320,Q320)</f>
        <v>C</v>
      </c>
      <c r="S320" s="16"/>
    </row>
    <row r="321" spans="1:19" x14ac:dyDescent="0.25">
      <c r="A321" s="185"/>
      <c r="B321" s="25"/>
      <c r="C321" s="21" t="str">
        <f ca="1">+CONCATENATE(I321," ",G321)</f>
        <v>d) 0</v>
      </c>
      <c r="D321" s="22"/>
      <c r="G321" s="34">
        <f ca="1">IF(J318="FIN","",LOOKUP(I317,DATOS!A:A,DATOS!M:M))</f>
        <v>0</v>
      </c>
      <c r="I321" s="31" t="s">
        <v>43</v>
      </c>
      <c r="K321" s="16"/>
      <c r="L321" s="16"/>
      <c r="M321" s="16"/>
      <c r="N321" s="16"/>
      <c r="O321" s="16"/>
      <c r="P321" s="16"/>
      <c r="Q321" s="17" t="s">
        <v>3</v>
      </c>
      <c r="R321" s="16" t="str">
        <f>CONCATENATE(B321,Q321)</f>
        <v>D</v>
      </c>
      <c r="S321" s="16"/>
    </row>
    <row r="322" spans="1:19" x14ac:dyDescent="0.25">
      <c r="A322" s="9"/>
      <c r="B322" s="26"/>
      <c r="C322" s="23"/>
      <c r="D322" s="24"/>
      <c r="J322" s="15"/>
    </row>
    <row r="323" spans="1:19" x14ac:dyDescent="0.25">
      <c r="A323" s="9"/>
      <c r="B323" s="27"/>
      <c r="C323" s="19" t="str">
        <f ca="1">+CONCATENATE(K323,".- ",G323)</f>
        <v>54.- 0</v>
      </c>
      <c r="D323" s="20"/>
      <c r="E323" s="9"/>
      <c r="F323" s="9"/>
      <c r="G323" s="36">
        <f ca="1">IF(J324="FIN","",LOOKUP(I323,DATOS!A:A,DATOS!G:G))</f>
        <v>0</v>
      </c>
      <c r="H323" s="36">
        <f ca="1">IF(J324="FIN",0,LOOKUP(I323,DATOS!A:A,DATOS!N:N))</f>
        <v>0</v>
      </c>
      <c r="I323" s="31">
        <f>+I317+1</f>
        <v>54</v>
      </c>
      <c r="J323" s="56">
        <f>IF(LOOKUP(I323,DATOS!A:A,DATOS!C:C)=0,J317,(LOOKUP(I323,DATOS!A:A,DATOS!C:C)))</f>
        <v>1</v>
      </c>
      <c r="K323" s="18">
        <f>+K317+1</f>
        <v>54</v>
      </c>
      <c r="L323" s="16" t="s">
        <v>31</v>
      </c>
      <c r="M323" s="16" t="s">
        <v>32</v>
      </c>
      <c r="N323" s="16" t="s">
        <v>37</v>
      </c>
      <c r="O323" s="16" t="s">
        <v>33</v>
      </c>
      <c r="P323" s="16" t="s">
        <v>34</v>
      </c>
      <c r="Q323" s="16" t="s">
        <v>35</v>
      </c>
      <c r="R323" s="16" t="str">
        <f ca="1">CONCATENATE("X",H323)</f>
        <v>X0</v>
      </c>
      <c r="S323" s="16" t="s">
        <v>36</v>
      </c>
    </row>
    <row r="324" spans="1:19" x14ac:dyDescent="0.25">
      <c r="A324" s="185">
        <f ca="1">IF($E$2="X",0,IF(K325&gt;2,H323,K325))</f>
        <v>0</v>
      </c>
      <c r="B324" s="25"/>
      <c r="C324" s="21" t="str">
        <f ca="1">+CONCATENATE(I324," ",G324)</f>
        <v>a) 0</v>
      </c>
      <c r="D324" s="22"/>
      <c r="G324" s="34">
        <f ca="1">IF(J324="FIN","",LOOKUP(I323,DATOS!A:A,DATOS!J:J))</f>
        <v>0</v>
      </c>
      <c r="I324" s="31" t="s">
        <v>53</v>
      </c>
      <c r="J324" s="37" t="str">
        <f>IF(J318="FIN","FIN",IF(J323=J317,"","FIN"))</f>
        <v/>
      </c>
      <c r="K324" s="16" t="s">
        <v>5</v>
      </c>
      <c r="L324" s="16">
        <f ca="1">IF(M324&gt;0,0,P324)</f>
        <v>0</v>
      </c>
      <c r="M324" s="16">
        <f ca="1">IF(P325&gt;0,1,0)</f>
        <v>0</v>
      </c>
      <c r="N324" s="16">
        <f ca="1">IF(M324=1,-1/COUNTA(Q324:Q327),0)</f>
        <v>0</v>
      </c>
      <c r="O324" s="16">
        <f>COUNTA(B324:B327)</f>
        <v>0</v>
      </c>
      <c r="P324" s="16">
        <f ca="1">COUNTIF(R324:R327,R323)</f>
        <v>0</v>
      </c>
      <c r="Q324" s="17" t="s">
        <v>0</v>
      </c>
      <c r="R324" s="16" t="str">
        <f>CONCATENATE(B324,Q324)</f>
        <v>A</v>
      </c>
      <c r="S324" s="16">
        <f ca="1">IF(P324&gt;0,P324+O324,O324*3)</f>
        <v>0</v>
      </c>
    </row>
    <row r="325" spans="1:19" x14ac:dyDescent="0.25">
      <c r="A325" s="185"/>
      <c r="B325" s="25"/>
      <c r="C325" s="21" t="str">
        <f ca="1">+CONCATENATE(I325," ",G325)</f>
        <v>b) 0</v>
      </c>
      <c r="D325" s="22"/>
      <c r="G325" s="34">
        <f ca="1">IF(J324="FIN","",LOOKUP(I323,DATOS!A:A,DATOS!K:K))</f>
        <v>0</v>
      </c>
      <c r="I325" s="31" t="s">
        <v>52</v>
      </c>
      <c r="K325" s="16">
        <f ca="1">S324</f>
        <v>0</v>
      </c>
      <c r="L325" s="16"/>
      <c r="M325" s="16"/>
      <c r="N325" s="16"/>
      <c r="O325" s="16"/>
      <c r="P325" s="16">
        <f ca="1">O324-P324</f>
        <v>0</v>
      </c>
      <c r="Q325" s="17" t="s">
        <v>1</v>
      </c>
      <c r="R325" s="16" t="str">
        <f>CONCATENATE(B325,Q325)</f>
        <v>B</v>
      </c>
      <c r="S325" s="16"/>
    </row>
    <row r="326" spans="1:19" x14ac:dyDescent="0.25">
      <c r="A326" s="185"/>
      <c r="B326" s="25"/>
      <c r="C326" s="21" t="str">
        <f ca="1">+CONCATENATE(I326," ",G326)</f>
        <v>c) 0</v>
      </c>
      <c r="D326" s="22"/>
      <c r="G326" s="34">
        <f ca="1">IF(J324="FIN","",LOOKUP(I323,DATOS!A:A,DATOS!L:L))</f>
        <v>0</v>
      </c>
      <c r="I326" s="31" t="s">
        <v>51</v>
      </c>
      <c r="K326" s="16"/>
      <c r="L326" s="16"/>
      <c r="M326" s="16"/>
      <c r="N326" s="16"/>
      <c r="O326" s="16"/>
      <c r="P326" s="16"/>
      <c r="Q326" s="17" t="s">
        <v>2</v>
      </c>
      <c r="R326" s="16" t="str">
        <f>CONCATENATE(B326,Q326)</f>
        <v>C</v>
      </c>
      <c r="S326" s="16"/>
    </row>
    <row r="327" spans="1:19" x14ac:dyDescent="0.25">
      <c r="A327" s="185"/>
      <c r="B327" s="25"/>
      <c r="C327" s="21" t="str">
        <f ca="1">+CONCATENATE(I327," ",G327)</f>
        <v>d) 0</v>
      </c>
      <c r="D327" s="22"/>
      <c r="G327" s="34">
        <f ca="1">IF(J324="FIN","",LOOKUP(I323,DATOS!A:A,DATOS!M:M))</f>
        <v>0</v>
      </c>
      <c r="I327" s="31" t="s">
        <v>43</v>
      </c>
      <c r="K327" s="16"/>
      <c r="L327" s="16"/>
      <c r="M327" s="16"/>
      <c r="N327" s="16"/>
      <c r="O327" s="16"/>
      <c r="P327" s="16"/>
      <c r="Q327" s="17" t="s">
        <v>3</v>
      </c>
      <c r="R327" s="16" t="str">
        <f>CONCATENATE(B327,Q327)</f>
        <v>D</v>
      </c>
      <c r="S327" s="16"/>
    </row>
    <row r="328" spans="1:19" x14ac:dyDescent="0.25">
      <c r="A328" s="9"/>
      <c r="B328" s="26"/>
      <c r="C328" s="23"/>
      <c r="D328" s="24"/>
      <c r="J328" s="15"/>
    </row>
    <row r="329" spans="1:19" x14ac:dyDescent="0.25">
      <c r="A329" s="9"/>
      <c r="B329" s="27"/>
      <c r="C329" s="19" t="str">
        <f ca="1">+CONCATENATE(K329,".- ",G329)</f>
        <v>55.- 0</v>
      </c>
      <c r="D329" s="20"/>
      <c r="E329" s="9"/>
      <c r="F329" s="9"/>
      <c r="G329" s="36">
        <f ca="1">IF(J330="FIN","",LOOKUP(I329,DATOS!A:A,DATOS!G:G))</f>
        <v>0</v>
      </c>
      <c r="H329" s="36">
        <f ca="1">IF(J330="FIN",0,LOOKUP(I329,DATOS!A:A,DATOS!N:N))</f>
        <v>0</v>
      </c>
      <c r="I329" s="31">
        <f>+I323+1</f>
        <v>55</v>
      </c>
      <c r="J329" s="56">
        <f>IF(LOOKUP(I329,DATOS!A:A,DATOS!C:C)=0,J323,(LOOKUP(I329,DATOS!A:A,DATOS!C:C)))</f>
        <v>1</v>
      </c>
      <c r="K329" s="18">
        <f>+K323+1</f>
        <v>55</v>
      </c>
      <c r="L329" s="16" t="s">
        <v>31</v>
      </c>
      <c r="M329" s="16" t="s">
        <v>32</v>
      </c>
      <c r="N329" s="16" t="s">
        <v>37</v>
      </c>
      <c r="O329" s="16" t="s">
        <v>33</v>
      </c>
      <c r="P329" s="16" t="s">
        <v>34</v>
      </c>
      <c r="Q329" s="16" t="s">
        <v>35</v>
      </c>
      <c r="R329" s="16" t="str">
        <f ca="1">CONCATENATE("X",H329)</f>
        <v>X0</v>
      </c>
      <c r="S329" s="16" t="s">
        <v>36</v>
      </c>
    </row>
    <row r="330" spans="1:19" x14ac:dyDescent="0.25">
      <c r="A330" s="185">
        <f ca="1">IF($E$2="X",0,IF(K331&gt;2,H329,K331))</f>
        <v>0</v>
      </c>
      <c r="B330" s="25"/>
      <c r="C330" s="21" t="str">
        <f ca="1">+CONCATENATE(I330," ",G330)</f>
        <v>a) 0</v>
      </c>
      <c r="D330" s="22"/>
      <c r="G330" s="34">
        <f ca="1">IF(J330="FIN","",LOOKUP(I329,DATOS!A:A,DATOS!J:J))</f>
        <v>0</v>
      </c>
      <c r="I330" s="31" t="s">
        <v>53</v>
      </c>
      <c r="J330" s="37" t="str">
        <f>IF(J324="FIN","FIN",IF(J329=J323,"","FIN"))</f>
        <v/>
      </c>
      <c r="K330" s="16" t="s">
        <v>5</v>
      </c>
      <c r="L330" s="16">
        <f ca="1">IF(M330&gt;0,0,P330)</f>
        <v>0</v>
      </c>
      <c r="M330" s="16">
        <f ca="1">IF(P331&gt;0,1,0)</f>
        <v>0</v>
      </c>
      <c r="N330" s="16">
        <f ca="1">IF(M330=1,-1/COUNTA(Q330:Q333),0)</f>
        <v>0</v>
      </c>
      <c r="O330" s="16">
        <f>COUNTA(B330:B333)</f>
        <v>0</v>
      </c>
      <c r="P330" s="16">
        <f ca="1">COUNTIF(R330:R333,R329)</f>
        <v>0</v>
      </c>
      <c r="Q330" s="17" t="s">
        <v>0</v>
      </c>
      <c r="R330" s="16" t="str">
        <f>CONCATENATE(B330,Q330)</f>
        <v>A</v>
      </c>
      <c r="S330" s="16">
        <f ca="1">IF(P330&gt;0,P330+O330,O330*3)</f>
        <v>0</v>
      </c>
    </row>
    <row r="331" spans="1:19" x14ac:dyDescent="0.25">
      <c r="A331" s="185"/>
      <c r="B331" s="25"/>
      <c r="C331" s="21" t="str">
        <f ca="1">+CONCATENATE(I331," ",G331)</f>
        <v>b) 0</v>
      </c>
      <c r="D331" s="22"/>
      <c r="G331" s="34">
        <f ca="1">IF(J330="FIN","",LOOKUP(I329,DATOS!A:A,DATOS!K:K))</f>
        <v>0</v>
      </c>
      <c r="I331" s="31" t="s">
        <v>52</v>
      </c>
      <c r="K331" s="16">
        <f ca="1">S330</f>
        <v>0</v>
      </c>
      <c r="L331" s="16"/>
      <c r="M331" s="16"/>
      <c r="N331" s="16"/>
      <c r="O331" s="16"/>
      <c r="P331" s="16">
        <f ca="1">O330-P330</f>
        <v>0</v>
      </c>
      <c r="Q331" s="17" t="s">
        <v>1</v>
      </c>
      <c r="R331" s="16" t="str">
        <f>CONCATENATE(B331,Q331)</f>
        <v>B</v>
      </c>
      <c r="S331" s="16"/>
    </row>
    <row r="332" spans="1:19" x14ac:dyDescent="0.25">
      <c r="A332" s="185"/>
      <c r="B332" s="25"/>
      <c r="C332" s="21" t="str">
        <f ca="1">+CONCATENATE(I332," ",G332)</f>
        <v>c) 0</v>
      </c>
      <c r="D332" s="22"/>
      <c r="G332" s="34">
        <f ca="1">IF(J330="FIN","",LOOKUP(I329,DATOS!A:A,DATOS!L:L))</f>
        <v>0</v>
      </c>
      <c r="I332" s="31" t="s">
        <v>51</v>
      </c>
      <c r="K332" s="16"/>
      <c r="L332" s="16"/>
      <c r="M332" s="16"/>
      <c r="N332" s="16"/>
      <c r="O332" s="16"/>
      <c r="P332" s="16"/>
      <c r="Q332" s="17" t="s">
        <v>2</v>
      </c>
      <c r="R332" s="16" t="str">
        <f>CONCATENATE(B332,Q332)</f>
        <v>C</v>
      </c>
      <c r="S332" s="16"/>
    </row>
    <row r="333" spans="1:19" x14ac:dyDescent="0.25">
      <c r="A333" s="185"/>
      <c r="B333" s="25"/>
      <c r="C333" s="21" t="str">
        <f ca="1">+CONCATENATE(I333," ",G333)</f>
        <v>d) 0</v>
      </c>
      <c r="D333" s="22"/>
      <c r="G333" s="34">
        <f ca="1">IF(J330="FIN","",LOOKUP(I329,DATOS!A:A,DATOS!M:M))</f>
        <v>0</v>
      </c>
      <c r="I333" s="31" t="s">
        <v>43</v>
      </c>
      <c r="K333" s="16"/>
      <c r="L333" s="16"/>
      <c r="M333" s="16"/>
      <c r="N333" s="16"/>
      <c r="O333" s="16"/>
      <c r="P333" s="16"/>
      <c r="Q333" s="17" t="s">
        <v>3</v>
      </c>
      <c r="R333" s="16" t="str">
        <f>CONCATENATE(B333,Q333)</f>
        <v>D</v>
      </c>
      <c r="S333" s="16"/>
    </row>
    <row r="334" spans="1:19" x14ac:dyDescent="0.25">
      <c r="A334" s="9"/>
      <c r="B334" s="26"/>
      <c r="C334" s="23"/>
      <c r="D334" s="24"/>
      <c r="J334" s="15"/>
    </row>
    <row r="335" spans="1:19" x14ac:dyDescent="0.25">
      <c r="A335" s="9"/>
      <c r="B335" s="27"/>
      <c r="C335" s="19" t="str">
        <f ca="1">+CONCATENATE(K335,".- ",G335)</f>
        <v>56.- 0</v>
      </c>
      <c r="D335" s="20"/>
      <c r="E335" s="9"/>
      <c r="F335" s="9"/>
      <c r="G335" s="36">
        <f ca="1">IF(J336="FIN","",LOOKUP(I335,DATOS!A:A,DATOS!G:G))</f>
        <v>0</v>
      </c>
      <c r="H335" s="36">
        <f ca="1">IF(J336="FIN",0,LOOKUP(I335,DATOS!A:A,DATOS!N:N))</f>
        <v>0</v>
      </c>
      <c r="I335" s="31">
        <f>+I329+1</f>
        <v>56</v>
      </c>
      <c r="J335" s="56">
        <f>IF(LOOKUP(I335,DATOS!A:A,DATOS!C:C)=0,J329,(LOOKUP(I335,DATOS!A:A,DATOS!C:C)))</f>
        <v>1</v>
      </c>
      <c r="K335" s="18">
        <f>+K329+1</f>
        <v>56</v>
      </c>
      <c r="L335" s="16" t="s">
        <v>31</v>
      </c>
      <c r="M335" s="16" t="s">
        <v>32</v>
      </c>
      <c r="N335" s="16" t="s">
        <v>37</v>
      </c>
      <c r="O335" s="16" t="s">
        <v>33</v>
      </c>
      <c r="P335" s="16" t="s">
        <v>34</v>
      </c>
      <c r="Q335" s="16" t="s">
        <v>35</v>
      </c>
      <c r="R335" s="16" t="str">
        <f ca="1">CONCATENATE("X",H335)</f>
        <v>X0</v>
      </c>
      <c r="S335" s="16" t="s">
        <v>36</v>
      </c>
    </row>
    <row r="336" spans="1:19" x14ac:dyDescent="0.25">
      <c r="A336" s="185">
        <f ca="1">IF($E$2="X",0,IF(K337&gt;2,H335,K337))</f>
        <v>0</v>
      </c>
      <c r="B336" s="25"/>
      <c r="C336" s="21" t="str">
        <f ca="1">+CONCATENATE(I336," ",G336)</f>
        <v>a) 0</v>
      </c>
      <c r="D336" s="22"/>
      <c r="G336" s="34">
        <f ca="1">IF(J336="FIN","",LOOKUP(I335,DATOS!A:A,DATOS!J:J))</f>
        <v>0</v>
      </c>
      <c r="I336" s="31" t="s">
        <v>53</v>
      </c>
      <c r="J336" s="37" t="str">
        <f>IF(J330="FIN","FIN",IF(J335=J329,"","FIN"))</f>
        <v/>
      </c>
      <c r="K336" s="16" t="s">
        <v>5</v>
      </c>
      <c r="L336" s="16">
        <f ca="1">IF(M336&gt;0,0,P336)</f>
        <v>0</v>
      </c>
      <c r="M336" s="16">
        <f ca="1">IF(P337&gt;0,1,0)</f>
        <v>0</v>
      </c>
      <c r="N336" s="16">
        <f ca="1">IF(M336=1,-1/COUNTA(Q336:Q339),0)</f>
        <v>0</v>
      </c>
      <c r="O336" s="16">
        <f>COUNTA(B336:B339)</f>
        <v>0</v>
      </c>
      <c r="P336" s="16">
        <f ca="1">COUNTIF(R336:R339,R335)</f>
        <v>0</v>
      </c>
      <c r="Q336" s="17" t="s">
        <v>0</v>
      </c>
      <c r="R336" s="16" t="str">
        <f>CONCATENATE(B336,Q336)</f>
        <v>A</v>
      </c>
      <c r="S336" s="16">
        <f ca="1">IF(P336&gt;0,P336+O336,O336*3)</f>
        <v>0</v>
      </c>
    </row>
    <row r="337" spans="1:19" x14ac:dyDescent="0.25">
      <c r="A337" s="185"/>
      <c r="B337" s="25"/>
      <c r="C337" s="21" t="str">
        <f ca="1">+CONCATENATE(I337," ",G337)</f>
        <v>b) 0</v>
      </c>
      <c r="D337" s="22"/>
      <c r="G337" s="34">
        <f ca="1">IF(J336="FIN","",LOOKUP(I335,DATOS!A:A,DATOS!K:K))</f>
        <v>0</v>
      </c>
      <c r="I337" s="31" t="s">
        <v>52</v>
      </c>
      <c r="K337" s="16">
        <f ca="1">S336</f>
        <v>0</v>
      </c>
      <c r="L337" s="16"/>
      <c r="M337" s="16"/>
      <c r="N337" s="16"/>
      <c r="O337" s="16"/>
      <c r="P337" s="16">
        <f ca="1">O336-P336</f>
        <v>0</v>
      </c>
      <c r="Q337" s="17" t="s">
        <v>1</v>
      </c>
      <c r="R337" s="16" t="str">
        <f>CONCATENATE(B337,Q337)</f>
        <v>B</v>
      </c>
      <c r="S337" s="16"/>
    </row>
    <row r="338" spans="1:19" x14ac:dyDescent="0.25">
      <c r="A338" s="185"/>
      <c r="B338" s="25"/>
      <c r="C338" s="21" t="str">
        <f ca="1">+CONCATENATE(I338," ",G338)</f>
        <v>c) 0</v>
      </c>
      <c r="D338" s="22"/>
      <c r="G338" s="34">
        <f ca="1">IF(J336="FIN","",LOOKUP(I335,DATOS!A:A,DATOS!L:L))</f>
        <v>0</v>
      </c>
      <c r="I338" s="31" t="s">
        <v>51</v>
      </c>
      <c r="K338" s="16"/>
      <c r="L338" s="16"/>
      <c r="M338" s="16"/>
      <c r="N338" s="16"/>
      <c r="O338" s="16"/>
      <c r="P338" s="16"/>
      <c r="Q338" s="17" t="s">
        <v>2</v>
      </c>
      <c r="R338" s="16" t="str">
        <f>CONCATENATE(B338,Q338)</f>
        <v>C</v>
      </c>
      <c r="S338" s="16"/>
    </row>
    <row r="339" spans="1:19" x14ac:dyDescent="0.25">
      <c r="A339" s="185"/>
      <c r="B339" s="25"/>
      <c r="C339" s="21" t="str">
        <f ca="1">+CONCATENATE(I339," ",G339)</f>
        <v>d) 0</v>
      </c>
      <c r="D339" s="22"/>
      <c r="G339" s="34">
        <f ca="1">IF(J336="FIN","",LOOKUP(I335,DATOS!A:A,DATOS!M:M))</f>
        <v>0</v>
      </c>
      <c r="I339" s="31" t="s">
        <v>43</v>
      </c>
      <c r="K339" s="16"/>
      <c r="L339" s="16"/>
      <c r="M339" s="16"/>
      <c r="N339" s="16"/>
      <c r="O339" s="16"/>
      <c r="P339" s="16"/>
      <c r="Q339" s="17" t="s">
        <v>3</v>
      </c>
      <c r="R339" s="16" t="str">
        <f>CONCATENATE(B339,Q339)</f>
        <v>D</v>
      </c>
      <c r="S339" s="16"/>
    </row>
    <row r="340" spans="1:19" x14ac:dyDescent="0.25">
      <c r="A340" s="9"/>
      <c r="B340" s="26"/>
      <c r="C340" s="23"/>
      <c r="D340" s="24"/>
      <c r="J340" s="15"/>
    </row>
    <row r="341" spans="1:19" x14ac:dyDescent="0.25">
      <c r="A341" s="9"/>
      <c r="B341" s="27"/>
      <c r="C341" s="19" t="str">
        <f ca="1">+CONCATENATE(K341,".- ",G341)</f>
        <v>57.- 0</v>
      </c>
      <c r="D341" s="20"/>
      <c r="E341" s="9"/>
      <c r="F341" s="9"/>
      <c r="G341" s="36">
        <f ca="1">IF(J342="FIN","",LOOKUP(I341,DATOS!A:A,DATOS!G:G))</f>
        <v>0</v>
      </c>
      <c r="H341" s="36">
        <f ca="1">IF(J342="FIN",0,LOOKUP(I341,DATOS!A:A,DATOS!N:N))</f>
        <v>0</v>
      </c>
      <c r="I341" s="31">
        <f>+I335+1</f>
        <v>57</v>
      </c>
      <c r="J341" s="56">
        <f>IF(LOOKUP(I341,DATOS!A:A,DATOS!C:C)=0,J335,(LOOKUP(I341,DATOS!A:A,DATOS!C:C)))</f>
        <v>1</v>
      </c>
      <c r="K341" s="18">
        <f>+K335+1</f>
        <v>57</v>
      </c>
      <c r="L341" s="16" t="s">
        <v>31</v>
      </c>
      <c r="M341" s="16" t="s">
        <v>32</v>
      </c>
      <c r="N341" s="16" t="s">
        <v>37</v>
      </c>
      <c r="O341" s="16" t="s">
        <v>33</v>
      </c>
      <c r="P341" s="16" t="s">
        <v>34</v>
      </c>
      <c r="Q341" s="16" t="s">
        <v>35</v>
      </c>
      <c r="R341" s="16" t="str">
        <f ca="1">CONCATENATE("X",H341)</f>
        <v>X0</v>
      </c>
      <c r="S341" s="16" t="s">
        <v>36</v>
      </c>
    </row>
    <row r="342" spans="1:19" x14ac:dyDescent="0.25">
      <c r="A342" s="185">
        <f ca="1">IF($E$2="X",0,IF(K343&gt;2,H341,K343))</f>
        <v>0</v>
      </c>
      <c r="B342" s="25"/>
      <c r="C342" s="21" t="str">
        <f ca="1">+CONCATENATE(I342," ",G342)</f>
        <v>a) 0</v>
      </c>
      <c r="D342" s="22"/>
      <c r="G342" s="34">
        <f ca="1">IF(J342="FIN","",LOOKUP(I341,DATOS!A:A,DATOS!J:J))</f>
        <v>0</v>
      </c>
      <c r="I342" s="31" t="s">
        <v>53</v>
      </c>
      <c r="J342" s="37" t="str">
        <f>IF(J336="FIN","FIN",IF(J341=J335,"","FIN"))</f>
        <v/>
      </c>
      <c r="K342" s="16" t="s">
        <v>5</v>
      </c>
      <c r="L342" s="16">
        <f ca="1">IF(M342&gt;0,0,P342)</f>
        <v>0</v>
      </c>
      <c r="M342" s="16">
        <f ca="1">IF(P343&gt;0,1,0)</f>
        <v>0</v>
      </c>
      <c r="N342" s="16">
        <f ca="1">IF(M342=1,-1/COUNTA(Q342:Q345),0)</f>
        <v>0</v>
      </c>
      <c r="O342" s="16">
        <f>COUNTA(B342:B345)</f>
        <v>0</v>
      </c>
      <c r="P342" s="16">
        <f ca="1">COUNTIF(R342:R345,R341)</f>
        <v>0</v>
      </c>
      <c r="Q342" s="17" t="s">
        <v>0</v>
      </c>
      <c r="R342" s="16" t="str">
        <f>CONCATENATE(B342,Q342)</f>
        <v>A</v>
      </c>
      <c r="S342" s="16">
        <f ca="1">IF(P342&gt;0,P342+O342,O342*3)</f>
        <v>0</v>
      </c>
    </row>
    <row r="343" spans="1:19" x14ac:dyDescent="0.25">
      <c r="A343" s="185"/>
      <c r="B343" s="25"/>
      <c r="C343" s="21" t="str">
        <f ca="1">+CONCATENATE(I343," ",G343)</f>
        <v>b) 0</v>
      </c>
      <c r="D343" s="22"/>
      <c r="G343" s="34">
        <f ca="1">IF(J342="FIN","",LOOKUP(I341,DATOS!A:A,DATOS!K:K))</f>
        <v>0</v>
      </c>
      <c r="I343" s="31" t="s">
        <v>52</v>
      </c>
      <c r="K343" s="16">
        <f ca="1">S342</f>
        <v>0</v>
      </c>
      <c r="L343" s="16"/>
      <c r="M343" s="16"/>
      <c r="N343" s="16"/>
      <c r="O343" s="16"/>
      <c r="P343" s="16">
        <f ca="1">O342-P342</f>
        <v>0</v>
      </c>
      <c r="Q343" s="17" t="s">
        <v>1</v>
      </c>
      <c r="R343" s="16" t="str">
        <f>CONCATENATE(B343,Q343)</f>
        <v>B</v>
      </c>
      <c r="S343" s="16"/>
    </row>
    <row r="344" spans="1:19" x14ac:dyDescent="0.25">
      <c r="A344" s="185"/>
      <c r="B344" s="25"/>
      <c r="C344" s="21" t="str">
        <f ca="1">+CONCATENATE(I344," ",G344)</f>
        <v>c) 0</v>
      </c>
      <c r="D344" s="22"/>
      <c r="G344" s="34">
        <f ca="1">IF(J342="FIN","",LOOKUP(I341,DATOS!A:A,DATOS!L:L))</f>
        <v>0</v>
      </c>
      <c r="I344" s="31" t="s">
        <v>51</v>
      </c>
      <c r="K344" s="16"/>
      <c r="L344" s="16"/>
      <c r="M344" s="16"/>
      <c r="N344" s="16"/>
      <c r="O344" s="16"/>
      <c r="P344" s="16"/>
      <c r="Q344" s="17" t="s">
        <v>2</v>
      </c>
      <c r="R344" s="16" t="str">
        <f>CONCATENATE(B344,Q344)</f>
        <v>C</v>
      </c>
      <c r="S344" s="16"/>
    </row>
    <row r="345" spans="1:19" x14ac:dyDescent="0.25">
      <c r="A345" s="185"/>
      <c r="B345" s="25"/>
      <c r="C345" s="21" t="str">
        <f ca="1">+CONCATENATE(I345," ",G345)</f>
        <v>d) 0</v>
      </c>
      <c r="D345" s="22"/>
      <c r="G345" s="34">
        <f ca="1">IF(J342="FIN","",LOOKUP(I341,DATOS!A:A,DATOS!M:M))</f>
        <v>0</v>
      </c>
      <c r="I345" s="31" t="s">
        <v>43</v>
      </c>
      <c r="K345" s="16"/>
      <c r="L345" s="16"/>
      <c r="M345" s="16"/>
      <c r="N345" s="16"/>
      <c r="O345" s="16"/>
      <c r="P345" s="16"/>
      <c r="Q345" s="17" t="s">
        <v>3</v>
      </c>
      <c r="R345" s="16" t="str">
        <f>CONCATENATE(B345,Q345)</f>
        <v>D</v>
      </c>
      <c r="S345" s="16"/>
    </row>
    <row r="346" spans="1:19" x14ac:dyDescent="0.25">
      <c r="A346" s="9"/>
      <c r="B346" s="26"/>
      <c r="C346" s="23"/>
      <c r="D346" s="24"/>
      <c r="J346" s="15"/>
    </row>
    <row r="347" spans="1:19" x14ac:dyDescent="0.25">
      <c r="A347" s="9"/>
      <c r="B347" s="27"/>
      <c r="C347" s="19" t="str">
        <f ca="1">+CONCATENATE(K347,".- ",G347)</f>
        <v>58.- 0</v>
      </c>
      <c r="D347" s="20"/>
      <c r="E347" s="9"/>
      <c r="F347" s="9"/>
      <c r="G347" s="36">
        <f ca="1">IF(J348="FIN","",LOOKUP(I347,DATOS!A:A,DATOS!G:G))</f>
        <v>0</v>
      </c>
      <c r="H347" s="36">
        <f ca="1">IF(J348="FIN",0,LOOKUP(I347,DATOS!A:A,DATOS!N:N))</f>
        <v>0</v>
      </c>
      <c r="I347" s="31">
        <f>+I341+1</f>
        <v>58</v>
      </c>
      <c r="J347" s="56">
        <f>IF(LOOKUP(I347,DATOS!A:A,DATOS!C:C)=0,J341,(LOOKUP(I347,DATOS!A:A,DATOS!C:C)))</f>
        <v>1</v>
      </c>
      <c r="K347" s="18">
        <f>+K341+1</f>
        <v>58</v>
      </c>
      <c r="L347" s="16" t="s">
        <v>31</v>
      </c>
      <c r="M347" s="16" t="s">
        <v>32</v>
      </c>
      <c r="N347" s="16" t="s">
        <v>37</v>
      </c>
      <c r="O347" s="16" t="s">
        <v>33</v>
      </c>
      <c r="P347" s="16" t="s">
        <v>34</v>
      </c>
      <c r="Q347" s="16" t="s">
        <v>35</v>
      </c>
      <c r="R347" s="16" t="str">
        <f ca="1">CONCATENATE("X",H347)</f>
        <v>X0</v>
      </c>
      <c r="S347" s="16" t="s">
        <v>36</v>
      </c>
    </row>
    <row r="348" spans="1:19" x14ac:dyDescent="0.25">
      <c r="A348" s="185">
        <f ca="1">IF($E$2="X",0,IF(K349&gt;2,H347,K349))</f>
        <v>0</v>
      </c>
      <c r="B348" s="25"/>
      <c r="C348" s="21" t="str">
        <f ca="1">+CONCATENATE(I348," ",G348)</f>
        <v>a) 0</v>
      </c>
      <c r="D348" s="22"/>
      <c r="G348" s="34">
        <f ca="1">IF(J348="FIN","",LOOKUP(I347,DATOS!A:A,DATOS!J:J))</f>
        <v>0</v>
      </c>
      <c r="I348" s="31" t="s">
        <v>53</v>
      </c>
      <c r="J348" s="37" t="str">
        <f>IF(J342="FIN","FIN",IF(J347=J341,"","FIN"))</f>
        <v/>
      </c>
      <c r="K348" s="16" t="s">
        <v>5</v>
      </c>
      <c r="L348" s="16">
        <f ca="1">IF(M348&gt;0,0,P348)</f>
        <v>0</v>
      </c>
      <c r="M348" s="16">
        <f ca="1">IF(P349&gt;0,1,0)</f>
        <v>0</v>
      </c>
      <c r="N348" s="16">
        <f ca="1">IF(M348=1,-1/COUNTA(Q348:Q351),0)</f>
        <v>0</v>
      </c>
      <c r="O348" s="16">
        <f>COUNTA(B348:B351)</f>
        <v>0</v>
      </c>
      <c r="P348" s="16">
        <f ca="1">COUNTIF(R348:R351,R347)</f>
        <v>0</v>
      </c>
      <c r="Q348" s="17" t="s">
        <v>0</v>
      </c>
      <c r="R348" s="16" t="str">
        <f>CONCATENATE(B348,Q348)</f>
        <v>A</v>
      </c>
      <c r="S348" s="16">
        <f ca="1">IF(P348&gt;0,P348+O348,O348*3)</f>
        <v>0</v>
      </c>
    </row>
    <row r="349" spans="1:19" x14ac:dyDescent="0.25">
      <c r="A349" s="185"/>
      <c r="B349" s="25"/>
      <c r="C349" s="21" t="str">
        <f ca="1">+CONCATENATE(I349," ",G349)</f>
        <v>b) 0</v>
      </c>
      <c r="D349" s="22"/>
      <c r="G349" s="34">
        <f ca="1">IF(J348="FIN","",LOOKUP(I347,DATOS!A:A,DATOS!K:K))</f>
        <v>0</v>
      </c>
      <c r="I349" s="31" t="s">
        <v>52</v>
      </c>
      <c r="K349" s="16">
        <f ca="1">S348</f>
        <v>0</v>
      </c>
      <c r="L349" s="16"/>
      <c r="M349" s="16"/>
      <c r="N349" s="16"/>
      <c r="O349" s="16"/>
      <c r="P349" s="16">
        <f ca="1">O348-P348</f>
        <v>0</v>
      </c>
      <c r="Q349" s="17" t="s">
        <v>1</v>
      </c>
      <c r="R349" s="16" t="str">
        <f>CONCATENATE(B349,Q349)</f>
        <v>B</v>
      </c>
      <c r="S349" s="16"/>
    </row>
    <row r="350" spans="1:19" x14ac:dyDescent="0.25">
      <c r="A350" s="185"/>
      <c r="B350" s="25"/>
      <c r="C350" s="21" t="str">
        <f ca="1">+CONCATENATE(I350," ",G350)</f>
        <v>c) 0</v>
      </c>
      <c r="D350" s="22"/>
      <c r="G350" s="34">
        <f ca="1">IF(J348="FIN","",LOOKUP(I347,DATOS!A:A,DATOS!L:L))</f>
        <v>0</v>
      </c>
      <c r="I350" s="31" t="s">
        <v>51</v>
      </c>
      <c r="K350" s="16"/>
      <c r="L350" s="16"/>
      <c r="M350" s="16"/>
      <c r="N350" s="16"/>
      <c r="O350" s="16"/>
      <c r="P350" s="16"/>
      <c r="Q350" s="17" t="s">
        <v>2</v>
      </c>
      <c r="R350" s="16" t="str">
        <f>CONCATENATE(B350,Q350)</f>
        <v>C</v>
      </c>
      <c r="S350" s="16"/>
    </row>
    <row r="351" spans="1:19" x14ac:dyDescent="0.25">
      <c r="A351" s="185"/>
      <c r="B351" s="25"/>
      <c r="C351" s="21" t="str">
        <f ca="1">+CONCATENATE(I351," ",G351)</f>
        <v>d) 0</v>
      </c>
      <c r="D351" s="22"/>
      <c r="G351" s="34">
        <f ca="1">IF(J348="FIN","",LOOKUP(I347,DATOS!A:A,DATOS!M:M))</f>
        <v>0</v>
      </c>
      <c r="I351" s="31" t="s">
        <v>43</v>
      </c>
      <c r="K351" s="16"/>
      <c r="L351" s="16"/>
      <c r="M351" s="16"/>
      <c r="N351" s="16"/>
      <c r="O351" s="16"/>
      <c r="P351" s="16"/>
      <c r="Q351" s="17" t="s">
        <v>3</v>
      </c>
      <c r="R351" s="16" t="str">
        <f>CONCATENATE(B351,Q351)</f>
        <v>D</v>
      </c>
      <c r="S351" s="16"/>
    </row>
    <row r="352" spans="1:19" x14ac:dyDescent="0.25">
      <c r="A352" s="9"/>
      <c r="B352" s="26"/>
      <c r="C352" s="23"/>
      <c r="D352" s="24"/>
      <c r="J352" s="15"/>
    </row>
    <row r="353" spans="1:19" x14ac:dyDescent="0.25">
      <c r="A353" s="9"/>
      <c r="B353" s="27"/>
      <c r="C353" s="19" t="str">
        <f ca="1">+CONCATENATE(K353,".- ",G353)</f>
        <v>59.- 0</v>
      </c>
      <c r="D353" s="20"/>
      <c r="E353" s="9"/>
      <c r="F353" s="9"/>
      <c r="G353" s="36">
        <f ca="1">IF(J354="FIN","",LOOKUP(I353,DATOS!A:A,DATOS!G:G))</f>
        <v>0</v>
      </c>
      <c r="H353" s="36">
        <f ca="1">IF(J354="FIN",0,LOOKUP(I353,DATOS!A:A,DATOS!N:N))</f>
        <v>0</v>
      </c>
      <c r="I353" s="31">
        <f>+I347+1</f>
        <v>59</v>
      </c>
      <c r="J353" s="56">
        <f>IF(LOOKUP(I353,DATOS!A:A,DATOS!C:C)=0,J347,(LOOKUP(I353,DATOS!A:A,DATOS!C:C)))</f>
        <v>1</v>
      </c>
      <c r="K353" s="18">
        <f>+K347+1</f>
        <v>59</v>
      </c>
      <c r="L353" s="16" t="s">
        <v>31</v>
      </c>
      <c r="M353" s="16" t="s">
        <v>32</v>
      </c>
      <c r="N353" s="16" t="s">
        <v>37</v>
      </c>
      <c r="O353" s="16" t="s">
        <v>33</v>
      </c>
      <c r="P353" s="16" t="s">
        <v>34</v>
      </c>
      <c r="Q353" s="16" t="s">
        <v>35</v>
      </c>
      <c r="R353" s="16" t="str">
        <f ca="1">CONCATENATE("X",H353)</f>
        <v>X0</v>
      </c>
      <c r="S353" s="16" t="s">
        <v>36</v>
      </c>
    </row>
    <row r="354" spans="1:19" x14ac:dyDescent="0.25">
      <c r="A354" s="185">
        <f ca="1">IF($E$2="X",0,IF(K355&gt;2,H353,K355))</f>
        <v>0</v>
      </c>
      <c r="B354" s="25"/>
      <c r="C354" s="21" t="str">
        <f ca="1">+CONCATENATE(I354," ",G354)</f>
        <v>a) 0</v>
      </c>
      <c r="D354" s="22"/>
      <c r="G354" s="34">
        <f ca="1">IF(J354="FIN","",LOOKUP(I353,DATOS!A:A,DATOS!J:J))</f>
        <v>0</v>
      </c>
      <c r="I354" s="31" t="s">
        <v>53</v>
      </c>
      <c r="J354" s="37" t="str">
        <f>IF(J348="FIN","FIN",IF(J353=J347,"","FIN"))</f>
        <v/>
      </c>
      <c r="K354" s="16" t="s">
        <v>5</v>
      </c>
      <c r="L354" s="16">
        <f ca="1">IF(M354&gt;0,0,P354)</f>
        <v>0</v>
      </c>
      <c r="M354" s="16">
        <f ca="1">IF(P355&gt;0,1,0)</f>
        <v>0</v>
      </c>
      <c r="N354" s="16">
        <f ca="1">IF(M354=1,-1/COUNTA(Q354:Q357),0)</f>
        <v>0</v>
      </c>
      <c r="O354" s="16">
        <f>COUNTA(B354:B357)</f>
        <v>0</v>
      </c>
      <c r="P354" s="16">
        <f ca="1">COUNTIF(R354:R357,R353)</f>
        <v>0</v>
      </c>
      <c r="Q354" s="17" t="s">
        <v>0</v>
      </c>
      <c r="R354" s="16" t="str">
        <f>CONCATENATE(B354,Q354)</f>
        <v>A</v>
      </c>
      <c r="S354" s="16">
        <f ca="1">IF(P354&gt;0,P354+O354,O354*3)</f>
        <v>0</v>
      </c>
    </row>
    <row r="355" spans="1:19" x14ac:dyDescent="0.25">
      <c r="A355" s="185"/>
      <c r="B355" s="25"/>
      <c r="C355" s="21" t="str">
        <f ca="1">+CONCATENATE(I355," ",G355)</f>
        <v>b) 0</v>
      </c>
      <c r="D355" s="22"/>
      <c r="G355" s="34">
        <f ca="1">IF(J354="FIN","",LOOKUP(I353,DATOS!A:A,DATOS!K:K))</f>
        <v>0</v>
      </c>
      <c r="I355" s="31" t="s">
        <v>52</v>
      </c>
      <c r="K355" s="16">
        <f ca="1">S354</f>
        <v>0</v>
      </c>
      <c r="L355" s="16"/>
      <c r="M355" s="16"/>
      <c r="N355" s="16"/>
      <c r="O355" s="16"/>
      <c r="P355" s="16">
        <f ca="1">O354-P354</f>
        <v>0</v>
      </c>
      <c r="Q355" s="17" t="s">
        <v>1</v>
      </c>
      <c r="R355" s="16" t="str">
        <f>CONCATENATE(B355,Q355)</f>
        <v>B</v>
      </c>
      <c r="S355" s="16"/>
    </row>
    <row r="356" spans="1:19" x14ac:dyDescent="0.25">
      <c r="A356" s="185"/>
      <c r="B356" s="25"/>
      <c r="C356" s="21" t="str">
        <f ca="1">+CONCATENATE(I356," ",G356)</f>
        <v>c) 0</v>
      </c>
      <c r="D356" s="22"/>
      <c r="G356" s="34">
        <f ca="1">IF(J354="FIN","",LOOKUP(I353,DATOS!A:A,DATOS!L:L))</f>
        <v>0</v>
      </c>
      <c r="I356" s="31" t="s">
        <v>51</v>
      </c>
      <c r="K356" s="16"/>
      <c r="L356" s="16"/>
      <c r="M356" s="16"/>
      <c r="N356" s="16"/>
      <c r="O356" s="16"/>
      <c r="P356" s="16"/>
      <c r="Q356" s="17" t="s">
        <v>2</v>
      </c>
      <c r="R356" s="16" t="str">
        <f>CONCATENATE(B356,Q356)</f>
        <v>C</v>
      </c>
      <c r="S356" s="16"/>
    </row>
    <row r="357" spans="1:19" x14ac:dyDescent="0.25">
      <c r="A357" s="185"/>
      <c r="B357" s="25"/>
      <c r="C357" s="21" t="str">
        <f ca="1">+CONCATENATE(I357," ",G357)</f>
        <v>d) 0</v>
      </c>
      <c r="D357" s="22"/>
      <c r="G357" s="34">
        <f ca="1">IF(J354="FIN","",LOOKUP(I353,DATOS!A:A,DATOS!M:M))</f>
        <v>0</v>
      </c>
      <c r="I357" s="31" t="s">
        <v>43</v>
      </c>
      <c r="K357" s="16"/>
      <c r="L357" s="16"/>
      <c r="M357" s="16"/>
      <c r="N357" s="16"/>
      <c r="O357" s="16"/>
      <c r="P357" s="16"/>
      <c r="Q357" s="17" t="s">
        <v>3</v>
      </c>
      <c r="R357" s="16" t="str">
        <f>CONCATENATE(B357,Q357)</f>
        <v>D</v>
      </c>
      <c r="S357" s="16"/>
    </row>
    <row r="358" spans="1:19" x14ac:dyDescent="0.25">
      <c r="A358" s="9"/>
      <c r="B358" s="26"/>
      <c r="C358" s="23"/>
      <c r="D358" s="24"/>
      <c r="J358" s="15"/>
    </row>
    <row r="359" spans="1:19" x14ac:dyDescent="0.25">
      <c r="A359" s="9"/>
      <c r="B359" s="27"/>
      <c r="C359" s="19" t="str">
        <f ca="1">+CONCATENATE(K359,".- ",G359)</f>
        <v>60.- 0</v>
      </c>
      <c r="D359" s="20"/>
      <c r="E359" s="9"/>
      <c r="F359" s="9"/>
      <c r="G359" s="36">
        <f ca="1">IF(J360="FIN","",LOOKUP(I359,DATOS!A:A,DATOS!G:G))</f>
        <v>0</v>
      </c>
      <c r="H359" s="36">
        <f ca="1">IF(J360="FIN",0,LOOKUP(I359,DATOS!A:A,DATOS!N:N))</f>
        <v>0</v>
      </c>
      <c r="I359" s="31">
        <f>+I353+1</f>
        <v>60</v>
      </c>
      <c r="J359" s="56">
        <f>IF(LOOKUP(I359,DATOS!A:A,DATOS!C:C)=0,J353,(LOOKUP(I359,DATOS!A:A,DATOS!C:C)))</f>
        <v>1</v>
      </c>
      <c r="K359" s="18">
        <f>+K353+1</f>
        <v>60</v>
      </c>
      <c r="L359" s="16" t="s">
        <v>31</v>
      </c>
      <c r="M359" s="16" t="s">
        <v>32</v>
      </c>
      <c r="N359" s="16" t="s">
        <v>37</v>
      </c>
      <c r="O359" s="16" t="s">
        <v>33</v>
      </c>
      <c r="P359" s="16" t="s">
        <v>34</v>
      </c>
      <c r="Q359" s="16" t="s">
        <v>35</v>
      </c>
      <c r="R359" s="16" t="str">
        <f ca="1">CONCATENATE("X",H359)</f>
        <v>X0</v>
      </c>
      <c r="S359" s="16" t="s">
        <v>36</v>
      </c>
    </row>
    <row r="360" spans="1:19" x14ac:dyDescent="0.25">
      <c r="A360" s="185">
        <f ca="1">IF($E$2="X",0,IF(K361&gt;2,H359,K361))</f>
        <v>0</v>
      </c>
      <c r="B360" s="25"/>
      <c r="C360" s="21" t="str">
        <f ca="1">+CONCATENATE(I360," ",G360)</f>
        <v>a) 0</v>
      </c>
      <c r="D360" s="22"/>
      <c r="G360" s="34">
        <f ca="1">IF(J360="FIN","",LOOKUP(I359,DATOS!A:A,DATOS!J:J))</f>
        <v>0</v>
      </c>
      <c r="I360" s="31" t="s">
        <v>53</v>
      </c>
      <c r="J360" s="37" t="str">
        <f>IF(J354="FIN","FIN",IF(J359=J353,"","FIN"))</f>
        <v/>
      </c>
      <c r="K360" s="16" t="s">
        <v>5</v>
      </c>
      <c r="L360" s="16">
        <f ca="1">IF(M360&gt;0,0,P360)</f>
        <v>0</v>
      </c>
      <c r="M360" s="16">
        <f ca="1">IF(P361&gt;0,1,0)</f>
        <v>0</v>
      </c>
      <c r="N360" s="16">
        <f ca="1">IF(M360=1,-1/COUNTA(Q360:Q363),0)</f>
        <v>0</v>
      </c>
      <c r="O360" s="16">
        <f>COUNTA(B360:B363)</f>
        <v>0</v>
      </c>
      <c r="P360" s="16">
        <f ca="1">COUNTIF(R360:R363,R359)</f>
        <v>0</v>
      </c>
      <c r="Q360" s="17" t="s">
        <v>0</v>
      </c>
      <c r="R360" s="16" t="str">
        <f>CONCATENATE(B360,Q360)</f>
        <v>A</v>
      </c>
      <c r="S360" s="16">
        <f ca="1">IF(P360&gt;0,P360+O360,O360*3)</f>
        <v>0</v>
      </c>
    </row>
    <row r="361" spans="1:19" x14ac:dyDescent="0.25">
      <c r="A361" s="185"/>
      <c r="B361" s="25"/>
      <c r="C361" s="21" t="str">
        <f ca="1">+CONCATENATE(I361," ",G361)</f>
        <v>b) 0</v>
      </c>
      <c r="D361" s="22"/>
      <c r="G361" s="34">
        <f ca="1">IF(J360="FIN","",LOOKUP(I359,DATOS!A:A,DATOS!K:K))</f>
        <v>0</v>
      </c>
      <c r="I361" s="31" t="s">
        <v>52</v>
      </c>
      <c r="K361" s="16">
        <f ca="1">S360</f>
        <v>0</v>
      </c>
      <c r="L361" s="16"/>
      <c r="M361" s="16"/>
      <c r="N361" s="16"/>
      <c r="O361" s="16"/>
      <c r="P361" s="16">
        <f ca="1">O360-P360</f>
        <v>0</v>
      </c>
      <c r="Q361" s="17" t="s">
        <v>1</v>
      </c>
      <c r="R361" s="16" t="str">
        <f>CONCATENATE(B361,Q361)</f>
        <v>B</v>
      </c>
      <c r="S361" s="16"/>
    </row>
    <row r="362" spans="1:19" x14ac:dyDescent="0.25">
      <c r="A362" s="185"/>
      <c r="B362" s="25"/>
      <c r="C362" s="21" t="str">
        <f ca="1">+CONCATENATE(I362," ",G362)</f>
        <v>c) 0</v>
      </c>
      <c r="D362" s="22"/>
      <c r="G362" s="34">
        <f ca="1">IF(J360="FIN","",LOOKUP(I359,DATOS!A:A,DATOS!L:L))</f>
        <v>0</v>
      </c>
      <c r="I362" s="31" t="s">
        <v>51</v>
      </c>
      <c r="K362" s="16"/>
      <c r="L362" s="16"/>
      <c r="M362" s="16"/>
      <c r="N362" s="16"/>
      <c r="O362" s="16"/>
      <c r="P362" s="16"/>
      <c r="Q362" s="17" t="s">
        <v>2</v>
      </c>
      <c r="R362" s="16" t="str">
        <f>CONCATENATE(B362,Q362)</f>
        <v>C</v>
      </c>
      <c r="S362" s="16"/>
    </row>
    <row r="363" spans="1:19" x14ac:dyDescent="0.25">
      <c r="A363" s="185"/>
      <c r="B363" s="25"/>
      <c r="C363" s="21" t="str">
        <f ca="1">+CONCATENATE(I363," ",G363)</f>
        <v>d) 0</v>
      </c>
      <c r="D363" s="22"/>
      <c r="G363" s="34">
        <f ca="1">IF(J360="FIN","",LOOKUP(I359,DATOS!A:A,DATOS!M:M))</f>
        <v>0</v>
      </c>
      <c r="I363" s="31" t="s">
        <v>43</v>
      </c>
      <c r="K363" s="16"/>
      <c r="L363" s="16"/>
      <c r="M363" s="16"/>
      <c r="N363" s="16"/>
      <c r="O363" s="16"/>
      <c r="P363" s="16"/>
      <c r="Q363" s="17" t="s">
        <v>3</v>
      </c>
      <c r="R363" s="16" t="str">
        <f>CONCATENATE(B363,Q363)</f>
        <v>D</v>
      </c>
      <c r="S363" s="16"/>
    </row>
    <row r="364" spans="1:19" x14ac:dyDescent="0.25">
      <c r="A364" s="9"/>
      <c r="B364" s="26"/>
      <c r="C364" s="23"/>
      <c r="D364" s="24"/>
      <c r="J364" s="15"/>
    </row>
    <row r="365" spans="1:19" x14ac:dyDescent="0.25">
      <c r="A365" s="9"/>
      <c r="B365" s="27"/>
      <c r="C365" s="19" t="str">
        <f ca="1">+CONCATENATE(K365,".- ",G365)</f>
        <v>61.- 0</v>
      </c>
      <c r="D365" s="20"/>
      <c r="E365" s="9"/>
      <c r="F365" s="9"/>
      <c r="G365" s="36">
        <f ca="1">IF(J366="FIN","",LOOKUP(I365,DATOS!A:A,DATOS!G:G))</f>
        <v>0</v>
      </c>
      <c r="H365" s="36">
        <f ca="1">IF(J366="FIN",0,LOOKUP(I365,DATOS!A:A,DATOS!N:N))</f>
        <v>0</v>
      </c>
      <c r="I365" s="31">
        <f>+I359+1</f>
        <v>61</v>
      </c>
      <c r="J365" s="56">
        <f>IF(LOOKUP(I365,DATOS!A:A,DATOS!C:C)=0,J359,(LOOKUP(I365,DATOS!A:A,DATOS!C:C)))</f>
        <v>1</v>
      </c>
      <c r="K365" s="18">
        <f>+K359+1</f>
        <v>61</v>
      </c>
      <c r="L365" s="16" t="s">
        <v>31</v>
      </c>
      <c r="M365" s="16" t="s">
        <v>32</v>
      </c>
      <c r="N365" s="16" t="s">
        <v>37</v>
      </c>
      <c r="O365" s="16" t="s">
        <v>33</v>
      </c>
      <c r="P365" s="16" t="s">
        <v>34</v>
      </c>
      <c r="Q365" s="16" t="s">
        <v>35</v>
      </c>
      <c r="R365" s="16" t="str">
        <f ca="1">CONCATENATE("X",H365)</f>
        <v>X0</v>
      </c>
      <c r="S365" s="16" t="s">
        <v>36</v>
      </c>
    </row>
    <row r="366" spans="1:19" x14ac:dyDescent="0.25">
      <c r="A366" s="185">
        <f ca="1">IF($E$2="X",0,IF(K367&gt;2,H365,K367))</f>
        <v>0</v>
      </c>
      <c r="B366" s="25"/>
      <c r="C366" s="21" t="str">
        <f ca="1">+CONCATENATE(I366," ",G366)</f>
        <v>a) 0</v>
      </c>
      <c r="D366" s="22"/>
      <c r="G366" s="34">
        <f ca="1">IF(J366="FIN","",LOOKUP(I365,DATOS!A:A,DATOS!J:J))</f>
        <v>0</v>
      </c>
      <c r="I366" s="31" t="s">
        <v>53</v>
      </c>
      <c r="J366" s="37" t="str">
        <f>IF(J360="FIN","FIN",IF(J365=J359,"","FIN"))</f>
        <v/>
      </c>
      <c r="K366" s="16" t="s">
        <v>5</v>
      </c>
      <c r="L366" s="16">
        <f ca="1">IF(M366&gt;0,0,P366)</f>
        <v>0</v>
      </c>
      <c r="M366" s="16">
        <f ca="1">IF(P367&gt;0,1,0)</f>
        <v>0</v>
      </c>
      <c r="N366" s="16">
        <f ca="1">IF(M366=1,-1/COUNTA(Q366:Q369),0)</f>
        <v>0</v>
      </c>
      <c r="O366" s="16">
        <f>COUNTA(B366:B369)</f>
        <v>0</v>
      </c>
      <c r="P366" s="16">
        <f ca="1">COUNTIF(R366:R369,R365)</f>
        <v>0</v>
      </c>
      <c r="Q366" s="17" t="s">
        <v>0</v>
      </c>
      <c r="R366" s="16" t="str">
        <f>CONCATENATE(B366,Q366)</f>
        <v>A</v>
      </c>
      <c r="S366" s="16">
        <f ca="1">IF(P366&gt;0,P366+O366,O366*3)</f>
        <v>0</v>
      </c>
    </row>
    <row r="367" spans="1:19" x14ac:dyDescent="0.25">
      <c r="A367" s="185"/>
      <c r="B367" s="25"/>
      <c r="C367" s="21" t="str">
        <f ca="1">+CONCATENATE(I367," ",G367)</f>
        <v>b) 0</v>
      </c>
      <c r="D367" s="22"/>
      <c r="G367" s="34">
        <f ca="1">IF(J366="FIN","",LOOKUP(I365,DATOS!A:A,DATOS!K:K))</f>
        <v>0</v>
      </c>
      <c r="I367" s="31" t="s">
        <v>52</v>
      </c>
      <c r="K367" s="16">
        <f ca="1">S366</f>
        <v>0</v>
      </c>
      <c r="L367" s="16"/>
      <c r="M367" s="16"/>
      <c r="N367" s="16"/>
      <c r="O367" s="16"/>
      <c r="P367" s="16">
        <f ca="1">O366-P366</f>
        <v>0</v>
      </c>
      <c r="Q367" s="17" t="s">
        <v>1</v>
      </c>
      <c r="R367" s="16" t="str">
        <f>CONCATENATE(B367,Q367)</f>
        <v>B</v>
      </c>
      <c r="S367" s="16"/>
    </row>
    <row r="368" spans="1:19" x14ac:dyDescent="0.25">
      <c r="A368" s="185"/>
      <c r="B368" s="25"/>
      <c r="C368" s="21" t="str">
        <f ca="1">+CONCATENATE(I368," ",G368)</f>
        <v>c) 0</v>
      </c>
      <c r="D368" s="22"/>
      <c r="G368" s="34">
        <f ca="1">IF(J366="FIN","",LOOKUP(I365,DATOS!A:A,DATOS!L:L))</f>
        <v>0</v>
      </c>
      <c r="I368" s="31" t="s">
        <v>51</v>
      </c>
      <c r="K368" s="16"/>
      <c r="L368" s="16"/>
      <c r="M368" s="16"/>
      <c r="N368" s="16"/>
      <c r="O368" s="16"/>
      <c r="P368" s="16"/>
      <c r="Q368" s="17" t="s">
        <v>2</v>
      </c>
      <c r="R368" s="16" t="str">
        <f>CONCATENATE(B368,Q368)</f>
        <v>C</v>
      </c>
      <c r="S368" s="16"/>
    </row>
    <row r="369" spans="1:19" x14ac:dyDescent="0.25">
      <c r="A369" s="185"/>
      <c r="B369" s="25"/>
      <c r="C369" s="21" t="str">
        <f ca="1">+CONCATENATE(I369," ",G369)</f>
        <v>d) 0</v>
      </c>
      <c r="D369" s="22"/>
      <c r="G369" s="34">
        <f ca="1">IF(J366="FIN","",LOOKUP(I365,DATOS!A:A,DATOS!M:M))</f>
        <v>0</v>
      </c>
      <c r="I369" s="31" t="s">
        <v>43</v>
      </c>
      <c r="K369" s="16"/>
      <c r="L369" s="16"/>
      <c r="M369" s="16"/>
      <c r="N369" s="16"/>
      <c r="O369" s="16"/>
      <c r="P369" s="16"/>
      <c r="Q369" s="17" t="s">
        <v>3</v>
      </c>
      <c r="R369" s="16" t="str">
        <f>CONCATENATE(B369,Q369)</f>
        <v>D</v>
      </c>
      <c r="S369" s="16"/>
    </row>
    <row r="370" spans="1:19" x14ac:dyDescent="0.25">
      <c r="A370" s="9"/>
      <c r="B370" s="26"/>
      <c r="C370" s="23"/>
      <c r="D370" s="24"/>
      <c r="J370" s="15"/>
    </row>
    <row r="371" spans="1:19" x14ac:dyDescent="0.25">
      <c r="A371" s="9"/>
      <c r="B371" s="27"/>
      <c r="C371" s="19" t="str">
        <f ca="1">+CONCATENATE(K371,".- ",G371)</f>
        <v>62.- 0</v>
      </c>
      <c r="D371" s="20"/>
      <c r="E371" s="9"/>
      <c r="F371" s="9"/>
      <c r="G371" s="36">
        <f ca="1">IF(J372="FIN","",LOOKUP(I371,DATOS!A:A,DATOS!G:G))</f>
        <v>0</v>
      </c>
      <c r="H371" s="36">
        <f ca="1">IF(J372="FIN",0,LOOKUP(I371,DATOS!A:A,DATOS!N:N))</f>
        <v>0</v>
      </c>
      <c r="I371" s="31">
        <f>+I365+1</f>
        <v>62</v>
      </c>
      <c r="J371" s="56">
        <f>IF(LOOKUP(I371,DATOS!A:A,DATOS!C:C)=0,J365,(LOOKUP(I371,DATOS!A:A,DATOS!C:C)))</f>
        <v>1</v>
      </c>
      <c r="K371" s="18">
        <f>+K365+1</f>
        <v>62</v>
      </c>
      <c r="L371" s="16" t="s">
        <v>31</v>
      </c>
      <c r="M371" s="16" t="s">
        <v>32</v>
      </c>
      <c r="N371" s="16" t="s">
        <v>37</v>
      </c>
      <c r="O371" s="16" t="s">
        <v>33</v>
      </c>
      <c r="P371" s="16" t="s">
        <v>34</v>
      </c>
      <c r="Q371" s="16" t="s">
        <v>35</v>
      </c>
      <c r="R371" s="16" t="str">
        <f ca="1">CONCATENATE("X",H371)</f>
        <v>X0</v>
      </c>
      <c r="S371" s="16" t="s">
        <v>36</v>
      </c>
    </row>
    <row r="372" spans="1:19" x14ac:dyDescent="0.25">
      <c r="A372" s="185">
        <f ca="1">IF($E$2="X",0,IF(K373&gt;2,H371,K373))</f>
        <v>0</v>
      </c>
      <c r="B372" s="25"/>
      <c r="C372" s="21" t="str">
        <f ca="1">+CONCATENATE(I372," ",G372)</f>
        <v>a) 0</v>
      </c>
      <c r="D372" s="22"/>
      <c r="G372" s="34">
        <f ca="1">IF(J372="FIN","",LOOKUP(I371,DATOS!A:A,DATOS!J:J))</f>
        <v>0</v>
      </c>
      <c r="I372" s="31" t="s">
        <v>53</v>
      </c>
      <c r="J372" s="37" t="str">
        <f>IF(J366="FIN","FIN",IF(J371=J365,"","FIN"))</f>
        <v/>
      </c>
      <c r="K372" s="16" t="s">
        <v>5</v>
      </c>
      <c r="L372" s="16">
        <f ca="1">IF(M372&gt;0,0,P372)</f>
        <v>0</v>
      </c>
      <c r="M372" s="16">
        <f ca="1">IF(P373&gt;0,1,0)</f>
        <v>0</v>
      </c>
      <c r="N372" s="16">
        <f ca="1">IF(M372=1,-1/COUNTA(Q372:Q375),0)</f>
        <v>0</v>
      </c>
      <c r="O372" s="16">
        <f>COUNTA(B372:B375)</f>
        <v>0</v>
      </c>
      <c r="P372" s="16">
        <f ca="1">COUNTIF(R372:R375,R371)</f>
        <v>0</v>
      </c>
      <c r="Q372" s="17" t="s">
        <v>0</v>
      </c>
      <c r="R372" s="16" t="str">
        <f>CONCATENATE(B372,Q372)</f>
        <v>A</v>
      </c>
      <c r="S372" s="16">
        <f ca="1">IF(P372&gt;0,P372+O372,O372*3)</f>
        <v>0</v>
      </c>
    </row>
    <row r="373" spans="1:19" x14ac:dyDescent="0.25">
      <c r="A373" s="185"/>
      <c r="B373" s="25"/>
      <c r="C373" s="21" t="str">
        <f ca="1">+CONCATENATE(I373," ",G373)</f>
        <v>b) 0</v>
      </c>
      <c r="D373" s="22"/>
      <c r="G373" s="34">
        <f ca="1">IF(J372="FIN","",LOOKUP(I371,DATOS!A:A,DATOS!K:K))</f>
        <v>0</v>
      </c>
      <c r="I373" s="31" t="s">
        <v>52</v>
      </c>
      <c r="K373" s="16">
        <f ca="1">S372</f>
        <v>0</v>
      </c>
      <c r="L373" s="16"/>
      <c r="M373" s="16"/>
      <c r="N373" s="16"/>
      <c r="O373" s="16"/>
      <c r="P373" s="16">
        <f ca="1">O372-P372</f>
        <v>0</v>
      </c>
      <c r="Q373" s="17" t="s">
        <v>1</v>
      </c>
      <c r="R373" s="16" t="str">
        <f>CONCATENATE(B373,Q373)</f>
        <v>B</v>
      </c>
      <c r="S373" s="16"/>
    </row>
    <row r="374" spans="1:19" x14ac:dyDescent="0.25">
      <c r="A374" s="185"/>
      <c r="B374" s="25"/>
      <c r="C374" s="21" t="str">
        <f ca="1">+CONCATENATE(I374," ",G374)</f>
        <v>c) 0</v>
      </c>
      <c r="D374" s="22"/>
      <c r="G374" s="34">
        <f ca="1">IF(J372="FIN","",LOOKUP(I371,DATOS!A:A,DATOS!L:L))</f>
        <v>0</v>
      </c>
      <c r="I374" s="31" t="s">
        <v>51</v>
      </c>
      <c r="K374" s="16"/>
      <c r="L374" s="16"/>
      <c r="M374" s="16"/>
      <c r="N374" s="16"/>
      <c r="O374" s="16"/>
      <c r="P374" s="16"/>
      <c r="Q374" s="17" t="s">
        <v>2</v>
      </c>
      <c r="R374" s="16" t="str">
        <f>CONCATENATE(B374,Q374)</f>
        <v>C</v>
      </c>
      <c r="S374" s="16"/>
    </row>
    <row r="375" spans="1:19" x14ac:dyDescent="0.25">
      <c r="A375" s="185"/>
      <c r="B375" s="25"/>
      <c r="C375" s="21" t="str">
        <f ca="1">+CONCATENATE(I375," ",G375)</f>
        <v>d) 0</v>
      </c>
      <c r="D375" s="22"/>
      <c r="G375" s="34">
        <f ca="1">IF(J372="FIN","",LOOKUP(I371,DATOS!A:A,DATOS!M:M))</f>
        <v>0</v>
      </c>
      <c r="I375" s="31" t="s">
        <v>43</v>
      </c>
      <c r="K375" s="16"/>
      <c r="L375" s="16"/>
      <c r="M375" s="16"/>
      <c r="N375" s="16"/>
      <c r="O375" s="16"/>
      <c r="P375" s="16"/>
      <c r="Q375" s="17" t="s">
        <v>3</v>
      </c>
      <c r="R375" s="16" t="str">
        <f>CONCATENATE(B375,Q375)</f>
        <v>D</v>
      </c>
      <c r="S375" s="16"/>
    </row>
    <row r="376" spans="1:19" x14ac:dyDescent="0.25">
      <c r="A376" s="9"/>
      <c r="B376" s="26"/>
      <c r="C376" s="23"/>
      <c r="D376" s="24"/>
      <c r="J376" s="15"/>
    </row>
    <row r="377" spans="1:19" x14ac:dyDescent="0.25">
      <c r="A377" s="9"/>
      <c r="B377" s="27"/>
      <c r="C377" s="19" t="str">
        <f ca="1">+CONCATENATE(K377,".- ",G377)</f>
        <v>63.- 0</v>
      </c>
      <c r="D377" s="20"/>
      <c r="E377" s="9"/>
      <c r="F377" s="9"/>
      <c r="G377" s="36">
        <f ca="1">IF(J378="FIN","",LOOKUP(I377,DATOS!A:A,DATOS!G:G))</f>
        <v>0</v>
      </c>
      <c r="H377" s="36">
        <f ca="1">IF(J378="FIN",0,LOOKUP(I377,DATOS!A:A,DATOS!N:N))</f>
        <v>0</v>
      </c>
      <c r="I377" s="31">
        <f>+I371+1</f>
        <v>63</v>
      </c>
      <c r="J377" s="56">
        <f>IF(LOOKUP(I377,DATOS!A:A,DATOS!C:C)=0,J371,(LOOKUP(I377,DATOS!A:A,DATOS!C:C)))</f>
        <v>1</v>
      </c>
      <c r="K377" s="18">
        <f>+K371+1</f>
        <v>63</v>
      </c>
      <c r="L377" s="16" t="s">
        <v>31</v>
      </c>
      <c r="M377" s="16" t="s">
        <v>32</v>
      </c>
      <c r="N377" s="16" t="s">
        <v>37</v>
      </c>
      <c r="O377" s="16" t="s">
        <v>33</v>
      </c>
      <c r="P377" s="16" t="s">
        <v>34</v>
      </c>
      <c r="Q377" s="16" t="s">
        <v>35</v>
      </c>
      <c r="R377" s="16" t="str">
        <f ca="1">CONCATENATE("X",H377)</f>
        <v>X0</v>
      </c>
      <c r="S377" s="16" t="s">
        <v>36</v>
      </c>
    </row>
    <row r="378" spans="1:19" x14ac:dyDescent="0.25">
      <c r="A378" s="185">
        <f ca="1">IF($E$2="X",0,IF(K379&gt;2,H377,K379))</f>
        <v>0</v>
      </c>
      <c r="B378" s="25"/>
      <c r="C378" s="21" t="str">
        <f ca="1">+CONCATENATE(I378," ",G378)</f>
        <v>a) 0</v>
      </c>
      <c r="D378" s="22"/>
      <c r="G378" s="34">
        <f ca="1">IF(J378="FIN","",LOOKUP(I377,DATOS!A:A,DATOS!J:J))</f>
        <v>0</v>
      </c>
      <c r="I378" s="31" t="s">
        <v>53</v>
      </c>
      <c r="J378" s="37" t="str">
        <f>IF(J372="FIN","FIN",IF(J377=J371,"","FIN"))</f>
        <v/>
      </c>
      <c r="K378" s="16" t="s">
        <v>5</v>
      </c>
      <c r="L378" s="16">
        <f ca="1">IF(M378&gt;0,0,P378)</f>
        <v>0</v>
      </c>
      <c r="M378" s="16">
        <f ca="1">IF(P379&gt;0,1,0)</f>
        <v>0</v>
      </c>
      <c r="N378" s="16">
        <f ca="1">IF(M378=1,-1/COUNTA(Q378:Q381),0)</f>
        <v>0</v>
      </c>
      <c r="O378" s="16">
        <f>COUNTA(B378:B381)</f>
        <v>0</v>
      </c>
      <c r="P378" s="16">
        <f ca="1">COUNTIF(R378:R381,R377)</f>
        <v>0</v>
      </c>
      <c r="Q378" s="17" t="s">
        <v>0</v>
      </c>
      <c r="R378" s="16" t="str">
        <f>CONCATENATE(B378,Q378)</f>
        <v>A</v>
      </c>
      <c r="S378" s="16">
        <f ca="1">IF(P378&gt;0,P378+O378,O378*3)</f>
        <v>0</v>
      </c>
    </row>
    <row r="379" spans="1:19" x14ac:dyDescent="0.25">
      <c r="A379" s="185"/>
      <c r="B379" s="25"/>
      <c r="C379" s="21" t="str">
        <f ca="1">+CONCATENATE(I379," ",G379)</f>
        <v>b) 0</v>
      </c>
      <c r="D379" s="22"/>
      <c r="G379" s="34">
        <f ca="1">IF(J378="FIN","",LOOKUP(I377,DATOS!A:A,DATOS!K:K))</f>
        <v>0</v>
      </c>
      <c r="I379" s="31" t="s">
        <v>52</v>
      </c>
      <c r="K379" s="16">
        <f ca="1">S378</f>
        <v>0</v>
      </c>
      <c r="L379" s="16"/>
      <c r="M379" s="16"/>
      <c r="N379" s="16"/>
      <c r="O379" s="16"/>
      <c r="P379" s="16">
        <f ca="1">O378-P378</f>
        <v>0</v>
      </c>
      <c r="Q379" s="17" t="s">
        <v>1</v>
      </c>
      <c r="R379" s="16" t="str">
        <f>CONCATENATE(B379,Q379)</f>
        <v>B</v>
      </c>
      <c r="S379" s="16"/>
    </row>
    <row r="380" spans="1:19" x14ac:dyDescent="0.25">
      <c r="A380" s="185"/>
      <c r="B380" s="25"/>
      <c r="C380" s="21" t="str">
        <f ca="1">+CONCATENATE(I380," ",G380)</f>
        <v>c) 0</v>
      </c>
      <c r="D380" s="22"/>
      <c r="G380" s="34">
        <f ca="1">IF(J378="FIN","",LOOKUP(I377,DATOS!A:A,DATOS!L:L))</f>
        <v>0</v>
      </c>
      <c r="I380" s="31" t="s">
        <v>51</v>
      </c>
      <c r="K380" s="16"/>
      <c r="L380" s="16"/>
      <c r="M380" s="16"/>
      <c r="N380" s="16"/>
      <c r="O380" s="16"/>
      <c r="P380" s="16"/>
      <c r="Q380" s="17" t="s">
        <v>2</v>
      </c>
      <c r="R380" s="16" t="str">
        <f>CONCATENATE(B380,Q380)</f>
        <v>C</v>
      </c>
      <c r="S380" s="16"/>
    </row>
    <row r="381" spans="1:19" x14ac:dyDescent="0.25">
      <c r="A381" s="185"/>
      <c r="B381" s="25"/>
      <c r="C381" s="21" t="str">
        <f ca="1">+CONCATENATE(I381," ",G381)</f>
        <v>d) 0</v>
      </c>
      <c r="D381" s="22"/>
      <c r="G381" s="34">
        <f ca="1">IF(J378="FIN","",LOOKUP(I377,DATOS!A:A,DATOS!M:M))</f>
        <v>0</v>
      </c>
      <c r="I381" s="31" t="s">
        <v>43</v>
      </c>
      <c r="K381" s="16"/>
      <c r="L381" s="16"/>
      <c r="M381" s="16"/>
      <c r="N381" s="16"/>
      <c r="O381" s="16"/>
      <c r="P381" s="16"/>
      <c r="Q381" s="17" t="s">
        <v>3</v>
      </c>
      <c r="R381" s="16" t="str">
        <f>CONCATENATE(B381,Q381)</f>
        <v>D</v>
      </c>
      <c r="S381" s="16"/>
    </row>
    <row r="382" spans="1:19" x14ac:dyDescent="0.25">
      <c r="A382" s="9"/>
      <c r="B382" s="26"/>
      <c r="C382" s="23"/>
      <c r="D382" s="24"/>
      <c r="J382" s="15"/>
    </row>
    <row r="383" spans="1:19" x14ac:dyDescent="0.25">
      <c r="A383" s="9"/>
      <c r="B383" s="27"/>
      <c r="C383" s="19" t="str">
        <f>+CONCATENATE(K383,".- ",G383)</f>
        <v xml:space="preserve">64.- </v>
      </c>
      <c r="D383" s="20"/>
      <c r="E383" s="9"/>
      <c r="F383" s="9"/>
      <c r="G383" s="36" t="str">
        <f>IF(J384="FIN","",LOOKUP(I383,DATOS!A:A,DATOS!G:G))</f>
        <v/>
      </c>
      <c r="H383" s="36">
        <f>IF(J384="FIN",0,LOOKUP(I383,DATOS!A:A,DATOS!N:N))</f>
        <v>0</v>
      </c>
      <c r="I383" s="31">
        <f>+I377+1</f>
        <v>64</v>
      </c>
      <c r="J383" s="56">
        <f>IF(LOOKUP(I383,DATOS!A:A,DATOS!C:C)=0,J377,(LOOKUP(I383,DATOS!A:A,DATOS!C:C)))</f>
        <v>2</v>
      </c>
      <c r="K383" s="18">
        <f>+K377+1</f>
        <v>64</v>
      </c>
      <c r="L383" s="16" t="s">
        <v>31</v>
      </c>
      <c r="M383" s="16" t="s">
        <v>32</v>
      </c>
      <c r="N383" s="16" t="s">
        <v>37</v>
      </c>
      <c r="O383" s="16" t="s">
        <v>33</v>
      </c>
      <c r="P383" s="16" t="s">
        <v>34</v>
      </c>
      <c r="Q383" s="16" t="s">
        <v>35</v>
      </c>
      <c r="R383" s="16" t="str">
        <f>CONCATENATE("X",H383)</f>
        <v>X0</v>
      </c>
      <c r="S383" s="16" t="s">
        <v>36</v>
      </c>
    </row>
    <row r="384" spans="1:19" x14ac:dyDescent="0.25">
      <c r="A384" s="185">
        <f>IF($E$2="X",0,IF(K385&gt;2,H383,K385))</f>
        <v>0</v>
      </c>
      <c r="B384" s="25"/>
      <c r="C384" s="21" t="str">
        <f>+CONCATENATE(I384," ",G384)</f>
        <v xml:space="preserve">a) </v>
      </c>
      <c r="D384" s="22"/>
      <c r="G384" s="34" t="str">
        <f>IF(J384="FIN","",LOOKUP(I383,DATOS!A:A,DATOS!J:J))</f>
        <v/>
      </c>
      <c r="I384" s="31" t="s">
        <v>53</v>
      </c>
      <c r="J384" s="37" t="str">
        <f>IF(J378="FIN","FIN",IF(J383=J377,"","FIN"))</f>
        <v>FIN</v>
      </c>
      <c r="K384" s="16" t="s">
        <v>5</v>
      </c>
      <c r="L384" s="16">
        <f>IF(M384&gt;0,0,P384)</f>
        <v>0</v>
      </c>
      <c r="M384" s="16">
        <f>IF(P385&gt;0,1,0)</f>
        <v>0</v>
      </c>
      <c r="N384" s="16">
        <f>IF(M384=1,-1/COUNTA(Q384:Q387),0)</f>
        <v>0</v>
      </c>
      <c r="O384" s="16">
        <f>COUNTA(B384:B387)</f>
        <v>0</v>
      </c>
      <c r="P384" s="16">
        <f>COUNTIF(R384:R387,R383)</f>
        <v>0</v>
      </c>
      <c r="Q384" s="17" t="s">
        <v>0</v>
      </c>
      <c r="R384" s="16" t="str">
        <f>CONCATENATE(B384,Q384)</f>
        <v>A</v>
      </c>
      <c r="S384" s="16">
        <f>IF(P384&gt;0,P384+O384,O384*3)</f>
        <v>0</v>
      </c>
    </row>
    <row r="385" spans="1:19" x14ac:dyDescent="0.25">
      <c r="A385" s="185"/>
      <c r="B385" s="25"/>
      <c r="C385" s="21" t="str">
        <f>+CONCATENATE(I385," ",G385)</f>
        <v xml:space="preserve">b) </v>
      </c>
      <c r="D385" s="22"/>
      <c r="G385" s="34" t="str">
        <f>IF(J384="FIN","",LOOKUP(I383,DATOS!A:A,DATOS!K:K))</f>
        <v/>
      </c>
      <c r="I385" s="31" t="s">
        <v>52</v>
      </c>
      <c r="K385" s="16">
        <f>S384</f>
        <v>0</v>
      </c>
      <c r="L385" s="16"/>
      <c r="M385" s="16"/>
      <c r="N385" s="16"/>
      <c r="O385" s="16"/>
      <c r="P385" s="16">
        <f>O384-P384</f>
        <v>0</v>
      </c>
      <c r="Q385" s="17" t="s">
        <v>1</v>
      </c>
      <c r="R385" s="16" t="str">
        <f>CONCATENATE(B385,Q385)</f>
        <v>B</v>
      </c>
      <c r="S385" s="16"/>
    </row>
    <row r="386" spans="1:19" x14ac:dyDescent="0.25">
      <c r="A386" s="185"/>
      <c r="B386" s="25"/>
      <c r="C386" s="21" t="str">
        <f>+CONCATENATE(I386," ",G386)</f>
        <v xml:space="preserve">c) </v>
      </c>
      <c r="D386" s="22"/>
      <c r="G386" s="34" t="str">
        <f>IF(J384="FIN","",LOOKUP(I383,DATOS!A:A,DATOS!L:L))</f>
        <v/>
      </c>
      <c r="I386" s="31" t="s">
        <v>51</v>
      </c>
      <c r="K386" s="16"/>
      <c r="L386" s="16"/>
      <c r="M386" s="16"/>
      <c r="N386" s="16"/>
      <c r="O386" s="16"/>
      <c r="P386" s="16"/>
      <c r="Q386" s="17" t="s">
        <v>2</v>
      </c>
      <c r="R386" s="16" t="str">
        <f>CONCATENATE(B386,Q386)</f>
        <v>C</v>
      </c>
      <c r="S386" s="16"/>
    </row>
    <row r="387" spans="1:19" x14ac:dyDescent="0.25">
      <c r="A387" s="185"/>
      <c r="B387" s="25"/>
      <c r="C387" s="21" t="str">
        <f>+CONCATENATE(I387," ",G387)</f>
        <v xml:space="preserve">d) </v>
      </c>
      <c r="D387" s="22"/>
      <c r="G387" s="34" t="str">
        <f>IF(J384="FIN","",LOOKUP(I383,DATOS!A:A,DATOS!M:M))</f>
        <v/>
      </c>
      <c r="I387" s="31" t="s">
        <v>43</v>
      </c>
      <c r="K387" s="16"/>
      <c r="L387" s="16"/>
      <c r="M387" s="16"/>
      <c r="N387" s="16"/>
      <c r="O387" s="16"/>
      <c r="P387" s="16"/>
      <c r="Q387" s="17" t="s">
        <v>3</v>
      </c>
      <c r="R387" s="16" t="str">
        <f>CONCATENATE(B387,Q387)</f>
        <v>D</v>
      </c>
      <c r="S387" s="16"/>
    </row>
    <row r="388" spans="1:19" x14ac:dyDescent="0.25">
      <c r="A388" s="9"/>
      <c r="B388" s="26"/>
      <c r="C388" s="23"/>
      <c r="D388" s="24"/>
      <c r="J388" s="15"/>
    </row>
    <row r="389" spans="1:19" x14ac:dyDescent="0.25">
      <c r="A389" s="9"/>
      <c r="B389" s="27"/>
      <c r="C389" s="19" t="str">
        <f>+CONCATENATE(K389,".- ",G389)</f>
        <v xml:space="preserve">65.- </v>
      </c>
      <c r="D389" s="20"/>
      <c r="E389" s="9"/>
      <c r="F389" s="9"/>
      <c r="G389" s="36" t="str">
        <f>IF(J390="FIN","",LOOKUP(I389,DATOS!A:A,DATOS!G:G))</f>
        <v/>
      </c>
      <c r="H389" s="36">
        <f>IF(J390="FIN",0,LOOKUP(I389,DATOS!A:A,DATOS!N:N))</f>
        <v>0</v>
      </c>
      <c r="I389" s="31">
        <f>+I383+1</f>
        <v>65</v>
      </c>
      <c r="J389" s="56">
        <f>IF(LOOKUP(I389,DATOS!A:A,DATOS!C:C)=0,J383,(LOOKUP(I389,DATOS!A:A,DATOS!C:C)))</f>
        <v>2</v>
      </c>
      <c r="K389" s="18">
        <f>+K383+1</f>
        <v>65</v>
      </c>
      <c r="L389" s="16" t="s">
        <v>31</v>
      </c>
      <c r="M389" s="16" t="s">
        <v>32</v>
      </c>
      <c r="N389" s="16" t="s">
        <v>37</v>
      </c>
      <c r="O389" s="16" t="s">
        <v>33</v>
      </c>
      <c r="P389" s="16" t="s">
        <v>34</v>
      </c>
      <c r="Q389" s="16" t="s">
        <v>35</v>
      </c>
      <c r="R389" s="16" t="str">
        <f>CONCATENATE("X",H389)</f>
        <v>X0</v>
      </c>
      <c r="S389" s="16" t="s">
        <v>36</v>
      </c>
    </row>
    <row r="390" spans="1:19" x14ac:dyDescent="0.25">
      <c r="A390" s="185">
        <f>IF($E$2="X",0,IF(K391&gt;2,H389,K391))</f>
        <v>0</v>
      </c>
      <c r="B390" s="25"/>
      <c r="C390" s="21" t="str">
        <f>+CONCATENATE(I390," ",G390)</f>
        <v xml:space="preserve">a) </v>
      </c>
      <c r="D390" s="22"/>
      <c r="G390" s="34" t="str">
        <f>IF(J390="FIN","",LOOKUP(I389,DATOS!A:A,DATOS!J:J))</f>
        <v/>
      </c>
      <c r="I390" s="31" t="s">
        <v>53</v>
      </c>
      <c r="J390" s="37" t="str">
        <f>IF(J384="FIN","FIN",IF(J389=J383,"","FIN"))</f>
        <v>FIN</v>
      </c>
      <c r="K390" s="16" t="s">
        <v>5</v>
      </c>
      <c r="L390" s="16">
        <f>IF(M390&gt;0,0,P390)</f>
        <v>0</v>
      </c>
      <c r="M390" s="16">
        <f>IF(P391&gt;0,1,0)</f>
        <v>0</v>
      </c>
      <c r="N390" s="16">
        <f>IF(M390=1,-1/COUNTA(Q390:Q393),0)</f>
        <v>0</v>
      </c>
      <c r="O390" s="16">
        <f>COUNTA(B390:B393)</f>
        <v>0</v>
      </c>
      <c r="P390" s="16">
        <f>COUNTIF(R390:R393,R389)</f>
        <v>0</v>
      </c>
      <c r="Q390" s="17" t="s">
        <v>0</v>
      </c>
      <c r="R390" s="16" t="str">
        <f>CONCATENATE(B390,Q390)</f>
        <v>A</v>
      </c>
      <c r="S390" s="16">
        <f>IF(P390&gt;0,P390+O390,O390*3)</f>
        <v>0</v>
      </c>
    </row>
    <row r="391" spans="1:19" x14ac:dyDescent="0.25">
      <c r="A391" s="185"/>
      <c r="B391" s="25"/>
      <c r="C391" s="21" t="str">
        <f>+CONCATENATE(I391," ",G391)</f>
        <v xml:space="preserve">b) </v>
      </c>
      <c r="D391" s="22"/>
      <c r="G391" s="34" t="str">
        <f>IF(J390="FIN","",LOOKUP(I389,DATOS!A:A,DATOS!K:K))</f>
        <v/>
      </c>
      <c r="I391" s="31" t="s">
        <v>52</v>
      </c>
      <c r="K391" s="16">
        <f>S390</f>
        <v>0</v>
      </c>
      <c r="L391" s="16"/>
      <c r="M391" s="16"/>
      <c r="N391" s="16"/>
      <c r="O391" s="16"/>
      <c r="P391" s="16">
        <f>O390-P390</f>
        <v>0</v>
      </c>
      <c r="Q391" s="17" t="s">
        <v>1</v>
      </c>
      <c r="R391" s="16" t="str">
        <f>CONCATENATE(B391,Q391)</f>
        <v>B</v>
      </c>
      <c r="S391" s="16"/>
    </row>
    <row r="392" spans="1:19" x14ac:dyDescent="0.25">
      <c r="A392" s="185"/>
      <c r="B392" s="25"/>
      <c r="C392" s="21" t="str">
        <f>+CONCATENATE(I392," ",G392)</f>
        <v xml:space="preserve">c) </v>
      </c>
      <c r="D392" s="22"/>
      <c r="G392" s="34" t="str">
        <f>IF(J390="FIN","",LOOKUP(I389,DATOS!A:A,DATOS!L:L))</f>
        <v/>
      </c>
      <c r="I392" s="31" t="s">
        <v>51</v>
      </c>
      <c r="K392" s="16"/>
      <c r="L392" s="16"/>
      <c r="M392" s="16"/>
      <c r="N392" s="16"/>
      <c r="O392" s="16"/>
      <c r="P392" s="16"/>
      <c r="Q392" s="17" t="s">
        <v>2</v>
      </c>
      <c r="R392" s="16" t="str">
        <f>CONCATENATE(B392,Q392)</f>
        <v>C</v>
      </c>
      <c r="S392" s="16"/>
    </row>
    <row r="393" spans="1:19" x14ac:dyDescent="0.25">
      <c r="A393" s="185"/>
      <c r="B393" s="25"/>
      <c r="C393" s="21" t="str">
        <f>+CONCATENATE(I393," ",G393)</f>
        <v xml:space="preserve">d) </v>
      </c>
      <c r="D393" s="22"/>
      <c r="G393" s="34" t="str">
        <f>IF(J390="FIN","",LOOKUP(I389,DATOS!A:A,DATOS!M:M))</f>
        <v/>
      </c>
      <c r="I393" s="31" t="s">
        <v>43</v>
      </c>
      <c r="K393" s="16"/>
      <c r="L393" s="16"/>
      <c r="M393" s="16"/>
      <c r="N393" s="16"/>
      <c r="O393" s="16"/>
      <c r="P393" s="16"/>
      <c r="Q393" s="17" t="s">
        <v>3</v>
      </c>
      <c r="R393" s="16" t="str">
        <f>CONCATENATE(B393,Q393)</f>
        <v>D</v>
      </c>
      <c r="S393" s="16"/>
    </row>
    <row r="394" spans="1:19" x14ac:dyDescent="0.25">
      <c r="A394" s="9"/>
      <c r="B394" s="26"/>
      <c r="C394" s="23"/>
      <c r="D394" s="24"/>
      <c r="J394" s="15"/>
    </row>
    <row r="395" spans="1:19" x14ac:dyDescent="0.25">
      <c r="A395" s="9"/>
      <c r="B395" s="27"/>
      <c r="C395" s="19" t="str">
        <f>+CONCATENATE(K395,".- ",G395)</f>
        <v xml:space="preserve">66.- </v>
      </c>
      <c r="D395" s="20"/>
      <c r="E395" s="9"/>
      <c r="F395" s="9"/>
      <c r="G395" s="36" t="str">
        <f>IF(J396="FIN","",LOOKUP(I395,DATOS!A:A,DATOS!G:G))</f>
        <v/>
      </c>
      <c r="H395" s="36">
        <f>IF(J396="FIN",0,LOOKUP(I395,DATOS!A:A,DATOS!N:N))</f>
        <v>0</v>
      </c>
      <c r="I395" s="31">
        <f>+I389+1</f>
        <v>66</v>
      </c>
      <c r="J395" s="56">
        <f>IF(LOOKUP(I395,DATOS!A:A,DATOS!C:C)=0,J389,(LOOKUP(I395,DATOS!A:A,DATOS!C:C)))</f>
        <v>2</v>
      </c>
      <c r="K395" s="18">
        <f>+K389+1</f>
        <v>66</v>
      </c>
      <c r="L395" s="16" t="s">
        <v>31</v>
      </c>
      <c r="M395" s="16" t="s">
        <v>32</v>
      </c>
      <c r="N395" s="16" t="s">
        <v>37</v>
      </c>
      <c r="O395" s="16" t="s">
        <v>33</v>
      </c>
      <c r="P395" s="16" t="s">
        <v>34</v>
      </c>
      <c r="Q395" s="16" t="s">
        <v>35</v>
      </c>
      <c r="R395" s="16" t="str">
        <f>CONCATENATE("X",H395)</f>
        <v>X0</v>
      </c>
      <c r="S395" s="16" t="s">
        <v>36</v>
      </c>
    </row>
    <row r="396" spans="1:19" x14ac:dyDescent="0.25">
      <c r="A396" s="185">
        <f>IF($E$2="X",0,IF(K397&gt;2,H395,K397))</f>
        <v>0</v>
      </c>
      <c r="B396" s="25"/>
      <c r="C396" s="21" t="str">
        <f>+CONCATENATE(I396," ",G396)</f>
        <v xml:space="preserve">a) </v>
      </c>
      <c r="D396" s="22"/>
      <c r="G396" s="34" t="str">
        <f>IF(J396="FIN","",LOOKUP(I395,DATOS!A:A,DATOS!J:J))</f>
        <v/>
      </c>
      <c r="I396" s="31" t="s">
        <v>53</v>
      </c>
      <c r="J396" s="37" t="str">
        <f>IF(J390="FIN","FIN",IF(J395=J389,"","FIN"))</f>
        <v>FIN</v>
      </c>
      <c r="K396" s="16" t="s">
        <v>5</v>
      </c>
      <c r="L396" s="16">
        <f>IF(M396&gt;0,0,P396)</f>
        <v>0</v>
      </c>
      <c r="M396" s="16">
        <f>IF(P397&gt;0,1,0)</f>
        <v>0</v>
      </c>
      <c r="N396" s="16">
        <f>IF(M396=1,-1/COUNTA(Q396:Q399),0)</f>
        <v>0</v>
      </c>
      <c r="O396" s="16">
        <f>COUNTA(B396:B399)</f>
        <v>0</v>
      </c>
      <c r="P396" s="16">
        <f>COUNTIF(R396:R399,R395)</f>
        <v>0</v>
      </c>
      <c r="Q396" s="17" t="s">
        <v>0</v>
      </c>
      <c r="R396" s="16" t="str">
        <f>CONCATENATE(B396,Q396)</f>
        <v>A</v>
      </c>
      <c r="S396" s="16">
        <f>IF(P396&gt;0,P396+O396,O396*3)</f>
        <v>0</v>
      </c>
    </row>
    <row r="397" spans="1:19" x14ac:dyDescent="0.25">
      <c r="A397" s="185"/>
      <c r="B397" s="25"/>
      <c r="C397" s="21" t="str">
        <f>+CONCATENATE(I397," ",G397)</f>
        <v xml:space="preserve">b) </v>
      </c>
      <c r="D397" s="22"/>
      <c r="G397" s="34" t="str">
        <f>IF(J396="FIN","",LOOKUP(I395,DATOS!A:A,DATOS!K:K))</f>
        <v/>
      </c>
      <c r="I397" s="31" t="s">
        <v>52</v>
      </c>
      <c r="K397" s="16">
        <f>S396</f>
        <v>0</v>
      </c>
      <c r="L397" s="16"/>
      <c r="M397" s="16"/>
      <c r="N397" s="16"/>
      <c r="O397" s="16"/>
      <c r="P397" s="16">
        <f>O396-P396</f>
        <v>0</v>
      </c>
      <c r="Q397" s="17" t="s">
        <v>1</v>
      </c>
      <c r="R397" s="16" t="str">
        <f>CONCATENATE(B397,Q397)</f>
        <v>B</v>
      </c>
      <c r="S397" s="16"/>
    </row>
    <row r="398" spans="1:19" x14ac:dyDescent="0.25">
      <c r="A398" s="185"/>
      <c r="B398" s="25"/>
      <c r="C398" s="21" t="str">
        <f>+CONCATENATE(I398," ",G398)</f>
        <v xml:space="preserve">c) </v>
      </c>
      <c r="D398" s="22"/>
      <c r="G398" s="34" t="str">
        <f>IF(J396="FIN","",LOOKUP(I395,DATOS!A:A,DATOS!L:L))</f>
        <v/>
      </c>
      <c r="I398" s="31" t="s">
        <v>51</v>
      </c>
      <c r="K398" s="16"/>
      <c r="L398" s="16"/>
      <c r="M398" s="16"/>
      <c r="N398" s="16"/>
      <c r="O398" s="16"/>
      <c r="P398" s="16"/>
      <c r="Q398" s="17" t="s">
        <v>2</v>
      </c>
      <c r="R398" s="16" t="str">
        <f>CONCATENATE(B398,Q398)</f>
        <v>C</v>
      </c>
      <c r="S398" s="16"/>
    </row>
    <row r="399" spans="1:19" x14ac:dyDescent="0.25">
      <c r="A399" s="185"/>
      <c r="B399" s="25"/>
      <c r="C399" s="21" t="str">
        <f>+CONCATENATE(I399," ",G399)</f>
        <v xml:space="preserve">d) </v>
      </c>
      <c r="D399" s="22"/>
      <c r="G399" s="34" t="str">
        <f>IF(J396="FIN","",LOOKUP(I395,DATOS!A:A,DATOS!M:M))</f>
        <v/>
      </c>
      <c r="I399" s="31" t="s">
        <v>43</v>
      </c>
      <c r="K399" s="16"/>
      <c r="L399" s="16"/>
      <c r="M399" s="16"/>
      <c r="N399" s="16"/>
      <c r="O399" s="16"/>
      <c r="P399" s="16"/>
      <c r="Q399" s="17" t="s">
        <v>3</v>
      </c>
      <c r="R399" s="16" t="str">
        <f>CONCATENATE(B399,Q399)</f>
        <v>D</v>
      </c>
      <c r="S399" s="16"/>
    </row>
    <row r="400" spans="1:19" x14ac:dyDescent="0.25">
      <c r="A400" s="9"/>
      <c r="B400" s="26"/>
      <c r="C400" s="23"/>
      <c r="D400" s="24"/>
      <c r="J400" s="15"/>
    </row>
    <row r="401" spans="1:19" x14ac:dyDescent="0.25">
      <c r="A401" s="9"/>
      <c r="B401" s="27"/>
      <c r="C401" s="19" t="str">
        <f>+CONCATENATE(K401,".- ",G401)</f>
        <v xml:space="preserve">67.- </v>
      </c>
      <c r="D401" s="20"/>
      <c r="E401" s="9"/>
      <c r="F401" s="9"/>
      <c r="G401" s="36" t="str">
        <f>IF(J402="FIN","",LOOKUP(I401,DATOS!A:A,DATOS!G:G))</f>
        <v/>
      </c>
      <c r="H401" s="36">
        <f>IF(J402="FIN",0,LOOKUP(I401,DATOS!A:A,DATOS!N:N))</f>
        <v>0</v>
      </c>
      <c r="I401" s="31">
        <f>+I395+1</f>
        <v>67</v>
      </c>
      <c r="J401" s="56">
        <f>IF(LOOKUP(I401,DATOS!A:A,DATOS!C:C)=0,J395,(LOOKUP(I401,DATOS!A:A,DATOS!C:C)))</f>
        <v>2</v>
      </c>
      <c r="K401" s="18">
        <f>+K395+1</f>
        <v>67</v>
      </c>
      <c r="L401" s="16" t="s">
        <v>31</v>
      </c>
      <c r="M401" s="16" t="s">
        <v>32</v>
      </c>
      <c r="N401" s="16" t="s">
        <v>37</v>
      </c>
      <c r="O401" s="16" t="s">
        <v>33</v>
      </c>
      <c r="P401" s="16" t="s">
        <v>34</v>
      </c>
      <c r="Q401" s="16" t="s">
        <v>35</v>
      </c>
      <c r="R401" s="16" t="str">
        <f>CONCATENATE("X",H401)</f>
        <v>X0</v>
      </c>
      <c r="S401" s="16" t="s">
        <v>36</v>
      </c>
    </row>
    <row r="402" spans="1:19" x14ac:dyDescent="0.25">
      <c r="A402" s="185">
        <f>IF($E$2="X",0,IF(K403&gt;2,H401,K403))</f>
        <v>0</v>
      </c>
      <c r="B402" s="25"/>
      <c r="C402" s="21" t="str">
        <f>+CONCATENATE(I402," ",G402)</f>
        <v xml:space="preserve">a) </v>
      </c>
      <c r="D402" s="22"/>
      <c r="G402" s="34" t="str">
        <f>IF(J402="FIN","",LOOKUP(I401,DATOS!A:A,DATOS!J:J))</f>
        <v/>
      </c>
      <c r="I402" s="31" t="s">
        <v>53</v>
      </c>
      <c r="J402" s="37" t="str">
        <f>IF(J396="FIN","FIN",IF(J401=J395,"","FIN"))</f>
        <v>FIN</v>
      </c>
      <c r="K402" s="16" t="s">
        <v>5</v>
      </c>
      <c r="L402" s="16">
        <f>IF(M402&gt;0,0,P402)</f>
        <v>0</v>
      </c>
      <c r="M402" s="16">
        <f>IF(P403&gt;0,1,0)</f>
        <v>0</v>
      </c>
      <c r="N402" s="16">
        <f>IF(M402=1,-1/COUNTA(Q402:Q405),0)</f>
        <v>0</v>
      </c>
      <c r="O402" s="16">
        <f>COUNTA(B402:B405)</f>
        <v>0</v>
      </c>
      <c r="P402" s="16">
        <f>COUNTIF(R402:R405,R401)</f>
        <v>0</v>
      </c>
      <c r="Q402" s="17" t="s">
        <v>0</v>
      </c>
      <c r="R402" s="16" t="str">
        <f>CONCATENATE(B402,Q402)</f>
        <v>A</v>
      </c>
      <c r="S402" s="16">
        <f>IF(P402&gt;0,P402+O402,O402*3)</f>
        <v>0</v>
      </c>
    </row>
    <row r="403" spans="1:19" x14ac:dyDescent="0.25">
      <c r="A403" s="185"/>
      <c r="B403" s="25"/>
      <c r="C403" s="21" t="str">
        <f>+CONCATENATE(I403," ",G403)</f>
        <v xml:space="preserve">b) </v>
      </c>
      <c r="D403" s="22"/>
      <c r="G403" s="34" t="str">
        <f>IF(J402="FIN","",LOOKUP(I401,DATOS!A:A,DATOS!K:K))</f>
        <v/>
      </c>
      <c r="I403" s="31" t="s">
        <v>52</v>
      </c>
      <c r="K403" s="16">
        <f>S402</f>
        <v>0</v>
      </c>
      <c r="L403" s="16"/>
      <c r="M403" s="16"/>
      <c r="N403" s="16"/>
      <c r="O403" s="16"/>
      <c r="P403" s="16">
        <f>O402-P402</f>
        <v>0</v>
      </c>
      <c r="Q403" s="17" t="s">
        <v>1</v>
      </c>
      <c r="R403" s="16" t="str">
        <f>CONCATENATE(B403,Q403)</f>
        <v>B</v>
      </c>
      <c r="S403" s="16"/>
    </row>
    <row r="404" spans="1:19" x14ac:dyDescent="0.25">
      <c r="A404" s="185"/>
      <c r="B404" s="25"/>
      <c r="C404" s="21" t="str">
        <f>+CONCATENATE(I404," ",G404)</f>
        <v xml:space="preserve">c) </v>
      </c>
      <c r="D404" s="22"/>
      <c r="G404" s="34" t="str">
        <f>IF(J402="FIN","",LOOKUP(I401,DATOS!A:A,DATOS!L:L))</f>
        <v/>
      </c>
      <c r="I404" s="31" t="s">
        <v>51</v>
      </c>
      <c r="K404" s="16"/>
      <c r="L404" s="16"/>
      <c r="M404" s="16"/>
      <c r="N404" s="16"/>
      <c r="O404" s="16"/>
      <c r="P404" s="16"/>
      <c r="Q404" s="17" t="s">
        <v>2</v>
      </c>
      <c r="R404" s="16" t="str">
        <f>CONCATENATE(B404,Q404)</f>
        <v>C</v>
      </c>
      <c r="S404" s="16"/>
    </row>
    <row r="405" spans="1:19" x14ac:dyDescent="0.25">
      <c r="A405" s="185"/>
      <c r="B405" s="25"/>
      <c r="C405" s="21" t="str">
        <f>+CONCATENATE(I405," ",G405)</f>
        <v xml:space="preserve">d) </v>
      </c>
      <c r="D405" s="22"/>
      <c r="G405" s="34" t="str">
        <f>IF(J402="FIN","",LOOKUP(I401,DATOS!A:A,DATOS!M:M))</f>
        <v/>
      </c>
      <c r="I405" s="31" t="s">
        <v>43</v>
      </c>
      <c r="K405" s="16"/>
      <c r="L405" s="16"/>
      <c r="M405" s="16"/>
      <c r="N405" s="16"/>
      <c r="O405" s="16"/>
      <c r="P405" s="16"/>
      <c r="Q405" s="17" t="s">
        <v>3</v>
      </c>
      <c r="R405" s="16" t="str">
        <f>CONCATENATE(B405,Q405)</f>
        <v>D</v>
      </c>
      <c r="S405" s="16"/>
    </row>
    <row r="406" spans="1:19" x14ac:dyDescent="0.25">
      <c r="A406" s="9"/>
      <c r="B406" s="26"/>
      <c r="C406" s="23"/>
      <c r="D406" s="24"/>
      <c r="J406" s="15"/>
    </row>
    <row r="407" spans="1:19" x14ac:dyDescent="0.25">
      <c r="A407" s="9"/>
      <c r="B407" s="27"/>
      <c r="C407" s="19" t="str">
        <f>+CONCATENATE(K407,".- ",G407)</f>
        <v xml:space="preserve">68.- </v>
      </c>
      <c r="D407" s="20"/>
      <c r="E407" s="9"/>
      <c r="F407" s="9"/>
      <c r="G407" s="36" t="str">
        <f>IF(J408="FIN","",LOOKUP(I407,DATOS!A:A,DATOS!G:G))</f>
        <v/>
      </c>
      <c r="H407" s="36">
        <f>IF(J408="FIN",0,LOOKUP(I407,DATOS!A:A,DATOS!N:N))</f>
        <v>0</v>
      </c>
      <c r="I407" s="31">
        <f>+I401+1</f>
        <v>68</v>
      </c>
      <c r="J407" s="56">
        <f>IF(LOOKUP(I407,DATOS!A:A,DATOS!C:C)=0,J401,(LOOKUP(I407,DATOS!A:A,DATOS!C:C)))</f>
        <v>2</v>
      </c>
      <c r="K407" s="18">
        <f>+K401+1</f>
        <v>68</v>
      </c>
      <c r="L407" s="16" t="s">
        <v>31</v>
      </c>
      <c r="M407" s="16" t="s">
        <v>32</v>
      </c>
      <c r="N407" s="16" t="s">
        <v>37</v>
      </c>
      <c r="O407" s="16" t="s">
        <v>33</v>
      </c>
      <c r="P407" s="16" t="s">
        <v>34</v>
      </c>
      <c r="Q407" s="16" t="s">
        <v>35</v>
      </c>
      <c r="R407" s="16" t="str">
        <f>CONCATENATE("X",H407)</f>
        <v>X0</v>
      </c>
      <c r="S407" s="16" t="s">
        <v>36</v>
      </c>
    </row>
    <row r="408" spans="1:19" x14ac:dyDescent="0.25">
      <c r="A408" s="185">
        <f>IF($E$2="X",0,IF(K409&gt;2,H407,K409))</f>
        <v>0</v>
      </c>
      <c r="B408" s="25"/>
      <c r="C408" s="21" t="str">
        <f>+CONCATENATE(I408," ",G408)</f>
        <v xml:space="preserve">a) </v>
      </c>
      <c r="D408" s="22"/>
      <c r="G408" s="34" t="str">
        <f>IF(J408="FIN","",LOOKUP(I407,DATOS!A:A,DATOS!J:J))</f>
        <v/>
      </c>
      <c r="I408" s="31" t="s">
        <v>53</v>
      </c>
      <c r="J408" s="37" t="str">
        <f>IF(J402="FIN","FIN",IF(J407=J401,"","FIN"))</f>
        <v>FIN</v>
      </c>
      <c r="K408" s="16" t="s">
        <v>5</v>
      </c>
      <c r="L408" s="16">
        <f>IF(M408&gt;0,0,P408)</f>
        <v>0</v>
      </c>
      <c r="M408" s="16">
        <f>IF(P409&gt;0,1,0)</f>
        <v>0</v>
      </c>
      <c r="N408" s="16">
        <f>IF(M408=1,-1/COUNTA(Q408:Q411),0)</f>
        <v>0</v>
      </c>
      <c r="O408" s="16">
        <f>COUNTA(B408:B411)</f>
        <v>0</v>
      </c>
      <c r="P408" s="16">
        <f>COUNTIF(R408:R411,R407)</f>
        <v>0</v>
      </c>
      <c r="Q408" s="17" t="s">
        <v>0</v>
      </c>
      <c r="R408" s="16" t="str">
        <f>CONCATENATE(B408,Q408)</f>
        <v>A</v>
      </c>
      <c r="S408" s="16">
        <f>IF(P408&gt;0,P408+O408,O408*3)</f>
        <v>0</v>
      </c>
    </row>
    <row r="409" spans="1:19" x14ac:dyDescent="0.25">
      <c r="A409" s="185"/>
      <c r="B409" s="25"/>
      <c r="C409" s="21" t="str">
        <f>+CONCATENATE(I409," ",G409)</f>
        <v xml:space="preserve">b) </v>
      </c>
      <c r="D409" s="22"/>
      <c r="G409" s="34" t="str">
        <f>IF(J408="FIN","",LOOKUP(I407,DATOS!A:A,DATOS!K:K))</f>
        <v/>
      </c>
      <c r="I409" s="31" t="s">
        <v>52</v>
      </c>
      <c r="K409" s="16">
        <f>S408</f>
        <v>0</v>
      </c>
      <c r="L409" s="16"/>
      <c r="M409" s="16"/>
      <c r="N409" s="16"/>
      <c r="O409" s="16"/>
      <c r="P409" s="16">
        <f>O408-P408</f>
        <v>0</v>
      </c>
      <c r="Q409" s="17" t="s">
        <v>1</v>
      </c>
      <c r="R409" s="16" t="str">
        <f>CONCATENATE(B409,Q409)</f>
        <v>B</v>
      </c>
      <c r="S409" s="16"/>
    </row>
    <row r="410" spans="1:19" x14ac:dyDescent="0.25">
      <c r="A410" s="185"/>
      <c r="B410" s="25"/>
      <c r="C410" s="21" t="str">
        <f>+CONCATENATE(I410," ",G410)</f>
        <v xml:space="preserve">c) </v>
      </c>
      <c r="D410" s="22"/>
      <c r="G410" s="34" t="str">
        <f>IF(J408="FIN","",LOOKUP(I407,DATOS!A:A,DATOS!L:L))</f>
        <v/>
      </c>
      <c r="I410" s="31" t="s">
        <v>51</v>
      </c>
      <c r="K410" s="16"/>
      <c r="L410" s="16"/>
      <c r="M410" s="16"/>
      <c r="N410" s="16"/>
      <c r="O410" s="16"/>
      <c r="P410" s="16"/>
      <c r="Q410" s="17" t="s">
        <v>2</v>
      </c>
      <c r="R410" s="16" t="str">
        <f>CONCATENATE(B410,Q410)</f>
        <v>C</v>
      </c>
      <c r="S410" s="16"/>
    </row>
    <row r="411" spans="1:19" x14ac:dyDescent="0.25">
      <c r="A411" s="185"/>
      <c r="B411" s="25"/>
      <c r="C411" s="21" t="str">
        <f>+CONCATENATE(I411," ",G411)</f>
        <v xml:space="preserve">d) </v>
      </c>
      <c r="D411" s="22"/>
      <c r="G411" s="34" t="str">
        <f>IF(J408="FIN","",LOOKUP(I407,DATOS!A:A,DATOS!M:M))</f>
        <v/>
      </c>
      <c r="I411" s="31" t="s">
        <v>43</v>
      </c>
      <c r="K411" s="16"/>
      <c r="L411" s="16"/>
      <c r="M411" s="16"/>
      <c r="N411" s="16"/>
      <c r="O411" s="16"/>
      <c r="P411" s="16"/>
      <c r="Q411" s="17" t="s">
        <v>3</v>
      </c>
      <c r="R411" s="16" t="str">
        <f>CONCATENATE(B411,Q411)</f>
        <v>D</v>
      </c>
      <c r="S411" s="16"/>
    </row>
    <row r="412" spans="1:19" x14ac:dyDescent="0.25">
      <c r="A412" s="9"/>
      <c r="B412" s="26"/>
      <c r="C412" s="23"/>
      <c r="D412" s="24"/>
      <c r="J412" s="15"/>
    </row>
    <row r="413" spans="1:19" x14ac:dyDescent="0.25">
      <c r="A413" s="9"/>
      <c r="B413" s="27"/>
      <c r="C413" s="19" t="str">
        <f>+CONCATENATE(K413,".- ",G413)</f>
        <v xml:space="preserve">69.- </v>
      </c>
      <c r="D413" s="20"/>
      <c r="E413" s="9"/>
      <c r="F413" s="9"/>
      <c r="G413" s="36" t="str">
        <f>IF(J414="FIN","",LOOKUP(I413,DATOS!A:A,DATOS!G:G))</f>
        <v/>
      </c>
      <c r="H413" s="36">
        <f>IF(J414="FIN",0,LOOKUP(I413,DATOS!A:A,DATOS!N:N))</f>
        <v>0</v>
      </c>
      <c r="I413" s="31">
        <f>+I407+1</f>
        <v>69</v>
      </c>
      <c r="J413" s="56">
        <f>IF(LOOKUP(I413,DATOS!A:A,DATOS!C:C)=0,J407,(LOOKUP(I413,DATOS!A:A,DATOS!C:C)))</f>
        <v>2</v>
      </c>
      <c r="K413" s="18">
        <f>+K407+1</f>
        <v>69</v>
      </c>
      <c r="L413" s="16" t="s">
        <v>31</v>
      </c>
      <c r="M413" s="16" t="s">
        <v>32</v>
      </c>
      <c r="N413" s="16" t="s">
        <v>37</v>
      </c>
      <c r="O413" s="16" t="s">
        <v>33</v>
      </c>
      <c r="P413" s="16" t="s">
        <v>34</v>
      </c>
      <c r="Q413" s="16" t="s">
        <v>35</v>
      </c>
      <c r="R413" s="16" t="str">
        <f>CONCATENATE("X",H413)</f>
        <v>X0</v>
      </c>
      <c r="S413" s="16" t="s">
        <v>36</v>
      </c>
    </row>
    <row r="414" spans="1:19" x14ac:dyDescent="0.25">
      <c r="A414" s="185">
        <f>IF($E$2="X",0,IF(K415&gt;2,H413,K415))</f>
        <v>0</v>
      </c>
      <c r="B414" s="25"/>
      <c r="C414" s="21" t="str">
        <f>+CONCATENATE(I414," ",G414)</f>
        <v xml:space="preserve">a) </v>
      </c>
      <c r="D414" s="22"/>
      <c r="G414" s="34" t="str">
        <f>IF(J414="FIN","",LOOKUP(I413,DATOS!A:A,DATOS!J:J))</f>
        <v/>
      </c>
      <c r="I414" s="31" t="s">
        <v>53</v>
      </c>
      <c r="J414" s="37" t="str">
        <f>IF(J408="FIN","FIN",IF(J413=J407,"","FIN"))</f>
        <v>FIN</v>
      </c>
      <c r="K414" s="16" t="s">
        <v>5</v>
      </c>
      <c r="L414" s="16">
        <f>IF(M414&gt;0,0,P414)</f>
        <v>0</v>
      </c>
      <c r="M414" s="16">
        <f>IF(P415&gt;0,1,0)</f>
        <v>0</v>
      </c>
      <c r="N414" s="16">
        <f>IF(M414=1,-1/COUNTA(Q414:Q417),0)</f>
        <v>0</v>
      </c>
      <c r="O414" s="16">
        <f>COUNTA(B414:B417)</f>
        <v>0</v>
      </c>
      <c r="P414" s="16">
        <f>COUNTIF(R414:R417,R413)</f>
        <v>0</v>
      </c>
      <c r="Q414" s="17" t="s">
        <v>0</v>
      </c>
      <c r="R414" s="16" t="str">
        <f>CONCATENATE(B414,Q414)</f>
        <v>A</v>
      </c>
      <c r="S414" s="16">
        <f>IF(P414&gt;0,P414+O414,O414*3)</f>
        <v>0</v>
      </c>
    </row>
    <row r="415" spans="1:19" x14ac:dyDescent="0.25">
      <c r="A415" s="185"/>
      <c r="B415" s="25"/>
      <c r="C415" s="21" t="str">
        <f>+CONCATENATE(I415," ",G415)</f>
        <v xml:space="preserve">b) </v>
      </c>
      <c r="D415" s="22"/>
      <c r="G415" s="34" t="str">
        <f>IF(J414="FIN","",LOOKUP(I413,DATOS!A:A,DATOS!K:K))</f>
        <v/>
      </c>
      <c r="I415" s="31" t="s">
        <v>52</v>
      </c>
      <c r="K415" s="16">
        <f>S414</f>
        <v>0</v>
      </c>
      <c r="L415" s="16"/>
      <c r="M415" s="16"/>
      <c r="N415" s="16"/>
      <c r="O415" s="16"/>
      <c r="P415" s="16">
        <f>O414-P414</f>
        <v>0</v>
      </c>
      <c r="Q415" s="17" t="s">
        <v>1</v>
      </c>
      <c r="R415" s="16" t="str">
        <f>CONCATENATE(B415,Q415)</f>
        <v>B</v>
      </c>
      <c r="S415" s="16"/>
    </row>
    <row r="416" spans="1:19" x14ac:dyDescent="0.25">
      <c r="A416" s="185"/>
      <c r="B416" s="25"/>
      <c r="C416" s="21" t="str">
        <f>+CONCATENATE(I416," ",G416)</f>
        <v xml:space="preserve">c) </v>
      </c>
      <c r="D416" s="22"/>
      <c r="G416" s="34" t="str">
        <f>IF(J414="FIN","",LOOKUP(I413,DATOS!A:A,DATOS!L:L))</f>
        <v/>
      </c>
      <c r="I416" s="31" t="s">
        <v>51</v>
      </c>
      <c r="K416" s="16"/>
      <c r="L416" s="16"/>
      <c r="M416" s="16"/>
      <c r="N416" s="16"/>
      <c r="O416" s="16"/>
      <c r="P416" s="16"/>
      <c r="Q416" s="17" t="s">
        <v>2</v>
      </c>
      <c r="R416" s="16" t="str">
        <f>CONCATENATE(B416,Q416)</f>
        <v>C</v>
      </c>
      <c r="S416" s="16"/>
    </row>
    <row r="417" spans="1:19" x14ac:dyDescent="0.25">
      <c r="A417" s="185"/>
      <c r="B417" s="25"/>
      <c r="C417" s="21" t="str">
        <f>+CONCATENATE(I417," ",G417)</f>
        <v xml:space="preserve">d) </v>
      </c>
      <c r="D417" s="22"/>
      <c r="G417" s="34" t="str">
        <f>IF(J414="FIN","",LOOKUP(I413,DATOS!A:A,DATOS!M:M))</f>
        <v/>
      </c>
      <c r="I417" s="31" t="s">
        <v>43</v>
      </c>
      <c r="K417" s="16"/>
      <c r="L417" s="16"/>
      <c r="M417" s="16"/>
      <c r="N417" s="16"/>
      <c r="O417" s="16"/>
      <c r="P417" s="16"/>
      <c r="Q417" s="17" t="s">
        <v>3</v>
      </c>
      <c r="R417" s="16" t="str">
        <f>CONCATENATE(B417,Q417)</f>
        <v>D</v>
      </c>
      <c r="S417" s="16"/>
    </row>
    <row r="418" spans="1:19" x14ac:dyDescent="0.25">
      <c r="A418" s="9"/>
      <c r="B418" s="26"/>
      <c r="C418" s="23"/>
      <c r="D418" s="24"/>
      <c r="J418" s="15"/>
    </row>
    <row r="419" spans="1:19" x14ac:dyDescent="0.25">
      <c r="A419" s="9"/>
      <c r="B419" s="27"/>
      <c r="C419" s="19" t="str">
        <f>+CONCATENATE(K419,".- ",G419)</f>
        <v xml:space="preserve">70.- </v>
      </c>
      <c r="D419" s="20"/>
      <c r="E419" s="9"/>
      <c r="F419" s="9"/>
      <c r="G419" s="36" t="str">
        <f>IF(J420="FIN","",LOOKUP(I419,DATOS!A:A,DATOS!G:G))</f>
        <v/>
      </c>
      <c r="H419" s="36">
        <f>IF(J420="FIN",0,LOOKUP(I419,DATOS!A:A,DATOS!N:N))</f>
        <v>0</v>
      </c>
      <c r="I419" s="31">
        <f>+I413+1</f>
        <v>70</v>
      </c>
      <c r="J419" s="56">
        <f>IF(LOOKUP(I419,DATOS!A:A,DATOS!C:C)=0,J413,(LOOKUP(I419,DATOS!A:A,DATOS!C:C)))</f>
        <v>2</v>
      </c>
      <c r="K419" s="18">
        <f>+K413+1</f>
        <v>70</v>
      </c>
      <c r="L419" s="16" t="s">
        <v>31</v>
      </c>
      <c r="M419" s="16" t="s">
        <v>32</v>
      </c>
      <c r="N419" s="16" t="s">
        <v>37</v>
      </c>
      <c r="O419" s="16" t="s">
        <v>33</v>
      </c>
      <c r="P419" s="16" t="s">
        <v>34</v>
      </c>
      <c r="Q419" s="16" t="s">
        <v>35</v>
      </c>
      <c r="R419" s="16" t="str">
        <f>CONCATENATE("X",H419)</f>
        <v>X0</v>
      </c>
      <c r="S419" s="16" t="s">
        <v>36</v>
      </c>
    </row>
    <row r="420" spans="1:19" x14ac:dyDescent="0.25">
      <c r="A420" s="185">
        <f>IF($E$2="X",0,IF(K421&gt;2,H419,K421))</f>
        <v>0</v>
      </c>
      <c r="B420" s="25"/>
      <c r="C420" s="21" t="str">
        <f>+CONCATENATE(I420," ",G420)</f>
        <v xml:space="preserve">a) </v>
      </c>
      <c r="D420" s="22"/>
      <c r="G420" s="34" t="str">
        <f>IF(J420="FIN","",LOOKUP(I419,DATOS!A:A,DATOS!J:J))</f>
        <v/>
      </c>
      <c r="I420" s="31" t="s">
        <v>53</v>
      </c>
      <c r="J420" s="37" t="str">
        <f>IF(J414="FIN","FIN",IF(J419=J413,"","FIN"))</f>
        <v>FIN</v>
      </c>
      <c r="K420" s="16" t="s">
        <v>5</v>
      </c>
      <c r="L420" s="16">
        <f>IF(M420&gt;0,0,P420)</f>
        <v>0</v>
      </c>
      <c r="M420" s="16">
        <f>IF(P421&gt;0,1,0)</f>
        <v>0</v>
      </c>
      <c r="N420" s="16">
        <f>IF(M420=1,-1/COUNTA(Q420:Q423),0)</f>
        <v>0</v>
      </c>
      <c r="O420" s="16">
        <f>COUNTA(B420:B423)</f>
        <v>0</v>
      </c>
      <c r="P420" s="16">
        <f>COUNTIF(R420:R423,R419)</f>
        <v>0</v>
      </c>
      <c r="Q420" s="17" t="s">
        <v>0</v>
      </c>
      <c r="R420" s="16" t="str">
        <f>CONCATENATE(B420,Q420)</f>
        <v>A</v>
      </c>
      <c r="S420" s="16">
        <f>IF(P420&gt;0,P420+O420,O420*3)</f>
        <v>0</v>
      </c>
    </row>
    <row r="421" spans="1:19" x14ac:dyDescent="0.25">
      <c r="A421" s="185"/>
      <c r="B421" s="25"/>
      <c r="C421" s="21" t="str">
        <f>+CONCATENATE(I421," ",G421)</f>
        <v xml:space="preserve">b) </v>
      </c>
      <c r="D421" s="22"/>
      <c r="G421" s="34" t="str">
        <f>IF(J420="FIN","",LOOKUP(I419,DATOS!A:A,DATOS!K:K))</f>
        <v/>
      </c>
      <c r="I421" s="31" t="s">
        <v>52</v>
      </c>
      <c r="K421" s="16">
        <f>S420</f>
        <v>0</v>
      </c>
      <c r="L421" s="16"/>
      <c r="M421" s="16"/>
      <c r="N421" s="16"/>
      <c r="O421" s="16"/>
      <c r="P421" s="16">
        <f>O420-P420</f>
        <v>0</v>
      </c>
      <c r="Q421" s="17" t="s">
        <v>1</v>
      </c>
      <c r="R421" s="16" t="str">
        <f>CONCATENATE(B421,Q421)</f>
        <v>B</v>
      </c>
      <c r="S421" s="16"/>
    </row>
    <row r="422" spans="1:19" x14ac:dyDescent="0.25">
      <c r="A422" s="185"/>
      <c r="B422" s="25"/>
      <c r="C422" s="21" t="str">
        <f>+CONCATENATE(I422," ",G422)</f>
        <v xml:space="preserve">c) </v>
      </c>
      <c r="D422" s="22"/>
      <c r="G422" s="34" t="str">
        <f>IF(J420="FIN","",LOOKUP(I419,DATOS!A:A,DATOS!L:L))</f>
        <v/>
      </c>
      <c r="I422" s="31" t="s">
        <v>51</v>
      </c>
      <c r="K422" s="16"/>
      <c r="L422" s="16"/>
      <c r="M422" s="16"/>
      <c r="N422" s="16"/>
      <c r="O422" s="16"/>
      <c r="P422" s="16"/>
      <c r="Q422" s="17" t="s">
        <v>2</v>
      </c>
      <c r="R422" s="16" t="str">
        <f>CONCATENATE(B422,Q422)</f>
        <v>C</v>
      </c>
      <c r="S422" s="16"/>
    </row>
    <row r="423" spans="1:19" x14ac:dyDescent="0.25">
      <c r="A423" s="185"/>
      <c r="B423" s="25"/>
      <c r="C423" s="21" t="str">
        <f>+CONCATENATE(I423," ",G423)</f>
        <v xml:space="preserve">d) </v>
      </c>
      <c r="D423" s="22"/>
      <c r="G423" s="34" t="str">
        <f>IF(J420="FIN","",LOOKUP(I419,DATOS!A:A,DATOS!M:M))</f>
        <v/>
      </c>
      <c r="I423" s="31" t="s">
        <v>43</v>
      </c>
      <c r="K423" s="16"/>
      <c r="L423" s="16"/>
      <c r="M423" s="16"/>
      <c r="N423" s="16"/>
      <c r="O423" s="16"/>
      <c r="P423" s="16"/>
      <c r="Q423" s="17" t="s">
        <v>3</v>
      </c>
      <c r="R423" s="16" t="str">
        <f>CONCATENATE(B423,Q423)</f>
        <v>D</v>
      </c>
      <c r="S423" s="16"/>
    </row>
    <row r="424" spans="1:19" x14ac:dyDescent="0.25">
      <c r="A424" s="9"/>
      <c r="B424" s="26"/>
      <c r="C424" s="23"/>
      <c r="D424" s="24"/>
      <c r="J424" s="15"/>
    </row>
    <row r="425" spans="1:19" x14ac:dyDescent="0.25">
      <c r="A425" s="9"/>
      <c r="B425" s="27"/>
      <c r="C425" s="19" t="str">
        <f>+CONCATENATE(K425,".- ",G425)</f>
        <v xml:space="preserve">71.- </v>
      </c>
      <c r="D425" s="20"/>
      <c r="E425" s="9"/>
      <c r="F425" s="9"/>
      <c r="G425" s="36" t="str">
        <f>IF(J426="FIN","",LOOKUP(I425,DATOS!A:A,DATOS!G:G))</f>
        <v/>
      </c>
      <c r="H425" s="36">
        <f>IF(J426="FIN",0,LOOKUP(I425,DATOS!A:A,DATOS!N:N))</f>
        <v>0</v>
      </c>
      <c r="I425" s="31">
        <f>+I419+1</f>
        <v>71</v>
      </c>
      <c r="J425" s="56">
        <f>IF(LOOKUP(I425,DATOS!A:A,DATOS!C:C)=0,J419,(LOOKUP(I425,DATOS!A:A,DATOS!C:C)))</f>
        <v>2</v>
      </c>
      <c r="K425" s="18">
        <f>+K419+1</f>
        <v>71</v>
      </c>
      <c r="L425" s="16" t="s">
        <v>31</v>
      </c>
      <c r="M425" s="16" t="s">
        <v>32</v>
      </c>
      <c r="N425" s="16" t="s">
        <v>37</v>
      </c>
      <c r="O425" s="16" t="s">
        <v>33</v>
      </c>
      <c r="P425" s="16" t="s">
        <v>34</v>
      </c>
      <c r="Q425" s="16" t="s">
        <v>35</v>
      </c>
      <c r="R425" s="16" t="str">
        <f>CONCATENATE("X",H425)</f>
        <v>X0</v>
      </c>
      <c r="S425" s="16" t="s">
        <v>36</v>
      </c>
    </row>
    <row r="426" spans="1:19" x14ac:dyDescent="0.25">
      <c r="A426" s="185">
        <f>IF($E$2="X",0,IF(K427&gt;2,H425,K427))</f>
        <v>0</v>
      </c>
      <c r="B426" s="25"/>
      <c r="C426" s="21" t="str">
        <f>+CONCATENATE(I426," ",G426)</f>
        <v xml:space="preserve">a) </v>
      </c>
      <c r="D426" s="22"/>
      <c r="G426" s="34" t="str">
        <f>IF(J426="FIN","",LOOKUP(I425,DATOS!A:A,DATOS!J:J))</f>
        <v/>
      </c>
      <c r="I426" s="31" t="s">
        <v>53</v>
      </c>
      <c r="J426" s="37" t="str">
        <f>IF(J420="FIN","FIN",IF(J425=J419,"","FIN"))</f>
        <v>FIN</v>
      </c>
      <c r="K426" s="16" t="s">
        <v>5</v>
      </c>
      <c r="L426" s="16">
        <f>IF(M426&gt;0,0,P426)</f>
        <v>0</v>
      </c>
      <c r="M426" s="16">
        <f>IF(P427&gt;0,1,0)</f>
        <v>0</v>
      </c>
      <c r="N426" s="16">
        <f>IF(M426=1,-1/COUNTA(Q426:Q429),0)</f>
        <v>0</v>
      </c>
      <c r="O426" s="16">
        <f>COUNTA(B426:B429)</f>
        <v>0</v>
      </c>
      <c r="P426" s="16">
        <f>COUNTIF(R426:R429,R425)</f>
        <v>0</v>
      </c>
      <c r="Q426" s="17" t="s">
        <v>0</v>
      </c>
      <c r="R426" s="16" t="str">
        <f>CONCATENATE(B426,Q426)</f>
        <v>A</v>
      </c>
      <c r="S426" s="16">
        <f>IF(P426&gt;0,P426+O426,O426*3)</f>
        <v>0</v>
      </c>
    </row>
    <row r="427" spans="1:19" x14ac:dyDescent="0.25">
      <c r="A427" s="185"/>
      <c r="B427" s="25"/>
      <c r="C427" s="21" t="str">
        <f>+CONCATENATE(I427," ",G427)</f>
        <v xml:space="preserve">b) </v>
      </c>
      <c r="D427" s="22"/>
      <c r="G427" s="34" t="str">
        <f>IF(J426="FIN","",LOOKUP(I425,DATOS!A:A,DATOS!K:K))</f>
        <v/>
      </c>
      <c r="I427" s="31" t="s">
        <v>52</v>
      </c>
      <c r="K427" s="16">
        <f>S426</f>
        <v>0</v>
      </c>
      <c r="L427" s="16"/>
      <c r="M427" s="16"/>
      <c r="N427" s="16"/>
      <c r="O427" s="16"/>
      <c r="P427" s="16">
        <f>O426-P426</f>
        <v>0</v>
      </c>
      <c r="Q427" s="17" t="s">
        <v>1</v>
      </c>
      <c r="R427" s="16" t="str">
        <f>CONCATENATE(B427,Q427)</f>
        <v>B</v>
      </c>
      <c r="S427" s="16"/>
    </row>
    <row r="428" spans="1:19" x14ac:dyDescent="0.25">
      <c r="A428" s="185"/>
      <c r="B428" s="25"/>
      <c r="C428" s="21" t="str">
        <f>+CONCATENATE(I428," ",G428)</f>
        <v xml:space="preserve">c) </v>
      </c>
      <c r="D428" s="22"/>
      <c r="G428" s="34" t="str">
        <f>IF(J426="FIN","",LOOKUP(I425,DATOS!A:A,DATOS!L:L))</f>
        <v/>
      </c>
      <c r="I428" s="31" t="s">
        <v>51</v>
      </c>
      <c r="K428" s="16"/>
      <c r="L428" s="16"/>
      <c r="M428" s="16"/>
      <c r="N428" s="16"/>
      <c r="O428" s="16"/>
      <c r="P428" s="16"/>
      <c r="Q428" s="17" t="s">
        <v>2</v>
      </c>
      <c r="R428" s="16" t="str">
        <f>CONCATENATE(B428,Q428)</f>
        <v>C</v>
      </c>
      <c r="S428" s="16"/>
    </row>
    <row r="429" spans="1:19" x14ac:dyDescent="0.25">
      <c r="A429" s="185"/>
      <c r="B429" s="25"/>
      <c r="C429" s="21" t="str">
        <f>+CONCATENATE(I429," ",G429)</f>
        <v xml:space="preserve">d) </v>
      </c>
      <c r="D429" s="22"/>
      <c r="G429" s="34" t="str">
        <f>IF(J426="FIN","",LOOKUP(I425,DATOS!A:A,DATOS!M:M))</f>
        <v/>
      </c>
      <c r="I429" s="31" t="s">
        <v>43</v>
      </c>
      <c r="K429" s="16"/>
      <c r="L429" s="16"/>
      <c r="M429" s="16"/>
      <c r="N429" s="16"/>
      <c r="O429" s="16"/>
      <c r="P429" s="16"/>
      <c r="Q429" s="17" t="s">
        <v>3</v>
      </c>
      <c r="R429" s="16" t="str">
        <f>CONCATENATE(B429,Q429)</f>
        <v>D</v>
      </c>
      <c r="S429" s="16"/>
    </row>
    <row r="430" spans="1:19" x14ac:dyDescent="0.25">
      <c r="A430" s="9"/>
      <c r="B430" s="26"/>
      <c r="C430" s="23"/>
      <c r="D430" s="24"/>
      <c r="J430" s="15"/>
    </row>
    <row r="431" spans="1:19" x14ac:dyDescent="0.25">
      <c r="A431" s="9"/>
      <c r="B431" s="27"/>
      <c r="C431" s="19" t="str">
        <f>+CONCATENATE(K431,".- ",G431)</f>
        <v xml:space="preserve">72.- </v>
      </c>
      <c r="D431" s="20"/>
      <c r="E431" s="9"/>
      <c r="F431" s="9"/>
      <c r="G431" s="36" t="str">
        <f>IF(J432="FIN","",LOOKUP(I431,DATOS!A:A,DATOS!G:G))</f>
        <v/>
      </c>
      <c r="H431" s="36">
        <f>IF(J432="FIN",0,LOOKUP(I431,DATOS!A:A,DATOS!N:N))</f>
        <v>0</v>
      </c>
      <c r="I431" s="31">
        <f>+I425+1</f>
        <v>72</v>
      </c>
      <c r="J431" s="56">
        <f>IF(LOOKUP(I431,DATOS!A:A,DATOS!C:C)=0,J425,(LOOKUP(I431,DATOS!A:A,DATOS!C:C)))</f>
        <v>2</v>
      </c>
      <c r="K431" s="18">
        <f>+K425+1</f>
        <v>72</v>
      </c>
      <c r="L431" s="16" t="s">
        <v>31</v>
      </c>
      <c r="M431" s="16" t="s">
        <v>32</v>
      </c>
      <c r="N431" s="16" t="s">
        <v>37</v>
      </c>
      <c r="O431" s="16" t="s">
        <v>33</v>
      </c>
      <c r="P431" s="16" t="s">
        <v>34</v>
      </c>
      <c r="Q431" s="16" t="s">
        <v>35</v>
      </c>
      <c r="R431" s="16" t="str">
        <f>CONCATENATE("X",H431)</f>
        <v>X0</v>
      </c>
      <c r="S431" s="16" t="s">
        <v>36</v>
      </c>
    </row>
    <row r="432" spans="1:19" x14ac:dyDescent="0.25">
      <c r="A432" s="185">
        <f>IF($E$2="X",0,IF(K433&gt;2,H431,K433))</f>
        <v>0</v>
      </c>
      <c r="B432" s="25"/>
      <c r="C432" s="21" t="str">
        <f>+CONCATENATE(I432," ",G432)</f>
        <v xml:space="preserve">a) </v>
      </c>
      <c r="D432" s="22"/>
      <c r="G432" s="34" t="str">
        <f>IF(J432="FIN","",LOOKUP(I431,DATOS!A:A,DATOS!J:J))</f>
        <v/>
      </c>
      <c r="I432" s="31" t="s">
        <v>53</v>
      </c>
      <c r="J432" s="37" t="str">
        <f>IF(J426="FIN","FIN",IF(J431=J425,"","FIN"))</f>
        <v>FIN</v>
      </c>
      <c r="K432" s="16" t="s">
        <v>5</v>
      </c>
      <c r="L432" s="16">
        <f>IF(M432&gt;0,0,P432)</f>
        <v>0</v>
      </c>
      <c r="M432" s="16">
        <f>IF(P433&gt;0,1,0)</f>
        <v>0</v>
      </c>
      <c r="N432" s="16">
        <f>IF(M432=1,-1/COUNTA(Q432:Q435),0)</f>
        <v>0</v>
      </c>
      <c r="O432" s="16">
        <f>COUNTA(B432:B435)</f>
        <v>0</v>
      </c>
      <c r="P432" s="16">
        <f>COUNTIF(R432:R435,R431)</f>
        <v>0</v>
      </c>
      <c r="Q432" s="17" t="s">
        <v>0</v>
      </c>
      <c r="R432" s="16" t="str">
        <f>CONCATENATE(B432,Q432)</f>
        <v>A</v>
      </c>
      <c r="S432" s="16">
        <f>IF(P432&gt;0,P432+O432,O432*3)</f>
        <v>0</v>
      </c>
    </row>
    <row r="433" spans="1:19" x14ac:dyDescent="0.25">
      <c r="A433" s="185"/>
      <c r="B433" s="25"/>
      <c r="C433" s="21" t="str">
        <f>+CONCATENATE(I433," ",G433)</f>
        <v xml:space="preserve">b) </v>
      </c>
      <c r="D433" s="22"/>
      <c r="G433" s="34" t="str">
        <f>IF(J432="FIN","",LOOKUP(I431,DATOS!A:A,DATOS!K:K))</f>
        <v/>
      </c>
      <c r="I433" s="31" t="s">
        <v>52</v>
      </c>
      <c r="K433" s="16">
        <f>S432</f>
        <v>0</v>
      </c>
      <c r="L433" s="16"/>
      <c r="M433" s="16"/>
      <c r="N433" s="16"/>
      <c r="O433" s="16"/>
      <c r="P433" s="16">
        <f>O432-P432</f>
        <v>0</v>
      </c>
      <c r="Q433" s="17" t="s">
        <v>1</v>
      </c>
      <c r="R433" s="16" t="str">
        <f>CONCATENATE(B433,Q433)</f>
        <v>B</v>
      </c>
      <c r="S433" s="16"/>
    </row>
    <row r="434" spans="1:19" x14ac:dyDescent="0.25">
      <c r="A434" s="185"/>
      <c r="B434" s="25"/>
      <c r="C434" s="21" t="str">
        <f>+CONCATENATE(I434," ",G434)</f>
        <v xml:space="preserve">c) </v>
      </c>
      <c r="D434" s="22"/>
      <c r="G434" s="34" t="str">
        <f>IF(J432="FIN","",LOOKUP(I431,DATOS!A:A,DATOS!L:L))</f>
        <v/>
      </c>
      <c r="I434" s="31" t="s">
        <v>51</v>
      </c>
      <c r="K434" s="16"/>
      <c r="L434" s="16"/>
      <c r="M434" s="16"/>
      <c r="N434" s="16"/>
      <c r="O434" s="16"/>
      <c r="P434" s="16"/>
      <c r="Q434" s="17" t="s">
        <v>2</v>
      </c>
      <c r="R434" s="16" t="str">
        <f>CONCATENATE(B434,Q434)</f>
        <v>C</v>
      </c>
      <c r="S434" s="16"/>
    </row>
    <row r="435" spans="1:19" x14ac:dyDescent="0.25">
      <c r="A435" s="185"/>
      <c r="B435" s="25"/>
      <c r="C435" s="21" t="str">
        <f>+CONCATENATE(I435," ",G435)</f>
        <v xml:space="preserve">d) </v>
      </c>
      <c r="D435" s="22"/>
      <c r="G435" s="34" t="str">
        <f>IF(J432="FIN","",LOOKUP(I431,DATOS!A:A,DATOS!M:M))</f>
        <v/>
      </c>
      <c r="I435" s="31" t="s">
        <v>43</v>
      </c>
      <c r="K435" s="16"/>
      <c r="L435" s="16"/>
      <c r="M435" s="16"/>
      <c r="N435" s="16"/>
      <c r="O435" s="16"/>
      <c r="P435" s="16"/>
      <c r="Q435" s="17" t="s">
        <v>3</v>
      </c>
      <c r="R435" s="16" t="str">
        <f>CONCATENATE(B435,Q435)</f>
        <v>D</v>
      </c>
      <c r="S435" s="16"/>
    </row>
    <row r="436" spans="1:19" x14ac:dyDescent="0.25">
      <c r="A436" s="9"/>
      <c r="B436" s="26"/>
      <c r="C436" s="23"/>
      <c r="D436" s="24"/>
      <c r="J436" s="15"/>
    </row>
    <row r="437" spans="1:19" x14ac:dyDescent="0.25">
      <c r="A437" s="9"/>
      <c r="B437" s="27"/>
      <c r="C437" s="19" t="str">
        <f>+CONCATENATE(K437,".- ",G437)</f>
        <v xml:space="preserve">73.- </v>
      </c>
      <c r="D437" s="20"/>
      <c r="E437" s="9"/>
      <c r="F437" s="9"/>
      <c r="G437" s="36" t="str">
        <f>IF(J438="FIN","",LOOKUP(I437,DATOS!A:A,DATOS!G:G))</f>
        <v/>
      </c>
      <c r="H437" s="36">
        <f>IF(J438="FIN",0,LOOKUP(I437,DATOS!A:A,DATOS!N:N))</f>
        <v>0</v>
      </c>
      <c r="I437" s="31">
        <f>+I431+1</f>
        <v>73</v>
      </c>
      <c r="J437" s="56">
        <f>IF(LOOKUP(I437,DATOS!A:A,DATOS!C:C)=0,J431,(LOOKUP(I437,DATOS!A:A,DATOS!C:C)))</f>
        <v>2</v>
      </c>
      <c r="K437" s="18">
        <f>+K431+1</f>
        <v>73</v>
      </c>
      <c r="L437" s="16" t="s">
        <v>31</v>
      </c>
      <c r="M437" s="16" t="s">
        <v>32</v>
      </c>
      <c r="N437" s="16" t="s">
        <v>37</v>
      </c>
      <c r="O437" s="16" t="s">
        <v>33</v>
      </c>
      <c r="P437" s="16" t="s">
        <v>34</v>
      </c>
      <c r="Q437" s="16" t="s">
        <v>35</v>
      </c>
      <c r="R437" s="16" t="str">
        <f>CONCATENATE("X",H437)</f>
        <v>X0</v>
      </c>
      <c r="S437" s="16" t="s">
        <v>36</v>
      </c>
    </row>
    <row r="438" spans="1:19" x14ac:dyDescent="0.25">
      <c r="A438" s="185">
        <f>IF($E$2="X",0,IF(K439&gt;2,H437,K439))</f>
        <v>0</v>
      </c>
      <c r="B438" s="25"/>
      <c r="C438" s="21" t="str">
        <f>+CONCATENATE(I438," ",G438)</f>
        <v xml:space="preserve">a) </v>
      </c>
      <c r="D438" s="22"/>
      <c r="G438" s="34" t="str">
        <f>IF(J438="FIN","",LOOKUP(I437,DATOS!A:A,DATOS!J:J))</f>
        <v/>
      </c>
      <c r="I438" s="31" t="s">
        <v>53</v>
      </c>
      <c r="J438" s="37" t="str">
        <f>IF(J432="FIN","FIN",IF(J437=J431,"","FIN"))</f>
        <v>FIN</v>
      </c>
      <c r="K438" s="16" t="s">
        <v>5</v>
      </c>
      <c r="L438" s="16">
        <f>IF(M438&gt;0,0,P438)</f>
        <v>0</v>
      </c>
      <c r="M438" s="16">
        <f>IF(P439&gt;0,1,0)</f>
        <v>0</v>
      </c>
      <c r="N438" s="16">
        <f>IF(M438=1,-1/COUNTA(Q438:Q441),0)</f>
        <v>0</v>
      </c>
      <c r="O438" s="16">
        <f>COUNTA(B438:B441)</f>
        <v>0</v>
      </c>
      <c r="P438" s="16">
        <f>COUNTIF(R438:R441,R437)</f>
        <v>0</v>
      </c>
      <c r="Q438" s="17" t="s">
        <v>0</v>
      </c>
      <c r="R438" s="16" t="str">
        <f>CONCATENATE(B438,Q438)</f>
        <v>A</v>
      </c>
      <c r="S438" s="16">
        <f>IF(P438&gt;0,P438+O438,O438*3)</f>
        <v>0</v>
      </c>
    </row>
    <row r="439" spans="1:19" x14ac:dyDescent="0.25">
      <c r="A439" s="185"/>
      <c r="B439" s="25"/>
      <c r="C439" s="21" t="str">
        <f>+CONCATENATE(I439," ",G439)</f>
        <v xml:space="preserve">b) </v>
      </c>
      <c r="D439" s="22"/>
      <c r="G439" s="34" t="str">
        <f>IF(J438="FIN","",LOOKUP(I437,DATOS!A:A,DATOS!K:K))</f>
        <v/>
      </c>
      <c r="I439" s="31" t="s">
        <v>52</v>
      </c>
      <c r="K439" s="16">
        <f>S438</f>
        <v>0</v>
      </c>
      <c r="L439" s="16"/>
      <c r="M439" s="16"/>
      <c r="N439" s="16"/>
      <c r="O439" s="16"/>
      <c r="P439" s="16">
        <f>O438-P438</f>
        <v>0</v>
      </c>
      <c r="Q439" s="17" t="s">
        <v>1</v>
      </c>
      <c r="R439" s="16" t="str">
        <f>CONCATENATE(B439,Q439)</f>
        <v>B</v>
      </c>
      <c r="S439" s="16"/>
    </row>
    <row r="440" spans="1:19" x14ac:dyDescent="0.25">
      <c r="A440" s="185"/>
      <c r="B440" s="25"/>
      <c r="C440" s="21" t="str">
        <f>+CONCATENATE(I440," ",G440)</f>
        <v xml:space="preserve">c) </v>
      </c>
      <c r="D440" s="22"/>
      <c r="G440" s="34" t="str">
        <f>IF(J438="FIN","",LOOKUP(I437,DATOS!A:A,DATOS!L:L))</f>
        <v/>
      </c>
      <c r="I440" s="31" t="s">
        <v>51</v>
      </c>
      <c r="K440" s="16"/>
      <c r="L440" s="16"/>
      <c r="M440" s="16"/>
      <c r="N440" s="16"/>
      <c r="O440" s="16"/>
      <c r="P440" s="16"/>
      <c r="Q440" s="17" t="s">
        <v>2</v>
      </c>
      <c r="R440" s="16" t="str">
        <f>CONCATENATE(B440,Q440)</f>
        <v>C</v>
      </c>
      <c r="S440" s="16"/>
    </row>
    <row r="441" spans="1:19" x14ac:dyDescent="0.25">
      <c r="A441" s="185"/>
      <c r="B441" s="25"/>
      <c r="C441" s="21" t="str">
        <f>+CONCATENATE(I441," ",G441)</f>
        <v xml:space="preserve">d) </v>
      </c>
      <c r="D441" s="22"/>
      <c r="G441" s="34" t="str">
        <f>IF(J438="FIN","",LOOKUP(I437,DATOS!A:A,DATOS!M:M))</f>
        <v/>
      </c>
      <c r="I441" s="31" t="s">
        <v>43</v>
      </c>
      <c r="K441" s="16"/>
      <c r="L441" s="16"/>
      <c r="M441" s="16"/>
      <c r="N441" s="16"/>
      <c r="O441" s="16"/>
      <c r="P441" s="16"/>
      <c r="Q441" s="17" t="s">
        <v>3</v>
      </c>
      <c r="R441" s="16" t="str">
        <f>CONCATENATE(B441,Q441)</f>
        <v>D</v>
      </c>
      <c r="S441" s="16"/>
    </row>
    <row r="442" spans="1:19" x14ac:dyDescent="0.25">
      <c r="A442" s="9"/>
      <c r="B442" s="26"/>
      <c r="C442" s="23"/>
      <c r="D442" s="24"/>
      <c r="J442" s="15"/>
    </row>
    <row r="443" spans="1:19" x14ac:dyDescent="0.25">
      <c r="A443" s="9"/>
      <c r="B443" s="27"/>
      <c r="C443" s="19" t="str">
        <f>+CONCATENATE(K443,".- ",G443)</f>
        <v xml:space="preserve">74.- </v>
      </c>
      <c r="D443" s="20"/>
      <c r="E443" s="9"/>
      <c r="F443" s="9"/>
      <c r="G443" s="36" t="str">
        <f>IF(J444="FIN","",LOOKUP(I443,DATOS!A:A,DATOS!G:G))</f>
        <v/>
      </c>
      <c r="H443" s="36">
        <f>IF(J444="FIN",0,LOOKUP(I443,DATOS!A:A,DATOS!N:N))</f>
        <v>0</v>
      </c>
      <c r="I443" s="31">
        <f>+I437+1</f>
        <v>74</v>
      </c>
      <c r="J443" s="56">
        <f>IF(LOOKUP(I443,DATOS!A:A,DATOS!C:C)=0,J437,(LOOKUP(I443,DATOS!A:A,DATOS!C:C)))</f>
        <v>2</v>
      </c>
      <c r="K443" s="18">
        <f>+K437+1</f>
        <v>74</v>
      </c>
      <c r="L443" s="16" t="s">
        <v>31</v>
      </c>
      <c r="M443" s="16" t="s">
        <v>32</v>
      </c>
      <c r="N443" s="16" t="s">
        <v>37</v>
      </c>
      <c r="O443" s="16" t="s">
        <v>33</v>
      </c>
      <c r="P443" s="16" t="s">
        <v>34</v>
      </c>
      <c r="Q443" s="16" t="s">
        <v>35</v>
      </c>
      <c r="R443" s="16" t="str">
        <f>CONCATENATE("X",H443)</f>
        <v>X0</v>
      </c>
      <c r="S443" s="16" t="s">
        <v>36</v>
      </c>
    </row>
    <row r="444" spans="1:19" x14ac:dyDescent="0.25">
      <c r="A444" s="185">
        <f>IF($E$2="X",0,IF(K445&gt;2,H443,K445))</f>
        <v>0</v>
      </c>
      <c r="B444" s="25"/>
      <c r="C444" s="21" t="str">
        <f>+CONCATENATE(I444," ",G444)</f>
        <v xml:space="preserve">a) </v>
      </c>
      <c r="D444" s="22"/>
      <c r="G444" s="34" t="str">
        <f>IF(J444="FIN","",LOOKUP(I443,DATOS!A:A,DATOS!J:J))</f>
        <v/>
      </c>
      <c r="I444" s="31" t="s">
        <v>53</v>
      </c>
      <c r="J444" s="37" t="str">
        <f>IF(J438="FIN","FIN",IF(J443=J437,"","FIN"))</f>
        <v>FIN</v>
      </c>
      <c r="K444" s="16" t="s">
        <v>5</v>
      </c>
      <c r="L444" s="16">
        <f>IF(M444&gt;0,0,P444)</f>
        <v>0</v>
      </c>
      <c r="M444" s="16">
        <f>IF(P445&gt;0,1,0)</f>
        <v>0</v>
      </c>
      <c r="N444" s="16">
        <f>IF(M444=1,-1/COUNTA(Q444:Q447),0)</f>
        <v>0</v>
      </c>
      <c r="O444" s="16">
        <f>COUNTA(B444:B447)</f>
        <v>0</v>
      </c>
      <c r="P444" s="16">
        <f>COUNTIF(R444:R447,R443)</f>
        <v>0</v>
      </c>
      <c r="Q444" s="17" t="s">
        <v>0</v>
      </c>
      <c r="R444" s="16" t="str">
        <f>CONCATENATE(B444,Q444)</f>
        <v>A</v>
      </c>
      <c r="S444" s="16">
        <f>IF(P444&gt;0,P444+O444,O444*3)</f>
        <v>0</v>
      </c>
    </row>
    <row r="445" spans="1:19" x14ac:dyDescent="0.25">
      <c r="A445" s="185"/>
      <c r="B445" s="25"/>
      <c r="C445" s="21" t="str">
        <f>+CONCATENATE(I445," ",G445)</f>
        <v xml:space="preserve">b) </v>
      </c>
      <c r="D445" s="22"/>
      <c r="G445" s="34" t="str">
        <f>IF(J444="FIN","",LOOKUP(I443,DATOS!A:A,DATOS!K:K))</f>
        <v/>
      </c>
      <c r="I445" s="31" t="s">
        <v>52</v>
      </c>
      <c r="K445" s="16">
        <f>S444</f>
        <v>0</v>
      </c>
      <c r="L445" s="16"/>
      <c r="M445" s="16"/>
      <c r="N445" s="16"/>
      <c r="O445" s="16"/>
      <c r="P445" s="16">
        <f>O444-P444</f>
        <v>0</v>
      </c>
      <c r="Q445" s="17" t="s">
        <v>1</v>
      </c>
      <c r="R445" s="16" t="str">
        <f>CONCATENATE(B445,Q445)</f>
        <v>B</v>
      </c>
      <c r="S445" s="16"/>
    </row>
    <row r="446" spans="1:19" x14ac:dyDescent="0.25">
      <c r="A446" s="185"/>
      <c r="B446" s="25"/>
      <c r="C446" s="21" t="str">
        <f>+CONCATENATE(I446," ",G446)</f>
        <v xml:space="preserve">c) </v>
      </c>
      <c r="D446" s="22"/>
      <c r="G446" s="34" t="str">
        <f>IF(J444="FIN","",LOOKUP(I443,DATOS!A:A,DATOS!L:L))</f>
        <v/>
      </c>
      <c r="I446" s="31" t="s">
        <v>51</v>
      </c>
      <c r="K446" s="16"/>
      <c r="L446" s="16"/>
      <c r="M446" s="16"/>
      <c r="N446" s="16"/>
      <c r="O446" s="16"/>
      <c r="P446" s="16"/>
      <c r="Q446" s="17" t="s">
        <v>2</v>
      </c>
      <c r="R446" s="16" t="str">
        <f>CONCATENATE(B446,Q446)</f>
        <v>C</v>
      </c>
      <c r="S446" s="16"/>
    </row>
    <row r="447" spans="1:19" x14ac:dyDescent="0.25">
      <c r="A447" s="185"/>
      <c r="B447" s="25"/>
      <c r="C447" s="21" t="str">
        <f>+CONCATENATE(I447," ",G447)</f>
        <v xml:space="preserve">d) </v>
      </c>
      <c r="D447" s="22"/>
      <c r="G447" s="34" t="str">
        <f>IF(J444="FIN","",LOOKUP(I443,DATOS!A:A,DATOS!M:M))</f>
        <v/>
      </c>
      <c r="I447" s="31" t="s">
        <v>43</v>
      </c>
      <c r="K447" s="16"/>
      <c r="L447" s="16"/>
      <c r="M447" s="16"/>
      <c r="N447" s="16"/>
      <c r="O447" s="16"/>
      <c r="P447" s="16"/>
      <c r="Q447" s="17" t="s">
        <v>3</v>
      </c>
      <c r="R447" s="16" t="str">
        <f>CONCATENATE(B447,Q447)</f>
        <v>D</v>
      </c>
      <c r="S447" s="16"/>
    </row>
    <row r="448" spans="1:19" x14ac:dyDescent="0.25">
      <c r="A448" s="9"/>
      <c r="B448" s="26"/>
      <c r="C448" s="23"/>
      <c r="D448" s="24"/>
      <c r="J448" s="15"/>
    </row>
    <row r="449" spans="1:19" x14ac:dyDescent="0.25">
      <c r="A449" s="9"/>
      <c r="B449" s="27"/>
      <c r="C449" s="19" t="str">
        <f>+CONCATENATE(K449,".- ",G449)</f>
        <v xml:space="preserve">75.- </v>
      </c>
      <c r="D449" s="20"/>
      <c r="E449" s="9"/>
      <c r="F449" s="9"/>
      <c r="G449" s="36" t="str">
        <f>IF(J450="FIN","",LOOKUP(I449,DATOS!A:A,DATOS!G:G))</f>
        <v/>
      </c>
      <c r="H449" s="36">
        <f>IF(J450="FIN",0,LOOKUP(I449,DATOS!A:A,DATOS!N:N))</f>
        <v>0</v>
      </c>
      <c r="I449" s="31">
        <f>+I443+1</f>
        <v>75</v>
      </c>
      <c r="J449" s="56">
        <f>IF(LOOKUP(I449,DATOS!A:A,DATOS!C:C)=0,J443,(LOOKUP(I449,DATOS!A:A,DATOS!C:C)))</f>
        <v>2</v>
      </c>
      <c r="K449" s="18">
        <f>+K443+1</f>
        <v>75</v>
      </c>
      <c r="L449" s="16" t="s">
        <v>31</v>
      </c>
      <c r="M449" s="16" t="s">
        <v>32</v>
      </c>
      <c r="N449" s="16" t="s">
        <v>37</v>
      </c>
      <c r="O449" s="16" t="s">
        <v>33</v>
      </c>
      <c r="P449" s="16" t="s">
        <v>34</v>
      </c>
      <c r="Q449" s="16" t="s">
        <v>35</v>
      </c>
      <c r="R449" s="16" t="str">
        <f>CONCATENATE("X",H449)</f>
        <v>X0</v>
      </c>
      <c r="S449" s="16" t="s">
        <v>36</v>
      </c>
    </row>
    <row r="450" spans="1:19" x14ac:dyDescent="0.25">
      <c r="A450" s="185">
        <f>IF($E$2="X",0,IF(K451&gt;2,H449,K451))</f>
        <v>0</v>
      </c>
      <c r="B450" s="25"/>
      <c r="C450" s="21" t="str">
        <f>+CONCATENATE(I450," ",G450)</f>
        <v xml:space="preserve">a) </v>
      </c>
      <c r="D450" s="22"/>
      <c r="G450" s="34" t="str">
        <f>IF(J450="FIN","",LOOKUP(I449,DATOS!A:A,DATOS!J:J))</f>
        <v/>
      </c>
      <c r="I450" s="31" t="s">
        <v>53</v>
      </c>
      <c r="J450" s="37" t="str">
        <f>IF(J444="FIN","FIN",IF(J449=J443,"","FIN"))</f>
        <v>FIN</v>
      </c>
      <c r="K450" s="16" t="s">
        <v>5</v>
      </c>
      <c r="L450" s="16">
        <f>IF(M450&gt;0,0,P450)</f>
        <v>0</v>
      </c>
      <c r="M450" s="16">
        <f>IF(P451&gt;0,1,0)</f>
        <v>0</v>
      </c>
      <c r="N450" s="16">
        <f>IF(M450=1,-1/COUNTA(Q450:Q453),0)</f>
        <v>0</v>
      </c>
      <c r="O450" s="16">
        <f>COUNTA(B450:B453)</f>
        <v>0</v>
      </c>
      <c r="P450" s="16">
        <f>COUNTIF(R450:R453,R449)</f>
        <v>0</v>
      </c>
      <c r="Q450" s="17" t="s">
        <v>0</v>
      </c>
      <c r="R450" s="16" t="str">
        <f>CONCATENATE(B450,Q450)</f>
        <v>A</v>
      </c>
      <c r="S450" s="16">
        <f>IF(P450&gt;0,P450+O450,O450*3)</f>
        <v>0</v>
      </c>
    </row>
    <row r="451" spans="1:19" x14ac:dyDescent="0.25">
      <c r="A451" s="185"/>
      <c r="B451" s="25"/>
      <c r="C451" s="21" t="str">
        <f>+CONCATENATE(I451," ",G451)</f>
        <v xml:space="preserve">b) </v>
      </c>
      <c r="D451" s="22"/>
      <c r="G451" s="34" t="str">
        <f>IF(J450="FIN","",LOOKUP(I449,DATOS!A:A,DATOS!K:K))</f>
        <v/>
      </c>
      <c r="I451" s="31" t="s">
        <v>52</v>
      </c>
      <c r="K451" s="16">
        <f>S450</f>
        <v>0</v>
      </c>
      <c r="L451" s="16"/>
      <c r="M451" s="16"/>
      <c r="N451" s="16"/>
      <c r="O451" s="16"/>
      <c r="P451" s="16">
        <f>O450-P450</f>
        <v>0</v>
      </c>
      <c r="Q451" s="17" t="s">
        <v>1</v>
      </c>
      <c r="R451" s="16" t="str">
        <f>CONCATENATE(B451,Q451)</f>
        <v>B</v>
      </c>
      <c r="S451" s="16"/>
    </row>
    <row r="452" spans="1:19" x14ac:dyDescent="0.25">
      <c r="A452" s="185"/>
      <c r="B452" s="25"/>
      <c r="C452" s="21" t="str">
        <f>+CONCATENATE(I452," ",G452)</f>
        <v xml:space="preserve">c) </v>
      </c>
      <c r="D452" s="22"/>
      <c r="G452" s="34" t="str">
        <f>IF(J450="FIN","",LOOKUP(I449,DATOS!A:A,DATOS!L:L))</f>
        <v/>
      </c>
      <c r="I452" s="31" t="s">
        <v>51</v>
      </c>
      <c r="K452" s="16"/>
      <c r="L452" s="16"/>
      <c r="M452" s="16"/>
      <c r="N452" s="16"/>
      <c r="O452" s="16"/>
      <c r="P452" s="16"/>
      <c r="Q452" s="17" t="s">
        <v>2</v>
      </c>
      <c r="R452" s="16" t="str">
        <f>CONCATENATE(B452,Q452)</f>
        <v>C</v>
      </c>
      <c r="S452" s="16"/>
    </row>
    <row r="453" spans="1:19" x14ac:dyDescent="0.25">
      <c r="A453" s="185"/>
      <c r="B453" s="25"/>
      <c r="C453" s="21" t="str">
        <f>+CONCATENATE(I453," ",G453)</f>
        <v xml:space="preserve">d) </v>
      </c>
      <c r="D453" s="22"/>
      <c r="G453" s="34" t="str">
        <f>IF(J450="FIN","",LOOKUP(I449,DATOS!A:A,DATOS!M:M))</f>
        <v/>
      </c>
      <c r="I453" s="31" t="s">
        <v>43</v>
      </c>
      <c r="K453" s="16"/>
      <c r="L453" s="16"/>
      <c r="M453" s="16"/>
      <c r="N453" s="16"/>
      <c r="O453" s="16"/>
      <c r="P453" s="16"/>
      <c r="Q453" s="17" t="s">
        <v>3</v>
      </c>
      <c r="R453" s="16" t="str">
        <f>CONCATENATE(B453,Q453)</f>
        <v>D</v>
      </c>
      <c r="S453" s="16"/>
    </row>
    <row r="454" spans="1:19" x14ac:dyDescent="0.25">
      <c r="A454" s="9"/>
      <c r="B454" s="26"/>
      <c r="C454" s="23"/>
      <c r="D454" s="24"/>
      <c r="J454" s="15"/>
    </row>
    <row r="455" spans="1:19" x14ac:dyDescent="0.25">
      <c r="A455" s="9"/>
      <c r="B455" s="27"/>
      <c r="C455" s="19" t="str">
        <f>+CONCATENATE(K455,".- ",G455)</f>
        <v xml:space="preserve">76.- </v>
      </c>
      <c r="D455" s="20"/>
      <c r="E455" s="9"/>
      <c r="F455" s="9"/>
      <c r="G455" s="36" t="str">
        <f>IF(J456="FIN","",LOOKUP(I455,DATOS!A:A,DATOS!G:G))</f>
        <v/>
      </c>
      <c r="H455" s="36">
        <f>IF(J456="FIN",0,LOOKUP(I455,DATOS!A:A,DATOS!N:N))</f>
        <v>0</v>
      </c>
      <c r="I455" s="31">
        <f>+I449+1</f>
        <v>76</v>
      </c>
      <c r="J455" s="56">
        <f>IF(LOOKUP(I455,DATOS!A:A,DATOS!C:C)=0,J449,(LOOKUP(I455,DATOS!A:A,DATOS!C:C)))</f>
        <v>2</v>
      </c>
      <c r="K455" s="18">
        <f>+K449+1</f>
        <v>76</v>
      </c>
      <c r="L455" s="16" t="s">
        <v>31</v>
      </c>
      <c r="M455" s="16" t="s">
        <v>32</v>
      </c>
      <c r="N455" s="16" t="s">
        <v>37</v>
      </c>
      <c r="O455" s="16" t="s">
        <v>33</v>
      </c>
      <c r="P455" s="16" t="s">
        <v>34</v>
      </c>
      <c r="Q455" s="16" t="s">
        <v>35</v>
      </c>
      <c r="R455" s="16" t="str">
        <f>CONCATENATE("X",H455)</f>
        <v>X0</v>
      </c>
      <c r="S455" s="16" t="s">
        <v>36</v>
      </c>
    </row>
    <row r="456" spans="1:19" x14ac:dyDescent="0.25">
      <c r="A456" s="185">
        <f>IF($E$2="X",0,IF(K457&gt;2,H455,K457))</f>
        <v>0</v>
      </c>
      <c r="B456" s="25"/>
      <c r="C456" s="21" t="str">
        <f>+CONCATENATE(I456," ",G456)</f>
        <v xml:space="preserve">a) </v>
      </c>
      <c r="D456" s="22"/>
      <c r="G456" s="34" t="str">
        <f>IF(J456="FIN","",LOOKUP(I455,DATOS!A:A,DATOS!J:J))</f>
        <v/>
      </c>
      <c r="I456" s="31" t="s">
        <v>53</v>
      </c>
      <c r="J456" s="37" t="str">
        <f>IF(J450="FIN","FIN",IF(J455=J449,"","FIN"))</f>
        <v>FIN</v>
      </c>
      <c r="K456" s="16" t="s">
        <v>5</v>
      </c>
      <c r="L456" s="16">
        <f>IF(M456&gt;0,0,P456)</f>
        <v>0</v>
      </c>
      <c r="M456" s="16">
        <f>IF(P457&gt;0,1,0)</f>
        <v>0</v>
      </c>
      <c r="N456" s="16">
        <f>IF(M456=1,-1/COUNTA(Q456:Q459),0)</f>
        <v>0</v>
      </c>
      <c r="O456" s="16">
        <f>COUNTA(B456:B459)</f>
        <v>0</v>
      </c>
      <c r="P456" s="16">
        <f>COUNTIF(R456:R459,R455)</f>
        <v>0</v>
      </c>
      <c r="Q456" s="17" t="s">
        <v>0</v>
      </c>
      <c r="R456" s="16" t="str">
        <f>CONCATENATE(B456,Q456)</f>
        <v>A</v>
      </c>
      <c r="S456" s="16">
        <f>IF(P456&gt;0,P456+O456,O456*3)</f>
        <v>0</v>
      </c>
    </row>
    <row r="457" spans="1:19" x14ac:dyDescent="0.25">
      <c r="A457" s="185"/>
      <c r="B457" s="25"/>
      <c r="C457" s="21" t="str">
        <f>+CONCATENATE(I457," ",G457)</f>
        <v xml:space="preserve">b) </v>
      </c>
      <c r="D457" s="22"/>
      <c r="G457" s="34" t="str">
        <f>IF(J456="FIN","",LOOKUP(I455,DATOS!A:A,DATOS!K:K))</f>
        <v/>
      </c>
      <c r="I457" s="31" t="s">
        <v>52</v>
      </c>
      <c r="K457" s="16">
        <f>S456</f>
        <v>0</v>
      </c>
      <c r="L457" s="16"/>
      <c r="M457" s="16"/>
      <c r="N457" s="16"/>
      <c r="O457" s="16"/>
      <c r="P457" s="16">
        <f>O456-P456</f>
        <v>0</v>
      </c>
      <c r="Q457" s="17" t="s">
        <v>1</v>
      </c>
      <c r="R457" s="16" t="str">
        <f>CONCATENATE(B457,Q457)</f>
        <v>B</v>
      </c>
      <c r="S457" s="16"/>
    </row>
    <row r="458" spans="1:19" x14ac:dyDescent="0.25">
      <c r="A458" s="185"/>
      <c r="B458" s="25"/>
      <c r="C458" s="21" t="str">
        <f>+CONCATENATE(I458," ",G458)</f>
        <v xml:space="preserve">c) </v>
      </c>
      <c r="D458" s="22"/>
      <c r="G458" s="34" t="str">
        <f>IF(J456="FIN","",LOOKUP(I455,DATOS!A:A,DATOS!L:L))</f>
        <v/>
      </c>
      <c r="I458" s="31" t="s">
        <v>51</v>
      </c>
      <c r="K458" s="16"/>
      <c r="L458" s="16"/>
      <c r="M458" s="16"/>
      <c r="N458" s="16"/>
      <c r="O458" s="16"/>
      <c r="P458" s="16"/>
      <c r="Q458" s="17" t="s">
        <v>2</v>
      </c>
      <c r="R458" s="16" t="str">
        <f>CONCATENATE(B458,Q458)</f>
        <v>C</v>
      </c>
      <c r="S458" s="16"/>
    </row>
    <row r="459" spans="1:19" x14ac:dyDescent="0.25">
      <c r="A459" s="185"/>
      <c r="B459" s="25"/>
      <c r="C459" s="21" t="str">
        <f>+CONCATENATE(I459," ",G459)</f>
        <v xml:space="preserve">d) </v>
      </c>
      <c r="D459" s="22"/>
      <c r="G459" s="34" t="str">
        <f>IF(J456="FIN","",LOOKUP(I455,DATOS!A:A,DATOS!M:M))</f>
        <v/>
      </c>
      <c r="I459" s="31" t="s">
        <v>43</v>
      </c>
      <c r="K459" s="16"/>
      <c r="L459" s="16"/>
      <c r="M459" s="16"/>
      <c r="N459" s="16"/>
      <c r="O459" s="16"/>
      <c r="P459" s="16"/>
      <c r="Q459" s="17" t="s">
        <v>3</v>
      </c>
      <c r="R459" s="16" t="str">
        <f>CONCATENATE(B459,Q459)</f>
        <v>D</v>
      </c>
      <c r="S459" s="16"/>
    </row>
    <row r="460" spans="1:19" x14ac:dyDescent="0.25">
      <c r="A460" s="9"/>
      <c r="B460" s="26"/>
      <c r="C460" s="23"/>
      <c r="D460" s="24"/>
      <c r="J460" s="15"/>
    </row>
    <row r="461" spans="1:19" x14ac:dyDescent="0.25">
      <c r="A461" s="9"/>
      <c r="B461" s="27"/>
      <c r="C461" s="19" t="str">
        <f>+CONCATENATE(K461,".- ",G461)</f>
        <v xml:space="preserve">77.- </v>
      </c>
      <c r="D461" s="20"/>
      <c r="E461" s="9"/>
      <c r="F461" s="9"/>
      <c r="G461" s="36" t="str">
        <f>IF(J462="FIN","",LOOKUP(I461,DATOS!A:A,DATOS!G:G))</f>
        <v/>
      </c>
      <c r="H461" s="36">
        <f>IF(J462="FIN",0,LOOKUP(I461,DATOS!A:A,DATOS!N:N))</f>
        <v>0</v>
      </c>
      <c r="I461" s="31">
        <f>+I455+1</f>
        <v>77</v>
      </c>
      <c r="J461" s="56">
        <f>IF(LOOKUP(I461,DATOS!A:A,DATOS!C:C)=0,J455,(LOOKUP(I461,DATOS!A:A,DATOS!C:C)))</f>
        <v>2</v>
      </c>
      <c r="K461" s="18">
        <f>+K455+1</f>
        <v>77</v>
      </c>
      <c r="L461" s="16" t="s">
        <v>31</v>
      </c>
      <c r="M461" s="16" t="s">
        <v>32</v>
      </c>
      <c r="N461" s="16" t="s">
        <v>37</v>
      </c>
      <c r="O461" s="16" t="s">
        <v>33</v>
      </c>
      <c r="P461" s="16" t="s">
        <v>34</v>
      </c>
      <c r="Q461" s="16" t="s">
        <v>35</v>
      </c>
      <c r="R461" s="16" t="str">
        <f>CONCATENATE("X",H461)</f>
        <v>X0</v>
      </c>
      <c r="S461" s="16" t="s">
        <v>36</v>
      </c>
    </row>
    <row r="462" spans="1:19" x14ac:dyDescent="0.25">
      <c r="A462" s="185">
        <f>IF($E$2="X",0,IF(K463&gt;2,H461,K463))</f>
        <v>0</v>
      </c>
      <c r="B462" s="25"/>
      <c r="C462" s="21" t="str">
        <f>+CONCATENATE(I462," ",G462)</f>
        <v xml:space="preserve">a) </v>
      </c>
      <c r="D462" s="22"/>
      <c r="G462" s="34" t="str">
        <f>IF(J462="FIN","",LOOKUP(I461,DATOS!A:A,DATOS!J:J))</f>
        <v/>
      </c>
      <c r="I462" s="31" t="s">
        <v>53</v>
      </c>
      <c r="J462" s="37" t="str">
        <f>IF(J456="FIN","FIN",IF(J461=J455,"","FIN"))</f>
        <v>FIN</v>
      </c>
      <c r="K462" s="16" t="s">
        <v>5</v>
      </c>
      <c r="L462" s="16">
        <f>IF(M462&gt;0,0,P462)</f>
        <v>0</v>
      </c>
      <c r="M462" s="16">
        <f>IF(P463&gt;0,1,0)</f>
        <v>0</v>
      </c>
      <c r="N462" s="16">
        <f>IF(M462=1,-1/COUNTA(Q462:Q465),0)</f>
        <v>0</v>
      </c>
      <c r="O462" s="16">
        <f>COUNTA(B462:B465)</f>
        <v>0</v>
      </c>
      <c r="P462" s="16">
        <f>COUNTIF(R462:R465,R461)</f>
        <v>0</v>
      </c>
      <c r="Q462" s="17" t="s">
        <v>0</v>
      </c>
      <c r="R462" s="16" t="str">
        <f>CONCATENATE(B462,Q462)</f>
        <v>A</v>
      </c>
      <c r="S462" s="16">
        <f>IF(P462&gt;0,P462+O462,O462*3)</f>
        <v>0</v>
      </c>
    </row>
    <row r="463" spans="1:19" x14ac:dyDescent="0.25">
      <c r="A463" s="185"/>
      <c r="B463" s="25"/>
      <c r="C463" s="21" t="str">
        <f>+CONCATENATE(I463," ",G463)</f>
        <v xml:space="preserve">b) </v>
      </c>
      <c r="D463" s="22"/>
      <c r="G463" s="34" t="str">
        <f>IF(J462="FIN","",LOOKUP(I461,DATOS!A:A,DATOS!K:K))</f>
        <v/>
      </c>
      <c r="I463" s="31" t="s">
        <v>52</v>
      </c>
      <c r="K463" s="16">
        <f>S462</f>
        <v>0</v>
      </c>
      <c r="L463" s="16"/>
      <c r="M463" s="16"/>
      <c r="N463" s="16"/>
      <c r="O463" s="16"/>
      <c r="P463" s="16">
        <f>O462-P462</f>
        <v>0</v>
      </c>
      <c r="Q463" s="17" t="s">
        <v>1</v>
      </c>
      <c r="R463" s="16" t="str">
        <f>CONCATENATE(B463,Q463)</f>
        <v>B</v>
      </c>
      <c r="S463" s="16"/>
    </row>
    <row r="464" spans="1:19" x14ac:dyDescent="0.25">
      <c r="A464" s="185"/>
      <c r="B464" s="25"/>
      <c r="C464" s="21" t="str">
        <f>+CONCATENATE(I464," ",G464)</f>
        <v xml:space="preserve">c) </v>
      </c>
      <c r="D464" s="22"/>
      <c r="G464" s="34" t="str">
        <f>IF(J462="FIN","",LOOKUP(I461,DATOS!A:A,DATOS!L:L))</f>
        <v/>
      </c>
      <c r="I464" s="31" t="s">
        <v>51</v>
      </c>
      <c r="K464" s="16"/>
      <c r="L464" s="16"/>
      <c r="M464" s="16"/>
      <c r="N464" s="16"/>
      <c r="O464" s="16"/>
      <c r="P464" s="16"/>
      <c r="Q464" s="17" t="s">
        <v>2</v>
      </c>
      <c r="R464" s="16" t="str">
        <f>CONCATENATE(B464,Q464)</f>
        <v>C</v>
      </c>
      <c r="S464" s="16"/>
    </row>
    <row r="465" spans="1:19" x14ac:dyDescent="0.25">
      <c r="A465" s="185"/>
      <c r="B465" s="25"/>
      <c r="C465" s="21" t="str">
        <f>+CONCATENATE(I465," ",G465)</f>
        <v xml:space="preserve">d) </v>
      </c>
      <c r="D465" s="22"/>
      <c r="G465" s="34" t="str">
        <f>IF(J462="FIN","",LOOKUP(I461,DATOS!A:A,DATOS!M:M))</f>
        <v/>
      </c>
      <c r="I465" s="31" t="s">
        <v>43</v>
      </c>
      <c r="K465" s="16"/>
      <c r="L465" s="16"/>
      <c r="M465" s="16"/>
      <c r="N465" s="16"/>
      <c r="O465" s="16"/>
      <c r="P465" s="16"/>
      <c r="Q465" s="17" t="s">
        <v>3</v>
      </c>
      <c r="R465" s="16" t="str">
        <f>CONCATENATE(B465,Q465)</f>
        <v>D</v>
      </c>
      <c r="S465" s="16"/>
    </row>
    <row r="466" spans="1:19" x14ac:dyDescent="0.25">
      <c r="A466" s="9"/>
      <c r="B466" s="26"/>
      <c r="C466" s="23"/>
      <c r="D466" s="24"/>
      <c r="J466" s="15"/>
    </row>
    <row r="467" spans="1:19" x14ac:dyDescent="0.25">
      <c r="A467" s="9"/>
      <c r="B467" s="27"/>
      <c r="C467" s="19" t="str">
        <f>+CONCATENATE(K467,".- ",G467)</f>
        <v xml:space="preserve">78.- </v>
      </c>
      <c r="D467" s="20"/>
      <c r="E467" s="9"/>
      <c r="F467" s="9"/>
      <c r="G467" s="36" t="str">
        <f>IF(J468="FIN","",LOOKUP(I467,DATOS!A:A,DATOS!G:G))</f>
        <v/>
      </c>
      <c r="H467" s="36">
        <f>IF(J468="FIN",0,LOOKUP(I467,DATOS!A:A,DATOS!N:N))</f>
        <v>0</v>
      </c>
      <c r="I467" s="31">
        <f>+I461+1</f>
        <v>78</v>
      </c>
      <c r="J467" s="56">
        <f>IF(LOOKUP(I467,DATOS!A:A,DATOS!C:C)=0,J461,(LOOKUP(I467,DATOS!A:A,DATOS!C:C)))</f>
        <v>2</v>
      </c>
      <c r="K467" s="18">
        <f>+K461+1</f>
        <v>78</v>
      </c>
      <c r="L467" s="16" t="s">
        <v>31</v>
      </c>
      <c r="M467" s="16" t="s">
        <v>32</v>
      </c>
      <c r="N467" s="16" t="s">
        <v>37</v>
      </c>
      <c r="O467" s="16" t="s">
        <v>33</v>
      </c>
      <c r="P467" s="16" t="s">
        <v>34</v>
      </c>
      <c r="Q467" s="16" t="s">
        <v>35</v>
      </c>
      <c r="R467" s="16" t="str">
        <f>CONCATENATE("X",H467)</f>
        <v>X0</v>
      </c>
      <c r="S467" s="16" t="s">
        <v>36</v>
      </c>
    </row>
    <row r="468" spans="1:19" x14ac:dyDescent="0.25">
      <c r="A468" s="185">
        <f>IF($E$2="X",0,IF(K469&gt;2,H467,K469))</f>
        <v>0</v>
      </c>
      <c r="B468" s="25"/>
      <c r="C468" s="21" t="str">
        <f>+CONCATENATE(I468," ",G468)</f>
        <v xml:space="preserve">a) </v>
      </c>
      <c r="D468" s="22"/>
      <c r="G468" s="34" t="str">
        <f>IF(J468="FIN","",LOOKUP(I467,DATOS!A:A,DATOS!J:J))</f>
        <v/>
      </c>
      <c r="I468" s="31" t="s">
        <v>53</v>
      </c>
      <c r="J468" s="37" t="str">
        <f>IF(J462="FIN","FIN",IF(J467=J461,"","FIN"))</f>
        <v>FIN</v>
      </c>
      <c r="K468" s="16" t="s">
        <v>5</v>
      </c>
      <c r="L468" s="16">
        <f>IF(M468&gt;0,0,P468)</f>
        <v>0</v>
      </c>
      <c r="M468" s="16">
        <f>IF(P469&gt;0,1,0)</f>
        <v>0</v>
      </c>
      <c r="N468" s="16">
        <f>IF(M468=1,-1/COUNTA(Q468:Q471),0)</f>
        <v>0</v>
      </c>
      <c r="O468" s="16">
        <f>COUNTA(B468:B471)</f>
        <v>0</v>
      </c>
      <c r="P468" s="16">
        <f>COUNTIF(R468:R471,R467)</f>
        <v>0</v>
      </c>
      <c r="Q468" s="17" t="s">
        <v>0</v>
      </c>
      <c r="R468" s="16" t="str">
        <f>CONCATENATE(B468,Q468)</f>
        <v>A</v>
      </c>
      <c r="S468" s="16">
        <f>IF(P468&gt;0,P468+O468,O468*3)</f>
        <v>0</v>
      </c>
    </row>
    <row r="469" spans="1:19" x14ac:dyDescent="0.25">
      <c r="A469" s="185"/>
      <c r="B469" s="25"/>
      <c r="C469" s="21" t="str">
        <f>+CONCATENATE(I469," ",G469)</f>
        <v xml:space="preserve">b) </v>
      </c>
      <c r="D469" s="22"/>
      <c r="G469" s="34" t="str">
        <f>IF(J468="FIN","",LOOKUP(I467,DATOS!A:A,DATOS!K:K))</f>
        <v/>
      </c>
      <c r="I469" s="31" t="s">
        <v>52</v>
      </c>
      <c r="K469" s="16">
        <f>S468</f>
        <v>0</v>
      </c>
      <c r="L469" s="16"/>
      <c r="M469" s="16"/>
      <c r="N469" s="16"/>
      <c r="O469" s="16"/>
      <c r="P469" s="16">
        <f>O468-P468</f>
        <v>0</v>
      </c>
      <c r="Q469" s="17" t="s">
        <v>1</v>
      </c>
      <c r="R469" s="16" t="str">
        <f>CONCATENATE(B469,Q469)</f>
        <v>B</v>
      </c>
      <c r="S469" s="16"/>
    </row>
    <row r="470" spans="1:19" x14ac:dyDescent="0.25">
      <c r="A470" s="185"/>
      <c r="B470" s="25"/>
      <c r="C470" s="21" t="str">
        <f>+CONCATENATE(I470," ",G470)</f>
        <v xml:space="preserve">c) </v>
      </c>
      <c r="D470" s="22"/>
      <c r="G470" s="34" t="str">
        <f>IF(J468="FIN","",LOOKUP(I467,DATOS!A:A,DATOS!L:L))</f>
        <v/>
      </c>
      <c r="I470" s="31" t="s">
        <v>51</v>
      </c>
      <c r="K470" s="16"/>
      <c r="L470" s="16"/>
      <c r="M470" s="16"/>
      <c r="N470" s="16"/>
      <c r="O470" s="16"/>
      <c r="P470" s="16"/>
      <c r="Q470" s="17" t="s">
        <v>2</v>
      </c>
      <c r="R470" s="16" t="str">
        <f>CONCATENATE(B470,Q470)</f>
        <v>C</v>
      </c>
      <c r="S470" s="16"/>
    </row>
    <row r="471" spans="1:19" x14ac:dyDescent="0.25">
      <c r="A471" s="185"/>
      <c r="B471" s="25"/>
      <c r="C471" s="21" t="str">
        <f>+CONCATENATE(I471," ",G471)</f>
        <v xml:space="preserve">d) </v>
      </c>
      <c r="D471" s="22"/>
      <c r="G471" s="34" t="str">
        <f>IF(J468="FIN","",LOOKUP(I467,DATOS!A:A,DATOS!M:M))</f>
        <v/>
      </c>
      <c r="I471" s="31" t="s">
        <v>43</v>
      </c>
      <c r="K471" s="16"/>
      <c r="L471" s="16"/>
      <c r="M471" s="16"/>
      <c r="N471" s="16"/>
      <c r="O471" s="16"/>
      <c r="P471" s="16"/>
      <c r="Q471" s="17" t="s">
        <v>3</v>
      </c>
      <c r="R471" s="16" t="str">
        <f>CONCATENATE(B471,Q471)</f>
        <v>D</v>
      </c>
      <c r="S471" s="16"/>
    </row>
    <row r="472" spans="1:19" x14ac:dyDescent="0.25">
      <c r="A472" s="9"/>
      <c r="B472" s="26"/>
      <c r="C472" s="23"/>
      <c r="D472" s="24"/>
      <c r="J472" s="15"/>
    </row>
    <row r="473" spans="1:19" x14ac:dyDescent="0.25">
      <c r="A473" s="9"/>
      <c r="B473" s="27"/>
      <c r="C473" s="19" t="str">
        <f>+CONCATENATE(K473,".- ",G473)</f>
        <v xml:space="preserve">79.- </v>
      </c>
      <c r="D473" s="20"/>
      <c r="E473" s="9"/>
      <c r="F473" s="9"/>
      <c r="G473" s="36" t="str">
        <f>IF(J474="FIN","",LOOKUP(I473,DATOS!A:A,DATOS!G:G))</f>
        <v/>
      </c>
      <c r="H473" s="36">
        <f>IF(J474="FIN",0,LOOKUP(I473,DATOS!A:A,DATOS!N:N))</f>
        <v>0</v>
      </c>
      <c r="I473" s="31">
        <f>+I467+1</f>
        <v>79</v>
      </c>
      <c r="J473" s="56">
        <f>IF(LOOKUP(I473,DATOS!A:A,DATOS!C:C)=0,J467,(LOOKUP(I473,DATOS!A:A,DATOS!C:C)))</f>
        <v>2</v>
      </c>
      <c r="K473" s="18">
        <f>+K467+1</f>
        <v>79</v>
      </c>
      <c r="L473" s="16" t="s">
        <v>31</v>
      </c>
      <c r="M473" s="16" t="s">
        <v>32</v>
      </c>
      <c r="N473" s="16" t="s">
        <v>37</v>
      </c>
      <c r="O473" s="16" t="s">
        <v>33</v>
      </c>
      <c r="P473" s="16" t="s">
        <v>34</v>
      </c>
      <c r="Q473" s="16" t="s">
        <v>35</v>
      </c>
      <c r="R473" s="16" t="str">
        <f>CONCATENATE("X",H473)</f>
        <v>X0</v>
      </c>
      <c r="S473" s="16" t="s">
        <v>36</v>
      </c>
    </row>
    <row r="474" spans="1:19" x14ac:dyDescent="0.25">
      <c r="A474" s="185">
        <f>IF($E$2="X",0,IF(K475&gt;2,H473,K475))</f>
        <v>0</v>
      </c>
      <c r="B474" s="25"/>
      <c r="C474" s="21" t="str">
        <f>+CONCATENATE(I474," ",G474)</f>
        <v xml:space="preserve">a) </v>
      </c>
      <c r="D474" s="22"/>
      <c r="G474" s="34" t="str">
        <f>IF(J474="FIN","",LOOKUP(I473,DATOS!A:A,DATOS!J:J))</f>
        <v/>
      </c>
      <c r="I474" s="31" t="s">
        <v>53</v>
      </c>
      <c r="J474" s="37" t="str">
        <f>IF(J468="FIN","FIN",IF(J473=J467,"","FIN"))</f>
        <v>FIN</v>
      </c>
      <c r="K474" s="16" t="s">
        <v>5</v>
      </c>
      <c r="L474" s="16">
        <f>IF(M474&gt;0,0,P474)</f>
        <v>0</v>
      </c>
      <c r="M474" s="16">
        <f>IF(P475&gt;0,1,0)</f>
        <v>0</v>
      </c>
      <c r="N474" s="16">
        <f>IF(M474=1,-1/COUNTA(Q474:Q477),0)</f>
        <v>0</v>
      </c>
      <c r="O474" s="16">
        <f>COUNTA(B474:B477)</f>
        <v>0</v>
      </c>
      <c r="P474" s="16">
        <f>COUNTIF(R474:R477,R473)</f>
        <v>0</v>
      </c>
      <c r="Q474" s="17" t="s">
        <v>0</v>
      </c>
      <c r="R474" s="16" t="str">
        <f>CONCATENATE(B474,Q474)</f>
        <v>A</v>
      </c>
      <c r="S474" s="16">
        <f>IF(P474&gt;0,P474+O474,O474*3)</f>
        <v>0</v>
      </c>
    </row>
    <row r="475" spans="1:19" x14ac:dyDescent="0.25">
      <c r="A475" s="185"/>
      <c r="B475" s="25"/>
      <c r="C475" s="21" t="str">
        <f>+CONCATENATE(I475," ",G475)</f>
        <v xml:space="preserve">b) </v>
      </c>
      <c r="D475" s="22"/>
      <c r="G475" s="34" t="str">
        <f>IF(J474="FIN","",LOOKUP(I473,DATOS!A:A,DATOS!K:K))</f>
        <v/>
      </c>
      <c r="I475" s="31" t="s">
        <v>52</v>
      </c>
      <c r="K475" s="16">
        <f>S474</f>
        <v>0</v>
      </c>
      <c r="L475" s="16"/>
      <c r="M475" s="16"/>
      <c r="N475" s="16"/>
      <c r="O475" s="16"/>
      <c r="P475" s="16">
        <f>O474-P474</f>
        <v>0</v>
      </c>
      <c r="Q475" s="17" t="s">
        <v>1</v>
      </c>
      <c r="R475" s="16" t="str">
        <f>CONCATENATE(B475,Q475)</f>
        <v>B</v>
      </c>
      <c r="S475" s="16"/>
    </row>
    <row r="476" spans="1:19" x14ac:dyDescent="0.25">
      <c r="A476" s="185"/>
      <c r="B476" s="25"/>
      <c r="C476" s="21" t="str">
        <f>+CONCATENATE(I476," ",G476)</f>
        <v xml:space="preserve">c) </v>
      </c>
      <c r="D476" s="22"/>
      <c r="G476" s="34" t="str">
        <f>IF(J474="FIN","",LOOKUP(I473,DATOS!A:A,DATOS!L:L))</f>
        <v/>
      </c>
      <c r="I476" s="31" t="s">
        <v>51</v>
      </c>
      <c r="K476" s="16"/>
      <c r="L476" s="16"/>
      <c r="M476" s="16"/>
      <c r="N476" s="16"/>
      <c r="O476" s="16"/>
      <c r="P476" s="16"/>
      <c r="Q476" s="17" t="s">
        <v>2</v>
      </c>
      <c r="R476" s="16" t="str">
        <f>CONCATENATE(B476,Q476)</f>
        <v>C</v>
      </c>
      <c r="S476" s="16"/>
    </row>
    <row r="477" spans="1:19" x14ac:dyDescent="0.25">
      <c r="A477" s="185"/>
      <c r="B477" s="25"/>
      <c r="C477" s="21" t="str">
        <f>+CONCATENATE(I477," ",G477)</f>
        <v xml:space="preserve">d) </v>
      </c>
      <c r="D477" s="22"/>
      <c r="G477" s="34" t="str">
        <f>IF(J474="FIN","",LOOKUP(I473,DATOS!A:A,DATOS!M:M))</f>
        <v/>
      </c>
      <c r="I477" s="31" t="s">
        <v>43</v>
      </c>
      <c r="K477" s="16"/>
      <c r="L477" s="16"/>
      <c r="M477" s="16"/>
      <c r="N477" s="16"/>
      <c r="O477" s="16"/>
      <c r="P477" s="16"/>
      <c r="Q477" s="17" t="s">
        <v>3</v>
      </c>
      <c r="R477" s="16" t="str">
        <f>CONCATENATE(B477,Q477)</f>
        <v>D</v>
      </c>
      <c r="S477" s="16"/>
    </row>
    <row r="478" spans="1:19" x14ac:dyDescent="0.25">
      <c r="A478" s="9"/>
      <c r="B478" s="26"/>
      <c r="C478" s="23"/>
      <c r="D478" s="24"/>
      <c r="J478" s="15"/>
    </row>
    <row r="479" spans="1:19" x14ac:dyDescent="0.25">
      <c r="A479" s="9"/>
      <c r="B479" s="27"/>
      <c r="C479" s="19" t="str">
        <f>+CONCATENATE(K479,".- ",G479)</f>
        <v xml:space="preserve">80.- </v>
      </c>
      <c r="D479" s="20"/>
      <c r="E479" s="9"/>
      <c r="F479" s="9"/>
      <c r="G479" s="36" t="str">
        <f>IF(J480="FIN","",LOOKUP(I479,DATOS!A:A,DATOS!G:G))</f>
        <v/>
      </c>
      <c r="H479" s="36">
        <f>IF(J480="FIN",0,LOOKUP(I479,DATOS!A:A,DATOS!N:N))</f>
        <v>0</v>
      </c>
      <c r="I479" s="31">
        <f>+I473+1</f>
        <v>80</v>
      </c>
      <c r="J479" s="56">
        <f>IF(LOOKUP(I479,DATOS!A:A,DATOS!C:C)=0,J473,(LOOKUP(I479,DATOS!A:A,DATOS!C:C)))</f>
        <v>2</v>
      </c>
      <c r="K479" s="18">
        <f>+K473+1</f>
        <v>80</v>
      </c>
      <c r="L479" s="16" t="s">
        <v>31</v>
      </c>
      <c r="M479" s="16" t="s">
        <v>32</v>
      </c>
      <c r="N479" s="16" t="s">
        <v>37</v>
      </c>
      <c r="O479" s="16" t="s">
        <v>33</v>
      </c>
      <c r="P479" s="16" t="s">
        <v>34</v>
      </c>
      <c r="Q479" s="16" t="s">
        <v>35</v>
      </c>
      <c r="R479" s="16" t="str">
        <f>CONCATENATE("X",H479)</f>
        <v>X0</v>
      </c>
      <c r="S479" s="16" t="s">
        <v>36</v>
      </c>
    </row>
    <row r="480" spans="1:19" x14ac:dyDescent="0.25">
      <c r="A480" s="185">
        <f>IF($E$2="X",0,IF(K481&gt;2,H479,K481))</f>
        <v>0</v>
      </c>
      <c r="B480" s="25"/>
      <c r="C480" s="21" t="str">
        <f>+CONCATENATE(I480," ",G480)</f>
        <v xml:space="preserve">a) </v>
      </c>
      <c r="D480" s="22"/>
      <c r="G480" s="34" t="str">
        <f>IF(J480="FIN","",LOOKUP(I479,DATOS!A:A,DATOS!J:J))</f>
        <v/>
      </c>
      <c r="I480" s="31" t="s">
        <v>53</v>
      </c>
      <c r="J480" s="37" t="str">
        <f>IF(J474="FIN","FIN",IF(J479=J473,"","FIN"))</f>
        <v>FIN</v>
      </c>
      <c r="K480" s="16" t="s">
        <v>5</v>
      </c>
      <c r="L480" s="16">
        <f>IF(M480&gt;0,0,P480)</f>
        <v>0</v>
      </c>
      <c r="M480" s="16">
        <f>IF(P481&gt;0,1,0)</f>
        <v>0</v>
      </c>
      <c r="N480" s="16">
        <f>IF(M480=1,-1/COUNTA(Q480:Q483),0)</f>
        <v>0</v>
      </c>
      <c r="O480" s="16">
        <f>COUNTA(B480:B483)</f>
        <v>0</v>
      </c>
      <c r="P480" s="16">
        <f>COUNTIF(R480:R483,R479)</f>
        <v>0</v>
      </c>
      <c r="Q480" s="17" t="s">
        <v>0</v>
      </c>
      <c r="R480" s="16" t="str">
        <f>CONCATENATE(B480,Q480)</f>
        <v>A</v>
      </c>
      <c r="S480" s="16">
        <f>IF(P480&gt;0,P480+O480,O480*3)</f>
        <v>0</v>
      </c>
    </row>
    <row r="481" spans="1:19" x14ac:dyDescent="0.25">
      <c r="A481" s="185"/>
      <c r="B481" s="25"/>
      <c r="C481" s="21" t="str">
        <f>+CONCATENATE(I481," ",G481)</f>
        <v xml:space="preserve">b) </v>
      </c>
      <c r="D481" s="22"/>
      <c r="G481" s="34" t="str">
        <f>IF(J480="FIN","",LOOKUP(I479,DATOS!A:A,DATOS!K:K))</f>
        <v/>
      </c>
      <c r="I481" s="31" t="s">
        <v>52</v>
      </c>
      <c r="K481" s="16">
        <f>S480</f>
        <v>0</v>
      </c>
      <c r="L481" s="16"/>
      <c r="M481" s="16"/>
      <c r="N481" s="16"/>
      <c r="O481" s="16"/>
      <c r="P481" s="16">
        <f>O480-P480</f>
        <v>0</v>
      </c>
      <c r="Q481" s="17" t="s">
        <v>1</v>
      </c>
      <c r="R481" s="16" t="str">
        <f>CONCATENATE(B481,Q481)</f>
        <v>B</v>
      </c>
      <c r="S481" s="16"/>
    </row>
    <row r="482" spans="1:19" x14ac:dyDescent="0.25">
      <c r="A482" s="185"/>
      <c r="B482" s="25"/>
      <c r="C482" s="21" t="str">
        <f>+CONCATENATE(I482," ",G482)</f>
        <v xml:space="preserve">c) </v>
      </c>
      <c r="D482" s="22"/>
      <c r="G482" s="34" t="str">
        <f>IF(J480="FIN","",LOOKUP(I479,DATOS!A:A,DATOS!L:L))</f>
        <v/>
      </c>
      <c r="I482" s="31" t="s">
        <v>51</v>
      </c>
      <c r="K482" s="16"/>
      <c r="L482" s="16"/>
      <c r="M482" s="16"/>
      <c r="N482" s="16"/>
      <c r="O482" s="16"/>
      <c r="P482" s="16"/>
      <c r="Q482" s="17" t="s">
        <v>2</v>
      </c>
      <c r="R482" s="16" t="str">
        <f>CONCATENATE(B482,Q482)</f>
        <v>C</v>
      </c>
      <c r="S482" s="16"/>
    </row>
    <row r="483" spans="1:19" x14ac:dyDescent="0.25">
      <c r="A483" s="185"/>
      <c r="B483" s="25"/>
      <c r="C483" s="21" t="str">
        <f>+CONCATENATE(I483," ",G483)</f>
        <v xml:space="preserve">d) </v>
      </c>
      <c r="D483" s="22"/>
      <c r="G483" s="34" t="str">
        <f>IF(J480="FIN","",LOOKUP(I479,DATOS!A:A,DATOS!M:M))</f>
        <v/>
      </c>
      <c r="I483" s="31" t="s">
        <v>43</v>
      </c>
      <c r="K483" s="16"/>
      <c r="L483" s="16"/>
      <c r="M483" s="16"/>
      <c r="N483" s="16"/>
      <c r="O483" s="16"/>
      <c r="P483" s="16"/>
      <c r="Q483" s="17" t="s">
        <v>3</v>
      </c>
      <c r="R483" s="16" t="str">
        <f>CONCATENATE(B483,Q483)</f>
        <v>D</v>
      </c>
      <c r="S483" s="16"/>
    </row>
    <row r="484" spans="1:19" x14ac:dyDescent="0.25">
      <c r="A484" s="9"/>
      <c r="B484" s="26"/>
      <c r="C484" s="23"/>
      <c r="D484" s="24"/>
      <c r="J484" s="15"/>
    </row>
    <row r="485" spans="1:19" x14ac:dyDescent="0.25">
      <c r="A485" s="9"/>
      <c r="B485" s="27"/>
      <c r="C485" s="19" t="str">
        <f>+CONCATENATE(K485,".- ",G485)</f>
        <v xml:space="preserve">81.- </v>
      </c>
      <c r="D485" s="20"/>
      <c r="E485" s="9"/>
      <c r="F485" s="9"/>
      <c r="G485" s="36" t="str">
        <f>IF(J486="FIN","",LOOKUP(I485,DATOS!A:A,DATOS!G:G))</f>
        <v/>
      </c>
      <c r="H485" s="36">
        <f>IF(J486="FIN",0,LOOKUP(I485,DATOS!A:A,DATOS!N:N))</f>
        <v>0</v>
      </c>
      <c r="I485" s="31">
        <f>+I479+1</f>
        <v>81</v>
      </c>
      <c r="J485" s="56">
        <f>IF(LOOKUP(I485,DATOS!A:A,DATOS!C:C)=0,J479,(LOOKUP(I485,DATOS!A:A,DATOS!C:C)))</f>
        <v>2</v>
      </c>
      <c r="K485" s="18">
        <f>+K479+1</f>
        <v>81</v>
      </c>
      <c r="L485" s="16" t="s">
        <v>31</v>
      </c>
      <c r="M485" s="16" t="s">
        <v>32</v>
      </c>
      <c r="N485" s="16" t="s">
        <v>37</v>
      </c>
      <c r="O485" s="16" t="s">
        <v>33</v>
      </c>
      <c r="P485" s="16" t="s">
        <v>34</v>
      </c>
      <c r="Q485" s="16" t="s">
        <v>35</v>
      </c>
      <c r="R485" s="16" t="str">
        <f>CONCATENATE("X",H485)</f>
        <v>X0</v>
      </c>
      <c r="S485" s="16" t="s">
        <v>36</v>
      </c>
    </row>
    <row r="486" spans="1:19" x14ac:dyDescent="0.25">
      <c r="A486" s="185">
        <f>IF($E$2="X",0,IF(K487&gt;2,H485,K487))</f>
        <v>0</v>
      </c>
      <c r="B486" s="25"/>
      <c r="C486" s="21" t="str">
        <f>+CONCATENATE(I486," ",G486)</f>
        <v xml:space="preserve">a) </v>
      </c>
      <c r="D486" s="22"/>
      <c r="G486" s="34" t="str">
        <f>IF(J486="FIN","",LOOKUP(I485,DATOS!A:A,DATOS!J:J))</f>
        <v/>
      </c>
      <c r="I486" s="31" t="s">
        <v>53</v>
      </c>
      <c r="J486" s="37" t="str">
        <f>IF(J480="FIN","FIN",IF(J485=J479,"","FIN"))</f>
        <v>FIN</v>
      </c>
      <c r="K486" s="16" t="s">
        <v>5</v>
      </c>
      <c r="L486" s="16">
        <f>IF(M486&gt;0,0,P486)</f>
        <v>0</v>
      </c>
      <c r="M486" s="16">
        <f>IF(P487&gt;0,1,0)</f>
        <v>0</v>
      </c>
      <c r="N486" s="16">
        <f>IF(M486=1,-1/COUNTA(Q486:Q489),0)</f>
        <v>0</v>
      </c>
      <c r="O486" s="16">
        <f>COUNTA(B486:B489)</f>
        <v>0</v>
      </c>
      <c r="P486" s="16">
        <f>COUNTIF(R486:R489,R485)</f>
        <v>0</v>
      </c>
      <c r="Q486" s="17" t="s">
        <v>0</v>
      </c>
      <c r="R486" s="16" t="str">
        <f>CONCATENATE(B486,Q486)</f>
        <v>A</v>
      </c>
      <c r="S486" s="16">
        <f>IF(P486&gt;0,P486+O486,O486*3)</f>
        <v>0</v>
      </c>
    </row>
    <row r="487" spans="1:19" x14ac:dyDescent="0.25">
      <c r="A487" s="185"/>
      <c r="B487" s="25"/>
      <c r="C487" s="21" t="str">
        <f>+CONCATENATE(I487," ",G487)</f>
        <v xml:space="preserve">b) </v>
      </c>
      <c r="D487" s="22"/>
      <c r="G487" s="34" t="str">
        <f>IF(J486="FIN","",LOOKUP(I485,DATOS!A:A,DATOS!K:K))</f>
        <v/>
      </c>
      <c r="I487" s="31" t="s">
        <v>52</v>
      </c>
      <c r="K487" s="16">
        <f>S486</f>
        <v>0</v>
      </c>
      <c r="L487" s="16"/>
      <c r="M487" s="16"/>
      <c r="N487" s="16"/>
      <c r="O487" s="16"/>
      <c r="P487" s="16">
        <f>O486-P486</f>
        <v>0</v>
      </c>
      <c r="Q487" s="17" t="s">
        <v>1</v>
      </c>
      <c r="R487" s="16" t="str">
        <f>CONCATENATE(B487,Q487)</f>
        <v>B</v>
      </c>
      <c r="S487" s="16"/>
    </row>
    <row r="488" spans="1:19" x14ac:dyDescent="0.25">
      <c r="A488" s="185"/>
      <c r="B488" s="25"/>
      <c r="C488" s="21" t="str">
        <f>+CONCATENATE(I488," ",G488)</f>
        <v xml:space="preserve">c) </v>
      </c>
      <c r="D488" s="22"/>
      <c r="G488" s="34" t="str">
        <f>IF(J486="FIN","",LOOKUP(I485,DATOS!A:A,DATOS!L:L))</f>
        <v/>
      </c>
      <c r="I488" s="31" t="s">
        <v>51</v>
      </c>
      <c r="K488" s="16"/>
      <c r="L488" s="16"/>
      <c r="M488" s="16"/>
      <c r="N488" s="16"/>
      <c r="O488" s="16"/>
      <c r="P488" s="16"/>
      <c r="Q488" s="17" t="s">
        <v>2</v>
      </c>
      <c r="R488" s="16" t="str">
        <f>CONCATENATE(B488,Q488)</f>
        <v>C</v>
      </c>
      <c r="S488" s="16"/>
    </row>
    <row r="489" spans="1:19" x14ac:dyDescent="0.25">
      <c r="A489" s="185"/>
      <c r="B489" s="25"/>
      <c r="C489" s="21" t="str">
        <f>+CONCATENATE(I489," ",G489)</f>
        <v xml:space="preserve">d) </v>
      </c>
      <c r="D489" s="22"/>
      <c r="G489" s="34" t="str">
        <f>IF(J486="FIN","",LOOKUP(I485,DATOS!A:A,DATOS!M:M))</f>
        <v/>
      </c>
      <c r="I489" s="31" t="s">
        <v>43</v>
      </c>
      <c r="K489" s="16"/>
      <c r="L489" s="16"/>
      <c r="M489" s="16"/>
      <c r="N489" s="16"/>
      <c r="O489" s="16"/>
      <c r="P489" s="16"/>
      <c r="Q489" s="17" t="s">
        <v>3</v>
      </c>
      <c r="R489" s="16" t="str">
        <f>CONCATENATE(B489,Q489)</f>
        <v>D</v>
      </c>
      <c r="S489" s="16"/>
    </row>
    <row r="490" spans="1:19" x14ac:dyDescent="0.25">
      <c r="A490" s="9"/>
      <c r="B490" s="26"/>
      <c r="C490" s="23"/>
      <c r="D490" s="24"/>
      <c r="J490" s="15"/>
    </row>
    <row r="491" spans="1:19" x14ac:dyDescent="0.25">
      <c r="A491" s="9"/>
      <c r="B491" s="27"/>
      <c r="C491" s="19" t="str">
        <f>+CONCATENATE(K491,".- ",G491)</f>
        <v xml:space="preserve">82.- </v>
      </c>
      <c r="D491" s="20"/>
      <c r="E491" s="9"/>
      <c r="F491" s="9"/>
      <c r="G491" s="36" t="str">
        <f>IF(J492="FIN","",LOOKUP(I491,DATOS!A:A,DATOS!G:G))</f>
        <v/>
      </c>
      <c r="H491" s="36">
        <f>IF(J492="FIN",0,LOOKUP(I491,DATOS!A:A,DATOS!N:N))</f>
        <v>0</v>
      </c>
      <c r="I491" s="31">
        <f>+I485+1</f>
        <v>82</v>
      </c>
      <c r="J491" s="56">
        <f>IF(LOOKUP(I491,DATOS!A:A,DATOS!C:C)=0,J485,(LOOKUP(I491,DATOS!A:A,DATOS!C:C)))</f>
        <v>2</v>
      </c>
      <c r="K491" s="18">
        <f>+K485+1</f>
        <v>82</v>
      </c>
      <c r="L491" s="16" t="s">
        <v>31</v>
      </c>
      <c r="M491" s="16" t="s">
        <v>32</v>
      </c>
      <c r="N491" s="16" t="s">
        <v>37</v>
      </c>
      <c r="O491" s="16" t="s">
        <v>33</v>
      </c>
      <c r="P491" s="16" t="s">
        <v>34</v>
      </c>
      <c r="Q491" s="16" t="s">
        <v>35</v>
      </c>
      <c r="R491" s="16" t="str">
        <f>CONCATENATE("X",H491)</f>
        <v>X0</v>
      </c>
      <c r="S491" s="16" t="s">
        <v>36</v>
      </c>
    </row>
    <row r="492" spans="1:19" x14ac:dyDescent="0.25">
      <c r="A492" s="185">
        <f>IF($E$2="X",0,IF(K493&gt;2,H491,K493))</f>
        <v>0</v>
      </c>
      <c r="B492" s="25"/>
      <c r="C492" s="21" t="str">
        <f>+CONCATENATE(I492," ",G492)</f>
        <v xml:space="preserve">a) </v>
      </c>
      <c r="D492" s="22"/>
      <c r="G492" s="34" t="str">
        <f>IF(J492="FIN","",LOOKUP(I491,DATOS!A:A,DATOS!J:J))</f>
        <v/>
      </c>
      <c r="I492" s="31" t="s">
        <v>53</v>
      </c>
      <c r="J492" s="37" t="str">
        <f>IF(J486="FIN","FIN",IF(J491=J485,"","FIN"))</f>
        <v>FIN</v>
      </c>
      <c r="K492" s="16" t="s">
        <v>5</v>
      </c>
      <c r="L492" s="16">
        <f>IF(M492&gt;0,0,P492)</f>
        <v>0</v>
      </c>
      <c r="M492" s="16">
        <f>IF(P493&gt;0,1,0)</f>
        <v>0</v>
      </c>
      <c r="N492" s="16">
        <f>IF(M492=1,-1/COUNTA(Q492:Q495),0)</f>
        <v>0</v>
      </c>
      <c r="O492" s="16">
        <f>COUNTA(B492:B495)</f>
        <v>0</v>
      </c>
      <c r="P492" s="16">
        <f>COUNTIF(R492:R495,R491)</f>
        <v>0</v>
      </c>
      <c r="Q492" s="17" t="s">
        <v>0</v>
      </c>
      <c r="R492" s="16" t="str">
        <f>CONCATENATE(B492,Q492)</f>
        <v>A</v>
      </c>
      <c r="S492" s="16">
        <f>IF(P492&gt;0,P492+O492,O492*3)</f>
        <v>0</v>
      </c>
    </row>
    <row r="493" spans="1:19" x14ac:dyDescent="0.25">
      <c r="A493" s="185"/>
      <c r="B493" s="25"/>
      <c r="C493" s="21" t="str">
        <f>+CONCATENATE(I493," ",G493)</f>
        <v xml:space="preserve">b) </v>
      </c>
      <c r="D493" s="22"/>
      <c r="G493" s="34" t="str">
        <f>IF(J492="FIN","",LOOKUP(I491,DATOS!A:A,DATOS!K:K))</f>
        <v/>
      </c>
      <c r="I493" s="31" t="s">
        <v>52</v>
      </c>
      <c r="K493" s="16">
        <f>S492</f>
        <v>0</v>
      </c>
      <c r="L493" s="16"/>
      <c r="M493" s="16"/>
      <c r="N493" s="16"/>
      <c r="O493" s="16"/>
      <c r="P493" s="16">
        <f>O492-P492</f>
        <v>0</v>
      </c>
      <c r="Q493" s="17" t="s">
        <v>1</v>
      </c>
      <c r="R493" s="16" t="str">
        <f>CONCATENATE(B493,Q493)</f>
        <v>B</v>
      </c>
      <c r="S493" s="16"/>
    </row>
    <row r="494" spans="1:19" x14ac:dyDescent="0.25">
      <c r="A494" s="185"/>
      <c r="B494" s="25"/>
      <c r="C494" s="21" t="str">
        <f>+CONCATENATE(I494," ",G494)</f>
        <v xml:space="preserve">c) </v>
      </c>
      <c r="D494" s="22"/>
      <c r="G494" s="34" t="str">
        <f>IF(J492="FIN","",LOOKUP(I491,DATOS!A:A,DATOS!L:L))</f>
        <v/>
      </c>
      <c r="I494" s="31" t="s">
        <v>51</v>
      </c>
      <c r="K494" s="16"/>
      <c r="L494" s="16"/>
      <c r="M494" s="16"/>
      <c r="N494" s="16"/>
      <c r="O494" s="16"/>
      <c r="P494" s="16"/>
      <c r="Q494" s="17" t="s">
        <v>2</v>
      </c>
      <c r="R494" s="16" t="str">
        <f>CONCATENATE(B494,Q494)</f>
        <v>C</v>
      </c>
      <c r="S494" s="16"/>
    </row>
    <row r="495" spans="1:19" x14ac:dyDescent="0.25">
      <c r="A495" s="185"/>
      <c r="B495" s="25"/>
      <c r="C495" s="21" t="str">
        <f>+CONCATENATE(I495," ",G495)</f>
        <v xml:space="preserve">d) </v>
      </c>
      <c r="D495" s="22"/>
      <c r="G495" s="34" t="str">
        <f>IF(J492="FIN","",LOOKUP(I491,DATOS!A:A,DATOS!M:M))</f>
        <v/>
      </c>
      <c r="I495" s="31" t="s">
        <v>43</v>
      </c>
      <c r="K495" s="16"/>
      <c r="L495" s="16"/>
      <c r="M495" s="16"/>
      <c r="N495" s="16"/>
      <c r="O495" s="16"/>
      <c r="P495" s="16"/>
      <c r="Q495" s="17" t="s">
        <v>3</v>
      </c>
      <c r="R495" s="16" t="str">
        <f>CONCATENATE(B495,Q495)</f>
        <v>D</v>
      </c>
      <c r="S495" s="16"/>
    </row>
    <row r="496" spans="1:19" x14ac:dyDescent="0.25">
      <c r="A496" s="9"/>
      <c r="B496" s="26"/>
      <c r="C496" s="23"/>
      <c r="D496" s="24"/>
      <c r="J496" s="15"/>
    </row>
    <row r="497" spans="1:19" x14ac:dyDescent="0.25">
      <c r="A497" s="9"/>
      <c r="B497" s="27"/>
      <c r="C497" s="19" t="str">
        <f>+CONCATENATE(K497,".- ",G497)</f>
        <v xml:space="preserve">83.- </v>
      </c>
      <c r="D497" s="20"/>
      <c r="E497" s="9"/>
      <c r="F497" s="9"/>
      <c r="G497" s="36" t="str">
        <f>IF(J498="FIN","",LOOKUP(I497,DATOS!A:A,DATOS!G:G))</f>
        <v/>
      </c>
      <c r="H497" s="36">
        <f>IF(J498="FIN",0,LOOKUP(I497,DATOS!A:A,DATOS!N:N))</f>
        <v>0</v>
      </c>
      <c r="I497" s="31">
        <f>+I491+1</f>
        <v>83</v>
      </c>
      <c r="J497" s="56">
        <f>IF(LOOKUP(I497,DATOS!A:A,DATOS!C:C)=0,J491,(LOOKUP(I497,DATOS!A:A,DATOS!C:C)))</f>
        <v>2</v>
      </c>
      <c r="K497" s="18">
        <f>+K491+1</f>
        <v>83</v>
      </c>
      <c r="L497" s="16" t="s">
        <v>31</v>
      </c>
      <c r="M497" s="16" t="s">
        <v>32</v>
      </c>
      <c r="N497" s="16" t="s">
        <v>37</v>
      </c>
      <c r="O497" s="16" t="s">
        <v>33</v>
      </c>
      <c r="P497" s="16" t="s">
        <v>34</v>
      </c>
      <c r="Q497" s="16" t="s">
        <v>35</v>
      </c>
      <c r="R497" s="16" t="str">
        <f>CONCATENATE("X",H497)</f>
        <v>X0</v>
      </c>
      <c r="S497" s="16" t="s">
        <v>36</v>
      </c>
    </row>
    <row r="498" spans="1:19" x14ac:dyDescent="0.25">
      <c r="A498" s="185">
        <f>IF($E$2="X",0,IF(K499&gt;2,H497,K499))</f>
        <v>0</v>
      </c>
      <c r="B498" s="25"/>
      <c r="C498" s="21" t="str">
        <f>+CONCATENATE(I498," ",G498)</f>
        <v xml:space="preserve">a) </v>
      </c>
      <c r="D498" s="22"/>
      <c r="G498" s="34" t="str">
        <f>IF(J498="FIN","",LOOKUP(I497,DATOS!A:A,DATOS!J:J))</f>
        <v/>
      </c>
      <c r="I498" s="31" t="s">
        <v>53</v>
      </c>
      <c r="J498" s="37" t="str">
        <f>IF(J492="FIN","FIN",IF(J497=J491,"","FIN"))</f>
        <v>FIN</v>
      </c>
      <c r="K498" s="16" t="s">
        <v>5</v>
      </c>
      <c r="L498" s="16">
        <f>IF(M498&gt;0,0,P498)</f>
        <v>0</v>
      </c>
      <c r="M498" s="16">
        <f>IF(P499&gt;0,1,0)</f>
        <v>0</v>
      </c>
      <c r="N498" s="16">
        <f>IF(M498=1,-1/COUNTA(Q498:Q501),0)</f>
        <v>0</v>
      </c>
      <c r="O498" s="16">
        <f>COUNTA(B498:B501)</f>
        <v>0</v>
      </c>
      <c r="P498" s="16">
        <f>COUNTIF(R498:R501,R497)</f>
        <v>0</v>
      </c>
      <c r="Q498" s="17" t="s">
        <v>0</v>
      </c>
      <c r="R498" s="16" t="str">
        <f>CONCATENATE(B498,Q498)</f>
        <v>A</v>
      </c>
      <c r="S498" s="16">
        <f>IF(P498&gt;0,P498+O498,O498*3)</f>
        <v>0</v>
      </c>
    </row>
    <row r="499" spans="1:19" x14ac:dyDescent="0.25">
      <c r="A499" s="185"/>
      <c r="B499" s="25"/>
      <c r="C499" s="21" t="str">
        <f>+CONCATENATE(I499," ",G499)</f>
        <v xml:space="preserve">b) </v>
      </c>
      <c r="D499" s="22"/>
      <c r="G499" s="34" t="str">
        <f>IF(J498="FIN","",LOOKUP(I497,DATOS!A:A,DATOS!K:K))</f>
        <v/>
      </c>
      <c r="I499" s="31" t="s">
        <v>52</v>
      </c>
      <c r="K499" s="16">
        <f>S498</f>
        <v>0</v>
      </c>
      <c r="L499" s="16"/>
      <c r="M499" s="16"/>
      <c r="N499" s="16"/>
      <c r="O499" s="16"/>
      <c r="P499" s="16">
        <f>O498-P498</f>
        <v>0</v>
      </c>
      <c r="Q499" s="17" t="s">
        <v>1</v>
      </c>
      <c r="R499" s="16" t="str">
        <f>CONCATENATE(B499,Q499)</f>
        <v>B</v>
      </c>
      <c r="S499" s="16"/>
    </row>
    <row r="500" spans="1:19" x14ac:dyDescent="0.25">
      <c r="A500" s="185"/>
      <c r="B500" s="25"/>
      <c r="C500" s="21" t="str">
        <f>+CONCATENATE(I500," ",G500)</f>
        <v xml:space="preserve">c) </v>
      </c>
      <c r="D500" s="22"/>
      <c r="G500" s="34" t="str">
        <f>IF(J498="FIN","",LOOKUP(I497,DATOS!A:A,DATOS!L:L))</f>
        <v/>
      </c>
      <c r="I500" s="31" t="s">
        <v>51</v>
      </c>
      <c r="K500" s="16"/>
      <c r="L500" s="16"/>
      <c r="M500" s="16"/>
      <c r="N500" s="16"/>
      <c r="O500" s="16"/>
      <c r="P500" s="16"/>
      <c r="Q500" s="17" t="s">
        <v>2</v>
      </c>
      <c r="R500" s="16" t="str">
        <f>CONCATENATE(B500,Q500)</f>
        <v>C</v>
      </c>
      <c r="S500" s="16"/>
    </row>
    <row r="501" spans="1:19" x14ac:dyDescent="0.25">
      <c r="A501" s="185"/>
      <c r="B501" s="25"/>
      <c r="C501" s="21" t="str">
        <f>+CONCATENATE(I501," ",G501)</f>
        <v xml:space="preserve">d) </v>
      </c>
      <c r="D501" s="22"/>
      <c r="G501" s="34" t="str">
        <f>IF(J498="FIN","",LOOKUP(I497,DATOS!A:A,DATOS!M:M))</f>
        <v/>
      </c>
      <c r="I501" s="31" t="s">
        <v>43</v>
      </c>
      <c r="K501" s="16"/>
      <c r="L501" s="16"/>
      <c r="M501" s="16"/>
      <c r="N501" s="16"/>
      <c r="O501" s="16"/>
      <c r="P501" s="16"/>
      <c r="Q501" s="17" t="s">
        <v>3</v>
      </c>
      <c r="R501" s="16" t="str">
        <f>CONCATENATE(B501,Q501)</f>
        <v>D</v>
      </c>
      <c r="S501" s="16"/>
    </row>
    <row r="502" spans="1:19" x14ac:dyDescent="0.25">
      <c r="A502" s="9"/>
      <c r="B502" s="26"/>
      <c r="C502" s="23"/>
      <c r="D502" s="24"/>
      <c r="J502" s="15"/>
    </row>
    <row r="503" spans="1:19" x14ac:dyDescent="0.25">
      <c r="A503" s="9"/>
      <c r="B503" s="27"/>
      <c r="C503" s="19" t="str">
        <f>+CONCATENATE(K503,".- ",G503)</f>
        <v xml:space="preserve">84.- </v>
      </c>
      <c r="D503" s="20"/>
      <c r="E503" s="9"/>
      <c r="F503" s="9"/>
      <c r="G503" s="36" t="str">
        <f>IF(J504="FIN","",LOOKUP(I503,DATOS!A:A,DATOS!G:G))</f>
        <v/>
      </c>
      <c r="H503" s="36">
        <f>IF(J504="FIN",0,LOOKUP(I503,DATOS!A:A,DATOS!N:N))</f>
        <v>0</v>
      </c>
      <c r="I503" s="31">
        <f>+I497+1</f>
        <v>84</v>
      </c>
      <c r="J503" s="56">
        <f>IF(LOOKUP(I503,DATOS!A:A,DATOS!C:C)=0,J497,(LOOKUP(I503,DATOS!A:A,DATOS!C:C)))</f>
        <v>2</v>
      </c>
      <c r="K503" s="18">
        <f>+K497+1</f>
        <v>84</v>
      </c>
      <c r="L503" s="16" t="s">
        <v>31</v>
      </c>
      <c r="M503" s="16" t="s">
        <v>32</v>
      </c>
      <c r="N503" s="16" t="s">
        <v>37</v>
      </c>
      <c r="O503" s="16" t="s">
        <v>33</v>
      </c>
      <c r="P503" s="16" t="s">
        <v>34</v>
      </c>
      <c r="Q503" s="16" t="s">
        <v>35</v>
      </c>
      <c r="R503" s="16" t="str">
        <f>CONCATENATE("X",H503)</f>
        <v>X0</v>
      </c>
      <c r="S503" s="16" t="s">
        <v>36</v>
      </c>
    </row>
    <row r="504" spans="1:19" x14ac:dyDescent="0.25">
      <c r="A504" s="185">
        <f>IF($E$2="X",0,IF(K505&gt;2,H503,K505))</f>
        <v>0</v>
      </c>
      <c r="B504" s="25"/>
      <c r="C504" s="21" t="str">
        <f>+CONCATENATE(I504," ",G504)</f>
        <v xml:space="preserve">a) </v>
      </c>
      <c r="D504" s="22"/>
      <c r="G504" s="34" t="str">
        <f>IF(J504="FIN","",LOOKUP(I503,DATOS!A:A,DATOS!J:J))</f>
        <v/>
      </c>
      <c r="I504" s="31" t="s">
        <v>53</v>
      </c>
      <c r="J504" s="37" t="str">
        <f>IF(J498="FIN","FIN",IF(J503=J497,"","FIN"))</f>
        <v>FIN</v>
      </c>
      <c r="K504" s="16" t="s">
        <v>5</v>
      </c>
      <c r="L504" s="16">
        <f>IF(M504&gt;0,0,P504)</f>
        <v>0</v>
      </c>
      <c r="M504" s="16">
        <f>IF(P505&gt;0,1,0)</f>
        <v>0</v>
      </c>
      <c r="N504" s="16">
        <f>IF(M504=1,-1/COUNTA(Q504:Q507),0)</f>
        <v>0</v>
      </c>
      <c r="O504" s="16">
        <f>COUNTA(B504:B507)</f>
        <v>0</v>
      </c>
      <c r="P504" s="16">
        <f>COUNTIF(R504:R507,R503)</f>
        <v>0</v>
      </c>
      <c r="Q504" s="17" t="s">
        <v>0</v>
      </c>
      <c r="R504" s="16" t="str">
        <f>CONCATENATE(B504,Q504)</f>
        <v>A</v>
      </c>
      <c r="S504" s="16">
        <f>IF(P504&gt;0,P504+O504,O504*3)</f>
        <v>0</v>
      </c>
    </row>
    <row r="505" spans="1:19" x14ac:dyDescent="0.25">
      <c r="A505" s="185"/>
      <c r="B505" s="25"/>
      <c r="C505" s="21" t="str">
        <f>+CONCATENATE(I505," ",G505)</f>
        <v xml:space="preserve">b) </v>
      </c>
      <c r="D505" s="22"/>
      <c r="G505" s="34" t="str">
        <f>IF(J504="FIN","",LOOKUP(I503,DATOS!A:A,DATOS!K:K))</f>
        <v/>
      </c>
      <c r="I505" s="31" t="s">
        <v>52</v>
      </c>
      <c r="K505" s="16">
        <f>S504</f>
        <v>0</v>
      </c>
      <c r="L505" s="16"/>
      <c r="M505" s="16"/>
      <c r="N505" s="16"/>
      <c r="O505" s="16"/>
      <c r="P505" s="16">
        <f>O504-P504</f>
        <v>0</v>
      </c>
      <c r="Q505" s="17" t="s">
        <v>1</v>
      </c>
      <c r="R505" s="16" t="str">
        <f>CONCATENATE(B505,Q505)</f>
        <v>B</v>
      </c>
      <c r="S505" s="16"/>
    </row>
    <row r="506" spans="1:19" x14ac:dyDescent="0.25">
      <c r="A506" s="185"/>
      <c r="B506" s="25"/>
      <c r="C506" s="21" t="str">
        <f>+CONCATENATE(I506," ",G506)</f>
        <v xml:space="preserve">c) </v>
      </c>
      <c r="D506" s="22"/>
      <c r="G506" s="34" t="str">
        <f>IF(J504="FIN","",LOOKUP(I503,DATOS!A:A,DATOS!L:L))</f>
        <v/>
      </c>
      <c r="I506" s="31" t="s">
        <v>51</v>
      </c>
      <c r="K506" s="16"/>
      <c r="L506" s="16"/>
      <c r="M506" s="16"/>
      <c r="N506" s="16"/>
      <c r="O506" s="16"/>
      <c r="P506" s="16"/>
      <c r="Q506" s="17" t="s">
        <v>2</v>
      </c>
      <c r="R506" s="16" t="str">
        <f>CONCATENATE(B506,Q506)</f>
        <v>C</v>
      </c>
      <c r="S506" s="16"/>
    </row>
    <row r="507" spans="1:19" x14ac:dyDescent="0.25">
      <c r="A507" s="185"/>
      <c r="B507" s="25"/>
      <c r="C507" s="21" t="str">
        <f>+CONCATENATE(I507," ",G507)</f>
        <v xml:space="preserve">d) </v>
      </c>
      <c r="D507" s="22"/>
      <c r="G507" s="34" t="str">
        <f>IF(J504="FIN","",LOOKUP(I503,DATOS!A:A,DATOS!M:M))</f>
        <v/>
      </c>
      <c r="I507" s="31" t="s">
        <v>43</v>
      </c>
      <c r="K507" s="16"/>
      <c r="L507" s="16"/>
      <c r="M507" s="16"/>
      <c r="N507" s="16"/>
      <c r="O507" s="16"/>
      <c r="P507" s="16"/>
      <c r="Q507" s="17" t="s">
        <v>3</v>
      </c>
      <c r="R507" s="16" t="str">
        <f>CONCATENATE(B507,Q507)</f>
        <v>D</v>
      </c>
      <c r="S507" s="16"/>
    </row>
    <row r="508" spans="1:19" x14ac:dyDescent="0.25">
      <c r="A508" s="9"/>
      <c r="B508" s="26"/>
      <c r="C508" s="23"/>
      <c r="D508" s="24"/>
      <c r="J508" s="15"/>
    </row>
    <row r="509" spans="1:19" x14ac:dyDescent="0.25">
      <c r="A509" s="9"/>
      <c r="B509" s="27"/>
      <c r="C509" s="19" t="str">
        <f>+CONCATENATE(K509,".- ",G509)</f>
        <v xml:space="preserve">85.- </v>
      </c>
      <c r="D509" s="20"/>
      <c r="E509" s="9"/>
      <c r="F509" s="9"/>
      <c r="G509" s="36" t="str">
        <f>IF(J510="FIN","",LOOKUP(I509,DATOS!A:A,DATOS!G:G))</f>
        <v/>
      </c>
      <c r="H509" s="36">
        <f>IF(J510="FIN",0,LOOKUP(I509,DATOS!A:A,DATOS!N:N))</f>
        <v>0</v>
      </c>
      <c r="I509" s="31">
        <f>+I503+1</f>
        <v>85</v>
      </c>
      <c r="J509" s="56">
        <f>IF(LOOKUP(I509,DATOS!A:A,DATOS!C:C)=0,J503,(LOOKUP(I509,DATOS!A:A,DATOS!C:C)))</f>
        <v>2</v>
      </c>
      <c r="K509" s="18">
        <f>+K503+1</f>
        <v>85</v>
      </c>
      <c r="L509" s="16" t="s">
        <v>31</v>
      </c>
      <c r="M509" s="16" t="s">
        <v>32</v>
      </c>
      <c r="N509" s="16" t="s">
        <v>37</v>
      </c>
      <c r="O509" s="16" t="s">
        <v>33</v>
      </c>
      <c r="P509" s="16" t="s">
        <v>34</v>
      </c>
      <c r="Q509" s="16" t="s">
        <v>35</v>
      </c>
      <c r="R509" s="16" t="str">
        <f>CONCATENATE("X",H509)</f>
        <v>X0</v>
      </c>
      <c r="S509" s="16" t="s">
        <v>36</v>
      </c>
    </row>
    <row r="510" spans="1:19" x14ac:dyDescent="0.25">
      <c r="A510" s="185">
        <f>IF($E$2="X",0,IF(K511&gt;2,H509,K511))</f>
        <v>0</v>
      </c>
      <c r="B510" s="25"/>
      <c r="C510" s="21" t="str">
        <f>+CONCATENATE(I510," ",G510)</f>
        <v xml:space="preserve">a) </v>
      </c>
      <c r="D510" s="22"/>
      <c r="G510" s="34" t="str">
        <f>IF(J510="FIN","",LOOKUP(I509,DATOS!A:A,DATOS!J:J))</f>
        <v/>
      </c>
      <c r="I510" s="31" t="s">
        <v>53</v>
      </c>
      <c r="J510" s="37" t="str">
        <f>IF(J504="FIN","FIN",IF(J509=J503,"","FIN"))</f>
        <v>FIN</v>
      </c>
      <c r="K510" s="16" t="s">
        <v>5</v>
      </c>
      <c r="L510" s="16">
        <f>IF(M510&gt;0,0,P510)</f>
        <v>0</v>
      </c>
      <c r="M510" s="16">
        <f>IF(P511&gt;0,1,0)</f>
        <v>0</v>
      </c>
      <c r="N510" s="16">
        <f>IF(M510=1,-1/COUNTA(Q510:Q513),0)</f>
        <v>0</v>
      </c>
      <c r="O510" s="16">
        <f>COUNTA(B510:B513)</f>
        <v>0</v>
      </c>
      <c r="P510" s="16">
        <f>COUNTIF(R510:R513,R509)</f>
        <v>0</v>
      </c>
      <c r="Q510" s="17" t="s">
        <v>0</v>
      </c>
      <c r="R510" s="16" t="str">
        <f>CONCATENATE(B510,Q510)</f>
        <v>A</v>
      </c>
      <c r="S510" s="16">
        <f>IF(P510&gt;0,P510+O510,O510*3)</f>
        <v>0</v>
      </c>
    </row>
    <row r="511" spans="1:19" x14ac:dyDescent="0.25">
      <c r="A511" s="185"/>
      <c r="B511" s="25"/>
      <c r="C511" s="21" t="str">
        <f>+CONCATENATE(I511," ",G511)</f>
        <v xml:space="preserve">b) </v>
      </c>
      <c r="D511" s="22"/>
      <c r="G511" s="34" t="str">
        <f>IF(J510="FIN","",LOOKUP(I509,DATOS!A:A,DATOS!K:K))</f>
        <v/>
      </c>
      <c r="I511" s="31" t="s">
        <v>52</v>
      </c>
      <c r="K511" s="16">
        <f>S510</f>
        <v>0</v>
      </c>
      <c r="L511" s="16"/>
      <c r="M511" s="16"/>
      <c r="N511" s="16"/>
      <c r="O511" s="16"/>
      <c r="P511" s="16">
        <f>O510-P510</f>
        <v>0</v>
      </c>
      <c r="Q511" s="17" t="s">
        <v>1</v>
      </c>
      <c r="R511" s="16" t="str">
        <f>CONCATENATE(B511,Q511)</f>
        <v>B</v>
      </c>
      <c r="S511" s="16"/>
    </row>
    <row r="512" spans="1:19" x14ac:dyDescent="0.25">
      <c r="A512" s="185"/>
      <c r="B512" s="25"/>
      <c r="C512" s="21" t="str">
        <f>+CONCATENATE(I512," ",G512)</f>
        <v xml:space="preserve">c) </v>
      </c>
      <c r="D512" s="22"/>
      <c r="G512" s="34" t="str">
        <f>IF(J510="FIN","",LOOKUP(I509,DATOS!A:A,DATOS!L:L))</f>
        <v/>
      </c>
      <c r="I512" s="31" t="s">
        <v>51</v>
      </c>
      <c r="K512" s="16"/>
      <c r="L512" s="16"/>
      <c r="M512" s="16"/>
      <c r="N512" s="16"/>
      <c r="O512" s="16"/>
      <c r="P512" s="16"/>
      <c r="Q512" s="17" t="s">
        <v>2</v>
      </c>
      <c r="R512" s="16" t="str">
        <f>CONCATENATE(B512,Q512)</f>
        <v>C</v>
      </c>
      <c r="S512" s="16"/>
    </row>
    <row r="513" spans="1:19" x14ac:dyDescent="0.25">
      <c r="A513" s="185"/>
      <c r="B513" s="25"/>
      <c r="C513" s="21" t="str">
        <f>+CONCATENATE(I513," ",G513)</f>
        <v xml:space="preserve">d) </v>
      </c>
      <c r="D513" s="22"/>
      <c r="G513" s="34" t="str">
        <f>IF(J510="FIN","",LOOKUP(I509,DATOS!A:A,DATOS!M:M))</f>
        <v/>
      </c>
      <c r="I513" s="31" t="s">
        <v>43</v>
      </c>
      <c r="K513" s="16"/>
      <c r="L513" s="16"/>
      <c r="M513" s="16"/>
      <c r="N513" s="16"/>
      <c r="O513" s="16"/>
      <c r="P513" s="16"/>
      <c r="Q513" s="17" t="s">
        <v>3</v>
      </c>
      <c r="R513" s="16" t="str">
        <f>CONCATENATE(B513,Q513)</f>
        <v>D</v>
      </c>
      <c r="S513" s="16"/>
    </row>
    <row r="514" spans="1:19" x14ac:dyDescent="0.25">
      <c r="A514" s="9"/>
      <c r="B514" s="26"/>
      <c r="C514" s="23"/>
      <c r="D514" s="24"/>
      <c r="J514" s="15"/>
    </row>
    <row r="515" spans="1:19" x14ac:dyDescent="0.25">
      <c r="A515" s="9"/>
      <c r="B515" s="27"/>
      <c r="C515" s="19" t="str">
        <f>+CONCATENATE(K515,".- ",G515)</f>
        <v xml:space="preserve">86.- </v>
      </c>
      <c r="D515" s="20"/>
      <c r="E515" s="9"/>
      <c r="F515" s="9"/>
      <c r="G515" s="36" t="str">
        <f>IF(J516="FIN","",LOOKUP(I515,DATOS!A:A,DATOS!G:G))</f>
        <v/>
      </c>
      <c r="H515" s="36">
        <f>IF(J516="FIN",0,LOOKUP(I515,DATOS!A:A,DATOS!N:N))</f>
        <v>0</v>
      </c>
      <c r="I515" s="31">
        <f>+I509+1</f>
        <v>86</v>
      </c>
      <c r="J515" s="56">
        <f>IF(LOOKUP(I515,DATOS!A:A,DATOS!C:C)=0,J509,(LOOKUP(I515,DATOS!A:A,DATOS!C:C)))</f>
        <v>2</v>
      </c>
      <c r="K515" s="18">
        <f>+K509+1</f>
        <v>86</v>
      </c>
      <c r="L515" s="16" t="s">
        <v>31</v>
      </c>
      <c r="M515" s="16" t="s">
        <v>32</v>
      </c>
      <c r="N515" s="16" t="s">
        <v>37</v>
      </c>
      <c r="O515" s="16" t="s">
        <v>33</v>
      </c>
      <c r="P515" s="16" t="s">
        <v>34</v>
      </c>
      <c r="Q515" s="16" t="s">
        <v>35</v>
      </c>
      <c r="R515" s="16" t="str">
        <f>CONCATENATE("X",H515)</f>
        <v>X0</v>
      </c>
      <c r="S515" s="16" t="s">
        <v>36</v>
      </c>
    </row>
    <row r="516" spans="1:19" x14ac:dyDescent="0.25">
      <c r="A516" s="185">
        <f>IF($E$2="X",0,IF(K517&gt;2,H515,K517))</f>
        <v>0</v>
      </c>
      <c r="B516" s="25"/>
      <c r="C516" s="21" t="str">
        <f>+CONCATENATE(I516," ",G516)</f>
        <v xml:space="preserve">a) </v>
      </c>
      <c r="D516" s="22"/>
      <c r="G516" s="34" t="str">
        <f>IF(J516="FIN","",LOOKUP(I515,DATOS!A:A,DATOS!J:J))</f>
        <v/>
      </c>
      <c r="I516" s="31" t="s">
        <v>53</v>
      </c>
      <c r="J516" s="37" t="str">
        <f>IF(J510="FIN","FIN",IF(J515=J509,"","FIN"))</f>
        <v>FIN</v>
      </c>
      <c r="K516" s="16" t="s">
        <v>5</v>
      </c>
      <c r="L516" s="16">
        <f>IF(M516&gt;0,0,P516)</f>
        <v>0</v>
      </c>
      <c r="M516" s="16">
        <f>IF(P517&gt;0,1,0)</f>
        <v>0</v>
      </c>
      <c r="N516" s="16">
        <f>IF(M516=1,-1/COUNTA(Q516:Q519),0)</f>
        <v>0</v>
      </c>
      <c r="O516" s="16">
        <f>COUNTA(B516:B519)</f>
        <v>0</v>
      </c>
      <c r="P516" s="16">
        <f>COUNTIF(R516:R519,R515)</f>
        <v>0</v>
      </c>
      <c r="Q516" s="17" t="s">
        <v>0</v>
      </c>
      <c r="R516" s="16" t="str">
        <f>CONCATENATE(B516,Q516)</f>
        <v>A</v>
      </c>
      <c r="S516" s="16">
        <f>IF(P516&gt;0,P516+O516,O516*3)</f>
        <v>0</v>
      </c>
    </row>
    <row r="517" spans="1:19" x14ac:dyDescent="0.25">
      <c r="A517" s="185"/>
      <c r="B517" s="25"/>
      <c r="C517" s="21" t="str">
        <f>+CONCATENATE(I517," ",G517)</f>
        <v xml:space="preserve">b) </v>
      </c>
      <c r="D517" s="22"/>
      <c r="G517" s="34" t="str">
        <f>IF(J516="FIN","",LOOKUP(I515,DATOS!A:A,DATOS!K:K))</f>
        <v/>
      </c>
      <c r="I517" s="31" t="s">
        <v>52</v>
      </c>
      <c r="K517" s="16">
        <f>S516</f>
        <v>0</v>
      </c>
      <c r="L517" s="16"/>
      <c r="M517" s="16"/>
      <c r="N517" s="16"/>
      <c r="O517" s="16"/>
      <c r="P517" s="16">
        <f>O516-P516</f>
        <v>0</v>
      </c>
      <c r="Q517" s="17" t="s">
        <v>1</v>
      </c>
      <c r="R517" s="16" t="str">
        <f>CONCATENATE(B517,Q517)</f>
        <v>B</v>
      </c>
      <c r="S517" s="16"/>
    </row>
    <row r="518" spans="1:19" x14ac:dyDescent="0.25">
      <c r="A518" s="185"/>
      <c r="B518" s="25"/>
      <c r="C518" s="21" t="str">
        <f>+CONCATENATE(I518," ",G518)</f>
        <v xml:space="preserve">c) </v>
      </c>
      <c r="D518" s="22"/>
      <c r="G518" s="34" t="str">
        <f>IF(J516="FIN","",LOOKUP(I515,DATOS!A:A,DATOS!L:L))</f>
        <v/>
      </c>
      <c r="I518" s="31" t="s">
        <v>51</v>
      </c>
      <c r="K518" s="16"/>
      <c r="L518" s="16"/>
      <c r="M518" s="16"/>
      <c r="N518" s="16"/>
      <c r="O518" s="16"/>
      <c r="P518" s="16"/>
      <c r="Q518" s="17" t="s">
        <v>2</v>
      </c>
      <c r="R518" s="16" t="str">
        <f>CONCATENATE(B518,Q518)</f>
        <v>C</v>
      </c>
      <c r="S518" s="16"/>
    </row>
    <row r="519" spans="1:19" x14ac:dyDescent="0.25">
      <c r="A519" s="185"/>
      <c r="B519" s="25"/>
      <c r="C519" s="21" t="str">
        <f>+CONCATENATE(I519," ",G519)</f>
        <v xml:space="preserve">d) </v>
      </c>
      <c r="D519" s="22"/>
      <c r="G519" s="34" t="str">
        <f>IF(J516="FIN","",LOOKUP(I515,DATOS!A:A,DATOS!M:M))</f>
        <v/>
      </c>
      <c r="I519" s="31" t="s">
        <v>43</v>
      </c>
      <c r="K519" s="16"/>
      <c r="L519" s="16"/>
      <c r="M519" s="16"/>
      <c r="N519" s="16"/>
      <c r="O519" s="16"/>
      <c r="P519" s="16"/>
      <c r="Q519" s="17" t="s">
        <v>3</v>
      </c>
      <c r="R519" s="16" t="str">
        <f>CONCATENATE(B519,Q519)</f>
        <v>D</v>
      </c>
      <c r="S519" s="16"/>
    </row>
    <row r="520" spans="1:19" x14ac:dyDescent="0.25">
      <c r="A520" s="9"/>
      <c r="B520" s="26"/>
      <c r="C520" s="23"/>
      <c r="D520" s="24"/>
      <c r="J520" s="15"/>
    </row>
    <row r="521" spans="1:19" x14ac:dyDescent="0.25">
      <c r="A521" s="9"/>
      <c r="B521" s="27"/>
      <c r="C521" s="19" t="str">
        <f>+CONCATENATE(K521,".- ",G521)</f>
        <v xml:space="preserve">87.- </v>
      </c>
      <c r="D521" s="20"/>
      <c r="E521" s="9"/>
      <c r="F521" s="9"/>
      <c r="G521" s="36" t="str">
        <f>IF(J522="FIN","",LOOKUP(I521,DATOS!A:A,DATOS!G:G))</f>
        <v/>
      </c>
      <c r="H521" s="36">
        <f>IF(J522="FIN",0,LOOKUP(I521,DATOS!A:A,DATOS!N:N))</f>
        <v>0</v>
      </c>
      <c r="I521" s="31">
        <f>+I515+1</f>
        <v>87</v>
      </c>
      <c r="J521" s="56">
        <f>IF(LOOKUP(I521,DATOS!A:A,DATOS!C:C)=0,J515,(LOOKUP(I521,DATOS!A:A,DATOS!C:C)))</f>
        <v>2</v>
      </c>
      <c r="K521" s="18">
        <f>+K515+1</f>
        <v>87</v>
      </c>
      <c r="L521" s="16" t="s">
        <v>31</v>
      </c>
      <c r="M521" s="16" t="s">
        <v>32</v>
      </c>
      <c r="N521" s="16" t="s">
        <v>37</v>
      </c>
      <c r="O521" s="16" t="s">
        <v>33</v>
      </c>
      <c r="P521" s="16" t="s">
        <v>34</v>
      </c>
      <c r="Q521" s="16" t="s">
        <v>35</v>
      </c>
      <c r="R521" s="16" t="str">
        <f>CONCATENATE("X",H521)</f>
        <v>X0</v>
      </c>
      <c r="S521" s="16" t="s">
        <v>36</v>
      </c>
    </row>
    <row r="522" spans="1:19" x14ac:dyDescent="0.25">
      <c r="A522" s="185">
        <f>IF($E$2="X",0,IF(K523&gt;2,H521,K523))</f>
        <v>0</v>
      </c>
      <c r="B522" s="25"/>
      <c r="C522" s="21" t="str">
        <f>+CONCATENATE(I522," ",G522)</f>
        <v xml:space="preserve">a) </v>
      </c>
      <c r="D522" s="22"/>
      <c r="G522" s="34" t="str">
        <f>IF(J522="FIN","",LOOKUP(I521,DATOS!A:A,DATOS!J:J))</f>
        <v/>
      </c>
      <c r="I522" s="31" t="s">
        <v>53</v>
      </c>
      <c r="J522" s="37" t="str">
        <f>IF(J516="FIN","FIN",IF(J521=J515,"","FIN"))</f>
        <v>FIN</v>
      </c>
      <c r="K522" s="16" t="s">
        <v>5</v>
      </c>
      <c r="L522" s="16">
        <f>IF(M522&gt;0,0,P522)</f>
        <v>0</v>
      </c>
      <c r="M522" s="16">
        <f>IF(P523&gt;0,1,0)</f>
        <v>0</v>
      </c>
      <c r="N522" s="16">
        <f>IF(M522=1,-1/COUNTA(Q522:Q525),0)</f>
        <v>0</v>
      </c>
      <c r="O522" s="16">
        <f>COUNTA(B522:B525)</f>
        <v>0</v>
      </c>
      <c r="P522" s="16">
        <f>COUNTIF(R522:R525,R521)</f>
        <v>0</v>
      </c>
      <c r="Q522" s="17" t="s">
        <v>0</v>
      </c>
      <c r="R522" s="16" t="str">
        <f>CONCATENATE(B522,Q522)</f>
        <v>A</v>
      </c>
      <c r="S522" s="16">
        <f>IF(P522&gt;0,P522+O522,O522*3)</f>
        <v>0</v>
      </c>
    </row>
    <row r="523" spans="1:19" x14ac:dyDescent="0.25">
      <c r="A523" s="185"/>
      <c r="B523" s="25"/>
      <c r="C523" s="21" t="str">
        <f>+CONCATENATE(I523," ",G523)</f>
        <v xml:space="preserve">b) </v>
      </c>
      <c r="D523" s="22"/>
      <c r="G523" s="34" t="str">
        <f>IF(J522="FIN","",LOOKUP(I521,DATOS!A:A,DATOS!K:K))</f>
        <v/>
      </c>
      <c r="I523" s="31" t="s">
        <v>52</v>
      </c>
      <c r="K523" s="16">
        <f>S522</f>
        <v>0</v>
      </c>
      <c r="L523" s="16"/>
      <c r="M523" s="16"/>
      <c r="N523" s="16"/>
      <c r="O523" s="16"/>
      <c r="P523" s="16">
        <f>O522-P522</f>
        <v>0</v>
      </c>
      <c r="Q523" s="17" t="s">
        <v>1</v>
      </c>
      <c r="R523" s="16" t="str">
        <f>CONCATENATE(B523,Q523)</f>
        <v>B</v>
      </c>
      <c r="S523" s="16"/>
    </row>
    <row r="524" spans="1:19" x14ac:dyDescent="0.25">
      <c r="A524" s="185"/>
      <c r="B524" s="25"/>
      <c r="C524" s="21" t="str">
        <f>+CONCATENATE(I524," ",G524)</f>
        <v xml:space="preserve">c) </v>
      </c>
      <c r="D524" s="22"/>
      <c r="G524" s="34" t="str">
        <f>IF(J522="FIN","",LOOKUP(I521,DATOS!A:A,DATOS!L:L))</f>
        <v/>
      </c>
      <c r="I524" s="31" t="s">
        <v>51</v>
      </c>
      <c r="K524" s="16"/>
      <c r="L524" s="16"/>
      <c r="M524" s="16"/>
      <c r="N524" s="16"/>
      <c r="O524" s="16"/>
      <c r="P524" s="16"/>
      <c r="Q524" s="17" t="s">
        <v>2</v>
      </c>
      <c r="R524" s="16" t="str">
        <f>CONCATENATE(B524,Q524)</f>
        <v>C</v>
      </c>
      <c r="S524" s="16"/>
    </row>
    <row r="525" spans="1:19" x14ac:dyDescent="0.25">
      <c r="A525" s="185"/>
      <c r="B525" s="25"/>
      <c r="C525" s="21" t="str">
        <f>+CONCATENATE(I525," ",G525)</f>
        <v xml:space="preserve">d) </v>
      </c>
      <c r="D525" s="22"/>
      <c r="G525" s="34" t="str">
        <f>IF(J522="FIN","",LOOKUP(I521,DATOS!A:A,DATOS!M:M))</f>
        <v/>
      </c>
      <c r="I525" s="31" t="s">
        <v>43</v>
      </c>
      <c r="K525" s="16"/>
      <c r="L525" s="16"/>
      <c r="M525" s="16"/>
      <c r="N525" s="16"/>
      <c r="O525" s="16"/>
      <c r="P525" s="16"/>
      <c r="Q525" s="17" t="s">
        <v>3</v>
      </c>
      <c r="R525" s="16" t="str">
        <f>CONCATENATE(B525,Q525)</f>
        <v>D</v>
      </c>
      <c r="S525" s="16"/>
    </row>
    <row r="526" spans="1:19" x14ac:dyDescent="0.25">
      <c r="A526" s="9"/>
      <c r="B526" s="26"/>
      <c r="C526" s="23"/>
      <c r="D526" s="24"/>
      <c r="J526" s="15"/>
    </row>
    <row r="527" spans="1:19" x14ac:dyDescent="0.25">
      <c r="A527" s="9"/>
      <c r="B527" s="27"/>
      <c r="C527" s="19" t="str">
        <f>+CONCATENATE(K527,".- ",G527)</f>
        <v xml:space="preserve">88.- </v>
      </c>
      <c r="D527" s="20"/>
      <c r="E527" s="9"/>
      <c r="F527" s="9"/>
      <c r="G527" s="36" t="str">
        <f>IF(J528="FIN","",LOOKUP(I527,DATOS!A:A,DATOS!G:G))</f>
        <v/>
      </c>
      <c r="H527" s="36">
        <f>IF(J528="FIN",0,LOOKUP(I527,DATOS!A:A,DATOS!N:N))</f>
        <v>0</v>
      </c>
      <c r="I527" s="31">
        <f>+I521+1</f>
        <v>88</v>
      </c>
      <c r="J527" s="56">
        <f>IF(LOOKUP(I527,DATOS!A:A,DATOS!C:C)=0,J521,(LOOKUP(I527,DATOS!A:A,DATOS!C:C)))</f>
        <v>2</v>
      </c>
      <c r="K527" s="18">
        <f>+K521+1</f>
        <v>88</v>
      </c>
      <c r="L527" s="16" t="s">
        <v>31</v>
      </c>
      <c r="M527" s="16" t="s">
        <v>32</v>
      </c>
      <c r="N527" s="16" t="s">
        <v>37</v>
      </c>
      <c r="O527" s="16" t="s">
        <v>33</v>
      </c>
      <c r="P527" s="16" t="s">
        <v>34</v>
      </c>
      <c r="Q527" s="16" t="s">
        <v>35</v>
      </c>
      <c r="R527" s="16" t="str">
        <f>CONCATENATE("X",H527)</f>
        <v>X0</v>
      </c>
      <c r="S527" s="16" t="s">
        <v>36</v>
      </c>
    </row>
    <row r="528" spans="1:19" x14ac:dyDescent="0.25">
      <c r="A528" s="185">
        <f>IF($E$2="X",0,IF(K529&gt;2,H527,K529))</f>
        <v>0</v>
      </c>
      <c r="B528" s="25"/>
      <c r="C528" s="21" t="str">
        <f>+CONCATENATE(I528," ",G528)</f>
        <v xml:space="preserve">a) </v>
      </c>
      <c r="D528" s="22"/>
      <c r="G528" s="34" t="str">
        <f>IF(J528="FIN","",LOOKUP(I527,DATOS!A:A,DATOS!J:J))</f>
        <v/>
      </c>
      <c r="I528" s="31" t="s">
        <v>53</v>
      </c>
      <c r="J528" s="37" t="str">
        <f>IF(J522="FIN","FIN",IF(J527=J521,"","FIN"))</f>
        <v>FIN</v>
      </c>
      <c r="K528" s="16" t="s">
        <v>5</v>
      </c>
      <c r="L528" s="16">
        <f>IF(M528&gt;0,0,P528)</f>
        <v>0</v>
      </c>
      <c r="M528" s="16">
        <f>IF(P529&gt;0,1,0)</f>
        <v>0</v>
      </c>
      <c r="N528" s="16">
        <f>IF(M528=1,-1/COUNTA(Q528:Q531),0)</f>
        <v>0</v>
      </c>
      <c r="O528" s="16">
        <f>COUNTA(B528:B531)</f>
        <v>0</v>
      </c>
      <c r="P528" s="16">
        <f>COUNTIF(R528:R531,R527)</f>
        <v>0</v>
      </c>
      <c r="Q528" s="17" t="s">
        <v>0</v>
      </c>
      <c r="R528" s="16" t="str">
        <f>CONCATENATE(B528,Q528)</f>
        <v>A</v>
      </c>
      <c r="S528" s="16">
        <f>IF(P528&gt;0,P528+O528,O528*3)</f>
        <v>0</v>
      </c>
    </row>
    <row r="529" spans="1:19" x14ac:dyDescent="0.25">
      <c r="A529" s="185"/>
      <c r="B529" s="25"/>
      <c r="C529" s="21" t="str">
        <f>+CONCATENATE(I529," ",G529)</f>
        <v xml:space="preserve">b) </v>
      </c>
      <c r="D529" s="22"/>
      <c r="G529" s="34" t="str">
        <f>IF(J528="FIN","",LOOKUP(I527,DATOS!A:A,DATOS!K:K))</f>
        <v/>
      </c>
      <c r="I529" s="31" t="s">
        <v>52</v>
      </c>
      <c r="K529" s="16">
        <f>S528</f>
        <v>0</v>
      </c>
      <c r="L529" s="16"/>
      <c r="M529" s="16"/>
      <c r="N529" s="16"/>
      <c r="O529" s="16"/>
      <c r="P529" s="16">
        <f>O528-P528</f>
        <v>0</v>
      </c>
      <c r="Q529" s="17" t="s">
        <v>1</v>
      </c>
      <c r="R529" s="16" t="str">
        <f>CONCATENATE(B529,Q529)</f>
        <v>B</v>
      </c>
      <c r="S529" s="16"/>
    </row>
    <row r="530" spans="1:19" x14ac:dyDescent="0.25">
      <c r="A530" s="185"/>
      <c r="B530" s="25"/>
      <c r="C530" s="21" t="str">
        <f>+CONCATENATE(I530," ",G530)</f>
        <v xml:space="preserve">c) </v>
      </c>
      <c r="D530" s="22"/>
      <c r="G530" s="34" t="str">
        <f>IF(J528="FIN","",LOOKUP(I527,DATOS!A:A,DATOS!L:L))</f>
        <v/>
      </c>
      <c r="I530" s="31" t="s">
        <v>51</v>
      </c>
      <c r="K530" s="16"/>
      <c r="L530" s="16"/>
      <c r="M530" s="16"/>
      <c r="N530" s="16"/>
      <c r="O530" s="16"/>
      <c r="P530" s="16"/>
      <c r="Q530" s="17" t="s">
        <v>2</v>
      </c>
      <c r="R530" s="16" t="str">
        <f>CONCATENATE(B530,Q530)</f>
        <v>C</v>
      </c>
      <c r="S530" s="16"/>
    </row>
    <row r="531" spans="1:19" x14ac:dyDescent="0.25">
      <c r="A531" s="185"/>
      <c r="B531" s="25"/>
      <c r="C531" s="21" t="str">
        <f>+CONCATENATE(I531," ",G531)</f>
        <v xml:space="preserve">d) </v>
      </c>
      <c r="D531" s="22"/>
      <c r="G531" s="34" t="str">
        <f>IF(J528="FIN","",LOOKUP(I527,DATOS!A:A,DATOS!M:M))</f>
        <v/>
      </c>
      <c r="I531" s="31" t="s">
        <v>43</v>
      </c>
      <c r="K531" s="16"/>
      <c r="L531" s="16"/>
      <c r="M531" s="16"/>
      <c r="N531" s="16"/>
      <c r="O531" s="16"/>
      <c r="P531" s="16"/>
      <c r="Q531" s="17" t="s">
        <v>3</v>
      </c>
      <c r="R531" s="16" t="str">
        <f>CONCATENATE(B531,Q531)</f>
        <v>D</v>
      </c>
      <c r="S531" s="16"/>
    </row>
    <row r="532" spans="1:19" x14ac:dyDescent="0.25">
      <c r="A532" s="9"/>
      <c r="B532" s="26"/>
      <c r="C532" s="23"/>
      <c r="D532" s="24"/>
      <c r="J532" s="15"/>
    </row>
    <row r="533" spans="1:19" x14ac:dyDescent="0.25">
      <c r="A533" s="9"/>
      <c r="B533" s="27"/>
      <c r="C533" s="19" t="str">
        <f>+CONCATENATE(K533,".- ",G533)</f>
        <v xml:space="preserve">89.- </v>
      </c>
      <c r="D533" s="20"/>
      <c r="E533" s="9"/>
      <c r="F533" s="9"/>
      <c r="G533" s="36" t="str">
        <f>IF(J534="FIN","",LOOKUP(I533,DATOS!A:A,DATOS!G:G))</f>
        <v/>
      </c>
      <c r="H533" s="36">
        <f>IF(J534="FIN",0,LOOKUP(I533,DATOS!A:A,DATOS!N:N))</f>
        <v>0</v>
      </c>
      <c r="I533" s="31">
        <f>+I527+1</f>
        <v>89</v>
      </c>
      <c r="J533" s="56">
        <f>IF(LOOKUP(I533,DATOS!A:A,DATOS!C:C)=0,J527,(LOOKUP(I533,DATOS!A:A,DATOS!C:C)))</f>
        <v>2</v>
      </c>
      <c r="K533" s="18">
        <f>+K527+1</f>
        <v>89</v>
      </c>
      <c r="L533" s="16" t="s">
        <v>31</v>
      </c>
      <c r="M533" s="16" t="s">
        <v>32</v>
      </c>
      <c r="N533" s="16" t="s">
        <v>37</v>
      </c>
      <c r="O533" s="16" t="s">
        <v>33</v>
      </c>
      <c r="P533" s="16" t="s">
        <v>34</v>
      </c>
      <c r="Q533" s="16" t="s">
        <v>35</v>
      </c>
      <c r="R533" s="16" t="str">
        <f>CONCATENATE("X",H533)</f>
        <v>X0</v>
      </c>
      <c r="S533" s="16" t="s">
        <v>36</v>
      </c>
    </row>
    <row r="534" spans="1:19" x14ac:dyDescent="0.25">
      <c r="A534" s="185">
        <f>IF($E$2="X",0,IF(K535&gt;2,H533,K535))</f>
        <v>0</v>
      </c>
      <c r="B534" s="25"/>
      <c r="C534" s="21" t="str">
        <f>+CONCATENATE(I534," ",G534)</f>
        <v xml:space="preserve">a) </v>
      </c>
      <c r="D534" s="22"/>
      <c r="G534" s="34" t="str">
        <f>IF(J534="FIN","",LOOKUP(I533,DATOS!A:A,DATOS!J:J))</f>
        <v/>
      </c>
      <c r="I534" s="31" t="s">
        <v>53</v>
      </c>
      <c r="J534" s="37" t="str">
        <f>IF(J528="FIN","FIN",IF(J533=J527,"","FIN"))</f>
        <v>FIN</v>
      </c>
      <c r="K534" s="16" t="s">
        <v>5</v>
      </c>
      <c r="L534" s="16">
        <f>IF(M534&gt;0,0,P534)</f>
        <v>0</v>
      </c>
      <c r="M534" s="16">
        <f>IF(P535&gt;0,1,0)</f>
        <v>0</v>
      </c>
      <c r="N534" s="16">
        <f>IF(M534=1,-1/COUNTA(Q534:Q537),0)</f>
        <v>0</v>
      </c>
      <c r="O534" s="16">
        <f>COUNTA(B534:B537)</f>
        <v>0</v>
      </c>
      <c r="P534" s="16">
        <f>COUNTIF(R534:R537,R533)</f>
        <v>0</v>
      </c>
      <c r="Q534" s="17" t="s">
        <v>0</v>
      </c>
      <c r="R534" s="16" t="str">
        <f>CONCATENATE(B534,Q534)</f>
        <v>A</v>
      </c>
      <c r="S534" s="16">
        <f>IF(P534&gt;0,P534+O534,O534*3)</f>
        <v>0</v>
      </c>
    </row>
    <row r="535" spans="1:19" x14ac:dyDescent="0.25">
      <c r="A535" s="185"/>
      <c r="B535" s="25"/>
      <c r="C535" s="21" t="str">
        <f>+CONCATENATE(I535," ",G535)</f>
        <v xml:space="preserve">b) </v>
      </c>
      <c r="D535" s="22"/>
      <c r="G535" s="34" t="str">
        <f>IF(J534="FIN","",LOOKUP(I533,DATOS!A:A,DATOS!K:K))</f>
        <v/>
      </c>
      <c r="I535" s="31" t="s">
        <v>52</v>
      </c>
      <c r="K535" s="16">
        <f>S534</f>
        <v>0</v>
      </c>
      <c r="L535" s="16"/>
      <c r="M535" s="16"/>
      <c r="N535" s="16"/>
      <c r="O535" s="16"/>
      <c r="P535" s="16">
        <f>O534-P534</f>
        <v>0</v>
      </c>
      <c r="Q535" s="17" t="s">
        <v>1</v>
      </c>
      <c r="R535" s="16" t="str">
        <f>CONCATENATE(B535,Q535)</f>
        <v>B</v>
      </c>
      <c r="S535" s="16"/>
    </row>
    <row r="536" spans="1:19" x14ac:dyDescent="0.25">
      <c r="A536" s="185"/>
      <c r="B536" s="25"/>
      <c r="C536" s="21" t="str">
        <f>+CONCATENATE(I536," ",G536)</f>
        <v xml:space="preserve">c) </v>
      </c>
      <c r="D536" s="22"/>
      <c r="G536" s="34" t="str">
        <f>IF(J534="FIN","",LOOKUP(I533,DATOS!A:A,DATOS!L:L))</f>
        <v/>
      </c>
      <c r="I536" s="31" t="s">
        <v>51</v>
      </c>
      <c r="K536" s="16"/>
      <c r="L536" s="16"/>
      <c r="M536" s="16"/>
      <c r="N536" s="16"/>
      <c r="O536" s="16"/>
      <c r="P536" s="16"/>
      <c r="Q536" s="17" t="s">
        <v>2</v>
      </c>
      <c r="R536" s="16" t="str">
        <f>CONCATENATE(B536,Q536)</f>
        <v>C</v>
      </c>
      <c r="S536" s="16"/>
    </row>
    <row r="537" spans="1:19" x14ac:dyDescent="0.25">
      <c r="A537" s="185"/>
      <c r="B537" s="25"/>
      <c r="C537" s="21" t="str">
        <f>+CONCATENATE(I537," ",G537)</f>
        <v xml:space="preserve">d) </v>
      </c>
      <c r="D537" s="22"/>
      <c r="G537" s="34" t="str">
        <f>IF(J534="FIN","",LOOKUP(I533,DATOS!A:A,DATOS!M:M))</f>
        <v/>
      </c>
      <c r="I537" s="31" t="s">
        <v>43</v>
      </c>
      <c r="K537" s="16"/>
      <c r="L537" s="16"/>
      <c r="M537" s="16"/>
      <c r="N537" s="16"/>
      <c r="O537" s="16"/>
      <c r="P537" s="16"/>
      <c r="Q537" s="17" t="s">
        <v>3</v>
      </c>
      <c r="R537" s="16" t="str">
        <f>CONCATENATE(B537,Q537)</f>
        <v>D</v>
      </c>
      <c r="S537" s="16"/>
    </row>
    <row r="538" spans="1:19" x14ac:dyDescent="0.25">
      <c r="A538" s="9"/>
      <c r="B538" s="26"/>
      <c r="C538" s="23"/>
      <c r="D538" s="24"/>
      <c r="J538" s="15"/>
    </row>
    <row r="539" spans="1:19" x14ac:dyDescent="0.25">
      <c r="A539" s="9"/>
      <c r="B539" s="27"/>
      <c r="C539" s="19" t="str">
        <f>+CONCATENATE(K539,".- ",G539)</f>
        <v xml:space="preserve">90.- </v>
      </c>
      <c r="D539" s="20"/>
      <c r="E539" s="9"/>
      <c r="F539" s="9"/>
      <c r="G539" s="36" t="str">
        <f>IF(J540="FIN","",LOOKUP(I539,DATOS!A:A,DATOS!G:G))</f>
        <v/>
      </c>
      <c r="H539" s="36">
        <f>IF(J540="FIN",0,LOOKUP(I539,DATOS!A:A,DATOS!N:N))</f>
        <v>0</v>
      </c>
      <c r="I539" s="31">
        <f>+I533+1</f>
        <v>90</v>
      </c>
      <c r="J539" s="56">
        <f>IF(LOOKUP(I539,DATOS!A:A,DATOS!C:C)=0,J533,(LOOKUP(I539,DATOS!A:A,DATOS!C:C)))</f>
        <v>2</v>
      </c>
      <c r="K539" s="18">
        <f>+K533+1</f>
        <v>90</v>
      </c>
      <c r="L539" s="16" t="s">
        <v>31</v>
      </c>
      <c r="M539" s="16" t="s">
        <v>32</v>
      </c>
      <c r="N539" s="16" t="s">
        <v>37</v>
      </c>
      <c r="O539" s="16" t="s">
        <v>33</v>
      </c>
      <c r="P539" s="16" t="s">
        <v>34</v>
      </c>
      <c r="Q539" s="16" t="s">
        <v>35</v>
      </c>
      <c r="R539" s="16" t="str">
        <f>CONCATENATE("X",H539)</f>
        <v>X0</v>
      </c>
      <c r="S539" s="16" t="s">
        <v>36</v>
      </c>
    </row>
    <row r="540" spans="1:19" x14ac:dyDescent="0.25">
      <c r="A540" s="185">
        <f>IF($E$2="X",0,IF(K541&gt;2,H539,K541))</f>
        <v>0</v>
      </c>
      <c r="B540" s="25"/>
      <c r="C540" s="21" t="str">
        <f>+CONCATENATE(I540," ",G540)</f>
        <v xml:space="preserve">a) </v>
      </c>
      <c r="D540" s="22"/>
      <c r="G540" s="34" t="str">
        <f>IF(J540="FIN","",LOOKUP(I539,DATOS!A:A,DATOS!J:J))</f>
        <v/>
      </c>
      <c r="I540" s="31" t="s">
        <v>53</v>
      </c>
      <c r="J540" s="37" t="str">
        <f>IF(J534="FIN","FIN",IF(J539=J533,"","FIN"))</f>
        <v>FIN</v>
      </c>
      <c r="K540" s="16" t="s">
        <v>5</v>
      </c>
      <c r="L540" s="16">
        <f>IF(M540&gt;0,0,P540)</f>
        <v>0</v>
      </c>
      <c r="M540" s="16">
        <f>IF(P541&gt;0,1,0)</f>
        <v>0</v>
      </c>
      <c r="N540" s="16">
        <f>IF(M540=1,-1/COUNTA(Q540:Q543),0)</f>
        <v>0</v>
      </c>
      <c r="O540" s="16">
        <f>COUNTA(B540:B543)</f>
        <v>0</v>
      </c>
      <c r="P540" s="16">
        <f>COUNTIF(R540:R543,R539)</f>
        <v>0</v>
      </c>
      <c r="Q540" s="17" t="s">
        <v>0</v>
      </c>
      <c r="R540" s="16" t="str">
        <f>CONCATENATE(B540,Q540)</f>
        <v>A</v>
      </c>
      <c r="S540" s="16">
        <f>IF(P540&gt;0,P540+O540,O540*3)</f>
        <v>0</v>
      </c>
    </row>
    <row r="541" spans="1:19" x14ac:dyDescent="0.25">
      <c r="A541" s="185"/>
      <c r="B541" s="25"/>
      <c r="C541" s="21" t="str">
        <f>+CONCATENATE(I541," ",G541)</f>
        <v xml:space="preserve">b) </v>
      </c>
      <c r="D541" s="22"/>
      <c r="G541" s="34" t="str">
        <f>IF(J540="FIN","",LOOKUP(I539,DATOS!A:A,DATOS!K:K))</f>
        <v/>
      </c>
      <c r="I541" s="31" t="s">
        <v>52</v>
      </c>
      <c r="K541" s="16">
        <f>S540</f>
        <v>0</v>
      </c>
      <c r="L541" s="16"/>
      <c r="M541" s="16"/>
      <c r="N541" s="16"/>
      <c r="O541" s="16"/>
      <c r="P541" s="16">
        <f>O540-P540</f>
        <v>0</v>
      </c>
      <c r="Q541" s="17" t="s">
        <v>1</v>
      </c>
      <c r="R541" s="16" t="str">
        <f>CONCATENATE(B541,Q541)</f>
        <v>B</v>
      </c>
      <c r="S541" s="16"/>
    </row>
    <row r="542" spans="1:19" x14ac:dyDescent="0.25">
      <c r="A542" s="185"/>
      <c r="B542" s="25"/>
      <c r="C542" s="21" t="str">
        <f>+CONCATENATE(I542," ",G542)</f>
        <v xml:space="preserve">c) </v>
      </c>
      <c r="D542" s="22"/>
      <c r="G542" s="34" t="str">
        <f>IF(J540="FIN","",LOOKUP(I539,DATOS!A:A,DATOS!L:L))</f>
        <v/>
      </c>
      <c r="I542" s="31" t="s">
        <v>51</v>
      </c>
      <c r="K542" s="16"/>
      <c r="L542" s="16"/>
      <c r="M542" s="16"/>
      <c r="N542" s="16"/>
      <c r="O542" s="16"/>
      <c r="P542" s="16"/>
      <c r="Q542" s="17" t="s">
        <v>2</v>
      </c>
      <c r="R542" s="16" t="str">
        <f>CONCATENATE(B542,Q542)</f>
        <v>C</v>
      </c>
      <c r="S542" s="16"/>
    </row>
    <row r="543" spans="1:19" x14ac:dyDescent="0.25">
      <c r="A543" s="185"/>
      <c r="B543" s="25"/>
      <c r="C543" s="21" t="str">
        <f>+CONCATENATE(I543," ",G543)</f>
        <v xml:space="preserve">d) </v>
      </c>
      <c r="D543" s="22"/>
      <c r="G543" s="34" t="str">
        <f>IF(J540="FIN","",LOOKUP(I539,DATOS!A:A,DATOS!M:M))</f>
        <v/>
      </c>
      <c r="I543" s="31" t="s">
        <v>43</v>
      </c>
      <c r="K543" s="16"/>
      <c r="L543" s="16"/>
      <c r="M543" s="16"/>
      <c r="N543" s="16"/>
      <c r="O543" s="16"/>
      <c r="P543" s="16"/>
      <c r="Q543" s="17" t="s">
        <v>3</v>
      </c>
      <c r="R543" s="16" t="str">
        <f>CONCATENATE(B543,Q543)</f>
        <v>D</v>
      </c>
      <c r="S543" s="16"/>
    </row>
    <row r="544" spans="1:19" x14ac:dyDescent="0.25">
      <c r="A544" s="9"/>
      <c r="B544" s="26"/>
      <c r="C544" s="23"/>
      <c r="D544" s="24"/>
      <c r="J544" s="15"/>
    </row>
    <row r="545" spans="1:19" x14ac:dyDescent="0.25">
      <c r="A545" s="9"/>
      <c r="B545" s="27"/>
      <c r="C545" s="19" t="str">
        <f>+CONCATENATE(K545,".- ",G545)</f>
        <v xml:space="preserve">91.- </v>
      </c>
      <c r="D545" s="20"/>
      <c r="E545" s="9"/>
      <c r="F545" s="9"/>
      <c r="G545" s="36" t="str">
        <f>IF(J546="FIN","",LOOKUP(I545,DATOS!A:A,DATOS!G:G))</f>
        <v/>
      </c>
      <c r="H545" s="36">
        <f>IF(J546="FIN",0,LOOKUP(I545,DATOS!A:A,DATOS!N:N))</f>
        <v>0</v>
      </c>
      <c r="I545" s="31">
        <f>+I539+1</f>
        <v>91</v>
      </c>
      <c r="J545" s="56">
        <f>IF(LOOKUP(I545,DATOS!A:A,DATOS!C:C)=0,J539,(LOOKUP(I545,DATOS!A:A,DATOS!C:C)))</f>
        <v>2</v>
      </c>
      <c r="K545" s="18">
        <f>+K539+1</f>
        <v>91</v>
      </c>
      <c r="L545" s="16" t="s">
        <v>31</v>
      </c>
      <c r="M545" s="16" t="s">
        <v>32</v>
      </c>
      <c r="N545" s="16" t="s">
        <v>37</v>
      </c>
      <c r="O545" s="16" t="s">
        <v>33</v>
      </c>
      <c r="P545" s="16" t="s">
        <v>34</v>
      </c>
      <c r="Q545" s="16" t="s">
        <v>35</v>
      </c>
      <c r="R545" s="16" t="str">
        <f>CONCATENATE("X",H545)</f>
        <v>X0</v>
      </c>
      <c r="S545" s="16" t="s">
        <v>36</v>
      </c>
    </row>
    <row r="546" spans="1:19" x14ac:dyDescent="0.25">
      <c r="A546" s="185">
        <f>IF($E$2="X",0,IF(K547&gt;2,H545,K547))</f>
        <v>0</v>
      </c>
      <c r="B546" s="25"/>
      <c r="C546" s="21" t="str">
        <f>+CONCATENATE(I546," ",G546)</f>
        <v xml:space="preserve">a) </v>
      </c>
      <c r="D546" s="22"/>
      <c r="G546" s="34" t="str">
        <f>IF(J546="FIN","",LOOKUP(I545,DATOS!A:A,DATOS!J:J))</f>
        <v/>
      </c>
      <c r="I546" s="31" t="s">
        <v>53</v>
      </c>
      <c r="J546" s="37" t="str">
        <f>IF(J540="FIN","FIN",IF(J545=J539,"","FIN"))</f>
        <v>FIN</v>
      </c>
      <c r="K546" s="16" t="s">
        <v>5</v>
      </c>
      <c r="L546" s="16">
        <f>IF(M546&gt;0,0,P546)</f>
        <v>0</v>
      </c>
      <c r="M546" s="16">
        <f>IF(P547&gt;0,1,0)</f>
        <v>0</v>
      </c>
      <c r="N546" s="16">
        <f>IF(M546=1,-1/COUNTA(Q546:Q549),0)</f>
        <v>0</v>
      </c>
      <c r="O546" s="16">
        <f>COUNTA(B546:B549)</f>
        <v>0</v>
      </c>
      <c r="P546" s="16">
        <f>COUNTIF(R546:R549,R545)</f>
        <v>0</v>
      </c>
      <c r="Q546" s="17" t="s">
        <v>0</v>
      </c>
      <c r="R546" s="16" t="str">
        <f>CONCATENATE(B546,Q546)</f>
        <v>A</v>
      </c>
      <c r="S546" s="16">
        <f>IF(P546&gt;0,P546+O546,O546*3)</f>
        <v>0</v>
      </c>
    </row>
    <row r="547" spans="1:19" x14ac:dyDescent="0.25">
      <c r="A547" s="185"/>
      <c r="B547" s="25"/>
      <c r="C547" s="21" t="str">
        <f>+CONCATENATE(I547," ",G547)</f>
        <v xml:space="preserve">b) </v>
      </c>
      <c r="D547" s="22"/>
      <c r="G547" s="34" t="str">
        <f>IF(J546="FIN","",LOOKUP(I545,DATOS!A:A,DATOS!K:K))</f>
        <v/>
      </c>
      <c r="I547" s="31" t="s">
        <v>52</v>
      </c>
      <c r="K547" s="16">
        <f>S546</f>
        <v>0</v>
      </c>
      <c r="L547" s="16"/>
      <c r="M547" s="16"/>
      <c r="N547" s="16"/>
      <c r="O547" s="16"/>
      <c r="P547" s="16">
        <f>O546-P546</f>
        <v>0</v>
      </c>
      <c r="Q547" s="17" t="s">
        <v>1</v>
      </c>
      <c r="R547" s="16" t="str">
        <f>CONCATENATE(B547,Q547)</f>
        <v>B</v>
      </c>
      <c r="S547" s="16"/>
    </row>
    <row r="548" spans="1:19" x14ac:dyDescent="0.25">
      <c r="A548" s="185"/>
      <c r="B548" s="25"/>
      <c r="C548" s="21" t="str">
        <f>+CONCATENATE(I548," ",G548)</f>
        <v xml:space="preserve">c) </v>
      </c>
      <c r="D548" s="22"/>
      <c r="G548" s="34" t="str">
        <f>IF(J546="FIN","",LOOKUP(I545,DATOS!A:A,DATOS!L:L))</f>
        <v/>
      </c>
      <c r="I548" s="31" t="s">
        <v>51</v>
      </c>
      <c r="K548" s="16"/>
      <c r="L548" s="16"/>
      <c r="M548" s="16"/>
      <c r="N548" s="16"/>
      <c r="O548" s="16"/>
      <c r="P548" s="16"/>
      <c r="Q548" s="17" t="s">
        <v>2</v>
      </c>
      <c r="R548" s="16" t="str">
        <f>CONCATENATE(B548,Q548)</f>
        <v>C</v>
      </c>
      <c r="S548" s="16"/>
    </row>
    <row r="549" spans="1:19" x14ac:dyDescent="0.25">
      <c r="A549" s="185"/>
      <c r="B549" s="25"/>
      <c r="C549" s="21" t="str">
        <f>+CONCATENATE(I549," ",G549)</f>
        <v xml:space="preserve">d) </v>
      </c>
      <c r="D549" s="22"/>
      <c r="G549" s="34" t="str">
        <f>IF(J546="FIN","",LOOKUP(I545,DATOS!A:A,DATOS!M:M))</f>
        <v/>
      </c>
      <c r="I549" s="31" t="s">
        <v>43</v>
      </c>
      <c r="K549" s="16"/>
      <c r="L549" s="16"/>
      <c r="M549" s="16"/>
      <c r="N549" s="16"/>
      <c r="O549" s="16"/>
      <c r="P549" s="16"/>
      <c r="Q549" s="17" t="s">
        <v>3</v>
      </c>
      <c r="R549" s="16" t="str">
        <f>CONCATENATE(B549,Q549)</f>
        <v>D</v>
      </c>
      <c r="S549" s="16"/>
    </row>
    <row r="550" spans="1:19" x14ac:dyDescent="0.25">
      <c r="A550" s="9"/>
      <c r="B550" s="26"/>
      <c r="C550" s="23"/>
      <c r="D550" s="24"/>
      <c r="J550" s="15"/>
    </row>
    <row r="551" spans="1:19" x14ac:dyDescent="0.25">
      <c r="A551" s="9"/>
      <c r="B551" s="27"/>
      <c r="C551" s="19" t="str">
        <f>+CONCATENATE(K551,".- ",G551)</f>
        <v xml:space="preserve">92.- </v>
      </c>
      <c r="D551" s="20"/>
      <c r="E551" s="9"/>
      <c r="F551" s="9"/>
      <c r="G551" s="36" t="str">
        <f>IF(J552="FIN","",LOOKUP(I551,DATOS!A:A,DATOS!G:G))</f>
        <v/>
      </c>
      <c r="H551" s="36">
        <f>IF(J552="FIN",0,LOOKUP(I551,DATOS!A:A,DATOS!N:N))</f>
        <v>0</v>
      </c>
      <c r="I551" s="31">
        <f>+I545+1</f>
        <v>92</v>
      </c>
      <c r="J551" s="56">
        <f>IF(LOOKUP(I551,DATOS!A:A,DATOS!C:C)=0,J545,(LOOKUP(I551,DATOS!A:A,DATOS!C:C)))</f>
        <v>2</v>
      </c>
      <c r="K551" s="18">
        <f>+K545+1</f>
        <v>92</v>
      </c>
      <c r="L551" s="16" t="s">
        <v>31</v>
      </c>
      <c r="M551" s="16" t="s">
        <v>32</v>
      </c>
      <c r="N551" s="16" t="s">
        <v>37</v>
      </c>
      <c r="O551" s="16" t="s">
        <v>33</v>
      </c>
      <c r="P551" s="16" t="s">
        <v>34</v>
      </c>
      <c r="Q551" s="16" t="s">
        <v>35</v>
      </c>
      <c r="R551" s="16" t="str">
        <f>CONCATENATE("X",H551)</f>
        <v>X0</v>
      </c>
      <c r="S551" s="16" t="s">
        <v>36</v>
      </c>
    </row>
    <row r="552" spans="1:19" x14ac:dyDescent="0.25">
      <c r="A552" s="185">
        <f>IF($E$2="X",0,IF(K553&gt;2,H551,K553))</f>
        <v>0</v>
      </c>
      <c r="B552" s="25"/>
      <c r="C552" s="21" t="str">
        <f>+CONCATENATE(I552," ",G552)</f>
        <v xml:space="preserve">a) </v>
      </c>
      <c r="D552" s="22"/>
      <c r="G552" s="34" t="str">
        <f>IF(J552="FIN","",LOOKUP(I551,DATOS!A:A,DATOS!J:J))</f>
        <v/>
      </c>
      <c r="I552" s="31" t="s">
        <v>53</v>
      </c>
      <c r="J552" s="37" t="str">
        <f>IF(J546="FIN","FIN",IF(J551=J545,"","FIN"))</f>
        <v>FIN</v>
      </c>
      <c r="K552" s="16" t="s">
        <v>5</v>
      </c>
      <c r="L552" s="16">
        <f>IF(M552&gt;0,0,P552)</f>
        <v>0</v>
      </c>
      <c r="M552" s="16">
        <f>IF(P553&gt;0,1,0)</f>
        <v>0</v>
      </c>
      <c r="N552" s="16">
        <f>IF(M552=1,-1/COUNTA(Q552:Q555),0)</f>
        <v>0</v>
      </c>
      <c r="O552" s="16">
        <f>COUNTA(B552:B555)</f>
        <v>0</v>
      </c>
      <c r="P552" s="16">
        <f>COUNTIF(R552:R555,R551)</f>
        <v>0</v>
      </c>
      <c r="Q552" s="17" t="s">
        <v>0</v>
      </c>
      <c r="R552" s="16" t="str">
        <f>CONCATENATE(B552,Q552)</f>
        <v>A</v>
      </c>
      <c r="S552" s="16">
        <f>IF(P552&gt;0,P552+O552,O552*3)</f>
        <v>0</v>
      </c>
    </row>
    <row r="553" spans="1:19" x14ac:dyDescent="0.25">
      <c r="A553" s="185"/>
      <c r="B553" s="25"/>
      <c r="C553" s="21" t="str">
        <f>+CONCATENATE(I553," ",G553)</f>
        <v xml:space="preserve">b) </v>
      </c>
      <c r="D553" s="22"/>
      <c r="G553" s="34" t="str">
        <f>IF(J552="FIN","",LOOKUP(I551,DATOS!A:A,DATOS!K:K))</f>
        <v/>
      </c>
      <c r="I553" s="31" t="s">
        <v>52</v>
      </c>
      <c r="K553" s="16">
        <f>S552</f>
        <v>0</v>
      </c>
      <c r="L553" s="16"/>
      <c r="M553" s="16"/>
      <c r="N553" s="16"/>
      <c r="O553" s="16"/>
      <c r="P553" s="16">
        <f>O552-P552</f>
        <v>0</v>
      </c>
      <c r="Q553" s="17" t="s">
        <v>1</v>
      </c>
      <c r="R553" s="16" t="str">
        <f>CONCATENATE(B553,Q553)</f>
        <v>B</v>
      </c>
      <c r="S553" s="16"/>
    </row>
    <row r="554" spans="1:19" x14ac:dyDescent="0.25">
      <c r="A554" s="185"/>
      <c r="B554" s="25"/>
      <c r="C554" s="21" t="str">
        <f>+CONCATENATE(I554," ",G554)</f>
        <v xml:space="preserve">c) </v>
      </c>
      <c r="D554" s="22"/>
      <c r="G554" s="34" t="str">
        <f>IF(J552="FIN","",LOOKUP(I551,DATOS!A:A,DATOS!L:L))</f>
        <v/>
      </c>
      <c r="I554" s="31" t="s">
        <v>51</v>
      </c>
      <c r="K554" s="16"/>
      <c r="L554" s="16"/>
      <c r="M554" s="16"/>
      <c r="N554" s="16"/>
      <c r="O554" s="16"/>
      <c r="P554" s="16"/>
      <c r="Q554" s="17" t="s">
        <v>2</v>
      </c>
      <c r="R554" s="16" t="str">
        <f>CONCATENATE(B554,Q554)</f>
        <v>C</v>
      </c>
      <c r="S554" s="16"/>
    </row>
    <row r="555" spans="1:19" x14ac:dyDescent="0.25">
      <c r="A555" s="185"/>
      <c r="B555" s="25"/>
      <c r="C555" s="21" t="str">
        <f>+CONCATENATE(I555," ",G555)</f>
        <v xml:space="preserve">d) </v>
      </c>
      <c r="D555" s="22"/>
      <c r="G555" s="34" t="str">
        <f>IF(J552="FIN","",LOOKUP(I551,DATOS!A:A,DATOS!M:M))</f>
        <v/>
      </c>
      <c r="I555" s="31" t="s">
        <v>43</v>
      </c>
      <c r="K555" s="16"/>
      <c r="L555" s="16"/>
      <c r="M555" s="16"/>
      <c r="N555" s="16"/>
      <c r="O555" s="16"/>
      <c r="P555" s="16"/>
      <c r="Q555" s="17" t="s">
        <v>3</v>
      </c>
      <c r="R555" s="16" t="str">
        <f>CONCATENATE(B555,Q555)</f>
        <v>D</v>
      </c>
      <c r="S555" s="16"/>
    </row>
    <row r="556" spans="1:19" x14ac:dyDescent="0.25">
      <c r="A556" s="9"/>
      <c r="B556" s="26"/>
      <c r="C556" s="23"/>
      <c r="D556" s="24"/>
      <c r="J556" s="15"/>
    </row>
    <row r="557" spans="1:19" x14ac:dyDescent="0.25">
      <c r="A557" s="9"/>
      <c r="B557" s="27"/>
      <c r="C557" s="19" t="str">
        <f>+CONCATENATE(K557,".- ",G557)</f>
        <v xml:space="preserve">93.- </v>
      </c>
      <c r="D557" s="20"/>
      <c r="E557" s="9"/>
      <c r="F557" s="9"/>
      <c r="G557" s="36" t="str">
        <f>IF(J558="FIN","",LOOKUP(I557,DATOS!A:A,DATOS!G:G))</f>
        <v/>
      </c>
      <c r="H557" s="36">
        <f>IF(J558="FIN",0,LOOKUP(I557,DATOS!A:A,DATOS!N:N))</f>
        <v>0</v>
      </c>
      <c r="I557" s="31">
        <f>+I551+1</f>
        <v>93</v>
      </c>
      <c r="J557" s="56">
        <f>IF(LOOKUP(I557,DATOS!A:A,DATOS!C:C)=0,J551,(LOOKUP(I557,DATOS!A:A,DATOS!C:C)))</f>
        <v>2</v>
      </c>
      <c r="K557" s="18">
        <f>+K551+1</f>
        <v>93</v>
      </c>
      <c r="L557" s="16" t="s">
        <v>31</v>
      </c>
      <c r="M557" s="16" t="s">
        <v>32</v>
      </c>
      <c r="N557" s="16" t="s">
        <v>37</v>
      </c>
      <c r="O557" s="16" t="s">
        <v>33</v>
      </c>
      <c r="P557" s="16" t="s">
        <v>34</v>
      </c>
      <c r="Q557" s="16" t="s">
        <v>35</v>
      </c>
      <c r="R557" s="16" t="str">
        <f>CONCATENATE("X",H557)</f>
        <v>X0</v>
      </c>
      <c r="S557" s="16" t="s">
        <v>36</v>
      </c>
    </row>
    <row r="558" spans="1:19" x14ac:dyDescent="0.25">
      <c r="A558" s="185">
        <f>IF($E$2="X",0,IF(K559&gt;2,H557,K559))</f>
        <v>0</v>
      </c>
      <c r="B558" s="25"/>
      <c r="C558" s="21" t="str">
        <f>+CONCATENATE(I558," ",G558)</f>
        <v xml:space="preserve">a) </v>
      </c>
      <c r="D558" s="22"/>
      <c r="G558" s="34" t="str">
        <f>IF(J558="FIN","",LOOKUP(I557,DATOS!A:A,DATOS!J:J))</f>
        <v/>
      </c>
      <c r="I558" s="31" t="s">
        <v>53</v>
      </c>
      <c r="J558" s="37" t="str">
        <f>IF(J552="FIN","FIN",IF(J557=J551,"","FIN"))</f>
        <v>FIN</v>
      </c>
      <c r="K558" s="16" t="s">
        <v>5</v>
      </c>
      <c r="L558" s="16">
        <f>IF(M558&gt;0,0,P558)</f>
        <v>0</v>
      </c>
      <c r="M558" s="16">
        <f>IF(P559&gt;0,1,0)</f>
        <v>0</v>
      </c>
      <c r="N558" s="16">
        <f>IF(M558=1,-1/COUNTA(Q558:Q561),0)</f>
        <v>0</v>
      </c>
      <c r="O558" s="16">
        <f>COUNTA(B558:B561)</f>
        <v>0</v>
      </c>
      <c r="P558" s="16">
        <f>COUNTIF(R558:R561,R557)</f>
        <v>0</v>
      </c>
      <c r="Q558" s="17" t="s">
        <v>0</v>
      </c>
      <c r="R558" s="16" t="str">
        <f>CONCATENATE(B558,Q558)</f>
        <v>A</v>
      </c>
      <c r="S558" s="16">
        <f>IF(P558&gt;0,P558+O558,O558*3)</f>
        <v>0</v>
      </c>
    </row>
    <row r="559" spans="1:19" x14ac:dyDescent="0.25">
      <c r="A559" s="185"/>
      <c r="B559" s="25"/>
      <c r="C559" s="21" t="str">
        <f>+CONCATENATE(I559," ",G559)</f>
        <v xml:space="preserve">b) </v>
      </c>
      <c r="D559" s="22"/>
      <c r="G559" s="34" t="str">
        <f>IF(J558="FIN","",LOOKUP(I557,DATOS!A:A,DATOS!K:K))</f>
        <v/>
      </c>
      <c r="I559" s="31" t="s">
        <v>52</v>
      </c>
      <c r="K559" s="16">
        <f>S558</f>
        <v>0</v>
      </c>
      <c r="L559" s="16"/>
      <c r="M559" s="16"/>
      <c r="N559" s="16"/>
      <c r="O559" s="16"/>
      <c r="P559" s="16">
        <f>O558-P558</f>
        <v>0</v>
      </c>
      <c r="Q559" s="17" t="s">
        <v>1</v>
      </c>
      <c r="R559" s="16" t="str">
        <f>CONCATENATE(B559,Q559)</f>
        <v>B</v>
      </c>
      <c r="S559" s="16"/>
    </row>
    <row r="560" spans="1:19" x14ac:dyDescent="0.25">
      <c r="A560" s="185"/>
      <c r="B560" s="25"/>
      <c r="C560" s="21" t="str">
        <f>+CONCATENATE(I560," ",G560)</f>
        <v xml:space="preserve">c) </v>
      </c>
      <c r="D560" s="22"/>
      <c r="G560" s="34" t="str">
        <f>IF(J558="FIN","",LOOKUP(I557,DATOS!A:A,DATOS!L:L))</f>
        <v/>
      </c>
      <c r="I560" s="31" t="s">
        <v>51</v>
      </c>
      <c r="K560" s="16"/>
      <c r="L560" s="16"/>
      <c r="M560" s="16"/>
      <c r="N560" s="16"/>
      <c r="O560" s="16"/>
      <c r="P560" s="16"/>
      <c r="Q560" s="17" t="s">
        <v>2</v>
      </c>
      <c r="R560" s="16" t="str">
        <f>CONCATENATE(B560,Q560)</f>
        <v>C</v>
      </c>
      <c r="S560" s="16"/>
    </row>
    <row r="561" spans="1:19" x14ac:dyDescent="0.25">
      <c r="A561" s="185"/>
      <c r="B561" s="25"/>
      <c r="C561" s="21" t="str">
        <f>+CONCATENATE(I561," ",G561)</f>
        <v xml:space="preserve">d) </v>
      </c>
      <c r="D561" s="22"/>
      <c r="G561" s="34" t="str">
        <f>IF(J558="FIN","",LOOKUP(I557,DATOS!A:A,DATOS!M:M))</f>
        <v/>
      </c>
      <c r="I561" s="31" t="s">
        <v>43</v>
      </c>
      <c r="K561" s="16"/>
      <c r="L561" s="16"/>
      <c r="M561" s="16"/>
      <c r="N561" s="16"/>
      <c r="O561" s="16"/>
      <c r="P561" s="16"/>
      <c r="Q561" s="17" t="s">
        <v>3</v>
      </c>
      <c r="R561" s="16" t="str">
        <f>CONCATENATE(B561,Q561)</f>
        <v>D</v>
      </c>
      <c r="S561" s="16"/>
    </row>
    <row r="562" spans="1:19" x14ac:dyDescent="0.25">
      <c r="A562" s="9"/>
      <c r="B562" s="26"/>
      <c r="C562" s="23"/>
      <c r="D562" s="24"/>
      <c r="J562" s="15"/>
    </row>
    <row r="563" spans="1:19" x14ac:dyDescent="0.25">
      <c r="A563" s="9"/>
      <c r="B563" s="27"/>
      <c r="C563" s="19" t="str">
        <f>+CONCATENATE(K563,".- ",G563)</f>
        <v xml:space="preserve">94.- </v>
      </c>
      <c r="D563" s="20"/>
      <c r="E563" s="9"/>
      <c r="F563" s="9"/>
      <c r="G563" s="36" t="str">
        <f>IF(J564="FIN","",LOOKUP(I563,DATOS!A:A,DATOS!G:G))</f>
        <v/>
      </c>
      <c r="H563" s="36">
        <f>IF(J564="FIN",0,LOOKUP(I563,DATOS!A:A,DATOS!N:N))</f>
        <v>0</v>
      </c>
      <c r="I563" s="31">
        <f>+I557+1</f>
        <v>94</v>
      </c>
      <c r="J563" s="56">
        <f>IF(LOOKUP(I563,DATOS!A:A,DATOS!C:C)=0,J557,(LOOKUP(I563,DATOS!A:A,DATOS!C:C)))</f>
        <v>2</v>
      </c>
      <c r="K563" s="18">
        <f>+K557+1</f>
        <v>94</v>
      </c>
      <c r="L563" s="16" t="s">
        <v>31</v>
      </c>
      <c r="M563" s="16" t="s">
        <v>32</v>
      </c>
      <c r="N563" s="16" t="s">
        <v>37</v>
      </c>
      <c r="O563" s="16" t="s">
        <v>33</v>
      </c>
      <c r="P563" s="16" t="s">
        <v>34</v>
      </c>
      <c r="Q563" s="16" t="s">
        <v>35</v>
      </c>
      <c r="R563" s="16" t="str">
        <f>CONCATENATE("X",H563)</f>
        <v>X0</v>
      </c>
      <c r="S563" s="16" t="s">
        <v>36</v>
      </c>
    </row>
    <row r="564" spans="1:19" x14ac:dyDescent="0.25">
      <c r="A564" s="185">
        <f>IF($E$2="X",0,IF(K565&gt;2,H563,K565))</f>
        <v>0</v>
      </c>
      <c r="B564" s="25"/>
      <c r="C564" s="21" t="str">
        <f>+CONCATENATE(I564," ",G564)</f>
        <v xml:space="preserve">a) </v>
      </c>
      <c r="D564" s="22"/>
      <c r="G564" s="34" t="str">
        <f>IF(J564="FIN","",LOOKUP(I563,DATOS!A:A,DATOS!J:J))</f>
        <v/>
      </c>
      <c r="I564" s="31" t="s">
        <v>53</v>
      </c>
      <c r="J564" s="37" t="str">
        <f>IF(J558="FIN","FIN",IF(J563=J557,"","FIN"))</f>
        <v>FIN</v>
      </c>
      <c r="K564" s="16" t="s">
        <v>5</v>
      </c>
      <c r="L564" s="16">
        <f>IF(M564&gt;0,0,P564)</f>
        <v>0</v>
      </c>
      <c r="M564" s="16">
        <f>IF(P565&gt;0,1,0)</f>
        <v>0</v>
      </c>
      <c r="N564" s="16">
        <f>IF(M564=1,-1/COUNTA(Q564:Q567),0)</f>
        <v>0</v>
      </c>
      <c r="O564" s="16">
        <f>COUNTA(B564:B567)</f>
        <v>0</v>
      </c>
      <c r="P564" s="16">
        <f>COUNTIF(R564:R567,R563)</f>
        <v>0</v>
      </c>
      <c r="Q564" s="17" t="s">
        <v>0</v>
      </c>
      <c r="R564" s="16" t="str">
        <f>CONCATENATE(B564,Q564)</f>
        <v>A</v>
      </c>
      <c r="S564" s="16">
        <f>IF(P564&gt;0,P564+O564,O564*3)</f>
        <v>0</v>
      </c>
    </row>
    <row r="565" spans="1:19" x14ac:dyDescent="0.25">
      <c r="A565" s="185"/>
      <c r="B565" s="25"/>
      <c r="C565" s="21" t="str">
        <f>+CONCATENATE(I565," ",G565)</f>
        <v xml:space="preserve">b) </v>
      </c>
      <c r="D565" s="22"/>
      <c r="G565" s="34" t="str">
        <f>IF(J564="FIN","",LOOKUP(I563,DATOS!A:A,DATOS!K:K))</f>
        <v/>
      </c>
      <c r="I565" s="31" t="s">
        <v>52</v>
      </c>
      <c r="K565" s="16">
        <f>S564</f>
        <v>0</v>
      </c>
      <c r="L565" s="16"/>
      <c r="M565" s="16"/>
      <c r="N565" s="16"/>
      <c r="O565" s="16"/>
      <c r="P565" s="16">
        <f>O564-P564</f>
        <v>0</v>
      </c>
      <c r="Q565" s="17" t="s">
        <v>1</v>
      </c>
      <c r="R565" s="16" t="str">
        <f>CONCATENATE(B565,Q565)</f>
        <v>B</v>
      </c>
      <c r="S565" s="16"/>
    </row>
    <row r="566" spans="1:19" x14ac:dyDescent="0.25">
      <c r="A566" s="185"/>
      <c r="B566" s="25"/>
      <c r="C566" s="21" t="str">
        <f>+CONCATENATE(I566," ",G566)</f>
        <v xml:space="preserve">c) </v>
      </c>
      <c r="D566" s="22"/>
      <c r="G566" s="34" t="str">
        <f>IF(J564="FIN","",LOOKUP(I563,DATOS!A:A,DATOS!L:L))</f>
        <v/>
      </c>
      <c r="I566" s="31" t="s">
        <v>51</v>
      </c>
      <c r="K566" s="16"/>
      <c r="L566" s="16"/>
      <c r="M566" s="16"/>
      <c r="N566" s="16"/>
      <c r="O566" s="16"/>
      <c r="P566" s="16"/>
      <c r="Q566" s="17" t="s">
        <v>2</v>
      </c>
      <c r="R566" s="16" t="str">
        <f>CONCATENATE(B566,Q566)</f>
        <v>C</v>
      </c>
      <c r="S566" s="16"/>
    </row>
    <row r="567" spans="1:19" x14ac:dyDescent="0.25">
      <c r="A567" s="185"/>
      <c r="B567" s="25"/>
      <c r="C567" s="21" t="str">
        <f>+CONCATENATE(I567," ",G567)</f>
        <v xml:space="preserve">d) </v>
      </c>
      <c r="D567" s="22"/>
      <c r="G567" s="34" t="str">
        <f>IF(J564="FIN","",LOOKUP(I563,DATOS!A:A,DATOS!M:M))</f>
        <v/>
      </c>
      <c r="I567" s="31" t="s">
        <v>43</v>
      </c>
      <c r="K567" s="16"/>
      <c r="L567" s="16"/>
      <c r="M567" s="16"/>
      <c r="N567" s="16"/>
      <c r="O567" s="16"/>
      <c r="P567" s="16"/>
      <c r="Q567" s="17" t="s">
        <v>3</v>
      </c>
      <c r="R567" s="16" t="str">
        <f>CONCATENATE(B567,Q567)</f>
        <v>D</v>
      </c>
      <c r="S567" s="16"/>
    </row>
    <row r="568" spans="1:19" x14ac:dyDescent="0.25">
      <c r="A568" s="9"/>
      <c r="B568" s="26"/>
      <c r="C568" s="23"/>
      <c r="D568" s="24"/>
      <c r="J568" s="15"/>
    </row>
    <row r="569" spans="1:19" x14ac:dyDescent="0.25">
      <c r="A569" s="9"/>
      <c r="B569" s="27"/>
      <c r="C569" s="19" t="str">
        <f>+CONCATENATE(K569,".- ",G569)</f>
        <v xml:space="preserve">95.- </v>
      </c>
      <c r="D569" s="20"/>
      <c r="E569" s="9"/>
      <c r="F569" s="9"/>
      <c r="G569" s="36" t="str">
        <f>IF(J570="FIN","",LOOKUP(I569,DATOS!A:A,DATOS!G:G))</f>
        <v/>
      </c>
      <c r="H569" s="36">
        <f>IF(J570="FIN",0,LOOKUP(I569,DATOS!A:A,DATOS!N:N))</f>
        <v>0</v>
      </c>
      <c r="I569" s="31">
        <f>+I563+1</f>
        <v>95</v>
      </c>
      <c r="J569" s="56">
        <f>IF(LOOKUP(I569,DATOS!A:A,DATOS!C:C)=0,J563,(LOOKUP(I569,DATOS!A:A,DATOS!C:C)))</f>
        <v>2</v>
      </c>
      <c r="K569" s="18">
        <f>+K563+1</f>
        <v>95</v>
      </c>
      <c r="L569" s="16" t="s">
        <v>31</v>
      </c>
      <c r="M569" s="16" t="s">
        <v>32</v>
      </c>
      <c r="N569" s="16" t="s">
        <v>37</v>
      </c>
      <c r="O569" s="16" t="s">
        <v>33</v>
      </c>
      <c r="P569" s="16" t="s">
        <v>34</v>
      </c>
      <c r="Q569" s="16" t="s">
        <v>35</v>
      </c>
      <c r="R569" s="16" t="str">
        <f>CONCATENATE("X",H569)</f>
        <v>X0</v>
      </c>
      <c r="S569" s="16" t="s">
        <v>36</v>
      </c>
    </row>
    <row r="570" spans="1:19" x14ac:dyDescent="0.25">
      <c r="A570" s="185">
        <f>IF($E$2="X",0,IF(K571&gt;2,H569,K571))</f>
        <v>0</v>
      </c>
      <c r="B570" s="25"/>
      <c r="C570" s="21" t="str">
        <f>+CONCATENATE(I570," ",G570)</f>
        <v xml:space="preserve">a) </v>
      </c>
      <c r="D570" s="22"/>
      <c r="G570" s="34" t="str">
        <f>IF(J570="FIN","",LOOKUP(I569,DATOS!A:A,DATOS!J:J))</f>
        <v/>
      </c>
      <c r="I570" s="31" t="s">
        <v>53</v>
      </c>
      <c r="J570" s="37" t="str">
        <f>IF(J564="FIN","FIN",IF(J569=J563,"","FIN"))</f>
        <v>FIN</v>
      </c>
      <c r="K570" s="16" t="s">
        <v>5</v>
      </c>
      <c r="L570" s="16">
        <f>IF(M570&gt;0,0,P570)</f>
        <v>0</v>
      </c>
      <c r="M570" s="16">
        <f>IF(P571&gt;0,1,0)</f>
        <v>0</v>
      </c>
      <c r="N570" s="16">
        <f>IF(M570=1,-1/COUNTA(Q570:Q573),0)</f>
        <v>0</v>
      </c>
      <c r="O570" s="16">
        <f>COUNTA(B570:B573)</f>
        <v>0</v>
      </c>
      <c r="P570" s="16">
        <f>COUNTIF(R570:R573,R569)</f>
        <v>0</v>
      </c>
      <c r="Q570" s="17" t="s">
        <v>0</v>
      </c>
      <c r="R570" s="16" t="str">
        <f>CONCATENATE(B570,Q570)</f>
        <v>A</v>
      </c>
      <c r="S570" s="16">
        <f>IF(P570&gt;0,P570+O570,O570*3)</f>
        <v>0</v>
      </c>
    </row>
    <row r="571" spans="1:19" x14ac:dyDescent="0.25">
      <c r="A571" s="185"/>
      <c r="B571" s="25"/>
      <c r="C571" s="21" t="str">
        <f>+CONCATENATE(I571," ",G571)</f>
        <v xml:space="preserve">b) </v>
      </c>
      <c r="D571" s="22"/>
      <c r="G571" s="34" t="str">
        <f>IF(J570="FIN","",LOOKUP(I569,DATOS!A:A,DATOS!K:K))</f>
        <v/>
      </c>
      <c r="I571" s="31" t="s">
        <v>52</v>
      </c>
      <c r="K571" s="16">
        <f>S570</f>
        <v>0</v>
      </c>
      <c r="L571" s="16"/>
      <c r="M571" s="16"/>
      <c r="N571" s="16"/>
      <c r="O571" s="16"/>
      <c r="P571" s="16">
        <f>O570-P570</f>
        <v>0</v>
      </c>
      <c r="Q571" s="17" t="s">
        <v>1</v>
      </c>
      <c r="R571" s="16" t="str">
        <f>CONCATENATE(B571,Q571)</f>
        <v>B</v>
      </c>
      <c r="S571" s="16"/>
    </row>
    <row r="572" spans="1:19" x14ac:dyDescent="0.25">
      <c r="A572" s="185"/>
      <c r="B572" s="25"/>
      <c r="C572" s="21" t="str">
        <f>+CONCATENATE(I572," ",G572)</f>
        <v xml:space="preserve">c) </v>
      </c>
      <c r="D572" s="22"/>
      <c r="G572" s="34" t="str">
        <f>IF(J570="FIN","",LOOKUP(I569,DATOS!A:A,DATOS!L:L))</f>
        <v/>
      </c>
      <c r="I572" s="31" t="s">
        <v>51</v>
      </c>
      <c r="K572" s="16"/>
      <c r="L572" s="16"/>
      <c r="M572" s="16"/>
      <c r="N572" s="16"/>
      <c r="O572" s="16"/>
      <c r="P572" s="16"/>
      <c r="Q572" s="17" t="s">
        <v>2</v>
      </c>
      <c r="R572" s="16" t="str">
        <f>CONCATENATE(B572,Q572)</f>
        <v>C</v>
      </c>
      <c r="S572" s="16"/>
    </row>
    <row r="573" spans="1:19" x14ac:dyDescent="0.25">
      <c r="A573" s="185"/>
      <c r="B573" s="25"/>
      <c r="C573" s="21" t="str">
        <f>+CONCATENATE(I573," ",G573)</f>
        <v xml:space="preserve">d) </v>
      </c>
      <c r="D573" s="22"/>
      <c r="G573" s="34" t="str">
        <f>IF(J570="FIN","",LOOKUP(I569,DATOS!A:A,DATOS!M:M))</f>
        <v/>
      </c>
      <c r="I573" s="31" t="s">
        <v>43</v>
      </c>
      <c r="K573" s="16"/>
      <c r="L573" s="16"/>
      <c r="M573" s="16"/>
      <c r="N573" s="16"/>
      <c r="O573" s="16"/>
      <c r="P573" s="16"/>
      <c r="Q573" s="17" t="s">
        <v>3</v>
      </c>
      <c r="R573" s="16" t="str">
        <f>CONCATENATE(B573,Q573)</f>
        <v>D</v>
      </c>
      <c r="S573" s="16"/>
    </row>
    <row r="574" spans="1:19" x14ac:dyDescent="0.25">
      <c r="A574" s="9"/>
      <c r="B574" s="26"/>
      <c r="C574" s="23"/>
      <c r="D574" s="24"/>
      <c r="J574" s="15"/>
    </row>
    <row r="575" spans="1:19" x14ac:dyDescent="0.25">
      <c r="A575" s="9"/>
      <c r="B575" s="27"/>
      <c r="C575" s="19" t="str">
        <f>+CONCATENATE(K575,".- ",G575)</f>
        <v xml:space="preserve">96.- </v>
      </c>
      <c r="D575" s="20"/>
      <c r="E575" s="9"/>
      <c r="F575" s="9"/>
      <c r="G575" s="36" t="str">
        <f>IF(J576="FIN","",LOOKUP(I575,DATOS!A:A,DATOS!G:G))</f>
        <v/>
      </c>
      <c r="H575" s="36">
        <f>IF(J576="FIN",0,LOOKUP(I575,DATOS!A:A,DATOS!N:N))</f>
        <v>0</v>
      </c>
      <c r="I575" s="31">
        <f>+I569+1</f>
        <v>96</v>
      </c>
      <c r="J575" s="56">
        <f>IF(LOOKUP(I575,DATOS!A:A,DATOS!C:C)=0,J569,(LOOKUP(I575,DATOS!A:A,DATOS!C:C)))</f>
        <v>2</v>
      </c>
      <c r="K575" s="18">
        <f>+K569+1</f>
        <v>96</v>
      </c>
      <c r="L575" s="16" t="s">
        <v>31</v>
      </c>
      <c r="M575" s="16" t="s">
        <v>32</v>
      </c>
      <c r="N575" s="16" t="s">
        <v>37</v>
      </c>
      <c r="O575" s="16" t="s">
        <v>33</v>
      </c>
      <c r="P575" s="16" t="s">
        <v>34</v>
      </c>
      <c r="Q575" s="16" t="s">
        <v>35</v>
      </c>
      <c r="R575" s="16" t="str">
        <f>CONCATENATE("X",H575)</f>
        <v>X0</v>
      </c>
      <c r="S575" s="16" t="s">
        <v>36</v>
      </c>
    </row>
    <row r="576" spans="1:19" x14ac:dyDescent="0.25">
      <c r="A576" s="185">
        <f>IF($E$2="X",0,IF(K577&gt;2,H575,K577))</f>
        <v>0</v>
      </c>
      <c r="B576" s="25"/>
      <c r="C576" s="21" t="str">
        <f>+CONCATENATE(I576," ",G576)</f>
        <v xml:space="preserve">a) </v>
      </c>
      <c r="D576" s="22"/>
      <c r="G576" s="34" t="str">
        <f>IF(J576="FIN","",LOOKUP(I575,DATOS!A:A,DATOS!J:J))</f>
        <v/>
      </c>
      <c r="I576" s="31" t="s">
        <v>53</v>
      </c>
      <c r="J576" s="37" t="str">
        <f>IF(J570="FIN","FIN",IF(J575=J569,"","FIN"))</f>
        <v>FIN</v>
      </c>
      <c r="K576" s="16" t="s">
        <v>5</v>
      </c>
      <c r="L576" s="16">
        <f>IF(M576&gt;0,0,P576)</f>
        <v>0</v>
      </c>
      <c r="M576" s="16">
        <f>IF(P577&gt;0,1,0)</f>
        <v>0</v>
      </c>
      <c r="N576" s="16">
        <f>IF(M576=1,-1/COUNTA(Q576:Q579),0)</f>
        <v>0</v>
      </c>
      <c r="O576" s="16">
        <f>COUNTA(B576:B579)</f>
        <v>0</v>
      </c>
      <c r="P576" s="16">
        <f>COUNTIF(R576:R579,R575)</f>
        <v>0</v>
      </c>
      <c r="Q576" s="17" t="s">
        <v>0</v>
      </c>
      <c r="R576" s="16" t="str">
        <f>CONCATENATE(B576,Q576)</f>
        <v>A</v>
      </c>
      <c r="S576" s="16">
        <f>IF(P576&gt;0,P576+O576,O576*3)</f>
        <v>0</v>
      </c>
    </row>
    <row r="577" spans="1:19" x14ac:dyDescent="0.25">
      <c r="A577" s="185"/>
      <c r="B577" s="25"/>
      <c r="C577" s="21" t="str">
        <f>+CONCATENATE(I577," ",G577)</f>
        <v xml:space="preserve">b) </v>
      </c>
      <c r="D577" s="22"/>
      <c r="G577" s="34" t="str">
        <f>IF(J576="FIN","",LOOKUP(I575,DATOS!A:A,DATOS!K:K))</f>
        <v/>
      </c>
      <c r="I577" s="31" t="s">
        <v>52</v>
      </c>
      <c r="K577" s="16">
        <f>S576</f>
        <v>0</v>
      </c>
      <c r="L577" s="16"/>
      <c r="M577" s="16"/>
      <c r="N577" s="16"/>
      <c r="O577" s="16"/>
      <c r="P577" s="16">
        <f>O576-P576</f>
        <v>0</v>
      </c>
      <c r="Q577" s="17" t="s">
        <v>1</v>
      </c>
      <c r="R577" s="16" t="str">
        <f>CONCATENATE(B577,Q577)</f>
        <v>B</v>
      </c>
      <c r="S577" s="16"/>
    </row>
    <row r="578" spans="1:19" x14ac:dyDescent="0.25">
      <c r="A578" s="185"/>
      <c r="B578" s="25"/>
      <c r="C578" s="21" t="str">
        <f>+CONCATENATE(I578," ",G578)</f>
        <v xml:space="preserve">c) </v>
      </c>
      <c r="D578" s="22"/>
      <c r="G578" s="34" t="str">
        <f>IF(J576="FIN","",LOOKUP(I575,DATOS!A:A,DATOS!L:L))</f>
        <v/>
      </c>
      <c r="I578" s="31" t="s">
        <v>51</v>
      </c>
      <c r="K578" s="16"/>
      <c r="L578" s="16"/>
      <c r="M578" s="16"/>
      <c r="N578" s="16"/>
      <c r="O578" s="16"/>
      <c r="P578" s="16"/>
      <c r="Q578" s="17" t="s">
        <v>2</v>
      </c>
      <c r="R578" s="16" t="str">
        <f>CONCATENATE(B578,Q578)</f>
        <v>C</v>
      </c>
      <c r="S578" s="16"/>
    </row>
    <row r="579" spans="1:19" x14ac:dyDescent="0.25">
      <c r="A579" s="185"/>
      <c r="B579" s="25"/>
      <c r="C579" s="21" t="str">
        <f>+CONCATENATE(I579," ",G579)</f>
        <v xml:space="preserve">d) </v>
      </c>
      <c r="D579" s="22"/>
      <c r="G579" s="34" t="str">
        <f>IF(J576="FIN","",LOOKUP(I575,DATOS!A:A,DATOS!M:M))</f>
        <v/>
      </c>
      <c r="I579" s="31" t="s">
        <v>43</v>
      </c>
      <c r="K579" s="16"/>
      <c r="L579" s="16"/>
      <c r="M579" s="16"/>
      <c r="N579" s="16"/>
      <c r="O579" s="16"/>
      <c r="P579" s="16"/>
      <c r="Q579" s="17" t="s">
        <v>3</v>
      </c>
      <c r="R579" s="16" t="str">
        <f>CONCATENATE(B579,Q579)</f>
        <v>D</v>
      </c>
      <c r="S579" s="16"/>
    </row>
    <row r="580" spans="1:19" x14ac:dyDescent="0.25">
      <c r="A580" s="9"/>
      <c r="B580" s="26"/>
      <c r="C580" s="23"/>
      <c r="D580" s="24"/>
      <c r="J580" s="15"/>
    </row>
    <row r="581" spans="1:19" x14ac:dyDescent="0.25">
      <c r="A581" s="9"/>
      <c r="B581" s="27"/>
      <c r="C581" s="19" t="str">
        <f>+CONCATENATE(K581,".- ",G581)</f>
        <v xml:space="preserve">97.- </v>
      </c>
      <c r="D581" s="20"/>
      <c r="E581" s="9"/>
      <c r="F581" s="9"/>
      <c r="G581" s="36" t="str">
        <f>IF(J582="FIN","",LOOKUP(I581,DATOS!A:A,DATOS!G:G))</f>
        <v/>
      </c>
      <c r="H581" s="36">
        <f>IF(J582="FIN",0,LOOKUP(I581,DATOS!A:A,DATOS!N:N))</f>
        <v>0</v>
      </c>
      <c r="I581" s="31">
        <f>+I575+1</f>
        <v>97</v>
      </c>
      <c r="J581" s="56">
        <f>IF(LOOKUP(I581,DATOS!A:A,DATOS!C:C)=0,J575,(LOOKUP(I581,DATOS!A:A,DATOS!C:C)))</f>
        <v>2</v>
      </c>
      <c r="K581" s="18">
        <f>+K575+1</f>
        <v>97</v>
      </c>
      <c r="L581" s="16" t="s">
        <v>31</v>
      </c>
      <c r="M581" s="16" t="s">
        <v>32</v>
      </c>
      <c r="N581" s="16" t="s">
        <v>37</v>
      </c>
      <c r="O581" s="16" t="s">
        <v>33</v>
      </c>
      <c r="P581" s="16" t="s">
        <v>34</v>
      </c>
      <c r="Q581" s="16" t="s">
        <v>35</v>
      </c>
      <c r="R581" s="16" t="str">
        <f>CONCATENATE("X",H581)</f>
        <v>X0</v>
      </c>
      <c r="S581" s="16" t="s">
        <v>36</v>
      </c>
    </row>
    <row r="582" spans="1:19" x14ac:dyDescent="0.25">
      <c r="A582" s="185">
        <f>IF($E$2="X",0,IF(K583&gt;2,H581,K583))</f>
        <v>0</v>
      </c>
      <c r="B582" s="25"/>
      <c r="C582" s="21" t="str">
        <f>+CONCATENATE(I582," ",G582)</f>
        <v xml:space="preserve">a) </v>
      </c>
      <c r="D582" s="22"/>
      <c r="G582" s="34" t="str">
        <f>IF(J582="FIN","",LOOKUP(I581,DATOS!A:A,DATOS!J:J))</f>
        <v/>
      </c>
      <c r="I582" s="31" t="s">
        <v>53</v>
      </c>
      <c r="J582" s="37" t="str">
        <f>IF(J576="FIN","FIN",IF(J581=J575,"","FIN"))</f>
        <v>FIN</v>
      </c>
      <c r="K582" s="16" t="s">
        <v>5</v>
      </c>
      <c r="L582" s="16">
        <f>IF(M582&gt;0,0,P582)</f>
        <v>0</v>
      </c>
      <c r="M582" s="16">
        <f>IF(P583&gt;0,1,0)</f>
        <v>0</v>
      </c>
      <c r="N582" s="16">
        <f>IF(M582=1,-1/COUNTA(Q582:Q585),0)</f>
        <v>0</v>
      </c>
      <c r="O582" s="16">
        <f>COUNTA(B582:B585)</f>
        <v>0</v>
      </c>
      <c r="P582" s="16">
        <f>COUNTIF(R582:R585,R581)</f>
        <v>0</v>
      </c>
      <c r="Q582" s="17" t="s">
        <v>0</v>
      </c>
      <c r="R582" s="16" t="str">
        <f>CONCATENATE(B582,Q582)</f>
        <v>A</v>
      </c>
      <c r="S582" s="16">
        <f>IF(P582&gt;0,P582+O582,O582*3)</f>
        <v>0</v>
      </c>
    </row>
    <row r="583" spans="1:19" x14ac:dyDescent="0.25">
      <c r="A583" s="185"/>
      <c r="B583" s="25"/>
      <c r="C583" s="21" t="str">
        <f>+CONCATENATE(I583," ",G583)</f>
        <v xml:space="preserve">b) </v>
      </c>
      <c r="D583" s="22"/>
      <c r="G583" s="34" t="str">
        <f>IF(J582="FIN","",LOOKUP(I581,DATOS!A:A,DATOS!K:K))</f>
        <v/>
      </c>
      <c r="I583" s="31" t="s">
        <v>52</v>
      </c>
      <c r="K583" s="16">
        <f>S582</f>
        <v>0</v>
      </c>
      <c r="L583" s="16"/>
      <c r="M583" s="16"/>
      <c r="N583" s="16"/>
      <c r="O583" s="16"/>
      <c r="P583" s="16">
        <f>O582-P582</f>
        <v>0</v>
      </c>
      <c r="Q583" s="17" t="s">
        <v>1</v>
      </c>
      <c r="R583" s="16" t="str">
        <f>CONCATENATE(B583,Q583)</f>
        <v>B</v>
      </c>
      <c r="S583" s="16"/>
    </row>
    <row r="584" spans="1:19" x14ac:dyDescent="0.25">
      <c r="A584" s="185"/>
      <c r="B584" s="25"/>
      <c r="C584" s="21" t="str">
        <f>+CONCATENATE(I584," ",G584)</f>
        <v xml:space="preserve">c) </v>
      </c>
      <c r="D584" s="22"/>
      <c r="G584" s="34" t="str">
        <f>IF(J582="FIN","",LOOKUP(I581,DATOS!A:A,DATOS!L:L))</f>
        <v/>
      </c>
      <c r="I584" s="31" t="s">
        <v>51</v>
      </c>
      <c r="K584" s="16"/>
      <c r="L584" s="16"/>
      <c r="M584" s="16"/>
      <c r="N584" s="16"/>
      <c r="O584" s="16"/>
      <c r="P584" s="16"/>
      <c r="Q584" s="17" t="s">
        <v>2</v>
      </c>
      <c r="R584" s="16" t="str">
        <f>CONCATENATE(B584,Q584)</f>
        <v>C</v>
      </c>
      <c r="S584" s="16"/>
    </row>
    <row r="585" spans="1:19" x14ac:dyDescent="0.25">
      <c r="A585" s="185"/>
      <c r="B585" s="25"/>
      <c r="C585" s="21" t="str">
        <f>+CONCATENATE(I585," ",G585)</f>
        <v xml:space="preserve">d) </v>
      </c>
      <c r="D585" s="22"/>
      <c r="G585" s="34" t="str">
        <f>IF(J582="FIN","",LOOKUP(I581,DATOS!A:A,DATOS!M:M))</f>
        <v/>
      </c>
      <c r="I585" s="31" t="s">
        <v>43</v>
      </c>
      <c r="K585" s="16"/>
      <c r="L585" s="16"/>
      <c r="M585" s="16"/>
      <c r="N585" s="16"/>
      <c r="O585" s="16"/>
      <c r="P585" s="16"/>
      <c r="Q585" s="17" t="s">
        <v>3</v>
      </c>
      <c r="R585" s="16" t="str">
        <f>CONCATENATE(B585,Q585)</f>
        <v>D</v>
      </c>
      <c r="S585" s="16"/>
    </row>
    <row r="586" spans="1:19" x14ac:dyDescent="0.25">
      <c r="A586" s="9"/>
      <c r="B586" s="26"/>
      <c r="C586" s="23"/>
      <c r="D586" s="24"/>
      <c r="J586" s="15"/>
    </row>
    <row r="587" spans="1:19" x14ac:dyDescent="0.25">
      <c r="A587" s="9"/>
      <c r="B587" s="27"/>
      <c r="C587" s="19" t="str">
        <f>+CONCATENATE(K587,".- ",G587)</f>
        <v xml:space="preserve">98.- </v>
      </c>
      <c r="D587" s="20"/>
      <c r="E587" s="9"/>
      <c r="F587" s="9"/>
      <c r="G587" s="36" t="str">
        <f>IF(J588="FIN","",LOOKUP(I587,DATOS!A:A,DATOS!G:G))</f>
        <v/>
      </c>
      <c r="H587" s="36">
        <f>IF(J588="FIN",0,LOOKUP(I587,DATOS!A:A,DATOS!N:N))</f>
        <v>0</v>
      </c>
      <c r="I587" s="31">
        <f>+I581+1</f>
        <v>98</v>
      </c>
      <c r="J587" s="56">
        <f>IF(LOOKUP(I587,DATOS!A:A,DATOS!C:C)=0,J581,(LOOKUP(I587,DATOS!A:A,DATOS!C:C)))</f>
        <v>2</v>
      </c>
      <c r="K587" s="18">
        <f>+K581+1</f>
        <v>98</v>
      </c>
      <c r="L587" s="16" t="s">
        <v>31</v>
      </c>
      <c r="M587" s="16" t="s">
        <v>32</v>
      </c>
      <c r="N587" s="16" t="s">
        <v>37</v>
      </c>
      <c r="O587" s="16" t="s">
        <v>33</v>
      </c>
      <c r="P587" s="16" t="s">
        <v>34</v>
      </c>
      <c r="Q587" s="16" t="s">
        <v>35</v>
      </c>
      <c r="R587" s="16" t="str">
        <f>CONCATENATE("X",H587)</f>
        <v>X0</v>
      </c>
      <c r="S587" s="16" t="s">
        <v>36</v>
      </c>
    </row>
    <row r="588" spans="1:19" x14ac:dyDescent="0.25">
      <c r="A588" s="185">
        <f>IF($E$2="X",0,IF(K589&gt;2,H587,K589))</f>
        <v>0</v>
      </c>
      <c r="B588" s="25"/>
      <c r="C588" s="21" t="str">
        <f>+CONCATENATE(I588," ",G588)</f>
        <v xml:space="preserve">a) </v>
      </c>
      <c r="D588" s="22"/>
      <c r="G588" s="34" t="str">
        <f>IF(J588="FIN","",LOOKUP(I587,DATOS!A:A,DATOS!J:J))</f>
        <v/>
      </c>
      <c r="I588" s="31" t="s">
        <v>53</v>
      </c>
      <c r="J588" s="37" t="str">
        <f>IF(J582="FIN","FIN",IF(J587=J581,"","FIN"))</f>
        <v>FIN</v>
      </c>
      <c r="K588" s="16" t="s">
        <v>5</v>
      </c>
      <c r="L588" s="16">
        <f>IF(M588&gt;0,0,P588)</f>
        <v>0</v>
      </c>
      <c r="M588" s="16">
        <f>IF(P589&gt;0,1,0)</f>
        <v>0</v>
      </c>
      <c r="N588" s="16">
        <f>IF(M588=1,-1/COUNTA(Q588:Q591),0)</f>
        <v>0</v>
      </c>
      <c r="O588" s="16">
        <f>COUNTA(B588:B591)</f>
        <v>0</v>
      </c>
      <c r="P588" s="16">
        <f>COUNTIF(R588:R591,R587)</f>
        <v>0</v>
      </c>
      <c r="Q588" s="17" t="s">
        <v>0</v>
      </c>
      <c r="R588" s="16" t="str">
        <f>CONCATENATE(B588,Q588)</f>
        <v>A</v>
      </c>
      <c r="S588" s="16">
        <f>IF(P588&gt;0,P588+O588,O588*3)</f>
        <v>0</v>
      </c>
    </row>
    <row r="589" spans="1:19" x14ac:dyDescent="0.25">
      <c r="A589" s="185"/>
      <c r="B589" s="25"/>
      <c r="C589" s="21" t="str">
        <f>+CONCATENATE(I589," ",G589)</f>
        <v xml:space="preserve">b) </v>
      </c>
      <c r="D589" s="22"/>
      <c r="G589" s="34" t="str">
        <f>IF(J588="FIN","",LOOKUP(I587,DATOS!A:A,DATOS!K:K))</f>
        <v/>
      </c>
      <c r="I589" s="31" t="s">
        <v>52</v>
      </c>
      <c r="K589" s="16">
        <f>S588</f>
        <v>0</v>
      </c>
      <c r="L589" s="16"/>
      <c r="M589" s="16"/>
      <c r="N589" s="16"/>
      <c r="O589" s="16"/>
      <c r="P589" s="16">
        <f>O588-P588</f>
        <v>0</v>
      </c>
      <c r="Q589" s="17" t="s">
        <v>1</v>
      </c>
      <c r="R589" s="16" t="str">
        <f>CONCATENATE(B589,Q589)</f>
        <v>B</v>
      </c>
      <c r="S589" s="16"/>
    </row>
    <row r="590" spans="1:19" x14ac:dyDescent="0.25">
      <c r="A590" s="185"/>
      <c r="B590" s="25"/>
      <c r="C590" s="21" t="str">
        <f>+CONCATENATE(I590," ",G590)</f>
        <v xml:space="preserve">c) </v>
      </c>
      <c r="D590" s="22"/>
      <c r="G590" s="34" t="str">
        <f>IF(J588="FIN","",LOOKUP(I587,DATOS!A:A,DATOS!L:L))</f>
        <v/>
      </c>
      <c r="I590" s="31" t="s">
        <v>51</v>
      </c>
      <c r="K590" s="16"/>
      <c r="L590" s="16"/>
      <c r="M590" s="16"/>
      <c r="N590" s="16"/>
      <c r="O590" s="16"/>
      <c r="P590" s="16"/>
      <c r="Q590" s="17" t="s">
        <v>2</v>
      </c>
      <c r="R590" s="16" t="str">
        <f>CONCATENATE(B590,Q590)</f>
        <v>C</v>
      </c>
      <c r="S590" s="16"/>
    </row>
    <row r="591" spans="1:19" x14ac:dyDescent="0.25">
      <c r="A591" s="185"/>
      <c r="B591" s="25"/>
      <c r="C591" s="21" t="str">
        <f>+CONCATENATE(I591," ",G591)</f>
        <v xml:space="preserve">d) </v>
      </c>
      <c r="D591" s="22"/>
      <c r="G591" s="34" t="str">
        <f>IF(J588="FIN","",LOOKUP(I587,DATOS!A:A,DATOS!M:M))</f>
        <v/>
      </c>
      <c r="I591" s="31" t="s">
        <v>43</v>
      </c>
      <c r="K591" s="16"/>
      <c r="L591" s="16"/>
      <c r="M591" s="16"/>
      <c r="N591" s="16"/>
      <c r="O591" s="16"/>
      <c r="P591" s="16"/>
      <c r="Q591" s="17" t="s">
        <v>3</v>
      </c>
      <c r="R591" s="16" t="str">
        <f>CONCATENATE(B591,Q591)</f>
        <v>D</v>
      </c>
      <c r="S591" s="16"/>
    </row>
    <row r="592" spans="1:19" x14ac:dyDescent="0.25">
      <c r="A592" s="9"/>
      <c r="B592" s="26"/>
      <c r="C592" s="23"/>
      <c r="D592" s="24"/>
      <c r="J592" s="15"/>
    </row>
    <row r="593" spans="1:19" x14ac:dyDescent="0.25">
      <c r="A593" s="9"/>
      <c r="B593" s="27"/>
      <c r="C593" s="19" t="str">
        <f>+CONCATENATE(K593,".- ",G593)</f>
        <v xml:space="preserve">99.- </v>
      </c>
      <c r="D593" s="20"/>
      <c r="E593" s="9"/>
      <c r="F593" s="9"/>
      <c r="G593" s="36" t="str">
        <f>IF(J594="FIN","",LOOKUP(I593,DATOS!A:A,DATOS!G:G))</f>
        <v/>
      </c>
      <c r="H593" s="36">
        <f>IF(J594="FIN",0,LOOKUP(I593,DATOS!A:A,DATOS!N:N))</f>
        <v>0</v>
      </c>
      <c r="I593" s="31">
        <f>+I587+1</f>
        <v>99</v>
      </c>
      <c r="J593" s="56">
        <f>IF(LOOKUP(I593,DATOS!A:A,DATOS!C:C)=0,J587,(LOOKUP(I593,DATOS!A:A,DATOS!C:C)))</f>
        <v>2</v>
      </c>
      <c r="K593" s="18">
        <f>+K587+1</f>
        <v>99</v>
      </c>
      <c r="L593" s="16" t="s">
        <v>31</v>
      </c>
      <c r="M593" s="16" t="s">
        <v>32</v>
      </c>
      <c r="N593" s="16" t="s">
        <v>37</v>
      </c>
      <c r="O593" s="16" t="s">
        <v>33</v>
      </c>
      <c r="P593" s="16" t="s">
        <v>34</v>
      </c>
      <c r="Q593" s="16" t="s">
        <v>35</v>
      </c>
      <c r="R593" s="16" t="str">
        <f>CONCATENATE("X",H593)</f>
        <v>X0</v>
      </c>
      <c r="S593" s="16" t="s">
        <v>36</v>
      </c>
    </row>
    <row r="594" spans="1:19" x14ac:dyDescent="0.25">
      <c r="A594" s="185">
        <f>IF($E$2="X",0,IF(K595&gt;2,H593,K595))</f>
        <v>0</v>
      </c>
      <c r="B594" s="25"/>
      <c r="C594" s="21" t="str">
        <f>+CONCATENATE(I594," ",G594)</f>
        <v xml:space="preserve">a) </v>
      </c>
      <c r="D594" s="22"/>
      <c r="G594" s="34" t="str">
        <f>IF(J594="FIN","",LOOKUP(I593,DATOS!A:A,DATOS!J:J))</f>
        <v/>
      </c>
      <c r="I594" s="31" t="s">
        <v>53</v>
      </c>
      <c r="J594" s="37" t="str">
        <f>IF(J588="FIN","FIN",IF(J593=J587,"","FIN"))</f>
        <v>FIN</v>
      </c>
      <c r="K594" s="16" t="s">
        <v>5</v>
      </c>
      <c r="L594" s="16">
        <f>IF(M594&gt;0,0,P594)</f>
        <v>0</v>
      </c>
      <c r="M594" s="16">
        <f>IF(P595&gt;0,1,0)</f>
        <v>0</v>
      </c>
      <c r="N594" s="16">
        <f>IF(M594=1,-1/COUNTA(Q594:Q597),0)</f>
        <v>0</v>
      </c>
      <c r="O594" s="16">
        <f>COUNTA(B594:B597)</f>
        <v>0</v>
      </c>
      <c r="P594" s="16">
        <f>COUNTIF(R594:R597,R593)</f>
        <v>0</v>
      </c>
      <c r="Q594" s="17" t="s">
        <v>0</v>
      </c>
      <c r="R594" s="16" t="str">
        <f>CONCATENATE(B594,Q594)</f>
        <v>A</v>
      </c>
      <c r="S594" s="16">
        <f>IF(P594&gt;0,P594+O594,O594*3)</f>
        <v>0</v>
      </c>
    </row>
    <row r="595" spans="1:19" x14ac:dyDescent="0.25">
      <c r="A595" s="185"/>
      <c r="B595" s="25"/>
      <c r="C595" s="21" t="str">
        <f>+CONCATENATE(I595," ",G595)</f>
        <v xml:space="preserve">b) </v>
      </c>
      <c r="D595" s="22"/>
      <c r="G595" s="34" t="str">
        <f>IF(J594="FIN","",LOOKUP(I593,DATOS!A:A,DATOS!K:K))</f>
        <v/>
      </c>
      <c r="I595" s="31" t="s">
        <v>52</v>
      </c>
      <c r="K595" s="16">
        <f>S594</f>
        <v>0</v>
      </c>
      <c r="L595" s="16"/>
      <c r="M595" s="16"/>
      <c r="N595" s="16"/>
      <c r="O595" s="16"/>
      <c r="P595" s="16">
        <f>O594-P594</f>
        <v>0</v>
      </c>
      <c r="Q595" s="17" t="s">
        <v>1</v>
      </c>
      <c r="R595" s="16" t="str">
        <f>CONCATENATE(B595,Q595)</f>
        <v>B</v>
      </c>
      <c r="S595" s="16"/>
    </row>
    <row r="596" spans="1:19" x14ac:dyDescent="0.25">
      <c r="A596" s="185"/>
      <c r="B596" s="25"/>
      <c r="C596" s="21" t="str">
        <f>+CONCATENATE(I596," ",G596)</f>
        <v xml:space="preserve">c) </v>
      </c>
      <c r="D596" s="22"/>
      <c r="G596" s="34" t="str">
        <f>IF(J594="FIN","",LOOKUP(I593,DATOS!A:A,DATOS!L:L))</f>
        <v/>
      </c>
      <c r="I596" s="31" t="s">
        <v>51</v>
      </c>
      <c r="K596" s="16"/>
      <c r="L596" s="16"/>
      <c r="M596" s="16"/>
      <c r="N596" s="16"/>
      <c r="O596" s="16"/>
      <c r="P596" s="16"/>
      <c r="Q596" s="17" t="s">
        <v>2</v>
      </c>
      <c r="R596" s="16" t="str">
        <f>CONCATENATE(B596,Q596)</f>
        <v>C</v>
      </c>
      <c r="S596" s="16"/>
    </row>
    <row r="597" spans="1:19" x14ac:dyDescent="0.25">
      <c r="A597" s="185"/>
      <c r="B597" s="25"/>
      <c r="C597" s="21" t="str">
        <f>+CONCATENATE(I597," ",G597)</f>
        <v xml:space="preserve">d) </v>
      </c>
      <c r="D597" s="22"/>
      <c r="G597" s="34" t="str">
        <f>IF(J594="FIN","",LOOKUP(I593,DATOS!A:A,DATOS!M:M))</f>
        <v/>
      </c>
      <c r="I597" s="31" t="s">
        <v>43</v>
      </c>
      <c r="K597" s="16"/>
      <c r="L597" s="16"/>
      <c r="M597" s="16"/>
      <c r="N597" s="16"/>
      <c r="O597" s="16"/>
      <c r="P597" s="16"/>
      <c r="Q597" s="17" t="s">
        <v>3</v>
      </c>
      <c r="R597" s="16" t="str">
        <f>CONCATENATE(B597,Q597)</f>
        <v>D</v>
      </c>
      <c r="S597" s="16"/>
    </row>
    <row r="598" spans="1:19" x14ac:dyDescent="0.25">
      <c r="A598" s="9"/>
      <c r="B598" s="26"/>
      <c r="C598" s="23"/>
      <c r="D598" s="24"/>
      <c r="J598" s="15"/>
    </row>
    <row r="599" spans="1:19" x14ac:dyDescent="0.25">
      <c r="A599" s="9"/>
      <c r="B599" s="27"/>
      <c r="C599" s="19" t="str">
        <f>+CONCATENATE(K599,".- ",G599)</f>
        <v xml:space="preserve">100.- </v>
      </c>
      <c r="D599" s="20"/>
      <c r="E599" s="9"/>
      <c r="F599" s="9"/>
      <c r="G599" s="36" t="str">
        <f>IF(J600="FIN","",LOOKUP(I599,DATOS!A:A,DATOS!G:G))</f>
        <v/>
      </c>
      <c r="H599" s="36">
        <f>IF(J600="FIN",0,LOOKUP(I599,DATOS!A:A,DATOS!N:N))</f>
        <v>0</v>
      </c>
      <c r="I599" s="31">
        <f>+I593+1</f>
        <v>100</v>
      </c>
      <c r="J599" s="56">
        <f>IF(LOOKUP(I599,DATOS!A:A,DATOS!C:C)=0,J593,(LOOKUP(I599,DATOS!A:A,DATOS!C:C)))</f>
        <v>2</v>
      </c>
      <c r="K599" s="18">
        <f>+K593+1</f>
        <v>100</v>
      </c>
      <c r="L599" s="16" t="s">
        <v>31</v>
      </c>
      <c r="M599" s="16" t="s">
        <v>32</v>
      </c>
      <c r="N599" s="16" t="s">
        <v>37</v>
      </c>
      <c r="O599" s="16" t="s">
        <v>33</v>
      </c>
      <c r="P599" s="16" t="s">
        <v>34</v>
      </c>
      <c r="Q599" s="16" t="s">
        <v>35</v>
      </c>
      <c r="R599" s="16" t="str">
        <f>CONCATENATE("X",H599)</f>
        <v>X0</v>
      </c>
      <c r="S599" s="16" t="s">
        <v>36</v>
      </c>
    </row>
    <row r="600" spans="1:19" x14ac:dyDescent="0.25">
      <c r="A600" s="185">
        <f>IF($E$2="X",0,IF(K601&gt;2,H599,K601))</f>
        <v>0</v>
      </c>
      <c r="B600" s="25"/>
      <c r="C600" s="21" t="str">
        <f>+CONCATENATE(I600," ",G600)</f>
        <v xml:space="preserve">a) </v>
      </c>
      <c r="D600" s="22"/>
      <c r="G600" s="34" t="str">
        <f>IF(J600="FIN","",LOOKUP(I599,DATOS!A:A,DATOS!J:J))</f>
        <v/>
      </c>
      <c r="I600" s="31" t="s">
        <v>53</v>
      </c>
      <c r="J600" s="37" t="str">
        <f>IF(J594="FIN","FIN",IF(J599=J593,"","FIN"))</f>
        <v>FIN</v>
      </c>
      <c r="K600" s="16" t="s">
        <v>5</v>
      </c>
      <c r="L600" s="16">
        <f>IF(M600&gt;0,0,P600)</f>
        <v>0</v>
      </c>
      <c r="M600" s="16">
        <f>IF(P601&gt;0,1,0)</f>
        <v>0</v>
      </c>
      <c r="N600" s="16">
        <f>IF(M600=1,-1/COUNTA(Q600:Q603),0)</f>
        <v>0</v>
      </c>
      <c r="O600" s="16">
        <f>COUNTA(B600:B603)</f>
        <v>0</v>
      </c>
      <c r="P600" s="16">
        <f>COUNTIF(R600:R603,R599)</f>
        <v>0</v>
      </c>
      <c r="Q600" s="17" t="s">
        <v>0</v>
      </c>
      <c r="R600" s="16" t="str">
        <f>CONCATENATE(B600,Q600)</f>
        <v>A</v>
      </c>
      <c r="S600" s="16">
        <f>IF(P600&gt;0,P600+O600,O600*3)</f>
        <v>0</v>
      </c>
    </row>
    <row r="601" spans="1:19" x14ac:dyDescent="0.25">
      <c r="A601" s="185"/>
      <c r="B601" s="25"/>
      <c r="C601" s="21" t="str">
        <f>+CONCATENATE(I601," ",G601)</f>
        <v xml:space="preserve">b) </v>
      </c>
      <c r="D601" s="22"/>
      <c r="G601" s="34" t="str">
        <f>IF(J600="FIN","",LOOKUP(I599,DATOS!A:A,DATOS!K:K))</f>
        <v/>
      </c>
      <c r="I601" s="31" t="s">
        <v>52</v>
      </c>
      <c r="K601" s="16">
        <f>S600</f>
        <v>0</v>
      </c>
      <c r="L601" s="16"/>
      <c r="M601" s="16"/>
      <c r="N601" s="16"/>
      <c r="O601" s="16"/>
      <c r="P601" s="16">
        <f>O600-P600</f>
        <v>0</v>
      </c>
      <c r="Q601" s="17" t="s">
        <v>1</v>
      </c>
      <c r="R601" s="16" t="str">
        <f>CONCATENATE(B601,Q601)</f>
        <v>B</v>
      </c>
      <c r="S601" s="16"/>
    </row>
    <row r="602" spans="1:19" x14ac:dyDescent="0.25">
      <c r="A602" s="185"/>
      <c r="B602" s="25"/>
      <c r="C602" s="21" t="str">
        <f>+CONCATENATE(I602," ",G602)</f>
        <v xml:space="preserve">c) </v>
      </c>
      <c r="D602" s="22"/>
      <c r="G602" s="34" t="str">
        <f>IF(J600="FIN","",LOOKUP(I599,DATOS!A:A,DATOS!L:L))</f>
        <v/>
      </c>
      <c r="I602" s="31" t="s">
        <v>51</v>
      </c>
      <c r="K602" s="16"/>
      <c r="L602" s="16"/>
      <c r="M602" s="16"/>
      <c r="N602" s="16"/>
      <c r="O602" s="16"/>
      <c r="P602" s="16"/>
      <c r="Q602" s="17" t="s">
        <v>2</v>
      </c>
      <c r="R602" s="16" t="str">
        <f>CONCATENATE(B602,Q602)</f>
        <v>C</v>
      </c>
      <c r="S602" s="16"/>
    </row>
    <row r="603" spans="1:19" x14ac:dyDescent="0.25">
      <c r="A603" s="185"/>
      <c r="B603" s="25"/>
      <c r="C603" s="21" t="str">
        <f>+CONCATENATE(I603," ",G603)</f>
        <v xml:space="preserve">d) </v>
      </c>
      <c r="D603" s="22"/>
      <c r="G603" s="34" t="str">
        <f>IF(J600="FIN","",LOOKUP(I599,DATOS!A:A,DATOS!M:M))</f>
        <v/>
      </c>
      <c r="I603" s="31" t="s">
        <v>43</v>
      </c>
      <c r="K603" s="16"/>
      <c r="L603" s="16"/>
      <c r="M603" s="16"/>
      <c r="N603" s="16"/>
      <c r="O603" s="16"/>
      <c r="P603" s="16"/>
      <c r="Q603" s="17" t="s">
        <v>3</v>
      </c>
      <c r="R603" s="16" t="str">
        <f>CONCATENATE(B603,Q603)</f>
        <v>D</v>
      </c>
      <c r="S603" s="16"/>
    </row>
    <row r="604" spans="1:19" x14ac:dyDescent="0.25">
      <c r="A604" s="9"/>
      <c r="B604" s="51"/>
      <c r="C604" s="23"/>
      <c r="D604" s="24"/>
      <c r="J604" s="15"/>
    </row>
    <row r="605" spans="1:19" ht="15" hidden="1" customHeight="1" x14ac:dyDescent="0.25"/>
    <row r="606" spans="1:19" ht="15" hidden="1" customHeight="1" x14ac:dyDescent="0.25"/>
    <row r="607" spans="1:19" ht="15" hidden="1" customHeight="1" x14ac:dyDescent="0.25"/>
    <row r="608" spans="1:19" ht="15" hidden="1" customHeight="1" x14ac:dyDescent="0.25"/>
    <row r="609" ht="15" hidden="1" customHeight="1" x14ac:dyDescent="0.25"/>
    <row r="610" hidden="1" x14ac:dyDescent="0.25"/>
    <row r="611" hidden="1" x14ac:dyDescent="0.25"/>
    <row r="612" hidden="1" x14ac:dyDescent="0.25"/>
    <row r="613" hidden="1" x14ac:dyDescent="0.25"/>
    <row r="614" hidden="1" x14ac:dyDescent="0.25"/>
    <row r="615" hidden="1" x14ac:dyDescent="0.25"/>
    <row r="616" hidden="1" x14ac:dyDescent="0.25"/>
    <row r="617" hidden="1" x14ac:dyDescent="0.25"/>
    <row r="618" hidden="1" x14ac:dyDescent="0.25"/>
    <row r="619" hidden="1" x14ac:dyDescent="0.25"/>
    <row r="620" hidden="1" x14ac:dyDescent="0.25"/>
    <row r="621" hidden="1" x14ac:dyDescent="0.25"/>
    <row r="622" hidden="1" x14ac:dyDescent="0.25"/>
    <row r="623" hidden="1" x14ac:dyDescent="0.25"/>
    <row r="624" hidden="1" x14ac:dyDescent="0.25"/>
    <row r="625" hidden="1" x14ac:dyDescent="0.25"/>
    <row r="626" hidden="1" x14ac:dyDescent="0.25"/>
    <row r="627" hidden="1" x14ac:dyDescent="0.25"/>
    <row r="628" hidden="1" x14ac:dyDescent="0.25"/>
    <row r="629" hidden="1" x14ac:dyDescent="0.25"/>
    <row r="630" hidden="1" x14ac:dyDescent="0.25"/>
    <row r="631" hidden="1" x14ac:dyDescent="0.25"/>
    <row r="632" hidden="1" x14ac:dyDescent="0.25"/>
    <row r="633" hidden="1" x14ac:dyDescent="0.25"/>
    <row r="634" hidden="1" x14ac:dyDescent="0.25"/>
    <row r="635" hidden="1" x14ac:dyDescent="0.25"/>
    <row r="636" hidden="1" x14ac:dyDescent="0.25"/>
    <row r="637" hidden="1" x14ac:dyDescent="0.25"/>
    <row r="638" hidden="1" x14ac:dyDescent="0.25"/>
    <row r="639" hidden="1" x14ac:dyDescent="0.25"/>
    <row r="640" hidden="1" x14ac:dyDescent="0.25"/>
    <row r="641" hidden="1" x14ac:dyDescent="0.25"/>
    <row r="642" hidden="1" x14ac:dyDescent="0.25"/>
    <row r="643" hidden="1" x14ac:dyDescent="0.25"/>
    <row r="644" hidden="1" x14ac:dyDescent="0.25"/>
    <row r="645" hidden="1" x14ac:dyDescent="0.25"/>
    <row r="646" hidden="1" x14ac:dyDescent="0.25"/>
    <row r="647" hidden="1" x14ac:dyDescent="0.25"/>
    <row r="648" hidden="1" x14ac:dyDescent="0.25"/>
    <row r="649" hidden="1" x14ac:dyDescent="0.25"/>
    <row r="650" hidden="1" x14ac:dyDescent="0.25"/>
    <row r="651" hidden="1" x14ac:dyDescent="0.25"/>
    <row r="652" hidden="1" x14ac:dyDescent="0.25"/>
    <row r="653" hidden="1" x14ac:dyDescent="0.25"/>
    <row r="654" hidden="1" x14ac:dyDescent="0.25"/>
    <row r="655" hidden="1" x14ac:dyDescent="0.25"/>
    <row r="656" hidden="1" x14ac:dyDescent="0.25"/>
    <row r="657" hidden="1" x14ac:dyDescent="0.25"/>
    <row r="658" hidden="1" x14ac:dyDescent="0.25"/>
    <row r="659" hidden="1" x14ac:dyDescent="0.25"/>
    <row r="660" hidden="1" x14ac:dyDescent="0.25"/>
    <row r="661" hidden="1" x14ac:dyDescent="0.25"/>
    <row r="662" hidden="1" x14ac:dyDescent="0.25"/>
    <row r="663" hidden="1" x14ac:dyDescent="0.25"/>
    <row r="664" hidden="1" x14ac:dyDescent="0.25"/>
    <row r="665" hidden="1" x14ac:dyDescent="0.25"/>
    <row r="666" hidden="1" x14ac:dyDescent="0.25"/>
    <row r="667" hidden="1" x14ac:dyDescent="0.25"/>
    <row r="668" hidden="1" x14ac:dyDescent="0.25"/>
    <row r="669" hidden="1" x14ac:dyDescent="0.25"/>
    <row r="670" hidden="1" x14ac:dyDescent="0.25"/>
    <row r="671" hidden="1" x14ac:dyDescent="0.25"/>
    <row r="672" hidden="1" x14ac:dyDescent="0.25"/>
    <row r="673" hidden="1" x14ac:dyDescent="0.25"/>
    <row r="674" hidden="1" x14ac:dyDescent="0.25"/>
    <row r="675" hidden="1" x14ac:dyDescent="0.25"/>
    <row r="676" hidden="1" x14ac:dyDescent="0.25"/>
    <row r="677" hidden="1" x14ac:dyDescent="0.25"/>
    <row r="678" hidden="1" x14ac:dyDescent="0.25"/>
    <row r="679" hidden="1" x14ac:dyDescent="0.25"/>
    <row r="680" hidden="1" x14ac:dyDescent="0.25"/>
    <row r="681" hidden="1" x14ac:dyDescent="0.25"/>
    <row r="682" hidden="1" x14ac:dyDescent="0.25"/>
    <row r="683" hidden="1" x14ac:dyDescent="0.25"/>
    <row r="684" hidden="1" x14ac:dyDescent="0.25"/>
    <row r="685" hidden="1" x14ac:dyDescent="0.25"/>
    <row r="686" hidden="1" x14ac:dyDescent="0.25"/>
    <row r="687" hidden="1" x14ac:dyDescent="0.25"/>
    <row r="688" hidden="1" x14ac:dyDescent="0.25"/>
    <row r="689" hidden="1" x14ac:dyDescent="0.25"/>
    <row r="690" hidden="1" x14ac:dyDescent="0.25"/>
    <row r="691" hidden="1" x14ac:dyDescent="0.25"/>
    <row r="692" hidden="1" x14ac:dyDescent="0.25"/>
    <row r="693" hidden="1" x14ac:dyDescent="0.25"/>
    <row r="694" hidden="1" x14ac:dyDescent="0.25"/>
    <row r="695" hidden="1" x14ac:dyDescent="0.25"/>
    <row r="696" hidden="1" x14ac:dyDescent="0.25"/>
    <row r="697" hidden="1" x14ac:dyDescent="0.25"/>
    <row r="698" hidden="1" x14ac:dyDescent="0.25"/>
    <row r="699" hidden="1" x14ac:dyDescent="0.25"/>
    <row r="700" hidden="1" x14ac:dyDescent="0.25"/>
    <row r="701" hidden="1" x14ac:dyDescent="0.25"/>
    <row r="702" hidden="1" x14ac:dyDescent="0.25"/>
    <row r="703" hidden="1" x14ac:dyDescent="0.25"/>
    <row r="704" hidden="1" x14ac:dyDescent="0.25"/>
    <row r="705" hidden="1" x14ac:dyDescent="0.25"/>
    <row r="706" hidden="1" x14ac:dyDescent="0.25"/>
    <row r="707" hidden="1" x14ac:dyDescent="0.25"/>
    <row r="708" hidden="1" x14ac:dyDescent="0.25"/>
    <row r="709" hidden="1" x14ac:dyDescent="0.25"/>
    <row r="710" hidden="1" x14ac:dyDescent="0.25"/>
    <row r="711" hidden="1" x14ac:dyDescent="0.25"/>
    <row r="712" hidden="1" x14ac:dyDescent="0.25"/>
    <row r="713" hidden="1" x14ac:dyDescent="0.25"/>
    <row r="714" hidden="1" x14ac:dyDescent="0.25"/>
    <row r="715" hidden="1" x14ac:dyDescent="0.25"/>
    <row r="716" hidden="1" x14ac:dyDescent="0.25"/>
    <row r="717" hidden="1" x14ac:dyDescent="0.25"/>
    <row r="718" hidden="1" x14ac:dyDescent="0.25"/>
    <row r="719" hidden="1" x14ac:dyDescent="0.25"/>
    <row r="720" hidden="1" x14ac:dyDescent="0.25"/>
    <row r="721" hidden="1" x14ac:dyDescent="0.25"/>
    <row r="722" hidden="1" x14ac:dyDescent="0.25"/>
    <row r="723" hidden="1" x14ac:dyDescent="0.25"/>
    <row r="724" hidden="1" x14ac:dyDescent="0.25"/>
    <row r="725" hidden="1" x14ac:dyDescent="0.25"/>
    <row r="726" hidden="1" x14ac:dyDescent="0.25"/>
    <row r="727" hidden="1" x14ac:dyDescent="0.25"/>
    <row r="728" hidden="1" x14ac:dyDescent="0.25"/>
    <row r="729" hidden="1" x14ac:dyDescent="0.25"/>
    <row r="730" hidden="1" x14ac:dyDescent="0.25"/>
    <row r="731" hidden="1" x14ac:dyDescent="0.25"/>
    <row r="732" hidden="1" x14ac:dyDescent="0.25"/>
    <row r="733" hidden="1" x14ac:dyDescent="0.25"/>
    <row r="734" hidden="1" x14ac:dyDescent="0.25"/>
    <row r="735" hidden="1" x14ac:dyDescent="0.25"/>
    <row r="736" hidden="1" x14ac:dyDescent="0.25"/>
    <row r="737" hidden="1" x14ac:dyDescent="0.25"/>
    <row r="738" hidden="1" x14ac:dyDescent="0.25"/>
    <row r="739" hidden="1" x14ac:dyDescent="0.25"/>
    <row r="740" hidden="1" x14ac:dyDescent="0.25"/>
    <row r="741" hidden="1" x14ac:dyDescent="0.25"/>
    <row r="742" hidden="1" x14ac:dyDescent="0.25"/>
    <row r="743" hidden="1" x14ac:dyDescent="0.25"/>
    <row r="744" hidden="1" x14ac:dyDescent="0.25"/>
    <row r="745" hidden="1" x14ac:dyDescent="0.25"/>
    <row r="746" hidden="1" x14ac:dyDescent="0.25"/>
    <row r="747" hidden="1" x14ac:dyDescent="0.25"/>
    <row r="748" hidden="1" x14ac:dyDescent="0.25"/>
    <row r="749" hidden="1" x14ac:dyDescent="0.25"/>
    <row r="750" hidden="1" x14ac:dyDescent="0.25"/>
    <row r="751" hidden="1" x14ac:dyDescent="0.25"/>
    <row r="752" hidden="1" x14ac:dyDescent="0.25"/>
    <row r="753" hidden="1" x14ac:dyDescent="0.25"/>
    <row r="754" hidden="1" x14ac:dyDescent="0.25"/>
    <row r="755" hidden="1" x14ac:dyDescent="0.25"/>
    <row r="756" hidden="1" x14ac:dyDescent="0.25"/>
    <row r="757" hidden="1" x14ac:dyDescent="0.25"/>
    <row r="758" hidden="1" x14ac:dyDescent="0.25"/>
    <row r="759" hidden="1" x14ac:dyDescent="0.25"/>
    <row r="760" hidden="1" x14ac:dyDescent="0.25"/>
    <row r="761" hidden="1" x14ac:dyDescent="0.25"/>
    <row r="762" hidden="1" x14ac:dyDescent="0.25"/>
    <row r="763" hidden="1" x14ac:dyDescent="0.25"/>
    <row r="764" hidden="1" x14ac:dyDescent="0.25"/>
    <row r="765" hidden="1" x14ac:dyDescent="0.25"/>
    <row r="766" hidden="1" x14ac:dyDescent="0.25"/>
    <row r="767" hidden="1" x14ac:dyDescent="0.25"/>
    <row r="768" hidden="1" x14ac:dyDescent="0.25"/>
    <row r="769" hidden="1" x14ac:dyDescent="0.25"/>
    <row r="770" hidden="1" x14ac:dyDescent="0.25"/>
    <row r="771" hidden="1" x14ac:dyDescent="0.25"/>
    <row r="772" hidden="1" x14ac:dyDescent="0.25"/>
    <row r="773" hidden="1" x14ac:dyDescent="0.25"/>
    <row r="774" hidden="1" x14ac:dyDescent="0.25"/>
    <row r="775" hidden="1" x14ac:dyDescent="0.25"/>
    <row r="776" hidden="1" x14ac:dyDescent="0.25"/>
    <row r="777" hidden="1" x14ac:dyDescent="0.25"/>
    <row r="778" hidden="1" x14ac:dyDescent="0.25"/>
    <row r="779" hidden="1" x14ac:dyDescent="0.25"/>
    <row r="780" hidden="1" x14ac:dyDescent="0.25"/>
    <row r="781" hidden="1" x14ac:dyDescent="0.25"/>
    <row r="782" hidden="1" x14ac:dyDescent="0.25"/>
    <row r="783" hidden="1" x14ac:dyDescent="0.25"/>
    <row r="784" hidden="1" x14ac:dyDescent="0.25"/>
    <row r="785" hidden="1" x14ac:dyDescent="0.25"/>
    <row r="786" hidden="1" x14ac:dyDescent="0.25"/>
    <row r="787" hidden="1" x14ac:dyDescent="0.25"/>
    <row r="788" hidden="1" x14ac:dyDescent="0.25"/>
    <row r="789" hidden="1" x14ac:dyDescent="0.25"/>
    <row r="790" hidden="1" x14ac:dyDescent="0.25"/>
    <row r="791" hidden="1" x14ac:dyDescent="0.25"/>
    <row r="792" hidden="1" x14ac:dyDescent="0.25"/>
    <row r="793" hidden="1" x14ac:dyDescent="0.25"/>
    <row r="794" hidden="1" x14ac:dyDescent="0.25"/>
    <row r="795" hidden="1" x14ac:dyDescent="0.25"/>
    <row r="796" hidden="1" x14ac:dyDescent="0.25"/>
    <row r="797" hidden="1" x14ac:dyDescent="0.25"/>
    <row r="798" hidden="1" x14ac:dyDescent="0.25"/>
    <row r="799" hidden="1" x14ac:dyDescent="0.25"/>
    <row r="800" hidden="1" x14ac:dyDescent="0.25"/>
    <row r="801" hidden="1" x14ac:dyDescent="0.25"/>
    <row r="802" hidden="1" x14ac:dyDescent="0.25"/>
    <row r="803" hidden="1" x14ac:dyDescent="0.25"/>
    <row r="804" hidden="1" x14ac:dyDescent="0.25"/>
    <row r="805" hidden="1" x14ac:dyDescent="0.25"/>
    <row r="806" hidden="1" x14ac:dyDescent="0.25"/>
    <row r="807" hidden="1" x14ac:dyDescent="0.25"/>
    <row r="808" hidden="1" x14ac:dyDescent="0.25"/>
    <row r="809" hidden="1" x14ac:dyDescent="0.25"/>
    <row r="810" hidden="1" x14ac:dyDescent="0.25"/>
    <row r="811" hidden="1" x14ac:dyDescent="0.25"/>
    <row r="812" hidden="1" x14ac:dyDescent="0.25"/>
    <row r="813" hidden="1" x14ac:dyDescent="0.25"/>
    <row r="814" hidden="1" x14ac:dyDescent="0.25"/>
    <row r="815" hidden="1" x14ac:dyDescent="0.25"/>
    <row r="816" hidden="1" x14ac:dyDescent="0.25"/>
    <row r="817" hidden="1" x14ac:dyDescent="0.25"/>
    <row r="818" hidden="1" x14ac:dyDescent="0.25"/>
    <row r="819" hidden="1" x14ac:dyDescent="0.25"/>
    <row r="820" hidden="1" x14ac:dyDescent="0.25"/>
    <row r="821" hidden="1" x14ac:dyDescent="0.25"/>
    <row r="822" hidden="1" x14ac:dyDescent="0.25"/>
    <row r="823" hidden="1" x14ac:dyDescent="0.25"/>
    <row r="824" hidden="1" x14ac:dyDescent="0.25"/>
    <row r="825" hidden="1" x14ac:dyDescent="0.25"/>
    <row r="826" hidden="1" x14ac:dyDescent="0.25"/>
    <row r="827" hidden="1" x14ac:dyDescent="0.25"/>
    <row r="828" hidden="1" x14ac:dyDescent="0.25"/>
    <row r="829" hidden="1" x14ac:dyDescent="0.25"/>
    <row r="830" hidden="1" x14ac:dyDescent="0.25"/>
    <row r="831" hidden="1" x14ac:dyDescent="0.25"/>
    <row r="832" hidden="1" x14ac:dyDescent="0.25"/>
    <row r="833" hidden="1" x14ac:dyDescent="0.25"/>
    <row r="834" hidden="1" x14ac:dyDescent="0.25"/>
    <row r="835" hidden="1" x14ac:dyDescent="0.25"/>
    <row r="836" hidden="1" x14ac:dyDescent="0.25"/>
    <row r="837" hidden="1" x14ac:dyDescent="0.25"/>
    <row r="838" hidden="1" x14ac:dyDescent="0.25"/>
    <row r="839" hidden="1" x14ac:dyDescent="0.25"/>
    <row r="840" hidden="1" x14ac:dyDescent="0.25"/>
    <row r="841" hidden="1" x14ac:dyDescent="0.25"/>
    <row r="842" hidden="1" x14ac:dyDescent="0.25"/>
    <row r="843" hidden="1" x14ac:dyDescent="0.25"/>
    <row r="844" hidden="1" x14ac:dyDescent="0.25"/>
    <row r="845" hidden="1" x14ac:dyDescent="0.25"/>
    <row r="846" hidden="1" x14ac:dyDescent="0.25"/>
    <row r="847" hidden="1" x14ac:dyDescent="0.25"/>
    <row r="848" hidden="1" x14ac:dyDescent="0.25"/>
    <row r="849" hidden="1" x14ac:dyDescent="0.25"/>
    <row r="850" hidden="1" x14ac:dyDescent="0.25"/>
    <row r="851" hidden="1" x14ac:dyDescent="0.25"/>
    <row r="852" hidden="1" x14ac:dyDescent="0.25"/>
    <row r="853" hidden="1" x14ac:dyDescent="0.25"/>
    <row r="854" hidden="1" x14ac:dyDescent="0.25"/>
    <row r="855" hidden="1" x14ac:dyDescent="0.25"/>
    <row r="856" hidden="1" x14ac:dyDescent="0.25"/>
    <row r="857" hidden="1" x14ac:dyDescent="0.25"/>
    <row r="858" hidden="1" x14ac:dyDescent="0.25"/>
    <row r="859" hidden="1" x14ac:dyDescent="0.25"/>
    <row r="860" hidden="1" x14ac:dyDescent="0.25"/>
    <row r="861" hidden="1" x14ac:dyDescent="0.25"/>
    <row r="862" hidden="1" x14ac:dyDescent="0.25"/>
    <row r="863" hidden="1" x14ac:dyDescent="0.25"/>
    <row r="864" hidden="1" x14ac:dyDescent="0.25"/>
    <row r="865" hidden="1" x14ac:dyDescent="0.25"/>
    <row r="866" hidden="1" x14ac:dyDescent="0.25"/>
    <row r="867" hidden="1" x14ac:dyDescent="0.25"/>
    <row r="868" hidden="1" x14ac:dyDescent="0.25"/>
    <row r="869" hidden="1" x14ac:dyDescent="0.25"/>
    <row r="870" hidden="1" x14ac:dyDescent="0.25"/>
    <row r="871" hidden="1" x14ac:dyDescent="0.25"/>
    <row r="872" hidden="1" x14ac:dyDescent="0.25"/>
    <row r="873" hidden="1" x14ac:dyDescent="0.25"/>
    <row r="874" hidden="1" x14ac:dyDescent="0.25"/>
    <row r="875" hidden="1" x14ac:dyDescent="0.25"/>
    <row r="876" hidden="1" x14ac:dyDescent="0.25"/>
    <row r="877" hidden="1" x14ac:dyDescent="0.25"/>
    <row r="878" hidden="1" x14ac:dyDescent="0.25"/>
    <row r="879" hidden="1" x14ac:dyDescent="0.25"/>
    <row r="880" hidden="1" x14ac:dyDescent="0.25"/>
    <row r="881" hidden="1" x14ac:dyDescent="0.25"/>
    <row r="882" hidden="1" x14ac:dyDescent="0.25"/>
    <row r="883" hidden="1" x14ac:dyDescent="0.25"/>
    <row r="884" hidden="1" x14ac:dyDescent="0.25"/>
    <row r="885" hidden="1" x14ac:dyDescent="0.25"/>
    <row r="886" hidden="1" x14ac:dyDescent="0.25"/>
    <row r="887" hidden="1" x14ac:dyDescent="0.25"/>
    <row r="888" hidden="1" x14ac:dyDescent="0.25"/>
    <row r="889" hidden="1" x14ac:dyDescent="0.25"/>
    <row r="890" hidden="1" x14ac:dyDescent="0.25"/>
    <row r="891" hidden="1" x14ac:dyDescent="0.25"/>
    <row r="892" hidden="1" x14ac:dyDescent="0.25"/>
    <row r="893" hidden="1" x14ac:dyDescent="0.25"/>
    <row r="894" hidden="1" x14ac:dyDescent="0.25"/>
    <row r="895" hidden="1" x14ac:dyDescent="0.25"/>
    <row r="896" hidden="1" x14ac:dyDescent="0.25"/>
    <row r="897" hidden="1" x14ac:dyDescent="0.25"/>
    <row r="898" hidden="1" x14ac:dyDescent="0.25"/>
    <row r="899" hidden="1" x14ac:dyDescent="0.25"/>
    <row r="900" hidden="1" x14ac:dyDescent="0.25"/>
    <row r="901" hidden="1" x14ac:dyDescent="0.25"/>
    <row r="902" hidden="1" x14ac:dyDescent="0.25"/>
    <row r="903" hidden="1" x14ac:dyDescent="0.25"/>
    <row r="904" hidden="1" x14ac:dyDescent="0.25"/>
    <row r="905" hidden="1" x14ac:dyDescent="0.25"/>
    <row r="906" hidden="1" x14ac:dyDescent="0.25"/>
    <row r="907" hidden="1" x14ac:dyDescent="0.25"/>
    <row r="908" hidden="1" x14ac:dyDescent="0.25"/>
    <row r="909" hidden="1" x14ac:dyDescent="0.25"/>
    <row r="910" hidden="1" x14ac:dyDescent="0.25"/>
    <row r="911" hidden="1" x14ac:dyDescent="0.25"/>
    <row r="912" hidden="1" x14ac:dyDescent="0.25"/>
    <row r="913" hidden="1" x14ac:dyDescent="0.25"/>
    <row r="914" hidden="1" x14ac:dyDescent="0.25"/>
    <row r="915" hidden="1" x14ac:dyDescent="0.25"/>
    <row r="916" hidden="1" x14ac:dyDescent="0.25"/>
    <row r="917" hidden="1" x14ac:dyDescent="0.25"/>
    <row r="918" hidden="1" x14ac:dyDescent="0.25"/>
    <row r="919" hidden="1" x14ac:dyDescent="0.25"/>
    <row r="920" hidden="1" x14ac:dyDescent="0.25"/>
    <row r="921" hidden="1" x14ac:dyDescent="0.25"/>
    <row r="922" hidden="1" x14ac:dyDescent="0.25"/>
    <row r="923" hidden="1" x14ac:dyDescent="0.25"/>
    <row r="924" hidden="1" x14ac:dyDescent="0.25"/>
    <row r="925" hidden="1" x14ac:dyDescent="0.25"/>
    <row r="926" hidden="1" x14ac:dyDescent="0.25"/>
    <row r="927" hidden="1" x14ac:dyDescent="0.25"/>
    <row r="928" hidden="1" x14ac:dyDescent="0.25"/>
    <row r="929" hidden="1" x14ac:dyDescent="0.25"/>
    <row r="930" hidden="1" x14ac:dyDescent="0.25"/>
    <row r="931" hidden="1" x14ac:dyDescent="0.25"/>
    <row r="932" hidden="1" x14ac:dyDescent="0.25"/>
    <row r="933" hidden="1" x14ac:dyDescent="0.25"/>
    <row r="934" hidden="1" x14ac:dyDescent="0.25"/>
    <row r="935" hidden="1" x14ac:dyDescent="0.25"/>
    <row r="936" hidden="1" x14ac:dyDescent="0.25"/>
    <row r="937" hidden="1" x14ac:dyDescent="0.25"/>
    <row r="938" hidden="1" x14ac:dyDescent="0.25"/>
    <row r="939" hidden="1" x14ac:dyDescent="0.25"/>
    <row r="940" hidden="1" x14ac:dyDescent="0.25"/>
    <row r="941" hidden="1" x14ac:dyDescent="0.25"/>
    <row r="942" hidden="1" x14ac:dyDescent="0.25"/>
    <row r="943" hidden="1" x14ac:dyDescent="0.25"/>
    <row r="944" hidden="1" x14ac:dyDescent="0.25"/>
    <row r="945" hidden="1" x14ac:dyDescent="0.25"/>
    <row r="946" hidden="1" x14ac:dyDescent="0.25"/>
    <row r="947" hidden="1" x14ac:dyDescent="0.25"/>
    <row r="948" hidden="1" x14ac:dyDescent="0.25"/>
    <row r="949" hidden="1" x14ac:dyDescent="0.25"/>
    <row r="950" hidden="1" x14ac:dyDescent="0.25"/>
    <row r="951" hidden="1" x14ac:dyDescent="0.25"/>
    <row r="952" hidden="1" x14ac:dyDescent="0.25"/>
    <row r="953" hidden="1" x14ac:dyDescent="0.25"/>
    <row r="954" hidden="1" x14ac:dyDescent="0.25"/>
    <row r="955" hidden="1" x14ac:dyDescent="0.25"/>
    <row r="956" hidden="1" x14ac:dyDescent="0.25"/>
    <row r="957" hidden="1" x14ac:dyDescent="0.25"/>
    <row r="958" hidden="1" x14ac:dyDescent="0.25"/>
    <row r="959" hidden="1" x14ac:dyDescent="0.25"/>
    <row r="960" hidden="1" x14ac:dyDescent="0.25"/>
    <row r="961" hidden="1" x14ac:dyDescent="0.25"/>
    <row r="962" hidden="1" x14ac:dyDescent="0.25"/>
    <row r="963" hidden="1" x14ac:dyDescent="0.25"/>
    <row r="964" hidden="1" x14ac:dyDescent="0.25"/>
    <row r="965" hidden="1" x14ac:dyDescent="0.25"/>
    <row r="966" hidden="1" x14ac:dyDescent="0.25"/>
    <row r="967" hidden="1" x14ac:dyDescent="0.25"/>
    <row r="968" hidden="1" x14ac:dyDescent="0.25"/>
    <row r="969" hidden="1" x14ac:dyDescent="0.25"/>
    <row r="970" hidden="1" x14ac:dyDescent="0.25"/>
    <row r="971" hidden="1" x14ac:dyDescent="0.25"/>
    <row r="972" hidden="1" x14ac:dyDescent="0.25"/>
    <row r="973" hidden="1" x14ac:dyDescent="0.25"/>
    <row r="974" hidden="1" x14ac:dyDescent="0.25"/>
    <row r="975" hidden="1" x14ac:dyDescent="0.25"/>
    <row r="976" hidden="1" x14ac:dyDescent="0.25"/>
    <row r="977" hidden="1" x14ac:dyDescent="0.25"/>
    <row r="978" hidden="1" x14ac:dyDescent="0.25"/>
    <row r="979" hidden="1" x14ac:dyDescent="0.25"/>
    <row r="980" hidden="1" x14ac:dyDescent="0.25"/>
    <row r="981" hidden="1" x14ac:dyDescent="0.25"/>
    <row r="982" hidden="1" x14ac:dyDescent="0.25"/>
    <row r="983" hidden="1" x14ac:dyDescent="0.25"/>
    <row r="984" hidden="1" x14ac:dyDescent="0.25"/>
    <row r="985" hidden="1" x14ac:dyDescent="0.25"/>
    <row r="986" hidden="1" x14ac:dyDescent="0.25"/>
    <row r="987" hidden="1" x14ac:dyDescent="0.25"/>
    <row r="988" hidden="1" x14ac:dyDescent="0.25"/>
    <row r="989" hidden="1" x14ac:dyDescent="0.25"/>
    <row r="990" hidden="1" x14ac:dyDescent="0.25"/>
    <row r="991" hidden="1" x14ac:dyDescent="0.25"/>
    <row r="992" hidden="1" x14ac:dyDescent="0.25"/>
    <row r="993" hidden="1" x14ac:dyDescent="0.25"/>
    <row r="994" hidden="1" x14ac:dyDescent="0.25"/>
    <row r="995" hidden="1" x14ac:dyDescent="0.25"/>
    <row r="996" hidden="1" x14ac:dyDescent="0.25"/>
    <row r="997" hidden="1" x14ac:dyDescent="0.25"/>
    <row r="998" hidden="1" x14ac:dyDescent="0.25"/>
    <row r="999" hidden="1" x14ac:dyDescent="0.25"/>
    <row r="1000" hidden="1" x14ac:dyDescent="0.25"/>
    <row r="1001" hidden="1" x14ac:dyDescent="0.25"/>
    <row r="1002" hidden="1" x14ac:dyDescent="0.25"/>
    <row r="1003" hidden="1" x14ac:dyDescent="0.25"/>
    <row r="1004" hidden="1" x14ac:dyDescent="0.25"/>
    <row r="1005" hidden="1" x14ac:dyDescent="0.25"/>
    <row r="1006" hidden="1" x14ac:dyDescent="0.25"/>
    <row r="1007" hidden="1" x14ac:dyDescent="0.25"/>
    <row r="1008" hidden="1" x14ac:dyDescent="0.25"/>
    <row r="1009" hidden="1" x14ac:dyDescent="0.25"/>
    <row r="1010" hidden="1" x14ac:dyDescent="0.25"/>
    <row r="1011" hidden="1" x14ac:dyDescent="0.25"/>
    <row r="1012" hidden="1" x14ac:dyDescent="0.25"/>
    <row r="1013" hidden="1" x14ac:dyDescent="0.25"/>
    <row r="1014" hidden="1" x14ac:dyDescent="0.25"/>
    <row r="1015" hidden="1" x14ac:dyDescent="0.25"/>
    <row r="1016" hidden="1" x14ac:dyDescent="0.25"/>
    <row r="1017" hidden="1" x14ac:dyDescent="0.25"/>
    <row r="1018" hidden="1" x14ac:dyDescent="0.25"/>
    <row r="1019" hidden="1" x14ac:dyDescent="0.25"/>
    <row r="1020" hidden="1" x14ac:dyDescent="0.25"/>
    <row r="1021" hidden="1" x14ac:dyDescent="0.25"/>
    <row r="1022" hidden="1" x14ac:dyDescent="0.25"/>
    <row r="1023" hidden="1" x14ac:dyDescent="0.25"/>
    <row r="1024" hidden="1" x14ac:dyDescent="0.25"/>
    <row r="1025" hidden="1" x14ac:dyDescent="0.25"/>
    <row r="1026" hidden="1" x14ac:dyDescent="0.25"/>
    <row r="1027" hidden="1" x14ac:dyDescent="0.25"/>
    <row r="1028" hidden="1" x14ac:dyDescent="0.25"/>
    <row r="1029" hidden="1" x14ac:dyDescent="0.25"/>
    <row r="1030" hidden="1" x14ac:dyDescent="0.25"/>
    <row r="1031" hidden="1" x14ac:dyDescent="0.25"/>
    <row r="1032" hidden="1" x14ac:dyDescent="0.25"/>
    <row r="1033" hidden="1" x14ac:dyDescent="0.25"/>
    <row r="1034" hidden="1" x14ac:dyDescent="0.25"/>
    <row r="1035" hidden="1" x14ac:dyDescent="0.25"/>
    <row r="1036" hidden="1" x14ac:dyDescent="0.25"/>
    <row r="1037" hidden="1" x14ac:dyDescent="0.25"/>
    <row r="1038" hidden="1" x14ac:dyDescent="0.25"/>
    <row r="1039" hidden="1" x14ac:dyDescent="0.25"/>
    <row r="1040" hidden="1" x14ac:dyDescent="0.25"/>
    <row r="1041" hidden="1" x14ac:dyDescent="0.25"/>
    <row r="1042" hidden="1" x14ac:dyDescent="0.25"/>
    <row r="1043" hidden="1" x14ac:dyDescent="0.25"/>
    <row r="1044" hidden="1" x14ac:dyDescent="0.25"/>
    <row r="1045" hidden="1" x14ac:dyDescent="0.25"/>
    <row r="1046" hidden="1" x14ac:dyDescent="0.25"/>
    <row r="1047" hidden="1" x14ac:dyDescent="0.25"/>
    <row r="1048" hidden="1" x14ac:dyDescent="0.25"/>
    <row r="1049" hidden="1" x14ac:dyDescent="0.25"/>
    <row r="1050" hidden="1" x14ac:dyDescent="0.25"/>
    <row r="1051" hidden="1" x14ac:dyDescent="0.25"/>
    <row r="1052" hidden="1" x14ac:dyDescent="0.25"/>
    <row r="1053" hidden="1" x14ac:dyDescent="0.25"/>
    <row r="1054" hidden="1" x14ac:dyDescent="0.25"/>
    <row r="1055" hidden="1" x14ac:dyDescent="0.25"/>
    <row r="1056" hidden="1" x14ac:dyDescent="0.25"/>
    <row r="1057" hidden="1" x14ac:dyDescent="0.25"/>
    <row r="1058" hidden="1" x14ac:dyDescent="0.25"/>
    <row r="1059" hidden="1" x14ac:dyDescent="0.25"/>
    <row r="1060" hidden="1" x14ac:dyDescent="0.25"/>
    <row r="1061" hidden="1" x14ac:dyDescent="0.25"/>
    <row r="1062" hidden="1" x14ac:dyDescent="0.25"/>
    <row r="1063" hidden="1" x14ac:dyDescent="0.25"/>
    <row r="1064" hidden="1" x14ac:dyDescent="0.25"/>
    <row r="1065" hidden="1" x14ac:dyDescent="0.25"/>
    <row r="1066" hidden="1" x14ac:dyDescent="0.25"/>
    <row r="1067" hidden="1" x14ac:dyDescent="0.25"/>
    <row r="1068" hidden="1" x14ac:dyDescent="0.25"/>
    <row r="1069" hidden="1" x14ac:dyDescent="0.25"/>
    <row r="1070" hidden="1" x14ac:dyDescent="0.25"/>
    <row r="1071" hidden="1" x14ac:dyDescent="0.25"/>
    <row r="1072" hidden="1" x14ac:dyDescent="0.25"/>
    <row r="1073" hidden="1" x14ac:dyDescent="0.25"/>
    <row r="1074" hidden="1" x14ac:dyDescent="0.25"/>
    <row r="1075" hidden="1" x14ac:dyDescent="0.25"/>
    <row r="1076" hidden="1" x14ac:dyDescent="0.25"/>
    <row r="1077" hidden="1" x14ac:dyDescent="0.25"/>
    <row r="1078" hidden="1" x14ac:dyDescent="0.25"/>
    <row r="1079" hidden="1" x14ac:dyDescent="0.25"/>
    <row r="1080" hidden="1" x14ac:dyDescent="0.25"/>
    <row r="1081" hidden="1" x14ac:dyDescent="0.25"/>
    <row r="1082" hidden="1" x14ac:dyDescent="0.25"/>
    <row r="1083" hidden="1" x14ac:dyDescent="0.25"/>
    <row r="1084" hidden="1" x14ac:dyDescent="0.25"/>
    <row r="1085" hidden="1" x14ac:dyDescent="0.25"/>
    <row r="1086" hidden="1" x14ac:dyDescent="0.25"/>
    <row r="1087" hidden="1" x14ac:dyDescent="0.25"/>
    <row r="1088" hidden="1" x14ac:dyDescent="0.25"/>
    <row r="1089" hidden="1" x14ac:dyDescent="0.25"/>
    <row r="1090" hidden="1" x14ac:dyDescent="0.25"/>
    <row r="1091" hidden="1" x14ac:dyDescent="0.25"/>
    <row r="1092" hidden="1" x14ac:dyDescent="0.25"/>
    <row r="1093" hidden="1" x14ac:dyDescent="0.25"/>
    <row r="1094" hidden="1" x14ac:dyDescent="0.25"/>
    <row r="1095" hidden="1" x14ac:dyDescent="0.25"/>
    <row r="1096" hidden="1" x14ac:dyDescent="0.25"/>
    <row r="1097" hidden="1" x14ac:dyDescent="0.25"/>
    <row r="1098" hidden="1" x14ac:dyDescent="0.25"/>
    <row r="1099" hidden="1" x14ac:dyDescent="0.25"/>
    <row r="1100" hidden="1" x14ac:dyDescent="0.25"/>
    <row r="1101" hidden="1" x14ac:dyDescent="0.25"/>
    <row r="1102" hidden="1" x14ac:dyDescent="0.25"/>
    <row r="1103" hidden="1" x14ac:dyDescent="0.25"/>
    <row r="1104" hidden="1" x14ac:dyDescent="0.25"/>
    <row r="1105" hidden="1" x14ac:dyDescent="0.25"/>
    <row r="1106" hidden="1" x14ac:dyDescent="0.25"/>
    <row r="1107" hidden="1" x14ac:dyDescent="0.25"/>
    <row r="1108" hidden="1" x14ac:dyDescent="0.25"/>
    <row r="1109" hidden="1" x14ac:dyDescent="0.25"/>
    <row r="1110" hidden="1" x14ac:dyDescent="0.25"/>
    <row r="1111" hidden="1" x14ac:dyDescent="0.25"/>
    <row r="1112" hidden="1" x14ac:dyDescent="0.25"/>
    <row r="1113" hidden="1" x14ac:dyDescent="0.25"/>
    <row r="1114" hidden="1" x14ac:dyDescent="0.25"/>
    <row r="1115" hidden="1" x14ac:dyDescent="0.25"/>
    <row r="1116" hidden="1" x14ac:dyDescent="0.25"/>
    <row r="1117" hidden="1" x14ac:dyDescent="0.25"/>
    <row r="1118" hidden="1" x14ac:dyDescent="0.25"/>
    <row r="1119" hidden="1" x14ac:dyDescent="0.25"/>
    <row r="1120" hidden="1" x14ac:dyDescent="0.25"/>
    <row r="1121" hidden="1" x14ac:dyDescent="0.25"/>
    <row r="1122" hidden="1" x14ac:dyDescent="0.25"/>
    <row r="1123" hidden="1" x14ac:dyDescent="0.25"/>
    <row r="1124" hidden="1" x14ac:dyDescent="0.25"/>
    <row r="1125" hidden="1" x14ac:dyDescent="0.25"/>
    <row r="1126" hidden="1" x14ac:dyDescent="0.25"/>
    <row r="1127" hidden="1" x14ac:dyDescent="0.25"/>
    <row r="1128" hidden="1" x14ac:dyDescent="0.25"/>
    <row r="1129" hidden="1" x14ac:dyDescent="0.25"/>
    <row r="1130" hidden="1" x14ac:dyDescent="0.25"/>
    <row r="1131" hidden="1" x14ac:dyDescent="0.25"/>
    <row r="1132" hidden="1" x14ac:dyDescent="0.25"/>
    <row r="1133" hidden="1" x14ac:dyDescent="0.25"/>
    <row r="1134" hidden="1" x14ac:dyDescent="0.25"/>
    <row r="1135" hidden="1" x14ac:dyDescent="0.25"/>
    <row r="1136" hidden="1" x14ac:dyDescent="0.25"/>
    <row r="1137" hidden="1" x14ac:dyDescent="0.25"/>
    <row r="1138" hidden="1" x14ac:dyDescent="0.25"/>
    <row r="1139" hidden="1" x14ac:dyDescent="0.25"/>
    <row r="1140" hidden="1" x14ac:dyDescent="0.25"/>
    <row r="1141" hidden="1" x14ac:dyDescent="0.25"/>
    <row r="1142" hidden="1" x14ac:dyDescent="0.25"/>
    <row r="1143" hidden="1" x14ac:dyDescent="0.25"/>
    <row r="1144" hidden="1" x14ac:dyDescent="0.25"/>
    <row r="1145" hidden="1" x14ac:dyDescent="0.25"/>
    <row r="1146" hidden="1" x14ac:dyDescent="0.25"/>
    <row r="1147" hidden="1" x14ac:dyDescent="0.25"/>
    <row r="1148" hidden="1" x14ac:dyDescent="0.25"/>
    <row r="1149" hidden="1" x14ac:dyDescent="0.25"/>
    <row r="1150" hidden="1" x14ac:dyDescent="0.25"/>
    <row r="1151" hidden="1" x14ac:dyDescent="0.25"/>
    <row r="1152" hidden="1" x14ac:dyDescent="0.25"/>
    <row r="1153" hidden="1" x14ac:dyDescent="0.25"/>
    <row r="1154" hidden="1" x14ac:dyDescent="0.25"/>
    <row r="1155" hidden="1" x14ac:dyDescent="0.25"/>
    <row r="1156" hidden="1" x14ac:dyDescent="0.25"/>
    <row r="1157" hidden="1" x14ac:dyDescent="0.25"/>
    <row r="1158" hidden="1" x14ac:dyDescent="0.25"/>
    <row r="1159" hidden="1" x14ac:dyDescent="0.25"/>
    <row r="1160" hidden="1" x14ac:dyDescent="0.25"/>
    <row r="1161" hidden="1" x14ac:dyDescent="0.25"/>
    <row r="1162" hidden="1" x14ac:dyDescent="0.25"/>
    <row r="1163" hidden="1" x14ac:dyDescent="0.25"/>
    <row r="1164" hidden="1" x14ac:dyDescent="0.25"/>
    <row r="1165" hidden="1" x14ac:dyDescent="0.25"/>
    <row r="1166" hidden="1" x14ac:dyDescent="0.25"/>
    <row r="1167" hidden="1" x14ac:dyDescent="0.25"/>
    <row r="1168" hidden="1" x14ac:dyDescent="0.25"/>
    <row r="1169" hidden="1" x14ac:dyDescent="0.25"/>
    <row r="1170" hidden="1" x14ac:dyDescent="0.25"/>
    <row r="1171" hidden="1" x14ac:dyDescent="0.25"/>
    <row r="1172" hidden="1" x14ac:dyDescent="0.25"/>
    <row r="1173" hidden="1" x14ac:dyDescent="0.25"/>
    <row r="1174" hidden="1" x14ac:dyDescent="0.25"/>
    <row r="1175" hidden="1" x14ac:dyDescent="0.25"/>
    <row r="1176" hidden="1" x14ac:dyDescent="0.25"/>
    <row r="1177" hidden="1" x14ac:dyDescent="0.25"/>
    <row r="1178" hidden="1" x14ac:dyDescent="0.25"/>
    <row r="1179" hidden="1" x14ac:dyDescent="0.25"/>
    <row r="1180" hidden="1" x14ac:dyDescent="0.25"/>
    <row r="1181" hidden="1" x14ac:dyDescent="0.25"/>
    <row r="1182" hidden="1" x14ac:dyDescent="0.25"/>
    <row r="1183" hidden="1" x14ac:dyDescent="0.25"/>
    <row r="1184" hidden="1" x14ac:dyDescent="0.25"/>
    <row r="1185" hidden="1" x14ac:dyDescent="0.25"/>
    <row r="1186" hidden="1" x14ac:dyDescent="0.25"/>
    <row r="1187" hidden="1" x14ac:dyDescent="0.25"/>
    <row r="1188" hidden="1" x14ac:dyDescent="0.25"/>
    <row r="1189" hidden="1" x14ac:dyDescent="0.25"/>
    <row r="1190" hidden="1" x14ac:dyDescent="0.25"/>
    <row r="1191" hidden="1" x14ac:dyDescent="0.25"/>
    <row r="1192" hidden="1" x14ac:dyDescent="0.25"/>
    <row r="1193" hidden="1" x14ac:dyDescent="0.25"/>
    <row r="1194" hidden="1" x14ac:dyDescent="0.25"/>
    <row r="1195" hidden="1" x14ac:dyDescent="0.25"/>
    <row r="1196" hidden="1" x14ac:dyDescent="0.25"/>
    <row r="1197" hidden="1" x14ac:dyDescent="0.25"/>
    <row r="1198" hidden="1" x14ac:dyDescent="0.25"/>
    <row r="1199" hidden="1" x14ac:dyDescent="0.25"/>
    <row r="1200" hidden="1" x14ac:dyDescent="0.25"/>
    <row r="1201" hidden="1" x14ac:dyDescent="0.25"/>
    <row r="1202" hidden="1" x14ac:dyDescent="0.25"/>
    <row r="1203" hidden="1" x14ac:dyDescent="0.25"/>
    <row r="1204" hidden="1" x14ac:dyDescent="0.25"/>
  </sheetData>
  <sheetProtection algorithmName="SHA-512" hashValue="nKnBS9Vw0t2Qy/tcOQRt5duxR9uTCAYTvLAKzJvuJqtaMz8+SodT/mZGesMQfBLihtfy9R4UfJ6J4Tjs6K5mgw==" saltValue="ggXrpaB6WTETfHutUIav6A==" spinCount="100000" sheet="1" objects="1" scenarios="1" formatCells="0" formatColumns="0"/>
  <mergeCells count="100">
    <mergeCell ref="A594:A597"/>
    <mergeCell ref="A600:A603"/>
    <mergeCell ref="A564:A567"/>
    <mergeCell ref="A570:A573"/>
    <mergeCell ref="A576:A579"/>
    <mergeCell ref="A582:A585"/>
    <mergeCell ref="A588:A591"/>
    <mergeCell ref="A534:A537"/>
    <mergeCell ref="A540:A543"/>
    <mergeCell ref="A546:A549"/>
    <mergeCell ref="A552:A555"/>
    <mergeCell ref="A558:A561"/>
    <mergeCell ref="A504:A507"/>
    <mergeCell ref="A510:A513"/>
    <mergeCell ref="A516:A519"/>
    <mergeCell ref="A522:A525"/>
    <mergeCell ref="A528:A531"/>
    <mergeCell ref="A474:A477"/>
    <mergeCell ref="A480:A483"/>
    <mergeCell ref="A486:A489"/>
    <mergeCell ref="A492:A495"/>
    <mergeCell ref="A498:A501"/>
    <mergeCell ref="A444:A447"/>
    <mergeCell ref="A450:A453"/>
    <mergeCell ref="A456:A459"/>
    <mergeCell ref="A462:A465"/>
    <mergeCell ref="A468:A471"/>
    <mergeCell ref="A414:A417"/>
    <mergeCell ref="A420:A423"/>
    <mergeCell ref="A426:A429"/>
    <mergeCell ref="A432:A435"/>
    <mergeCell ref="A438:A441"/>
    <mergeCell ref="A384:A387"/>
    <mergeCell ref="A390:A393"/>
    <mergeCell ref="A396:A399"/>
    <mergeCell ref="A402:A405"/>
    <mergeCell ref="A408:A411"/>
    <mergeCell ref="A354:A357"/>
    <mergeCell ref="A360:A363"/>
    <mergeCell ref="A366:A369"/>
    <mergeCell ref="A372:A375"/>
    <mergeCell ref="A378:A381"/>
    <mergeCell ref="A324:A327"/>
    <mergeCell ref="A330:A333"/>
    <mergeCell ref="A336:A339"/>
    <mergeCell ref="A342:A345"/>
    <mergeCell ref="A348:A351"/>
    <mergeCell ref="A294:A297"/>
    <mergeCell ref="A300:A303"/>
    <mergeCell ref="A306:A309"/>
    <mergeCell ref="A312:A315"/>
    <mergeCell ref="A318:A321"/>
    <mergeCell ref="A264:A267"/>
    <mergeCell ref="A270:A273"/>
    <mergeCell ref="A276:A279"/>
    <mergeCell ref="A282:A285"/>
    <mergeCell ref="A288:A291"/>
    <mergeCell ref="A234:A237"/>
    <mergeCell ref="A240:A243"/>
    <mergeCell ref="A246:A249"/>
    <mergeCell ref="A252:A255"/>
    <mergeCell ref="A258:A261"/>
    <mergeCell ref="A204:A207"/>
    <mergeCell ref="A210:A213"/>
    <mergeCell ref="A216:A219"/>
    <mergeCell ref="A222:A225"/>
    <mergeCell ref="A228:A231"/>
    <mergeCell ref="A174:A177"/>
    <mergeCell ref="A180:A183"/>
    <mergeCell ref="A186:A189"/>
    <mergeCell ref="A192:A195"/>
    <mergeCell ref="A198:A201"/>
    <mergeCell ref="A144:A147"/>
    <mergeCell ref="A150:A153"/>
    <mergeCell ref="A156:A159"/>
    <mergeCell ref="A162:A165"/>
    <mergeCell ref="A168:A171"/>
    <mergeCell ref="A114:A117"/>
    <mergeCell ref="A120:A123"/>
    <mergeCell ref="A126:A129"/>
    <mergeCell ref="A132:A135"/>
    <mergeCell ref="A138:A141"/>
    <mergeCell ref="A90:A93"/>
    <mergeCell ref="A96:A99"/>
    <mergeCell ref="A102:A105"/>
    <mergeCell ref="A108:A111"/>
    <mergeCell ref="A54:A57"/>
    <mergeCell ref="A60:A63"/>
    <mergeCell ref="A66:A69"/>
    <mergeCell ref="A72:A75"/>
    <mergeCell ref="A78:A81"/>
    <mergeCell ref="A84:A87"/>
    <mergeCell ref="A36:A39"/>
    <mergeCell ref="A42:A45"/>
    <mergeCell ref="A48:A51"/>
    <mergeCell ref="A6:A9"/>
    <mergeCell ref="A12:A15"/>
    <mergeCell ref="A18:A21"/>
    <mergeCell ref="A24:A27"/>
    <mergeCell ref="A30:A33"/>
  </mergeCells>
  <conditionalFormatting sqref="A6:A9 A12:A15 A18:A21 A24:A27 A30:A33 A36:A39 A42:A45 A48:A51 A54:A57 A60:A63 A66:A69 A72:A75 A78:A81 A84:A87 A90:A93 A96:A99 A102:A105 A108:A111 A114:A117 A120:A123 A126:A129 A132:A135 A138:A141 A144:A147 A150:A153 A156:A159 A162:A165 A168:A171 A174:A177 A180:A183 A186:A189 A192:A195 A198:A201 A204:A207 A210:A213 A216:A219 A222:A225 A228:A231 A234:A237 A240:A243 A246:A249 A252:A255 A258:A261 A264:A267 A270:A273 A276:A279 A282:A285 A288:A291 A294:A297 A300:A303 A306:A309 A312:A315 A318:A321 A324:A327 A330:A333 A336:A339 A342:A345 A348:A351 A354:A357 A360:A363 A366:A369 A372:A375 A378:A381 A384:A387 A390:A393 A396:A399 A402:A405 A408:A411 A414:A417 A420:A423 A426:A429 A432:A435 A438:A441 A444:A447 A450:A453 A456:A459 A462:A465 A468:A471 A474:A477 A480:A483 A486:A489 A492:A495 A498:A501 A504:A507 A510:A513 A516:A519 A522:A525 A528:A531 A534:A537 A540:A543 A546:A549 A552:A555 A558:A561 A564:A567 A570:A573 A576:A579 A582:A585 A588:A591 A594:A597 A600:A603">
    <cfRule type="cellIs" dxfId="41" priority="469" stopIfTrue="1" operator="lessThan">
      <formula>2</formula>
    </cfRule>
    <cfRule type="cellIs" dxfId="40" priority="470" stopIfTrue="1" operator="equal">
      <formula>2</formula>
    </cfRule>
    <cfRule type="cellIs" dxfId="39" priority="471" stopIfTrue="1" operator="greaterThan">
      <formula>2</formula>
    </cfRule>
  </conditionalFormatting>
  <dataValidations count="2">
    <dataValidation allowBlank="1" showDropDown="1" showInputMessage="1" showErrorMessage="1" sqref="E2"/>
    <dataValidation type="list" allowBlank="1" showDropDown="1" showInputMessage="1" showErrorMessage="1" errorTitle="¡¡¡¡ATENCIÓN !!!!!" error="Para el correcto funcionamiento, debes poner una &quot;X&quot; en la opción que consideres correcta._x000a_" sqref="B1:B1048576">
      <formula1>"X,x"</formula1>
    </dataValidation>
  </dataValidations>
  <hyperlinks>
    <hyperlink ref="A1" location="PORTADA!A1" display="◄"/>
  </hyperlinks>
  <pageMargins left="0.75" right="0.75" top="1" bottom="1" header="0" footer="0"/>
  <pageSetup paperSize="9" orientation="portrait" horizontalDpi="300" verticalDpi="30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1204"/>
  <sheetViews>
    <sheetView zoomScale="85" zoomScaleNormal="85" workbookViewId="0">
      <selection activeCell="C1" sqref="C1:C1048576"/>
    </sheetView>
  </sheetViews>
  <sheetFormatPr baseColWidth="10" defaultColWidth="0" defaultRowHeight="0" customHeight="1" zeroHeight="1" x14ac:dyDescent="0.25"/>
  <cols>
    <col min="1" max="1" width="3.6640625" style="4" customWidth="1"/>
    <col min="2" max="2" width="3.6640625" style="52" customWidth="1"/>
    <col min="3" max="3" width="121" style="13" customWidth="1"/>
    <col min="4" max="4" width="1.88671875" style="11" customWidth="1"/>
    <col min="5" max="5" width="3.33203125" style="12" customWidth="1"/>
    <col min="6" max="6" width="4.33203125" style="12" customWidth="1"/>
    <col min="7" max="7" width="7.109375" style="30" hidden="1" customWidth="1"/>
    <col min="8" max="8" width="5.88671875" style="30" hidden="1" customWidth="1"/>
    <col min="9" max="9" width="5.88671875" style="31" hidden="1" customWidth="1"/>
    <col min="10" max="10" width="14.88671875" style="56" hidden="1" customWidth="1"/>
    <col min="11" max="24" width="19.88671875" style="15" hidden="1" customWidth="1"/>
    <col min="25" max="29" width="2.88671875" style="15" hidden="1" customWidth="1"/>
    <col min="30" max="33" width="14.6640625" style="4" hidden="1" customWidth="1"/>
    <col min="34" max="16384" width="16.44140625" style="4" hidden="1"/>
  </cols>
  <sheetData>
    <row r="1" spans="1:41" ht="28.8" thickBot="1" x14ac:dyDescent="0.45">
      <c r="A1" s="28" t="s">
        <v>4</v>
      </c>
      <c r="B1" s="46"/>
      <c r="C1" s="180" t="str">
        <f>AO1</f>
        <v xml:space="preserve">Tema 2 - APOYO A LA MOVILIDAD </v>
      </c>
      <c r="D1" s="2"/>
      <c r="E1" s="3" t="e">
        <f ca="1">ROUND(Q2/K2*10,2)</f>
        <v>#DIV/0!</v>
      </c>
      <c r="F1" s="3"/>
      <c r="I1" s="35">
        <v>2</v>
      </c>
      <c r="J1" s="55" t="s">
        <v>56</v>
      </c>
      <c r="K1" s="29" t="s">
        <v>6</v>
      </c>
      <c r="L1" s="14" t="s">
        <v>7</v>
      </c>
      <c r="M1" s="14" t="s">
        <v>8</v>
      </c>
      <c r="N1" s="14" t="s">
        <v>38</v>
      </c>
      <c r="O1" s="14" t="s">
        <v>9</v>
      </c>
      <c r="P1" s="14" t="s">
        <v>16</v>
      </c>
      <c r="Q1" s="14" t="s">
        <v>10</v>
      </c>
      <c r="R1" s="14" t="s">
        <v>11</v>
      </c>
      <c r="S1" s="14" t="s">
        <v>24</v>
      </c>
      <c r="T1" s="14" t="s">
        <v>25</v>
      </c>
      <c r="U1" s="14" t="s">
        <v>13</v>
      </c>
      <c r="V1" s="14" t="s">
        <v>12</v>
      </c>
      <c r="W1" s="14" t="s">
        <v>15</v>
      </c>
      <c r="X1" s="14" t="s">
        <v>14</v>
      </c>
      <c r="AD1" s="62" t="s">
        <v>6</v>
      </c>
      <c r="AE1" s="62" t="s">
        <v>7</v>
      </c>
      <c r="AF1" s="62" t="s">
        <v>8</v>
      </c>
      <c r="AG1" s="62" t="s">
        <v>38</v>
      </c>
      <c r="AH1" s="62" t="s">
        <v>9</v>
      </c>
      <c r="AI1" s="62" t="s">
        <v>16</v>
      </c>
      <c r="AJ1" s="62" t="s">
        <v>10</v>
      </c>
      <c r="AK1" s="62" t="s">
        <v>11</v>
      </c>
      <c r="AL1" s="169" t="s">
        <v>99</v>
      </c>
      <c r="AM1" s="170"/>
      <c r="AN1" s="30" t="s">
        <v>57</v>
      </c>
      <c r="AO1" s="34" t="str">
        <f>LOOKUP(I5,DATOS!A:A,DATOS!F:F)</f>
        <v xml:space="preserve">Tema 2 - APOYO A LA MOVILIDAD </v>
      </c>
    </row>
    <row r="2" spans="1:41" ht="16.2" thickBot="1" x14ac:dyDescent="0.3">
      <c r="A2" s="5"/>
      <c r="B2" s="47"/>
      <c r="C2" s="6" t="str">
        <f ca="1">IF(CONTROL!I4="A",X2,"")</f>
        <v>Test, compuesto por 0 preguntas</v>
      </c>
      <c r="D2" s="2"/>
      <c r="E2" s="7"/>
      <c r="F2" s="8"/>
      <c r="K2" s="29">
        <f ca="1">COUNTA(H:H)-COUNT(H:H)</f>
        <v>0</v>
      </c>
      <c r="L2" s="14">
        <f ca="1">SUM(L3:L1048576)</f>
        <v>0</v>
      </c>
      <c r="M2" s="14">
        <f ca="1">SUM(M3:M1048576)</f>
        <v>0</v>
      </c>
      <c r="N2" s="14">
        <f ca="1">SUM(N3:N52)</f>
        <v>0</v>
      </c>
      <c r="O2" s="14">
        <f ca="1">L2+M2</f>
        <v>0</v>
      </c>
      <c r="P2" s="14" t="e">
        <f ca="1">+O2/K2</f>
        <v>#DIV/0!</v>
      </c>
      <c r="Q2" s="14">
        <f ca="1">+L2+N2</f>
        <v>0</v>
      </c>
      <c r="R2" s="14" t="e">
        <f ca="1">ROUND(Q2/(L2+M2)*10,2)</f>
        <v>#DIV/0!</v>
      </c>
      <c r="S2" s="14" t="e">
        <f ca="1">ROUND(Q2/K2*10,2)</f>
        <v>#DIV/0!</v>
      </c>
      <c r="T2" s="14" t="e">
        <f ca="1">CONCATENATE("puntual: ", R2,"   Nota final: ", S2)</f>
        <v>#DIV/0!</v>
      </c>
      <c r="U2" s="14" t="e">
        <f ca="1">CONCATENATE("Evolución: ", K2," preguntas, ",L2," aciertos, ",M2," errores, ",Q2," puntos.   Nota ",T2)</f>
        <v>#DIV/0!</v>
      </c>
      <c r="V2" s="14" t="str">
        <f ca="1">CONCATENATE("Test, compuesto por ",K2," preguntas")</f>
        <v>Test, compuesto por 0 preguntas</v>
      </c>
      <c r="W2" s="14" t="str">
        <f ca="1">IF(E2="X",V2,IF(O2&gt;0,U2,V2))</f>
        <v>Test, compuesto por 0 preguntas</v>
      </c>
      <c r="X2" s="14" t="str">
        <f ca="1">IF(CONTROL!I4="A",W2,V2)</f>
        <v>Test, compuesto por 0 preguntas</v>
      </c>
      <c r="AD2" s="15">
        <f ca="1">IF(CONTROL!$I$4="A",K2,0)</f>
        <v>0</v>
      </c>
      <c r="AE2" s="15">
        <f ca="1">IF(CONTROL!$I$4="A",L2,0)</f>
        <v>0</v>
      </c>
      <c r="AF2" s="15">
        <f ca="1">IF(CONTROL!$I$4="A",M2,0)</f>
        <v>0</v>
      </c>
      <c r="AG2" s="15">
        <f ca="1">IF(CONTROL!$I$4="A",N2,0)</f>
        <v>0</v>
      </c>
      <c r="AH2" s="15">
        <f ca="1">IF(CONTROL!$I$4="A",O2,0)</f>
        <v>0</v>
      </c>
      <c r="AI2" s="15" t="e">
        <f ca="1">IF(CONTROL!$I$4="A",P2,0)</f>
        <v>#DIV/0!</v>
      </c>
      <c r="AJ2" s="15">
        <f ca="1">IF(CONTROL!$I$4="A",Q2,0)</f>
        <v>0</v>
      </c>
      <c r="AK2" s="15" t="e">
        <f ca="1">IF(CONTROL!$I$4="A",R2,0)</f>
        <v>#DIV/0!</v>
      </c>
      <c r="AL2" s="15" t="str">
        <f>+AO2</f>
        <v xml:space="preserve">Tema 2 - APOYO A LA MOVILIDAD </v>
      </c>
      <c r="AM2" s="15"/>
      <c r="AN2" s="30" t="s">
        <v>68</v>
      </c>
      <c r="AO2" s="34" t="str">
        <f>LOOKUP(I5,DATOS!A:A,DATOS!E:E)</f>
        <v xml:space="preserve">Tema 2 - APOYO A LA MOVILIDAD </v>
      </c>
    </row>
    <row r="3" spans="1:41" ht="15.6" x14ac:dyDescent="0.25">
      <c r="A3" s="9"/>
      <c r="B3" s="48"/>
      <c r="C3" s="10"/>
      <c r="J3" s="15"/>
    </row>
    <row r="4" spans="1:41" ht="15.6" x14ac:dyDescent="0.25">
      <c r="A4" s="9"/>
      <c r="B4" s="48"/>
      <c r="C4" s="10"/>
      <c r="J4" s="15"/>
    </row>
    <row r="5" spans="1:41" ht="46.8" x14ac:dyDescent="0.25">
      <c r="A5" s="9"/>
      <c r="B5" s="27"/>
      <c r="C5" s="19" t="str">
        <f ca="1">+CONCATENATE(K5,".- ",G5)</f>
        <v>1.- 0</v>
      </c>
      <c r="D5" s="20"/>
      <c r="E5" s="9"/>
      <c r="F5" s="9"/>
      <c r="G5" s="36">
        <f ca="1">LOOKUP(I5,DATOS!A:A,DATOS!G:G)</f>
        <v>0</v>
      </c>
      <c r="H5" s="36">
        <f ca="1">LOOKUP(I5,DATOS!A:A,DATOS!N:N)</f>
        <v>0</v>
      </c>
      <c r="I5" s="31">
        <f>LOOKUP(I1,DATOS!C:C,DATOS!A:A)</f>
        <v>64</v>
      </c>
      <c r="J5" s="56">
        <f>LOOKUP(I5,DATOS!A:A,DATOS!C:C)</f>
        <v>2</v>
      </c>
      <c r="K5" s="18">
        <v>1</v>
      </c>
      <c r="L5" s="16" t="s">
        <v>31</v>
      </c>
      <c r="M5" s="16" t="s">
        <v>32</v>
      </c>
      <c r="N5" s="16" t="s">
        <v>37</v>
      </c>
      <c r="O5" s="16" t="s">
        <v>33</v>
      </c>
      <c r="P5" s="16" t="s">
        <v>34</v>
      </c>
      <c r="Q5" s="16" t="s">
        <v>35</v>
      </c>
      <c r="R5" s="16" t="str">
        <f ca="1">CONCATENATE("X",H5)</f>
        <v>X0</v>
      </c>
      <c r="S5" s="16" t="s">
        <v>36</v>
      </c>
    </row>
    <row r="6" spans="1:41" ht="15.6" x14ac:dyDescent="0.25">
      <c r="A6" s="185">
        <f ca="1">IF($E$2="X",0,IF(K7&gt;2,H5,K7))</f>
        <v>0</v>
      </c>
      <c r="B6" s="25"/>
      <c r="C6" s="21" t="str">
        <f ca="1">+CONCATENATE(I6," ",G6)</f>
        <v>a) 0</v>
      </c>
      <c r="D6" s="22"/>
      <c r="G6" s="34">
        <f ca="1">LOOKUP(I5,DATOS!A:A,DATOS!J:J)</f>
        <v>0</v>
      </c>
      <c r="I6" s="31" t="s">
        <v>53</v>
      </c>
      <c r="K6" s="16" t="s">
        <v>5</v>
      </c>
      <c r="L6" s="16">
        <f ca="1">IF(M6&gt;0,0,P6)</f>
        <v>0</v>
      </c>
      <c r="M6" s="16">
        <f ca="1">IF(P7&gt;0,1,0)</f>
        <v>0</v>
      </c>
      <c r="N6" s="16">
        <f ca="1">IF(M6=1,-1/COUNTA(Q6:Q9),0)</f>
        <v>0</v>
      </c>
      <c r="O6" s="16">
        <f>COUNTA(B6:B9)</f>
        <v>0</v>
      </c>
      <c r="P6" s="16">
        <f ca="1">COUNTIF(R6:R9,R5)</f>
        <v>0</v>
      </c>
      <c r="Q6" s="17" t="s">
        <v>0</v>
      </c>
      <c r="R6" s="16" t="str">
        <f>CONCATENATE(B6,Q6)</f>
        <v>A</v>
      </c>
      <c r="S6" s="16">
        <f ca="1">IF(P6&gt;0,P6+O6,O6*3)</f>
        <v>0</v>
      </c>
    </row>
    <row r="7" spans="1:41" ht="15.6" x14ac:dyDescent="0.25">
      <c r="A7" s="185"/>
      <c r="B7" s="25"/>
      <c r="C7" s="21" t="str">
        <f ca="1">+CONCATENATE(I7," ",G7)</f>
        <v>b) 0</v>
      </c>
      <c r="D7" s="22"/>
      <c r="G7" s="34">
        <f ca="1">LOOKUP(I5,DATOS!A:A,DATOS!K:K)</f>
        <v>0</v>
      </c>
      <c r="I7" s="31" t="s">
        <v>52</v>
      </c>
      <c r="K7" s="16">
        <f ca="1">S6</f>
        <v>0</v>
      </c>
      <c r="L7" s="16"/>
      <c r="M7" s="16"/>
      <c r="N7" s="16"/>
      <c r="O7" s="16"/>
      <c r="P7" s="16">
        <f ca="1">O6-P6</f>
        <v>0</v>
      </c>
      <c r="Q7" s="17" t="s">
        <v>1</v>
      </c>
      <c r="R7" s="16" t="str">
        <f>CONCATENATE(B7,Q7)</f>
        <v>B</v>
      </c>
      <c r="S7" s="16"/>
    </row>
    <row r="8" spans="1:41" ht="15.6" x14ac:dyDescent="0.25">
      <c r="A8" s="185"/>
      <c r="B8" s="25"/>
      <c r="C8" s="21" t="str">
        <f ca="1">+CONCATENATE(I8," ",G8)</f>
        <v>c) 0</v>
      </c>
      <c r="D8" s="22"/>
      <c r="G8" s="34">
        <f ca="1">LOOKUP(I5,DATOS!A:A,DATOS!L:L)</f>
        <v>0</v>
      </c>
      <c r="I8" s="31" t="s">
        <v>51</v>
      </c>
      <c r="K8" s="16"/>
      <c r="L8" s="16"/>
      <c r="M8" s="16"/>
      <c r="N8" s="16"/>
      <c r="O8" s="16"/>
      <c r="P8" s="16"/>
      <c r="Q8" s="17" t="s">
        <v>2</v>
      </c>
      <c r="R8" s="16" t="str">
        <f>CONCATENATE(B8,Q8)</f>
        <v>C</v>
      </c>
      <c r="S8" s="16"/>
    </row>
    <row r="9" spans="1:41" ht="15.6" x14ac:dyDescent="0.25">
      <c r="A9" s="185"/>
      <c r="B9" s="25"/>
      <c r="C9" s="21" t="str">
        <f ca="1">+CONCATENATE(I9," ",G9)</f>
        <v>d) 0</v>
      </c>
      <c r="D9" s="22"/>
      <c r="G9" s="34">
        <f ca="1">LOOKUP(I5,DATOS!A:A,DATOS!M:M)</f>
        <v>0</v>
      </c>
      <c r="I9" s="31" t="s">
        <v>43</v>
      </c>
      <c r="K9" s="16"/>
      <c r="L9" s="16"/>
      <c r="M9" s="16"/>
      <c r="N9" s="16"/>
      <c r="O9" s="16"/>
      <c r="P9" s="16"/>
      <c r="Q9" s="17" t="s">
        <v>3</v>
      </c>
      <c r="R9" s="16" t="str">
        <f>CONCATENATE(B9,Q9)</f>
        <v>D</v>
      </c>
      <c r="S9" s="16"/>
    </row>
    <row r="10" spans="1:41" ht="15.6" x14ac:dyDescent="0.25">
      <c r="A10" s="9"/>
      <c r="B10" s="26"/>
      <c r="C10" s="23"/>
      <c r="D10" s="24"/>
      <c r="J10" s="15"/>
    </row>
    <row r="11" spans="1:41" ht="31.2" x14ac:dyDescent="0.25">
      <c r="A11" s="9"/>
      <c r="B11" s="27"/>
      <c r="C11" s="19" t="str">
        <f ca="1">+CONCATENATE(K11,".- ",G11)</f>
        <v>2.- 0</v>
      </c>
      <c r="D11" s="20"/>
      <c r="E11" s="9"/>
      <c r="F11" s="9"/>
      <c r="G11" s="36">
        <f ca="1">IF(J12="FIN","",LOOKUP(I11,DATOS!A:A,DATOS!G:G))</f>
        <v>0</v>
      </c>
      <c r="H11" s="36">
        <f ca="1">IF(J12="FIN",0,LOOKUP(I11,DATOS!A:A,DATOS!N:N))</f>
        <v>0</v>
      </c>
      <c r="I11" s="31">
        <f>+I5+1</f>
        <v>65</v>
      </c>
      <c r="J11" s="56">
        <f>IF(LOOKUP(I11,DATOS!A:A,DATOS!C:C)=0,J5,(LOOKUP(I11,DATOS!A:A,DATOS!C:C)))</f>
        <v>2</v>
      </c>
      <c r="K11" s="18">
        <f>+K5+1</f>
        <v>2</v>
      </c>
      <c r="L11" s="16" t="s">
        <v>31</v>
      </c>
      <c r="M11" s="16" t="s">
        <v>32</v>
      </c>
      <c r="N11" s="16" t="s">
        <v>37</v>
      </c>
      <c r="O11" s="16" t="s">
        <v>33</v>
      </c>
      <c r="P11" s="16" t="s">
        <v>34</v>
      </c>
      <c r="Q11" s="16" t="s">
        <v>35</v>
      </c>
      <c r="R11" s="16" t="str">
        <f ca="1">CONCATENATE("X",H11)</f>
        <v>X0</v>
      </c>
      <c r="S11" s="16" t="s">
        <v>36</v>
      </c>
    </row>
    <row r="12" spans="1:41" ht="15.6" x14ac:dyDescent="0.25">
      <c r="A12" s="185">
        <f ca="1">IF($E$2="X",0,IF(K13&gt;2,H11,K13))</f>
        <v>0</v>
      </c>
      <c r="B12" s="25"/>
      <c r="C12" s="21" t="str">
        <f ca="1">+CONCATENATE(I12," ",G12)</f>
        <v>a) 0</v>
      </c>
      <c r="D12" s="22"/>
      <c r="G12" s="34">
        <f ca="1">IF(J12="FIN","",LOOKUP(I11,DATOS!A:A,DATOS!J:J))</f>
        <v>0</v>
      </c>
      <c r="I12" s="31" t="s">
        <v>53</v>
      </c>
      <c r="J12" s="37" t="str">
        <f>IF(J6="FIN","FIN",IF(J11=J5,"","FIN"))</f>
        <v/>
      </c>
      <c r="K12" s="16" t="s">
        <v>5</v>
      </c>
      <c r="L12" s="16">
        <f ca="1">IF(M12&gt;0,0,P12)</f>
        <v>0</v>
      </c>
      <c r="M12" s="16">
        <f ca="1">IF(P13&gt;0,1,0)</f>
        <v>0</v>
      </c>
      <c r="N12" s="16">
        <f ca="1">IF(M12=1,-1/COUNTA(Q12:Q15),0)</f>
        <v>0</v>
      </c>
      <c r="O12" s="16">
        <f>COUNTA(B12:B15)</f>
        <v>0</v>
      </c>
      <c r="P12" s="16">
        <f ca="1">COUNTIF(R12:R15,R11)</f>
        <v>0</v>
      </c>
      <c r="Q12" s="17" t="s">
        <v>0</v>
      </c>
      <c r="R12" s="16" t="str">
        <f>CONCATENATE(B12,Q12)</f>
        <v>A</v>
      </c>
      <c r="S12" s="16">
        <f ca="1">IF(P12&gt;0,P12+O12,O12*3)</f>
        <v>0</v>
      </c>
    </row>
    <row r="13" spans="1:41" ht="15.6" x14ac:dyDescent="0.25">
      <c r="A13" s="185"/>
      <c r="B13" s="25"/>
      <c r="C13" s="21" t="str">
        <f ca="1">+CONCATENATE(I13," ",G13)</f>
        <v>b) 0</v>
      </c>
      <c r="D13" s="22"/>
      <c r="G13" s="34">
        <f ca="1">IF(J12="FIN","",LOOKUP(I11,DATOS!A:A,DATOS!K:K))</f>
        <v>0</v>
      </c>
      <c r="I13" s="31" t="s">
        <v>52</v>
      </c>
      <c r="K13" s="16">
        <f ca="1">S12</f>
        <v>0</v>
      </c>
      <c r="L13" s="16"/>
      <c r="M13" s="16"/>
      <c r="N13" s="16"/>
      <c r="O13" s="16"/>
      <c r="P13" s="16">
        <f ca="1">O12-P12</f>
        <v>0</v>
      </c>
      <c r="Q13" s="17" t="s">
        <v>1</v>
      </c>
      <c r="R13" s="16" t="str">
        <f>CONCATENATE(B13,Q13)</f>
        <v>B</v>
      </c>
      <c r="S13" s="16"/>
    </row>
    <row r="14" spans="1:41" ht="15.6" x14ac:dyDescent="0.25">
      <c r="A14" s="185"/>
      <c r="B14" s="25"/>
      <c r="C14" s="21" t="str">
        <f ca="1">+CONCATENATE(I14," ",G14)</f>
        <v>c) 0</v>
      </c>
      <c r="D14" s="22"/>
      <c r="G14" s="34">
        <f ca="1">IF(J12="FIN","",LOOKUP(I11,DATOS!A:A,DATOS!L:L))</f>
        <v>0</v>
      </c>
      <c r="I14" s="31" t="s">
        <v>51</v>
      </c>
      <c r="K14" s="16"/>
      <c r="L14" s="16"/>
      <c r="M14" s="16"/>
      <c r="N14" s="16"/>
      <c r="O14" s="16"/>
      <c r="P14" s="16"/>
      <c r="Q14" s="17" t="s">
        <v>2</v>
      </c>
      <c r="R14" s="16" t="str">
        <f>CONCATENATE(B14,Q14)</f>
        <v>C</v>
      </c>
      <c r="S14" s="16"/>
    </row>
    <row r="15" spans="1:41" ht="15.6" x14ac:dyDescent="0.25">
      <c r="A15" s="185"/>
      <c r="B15" s="25"/>
      <c r="C15" s="21" t="str">
        <f ca="1">+CONCATENATE(I15," ",G15)</f>
        <v>d) 0</v>
      </c>
      <c r="D15" s="22"/>
      <c r="G15" s="34">
        <f ca="1">IF(J12="FIN","",LOOKUP(I11,DATOS!A:A,DATOS!M:M))</f>
        <v>0</v>
      </c>
      <c r="I15" s="31" t="s">
        <v>43</v>
      </c>
      <c r="K15" s="16"/>
      <c r="L15" s="16"/>
      <c r="M15" s="16"/>
      <c r="N15" s="16"/>
      <c r="O15" s="16"/>
      <c r="P15" s="16"/>
      <c r="Q15" s="17" t="s">
        <v>3</v>
      </c>
      <c r="R15" s="16" t="str">
        <f>CONCATENATE(B15,Q15)</f>
        <v>D</v>
      </c>
      <c r="S15" s="16"/>
    </row>
    <row r="16" spans="1:41" ht="15.6" x14ac:dyDescent="0.25">
      <c r="A16" s="9"/>
      <c r="B16" s="26"/>
      <c r="C16" s="23"/>
      <c r="D16" s="24"/>
      <c r="J16" s="15"/>
    </row>
    <row r="17" spans="1:19" ht="15.6" x14ac:dyDescent="0.25">
      <c r="A17" s="9"/>
      <c r="B17" s="27"/>
      <c r="C17" s="19" t="str">
        <f ca="1">+CONCATENATE(K17,".- ",G17)</f>
        <v>3.- 0</v>
      </c>
      <c r="D17" s="20"/>
      <c r="E17" s="9"/>
      <c r="F17" s="9"/>
      <c r="G17" s="36">
        <f ca="1">IF(J18="FIN","",LOOKUP(I17,DATOS!A:A,DATOS!G:G))</f>
        <v>0</v>
      </c>
      <c r="H17" s="36">
        <f ca="1">IF(J18="FIN",0,LOOKUP(I17,DATOS!A:A,DATOS!N:N))</f>
        <v>0</v>
      </c>
      <c r="I17" s="31">
        <f>+I11+1</f>
        <v>66</v>
      </c>
      <c r="J17" s="56">
        <f>IF(LOOKUP(I17,DATOS!A:A,DATOS!C:C)=0,J11,(LOOKUP(I17,DATOS!A:A,DATOS!C:C)))</f>
        <v>2</v>
      </c>
      <c r="K17" s="18">
        <f>+K11+1</f>
        <v>3</v>
      </c>
      <c r="L17" s="16" t="s">
        <v>31</v>
      </c>
      <c r="M17" s="16" t="s">
        <v>32</v>
      </c>
      <c r="N17" s="16" t="s">
        <v>37</v>
      </c>
      <c r="O17" s="16" t="s">
        <v>33</v>
      </c>
      <c r="P17" s="16" t="s">
        <v>34</v>
      </c>
      <c r="Q17" s="16" t="s">
        <v>35</v>
      </c>
      <c r="R17" s="16" t="str">
        <f ca="1">CONCATENATE("X",H17)</f>
        <v>X0</v>
      </c>
      <c r="S17" s="16" t="s">
        <v>36</v>
      </c>
    </row>
    <row r="18" spans="1:19" ht="15.6" x14ac:dyDescent="0.25">
      <c r="A18" s="185">
        <f ca="1">IF($E$2="X",0,IF(K19&gt;2,H17,K19))</f>
        <v>0</v>
      </c>
      <c r="B18" s="25"/>
      <c r="C18" s="21" t="str">
        <f ca="1">+CONCATENATE(I18," ",G18)</f>
        <v>a) 0</v>
      </c>
      <c r="D18" s="22"/>
      <c r="G18" s="34">
        <f ca="1">IF(J18="FIN","",LOOKUP(I17,DATOS!A:A,DATOS!J:J))</f>
        <v>0</v>
      </c>
      <c r="I18" s="31" t="s">
        <v>53</v>
      </c>
      <c r="J18" s="37" t="str">
        <f>IF(J12="FIN","FIN",IF(J17=J11,"","FIN"))</f>
        <v/>
      </c>
      <c r="K18" s="16" t="s">
        <v>5</v>
      </c>
      <c r="L18" s="16">
        <f ca="1">IF(M18&gt;0,0,P18)</f>
        <v>0</v>
      </c>
      <c r="M18" s="16">
        <f ca="1">IF(P19&gt;0,1,0)</f>
        <v>0</v>
      </c>
      <c r="N18" s="16">
        <f ca="1">IF(M18=1,-1/COUNTA(Q18:Q21),0)</f>
        <v>0</v>
      </c>
      <c r="O18" s="16">
        <f>COUNTA(B18:B21)</f>
        <v>0</v>
      </c>
      <c r="P18" s="16">
        <f ca="1">COUNTIF(R18:R21,R17)</f>
        <v>0</v>
      </c>
      <c r="Q18" s="17" t="s">
        <v>0</v>
      </c>
      <c r="R18" s="16" t="str">
        <f>CONCATENATE(B18,Q18)</f>
        <v>A</v>
      </c>
      <c r="S18" s="16">
        <f ca="1">IF(P18&gt;0,P18+O18,O18*3)</f>
        <v>0</v>
      </c>
    </row>
    <row r="19" spans="1:19" ht="15.6" x14ac:dyDescent="0.25">
      <c r="A19" s="185"/>
      <c r="B19" s="25"/>
      <c r="C19" s="21" t="str">
        <f ca="1">+CONCATENATE(I19," ",G19)</f>
        <v>b) 0</v>
      </c>
      <c r="D19" s="22"/>
      <c r="G19" s="34">
        <f ca="1">IF(J18="FIN","",LOOKUP(I17,DATOS!A:A,DATOS!K:K))</f>
        <v>0</v>
      </c>
      <c r="I19" s="31" t="s">
        <v>52</v>
      </c>
      <c r="K19" s="16">
        <f ca="1">S18</f>
        <v>0</v>
      </c>
      <c r="L19" s="16"/>
      <c r="M19" s="16"/>
      <c r="N19" s="16"/>
      <c r="O19" s="16"/>
      <c r="P19" s="16">
        <f ca="1">O18-P18</f>
        <v>0</v>
      </c>
      <c r="Q19" s="17" t="s">
        <v>1</v>
      </c>
      <c r="R19" s="16" t="str">
        <f>CONCATENATE(B19,Q19)</f>
        <v>B</v>
      </c>
      <c r="S19" s="16"/>
    </row>
    <row r="20" spans="1:19" ht="15.6" x14ac:dyDescent="0.25">
      <c r="A20" s="185"/>
      <c r="B20" s="25"/>
      <c r="C20" s="21" t="str">
        <f ca="1">+CONCATENATE(I20," ",G20)</f>
        <v>c) 0</v>
      </c>
      <c r="D20" s="22"/>
      <c r="G20" s="34">
        <f ca="1">IF(J18="FIN","",LOOKUP(I17,DATOS!A:A,DATOS!L:L))</f>
        <v>0</v>
      </c>
      <c r="I20" s="31" t="s">
        <v>51</v>
      </c>
      <c r="K20" s="16"/>
      <c r="L20" s="16"/>
      <c r="M20" s="16"/>
      <c r="N20" s="16"/>
      <c r="O20" s="16"/>
      <c r="P20" s="16"/>
      <c r="Q20" s="17" t="s">
        <v>2</v>
      </c>
      <c r="R20" s="16" t="str">
        <f>CONCATENATE(B20,Q20)</f>
        <v>C</v>
      </c>
      <c r="S20" s="16"/>
    </row>
    <row r="21" spans="1:19" ht="15.6" x14ac:dyDescent="0.25">
      <c r="A21" s="185"/>
      <c r="B21" s="25"/>
      <c r="C21" s="21" t="str">
        <f ca="1">+CONCATENATE(I21," ",G21)</f>
        <v>d) 0</v>
      </c>
      <c r="D21" s="22"/>
      <c r="G21" s="34">
        <f ca="1">IF(J18="FIN","",LOOKUP(I17,DATOS!A:A,DATOS!M:M))</f>
        <v>0</v>
      </c>
      <c r="I21" s="31" t="s">
        <v>43</v>
      </c>
      <c r="K21" s="16"/>
      <c r="L21" s="16"/>
      <c r="M21" s="16"/>
      <c r="N21" s="16"/>
      <c r="O21" s="16"/>
      <c r="P21" s="16"/>
      <c r="Q21" s="17" t="s">
        <v>3</v>
      </c>
      <c r="R21" s="16" t="str">
        <f>CONCATENATE(B21,Q21)</f>
        <v>D</v>
      </c>
      <c r="S21" s="16"/>
    </row>
    <row r="22" spans="1:19" ht="15.6" x14ac:dyDescent="0.25">
      <c r="A22" s="9"/>
      <c r="B22" s="26"/>
      <c r="C22" s="23"/>
      <c r="D22" s="24"/>
      <c r="J22" s="15"/>
    </row>
    <row r="23" spans="1:19" ht="15.6" x14ac:dyDescent="0.25">
      <c r="A23" s="9"/>
      <c r="B23" s="27"/>
      <c r="C23" s="19" t="str">
        <f ca="1">+CONCATENATE(K23,".- ",G23)</f>
        <v>4.- 0</v>
      </c>
      <c r="D23" s="20"/>
      <c r="E23" s="9"/>
      <c r="F23" s="9"/>
      <c r="G23" s="36">
        <f ca="1">IF(J24="FIN","",LOOKUP(I23,DATOS!A:A,DATOS!G:G))</f>
        <v>0</v>
      </c>
      <c r="H23" s="36">
        <f ca="1">IF(J24="FIN",0,LOOKUP(I23,DATOS!A:A,DATOS!N:N))</f>
        <v>0</v>
      </c>
      <c r="I23" s="31">
        <f>+I17+1</f>
        <v>67</v>
      </c>
      <c r="J23" s="56">
        <f>IF(LOOKUP(I23,DATOS!A:A,DATOS!C:C)=0,J17,(LOOKUP(I23,DATOS!A:A,DATOS!C:C)))</f>
        <v>2</v>
      </c>
      <c r="K23" s="18">
        <f>+K17+1</f>
        <v>4</v>
      </c>
      <c r="L23" s="16" t="s">
        <v>31</v>
      </c>
      <c r="M23" s="16" t="s">
        <v>32</v>
      </c>
      <c r="N23" s="16" t="s">
        <v>37</v>
      </c>
      <c r="O23" s="16" t="s">
        <v>33</v>
      </c>
      <c r="P23" s="16" t="s">
        <v>34</v>
      </c>
      <c r="Q23" s="16" t="s">
        <v>35</v>
      </c>
      <c r="R23" s="16" t="str">
        <f ca="1">CONCATENATE("X",H23)</f>
        <v>X0</v>
      </c>
      <c r="S23" s="16" t="s">
        <v>36</v>
      </c>
    </row>
    <row r="24" spans="1:19" ht="15.6" x14ac:dyDescent="0.25">
      <c r="A24" s="185">
        <f ca="1">IF($E$2="X",0,IF(K25&gt;2,H23,K25))</f>
        <v>0</v>
      </c>
      <c r="B24" s="25"/>
      <c r="C24" s="21" t="str">
        <f ca="1">+CONCATENATE(I24," ",G24)</f>
        <v>a) 0</v>
      </c>
      <c r="D24" s="22"/>
      <c r="G24" s="34">
        <f ca="1">IF(J24="FIN","",LOOKUP(I23,DATOS!A:A,DATOS!J:J))</f>
        <v>0</v>
      </c>
      <c r="I24" s="31" t="s">
        <v>53</v>
      </c>
      <c r="J24" s="37" t="str">
        <f>IF(J18="FIN","FIN",IF(J23=J17,"","FIN"))</f>
        <v/>
      </c>
      <c r="K24" s="16" t="s">
        <v>5</v>
      </c>
      <c r="L24" s="16">
        <f ca="1">IF(M24&gt;0,0,P24)</f>
        <v>0</v>
      </c>
      <c r="M24" s="16">
        <f ca="1">IF(P25&gt;0,1,0)</f>
        <v>0</v>
      </c>
      <c r="N24" s="16">
        <f ca="1">IF(M24=1,-1/COUNTA(Q24:Q27),0)</f>
        <v>0</v>
      </c>
      <c r="O24" s="16">
        <f>COUNTA(B24:B27)</f>
        <v>0</v>
      </c>
      <c r="P24" s="16">
        <f ca="1">COUNTIF(R24:R27,R23)</f>
        <v>0</v>
      </c>
      <c r="Q24" s="17" t="s">
        <v>0</v>
      </c>
      <c r="R24" s="16" t="str">
        <f>CONCATENATE(B24,Q24)</f>
        <v>A</v>
      </c>
      <c r="S24" s="16">
        <f ca="1">IF(P24&gt;0,P24+O24,O24*3)</f>
        <v>0</v>
      </c>
    </row>
    <row r="25" spans="1:19" ht="15.6" x14ac:dyDescent="0.25">
      <c r="A25" s="185"/>
      <c r="B25" s="25"/>
      <c r="C25" s="21" t="str">
        <f ca="1">+CONCATENATE(I25," ",G25)</f>
        <v>b) 0</v>
      </c>
      <c r="D25" s="22"/>
      <c r="G25" s="34">
        <f ca="1">IF(J24="FIN","",LOOKUP(I23,DATOS!A:A,DATOS!K:K))</f>
        <v>0</v>
      </c>
      <c r="I25" s="31" t="s">
        <v>52</v>
      </c>
      <c r="K25" s="16">
        <f ca="1">S24</f>
        <v>0</v>
      </c>
      <c r="L25" s="16"/>
      <c r="M25" s="16"/>
      <c r="N25" s="16"/>
      <c r="O25" s="16"/>
      <c r="P25" s="16">
        <f ca="1">O24-P24</f>
        <v>0</v>
      </c>
      <c r="Q25" s="17" t="s">
        <v>1</v>
      </c>
      <c r="R25" s="16" t="str">
        <f>CONCATENATE(B25,Q25)</f>
        <v>B</v>
      </c>
      <c r="S25" s="16"/>
    </row>
    <row r="26" spans="1:19" ht="15.6" x14ac:dyDescent="0.25">
      <c r="A26" s="185"/>
      <c r="B26" s="25"/>
      <c r="C26" s="21" t="str">
        <f ca="1">+CONCATENATE(I26," ",G26)</f>
        <v>c) 0</v>
      </c>
      <c r="D26" s="22"/>
      <c r="G26" s="34">
        <f ca="1">IF(J24="FIN","",LOOKUP(I23,DATOS!A:A,DATOS!L:L))</f>
        <v>0</v>
      </c>
      <c r="I26" s="31" t="s">
        <v>51</v>
      </c>
      <c r="K26" s="16"/>
      <c r="L26" s="16"/>
      <c r="M26" s="16"/>
      <c r="N26" s="16"/>
      <c r="O26" s="16"/>
      <c r="P26" s="16"/>
      <c r="Q26" s="17" t="s">
        <v>2</v>
      </c>
      <c r="R26" s="16" t="str">
        <f>CONCATENATE(B26,Q26)</f>
        <v>C</v>
      </c>
      <c r="S26" s="16"/>
    </row>
    <row r="27" spans="1:19" ht="15.6" x14ac:dyDescent="0.25">
      <c r="A27" s="185"/>
      <c r="B27" s="25"/>
      <c r="C27" s="21" t="str">
        <f ca="1">+CONCATENATE(I27," ",G27)</f>
        <v>d) 0</v>
      </c>
      <c r="D27" s="22"/>
      <c r="G27" s="34">
        <f ca="1">IF(J24="FIN","",LOOKUP(I23,DATOS!A:A,DATOS!M:M))</f>
        <v>0</v>
      </c>
      <c r="I27" s="31" t="s">
        <v>43</v>
      </c>
      <c r="K27" s="16"/>
      <c r="L27" s="16"/>
      <c r="M27" s="16"/>
      <c r="N27" s="16"/>
      <c r="O27" s="16"/>
      <c r="P27" s="16"/>
      <c r="Q27" s="17" t="s">
        <v>3</v>
      </c>
      <c r="R27" s="16" t="str">
        <f>CONCATENATE(B27,Q27)</f>
        <v>D</v>
      </c>
      <c r="S27" s="16"/>
    </row>
    <row r="28" spans="1:19" ht="15.6" x14ac:dyDescent="0.25">
      <c r="A28" s="9"/>
      <c r="B28" s="26"/>
      <c r="C28" s="23"/>
      <c r="D28" s="24"/>
      <c r="J28" s="15"/>
    </row>
    <row r="29" spans="1:19" ht="15.6" x14ac:dyDescent="0.25">
      <c r="A29" s="9"/>
      <c r="B29" s="27"/>
      <c r="C29" s="19" t="str">
        <f ca="1">+CONCATENATE(K29,".- ",G29)</f>
        <v>5.- 0</v>
      </c>
      <c r="D29" s="20"/>
      <c r="E29" s="9"/>
      <c r="F29" s="9"/>
      <c r="G29" s="36">
        <f ca="1">IF(J30="FIN","",LOOKUP(I29,DATOS!A:A,DATOS!G:G))</f>
        <v>0</v>
      </c>
      <c r="H29" s="36">
        <f ca="1">IF(J30="FIN",0,LOOKUP(I29,DATOS!A:A,DATOS!N:N))</f>
        <v>0</v>
      </c>
      <c r="I29" s="31">
        <f>+I23+1</f>
        <v>68</v>
      </c>
      <c r="J29" s="56">
        <f>IF(LOOKUP(I29,DATOS!A:A,DATOS!C:C)=0,J23,(LOOKUP(I29,DATOS!A:A,DATOS!C:C)))</f>
        <v>2</v>
      </c>
      <c r="K29" s="18">
        <f>+K23+1</f>
        <v>5</v>
      </c>
      <c r="L29" s="16" t="s">
        <v>31</v>
      </c>
      <c r="M29" s="16" t="s">
        <v>32</v>
      </c>
      <c r="N29" s="16" t="s">
        <v>37</v>
      </c>
      <c r="O29" s="16" t="s">
        <v>33</v>
      </c>
      <c r="P29" s="16" t="s">
        <v>34</v>
      </c>
      <c r="Q29" s="16" t="s">
        <v>35</v>
      </c>
      <c r="R29" s="16" t="str">
        <f ca="1">CONCATENATE("X",H29)</f>
        <v>X0</v>
      </c>
      <c r="S29" s="16" t="s">
        <v>36</v>
      </c>
    </row>
    <row r="30" spans="1:19" ht="15.6" x14ac:dyDescent="0.25">
      <c r="A30" s="185">
        <f ca="1">IF($E$2="X",0,IF(K31&gt;2,H29,K31))</f>
        <v>0</v>
      </c>
      <c r="B30" s="25"/>
      <c r="C30" s="21" t="str">
        <f ca="1">+CONCATENATE(I30," ",G30)</f>
        <v>a) 0</v>
      </c>
      <c r="D30" s="22"/>
      <c r="G30" s="34">
        <f ca="1">IF(J30="FIN","",LOOKUP(I29,DATOS!A:A,DATOS!J:J))</f>
        <v>0</v>
      </c>
      <c r="I30" s="31" t="s">
        <v>53</v>
      </c>
      <c r="J30" s="37" t="str">
        <f>IF(J24="FIN","FIN",IF(J29=J23,"","FIN"))</f>
        <v/>
      </c>
      <c r="K30" s="16" t="s">
        <v>5</v>
      </c>
      <c r="L30" s="16">
        <f ca="1">IF(M30&gt;0,0,P30)</f>
        <v>0</v>
      </c>
      <c r="M30" s="16">
        <f ca="1">IF(P31&gt;0,1,0)</f>
        <v>0</v>
      </c>
      <c r="N30" s="16">
        <f ca="1">IF(M30=1,-1/COUNTA(Q30:Q33),0)</f>
        <v>0</v>
      </c>
      <c r="O30" s="16">
        <f>COUNTA(B30:B33)</f>
        <v>0</v>
      </c>
      <c r="P30" s="16">
        <f ca="1">COUNTIF(R30:R33,R29)</f>
        <v>0</v>
      </c>
      <c r="Q30" s="17" t="s">
        <v>0</v>
      </c>
      <c r="R30" s="16" t="str">
        <f>CONCATENATE(B30,Q30)</f>
        <v>A</v>
      </c>
      <c r="S30" s="16">
        <f ca="1">IF(P30&gt;0,P30+O30,O30*3)</f>
        <v>0</v>
      </c>
    </row>
    <row r="31" spans="1:19" ht="15.6" x14ac:dyDescent="0.25">
      <c r="A31" s="185"/>
      <c r="B31" s="25"/>
      <c r="C31" s="21" t="str">
        <f ca="1">+CONCATENATE(I31," ",G31)</f>
        <v>b) 0</v>
      </c>
      <c r="D31" s="22"/>
      <c r="G31" s="34">
        <f ca="1">IF(J30="FIN","",LOOKUP(I29,DATOS!A:A,DATOS!K:K))</f>
        <v>0</v>
      </c>
      <c r="I31" s="31" t="s">
        <v>52</v>
      </c>
      <c r="K31" s="16">
        <f ca="1">S30</f>
        <v>0</v>
      </c>
      <c r="L31" s="16"/>
      <c r="M31" s="16"/>
      <c r="N31" s="16"/>
      <c r="O31" s="16"/>
      <c r="P31" s="16">
        <f ca="1">O30-P30</f>
        <v>0</v>
      </c>
      <c r="Q31" s="17" t="s">
        <v>1</v>
      </c>
      <c r="R31" s="16" t="str">
        <f>CONCATENATE(B31,Q31)</f>
        <v>B</v>
      </c>
      <c r="S31" s="16"/>
    </row>
    <row r="32" spans="1:19" ht="15.6" x14ac:dyDescent="0.25">
      <c r="A32" s="185"/>
      <c r="B32" s="25"/>
      <c r="C32" s="21" t="str">
        <f ca="1">+CONCATENATE(I32," ",G32)</f>
        <v>c) 0</v>
      </c>
      <c r="D32" s="22"/>
      <c r="G32" s="34">
        <f ca="1">IF(J30="FIN","",LOOKUP(I29,DATOS!A:A,DATOS!L:L))</f>
        <v>0</v>
      </c>
      <c r="I32" s="31" t="s">
        <v>51</v>
      </c>
      <c r="K32" s="16"/>
      <c r="L32" s="16"/>
      <c r="M32" s="16"/>
      <c r="N32" s="16"/>
      <c r="O32" s="16"/>
      <c r="P32" s="16"/>
      <c r="Q32" s="17" t="s">
        <v>2</v>
      </c>
      <c r="R32" s="16" t="str">
        <f>CONCATENATE(B32,Q32)</f>
        <v>C</v>
      </c>
      <c r="S32" s="16"/>
    </row>
    <row r="33" spans="1:19" ht="15.6" x14ac:dyDescent="0.25">
      <c r="A33" s="185"/>
      <c r="B33" s="25"/>
      <c r="C33" s="21" t="str">
        <f ca="1">+CONCATENATE(I33," ",G33)</f>
        <v>d) 0</v>
      </c>
      <c r="D33" s="22"/>
      <c r="G33" s="34">
        <f ca="1">IF(J30="FIN","",LOOKUP(I29,DATOS!A:A,DATOS!M:M))</f>
        <v>0</v>
      </c>
      <c r="I33" s="31" t="s">
        <v>43</v>
      </c>
      <c r="K33" s="16"/>
      <c r="L33" s="16"/>
      <c r="M33" s="16"/>
      <c r="N33" s="16"/>
      <c r="O33" s="16"/>
      <c r="P33" s="16"/>
      <c r="Q33" s="17" t="s">
        <v>3</v>
      </c>
      <c r="R33" s="16" t="str">
        <f>CONCATENATE(B33,Q33)</f>
        <v>D</v>
      </c>
      <c r="S33" s="16"/>
    </row>
    <row r="34" spans="1:19" ht="15.6" x14ac:dyDescent="0.25">
      <c r="A34" s="9"/>
      <c r="B34" s="26"/>
      <c r="C34" s="23"/>
      <c r="D34" s="24"/>
      <c r="J34" s="15"/>
    </row>
    <row r="35" spans="1:19" ht="15.6" x14ac:dyDescent="0.25">
      <c r="A35" s="9"/>
      <c r="B35" s="27"/>
      <c r="C35" s="19" t="str">
        <f ca="1">+CONCATENATE(K35,".- ",G35)</f>
        <v>6.- 0</v>
      </c>
      <c r="D35" s="20"/>
      <c r="E35" s="9"/>
      <c r="F35" s="9"/>
      <c r="G35" s="36">
        <f ca="1">IF(J36="FIN","",LOOKUP(I35,DATOS!A:A,DATOS!G:G))</f>
        <v>0</v>
      </c>
      <c r="H35" s="36">
        <f ca="1">IF(J36="FIN",0,LOOKUP(I35,DATOS!A:A,DATOS!N:N))</f>
        <v>0</v>
      </c>
      <c r="I35" s="31">
        <f>+I29+1</f>
        <v>69</v>
      </c>
      <c r="J35" s="56">
        <f>IF(LOOKUP(I35,DATOS!A:A,DATOS!C:C)=0,J29,(LOOKUP(I35,DATOS!A:A,DATOS!C:C)))</f>
        <v>2</v>
      </c>
      <c r="K35" s="18">
        <f>+K29+1</f>
        <v>6</v>
      </c>
      <c r="L35" s="16" t="s">
        <v>31</v>
      </c>
      <c r="M35" s="16" t="s">
        <v>32</v>
      </c>
      <c r="N35" s="16" t="s">
        <v>37</v>
      </c>
      <c r="O35" s="16" t="s">
        <v>33</v>
      </c>
      <c r="P35" s="16" t="s">
        <v>34</v>
      </c>
      <c r="Q35" s="16" t="s">
        <v>35</v>
      </c>
      <c r="R35" s="16" t="str">
        <f ca="1">CONCATENATE("X",H35)</f>
        <v>X0</v>
      </c>
      <c r="S35" s="16" t="s">
        <v>36</v>
      </c>
    </row>
    <row r="36" spans="1:19" ht="15.6" x14ac:dyDescent="0.25">
      <c r="A36" s="185">
        <f ca="1">IF($E$2="X",0,IF(K37&gt;2,H35,K37))</f>
        <v>0</v>
      </c>
      <c r="B36" s="25"/>
      <c r="C36" s="21" t="str">
        <f ca="1">+CONCATENATE(I36," ",G36)</f>
        <v>a) 0</v>
      </c>
      <c r="D36" s="22"/>
      <c r="G36" s="34">
        <f ca="1">IF(J36="FIN","",LOOKUP(I35,DATOS!A:A,DATOS!J:J))</f>
        <v>0</v>
      </c>
      <c r="I36" s="31" t="s">
        <v>53</v>
      </c>
      <c r="J36" s="37" t="str">
        <f>IF(J30="FIN","FIN",IF(J35=J29,"","FIN"))</f>
        <v/>
      </c>
      <c r="K36" s="16" t="s">
        <v>5</v>
      </c>
      <c r="L36" s="16">
        <f ca="1">IF(M36&gt;0,0,P36)</f>
        <v>0</v>
      </c>
      <c r="M36" s="16">
        <f ca="1">IF(P37&gt;0,1,0)</f>
        <v>0</v>
      </c>
      <c r="N36" s="16">
        <f ca="1">IF(M36=1,-1/COUNTA(Q36:Q39),0)</f>
        <v>0</v>
      </c>
      <c r="O36" s="16">
        <f>COUNTA(B36:B39)</f>
        <v>0</v>
      </c>
      <c r="P36" s="16">
        <f ca="1">COUNTIF(R36:R39,R35)</f>
        <v>0</v>
      </c>
      <c r="Q36" s="17" t="s">
        <v>0</v>
      </c>
      <c r="R36" s="16" t="str">
        <f>CONCATENATE(B36,Q36)</f>
        <v>A</v>
      </c>
      <c r="S36" s="16">
        <f ca="1">IF(P36&gt;0,P36+O36,O36*3)</f>
        <v>0</v>
      </c>
    </row>
    <row r="37" spans="1:19" ht="15.6" x14ac:dyDescent="0.25">
      <c r="A37" s="185"/>
      <c r="B37" s="25"/>
      <c r="C37" s="21" t="str">
        <f ca="1">+CONCATENATE(I37," ",G37)</f>
        <v>b) 0</v>
      </c>
      <c r="D37" s="22"/>
      <c r="G37" s="34">
        <f ca="1">IF(J36="FIN","",LOOKUP(I35,DATOS!A:A,DATOS!K:K))</f>
        <v>0</v>
      </c>
      <c r="I37" s="31" t="s">
        <v>52</v>
      </c>
      <c r="K37" s="16">
        <f ca="1">S36</f>
        <v>0</v>
      </c>
      <c r="L37" s="16"/>
      <c r="M37" s="16"/>
      <c r="N37" s="16"/>
      <c r="O37" s="16"/>
      <c r="P37" s="16">
        <f ca="1">O36-P36</f>
        <v>0</v>
      </c>
      <c r="Q37" s="17" t="s">
        <v>1</v>
      </c>
      <c r="R37" s="16" t="str">
        <f>CONCATENATE(B37,Q37)</f>
        <v>B</v>
      </c>
      <c r="S37" s="16"/>
    </row>
    <row r="38" spans="1:19" ht="15.6" x14ac:dyDescent="0.25">
      <c r="A38" s="185"/>
      <c r="B38" s="25"/>
      <c r="C38" s="21" t="str">
        <f ca="1">+CONCATENATE(I38," ",G38)</f>
        <v>c) 0</v>
      </c>
      <c r="D38" s="22"/>
      <c r="G38" s="34">
        <f ca="1">IF(J36="FIN","",LOOKUP(I35,DATOS!A:A,DATOS!L:L))</f>
        <v>0</v>
      </c>
      <c r="I38" s="31" t="s">
        <v>51</v>
      </c>
      <c r="K38" s="16"/>
      <c r="L38" s="16"/>
      <c r="M38" s="16"/>
      <c r="N38" s="16"/>
      <c r="O38" s="16"/>
      <c r="P38" s="16"/>
      <c r="Q38" s="17" t="s">
        <v>2</v>
      </c>
      <c r="R38" s="16" t="str">
        <f>CONCATENATE(B38,Q38)</f>
        <v>C</v>
      </c>
      <c r="S38" s="16"/>
    </row>
    <row r="39" spans="1:19" ht="15.6" x14ac:dyDescent="0.25">
      <c r="A39" s="185"/>
      <c r="B39" s="25"/>
      <c r="C39" s="21" t="str">
        <f ca="1">+CONCATENATE(I39," ",G39)</f>
        <v>d) 0</v>
      </c>
      <c r="D39" s="22"/>
      <c r="G39" s="34">
        <f ca="1">IF(J36="FIN","",LOOKUP(I35,DATOS!A:A,DATOS!M:M))</f>
        <v>0</v>
      </c>
      <c r="I39" s="31" t="s">
        <v>43</v>
      </c>
      <c r="K39" s="16"/>
      <c r="L39" s="16"/>
      <c r="M39" s="16"/>
      <c r="N39" s="16"/>
      <c r="O39" s="16"/>
      <c r="P39" s="16"/>
      <c r="Q39" s="17" t="s">
        <v>3</v>
      </c>
      <c r="R39" s="16" t="str">
        <f>CONCATENATE(B39,Q39)</f>
        <v>D</v>
      </c>
      <c r="S39" s="16"/>
    </row>
    <row r="40" spans="1:19" ht="15.6" x14ac:dyDescent="0.25">
      <c r="A40" s="9"/>
      <c r="B40" s="26"/>
      <c r="C40" s="23"/>
      <c r="D40" s="24"/>
      <c r="J40" s="15"/>
    </row>
    <row r="41" spans="1:19" ht="15.6" x14ac:dyDescent="0.25">
      <c r="A41" s="9"/>
      <c r="B41" s="27"/>
      <c r="C41" s="19" t="str">
        <f ca="1">+CONCATENATE(K41,".- ",G41)</f>
        <v>7.- 0</v>
      </c>
      <c r="D41" s="20"/>
      <c r="E41" s="9"/>
      <c r="F41" s="9"/>
      <c r="G41" s="36">
        <f ca="1">IF(J42="FIN","",LOOKUP(I41,DATOS!A:A,DATOS!G:G))</f>
        <v>0</v>
      </c>
      <c r="H41" s="36">
        <f ca="1">IF(J42="FIN",0,LOOKUP(I41,DATOS!A:A,DATOS!N:N))</f>
        <v>0</v>
      </c>
      <c r="I41" s="31">
        <f>+I35+1</f>
        <v>70</v>
      </c>
      <c r="J41" s="56">
        <f>IF(LOOKUP(I41,DATOS!A:A,DATOS!C:C)=0,J35,(LOOKUP(I41,DATOS!A:A,DATOS!C:C)))</f>
        <v>2</v>
      </c>
      <c r="K41" s="18">
        <f>+K35+1</f>
        <v>7</v>
      </c>
      <c r="L41" s="16" t="s">
        <v>31</v>
      </c>
      <c r="M41" s="16" t="s">
        <v>32</v>
      </c>
      <c r="N41" s="16" t="s">
        <v>37</v>
      </c>
      <c r="O41" s="16" t="s">
        <v>33</v>
      </c>
      <c r="P41" s="16" t="s">
        <v>34</v>
      </c>
      <c r="Q41" s="16" t="s">
        <v>35</v>
      </c>
      <c r="R41" s="16" t="str">
        <f ca="1">CONCATENATE("X",H41)</f>
        <v>X0</v>
      </c>
      <c r="S41" s="16" t="s">
        <v>36</v>
      </c>
    </row>
    <row r="42" spans="1:19" ht="15.6" x14ac:dyDescent="0.25">
      <c r="A42" s="185">
        <f ca="1">IF($E$2="X",0,IF(K43&gt;2,H41,K43))</f>
        <v>0</v>
      </c>
      <c r="B42" s="25"/>
      <c r="C42" s="21" t="str">
        <f ca="1">+CONCATENATE(I42," ",G42)</f>
        <v>a) 0</v>
      </c>
      <c r="D42" s="22"/>
      <c r="G42" s="34">
        <f ca="1">IF(J42="FIN","",LOOKUP(I41,DATOS!A:A,DATOS!J:J))</f>
        <v>0</v>
      </c>
      <c r="I42" s="31" t="s">
        <v>53</v>
      </c>
      <c r="J42" s="37" t="str">
        <f>IF(J36="FIN","FIN",IF(J41=J35,"","FIN"))</f>
        <v/>
      </c>
      <c r="K42" s="16" t="s">
        <v>5</v>
      </c>
      <c r="L42" s="16">
        <f ca="1">IF(M42&gt;0,0,P42)</f>
        <v>0</v>
      </c>
      <c r="M42" s="16">
        <f ca="1">IF(P43&gt;0,1,0)</f>
        <v>0</v>
      </c>
      <c r="N42" s="16">
        <f ca="1">IF(M42=1,-1/COUNTA(Q42:Q45),0)</f>
        <v>0</v>
      </c>
      <c r="O42" s="16">
        <f>COUNTA(B42:B45)</f>
        <v>0</v>
      </c>
      <c r="P42" s="16">
        <f ca="1">COUNTIF(R42:R45,R41)</f>
        <v>0</v>
      </c>
      <c r="Q42" s="17" t="s">
        <v>0</v>
      </c>
      <c r="R42" s="16" t="str">
        <f>CONCATENATE(B42,Q42)</f>
        <v>A</v>
      </c>
      <c r="S42" s="16">
        <f ca="1">IF(P42&gt;0,P42+O42,O42*3)</f>
        <v>0</v>
      </c>
    </row>
    <row r="43" spans="1:19" ht="15.6" x14ac:dyDescent="0.25">
      <c r="A43" s="185"/>
      <c r="B43" s="25"/>
      <c r="C43" s="21" t="str">
        <f ca="1">+CONCATENATE(I43," ",G43)</f>
        <v>b) 0</v>
      </c>
      <c r="D43" s="22"/>
      <c r="G43" s="34">
        <f ca="1">IF(J42="FIN","",LOOKUP(I41,DATOS!A:A,DATOS!K:K))</f>
        <v>0</v>
      </c>
      <c r="I43" s="31" t="s">
        <v>52</v>
      </c>
      <c r="K43" s="16">
        <f ca="1">S42</f>
        <v>0</v>
      </c>
      <c r="L43" s="16"/>
      <c r="M43" s="16"/>
      <c r="N43" s="16"/>
      <c r="O43" s="16"/>
      <c r="P43" s="16">
        <f ca="1">O42-P42</f>
        <v>0</v>
      </c>
      <c r="Q43" s="17" t="s">
        <v>1</v>
      </c>
      <c r="R43" s="16" t="str">
        <f>CONCATENATE(B43,Q43)</f>
        <v>B</v>
      </c>
      <c r="S43" s="16"/>
    </row>
    <row r="44" spans="1:19" ht="15.6" x14ac:dyDescent="0.25">
      <c r="A44" s="185"/>
      <c r="B44" s="25"/>
      <c r="C44" s="21" t="str">
        <f ca="1">+CONCATENATE(I44," ",G44)</f>
        <v>c) 0</v>
      </c>
      <c r="D44" s="22"/>
      <c r="G44" s="34">
        <f ca="1">IF(J42="FIN","",LOOKUP(I41,DATOS!A:A,DATOS!L:L))</f>
        <v>0</v>
      </c>
      <c r="I44" s="31" t="s">
        <v>51</v>
      </c>
      <c r="K44" s="16"/>
      <c r="L44" s="16"/>
      <c r="M44" s="16"/>
      <c r="N44" s="16"/>
      <c r="O44" s="16"/>
      <c r="P44" s="16"/>
      <c r="Q44" s="17" t="s">
        <v>2</v>
      </c>
      <c r="R44" s="16" t="str">
        <f>CONCATENATE(B44,Q44)</f>
        <v>C</v>
      </c>
      <c r="S44" s="16"/>
    </row>
    <row r="45" spans="1:19" ht="15.6" x14ac:dyDescent="0.25">
      <c r="A45" s="185"/>
      <c r="B45" s="25"/>
      <c r="C45" s="21" t="str">
        <f ca="1">+CONCATENATE(I45," ",G45)</f>
        <v>d) 0</v>
      </c>
      <c r="D45" s="22"/>
      <c r="G45" s="34">
        <f ca="1">IF(J42="FIN","",LOOKUP(I41,DATOS!A:A,DATOS!M:M))</f>
        <v>0</v>
      </c>
      <c r="I45" s="31" t="s">
        <v>43</v>
      </c>
      <c r="K45" s="16"/>
      <c r="L45" s="16"/>
      <c r="M45" s="16"/>
      <c r="N45" s="16"/>
      <c r="O45" s="16"/>
      <c r="P45" s="16"/>
      <c r="Q45" s="17" t="s">
        <v>3</v>
      </c>
      <c r="R45" s="16" t="str">
        <f>CONCATENATE(B45,Q45)</f>
        <v>D</v>
      </c>
      <c r="S45" s="16"/>
    </row>
    <row r="46" spans="1:19" ht="15.6" x14ac:dyDescent="0.25">
      <c r="A46" s="9"/>
      <c r="B46" s="26"/>
      <c r="C46" s="23"/>
      <c r="D46" s="24"/>
      <c r="J46" s="15"/>
    </row>
    <row r="47" spans="1:19" ht="15.6" x14ac:dyDescent="0.25">
      <c r="A47" s="9"/>
      <c r="B47" s="27"/>
      <c r="C47" s="19" t="str">
        <f ca="1">+CONCATENATE(K47,".- ",G47)</f>
        <v>8.- 0</v>
      </c>
      <c r="D47" s="20"/>
      <c r="E47" s="9"/>
      <c r="F47" s="9"/>
      <c r="G47" s="36">
        <f ca="1">IF(J48="FIN","",LOOKUP(I47,DATOS!A:A,DATOS!G:G))</f>
        <v>0</v>
      </c>
      <c r="H47" s="36">
        <f ca="1">IF(J48="FIN",0,LOOKUP(I47,DATOS!A:A,DATOS!N:N))</f>
        <v>0</v>
      </c>
      <c r="I47" s="31">
        <f>+I41+1</f>
        <v>71</v>
      </c>
      <c r="J47" s="56">
        <f>IF(LOOKUP(I47,DATOS!A:A,DATOS!C:C)=0,J41,(LOOKUP(I47,DATOS!A:A,DATOS!C:C)))</f>
        <v>2</v>
      </c>
      <c r="K47" s="18">
        <f>+K41+1</f>
        <v>8</v>
      </c>
      <c r="L47" s="16" t="s">
        <v>31</v>
      </c>
      <c r="M47" s="16" t="s">
        <v>32</v>
      </c>
      <c r="N47" s="16" t="s">
        <v>37</v>
      </c>
      <c r="O47" s="16" t="s">
        <v>33</v>
      </c>
      <c r="P47" s="16" t="s">
        <v>34</v>
      </c>
      <c r="Q47" s="16" t="s">
        <v>35</v>
      </c>
      <c r="R47" s="16" t="str">
        <f ca="1">CONCATENATE("X",H47)</f>
        <v>X0</v>
      </c>
      <c r="S47" s="16" t="s">
        <v>36</v>
      </c>
    </row>
    <row r="48" spans="1:19" ht="15.6" x14ac:dyDescent="0.25">
      <c r="A48" s="185">
        <f ca="1">IF($E$2="X",0,IF(K49&gt;2,H47,K49))</f>
        <v>0</v>
      </c>
      <c r="B48" s="25"/>
      <c r="C48" s="21" t="str">
        <f ca="1">+CONCATENATE(I48," ",G48)</f>
        <v>a) 0</v>
      </c>
      <c r="D48" s="22"/>
      <c r="G48" s="34">
        <f ca="1">IF(J48="FIN","",LOOKUP(I47,DATOS!A:A,DATOS!J:J))</f>
        <v>0</v>
      </c>
      <c r="I48" s="31" t="s">
        <v>53</v>
      </c>
      <c r="J48" s="37" t="str">
        <f>IF(J42="FIN","FIN",IF(J47=J41,"","FIN"))</f>
        <v/>
      </c>
      <c r="K48" s="16" t="s">
        <v>5</v>
      </c>
      <c r="L48" s="16">
        <f ca="1">IF(M48&gt;0,0,P48)</f>
        <v>0</v>
      </c>
      <c r="M48" s="16">
        <f ca="1">IF(P49&gt;0,1,0)</f>
        <v>0</v>
      </c>
      <c r="N48" s="16">
        <f ca="1">IF(M48=1,-1/COUNTA(Q48:Q51),0)</f>
        <v>0</v>
      </c>
      <c r="O48" s="16">
        <f>COUNTA(B48:B51)</f>
        <v>0</v>
      </c>
      <c r="P48" s="16">
        <f ca="1">COUNTIF(R48:R51,R47)</f>
        <v>0</v>
      </c>
      <c r="Q48" s="17" t="s">
        <v>0</v>
      </c>
      <c r="R48" s="16" t="str">
        <f>CONCATENATE(B48,Q48)</f>
        <v>A</v>
      </c>
      <c r="S48" s="16">
        <f ca="1">IF(P48&gt;0,P48+O48,O48*3)</f>
        <v>0</v>
      </c>
    </row>
    <row r="49" spans="1:19" ht="15.6" x14ac:dyDescent="0.25">
      <c r="A49" s="185"/>
      <c r="B49" s="25"/>
      <c r="C49" s="21" t="str">
        <f ca="1">+CONCATENATE(I49," ",G49)</f>
        <v>b) 0</v>
      </c>
      <c r="D49" s="22"/>
      <c r="G49" s="34">
        <f ca="1">IF(J48="FIN","",LOOKUP(I47,DATOS!A:A,DATOS!K:K))</f>
        <v>0</v>
      </c>
      <c r="I49" s="31" t="s">
        <v>52</v>
      </c>
      <c r="K49" s="16">
        <f ca="1">S48</f>
        <v>0</v>
      </c>
      <c r="L49" s="16"/>
      <c r="M49" s="16"/>
      <c r="N49" s="16"/>
      <c r="O49" s="16"/>
      <c r="P49" s="16">
        <f ca="1">O48-P48</f>
        <v>0</v>
      </c>
      <c r="Q49" s="17" t="s">
        <v>1</v>
      </c>
      <c r="R49" s="16" t="str">
        <f>CONCATENATE(B49,Q49)</f>
        <v>B</v>
      </c>
      <c r="S49" s="16"/>
    </row>
    <row r="50" spans="1:19" ht="15.6" x14ac:dyDescent="0.25">
      <c r="A50" s="185"/>
      <c r="B50" s="25"/>
      <c r="C50" s="21" t="str">
        <f ca="1">+CONCATENATE(I50," ",G50)</f>
        <v>c) 0</v>
      </c>
      <c r="D50" s="22"/>
      <c r="G50" s="34">
        <f ca="1">IF(J48="FIN","",LOOKUP(I47,DATOS!A:A,DATOS!L:L))</f>
        <v>0</v>
      </c>
      <c r="I50" s="31" t="s">
        <v>51</v>
      </c>
      <c r="K50" s="16"/>
      <c r="L50" s="16"/>
      <c r="M50" s="16"/>
      <c r="N50" s="16"/>
      <c r="O50" s="16"/>
      <c r="P50" s="16"/>
      <c r="Q50" s="17" t="s">
        <v>2</v>
      </c>
      <c r="R50" s="16" t="str">
        <f>CONCATENATE(B50,Q50)</f>
        <v>C</v>
      </c>
      <c r="S50" s="16"/>
    </row>
    <row r="51" spans="1:19" ht="15.6" x14ac:dyDescent="0.25">
      <c r="A51" s="185"/>
      <c r="B51" s="25"/>
      <c r="C51" s="21" t="str">
        <f ca="1">+CONCATENATE(I51," ",G51)</f>
        <v>d) 0</v>
      </c>
      <c r="D51" s="22"/>
      <c r="G51" s="34">
        <f ca="1">IF(J48="FIN","",LOOKUP(I47,DATOS!A:A,DATOS!M:M))</f>
        <v>0</v>
      </c>
      <c r="I51" s="31" t="s">
        <v>43</v>
      </c>
      <c r="K51" s="16"/>
      <c r="L51" s="16"/>
      <c r="M51" s="16"/>
      <c r="N51" s="16"/>
      <c r="O51" s="16"/>
      <c r="P51" s="16"/>
      <c r="Q51" s="17" t="s">
        <v>3</v>
      </c>
      <c r="R51" s="16" t="str">
        <f>CONCATENATE(B51,Q51)</f>
        <v>D</v>
      </c>
      <c r="S51" s="16"/>
    </row>
    <row r="52" spans="1:19" ht="15.6" x14ac:dyDescent="0.25">
      <c r="A52" s="9"/>
      <c r="B52" s="26"/>
      <c r="C52" s="23"/>
      <c r="D52" s="24"/>
      <c r="J52" s="15"/>
    </row>
    <row r="53" spans="1:19" ht="15.6" x14ac:dyDescent="0.25">
      <c r="A53" s="9"/>
      <c r="B53" s="27"/>
      <c r="C53" s="19" t="str">
        <f ca="1">+CONCATENATE(K53,".- ",G53)</f>
        <v>9.- 0</v>
      </c>
      <c r="D53" s="20"/>
      <c r="E53" s="9"/>
      <c r="F53" s="9"/>
      <c r="G53" s="36">
        <f ca="1">IF(J54="FIN","",LOOKUP(I53,DATOS!A:A,DATOS!G:G))</f>
        <v>0</v>
      </c>
      <c r="H53" s="36">
        <f ca="1">IF(J54="FIN",0,LOOKUP(I53,DATOS!A:A,DATOS!N:N))</f>
        <v>0</v>
      </c>
      <c r="I53" s="31">
        <f>+I47+1</f>
        <v>72</v>
      </c>
      <c r="J53" s="56">
        <f>IF(LOOKUP(I53,DATOS!A:A,DATOS!C:C)=0,J47,(LOOKUP(I53,DATOS!A:A,DATOS!C:C)))</f>
        <v>2</v>
      </c>
      <c r="K53" s="18">
        <f>+K47+1</f>
        <v>9</v>
      </c>
      <c r="L53" s="16" t="s">
        <v>31</v>
      </c>
      <c r="M53" s="16" t="s">
        <v>32</v>
      </c>
      <c r="N53" s="16" t="s">
        <v>37</v>
      </c>
      <c r="O53" s="16" t="s">
        <v>33</v>
      </c>
      <c r="P53" s="16" t="s">
        <v>34</v>
      </c>
      <c r="Q53" s="16" t="s">
        <v>35</v>
      </c>
      <c r="R53" s="16" t="str">
        <f ca="1">CONCATENATE("X",H53)</f>
        <v>X0</v>
      </c>
      <c r="S53" s="16" t="s">
        <v>36</v>
      </c>
    </row>
    <row r="54" spans="1:19" ht="15.6" x14ac:dyDescent="0.25">
      <c r="A54" s="185">
        <f ca="1">IF($E$2="X",0,IF(K55&gt;2,H53,K55))</f>
        <v>0</v>
      </c>
      <c r="B54" s="25"/>
      <c r="C54" s="21" t="str">
        <f ca="1">+CONCATENATE(I54," ",G54)</f>
        <v>a) 0</v>
      </c>
      <c r="D54" s="22"/>
      <c r="G54" s="34">
        <f ca="1">IF(J54="FIN","",LOOKUP(I53,DATOS!A:A,DATOS!J:J))</f>
        <v>0</v>
      </c>
      <c r="I54" s="31" t="s">
        <v>53</v>
      </c>
      <c r="J54" s="37" t="str">
        <f>IF(J48="FIN","FIN",IF(J53=J47,"","FIN"))</f>
        <v/>
      </c>
      <c r="K54" s="16" t="s">
        <v>5</v>
      </c>
      <c r="L54" s="16">
        <f ca="1">IF(M54&gt;0,0,P54)</f>
        <v>0</v>
      </c>
      <c r="M54" s="16">
        <f ca="1">IF(P55&gt;0,1,0)</f>
        <v>0</v>
      </c>
      <c r="N54" s="16">
        <f ca="1">IF(M54=1,-1/COUNTA(Q54:Q57),0)</f>
        <v>0</v>
      </c>
      <c r="O54" s="16">
        <f>COUNTA(B54:B57)</f>
        <v>0</v>
      </c>
      <c r="P54" s="16">
        <f ca="1">COUNTIF(R54:R57,R53)</f>
        <v>0</v>
      </c>
      <c r="Q54" s="17" t="s">
        <v>0</v>
      </c>
      <c r="R54" s="16" t="str">
        <f>CONCATENATE(B54,Q54)</f>
        <v>A</v>
      </c>
      <c r="S54" s="16">
        <f ca="1">IF(P54&gt;0,P54+O54,O54*3)</f>
        <v>0</v>
      </c>
    </row>
    <row r="55" spans="1:19" ht="15.6" x14ac:dyDescent="0.25">
      <c r="A55" s="185"/>
      <c r="B55" s="25"/>
      <c r="C55" s="21" t="str">
        <f ca="1">+CONCATENATE(I55," ",G55)</f>
        <v>b) 0</v>
      </c>
      <c r="D55" s="22"/>
      <c r="G55" s="34">
        <f ca="1">IF(J54="FIN","",LOOKUP(I53,DATOS!A:A,DATOS!K:K))</f>
        <v>0</v>
      </c>
      <c r="I55" s="31" t="s">
        <v>52</v>
      </c>
      <c r="K55" s="16">
        <f ca="1">S54</f>
        <v>0</v>
      </c>
      <c r="L55" s="16"/>
      <c r="M55" s="16"/>
      <c r="N55" s="16"/>
      <c r="O55" s="16"/>
      <c r="P55" s="16">
        <f ca="1">O54-P54</f>
        <v>0</v>
      </c>
      <c r="Q55" s="17" t="s">
        <v>1</v>
      </c>
      <c r="R55" s="16" t="str">
        <f>CONCATENATE(B55,Q55)</f>
        <v>B</v>
      </c>
      <c r="S55" s="16"/>
    </row>
    <row r="56" spans="1:19" ht="15.6" x14ac:dyDescent="0.25">
      <c r="A56" s="185"/>
      <c r="B56" s="25"/>
      <c r="C56" s="21" t="str">
        <f ca="1">+CONCATENATE(I56," ",G56)</f>
        <v>c) 0</v>
      </c>
      <c r="D56" s="22"/>
      <c r="G56" s="34">
        <f ca="1">IF(J54="FIN","",LOOKUP(I53,DATOS!A:A,DATOS!L:L))</f>
        <v>0</v>
      </c>
      <c r="I56" s="31" t="s">
        <v>51</v>
      </c>
      <c r="K56" s="16"/>
      <c r="L56" s="16"/>
      <c r="M56" s="16"/>
      <c r="N56" s="16"/>
      <c r="O56" s="16"/>
      <c r="P56" s="16"/>
      <c r="Q56" s="17" t="s">
        <v>2</v>
      </c>
      <c r="R56" s="16" t="str">
        <f>CONCATENATE(B56,Q56)</f>
        <v>C</v>
      </c>
      <c r="S56" s="16"/>
    </row>
    <row r="57" spans="1:19" ht="15.6" x14ac:dyDescent="0.25">
      <c r="A57" s="185"/>
      <c r="B57" s="25"/>
      <c r="C57" s="21" t="str">
        <f ca="1">+CONCATENATE(I57," ",G57)</f>
        <v>d) 0</v>
      </c>
      <c r="D57" s="22"/>
      <c r="G57" s="34">
        <f ca="1">IF(J54="FIN","",LOOKUP(I53,DATOS!A:A,DATOS!M:M))</f>
        <v>0</v>
      </c>
      <c r="I57" s="31" t="s">
        <v>43</v>
      </c>
      <c r="K57" s="16"/>
      <c r="L57" s="16"/>
      <c r="M57" s="16"/>
      <c r="N57" s="16"/>
      <c r="O57" s="16"/>
      <c r="P57" s="16"/>
      <c r="Q57" s="17" t="s">
        <v>3</v>
      </c>
      <c r="R57" s="16" t="str">
        <f>CONCATENATE(B57,Q57)</f>
        <v>D</v>
      </c>
      <c r="S57" s="16"/>
    </row>
    <row r="58" spans="1:19" ht="15.6" x14ac:dyDescent="0.25">
      <c r="A58" s="9"/>
      <c r="B58" s="26"/>
      <c r="C58" s="23"/>
      <c r="D58" s="24"/>
      <c r="J58" s="15"/>
    </row>
    <row r="59" spans="1:19" ht="15.6" x14ac:dyDescent="0.25">
      <c r="A59" s="9"/>
      <c r="B59" s="27"/>
      <c r="C59" s="19" t="str">
        <f ca="1">+CONCATENATE(K59,".- ",G59)</f>
        <v>10.- 0</v>
      </c>
      <c r="D59" s="20"/>
      <c r="E59" s="9"/>
      <c r="F59" s="9"/>
      <c r="G59" s="36">
        <f ca="1">IF(J60="FIN","",LOOKUP(I59,DATOS!A:A,DATOS!G:G))</f>
        <v>0</v>
      </c>
      <c r="H59" s="36">
        <f ca="1">IF(J60="FIN",0,LOOKUP(I59,DATOS!A:A,DATOS!N:N))</f>
        <v>0</v>
      </c>
      <c r="I59" s="31">
        <f>+I53+1</f>
        <v>73</v>
      </c>
      <c r="J59" s="56">
        <f>IF(LOOKUP(I59,DATOS!A:A,DATOS!C:C)=0,J53,(LOOKUP(I59,DATOS!A:A,DATOS!C:C)))</f>
        <v>2</v>
      </c>
      <c r="K59" s="18">
        <f>+K53+1</f>
        <v>10</v>
      </c>
      <c r="L59" s="16" t="s">
        <v>31</v>
      </c>
      <c r="M59" s="16" t="s">
        <v>32</v>
      </c>
      <c r="N59" s="16" t="s">
        <v>37</v>
      </c>
      <c r="O59" s="16" t="s">
        <v>33</v>
      </c>
      <c r="P59" s="16" t="s">
        <v>34</v>
      </c>
      <c r="Q59" s="16" t="s">
        <v>35</v>
      </c>
      <c r="R59" s="16" t="str">
        <f ca="1">CONCATENATE("X",H59)</f>
        <v>X0</v>
      </c>
      <c r="S59" s="16" t="s">
        <v>36</v>
      </c>
    </row>
    <row r="60" spans="1:19" ht="15.6" x14ac:dyDescent="0.25">
      <c r="A60" s="185">
        <f ca="1">IF($E$2="X",0,IF(K61&gt;2,H59,K61))</f>
        <v>0</v>
      </c>
      <c r="B60" s="25"/>
      <c r="C60" s="21" t="str">
        <f ca="1">+CONCATENATE(I60," ",G60)</f>
        <v>a) 0</v>
      </c>
      <c r="D60" s="22"/>
      <c r="G60" s="34">
        <f ca="1">IF(J60="FIN","",LOOKUP(I59,DATOS!A:A,DATOS!J:J))</f>
        <v>0</v>
      </c>
      <c r="I60" s="31" t="s">
        <v>53</v>
      </c>
      <c r="J60" s="37" t="str">
        <f>IF(J54="FIN","FIN",IF(J59=J53,"","FIN"))</f>
        <v/>
      </c>
      <c r="K60" s="16" t="s">
        <v>5</v>
      </c>
      <c r="L60" s="16">
        <f ca="1">IF(M60&gt;0,0,P60)</f>
        <v>0</v>
      </c>
      <c r="M60" s="16">
        <f ca="1">IF(P61&gt;0,1,0)</f>
        <v>0</v>
      </c>
      <c r="N60" s="16">
        <f ca="1">IF(M60=1,-1/COUNTA(Q60:Q63),0)</f>
        <v>0</v>
      </c>
      <c r="O60" s="16">
        <f>COUNTA(B60:B63)</f>
        <v>0</v>
      </c>
      <c r="P60" s="16">
        <f ca="1">COUNTIF(R60:R63,R59)</f>
        <v>0</v>
      </c>
      <c r="Q60" s="17" t="s">
        <v>0</v>
      </c>
      <c r="R60" s="16" t="str">
        <f>CONCATENATE(B60,Q60)</f>
        <v>A</v>
      </c>
      <c r="S60" s="16">
        <f ca="1">IF(P60&gt;0,P60+O60,O60*3)</f>
        <v>0</v>
      </c>
    </row>
    <row r="61" spans="1:19" ht="15.6" x14ac:dyDescent="0.25">
      <c r="A61" s="185"/>
      <c r="B61" s="25"/>
      <c r="C61" s="21" t="str">
        <f ca="1">+CONCATENATE(I61," ",G61)</f>
        <v>b) 0</v>
      </c>
      <c r="D61" s="22"/>
      <c r="G61" s="34">
        <f ca="1">IF(J60="FIN","",LOOKUP(I59,DATOS!A:A,DATOS!K:K))</f>
        <v>0</v>
      </c>
      <c r="I61" s="31" t="s">
        <v>52</v>
      </c>
      <c r="K61" s="16">
        <f ca="1">S60</f>
        <v>0</v>
      </c>
      <c r="L61" s="16"/>
      <c r="M61" s="16"/>
      <c r="N61" s="16"/>
      <c r="O61" s="16"/>
      <c r="P61" s="16">
        <f ca="1">O60-P60</f>
        <v>0</v>
      </c>
      <c r="Q61" s="17" t="s">
        <v>1</v>
      </c>
      <c r="R61" s="16" t="str">
        <f>CONCATENATE(B61,Q61)</f>
        <v>B</v>
      </c>
      <c r="S61" s="16"/>
    </row>
    <row r="62" spans="1:19" ht="15.6" x14ac:dyDescent="0.25">
      <c r="A62" s="185"/>
      <c r="B62" s="25"/>
      <c r="C62" s="21" t="str">
        <f ca="1">+CONCATENATE(I62," ",G62)</f>
        <v>c) 0</v>
      </c>
      <c r="D62" s="22"/>
      <c r="G62" s="34">
        <f ca="1">IF(J60="FIN","",LOOKUP(I59,DATOS!A:A,DATOS!L:L))</f>
        <v>0</v>
      </c>
      <c r="I62" s="31" t="s">
        <v>51</v>
      </c>
      <c r="K62" s="16"/>
      <c r="L62" s="16"/>
      <c r="M62" s="16"/>
      <c r="N62" s="16"/>
      <c r="O62" s="16"/>
      <c r="P62" s="16"/>
      <c r="Q62" s="17" t="s">
        <v>2</v>
      </c>
      <c r="R62" s="16" t="str">
        <f>CONCATENATE(B62,Q62)</f>
        <v>C</v>
      </c>
      <c r="S62" s="16"/>
    </row>
    <row r="63" spans="1:19" ht="15.6" x14ac:dyDescent="0.25">
      <c r="A63" s="185"/>
      <c r="B63" s="25"/>
      <c r="C63" s="21" t="str">
        <f ca="1">+CONCATENATE(I63," ",G63)</f>
        <v>d) 0</v>
      </c>
      <c r="D63" s="22"/>
      <c r="G63" s="34">
        <f ca="1">IF(J60="FIN","",LOOKUP(I59,DATOS!A:A,DATOS!M:M))</f>
        <v>0</v>
      </c>
      <c r="I63" s="31" t="s">
        <v>43</v>
      </c>
      <c r="K63" s="16"/>
      <c r="L63" s="16"/>
      <c r="M63" s="16"/>
      <c r="N63" s="16"/>
      <c r="O63" s="16"/>
      <c r="P63" s="16"/>
      <c r="Q63" s="17" t="s">
        <v>3</v>
      </c>
      <c r="R63" s="16" t="str">
        <f>CONCATENATE(B63,Q63)</f>
        <v>D</v>
      </c>
      <c r="S63" s="16"/>
    </row>
    <row r="64" spans="1:19" ht="15.6" x14ac:dyDescent="0.25">
      <c r="A64" s="9"/>
      <c r="B64" s="26"/>
      <c r="C64" s="23"/>
      <c r="D64" s="24"/>
      <c r="J64" s="15"/>
    </row>
    <row r="65" spans="1:19" ht="15.6" x14ac:dyDescent="0.25">
      <c r="A65" s="9"/>
      <c r="B65" s="27"/>
      <c r="C65" s="19" t="str">
        <f ca="1">+CONCATENATE(K65,".- ",G65)</f>
        <v>11.- 0</v>
      </c>
      <c r="D65" s="20"/>
      <c r="E65" s="9"/>
      <c r="F65" s="9"/>
      <c r="G65" s="36">
        <f ca="1">IF(J66="FIN","",LOOKUP(I65,DATOS!A:A,DATOS!G:G))</f>
        <v>0</v>
      </c>
      <c r="H65" s="36">
        <f ca="1">IF(J66="FIN",0,LOOKUP(I65,DATOS!A:A,DATOS!N:N))</f>
        <v>0</v>
      </c>
      <c r="I65" s="31">
        <f>+I59+1</f>
        <v>74</v>
      </c>
      <c r="J65" s="56">
        <f>IF(LOOKUP(I65,DATOS!A:A,DATOS!C:C)=0,J59,(LOOKUP(I65,DATOS!A:A,DATOS!C:C)))</f>
        <v>2</v>
      </c>
      <c r="K65" s="18">
        <f>+K59+1</f>
        <v>11</v>
      </c>
      <c r="L65" s="16" t="s">
        <v>31</v>
      </c>
      <c r="M65" s="16" t="s">
        <v>32</v>
      </c>
      <c r="N65" s="16" t="s">
        <v>37</v>
      </c>
      <c r="O65" s="16" t="s">
        <v>33</v>
      </c>
      <c r="P65" s="16" t="s">
        <v>34</v>
      </c>
      <c r="Q65" s="16" t="s">
        <v>35</v>
      </c>
      <c r="R65" s="16" t="str">
        <f ca="1">CONCATENATE("X",H65)</f>
        <v>X0</v>
      </c>
      <c r="S65" s="16" t="s">
        <v>36</v>
      </c>
    </row>
    <row r="66" spans="1:19" ht="15.6" x14ac:dyDescent="0.25">
      <c r="A66" s="185">
        <f ca="1">IF($E$2="X",0,IF(K67&gt;2,H65,K67))</f>
        <v>0</v>
      </c>
      <c r="B66" s="25"/>
      <c r="C66" s="21" t="str">
        <f ca="1">+CONCATENATE(I66," ",G66)</f>
        <v>a) 0</v>
      </c>
      <c r="D66" s="22"/>
      <c r="G66" s="34">
        <f ca="1">IF(J66="FIN","",LOOKUP(I65,DATOS!A:A,DATOS!J:J))</f>
        <v>0</v>
      </c>
      <c r="I66" s="31" t="s">
        <v>53</v>
      </c>
      <c r="J66" s="37" t="str">
        <f>IF(J60="FIN","FIN",IF(J65=J59,"","FIN"))</f>
        <v/>
      </c>
      <c r="K66" s="16" t="s">
        <v>5</v>
      </c>
      <c r="L66" s="16">
        <f ca="1">IF(M66&gt;0,0,P66)</f>
        <v>0</v>
      </c>
      <c r="M66" s="16">
        <f ca="1">IF(P67&gt;0,1,0)</f>
        <v>0</v>
      </c>
      <c r="N66" s="16">
        <f ca="1">IF(M66=1,-1/COUNTA(Q66:Q69),0)</f>
        <v>0</v>
      </c>
      <c r="O66" s="16">
        <f>COUNTA(B66:B69)</f>
        <v>0</v>
      </c>
      <c r="P66" s="16">
        <f ca="1">COUNTIF(R66:R69,R65)</f>
        <v>0</v>
      </c>
      <c r="Q66" s="17" t="s">
        <v>0</v>
      </c>
      <c r="R66" s="16" t="str">
        <f>CONCATENATE(B66,Q66)</f>
        <v>A</v>
      </c>
      <c r="S66" s="16">
        <f ca="1">IF(P66&gt;0,P66+O66,O66*3)</f>
        <v>0</v>
      </c>
    </row>
    <row r="67" spans="1:19" ht="15.6" x14ac:dyDescent="0.25">
      <c r="A67" s="185"/>
      <c r="B67" s="25"/>
      <c r="C67" s="21" t="str">
        <f ca="1">+CONCATENATE(I67," ",G67)</f>
        <v>b) 0</v>
      </c>
      <c r="D67" s="22"/>
      <c r="G67" s="34">
        <f ca="1">IF(J66="FIN","",LOOKUP(I65,DATOS!A:A,DATOS!K:K))</f>
        <v>0</v>
      </c>
      <c r="I67" s="31" t="s">
        <v>52</v>
      </c>
      <c r="K67" s="16">
        <f ca="1">S66</f>
        <v>0</v>
      </c>
      <c r="L67" s="16"/>
      <c r="M67" s="16"/>
      <c r="N67" s="16"/>
      <c r="O67" s="16"/>
      <c r="P67" s="16">
        <f ca="1">O66-P66</f>
        <v>0</v>
      </c>
      <c r="Q67" s="17" t="s">
        <v>1</v>
      </c>
      <c r="R67" s="16" t="str">
        <f>CONCATENATE(B67,Q67)</f>
        <v>B</v>
      </c>
      <c r="S67" s="16"/>
    </row>
    <row r="68" spans="1:19" ht="15.6" x14ac:dyDescent="0.25">
      <c r="A68" s="185"/>
      <c r="B68" s="25"/>
      <c r="C68" s="21" t="str">
        <f ca="1">+CONCATENATE(I68," ",G68)</f>
        <v>c) 0</v>
      </c>
      <c r="D68" s="22"/>
      <c r="G68" s="34">
        <f ca="1">IF(J66="FIN","",LOOKUP(I65,DATOS!A:A,DATOS!L:L))</f>
        <v>0</v>
      </c>
      <c r="I68" s="31" t="s">
        <v>51</v>
      </c>
      <c r="K68" s="16"/>
      <c r="L68" s="16"/>
      <c r="M68" s="16"/>
      <c r="N68" s="16"/>
      <c r="O68" s="16"/>
      <c r="P68" s="16"/>
      <c r="Q68" s="17" t="s">
        <v>2</v>
      </c>
      <c r="R68" s="16" t="str">
        <f>CONCATENATE(B68,Q68)</f>
        <v>C</v>
      </c>
      <c r="S68" s="16"/>
    </row>
    <row r="69" spans="1:19" ht="15.6" x14ac:dyDescent="0.25">
      <c r="A69" s="185"/>
      <c r="B69" s="25"/>
      <c r="C69" s="21" t="str">
        <f ca="1">+CONCATENATE(I69," ",G69)</f>
        <v>d) 0</v>
      </c>
      <c r="D69" s="22"/>
      <c r="G69" s="34">
        <f ca="1">IF(J66="FIN","",LOOKUP(I65,DATOS!A:A,DATOS!M:M))</f>
        <v>0</v>
      </c>
      <c r="I69" s="31" t="s">
        <v>43</v>
      </c>
      <c r="K69" s="16"/>
      <c r="L69" s="16"/>
      <c r="M69" s="16"/>
      <c r="N69" s="16"/>
      <c r="O69" s="16"/>
      <c r="P69" s="16"/>
      <c r="Q69" s="17" t="s">
        <v>3</v>
      </c>
      <c r="R69" s="16" t="str">
        <f>CONCATENATE(B69,Q69)</f>
        <v>D</v>
      </c>
      <c r="S69" s="16"/>
    </row>
    <row r="70" spans="1:19" ht="15.6" x14ac:dyDescent="0.25">
      <c r="A70" s="9"/>
      <c r="B70" s="26"/>
      <c r="C70" s="23"/>
      <c r="D70" s="24"/>
      <c r="J70" s="15"/>
    </row>
    <row r="71" spans="1:19" ht="15.6" x14ac:dyDescent="0.25">
      <c r="A71" s="9"/>
      <c r="B71" s="27"/>
      <c r="C71" s="19" t="str">
        <f ca="1">+CONCATENATE(K71,".- ",G71)</f>
        <v>12.- 0</v>
      </c>
      <c r="D71" s="20"/>
      <c r="E71" s="9"/>
      <c r="F71" s="9"/>
      <c r="G71" s="36">
        <f ca="1">IF(J72="FIN","",LOOKUP(I71,DATOS!A:A,DATOS!G:G))</f>
        <v>0</v>
      </c>
      <c r="H71" s="36">
        <f ca="1">IF(J72="FIN",0,LOOKUP(I71,DATOS!A:A,DATOS!N:N))</f>
        <v>0</v>
      </c>
      <c r="I71" s="31">
        <f>+I65+1</f>
        <v>75</v>
      </c>
      <c r="J71" s="56">
        <f>IF(LOOKUP(I71,DATOS!A:A,DATOS!C:C)=0,J65,(LOOKUP(I71,DATOS!A:A,DATOS!C:C)))</f>
        <v>2</v>
      </c>
      <c r="K71" s="18">
        <f>+K65+1</f>
        <v>12</v>
      </c>
      <c r="L71" s="16" t="s">
        <v>31</v>
      </c>
      <c r="M71" s="16" t="s">
        <v>32</v>
      </c>
      <c r="N71" s="16" t="s">
        <v>37</v>
      </c>
      <c r="O71" s="16" t="s">
        <v>33</v>
      </c>
      <c r="P71" s="16" t="s">
        <v>34</v>
      </c>
      <c r="Q71" s="16" t="s">
        <v>35</v>
      </c>
      <c r="R71" s="16" t="str">
        <f ca="1">CONCATENATE("X",H71)</f>
        <v>X0</v>
      </c>
      <c r="S71" s="16" t="s">
        <v>36</v>
      </c>
    </row>
    <row r="72" spans="1:19" ht="15.6" x14ac:dyDescent="0.25">
      <c r="A72" s="185">
        <f ca="1">IF($E$2="X",0,IF(K73&gt;2,H71,K73))</f>
        <v>0</v>
      </c>
      <c r="B72" s="25"/>
      <c r="C72" s="21" t="str">
        <f ca="1">+CONCATENATE(I72," ",G72)</f>
        <v>a) 0</v>
      </c>
      <c r="D72" s="22"/>
      <c r="G72" s="34">
        <f ca="1">IF(J72="FIN","",LOOKUP(I71,DATOS!A:A,DATOS!J:J))</f>
        <v>0</v>
      </c>
      <c r="I72" s="31" t="s">
        <v>53</v>
      </c>
      <c r="J72" s="37" t="str">
        <f>IF(J66="FIN","FIN",IF(J71=J65,"","FIN"))</f>
        <v/>
      </c>
      <c r="K72" s="16" t="s">
        <v>5</v>
      </c>
      <c r="L72" s="16">
        <f ca="1">IF(M72&gt;0,0,P72)</f>
        <v>0</v>
      </c>
      <c r="M72" s="16">
        <f ca="1">IF(P73&gt;0,1,0)</f>
        <v>0</v>
      </c>
      <c r="N72" s="16">
        <f ca="1">IF(M72=1,-1/COUNTA(Q72:Q75),0)</f>
        <v>0</v>
      </c>
      <c r="O72" s="16">
        <f>COUNTA(B72:B75)</f>
        <v>0</v>
      </c>
      <c r="P72" s="16">
        <f ca="1">COUNTIF(R72:R75,R71)</f>
        <v>0</v>
      </c>
      <c r="Q72" s="17" t="s">
        <v>0</v>
      </c>
      <c r="R72" s="16" t="str">
        <f>CONCATENATE(B72,Q72)</f>
        <v>A</v>
      </c>
      <c r="S72" s="16">
        <f ca="1">IF(P72&gt;0,P72+O72,O72*3)</f>
        <v>0</v>
      </c>
    </row>
    <row r="73" spans="1:19" ht="15.6" x14ac:dyDescent="0.25">
      <c r="A73" s="185"/>
      <c r="B73" s="25"/>
      <c r="C73" s="21" t="str">
        <f ca="1">+CONCATENATE(I73," ",G73)</f>
        <v>b) 0</v>
      </c>
      <c r="D73" s="22"/>
      <c r="G73" s="34">
        <f ca="1">IF(J72="FIN","",LOOKUP(I71,DATOS!A:A,DATOS!K:K))</f>
        <v>0</v>
      </c>
      <c r="I73" s="31" t="s">
        <v>52</v>
      </c>
      <c r="K73" s="16">
        <f ca="1">S72</f>
        <v>0</v>
      </c>
      <c r="L73" s="16"/>
      <c r="M73" s="16"/>
      <c r="N73" s="16"/>
      <c r="O73" s="16"/>
      <c r="P73" s="16">
        <f ca="1">O72-P72</f>
        <v>0</v>
      </c>
      <c r="Q73" s="17" t="s">
        <v>1</v>
      </c>
      <c r="R73" s="16" t="str">
        <f>CONCATENATE(B73,Q73)</f>
        <v>B</v>
      </c>
      <c r="S73" s="16"/>
    </row>
    <row r="74" spans="1:19" ht="15.6" x14ac:dyDescent="0.25">
      <c r="A74" s="185"/>
      <c r="B74" s="25"/>
      <c r="C74" s="21" t="str">
        <f ca="1">+CONCATENATE(I74," ",G74)</f>
        <v>c) 0</v>
      </c>
      <c r="D74" s="22"/>
      <c r="G74" s="34">
        <f ca="1">IF(J72="FIN","",LOOKUP(I71,DATOS!A:A,DATOS!L:L))</f>
        <v>0</v>
      </c>
      <c r="I74" s="31" t="s">
        <v>51</v>
      </c>
      <c r="K74" s="16"/>
      <c r="L74" s="16"/>
      <c r="M74" s="16"/>
      <c r="N74" s="16"/>
      <c r="O74" s="16"/>
      <c r="P74" s="16"/>
      <c r="Q74" s="17" t="s">
        <v>2</v>
      </c>
      <c r="R74" s="16" t="str">
        <f>CONCATENATE(B74,Q74)</f>
        <v>C</v>
      </c>
      <c r="S74" s="16"/>
    </row>
    <row r="75" spans="1:19" ht="15.6" x14ac:dyDescent="0.25">
      <c r="A75" s="185"/>
      <c r="B75" s="25"/>
      <c r="C75" s="21" t="str">
        <f ca="1">+CONCATENATE(I75," ",G75)</f>
        <v>d) 0</v>
      </c>
      <c r="D75" s="22"/>
      <c r="G75" s="34">
        <f ca="1">IF(J72="FIN","",LOOKUP(I71,DATOS!A:A,DATOS!M:M))</f>
        <v>0</v>
      </c>
      <c r="I75" s="31" t="s">
        <v>43</v>
      </c>
      <c r="K75" s="16"/>
      <c r="L75" s="16"/>
      <c r="M75" s="16"/>
      <c r="N75" s="16"/>
      <c r="O75" s="16"/>
      <c r="P75" s="16"/>
      <c r="Q75" s="17" t="s">
        <v>3</v>
      </c>
      <c r="R75" s="16" t="str">
        <f>CONCATENATE(B75,Q75)</f>
        <v>D</v>
      </c>
      <c r="S75" s="16"/>
    </row>
    <row r="76" spans="1:19" ht="15.6" x14ac:dyDescent="0.25">
      <c r="A76" s="9"/>
      <c r="B76" s="26"/>
      <c r="C76" s="23"/>
      <c r="D76" s="24"/>
      <c r="J76" s="15"/>
    </row>
    <row r="77" spans="1:19" ht="15.6" x14ac:dyDescent="0.25">
      <c r="A77" s="9"/>
      <c r="B77" s="27"/>
      <c r="C77" s="19" t="str">
        <f ca="1">+CONCATENATE(K77,".- ",G77)</f>
        <v>13.- 0</v>
      </c>
      <c r="D77" s="20"/>
      <c r="E77" s="9"/>
      <c r="F77" s="9"/>
      <c r="G77" s="36">
        <f ca="1">IF(J78="FIN","",LOOKUP(I77,DATOS!A:A,DATOS!G:G))</f>
        <v>0</v>
      </c>
      <c r="H77" s="36">
        <f ca="1">IF(J78="FIN",0,LOOKUP(I77,DATOS!A:A,DATOS!N:N))</f>
        <v>0</v>
      </c>
      <c r="I77" s="31">
        <f>+I71+1</f>
        <v>76</v>
      </c>
      <c r="J77" s="56">
        <f>IF(LOOKUP(I77,DATOS!A:A,DATOS!C:C)=0,J71,(LOOKUP(I77,DATOS!A:A,DATOS!C:C)))</f>
        <v>2</v>
      </c>
      <c r="K77" s="18">
        <f>+K71+1</f>
        <v>13</v>
      </c>
      <c r="L77" s="16" t="s">
        <v>31</v>
      </c>
      <c r="M77" s="16" t="s">
        <v>32</v>
      </c>
      <c r="N77" s="16" t="s">
        <v>37</v>
      </c>
      <c r="O77" s="16" t="s">
        <v>33</v>
      </c>
      <c r="P77" s="16" t="s">
        <v>34</v>
      </c>
      <c r="Q77" s="16" t="s">
        <v>35</v>
      </c>
      <c r="R77" s="16" t="str">
        <f ca="1">CONCATENATE("X",H77)</f>
        <v>X0</v>
      </c>
      <c r="S77" s="16" t="s">
        <v>36</v>
      </c>
    </row>
    <row r="78" spans="1:19" ht="15.6" x14ac:dyDescent="0.25">
      <c r="A78" s="185">
        <f ca="1">IF($E$2="X",0,IF(K79&gt;2,H77,K79))</f>
        <v>0</v>
      </c>
      <c r="B78" s="25"/>
      <c r="C78" s="21" t="str">
        <f ca="1">+CONCATENATE(I78," ",G78)</f>
        <v>a) 0</v>
      </c>
      <c r="D78" s="22"/>
      <c r="G78" s="34">
        <f ca="1">IF(J78="FIN","",LOOKUP(I77,DATOS!A:A,DATOS!J:J))</f>
        <v>0</v>
      </c>
      <c r="I78" s="31" t="s">
        <v>53</v>
      </c>
      <c r="J78" s="37" t="str">
        <f>IF(J72="FIN","FIN",IF(J77=J71,"","FIN"))</f>
        <v/>
      </c>
      <c r="K78" s="16" t="s">
        <v>5</v>
      </c>
      <c r="L78" s="16">
        <f ca="1">IF(M78&gt;0,0,P78)</f>
        <v>0</v>
      </c>
      <c r="M78" s="16">
        <f ca="1">IF(P79&gt;0,1,0)</f>
        <v>0</v>
      </c>
      <c r="N78" s="16">
        <f ca="1">IF(M78=1,-1/COUNTA(Q78:Q81),0)</f>
        <v>0</v>
      </c>
      <c r="O78" s="16">
        <f>COUNTA(B78:B81)</f>
        <v>0</v>
      </c>
      <c r="P78" s="16">
        <f ca="1">COUNTIF(R78:R81,R77)</f>
        <v>0</v>
      </c>
      <c r="Q78" s="17" t="s">
        <v>0</v>
      </c>
      <c r="R78" s="16" t="str">
        <f>CONCATENATE(B78,Q78)</f>
        <v>A</v>
      </c>
      <c r="S78" s="16">
        <f ca="1">IF(P78&gt;0,P78+O78,O78*3)</f>
        <v>0</v>
      </c>
    </row>
    <row r="79" spans="1:19" ht="15.6" x14ac:dyDescent="0.25">
      <c r="A79" s="185"/>
      <c r="B79" s="25"/>
      <c r="C79" s="21" t="str">
        <f ca="1">+CONCATENATE(I79," ",G79)</f>
        <v>b) 0</v>
      </c>
      <c r="D79" s="22"/>
      <c r="G79" s="34">
        <f ca="1">IF(J78="FIN","",LOOKUP(I77,DATOS!A:A,DATOS!K:K))</f>
        <v>0</v>
      </c>
      <c r="I79" s="31" t="s">
        <v>52</v>
      </c>
      <c r="K79" s="16">
        <f ca="1">S78</f>
        <v>0</v>
      </c>
      <c r="L79" s="16"/>
      <c r="M79" s="16"/>
      <c r="N79" s="16"/>
      <c r="O79" s="16"/>
      <c r="P79" s="16">
        <f ca="1">O78-P78</f>
        <v>0</v>
      </c>
      <c r="Q79" s="17" t="s">
        <v>1</v>
      </c>
      <c r="R79" s="16" t="str">
        <f>CONCATENATE(B79,Q79)</f>
        <v>B</v>
      </c>
      <c r="S79" s="16"/>
    </row>
    <row r="80" spans="1:19" ht="15.6" x14ac:dyDescent="0.25">
      <c r="A80" s="185"/>
      <c r="B80" s="25"/>
      <c r="C80" s="21" t="str">
        <f ca="1">+CONCATENATE(I80," ",G80)</f>
        <v>c) 0</v>
      </c>
      <c r="D80" s="22"/>
      <c r="G80" s="34">
        <f ca="1">IF(J78="FIN","",LOOKUP(I77,DATOS!A:A,DATOS!L:L))</f>
        <v>0</v>
      </c>
      <c r="I80" s="31" t="s">
        <v>51</v>
      </c>
      <c r="K80" s="16"/>
      <c r="L80" s="16"/>
      <c r="M80" s="16"/>
      <c r="N80" s="16"/>
      <c r="O80" s="16"/>
      <c r="P80" s="16"/>
      <c r="Q80" s="17" t="s">
        <v>2</v>
      </c>
      <c r="R80" s="16" t="str">
        <f>CONCATENATE(B80,Q80)</f>
        <v>C</v>
      </c>
      <c r="S80" s="16"/>
    </row>
    <row r="81" spans="1:19" ht="15.6" x14ac:dyDescent="0.25">
      <c r="A81" s="185"/>
      <c r="B81" s="25"/>
      <c r="C81" s="21" t="str">
        <f ca="1">+CONCATENATE(I81," ",G81)</f>
        <v>d) 0</v>
      </c>
      <c r="D81" s="22"/>
      <c r="G81" s="34">
        <f ca="1">IF(J78="FIN","",LOOKUP(I77,DATOS!A:A,DATOS!M:M))</f>
        <v>0</v>
      </c>
      <c r="I81" s="31" t="s">
        <v>43</v>
      </c>
      <c r="K81" s="16"/>
      <c r="L81" s="16"/>
      <c r="M81" s="16"/>
      <c r="N81" s="16"/>
      <c r="O81" s="16"/>
      <c r="P81" s="16"/>
      <c r="Q81" s="17" t="s">
        <v>3</v>
      </c>
      <c r="R81" s="16" t="str">
        <f>CONCATENATE(B81,Q81)</f>
        <v>D</v>
      </c>
      <c r="S81" s="16"/>
    </row>
    <row r="82" spans="1:19" ht="15.6" x14ac:dyDescent="0.25">
      <c r="A82" s="9"/>
      <c r="B82" s="26"/>
      <c r="C82" s="23"/>
      <c r="D82" s="24"/>
      <c r="J82" s="15"/>
    </row>
    <row r="83" spans="1:19" ht="15.6" x14ac:dyDescent="0.25">
      <c r="A83" s="9"/>
      <c r="B83" s="27"/>
      <c r="C83" s="19" t="str">
        <f ca="1">+CONCATENATE(K83,".- ",G83)</f>
        <v>14.- 0</v>
      </c>
      <c r="D83" s="20"/>
      <c r="E83" s="9"/>
      <c r="F83" s="9"/>
      <c r="G83" s="36">
        <f ca="1">IF(J84="FIN","",LOOKUP(I83,DATOS!A:A,DATOS!G:G))</f>
        <v>0</v>
      </c>
      <c r="H83" s="36">
        <f ca="1">IF(J84="FIN",0,LOOKUP(I83,DATOS!A:A,DATOS!N:N))</f>
        <v>0</v>
      </c>
      <c r="I83" s="31">
        <f>+I77+1</f>
        <v>77</v>
      </c>
      <c r="J83" s="56">
        <f>IF(LOOKUP(I83,DATOS!A:A,DATOS!C:C)=0,J77,(LOOKUP(I83,DATOS!A:A,DATOS!C:C)))</f>
        <v>2</v>
      </c>
      <c r="K83" s="18">
        <f>+K77+1</f>
        <v>14</v>
      </c>
      <c r="L83" s="16" t="s">
        <v>31</v>
      </c>
      <c r="M83" s="16" t="s">
        <v>32</v>
      </c>
      <c r="N83" s="16" t="s">
        <v>37</v>
      </c>
      <c r="O83" s="16" t="s">
        <v>33</v>
      </c>
      <c r="P83" s="16" t="s">
        <v>34</v>
      </c>
      <c r="Q83" s="16" t="s">
        <v>35</v>
      </c>
      <c r="R83" s="16" t="str">
        <f ca="1">CONCATENATE("X",H83)</f>
        <v>X0</v>
      </c>
      <c r="S83" s="16" t="s">
        <v>36</v>
      </c>
    </row>
    <row r="84" spans="1:19" ht="15.6" x14ac:dyDescent="0.25">
      <c r="A84" s="185">
        <f ca="1">IF($E$2="X",0,IF(K85&gt;2,H83,K85))</f>
        <v>0</v>
      </c>
      <c r="B84" s="25"/>
      <c r="C84" s="21" t="str">
        <f ca="1">+CONCATENATE(I84," ",G84)</f>
        <v>a) 0</v>
      </c>
      <c r="D84" s="22"/>
      <c r="G84" s="34">
        <f ca="1">IF(J84="FIN","",LOOKUP(I83,DATOS!A:A,DATOS!J:J))</f>
        <v>0</v>
      </c>
      <c r="I84" s="31" t="s">
        <v>53</v>
      </c>
      <c r="J84" s="37" t="str">
        <f>IF(J78="FIN","FIN",IF(J83=J77,"","FIN"))</f>
        <v/>
      </c>
      <c r="K84" s="16" t="s">
        <v>5</v>
      </c>
      <c r="L84" s="16">
        <f ca="1">IF(M84&gt;0,0,P84)</f>
        <v>0</v>
      </c>
      <c r="M84" s="16">
        <f ca="1">IF(P85&gt;0,1,0)</f>
        <v>0</v>
      </c>
      <c r="N84" s="16">
        <f ca="1">IF(M84=1,-1/COUNTA(Q84:Q87),0)</f>
        <v>0</v>
      </c>
      <c r="O84" s="16">
        <f>COUNTA(B84:B87)</f>
        <v>0</v>
      </c>
      <c r="P84" s="16">
        <f ca="1">COUNTIF(R84:R87,R83)</f>
        <v>0</v>
      </c>
      <c r="Q84" s="17" t="s">
        <v>0</v>
      </c>
      <c r="R84" s="16" t="str">
        <f>CONCATENATE(B84,Q84)</f>
        <v>A</v>
      </c>
      <c r="S84" s="16">
        <f ca="1">IF(P84&gt;0,P84+O84,O84*3)</f>
        <v>0</v>
      </c>
    </row>
    <row r="85" spans="1:19" ht="15.6" x14ac:dyDescent="0.25">
      <c r="A85" s="185"/>
      <c r="B85" s="25"/>
      <c r="C85" s="21" t="str">
        <f ca="1">+CONCATENATE(I85," ",G85)</f>
        <v>b) 0</v>
      </c>
      <c r="D85" s="22"/>
      <c r="G85" s="34">
        <f ca="1">IF(J84="FIN","",LOOKUP(I83,DATOS!A:A,DATOS!K:K))</f>
        <v>0</v>
      </c>
      <c r="I85" s="31" t="s">
        <v>52</v>
      </c>
      <c r="K85" s="16">
        <f ca="1">S84</f>
        <v>0</v>
      </c>
      <c r="L85" s="16"/>
      <c r="M85" s="16"/>
      <c r="N85" s="16"/>
      <c r="O85" s="16"/>
      <c r="P85" s="16">
        <f ca="1">O84-P84</f>
        <v>0</v>
      </c>
      <c r="Q85" s="17" t="s">
        <v>1</v>
      </c>
      <c r="R85" s="16" t="str">
        <f>CONCATENATE(B85,Q85)</f>
        <v>B</v>
      </c>
      <c r="S85" s="16"/>
    </row>
    <row r="86" spans="1:19" ht="15.6" x14ac:dyDescent="0.25">
      <c r="A86" s="185"/>
      <c r="B86" s="25"/>
      <c r="C86" s="21" t="str">
        <f ca="1">+CONCATENATE(I86," ",G86)</f>
        <v>c) 0</v>
      </c>
      <c r="D86" s="22"/>
      <c r="G86" s="34">
        <f ca="1">IF(J84="FIN","",LOOKUP(I83,DATOS!A:A,DATOS!L:L))</f>
        <v>0</v>
      </c>
      <c r="I86" s="31" t="s">
        <v>51</v>
      </c>
      <c r="K86" s="16"/>
      <c r="L86" s="16"/>
      <c r="M86" s="16"/>
      <c r="N86" s="16"/>
      <c r="O86" s="16"/>
      <c r="P86" s="16"/>
      <c r="Q86" s="17" t="s">
        <v>2</v>
      </c>
      <c r="R86" s="16" t="str">
        <f>CONCATENATE(B86,Q86)</f>
        <v>C</v>
      </c>
      <c r="S86" s="16"/>
    </row>
    <row r="87" spans="1:19" ht="15.6" x14ac:dyDescent="0.25">
      <c r="A87" s="185"/>
      <c r="B87" s="25"/>
      <c r="C87" s="21" t="str">
        <f ca="1">+CONCATENATE(I87," ",G87)</f>
        <v>d) 0</v>
      </c>
      <c r="D87" s="22"/>
      <c r="G87" s="34">
        <f ca="1">IF(J84="FIN","",LOOKUP(I83,DATOS!A:A,DATOS!M:M))</f>
        <v>0</v>
      </c>
      <c r="I87" s="31" t="s">
        <v>43</v>
      </c>
      <c r="K87" s="16"/>
      <c r="L87" s="16"/>
      <c r="M87" s="16"/>
      <c r="N87" s="16"/>
      <c r="O87" s="16"/>
      <c r="P87" s="16"/>
      <c r="Q87" s="17" t="s">
        <v>3</v>
      </c>
      <c r="R87" s="16" t="str">
        <f>CONCATENATE(B87,Q87)</f>
        <v>D</v>
      </c>
      <c r="S87" s="16"/>
    </row>
    <row r="88" spans="1:19" ht="15.6" x14ac:dyDescent="0.25">
      <c r="A88" s="9"/>
      <c r="B88" s="26"/>
      <c r="C88" s="23"/>
      <c r="D88" s="24"/>
      <c r="J88" s="15"/>
    </row>
    <row r="89" spans="1:19" ht="15.6" x14ac:dyDescent="0.25">
      <c r="A89" s="9"/>
      <c r="B89" s="27"/>
      <c r="C89" s="19" t="str">
        <f ca="1">+CONCATENATE(K89,".- ",G89)</f>
        <v>15.- 0</v>
      </c>
      <c r="D89" s="20"/>
      <c r="E89" s="9"/>
      <c r="F89" s="9"/>
      <c r="G89" s="36">
        <f ca="1">IF(J90="FIN","",LOOKUP(I89,DATOS!A:A,DATOS!G:G))</f>
        <v>0</v>
      </c>
      <c r="H89" s="36">
        <f ca="1">IF(J90="FIN",0,LOOKUP(I89,DATOS!A:A,DATOS!N:N))</f>
        <v>0</v>
      </c>
      <c r="I89" s="31">
        <f>+I83+1</f>
        <v>78</v>
      </c>
      <c r="J89" s="56">
        <f>IF(LOOKUP(I89,DATOS!A:A,DATOS!C:C)=0,J83,(LOOKUP(I89,DATOS!A:A,DATOS!C:C)))</f>
        <v>2</v>
      </c>
      <c r="K89" s="18">
        <f>+K83+1</f>
        <v>15</v>
      </c>
      <c r="L89" s="16" t="s">
        <v>31</v>
      </c>
      <c r="M89" s="16" t="s">
        <v>32</v>
      </c>
      <c r="N89" s="16" t="s">
        <v>37</v>
      </c>
      <c r="O89" s="16" t="s">
        <v>33</v>
      </c>
      <c r="P89" s="16" t="s">
        <v>34</v>
      </c>
      <c r="Q89" s="16" t="s">
        <v>35</v>
      </c>
      <c r="R89" s="16" t="str">
        <f ca="1">CONCATENATE("X",H89)</f>
        <v>X0</v>
      </c>
      <c r="S89" s="16" t="s">
        <v>36</v>
      </c>
    </row>
    <row r="90" spans="1:19" ht="15.6" x14ac:dyDescent="0.25">
      <c r="A90" s="185">
        <f ca="1">IF($E$2="X",0,IF(K91&gt;2,H89,K91))</f>
        <v>0</v>
      </c>
      <c r="B90" s="25"/>
      <c r="C90" s="21" t="str">
        <f ca="1">+CONCATENATE(I90," ",G90)</f>
        <v>a) 0</v>
      </c>
      <c r="D90" s="22"/>
      <c r="G90" s="34">
        <f ca="1">IF(J90="FIN","",LOOKUP(I89,DATOS!A:A,DATOS!J:J))</f>
        <v>0</v>
      </c>
      <c r="I90" s="31" t="s">
        <v>53</v>
      </c>
      <c r="J90" s="37" t="str">
        <f>IF(J84="FIN","FIN",IF(J89=J83,"","FIN"))</f>
        <v/>
      </c>
      <c r="K90" s="16" t="s">
        <v>5</v>
      </c>
      <c r="L90" s="16">
        <f ca="1">IF(M90&gt;0,0,P90)</f>
        <v>0</v>
      </c>
      <c r="M90" s="16">
        <f ca="1">IF(P91&gt;0,1,0)</f>
        <v>0</v>
      </c>
      <c r="N90" s="16">
        <f ca="1">IF(M90=1,-1/COUNTA(Q90:Q93),0)</f>
        <v>0</v>
      </c>
      <c r="O90" s="16">
        <f>COUNTA(B90:B93)</f>
        <v>0</v>
      </c>
      <c r="P90" s="16">
        <f ca="1">COUNTIF(R90:R93,R89)</f>
        <v>0</v>
      </c>
      <c r="Q90" s="17" t="s">
        <v>0</v>
      </c>
      <c r="R90" s="16" t="str">
        <f>CONCATENATE(B90,Q90)</f>
        <v>A</v>
      </c>
      <c r="S90" s="16">
        <f ca="1">IF(P90&gt;0,P90+O90,O90*3)</f>
        <v>0</v>
      </c>
    </row>
    <row r="91" spans="1:19" ht="15.6" x14ac:dyDescent="0.25">
      <c r="A91" s="185"/>
      <c r="B91" s="25"/>
      <c r="C91" s="21" t="str">
        <f ca="1">+CONCATENATE(I91," ",G91)</f>
        <v>b) 0</v>
      </c>
      <c r="D91" s="22"/>
      <c r="G91" s="34">
        <f ca="1">IF(J90="FIN","",LOOKUP(I89,DATOS!A:A,DATOS!K:K))</f>
        <v>0</v>
      </c>
      <c r="I91" s="31" t="s">
        <v>52</v>
      </c>
      <c r="K91" s="16">
        <f ca="1">S90</f>
        <v>0</v>
      </c>
      <c r="L91" s="16"/>
      <c r="M91" s="16"/>
      <c r="N91" s="16"/>
      <c r="O91" s="16"/>
      <c r="P91" s="16">
        <f ca="1">O90-P90</f>
        <v>0</v>
      </c>
      <c r="Q91" s="17" t="s">
        <v>1</v>
      </c>
      <c r="R91" s="16" t="str">
        <f>CONCATENATE(B91,Q91)</f>
        <v>B</v>
      </c>
      <c r="S91" s="16"/>
    </row>
    <row r="92" spans="1:19" ht="15.6" x14ac:dyDescent="0.25">
      <c r="A92" s="185"/>
      <c r="B92" s="25"/>
      <c r="C92" s="21" t="str">
        <f ca="1">+CONCATENATE(I92," ",G92)</f>
        <v>c) 0</v>
      </c>
      <c r="D92" s="22"/>
      <c r="G92" s="34">
        <f ca="1">IF(J90="FIN","",LOOKUP(I89,DATOS!A:A,DATOS!L:L))</f>
        <v>0</v>
      </c>
      <c r="I92" s="31" t="s">
        <v>51</v>
      </c>
      <c r="K92" s="16"/>
      <c r="L92" s="16"/>
      <c r="M92" s="16"/>
      <c r="N92" s="16"/>
      <c r="O92" s="16"/>
      <c r="P92" s="16"/>
      <c r="Q92" s="17" t="s">
        <v>2</v>
      </c>
      <c r="R92" s="16" t="str">
        <f>CONCATENATE(B92,Q92)</f>
        <v>C</v>
      </c>
      <c r="S92" s="16"/>
    </row>
    <row r="93" spans="1:19" ht="15.6" x14ac:dyDescent="0.25">
      <c r="A93" s="185"/>
      <c r="B93" s="25"/>
      <c r="C93" s="21" t="str">
        <f ca="1">+CONCATENATE(I93," ",G93)</f>
        <v>d) 0</v>
      </c>
      <c r="D93" s="22"/>
      <c r="G93" s="34">
        <f ca="1">IF(J90="FIN","",LOOKUP(I89,DATOS!A:A,DATOS!M:M))</f>
        <v>0</v>
      </c>
      <c r="I93" s="31" t="s">
        <v>43</v>
      </c>
      <c r="K93" s="16"/>
      <c r="L93" s="16"/>
      <c r="M93" s="16"/>
      <c r="N93" s="16"/>
      <c r="O93" s="16"/>
      <c r="P93" s="16"/>
      <c r="Q93" s="17" t="s">
        <v>3</v>
      </c>
      <c r="R93" s="16" t="str">
        <f>CONCATENATE(B93,Q93)</f>
        <v>D</v>
      </c>
      <c r="S93" s="16"/>
    </row>
    <row r="94" spans="1:19" ht="15.6" x14ac:dyDescent="0.25">
      <c r="A94" s="9"/>
      <c r="B94" s="26"/>
      <c r="C94" s="23"/>
      <c r="D94" s="24"/>
      <c r="J94" s="15"/>
    </row>
    <row r="95" spans="1:19" ht="15.6" x14ac:dyDescent="0.25">
      <c r="A95" s="9"/>
      <c r="B95" s="27"/>
      <c r="C95" s="19" t="str">
        <f ca="1">+CONCATENATE(K95,".- ",G95)</f>
        <v>16.- 0</v>
      </c>
      <c r="D95" s="20"/>
      <c r="E95" s="9"/>
      <c r="F95" s="9"/>
      <c r="G95" s="36">
        <f ca="1">IF(J96="FIN","",LOOKUP(I95,DATOS!A:A,DATOS!G:G))</f>
        <v>0</v>
      </c>
      <c r="H95" s="36">
        <f ca="1">IF(J96="FIN",0,LOOKUP(I95,DATOS!A:A,DATOS!N:N))</f>
        <v>0</v>
      </c>
      <c r="I95" s="31">
        <f>+I89+1</f>
        <v>79</v>
      </c>
      <c r="J95" s="56">
        <f>IF(LOOKUP(I95,DATOS!A:A,DATOS!C:C)=0,J89,(LOOKUP(I95,DATOS!A:A,DATOS!C:C)))</f>
        <v>2</v>
      </c>
      <c r="K95" s="18">
        <f>+K89+1</f>
        <v>16</v>
      </c>
      <c r="L95" s="16" t="s">
        <v>31</v>
      </c>
      <c r="M95" s="16" t="s">
        <v>32</v>
      </c>
      <c r="N95" s="16" t="s">
        <v>37</v>
      </c>
      <c r="O95" s="16" t="s">
        <v>33</v>
      </c>
      <c r="P95" s="16" t="s">
        <v>34</v>
      </c>
      <c r="Q95" s="16" t="s">
        <v>35</v>
      </c>
      <c r="R95" s="16" t="str">
        <f ca="1">CONCATENATE("X",H95)</f>
        <v>X0</v>
      </c>
      <c r="S95" s="16" t="s">
        <v>36</v>
      </c>
    </row>
    <row r="96" spans="1:19" ht="15.6" x14ac:dyDescent="0.25">
      <c r="A96" s="185">
        <f ca="1">IF($E$2="X",0,IF(K97&gt;2,H95,K97))</f>
        <v>0</v>
      </c>
      <c r="B96" s="25"/>
      <c r="C96" s="21" t="str">
        <f ca="1">+CONCATENATE(I96," ",G96)</f>
        <v>a) 0</v>
      </c>
      <c r="D96" s="22"/>
      <c r="G96" s="34">
        <f ca="1">IF(J96="FIN","",LOOKUP(I95,DATOS!A:A,DATOS!J:J))</f>
        <v>0</v>
      </c>
      <c r="I96" s="31" t="s">
        <v>53</v>
      </c>
      <c r="J96" s="37" t="str">
        <f>IF(J90="FIN","FIN",IF(J95=J89,"","FIN"))</f>
        <v/>
      </c>
      <c r="K96" s="16" t="s">
        <v>5</v>
      </c>
      <c r="L96" s="16">
        <f ca="1">IF(M96&gt;0,0,P96)</f>
        <v>0</v>
      </c>
      <c r="M96" s="16">
        <f ca="1">IF(P97&gt;0,1,0)</f>
        <v>0</v>
      </c>
      <c r="N96" s="16">
        <f ca="1">IF(M96=1,-1/COUNTA(Q96:Q99),0)</f>
        <v>0</v>
      </c>
      <c r="O96" s="16">
        <f>COUNTA(B96:B99)</f>
        <v>0</v>
      </c>
      <c r="P96" s="16">
        <f ca="1">COUNTIF(R96:R99,R95)</f>
        <v>0</v>
      </c>
      <c r="Q96" s="17" t="s">
        <v>0</v>
      </c>
      <c r="R96" s="16" t="str">
        <f>CONCATENATE(B96,Q96)</f>
        <v>A</v>
      </c>
      <c r="S96" s="16">
        <f ca="1">IF(P96&gt;0,P96+O96,O96*3)</f>
        <v>0</v>
      </c>
    </row>
    <row r="97" spans="1:19" ht="15.6" x14ac:dyDescent="0.25">
      <c r="A97" s="185"/>
      <c r="B97" s="25"/>
      <c r="C97" s="21" t="str">
        <f ca="1">+CONCATENATE(I97," ",G97)</f>
        <v>b) 0</v>
      </c>
      <c r="D97" s="22"/>
      <c r="G97" s="34">
        <f ca="1">IF(J96="FIN","",LOOKUP(I95,DATOS!A:A,DATOS!K:K))</f>
        <v>0</v>
      </c>
      <c r="I97" s="31" t="s">
        <v>52</v>
      </c>
      <c r="K97" s="16">
        <f ca="1">S96</f>
        <v>0</v>
      </c>
      <c r="L97" s="16"/>
      <c r="M97" s="16"/>
      <c r="N97" s="16"/>
      <c r="O97" s="16"/>
      <c r="P97" s="16">
        <f ca="1">O96-P96</f>
        <v>0</v>
      </c>
      <c r="Q97" s="17" t="s">
        <v>1</v>
      </c>
      <c r="R97" s="16" t="str">
        <f>CONCATENATE(B97,Q97)</f>
        <v>B</v>
      </c>
      <c r="S97" s="16"/>
    </row>
    <row r="98" spans="1:19" ht="15.6" x14ac:dyDescent="0.25">
      <c r="A98" s="185"/>
      <c r="B98" s="25"/>
      <c r="C98" s="21" t="str">
        <f ca="1">+CONCATENATE(I98," ",G98)</f>
        <v>c) 0</v>
      </c>
      <c r="D98" s="22"/>
      <c r="G98" s="34">
        <f ca="1">IF(J96="FIN","",LOOKUP(I95,DATOS!A:A,DATOS!L:L))</f>
        <v>0</v>
      </c>
      <c r="I98" s="31" t="s">
        <v>51</v>
      </c>
      <c r="K98" s="16"/>
      <c r="L98" s="16"/>
      <c r="M98" s="16"/>
      <c r="N98" s="16"/>
      <c r="O98" s="16"/>
      <c r="P98" s="16"/>
      <c r="Q98" s="17" t="s">
        <v>2</v>
      </c>
      <c r="R98" s="16" t="str">
        <f>CONCATENATE(B98,Q98)</f>
        <v>C</v>
      </c>
      <c r="S98" s="16"/>
    </row>
    <row r="99" spans="1:19" ht="15.6" x14ac:dyDescent="0.25">
      <c r="A99" s="185"/>
      <c r="B99" s="25"/>
      <c r="C99" s="21" t="str">
        <f ca="1">+CONCATENATE(I99," ",G99)</f>
        <v>d) 0</v>
      </c>
      <c r="D99" s="22"/>
      <c r="G99" s="34">
        <f ca="1">IF(J96="FIN","",LOOKUP(I95,DATOS!A:A,DATOS!M:M))</f>
        <v>0</v>
      </c>
      <c r="I99" s="31" t="s">
        <v>43</v>
      </c>
      <c r="K99" s="16"/>
      <c r="L99" s="16"/>
      <c r="M99" s="16"/>
      <c r="N99" s="16"/>
      <c r="O99" s="16"/>
      <c r="P99" s="16"/>
      <c r="Q99" s="17" t="s">
        <v>3</v>
      </c>
      <c r="R99" s="16" t="str">
        <f>CONCATENATE(B99,Q99)</f>
        <v>D</v>
      </c>
      <c r="S99" s="16"/>
    </row>
    <row r="100" spans="1:19" ht="15.6" x14ac:dyDescent="0.25">
      <c r="A100" s="9"/>
      <c r="B100" s="26"/>
      <c r="C100" s="23"/>
      <c r="D100" s="24"/>
      <c r="J100" s="15"/>
    </row>
    <row r="101" spans="1:19" ht="15.6" x14ac:dyDescent="0.25">
      <c r="A101" s="9"/>
      <c r="B101" s="27"/>
      <c r="C101" s="19" t="str">
        <f ca="1">+CONCATENATE(K101,".- ",G101)</f>
        <v>17.- 0</v>
      </c>
      <c r="D101" s="20"/>
      <c r="E101" s="9"/>
      <c r="F101" s="9"/>
      <c r="G101" s="36">
        <f ca="1">IF(J102="FIN","",LOOKUP(I101,DATOS!A:A,DATOS!G:G))</f>
        <v>0</v>
      </c>
      <c r="H101" s="36">
        <f ca="1">IF(J102="FIN",0,LOOKUP(I101,DATOS!A:A,DATOS!N:N))</f>
        <v>0</v>
      </c>
      <c r="I101" s="31">
        <f>+I95+1</f>
        <v>80</v>
      </c>
      <c r="J101" s="56">
        <f>IF(LOOKUP(I101,DATOS!A:A,DATOS!C:C)=0,J95,(LOOKUP(I101,DATOS!A:A,DATOS!C:C)))</f>
        <v>2</v>
      </c>
      <c r="K101" s="18">
        <f>+K95+1</f>
        <v>17</v>
      </c>
      <c r="L101" s="16" t="s">
        <v>31</v>
      </c>
      <c r="M101" s="16" t="s">
        <v>32</v>
      </c>
      <c r="N101" s="16" t="s">
        <v>37</v>
      </c>
      <c r="O101" s="16" t="s">
        <v>33</v>
      </c>
      <c r="P101" s="16" t="s">
        <v>34</v>
      </c>
      <c r="Q101" s="16" t="s">
        <v>35</v>
      </c>
      <c r="R101" s="16" t="str">
        <f ca="1">CONCATENATE("X",H101)</f>
        <v>X0</v>
      </c>
      <c r="S101" s="16" t="s">
        <v>36</v>
      </c>
    </row>
    <row r="102" spans="1:19" ht="15.6" x14ac:dyDescent="0.25">
      <c r="A102" s="185">
        <f ca="1">IF($E$2="X",0,IF(K103&gt;2,H101,K103))</f>
        <v>0</v>
      </c>
      <c r="B102" s="25"/>
      <c r="C102" s="21" t="str">
        <f ca="1">+CONCATENATE(I102," ",G102)</f>
        <v>a) 0</v>
      </c>
      <c r="D102" s="22"/>
      <c r="G102" s="34">
        <f ca="1">IF(J102="FIN","",LOOKUP(I101,DATOS!A:A,DATOS!J:J))</f>
        <v>0</v>
      </c>
      <c r="I102" s="31" t="s">
        <v>53</v>
      </c>
      <c r="J102" s="37" t="str">
        <f>IF(J96="FIN","FIN",IF(J101=J95,"","FIN"))</f>
        <v/>
      </c>
      <c r="K102" s="16" t="s">
        <v>5</v>
      </c>
      <c r="L102" s="16">
        <f ca="1">IF(M102&gt;0,0,P102)</f>
        <v>0</v>
      </c>
      <c r="M102" s="16">
        <f ca="1">IF(P103&gt;0,1,0)</f>
        <v>0</v>
      </c>
      <c r="N102" s="16">
        <f ca="1">IF(M102=1,-1/COUNTA(Q102:Q105),0)</f>
        <v>0</v>
      </c>
      <c r="O102" s="16">
        <f>COUNTA(B102:B105)</f>
        <v>0</v>
      </c>
      <c r="P102" s="16">
        <f ca="1">COUNTIF(R102:R105,R101)</f>
        <v>0</v>
      </c>
      <c r="Q102" s="17" t="s">
        <v>0</v>
      </c>
      <c r="R102" s="16" t="str">
        <f>CONCATENATE(B102,Q102)</f>
        <v>A</v>
      </c>
      <c r="S102" s="16">
        <f ca="1">IF(P102&gt;0,P102+O102,O102*3)</f>
        <v>0</v>
      </c>
    </row>
    <row r="103" spans="1:19" ht="15.6" x14ac:dyDescent="0.25">
      <c r="A103" s="185"/>
      <c r="B103" s="25"/>
      <c r="C103" s="21" t="str">
        <f ca="1">+CONCATENATE(I103," ",G103)</f>
        <v>b) 0</v>
      </c>
      <c r="D103" s="22"/>
      <c r="G103" s="34">
        <f ca="1">IF(J102="FIN","",LOOKUP(I101,DATOS!A:A,DATOS!K:K))</f>
        <v>0</v>
      </c>
      <c r="I103" s="31" t="s">
        <v>52</v>
      </c>
      <c r="K103" s="16">
        <f ca="1">S102</f>
        <v>0</v>
      </c>
      <c r="L103" s="16"/>
      <c r="M103" s="16"/>
      <c r="N103" s="16"/>
      <c r="O103" s="16"/>
      <c r="P103" s="16">
        <f ca="1">O102-P102</f>
        <v>0</v>
      </c>
      <c r="Q103" s="17" t="s">
        <v>1</v>
      </c>
      <c r="R103" s="16" t="str">
        <f>CONCATENATE(B103,Q103)</f>
        <v>B</v>
      </c>
      <c r="S103" s="16"/>
    </row>
    <row r="104" spans="1:19" ht="15.6" x14ac:dyDescent="0.25">
      <c r="A104" s="185"/>
      <c r="B104" s="25"/>
      <c r="C104" s="21" t="str">
        <f ca="1">+CONCATENATE(I104," ",G104)</f>
        <v>c) 0</v>
      </c>
      <c r="D104" s="22"/>
      <c r="G104" s="34">
        <f ca="1">IF(J102="FIN","",LOOKUP(I101,DATOS!A:A,DATOS!L:L))</f>
        <v>0</v>
      </c>
      <c r="I104" s="31" t="s">
        <v>51</v>
      </c>
      <c r="K104" s="16"/>
      <c r="L104" s="16"/>
      <c r="M104" s="16"/>
      <c r="N104" s="16"/>
      <c r="O104" s="16"/>
      <c r="P104" s="16"/>
      <c r="Q104" s="17" t="s">
        <v>2</v>
      </c>
      <c r="R104" s="16" t="str">
        <f>CONCATENATE(B104,Q104)</f>
        <v>C</v>
      </c>
      <c r="S104" s="16"/>
    </row>
    <row r="105" spans="1:19" ht="15.6" x14ac:dyDescent="0.25">
      <c r="A105" s="185"/>
      <c r="B105" s="25"/>
      <c r="C105" s="21" t="str">
        <f ca="1">+CONCATENATE(I105," ",G105)</f>
        <v>d) 0</v>
      </c>
      <c r="D105" s="22"/>
      <c r="G105" s="34">
        <f ca="1">IF(J102="FIN","",LOOKUP(I101,DATOS!A:A,DATOS!M:M))</f>
        <v>0</v>
      </c>
      <c r="I105" s="31" t="s">
        <v>43</v>
      </c>
      <c r="K105" s="16"/>
      <c r="L105" s="16"/>
      <c r="M105" s="16"/>
      <c r="N105" s="16"/>
      <c r="O105" s="16"/>
      <c r="P105" s="16"/>
      <c r="Q105" s="17" t="s">
        <v>3</v>
      </c>
      <c r="R105" s="16" t="str">
        <f>CONCATENATE(B105,Q105)</f>
        <v>D</v>
      </c>
      <c r="S105" s="16"/>
    </row>
    <row r="106" spans="1:19" ht="15.6" x14ac:dyDescent="0.25">
      <c r="A106" s="9"/>
      <c r="B106" s="26"/>
      <c r="C106" s="23"/>
      <c r="D106" s="24"/>
      <c r="J106" s="15"/>
    </row>
    <row r="107" spans="1:19" ht="15.6" x14ac:dyDescent="0.25">
      <c r="A107" s="9"/>
      <c r="B107" s="27"/>
      <c r="C107" s="19" t="str">
        <f ca="1">+CONCATENATE(K107,".- ",G107)</f>
        <v>18.- 0</v>
      </c>
      <c r="D107" s="20"/>
      <c r="E107" s="9"/>
      <c r="F107" s="9"/>
      <c r="G107" s="36">
        <f ca="1">IF(J108="FIN","",LOOKUP(I107,DATOS!A:A,DATOS!G:G))</f>
        <v>0</v>
      </c>
      <c r="H107" s="36">
        <f ca="1">IF(J108="FIN",0,LOOKUP(I107,DATOS!A:A,DATOS!N:N))</f>
        <v>0</v>
      </c>
      <c r="I107" s="31">
        <f>+I101+1</f>
        <v>81</v>
      </c>
      <c r="J107" s="56">
        <f>IF(LOOKUP(I107,DATOS!A:A,DATOS!C:C)=0,J101,(LOOKUP(I107,DATOS!A:A,DATOS!C:C)))</f>
        <v>2</v>
      </c>
      <c r="K107" s="18">
        <f>+K101+1</f>
        <v>18</v>
      </c>
      <c r="L107" s="16" t="s">
        <v>31</v>
      </c>
      <c r="M107" s="16" t="s">
        <v>32</v>
      </c>
      <c r="N107" s="16" t="s">
        <v>37</v>
      </c>
      <c r="O107" s="16" t="s">
        <v>33</v>
      </c>
      <c r="P107" s="16" t="s">
        <v>34</v>
      </c>
      <c r="Q107" s="16" t="s">
        <v>35</v>
      </c>
      <c r="R107" s="16" t="str">
        <f ca="1">CONCATENATE("X",H107)</f>
        <v>X0</v>
      </c>
      <c r="S107" s="16" t="s">
        <v>36</v>
      </c>
    </row>
    <row r="108" spans="1:19" ht="15.6" x14ac:dyDescent="0.25">
      <c r="A108" s="185">
        <f ca="1">IF($E$2="X",0,IF(K109&gt;2,H107,K109))</f>
        <v>0</v>
      </c>
      <c r="B108" s="25"/>
      <c r="C108" s="21" t="str">
        <f ca="1">+CONCATENATE(I108," ",G108)</f>
        <v>a) 0</v>
      </c>
      <c r="D108" s="22"/>
      <c r="G108" s="34">
        <f ca="1">IF(J108="FIN","",LOOKUP(I107,DATOS!A:A,DATOS!J:J))</f>
        <v>0</v>
      </c>
      <c r="I108" s="31" t="s">
        <v>53</v>
      </c>
      <c r="J108" s="37" t="str">
        <f>IF(J102="FIN","FIN",IF(J107=J101,"","FIN"))</f>
        <v/>
      </c>
      <c r="K108" s="16" t="s">
        <v>5</v>
      </c>
      <c r="L108" s="16">
        <f ca="1">IF(M108&gt;0,0,P108)</f>
        <v>0</v>
      </c>
      <c r="M108" s="16">
        <f ca="1">IF(P109&gt;0,1,0)</f>
        <v>0</v>
      </c>
      <c r="N108" s="16">
        <f ca="1">IF(M108=1,-1/COUNTA(Q108:Q111),0)</f>
        <v>0</v>
      </c>
      <c r="O108" s="16">
        <f>COUNTA(B108:B111)</f>
        <v>0</v>
      </c>
      <c r="P108" s="16">
        <f ca="1">COUNTIF(R108:R111,R107)</f>
        <v>0</v>
      </c>
      <c r="Q108" s="17" t="s">
        <v>0</v>
      </c>
      <c r="R108" s="16" t="str">
        <f>CONCATENATE(B108,Q108)</f>
        <v>A</v>
      </c>
      <c r="S108" s="16">
        <f ca="1">IF(P108&gt;0,P108+O108,O108*3)</f>
        <v>0</v>
      </c>
    </row>
    <row r="109" spans="1:19" ht="15.6" x14ac:dyDescent="0.25">
      <c r="A109" s="185"/>
      <c r="B109" s="25"/>
      <c r="C109" s="21" t="str">
        <f ca="1">+CONCATENATE(I109," ",G109)</f>
        <v>b) 0</v>
      </c>
      <c r="D109" s="22"/>
      <c r="G109" s="34">
        <f ca="1">IF(J108="FIN","",LOOKUP(I107,DATOS!A:A,DATOS!K:K))</f>
        <v>0</v>
      </c>
      <c r="I109" s="31" t="s">
        <v>52</v>
      </c>
      <c r="K109" s="16">
        <f ca="1">S108</f>
        <v>0</v>
      </c>
      <c r="L109" s="16"/>
      <c r="M109" s="16"/>
      <c r="N109" s="16"/>
      <c r="O109" s="16"/>
      <c r="P109" s="16">
        <f ca="1">O108-P108</f>
        <v>0</v>
      </c>
      <c r="Q109" s="17" t="s">
        <v>1</v>
      </c>
      <c r="R109" s="16" t="str">
        <f>CONCATENATE(B109,Q109)</f>
        <v>B</v>
      </c>
      <c r="S109" s="16"/>
    </row>
    <row r="110" spans="1:19" ht="15.6" x14ac:dyDescent="0.25">
      <c r="A110" s="185"/>
      <c r="B110" s="25"/>
      <c r="C110" s="21" t="str">
        <f ca="1">+CONCATENATE(I110," ",G110)</f>
        <v>c) 0</v>
      </c>
      <c r="D110" s="22"/>
      <c r="G110" s="34">
        <f ca="1">IF(J108="FIN","",LOOKUP(I107,DATOS!A:A,DATOS!L:L))</f>
        <v>0</v>
      </c>
      <c r="I110" s="31" t="s">
        <v>51</v>
      </c>
      <c r="K110" s="16"/>
      <c r="L110" s="16"/>
      <c r="M110" s="16"/>
      <c r="N110" s="16"/>
      <c r="O110" s="16"/>
      <c r="P110" s="16"/>
      <c r="Q110" s="17" t="s">
        <v>2</v>
      </c>
      <c r="R110" s="16" t="str">
        <f>CONCATENATE(B110,Q110)</f>
        <v>C</v>
      </c>
      <c r="S110" s="16"/>
    </row>
    <row r="111" spans="1:19" ht="15.6" x14ac:dyDescent="0.25">
      <c r="A111" s="185"/>
      <c r="B111" s="25"/>
      <c r="C111" s="21" t="str">
        <f ca="1">+CONCATENATE(I111," ",G111)</f>
        <v>d) 0</v>
      </c>
      <c r="D111" s="22"/>
      <c r="G111" s="34">
        <f ca="1">IF(J108="FIN","",LOOKUP(I107,DATOS!A:A,DATOS!M:M))</f>
        <v>0</v>
      </c>
      <c r="I111" s="31" t="s">
        <v>43</v>
      </c>
      <c r="K111" s="16"/>
      <c r="L111" s="16"/>
      <c r="M111" s="16"/>
      <c r="N111" s="16"/>
      <c r="O111" s="16"/>
      <c r="P111" s="16"/>
      <c r="Q111" s="17" t="s">
        <v>3</v>
      </c>
      <c r="R111" s="16" t="str">
        <f>CONCATENATE(B111,Q111)</f>
        <v>D</v>
      </c>
      <c r="S111" s="16"/>
    </row>
    <row r="112" spans="1:19" ht="15.6" x14ac:dyDescent="0.25">
      <c r="A112" s="9"/>
      <c r="B112" s="26"/>
      <c r="C112" s="23"/>
      <c r="D112" s="24"/>
      <c r="J112" s="15"/>
    </row>
    <row r="113" spans="1:19" ht="15.6" x14ac:dyDescent="0.25">
      <c r="A113" s="9"/>
      <c r="B113" s="27"/>
      <c r="C113" s="19" t="str">
        <f ca="1">+CONCATENATE(K113,".- ",G113)</f>
        <v>19.- 0</v>
      </c>
      <c r="D113" s="20"/>
      <c r="E113" s="9"/>
      <c r="F113" s="9"/>
      <c r="G113" s="36">
        <f ca="1">IF(J114="FIN","",LOOKUP(I113,DATOS!A:A,DATOS!G:G))</f>
        <v>0</v>
      </c>
      <c r="H113" s="36">
        <f ca="1">IF(J114="FIN",0,LOOKUP(I113,DATOS!A:A,DATOS!N:N))</f>
        <v>0</v>
      </c>
      <c r="I113" s="31">
        <f>+I107+1</f>
        <v>82</v>
      </c>
      <c r="J113" s="56">
        <f>IF(LOOKUP(I113,DATOS!A:A,DATOS!C:C)=0,J107,(LOOKUP(I113,DATOS!A:A,DATOS!C:C)))</f>
        <v>2</v>
      </c>
      <c r="K113" s="18">
        <f>+K107+1</f>
        <v>19</v>
      </c>
      <c r="L113" s="16" t="s">
        <v>31</v>
      </c>
      <c r="M113" s="16" t="s">
        <v>32</v>
      </c>
      <c r="N113" s="16" t="s">
        <v>37</v>
      </c>
      <c r="O113" s="16" t="s">
        <v>33</v>
      </c>
      <c r="P113" s="16" t="s">
        <v>34</v>
      </c>
      <c r="Q113" s="16" t="s">
        <v>35</v>
      </c>
      <c r="R113" s="16" t="str">
        <f ca="1">CONCATENATE("X",H113)</f>
        <v>X0</v>
      </c>
      <c r="S113" s="16" t="s">
        <v>36</v>
      </c>
    </row>
    <row r="114" spans="1:19" ht="15.6" x14ac:dyDescent="0.25">
      <c r="A114" s="185">
        <f ca="1">IF($E$2="X",0,IF(K115&gt;2,H113,K115))</f>
        <v>0</v>
      </c>
      <c r="B114" s="25"/>
      <c r="C114" s="21" t="str">
        <f ca="1">+CONCATENATE(I114," ",G114)</f>
        <v>a) 0</v>
      </c>
      <c r="D114" s="22"/>
      <c r="G114" s="34">
        <f ca="1">IF(J114="FIN","",LOOKUP(I113,DATOS!A:A,DATOS!J:J))</f>
        <v>0</v>
      </c>
      <c r="I114" s="31" t="s">
        <v>53</v>
      </c>
      <c r="J114" s="37" t="str">
        <f>IF(J108="FIN","FIN",IF(J113=J107,"","FIN"))</f>
        <v/>
      </c>
      <c r="K114" s="16" t="s">
        <v>5</v>
      </c>
      <c r="L114" s="16">
        <f ca="1">IF(M114&gt;0,0,P114)</f>
        <v>0</v>
      </c>
      <c r="M114" s="16">
        <f ca="1">IF(P115&gt;0,1,0)</f>
        <v>0</v>
      </c>
      <c r="N114" s="16">
        <f ca="1">IF(M114=1,-1/COUNTA(Q114:Q117),0)</f>
        <v>0</v>
      </c>
      <c r="O114" s="16">
        <f>COUNTA(B114:B117)</f>
        <v>0</v>
      </c>
      <c r="P114" s="16">
        <f ca="1">COUNTIF(R114:R117,R113)</f>
        <v>0</v>
      </c>
      <c r="Q114" s="17" t="s">
        <v>0</v>
      </c>
      <c r="R114" s="16" t="str">
        <f>CONCATENATE(B114,Q114)</f>
        <v>A</v>
      </c>
      <c r="S114" s="16">
        <f ca="1">IF(P114&gt;0,P114+O114,O114*3)</f>
        <v>0</v>
      </c>
    </row>
    <row r="115" spans="1:19" ht="15.6" x14ac:dyDescent="0.25">
      <c r="A115" s="185"/>
      <c r="B115" s="25"/>
      <c r="C115" s="21" t="str">
        <f ca="1">+CONCATENATE(I115," ",G115)</f>
        <v>b) 0</v>
      </c>
      <c r="D115" s="22"/>
      <c r="G115" s="34">
        <f ca="1">IF(J114="FIN","",LOOKUP(I113,DATOS!A:A,DATOS!K:K))</f>
        <v>0</v>
      </c>
      <c r="I115" s="31" t="s">
        <v>52</v>
      </c>
      <c r="K115" s="16">
        <f ca="1">S114</f>
        <v>0</v>
      </c>
      <c r="L115" s="16"/>
      <c r="M115" s="16"/>
      <c r="N115" s="16"/>
      <c r="O115" s="16"/>
      <c r="P115" s="16">
        <f ca="1">O114-P114</f>
        <v>0</v>
      </c>
      <c r="Q115" s="17" t="s">
        <v>1</v>
      </c>
      <c r="R115" s="16" t="str">
        <f>CONCATENATE(B115,Q115)</f>
        <v>B</v>
      </c>
      <c r="S115" s="16"/>
    </row>
    <row r="116" spans="1:19" ht="15.6" x14ac:dyDescent="0.25">
      <c r="A116" s="185"/>
      <c r="B116" s="25"/>
      <c r="C116" s="21" t="str">
        <f ca="1">+CONCATENATE(I116," ",G116)</f>
        <v>c) 0</v>
      </c>
      <c r="D116" s="22"/>
      <c r="G116" s="34">
        <f ca="1">IF(J114="FIN","",LOOKUP(I113,DATOS!A:A,DATOS!L:L))</f>
        <v>0</v>
      </c>
      <c r="I116" s="31" t="s">
        <v>51</v>
      </c>
      <c r="K116" s="16"/>
      <c r="L116" s="16"/>
      <c r="M116" s="16"/>
      <c r="N116" s="16"/>
      <c r="O116" s="16"/>
      <c r="P116" s="16"/>
      <c r="Q116" s="17" t="s">
        <v>2</v>
      </c>
      <c r="R116" s="16" t="str">
        <f>CONCATENATE(B116,Q116)</f>
        <v>C</v>
      </c>
      <c r="S116" s="16"/>
    </row>
    <row r="117" spans="1:19" ht="15.6" x14ac:dyDescent="0.25">
      <c r="A117" s="185"/>
      <c r="B117" s="25"/>
      <c r="C117" s="21" t="str">
        <f ca="1">+CONCATENATE(I117," ",G117)</f>
        <v>d) 0</v>
      </c>
      <c r="D117" s="22"/>
      <c r="G117" s="34">
        <f ca="1">IF(J114="FIN","",LOOKUP(I113,DATOS!A:A,DATOS!M:M))</f>
        <v>0</v>
      </c>
      <c r="I117" s="31" t="s">
        <v>43</v>
      </c>
      <c r="K117" s="16"/>
      <c r="L117" s="16"/>
      <c r="M117" s="16"/>
      <c r="N117" s="16"/>
      <c r="O117" s="16"/>
      <c r="P117" s="16"/>
      <c r="Q117" s="17" t="s">
        <v>3</v>
      </c>
      <c r="R117" s="16" t="str">
        <f>CONCATENATE(B117,Q117)</f>
        <v>D</v>
      </c>
      <c r="S117" s="16"/>
    </row>
    <row r="118" spans="1:19" ht="15.6" x14ac:dyDescent="0.25">
      <c r="A118" s="9"/>
      <c r="B118" s="26"/>
      <c r="C118" s="23"/>
      <c r="D118" s="24"/>
      <c r="J118" s="15"/>
    </row>
    <row r="119" spans="1:19" ht="15.6" x14ac:dyDescent="0.25">
      <c r="A119" s="9"/>
      <c r="B119" s="27"/>
      <c r="C119" s="19" t="str">
        <f ca="1">+CONCATENATE(K119,".- ",G119)</f>
        <v>20.- 0</v>
      </c>
      <c r="D119" s="20"/>
      <c r="E119" s="9"/>
      <c r="F119" s="9"/>
      <c r="G119" s="36">
        <f ca="1">IF(J120="FIN","",LOOKUP(I119,DATOS!A:A,DATOS!G:G))</f>
        <v>0</v>
      </c>
      <c r="H119" s="36">
        <f ca="1">IF(J120="FIN",0,LOOKUP(I119,DATOS!A:A,DATOS!N:N))</f>
        <v>0</v>
      </c>
      <c r="I119" s="31">
        <f>+I113+1</f>
        <v>83</v>
      </c>
      <c r="J119" s="56">
        <f>IF(LOOKUP(I119,DATOS!A:A,DATOS!C:C)=0,J113,(LOOKUP(I119,DATOS!A:A,DATOS!C:C)))</f>
        <v>2</v>
      </c>
      <c r="K119" s="18">
        <f>+K113+1</f>
        <v>20</v>
      </c>
      <c r="L119" s="16" t="s">
        <v>31</v>
      </c>
      <c r="M119" s="16" t="s">
        <v>32</v>
      </c>
      <c r="N119" s="16" t="s">
        <v>37</v>
      </c>
      <c r="O119" s="16" t="s">
        <v>33</v>
      </c>
      <c r="P119" s="16" t="s">
        <v>34</v>
      </c>
      <c r="Q119" s="16" t="s">
        <v>35</v>
      </c>
      <c r="R119" s="16" t="str">
        <f ca="1">CONCATENATE("X",H119)</f>
        <v>X0</v>
      </c>
      <c r="S119" s="16" t="s">
        <v>36</v>
      </c>
    </row>
    <row r="120" spans="1:19" ht="15.6" x14ac:dyDescent="0.25">
      <c r="A120" s="185">
        <f ca="1">IF($E$2="X",0,IF(K121&gt;2,H119,K121))</f>
        <v>0</v>
      </c>
      <c r="B120" s="25"/>
      <c r="C120" s="21" t="str">
        <f ca="1">+CONCATENATE(I120," ",G120)</f>
        <v>a) 0</v>
      </c>
      <c r="D120" s="22"/>
      <c r="G120" s="34">
        <f ca="1">IF(J120="FIN","",LOOKUP(I119,DATOS!A:A,DATOS!J:J))</f>
        <v>0</v>
      </c>
      <c r="I120" s="31" t="s">
        <v>53</v>
      </c>
      <c r="J120" s="37" t="str">
        <f>IF(J114="FIN","FIN",IF(J119=J113,"","FIN"))</f>
        <v/>
      </c>
      <c r="K120" s="16" t="s">
        <v>5</v>
      </c>
      <c r="L120" s="16">
        <f ca="1">IF(M120&gt;0,0,P120)</f>
        <v>0</v>
      </c>
      <c r="M120" s="16">
        <f ca="1">IF(P121&gt;0,1,0)</f>
        <v>0</v>
      </c>
      <c r="N120" s="16">
        <f ca="1">IF(M120=1,-1/COUNTA(Q120:Q123),0)</f>
        <v>0</v>
      </c>
      <c r="O120" s="16">
        <f>COUNTA(B120:B123)</f>
        <v>0</v>
      </c>
      <c r="P120" s="16">
        <f ca="1">COUNTIF(R120:R123,R119)</f>
        <v>0</v>
      </c>
      <c r="Q120" s="17" t="s">
        <v>0</v>
      </c>
      <c r="R120" s="16" t="str">
        <f>CONCATENATE(B120,Q120)</f>
        <v>A</v>
      </c>
      <c r="S120" s="16">
        <f ca="1">IF(P120&gt;0,P120+O120,O120*3)</f>
        <v>0</v>
      </c>
    </row>
    <row r="121" spans="1:19" ht="15.6" x14ac:dyDescent="0.25">
      <c r="A121" s="185"/>
      <c r="B121" s="25"/>
      <c r="C121" s="21" t="str">
        <f ca="1">+CONCATENATE(I121," ",G121)</f>
        <v>b) 0</v>
      </c>
      <c r="D121" s="22"/>
      <c r="G121" s="34">
        <f ca="1">IF(J120="FIN","",LOOKUP(I119,DATOS!A:A,DATOS!K:K))</f>
        <v>0</v>
      </c>
      <c r="I121" s="31" t="s">
        <v>52</v>
      </c>
      <c r="K121" s="16">
        <f ca="1">S120</f>
        <v>0</v>
      </c>
      <c r="L121" s="16"/>
      <c r="M121" s="16"/>
      <c r="N121" s="16"/>
      <c r="O121" s="16"/>
      <c r="P121" s="16">
        <f ca="1">O120-P120</f>
        <v>0</v>
      </c>
      <c r="Q121" s="17" t="s">
        <v>1</v>
      </c>
      <c r="R121" s="16" t="str">
        <f>CONCATENATE(B121,Q121)</f>
        <v>B</v>
      </c>
      <c r="S121" s="16"/>
    </row>
    <row r="122" spans="1:19" ht="15.6" x14ac:dyDescent="0.25">
      <c r="A122" s="185"/>
      <c r="B122" s="25"/>
      <c r="C122" s="21" t="str">
        <f ca="1">+CONCATENATE(I122," ",G122)</f>
        <v>c) 0</v>
      </c>
      <c r="D122" s="22"/>
      <c r="G122" s="34">
        <f ca="1">IF(J120="FIN","",LOOKUP(I119,DATOS!A:A,DATOS!L:L))</f>
        <v>0</v>
      </c>
      <c r="I122" s="31" t="s">
        <v>51</v>
      </c>
      <c r="K122" s="16"/>
      <c r="L122" s="16"/>
      <c r="M122" s="16"/>
      <c r="N122" s="16"/>
      <c r="O122" s="16"/>
      <c r="P122" s="16"/>
      <c r="Q122" s="17" t="s">
        <v>2</v>
      </c>
      <c r="R122" s="16" t="str">
        <f>CONCATENATE(B122,Q122)</f>
        <v>C</v>
      </c>
      <c r="S122" s="16"/>
    </row>
    <row r="123" spans="1:19" ht="15.6" x14ac:dyDescent="0.25">
      <c r="A123" s="185"/>
      <c r="B123" s="25"/>
      <c r="C123" s="21" t="str">
        <f ca="1">+CONCATENATE(I123," ",G123)</f>
        <v>d) 0</v>
      </c>
      <c r="D123" s="22"/>
      <c r="G123" s="34">
        <f ca="1">IF(J120="FIN","",LOOKUP(I119,DATOS!A:A,DATOS!M:M))</f>
        <v>0</v>
      </c>
      <c r="I123" s="31" t="s">
        <v>43</v>
      </c>
      <c r="K123" s="16"/>
      <c r="L123" s="16"/>
      <c r="M123" s="16"/>
      <c r="N123" s="16"/>
      <c r="O123" s="16"/>
      <c r="P123" s="16"/>
      <c r="Q123" s="17" t="s">
        <v>3</v>
      </c>
      <c r="R123" s="16" t="str">
        <f>CONCATENATE(B123,Q123)</f>
        <v>D</v>
      </c>
      <c r="S123" s="16"/>
    </row>
    <row r="124" spans="1:19" ht="15.6" x14ac:dyDescent="0.25">
      <c r="A124" s="9"/>
      <c r="B124" s="26"/>
      <c r="C124" s="23"/>
      <c r="D124" s="24"/>
      <c r="J124" s="15"/>
    </row>
    <row r="125" spans="1:19" ht="15.6" x14ac:dyDescent="0.25">
      <c r="A125" s="9"/>
      <c r="B125" s="27"/>
      <c r="C125" s="19" t="str">
        <f ca="1">+CONCATENATE(K125,".- ",G125)</f>
        <v>21.- 0</v>
      </c>
      <c r="D125" s="20"/>
      <c r="E125" s="9"/>
      <c r="F125" s="9"/>
      <c r="G125" s="36">
        <f ca="1">IF(J126="FIN","",LOOKUP(I125,DATOS!A:A,DATOS!G:G))</f>
        <v>0</v>
      </c>
      <c r="H125" s="36">
        <f ca="1">IF(J126="FIN",0,LOOKUP(I125,DATOS!A:A,DATOS!N:N))</f>
        <v>0</v>
      </c>
      <c r="I125" s="31">
        <f>+I119+1</f>
        <v>84</v>
      </c>
      <c r="J125" s="56">
        <f>IF(LOOKUP(I125,DATOS!A:A,DATOS!C:C)=0,J119,(LOOKUP(I125,DATOS!A:A,DATOS!C:C)))</f>
        <v>2</v>
      </c>
      <c r="K125" s="18">
        <f>+K119+1</f>
        <v>21</v>
      </c>
      <c r="L125" s="16" t="s">
        <v>31</v>
      </c>
      <c r="M125" s="16" t="s">
        <v>32</v>
      </c>
      <c r="N125" s="16" t="s">
        <v>37</v>
      </c>
      <c r="O125" s="16" t="s">
        <v>33</v>
      </c>
      <c r="P125" s="16" t="s">
        <v>34</v>
      </c>
      <c r="Q125" s="16" t="s">
        <v>35</v>
      </c>
      <c r="R125" s="16" t="str">
        <f ca="1">CONCATENATE("X",H125)</f>
        <v>X0</v>
      </c>
      <c r="S125" s="16" t="s">
        <v>36</v>
      </c>
    </row>
    <row r="126" spans="1:19" ht="15.6" x14ac:dyDescent="0.25">
      <c r="A126" s="185">
        <f ca="1">IF($E$2="X",0,IF(K127&gt;2,H125,K127))</f>
        <v>0</v>
      </c>
      <c r="B126" s="25"/>
      <c r="C126" s="21" t="str">
        <f ca="1">+CONCATENATE(I126," ",G126)</f>
        <v>a) 0</v>
      </c>
      <c r="D126" s="22"/>
      <c r="G126" s="34">
        <f ca="1">IF(J126="FIN","",LOOKUP(I125,DATOS!A:A,DATOS!J:J))</f>
        <v>0</v>
      </c>
      <c r="I126" s="31" t="s">
        <v>53</v>
      </c>
      <c r="J126" s="37" t="str">
        <f>IF(J120="FIN","FIN",IF(J125=J119,"","FIN"))</f>
        <v/>
      </c>
      <c r="K126" s="16" t="s">
        <v>5</v>
      </c>
      <c r="L126" s="16">
        <f ca="1">IF(M126&gt;0,0,P126)</f>
        <v>0</v>
      </c>
      <c r="M126" s="16">
        <f ca="1">IF(P127&gt;0,1,0)</f>
        <v>0</v>
      </c>
      <c r="N126" s="16">
        <f ca="1">IF(M126=1,-1/COUNTA(Q126:Q129),0)</f>
        <v>0</v>
      </c>
      <c r="O126" s="16">
        <f>COUNTA(B126:B129)</f>
        <v>0</v>
      </c>
      <c r="P126" s="16">
        <f ca="1">COUNTIF(R126:R129,R125)</f>
        <v>0</v>
      </c>
      <c r="Q126" s="17" t="s">
        <v>0</v>
      </c>
      <c r="R126" s="16" t="str">
        <f>CONCATENATE(B126,Q126)</f>
        <v>A</v>
      </c>
      <c r="S126" s="16">
        <f ca="1">IF(P126&gt;0,P126+O126,O126*3)</f>
        <v>0</v>
      </c>
    </row>
    <row r="127" spans="1:19" ht="15.6" x14ac:dyDescent="0.25">
      <c r="A127" s="185"/>
      <c r="B127" s="25"/>
      <c r="C127" s="21" t="str">
        <f ca="1">+CONCATENATE(I127," ",G127)</f>
        <v>b) 0</v>
      </c>
      <c r="D127" s="22"/>
      <c r="G127" s="34">
        <f ca="1">IF(J126="FIN","",LOOKUP(I125,DATOS!A:A,DATOS!K:K))</f>
        <v>0</v>
      </c>
      <c r="I127" s="31" t="s">
        <v>52</v>
      </c>
      <c r="K127" s="16">
        <f ca="1">S126</f>
        <v>0</v>
      </c>
      <c r="L127" s="16"/>
      <c r="M127" s="16"/>
      <c r="N127" s="16"/>
      <c r="O127" s="16"/>
      <c r="P127" s="16">
        <f ca="1">O126-P126</f>
        <v>0</v>
      </c>
      <c r="Q127" s="17" t="s">
        <v>1</v>
      </c>
      <c r="R127" s="16" t="str">
        <f>CONCATENATE(B127,Q127)</f>
        <v>B</v>
      </c>
      <c r="S127" s="16"/>
    </row>
    <row r="128" spans="1:19" ht="15.6" x14ac:dyDescent="0.25">
      <c r="A128" s="185"/>
      <c r="B128" s="25"/>
      <c r="C128" s="21" t="str">
        <f ca="1">+CONCATENATE(I128," ",G128)</f>
        <v>c) 0</v>
      </c>
      <c r="D128" s="22"/>
      <c r="G128" s="34">
        <f ca="1">IF(J126="FIN","",LOOKUP(I125,DATOS!A:A,DATOS!L:L))</f>
        <v>0</v>
      </c>
      <c r="I128" s="31" t="s">
        <v>51</v>
      </c>
      <c r="K128" s="16"/>
      <c r="L128" s="16"/>
      <c r="M128" s="16"/>
      <c r="N128" s="16"/>
      <c r="O128" s="16"/>
      <c r="P128" s="16"/>
      <c r="Q128" s="17" t="s">
        <v>2</v>
      </c>
      <c r="R128" s="16" t="str">
        <f>CONCATENATE(B128,Q128)</f>
        <v>C</v>
      </c>
      <c r="S128" s="16"/>
    </row>
    <row r="129" spans="1:19" ht="15.6" x14ac:dyDescent="0.25">
      <c r="A129" s="185"/>
      <c r="B129" s="25"/>
      <c r="C129" s="21" t="str">
        <f ca="1">+CONCATENATE(I129," ",G129)</f>
        <v>d) 0</v>
      </c>
      <c r="D129" s="22"/>
      <c r="G129" s="34">
        <f ca="1">IF(J126="FIN","",LOOKUP(I125,DATOS!A:A,DATOS!M:M))</f>
        <v>0</v>
      </c>
      <c r="I129" s="31" t="s">
        <v>43</v>
      </c>
      <c r="K129" s="16"/>
      <c r="L129" s="16"/>
      <c r="M129" s="16"/>
      <c r="N129" s="16"/>
      <c r="O129" s="16"/>
      <c r="P129" s="16"/>
      <c r="Q129" s="17" t="s">
        <v>3</v>
      </c>
      <c r="R129" s="16" t="str">
        <f>CONCATENATE(B129,Q129)</f>
        <v>D</v>
      </c>
      <c r="S129" s="16"/>
    </row>
    <row r="130" spans="1:19" ht="15.6" x14ac:dyDescent="0.25">
      <c r="A130" s="9"/>
      <c r="B130" s="26"/>
      <c r="C130" s="23"/>
      <c r="D130" s="24"/>
      <c r="J130" s="15"/>
    </row>
    <row r="131" spans="1:19" ht="15.6" x14ac:dyDescent="0.25">
      <c r="A131" s="9"/>
      <c r="B131" s="27"/>
      <c r="C131" s="19" t="str">
        <f ca="1">+CONCATENATE(K131,".- ",G131)</f>
        <v>22.- 0</v>
      </c>
      <c r="D131" s="20"/>
      <c r="E131" s="9"/>
      <c r="F131" s="9"/>
      <c r="G131" s="36">
        <f ca="1">IF(J132="FIN","",LOOKUP(I131,DATOS!A:A,DATOS!G:G))</f>
        <v>0</v>
      </c>
      <c r="H131" s="36">
        <f ca="1">IF(J132="FIN",0,LOOKUP(I131,DATOS!A:A,DATOS!N:N))</f>
        <v>0</v>
      </c>
      <c r="I131" s="31">
        <f>+I125+1</f>
        <v>85</v>
      </c>
      <c r="J131" s="56">
        <f>IF(LOOKUP(I131,DATOS!A:A,DATOS!C:C)=0,J125,(LOOKUP(I131,DATOS!A:A,DATOS!C:C)))</f>
        <v>2</v>
      </c>
      <c r="K131" s="18">
        <f>+K125+1</f>
        <v>22</v>
      </c>
      <c r="L131" s="16" t="s">
        <v>31</v>
      </c>
      <c r="M131" s="16" t="s">
        <v>32</v>
      </c>
      <c r="N131" s="16" t="s">
        <v>37</v>
      </c>
      <c r="O131" s="16" t="s">
        <v>33</v>
      </c>
      <c r="P131" s="16" t="s">
        <v>34</v>
      </c>
      <c r="Q131" s="16" t="s">
        <v>35</v>
      </c>
      <c r="R131" s="16" t="str">
        <f ca="1">CONCATENATE("X",H131)</f>
        <v>X0</v>
      </c>
      <c r="S131" s="16" t="s">
        <v>36</v>
      </c>
    </row>
    <row r="132" spans="1:19" ht="15.6" x14ac:dyDescent="0.25">
      <c r="A132" s="185">
        <f ca="1">IF($E$2="X",0,IF(K133&gt;2,H131,K133))</f>
        <v>0</v>
      </c>
      <c r="B132" s="25"/>
      <c r="C132" s="21" t="str">
        <f ca="1">+CONCATENATE(I132," ",G132)</f>
        <v>a) 0</v>
      </c>
      <c r="D132" s="22"/>
      <c r="G132" s="34">
        <f ca="1">IF(J132="FIN","",LOOKUP(I131,DATOS!A:A,DATOS!J:J))</f>
        <v>0</v>
      </c>
      <c r="I132" s="31" t="s">
        <v>53</v>
      </c>
      <c r="J132" s="37" t="str">
        <f>IF(J126="FIN","FIN",IF(J131=J125,"","FIN"))</f>
        <v/>
      </c>
      <c r="K132" s="16" t="s">
        <v>5</v>
      </c>
      <c r="L132" s="16">
        <f ca="1">IF(M132&gt;0,0,P132)</f>
        <v>0</v>
      </c>
      <c r="M132" s="16">
        <f ca="1">IF(P133&gt;0,1,0)</f>
        <v>0</v>
      </c>
      <c r="N132" s="16">
        <f ca="1">IF(M132=1,-1/COUNTA(Q132:Q135),0)</f>
        <v>0</v>
      </c>
      <c r="O132" s="16">
        <f>COUNTA(B132:B135)</f>
        <v>0</v>
      </c>
      <c r="P132" s="16">
        <f ca="1">COUNTIF(R132:R135,R131)</f>
        <v>0</v>
      </c>
      <c r="Q132" s="17" t="s">
        <v>0</v>
      </c>
      <c r="R132" s="16" t="str">
        <f>CONCATENATE(B132,Q132)</f>
        <v>A</v>
      </c>
      <c r="S132" s="16">
        <f ca="1">IF(P132&gt;0,P132+O132,O132*3)</f>
        <v>0</v>
      </c>
    </row>
    <row r="133" spans="1:19" ht="15.6" x14ac:dyDescent="0.25">
      <c r="A133" s="185"/>
      <c r="B133" s="25"/>
      <c r="C133" s="21" t="str">
        <f ca="1">+CONCATENATE(I133," ",G133)</f>
        <v>b) 0</v>
      </c>
      <c r="D133" s="22"/>
      <c r="G133" s="34">
        <f ca="1">IF(J132="FIN","",LOOKUP(I131,DATOS!A:A,DATOS!K:K))</f>
        <v>0</v>
      </c>
      <c r="I133" s="31" t="s">
        <v>52</v>
      </c>
      <c r="K133" s="16">
        <f ca="1">S132</f>
        <v>0</v>
      </c>
      <c r="L133" s="16"/>
      <c r="M133" s="16"/>
      <c r="N133" s="16"/>
      <c r="O133" s="16"/>
      <c r="P133" s="16">
        <f ca="1">O132-P132</f>
        <v>0</v>
      </c>
      <c r="Q133" s="17" t="s">
        <v>1</v>
      </c>
      <c r="R133" s="16" t="str">
        <f>CONCATENATE(B133,Q133)</f>
        <v>B</v>
      </c>
      <c r="S133" s="16"/>
    </row>
    <row r="134" spans="1:19" ht="15.6" x14ac:dyDescent="0.25">
      <c r="A134" s="185"/>
      <c r="B134" s="25"/>
      <c r="C134" s="21" t="str">
        <f ca="1">+CONCATENATE(I134," ",G134)</f>
        <v>c) 0</v>
      </c>
      <c r="D134" s="22"/>
      <c r="G134" s="34">
        <f ca="1">IF(J132="FIN","",LOOKUP(I131,DATOS!A:A,DATOS!L:L))</f>
        <v>0</v>
      </c>
      <c r="I134" s="31" t="s">
        <v>51</v>
      </c>
      <c r="K134" s="16"/>
      <c r="L134" s="16"/>
      <c r="M134" s="16"/>
      <c r="N134" s="16"/>
      <c r="O134" s="16"/>
      <c r="P134" s="16"/>
      <c r="Q134" s="17" t="s">
        <v>2</v>
      </c>
      <c r="R134" s="16" t="str">
        <f>CONCATENATE(B134,Q134)</f>
        <v>C</v>
      </c>
      <c r="S134" s="16"/>
    </row>
    <row r="135" spans="1:19" ht="15.6" x14ac:dyDescent="0.25">
      <c r="A135" s="185"/>
      <c r="B135" s="25"/>
      <c r="C135" s="21" t="str">
        <f ca="1">+CONCATENATE(I135," ",G135)</f>
        <v>d) 0</v>
      </c>
      <c r="D135" s="22"/>
      <c r="G135" s="34">
        <f ca="1">IF(J132="FIN","",LOOKUP(I131,DATOS!A:A,DATOS!M:M))</f>
        <v>0</v>
      </c>
      <c r="I135" s="31" t="s">
        <v>43</v>
      </c>
      <c r="K135" s="16"/>
      <c r="L135" s="16"/>
      <c r="M135" s="16"/>
      <c r="N135" s="16"/>
      <c r="O135" s="16"/>
      <c r="P135" s="16"/>
      <c r="Q135" s="17" t="s">
        <v>3</v>
      </c>
      <c r="R135" s="16" t="str">
        <f>CONCATENATE(B135,Q135)</f>
        <v>D</v>
      </c>
      <c r="S135" s="16"/>
    </row>
    <row r="136" spans="1:19" ht="15.6" x14ac:dyDescent="0.25">
      <c r="A136" s="9"/>
      <c r="B136" s="26"/>
      <c r="C136" s="23"/>
      <c r="D136" s="24"/>
      <c r="J136" s="15"/>
    </row>
    <row r="137" spans="1:19" ht="15.6" x14ac:dyDescent="0.25">
      <c r="A137" s="9"/>
      <c r="B137" s="27"/>
      <c r="C137" s="19" t="str">
        <f ca="1">+CONCATENATE(K137,".- ",G137)</f>
        <v>23.- 0</v>
      </c>
      <c r="D137" s="20"/>
      <c r="E137" s="9"/>
      <c r="F137" s="9"/>
      <c r="G137" s="36">
        <f ca="1">IF(J138="FIN","",LOOKUP(I137,DATOS!A:A,DATOS!G:G))</f>
        <v>0</v>
      </c>
      <c r="H137" s="36">
        <f ca="1">IF(J138="FIN",0,LOOKUP(I137,DATOS!A:A,DATOS!N:N))</f>
        <v>0</v>
      </c>
      <c r="I137" s="31">
        <f>+I131+1</f>
        <v>86</v>
      </c>
      <c r="J137" s="56">
        <f>IF(LOOKUP(I137,DATOS!A:A,DATOS!C:C)=0,J131,(LOOKUP(I137,DATOS!A:A,DATOS!C:C)))</f>
        <v>2</v>
      </c>
      <c r="K137" s="18">
        <f>+K131+1</f>
        <v>23</v>
      </c>
      <c r="L137" s="16" t="s">
        <v>31</v>
      </c>
      <c r="M137" s="16" t="s">
        <v>32</v>
      </c>
      <c r="N137" s="16" t="s">
        <v>37</v>
      </c>
      <c r="O137" s="16" t="s">
        <v>33</v>
      </c>
      <c r="P137" s="16" t="s">
        <v>34</v>
      </c>
      <c r="Q137" s="16" t="s">
        <v>35</v>
      </c>
      <c r="R137" s="16" t="str">
        <f ca="1">CONCATENATE("X",H137)</f>
        <v>X0</v>
      </c>
      <c r="S137" s="16" t="s">
        <v>36</v>
      </c>
    </row>
    <row r="138" spans="1:19" ht="15.6" x14ac:dyDescent="0.25">
      <c r="A138" s="185">
        <f ca="1">IF($E$2="X",0,IF(K139&gt;2,H137,K139))</f>
        <v>0</v>
      </c>
      <c r="B138" s="25"/>
      <c r="C138" s="21" t="str">
        <f ca="1">+CONCATENATE(I138," ",G138)</f>
        <v>a) 0</v>
      </c>
      <c r="D138" s="22"/>
      <c r="G138" s="34">
        <f ca="1">IF(J138="FIN","",LOOKUP(I137,DATOS!A:A,DATOS!J:J))</f>
        <v>0</v>
      </c>
      <c r="I138" s="31" t="s">
        <v>53</v>
      </c>
      <c r="J138" s="37" t="str">
        <f>IF(J132="FIN","FIN",IF(J137=J131,"","FIN"))</f>
        <v/>
      </c>
      <c r="K138" s="16" t="s">
        <v>5</v>
      </c>
      <c r="L138" s="16">
        <f ca="1">IF(M138&gt;0,0,P138)</f>
        <v>0</v>
      </c>
      <c r="M138" s="16">
        <f ca="1">IF(P139&gt;0,1,0)</f>
        <v>0</v>
      </c>
      <c r="N138" s="16">
        <f ca="1">IF(M138=1,-1/COUNTA(Q138:Q141),0)</f>
        <v>0</v>
      </c>
      <c r="O138" s="16">
        <f>COUNTA(B138:B141)</f>
        <v>0</v>
      </c>
      <c r="P138" s="16">
        <f ca="1">COUNTIF(R138:R141,R137)</f>
        <v>0</v>
      </c>
      <c r="Q138" s="17" t="s">
        <v>0</v>
      </c>
      <c r="R138" s="16" t="str">
        <f>CONCATENATE(B138,Q138)</f>
        <v>A</v>
      </c>
      <c r="S138" s="16">
        <f ca="1">IF(P138&gt;0,P138+O138,O138*3)</f>
        <v>0</v>
      </c>
    </row>
    <row r="139" spans="1:19" ht="15.6" x14ac:dyDescent="0.25">
      <c r="A139" s="185"/>
      <c r="B139" s="25"/>
      <c r="C139" s="21" t="str">
        <f ca="1">+CONCATENATE(I139," ",G139)</f>
        <v>b) 0</v>
      </c>
      <c r="D139" s="22"/>
      <c r="G139" s="34">
        <f ca="1">IF(J138="FIN","",LOOKUP(I137,DATOS!A:A,DATOS!K:K))</f>
        <v>0</v>
      </c>
      <c r="I139" s="31" t="s">
        <v>52</v>
      </c>
      <c r="K139" s="16">
        <f ca="1">S138</f>
        <v>0</v>
      </c>
      <c r="L139" s="16"/>
      <c r="M139" s="16"/>
      <c r="N139" s="16"/>
      <c r="O139" s="16"/>
      <c r="P139" s="16">
        <f ca="1">O138-P138</f>
        <v>0</v>
      </c>
      <c r="Q139" s="17" t="s">
        <v>1</v>
      </c>
      <c r="R139" s="16" t="str">
        <f>CONCATENATE(B139,Q139)</f>
        <v>B</v>
      </c>
      <c r="S139" s="16"/>
    </row>
    <row r="140" spans="1:19" ht="15.6" x14ac:dyDescent="0.25">
      <c r="A140" s="185"/>
      <c r="B140" s="25"/>
      <c r="C140" s="21" t="str">
        <f ca="1">+CONCATENATE(I140," ",G140)</f>
        <v>c) 0</v>
      </c>
      <c r="D140" s="22"/>
      <c r="G140" s="34">
        <f ca="1">IF(J138="FIN","",LOOKUP(I137,DATOS!A:A,DATOS!L:L))</f>
        <v>0</v>
      </c>
      <c r="I140" s="31" t="s">
        <v>51</v>
      </c>
      <c r="K140" s="16"/>
      <c r="L140" s="16"/>
      <c r="M140" s="16"/>
      <c r="N140" s="16"/>
      <c r="O140" s="16"/>
      <c r="P140" s="16"/>
      <c r="Q140" s="17" t="s">
        <v>2</v>
      </c>
      <c r="R140" s="16" t="str">
        <f>CONCATENATE(B140,Q140)</f>
        <v>C</v>
      </c>
      <c r="S140" s="16"/>
    </row>
    <row r="141" spans="1:19" ht="15.6" x14ac:dyDescent="0.25">
      <c r="A141" s="185"/>
      <c r="B141" s="25"/>
      <c r="C141" s="21" t="str">
        <f ca="1">+CONCATENATE(I141," ",G141)</f>
        <v>d) 0</v>
      </c>
      <c r="D141" s="22"/>
      <c r="G141" s="34">
        <f ca="1">IF(J138="FIN","",LOOKUP(I137,DATOS!A:A,DATOS!M:M))</f>
        <v>0</v>
      </c>
      <c r="I141" s="31" t="s">
        <v>43</v>
      </c>
      <c r="K141" s="16"/>
      <c r="L141" s="16"/>
      <c r="M141" s="16"/>
      <c r="N141" s="16"/>
      <c r="O141" s="16"/>
      <c r="P141" s="16"/>
      <c r="Q141" s="17" t="s">
        <v>3</v>
      </c>
      <c r="R141" s="16" t="str">
        <f>CONCATENATE(B141,Q141)</f>
        <v>D</v>
      </c>
      <c r="S141" s="16"/>
    </row>
    <row r="142" spans="1:19" ht="15.6" x14ac:dyDescent="0.25">
      <c r="A142" s="9"/>
      <c r="B142" s="26"/>
      <c r="C142" s="23"/>
      <c r="D142" s="24"/>
      <c r="J142" s="15"/>
    </row>
    <row r="143" spans="1:19" ht="15.6" x14ac:dyDescent="0.25">
      <c r="A143" s="9"/>
      <c r="B143" s="27"/>
      <c r="C143" s="19" t="str">
        <f ca="1">+CONCATENATE(K143,".- ",G143)</f>
        <v>24.- 0</v>
      </c>
      <c r="D143" s="20"/>
      <c r="E143" s="9"/>
      <c r="F143" s="9"/>
      <c r="G143" s="36">
        <f ca="1">IF(J144="FIN","",LOOKUP(I143,DATOS!A:A,DATOS!G:G))</f>
        <v>0</v>
      </c>
      <c r="H143" s="36">
        <f ca="1">IF(J144="FIN",0,LOOKUP(I143,DATOS!A:A,DATOS!N:N))</f>
        <v>0</v>
      </c>
      <c r="I143" s="31">
        <f>+I137+1</f>
        <v>87</v>
      </c>
      <c r="J143" s="56">
        <f>IF(LOOKUP(I143,DATOS!A:A,DATOS!C:C)=0,J137,(LOOKUP(I143,DATOS!A:A,DATOS!C:C)))</f>
        <v>2</v>
      </c>
      <c r="K143" s="18">
        <f>+K137+1</f>
        <v>24</v>
      </c>
      <c r="L143" s="16" t="s">
        <v>31</v>
      </c>
      <c r="M143" s="16" t="s">
        <v>32</v>
      </c>
      <c r="N143" s="16" t="s">
        <v>37</v>
      </c>
      <c r="O143" s="16" t="s">
        <v>33</v>
      </c>
      <c r="P143" s="16" t="s">
        <v>34</v>
      </c>
      <c r="Q143" s="16" t="s">
        <v>35</v>
      </c>
      <c r="R143" s="16" t="str">
        <f ca="1">CONCATENATE("X",H143)</f>
        <v>X0</v>
      </c>
      <c r="S143" s="16" t="s">
        <v>36</v>
      </c>
    </row>
    <row r="144" spans="1:19" ht="15.6" x14ac:dyDescent="0.25">
      <c r="A144" s="185">
        <f ca="1">IF($E$2="X",0,IF(K145&gt;2,H143,K145))</f>
        <v>0</v>
      </c>
      <c r="B144" s="25"/>
      <c r="C144" s="21" t="str">
        <f ca="1">+CONCATENATE(I144," ",G144)</f>
        <v>a) 0</v>
      </c>
      <c r="D144" s="22"/>
      <c r="G144" s="34">
        <f ca="1">IF(J144="FIN","",LOOKUP(I143,DATOS!A:A,DATOS!J:J))</f>
        <v>0</v>
      </c>
      <c r="I144" s="31" t="s">
        <v>53</v>
      </c>
      <c r="J144" s="37" t="str">
        <f>IF(J138="FIN","FIN",IF(J143=J137,"","FIN"))</f>
        <v/>
      </c>
      <c r="K144" s="16" t="s">
        <v>5</v>
      </c>
      <c r="L144" s="16">
        <f ca="1">IF(M144&gt;0,0,P144)</f>
        <v>0</v>
      </c>
      <c r="M144" s="16">
        <f ca="1">IF(P145&gt;0,1,0)</f>
        <v>0</v>
      </c>
      <c r="N144" s="16">
        <f ca="1">IF(M144=1,-1/COUNTA(Q144:Q147),0)</f>
        <v>0</v>
      </c>
      <c r="O144" s="16">
        <f>COUNTA(B144:B147)</f>
        <v>0</v>
      </c>
      <c r="P144" s="16">
        <f ca="1">COUNTIF(R144:R147,R143)</f>
        <v>0</v>
      </c>
      <c r="Q144" s="17" t="s">
        <v>0</v>
      </c>
      <c r="R144" s="16" t="str">
        <f>CONCATENATE(B144,Q144)</f>
        <v>A</v>
      </c>
      <c r="S144" s="16">
        <f ca="1">IF(P144&gt;0,P144+O144,O144*3)</f>
        <v>0</v>
      </c>
    </row>
    <row r="145" spans="1:19" ht="15.6" x14ac:dyDescent="0.25">
      <c r="A145" s="185"/>
      <c r="B145" s="25"/>
      <c r="C145" s="21" t="str">
        <f ca="1">+CONCATENATE(I145," ",G145)</f>
        <v>b) 0</v>
      </c>
      <c r="D145" s="22"/>
      <c r="G145" s="34">
        <f ca="1">IF(J144="FIN","",LOOKUP(I143,DATOS!A:A,DATOS!K:K))</f>
        <v>0</v>
      </c>
      <c r="I145" s="31" t="s">
        <v>52</v>
      </c>
      <c r="K145" s="16">
        <f ca="1">S144</f>
        <v>0</v>
      </c>
      <c r="L145" s="16"/>
      <c r="M145" s="16"/>
      <c r="N145" s="16"/>
      <c r="O145" s="16"/>
      <c r="P145" s="16">
        <f ca="1">O144-P144</f>
        <v>0</v>
      </c>
      <c r="Q145" s="17" t="s">
        <v>1</v>
      </c>
      <c r="R145" s="16" t="str">
        <f>CONCATENATE(B145,Q145)</f>
        <v>B</v>
      </c>
      <c r="S145" s="16"/>
    </row>
    <row r="146" spans="1:19" ht="15.6" x14ac:dyDescent="0.25">
      <c r="A146" s="185"/>
      <c r="B146" s="25"/>
      <c r="C146" s="21" t="str">
        <f ca="1">+CONCATENATE(I146," ",G146)</f>
        <v>c) 0</v>
      </c>
      <c r="D146" s="22"/>
      <c r="G146" s="34">
        <f ca="1">IF(J144="FIN","",LOOKUP(I143,DATOS!A:A,DATOS!L:L))</f>
        <v>0</v>
      </c>
      <c r="I146" s="31" t="s">
        <v>51</v>
      </c>
      <c r="K146" s="16"/>
      <c r="L146" s="16"/>
      <c r="M146" s="16"/>
      <c r="N146" s="16"/>
      <c r="O146" s="16"/>
      <c r="P146" s="16"/>
      <c r="Q146" s="17" t="s">
        <v>2</v>
      </c>
      <c r="R146" s="16" t="str">
        <f>CONCATENATE(B146,Q146)</f>
        <v>C</v>
      </c>
      <c r="S146" s="16"/>
    </row>
    <row r="147" spans="1:19" ht="15.6" x14ac:dyDescent="0.25">
      <c r="A147" s="185"/>
      <c r="B147" s="25"/>
      <c r="C147" s="21" t="str">
        <f ca="1">+CONCATENATE(I147," ",G147)</f>
        <v>d) 0</v>
      </c>
      <c r="D147" s="22"/>
      <c r="G147" s="34">
        <f ca="1">IF(J144="FIN","",LOOKUP(I143,DATOS!A:A,DATOS!M:M))</f>
        <v>0</v>
      </c>
      <c r="I147" s="31" t="s">
        <v>43</v>
      </c>
      <c r="K147" s="16"/>
      <c r="L147" s="16"/>
      <c r="M147" s="16"/>
      <c r="N147" s="16"/>
      <c r="O147" s="16"/>
      <c r="P147" s="16"/>
      <c r="Q147" s="17" t="s">
        <v>3</v>
      </c>
      <c r="R147" s="16" t="str">
        <f>CONCATENATE(B147,Q147)</f>
        <v>D</v>
      </c>
      <c r="S147" s="16"/>
    </row>
    <row r="148" spans="1:19" ht="15.6" x14ac:dyDescent="0.25">
      <c r="A148" s="9"/>
      <c r="B148" s="26"/>
      <c r="C148" s="23"/>
      <c r="D148" s="24"/>
      <c r="J148" s="15"/>
    </row>
    <row r="149" spans="1:19" ht="15.6" x14ac:dyDescent="0.25">
      <c r="A149" s="9"/>
      <c r="B149" s="27"/>
      <c r="C149" s="19" t="str">
        <f ca="1">+CONCATENATE(K149,".- ",G149)</f>
        <v>25.- 0</v>
      </c>
      <c r="D149" s="20"/>
      <c r="E149" s="9"/>
      <c r="F149" s="9"/>
      <c r="G149" s="36">
        <f ca="1">IF(J150="FIN","",LOOKUP(I149,DATOS!A:A,DATOS!G:G))</f>
        <v>0</v>
      </c>
      <c r="H149" s="36">
        <f ca="1">IF(J150="FIN",0,LOOKUP(I149,DATOS!A:A,DATOS!N:N))</f>
        <v>0</v>
      </c>
      <c r="I149" s="31">
        <f>+I143+1</f>
        <v>88</v>
      </c>
      <c r="J149" s="56">
        <f>IF(LOOKUP(I149,DATOS!A:A,DATOS!C:C)=0,J143,(LOOKUP(I149,DATOS!A:A,DATOS!C:C)))</f>
        <v>2</v>
      </c>
      <c r="K149" s="18">
        <f>+K143+1</f>
        <v>25</v>
      </c>
      <c r="L149" s="16" t="s">
        <v>31</v>
      </c>
      <c r="M149" s="16" t="s">
        <v>32</v>
      </c>
      <c r="N149" s="16" t="s">
        <v>37</v>
      </c>
      <c r="O149" s="16" t="s">
        <v>33</v>
      </c>
      <c r="P149" s="16" t="s">
        <v>34</v>
      </c>
      <c r="Q149" s="16" t="s">
        <v>35</v>
      </c>
      <c r="R149" s="16" t="str">
        <f ca="1">CONCATENATE("X",H149)</f>
        <v>X0</v>
      </c>
      <c r="S149" s="16" t="s">
        <v>36</v>
      </c>
    </row>
    <row r="150" spans="1:19" ht="15.6" x14ac:dyDescent="0.25">
      <c r="A150" s="185">
        <f ca="1">IF($E$2="X",0,IF(K151&gt;2,H149,K151))</f>
        <v>0</v>
      </c>
      <c r="B150" s="25"/>
      <c r="C150" s="21" t="str">
        <f ca="1">+CONCATENATE(I150," ",G150)</f>
        <v>a) 0</v>
      </c>
      <c r="D150" s="22"/>
      <c r="G150" s="34">
        <f ca="1">IF(J150="FIN","",LOOKUP(I149,DATOS!A:A,DATOS!J:J))</f>
        <v>0</v>
      </c>
      <c r="I150" s="31" t="s">
        <v>53</v>
      </c>
      <c r="J150" s="37" t="str">
        <f>IF(J144="FIN","FIN",IF(J149=J143,"","FIN"))</f>
        <v/>
      </c>
      <c r="K150" s="16" t="s">
        <v>5</v>
      </c>
      <c r="L150" s="16">
        <f ca="1">IF(M150&gt;0,0,P150)</f>
        <v>0</v>
      </c>
      <c r="M150" s="16">
        <f ca="1">IF(P151&gt;0,1,0)</f>
        <v>0</v>
      </c>
      <c r="N150" s="16">
        <f ca="1">IF(M150=1,-1/COUNTA(Q150:Q153),0)</f>
        <v>0</v>
      </c>
      <c r="O150" s="16">
        <f>COUNTA(B150:B153)</f>
        <v>0</v>
      </c>
      <c r="P150" s="16">
        <f ca="1">COUNTIF(R150:R153,R149)</f>
        <v>0</v>
      </c>
      <c r="Q150" s="17" t="s">
        <v>0</v>
      </c>
      <c r="R150" s="16" t="str">
        <f>CONCATENATE(B150,Q150)</f>
        <v>A</v>
      </c>
      <c r="S150" s="16">
        <f ca="1">IF(P150&gt;0,P150+O150,O150*3)</f>
        <v>0</v>
      </c>
    </row>
    <row r="151" spans="1:19" ht="15.6" x14ac:dyDescent="0.25">
      <c r="A151" s="185"/>
      <c r="B151" s="25"/>
      <c r="C151" s="21" t="str">
        <f ca="1">+CONCATENATE(I151," ",G151)</f>
        <v>b) 0</v>
      </c>
      <c r="D151" s="22"/>
      <c r="G151" s="34">
        <f ca="1">IF(J150="FIN","",LOOKUP(I149,DATOS!A:A,DATOS!K:K))</f>
        <v>0</v>
      </c>
      <c r="I151" s="31" t="s">
        <v>52</v>
      </c>
      <c r="K151" s="16">
        <f ca="1">S150</f>
        <v>0</v>
      </c>
      <c r="L151" s="16"/>
      <c r="M151" s="16"/>
      <c r="N151" s="16"/>
      <c r="O151" s="16"/>
      <c r="P151" s="16">
        <f ca="1">O150-P150</f>
        <v>0</v>
      </c>
      <c r="Q151" s="17" t="s">
        <v>1</v>
      </c>
      <c r="R151" s="16" t="str">
        <f>CONCATENATE(B151,Q151)</f>
        <v>B</v>
      </c>
      <c r="S151" s="16"/>
    </row>
    <row r="152" spans="1:19" ht="15.6" x14ac:dyDescent="0.25">
      <c r="A152" s="185"/>
      <c r="B152" s="25"/>
      <c r="C152" s="21" t="str">
        <f ca="1">+CONCATENATE(I152," ",G152)</f>
        <v>c) 0</v>
      </c>
      <c r="D152" s="22"/>
      <c r="G152" s="34">
        <f ca="1">IF(J150="FIN","",LOOKUP(I149,DATOS!A:A,DATOS!L:L))</f>
        <v>0</v>
      </c>
      <c r="I152" s="31" t="s">
        <v>51</v>
      </c>
      <c r="K152" s="16"/>
      <c r="L152" s="16"/>
      <c r="M152" s="16"/>
      <c r="N152" s="16"/>
      <c r="O152" s="16"/>
      <c r="P152" s="16"/>
      <c r="Q152" s="17" t="s">
        <v>2</v>
      </c>
      <c r="R152" s="16" t="str">
        <f>CONCATENATE(B152,Q152)</f>
        <v>C</v>
      </c>
      <c r="S152" s="16"/>
    </row>
    <row r="153" spans="1:19" ht="15.6" x14ac:dyDescent="0.25">
      <c r="A153" s="185"/>
      <c r="B153" s="25"/>
      <c r="C153" s="21" t="str">
        <f ca="1">+CONCATENATE(I153," ",G153)</f>
        <v>d) 0</v>
      </c>
      <c r="D153" s="22"/>
      <c r="G153" s="34">
        <f ca="1">IF(J150="FIN","",LOOKUP(I149,DATOS!A:A,DATOS!M:M))</f>
        <v>0</v>
      </c>
      <c r="I153" s="31" t="s">
        <v>43</v>
      </c>
      <c r="K153" s="16"/>
      <c r="L153" s="16"/>
      <c r="M153" s="16"/>
      <c r="N153" s="16"/>
      <c r="O153" s="16"/>
      <c r="P153" s="16"/>
      <c r="Q153" s="17" t="s">
        <v>3</v>
      </c>
      <c r="R153" s="16" t="str">
        <f>CONCATENATE(B153,Q153)</f>
        <v>D</v>
      </c>
      <c r="S153" s="16"/>
    </row>
    <row r="154" spans="1:19" ht="15.6" x14ac:dyDescent="0.25">
      <c r="A154" s="9"/>
      <c r="B154" s="26"/>
      <c r="C154" s="23"/>
      <c r="D154" s="24"/>
      <c r="J154" s="15"/>
    </row>
    <row r="155" spans="1:19" ht="15.6" x14ac:dyDescent="0.25">
      <c r="A155" s="9"/>
      <c r="B155" s="27"/>
      <c r="C155" s="19" t="str">
        <f ca="1">+CONCATENATE(K155,".- ",G155)</f>
        <v>26.- 0</v>
      </c>
      <c r="D155" s="20"/>
      <c r="E155" s="9"/>
      <c r="F155" s="9"/>
      <c r="G155" s="36">
        <f ca="1">IF(J156="FIN","",LOOKUP(I155,DATOS!A:A,DATOS!G:G))</f>
        <v>0</v>
      </c>
      <c r="H155" s="36">
        <f ca="1">IF(J156="FIN",0,LOOKUP(I155,DATOS!A:A,DATOS!N:N))</f>
        <v>0</v>
      </c>
      <c r="I155" s="31">
        <f>+I149+1</f>
        <v>89</v>
      </c>
      <c r="J155" s="56">
        <f>IF(LOOKUP(I155,DATOS!A:A,DATOS!C:C)=0,J149,(LOOKUP(I155,DATOS!A:A,DATOS!C:C)))</f>
        <v>2</v>
      </c>
      <c r="K155" s="18">
        <f>+K149+1</f>
        <v>26</v>
      </c>
      <c r="L155" s="16" t="s">
        <v>31</v>
      </c>
      <c r="M155" s="16" t="s">
        <v>32</v>
      </c>
      <c r="N155" s="16" t="s">
        <v>37</v>
      </c>
      <c r="O155" s="16" t="s">
        <v>33</v>
      </c>
      <c r="P155" s="16" t="s">
        <v>34</v>
      </c>
      <c r="Q155" s="16" t="s">
        <v>35</v>
      </c>
      <c r="R155" s="16" t="str">
        <f ca="1">CONCATENATE("X",H155)</f>
        <v>X0</v>
      </c>
      <c r="S155" s="16" t="s">
        <v>36</v>
      </c>
    </row>
    <row r="156" spans="1:19" ht="15.6" x14ac:dyDescent="0.25">
      <c r="A156" s="185">
        <f ca="1">IF($E$2="X",0,IF(K157&gt;2,H155,K157))</f>
        <v>0</v>
      </c>
      <c r="B156" s="25"/>
      <c r="C156" s="21" t="str">
        <f ca="1">+CONCATENATE(I156," ",G156)</f>
        <v>a) 0</v>
      </c>
      <c r="D156" s="22"/>
      <c r="G156" s="34">
        <f ca="1">IF(J156="FIN","",LOOKUP(I155,DATOS!A:A,DATOS!J:J))</f>
        <v>0</v>
      </c>
      <c r="I156" s="31" t="s">
        <v>53</v>
      </c>
      <c r="J156" s="37" t="str">
        <f>IF(J150="FIN","FIN",IF(J155=J149,"","FIN"))</f>
        <v/>
      </c>
      <c r="K156" s="16" t="s">
        <v>5</v>
      </c>
      <c r="L156" s="16">
        <f ca="1">IF(M156&gt;0,0,P156)</f>
        <v>0</v>
      </c>
      <c r="M156" s="16">
        <f ca="1">IF(P157&gt;0,1,0)</f>
        <v>0</v>
      </c>
      <c r="N156" s="16">
        <f ca="1">IF(M156=1,-1/COUNTA(Q156:Q159),0)</f>
        <v>0</v>
      </c>
      <c r="O156" s="16">
        <f>COUNTA(B156:B159)</f>
        <v>0</v>
      </c>
      <c r="P156" s="16">
        <f ca="1">COUNTIF(R156:R159,R155)</f>
        <v>0</v>
      </c>
      <c r="Q156" s="17" t="s">
        <v>0</v>
      </c>
      <c r="R156" s="16" t="str">
        <f>CONCATENATE(B156,Q156)</f>
        <v>A</v>
      </c>
      <c r="S156" s="16">
        <f ca="1">IF(P156&gt;0,P156+O156,O156*3)</f>
        <v>0</v>
      </c>
    </row>
    <row r="157" spans="1:19" ht="15.6" x14ac:dyDescent="0.25">
      <c r="A157" s="185"/>
      <c r="B157" s="25"/>
      <c r="C157" s="21" t="str">
        <f ca="1">+CONCATENATE(I157," ",G157)</f>
        <v>b) 0</v>
      </c>
      <c r="D157" s="22"/>
      <c r="G157" s="34">
        <f ca="1">IF(J156="FIN","",LOOKUP(I155,DATOS!A:A,DATOS!K:K))</f>
        <v>0</v>
      </c>
      <c r="I157" s="31" t="s">
        <v>52</v>
      </c>
      <c r="K157" s="16">
        <f ca="1">S156</f>
        <v>0</v>
      </c>
      <c r="L157" s="16"/>
      <c r="M157" s="16"/>
      <c r="N157" s="16"/>
      <c r="O157" s="16"/>
      <c r="P157" s="16">
        <f ca="1">O156-P156</f>
        <v>0</v>
      </c>
      <c r="Q157" s="17" t="s">
        <v>1</v>
      </c>
      <c r="R157" s="16" t="str">
        <f>CONCATENATE(B157,Q157)</f>
        <v>B</v>
      </c>
      <c r="S157" s="16"/>
    </row>
    <row r="158" spans="1:19" ht="15.6" x14ac:dyDescent="0.25">
      <c r="A158" s="185"/>
      <c r="B158" s="25"/>
      <c r="C158" s="21" t="str">
        <f ca="1">+CONCATENATE(I158," ",G158)</f>
        <v>c) 0</v>
      </c>
      <c r="D158" s="22"/>
      <c r="G158" s="34">
        <f ca="1">IF(J156="FIN","",LOOKUP(I155,DATOS!A:A,DATOS!L:L))</f>
        <v>0</v>
      </c>
      <c r="I158" s="31" t="s">
        <v>51</v>
      </c>
      <c r="K158" s="16"/>
      <c r="L158" s="16"/>
      <c r="M158" s="16"/>
      <c r="N158" s="16"/>
      <c r="O158" s="16"/>
      <c r="P158" s="16"/>
      <c r="Q158" s="17" t="s">
        <v>2</v>
      </c>
      <c r="R158" s="16" t="str">
        <f>CONCATENATE(B158,Q158)</f>
        <v>C</v>
      </c>
      <c r="S158" s="16"/>
    </row>
    <row r="159" spans="1:19" ht="15.6" x14ac:dyDescent="0.25">
      <c r="A159" s="185"/>
      <c r="B159" s="25"/>
      <c r="C159" s="21" t="str">
        <f ca="1">+CONCATENATE(I159," ",G159)</f>
        <v>d) 0</v>
      </c>
      <c r="D159" s="22"/>
      <c r="G159" s="34">
        <f ca="1">IF(J156="FIN","",LOOKUP(I155,DATOS!A:A,DATOS!M:M))</f>
        <v>0</v>
      </c>
      <c r="I159" s="31" t="s">
        <v>43</v>
      </c>
      <c r="K159" s="16"/>
      <c r="L159" s="16"/>
      <c r="M159" s="16"/>
      <c r="N159" s="16"/>
      <c r="O159" s="16"/>
      <c r="P159" s="16"/>
      <c r="Q159" s="17" t="s">
        <v>3</v>
      </c>
      <c r="R159" s="16" t="str">
        <f>CONCATENATE(B159,Q159)</f>
        <v>D</v>
      </c>
      <c r="S159" s="16"/>
    </row>
    <row r="160" spans="1:19" ht="15.6" x14ac:dyDescent="0.25">
      <c r="A160" s="9"/>
      <c r="B160" s="26"/>
      <c r="C160" s="23"/>
      <c r="D160" s="24"/>
      <c r="J160" s="15"/>
    </row>
    <row r="161" spans="1:19" ht="15.6" x14ac:dyDescent="0.25">
      <c r="A161" s="9"/>
      <c r="B161" s="27"/>
      <c r="C161" s="19" t="str">
        <f ca="1">+CONCATENATE(K161,".- ",G161)</f>
        <v>27.- 0</v>
      </c>
      <c r="D161" s="20"/>
      <c r="E161" s="9"/>
      <c r="F161" s="9"/>
      <c r="G161" s="36">
        <f ca="1">IF(J162="FIN","",LOOKUP(I161,DATOS!A:A,DATOS!G:G))</f>
        <v>0</v>
      </c>
      <c r="H161" s="36">
        <f ca="1">IF(J162="FIN",0,LOOKUP(I161,DATOS!A:A,DATOS!N:N))</f>
        <v>0</v>
      </c>
      <c r="I161" s="31">
        <f>+I155+1</f>
        <v>90</v>
      </c>
      <c r="J161" s="56">
        <f>IF(LOOKUP(I161,DATOS!A:A,DATOS!C:C)=0,J155,(LOOKUP(I161,DATOS!A:A,DATOS!C:C)))</f>
        <v>2</v>
      </c>
      <c r="K161" s="18">
        <f>+K155+1</f>
        <v>27</v>
      </c>
      <c r="L161" s="16" t="s">
        <v>31</v>
      </c>
      <c r="M161" s="16" t="s">
        <v>32</v>
      </c>
      <c r="N161" s="16" t="s">
        <v>37</v>
      </c>
      <c r="O161" s="16" t="s">
        <v>33</v>
      </c>
      <c r="P161" s="16" t="s">
        <v>34</v>
      </c>
      <c r="Q161" s="16" t="s">
        <v>35</v>
      </c>
      <c r="R161" s="16" t="str">
        <f ca="1">CONCATENATE("X",H161)</f>
        <v>X0</v>
      </c>
      <c r="S161" s="16" t="s">
        <v>36</v>
      </c>
    </row>
    <row r="162" spans="1:19" ht="15.6" x14ac:dyDescent="0.25">
      <c r="A162" s="185">
        <f ca="1">IF($E$2="X",0,IF(K163&gt;2,H161,K163))</f>
        <v>0</v>
      </c>
      <c r="B162" s="25"/>
      <c r="C162" s="21" t="str">
        <f ca="1">+CONCATENATE(I162," ",G162)</f>
        <v>a) 0</v>
      </c>
      <c r="D162" s="22"/>
      <c r="G162" s="34">
        <f ca="1">IF(J162="FIN","",LOOKUP(I161,DATOS!A:A,DATOS!J:J))</f>
        <v>0</v>
      </c>
      <c r="I162" s="31" t="s">
        <v>53</v>
      </c>
      <c r="J162" s="37" t="str">
        <f>IF(J156="FIN","FIN",IF(J161=J155,"","FIN"))</f>
        <v/>
      </c>
      <c r="K162" s="16" t="s">
        <v>5</v>
      </c>
      <c r="L162" s="16">
        <f ca="1">IF(M162&gt;0,0,P162)</f>
        <v>0</v>
      </c>
      <c r="M162" s="16">
        <f ca="1">IF(P163&gt;0,1,0)</f>
        <v>0</v>
      </c>
      <c r="N162" s="16">
        <f ca="1">IF(M162=1,-1/COUNTA(Q162:Q165),0)</f>
        <v>0</v>
      </c>
      <c r="O162" s="16">
        <f>COUNTA(B162:B165)</f>
        <v>0</v>
      </c>
      <c r="P162" s="16">
        <f ca="1">COUNTIF(R162:R165,R161)</f>
        <v>0</v>
      </c>
      <c r="Q162" s="17" t="s">
        <v>0</v>
      </c>
      <c r="R162" s="16" t="str">
        <f>CONCATENATE(B162,Q162)</f>
        <v>A</v>
      </c>
      <c r="S162" s="16">
        <f ca="1">IF(P162&gt;0,P162+O162,O162*3)</f>
        <v>0</v>
      </c>
    </row>
    <row r="163" spans="1:19" ht="15.6" x14ac:dyDescent="0.25">
      <c r="A163" s="185"/>
      <c r="B163" s="25"/>
      <c r="C163" s="21" t="str">
        <f ca="1">+CONCATENATE(I163," ",G163)</f>
        <v>b) 0</v>
      </c>
      <c r="D163" s="22"/>
      <c r="G163" s="34">
        <f ca="1">IF(J162="FIN","",LOOKUP(I161,DATOS!A:A,DATOS!K:K))</f>
        <v>0</v>
      </c>
      <c r="I163" s="31" t="s">
        <v>52</v>
      </c>
      <c r="K163" s="16">
        <f ca="1">S162</f>
        <v>0</v>
      </c>
      <c r="L163" s="16"/>
      <c r="M163" s="16"/>
      <c r="N163" s="16"/>
      <c r="O163" s="16"/>
      <c r="P163" s="16">
        <f ca="1">O162-P162</f>
        <v>0</v>
      </c>
      <c r="Q163" s="17" t="s">
        <v>1</v>
      </c>
      <c r="R163" s="16" t="str">
        <f>CONCATENATE(B163,Q163)</f>
        <v>B</v>
      </c>
      <c r="S163" s="16"/>
    </row>
    <row r="164" spans="1:19" ht="15.6" x14ac:dyDescent="0.25">
      <c r="A164" s="185"/>
      <c r="B164" s="25"/>
      <c r="C164" s="21" t="str">
        <f ca="1">+CONCATENATE(I164," ",G164)</f>
        <v>c) 0</v>
      </c>
      <c r="D164" s="22"/>
      <c r="G164" s="34">
        <f ca="1">IF(J162="FIN","",LOOKUP(I161,DATOS!A:A,DATOS!L:L))</f>
        <v>0</v>
      </c>
      <c r="I164" s="31" t="s">
        <v>51</v>
      </c>
      <c r="K164" s="16"/>
      <c r="L164" s="16"/>
      <c r="M164" s="16"/>
      <c r="N164" s="16"/>
      <c r="O164" s="16"/>
      <c r="P164" s="16"/>
      <c r="Q164" s="17" t="s">
        <v>2</v>
      </c>
      <c r="R164" s="16" t="str">
        <f>CONCATENATE(B164,Q164)</f>
        <v>C</v>
      </c>
      <c r="S164" s="16"/>
    </row>
    <row r="165" spans="1:19" ht="15.6" x14ac:dyDescent="0.25">
      <c r="A165" s="185"/>
      <c r="B165" s="25"/>
      <c r="C165" s="21" t="str">
        <f ca="1">+CONCATENATE(I165," ",G165)</f>
        <v>d) 0</v>
      </c>
      <c r="D165" s="22"/>
      <c r="G165" s="34">
        <f ca="1">IF(J162="FIN","",LOOKUP(I161,DATOS!A:A,DATOS!M:M))</f>
        <v>0</v>
      </c>
      <c r="I165" s="31" t="s">
        <v>43</v>
      </c>
      <c r="K165" s="16"/>
      <c r="L165" s="16"/>
      <c r="M165" s="16"/>
      <c r="N165" s="16"/>
      <c r="O165" s="16"/>
      <c r="P165" s="16"/>
      <c r="Q165" s="17" t="s">
        <v>3</v>
      </c>
      <c r="R165" s="16" t="str">
        <f>CONCATENATE(B165,Q165)</f>
        <v>D</v>
      </c>
      <c r="S165" s="16"/>
    </row>
    <row r="166" spans="1:19" ht="15.6" x14ac:dyDescent="0.25">
      <c r="A166" s="9"/>
      <c r="B166" s="26"/>
      <c r="C166" s="23"/>
      <c r="D166" s="24"/>
      <c r="J166" s="15"/>
    </row>
    <row r="167" spans="1:19" ht="15.6" x14ac:dyDescent="0.25">
      <c r="A167" s="9"/>
      <c r="B167" s="27"/>
      <c r="C167" s="19" t="str">
        <f ca="1">+CONCATENATE(K167,".- ",G167)</f>
        <v>28.- 0</v>
      </c>
      <c r="D167" s="20"/>
      <c r="E167" s="9"/>
      <c r="F167" s="9"/>
      <c r="G167" s="36">
        <f ca="1">IF(J168="FIN","",LOOKUP(I167,DATOS!A:A,DATOS!G:G))</f>
        <v>0</v>
      </c>
      <c r="H167" s="36">
        <f ca="1">IF(J168="FIN",0,LOOKUP(I167,DATOS!A:A,DATOS!N:N))</f>
        <v>0</v>
      </c>
      <c r="I167" s="31">
        <f>+I161+1</f>
        <v>91</v>
      </c>
      <c r="J167" s="56">
        <f>IF(LOOKUP(I167,DATOS!A:A,DATOS!C:C)=0,J161,(LOOKUP(I167,DATOS!A:A,DATOS!C:C)))</f>
        <v>2</v>
      </c>
      <c r="K167" s="18">
        <f>+K161+1</f>
        <v>28</v>
      </c>
      <c r="L167" s="16" t="s">
        <v>31</v>
      </c>
      <c r="M167" s="16" t="s">
        <v>32</v>
      </c>
      <c r="N167" s="16" t="s">
        <v>37</v>
      </c>
      <c r="O167" s="16" t="s">
        <v>33</v>
      </c>
      <c r="P167" s="16" t="s">
        <v>34</v>
      </c>
      <c r="Q167" s="16" t="s">
        <v>35</v>
      </c>
      <c r="R167" s="16" t="str">
        <f ca="1">CONCATENATE("X",H167)</f>
        <v>X0</v>
      </c>
      <c r="S167" s="16" t="s">
        <v>36</v>
      </c>
    </row>
    <row r="168" spans="1:19" ht="15.6" x14ac:dyDescent="0.25">
      <c r="A168" s="185">
        <f ca="1">IF($E$2="X",0,IF(K169&gt;2,H167,K169))</f>
        <v>0</v>
      </c>
      <c r="B168" s="25"/>
      <c r="C168" s="21" t="str">
        <f ca="1">+CONCATENATE(I168," ",G168)</f>
        <v>a) 0</v>
      </c>
      <c r="D168" s="22"/>
      <c r="G168" s="34">
        <f ca="1">IF(J168="FIN","",LOOKUP(I167,DATOS!A:A,DATOS!J:J))</f>
        <v>0</v>
      </c>
      <c r="I168" s="31" t="s">
        <v>53</v>
      </c>
      <c r="J168" s="37" t="str">
        <f>IF(J162="FIN","FIN",IF(J167=J161,"","FIN"))</f>
        <v/>
      </c>
      <c r="K168" s="16" t="s">
        <v>5</v>
      </c>
      <c r="L168" s="16">
        <f ca="1">IF(M168&gt;0,0,P168)</f>
        <v>0</v>
      </c>
      <c r="M168" s="16">
        <f ca="1">IF(P169&gt;0,1,0)</f>
        <v>0</v>
      </c>
      <c r="N168" s="16">
        <f ca="1">IF(M168=1,-1/COUNTA(Q168:Q171),0)</f>
        <v>0</v>
      </c>
      <c r="O168" s="16">
        <f>COUNTA(B168:B171)</f>
        <v>0</v>
      </c>
      <c r="P168" s="16">
        <f ca="1">COUNTIF(R168:R171,R167)</f>
        <v>0</v>
      </c>
      <c r="Q168" s="17" t="s">
        <v>0</v>
      </c>
      <c r="R168" s="16" t="str">
        <f>CONCATENATE(B168,Q168)</f>
        <v>A</v>
      </c>
      <c r="S168" s="16">
        <f ca="1">IF(P168&gt;0,P168+O168,O168*3)</f>
        <v>0</v>
      </c>
    </row>
    <row r="169" spans="1:19" ht="15.6" x14ac:dyDescent="0.25">
      <c r="A169" s="185"/>
      <c r="B169" s="25"/>
      <c r="C169" s="21" t="str">
        <f ca="1">+CONCATENATE(I169," ",G169)</f>
        <v>b) 0</v>
      </c>
      <c r="D169" s="22"/>
      <c r="G169" s="34">
        <f ca="1">IF(J168="FIN","",LOOKUP(I167,DATOS!A:A,DATOS!K:K))</f>
        <v>0</v>
      </c>
      <c r="I169" s="31" t="s">
        <v>52</v>
      </c>
      <c r="K169" s="16">
        <f ca="1">S168</f>
        <v>0</v>
      </c>
      <c r="L169" s="16"/>
      <c r="M169" s="16"/>
      <c r="N169" s="16"/>
      <c r="O169" s="16"/>
      <c r="P169" s="16">
        <f ca="1">O168-P168</f>
        <v>0</v>
      </c>
      <c r="Q169" s="17" t="s">
        <v>1</v>
      </c>
      <c r="R169" s="16" t="str">
        <f>CONCATENATE(B169,Q169)</f>
        <v>B</v>
      </c>
      <c r="S169" s="16"/>
    </row>
    <row r="170" spans="1:19" ht="15.6" x14ac:dyDescent="0.25">
      <c r="A170" s="185"/>
      <c r="B170" s="25"/>
      <c r="C170" s="21" t="str">
        <f ca="1">+CONCATENATE(I170," ",G170)</f>
        <v>c) 0</v>
      </c>
      <c r="D170" s="22"/>
      <c r="G170" s="34">
        <f ca="1">IF(J168="FIN","",LOOKUP(I167,DATOS!A:A,DATOS!L:L))</f>
        <v>0</v>
      </c>
      <c r="I170" s="31" t="s">
        <v>51</v>
      </c>
      <c r="K170" s="16"/>
      <c r="L170" s="16"/>
      <c r="M170" s="16"/>
      <c r="N170" s="16"/>
      <c r="O170" s="16"/>
      <c r="P170" s="16"/>
      <c r="Q170" s="17" t="s">
        <v>2</v>
      </c>
      <c r="R170" s="16" t="str">
        <f>CONCATENATE(B170,Q170)</f>
        <v>C</v>
      </c>
      <c r="S170" s="16"/>
    </row>
    <row r="171" spans="1:19" ht="15.6" x14ac:dyDescent="0.25">
      <c r="A171" s="185"/>
      <c r="B171" s="25"/>
      <c r="C171" s="21" t="str">
        <f ca="1">+CONCATENATE(I171," ",G171)</f>
        <v>d) 0</v>
      </c>
      <c r="D171" s="22"/>
      <c r="G171" s="34">
        <f ca="1">IF(J168="FIN","",LOOKUP(I167,DATOS!A:A,DATOS!M:M))</f>
        <v>0</v>
      </c>
      <c r="I171" s="31" t="s">
        <v>43</v>
      </c>
      <c r="K171" s="16"/>
      <c r="L171" s="16"/>
      <c r="M171" s="16"/>
      <c r="N171" s="16"/>
      <c r="O171" s="16"/>
      <c r="P171" s="16"/>
      <c r="Q171" s="17" t="s">
        <v>3</v>
      </c>
      <c r="R171" s="16" t="str">
        <f>CONCATENATE(B171,Q171)</f>
        <v>D</v>
      </c>
      <c r="S171" s="16"/>
    </row>
    <row r="172" spans="1:19" ht="15.6" x14ac:dyDescent="0.25">
      <c r="A172" s="9"/>
      <c r="B172" s="26"/>
      <c r="C172" s="23"/>
      <c r="D172" s="24"/>
      <c r="J172" s="15"/>
    </row>
    <row r="173" spans="1:19" ht="15.6" x14ac:dyDescent="0.25">
      <c r="A173" s="9"/>
      <c r="B173" s="27"/>
      <c r="C173" s="19" t="str">
        <f ca="1">+CONCATENATE(K173,".- ",G173)</f>
        <v>29.- 0</v>
      </c>
      <c r="D173" s="20"/>
      <c r="E173" s="9"/>
      <c r="F173" s="9"/>
      <c r="G173" s="36">
        <f ca="1">IF(J174="FIN","",LOOKUP(I173,DATOS!A:A,DATOS!G:G))</f>
        <v>0</v>
      </c>
      <c r="H173" s="36">
        <f ca="1">IF(J174="FIN",0,LOOKUP(I173,DATOS!A:A,DATOS!N:N))</f>
        <v>0</v>
      </c>
      <c r="I173" s="31">
        <f>+I167+1</f>
        <v>92</v>
      </c>
      <c r="J173" s="56">
        <f>IF(LOOKUP(I173,DATOS!A:A,DATOS!C:C)=0,J167,(LOOKUP(I173,DATOS!A:A,DATOS!C:C)))</f>
        <v>2</v>
      </c>
      <c r="K173" s="18">
        <f>+K167+1</f>
        <v>29</v>
      </c>
      <c r="L173" s="16" t="s">
        <v>31</v>
      </c>
      <c r="M173" s="16" t="s">
        <v>32</v>
      </c>
      <c r="N173" s="16" t="s">
        <v>37</v>
      </c>
      <c r="O173" s="16" t="s">
        <v>33</v>
      </c>
      <c r="P173" s="16" t="s">
        <v>34</v>
      </c>
      <c r="Q173" s="16" t="s">
        <v>35</v>
      </c>
      <c r="R173" s="16" t="str">
        <f ca="1">CONCATENATE("X",H173)</f>
        <v>X0</v>
      </c>
      <c r="S173" s="16" t="s">
        <v>36</v>
      </c>
    </row>
    <row r="174" spans="1:19" ht="15.6" x14ac:dyDescent="0.25">
      <c r="A174" s="185">
        <f ca="1">IF($E$2="X",0,IF(K175&gt;2,H173,K175))</f>
        <v>0</v>
      </c>
      <c r="B174" s="25"/>
      <c r="C174" s="21" t="str">
        <f ca="1">+CONCATENATE(I174," ",G174)</f>
        <v>a) 0</v>
      </c>
      <c r="D174" s="22"/>
      <c r="G174" s="34">
        <f ca="1">IF(J174="FIN","",LOOKUP(I173,DATOS!A:A,DATOS!J:J))</f>
        <v>0</v>
      </c>
      <c r="I174" s="31" t="s">
        <v>53</v>
      </c>
      <c r="J174" s="37" t="str">
        <f>IF(J168="FIN","FIN",IF(J173=J167,"","FIN"))</f>
        <v/>
      </c>
      <c r="K174" s="16" t="s">
        <v>5</v>
      </c>
      <c r="L174" s="16">
        <f ca="1">IF(M174&gt;0,0,P174)</f>
        <v>0</v>
      </c>
      <c r="M174" s="16">
        <f ca="1">IF(P175&gt;0,1,0)</f>
        <v>0</v>
      </c>
      <c r="N174" s="16">
        <f ca="1">IF(M174=1,-1/COUNTA(Q174:Q177),0)</f>
        <v>0</v>
      </c>
      <c r="O174" s="16">
        <f>COUNTA(B174:B177)</f>
        <v>0</v>
      </c>
      <c r="P174" s="16">
        <f ca="1">COUNTIF(R174:R177,R173)</f>
        <v>0</v>
      </c>
      <c r="Q174" s="17" t="s">
        <v>0</v>
      </c>
      <c r="R174" s="16" t="str">
        <f>CONCATENATE(B174,Q174)</f>
        <v>A</v>
      </c>
      <c r="S174" s="16">
        <f ca="1">IF(P174&gt;0,P174+O174,O174*3)</f>
        <v>0</v>
      </c>
    </row>
    <row r="175" spans="1:19" ht="15.6" x14ac:dyDescent="0.25">
      <c r="A175" s="185"/>
      <c r="B175" s="25"/>
      <c r="C175" s="21" t="str">
        <f ca="1">+CONCATENATE(I175," ",G175)</f>
        <v>b) 0</v>
      </c>
      <c r="D175" s="22"/>
      <c r="G175" s="34">
        <f ca="1">IF(J174="FIN","",LOOKUP(I173,DATOS!A:A,DATOS!K:K))</f>
        <v>0</v>
      </c>
      <c r="I175" s="31" t="s">
        <v>52</v>
      </c>
      <c r="K175" s="16">
        <f ca="1">S174</f>
        <v>0</v>
      </c>
      <c r="L175" s="16"/>
      <c r="M175" s="16"/>
      <c r="N175" s="16"/>
      <c r="O175" s="16"/>
      <c r="P175" s="16">
        <f ca="1">O174-P174</f>
        <v>0</v>
      </c>
      <c r="Q175" s="17" t="s">
        <v>1</v>
      </c>
      <c r="R175" s="16" t="str">
        <f>CONCATENATE(B175,Q175)</f>
        <v>B</v>
      </c>
      <c r="S175" s="16"/>
    </row>
    <row r="176" spans="1:19" ht="15.6" x14ac:dyDescent="0.25">
      <c r="A176" s="185"/>
      <c r="B176" s="25"/>
      <c r="C176" s="21" t="str">
        <f ca="1">+CONCATENATE(I176," ",G176)</f>
        <v>c) 0</v>
      </c>
      <c r="D176" s="22"/>
      <c r="G176" s="34">
        <f ca="1">IF(J174="FIN","",LOOKUP(I173,DATOS!A:A,DATOS!L:L))</f>
        <v>0</v>
      </c>
      <c r="I176" s="31" t="s">
        <v>51</v>
      </c>
      <c r="K176" s="16"/>
      <c r="L176" s="16"/>
      <c r="M176" s="16"/>
      <c r="N176" s="16"/>
      <c r="O176" s="16"/>
      <c r="P176" s="16"/>
      <c r="Q176" s="17" t="s">
        <v>2</v>
      </c>
      <c r="R176" s="16" t="str">
        <f>CONCATENATE(B176,Q176)</f>
        <v>C</v>
      </c>
      <c r="S176" s="16"/>
    </row>
    <row r="177" spans="1:19" ht="15.6" x14ac:dyDescent="0.25">
      <c r="A177" s="185"/>
      <c r="B177" s="25"/>
      <c r="C177" s="21" t="str">
        <f ca="1">+CONCATENATE(I177," ",G177)</f>
        <v>d) 0</v>
      </c>
      <c r="D177" s="22"/>
      <c r="G177" s="34">
        <f ca="1">IF(J174="FIN","",LOOKUP(I173,DATOS!A:A,DATOS!M:M))</f>
        <v>0</v>
      </c>
      <c r="I177" s="31" t="s">
        <v>43</v>
      </c>
      <c r="K177" s="16"/>
      <c r="L177" s="16"/>
      <c r="M177" s="16"/>
      <c r="N177" s="16"/>
      <c r="O177" s="16"/>
      <c r="P177" s="16"/>
      <c r="Q177" s="17" t="s">
        <v>3</v>
      </c>
      <c r="R177" s="16" t="str">
        <f>CONCATENATE(B177,Q177)</f>
        <v>D</v>
      </c>
      <c r="S177" s="16"/>
    </row>
    <row r="178" spans="1:19" ht="15.6" x14ac:dyDescent="0.25">
      <c r="A178" s="9"/>
      <c r="B178" s="26"/>
      <c r="C178" s="23"/>
      <c r="D178" s="24"/>
      <c r="J178" s="15"/>
    </row>
    <row r="179" spans="1:19" ht="15.6" x14ac:dyDescent="0.25">
      <c r="A179" s="9"/>
      <c r="B179" s="27"/>
      <c r="C179" s="19" t="str">
        <f ca="1">+CONCATENATE(K179,".- ",G179)</f>
        <v>30.- 0</v>
      </c>
      <c r="D179" s="20"/>
      <c r="E179" s="9"/>
      <c r="F179" s="9"/>
      <c r="G179" s="36">
        <f ca="1">IF(J180="FIN","",LOOKUP(I179,DATOS!A:A,DATOS!G:G))</f>
        <v>0</v>
      </c>
      <c r="H179" s="36">
        <f ca="1">IF(J180="FIN",0,LOOKUP(I179,DATOS!A:A,DATOS!N:N))</f>
        <v>0</v>
      </c>
      <c r="I179" s="31">
        <f>+I173+1</f>
        <v>93</v>
      </c>
      <c r="J179" s="56">
        <f>IF(LOOKUP(I179,DATOS!A:A,DATOS!C:C)=0,J173,(LOOKUP(I179,DATOS!A:A,DATOS!C:C)))</f>
        <v>2</v>
      </c>
      <c r="K179" s="18">
        <f>+K173+1</f>
        <v>30</v>
      </c>
      <c r="L179" s="16" t="s">
        <v>31</v>
      </c>
      <c r="M179" s="16" t="s">
        <v>32</v>
      </c>
      <c r="N179" s="16" t="s">
        <v>37</v>
      </c>
      <c r="O179" s="16" t="s">
        <v>33</v>
      </c>
      <c r="P179" s="16" t="s">
        <v>34</v>
      </c>
      <c r="Q179" s="16" t="s">
        <v>35</v>
      </c>
      <c r="R179" s="16" t="str">
        <f ca="1">CONCATENATE("X",H179)</f>
        <v>X0</v>
      </c>
      <c r="S179" s="16" t="s">
        <v>36</v>
      </c>
    </row>
    <row r="180" spans="1:19" ht="15.6" x14ac:dyDescent="0.25">
      <c r="A180" s="185">
        <f ca="1">IF($E$2="X",0,IF(K181&gt;2,H179,K181))</f>
        <v>0</v>
      </c>
      <c r="B180" s="25"/>
      <c r="C180" s="21" t="str">
        <f ca="1">+CONCATENATE(I180," ",G180)</f>
        <v>a) 0</v>
      </c>
      <c r="D180" s="22"/>
      <c r="G180" s="34">
        <f ca="1">IF(J180="FIN","",LOOKUP(I179,DATOS!A:A,DATOS!J:J))</f>
        <v>0</v>
      </c>
      <c r="I180" s="31" t="s">
        <v>53</v>
      </c>
      <c r="J180" s="37" t="str">
        <f>IF(J174="FIN","FIN",IF(J179=J173,"","FIN"))</f>
        <v/>
      </c>
      <c r="K180" s="16" t="s">
        <v>5</v>
      </c>
      <c r="L180" s="16">
        <f ca="1">IF(M180&gt;0,0,P180)</f>
        <v>0</v>
      </c>
      <c r="M180" s="16">
        <f ca="1">IF(P181&gt;0,1,0)</f>
        <v>0</v>
      </c>
      <c r="N180" s="16">
        <f ca="1">IF(M180=1,-1/COUNTA(Q180:Q183),0)</f>
        <v>0</v>
      </c>
      <c r="O180" s="16">
        <f>COUNTA(B180:B183)</f>
        <v>0</v>
      </c>
      <c r="P180" s="16">
        <f ca="1">COUNTIF(R180:R183,R179)</f>
        <v>0</v>
      </c>
      <c r="Q180" s="17" t="s">
        <v>0</v>
      </c>
      <c r="R180" s="16" t="str">
        <f>CONCATENATE(B180,Q180)</f>
        <v>A</v>
      </c>
      <c r="S180" s="16">
        <f ca="1">IF(P180&gt;0,P180+O180,O180*3)</f>
        <v>0</v>
      </c>
    </row>
    <row r="181" spans="1:19" ht="15.6" x14ac:dyDescent="0.25">
      <c r="A181" s="185"/>
      <c r="B181" s="25"/>
      <c r="C181" s="21" t="str">
        <f ca="1">+CONCATENATE(I181," ",G181)</f>
        <v>b) 0</v>
      </c>
      <c r="D181" s="22"/>
      <c r="G181" s="34">
        <f ca="1">IF(J180="FIN","",LOOKUP(I179,DATOS!A:A,DATOS!K:K))</f>
        <v>0</v>
      </c>
      <c r="I181" s="31" t="s">
        <v>52</v>
      </c>
      <c r="K181" s="16">
        <f ca="1">S180</f>
        <v>0</v>
      </c>
      <c r="L181" s="16"/>
      <c r="M181" s="16"/>
      <c r="N181" s="16"/>
      <c r="O181" s="16"/>
      <c r="P181" s="16">
        <f ca="1">O180-P180</f>
        <v>0</v>
      </c>
      <c r="Q181" s="17" t="s">
        <v>1</v>
      </c>
      <c r="R181" s="16" t="str">
        <f>CONCATENATE(B181,Q181)</f>
        <v>B</v>
      </c>
      <c r="S181" s="16"/>
    </row>
    <row r="182" spans="1:19" ht="15.6" x14ac:dyDescent="0.25">
      <c r="A182" s="185"/>
      <c r="B182" s="25"/>
      <c r="C182" s="21" t="str">
        <f ca="1">+CONCATENATE(I182," ",G182)</f>
        <v>c) 0</v>
      </c>
      <c r="D182" s="22"/>
      <c r="G182" s="34">
        <f ca="1">IF(J180="FIN","",LOOKUP(I179,DATOS!A:A,DATOS!L:L))</f>
        <v>0</v>
      </c>
      <c r="I182" s="31" t="s">
        <v>51</v>
      </c>
      <c r="K182" s="16"/>
      <c r="L182" s="16"/>
      <c r="M182" s="16"/>
      <c r="N182" s="16"/>
      <c r="O182" s="16"/>
      <c r="P182" s="16"/>
      <c r="Q182" s="17" t="s">
        <v>2</v>
      </c>
      <c r="R182" s="16" t="str">
        <f>CONCATENATE(B182,Q182)</f>
        <v>C</v>
      </c>
      <c r="S182" s="16"/>
    </row>
    <row r="183" spans="1:19" ht="15.6" x14ac:dyDescent="0.25">
      <c r="A183" s="185"/>
      <c r="B183" s="25"/>
      <c r="C183" s="21" t="str">
        <f ca="1">+CONCATENATE(I183," ",G183)</f>
        <v>d) 0</v>
      </c>
      <c r="D183" s="22"/>
      <c r="G183" s="34">
        <f ca="1">IF(J180="FIN","",LOOKUP(I179,DATOS!A:A,DATOS!M:M))</f>
        <v>0</v>
      </c>
      <c r="I183" s="31" t="s">
        <v>43</v>
      </c>
      <c r="K183" s="16"/>
      <c r="L183" s="16"/>
      <c r="M183" s="16"/>
      <c r="N183" s="16"/>
      <c r="O183" s="16"/>
      <c r="P183" s="16"/>
      <c r="Q183" s="17" t="s">
        <v>3</v>
      </c>
      <c r="R183" s="16" t="str">
        <f>CONCATENATE(B183,Q183)</f>
        <v>D</v>
      </c>
      <c r="S183" s="16"/>
    </row>
    <row r="184" spans="1:19" ht="15.6" x14ac:dyDescent="0.25">
      <c r="A184" s="9"/>
      <c r="B184" s="26"/>
      <c r="C184" s="23"/>
      <c r="D184" s="24"/>
      <c r="J184" s="15"/>
    </row>
    <row r="185" spans="1:19" ht="15.6" x14ac:dyDescent="0.25">
      <c r="A185" s="9"/>
      <c r="B185" s="27"/>
      <c r="C185" s="19" t="str">
        <f ca="1">+CONCATENATE(K185,".- ",G185)</f>
        <v>31.- 0</v>
      </c>
      <c r="D185" s="20"/>
      <c r="E185" s="9"/>
      <c r="F185" s="9"/>
      <c r="G185" s="36">
        <f ca="1">IF(J186="FIN","",LOOKUP(I185,DATOS!A:A,DATOS!G:G))</f>
        <v>0</v>
      </c>
      <c r="H185" s="36">
        <f ca="1">IF(J186="FIN",0,LOOKUP(I185,DATOS!A:A,DATOS!N:N))</f>
        <v>0</v>
      </c>
      <c r="I185" s="31">
        <f>+I179+1</f>
        <v>94</v>
      </c>
      <c r="J185" s="56">
        <f>IF(LOOKUP(I185,DATOS!A:A,DATOS!C:C)=0,J179,(LOOKUP(I185,DATOS!A:A,DATOS!C:C)))</f>
        <v>2</v>
      </c>
      <c r="K185" s="18">
        <f>+K179+1</f>
        <v>31</v>
      </c>
      <c r="L185" s="16" t="s">
        <v>31</v>
      </c>
      <c r="M185" s="16" t="s">
        <v>32</v>
      </c>
      <c r="N185" s="16" t="s">
        <v>37</v>
      </c>
      <c r="O185" s="16" t="s">
        <v>33</v>
      </c>
      <c r="P185" s="16" t="s">
        <v>34</v>
      </c>
      <c r="Q185" s="16" t="s">
        <v>35</v>
      </c>
      <c r="R185" s="16" t="str">
        <f ca="1">CONCATENATE("X",H185)</f>
        <v>X0</v>
      </c>
      <c r="S185" s="16" t="s">
        <v>36</v>
      </c>
    </row>
    <row r="186" spans="1:19" ht="15.6" x14ac:dyDescent="0.25">
      <c r="A186" s="185">
        <f ca="1">IF($E$2="X",0,IF(K187&gt;2,H185,K187))</f>
        <v>0</v>
      </c>
      <c r="B186" s="25"/>
      <c r="C186" s="21" t="str">
        <f ca="1">+CONCATENATE(I186," ",G186)</f>
        <v>a) 0</v>
      </c>
      <c r="D186" s="22"/>
      <c r="G186" s="34">
        <f ca="1">IF(J186="FIN","",LOOKUP(I185,DATOS!A:A,DATOS!J:J))</f>
        <v>0</v>
      </c>
      <c r="I186" s="31" t="s">
        <v>53</v>
      </c>
      <c r="J186" s="37" t="str">
        <f>IF(J180="FIN","FIN",IF(J185=J179,"","FIN"))</f>
        <v/>
      </c>
      <c r="K186" s="16" t="s">
        <v>5</v>
      </c>
      <c r="L186" s="16">
        <f ca="1">IF(M186&gt;0,0,P186)</f>
        <v>0</v>
      </c>
      <c r="M186" s="16">
        <f ca="1">IF(P187&gt;0,1,0)</f>
        <v>0</v>
      </c>
      <c r="N186" s="16">
        <f ca="1">IF(M186=1,-1/COUNTA(Q186:Q189),0)</f>
        <v>0</v>
      </c>
      <c r="O186" s="16">
        <f>COUNTA(B186:B189)</f>
        <v>0</v>
      </c>
      <c r="P186" s="16">
        <f ca="1">COUNTIF(R186:R189,R185)</f>
        <v>0</v>
      </c>
      <c r="Q186" s="17" t="s">
        <v>0</v>
      </c>
      <c r="R186" s="16" t="str">
        <f>CONCATENATE(B186,Q186)</f>
        <v>A</v>
      </c>
      <c r="S186" s="16">
        <f ca="1">IF(P186&gt;0,P186+O186,O186*3)</f>
        <v>0</v>
      </c>
    </row>
    <row r="187" spans="1:19" ht="15.6" x14ac:dyDescent="0.25">
      <c r="A187" s="185"/>
      <c r="B187" s="25"/>
      <c r="C187" s="21" t="str">
        <f ca="1">+CONCATENATE(I187," ",G187)</f>
        <v>b) 0</v>
      </c>
      <c r="D187" s="22"/>
      <c r="G187" s="34">
        <f ca="1">IF(J186="FIN","",LOOKUP(I185,DATOS!A:A,DATOS!K:K))</f>
        <v>0</v>
      </c>
      <c r="I187" s="31" t="s">
        <v>52</v>
      </c>
      <c r="K187" s="16">
        <f ca="1">S186</f>
        <v>0</v>
      </c>
      <c r="L187" s="16"/>
      <c r="M187" s="16"/>
      <c r="N187" s="16"/>
      <c r="O187" s="16"/>
      <c r="P187" s="16">
        <f ca="1">O186-P186</f>
        <v>0</v>
      </c>
      <c r="Q187" s="17" t="s">
        <v>1</v>
      </c>
      <c r="R187" s="16" t="str">
        <f>CONCATENATE(B187,Q187)</f>
        <v>B</v>
      </c>
      <c r="S187" s="16"/>
    </row>
    <row r="188" spans="1:19" ht="15.6" x14ac:dyDescent="0.25">
      <c r="A188" s="185"/>
      <c r="B188" s="25"/>
      <c r="C188" s="21" t="str">
        <f ca="1">+CONCATENATE(I188," ",G188)</f>
        <v>c) 0</v>
      </c>
      <c r="D188" s="22"/>
      <c r="G188" s="34">
        <f ca="1">IF(J186="FIN","",LOOKUP(I185,DATOS!A:A,DATOS!L:L))</f>
        <v>0</v>
      </c>
      <c r="I188" s="31" t="s">
        <v>51</v>
      </c>
      <c r="K188" s="16"/>
      <c r="L188" s="16"/>
      <c r="M188" s="16"/>
      <c r="N188" s="16"/>
      <c r="O188" s="16"/>
      <c r="P188" s="16"/>
      <c r="Q188" s="17" t="s">
        <v>2</v>
      </c>
      <c r="R188" s="16" t="str">
        <f>CONCATENATE(B188,Q188)</f>
        <v>C</v>
      </c>
      <c r="S188" s="16"/>
    </row>
    <row r="189" spans="1:19" ht="15.6" x14ac:dyDescent="0.25">
      <c r="A189" s="185"/>
      <c r="B189" s="25"/>
      <c r="C189" s="21" t="str">
        <f ca="1">+CONCATENATE(I189," ",G189)</f>
        <v>d) 0</v>
      </c>
      <c r="D189" s="22"/>
      <c r="G189" s="34">
        <f ca="1">IF(J186="FIN","",LOOKUP(I185,DATOS!A:A,DATOS!M:M))</f>
        <v>0</v>
      </c>
      <c r="I189" s="31" t="s">
        <v>43</v>
      </c>
      <c r="K189" s="16"/>
      <c r="L189" s="16"/>
      <c r="M189" s="16"/>
      <c r="N189" s="16"/>
      <c r="O189" s="16"/>
      <c r="P189" s="16"/>
      <c r="Q189" s="17" t="s">
        <v>3</v>
      </c>
      <c r="R189" s="16" t="str">
        <f>CONCATENATE(B189,Q189)</f>
        <v>D</v>
      </c>
      <c r="S189" s="16"/>
    </row>
    <row r="190" spans="1:19" ht="15.6" x14ac:dyDescent="0.25">
      <c r="A190" s="9"/>
      <c r="B190" s="26"/>
      <c r="C190" s="23"/>
      <c r="D190" s="24"/>
      <c r="J190" s="15"/>
    </row>
    <row r="191" spans="1:19" ht="15.6" x14ac:dyDescent="0.25">
      <c r="A191" s="9"/>
      <c r="B191" s="27"/>
      <c r="C191" s="19" t="str">
        <f ca="1">+CONCATENATE(K191,".- ",G191)</f>
        <v>32.- 0</v>
      </c>
      <c r="D191" s="20"/>
      <c r="E191" s="9"/>
      <c r="F191" s="9"/>
      <c r="G191" s="36">
        <f ca="1">IF(J192="FIN","",LOOKUP(I191,DATOS!A:A,DATOS!G:G))</f>
        <v>0</v>
      </c>
      <c r="H191" s="36">
        <f ca="1">IF(J192="FIN",0,LOOKUP(I191,DATOS!A:A,DATOS!N:N))</f>
        <v>0</v>
      </c>
      <c r="I191" s="31">
        <f>+I185+1</f>
        <v>95</v>
      </c>
      <c r="J191" s="56">
        <f>IF(LOOKUP(I191,DATOS!A:A,DATOS!C:C)=0,J185,(LOOKUP(I191,DATOS!A:A,DATOS!C:C)))</f>
        <v>2</v>
      </c>
      <c r="K191" s="18">
        <f>+K185+1</f>
        <v>32</v>
      </c>
      <c r="L191" s="16" t="s">
        <v>31</v>
      </c>
      <c r="M191" s="16" t="s">
        <v>32</v>
      </c>
      <c r="N191" s="16" t="s">
        <v>37</v>
      </c>
      <c r="O191" s="16" t="s">
        <v>33</v>
      </c>
      <c r="P191" s="16" t="s">
        <v>34</v>
      </c>
      <c r="Q191" s="16" t="s">
        <v>35</v>
      </c>
      <c r="R191" s="16" t="str">
        <f ca="1">CONCATENATE("X",H191)</f>
        <v>X0</v>
      </c>
      <c r="S191" s="16" t="s">
        <v>36</v>
      </c>
    </row>
    <row r="192" spans="1:19" ht="15.6" x14ac:dyDescent="0.25">
      <c r="A192" s="185">
        <f ca="1">IF($E$2="X",0,IF(K193&gt;2,H191,K193))</f>
        <v>0</v>
      </c>
      <c r="B192" s="25"/>
      <c r="C192" s="21" t="str">
        <f ca="1">+CONCATENATE(I192," ",G192)</f>
        <v>a) 0</v>
      </c>
      <c r="D192" s="22"/>
      <c r="G192" s="34">
        <f ca="1">IF(J192="FIN","",LOOKUP(I191,DATOS!A:A,DATOS!J:J))</f>
        <v>0</v>
      </c>
      <c r="I192" s="31" t="s">
        <v>53</v>
      </c>
      <c r="J192" s="37" t="str">
        <f>IF(J186="FIN","FIN",IF(J191=J185,"","FIN"))</f>
        <v/>
      </c>
      <c r="K192" s="16" t="s">
        <v>5</v>
      </c>
      <c r="L192" s="16">
        <f ca="1">IF(M192&gt;0,0,P192)</f>
        <v>0</v>
      </c>
      <c r="M192" s="16">
        <f ca="1">IF(P193&gt;0,1,0)</f>
        <v>0</v>
      </c>
      <c r="N192" s="16">
        <f ca="1">IF(M192=1,-1/COUNTA(Q192:Q195),0)</f>
        <v>0</v>
      </c>
      <c r="O192" s="16">
        <f>COUNTA(B192:B195)</f>
        <v>0</v>
      </c>
      <c r="P192" s="16">
        <f ca="1">COUNTIF(R192:R195,R191)</f>
        <v>0</v>
      </c>
      <c r="Q192" s="17" t="s">
        <v>0</v>
      </c>
      <c r="R192" s="16" t="str">
        <f>CONCATENATE(B192,Q192)</f>
        <v>A</v>
      </c>
      <c r="S192" s="16">
        <f ca="1">IF(P192&gt;0,P192+O192,O192*3)</f>
        <v>0</v>
      </c>
    </row>
    <row r="193" spans="1:19" ht="15.6" x14ac:dyDescent="0.25">
      <c r="A193" s="185"/>
      <c r="B193" s="25"/>
      <c r="C193" s="21" t="str">
        <f ca="1">+CONCATENATE(I193," ",G193)</f>
        <v>b) 0</v>
      </c>
      <c r="D193" s="22"/>
      <c r="G193" s="34">
        <f ca="1">IF(J192="FIN","",LOOKUP(I191,DATOS!A:A,DATOS!K:K))</f>
        <v>0</v>
      </c>
      <c r="I193" s="31" t="s">
        <v>52</v>
      </c>
      <c r="K193" s="16">
        <f ca="1">S192</f>
        <v>0</v>
      </c>
      <c r="L193" s="16"/>
      <c r="M193" s="16"/>
      <c r="N193" s="16"/>
      <c r="O193" s="16"/>
      <c r="P193" s="16">
        <f ca="1">O192-P192</f>
        <v>0</v>
      </c>
      <c r="Q193" s="17" t="s">
        <v>1</v>
      </c>
      <c r="R193" s="16" t="str">
        <f>CONCATENATE(B193,Q193)</f>
        <v>B</v>
      </c>
      <c r="S193" s="16"/>
    </row>
    <row r="194" spans="1:19" ht="15.6" x14ac:dyDescent="0.25">
      <c r="A194" s="185"/>
      <c r="B194" s="25"/>
      <c r="C194" s="21" t="str">
        <f ca="1">+CONCATENATE(I194," ",G194)</f>
        <v>c) 0</v>
      </c>
      <c r="D194" s="22"/>
      <c r="G194" s="34">
        <f ca="1">IF(J192="FIN","",LOOKUP(I191,DATOS!A:A,DATOS!L:L))</f>
        <v>0</v>
      </c>
      <c r="I194" s="31" t="s">
        <v>51</v>
      </c>
      <c r="K194" s="16"/>
      <c r="L194" s="16"/>
      <c r="M194" s="16"/>
      <c r="N194" s="16"/>
      <c r="O194" s="16"/>
      <c r="P194" s="16"/>
      <c r="Q194" s="17" t="s">
        <v>2</v>
      </c>
      <c r="R194" s="16" t="str">
        <f>CONCATENATE(B194,Q194)</f>
        <v>C</v>
      </c>
      <c r="S194" s="16"/>
    </row>
    <row r="195" spans="1:19" ht="15.6" x14ac:dyDescent="0.25">
      <c r="A195" s="185"/>
      <c r="B195" s="25"/>
      <c r="C195" s="21" t="str">
        <f ca="1">+CONCATENATE(I195," ",G195)</f>
        <v>d) 0</v>
      </c>
      <c r="D195" s="22"/>
      <c r="G195" s="34">
        <f ca="1">IF(J192="FIN","",LOOKUP(I191,DATOS!A:A,DATOS!M:M))</f>
        <v>0</v>
      </c>
      <c r="I195" s="31" t="s">
        <v>43</v>
      </c>
      <c r="K195" s="16"/>
      <c r="L195" s="16"/>
      <c r="M195" s="16"/>
      <c r="N195" s="16"/>
      <c r="O195" s="16"/>
      <c r="P195" s="16"/>
      <c r="Q195" s="17" t="s">
        <v>3</v>
      </c>
      <c r="R195" s="16" t="str">
        <f>CONCATENATE(B195,Q195)</f>
        <v>D</v>
      </c>
      <c r="S195" s="16"/>
    </row>
    <row r="196" spans="1:19" ht="15.6" x14ac:dyDescent="0.25">
      <c r="A196" s="9"/>
      <c r="B196" s="26"/>
      <c r="C196" s="23"/>
      <c r="D196" s="24"/>
      <c r="J196" s="15"/>
    </row>
    <row r="197" spans="1:19" ht="15.6" x14ac:dyDescent="0.25">
      <c r="A197" s="9"/>
      <c r="B197" s="27"/>
      <c r="C197" s="19" t="str">
        <f ca="1">+CONCATENATE(K197,".- ",G197)</f>
        <v>33.- 0</v>
      </c>
      <c r="D197" s="20"/>
      <c r="E197" s="9"/>
      <c r="F197" s="9"/>
      <c r="G197" s="36">
        <f ca="1">IF(J198="FIN","",LOOKUP(I197,DATOS!A:A,DATOS!G:G))</f>
        <v>0</v>
      </c>
      <c r="H197" s="36">
        <f ca="1">IF(J198="FIN",0,LOOKUP(I197,DATOS!A:A,DATOS!N:N))</f>
        <v>0</v>
      </c>
      <c r="I197" s="31">
        <f>+I191+1</f>
        <v>96</v>
      </c>
      <c r="J197" s="56">
        <f>IF(LOOKUP(I197,DATOS!A:A,DATOS!C:C)=0,J191,(LOOKUP(I197,DATOS!A:A,DATOS!C:C)))</f>
        <v>2</v>
      </c>
      <c r="K197" s="18">
        <f>+K191+1</f>
        <v>33</v>
      </c>
      <c r="L197" s="16" t="s">
        <v>31</v>
      </c>
      <c r="M197" s="16" t="s">
        <v>32</v>
      </c>
      <c r="N197" s="16" t="s">
        <v>37</v>
      </c>
      <c r="O197" s="16" t="s">
        <v>33</v>
      </c>
      <c r="P197" s="16" t="s">
        <v>34</v>
      </c>
      <c r="Q197" s="16" t="s">
        <v>35</v>
      </c>
      <c r="R197" s="16" t="str">
        <f ca="1">CONCATENATE("X",H197)</f>
        <v>X0</v>
      </c>
      <c r="S197" s="16" t="s">
        <v>36</v>
      </c>
    </row>
    <row r="198" spans="1:19" ht="15.6" x14ac:dyDescent="0.25">
      <c r="A198" s="185">
        <f ca="1">IF($E$2="X",0,IF(K199&gt;2,H197,K199))</f>
        <v>0</v>
      </c>
      <c r="B198" s="25"/>
      <c r="C198" s="21" t="str">
        <f ca="1">+CONCATENATE(I198," ",G198)</f>
        <v>a) 0</v>
      </c>
      <c r="D198" s="22"/>
      <c r="G198" s="34">
        <f ca="1">IF(J198="FIN","",LOOKUP(I197,DATOS!A:A,DATOS!J:J))</f>
        <v>0</v>
      </c>
      <c r="I198" s="31" t="s">
        <v>53</v>
      </c>
      <c r="J198" s="37" t="str">
        <f>IF(J192="FIN","FIN",IF(J197=J191,"","FIN"))</f>
        <v/>
      </c>
      <c r="K198" s="16" t="s">
        <v>5</v>
      </c>
      <c r="L198" s="16">
        <f ca="1">IF(M198&gt;0,0,P198)</f>
        <v>0</v>
      </c>
      <c r="M198" s="16">
        <f ca="1">IF(P199&gt;0,1,0)</f>
        <v>0</v>
      </c>
      <c r="N198" s="16">
        <f ca="1">IF(M198=1,-1/COUNTA(Q198:Q201),0)</f>
        <v>0</v>
      </c>
      <c r="O198" s="16">
        <f>COUNTA(B198:B201)</f>
        <v>0</v>
      </c>
      <c r="P198" s="16">
        <f ca="1">COUNTIF(R198:R201,R197)</f>
        <v>0</v>
      </c>
      <c r="Q198" s="17" t="s">
        <v>0</v>
      </c>
      <c r="R198" s="16" t="str">
        <f>CONCATENATE(B198,Q198)</f>
        <v>A</v>
      </c>
      <c r="S198" s="16">
        <f ca="1">IF(P198&gt;0,P198+O198,O198*3)</f>
        <v>0</v>
      </c>
    </row>
    <row r="199" spans="1:19" ht="15.6" x14ac:dyDescent="0.25">
      <c r="A199" s="185"/>
      <c r="B199" s="25"/>
      <c r="C199" s="21" t="str">
        <f ca="1">+CONCATENATE(I199," ",G199)</f>
        <v>b) 0</v>
      </c>
      <c r="D199" s="22"/>
      <c r="G199" s="34">
        <f ca="1">IF(J198="FIN","",LOOKUP(I197,DATOS!A:A,DATOS!K:K))</f>
        <v>0</v>
      </c>
      <c r="I199" s="31" t="s">
        <v>52</v>
      </c>
      <c r="K199" s="16">
        <f ca="1">S198</f>
        <v>0</v>
      </c>
      <c r="L199" s="16"/>
      <c r="M199" s="16"/>
      <c r="N199" s="16"/>
      <c r="O199" s="16"/>
      <c r="P199" s="16">
        <f ca="1">O198-P198</f>
        <v>0</v>
      </c>
      <c r="Q199" s="17" t="s">
        <v>1</v>
      </c>
      <c r="R199" s="16" t="str">
        <f>CONCATENATE(B199,Q199)</f>
        <v>B</v>
      </c>
      <c r="S199" s="16"/>
    </row>
    <row r="200" spans="1:19" ht="15.6" x14ac:dyDescent="0.25">
      <c r="A200" s="185"/>
      <c r="B200" s="25"/>
      <c r="C200" s="21" t="str">
        <f ca="1">+CONCATENATE(I200," ",G200)</f>
        <v>c) 0</v>
      </c>
      <c r="D200" s="22"/>
      <c r="G200" s="34">
        <f ca="1">IF(J198="FIN","",LOOKUP(I197,DATOS!A:A,DATOS!L:L))</f>
        <v>0</v>
      </c>
      <c r="I200" s="31" t="s">
        <v>51</v>
      </c>
      <c r="K200" s="16"/>
      <c r="L200" s="16"/>
      <c r="M200" s="16"/>
      <c r="N200" s="16"/>
      <c r="O200" s="16"/>
      <c r="P200" s="16"/>
      <c r="Q200" s="17" t="s">
        <v>2</v>
      </c>
      <c r="R200" s="16" t="str">
        <f>CONCATENATE(B200,Q200)</f>
        <v>C</v>
      </c>
      <c r="S200" s="16"/>
    </row>
    <row r="201" spans="1:19" ht="15.6" x14ac:dyDescent="0.25">
      <c r="A201" s="185"/>
      <c r="B201" s="25"/>
      <c r="C201" s="21" t="str">
        <f ca="1">+CONCATENATE(I201," ",G201)</f>
        <v>d) 0</v>
      </c>
      <c r="D201" s="22"/>
      <c r="G201" s="34">
        <f ca="1">IF(J198="FIN","",LOOKUP(I197,DATOS!A:A,DATOS!M:M))</f>
        <v>0</v>
      </c>
      <c r="I201" s="31" t="s">
        <v>43</v>
      </c>
      <c r="K201" s="16"/>
      <c r="L201" s="16"/>
      <c r="M201" s="16"/>
      <c r="N201" s="16"/>
      <c r="O201" s="16"/>
      <c r="P201" s="16"/>
      <c r="Q201" s="17" t="s">
        <v>3</v>
      </c>
      <c r="R201" s="16" t="str">
        <f>CONCATENATE(B201,Q201)</f>
        <v>D</v>
      </c>
      <c r="S201" s="16"/>
    </row>
    <row r="202" spans="1:19" ht="15.6" x14ac:dyDescent="0.25">
      <c r="A202" s="9"/>
      <c r="B202" s="26"/>
      <c r="C202" s="23"/>
      <c r="D202" s="24"/>
      <c r="J202" s="15"/>
    </row>
    <row r="203" spans="1:19" ht="15.6" x14ac:dyDescent="0.25">
      <c r="A203" s="9"/>
      <c r="B203" s="27"/>
      <c r="C203" s="19" t="str">
        <f ca="1">+CONCATENATE(K203,".- ",G203)</f>
        <v>34.- 0</v>
      </c>
      <c r="D203" s="20"/>
      <c r="E203" s="9"/>
      <c r="F203" s="9"/>
      <c r="G203" s="36">
        <f ca="1">IF(J204="FIN","",LOOKUP(I203,DATOS!A:A,DATOS!G:G))</f>
        <v>0</v>
      </c>
      <c r="H203" s="36">
        <f ca="1">IF(J204="FIN",0,LOOKUP(I203,DATOS!A:A,DATOS!N:N))</f>
        <v>0</v>
      </c>
      <c r="I203" s="31">
        <f>+I197+1</f>
        <v>97</v>
      </c>
      <c r="J203" s="56">
        <f>IF(LOOKUP(I203,DATOS!A:A,DATOS!C:C)=0,J197,(LOOKUP(I203,DATOS!A:A,DATOS!C:C)))</f>
        <v>2</v>
      </c>
      <c r="K203" s="18">
        <f>+K197+1</f>
        <v>34</v>
      </c>
      <c r="L203" s="16" t="s">
        <v>31</v>
      </c>
      <c r="M203" s="16" t="s">
        <v>32</v>
      </c>
      <c r="N203" s="16" t="s">
        <v>37</v>
      </c>
      <c r="O203" s="16" t="s">
        <v>33</v>
      </c>
      <c r="P203" s="16" t="s">
        <v>34</v>
      </c>
      <c r="Q203" s="16" t="s">
        <v>35</v>
      </c>
      <c r="R203" s="16" t="str">
        <f ca="1">CONCATENATE("X",H203)</f>
        <v>X0</v>
      </c>
      <c r="S203" s="16" t="s">
        <v>36</v>
      </c>
    </row>
    <row r="204" spans="1:19" ht="15.6" x14ac:dyDescent="0.25">
      <c r="A204" s="185">
        <f ca="1">IF($E$2="X",0,IF(K205&gt;2,H203,K205))</f>
        <v>0</v>
      </c>
      <c r="B204" s="25"/>
      <c r="C204" s="21" t="str">
        <f ca="1">+CONCATENATE(I204," ",G204)</f>
        <v>a) 0</v>
      </c>
      <c r="D204" s="22"/>
      <c r="G204" s="34">
        <f ca="1">IF(J204="FIN","",LOOKUP(I203,DATOS!A:A,DATOS!J:J))</f>
        <v>0</v>
      </c>
      <c r="I204" s="31" t="s">
        <v>53</v>
      </c>
      <c r="J204" s="37" t="str">
        <f>IF(J198="FIN","FIN",IF(J203=J197,"","FIN"))</f>
        <v/>
      </c>
      <c r="K204" s="16" t="s">
        <v>5</v>
      </c>
      <c r="L204" s="16">
        <f ca="1">IF(M204&gt;0,0,P204)</f>
        <v>0</v>
      </c>
      <c r="M204" s="16">
        <f ca="1">IF(P205&gt;0,1,0)</f>
        <v>0</v>
      </c>
      <c r="N204" s="16">
        <f ca="1">IF(M204=1,-1/COUNTA(Q204:Q207),0)</f>
        <v>0</v>
      </c>
      <c r="O204" s="16">
        <f>COUNTA(B204:B207)</f>
        <v>0</v>
      </c>
      <c r="P204" s="16">
        <f ca="1">COUNTIF(R204:R207,R203)</f>
        <v>0</v>
      </c>
      <c r="Q204" s="17" t="s">
        <v>0</v>
      </c>
      <c r="R204" s="16" t="str">
        <f>CONCATENATE(B204,Q204)</f>
        <v>A</v>
      </c>
      <c r="S204" s="16">
        <f ca="1">IF(P204&gt;0,P204+O204,O204*3)</f>
        <v>0</v>
      </c>
    </row>
    <row r="205" spans="1:19" ht="15.6" x14ac:dyDescent="0.25">
      <c r="A205" s="185"/>
      <c r="B205" s="25"/>
      <c r="C205" s="21" t="str">
        <f ca="1">+CONCATENATE(I205," ",G205)</f>
        <v>b) 0</v>
      </c>
      <c r="D205" s="22"/>
      <c r="G205" s="34">
        <f ca="1">IF(J204="FIN","",LOOKUP(I203,DATOS!A:A,DATOS!K:K))</f>
        <v>0</v>
      </c>
      <c r="I205" s="31" t="s">
        <v>52</v>
      </c>
      <c r="K205" s="16">
        <f ca="1">S204</f>
        <v>0</v>
      </c>
      <c r="L205" s="16"/>
      <c r="M205" s="16"/>
      <c r="N205" s="16"/>
      <c r="O205" s="16"/>
      <c r="P205" s="16">
        <f ca="1">O204-P204</f>
        <v>0</v>
      </c>
      <c r="Q205" s="17" t="s">
        <v>1</v>
      </c>
      <c r="R205" s="16" t="str">
        <f>CONCATENATE(B205,Q205)</f>
        <v>B</v>
      </c>
      <c r="S205" s="16"/>
    </row>
    <row r="206" spans="1:19" ht="15.6" x14ac:dyDescent="0.25">
      <c r="A206" s="185"/>
      <c r="B206" s="25"/>
      <c r="C206" s="21" t="str">
        <f ca="1">+CONCATENATE(I206," ",G206)</f>
        <v>c) 0</v>
      </c>
      <c r="D206" s="22"/>
      <c r="G206" s="34">
        <f ca="1">IF(J204="FIN","",LOOKUP(I203,DATOS!A:A,DATOS!L:L))</f>
        <v>0</v>
      </c>
      <c r="I206" s="31" t="s">
        <v>51</v>
      </c>
      <c r="K206" s="16"/>
      <c r="L206" s="16"/>
      <c r="M206" s="16"/>
      <c r="N206" s="16"/>
      <c r="O206" s="16"/>
      <c r="P206" s="16"/>
      <c r="Q206" s="17" t="s">
        <v>2</v>
      </c>
      <c r="R206" s="16" t="str">
        <f>CONCATENATE(B206,Q206)</f>
        <v>C</v>
      </c>
      <c r="S206" s="16"/>
    </row>
    <row r="207" spans="1:19" ht="15.6" x14ac:dyDescent="0.25">
      <c r="A207" s="185"/>
      <c r="B207" s="25"/>
      <c r="C207" s="21" t="str">
        <f ca="1">+CONCATENATE(I207," ",G207)</f>
        <v>d) 0</v>
      </c>
      <c r="D207" s="22"/>
      <c r="G207" s="34">
        <f ca="1">IF(J204="FIN","",LOOKUP(I203,DATOS!A:A,DATOS!M:M))</f>
        <v>0</v>
      </c>
      <c r="I207" s="31" t="s">
        <v>43</v>
      </c>
      <c r="K207" s="16"/>
      <c r="L207" s="16"/>
      <c r="M207" s="16"/>
      <c r="N207" s="16"/>
      <c r="O207" s="16"/>
      <c r="P207" s="16"/>
      <c r="Q207" s="17" t="s">
        <v>3</v>
      </c>
      <c r="R207" s="16" t="str">
        <f>CONCATENATE(B207,Q207)</f>
        <v>D</v>
      </c>
      <c r="S207" s="16"/>
    </row>
    <row r="208" spans="1:19" ht="15.6" x14ac:dyDescent="0.25">
      <c r="A208" s="9"/>
      <c r="B208" s="26"/>
      <c r="C208" s="23"/>
      <c r="D208" s="24"/>
      <c r="J208" s="15"/>
    </row>
    <row r="209" spans="1:19" ht="15.6" x14ac:dyDescent="0.25">
      <c r="A209" s="9"/>
      <c r="B209" s="27"/>
      <c r="C209" s="19" t="str">
        <f ca="1">+CONCATENATE(K209,".- ",G209)</f>
        <v>35.- 0</v>
      </c>
      <c r="D209" s="20"/>
      <c r="E209" s="9"/>
      <c r="F209" s="9"/>
      <c r="G209" s="36">
        <f ca="1">IF(J210="FIN","",LOOKUP(I209,DATOS!A:A,DATOS!G:G))</f>
        <v>0</v>
      </c>
      <c r="H209" s="36">
        <f ca="1">IF(J210="FIN",0,LOOKUP(I209,DATOS!A:A,DATOS!N:N))</f>
        <v>0</v>
      </c>
      <c r="I209" s="31">
        <f>+I203+1</f>
        <v>98</v>
      </c>
      <c r="J209" s="56">
        <f>IF(LOOKUP(I209,DATOS!A:A,DATOS!C:C)=0,J203,(LOOKUP(I209,DATOS!A:A,DATOS!C:C)))</f>
        <v>2</v>
      </c>
      <c r="K209" s="18">
        <f>+K203+1</f>
        <v>35</v>
      </c>
      <c r="L209" s="16" t="s">
        <v>31</v>
      </c>
      <c r="M209" s="16" t="s">
        <v>32</v>
      </c>
      <c r="N209" s="16" t="s">
        <v>37</v>
      </c>
      <c r="O209" s="16" t="s">
        <v>33</v>
      </c>
      <c r="P209" s="16" t="s">
        <v>34</v>
      </c>
      <c r="Q209" s="16" t="s">
        <v>35</v>
      </c>
      <c r="R209" s="16" t="str">
        <f ca="1">CONCATENATE("X",H209)</f>
        <v>X0</v>
      </c>
      <c r="S209" s="16" t="s">
        <v>36</v>
      </c>
    </row>
    <row r="210" spans="1:19" ht="15.6" x14ac:dyDescent="0.25">
      <c r="A210" s="185">
        <f ca="1">IF($E$2="X",0,IF(K211&gt;2,H209,K211))</f>
        <v>0</v>
      </c>
      <c r="B210" s="25"/>
      <c r="C210" s="21" t="str">
        <f ca="1">+CONCATENATE(I210," ",G210)</f>
        <v>a) 0</v>
      </c>
      <c r="D210" s="22"/>
      <c r="G210" s="34">
        <f ca="1">IF(J210="FIN","",LOOKUP(I209,DATOS!A:A,DATOS!J:J))</f>
        <v>0</v>
      </c>
      <c r="I210" s="31" t="s">
        <v>53</v>
      </c>
      <c r="J210" s="37" t="str">
        <f>IF(J204="FIN","FIN",IF(J209=J203,"","FIN"))</f>
        <v/>
      </c>
      <c r="K210" s="16" t="s">
        <v>5</v>
      </c>
      <c r="L210" s="16">
        <f ca="1">IF(M210&gt;0,0,P210)</f>
        <v>0</v>
      </c>
      <c r="M210" s="16">
        <f ca="1">IF(P211&gt;0,1,0)</f>
        <v>0</v>
      </c>
      <c r="N210" s="16">
        <f ca="1">IF(M210=1,-1/COUNTA(Q210:Q213),0)</f>
        <v>0</v>
      </c>
      <c r="O210" s="16">
        <f>COUNTA(B210:B213)</f>
        <v>0</v>
      </c>
      <c r="P210" s="16">
        <f ca="1">COUNTIF(R210:R213,R209)</f>
        <v>0</v>
      </c>
      <c r="Q210" s="17" t="s">
        <v>0</v>
      </c>
      <c r="R210" s="16" t="str">
        <f>CONCATENATE(B210,Q210)</f>
        <v>A</v>
      </c>
      <c r="S210" s="16">
        <f ca="1">IF(P210&gt;0,P210+O210,O210*3)</f>
        <v>0</v>
      </c>
    </row>
    <row r="211" spans="1:19" ht="15.6" x14ac:dyDescent="0.25">
      <c r="A211" s="185"/>
      <c r="B211" s="25"/>
      <c r="C211" s="21" t="str">
        <f ca="1">+CONCATENATE(I211," ",G211)</f>
        <v>b) 0</v>
      </c>
      <c r="D211" s="22"/>
      <c r="G211" s="34">
        <f ca="1">IF(J210="FIN","",LOOKUP(I209,DATOS!A:A,DATOS!K:K))</f>
        <v>0</v>
      </c>
      <c r="I211" s="31" t="s">
        <v>52</v>
      </c>
      <c r="K211" s="16">
        <f ca="1">S210</f>
        <v>0</v>
      </c>
      <c r="L211" s="16"/>
      <c r="M211" s="16"/>
      <c r="N211" s="16"/>
      <c r="O211" s="16"/>
      <c r="P211" s="16">
        <f ca="1">O210-P210</f>
        <v>0</v>
      </c>
      <c r="Q211" s="17" t="s">
        <v>1</v>
      </c>
      <c r="R211" s="16" t="str">
        <f>CONCATENATE(B211,Q211)</f>
        <v>B</v>
      </c>
      <c r="S211" s="16"/>
    </row>
    <row r="212" spans="1:19" ht="15.6" x14ac:dyDescent="0.25">
      <c r="A212" s="185"/>
      <c r="B212" s="25"/>
      <c r="C212" s="21" t="str">
        <f ca="1">+CONCATENATE(I212," ",G212)</f>
        <v>c) 0</v>
      </c>
      <c r="D212" s="22"/>
      <c r="G212" s="34">
        <f ca="1">IF(J210="FIN","",LOOKUP(I209,DATOS!A:A,DATOS!L:L))</f>
        <v>0</v>
      </c>
      <c r="I212" s="31" t="s">
        <v>51</v>
      </c>
      <c r="K212" s="16"/>
      <c r="L212" s="16"/>
      <c r="M212" s="16"/>
      <c r="N212" s="16"/>
      <c r="O212" s="16"/>
      <c r="P212" s="16"/>
      <c r="Q212" s="17" t="s">
        <v>2</v>
      </c>
      <c r="R212" s="16" t="str">
        <f>CONCATENATE(B212,Q212)</f>
        <v>C</v>
      </c>
      <c r="S212" s="16"/>
    </row>
    <row r="213" spans="1:19" ht="15.6" x14ac:dyDescent="0.25">
      <c r="A213" s="185"/>
      <c r="B213" s="25"/>
      <c r="C213" s="21" t="str">
        <f ca="1">+CONCATENATE(I213," ",G213)</f>
        <v>d) 0</v>
      </c>
      <c r="D213" s="22"/>
      <c r="G213" s="34">
        <f ca="1">IF(J210="FIN","",LOOKUP(I209,DATOS!A:A,DATOS!M:M))</f>
        <v>0</v>
      </c>
      <c r="I213" s="31" t="s">
        <v>43</v>
      </c>
      <c r="K213" s="16"/>
      <c r="L213" s="16"/>
      <c r="M213" s="16"/>
      <c r="N213" s="16"/>
      <c r="O213" s="16"/>
      <c r="P213" s="16"/>
      <c r="Q213" s="17" t="s">
        <v>3</v>
      </c>
      <c r="R213" s="16" t="str">
        <f>CONCATENATE(B213,Q213)</f>
        <v>D</v>
      </c>
      <c r="S213" s="16"/>
    </row>
    <row r="214" spans="1:19" ht="15.6" x14ac:dyDescent="0.25">
      <c r="A214" s="9"/>
      <c r="B214" s="26"/>
      <c r="C214" s="23"/>
      <c r="D214" s="24"/>
      <c r="J214" s="15"/>
    </row>
    <row r="215" spans="1:19" ht="15.6" x14ac:dyDescent="0.25">
      <c r="A215" s="9"/>
      <c r="B215" s="27"/>
      <c r="C215" s="19" t="str">
        <f ca="1">+CONCATENATE(K215,".- ",G215)</f>
        <v>36.- 0</v>
      </c>
      <c r="D215" s="20"/>
      <c r="E215" s="9"/>
      <c r="F215" s="9"/>
      <c r="G215" s="36">
        <f ca="1">IF(J216="FIN","",LOOKUP(I215,DATOS!A:A,DATOS!G:G))</f>
        <v>0</v>
      </c>
      <c r="H215" s="36">
        <f ca="1">IF(J216="FIN",0,LOOKUP(I215,DATOS!A:A,DATOS!N:N))</f>
        <v>0</v>
      </c>
      <c r="I215" s="31">
        <f>+I209+1</f>
        <v>99</v>
      </c>
      <c r="J215" s="56">
        <f>IF(LOOKUP(I215,DATOS!A:A,DATOS!C:C)=0,J209,(LOOKUP(I215,DATOS!A:A,DATOS!C:C)))</f>
        <v>2</v>
      </c>
      <c r="K215" s="18">
        <f>+K209+1</f>
        <v>36</v>
      </c>
      <c r="L215" s="16" t="s">
        <v>31</v>
      </c>
      <c r="M215" s="16" t="s">
        <v>32</v>
      </c>
      <c r="N215" s="16" t="s">
        <v>37</v>
      </c>
      <c r="O215" s="16" t="s">
        <v>33</v>
      </c>
      <c r="P215" s="16" t="s">
        <v>34</v>
      </c>
      <c r="Q215" s="16" t="s">
        <v>35</v>
      </c>
      <c r="R215" s="16" t="str">
        <f ca="1">CONCATENATE("X",H215)</f>
        <v>X0</v>
      </c>
      <c r="S215" s="16" t="s">
        <v>36</v>
      </c>
    </row>
    <row r="216" spans="1:19" ht="15.6" x14ac:dyDescent="0.25">
      <c r="A216" s="185">
        <f ca="1">IF($E$2="X",0,IF(K217&gt;2,H215,K217))</f>
        <v>0</v>
      </c>
      <c r="B216" s="25"/>
      <c r="C216" s="21" t="str">
        <f ca="1">+CONCATENATE(I216," ",G216)</f>
        <v>a) 0</v>
      </c>
      <c r="D216" s="22"/>
      <c r="G216" s="34">
        <f ca="1">IF(J216="FIN","",LOOKUP(I215,DATOS!A:A,DATOS!J:J))</f>
        <v>0</v>
      </c>
      <c r="I216" s="31" t="s">
        <v>53</v>
      </c>
      <c r="J216" s="37" t="str">
        <f>IF(J210="FIN","FIN",IF(J215=J209,"","FIN"))</f>
        <v/>
      </c>
      <c r="K216" s="16" t="s">
        <v>5</v>
      </c>
      <c r="L216" s="16">
        <f ca="1">IF(M216&gt;0,0,P216)</f>
        <v>0</v>
      </c>
      <c r="M216" s="16">
        <f ca="1">IF(P217&gt;0,1,0)</f>
        <v>0</v>
      </c>
      <c r="N216" s="16">
        <f ca="1">IF(M216=1,-1/COUNTA(Q216:Q219),0)</f>
        <v>0</v>
      </c>
      <c r="O216" s="16">
        <f>COUNTA(B216:B219)</f>
        <v>0</v>
      </c>
      <c r="P216" s="16">
        <f ca="1">COUNTIF(R216:R219,R215)</f>
        <v>0</v>
      </c>
      <c r="Q216" s="17" t="s">
        <v>0</v>
      </c>
      <c r="R216" s="16" t="str">
        <f>CONCATENATE(B216,Q216)</f>
        <v>A</v>
      </c>
      <c r="S216" s="16">
        <f ca="1">IF(P216&gt;0,P216+O216,O216*3)</f>
        <v>0</v>
      </c>
    </row>
    <row r="217" spans="1:19" ht="15.6" x14ac:dyDescent="0.25">
      <c r="A217" s="185"/>
      <c r="B217" s="25"/>
      <c r="C217" s="21" t="str">
        <f ca="1">+CONCATENATE(I217," ",G217)</f>
        <v>b) 0</v>
      </c>
      <c r="D217" s="22"/>
      <c r="G217" s="34">
        <f ca="1">IF(J216="FIN","",LOOKUP(I215,DATOS!A:A,DATOS!K:K))</f>
        <v>0</v>
      </c>
      <c r="I217" s="31" t="s">
        <v>52</v>
      </c>
      <c r="K217" s="16">
        <f ca="1">S216</f>
        <v>0</v>
      </c>
      <c r="L217" s="16"/>
      <c r="M217" s="16"/>
      <c r="N217" s="16"/>
      <c r="O217" s="16"/>
      <c r="P217" s="16">
        <f ca="1">O216-P216</f>
        <v>0</v>
      </c>
      <c r="Q217" s="17" t="s">
        <v>1</v>
      </c>
      <c r="R217" s="16" t="str">
        <f>CONCATENATE(B217,Q217)</f>
        <v>B</v>
      </c>
      <c r="S217" s="16"/>
    </row>
    <row r="218" spans="1:19" ht="15.6" x14ac:dyDescent="0.25">
      <c r="A218" s="185"/>
      <c r="B218" s="25"/>
      <c r="C218" s="21" t="str">
        <f ca="1">+CONCATENATE(I218," ",G218)</f>
        <v>c) 0</v>
      </c>
      <c r="D218" s="22"/>
      <c r="G218" s="34">
        <f ca="1">IF(J216="FIN","",LOOKUP(I215,DATOS!A:A,DATOS!L:L))</f>
        <v>0</v>
      </c>
      <c r="I218" s="31" t="s">
        <v>51</v>
      </c>
      <c r="K218" s="16"/>
      <c r="L218" s="16"/>
      <c r="M218" s="16"/>
      <c r="N218" s="16"/>
      <c r="O218" s="16"/>
      <c r="P218" s="16"/>
      <c r="Q218" s="17" t="s">
        <v>2</v>
      </c>
      <c r="R218" s="16" t="str">
        <f>CONCATENATE(B218,Q218)</f>
        <v>C</v>
      </c>
      <c r="S218" s="16"/>
    </row>
    <row r="219" spans="1:19" ht="15.6" x14ac:dyDescent="0.25">
      <c r="A219" s="185"/>
      <c r="B219" s="25"/>
      <c r="C219" s="21" t="str">
        <f ca="1">+CONCATENATE(I219," ",G219)</f>
        <v>d) 0</v>
      </c>
      <c r="D219" s="22"/>
      <c r="G219" s="34">
        <f ca="1">IF(J216="FIN","",LOOKUP(I215,DATOS!A:A,DATOS!M:M))</f>
        <v>0</v>
      </c>
      <c r="I219" s="31" t="s">
        <v>43</v>
      </c>
      <c r="K219" s="16"/>
      <c r="L219" s="16"/>
      <c r="M219" s="16"/>
      <c r="N219" s="16"/>
      <c r="O219" s="16"/>
      <c r="P219" s="16"/>
      <c r="Q219" s="17" t="s">
        <v>3</v>
      </c>
      <c r="R219" s="16" t="str">
        <f>CONCATENATE(B219,Q219)</f>
        <v>D</v>
      </c>
      <c r="S219" s="16"/>
    </row>
    <row r="220" spans="1:19" ht="15.6" x14ac:dyDescent="0.25">
      <c r="A220" s="9"/>
      <c r="B220" s="26"/>
      <c r="C220" s="23"/>
      <c r="D220" s="24"/>
      <c r="J220" s="15"/>
    </row>
    <row r="221" spans="1:19" ht="15.6" x14ac:dyDescent="0.25">
      <c r="A221" s="9"/>
      <c r="B221" s="27"/>
      <c r="C221" s="19" t="str">
        <f ca="1">+CONCATENATE(K221,".- ",G221)</f>
        <v>37.- 0</v>
      </c>
      <c r="D221" s="20"/>
      <c r="E221" s="9"/>
      <c r="F221" s="9"/>
      <c r="G221" s="36">
        <f ca="1">IF(J222="FIN","",LOOKUP(I221,DATOS!A:A,DATOS!G:G))</f>
        <v>0</v>
      </c>
      <c r="H221" s="36">
        <f ca="1">IF(J222="FIN",0,LOOKUP(I221,DATOS!A:A,DATOS!N:N))</f>
        <v>0</v>
      </c>
      <c r="I221" s="31">
        <f>+I215+1</f>
        <v>100</v>
      </c>
      <c r="J221" s="56">
        <f>IF(LOOKUP(I221,DATOS!A:A,DATOS!C:C)=0,J215,(LOOKUP(I221,DATOS!A:A,DATOS!C:C)))</f>
        <v>2</v>
      </c>
      <c r="K221" s="18">
        <f>+K215+1</f>
        <v>37</v>
      </c>
      <c r="L221" s="16" t="s">
        <v>31</v>
      </c>
      <c r="M221" s="16" t="s">
        <v>32</v>
      </c>
      <c r="N221" s="16" t="s">
        <v>37</v>
      </c>
      <c r="O221" s="16" t="s">
        <v>33</v>
      </c>
      <c r="P221" s="16" t="s">
        <v>34</v>
      </c>
      <c r="Q221" s="16" t="s">
        <v>35</v>
      </c>
      <c r="R221" s="16" t="str">
        <f ca="1">CONCATENATE("X",H221)</f>
        <v>X0</v>
      </c>
      <c r="S221" s="16" t="s">
        <v>36</v>
      </c>
    </row>
    <row r="222" spans="1:19" ht="15.6" x14ac:dyDescent="0.25">
      <c r="A222" s="185">
        <f ca="1">IF($E$2="X",0,IF(K223&gt;2,H221,K223))</f>
        <v>0</v>
      </c>
      <c r="B222" s="25"/>
      <c r="C222" s="21" t="str">
        <f ca="1">+CONCATENATE(I222," ",G222)</f>
        <v>a) 0</v>
      </c>
      <c r="D222" s="22"/>
      <c r="G222" s="34">
        <f ca="1">IF(J222="FIN","",LOOKUP(I221,DATOS!A:A,DATOS!J:J))</f>
        <v>0</v>
      </c>
      <c r="I222" s="31" t="s">
        <v>53</v>
      </c>
      <c r="J222" s="37" t="str">
        <f>IF(J216="FIN","FIN",IF(J221=J215,"","FIN"))</f>
        <v/>
      </c>
      <c r="K222" s="16" t="s">
        <v>5</v>
      </c>
      <c r="L222" s="16">
        <f ca="1">IF(M222&gt;0,0,P222)</f>
        <v>0</v>
      </c>
      <c r="M222" s="16">
        <f ca="1">IF(P223&gt;0,1,0)</f>
        <v>0</v>
      </c>
      <c r="N222" s="16">
        <f ca="1">IF(M222=1,-1/COUNTA(Q222:Q225),0)</f>
        <v>0</v>
      </c>
      <c r="O222" s="16">
        <f>COUNTA(B222:B225)</f>
        <v>0</v>
      </c>
      <c r="P222" s="16">
        <f ca="1">COUNTIF(R222:R225,R221)</f>
        <v>0</v>
      </c>
      <c r="Q222" s="17" t="s">
        <v>0</v>
      </c>
      <c r="R222" s="16" t="str">
        <f>CONCATENATE(B222,Q222)</f>
        <v>A</v>
      </c>
      <c r="S222" s="16">
        <f ca="1">IF(P222&gt;0,P222+O222,O222*3)</f>
        <v>0</v>
      </c>
    </row>
    <row r="223" spans="1:19" ht="15.6" x14ac:dyDescent="0.25">
      <c r="A223" s="185"/>
      <c r="B223" s="25"/>
      <c r="C223" s="21" t="str">
        <f ca="1">+CONCATENATE(I223," ",G223)</f>
        <v>b) 0</v>
      </c>
      <c r="D223" s="22"/>
      <c r="G223" s="34">
        <f ca="1">IF(J222="FIN","",LOOKUP(I221,DATOS!A:A,DATOS!K:K))</f>
        <v>0</v>
      </c>
      <c r="I223" s="31" t="s">
        <v>52</v>
      </c>
      <c r="K223" s="16">
        <f ca="1">S222</f>
        <v>0</v>
      </c>
      <c r="L223" s="16"/>
      <c r="M223" s="16"/>
      <c r="N223" s="16"/>
      <c r="O223" s="16"/>
      <c r="P223" s="16">
        <f ca="1">O222-P222</f>
        <v>0</v>
      </c>
      <c r="Q223" s="17" t="s">
        <v>1</v>
      </c>
      <c r="R223" s="16" t="str">
        <f>CONCATENATE(B223,Q223)</f>
        <v>B</v>
      </c>
      <c r="S223" s="16"/>
    </row>
    <row r="224" spans="1:19" ht="15.6" x14ac:dyDescent="0.25">
      <c r="A224" s="185"/>
      <c r="B224" s="25"/>
      <c r="C224" s="21" t="str">
        <f ca="1">+CONCATENATE(I224," ",G224)</f>
        <v>c) 0</v>
      </c>
      <c r="D224" s="22"/>
      <c r="G224" s="34">
        <f ca="1">IF(J222="FIN","",LOOKUP(I221,DATOS!A:A,DATOS!L:L))</f>
        <v>0</v>
      </c>
      <c r="I224" s="31" t="s">
        <v>51</v>
      </c>
      <c r="K224" s="16"/>
      <c r="L224" s="16"/>
      <c r="M224" s="16"/>
      <c r="N224" s="16"/>
      <c r="O224" s="16"/>
      <c r="P224" s="16"/>
      <c r="Q224" s="17" t="s">
        <v>2</v>
      </c>
      <c r="R224" s="16" t="str">
        <f>CONCATENATE(B224,Q224)</f>
        <v>C</v>
      </c>
      <c r="S224" s="16"/>
    </row>
    <row r="225" spans="1:19" ht="15.6" x14ac:dyDescent="0.25">
      <c r="A225" s="185"/>
      <c r="B225" s="25"/>
      <c r="C225" s="21" t="str">
        <f ca="1">+CONCATENATE(I225," ",G225)</f>
        <v>d) 0</v>
      </c>
      <c r="D225" s="22"/>
      <c r="G225" s="34">
        <f ca="1">IF(J222="FIN","",LOOKUP(I221,DATOS!A:A,DATOS!M:M))</f>
        <v>0</v>
      </c>
      <c r="I225" s="31" t="s">
        <v>43</v>
      </c>
      <c r="K225" s="16"/>
      <c r="L225" s="16"/>
      <c r="M225" s="16"/>
      <c r="N225" s="16"/>
      <c r="O225" s="16"/>
      <c r="P225" s="16"/>
      <c r="Q225" s="17" t="s">
        <v>3</v>
      </c>
      <c r="R225" s="16" t="str">
        <f>CONCATENATE(B225,Q225)</f>
        <v>D</v>
      </c>
      <c r="S225" s="16"/>
    </row>
    <row r="226" spans="1:19" ht="15.6" x14ac:dyDescent="0.25">
      <c r="A226" s="9"/>
      <c r="B226" s="26"/>
      <c r="C226" s="23"/>
      <c r="D226" s="24"/>
      <c r="J226" s="15"/>
    </row>
    <row r="227" spans="1:19" ht="15.6" x14ac:dyDescent="0.25">
      <c r="A227" s="9"/>
      <c r="B227" s="27"/>
      <c r="C227" s="19" t="str">
        <f ca="1">+CONCATENATE(K227,".- ",G227)</f>
        <v>38.- 0</v>
      </c>
      <c r="D227" s="20"/>
      <c r="E227" s="9"/>
      <c r="F227" s="9"/>
      <c r="G227" s="36">
        <f ca="1">IF(J228="FIN","",LOOKUP(I227,DATOS!A:A,DATOS!G:G))</f>
        <v>0</v>
      </c>
      <c r="H227" s="36">
        <f ca="1">IF(J228="FIN",0,LOOKUP(I227,DATOS!A:A,DATOS!N:N))</f>
        <v>0</v>
      </c>
      <c r="I227" s="31">
        <f>+I221+1</f>
        <v>101</v>
      </c>
      <c r="J227" s="56">
        <f>IF(LOOKUP(I227,DATOS!A:A,DATOS!C:C)=0,J221,(LOOKUP(I227,DATOS!A:A,DATOS!C:C)))</f>
        <v>2</v>
      </c>
      <c r="K227" s="18">
        <f>+K221+1</f>
        <v>38</v>
      </c>
      <c r="L227" s="16" t="s">
        <v>31</v>
      </c>
      <c r="M227" s="16" t="s">
        <v>32</v>
      </c>
      <c r="N227" s="16" t="s">
        <v>37</v>
      </c>
      <c r="O227" s="16" t="s">
        <v>33</v>
      </c>
      <c r="P227" s="16" t="s">
        <v>34</v>
      </c>
      <c r="Q227" s="16" t="s">
        <v>35</v>
      </c>
      <c r="R227" s="16" t="str">
        <f ca="1">CONCATENATE("X",H227)</f>
        <v>X0</v>
      </c>
      <c r="S227" s="16" t="s">
        <v>36</v>
      </c>
    </row>
    <row r="228" spans="1:19" ht="15.6" x14ac:dyDescent="0.25">
      <c r="A228" s="185">
        <f ca="1">IF($E$2="X",0,IF(K229&gt;2,H227,K229))</f>
        <v>0</v>
      </c>
      <c r="B228" s="25"/>
      <c r="C228" s="21" t="str">
        <f ca="1">+CONCATENATE(I228," ",G228)</f>
        <v>a) 0</v>
      </c>
      <c r="D228" s="22"/>
      <c r="G228" s="34">
        <f ca="1">IF(J228="FIN","",LOOKUP(I227,DATOS!A:A,DATOS!J:J))</f>
        <v>0</v>
      </c>
      <c r="I228" s="31" t="s">
        <v>53</v>
      </c>
      <c r="J228" s="37" t="str">
        <f>IF(J222="FIN","FIN",IF(J227=J221,"","FIN"))</f>
        <v/>
      </c>
      <c r="K228" s="16" t="s">
        <v>5</v>
      </c>
      <c r="L228" s="16">
        <f ca="1">IF(M228&gt;0,0,P228)</f>
        <v>0</v>
      </c>
      <c r="M228" s="16">
        <f ca="1">IF(P229&gt;0,1,0)</f>
        <v>0</v>
      </c>
      <c r="N228" s="16">
        <f ca="1">IF(M228=1,-1/COUNTA(Q228:Q231),0)</f>
        <v>0</v>
      </c>
      <c r="O228" s="16">
        <f>COUNTA(B228:B231)</f>
        <v>0</v>
      </c>
      <c r="P228" s="16">
        <f ca="1">COUNTIF(R228:R231,R227)</f>
        <v>0</v>
      </c>
      <c r="Q228" s="17" t="s">
        <v>0</v>
      </c>
      <c r="R228" s="16" t="str">
        <f>CONCATENATE(B228,Q228)</f>
        <v>A</v>
      </c>
      <c r="S228" s="16">
        <f ca="1">IF(P228&gt;0,P228+O228,O228*3)</f>
        <v>0</v>
      </c>
    </row>
    <row r="229" spans="1:19" ht="15.6" x14ac:dyDescent="0.25">
      <c r="A229" s="185"/>
      <c r="B229" s="25"/>
      <c r="C229" s="21" t="str">
        <f ca="1">+CONCATENATE(I229," ",G229)</f>
        <v>b) 0</v>
      </c>
      <c r="D229" s="22"/>
      <c r="G229" s="34">
        <f ca="1">IF(J228="FIN","",LOOKUP(I227,DATOS!A:A,DATOS!K:K))</f>
        <v>0</v>
      </c>
      <c r="I229" s="31" t="s">
        <v>52</v>
      </c>
      <c r="K229" s="16">
        <f ca="1">S228</f>
        <v>0</v>
      </c>
      <c r="L229" s="16"/>
      <c r="M229" s="16"/>
      <c r="N229" s="16"/>
      <c r="O229" s="16"/>
      <c r="P229" s="16">
        <f ca="1">O228-P228</f>
        <v>0</v>
      </c>
      <c r="Q229" s="17" t="s">
        <v>1</v>
      </c>
      <c r="R229" s="16" t="str">
        <f>CONCATENATE(B229,Q229)</f>
        <v>B</v>
      </c>
      <c r="S229" s="16"/>
    </row>
    <row r="230" spans="1:19" ht="15.6" x14ac:dyDescent="0.25">
      <c r="A230" s="185"/>
      <c r="B230" s="25"/>
      <c r="C230" s="21" t="str">
        <f ca="1">+CONCATENATE(I230," ",G230)</f>
        <v>c) 0</v>
      </c>
      <c r="D230" s="22"/>
      <c r="G230" s="34">
        <f ca="1">IF(J228="FIN","",LOOKUP(I227,DATOS!A:A,DATOS!L:L))</f>
        <v>0</v>
      </c>
      <c r="I230" s="31" t="s">
        <v>51</v>
      </c>
      <c r="K230" s="16"/>
      <c r="L230" s="16"/>
      <c r="M230" s="16"/>
      <c r="N230" s="16"/>
      <c r="O230" s="16"/>
      <c r="P230" s="16"/>
      <c r="Q230" s="17" t="s">
        <v>2</v>
      </c>
      <c r="R230" s="16" t="str">
        <f>CONCATENATE(B230,Q230)</f>
        <v>C</v>
      </c>
      <c r="S230" s="16"/>
    </row>
    <row r="231" spans="1:19" ht="15.6" x14ac:dyDescent="0.25">
      <c r="A231" s="185"/>
      <c r="B231" s="25"/>
      <c r="C231" s="21" t="str">
        <f ca="1">+CONCATENATE(I231," ",G231)</f>
        <v>d) 0</v>
      </c>
      <c r="D231" s="22"/>
      <c r="G231" s="34">
        <f ca="1">IF(J228="FIN","",LOOKUP(I227,DATOS!A:A,DATOS!M:M))</f>
        <v>0</v>
      </c>
      <c r="I231" s="31" t="s">
        <v>43</v>
      </c>
      <c r="K231" s="16"/>
      <c r="L231" s="16"/>
      <c r="M231" s="16"/>
      <c r="N231" s="16"/>
      <c r="O231" s="16"/>
      <c r="P231" s="16"/>
      <c r="Q231" s="17" t="s">
        <v>3</v>
      </c>
      <c r="R231" s="16" t="str">
        <f>CONCATENATE(B231,Q231)</f>
        <v>D</v>
      </c>
      <c r="S231" s="16"/>
    </row>
    <row r="232" spans="1:19" ht="15.6" x14ac:dyDescent="0.25">
      <c r="A232" s="9"/>
      <c r="B232" s="26"/>
      <c r="C232" s="23"/>
      <c r="D232" s="24"/>
      <c r="J232" s="15"/>
    </row>
    <row r="233" spans="1:19" ht="15.6" x14ac:dyDescent="0.25">
      <c r="A233" s="9"/>
      <c r="B233" s="27"/>
      <c r="C233" s="19" t="str">
        <f ca="1">+CONCATENATE(K233,".- ",G233)</f>
        <v>39.- 0</v>
      </c>
      <c r="D233" s="20"/>
      <c r="E233" s="9"/>
      <c r="F233" s="9"/>
      <c r="G233" s="36">
        <f ca="1">IF(J234="FIN","",LOOKUP(I233,DATOS!A:A,DATOS!G:G))</f>
        <v>0</v>
      </c>
      <c r="H233" s="36">
        <f ca="1">IF(J234="FIN",0,LOOKUP(I233,DATOS!A:A,DATOS!N:N))</f>
        <v>0</v>
      </c>
      <c r="I233" s="31">
        <f>+I227+1</f>
        <v>102</v>
      </c>
      <c r="J233" s="56">
        <f>IF(LOOKUP(I233,DATOS!A:A,DATOS!C:C)=0,J227,(LOOKUP(I233,DATOS!A:A,DATOS!C:C)))</f>
        <v>2</v>
      </c>
      <c r="K233" s="18">
        <f>+K227+1</f>
        <v>39</v>
      </c>
      <c r="L233" s="16" t="s">
        <v>31</v>
      </c>
      <c r="M233" s="16" t="s">
        <v>32</v>
      </c>
      <c r="N233" s="16" t="s">
        <v>37</v>
      </c>
      <c r="O233" s="16" t="s">
        <v>33</v>
      </c>
      <c r="P233" s="16" t="s">
        <v>34</v>
      </c>
      <c r="Q233" s="16" t="s">
        <v>35</v>
      </c>
      <c r="R233" s="16" t="str">
        <f ca="1">CONCATENATE("X",H233)</f>
        <v>X0</v>
      </c>
      <c r="S233" s="16" t="s">
        <v>36</v>
      </c>
    </row>
    <row r="234" spans="1:19" ht="15.6" x14ac:dyDescent="0.25">
      <c r="A234" s="185">
        <f ca="1">IF($E$2="X",0,IF(K235&gt;2,H233,K235))</f>
        <v>0</v>
      </c>
      <c r="B234" s="25"/>
      <c r="C234" s="21" t="str">
        <f ca="1">+CONCATENATE(I234," ",G234)</f>
        <v>a) 0</v>
      </c>
      <c r="D234" s="22"/>
      <c r="G234" s="34">
        <f ca="1">IF(J234="FIN","",LOOKUP(I233,DATOS!A:A,DATOS!J:J))</f>
        <v>0</v>
      </c>
      <c r="I234" s="31" t="s">
        <v>53</v>
      </c>
      <c r="J234" s="37" t="str">
        <f>IF(J228="FIN","FIN",IF(J233=J227,"","FIN"))</f>
        <v/>
      </c>
      <c r="K234" s="16" t="s">
        <v>5</v>
      </c>
      <c r="L234" s="16">
        <f ca="1">IF(M234&gt;0,0,P234)</f>
        <v>0</v>
      </c>
      <c r="M234" s="16">
        <f ca="1">IF(P235&gt;0,1,0)</f>
        <v>0</v>
      </c>
      <c r="N234" s="16">
        <f ca="1">IF(M234=1,-1/COUNTA(Q234:Q237),0)</f>
        <v>0</v>
      </c>
      <c r="O234" s="16">
        <f>COUNTA(B234:B237)</f>
        <v>0</v>
      </c>
      <c r="P234" s="16">
        <f ca="1">COUNTIF(R234:R237,R233)</f>
        <v>0</v>
      </c>
      <c r="Q234" s="17" t="s">
        <v>0</v>
      </c>
      <c r="R234" s="16" t="str">
        <f>CONCATENATE(B234,Q234)</f>
        <v>A</v>
      </c>
      <c r="S234" s="16">
        <f ca="1">IF(P234&gt;0,P234+O234,O234*3)</f>
        <v>0</v>
      </c>
    </row>
    <row r="235" spans="1:19" ht="15.6" x14ac:dyDescent="0.25">
      <c r="A235" s="185"/>
      <c r="B235" s="25"/>
      <c r="C235" s="21" t="str">
        <f ca="1">+CONCATENATE(I235," ",G235)</f>
        <v>b) 0</v>
      </c>
      <c r="D235" s="22"/>
      <c r="G235" s="34">
        <f ca="1">IF(J234="FIN","",LOOKUP(I233,DATOS!A:A,DATOS!K:K))</f>
        <v>0</v>
      </c>
      <c r="I235" s="31" t="s">
        <v>52</v>
      </c>
      <c r="K235" s="16">
        <f ca="1">S234</f>
        <v>0</v>
      </c>
      <c r="L235" s="16"/>
      <c r="M235" s="16"/>
      <c r="N235" s="16"/>
      <c r="O235" s="16"/>
      <c r="P235" s="16">
        <f ca="1">O234-P234</f>
        <v>0</v>
      </c>
      <c r="Q235" s="17" t="s">
        <v>1</v>
      </c>
      <c r="R235" s="16" t="str">
        <f>CONCATENATE(B235,Q235)</f>
        <v>B</v>
      </c>
      <c r="S235" s="16"/>
    </row>
    <row r="236" spans="1:19" ht="15.6" x14ac:dyDescent="0.25">
      <c r="A236" s="185"/>
      <c r="B236" s="25"/>
      <c r="C236" s="21" t="str">
        <f ca="1">+CONCATENATE(I236," ",G236)</f>
        <v>c) 0</v>
      </c>
      <c r="D236" s="22"/>
      <c r="G236" s="34">
        <f ca="1">IF(J234="FIN","",LOOKUP(I233,DATOS!A:A,DATOS!L:L))</f>
        <v>0</v>
      </c>
      <c r="I236" s="31" t="s">
        <v>51</v>
      </c>
      <c r="K236" s="16"/>
      <c r="L236" s="16"/>
      <c r="M236" s="16"/>
      <c r="N236" s="16"/>
      <c r="O236" s="16"/>
      <c r="P236" s="16"/>
      <c r="Q236" s="17" t="s">
        <v>2</v>
      </c>
      <c r="R236" s="16" t="str">
        <f>CONCATENATE(B236,Q236)</f>
        <v>C</v>
      </c>
      <c r="S236" s="16"/>
    </row>
    <row r="237" spans="1:19" ht="15.6" x14ac:dyDescent="0.25">
      <c r="A237" s="185"/>
      <c r="B237" s="25"/>
      <c r="C237" s="21" t="str">
        <f ca="1">+CONCATENATE(I237," ",G237)</f>
        <v>d) 0</v>
      </c>
      <c r="D237" s="22"/>
      <c r="G237" s="34">
        <f ca="1">IF(J234="FIN","",LOOKUP(I233,DATOS!A:A,DATOS!M:M))</f>
        <v>0</v>
      </c>
      <c r="I237" s="31" t="s">
        <v>43</v>
      </c>
      <c r="K237" s="16"/>
      <c r="L237" s="16"/>
      <c r="M237" s="16"/>
      <c r="N237" s="16"/>
      <c r="O237" s="16"/>
      <c r="P237" s="16"/>
      <c r="Q237" s="17" t="s">
        <v>3</v>
      </c>
      <c r="R237" s="16" t="str">
        <f>CONCATENATE(B237,Q237)</f>
        <v>D</v>
      </c>
      <c r="S237" s="16"/>
    </row>
    <row r="238" spans="1:19" ht="15.6" x14ac:dyDescent="0.25">
      <c r="A238" s="9"/>
      <c r="B238" s="26"/>
      <c r="C238" s="23"/>
      <c r="D238" s="24"/>
      <c r="J238" s="15"/>
    </row>
    <row r="239" spans="1:19" ht="15.6" x14ac:dyDescent="0.25">
      <c r="A239" s="9"/>
      <c r="B239" s="27"/>
      <c r="C239" s="19" t="str">
        <f ca="1">+CONCATENATE(K239,".- ",G239)</f>
        <v>40.- 0</v>
      </c>
      <c r="D239" s="20"/>
      <c r="E239" s="9"/>
      <c r="F239" s="9"/>
      <c r="G239" s="36">
        <f ca="1">IF(J240="FIN","",LOOKUP(I239,DATOS!A:A,DATOS!G:G))</f>
        <v>0</v>
      </c>
      <c r="H239" s="36">
        <f ca="1">IF(J240="FIN",0,LOOKUP(I239,DATOS!A:A,DATOS!N:N))</f>
        <v>0</v>
      </c>
      <c r="I239" s="31">
        <f>+I233+1</f>
        <v>103</v>
      </c>
      <c r="J239" s="56">
        <f>IF(LOOKUP(I239,DATOS!A:A,DATOS!C:C)=0,J233,(LOOKUP(I239,DATOS!A:A,DATOS!C:C)))</f>
        <v>2</v>
      </c>
      <c r="K239" s="18">
        <f>+K233+1</f>
        <v>40</v>
      </c>
      <c r="L239" s="16" t="s">
        <v>31</v>
      </c>
      <c r="M239" s="16" t="s">
        <v>32</v>
      </c>
      <c r="N239" s="16" t="s">
        <v>37</v>
      </c>
      <c r="O239" s="16" t="s">
        <v>33</v>
      </c>
      <c r="P239" s="16" t="s">
        <v>34</v>
      </c>
      <c r="Q239" s="16" t="s">
        <v>35</v>
      </c>
      <c r="R239" s="16" t="str">
        <f ca="1">CONCATENATE("X",H239)</f>
        <v>X0</v>
      </c>
      <c r="S239" s="16" t="s">
        <v>36</v>
      </c>
    </row>
    <row r="240" spans="1:19" ht="15.6" x14ac:dyDescent="0.25">
      <c r="A240" s="185">
        <f ca="1">IF($E$2="X",0,IF(K241&gt;2,H239,K241))</f>
        <v>0</v>
      </c>
      <c r="B240" s="25"/>
      <c r="C240" s="21" t="str">
        <f ca="1">+CONCATENATE(I240," ",G240)</f>
        <v>a) 0</v>
      </c>
      <c r="D240" s="22"/>
      <c r="G240" s="34">
        <f ca="1">IF(J240="FIN","",LOOKUP(I239,DATOS!A:A,DATOS!J:J))</f>
        <v>0</v>
      </c>
      <c r="I240" s="31" t="s">
        <v>53</v>
      </c>
      <c r="J240" s="37" t="str">
        <f>IF(J234="FIN","FIN",IF(J239=J233,"","FIN"))</f>
        <v/>
      </c>
      <c r="K240" s="16" t="s">
        <v>5</v>
      </c>
      <c r="L240" s="16">
        <f ca="1">IF(M240&gt;0,0,P240)</f>
        <v>0</v>
      </c>
      <c r="M240" s="16">
        <f ca="1">IF(P241&gt;0,1,0)</f>
        <v>0</v>
      </c>
      <c r="N240" s="16">
        <f ca="1">IF(M240=1,-1/COUNTA(Q240:Q243),0)</f>
        <v>0</v>
      </c>
      <c r="O240" s="16">
        <f>COUNTA(B240:B243)</f>
        <v>0</v>
      </c>
      <c r="P240" s="16">
        <f ca="1">COUNTIF(R240:R243,R239)</f>
        <v>0</v>
      </c>
      <c r="Q240" s="17" t="s">
        <v>0</v>
      </c>
      <c r="R240" s="16" t="str">
        <f>CONCATENATE(B240,Q240)</f>
        <v>A</v>
      </c>
      <c r="S240" s="16">
        <f ca="1">IF(P240&gt;0,P240+O240,O240*3)</f>
        <v>0</v>
      </c>
    </row>
    <row r="241" spans="1:19" ht="15.6" x14ac:dyDescent="0.25">
      <c r="A241" s="185"/>
      <c r="B241" s="25"/>
      <c r="C241" s="21" t="str">
        <f ca="1">+CONCATENATE(I241," ",G241)</f>
        <v>b) 0</v>
      </c>
      <c r="D241" s="22"/>
      <c r="G241" s="34">
        <f ca="1">IF(J240="FIN","",LOOKUP(I239,DATOS!A:A,DATOS!K:K))</f>
        <v>0</v>
      </c>
      <c r="I241" s="31" t="s">
        <v>52</v>
      </c>
      <c r="K241" s="16">
        <f ca="1">S240</f>
        <v>0</v>
      </c>
      <c r="L241" s="16"/>
      <c r="M241" s="16"/>
      <c r="N241" s="16"/>
      <c r="O241" s="16"/>
      <c r="P241" s="16">
        <f ca="1">O240-P240</f>
        <v>0</v>
      </c>
      <c r="Q241" s="17" t="s">
        <v>1</v>
      </c>
      <c r="R241" s="16" t="str">
        <f>CONCATENATE(B241,Q241)</f>
        <v>B</v>
      </c>
      <c r="S241" s="16"/>
    </row>
    <row r="242" spans="1:19" ht="15.6" x14ac:dyDescent="0.25">
      <c r="A242" s="185"/>
      <c r="B242" s="25"/>
      <c r="C242" s="21" t="str">
        <f ca="1">+CONCATENATE(I242," ",G242)</f>
        <v>c) 0</v>
      </c>
      <c r="D242" s="22"/>
      <c r="G242" s="34">
        <f ca="1">IF(J240="FIN","",LOOKUP(I239,DATOS!A:A,DATOS!L:L))</f>
        <v>0</v>
      </c>
      <c r="I242" s="31" t="s">
        <v>51</v>
      </c>
      <c r="K242" s="16"/>
      <c r="L242" s="16"/>
      <c r="M242" s="16"/>
      <c r="N242" s="16"/>
      <c r="O242" s="16"/>
      <c r="P242" s="16"/>
      <c r="Q242" s="17" t="s">
        <v>2</v>
      </c>
      <c r="R242" s="16" t="str">
        <f>CONCATENATE(B242,Q242)</f>
        <v>C</v>
      </c>
      <c r="S242" s="16"/>
    </row>
    <row r="243" spans="1:19" ht="15.6" x14ac:dyDescent="0.25">
      <c r="A243" s="185"/>
      <c r="B243" s="25"/>
      <c r="C243" s="21" t="str">
        <f ca="1">+CONCATENATE(I243," ",G243)</f>
        <v>d) 0</v>
      </c>
      <c r="D243" s="22"/>
      <c r="G243" s="34">
        <f ca="1">IF(J240="FIN","",LOOKUP(I239,DATOS!A:A,DATOS!M:M))</f>
        <v>0</v>
      </c>
      <c r="I243" s="31" t="s">
        <v>43</v>
      </c>
      <c r="K243" s="16"/>
      <c r="L243" s="16"/>
      <c r="M243" s="16"/>
      <c r="N243" s="16"/>
      <c r="O243" s="16"/>
      <c r="P243" s="16"/>
      <c r="Q243" s="17" t="s">
        <v>3</v>
      </c>
      <c r="R243" s="16" t="str">
        <f>CONCATENATE(B243,Q243)</f>
        <v>D</v>
      </c>
      <c r="S243" s="16"/>
    </row>
    <row r="244" spans="1:19" ht="15.6" x14ac:dyDescent="0.25">
      <c r="A244" s="9"/>
      <c r="B244" s="26"/>
      <c r="C244" s="23"/>
      <c r="D244" s="24"/>
      <c r="J244" s="15"/>
    </row>
    <row r="245" spans="1:19" ht="15.6" x14ac:dyDescent="0.25">
      <c r="A245" s="9"/>
      <c r="B245" s="27"/>
      <c r="C245" s="19" t="str">
        <f ca="1">+CONCATENATE(K245,".- ",G245)</f>
        <v>41.- 0</v>
      </c>
      <c r="D245" s="20"/>
      <c r="E245" s="9"/>
      <c r="F245" s="9"/>
      <c r="G245" s="36">
        <f ca="1">IF(J246="FIN","",LOOKUP(I245,DATOS!A:A,DATOS!G:G))</f>
        <v>0</v>
      </c>
      <c r="H245" s="36">
        <f ca="1">IF(J246="FIN",0,LOOKUP(I245,DATOS!A:A,DATOS!N:N))</f>
        <v>0</v>
      </c>
      <c r="I245" s="31">
        <f>+I239+1</f>
        <v>104</v>
      </c>
      <c r="J245" s="56">
        <f>IF(LOOKUP(I245,DATOS!A:A,DATOS!C:C)=0,J239,(LOOKUP(I245,DATOS!A:A,DATOS!C:C)))</f>
        <v>2</v>
      </c>
      <c r="K245" s="18">
        <f>+K239+1</f>
        <v>41</v>
      </c>
      <c r="L245" s="16" t="s">
        <v>31</v>
      </c>
      <c r="M245" s="16" t="s">
        <v>32</v>
      </c>
      <c r="N245" s="16" t="s">
        <v>37</v>
      </c>
      <c r="O245" s="16" t="s">
        <v>33</v>
      </c>
      <c r="P245" s="16" t="s">
        <v>34</v>
      </c>
      <c r="Q245" s="16" t="s">
        <v>35</v>
      </c>
      <c r="R245" s="16" t="str">
        <f ca="1">CONCATENATE("X",H245)</f>
        <v>X0</v>
      </c>
      <c r="S245" s="16" t="s">
        <v>36</v>
      </c>
    </row>
    <row r="246" spans="1:19" ht="15.6" x14ac:dyDescent="0.25">
      <c r="A246" s="185">
        <f ca="1">IF($E$2="X",0,IF(K247&gt;2,H245,K247))</f>
        <v>0</v>
      </c>
      <c r="B246" s="25"/>
      <c r="C246" s="21" t="str">
        <f ca="1">+CONCATENATE(I246," ",G246)</f>
        <v>a) 0</v>
      </c>
      <c r="D246" s="22"/>
      <c r="G246" s="34">
        <f ca="1">IF(J246="FIN","",LOOKUP(I245,DATOS!A:A,DATOS!J:J))</f>
        <v>0</v>
      </c>
      <c r="I246" s="31" t="s">
        <v>53</v>
      </c>
      <c r="J246" s="37" t="str">
        <f>IF(J240="FIN","FIN",IF(J245=J239,"","FIN"))</f>
        <v/>
      </c>
      <c r="K246" s="16" t="s">
        <v>5</v>
      </c>
      <c r="L246" s="16">
        <f ca="1">IF(M246&gt;0,0,P246)</f>
        <v>0</v>
      </c>
      <c r="M246" s="16">
        <f ca="1">IF(P247&gt;0,1,0)</f>
        <v>0</v>
      </c>
      <c r="N246" s="16">
        <f ca="1">IF(M246=1,-1/COUNTA(Q246:Q249),0)</f>
        <v>0</v>
      </c>
      <c r="O246" s="16">
        <f>COUNTA(B246:B249)</f>
        <v>0</v>
      </c>
      <c r="P246" s="16">
        <f ca="1">COUNTIF(R246:R249,R245)</f>
        <v>0</v>
      </c>
      <c r="Q246" s="17" t="s">
        <v>0</v>
      </c>
      <c r="R246" s="16" t="str">
        <f>CONCATENATE(B246,Q246)</f>
        <v>A</v>
      </c>
      <c r="S246" s="16">
        <f ca="1">IF(P246&gt;0,P246+O246,O246*3)</f>
        <v>0</v>
      </c>
    </row>
    <row r="247" spans="1:19" ht="15.6" x14ac:dyDescent="0.25">
      <c r="A247" s="185"/>
      <c r="B247" s="25"/>
      <c r="C247" s="21" t="str">
        <f ca="1">+CONCATENATE(I247," ",G247)</f>
        <v>b) 0</v>
      </c>
      <c r="D247" s="22"/>
      <c r="G247" s="34">
        <f ca="1">IF(J246="FIN","",LOOKUP(I245,DATOS!A:A,DATOS!K:K))</f>
        <v>0</v>
      </c>
      <c r="I247" s="31" t="s">
        <v>52</v>
      </c>
      <c r="K247" s="16">
        <f ca="1">S246</f>
        <v>0</v>
      </c>
      <c r="L247" s="16"/>
      <c r="M247" s="16"/>
      <c r="N247" s="16"/>
      <c r="O247" s="16"/>
      <c r="P247" s="16">
        <f ca="1">O246-P246</f>
        <v>0</v>
      </c>
      <c r="Q247" s="17" t="s">
        <v>1</v>
      </c>
      <c r="R247" s="16" t="str">
        <f>CONCATENATE(B247,Q247)</f>
        <v>B</v>
      </c>
      <c r="S247" s="16"/>
    </row>
    <row r="248" spans="1:19" ht="15.6" x14ac:dyDescent="0.25">
      <c r="A248" s="185"/>
      <c r="B248" s="25"/>
      <c r="C248" s="21" t="str">
        <f ca="1">+CONCATENATE(I248," ",G248)</f>
        <v>c) 0</v>
      </c>
      <c r="D248" s="22"/>
      <c r="G248" s="34">
        <f ca="1">IF(J246="FIN","",LOOKUP(I245,DATOS!A:A,DATOS!L:L))</f>
        <v>0</v>
      </c>
      <c r="I248" s="31" t="s">
        <v>51</v>
      </c>
      <c r="K248" s="16"/>
      <c r="L248" s="16"/>
      <c r="M248" s="16"/>
      <c r="N248" s="16"/>
      <c r="O248" s="16"/>
      <c r="P248" s="16"/>
      <c r="Q248" s="17" t="s">
        <v>2</v>
      </c>
      <c r="R248" s="16" t="str">
        <f>CONCATENATE(B248,Q248)</f>
        <v>C</v>
      </c>
      <c r="S248" s="16"/>
    </row>
    <row r="249" spans="1:19" ht="15.6" x14ac:dyDescent="0.25">
      <c r="A249" s="185"/>
      <c r="B249" s="25"/>
      <c r="C249" s="21" t="str">
        <f ca="1">+CONCATENATE(I249," ",G249)</f>
        <v>d) 0</v>
      </c>
      <c r="D249" s="22"/>
      <c r="G249" s="34">
        <f ca="1">IF(J246="FIN","",LOOKUP(I245,DATOS!A:A,DATOS!M:M))</f>
        <v>0</v>
      </c>
      <c r="I249" s="31" t="s">
        <v>43</v>
      </c>
      <c r="K249" s="16"/>
      <c r="L249" s="16"/>
      <c r="M249" s="16"/>
      <c r="N249" s="16"/>
      <c r="O249" s="16"/>
      <c r="P249" s="16"/>
      <c r="Q249" s="17" t="s">
        <v>3</v>
      </c>
      <c r="R249" s="16" t="str">
        <f>CONCATENATE(B249,Q249)</f>
        <v>D</v>
      </c>
      <c r="S249" s="16"/>
    </row>
    <row r="250" spans="1:19" ht="15.6" x14ac:dyDescent="0.25">
      <c r="A250" s="9"/>
      <c r="B250" s="26"/>
      <c r="C250" s="23"/>
      <c r="D250" s="24"/>
      <c r="J250" s="15"/>
    </row>
    <row r="251" spans="1:19" ht="15.6" x14ac:dyDescent="0.25">
      <c r="A251" s="9"/>
      <c r="B251" s="27"/>
      <c r="C251" s="19" t="str">
        <f ca="1">+CONCATENATE(K251,".- ",G251)</f>
        <v>42.- 0</v>
      </c>
      <c r="D251" s="20"/>
      <c r="E251" s="9"/>
      <c r="F251" s="9"/>
      <c r="G251" s="36">
        <f ca="1">IF(J252="FIN","",LOOKUP(I251,DATOS!A:A,DATOS!G:G))</f>
        <v>0</v>
      </c>
      <c r="H251" s="36">
        <f ca="1">IF(J252="FIN",0,LOOKUP(I251,DATOS!A:A,DATOS!N:N))</f>
        <v>0</v>
      </c>
      <c r="I251" s="31">
        <f>+I245+1</f>
        <v>105</v>
      </c>
      <c r="J251" s="56">
        <f>IF(LOOKUP(I251,DATOS!A:A,DATOS!C:C)=0,J245,(LOOKUP(I251,DATOS!A:A,DATOS!C:C)))</f>
        <v>2</v>
      </c>
      <c r="K251" s="18">
        <f>+K245+1</f>
        <v>42</v>
      </c>
      <c r="L251" s="16" t="s">
        <v>31</v>
      </c>
      <c r="M251" s="16" t="s">
        <v>32</v>
      </c>
      <c r="N251" s="16" t="s">
        <v>37</v>
      </c>
      <c r="O251" s="16" t="s">
        <v>33</v>
      </c>
      <c r="P251" s="16" t="s">
        <v>34</v>
      </c>
      <c r="Q251" s="16" t="s">
        <v>35</v>
      </c>
      <c r="R251" s="16" t="str">
        <f ca="1">CONCATENATE("X",H251)</f>
        <v>X0</v>
      </c>
      <c r="S251" s="16" t="s">
        <v>36</v>
      </c>
    </row>
    <row r="252" spans="1:19" ht="15.6" x14ac:dyDescent="0.25">
      <c r="A252" s="185">
        <f ca="1">IF($E$2="X",0,IF(K253&gt;2,H251,K253))</f>
        <v>0</v>
      </c>
      <c r="B252" s="25"/>
      <c r="C252" s="21" t="str">
        <f ca="1">+CONCATENATE(I252," ",G252)</f>
        <v>a) 0</v>
      </c>
      <c r="D252" s="22"/>
      <c r="G252" s="34">
        <f ca="1">IF(J252="FIN","",LOOKUP(I251,DATOS!A:A,DATOS!J:J))</f>
        <v>0</v>
      </c>
      <c r="I252" s="31" t="s">
        <v>53</v>
      </c>
      <c r="J252" s="37" t="str">
        <f>IF(J246="FIN","FIN",IF(J251=J245,"","FIN"))</f>
        <v/>
      </c>
      <c r="K252" s="16" t="s">
        <v>5</v>
      </c>
      <c r="L252" s="16">
        <f ca="1">IF(M252&gt;0,0,P252)</f>
        <v>0</v>
      </c>
      <c r="M252" s="16">
        <f ca="1">IF(P253&gt;0,1,0)</f>
        <v>0</v>
      </c>
      <c r="N252" s="16">
        <f ca="1">IF(M252=1,-1/COUNTA(Q252:Q255),0)</f>
        <v>0</v>
      </c>
      <c r="O252" s="16">
        <f>COUNTA(B252:B255)</f>
        <v>0</v>
      </c>
      <c r="P252" s="16">
        <f ca="1">COUNTIF(R252:R255,R251)</f>
        <v>0</v>
      </c>
      <c r="Q252" s="17" t="s">
        <v>0</v>
      </c>
      <c r="R252" s="16" t="str">
        <f>CONCATENATE(B252,Q252)</f>
        <v>A</v>
      </c>
      <c r="S252" s="16">
        <f ca="1">IF(P252&gt;0,P252+O252,O252*3)</f>
        <v>0</v>
      </c>
    </row>
    <row r="253" spans="1:19" ht="15.6" x14ac:dyDescent="0.25">
      <c r="A253" s="185"/>
      <c r="B253" s="25"/>
      <c r="C253" s="21" t="str">
        <f ca="1">+CONCATENATE(I253," ",G253)</f>
        <v>b) 0</v>
      </c>
      <c r="D253" s="22"/>
      <c r="G253" s="34">
        <f ca="1">IF(J252="FIN","",LOOKUP(I251,DATOS!A:A,DATOS!K:K))</f>
        <v>0</v>
      </c>
      <c r="I253" s="31" t="s">
        <v>52</v>
      </c>
      <c r="K253" s="16">
        <f ca="1">S252</f>
        <v>0</v>
      </c>
      <c r="L253" s="16"/>
      <c r="M253" s="16"/>
      <c r="N253" s="16"/>
      <c r="O253" s="16"/>
      <c r="P253" s="16">
        <f ca="1">O252-P252</f>
        <v>0</v>
      </c>
      <c r="Q253" s="17" t="s">
        <v>1</v>
      </c>
      <c r="R253" s="16" t="str">
        <f>CONCATENATE(B253,Q253)</f>
        <v>B</v>
      </c>
      <c r="S253" s="16"/>
    </row>
    <row r="254" spans="1:19" ht="15.6" x14ac:dyDescent="0.25">
      <c r="A254" s="185"/>
      <c r="B254" s="25"/>
      <c r="C254" s="21" t="str">
        <f ca="1">+CONCATENATE(I254," ",G254)</f>
        <v>c) 0</v>
      </c>
      <c r="D254" s="22"/>
      <c r="G254" s="34">
        <f ca="1">IF(J252="FIN","",LOOKUP(I251,DATOS!A:A,DATOS!L:L))</f>
        <v>0</v>
      </c>
      <c r="I254" s="31" t="s">
        <v>51</v>
      </c>
      <c r="K254" s="16"/>
      <c r="L254" s="16"/>
      <c r="M254" s="16"/>
      <c r="N254" s="16"/>
      <c r="O254" s="16"/>
      <c r="P254" s="16"/>
      <c r="Q254" s="17" t="s">
        <v>2</v>
      </c>
      <c r="R254" s="16" t="str">
        <f>CONCATENATE(B254,Q254)</f>
        <v>C</v>
      </c>
      <c r="S254" s="16"/>
    </row>
    <row r="255" spans="1:19" ht="15.6" x14ac:dyDescent="0.25">
      <c r="A255" s="185"/>
      <c r="B255" s="25"/>
      <c r="C255" s="21" t="str">
        <f ca="1">+CONCATENATE(I255," ",G255)</f>
        <v>d) 0</v>
      </c>
      <c r="D255" s="22"/>
      <c r="G255" s="34">
        <f ca="1">IF(J252="FIN","",LOOKUP(I251,DATOS!A:A,DATOS!M:M))</f>
        <v>0</v>
      </c>
      <c r="I255" s="31" t="s">
        <v>43</v>
      </c>
      <c r="K255" s="16"/>
      <c r="L255" s="16"/>
      <c r="M255" s="16"/>
      <c r="N255" s="16"/>
      <c r="O255" s="16"/>
      <c r="P255" s="16"/>
      <c r="Q255" s="17" t="s">
        <v>3</v>
      </c>
      <c r="R255" s="16" t="str">
        <f>CONCATENATE(B255,Q255)</f>
        <v>D</v>
      </c>
      <c r="S255" s="16"/>
    </row>
    <row r="256" spans="1:19" ht="15.6" x14ac:dyDescent="0.25">
      <c r="A256" s="9"/>
      <c r="B256" s="26"/>
      <c r="C256" s="23"/>
      <c r="D256" s="24"/>
      <c r="J256" s="15"/>
    </row>
    <row r="257" spans="1:19" ht="15.6" x14ac:dyDescent="0.25">
      <c r="A257" s="9"/>
      <c r="B257" s="27"/>
      <c r="C257" s="19" t="str">
        <f ca="1">+CONCATENATE(K257,".- ",G257)</f>
        <v>43.- 0</v>
      </c>
      <c r="D257" s="20"/>
      <c r="E257" s="9"/>
      <c r="F257" s="9"/>
      <c r="G257" s="36">
        <f ca="1">IF(J258="FIN","",LOOKUP(I257,DATOS!A:A,DATOS!G:G))</f>
        <v>0</v>
      </c>
      <c r="H257" s="36">
        <f ca="1">IF(J258="FIN",0,LOOKUP(I257,DATOS!A:A,DATOS!N:N))</f>
        <v>0</v>
      </c>
      <c r="I257" s="31">
        <f>+I251+1</f>
        <v>106</v>
      </c>
      <c r="J257" s="56">
        <f>IF(LOOKUP(I257,DATOS!A:A,DATOS!C:C)=0,J251,(LOOKUP(I257,DATOS!A:A,DATOS!C:C)))</f>
        <v>2</v>
      </c>
      <c r="K257" s="18">
        <f>+K251+1</f>
        <v>43</v>
      </c>
      <c r="L257" s="16" t="s">
        <v>31</v>
      </c>
      <c r="M257" s="16" t="s">
        <v>32</v>
      </c>
      <c r="N257" s="16" t="s">
        <v>37</v>
      </c>
      <c r="O257" s="16" t="s">
        <v>33</v>
      </c>
      <c r="P257" s="16" t="s">
        <v>34</v>
      </c>
      <c r="Q257" s="16" t="s">
        <v>35</v>
      </c>
      <c r="R257" s="16" t="str">
        <f ca="1">CONCATENATE("X",H257)</f>
        <v>X0</v>
      </c>
      <c r="S257" s="16" t="s">
        <v>36</v>
      </c>
    </row>
    <row r="258" spans="1:19" ht="15.6" x14ac:dyDescent="0.25">
      <c r="A258" s="185">
        <f ca="1">IF($E$2="X",0,IF(K259&gt;2,H257,K259))</f>
        <v>0</v>
      </c>
      <c r="B258" s="25"/>
      <c r="C258" s="21" t="str">
        <f ca="1">+CONCATENATE(I258," ",G258)</f>
        <v>a) 0</v>
      </c>
      <c r="D258" s="22"/>
      <c r="G258" s="34">
        <f ca="1">IF(J258="FIN","",LOOKUP(I257,DATOS!A:A,DATOS!J:J))</f>
        <v>0</v>
      </c>
      <c r="I258" s="31" t="s">
        <v>53</v>
      </c>
      <c r="J258" s="37" t="str">
        <f>IF(J252="FIN","FIN",IF(J257=J251,"","FIN"))</f>
        <v/>
      </c>
      <c r="K258" s="16" t="s">
        <v>5</v>
      </c>
      <c r="L258" s="16">
        <f ca="1">IF(M258&gt;0,0,P258)</f>
        <v>0</v>
      </c>
      <c r="M258" s="16">
        <f ca="1">IF(P259&gt;0,1,0)</f>
        <v>0</v>
      </c>
      <c r="N258" s="16">
        <f ca="1">IF(M258=1,-1/COUNTA(Q258:Q261),0)</f>
        <v>0</v>
      </c>
      <c r="O258" s="16">
        <f>COUNTA(B258:B261)</f>
        <v>0</v>
      </c>
      <c r="P258" s="16">
        <f ca="1">COUNTIF(R258:R261,R257)</f>
        <v>0</v>
      </c>
      <c r="Q258" s="17" t="s">
        <v>0</v>
      </c>
      <c r="R258" s="16" t="str">
        <f>CONCATENATE(B258,Q258)</f>
        <v>A</v>
      </c>
      <c r="S258" s="16">
        <f ca="1">IF(P258&gt;0,P258+O258,O258*3)</f>
        <v>0</v>
      </c>
    </row>
    <row r="259" spans="1:19" ht="15.6" x14ac:dyDescent="0.25">
      <c r="A259" s="185"/>
      <c r="B259" s="25"/>
      <c r="C259" s="21" t="str">
        <f ca="1">+CONCATENATE(I259," ",G259)</f>
        <v>b) 0</v>
      </c>
      <c r="D259" s="22"/>
      <c r="G259" s="34">
        <f ca="1">IF(J258="FIN","",LOOKUP(I257,DATOS!A:A,DATOS!K:K))</f>
        <v>0</v>
      </c>
      <c r="I259" s="31" t="s">
        <v>52</v>
      </c>
      <c r="K259" s="16">
        <f ca="1">S258</f>
        <v>0</v>
      </c>
      <c r="L259" s="16"/>
      <c r="M259" s="16"/>
      <c r="N259" s="16"/>
      <c r="O259" s="16"/>
      <c r="P259" s="16">
        <f ca="1">O258-P258</f>
        <v>0</v>
      </c>
      <c r="Q259" s="17" t="s">
        <v>1</v>
      </c>
      <c r="R259" s="16" t="str">
        <f>CONCATENATE(B259,Q259)</f>
        <v>B</v>
      </c>
      <c r="S259" s="16"/>
    </row>
    <row r="260" spans="1:19" ht="15.6" x14ac:dyDescent="0.25">
      <c r="A260" s="185"/>
      <c r="B260" s="25"/>
      <c r="C260" s="21" t="str">
        <f ca="1">+CONCATENATE(I260," ",G260)</f>
        <v>c) 0</v>
      </c>
      <c r="D260" s="22"/>
      <c r="G260" s="34">
        <f ca="1">IF(J258="FIN","",LOOKUP(I257,DATOS!A:A,DATOS!L:L))</f>
        <v>0</v>
      </c>
      <c r="I260" s="31" t="s">
        <v>51</v>
      </c>
      <c r="K260" s="16"/>
      <c r="L260" s="16"/>
      <c r="M260" s="16"/>
      <c r="N260" s="16"/>
      <c r="O260" s="16"/>
      <c r="P260" s="16"/>
      <c r="Q260" s="17" t="s">
        <v>2</v>
      </c>
      <c r="R260" s="16" t="str">
        <f>CONCATENATE(B260,Q260)</f>
        <v>C</v>
      </c>
      <c r="S260" s="16"/>
    </row>
    <row r="261" spans="1:19" ht="15.6" x14ac:dyDescent="0.25">
      <c r="A261" s="185"/>
      <c r="B261" s="25"/>
      <c r="C261" s="21" t="str">
        <f ca="1">+CONCATENATE(I261," ",G261)</f>
        <v>d) 0</v>
      </c>
      <c r="D261" s="22"/>
      <c r="G261" s="34">
        <f ca="1">IF(J258="FIN","",LOOKUP(I257,DATOS!A:A,DATOS!M:M))</f>
        <v>0</v>
      </c>
      <c r="I261" s="31" t="s">
        <v>43</v>
      </c>
      <c r="K261" s="16"/>
      <c r="L261" s="16"/>
      <c r="M261" s="16"/>
      <c r="N261" s="16"/>
      <c r="O261" s="16"/>
      <c r="P261" s="16"/>
      <c r="Q261" s="17" t="s">
        <v>3</v>
      </c>
      <c r="R261" s="16" t="str">
        <f>CONCATENATE(B261,Q261)</f>
        <v>D</v>
      </c>
      <c r="S261" s="16"/>
    </row>
    <row r="262" spans="1:19" ht="15.6" x14ac:dyDescent="0.25">
      <c r="A262" s="9"/>
      <c r="B262" s="26"/>
      <c r="C262" s="23"/>
      <c r="D262" s="24"/>
      <c r="J262" s="15"/>
    </row>
    <row r="263" spans="1:19" ht="15.6" x14ac:dyDescent="0.25">
      <c r="A263" s="9"/>
      <c r="B263" s="27"/>
      <c r="C263" s="19" t="str">
        <f ca="1">+CONCATENATE(K263,".- ",G263)</f>
        <v>44.- 0</v>
      </c>
      <c r="D263" s="20"/>
      <c r="E263" s="9"/>
      <c r="F263" s="9"/>
      <c r="G263" s="36">
        <f ca="1">IF(J264="FIN","",LOOKUP(I263,DATOS!A:A,DATOS!G:G))</f>
        <v>0</v>
      </c>
      <c r="H263" s="36">
        <f ca="1">IF(J264="FIN",0,LOOKUP(I263,DATOS!A:A,DATOS!N:N))</f>
        <v>0</v>
      </c>
      <c r="I263" s="31">
        <f>+I257+1</f>
        <v>107</v>
      </c>
      <c r="J263" s="56">
        <f>IF(LOOKUP(I263,DATOS!A:A,DATOS!C:C)=0,J257,(LOOKUP(I263,DATOS!A:A,DATOS!C:C)))</f>
        <v>2</v>
      </c>
      <c r="K263" s="18">
        <f>+K257+1</f>
        <v>44</v>
      </c>
      <c r="L263" s="16" t="s">
        <v>31</v>
      </c>
      <c r="M263" s="16" t="s">
        <v>32</v>
      </c>
      <c r="N263" s="16" t="s">
        <v>37</v>
      </c>
      <c r="O263" s="16" t="s">
        <v>33</v>
      </c>
      <c r="P263" s="16" t="s">
        <v>34</v>
      </c>
      <c r="Q263" s="16" t="s">
        <v>35</v>
      </c>
      <c r="R263" s="16" t="str">
        <f ca="1">CONCATENATE("X",H263)</f>
        <v>X0</v>
      </c>
      <c r="S263" s="16" t="s">
        <v>36</v>
      </c>
    </row>
    <row r="264" spans="1:19" ht="15.6" x14ac:dyDescent="0.25">
      <c r="A264" s="185">
        <f ca="1">IF($E$2="X",0,IF(K265&gt;2,H263,K265))</f>
        <v>0</v>
      </c>
      <c r="B264" s="25"/>
      <c r="C264" s="21" t="str">
        <f ca="1">+CONCATENATE(I264," ",G264)</f>
        <v>a) 0</v>
      </c>
      <c r="D264" s="22"/>
      <c r="G264" s="34">
        <f ca="1">IF(J264="FIN","",LOOKUP(I263,DATOS!A:A,DATOS!J:J))</f>
        <v>0</v>
      </c>
      <c r="I264" s="31" t="s">
        <v>53</v>
      </c>
      <c r="J264" s="37" t="str">
        <f>IF(J258="FIN","FIN",IF(J263=J257,"","FIN"))</f>
        <v/>
      </c>
      <c r="K264" s="16" t="s">
        <v>5</v>
      </c>
      <c r="L264" s="16">
        <f ca="1">IF(M264&gt;0,0,P264)</f>
        <v>0</v>
      </c>
      <c r="M264" s="16">
        <f ca="1">IF(P265&gt;0,1,0)</f>
        <v>0</v>
      </c>
      <c r="N264" s="16">
        <f ca="1">IF(M264=1,-1/COUNTA(Q264:Q267),0)</f>
        <v>0</v>
      </c>
      <c r="O264" s="16">
        <f>COUNTA(B264:B267)</f>
        <v>0</v>
      </c>
      <c r="P264" s="16">
        <f ca="1">COUNTIF(R264:R267,R263)</f>
        <v>0</v>
      </c>
      <c r="Q264" s="17" t="s">
        <v>0</v>
      </c>
      <c r="R264" s="16" t="str">
        <f>CONCATENATE(B264,Q264)</f>
        <v>A</v>
      </c>
      <c r="S264" s="16">
        <f ca="1">IF(P264&gt;0,P264+O264,O264*3)</f>
        <v>0</v>
      </c>
    </row>
    <row r="265" spans="1:19" ht="15.6" x14ac:dyDescent="0.25">
      <c r="A265" s="185"/>
      <c r="B265" s="25"/>
      <c r="C265" s="21" t="str">
        <f ca="1">+CONCATENATE(I265," ",G265)</f>
        <v>b) 0</v>
      </c>
      <c r="D265" s="22"/>
      <c r="G265" s="34">
        <f ca="1">IF(J264="FIN","",LOOKUP(I263,DATOS!A:A,DATOS!K:K))</f>
        <v>0</v>
      </c>
      <c r="I265" s="31" t="s">
        <v>52</v>
      </c>
      <c r="K265" s="16">
        <f ca="1">S264</f>
        <v>0</v>
      </c>
      <c r="L265" s="16"/>
      <c r="M265" s="16"/>
      <c r="N265" s="16"/>
      <c r="O265" s="16"/>
      <c r="P265" s="16">
        <f ca="1">O264-P264</f>
        <v>0</v>
      </c>
      <c r="Q265" s="17" t="s">
        <v>1</v>
      </c>
      <c r="R265" s="16" t="str">
        <f>CONCATENATE(B265,Q265)</f>
        <v>B</v>
      </c>
      <c r="S265" s="16"/>
    </row>
    <row r="266" spans="1:19" ht="15.6" x14ac:dyDescent="0.25">
      <c r="A266" s="185"/>
      <c r="B266" s="25"/>
      <c r="C266" s="21" t="str">
        <f ca="1">+CONCATENATE(I266," ",G266)</f>
        <v>c) 0</v>
      </c>
      <c r="D266" s="22"/>
      <c r="G266" s="34">
        <f ca="1">IF(J264="FIN","",LOOKUP(I263,DATOS!A:A,DATOS!L:L))</f>
        <v>0</v>
      </c>
      <c r="I266" s="31" t="s">
        <v>51</v>
      </c>
      <c r="K266" s="16"/>
      <c r="L266" s="16"/>
      <c r="M266" s="16"/>
      <c r="N266" s="16"/>
      <c r="O266" s="16"/>
      <c r="P266" s="16"/>
      <c r="Q266" s="17" t="s">
        <v>2</v>
      </c>
      <c r="R266" s="16" t="str">
        <f>CONCATENATE(B266,Q266)</f>
        <v>C</v>
      </c>
      <c r="S266" s="16"/>
    </row>
    <row r="267" spans="1:19" ht="15.6" x14ac:dyDescent="0.25">
      <c r="A267" s="185"/>
      <c r="B267" s="25"/>
      <c r="C267" s="21" t="str">
        <f ca="1">+CONCATENATE(I267," ",G267)</f>
        <v>d) 0</v>
      </c>
      <c r="D267" s="22"/>
      <c r="G267" s="34">
        <f ca="1">IF(J264="FIN","",LOOKUP(I263,DATOS!A:A,DATOS!M:M))</f>
        <v>0</v>
      </c>
      <c r="I267" s="31" t="s">
        <v>43</v>
      </c>
      <c r="K267" s="16"/>
      <c r="L267" s="16"/>
      <c r="M267" s="16"/>
      <c r="N267" s="16"/>
      <c r="O267" s="16"/>
      <c r="P267" s="16"/>
      <c r="Q267" s="17" t="s">
        <v>3</v>
      </c>
      <c r="R267" s="16" t="str">
        <f>CONCATENATE(B267,Q267)</f>
        <v>D</v>
      </c>
      <c r="S267" s="16"/>
    </row>
    <row r="268" spans="1:19" ht="15.6" x14ac:dyDescent="0.25">
      <c r="A268" s="9"/>
      <c r="B268" s="26"/>
      <c r="C268" s="23"/>
      <c r="D268" s="24"/>
      <c r="J268" s="15"/>
    </row>
    <row r="269" spans="1:19" ht="15.6" x14ac:dyDescent="0.25">
      <c r="A269" s="9"/>
      <c r="B269" s="27"/>
      <c r="C269" s="19" t="str">
        <f ca="1">+CONCATENATE(K269,".- ",G269)</f>
        <v>45.- 0</v>
      </c>
      <c r="D269" s="20"/>
      <c r="E269" s="9"/>
      <c r="F269" s="9"/>
      <c r="G269" s="36">
        <f ca="1">IF(J270="FIN","",LOOKUP(I269,DATOS!A:A,DATOS!G:G))</f>
        <v>0</v>
      </c>
      <c r="H269" s="36">
        <f ca="1">IF(J270="FIN",0,LOOKUP(I269,DATOS!A:A,DATOS!N:N))</f>
        <v>0</v>
      </c>
      <c r="I269" s="31">
        <f>+I263+1</f>
        <v>108</v>
      </c>
      <c r="J269" s="56">
        <f>IF(LOOKUP(I269,DATOS!A:A,DATOS!C:C)=0,J263,(LOOKUP(I269,DATOS!A:A,DATOS!C:C)))</f>
        <v>2</v>
      </c>
      <c r="K269" s="18">
        <f>+K263+1</f>
        <v>45</v>
      </c>
      <c r="L269" s="16" t="s">
        <v>31</v>
      </c>
      <c r="M269" s="16" t="s">
        <v>32</v>
      </c>
      <c r="N269" s="16" t="s">
        <v>37</v>
      </c>
      <c r="O269" s="16" t="s">
        <v>33</v>
      </c>
      <c r="P269" s="16" t="s">
        <v>34</v>
      </c>
      <c r="Q269" s="16" t="s">
        <v>35</v>
      </c>
      <c r="R269" s="16" t="str">
        <f ca="1">CONCATENATE("X",H269)</f>
        <v>X0</v>
      </c>
      <c r="S269" s="16" t="s">
        <v>36</v>
      </c>
    </row>
    <row r="270" spans="1:19" ht="15.6" x14ac:dyDescent="0.25">
      <c r="A270" s="185">
        <f ca="1">IF($E$2="X",0,IF(K271&gt;2,H269,K271))</f>
        <v>0</v>
      </c>
      <c r="B270" s="25"/>
      <c r="C270" s="21" t="str">
        <f ca="1">+CONCATENATE(I270," ",G270)</f>
        <v>a) 0</v>
      </c>
      <c r="D270" s="22"/>
      <c r="G270" s="34">
        <f ca="1">IF(J270="FIN","",LOOKUP(I269,DATOS!A:A,DATOS!J:J))</f>
        <v>0</v>
      </c>
      <c r="I270" s="31" t="s">
        <v>53</v>
      </c>
      <c r="J270" s="37" t="str">
        <f>IF(J264="FIN","FIN",IF(J269=J263,"","FIN"))</f>
        <v/>
      </c>
      <c r="K270" s="16" t="s">
        <v>5</v>
      </c>
      <c r="L270" s="16">
        <f ca="1">IF(M270&gt;0,0,P270)</f>
        <v>0</v>
      </c>
      <c r="M270" s="16">
        <f ca="1">IF(P271&gt;0,1,0)</f>
        <v>0</v>
      </c>
      <c r="N270" s="16">
        <f ca="1">IF(M270=1,-1/COUNTA(Q270:Q273),0)</f>
        <v>0</v>
      </c>
      <c r="O270" s="16">
        <f>COUNTA(B270:B273)</f>
        <v>0</v>
      </c>
      <c r="P270" s="16">
        <f ca="1">COUNTIF(R270:R273,R269)</f>
        <v>0</v>
      </c>
      <c r="Q270" s="17" t="s">
        <v>0</v>
      </c>
      <c r="R270" s="16" t="str">
        <f>CONCATENATE(B270,Q270)</f>
        <v>A</v>
      </c>
      <c r="S270" s="16">
        <f ca="1">IF(P270&gt;0,P270+O270,O270*3)</f>
        <v>0</v>
      </c>
    </row>
    <row r="271" spans="1:19" ht="15.6" x14ac:dyDescent="0.25">
      <c r="A271" s="185"/>
      <c r="B271" s="25"/>
      <c r="C271" s="21" t="str">
        <f ca="1">+CONCATENATE(I271," ",G271)</f>
        <v>b) 0</v>
      </c>
      <c r="D271" s="22"/>
      <c r="G271" s="34">
        <f ca="1">IF(J270="FIN","",LOOKUP(I269,DATOS!A:A,DATOS!K:K))</f>
        <v>0</v>
      </c>
      <c r="I271" s="31" t="s">
        <v>52</v>
      </c>
      <c r="K271" s="16">
        <f ca="1">S270</f>
        <v>0</v>
      </c>
      <c r="L271" s="16"/>
      <c r="M271" s="16"/>
      <c r="N271" s="16"/>
      <c r="O271" s="16"/>
      <c r="P271" s="16">
        <f ca="1">O270-P270</f>
        <v>0</v>
      </c>
      <c r="Q271" s="17" t="s">
        <v>1</v>
      </c>
      <c r="R271" s="16" t="str">
        <f>CONCATENATE(B271,Q271)</f>
        <v>B</v>
      </c>
      <c r="S271" s="16"/>
    </row>
    <row r="272" spans="1:19" ht="15.6" x14ac:dyDescent="0.25">
      <c r="A272" s="185"/>
      <c r="B272" s="25"/>
      <c r="C272" s="21" t="str">
        <f ca="1">+CONCATENATE(I272," ",G272)</f>
        <v>c) 0</v>
      </c>
      <c r="D272" s="22"/>
      <c r="G272" s="34">
        <f ca="1">IF(J270="FIN","",LOOKUP(I269,DATOS!A:A,DATOS!L:L))</f>
        <v>0</v>
      </c>
      <c r="I272" s="31" t="s">
        <v>51</v>
      </c>
      <c r="K272" s="16"/>
      <c r="L272" s="16"/>
      <c r="M272" s="16"/>
      <c r="N272" s="16"/>
      <c r="O272" s="16"/>
      <c r="P272" s="16"/>
      <c r="Q272" s="17" t="s">
        <v>2</v>
      </c>
      <c r="R272" s="16" t="str">
        <f>CONCATENATE(B272,Q272)</f>
        <v>C</v>
      </c>
      <c r="S272" s="16"/>
    </row>
    <row r="273" spans="1:19" ht="15.6" x14ac:dyDescent="0.25">
      <c r="A273" s="185"/>
      <c r="B273" s="25"/>
      <c r="C273" s="21" t="str">
        <f ca="1">+CONCATENATE(I273," ",G273)</f>
        <v>d) 0</v>
      </c>
      <c r="D273" s="22"/>
      <c r="G273" s="34">
        <f ca="1">IF(J270="FIN","",LOOKUP(I269,DATOS!A:A,DATOS!M:M))</f>
        <v>0</v>
      </c>
      <c r="I273" s="31" t="s">
        <v>43</v>
      </c>
      <c r="K273" s="16"/>
      <c r="L273" s="16"/>
      <c r="M273" s="16"/>
      <c r="N273" s="16"/>
      <c r="O273" s="16"/>
      <c r="P273" s="16"/>
      <c r="Q273" s="17" t="s">
        <v>3</v>
      </c>
      <c r="R273" s="16" t="str">
        <f>CONCATENATE(B273,Q273)</f>
        <v>D</v>
      </c>
      <c r="S273" s="16"/>
    </row>
    <row r="274" spans="1:19" ht="15.6" x14ac:dyDescent="0.25">
      <c r="A274" s="9"/>
      <c r="B274" s="26"/>
      <c r="C274" s="23"/>
      <c r="D274" s="24"/>
      <c r="J274" s="15"/>
    </row>
    <row r="275" spans="1:19" ht="15.6" x14ac:dyDescent="0.25">
      <c r="A275" s="9"/>
      <c r="B275" s="27"/>
      <c r="C275" s="19" t="str">
        <f ca="1">+CONCATENATE(K275,".- ",G275)</f>
        <v>46.- 0</v>
      </c>
      <c r="D275" s="20"/>
      <c r="E275" s="9"/>
      <c r="F275" s="9"/>
      <c r="G275" s="36">
        <f ca="1">IF(J276="FIN","",LOOKUP(I275,DATOS!A:A,DATOS!G:G))</f>
        <v>0</v>
      </c>
      <c r="H275" s="36">
        <f ca="1">IF(J276="FIN",0,LOOKUP(I275,DATOS!A:A,DATOS!N:N))</f>
        <v>0</v>
      </c>
      <c r="I275" s="31">
        <f>+I269+1</f>
        <v>109</v>
      </c>
      <c r="J275" s="56">
        <f>IF(LOOKUP(I275,DATOS!A:A,DATOS!C:C)=0,J269,(LOOKUP(I275,DATOS!A:A,DATOS!C:C)))</f>
        <v>2</v>
      </c>
      <c r="K275" s="18">
        <f>+K269+1</f>
        <v>46</v>
      </c>
      <c r="L275" s="16" t="s">
        <v>31</v>
      </c>
      <c r="M275" s="16" t="s">
        <v>32</v>
      </c>
      <c r="N275" s="16" t="s">
        <v>37</v>
      </c>
      <c r="O275" s="16" t="s">
        <v>33</v>
      </c>
      <c r="P275" s="16" t="s">
        <v>34</v>
      </c>
      <c r="Q275" s="16" t="s">
        <v>35</v>
      </c>
      <c r="R275" s="16" t="str">
        <f ca="1">CONCATENATE("X",H275)</f>
        <v>X0</v>
      </c>
      <c r="S275" s="16" t="s">
        <v>36</v>
      </c>
    </row>
    <row r="276" spans="1:19" ht="15.6" x14ac:dyDescent="0.25">
      <c r="A276" s="185">
        <f ca="1">IF($E$2="X",0,IF(K277&gt;2,H275,K277))</f>
        <v>0</v>
      </c>
      <c r="B276" s="25"/>
      <c r="C276" s="21" t="str">
        <f ca="1">+CONCATENATE(I276," ",G276)</f>
        <v>a) 0</v>
      </c>
      <c r="D276" s="22"/>
      <c r="G276" s="34">
        <f ca="1">IF(J276="FIN","",LOOKUP(I275,DATOS!A:A,DATOS!J:J))</f>
        <v>0</v>
      </c>
      <c r="I276" s="31" t="s">
        <v>53</v>
      </c>
      <c r="J276" s="37" t="str">
        <f>IF(J270="FIN","FIN",IF(J275=J269,"","FIN"))</f>
        <v/>
      </c>
      <c r="K276" s="16" t="s">
        <v>5</v>
      </c>
      <c r="L276" s="16">
        <f ca="1">IF(M276&gt;0,0,P276)</f>
        <v>0</v>
      </c>
      <c r="M276" s="16">
        <f ca="1">IF(P277&gt;0,1,0)</f>
        <v>0</v>
      </c>
      <c r="N276" s="16">
        <f ca="1">IF(M276=1,-1/COUNTA(Q276:Q279),0)</f>
        <v>0</v>
      </c>
      <c r="O276" s="16">
        <f>COUNTA(B276:B279)</f>
        <v>0</v>
      </c>
      <c r="P276" s="16">
        <f ca="1">COUNTIF(R276:R279,R275)</f>
        <v>0</v>
      </c>
      <c r="Q276" s="17" t="s">
        <v>0</v>
      </c>
      <c r="R276" s="16" t="str">
        <f>CONCATENATE(B276,Q276)</f>
        <v>A</v>
      </c>
      <c r="S276" s="16">
        <f ca="1">IF(P276&gt;0,P276+O276,O276*3)</f>
        <v>0</v>
      </c>
    </row>
    <row r="277" spans="1:19" ht="15.6" x14ac:dyDescent="0.25">
      <c r="A277" s="185"/>
      <c r="B277" s="25"/>
      <c r="C277" s="21" t="str">
        <f ca="1">+CONCATENATE(I277," ",G277)</f>
        <v>b) 0</v>
      </c>
      <c r="D277" s="22"/>
      <c r="G277" s="34">
        <f ca="1">IF(J276="FIN","",LOOKUP(I275,DATOS!A:A,DATOS!K:K))</f>
        <v>0</v>
      </c>
      <c r="I277" s="31" t="s">
        <v>52</v>
      </c>
      <c r="K277" s="16">
        <f ca="1">S276</f>
        <v>0</v>
      </c>
      <c r="L277" s="16"/>
      <c r="M277" s="16"/>
      <c r="N277" s="16"/>
      <c r="O277" s="16"/>
      <c r="P277" s="16">
        <f ca="1">O276-P276</f>
        <v>0</v>
      </c>
      <c r="Q277" s="17" t="s">
        <v>1</v>
      </c>
      <c r="R277" s="16" t="str">
        <f>CONCATENATE(B277,Q277)</f>
        <v>B</v>
      </c>
      <c r="S277" s="16"/>
    </row>
    <row r="278" spans="1:19" ht="15.6" x14ac:dyDescent="0.25">
      <c r="A278" s="185"/>
      <c r="B278" s="25"/>
      <c r="C278" s="21" t="str">
        <f ca="1">+CONCATENATE(I278," ",G278)</f>
        <v>c) 0</v>
      </c>
      <c r="D278" s="22"/>
      <c r="G278" s="34">
        <f ca="1">IF(J276="FIN","",LOOKUP(I275,DATOS!A:A,DATOS!L:L))</f>
        <v>0</v>
      </c>
      <c r="I278" s="31" t="s">
        <v>51</v>
      </c>
      <c r="K278" s="16"/>
      <c r="L278" s="16"/>
      <c r="M278" s="16"/>
      <c r="N278" s="16"/>
      <c r="O278" s="16"/>
      <c r="P278" s="16"/>
      <c r="Q278" s="17" t="s">
        <v>2</v>
      </c>
      <c r="R278" s="16" t="str">
        <f>CONCATENATE(B278,Q278)</f>
        <v>C</v>
      </c>
      <c r="S278" s="16"/>
    </row>
    <row r="279" spans="1:19" ht="15.6" x14ac:dyDescent="0.25">
      <c r="A279" s="185"/>
      <c r="B279" s="25"/>
      <c r="C279" s="21" t="str">
        <f ca="1">+CONCATENATE(I279," ",G279)</f>
        <v>d) 0</v>
      </c>
      <c r="D279" s="22"/>
      <c r="G279" s="34">
        <f ca="1">IF(J276="FIN","",LOOKUP(I275,DATOS!A:A,DATOS!M:M))</f>
        <v>0</v>
      </c>
      <c r="I279" s="31" t="s">
        <v>43</v>
      </c>
      <c r="K279" s="16"/>
      <c r="L279" s="16"/>
      <c r="M279" s="16"/>
      <c r="N279" s="16"/>
      <c r="O279" s="16"/>
      <c r="P279" s="16"/>
      <c r="Q279" s="17" t="s">
        <v>3</v>
      </c>
      <c r="R279" s="16" t="str">
        <f>CONCATENATE(B279,Q279)</f>
        <v>D</v>
      </c>
      <c r="S279" s="16"/>
    </row>
    <row r="280" spans="1:19" ht="15.6" x14ac:dyDescent="0.25">
      <c r="A280" s="9"/>
      <c r="B280" s="26"/>
      <c r="C280" s="23"/>
      <c r="D280" s="24"/>
      <c r="J280" s="15"/>
    </row>
    <row r="281" spans="1:19" ht="15.6" x14ac:dyDescent="0.25">
      <c r="A281" s="9"/>
      <c r="B281" s="27"/>
      <c r="C281" s="19" t="str">
        <f ca="1">+CONCATENATE(K281,".- ",G281)</f>
        <v>47.- 0</v>
      </c>
      <c r="D281" s="20"/>
      <c r="E281" s="9"/>
      <c r="F281" s="9"/>
      <c r="G281" s="36">
        <f ca="1">IF(J282="FIN","",LOOKUP(I281,DATOS!A:A,DATOS!G:G))</f>
        <v>0</v>
      </c>
      <c r="H281" s="36">
        <f ca="1">IF(J282="FIN",0,LOOKUP(I281,DATOS!A:A,DATOS!N:N))</f>
        <v>0</v>
      </c>
      <c r="I281" s="31">
        <f>+I275+1</f>
        <v>110</v>
      </c>
      <c r="J281" s="56">
        <f>IF(LOOKUP(I281,DATOS!A:A,DATOS!C:C)=0,J275,(LOOKUP(I281,DATOS!A:A,DATOS!C:C)))</f>
        <v>2</v>
      </c>
      <c r="K281" s="18">
        <f>+K275+1</f>
        <v>47</v>
      </c>
      <c r="L281" s="16" t="s">
        <v>31</v>
      </c>
      <c r="M281" s="16" t="s">
        <v>32</v>
      </c>
      <c r="N281" s="16" t="s">
        <v>37</v>
      </c>
      <c r="O281" s="16" t="s">
        <v>33</v>
      </c>
      <c r="P281" s="16" t="s">
        <v>34</v>
      </c>
      <c r="Q281" s="16" t="s">
        <v>35</v>
      </c>
      <c r="R281" s="16" t="str">
        <f ca="1">CONCATENATE("X",H281)</f>
        <v>X0</v>
      </c>
      <c r="S281" s="16" t="s">
        <v>36</v>
      </c>
    </row>
    <row r="282" spans="1:19" ht="15.6" x14ac:dyDescent="0.25">
      <c r="A282" s="185">
        <f ca="1">IF($E$2="X",0,IF(K283&gt;2,H281,K283))</f>
        <v>0</v>
      </c>
      <c r="B282" s="25"/>
      <c r="C282" s="21" t="str">
        <f ca="1">+CONCATENATE(I282," ",G282)</f>
        <v>a) 0</v>
      </c>
      <c r="D282" s="22"/>
      <c r="G282" s="34">
        <f ca="1">IF(J282="FIN","",LOOKUP(I281,DATOS!A:A,DATOS!J:J))</f>
        <v>0</v>
      </c>
      <c r="I282" s="31" t="s">
        <v>53</v>
      </c>
      <c r="J282" s="37" t="str">
        <f>IF(J276="FIN","FIN",IF(J281=J275,"","FIN"))</f>
        <v/>
      </c>
      <c r="K282" s="16" t="s">
        <v>5</v>
      </c>
      <c r="L282" s="16">
        <f ca="1">IF(M282&gt;0,0,P282)</f>
        <v>0</v>
      </c>
      <c r="M282" s="16">
        <f ca="1">IF(P283&gt;0,1,0)</f>
        <v>0</v>
      </c>
      <c r="N282" s="16">
        <f ca="1">IF(M282=1,-1/COUNTA(Q282:Q285),0)</f>
        <v>0</v>
      </c>
      <c r="O282" s="16">
        <f>COUNTA(B282:B285)</f>
        <v>0</v>
      </c>
      <c r="P282" s="16">
        <f ca="1">COUNTIF(R282:R285,R281)</f>
        <v>0</v>
      </c>
      <c r="Q282" s="17" t="s">
        <v>0</v>
      </c>
      <c r="R282" s="16" t="str">
        <f>CONCATENATE(B282,Q282)</f>
        <v>A</v>
      </c>
      <c r="S282" s="16">
        <f ca="1">IF(P282&gt;0,P282+O282,O282*3)</f>
        <v>0</v>
      </c>
    </row>
    <row r="283" spans="1:19" ht="15.6" x14ac:dyDescent="0.25">
      <c r="A283" s="185"/>
      <c r="B283" s="25"/>
      <c r="C283" s="21" t="str">
        <f ca="1">+CONCATENATE(I283," ",G283)</f>
        <v>b) 0</v>
      </c>
      <c r="D283" s="22"/>
      <c r="G283" s="34">
        <f ca="1">IF(J282="FIN","",LOOKUP(I281,DATOS!A:A,DATOS!K:K))</f>
        <v>0</v>
      </c>
      <c r="I283" s="31" t="s">
        <v>52</v>
      </c>
      <c r="K283" s="16">
        <f ca="1">S282</f>
        <v>0</v>
      </c>
      <c r="L283" s="16"/>
      <c r="M283" s="16"/>
      <c r="N283" s="16"/>
      <c r="O283" s="16"/>
      <c r="P283" s="16">
        <f ca="1">O282-P282</f>
        <v>0</v>
      </c>
      <c r="Q283" s="17" t="s">
        <v>1</v>
      </c>
      <c r="R283" s="16" t="str">
        <f>CONCATENATE(B283,Q283)</f>
        <v>B</v>
      </c>
      <c r="S283" s="16"/>
    </row>
    <row r="284" spans="1:19" ht="15.6" x14ac:dyDescent="0.25">
      <c r="A284" s="185"/>
      <c r="B284" s="25"/>
      <c r="C284" s="21" t="str">
        <f ca="1">+CONCATENATE(I284," ",G284)</f>
        <v>c) 0</v>
      </c>
      <c r="D284" s="22"/>
      <c r="G284" s="34">
        <f ca="1">IF(J282="FIN","",LOOKUP(I281,DATOS!A:A,DATOS!L:L))</f>
        <v>0</v>
      </c>
      <c r="I284" s="31" t="s">
        <v>51</v>
      </c>
      <c r="K284" s="16"/>
      <c r="L284" s="16"/>
      <c r="M284" s="16"/>
      <c r="N284" s="16"/>
      <c r="O284" s="16"/>
      <c r="P284" s="16"/>
      <c r="Q284" s="17" t="s">
        <v>2</v>
      </c>
      <c r="R284" s="16" t="str">
        <f>CONCATENATE(B284,Q284)</f>
        <v>C</v>
      </c>
      <c r="S284" s="16"/>
    </row>
    <row r="285" spans="1:19" ht="15.6" x14ac:dyDescent="0.25">
      <c r="A285" s="185"/>
      <c r="B285" s="25"/>
      <c r="C285" s="21" t="str">
        <f ca="1">+CONCATENATE(I285," ",G285)</f>
        <v>d) 0</v>
      </c>
      <c r="D285" s="22"/>
      <c r="G285" s="34">
        <f ca="1">IF(J282="FIN","",LOOKUP(I281,DATOS!A:A,DATOS!M:M))</f>
        <v>0</v>
      </c>
      <c r="I285" s="31" t="s">
        <v>43</v>
      </c>
      <c r="K285" s="16"/>
      <c r="L285" s="16"/>
      <c r="M285" s="16"/>
      <c r="N285" s="16"/>
      <c r="O285" s="16"/>
      <c r="P285" s="16"/>
      <c r="Q285" s="17" t="s">
        <v>3</v>
      </c>
      <c r="R285" s="16" t="str">
        <f>CONCATENATE(B285,Q285)</f>
        <v>D</v>
      </c>
      <c r="S285" s="16"/>
    </row>
    <row r="286" spans="1:19" ht="15.6" x14ac:dyDescent="0.25">
      <c r="A286" s="9"/>
      <c r="B286" s="26"/>
      <c r="C286" s="23"/>
      <c r="D286" s="24"/>
      <c r="J286" s="15"/>
    </row>
    <row r="287" spans="1:19" ht="15.6" x14ac:dyDescent="0.25">
      <c r="A287" s="9"/>
      <c r="B287" s="27"/>
      <c r="C287" s="19" t="str">
        <f ca="1">+CONCATENATE(K287,".- ",G287)</f>
        <v>48.- 0</v>
      </c>
      <c r="D287" s="20"/>
      <c r="E287" s="9"/>
      <c r="F287" s="9"/>
      <c r="G287" s="36">
        <f ca="1">IF(J288="FIN","",LOOKUP(I287,DATOS!A:A,DATOS!G:G))</f>
        <v>0</v>
      </c>
      <c r="H287" s="36">
        <f ca="1">IF(J288="FIN",0,LOOKUP(I287,DATOS!A:A,DATOS!N:N))</f>
        <v>0</v>
      </c>
      <c r="I287" s="31">
        <f>+I281+1</f>
        <v>111</v>
      </c>
      <c r="J287" s="56">
        <f>IF(LOOKUP(I287,DATOS!A:A,DATOS!C:C)=0,J281,(LOOKUP(I287,DATOS!A:A,DATOS!C:C)))</f>
        <v>2</v>
      </c>
      <c r="K287" s="18">
        <f>+K281+1</f>
        <v>48</v>
      </c>
      <c r="L287" s="16" t="s">
        <v>31</v>
      </c>
      <c r="M287" s="16" t="s">
        <v>32</v>
      </c>
      <c r="N287" s="16" t="s">
        <v>37</v>
      </c>
      <c r="O287" s="16" t="s">
        <v>33</v>
      </c>
      <c r="P287" s="16" t="s">
        <v>34</v>
      </c>
      <c r="Q287" s="16" t="s">
        <v>35</v>
      </c>
      <c r="R287" s="16" t="str">
        <f ca="1">CONCATENATE("X",H287)</f>
        <v>X0</v>
      </c>
      <c r="S287" s="16" t="s">
        <v>36</v>
      </c>
    </row>
    <row r="288" spans="1:19" ht="15.6" x14ac:dyDescent="0.25">
      <c r="A288" s="185">
        <f ca="1">IF($E$2="X",0,IF(K289&gt;2,H287,K289))</f>
        <v>0</v>
      </c>
      <c r="B288" s="25"/>
      <c r="C288" s="21" t="str">
        <f ca="1">+CONCATENATE(I288," ",G288)</f>
        <v>a) 0</v>
      </c>
      <c r="D288" s="22"/>
      <c r="G288" s="34">
        <f ca="1">IF(J288="FIN","",LOOKUP(I287,DATOS!A:A,DATOS!J:J))</f>
        <v>0</v>
      </c>
      <c r="I288" s="31" t="s">
        <v>53</v>
      </c>
      <c r="J288" s="37" t="str">
        <f>IF(J282="FIN","FIN",IF(J287=J281,"","FIN"))</f>
        <v/>
      </c>
      <c r="K288" s="16" t="s">
        <v>5</v>
      </c>
      <c r="L288" s="16">
        <f ca="1">IF(M288&gt;0,0,P288)</f>
        <v>0</v>
      </c>
      <c r="M288" s="16">
        <f ca="1">IF(P289&gt;0,1,0)</f>
        <v>0</v>
      </c>
      <c r="N288" s="16">
        <f ca="1">IF(M288=1,-1/COUNTA(Q288:Q291),0)</f>
        <v>0</v>
      </c>
      <c r="O288" s="16">
        <f>COUNTA(B288:B291)</f>
        <v>0</v>
      </c>
      <c r="P288" s="16">
        <f ca="1">COUNTIF(R288:R291,R287)</f>
        <v>0</v>
      </c>
      <c r="Q288" s="17" t="s">
        <v>0</v>
      </c>
      <c r="R288" s="16" t="str">
        <f>CONCATENATE(B288,Q288)</f>
        <v>A</v>
      </c>
      <c r="S288" s="16">
        <f ca="1">IF(P288&gt;0,P288+O288,O288*3)</f>
        <v>0</v>
      </c>
    </row>
    <row r="289" spans="1:19" ht="15.6" x14ac:dyDescent="0.25">
      <c r="A289" s="185"/>
      <c r="B289" s="25"/>
      <c r="C289" s="21" t="str">
        <f ca="1">+CONCATENATE(I289," ",G289)</f>
        <v>b) 0</v>
      </c>
      <c r="D289" s="22"/>
      <c r="G289" s="34">
        <f ca="1">IF(J288="FIN","",LOOKUP(I287,DATOS!A:A,DATOS!K:K))</f>
        <v>0</v>
      </c>
      <c r="I289" s="31" t="s">
        <v>52</v>
      </c>
      <c r="K289" s="16">
        <f ca="1">S288</f>
        <v>0</v>
      </c>
      <c r="L289" s="16"/>
      <c r="M289" s="16"/>
      <c r="N289" s="16"/>
      <c r="O289" s="16"/>
      <c r="P289" s="16">
        <f ca="1">O288-P288</f>
        <v>0</v>
      </c>
      <c r="Q289" s="17" t="s">
        <v>1</v>
      </c>
      <c r="R289" s="16" t="str">
        <f>CONCATENATE(B289,Q289)</f>
        <v>B</v>
      </c>
      <c r="S289" s="16"/>
    </row>
    <row r="290" spans="1:19" ht="15.6" x14ac:dyDescent="0.25">
      <c r="A290" s="185"/>
      <c r="B290" s="25"/>
      <c r="C290" s="21" t="str">
        <f ca="1">+CONCATENATE(I290," ",G290)</f>
        <v>c) 0</v>
      </c>
      <c r="D290" s="22"/>
      <c r="G290" s="34">
        <f ca="1">IF(J288="FIN","",LOOKUP(I287,DATOS!A:A,DATOS!L:L))</f>
        <v>0</v>
      </c>
      <c r="I290" s="31" t="s">
        <v>51</v>
      </c>
      <c r="K290" s="16"/>
      <c r="L290" s="16"/>
      <c r="M290" s="16"/>
      <c r="N290" s="16"/>
      <c r="O290" s="16"/>
      <c r="P290" s="16"/>
      <c r="Q290" s="17" t="s">
        <v>2</v>
      </c>
      <c r="R290" s="16" t="str">
        <f>CONCATENATE(B290,Q290)</f>
        <v>C</v>
      </c>
      <c r="S290" s="16"/>
    </row>
    <row r="291" spans="1:19" ht="15.6" x14ac:dyDescent="0.25">
      <c r="A291" s="185"/>
      <c r="B291" s="25"/>
      <c r="C291" s="21" t="str">
        <f ca="1">+CONCATENATE(I291," ",G291)</f>
        <v>d) 0</v>
      </c>
      <c r="D291" s="22"/>
      <c r="G291" s="34">
        <f ca="1">IF(J288="FIN","",LOOKUP(I287,DATOS!A:A,DATOS!M:M))</f>
        <v>0</v>
      </c>
      <c r="I291" s="31" t="s">
        <v>43</v>
      </c>
      <c r="K291" s="16"/>
      <c r="L291" s="16"/>
      <c r="M291" s="16"/>
      <c r="N291" s="16"/>
      <c r="O291" s="16"/>
      <c r="P291" s="16"/>
      <c r="Q291" s="17" t="s">
        <v>3</v>
      </c>
      <c r="R291" s="16" t="str">
        <f>CONCATENATE(B291,Q291)</f>
        <v>D</v>
      </c>
      <c r="S291" s="16"/>
    </row>
    <row r="292" spans="1:19" ht="15.6" x14ac:dyDescent="0.25">
      <c r="A292" s="9"/>
      <c r="B292" s="26"/>
      <c r="C292" s="23"/>
      <c r="D292" s="24"/>
      <c r="J292" s="15"/>
    </row>
    <row r="293" spans="1:19" ht="15.6" x14ac:dyDescent="0.25">
      <c r="A293" s="9"/>
      <c r="B293" s="27"/>
      <c r="C293" s="19" t="str">
        <f ca="1">+CONCATENATE(K293,".- ",G293)</f>
        <v>49.- 0</v>
      </c>
      <c r="D293" s="20"/>
      <c r="E293" s="9"/>
      <c r="F293" s="9"/>
      <c r="G293" s="36">
        <f ca="1">IF(J294="FIN","",LOOKUP(I293,DATOS!A:A,DATOS!G:G))</f>
        <v>0</v>
      </c>
      <c r="H293" s="36">
        <f ca="1">IF(J294="FIN",0,LOOKUP(I293,DATOS!A:A,DATOS!N:N))</f>
        <v>0</v>
      </c>
      <c r="I293" s="31">
        <f>+I287+1</f>
        <v>112</v>
      </c>
      <c r="J293" s="56">
        <f>IF(LOOKUP(I293,DATOS!A:A,DATOS!C:C)=0,J287,(LOOKUP(I293,DATOS!A:A,DATOS!C:C)))</f>
        <v>2</v>
      </c>
      <c r="K293" s="18">
        <f>+K287+1</f>
        <v>49</v>
      </c>
      <c r="L293" s="16" t="s">
        <v>31</v>
      </c>
      <c r="M293" s="16" t="s">
        <v>32</v>
      </c>
      <c r="N293" s="16" t="s">
        <v>37</v>
      </c>
      <c r="O293" s="16" t="s">
        <v>33</v>
      </c>
      <c r="P293" s="16" t="s">
        <v>34</v>
      </c>
      <c r="Q293" s="16" t="s">
        <v>35</v>
      </c>
      <c r="R293" s="16" t="str">
        <f ca="1">CONCATENATE("X",H293)</f>
        <v>X0</v>
      </c>
      <c r="S293" s="16" t="s">
        <v>36</v>
      </c>
    </row>
    <row r="294" spans="1:19" ht="15.6" x14ac:dyDescent="0.25">
      <c r="A294" s="185">
        <f ca="1">IF($E$2="X",0,IF(K295&gt;2,H293,K295))</f>
        <v>0</v>
      </c>
      <c r="B294" s="25"/>
      <c r="C294" s="21" t="str">
        <f ca="1">+CONCATENATE(I294," ",G294)</f>
        <v>a) 0</v>
      </c>
      <c r="D294" s="22"/>
      <c r="G294" s="34">
        <f ca="1">IF(J294="FIN","",LOOKUP(I293,DATOS!A:A,DATOS!J:J))</f>
        <v>0</v>
      </c>
      <c r="I294" s="31" t="s">
        <v>53</v>
      </c>
      <c r="J294" s="37" t="str">
        <f>IF(J288="FIN","FIN",IF(J293=J287,"","FIN"))</f>
        <v/>
      </c>
      <c r="K294" s="16" t="s">
        <v>5</v>
      </c>
      <c r="L294" s="16">
        <f ca="1">IF(M294&gt;0,0,P294)</f>
        <v>0</v>
      </c>
      <c r="M294" s="16">
        <f ca="1">IF(P295&gt;0,1,0)</f>
        <v>0</v>
      </c>
      <c r="N294" s="16">
        <f ca="1">IF(M294=1,-1/COUNTA(Q294:Q297),0)</f>
        <v>0</v>
      </c>
      <c r="O294" s="16">
        <f>COUNTA(B294:B297)</f>
        <v>0</v>
      </c>
      <c r="P294" s="16">
        <f ca="1">COUNTIF(R294:R297,R293)</f>
        <v>0</v>
      </c>
      <c r="Q294" s="17" t="s">
        <v>0</v>
      </c>
      <c r="R294" s="16" t="str">
        <f>CONCATENATE(B294,Q294)</f>
        <v>A</v>
      </c>
      <c r="S294" s="16">
        <f ca="1">IF(P294&gt;0,P294+O294,O294*3)</f>
        <v>0</v>
      </c>
    </row>
    <row r="295" spans="1:19" ht="15.6" x14ac:dyDescent="0.25">
      <c r="A295" s="185"/>
      <c r="B295" s="25"/>
      <c r="C295" s="21" t="str">
        <f ca="1">+CONCATENATE(I295," ",G295)</f>
        <v>b) 0</v>
      </c>
      <c r="D295" s="22"/>
      <c r="G295" s="34">
        <f ca="1">IF(J294="FIN","",LOOKUP(I293,DATOS!A:A,DATOS!K:K))</f>
        <v>0</v>
      </c>
      <c r="I295" s="31" t="s">
        <v>52</v>
      </c>
      <c r="K295" s="16">
        <f ca="1">S294</f>
        <v>0</v>
      </c>
      <c r="L295" s="16"/>
      <c r="M295" s="16"/>
      <c r="N295" s="16"/>
      <c r="O295" s="16"/>
      <c r="P295" s="16">
        <f ca="1">O294-P294</f>
        <v>0</v>
      </c>
      <c r="Q295" s="17" t="s">
        <v>1</v>
      </c>
      <c r="R295" s="16" t="str">
        <f>CONCATENATE(B295,Q295)</f>
        <v>B</v>
      </c>
      <c r="S295" s="16"/>
    </row>
    <row r="296" spans="1:19" ht="15.6" x14ac:dyDescent="0.25">
      <c r="A296" s="185"/>
      <c r="B296" s="25"/>
      <c r="C296" s="21" t="str">
        <f ca="1">+CONCATENATE(I296," ",G296)</f>
        <v>c) 0</v>
      </c>
      <c r="D296" s="22"/>
      <c r="G296" s="34">
        <f ca="1">IF(J294="FIN","",LOOKUP(I293,DATOS!A:A,DATOS!L:L))</f>
        <v>0</v>
      </c>
      <c r="I296" s="31" t="s">
        <v>51</v>
      </c>
      <c r="K296" s="16"/>
      <c r="L296" s="16"/>
      <c r="M296" s="16"/>
      <c r="N296" s="16"/>
      <c r="O296" s="16"/>
      <c r="P296" s="16"/>
      <c r="Q296" s="17" t="s">
        <v>2</v>
      </c>
      <c r="R296" s="16" t="str">
        <f>CONCATENATE(B296,Q296)</f>
        <v>C</v>
      </c>
      <c r="S296" s="16"/>
    </row>
    <row r="297" spans="1:19" ht="15.6" x14ac:dyDescent="0.25">
      <c r="A297" s="185"/>
      <c r="B297" s="25"/>
      <c r="C297" s="21" t="str">
        <f ca="1">+CONCATENATE(I297," ",G297)</f>
        <v>d) 0</v>
      </c>
      <c r="D297" s="22"/>
      <c r="G297" s="34">
        <f ca="1">IF(J294="FIN","",LOOKUP(I293,DATOS!A:A,DATOS!M:M))</f>
        <v>0</v>
      </c>
      <c r="I297" s="31" t="s">
        <v>43</v>
      </c>
      <c r="K297" s="16"/>
      <c r="L297" s="16"/>
      <c r="M297" s="16"/>
      <c r="N297" s="16"/>
      <c r="O297" s="16"/>
      <c r="P297" s="16"/>
      <c r="Q297" s="17" t="s">
        <v>3</v>
      </c>
      <c r="R297" s="16" t="str">
        <f>CONCATENATE(B297,Q297)</f>
        <v>D</v>
      </c>
      <c r="S297" s="16"/>
    </row>
    <row r="298" spans="1:19" ht="15.6" x14ac:dyDescent="0.25">
      <c r="A298" s="9"/>
      <c r="B298" s="26"/>
      <c r="C298" s="23"/>
      <c r="D298" s="24"/>
      <c r="J298" s="15"/>
    </row>
    <row r="299" spans="1:19" ht="15.6" x14ac:dyDescent="0.25">
      <c r="A299" s="9"/>
      <c r="B299" s="27"/>
      <c r="C299" s="19" t="str">
        <f ca="1">+CONCATENATE(K299,".- ",G299)</f>
        <v>50.- 0</v>
      </c>
      <c r="D299" s="20"/>
      <c r="E299" s="9"/>
      <c r="F299" s="9"/>
      <c r="G299" s="36">
        <f ca="1">IF(J300="FIN","",LOOKUP(I299,DATOS!A:A,DATOS!G:G))</f>
        <v>0</v>
      </c>
      <c r="H299" s="36">
        <f ca="1">IF(J300="FIN",0,LOOKUP(I299,DATOS!A:A,DATOS!N:N))</f>
        <v>0</v>
      </c>
      <c r="I299" s="31">
        <f>+I293+1</f>
        <v>113</v>
      </c>
      <c r="J299" s="56">
        <f>IF(LOOKUP(I299,DATOS!A:A,DATOS!C:C)=0,J293,(LOOKUP(I299,DATOS!A:A,DATOS!C:C)))</f>
        <v>2</v>
      </c>
      <c r="K299" s="18">
        <f>+K293+1</f>
        <v>50</v>
      </c>
      <c r="L299" s="16" t="s">
        <v>31</v>
      </c>
      <c r="M299" s="16" t="s">
        <v>32</v>
      </c>
      <c r="N299" s="16" t="s">
        <v>37</v>
      </c>
      <c r="O299" s="16" t="s">
        <v>33</v>
      </c>
      <c r="P299" s="16" t="s">
        <v>34</v>
      </c>
      <c r="Q299" s="16" t="s">
        <v>35</v>
      </c>
      <c r="R299" s="16" t="str">
        <f ca="1">CONCATENATE("X",H299)</f>
        <v>X0</v>
      </c>
      <c r="S299" s="16" t="s">
        <v>36</v>
      </c>
    </row>
    <row r="300" spans="1:19" ht="15.6" x14ac:dyDescent="0.25">
      <c r="A300" s="185">
        <f ca="1">IF($E$2="X",0,IF(K301&gt;2,H299,K301))</f>
        <v>0</v>
      </c>
      <c r="B300" s="25"/>
      <c r="C300" s="21" t="str">
        <f ca="1">+CONCATENATE(I300," ",G300)</f>
        <v>a) 0</v>
      </c>
      <c r="D300" s="22"/>
      <c r="G300" s="34">
        <f ca="1">IF(J300="FIN","",LOOKUP(I299,DATOS!A:A,DATOS!J:J))</f>
        <v>0</v>
      </c>
      <c r="I300" s="31" t="s">
        <v>53</v>
      </c>
      <c r="J300" s="37" t="str">
        <f>IF(J294="FIN","FIN",IF(J299=J293,"","FIN"))</f>
        <v/>
      </c>
      <c r="K300" s="16" t="s">
        <v>5</v>
      </c>
      <c r="L300" s="16">
        <f ca="1">IF(M300&gt;0,0,P300)</f>
        <v>0</v>
      </c>
      <c r="M300" s="16">
        <f ca="1">IF(P301&gt;0,1,0)</f>
        <v>0</v>
      </c>
      <c r="N300" s="16">
        <f ca="1">IF(M300=1,-1/COUNTA(Q300:Q303),0)</f>
        <v>0</v>
      </c>
      <c r="O300" s="16">
        <f>COUNTA(B300:B303)</f>
        <v>0</v>
      </c>
      <c r="P300" s="16">
        <f ca="1">COUNTIF(R300:R303,R299)</f>
        <v>0</v>
      </c>
      <c r="Q300" s="17" t="s">
        <v>0</v>
      </c>
      <c r="R300" s="16" t="str">
        <f>CONCATENATE(B300,Q300)</f>
        <v>A</v>
      </c>
      <c r="S300" s="16">
        <f ca="1">IF(P300&gt;0,P300+O300,O300*3)</f>
        <v>0</v>
      </c>
    </row>
    <row r="301" spans="1:19" ht="15.6" x14ac:dyDescent="0.25">
      <c r="A301" s="185"/>
      <c r="B301" s="25"/>
      <c r="C301" s="21" t="str">
        <f ca="1">+CONCATENATE(I301," ",G301)</f>
        <v>b) 0</v>
      </c>
      <c r="D301" s="22"/>
      <c r="G301" s="34">
        <f ca="1">IF(J300="FIN","",LOOKUP(I299,DATOS!A:A,DATOS!K:K))</f>
        <v>0</v>
      </c>
      <c r="I301" s="31" t="s">
        <v>52</v>
      </c>
      <c r="K301" s="16">
        <f ca="1">S300</f>
        <v>0</v>
      </c>
      <c r="L301" s="16"/>
      <c r="M301" s="16"/>
      <c r="N301" s="16"/>
      <c r="O301" s="16"/>
      <c r="P301" s="16">
        <f ca="1">O300-P300</f>
        <v>0</v>
      </c>
      <c r="Q301" s="17" t="s">
        <v>1</v>
      </c>
      <c r="R301" s="16" t="str">
        <f>CONCATENATE(B301,Q301)</f>
        <v>B</v>
      </c>
      <c r="S301" s="16"/>
    </row>
    <row r="302" spans="1:19" ht="15.6" x14ac:dyDescent="0.25">
      <c r="A302" s="185"/>
      <c r="B302" s="25"/>
      <c r="C302" s="21" t="str">
        <f ca="1">+CONCATENATE(I302," ",G302)</f>
        <v>c) 0</v>
      </c>
      <c r="D302" s="22"/>
      <c r="G302" s="34">
        <f ca="1">IF(J300="FIN","",LOOKUP(I299,DATOS!A:A,DATOS!L:L))</f>
        <v>0</v>
      </c>
      <c r="I302" s="31" t="s">
        <v>51</v>
      </c>
      <c r="K302" s="16"/>
      <c r="L302" s="16"/>
      <c r="M302" s="16"/>
      <c r="N302" s="16"/>
      <c r="O302" s="16"/>
      <c r="P302" s="16"/>
      <c r="Q302" s="17" t="s">
        <v>2</v>
      </c>
      <c r="R302" s="16" t="str">
        <f>CONCATENATE(B302,Q302)</f>
        <v>C</v>
      </c>
      <c r="S302" s="16"/>
    </row>
    <row r="303" spans="1:19" ht="15.6" x14ac:dyDescent="0.25">
      <c r="A303" s="185"/>
      <c r="B303" s="25"/>
      <c r="C303" s="21" t="str">
        <f ca="1">+CONCATENATE(I303," ",G303)</f>
        <v>d) 0</v>
      </c>
      <c r="D303" s="22"/>
      <c r="G303" s="34">
        <f ca="1">IF(J300="FIN","",LOOKUP(I299,DATOS!A:A,DATOS!M:M))</f>
        <v>0</v>
      </c>
      <c r="I303" s="31" t="s">
        <v>43</v>
      </c>
      <c r="K303" s="16"/>
      <c r="L303" s="16"/>
      <c r="M303" s="16"/>
      <c r="N303" s="16"/>
      <c r="O303" s="16"/>
      <c r="P303" s="16"/>
      <c r="Q303" s="17" t="s">
        <v>3</v>
      </c>
      <c r="R303" s="16" t="str">
        <f>CONCATENATE(B303,Q303)</f>
        <v>D</v>
      </c>
      <c r="S303" s="16"/>
    </row>
    <row r="304" spans="1:19" ht="15.6" x14ac:dyDescent="0.25">
      <c r="A304" s="9"/>
      <c r="B304" s="26"/>
      <c r="C304" s="23"/>
      <c r="D304" s="24"/>
      <c r="J304" s="15"/>
    </row>
    <row r="305" spans="1:19" ht="15.6" x14ac:dyDescent="0.25">
      <c r="A305" s="9"/>
      <c r="B305" s="27"/>
      <c r="C305" s="19" t="str">
        <f ca="1">+CONCATENATE(K305,".- ",G305)</f>
        <v>51.- 0</v>
      </c>
      <c r="D305" s="20"/>
      <c r="E305" s="9"/>
      <c r="F305" s="9"/>
      <c r="G305" s="36">
        <f ca="1">IF(J306="FIN","",LOOKUP(I305,DATOS!A:A,DATOS!G:G))</f>
        <v>0</v>
      </c>
      <c r="H305" s="36">
        <f ca="1">IF(J306="FIN",0,LOOKUP(I305,DATOS!A:A,DATOS!N:N))</f>
        <v>0</v>
      </c>
      <c r="I305" s="31">
        <f>+I299+1</f>
        <v>114</v>
      </c>
      <c r="J305" s="56">
        <f>IF(LOOKUP(I305,DATOS!A:A,DATOS!C:C)=0,J299,(LOOKUP(I305,DATOS!A:A,DATOS!C:C)))</f>
        <v>2</v>
      </c>
      <c r="K305" s="18">
        <f>+K299+1</f>
        <v>51</v>
      </c>
      <c r="L305" s="16" t="s">
        <v>31</v>
      </c>
      <c r="M305" s="16" t="s">
        <v>32</v>
      </c>
      <c r="N305" s="16" t="s">
        <v>37</v>
      </c>
      <c r="O305" s="16" t="s">
        <v>33</v>
      </c>
      <c r="P305" s="16" t="s">
        <v>34</v>
      </c>
      <c r="Q305" s="16" t="s">
        <v>35</v>
      </c>
      <c r="R305" s="16" t="str">
        <f ca="1">CONCATENATE("X",H305)</f>
        <v>X0</v>
      </c>
      <c r="S305" s="16" t="s">
        <v>36</v>
      </c>
    </row>
    <row r="306" spans="1:19" ht="15.6" x14ac:dyDescent="0.25">
      <c r="A306" s="185">
        <f ca="1">IF($E$2="X",0,IF(K307&gt;2,H305,K307))</f>
        <v>0</v>
      </c>
      <c r="B306" s="25"/>
      <c r="C306" s="21" t="str">
        <f ca="1">+CONCATENATE(I306," ",G306)</f>
        <v>a) 0</v>
      </c>
      <c r="D306" s="22"/>
      <c r="G306" s="34">
        <f ca="1">IF(J306="FIN","",LOOKUP(I305,DATOS!A:A,DATOS!J:J))</f>
        <v>0</v>
      </c>
      <c r="I306" s="31" t="s">
        <v>53</v>
      </c>
      <c r="J306" s="37" t="str">
        <f>IF(J300="FIN","FIN",IF(J305=J299,"","FIN"))</f>
        <v/>
      </c>
      <c r="K306" s="16" t="s">
        <v>5</v>
      </c>
      <c r="L306" s="16">
        <f ca="1">IF(M306&gt;0,0,P306)</f>
        <v>0</v>
      </c>
      <c r="M306" s="16">
        <f ca="1">IF(P307&gt;0,1,0)</f>
        <v>0</v>
      </c>
      <c r="N306" s="16">
        <f ca="1">IF(M306=1,-1/COUNTA(Q306:Q309),0)</f>
        <v>0</v>
      </c>
      <c r="O306" s="16">
        <f>COUNTA(B306:B309)</f>
        <v>0</v>
      </c>
      <c r="P306" s="16">
        <f ca="1">COUNTIF(R306:R309,R305)</f>
        <v>0</v>
      </c>
      <c r="Q306" s="17" t="s">
        <v>0</v>
      </c>
      <c r="R306" s="16" t="str">
        <f>CONCATENATE(B306,Q306)</f>
        <v>A</v>
      </c>
      <c r="S306" s="16">
        <f ca="1">IF(P306&gt;0,P306+O306,O306*3)</f>
        <v>0</v>
      </c>
    </row>
    <row r="307" spans="1:19" ht="15.6" x14ac:dyDescent="0.25">
      <c r="A307" s="185"/>
      <c r="B307" s="25"/>
      <c r="C307" s="21" t="str">
        <f ca="1">+CONCATENATE(I307," ",G307)</f>
        <v>b) 0</v>
      </c>
      <c r="D307" s="22"/>
      <c r="G307" s="34">
        <f ca="1">IF(J306="FIN","",LOOKUP(I305,DATOS!A:A,DATOS!K:K))</f>
        <v>0</v>
      </c>
      <c r="I307" s="31" t="s">
        <v>52</v>
      </c>
      <c r="K307" s="16">
        <f ca="1">S306</f>
        <v>0</v>
      </c>
      <c r="L307" s="16"/>
      <c r="M307" s="16"/>
      <c r="N307" s="16"/>
      <c r="O307" s="16"/>
      <c r="P307" s="16">
        <f ca="1">O306-P306</f>
        <v>0</v>
      </c>
      <c r="Q307" s="17" t="s">
        <v>1</v>
      </c>
      <c r="R307" s="16" t="str">
        <f>CONCATENATE(B307,Q307)</f>
        <v>B</v>
      </c>
      <c r="S307" s="16"/>
    </row>
    <row r="308" spans="1:19" ht="15.6" x14ac:dyDescent="0.25">
      <c r="A308" s="185"/>
      <c r="B308" s="25"/>
      <c r="C308" s="21" t="str">
        <f ca="1">+CONCATENATE(I308," ",G308)</f>
        <v>c) 0</v>
      </c>
      <c r="D308" s="22"/>
      <c r="G308" s="34">
        <f ca="1">IF(J306="FIN","",LOOKUP(I305,DATOS!A:A,DATOS!L:L))</f>
        <v>0</v>
      </c>
      <c r="I308" s="31" t="s">
        <v>51</v>
      </c>
      <c r="K308" s="16"/>
      <c r="L308" s="16"/>
      <c r="M308" s="16"/>
      <c r="N308" s="16"/>
      <c r="O308" s="16"/>
      <c r="P308" s="16"/>
      <c r="Q308" s="17" t="s">
        <v>2</v>
      </c>
      <c r="R308" s="16" t="str">
        <f>CONCATENATE(B308,Q308)</f>
        <v>C</v>
      </c>
      <c r="S308" s="16"/>
    </row>
    <row r="309" spans="1:19" ht="15.6" x14ac:dyDescent="0.25">
      <c r="A309" s="185"/>
      <c r="B309" s="25"/>
      <c r="C309" s="21" t="str">
        <f ca="1">+CONCATENATE(I309," ",G309)</f>
        <v>d) 0</v>
      </c>
      <c r="D309" s="22"/>
      <c r="G309" s="34">
        <f ca="1">IF(J306="FIN","",LOOKUP(I305,DATOS!A:A,DATOS!M:M))</f>
        <v>0</v>
      </c>
      <c r="I309" s="31" t="s">
        <v>43</v>
      </c>
      <c r="K309" s="16"/>
      <c r="L309" s="16"/>
      <c r="M309" s="16"/>
      <c r="N309" s="16"/>
      <c r="O309" s="16"/>
      <c r="P309" s="16"/>
      <c r="Q309" s="17" t="s">
        <v>3</v>
      </c>
      <c r="R309" s="16" t="str">
        <f>CONCATENATE(B309,Q309)</f>
        <v>D</v>
      </c>
      <c r="S309" s="16"/>
    </row>
    <row r="310" spans="1:19" ht="15.6" x14ac:dyDescent="0.25">
      <c r="A310" s="9"/>
      <c r="B310" s="26"/>
      <c r="C310" s="23"/>
      <c r="D310" s="24"/>
      <c r="J310" s="15"/>
    </row>
    <row r="311" spans="1:19" ht="15.6" x14ac:dyDescent="0.25">
      <c r="A311" s="9"/>
      <c r="B311" s="27"/>
      <c r="C311" s="19" t="str">
        <f ca="1">+CONCATENATE(K311,".- ",G311)</f>
        <v>52.- 0</v>
      </c>
      <c r="D311" s="20"/>
      <c r="E311" s="9"/>
      <c r="F311" s="9"/>
      <c r="G311" s="36">
        <f ca="1">IF(J312="FIN","",LOOKUP(I311,DATOS!A:A,DATOS!G:G))</f>
        <v>0</v>
      </c>
      <c r="H311" s="36">
        <f ca="1">IF(J312="FIN",0,LOOKUP(I311,DATOS!A:A,DATOS!N:N))</f>
        <v>0</v>
      </c>
      <c r="I311" s="31">
        <f>+I305+1</f>
        <v>115</v>
      </c>
      <c r="J311" s="56">
        <f>IF(LOOKUP(I311,DATOS!A:A,DATOS!C:C)=0,J305,(LOOKUP(I311,DATOS!A:A,DATOS!C:C)))</f>
        <v>2</v>
      </c>
      <c r="K311" s="18">
        <f>+K305+1</f>
        <v>52</v>
      </c>
      <c r="L311" s="16" t="s">
        <v>31</v>
      </c>
      <c r="M311" s="16" t="s">
        <v>32</v>
      </c>
      <c r="N311" s="16" t="s">
        <v>37</v>
      </c>
      <c r="O311" s="16" t="s">
        <v>33</v>
      </c>
      <c r="P311" s="16" t="s">
        <v>34</v>
      </c>
      <c r="Q311" s="16" t="s">
        <v>35</v>
      </c>
      <c r="R311" s="16" t="str">
        <f ca="1">CONCATENATE("X",H311)</f>
        <v>X0</v>
      </c>
      <c r="S311" s="16" t="s">
        <v>36</v>
      </c>
    </row>
    <row r="312" spans="1:19" ht="15.6" x14ac:dyDescent="0.25">
      <c r="A312" s="185">
        <f ca="1">IF($E$2="X",0,IF(K313&gt;2,H311,K313))</f>
        <v>0</v>
      </c>
      <c r="B312" s="25"/>
      <c r="C312" s="21" t="str">
        <f ca="1">+CONCATENATE(I312," ",G312)</f>
        <v>a) 0</v>
      </c>
      <c r="D312" s="22"/>
      <c r="G312" s="34">
        <f ca="1">IF(J312="FIN","",LOOKUP(I311,DATOS!A:A,DATOS!J:J))</f>
        <v>0</v>
      </c>
      <c r="I312" s="31" t="s">
        <v>53</v>
      </c>
      <c r="J312" s="37" t="str">
        <f>IF(J306="FIN","FIN",IF(J311=J305,"","FIN"))</f>
        <v/>
      </c>
      <c r="K312" s="16" t="s">
        <v>5</v>
      </c>
      <c r="L312" s="16">
        <f ca="1">IF(M312&gt;0,0,P312)</f>
        <v>0</v>
      </c>
      <c r="M312" s="16">
        <f ca="1">IF(P313&gt;0,1,0)</f>
        <v>0</v>
      </c>
      <c r="N312" s="16">
        <f ca="1">IF(M312=1,-1/COUNTA(Q312:Q315),0)</f>
        <v>0</v>
      </c>
      <c r="O312" s="16">
        <f>COUNTA(B312:B315)</f>
        <v>0</v>
      </c>
      <c r="P312" s="16">
        <f ca="1">COUNTIF(R312:R315,R311)</f>
        <v>0</v>
      </c>
      <c r="Q312" s="17" t="s">
        <v>0</v>
      </c>
      <c r="R312" s="16" t="str">
        <f>CONCATENATE(B312,Q312)</f>
        <v>A</v>
      </c>
      <c r="S312" s="16">
        <f ca="1">IF(P312&gt;0,P312+O312,O312*3)</f>
        <v>0</v>
      </c>
    </row>
    <row r="313" spans="1:19" ht="15.6" x14ac:dyDescent="0.25">
      <c r="A313" s="185"/>
      <c r="B313" s="25"/>
      <c r="C313" s="21" t="str">
        <f ca="1">+CONCATENATE(I313," ",G313)</f>
        <v>b) 0</v>
      </c>
      <c r="D313" s="22"/>
      <c r="G313" s="34">
        <f ca="1">IF(J312="FIN","",LOOKUP(I311,DATOS!A:A,DATOS!K:K))</f>
        <v>0</v>
      </c>
      <c r="I313" s="31" t="s">
        <v>52</v>
      </c>
      <c r="K313" s="16">
        <f ca="1">S312</f>
        <v>0</v>
      </c>
      <c r="L313" s="16"/>
      <c r="M313" s="16"/>
      <c r="N313" s="16"/>
      <c r="O313" s="16"/>
      <c r="P313" s="16">
        <f ca="1">O312-P312</f>
        <v>0</v>
      </c>
      <c r="Q313" s="17" t="s">
        <v>1</v>
      </c>
      <c r="R313" s="16" t="str">
        <f>CONCATENATE(B313,Q313)</f>
        <v>B</v>
      </c>
      <c r="S313" s="16"/>
    </row>
    <row r="314" spans="1:19" ht="15.6" x14ac:dyDescent="0.25">
      <c r="A314" s="185"/>
      <c r="B314" s="25"/>
      <c r="C314" s="21" t="str">
        <f ca="1">+CONCATENATE(I314," ",G314)</f>
        <v>c) 0</v>
      </c>
      <c r="D314" s="22"/>
      <c r="G314" s="34">
        <f ca="1">IF(J312="FIN","",LOOKUP(I311,DATOS!A:A,DATOS!L:L))</f>
        <v>0</v>
      </c>
      <c r="I314" s="31" t="s">
        <v>51</v>
      </c>
      <c r="K314" s="16"/>
      <c r="L314" s="16"/>
      <c r="M314" s="16"/>
      <c r="N314" s="16"/>
      <c r="O314" s="16"/>
      <c r="P314" s="16"/>
      <c r="Q314" s="17" t="s">
        <v>2</v>
      </c>
      <c r="R314" s="16" t="str">
        <f>CONCATENATE(B314,Q314)</f>
        <v>C</v>
      </c>
      <c r="S314" s="16"/>
    </row>
    <row r="315" spans="1:19" ht="15.6" x14ac:dyDescent="0.25">
      <c r="A315" s="185"/>
      <c r="B315" s="25"/>
      <c r="C315" s="21" t="str">
        <f ca="1">+CONCATENATE(I315," ",G315)</f>
        <v>d) 0</v>
      </c>
      <c r="D315" s="22"/>
      <c r="G315" s="34">
        <f ca="1">IF(J312="FIN","",LOOKUP(I311,DATOS!A:A,DATOS!M:M))</f>
        <v>0</v>
      </c>
      <c r="I315" s="31" t="s">
        <v>43</v>
      </c>
      <c r="K315" s="16"/>
      <c r="L315" s="16"/>
      <c r="M315" s="16"/>
      <c r="N315" s="16"/>
      <c r="O315" s="16"/>
      <c r="P315" s="16"/>
      <c r="Q315" s="17" t="s">
        <v>3</v>
      </c>
      <c r="R315" s="16" t="str">
        <f>CONCATENATE(B315,Q315)</f>
        <v>D</v>
      </c>
      <c r="S315" s="16"/>
    </row>
    <row r="316" spans="1:19" ht="15.6" x14ac:dyDescent="0.25">
      <c r="A316" s="9"/>
      <c r="B316" s="26"/>
      <c r="C316" s="23"/>
      <c r="D316" s="24"/>
      <c r="J316" s="15"/>
    </row>
    <row r="317" spans="1:19" ht="15.6" x14ac:dyDescent="0.25">
      <c r="A317" s="9"/>
      <c r="B317" s="27"/>
      <c r="C317" s="19" t="str">
        <f ca="1">+CONCATENATE(K317,".- ",G317)</f>
        <v>53.- 0</v>
      </c>
      <c r="D317" s="20"/>
      <c r="E317" s="9"/>
      <c r="F317" s="9"/>
      <c r="G317" s="36">
        <f ca="1">IF(J318="FIN","",LOOKUP(I317,DATOS!A:A,DATOS!G:G))</f>
        <v>0</v>
      </c>
      <c r="H317" s="36">
        <f ca="1">IF(J318="FIN",0,LOOKUP(I317,DATOS!A:A,DATOS!N:N))</f>
        <v>0</v>
      </c>
      <c r="I317" s="31">
        <f>+I311+1</f>
        <v>116</v>
      </c>
      <c r="J317" s="56">
        <f>IF(LOOKUP(I317,DATOS!A:A,DATOS!C:C)=0,J311,(LOOKUP(I317,DATOS!A:A,DATOS!C:C)))</f>
        <v>2</v>
      </c>
      <c r="K317" s="18">
        <f>+K311+1</f>
        <v>53</v>
      </c>
      <c r="L317" s="16" t="s">
        <v>31</v>
      </c>
      <c r="M317" s="16" t="s">
        <v>32</v>
      </c>
      <c r="N317" s="16" t="s">
        <v>37</v>
      </c>
      <c r="O317" s="16" t="s">
        <v>33</v>
      </c>
      <c r="P317" s="16" t="s">
        <v>34</v>
      </c>
      <c r="Q317" s="16" t="s">
        <v>35</v>
      </c>
      <c r="R317" s="16" t="str">
        <f ca="1">CONCATENATE("X",H317)</f>
        <v>X0</v>
      </c>
      <c r="S317" s="16" t="s">
        <v>36</v>
      </c>
    </row>
    <row r="318" spans="1:19" ht="15.6" x14ac:dyDescent="0.25">
      <c r="A318" s="185">
        <f ca="1">IF($E$2="X",0,IF(K319&gt;2,H317,K319))</f>
        <v>0</v>
      </c>
      <c r="B318" s="25"/>
      <c r="C318" s="21" t="str">
        <f ca="1">+CONCATENATE(I318," ",G318)</f>
        <v>a) 0</v>
      </c>
      <c r="D318" s="22"/>
      <c r="G318" s="34">
        <f ca="1">IF(J318="FIN","",LOOKUP(I317,DATOS!A:A,DATOS!J:J))</f>
        <v>0</v>
      </c>
      <c r="I318" s="31" t="s">
        <v>53</v>
      </c>
      <c r="J318" s="37" t="str">
        <f>IF(J312="FIN","FIN",IF(J317=J311,"","FIN"))</f>
        <v/>
      </c>
      <c r="K318" s="16" t="s">
        <v>5</v>
      </c>
      <c r="L318" s="16">
        <f ca="1">IF(M318&gt;0,0,P318)</f>
        <v>0</v>
      </c>
      <c r="M318" s="16">
        <f ca="1">IF(P319&gt;0,1,0)</f>
        <v>0</v>
      </c>
      <c r="N318" s="16">
        <f ca="1">IF(M318=1,-1/COUNTA(Q318:Q321),0)</f>
        <v>0</v>
      </c>
      <c r="O318" s="16">
        <f>COUNTA(B318:B321)</f>
        <v>0</v>
      </c>
      <c r="P318" s="16">
        <f ca="1">COUNTIF(R318:R321,R317)</f>
        <v>0</v>
      </c>
      <c r="Q318" s="17" t="s">
        <v>0</v>
      </c>
      <c r="R318" s="16" t="str">
        <f>CONCATENATE(B318,Q318)</f>
        <v>A</v>
      </c>
      <c r="S318" s="16">
        <f ca="1">IF(P318&gt;0,P318+O318,O318*3)</f>
        <v>0</v>
      </c>
    </row>
    <row r="319" spans="1:19" ht="15.6" x14ac:dyDescent="0.25">
      <c r="A319" s="185"/>
      <c r="B319" s="25"/>
      <c r="C319" s="21" t="str">
        <f ca="1">+CONCATENATE(I319," ",G319)</f>
        <v>b) 0</v>
      </c>
      <c r="D319" s="22"/>
      <c r="G319" s="34">
        <f ca="1">IF(J318="FIN","",LOOKUP(I317,DATOS!A:A,DATOS!K:K))</f>
        <v>0</v>
      </c>
      <c r="I319" s="31" t="s">
        <v>52</v>
      </c>
      <c r="K319" s="16">
        <f ca="1">S318</f>
        <v>0</v>
      </c>
      <c r="L319" s="16"/>
      <c r="M319" s="16"/>
      <c r="N319" s="16"/>
      <c r="O319" s="16"/>
      <c r="P319" s="16">
        <f ca="1">O318-P318</f>
        <v>0</v>
      </c>
      <c r="Q319" s="17" t="s">
        <v>1</v>
      </c>
      <c r="R319" s="16" t="str">
        <f>CONCATENATE(B319,Q319)</f>
        <v>B</v>
      </c>
      <c r="S319" s="16"/>
    </row>
    <row r="320" spans="1:19" ht="15.6" x14ac:dyDescent="0.25">
      <c r="A320" s="185"/>
      <c r="B320" s="25"/>
      <c r="C320" s="21" t="str">
        <f ca="1">+CONCATENATE(I320," ",G320)</f>
        <v>c) 0</v>
      </c>
      <c r="D320" s="22"/>
      <c r="G320" s="34">
        <f ca="1">IF(J318="FIN","",LOOKUP(I317,DATOS!A:A,DATOS!L:L))</f>
        <v>0</v>
      </c>
      <c r="I320" s="31" t="s">
        <v>51</v>
      </c>
      <c r="K320" s="16"/>
      <c r="L320" s="16"/>
      <c r="M320" s="16"/>
      <c r="N320" s="16"/>
      <c r="O320" s="16"/>
      <c r="P320" s="16"/>
      <c r="Q320" s="17" t="s">
        <v>2</v>
      </c>
      <c r="R320" s="16" t="str">
        <f>CONCATENATE(B320,Q320)</f>
        <v>C</v>
      </c>
      <c r="S320" s="16"/>
    </row>
    <row r="321" spans="1:19" ht="15.6" x14ac:dyDescent="0.25">
      <c r="A321" s="185"/>
      <c r="B321" s="25"/>
      <c r="C321" s="21" t="str">
        <f ca="1">+CONCATENATE(I321," ",G321)</f>
        <v>d) 0</v>
      </c>
      <c r="D321" s="22"/>
      <c r="G321" s="34">
        <f ca="1">IF(J318="FIN","",LOOKUP(I317,DATOS!A:A,DATOS!M:M))</f>
        <v>0</v>
      </c>
      <c r="I321" s="31" t="s">
        <v>43</v>
      </c>
      <c r="K321" s="16"/>
      <c r="L321" s="16"/>
      <c r="M321" s="16"/>
      <c r="N321" s="16"/>
      <c r="O321" s="16"/>
      <c r="P321" s="16"/>
      <c r="Q321" s="17" t="s">
        <v>3</v>
      </c>
      <c r="R321" s="16" t="str">
        <f>CONCATENATE(B321,Q321)</f>
        <v>D</v>
      </c>
      <c r="S321" s="16"/>
    </row>
    <row r="322" spans="1:19" ht="15.6" x14ac:dyDescent="0.25">
      <c r="A322" s="9"/>
      <c r="B322" s="26"/>
      <c r="C322" s="23"/>
      <c r="D322" s="24"/>
      <c r="J322" s="15"/>
    </row>
    <row r="323" spans="1:19" ht="15.6" x14ac:dyDescent="0.25">
      <c r="A323" s="9"/>
      <c r="B323" s="27"/>
      <c r="C323" s="19" t="str">
        <f ca="1">+CONCATENATE(K323,".- ",G323)</f>
        <v>54.- 0</v>
      </c>
      <c r="D323" s="20"/>
      <c r="E323" s="9"/>
      <c r="F323" s="9"/>
      <c r="G323" s="36">
        <f ca="1">IF(J324="FIN","",LOOKUP(I323,DATOS!A:A,DATOS!G:G))</f>
        <v>0</v>
      </c>
      <c r="H323" s="36">
        <f ca="1">IF(J324="FIN",0,LOOKUP(I323,DATOS!A:A,DATOS!N:N))</f>
        <v>0</v>
      </c>
      <c r="I323" s="31">
        <f>+I317+1</f>
        <v>117</v>
      </c>
      <c r="J323" s="56">
        <f>IF(LOOKUP(I323,DATOS!A:A,DATOS!C:C)=0,J317,(LOOKUP(I323,DATOS!A:A,DATOS!C:C)))</f>
        <v>2</v>
      </c>
      <c r="K323" s="18">
        <f>+K317+1</f>
        <v>54</v>
      </c>
      <c r="L323" s="16" t="s">
        <v>31</v>
      </c>
      <c r="M323" s="16" t="s">
        <v>32</v>
      </c>
      <c r="N323" s="16" t="s">
        <v>37</v>
      </c>
      <c r="O323" s="16" t="s">
        <v>33</v>
      </c>
      <c r="P323" s="16" t="s">
        <v>34</v>
      </c>
      <c r="Q323" s="16" t="s">
        <v>35</v>
      </c>
      <c r="R323" s="16" t="str">
        <f ca="1">CONCATENATE("X",H323)</f>
        <v>X0</v>
      </c>
      <c r="S323" s="16" t="s">
        <v>36</v>
      </c>
    </row>
    <row r="324" spans="1:19" ht="15.6" x14ac:dyDescent="0.25">
      <c r="A324" s="185">
        <f ca="1">IF($E$2="X",0,IF(K325&gt;2,H323,K325))</f>
        <v>0</v>
      </c>
      <c r="B324" s="25"/>
      <c r="C324" s="21" t="str">
        <f ca="1">+CONCATENATE(I324," ",G324)</f>
        <v>a) 0</v>
      </c>
      <c r="D324" s="22"/>
      <c r="G324" s="34">
        <f ca="1">IF(J324="FIN","",LOOKUP(I323,DATOS!A:A,DATOS!J:J))</f>
        <v>0</v>
      </c>
      <c r="I324" s="31" t="s">
        <v>53</v>
      </c>
      <c r="J324" s="37" t="str">
        <f>IF(J318="FIN","FIN",IF(J323=J317,"","FIN"))</f>
        <v/>
      </c>
      <c r="K324" s="16" t="s">
        <v>5</v>
      </c>
      <c r="L324" s="16">
        <f ca="1">IF(M324&gt;0,0,P324)</f>
        <v>0</v>
      </c>
      <c r="M324" s="16">
        <f ca="1">IF(P325&gt;0,1,0)</f>
        <v>0</v>
      </c>
      <c r="N324" s="16">
        <f ca="1">IF(M324=1,-1/COUNTA(Q324:Q327),0)</f>
        <v>0</v>
      </c>
      <c r="O324" s="16">
        <f>COUNTA(B324:B327)</f>
        <v>0</v>
      </c>
      <c r="P324" s="16">
        <f ca="1">COUNTIF(R324:R327,R323)</f>
        <v>0</v>
      </c>
      <c r="Q324" s="17" t="s">
        <v>0</v>
      </c>
      <c r="R324" s="16" t="str">
        <f>CONCATENATE(B324,Q324)</f>
        <v>A</v>
      </c>
      <c r="S324" s="16">
        <f ca="1">IF(P324&gt;0,P324+O324,O324*3)</f>
        <v>0</v>
      </c>
    </row>
    <row r="325" spans="1:19" ht="15.6" x14ac:dyDescent="0.25">
      <c r="A325" s="185"/>
      <c r="B325" s="25"/>
      <c r="C325" s="21" t="str">
        <f ca="1">+CONCATENATE(I325," ",G325)</f>
        <v>b) 0</v>
      </c>
      <c r="D325" s="22"/>
      <c r="G325" s="34">
        <f ca="1">IF(J324="FIN","",LOOKUP(I323,DATOS!A:A,DATOS!K:K))</f>
        <v>0</v>
      </c>
      <c r="I325" s="31" t="s">
        <v>52</v>
      </c>
      <c r="K325" s="16">
        <f ca="1">S324</f>
        <v>0</v>
      </c>
      <c r="L325" s="16"/>
      <c r="M325" s="16"/>
      <c r="N325" s="16"/>
      <c r="O325" s="16"/>
      <c r="P325" s="16">
        <f ca="1">O324-P324</f>
        <v>0</v>
      </c>
      <c r="Q325" s="17" t="s">
        <v>1</v>
      </c>
      <c r="R325" s="16" t="str">
        <f>CONCATENATE(B325,Q325)</f>
        <v>B</v>
      </c>
      <c r="S325" s="16"/>
    </row>
    <row r="326" spans="1:19" ht="15.6" x14ac:dyDescent="0.25">
      <c r="A326" s="185"/>
      <c r="B326" s="25"/>
      <c r="C326" s="21" t="str">
        <f ca="1">+CONCATENATE(I326," ",G326)</f>
        <v>c) 0</v>
      </c>
      <c r="D326" s="22"/>
      <c r="G326" s="34">
        <f ca="1">IF(J324="FIN","",LOOKUP(I323,DATOS!A:A,DATOS!L:L))</f>
        <v>0</v>
      </c>
      <c r="I326" s="31" t="s">
        <v>51</v>
      </c>
      <c r="K326" s="16"/>
      <c r="L326" s="16"/>
      <c r="M326" s="16"/>
      <c r="N326" s="16"/>
      <c r="O326" s="16"/>
      <c r="P326" s="16"/>
      <c r="Q326" s="17" t="s">
        <v>2</v>
      </c>
      <c r="R326" s="16" t="str">
        <f>CONCATENATE(B326,Q326)</f>
        <v>C</v>
      </c>
      <c r="S326" s="16"/>
    </row>
    <row r="327" spans="1:19" ht="15.6" x14ac:dyDescent="0.25">
      <c r="A327" s="185"/>
      <c r="B327" s="25"/>
      <c r="C327" s="21" t="str">
        <f ca="1">+CONCATENATE(I327," ",G327)</f>
        <v>d) 0</v>
      </c>
      <c r="D327" s="22"/>
      <c r="G327" s="34">
        <f ca="1">IF(J324="FIN","",LOOKUP(I323,DATOS!A:A,DATOS!M:M))</f>
        <v>0</v>
      </c>
      <c r="I327" s="31" t="s">
        <v>43</v>
      </c>
      <c r="K327" s="16"/>
      <c r="L327" s="16"/>
      <c r="M327" s="16"/>
      <c r="N327" s="16"/>
      <c r="O327" s="16"/>
      <c r="P327" s="16"/>
      <c r="Q327" s="17" t="s">
        <v>3</v>
      </c>
      <c r="R327" s="16" t="str">
        <f>CONCATENATE(B327,Q327)</f>
        <v>D</v>
      </c>
      <c r="S327" s="16"/>
    </row>
    <row r="328" spans="1:19" ht="15.6" x14ac:dyDescent="0.25">
      <c r="A328" s="9"/>
      <c r="B328" s="26"/>
      <c r="C328" s="23"/>
      <c r="D328" s="24"/>
      <c r="J328" s="15"/>
    </row>
    <row r="329" spans="1:19" ht="15.6" x14ac:dyDescent="0.25">
      <c r="A329" s="9"/>
      <c r="B329" s="27"/>
      <c r="C329" s="19" t="str">
        <f ca="1">+CONCATENATE(K329,".- ",G329)</f>
        <v>55.- 0</v>
      </c>
      <c r="D329" s="20"/>
      <c r="E329" s="9"/>
      <c r="F329" s="9"/>
      <c r="G329" s="36">
        <f ca="1">IF(J330="FIN","",LOOKUP(I329,DATOS!A:A,DATOS!G:G))</f>
        <v>0</v>
      </c>
      <c r="H329" s="36">
        <f ca="1">IF(J330="FIN",0,LOOKUP(I329,DATOS!A:A,DATOS!N:N))</f>
        <v>0</v>
      </c>
      <c r="I329" s="31">
        <f>+I323+1</f>
        <v>118</v>
      </c>
      <c r="J329" s="56">
        <f>IF(LOOKUP(I329,DATOS!A:A,DATOS!C:C)=0,J323,(LOOKUP(I329,DATOS!A:A,DATOS!C:C)))</f>
        <v>2</v>
      </c>
      <c r="K329" s="18">
        <f>+K323+1</f>
        <v>55</v>
      </c>
      <c r="L329" s="16" t="s">
        <v>31</v>
      </c>
      <c r="M329" s="16" t="s">
        <v>32</v>
      </c>
      <c r="N329" s="16" t="s">
        <v>37</v>
      </c>
      <c r="O329" s="16" t="s">
        <v>33</v>
      </c>
      <c r="P329" s="16" t="s">
        <v>34</v>
      </c>
      <c r="Q329" s="16" t="s">
        <v>35</v>
      </c>
      <c r="R329" s="16" t="str">
        <f ca="1">CONCATENATE("X",H329)</f>
        <v>X0</v>
      </c>
      <c r="S329" s="16" t="s">
        <v>36</v>
      </c>
    </row>
    <row r="330" spans="1:19" ht="15.6" x14ac:dyDescent="0.25">
      <c r="A330" s="185">
        <f ca="1">IF($E$2="X",0,IF(K331&gt;2,H329,K331))</f>
        <v>0</v>
      </c>
      <c r="B330" s="25"/>
      <c r="C330" s="21" t="str">
        <f ca="1">+CONCATENATE(I330," ",G330)</f>
        <v>a) 0</v>
      </c>
      <c r="D330" s="22"/>
      <c r="G330" s="34">
        <f ca="1">IF(J330="FIN","",LOOKUP(I329,DATOS!A:A,DATOS!J:J))</f>
        <v>0</v>
      </c>
      <c r="I330" s="31" t="s">
        <v>53</v>
      </c>
      <c r="J330" s="37" t="str">
        <f>IF(J324="FIN","FIN",IF(J329=J323,"","FIN"))</f>
        <v/>
      </c>
      <c r="K330" s="16" t="s">
        <v>5</v>
      </c>
      <c r="L330" s="16">
        <f ca="1">IF(M330&gt;0,0,P330)</f>
        <v>0</v>
      </c>
      <c r="M330" s="16">
        <f ca="1">IF(P331&gt;0,1,0)</f>
        <v>0</v>
      </c>
      <c r="N330" s="16">
        <f ca="1">IF(M330=1,-1/COUNTA(Q330:Q333),0)</f>
        <v>0</v>
      </c>
      <c r="O330" s="16">
        <f>COUNTA(B330:B333)</f>
        <v>0</v>
      </c>
      <c r="P330" s="16">
        <f ca="1">COUNTIF(R330:R333,R329)</f>
        <v>0</v>
      </c>
      <c r="Q330" s="17" t="s">
        <v>0</v>
      </c>
      <c r="R330" s="16" t="str">
        <f>CONCATENATE(B330,Q330)</f>
        <v>A</v>
      </c>
      <c r="S330" s="16">
        <f ca="1">IF(P330&gt;0,P330+O330,O330*3)</f>
        <v>0</v>
      </c>
    </row>
    <row r="331" spans="1:19" ht="15.6" x14ac:dyDescent="0.25">
      <c r="A331" s="185"/>
      <c r="B331" s="25"/>
      <c r="C331" s="21" t="str">
        <f ca="1">+CONCATENATE(I331," ",G331)</f>
        <v>b) 0</v>
      </c>
      <c r="D331" s="22"/>
      <c r="G331" s="34">
        <f ca="1">IF(J330="FIN","",LOOKUP(I329,DATOS!A:A,DATOS!K:K))</f>
        <v>0</v>
      </c>
      <c r="I331" s="31" t="s">
        <v>52</v>
      </c>
      <c r="K331" s="16">
        <f ca="1">S330</f>
        <v>0</v>
      </c>
      <c r="L331" s="16"/>
      <c r="M331" s="16"/>
      <c r="N331" s="16"/>
      <c r="O331" s="16"/>
      <c r="P331" s="16">
        <f ca="1">O330-P330</f>
        <v>0</v>
      </c>
      <c r="Q331" s="17" t="s">
        <v>1</v>
      </c>
      <c r="R331" s="16" t="str">
        <f>CONCATENATE(B331,Q331)</f>
        <v>B</v>
      </c>
      <c r="S331" s="16"/>
    </row>
    <row r="332" spans="1:19" ht="15.6" x14ac:dyDescent="0.25">
      <c r="A332" s="185"/>
      <c r="B332" s="25"/>
      <c r="C332" s="21" t="str">
        <f ca="1">+CONCATENATE(I332," ",G332)</f>
        <v>c) 0</v>
      </c>
      <c r="D332" s="22"/>
      <c r="G332" s="34">
        <f ca="1">IF(J330="FIN","",LOOKUP(I329,DATOS!A:A,DATOS!L:L))</f>
        <v>0</v>
      </c>
      <c r="I332" s="31" t="s">
        <v>51</v>
      </c>
      <c r="K332" s="16"/>
      <c r="L332" s="16"/>
      <c r="M332" s="16"/>
      <c r="N332" s="16"/>
      <c r="O332" s="16"/>
      <c r="P332" s="16"/>
      <c r="Q332" s="17" t="s">
        <v>2</v>
      </c>
      <c r="R332" s="16" t="str">
        <f>CONCATENATE(B332,Q332)</f>
        <v>C</v>
      </c>
      <c r="S332" s="16"/>
    </row>
    <row r="333" spans="1:19" ht="15.6" x14ac:dyDescent="0.25">
      <c r="A333" s="185"/>
      <c r="B333" s="25"/>
      <c r="C333" s="21" t="str">
        <f ca="1">+CONCATENATE(I333," ",G333)</f>
        <v>d) 0</v>
      </c>
      <c r="D333" s="22"/>
      <c r="G333" s="34">
        <f ca="1">IF(J330="FIN","",LOOKUP(I329,DATOS!A:A,DATOS!M:M))</f>
        <v>0</v>
      </c>
      <c r="I333" s="31" t="s">
        <v>43</v>
      </c>
      <c r="K333" s="16"/>
      <c r="L333" s="16"/>
      <c r="M333" s="16"/>
      <c r="N333" s="16"/>
      <c r="O333" s="16"/>
      <c r="P333" s="16"/>
      <c r="Q333" s="17" t="s">
        <v>3</v>
      </c>
      <c r="R333" s="16" t="str">
        <f>CONCATENATE(B333,Q333)</f>
        <v>D</v>
      </c>
      <c r="S333" s="16"/>
    </row>
    <row r="334" spans="1:19" ht="15.6" x14ac:dyDescent="0.25">
      <c r="A334" s="9"/>
      <c r="B334" s="26"/>
      <c r="C334" s="23"/>
      <c r="D334" s="24"/>
      <c r="J334" s="15"/>
    </row>
    <row r="335" spans="1:19" ht="15.6" x14ac:dyDescent="0.25">
      <c r="A335" s="9"/>
      <c r="B335" s="27"/>
      <c r="C335" s="19" t="str">
        <f ca="1">+CONCATENATE(K335,".- ",G335)</f>
        <v>56.- 0</v>
      </c>
      <c r="D335" s="20"/>
      <c r="E335" s="9"/>
      <c r="F335" s="9"/>
      <c r="G335" s="36">
        <f ca="1">IF(J336="FIN","",LOOKUP(I335,DATOS!A:A,DATOS!G:G))</f>
        <v>0</v>
      </c>
      <c r="H335" s="36">
        <f ca="1">IF(J336="FIN",0,LOOKUP(I335,DATOS!A:A,DATOS!N:N))</f>
        <v>0</v>
      </c>
      <c r="I335" s="31">
        <f>+I329+1</f>
        <v>119</v>
      </c>
      <c r="J335" s="56">
        <f>IF(LOOKUP(I335,DATOS!A:A,DATOS!C:C)=0,J329,(LOOKUP(I335,DATOS!A:A,DATOS!C:C)))</f>
        <v>2</v>
      </c>
      <c r="K335" s="18">
        <f>+K329+1</f>
        <v>56</v>
      </c>
      <c r="L335" s="16" t="s">
        <v>31</v>
      </c>
      <c r="M335" s="16" t="s">
        <v>32</v>
      </c>
      <c r="N335" s="16" t="s">
        <v>37</v>
      </c>
      <c r="O335" s="16" t="s">
        <v>33</v>
      </c>
      <c r="P335" s="16" t="s">
        <v>34</v>
      </c>
      <c r="Q335" s="16" t="s">
        <v>35</v>
      </c>
      <c r="R335" s="16" t="str">
        <f ca="1">CONCATENATE("X",H335)</f>
        <v>X0</v>
      </c>
      <c r="S335" s="16" t="s">
        <v>36</v>
      </c>
    </row>
    <row r="336" spans="1:19" ht="15.6" x14ac:dyDescent="0.25">
      <c r="A336" s="185">
        <f ca="1">IF($E$2="X",0,IF(K337&gt;2,H335,K337))</f>
        <v>0</v>
      </c>
      <c r="B336" s="25"/>
      <c r="C336" s="21" t="str">
        <f ca="1">+CONCATENATE(I336," ",G336)</f>
        <v>a) 0</v>
      </c>
      <c r="D336" s="22"/>
      <c r="G336" s="34">
        <f ca="1">IF(J336="FIN","",LOOKUP(I335,DATOS!A:A,DATOS!J:J))</f>
        <v>0</v>
      </c>
      <c r="I336" s="31" t="s">
        <v>53</v>
      </c>
      <c r="J336" s="37" t="str">
        <f>IF(J330="FIN","FIN",IF(J335=J329,"","FIN"))</f>
        <v/>
      </c>
      <c r="K336" s="16" t="s">
        <v>5</v>
      </c>
      <c r="L336" s="16">
        <f ca="1">IF(M336&gt;0,0,P336)</f>
        <v>0</v>
      </c>
      <c r="M336" s="16">
        <f ca="1">IF(P337&gt;0,1,0)</f>
        <v>0</v>
      </c>
      <c r="N336" s="16">
        <f ca="1">IF(M336=1,-1/COUNTA(Q336:Q339),0)</f>
        <v>0</v>
      </c>
      <c r="O336" s="16">
        <f>COUNTA(B336:B339)</f>
        <v>0</v>
      </c>
      <c r="P336" s="16">
        <f ca="1">COUNTIF(R336:R339,R335)</f>
        <v>0</v>
      </c>
      <c r="Q336" s="17" t="s">
        <v>0</v>
      </c>
      <c r="R336" s="16" t="str">
        <f>CONCATENATE(B336,Q336)</f>
        <v>A</v>
      </c>
      <c r="S336" s="16">
        <f ca="1">IF(P336&gt;0,P336+O336,O336*3)</f>
        <v>0</v>
      </c>
    </row>
    <row r="337" spans="1:19" ht="15.6" x14ac:dyDescent="0.25">
      <c r="A337" s="185"/>
      <c r="B337" s="25"/>
      <c r="C337" s="21" t="str">
        <f ca="1">+CONCATENATE(I337," ",G337)</f>
        <v>b) 0</v>
      </c>
      <c r="D337" s="22"/>
      <c r="G337" s="34">
        <f ca="1">IF(J336="FIN","",LOOKUP(I335,DATOS!A:A,DATOS!K:K))</f>
        <v>0</v>
      </c>
      <c r="I337" s="31" t="s">
        <v>52</v>
      </c>
      <c r="K337" s="16">
        <f ca="1">S336</f>
        <v>0</v>
      </c>
      <c r="L337" s="16"/>
      <c r="M337" s="16"/>
      <c r="N337" s="16"/>
      <c r="O337" s="16"/>
      <c r="P337" s="16">
        <f ca="1">O336-P336</f>
        <v>0</v>
      </c>
      <c r="Q337" s="17" t="s">
        <v>1</v>
      </c>
      <c r="R337" s="16" t="str">
        <f>CONCATENATE(B337,Q337)</f>
        <v>B</v>
      </c>
      <c r="S337" s="16"/>
    </row>
    <row r="338" spans="1:19" ht="15.6" x14ac:dyDescent="0.25">
      <c r="A338" s="185"/>
      <c r="B338" s="25"/>
      <c r="C338" s="21" t="str">
        <f ca="1">+CONCATENATE(I338," ",G338)</f>
        <v>c) 0</v>
      </c>
      <c r="D338" s="22"/>
      <c r="G338" s="34">
        <f ca="1">IF(J336="FIN","",LOOKUP(I335,DATOS!A:A,DATOS!L:L))</f>
        <v>0</v>
      </c>
      <c r="I338" s="31" t="s">
        <v>51</v>
      </c>
      <c r="K338" s="16"/>
      <c r="L338" s="16"/>
      <c r="M338" s="16"/>
      <c r="N338" s="16"/>
      <c r="O338" s="16"/>
      <c r="P338" s="16"/>
      <c r="Q338" s="17" t="s">
        <v>2</v>
      </c>
      <c r="R338" s="16" t="str">
        <f>CONCATENATE(B338,Q338)</f>
        <v>C</v>
      </c>
      <c r="S338" s="16"/>
    </row>
    <row r="339" spans="1:19" ht="15.6" x14ac:dyDescent="0.25">
      <c r="A339" s="185"/>
      <c r="B339" s="25"/>
      <c r="C339" s="21" t="str">
        <f ca="1">+CONCATENATE(I339," ",G339)</f>
        <v>d) 0</v>
      </c>
      <c r="D339" s="22"/>
      <c r="G339" s="34">
        <f ca="1">IF(J336="FIN","",LOOKUP(I335,DATOS!A:A,DATOS!M:M))</f>
        <v>0</v>
      </c>
      <c r="I339" s="31" t="s">
        <v>43</v>
      </c>
      <c r="K339" s="16"/>
      <c r="L339" s="16"/>
      <c r="M339" s="16"/>
      <c r="N339" s="16"/>
      <c r="O339" s="16"/>
      <c r="P339" s="16"/>
      <c r="Q339" s="17" t="s">
        <v>3</v>
      </c>
      <c r="R339" s="16" t="str">
        <f>CONCATENATE(B339,Q339)</f>
        <v>D</v>
      </c>
      <c r="S339" s="16"/>
    </row>
    <row r="340" spans="1:19" ht="15.6" x14ac:dyDescent="0.25">
      <c r="A340" s="9"/>
      <c r="B340" s="26"/>
      <c r="C340" s="23"/>
      <c r="D340" s="24"/>
      <c r="J340" s="15"/>
    </row>
    <row r="341" spans="1:19" ht="15.6" x14ac:dyDescent="0.25">
      <c r="A341" s="9"/>
      <c r="B341" s="27"/>
      <c r="C341" s="19" t="str">
        <f ca="1">+CONCATENATE(K341,".- ",G341)</f>
        <v>57.- 0</v>
      </c>
      <c r="D341" s="20"/>
      <c r="E341" s="9"/>
      <c r="F341" s="9"/>
      <c r="G341" s="36">
        <f ca="1">IF(J342="FIN","",LOOKUP(I341,DATOS!A:A,DATOS!G:G))</f>
        <v>0</v>
      </c>
      <c r="H341" s="36">
        <f ca="1">IF(J342="FIN",0,LOOKUP(I341,DATOS!A:A,DATOS!N:N))</f>
        <v>0</v>
      </c>
      <c r="I341" s="31">
        <f>+I335+1</f>
        <v>120</v>
      </c>
      <c r="J341" s="56">
        <f>IF(LOOKUP(I341,DATOS!A:A,DATOS!C:C)=0,J335,(LOOKUP(I341,DATOS!A:A,DATOS!C:C)))</f>
        <v>2</v>
      </c>
      <c r="K341" s="18">
        <f>+K335+1</f>
        <v>57</v>
      </c>
      <c r="L341" s="16" t="s">
        <v>31</v>
      </c>
      <c r="M341" s="16" t="s">
        <v>32</v>
      </c>
      <c r="N341" s="16" t="s">
        <v>37</v>
      </c>
      <c r="O341" s="16" t="s">
        <v>33</v>
      </c>
      <c r="P341" s="16" t="s">
        <v>34</v>
      </c>
      <c r="Q341" s="16" t="s">
        <v>35</v>
      </c>
      <c r="R341" s="16" t="str">
        <f ca="1">CONCATENATE("X",H341)</f>
        <v>X0</v>
      </c>
      <c r="S341" s="16" t="s">
        <v>36</v>
      </c>
    </row>
    <row r="342" spans="1:19" ht="15.6" x14ac:dyDescent="0.25">
      <c r="A342" s="185">
        <f ca="1">IF($E$2="X",0,IF(K343&gt;2,H341,K343))</f>
        <v>0</v>
      </c>
      <c r="B342" s="25"/>
      <c r="C342" s="21" t="str">
        <f ca="1">+CONCATENATE(I342," ",G342)</f>
        <v>a) 0</v>
      </c>
      <c r="D342" s="22"/>
      <c r="G342" s="34">
        <f ca="1">IF(J342="FIN","",LOOKUP(I341,DATOS!A:A,DATOS!J:J))</f>
        <v>0</v>
      </c>
      <c r="I342" s="31" t="s">
        <v>53</v>
      </c>
      <c r="J342" s="37" t="str">
        <f>IF(J336="FIN","FIN",IF(J341=J335,"","FIN"))</f>
        <v/>
      </c>
      <c r="K342" s="16" t="s">
        <v>5</v>
      </c>
      <c r="L342" s="16">
        <f ca="1">IF(M342&gt;0,0,P342)</f>
        <v>0</v>
      </c>
      <c r="M342" s="16">
        <f ca="1">IF(P343&gt;0,1,0)</f>
        <v>0</v>
      </c>
      <c r="N342" s="16">
        <f ca="1">IF(M342=1,-1/COUNTA(Q342:Q345),0)</f>
        <v>0</v>
      </c>
      <c r="O342" s="16">
        <f>COUNTA(B342:B345)</f>
        <v>0</v>
      </c>
      <c r="P342" s="16">
        <f ca="1">COUNTIF(R342:R345,R341)</f>
        <v>0</v>
      </c>
      <c r="Q342" s="17" t="s">
        <v>0</v>
      </c>
      <c r="R342" s="16" t="str">
        <f>CONCATENATE(B342,Q342)</f>
        <v>A</v>
      </c>
      <c r="S342" s="16">
        <f ca="1">IF(P342&gt;0,P342+O342,O342*3)</f>
        <v>0</v>
      </c>
    </row>
    <row r="343" spans="1:19" ht="15.6" x14ac:dyDescent="0.25">
      <c r="A343" s="185"/>
      <c r="B343" s="25"/>
      <c r="C343" s="21" t="str">
        <f ca="1">+CONCATENATE(I343," ",G343)</f>
        <v>b) 0</v>
      </c>
      <c r="D343" s="22"/>
      <c r="G343" s="34">
        <f ca="1">IF(J342="FIN","",LOOKUP(I341,DATOS!A:A,DATOS!K:K))</f>
        <v>0</v>
      </c>
      <c r="I343" s="31" t="s">
        <v>52</v>
      </c>
      <c r="K343" s="16">
        <f ca="1">S342</f>
        <v>0</v>
      </c>
      <c r="L343" s="16"/>
      <c r="M343" s="16"/>
      <c r="N343" s="16"/>
      <c r="O343" s="16"/>
      <c r="P343" s="16">
        <f ca="1">O342-P342</f>
        <v>0</v>
      </c>
      <c r="Q343" s="17" t="s">
        <v>1</v>
      </c>
      <c r="R343" s="16" t="str">
        <f>CONCATENATE(B343,Q343)</f>
        <v>B</v>
      </c>
      <c r="S343" s="16"/>
    </row>
    <row r="344" spans="1:19" ht="15.6" x14ac:dyDescent="0.25">
      <c r="A344" s="185"/>
      <c r="B344" s="25"/>
      <c r="C344" s="21" t="str">
        <f ca="1">+CONCATENATE(I344," ",G344)</f>
        <v>c) 0</v>
      </c>
      <c r="D344" s="22"/>
      <c r="G344" s="34">
        <f ca="1">IF(J342="FIN","",LOOKUP(I341,DATOS!A:A,DATOS!L:L))</f>
        <v>0</v>
      </c>
      <c r="I344" s="31" t="s">
        <v>51</v>
      </c>
      <c r="K344" s="16"/>
      <c r="L344" s="16"/>
      <c r="M344" s="16"/>
      <c r="N344" s="16"/>
      <c r="O344" s="16"/>
      <c r="P344" s="16"/>
      <c r="Q344" s="17" t="s">
        <v>2</v>
      </c>
      <c r="R344" s="16" t="str">
        <f>CONCATENATE(B344,Q344)</f>
        <v>C</v>
      </c>
      <c r="S344" s="16"/>
    </row>
    <row r="345" spans="1:19" ht="15.6" x14ac:dyDescent="0.25">
      <c r="A345" s="185"/>
      <c r="B345" s="25"/>
      <c r="C345" s="21" t="str">
        <f ca="1">+CONCATENATE(I345," ",G345)</f>
        <v>d) 0</v>
      </c>
      <c r="D345" s="22"/>
      <c r="G345" s="34">
        <f ca="1">IF(J342="FIN","",LOOKUP(I341,DATOS!A:A,DATOS!M:M))</f>
        <v>0</v>
      </c>
      <c r="I345" s="31" t="s">
        <v>43</v>
      </c>
      <c r="K345" s="16"/>
      <c r="L345" s="16"/>
      <c r="M345" s="16"/>
      <c r="N345" s="16"/>
      <c r="O345" s="16"/>
      <c r="P345" s="16"/>
      <c r="Q345" s="17" t="s">
        <v>3</v>
      </c>
      <c r="R345" s="16" t="str">
        <f>CONCATENATE(B345,Q345)</f>
        <v>D</v>
      </c>
      <c r="S345" s="16"/>
    </row>
    <row r="346" spans="1:19" ht="15.6" x14ac:dyDescent="0.25">
      <c r="A346" s="9"/>
      <c r="B346" s="26"/>
      <c r="C346" s="23"/>
      <c r="D346" s="24"/>
      <c r="J346" s="15"/>
    </row>
    <row r="347" spans="1:19" ht="15.6" x14ac:dyDescent="0.25">
      <c r="A347" s="9"/>
      <c r="B347" s="27"/>
      <c r="C347" s="19" t="str">
        <f ca="1">+CONCATENATE(K347,".- ",G347)</f>
        <v>58.- 0</v>
      </c>
      <c r="D347" s="20"/>
      <c r="E347" s="9"/>
      <c r="F347" s="9"/>
      <c r="G347" s="36">
        <f ca="1">IF(J348="FIN","",LOOKUP(I347,DATOS!A:A,DATOS!G:G))</f>
        <v>0</v>
      </c>
      <c r="H347" s="36">
        <f ca="1">IF(J348="FIN",0,LOOKUP(I347,DATOS!A:A,DATOS!N:N))</f>
        <v>0</v>
      </c>
      <c r="I347" s="31">
        <f>+I341+1</f>
        <v>121</v>
      </c>
      <c r="J347" s="56">
        <f>IF(LOOKUP(I347,DATOS!A:A,DATOS!C:C)=0,J341,(LOOKUP(I347,DATOS!A:A,DATOS!C:C)))</f>
        <v>2</v>
      </c>
      <c r="K347" s="18">
        <f>+K341+1</f>
        <v>58</v>
      </c>
      <c r="L347" s="16" t="s">
        <v>31</v>
      </c>
      <c r="M347" s="16" t="s">
        <v>32</v>
      </c>
      <c r="N347" s="16" t="s">
        <v>37</v>
      </c>
      <c r="O347" s="16" t="s">
        <v>33</v>
      </c>
      <c r="P347" s="16" t="s">
        <v>34</v>
      </c>
      <c r="Q347" s="16" t="s">
        <v>35</v>
      </c>
      <c r="R347" s="16" t="str">
        <f ca="1">CONCATENATE("X",H347)</f>
        <v>X0</v>
      </c>
      <c r="S347" s="16" t="s">
        <v>36</v>
      </c>
    </row>
    <row r="348" spans="1:19" ht="15.6" x14ac:dyDescent="0.25">
      <c r="A348" s="185">
        <f ca="1">IF($E$2="X",0,IF(K349&gt;2,H347,K349))</f>
        <v>0</v>
      </c>
      <c r="B348" s="25"/>
      <c r="C348" s="21" t="str">
        <f ca="1">+CONCATENATE(I348," ",G348)</f>
        <v>a) 0</v>
      </c>
      <c r="D348" s="22"/>
      <c r="G348" s="34">
        <f ca="1">IF(J348="FIN","",LOOKUP(I347,DATOS!A:A,DATOS!J:J))</f>
        <v>0</v>
      </c>
      <c r="I348" s="31" t="s">
        <v>53</v>
      </c>
      <c r="J348" s="37" t="str">
        <f>IF(J342="FIN","FIN",IF(J347=J341,"","FIN"))</f>
        <v/>
      </c>
      <c r="K348" s="16" t="s">
        <v>5</v>
      </c>
      <c r="L348" s="16">
        <f ca="1">IF(M348&gt;0,0,P348)</f>
        <v>0</v>
      </c>
      <c r="M348" s="16">
        <f ca="1">IF(P349&gt;0,1,0)</f>
        <v>0</v>
      </c>
      <c r="N348" s="16">
        <f ca="1">IF(M348=1,-1/COUNTA(Q348:Q351),0)</f>
        <v>0</v>
      </c>
      <c r="O348" s="16">
        <f>COUNTA(B348:B351)</f>
        <v>0</v>
      </c>
      <c r="P348" s="16">
        <f ca="1">COUNTIF(R348:R351,R347)</f>
        <v>0</v>
      </c>
      <c r="Q348" s="17" t="s">
        <v>0</v>
      </c>
      <c r="R348" s="16" t="str">
        <f>CONCATENATE(B348,Q348)</f>
        <v>A</v>
      </c>
      <c r="S348" s="16">
        <f ca="1">IF(P348&gt;0,P348+O348,O348*3)</f>
        <v>0</v>
      </c>
    </row>
    <row r="349" spans="1:19" ht="15.6" x14ac:dyDescent="0.25">
      <c r="A349" s="185"/>
      <c r="B349" s="25"/>
      <c r="C349" s="21" t="str">
        <f ca="1">+CONCATENATE(I349," ",G349)</f>
        <v>b) 0</v>
      </c>
      <c r="D349" s="22"/>
      <c r="G349" s="34">
        <f ca="1">IF(J348="FIN","",LOOKUP(I347,DATOS!A:A,DATOS!K:K))</f>
        <v>0</v>
      </c>
      <c r="I349" s="31" t="s">
        <v>52</v>
      </c>
      <c r="K349" s="16">
        <f ca="1">S348</f>
        <v>0</v>
      </c>
      <c r="L349" s="16"/>
      <c r="M349" s="16"/>
      <c r="N349" s="16"/>
      <c r="O349" s="16"/>
      <c r="P349" s="16">
        <f ca="1">O348-P348</f>
        <v>0</v>
      </c>
      <c r="Q349" s="17" t="s">
        <v>1</v>
      </c>
      <c r="R349" s="16" t="str">
        <f>CONCATENATE(B349,Q349)</f>
        <v>B</v>
      </c>
      <c r="S349" s="16"/>
    </row>
    <row r="350" spans="1:19" ht="15.6" x14ac:dyDescent="0.25">
      <c r="A350" s="185"/>
      <c r="B350" s="25"/>
      <c r="C350" s="21" t="str">
        <f ca="1">+CONCATENATE(I350," ",G350)</f>
        <v>c) 0</v>
      </c>
      <c r="D350" s="22"/>
      <c r="G350" s="34">
        <f ca="1">IF(J348="FIN","",LOOKUP(I347,DATOS!A:A,DATOS!L:L))</f>
        <v>0</v>
      </c>
      <c r="I350" s="31" t="s">
        <v>51</v>
      </c>
      <c r="K350" s="16"/>
      <c r="L350" s="16"/>
      <c r="M350" s="16"/>
      <c r="N350" s="16"/>
      <c r="O350" s="16"/>
      <c r="P350" s="16"/>
      <c r="Q350" s="17" t="s">
        <v>2</v>
      </c>
      <c r="R350" s="16" t="str">
        <f>CONCATENATE(B350,Q350)</f>
        <v>C</v>
      </c>
      <c r="S350" s="16"/>
    </row>
    <row r="351" spans="1:19" ht="15.6" x14ac:dyDescent="0.25">
      <c r="A351" s="185"/>
      <c r="B351" s="25"/>
      <c r="C351" s="21" t="str">
        <f ca="1">+CONCATENATE(I351," ",G351)</f>
        <v>d) 0</v>
      </c>
      <c r="D351" s="22"/>
      <c r="G351" s="34">
        <f ca="1">IF(J348="FIN","",LOOKUP(I347,DATOS!A:A,DATOS!M:M))</f>
        <v>0</v>
      </c>
      <c r="I351" s="31" t="s">
        <v>43</v>
      </c>
      <c r="K351" s="16"/>
      <c r="L351" s="16"/>
      <c r="M351" s="16"/>
      <c r="N351" s="16"/>
      <c r="O351" s="16"/>
      <c r="P351" s="16"/>
      <c r="Q351" s="17" t="s">
        <v>3</v>
      </c>
      <c r="R351" s="16" t="str">
        <f>CONCATENATE(B351,Q351)</f>
        <v>D</v>
      </c>
      <c r="S351" s="16"/>
    </row>
    <row r="352" spans="1:19" ht="15.6" x14ac:dyDescent="0.25">
      <c r="A352" s="9"/>
      <c r="B352" s="26"/>
      <c r="C352" s="23"/>
      <c r="D352" s="24"/>
      <c r="J352" s="15"/>
    </row>
    <row r="353" spans="1:19" ht="15.6" x14ac:dyDescent="0.25">
      <c r="A353" s="9"/>
      <c r="B353" s="27"/>
      <c r="C353" s="19" t="str">
        <f ca="1">+CONCATENATE(K353,".- ",G353)</f>
        <v>59.- 0</v>
      </c>
      <c r="D353" s="20"/>
      <c r="E353" s="9"/>
      <c r="F353" s="9"/>
      <c r="G353" s="36">
        <f ca="1">IF(J354="FIN","",LOOKUP(I353,DATOS!A:A,DATOS!G:G))</f>
        <v>0</v>
      </c>
      <c r="H353" s="36">
        <f ca="1">IF(J354="FIN",0,LOOKUP(I353,DATOS!A:A,DATOS!N:N))</f>
        <v>0</v>
      </c>
      <c r="I353" s="31">
        <f>+I347+1</f>
        <v>122</v>
      </c>
      <c r="J353" s="56">
        <f>IF(LOOKUP(I353,DATOS!A:A,DATOS!C:C)=0,J347,(LOOKUP(I353,DATOS!A:A,DATOS!C:C)))</f>
        <v>2</v>
      </c>
      <c r="K353" s="18">
        <f>+K347+1</f>
        <v>59</v>
      </c>
      <c r="L353" s="16" t="s">
        <v>31</v>
      </c>
      <c r="M353" s="16" t="s">
        <v>32</v>
      </c>
      <c r="N353" s="16" t="s">
        <v>37</v>
      </c>
      <c r="O353" s="16" t="s">
        <v>33</v>
      </c>
      <c r="P353" s="16" t="s">
        <v>34</v>
      </c>
      <c r="Q353" s="16" t="s">
        <v>35</v>
      </c>
      <c r="R353" s="16" t="str">
        <f ca="1">CONCATENATE("X",H353)</f>
        <v>X0</v>
      </c>
      <c r="S353" s="16" t="s">
        <v>36</v>
      </c>
    </row>
    <row r="354" spans="1:19" ht="15.6" x14ac:dyDescent="0.25">
      <c r="A354" s="185">
        <f ca="1">IF($E$2="X",0,IF(K355&gt;2,H353,K355))</f>
        <v>0</v>
      </c>
      <c r="B354" s="25"/>
      <c r="C354" s="21" t="str">
        <f ca="1">+CONCATENATE(I354," ",G354)</f>
        <v>a) 0</v>
      </c>
      <c r="D354" s="22"/>
      <c r="G354" s="34">
        <f ca="1">IF(J354="FIN","",LOOKUP(I353,DATOS!A:A,DATOS!J:J))</f>
        <v>0</v>
      </c>
      <c r="I354" s="31" t="s">
        <v>53</v>
      </c>
      <c r="J354" s="37" t="str">
        <f>IF(J348="FIN","FIN",IF(J353=J347,"","FIN"))</f>
        <v/>
      </c>
      <c r="K354" s="16" t="s">
        <v>5</v>
      </c>
      <c r="L354" s="16">
        <f ca="1">IF(M354&gt;0,0,P354)</f>
        <v>0</v>
      </c>
      <c r="M354" s="16">
        <f ca="1">IF(P355&gt;0,1,0)</f>
        <v>0</v>
      </c>
      <c r="N354" s="16">
        <f ca="1">IF(M354=1,-1/COUNTA(Q354:Q357),0)</f>
        <v>0</v>
      </c>
      <c r="O354" s="16">
        <f>COUNTA(B354:B357)</f>
        <v>0</v>
      </c>
      <c r="P354" s="16">
        <f ca="1">COUNTIF(R354:R357,R353)</f>
        <v>0</v>
      </c>
      <c r="Q354" s="17" t="s">
        <v>0</v>
      </c>
      <c r="R354" s="16" t="str">
        <f>CONCATENATE(B354,Q354)</f>
        <v>A</v>
      </c>
      <c r="S354" s="16">
        <f ca="1">IF(P354&gt;0,P354+O354,O354*3)</f>
        <v>0</v>
      </c>
    </row>
    <row r="355" spans="1:19" ht="15.6" x14ac:dyDescent="0.25">
      <c r="A355" s="185"/>
      <c r="B355" s="25"/>
      <c r="C355" s="21" t="str">
        <f ca="1">+CONCATENATE(I355," ",G355)</f>
        <v>b) 0</v>
      </c>
      <c r="D355" s="22"/>
      <c r="G355" s="34">
        <f ca="1">IF(J354="FIN","",LOOKUP(I353,DATOS!A:A,DATOS!K:K))</f>
        <v>0</v>
      </c>
      <c r="I355" s="31" t="s">
        <v>52</v>
      </c>
      <c r="K355" s="16">
        <f ca="1">S354</f>
        <v>0</v>
      </c>
      <c r="L355" s="16"/>
      <c r="M355" s="16"/>
      <c r="N355" s="16"/>
      <c r="O355" s="16"/>
      <c r="P355" s="16">
        <f ca="1">O354-P354</f>
        <v>0</v>
      </c>
      <c r="Q355" s="17" t="s">
        <v>1</v>
      </c>
      <c r="R355" s="16" t="str">
        <f>CONCATENATE(B355,Q355)</f>
        <v>B</v>
      </c>
      <c r="S355" s="16"/>
    </row>
    <row r="356" spans="1:19" ht="15.6" x14ac:dyDescent="0.25">
      <c r="A356" s="185"/>
      <c r="B356" s="25"/>
      <c r="C356" s="21" t="str">
        <f ca="1">+CONCATENATE(I356," ",G356)</f>
        <v>c) 0</v>
      </c>
      <c r="D356" s="22"/>
      <c r="G356" s="34">
        <f ca="1">IF(J354="FIN","",LOOKUP(I353,DATOS!A:A,DATOS!L:L))</f>
        <v>0</v>
      </c>
      <c r="I356" s="31" t="s">
        <v>51</v>
      </c>
      <c r="K356" s="16"/>
      <c r="L356" s="16"/>
      <c r="M356" s="16"/>
      <c r="N356" s="16"/>
      <c r="O356" s="16"/>
      <c r="P356" s="16"/>
      <c r="Q356" s="17" t="s">
        <v>2</v>
      </c>
      <c r="R356" s="16" t="str">
        <f>CONCATENATE(B356,Q356)</f>
        <v>C</v>
      </c>
      <c r="S356" s="16"/>
    </row>
    <row r="357" spans="1:19" ht="15.6" x14ac:dyDescent="0.25">
      <c r="A357" s="185"/>
      <c r="B357" s="25"/>
      <c r="C357" s="21" t="str">
        <f ca="1">+CONCATENATE(I357," ",G357)</f>
        <v>d) 0</v>
      </c>
      <c r="D357" s="22"/>
      <c r="G357" s="34">
        <f ca="1">IF(J354="FIN","",LOOKUP(I353,DATOS!A:A,DATOS!M:M))</f>
        <v>0</v>
      </c>
      <c r="I357" s="31" t="s">
        <v>43</v>
      </c>
      <c r="K357" s="16"/>
      <c r="L357" s="16"/>
      <c r="M357" s="16"/>
      <c r="N357" s="16"/>
      <c r="O357" s="16"/>
      <c r="P357" s="16"/>
      <c r="Q357" s="17" t="s">
        <v>3</v>
      </c>
      <c r="R357" s="16" t="str">
        <f>CONCATENATE(B357,Q357)</f>
        <v>D</v>
      </c>
      <c r="S357" s="16"/>
    </row>
    <row r="358" spans="1:19" ht="15.6" x14ac:dyDescent="0.25">
      <c r="A358" s="9"/>
      <c r="B358" s="26"/>
      <c r="C358" s="23"/>
      <c r="D358" s="24"/>
      <c r="J358" s="15"/>
    </row>
    <row r="359" spans="1:19" ht="15.6" x14ac:dyDescent="0.25">
      <c r="A359" s="9"/>
      <c r="B359" s="27"/>
      <c r="C359" s="19" t="str">
        <f ca="1">+CONCATENATE(K359,".- ",G359)</f>
        <v>60.- 0</v>
      </c>
      <c r="D359" s="20"/>
      <c r="E359" s="9"/>
      <c r="F359" s="9"/>
      <c r="G359" s="36">
        <f ca="1">IF(J360="FIN","",LOOKUP(I359,DATOS!A:A,DATOS!G:G))</f>
        <v>0</v>
      </c>
      <c r="H359" s="36">
        <f ca="1">IF(J360="FIN",0,LOOKUP(I359,DATOS!A:A,DATOS!N:N))</f>
        <v>0</v>
      </c>
      <c r="I359" s="31">
        <f>+I353+1</f>
        <v>123</v>
      </c>
      <c r="J359" s="56">
        <f>IF(LOOKUP(I359,DATOS!A:A,DATOS!C:C)=0,J353,(LOOKUP(I359,DATOS!A:A,DATOS!C:C)))</f>
        <v>2</v>
      </c>
      <c r="K359" s="18">
        <f>+K353+1</f>
        <v>60</v>
      </c>
      <c r="L359" s="16" t="s">
        <v>31</v>
      </c>
      <c r="M359" s="16" t="s">
        <v>32</v>
      </c>
      <c r="N359" s="16" t="s">
        <v>37</v>
      </c>
      <c r="O359" s="16" t="s">
        <v>33</v>
      </c>
      <c r="P359" s="16" t="s">
        <v>34</v>
      </c>
      <c r="Q359" s="16" t="s">
        <v>35</v>
      </c>
      <c r="R359" s="16" t="str">
        <f ca="1">CONCATENATE("X",H359)</f>
        <v>X0</v>
      </c>
      <c r="S359" s="16" t="s">
        <v>36</v>
      </c>
    </row>
    <row r="360" spans="1:19" ht="15.6" x14ac:dyDescent="0.25">
      <c r="A360" s="185">
        <f ca="1">IF($E$2="X",0,IF(K361&gt;2,H359,K361))</f>
        <v>0</v>
      </c>
      <c r="B360" s="25"/>
      <c r="C360" s="21" t="str">
        <f ca="1">+CONCATENATE(I360," ",G360)</f>
        <v>a) 0</v>
      </c>
      <c r="D360" s="22"/>
      <c r="G360" s="34">
        <f ca="1">IF(J360="FIN","",LOOKUP(I359,DATOS!A:A,DATOS!J:J))</f>
        <v>0</v>
      </c>
      <c r="I360" s="31" t="s">
        <v>53</v>
      </c>
      <c r="J360" s="37" t="str">
        <f>IF(J354="FIN","FIN",IF(J359=J353,"","FIN"))</f>
        <v/>
      </c>
      <c r="K360" s="16" t="s">
        <v>5</v>
      </c>
      <c r="L360" s="16">
        <f ca="1">IF(M360&gt;0,0,P360)</f>
        <v>0</v>
      </c>
      <c r="M360" s="16">
        <f ca="1">IF(P361&gt;0,1,0)</f>
        <v>0</v>
      </c>
      <c r="N360" s="16">
        <f ca="1">IF(M360=1,-1/COUNTA(Q360:Q363),0)</f>
        <v>0</v>
      </c>
      <c r="O360" s="16">
        <f>COUNTA(B360:B363)</f>
        <v>0</v>
      </c>
      <c r="P360" s="16">
        <f ca="1">COUNTIF(R360:R363,R359)</f>
        <v>0</v>
      </c>
      <c r="Q360" s="17" t="s">
        <v>0</v>
      </c>
      <c r="R360" s="16" t="str">
        <f>CONCATENATE(B360,Q360)</f>
        <v>A</v>
      </c>
      <c r="S360" s="16">
        <f ca="1">IF(P360&gt;0,P360+O360,O360*3)</f>
        <v>0</v>
      </c>
    </row>
    <row r="361" spans="1:19" ht="15.6" x14ac:dyDescent="0.25">
      <c r="A361" s="185"/>
      <c r="B361" s="25"/>
      <c r="C361" s="21" t="str">
        <f ca="1">+CONCATENATE(I361," ",G361)</f>
        <v>b) 0</v>
      </c>
      <c r="D361" s="22"/>
      <c r="G361" s="34">
        <f ca="1">IF(J360="FIN","",LOOKUP(I359,DATOS!A:A,DATOS!K:K))</f>
        <v>0</v>
      </c>
      <c r="I361" s="31" t="s">
        <v>52</v>
      </c>
      <c r="K361" s="16">
        <f ca="1">S360</f>
        <v>0</v>
      </c>
      <c r="L361" s="16"/>
      <c r="M361" s="16"/>
      <c r="N361" s="16"/>
      <c r="O361" s="16"/>
      <c r="P361" s="16">
        <f ca="1">O360-P360</f>
        <v>0</v>
      </c>
      <c r="Q361" s="17" t="s">
        <v>1</v>
      </c>
      <c r="R361" s="16" t="str">
        <f>CONCATENATE(B361,Q361)</f>
        <v>B</v>
      </c>
      <c r="S361" s="16"/>
    </row>
    <row r="362" spans="1:19" ht="15.6" x14ac:dyDescent="0.25">
      <c r="A362" s="185"/>
      <c r="B362" s="25"/>
      <c r="C362" s="21" t="str">
        <f ca="1">+CONCATENATE(I362," ",G362)</f>
        <v>c) 0</v>
      </c>
      <c r="D362" s="22"/>
      <c r="G362" s="34">
        <f ca="1">IF(J360="FIN","",LOOKUP(I359,DATOS!A:A,DATOS!L:L))</f>
        <v>0</v>
      </c>
      <c r="I362" s="31" t="s">
        <v>51</v>
      </c>
      <c r="K362" s="16"/>
      <c r="L362" s="16"/>
      <c r="M362" s="16"/>
      <c r="N362" s="16"/>
      <c r="O362" s="16"/>
      <c r="P362" s="16"/>
      <c r="Q362" s="17" t="s">
        <v>2</v>
      </c>
      <c r="R362" s="16" t="str">
        <f>CONCATENATE(B362,Q362)</f>
        <v>C</v>
      </c>
      <c r="S362" s="16"/>
    </row>
    <row r="363" spans="1:19" ht="15.6" x14ac:dyDescent="0.25">
      <c r="A363" s="185"/>
      <c r="B363" s="25"/>
      <c r="C363" s="21" t="str">
        <f ca="1">+CONCATENATE(I363," ",G363)</f>
        <v>d) 0</v>
      </c>
      <c r="D363" s="22"/>
      <c r="G363" s="34">
        <f ca="1">IF(J360="FIN","",LOOKUP(I359,DATOS!A:A,DATOS!M:M))</f>
        <v>0</v>
      </c>
      <c r="I363" s="31" t="s">
        <v>43</v>
      </c>
      <c r="K363" s="16"/>
      <c r="L363" s="16"/>
      <c r="M363" s="16"/>
      <c r="N363" s="16"/>
      <c r="O363" s="16"/>
      <c r="P363" s="16"/>
      <c r="Q363" s="17" t="s">
        <v>3</v>
      </c>
      <c r="R363" s="16" t="str">
        <f>CONCATENATE(B363,Q363)</f>
        <v>D</v>
      </c>
      <c r="S363" s="16"/>
    </row>
    <row r="364" spans="1:19" ht="15.6" x14ac:dyDescent="0.25">
      <c r="A364" s="9"/>
      <c r="B364" s="26"/>
      <c r="C364" s="23"/>
      <c r="D364" s="24"/>
      <c r="J364" s="15"/>
    </row>
    <row r="365" spans="1:19" ht="15.6" x14ac:dyDescent="0.25">
      <c r="A365" s="9"/>
      <c r="B365" s="27"/>
      <c r="C365" s="19" t="str">
        <f ca="1">+CONCATENATE(K365,".- ",G365)</f>
        <v>61.- 0</v>
      </c>
      <c r="D365" s="20"/>
      <c r="E365" s="9"/>
      <c r="F365" s="9"/>
      <c r="G365" s="36">
        <f ca="1">IF(J366="FIN","",LOOKUP(I365,DATOS!A:A,DATOS!G:G))</f>
        <v>0</v>
      </c>
      <c r="H365" s="36">
        <f ca="1">IF(J366="FIN",0,LOOKUP(I365,DATOS!A:A,DATOS!N:N))</f>
        <v>0</v>
      </c>
      <c r="I365" s="31">
        <f>+I359+1</f>
        <v>124</v>
      </c>
      <c r="J365" s="56">
        <f>IF(LOOKUP(I365,DATOS!A:A,DATOS!C:C)=0,J359,(LOOKUP(I365,DATOS!A:A,DATOS!C:C)))</f>
        <v>2</v>
      </c>
      <c r="K365" s="18">
        <f>+K359+1</f>
        <v>61</v>
      </c>
      <c r="L365" s="16" t="s">
        <v>31</v>
      </c>
      <c r="M365" s="16" t="s">
        <v>32</v>
      </c>
      <c r="N365" s="16" t="s">
        <v>37</v>
      </c>
      <c r="O365" s="16" t="s">
        <v>33</v>
      </c>
      <c r="P365" s="16" t="s">
        <v>34</v>
      </c>
      <c r="Q365" s="16" t="s">
        <v>35</v>
      </c>
      <c r="R365" s="16" t="str">
        <f ca="1">CONCATENATE("X",H365)</f>
        <v>X0</v>
      </c>
      <c r="S365" s="16" t="s">
        <v>36</v>
      </c>
    </row>
    <row r="366" spans="1:19" ht="15.6" x14ac:dyDescent="0.25">
      <c r="A366" s="185">
        <f ca="1">IF($E$2="X",0,IF(K367&gt;2,H365,K367))</f>
        <v>0</v>
      </c>
      <c r="B366" s="25"/>
      <c r="C366" s="21" t="str">
        <f ca="1">+CONCATENATE(I366," ",G366)</f>
        <v>a) 0</v>
      </c>
      <c r="D366" s="22"/>
      <c r="G366" s="34">
        <f ca="1">IF(J366="FIN","",LOOKUP(I365,DATOS!A:A,DATOS!J:J))</f>
        <v>0</v>
      </c>
      <c r="I366" s="31" t="s">
        <v>53</v>
      </c>
      <c r="J366" s="37" t="str">
        <f>IF(J360="FIN","FIN",IF(J365=J359,"","FIN"))</f>
        <v/>
      </c>
      <c r="K366" s="16" t="s">
        <v>5</v>
      </c>
      <c r="L366" s="16">
        <f ca="1">IF(M366&gt;0,0,P366)</f>
        <v>0</v>
      </c>
      <c r="M366" s="16">
        <f ca="1">IF(P367&gt;0,1,0)</f>
        <v>0</v>
      </c>
      <c r="N366" s="16">
        <f ca="1">IF(M366=1,-1/COUNTA(Q366:Q369),0)</f>
        <v>0</v>
      </c>
      <c r="O366" s="16">
        <f>COUNTA(B366:B369)</f>
        <v>0</v>
      </c>
      <c r="P366" s="16">
        <f ca="1">COUNTIF(R366:R369,R365)</f>
        <v>0</v>
      </c>
      <c r="Q366" s="17" t="s">
        <v>0</v>
      </c>
      <c r="R366" s="16" t="str">
        <f>CONCATENATE(B366,Q366)</f>
        <v>A</v>
      </c>
      <c r="S366" s="16">
        <f ca="1">IF(P366&gt;0,P366+O366,O366*3)</f>
        <v>0</v>
      </c>
    </row>
    <row r="367" spans="1:19" ht="15.6" x14ac:dyDescent="0.25">
      <c r="A367" s="185"/>
      <c r="B367" s="25"/>
      <c r="C367" s="21" t="str">
        <f ca="1">+CONCATENATE(I367," ",G367)</f>
        <v>b) 0</v>
      </c>
      <c r="D367" s="22"/>
      <c r="G367" s="34">
        <f ca="1">IF(J366="FIN","",LOOKUP(I365,DATOS!A:A,DATOS!K:K))</f>
        <v>0</v>
      </c>
      <c r="I367" s="31" t="s">
        <v>52</v>
      </c>
      <c r="K367" s="16">
        <f ca="1">S366</f>
        <v>0</v>
      </c>
      <c r="L367" s="16"/>
      <c r="M367" s="16"/>
      <c r="N367" s="16"/>
      <c r="O367" s="16"/>
      <c r="P367" s="16">
        <f ca="1">O366-P366</f>
        <v>0</v>
      </c>
      <c r="Q367" s="17" t="s">
        <v>1</v>
      </c>
      <c r="R367" s="16" t="str">
        <f>CONCATENATE(B367,Q367)</f>
        <v>B</v>
      </c>
      <c r="S367" s="16"/>
    </row>
    <row r="368" spans="1:19" ht="15.6" x14ac:dyDescent="0.25">
      <c r="A368" s="185"/>
      <c r="B368" s="25"/>
      <c r="C368" s="21" t="str">
        <f ca="1">+CONCATENATE(I368," ",G368)</f>
        <v>c) 0</v>
      </c>
      <c r="D368" s="22"/>
      <c r="G368" s="34">
        <f ca="1">IF(J366="FIN","",LOOKUP(I365,DATOS!A:A,DATOS!L:L))</f>
        <v>0</v>
      </c>
      <c r="I368" s="31" t="s">
        <v>51</v>
      </c>
      <c r="K368" s="16"/>
      <c r="L368" s="16"/>
      <c r="M368" s="16"/>
      <c r="N368" s="16"/>
      <c r="O368" s="16"/>
      <c r="P368" s="16"/>
      <c r="Q368" s="17" t="s">
        <v>2</v>
      </c>
      <c r="R368" s="16" t="str">
        <f>CONCATENATE(B368,Q368)</f>
        <v>C</v>
      </c>
      <c r="S368" s="16"/>
    </row>
    <row r="369" spans="1:19" ht="15.6" x14ac:dyDescent="0.25">
      <c r="A369" s="185"/>
      <c r="B369" s="25"/>
      <c r="C369" s="21" t="str">
        <f ca="1">+CONCATENATE(I369," ",G369)</f>
        <v>d) 0</v>
      </c>
      <c r="D369" s="22"/>
      <c r="G369" s="34">
        <f ca="1">IF(J366="FIN","",LOOKUP(I365,DATOS!A:A,DATOS!M:M))</f>
        <v>0</v>
      </c>
      <c r="I369" s="31" t="s">
        <v>43</v>
      </c>
      <c r="K369" s="16"/>
      <c r="L369" s="16"/>
      <c r="M369" s="16"/>
      <c r="N369" s="16"/>
      <c r="O369" s="16"/>
      <c r="P369" s="16"/>
      <c r="Q369" s="17" t="s">
        <v>3</v>
      </c>
      <c r="R369" s="16" t="str">
        <f>CONCATENATE(B369,Q369)</f>
        <v>D</v>
      </c>
      <c r="S369" s="16"/>
    </row>
    <row r="370" spans="1:19" ht="15.6" x14ac:dyDescent="0.25">
      <c r="A370" s="9"/>
      <c r="B370" s="26"/>
      <c r="C370" s="23"/>
      <c r="D370" s="24"/>
      <c r="J370" s="15"/>
    </row>
    <row r="371" spans="1:19" ht="15.6" x14ac:dyDescent="0.25">
      <c r="A371" s="9"/>
      <c r="B371" s="27"/>
      <c r="C371" s="19" t="str">
        <f ca="1">+CONCATENATE(K371,".- ",G371)</f>
        <v>62.- 0</v>
      </c>
      <c r="D371" s="20"/>
      <c r="E371" s="9"/>
      <c r="F371" s="9"/>
      <c r="G371" s="36">
        <f ca="1">IF(J372="FIN","",LOOKUP(I371,DATOS!A:A,DATOS!G:G))</f>
        <v>0</v>
      </c>
      <c r="H371" s="36">
        <f ca="1">IF(J372="FIN",0,LOOKUP(I371,DATOS!A:A,DATOS!N:N))</f>
        <v>0</v>
      </c>
      <c r="I371" s="31">
        <f>+I365+1</f>
        <v>125</v>
      </c>
      <c r="J371" s="56">
        <f>IF(LOOKUP(I371,DATOS!A:A,DATOS!C:C)=0,J365,(LOOKUP(I371,DATOS!A:A,DATOS!C:C)))</f>
        <v>2</v>
      </c>
      <c r="K371" s="18">
        <f>+K365+1</f>
        <v>62</v>
      </c>
      <c r="L371" s="16" t="s">
        <v>31</v>
      </c>
      <c r="M371" s="16" t="s">
        <v>32</v>
      </c>
      <c r="N371" s="16" t="s">
        <v>37</v>
      </c>
      <c r="O371" s="16" t="s">
        <v>33</v>
      </c>
      <c r="P371" s="16" t="s">
        <v>34</v>
      </c>
      <c r="Q371" s="16" t="s">
        <v>35</v>
      </c>
      <c r="R371" s="16" t="str">
        <f ca="1">CONCATENATE("X",H371)</f>
        <v>X0</v>
      </c>
      <c r="S371" s="16" t="s">
        <v>36</v>
      </c>
    </row>
    <row r="372" spans="1:19" ht="15.6" x14ac:dyDescent="0.25">
      <c r="A372" s="185">
        <f ca="1">IF($E$2="X",0,IF(K373&gt;2,H371,K373))</f>
        <v>0</v>
      </c>
      <c r="B372" s="25"/>
      <c r="C372" s="21" t="str">
        <f ca="1">+CONCATENATE(I372," ",G372)</f>
        <v>a) 0</v>
      </c>
      <c r="D372" s="22"/>
      <c r="G372" s="34">
        <f ca="1">IF(J372="FIN","",LOOKUP(I371,DATOS!A:A,DATOS!J:J))</f>
        <v>0</v>
      </c>
      <c r="I372" s="31" t="s">
        <v>53</v>
      </c>
      <c r="J372" s="37" t="str">
        <f>IF(J366="FIN","FIN",IF(J371=J365,"","FIN"))</f>
        <v/>
      </c>
      <c r="K372" s="16" t="s">
        <v>5</v>
      </c>
      <c r="L372" s="16">
        <f ca="1">IF(M372&gt;0,0,P372)</f>
        <v>0</v>
      </c>
      <c r="M372" s="16">
        <f ca="1">IF(P373&gt;0,1,0)</f>
        <v>0</v>
      </c>
      <c r="N372" s="16">
        <f ca="1">IF(M372=1,-1/COUNTA(Q372:Q375),0)</f>
        <v>0</v>
      </c>
      <c r="O372" s="16">
        <f>COUNTA(B372:B375)</f>
        <v>0</v>
      </c>
      <c r="P372" s="16">
        <f ca="1">COUNTIF(R372:R375,R371)</f>
        <v>0</v>
      </c>
      <c r="Q372" s="17" t="s">
        <v>0</v>
      </c>
      <c r="R372" s="16" t="str">
        <f>CONCATENATE(B372,Q372)</f>
        <v>A</v>
      </c>
      <c r="S372" s="16">
        <f ca="1">IF(P372&gt;0,P372+O372,O372*3)</f>
        <v>0</v>
      </c>
    </row>
    <row r="373" spans="1:19" ht="15.6" x14ac:dyDescent="0.25">
      <c r="A373" s="185"/>
      <c r="B373" s="25"/>
      <c r="C373" s="21" t="str">
        <f ca="1">+CONCATENATE(I373," ",G373)</f>
        <v>b) 0</v>
      </c>
      <c r="D373" s="22"/>
      <c r="G373" s="34">
        <f ca="1">IF(J372="FIN","",LOOKUP(I371,DATOS!A:A,DATOS!K:K))</f>
        <v>0</v>
      </c>
      <c r="I373" s="31" t="s">
        <v>52</v>
      </c>
      <c r="K373" s="16">
        <f ca="1">S372</f>
        <v>0</v>
      </c>
      <c r="L373" s="16"/>
      <c r="M373" s="16"/>
      <c r="N373" s="16"/>
      <c r="O373" s="16"/>
      <c r="P373" s="16">
        <f ca="1">O372-P372</f>
        <v>0</v>
      </c>
      <c r="Q373" s="17" t="s">
        <v>1</v>
      </c>
      <c r="R373" s="16" t="str">
        <f>CONCATENATE(B373,Q373)</f>
        <v>B</v>
      </c>
      <c r="S373" s="16"/>
    </row>
    <row r="374" spans="1:19" ht="15.6" x14ac:dyDescent="0.25">
      <c r="A374" s="185"/>
      <c r="B374" s="25"/>
      <c r="C374" s="21" t="str">
        <f ca="1">+CONCATENATE(I374," ",G374)</f>
        <v>c) 0</v>
      </c>
      <c r="D374" s="22"/>
      <c r="G374" s="34">
        <f ca="1">IF(J372="FIN","",LOOKUP(I371,DATOS!A:A,DATOS!L:L))</f>
        <v>0</v>
      </c>
      <c r="I374" s="31" t="s">
        <v>51</v>
      </c>
      <c r="K374" s="16"/>
      <c r="L374" s="16"/>
      <c r="M374" s="16"/>
      <c r="N374" s="16"/>
      <c r="O374" s="16"/>
      <c r="P374" s="16"/>
      <c r="Q374" s="17" t="s">
        <v>2</v>
      </c>
      <c r="R374" s="16" t="str">
        <f>CONCATENATE(B374,Q374)</f>
        <v>C</v>
      </c>
      <c r="S374" s="16"/>
    </row>
    <row r="375" spans="1:19" ht="15.6" x14ac:dyDescent="0.25">
      <c r="A375" s="185"/>
      <c r="B375" s="25"/>
      <c r="C375" s="21" t="str">
        <f ca="1">+CONCATENATE(I375," ",G375)</f>
        <v>d) 0</v>
      </c>
      <c r="D375" s="22"/>
      <c r="G375" s="34">
        <f ca="1">IF(J372="FIN","",LOOKUP(I371,DATOS!A:A,DATOS!M:M))</f>
        <v>0</v>
      </c>
      <c r="I375" s="31" t="s">
        <v>43</v>
      </c>
      <c r="K375" s="16"/>
      <c r="L375" s="16"/>
      <c r="M375" s="16"/>
      <c r="N375" s="16"/>
      <c r="O375" s="16"/>
      <c r="P375" s="16"/>
      <c r="Q375" s="17" t="s">
        <v>3</v>
      </c>
      <c r="R375" s="16" t="str">
        <f>CONCATENATE(B375,Q375)</f>
        <v>D</v>
      </c>
      <c r="S375" s="16"/>
    </row>
    <row r="376" spans="1:19" ht="15.6" x14ac:dyDescent="0.25">
      <c r="A376" s="9"/>
      <c r="B376" s="26"/>
      <c r="C376" s="23"/>
      <c r="D376" s="24"/>
      <c r="J376" s="15"/>
    </row>
    <row r="377" spans="1:19" ht="15.6" x14ac:dyDescent="0.25">
      <c r="A377" s="9"/>
      <c r="B377" s="27"/>
      <c r="C377" s="19" t="str">
        <f ca="1">+CONCATENATE(K377,".- ",G377)</f>
        <v>63.- 0</v>
      </c>
      <c r="D377" s="20"/>
      <c r="E377" s="9"/>
      <c r="F377" s="9"/>
      <c r="G377" s="36">
        <f ca="1">IF(J378="FIN","",LOOKUP(I377,DATOS!A:A,DATOS!G:G))</f>
        <v>0</v>
      </c>
      <c r="H377" s="36">
        <f ca="1">IF(J378="FIN",0,LOOKUP(I377,DATOS!A:A,DATOS!N:N))</f>
        <v>0</v>
      </c>
      <c r="I377" s="31">
        <f>+I371+1</f>
        <v>126</v>
      </c>
      <c r="J377" s="56">
        <f>IF(LOOKUP(I377,DATOS!A:A,DATOS!C:C)=0,J371,(LOOKUP(I377,DATOS!A:A,DATOS!C:C)))</f>
        <v>2</v>
      </c>
      <c r="K377" s="18">
        <f>+K371+1</f>
        <v>63</v>
      </c>
      <c r="L377" s="16" t="s">
        <v>31</v>
      </c>
      <c r="M377" s="16" t="s">
        <v>32</v>
      </c>
      <c r="N377" s="16" t="s">
        <v>37</v>
      </c>
      <c r="O377" s="16" t="s">
        <v>33</v>
      </c>
      <c r="P377" s="16" t="s">
        <v>34</v>
      </c>
      <c r="Q377" s="16" t="s">
        <v>35</v>
      </c>
      <c r="R377" s="16" t="str">
        <f ca="1">CONCATENATE("X",H377)</f>
        <v>X0</v>
      </c>
      <c r="S377" s="16" t="s">
        <v>36</v>
      </c>
    </row>
    <row r="378" spans="1:19" ht="15.6" x14ac:dyDescent="0.25">
      <c r="A378" s="185">
        <f ca="1">IF($E$2="X",0,IF(K379&gt;2,H377,K379))</f>
        <v>0</v>
      </c>
      <c r="B378" s="25"/>
      <c r="C378" s="21" t="str">
        <f ca="1">+CONCATENATE(I378," ",G378)</f>
        <v>a) 0</v>
      </c>
      <c r="D378" s="22"/>
      <c r="G378" s="34">
        <f ca="1">IF(J378="FIN","",LOOKUP(I377,DATOS!A:A,DATOS!J:J))</f>
        <v>0</v>
      </c>
      <c r="I378" s="31" t="s">
        <v>53</v>
      </c>
      <c r="J378" s="37" t="str">
        <f>IF(J372="FIN","FIN",IF(J377=J371,"","FIN"))</f>
        <v/>
      </c>
      <c r="K378" s="16" t="s">
        <v>5</v>
      </c>
      <c r="L378" s="16">
        <f ca="1">IF(M378&gt;0,0,P378)</f>
        <v>0</v>
      </c>
      <c r="M378" s="16">
        <f ca="1">IF(P379&gt;0,1,0)</f>
        <v>0</v>
      </c>
      <c r="N378" s="16">
        <f ca="1">IF(M378=1,-1/COUNTA(Q378:Q381),0)</f>
        <v>0</v>
      </c>
      <c r="O378" s="16">
        <f>COUNTA(B378:B381)</f>
        <v>0</v>
      </c>
      <c r="P378" s="16">
        <f ca="1">COUNTIF(R378:R381,R377)</f>
        <v>0</v>
      </c>
      <c r="Q378" s="17" t="s">
        <v>0</v>
      </c>
      <c r="R378" s="16" t="str">
        <f>CONCATENATE(B378,Q378)</f>
        <v>A</v>
      </c>
      <c r="S378" s="16">
        <f ca="1">IF(P378&gt;0,P378+O378,O378*3)</f>
        <v>0</v>
      </c>
    </row>
    <row r="379" spans="1:19" ht="15.6" x14ac:dyDescent="0.25">
      <c r="A379" s="185"/>
      <c r="B379" s="25"/>
      <c r="C379" s="21" t="str">
        <f ca="1">+CONCATENATE(I379," ",G379)</f>
        <v>b) 0</v>
      </c>
      <c r="D379" s="22"/>
      <c r="G379" s="34">
        <f ca="1">IF(J378="FIN","",LOOKUP(I377,DATOS!A:A,DATOS!K:K))</f>
        <v>0</v>
      </c>
      <c r="I379" s="31" t="s">
        <v>52</v>
      </c>
      <c r="K379" s="16">
        <f ca="1">S378</f>
        <v>0</v>
      </c>
      <c r="L379" s="16"/>
      <c r="M379" s="16"/>
      <c r="N379" s="16"/>
      <c r="O379" s="16"/>
      <c r="P379" s="16">
        <f ca="1">O378-P378</f>
        <v>0</v>
      </c>
      <c r="Q379" s="17" t="s">
        <v>1</v>
      </c>
      <c r="R379" s="16" t="str">
        <f>CONCATENATE(B379,Q379)</f>
        <v>B</v>
      </c>
      <c r="S379" s="16"/>
    </row>
    <row r="380" spans="1:19" ht="15.6" x14ac:dyDescent="0.25">
      <c r="A380" s="185"/>
      <c r="B380" s="25"/>
      <c r="C380" s="21" t="str">
        <f ca="1">+CONCATENATE(I380," ",G380)</f>
        <v>c) 0</v>
      </c>
      <c r="D380" s="22"/>
      <c r="G380" s="34">
        <f ca="1">IF(J378="FIN","",LOOKUP(I377,DATOS!A:A,DATOS!L:L))</f>
        <v>0</v>
      </c>
      <c r="I380" s="31" t="s">
        <v>51</v>
      </c>
      <c r="K380" s="16"/>
      <c r="L380" s="16"/>
      <c r="M380" s="16"/>
      <c r="N380" s="16"/>
      <c r="O380" s="16"/>
      <c r="P380" s="16"/>
      <c r="Q380" s="17" t="s">
        <v>2</v>
      </c>
      <c r="R380" s="16" t="str">
        <f>CONCATENATE(B380,Q380)</f>
        <v>C</v>
      </c>
      <c r="S380" s="16"/>
    </row>
    <row r="381" spans="1:19" ht="15.6" x14ac:dyDescent="0.25">
      <c r="A381" s="185"/>
      <c r="B381" s="25"/>
      <c r="C381" s="21" t="str">
        <f ca="1">+CONCATENATE(I381," ",G381)</f>
        <v>d) 0</v>
      </c>
      <c r="D381" s="22"/>
      <c r="G381" s="34">
        <f ca="1">IF(J378="FIN","",LOOKUP(I377,DATOS!A:A,DATOS!M:M))</f>
        <v>0</v>
      </c>
      <c r="I381" s="31" t="s">
        <v>43</v>
      </c>
      <c r="K381" s="16"/>
      <c r="L381" s="16"/>
      <c r="M381" s="16"/>
      <c r="N381" s="16"/>
      <c r="O381" s="16"/>
      <c r="P381" s="16"/>
      <c r="Q381" s="17" t="s">
        <v>3</v>
      </c>
      <c r="R381" s="16" t="str">
        <f>CONCATENATE(B381,Q381)</f>
        <v>D</v>
      </c>
      <c r="S381" s="16"/>
    </row>
    <row r="382" spans="1:19" ht="15.6" x14ac:dyDescent="0.25">
      <c r="A382" s="9"/>
      <c r="B382" s="26"/>
      <c r="C382" s="23"/>
      <c r="D382" s="24"/>
      <c r="J382" s="15"/>
    </row>
    <row r="383" spans="1:19" ht="15.6" x14ac:dyDescent="0.25">
      <c r="A383" s="9"/>
      <c r="B383" s="27"/>
      <c r="C383" s="19" t="str">
        <f ca="1">+CONCATENATE(K383,".- ",G383)</f>
        <v>64.- 0</v>
      </c>
      <c r="D383" s="20"/>
      <c r="E383" s="9"/>
      <c r="F383" s="9"/>
      <c r="G383" s="36">
        <f ca="1">IF(J384="FIN","",LOOKUP(I383,DATOS!A:A,DATOS!G:G))</f>
        <v>0</v>
      </c>
      <c r="H383" s="36">
        <f ca="1">IF(J384="FIN",0,LOOKUP(I383,DATOS!A:A,DATOS!N:N))</f>
        <v>0</v>
      </c>
      <c r="I383" s="31">
        <f>+I377+1</f>
        <v>127</v>
      </c>
      <c r="J383" s="56">
        <f>IF(LOOKUP(I383,DATOS!A:A,DATOS!C:C)=0,J377,(LOOKUP(I383,DATOS!A:A,DATOS!C:C)))</f>
        <v>2</v>
      </c>
      <c r="K383" s="18">
        <f>+K377+1</f>
        <v>64</v>
      </c>
      <c r="L383" s="16" t="s">
        <v>31</v>
      </c>
      <c r="M383" s="16" t="s">
        <v>32</v>
      </c>
      <c r="N383" s="16" t="s">
        <v>37</v>
      </c>
      <c r="O383" s="16" t="s">
        <v>33</v>
      </c>
      <c r="P383" s="16" t="s">
        <v>34</v>
      </c>
      <c r="Q383" s="16" t="s">
        <v>35</v>
      </c>
      <c r="R383" s="16" t="str">
        <f ca="1">CONCATENATE("X",H383)</f>
        <v>X0</v>
      </c>
      <c r="S383" s="16" t="s">
        <v>36</v>
      </c>
    </row>
    <row r="384" spans="1:19" ht="15.6" x14ac:dyDescent="0.25">
      <c r="A384" s="185">
        <f ca="1">IF($E$2="X",0,IF(K385&gt;2,H383,K385))</f>
        <v>0</v>
      </c>
      <c r="B384" s="25"/>
      <c r="C384" s="21" t="str">
        <f ca="1">+CONCATENATE(I384," ",G384)</f>
        <v>a) 0</v>
      </c>
      <c r="D384" s="22"/>
      <c r="G384" s="34">
        <f ca="1">IF(J384="FIN","",LOOKUP(I383,DATOS!A:A,DATOS!J:J))</f>
        <v>0</v>
      </c>
      <c r="I384" s="31" t="s">
        <v>53</v>
      </c>
      <c r="J384" s="37" t="str">
        <f>IF(J378="FIN","FIN",IF(J383=J377,"","FIN"))</f>
        <v/>
      </c>
      <c r="K384" s="16" t="s">
        <v>5</v>
      </c>
      <c r="L384" s="16">
        <f ca="1">IF(M384&gt;0,0,P384)</f>
        <v>0</v>
      </c>
      <c r="M384" s="16">
        <f ca="1">IF(P385&gt;0,1,0)</f>
        <v>0</v>
      </c>
      <c r="N384" s="16">
        <f ca="1">IF(M384=1,-1/COUNTA(Q384:Q387),0)</f>
        <v>0</v>
      </c>
      <c r="O384" s="16">
        <f>COUNTA(B384:B387)</f>
        <v>0</v>
      </c>
      <c r="P384" s="16">
        <f ca="1">COUNTIF(R384:R387,R383)</f>
        <v>0</v>
      </c>
      <c r="Q384" s="17" t="s">
        <v>0</v>
      </c>
      <c r="R384" s="16" t="str">
        <f>CONCATENATE(B384,Q384)</f>
        <v>A</v>
      </c>
      <c r="S384" s="16">
        <f ca="1">IF(P384&gt;0,P384+O384,O384*3)</f>
        <v>0</v>
      </c>
    </row>
    <row r="385" spans="1:19" ht="15.6" x14ac:dyDescent="0.25">
      <c r="A385" s="185"/>
      <c r="B385" s="25"/>
      <c r="C385" s="21" t="str">
        <f ca="1">+CONCATENATE(I385," ",G385)</f>
        <v>b) 0</v>
      </c>
      <c r="D385" s="22"/>
      <c r="G385" s="34">
        <f ca="1">IF(J384="FIN","",LOOKUP(I383,DATOS!A:A,DATOS!K:K))</f>
        <v>0</v>
      </c>
      <c r="I385" s="31" t="s">
        <v>52</v>
      </c>
      <c r="K385" s="16">
        <f ca="1">S384</f>
        <v>0</v>
      </c>
      <c r="L385" s="16"/>
      <c r="M385" s="16"/>
      <c r="N385" s="16"/>
      <c r="O385" s="16"/>
      <c r="P385" s="16">
        <f ca="1">O384-P384</f>
        <v>0</v>
      </c>
      <c r="Q385" s="17" t="s">
        <v>1</v>
      </c>
      <c r="R385" s="16" t="str">
        <f>CONCATENATE(B385,Q385)</f>
        <v>B</v>
      </c>
      <c r="S385" s="16"/>
    </row>
    <row r="386" spans="1:19" ht="15.6" x14ac:dyDescent="0.25">
      <c r="A386" s="185"/>
      <c r="B386" s="25"/>
      <c r="C386" s="21" t="str">
        <f ca="1">+CONCATENATE(I386," ",G386)</f>
        <v>c) 0</v>
      </c>
      <c r="D386" s="22"/>
      <c r="G386" s="34">
        <f ca="1">IF(J384="FIN","",LOOKUP(I383,DATOS!A:A,DATOS!L:L))</f>
        <v>0</v>
      </c>
      <c r="I386" s="31" t="s">
        <v>51</v>
      </c>
      <c r="K386" s="16"/>
      <c r="L386" s="16"/>
      <c r="M386" s="16"/>
      <c r="N386" s="16"/>
      <c r="O386" s="16"/>
      <c r="P386" s="16"/>
      <c r="Q386" s="17" t="s">
        <v>2</v>
      </c>
      <c r="R386" s="16" t="str">
        <f>CONCATENATE(B386,Q386)</f>
        <v>C</v>
      </c>
      <c r="S386" s="16"/>
    </row>
    <row r="387" spans="1:19" ht="15.6" x14ac:dyDescent="0.25">
      <c r="A387" s="185"/>
      <c r="B387" s="25"/>
      <c r="C387" s="21" t="str">
        <f ca="1">+CONCATENATE(I387," ",G387)</f>
        <v>d) 0</v>
      </c>
      <c r="D387" s="22"/>
      <c r="G387" s="34">
        <f ca="1">IF(J384="FIN","",LOOKUP(I383,DATOS!A:A,DATOS!M:M))</f>
        <v>0</v>
      </c>
      <c r="I387" s="31" t="s">
        <v>43</v>
      </c>
      <c r="K387" s="16"/>
      <c r="L387" s="16"/>
      <c r="M387" s="16"/>
      <c r="N387" s="16"/>
      <c r="O387" s="16"/>
      <c r="P387" s="16"/>
      <c r="Q387" s="17" t="s">
        <v>3</v>
      </c>
      <c r="R387" s="16" t="str">
        <f>CONCATENATE(B387,Q387)</f>
        <v>D</v>
      </c>
      <c r="S387" s="16"/>
    </row>
    <row r="388" spans="1:19" ht="15.6" x14ac:dyDescent="0.25">
      <c r="A388" s="9"/>
      <c r="B388" s="26"/>
      <c r="C388" s="23"/>
      <c r="D388" s="24"/>
      <c r="J388" s="15"/>
    </row>
    <row r="389" spans="1:19" ht="15.6" x14ac:dyDescent="0.25">
      <c r="A389" s="9"/>
      <c r="B389" s="27"/>
      <c r="C389" s="19" t="str">
        <f ca="1">+CONCATENATE(K389,".- ",G389)</f>
        <v>65.- 0</v>
      </c>
      <c r="D389" s="20"/>
      <c r="E389" s="9"/>
      <c r="F389" s="9"/>
      <c r="G389" s="36">
        <f ca="1">IF(J390="FIN","",LOOKUP(I389,DATOS!A:A,DATOS!G:G))</f>
        <v>0</v>
      </c>
      <c r="H389" s="36">
        <f ca="1">IF(J390="FIN",0,LOOKUP(I389,DATOS!A:A,DATOS!N:N))</f>
        <v>0</v>
      </c>
      <c r="I389" s="31">
        <f>+I383+1</f>
        <v>128</v>
      </c>
      <c r="J389" s="56">
        <f>IF(LOOKUP(I389,DATOS!A:A,DATOS!C:C)=0,J383,(LOOKUP(I389,DATOS!A:A,DATOS!C:C)))</f>
        <v>2</v>
      </c>
      <c r="K389" s="18">
        <f>+K383+1</f>
        <v>65</v>
      </c>
      <c r="L389" s="16" t="s">
        <v>31</v>
      </c>
      <c r="M389" s="16" t="s">
        <v>32</v>
      </c>
      <c r="N389" s="16" t="s">
        <v>37</v>
      </c>
      <c r="O389" s="16" t="s">
        <v>33</v>
      </c>
      <c r="P389" s="16" t="s">
        <v>34</v>
      </c>
      <c r="Q389" s="16" t="s">
        <v>35</v>
      </c>
      <c r="R389" s="16" t="str">
        <f ca="1">CONCATENATE("X",H389)</f>
        <v>X0</v>
      </c>
      <c r="S389" s="16" t="s">
        <v>36</v>
      </c>
    </row>
    <row r="390" spans="1:19" ht="15.6" x14ac:dyDescent="0.25">
      <c r="A390" s="185">
        <f ca="1">IF($E$2="X",0,IF(K391&gt;2,H389,K391))</f>
        <v>0</v>
      </c>
      <c r="B390" s="25"/>
      <c r="C390" s="21" t="str">
        <f ca="1">+CONCATENATE(I390," ",G390)</f>
        <v>a) 0</v>
      </c>
      <c r="D390" s="22"/>
      <c r="G390" s="34">
        <f ca="1">IF(J390="FIN","",LOOKUP(I389,DATOS!A:A,DATOS!J:J))</f>
        <v>0</v>
      </c>
      <c r="I390" s="31" t="s">
        <v>53</v>
      </c>
      <c r="J390" s="37" t="str">
        <f>IF(J384="FIN","FIN",IF(J389=J383,"","FIN"))</f>
        <v/>
      </c>
      <c r="K390" s="16" t="s">
        <v>5</v>
      </c>
      <c r="L390" s="16">
        <f ca="1">IF(M390&gt;0,0,P390)</f>
        <v>0</v>
      </c>
      <c r="M390" s="16">
        <f ca="1">IF(P391&gt;0,1,0)</f>
        <v>0</v>
      </c>
      <c r="N390" s="16">
        <f ca="1">IF(M390=1,-1/COUNTA(Q390:Q393),0)</f>
        <v>0</v>
      </c>
      <c r="O390" s="16">
        <f>COUNTA(B390:B393)</f>
        <v>0</v>
      </c>
      <c r="P390" s="16">
        <f ca="1">COUNTIF(R390:R393,R389)</f>
        <v>0</v>
      </c>
      <c r="Q390" s="17" t="s">
        <v>0</v>
      </c>
      <c r="R390" s="16" t="str">
        <f>CONCATENATE(B390,Q390)</f>
        <v>A</v>
      </c>
      <c r="S390" s="16">
        <f ca="1">IF(P390&gt;0,P390+O390,O390*3)</f>
        <v>0</v>
      </c>
    </row>
    <row r="391" spans="1:19" ht="15.6" x14ac:dyDescent="0.25">
      <c r="A391" s="185"/>
      <c r="B391" s="25"/>
      <c r="C391" s="21" t="str">
        <f ca="1">+CONCATENATE(I391," ",G391)</f>
        <v>b) 0</v>
      </c>
      <c r="D391" s="22"/>
      <c r="G391" s="34">
        <f ca="1">IF(J390="FIN","",LOOKUP(I389,DATOS!A:A,DATOS!K:K))</f>
        <v>0</v>
      </c>
      <c r="I391" s="31" t="s">
        <v>52</v>
      </c>
      <c r="K391" s="16">
        <f ca="1">S390</f>
        <v>0</v>
      </c>
      <c r="L391" s="16"/>
      <c r="M391" s="16"/>
      <c r="N391" s="16"/>
      <c r="O391" s="16"/>
      <c r="P391" s="16">
        <f ca="1">O390-P390</f>
        <v>0</v>
      </c>
      <c r="Q391" s="17" t="s">
        <v>1</v>
      </c>
      <c r="R391" s="16" t="str">
        <f>CONCATENATE(B391,Q391)</f>
        <v>B</v>
      </c>
      <c r="S391" s="16"/>
    </row>
    <row r="392" spans="1:19" ht="15.6" x14ac:dyDescent="0.25">
      <c r="A392" s="185"/>
      <c r="B392" s="25"/>
      <c r="C392" s="21" t="str">
        <f ca="1">+CONCATENATE(I392," ",G392)</f>
        <v>c) 0</v>
      </c>
      <c r="D392" s="22"/>
      <c r="G392" s="34">
        <f ca="1">IF(J390="FIN","",LOOKUP(I389,DATOS!A:A,DATOS!L:L))</f>
        <v>0</v>
      </c>
      <c r="I392" s="31" t="s">
        <v>51</v>
      </c>
      <c r="K392" s="16"/>
      <c r="L392" s="16"/>
      <c r="M392" s="16"/>
      <c r="N392" s="16"/>
      <c r="O392" s="16"/>
      <c r="P392" s="16"/>
      <c r="Q392" s="17" t="s">
        <v>2</v>
      </c>
      <c r="R392" s="16" t="str">
        <f>CONCATENATE(B392,Q392)</f>
        <v>C</v>
      </c>
      <c r="S392" s="16"/>
    </row>
    <row r="393" spans="1:19" ht="15.6" x14ac:dyDescent="0.25">
      <c r="A393" s="185"/>
      <c r="B393" s="25"/>
      <c r="C393" s="21" t="str">
        <f ca="1">+CONCATENATE(I393," ",G393)</f>
        <v>d) 0</v>
      </c>
      <c r="D393" s="22"/>
      <c r="G393" s="34">
        <f ca="1">IF(J390="FIN","",LOOKUP(I389,DATOS!A:A,DATOS!M:M))</f>
        <v>0</v>
      </c>
      <c r="I393" s="31" t="s">
        <v>43</v>
      </c>
      <c r="K393" s="16"/>
      <c r="L393" s="16"/>
      <c r="M393" s="16"/>
      <c r="N393" s="16"/>
      <c r="O393" s="16"/>
      <c r="P393" s="16"/>
      <c r="Q393" s="17" t="s">
        <v>3</v>
      </c>
      <c r="R393" s="16" t="str">
        <f>CONCATENATE(B393,Q393)</f>
        <v>D</v>
      </c>
      <c r="S393" s="16"/>
    </row>
    <row r="394" spans="1:19" ht="15.6" x14ac:dyDescent="0.25">
      <c r="A394" s="9"/>
      <c r="B394" s="26"/>
      <c r="C394" s="23"/>
      <c r="D394" s="24"/>
      <c r="J394" s="15"/>
    </row>
    <row r="395" spans="1:19" ht="15.6" x14ac:dyDescent="0.25">
      <c r="A395" s="9"/>
      <c r="B395" s="27"/>
      <c r="C395" s="19" t="str">
        <f ca="1">+CONCATENATE(K395,".- ",G395)</f>
        <v>66.- 0</v>
      </c>
      <c r="D395" s="20"/>
      <c r="E395" s="9"/>
      <c r="F395" s="9"/>
      <c r="G395" s="36">
        <f ca="1">IF(J396="FIN","",LOOKUP(I395,DATOS!A:A,DATOS!G:G))</f>
        <v>0</v>
      </c>
      <c r="H395" s="36">
        <f ca="1">IF(J396="FIN",0,LOOKUP(I395,DATOS!A:A,DATOS!N:N))</f>
        <v>0</v>
      </c>
      <c r="I395" s="31">
        <f>+I389+1</f>
        <v>129</v>
      </c>
      <c r="J395" s="56">
        <f>IF(LOOKUP(I395,DATOS!A:A,DATOS!C:C)=0,J389,(LOOKUP(I395,DATOS!A:A,DATOS!C:C)))</f>
        <v>2</v>
      </c>
      <c r="K395" s="18">
        <f>+K389+1</f>
        <v>66</v>
      </c>
      <c r="L395" s="16" t="s">
        <v>31</v>
      </c>
      <c r="M395" s="16" t="s">
        <v>32</v>
      </c>
      <c r="N395" s="16" t="s">
        <v>37</v>
      </c>
      <c r="O395" s="16" t="s">
        <v>33</v>
      </c>
      <c r="P395" s="16" t="s">
        <v>34</v>
      </c>
      <c r="Q395" s="16" t="s">
        <v>35</v>
      </c>
      <c r="R395" s="16" t="str">
        <f ca="1">CONCATENATE("X",H395)</f>
        <v>X0</v>
      </c>
      <c r="S395" s="16" t="s">
        <v>36</v>
      </c>
    </row>
    <row r="396" spans="1:19" ht="15.6" x14ac:dyDescent="0.25">
      <c r="A396" s="185">
        <f ca="1">IF($E$2="X",0,IF(K397&gt;2,H395,K397))</f>
        <v>0</v>
      </c>
      <c r="B396" s="25"/>
      <c r="C396" s="21" t="str">
        <f ca="1">+CONCATENATE(I396," ",G396)</f>
        <v>a) 0</v>
      </c>
      <c r="D396" s="22"/>
      <c r="G396" s="34">
        <f ca="1">IF(J396="FIN","",LOOKUP(I395,DATOS!A:A,DATOS!J:J))</f>
        <v>0</v>
      </c>
      <c r="I396" s="31" t="s">
        <v>53</v>
      </c>
      <c r="J396" s="37" t="str">
        <f>IF(J390="FIN","FIN",IF(J395=J389,"","FIN"))</f>
        <v/>
      </c>
      <c r="K396" s="16" t="s">
        <v>5</v>
      </c>
      <c r="L396" s="16">
        <f ca="1">IF(M396&gt;0,0,P396)</f>
        <v>0</v>
      </c>
      <c r="M396" s="16">
        <f ca="1">IF(P397&gt;0,1,0)</f>
        <v>0</v>
      </c>
      <c r="N396" s="16">
        <f ca="1">IF(M396=1,-1/COUNTA(Q396:Q399),0)</f>
        <v>0</v>
      </c>
      <c r="O396" s="16">
        <f>COUNTA(B396:B399)</f>
        <v>0</v>
      </c>
      <c r="P396" s="16">
        <f ca="1">COUNTIF(R396:R399,R395)</f>
        <v>0</v>
      </c>
      <c r="Q396" s="17" t="s">
        <v>0</v>
      </c>
      <c r="R396" s="16" t="str">
        <f>CONCATENATE(B396,Q396)</f>
        <v>A</v>
      </c>
      <c r="S396" s="16">
        <f ca="1">IF(P396&gt;0,P396+O396,O396*3)</f>
        <v>0</v>
      </c>
    </row>
    <row r="397" spans="1:19" ht="15.6" x14ac:dyDescent="0.25">
      <c r="A397" s="185"/>
      <c r="B397" s="25"/>
      <c r="C397" s="21" t="str">
        <f ca="1">+CONCATENATE(I397," ",G397)</f>
        <v>b) 0</v>
      </c>
      <c r="D397" s="22"/>
      <c r="G397" s="34">
        <f ca="1">IF(J396="FIN","",LOOKUP(I395,DATOS!A:A,DATOS!K:K))</f>
        <v>0</v>
      </c>
      <c r="I397" s="31" t="s">
        <v>52</v>
      </c>
      <c r="K397" s="16">
        <f ca="1">S396</f>
        <v>0</v>
      </c>
      <c r="L397" s="16"/>
      <c r="M397" s="16"/>
      <c r="N397" s="16"/>
      <c r="O397" s="16"/>
      <c r="P397" s="16">
        <f ca="1">O396-P396</f>
        <v>0</v>
      </c>
      <c r="Q397" s="17" t="s">
        <v>1</v>
      </c>
      <c r="R397" s="16" t="str">
        <f>CONCATENATE(B397,Q397)</f>
        <v>B</v>
      </c>
      <c r="S397" s="16"/>
    </row>
    <row r="398" spans="1:19" ht="15.6" x14ac:dyDescent="0.25">
      <c r="A398" s="185"/>
      <c r="B398" s="25"/>
      <c r="C398" s="21" t="str">
        <f ca="1">+CONCATENATE(I398," ",G398)</f>
        <v>c) 0</v>
      </c>
      <c r="D398" s="22"/>
      <c r="G398" s="34">
        <f ca="1">IF(J396="FIN","",LOOKUP(I395,DATOS!A:A,DATOS!L:L))</f>
        <v>0</v>
      </c>
      <c r="I398" s="31" t="s">
        <v>51</v>
      </c>
      <c r="K398" s="16"/>
      <c r="L398" s="16"/>
      <c r="M398" s="16"/>
      <c r="N398" s="16"/>
      <c r="O398" s="16"/>
      <c r="P398" s="16"/>
      <c r="Q398" s="17" t="s">
        <v>2</v>
      </c>
      <c r="R398" s="16" t="str">
        <f>CONCATENATE(B398,Q398)</f>
        <v>C</v>
      </c>
      <c r="S398" s="16"/>
    </row>
    <row r="399" spans="1:19" ht="15.6" x14ac:dyDescent="0.25">
      <c r="A399" s="185"/>
      <c r="B399" s="25"/>
      <c r="C399" s="21" t="str">
        <f ca="1">+CONCATENATE(I399," ",G399)</f>
        <v>d) 0</v>
      </c>
      <c r="D399" s="22"/>
      <c r="G399" s="34">
        <f ca="1">IF(J396="FIN","",LOOKUP(I395,DATOS!A:A,DATOS!M:M))</f>
        <v>0</v>
      </c>
      <c r="I399" s="31" t="s">
        <v>43</v>
      </c>
      <c r="K399" s="16"/>
      <c r="L399" s="16"/>
      <c r="M399" s="16"/>
      <c r="N399" s="16"/>
      <c r="O399" s="16"/>
      <c r="P399" s="16"/>
      <c r="Q399" s="17" t="s">
        <v>3</v>
      </c>
      <c r="R399" s="16" t="str">
        <f>CONCATENATE(B399,Q399)</f>
        <v>D</v>
      </c>
      <c r="S399" s="16"/>
    </row>
    <row r="400" spans="1:19" ht="15.6" x14ac:dyDescent="0.25">
      <c r="A400" s="9"/>
      <c r="B400" s="26"/>
      <c r="C400" s="23"/>
      <c r="D400" s="24"/>
      <c r="J400" s="15"/>
    </row>
    <row r="401" spans="1:19" ht="15.6" x14ac:dyDescent="0.25">
      <c r="A401" s="9"/>
      <c r="B401" s="27"/>
      <c r="C401" s="19" t="str">
        <f ca="1">+CONCATENATE(K401,".- ",G401)</f>
        <v>67.- 0</v>
      </c>
      <c r="D401" s="20"/>
      <c r="E401" s="9"/>
      <c r="F401" s="9"/>
      <c r="G401" s="36">
        <f ca="1">IF(J402="FIN","",LOOKUP(I401,DATOS!A:A,DATOS!G:G))</f>
        <v>0</v>
      </c>
      <c r="H401" s="36">
        <f ca="1">IF(J402="FIN",0,LOOKUP(I401,DATOS!A:A,DATOS!N:N))</f>
        <v>0</v>
      </c>
      <c r="I401" s="31">
        <f>+I395+1</f>
        <v>130</v>
      </c>
      <c r="J401" s="56">
        <f>IF(LOOKUP(I401,DATOS!A:A,DATOS!C:C)=0,J395,(LOOKUP(I401,DATOS!A:A,DATOS!C:C)))</f>
        <v>2</v>
      </c>
      <c r="K401" s="18">
        <f>+K395+1</f>
        <v>67</v>
      </c>
      <c r="L401" s="16" t="s">
        <v>31</v>
      </c>
      <c r="M401" s="16" t="s">
        <v>32</v>
      </c>
      <c r="N401" s="16" t="s">
        <v>37</v>
      </c>
      <c r="O401" s="16" t="s">
        <v>33</v>
      </c>
      <c r="P401" s="16" t="s">
        <v>34</v>
      </c>
      <c r="Q401" s="16" t="s">
        <v>35</v>
      </c>
      <c r="R401" s="16" t="str">
        <f ca="1">CONCATENATE("X",H401)</f>
        <v>X0</v>
      </c>
      <c r="S401" s="16" t="s">
        <v>36</v>
      </c>
    </row>
    <row r="402" spans="1:19" ht="15.6" x14ac:dyDescent="0.25">
      <c r="A402" s="185">
        <f ca="1">IF($E$2="X",0,IF(K403&gt;2,H401,K403))</f>
        <v>0</v>
      </c>
      <c r="B402" s="25"/>
      <c r="C402" s="21" t="str">
        <f ca="1">+CONCATENATE(I402," ",G402)</f>
        <v>a) 0</v>
      </c>
      <c r="D402" s="22"/>
      <c r="G402" s="34">
        <f ca="1">IF(J402="FIN","",LOOKUP(I401,DATOS!A:A,DATOS!J:J))</f>
        <v>0</v>
      </c>
      <c r="I402" s="31" t="s">
        <v>53</v>
      </c>
      <c r="J402" s="37" t="str">
        <f>IF(J396="FIN","FIN",IF(J401=J395,"","FIN"))</f>
        <v/>
      </c>
      <c r="K402" s="16" t="s">
        <v>5</v>
      </c>
      <c r="L402" s="16">
        <f ca="1">IF(M402&gt;0,0,P402)</f>
        <v>0</v>
      </c>
      <c r="M402" s="16">
        <f ca="1">IF(P403&gt;0,1,0)</f>
        <v>0</v>
      </c>
      <c r="N402" s="16">
        <f ca="1">IF(M402=1,-1/COUNTA(Q402:Q405),0)</f>
        <v>0</v>
      </c>
      <c r="O402" s="16">
        <f>COUNTA(B402:B405)</f>
        <v>0</v>
      </c>
      <c r="P402" s="16">
        <f ca="1">COUNTIF(R402:R405,R401)</f>
        <v>0</v>
      </c>
      <c r="Q402" s="17" t="s">
        <v>0</v>
      </c>
      <c r="R402" s="16" t="str">
        <f>CONCATENATE(B402,Q402)</f>
        <v>A</v>
      </c>
      <c r="S402" s="16">
        <f ca="1">IF(P402&gt;0,P402+O402,O402*3)</f>
        <v>0</v>
      </c>
    </row>
    <row r="403" spans="1:19" ht="15.6" x14ac:dyDescent="0.25">
      <c r="A403" s="185"/>
      <c r="B403" s="25"/>
      <c r="C403" s="21" t="str">
        <f ca="1">+CONCATENATE(I403," ",G403)</f>
        <v>b) 0</v>
      </c>
      <c r="D403" s="22"/>
      <c r="G403" s="34">
        <f ca="1">IF(J402="FIN","",LOOKUP(I401,DATOS!A:A,DATOS!K:K))</f>
        <v>0</v>
      </c>
      <c r="I403" s="31" t="s">
        <v>52</v>
      </c>
      <c r="K403" s="16">
        <f ca="1">S402</f>
        <v>0</v>
      </c>
      <c r="L403" s="16"/>
      <c r="M403" s="16"/>
      <c r="N403" s="16"/>
      <c r="O403" s="16"/>
      <c r="P403" s="16">
        <f ca="1">O402-P402</f>
        <v>0</v>
      </c>
      <c r="Q403" s="17" t="s">
        <v>1</v>
      </c>
      <c r="R403" s="16" t="str">
        <f>CONCATENATE(B403,Q403)</f>
        <v>B</v>
      </c>
      <c r="S403" s="16"/>
    </row>
    <row r="404" spans="1:19" ht="15.6" x14ac:dyDescent="0.25">
      <c r="A404" s="185"/>
      <c r="B404" s="25"/>
      <c r="C404" s="21" t="str">
        <f ca="1">+CONCATENATE(I404," ",G404)</f>
        <v>c) 0</v>
      </c>
      <c r="D404" s="22"/>
      <c r="G404" s="34">
        <f ca="1">IF(J402="FIN","",LOOKUP(I401,DATOS!A:A,DATOS!L:L))</f>
        <v>0</v>
      </c>
      <c r="I404" s="31" t="s">
        <v>51</v>
      </c>
      <c r="K404" s="16"/>
      <c r="L404" s="16"/>
      <c r="M404" s="16"/>
      <c r="N404" s="16"/>
      <c r="O404" s="16"/>
      <c r="P404" s="16"/>
      <c r="Q404" s="17" t="s">
        <v>2</v>
      </c>
      <c r="R404" s="16" t="str">
        <f>CONCATENATE(B404,Q404)</f>
        <v>C</v>
      </c>
      <c r="S404" s="16"/>
    </row>
    <row r="405" spans="1:19" ht="15.6" x14ac:dyDescent="0.25">
      <c r="A405" s="185"/>
      <c r="B405" s="25"/>
      <c r="C405" s="21" t="str">
        <f ca="1">+CONCATENATE(I405," ",G405)</f>
        <v>d) 0</v>
      </c>
      <c r="D405" s="22"/>
      <c r="G405" s="34">
        <f ca="1">IF(J402="FIN","",LOOKUP(I401,DATOS!A:A,DATOS!M:M))</f>
        <v>0</v>
      </c>
      <c r="I405" s="31" t="s">
        <v>43</v>
      </c>
      <c r="K405" s="16"/>
      <c r="L405" s="16"/>
      <c r="M405" s="16"/>
      <c r="N405" s="16"/>
      <c r="O405" s="16"/>
      <c r="P405" s="16"/>
      <c r="Q405" s="17" t="s">
        <v>3</v>
      </c>
      <c r="R405" s="16" t="str">
        <f>CONCATENATE(B405,Q405)</f>
        <v>D</v>
      </c>
      <c r="S405" s="16"/>
    </row>
    <row r="406" spans="1:19" ht="15.6" x14ac:dyDescent="0.25">
      <c r="A406" s="9"/>
      <c r="B406" s="26"/>
      <c r="C406" s="23"/>
      <c r="D406" s="24"/>
      <c r="J406" s="15"/>
    </row>
    <row r="407" spans="1:19" ht="15.6" x14ac:dyDescent="0.25">
      <c r="A407" s="9"/>
      <c r="B407" s="27"/>
      <c r="C407" s="19" t="str">
        <f ca="1">+CONCATENATE(K407,".- ",G407)</f>
        <v>68.- 0</v>
      </c>
      <c r="D407" s="20"/>
      <c r="E407" s="9"/>
      <c r="F407" s="9"/>
      <c r="G407" s="36">
        <f ca="1">IF(J408="FIN","",LOOKUP(I407,DATOS!A:A,DATOS!G:G))</f>
        <v>0</v>
      </c>
      <c r="H407" s="36">
        <f ca="1">IF(J408="FIN",0,LOOKUP(I407,DATOS!A:A,DATOS!N:N))</f>
        <v>0</v>
      </c>
      <c r="I407" s="31">
        <f>+I401+1</f>
        <v>131</v>
      </c>
      <c r="J407" s="56">
        <f>IF(LOOKUP(I407,DATOS!A:A,DATOS!C:C)=0,J401,(LOOKUP(I407,DATOS!A:A,DATOS!C:C)))</f>
        <v>2</v>
      </c>
      <c r="K407" s="18">
        <f>+K401+1</f>
        <v>68</v>
      </c>
      <c r="L407" s="16" t="s">
        <v>31</v>
      </c>
      <c r="M407" s="16" t="s">
        <v>32</v>
      </c>
      <c r="N407" s="16" t="s">
        <v>37</v>
      </c>
      <c r="O407" s="16" t="s">
        <v>33</v>
      </c>
      <c r="P407" s="16" t="s">
        <v>34</v>
      </c>
      <c r="Q407" s="16" t="s">
        <v>35</v>
      </c>
      <c r="R407" s="16" t="str">
        <f ca="1">CONCATENATE("X",H407)</f>
        <v>X0</v>
      </c>
      <c r="S407" s="16" t="s">
        <v>36</v>
      </c>
    </row>
    <row r="408" spans="1:19" ht="15.6" x14ac:dyDescent="0.25">
      <c r="A408" s="185">
        <f ca="1">IF($E$2="X",0,IF(K409&gt;2,H407,K409))</f>
        <v>0</v>
      </c>
      <c r="B408" s="25"/>
      <c r="C408" s="21" t="str">
        <f ca="1">+CONCATENATE(I408," ",G408)</f>
        <v>a) 0</v>
      </c>
      <c r="D408" s="22"/>
      <c r="G408" s="34">
        <f ca="1">IF(J408="FIN","",LOOKUP(I407,DATOS!A:A,DATOS!J:J))</f>
        <v>0</v>
      </c>
      <c r="I408" s="31" t="s">
        <v>53</v>
      </c>
      <c r="J408" s="37" t="str">
        <f>IF(J402="FIN","FIN",IF(J407=J401,"","FIN"))</f>
        <v/>
      </c>
      <c r="K408" s="16" t="s">
        <v>5</v>
      </c>
      <c r="L408" s="16">
        <f ca="1">IF(M408&gt;0,0,P408)</f>
        <v>0</v>
      </c>
      <c r="M408" s="16">
        <f ca="1">IF(P409&gt;0,1,0)</f>
        <v>0</v>
      </c>
      <c r="N408" s="16">
        <f ca="1">IF(M408=1,-1/COUNTA(Q408:Q411),0)</f>
        <v>0</v>
      </c>
      <c r="O408" s="16">
        <f>COUNTA(B408:B411)</f>
        <v>0</v>
      </c>
      <c r="P408" s="16">
        <f ca="1">COUNTIF(R408:R411,R407)</f>
        <v>0</v>
      </c>
      <c r="Q408" s="17" t="s">
        <v>0</v>
      </c>
      <c r="R408" s="16" t="str">
        <f>CONCATENATE(B408,Q408)</f>
        <v>A</v>
      </c>
      <c r="S408" s="16">
        <f ca="1">IF(P408&gt;0,P408+O408,O408*3)</f>
        <v>0</v>
      </c>
    </row>
    <row r="409" spans="1:19" ht="15.6" x14ac:dyDescent="0.25">
      <c r="A409" s="185"/>
      <c r="B409" s="25"/>
      <c r="C409" s="21" t="str">
        <f ca="1">+CONCATENATE(I409," ",G409)</f>
        <v>b) 0</v>
      </c>
      <c r="D409" s="22"/>
      <c r="G409" s="34">
        <f ca="1">IF(J408="FIN","",LOOKUP(I407,DATOS!A:A,DATOS!K:K))</f>
        <v>0</v>
      </c>
      <c r="I409" s="31" t="s">
        <v>52</v>
      </c>
      <c r="K409" s="16">
        <f ca="1">S408</f>
        <v>0</v>
      </c>
      <c r="L409" s="16"/>
      <c r="M409" s="16"/>
      <c r="N409" s="16"/>
      <c r="O409" s="16"/>
      <c r="P409" s="16">
        <f ca="1">O408-P408</f>
        <v>0</v>
      </c>
      <c r="Q409" s="17" t="s">
        <v>1</v>
      </c>
      <c r="R409" s="16" t="str">
        <f>CONCATENATE(B409,Q409)</f>
        <v>B</v>
      </c>
      <c r="S409" s="16"/>
    </row>
    <row r="410" spans="1:19" ht="15.6" x14ac:dyDescent="0.25">
      <c r="A410" s="185"/>
      <c r="B410" s="25"/>
      <c r="C410" s="21" t="str">
        <f ca="1">+CONCATENATE(I410," ",G410)</f>
        <v>c) 0</v>
      </c>
      <c r="D410" s="22"/>
      <c r="G410" s="34">
        <f ca="1">IF(J408="FIN","",LOOKUP(I407,DATOS!A:A,DATOS!L:L))</f>
        <v>0</v>
      </c>
      <c r="I410" s="31" t="s">
        <v>51</v>
      </c>
      <c r="K410" s="16"/>
      <c r="L410" s="16"/>
      <c r="M410" s="16"/>
      <c r="N410" s="16"/>
      <c r="O410" s="16"/>
      <c r="P410" s="16"/>
      <c r="Q410" s="17" t="s">
        <v>2</v>
      </c>
      <c r="R410" s="16" t="str">
        <f>CONCATENATE(B410,Q410)</f>
        <v>C</v>
      </c>
      <c r="S410" s="16"/>
    </row>
    <row r="411" spans="1:19" ht="15.6" x14ac:dyDescent="0.25">
      <c r="A411" s="185"/>
      <c r="B411" s="25"/>
      <c r="C411" s="21" t="str">
        <f ca="1">+CONCATENATE(I411," ",G411)</f>
        <v>d) 0</v>
      </c>
      <c r="D411" s="22"/>
      <c r="G411" s="34">
        <f ca="1">IF(J408="FIN","",LOOKUP(I407,DATOS!A:A,DATOS!M:M))</f>
        <v>0</v>
      </c>
      <c r="I411" s="31" t="s">
        <v>43</v>
      </c>
      <c r="K411" s="16"/>
      <c r="L411" s="16"/>
      <c r="M411" s="16"/>
      <c r="N411" s="16"/>
      <c r="O411" s="16"/>
      <c r="P411" s="16"/>
      <c r="Q411" s="17" t="s">
        <v>3</v>
      </c>
      <c r="R411" s="16" t="str">
        <f>CONCATENATE(B411,Q411)</f>
        <v>D</v>
      </c>
      <c r="S411" s="16"/>
    </row>
    <row r="412" spans="1:19" ht="15.6" x14ac:dyDescent="0.25">
      <c r="A412" s="9"/>
      <c r="B412" s="26"/>
      <c r="C412" s="23"/>
      <c r="D412" s="24"/>
      <c r="J412" s="15"/>
    </row>
    <row r="413" spans="1:19" ht="15.6" x14ac:dyDescent="0.25">
      <c r="A413" s="9"/>
      <c r="B413" s="27"/>
      <c r="C413" s="19" t="str">
        <f ca="1">+CONCATENATE(K413,".- ",G413)</f>
        <v>69.- 0</v>
      </c>
      <c r="D413" s="20"/>
      <c r="E413" s="9"/>
      <c r="F413" s="9"/>
      <c r="G413" s="36">
        <f ca="1">IF(J414="FIN","",LOOKUP(I413,DATOS!A:A,DATOS!G:G))</f>
        <v>0</v>
      </c>
      <c r="H413" s="36">
        <f ca="1">IF(J414="FIN",0,LOOKUP(I413,DATOS!A:A,DATOS!N:N))</f>
        <v>0</v>
      </c>
      <c r="I413" s="31">
        <f>+I407+1</f>
        <v>132</v>
      </c>
      <c r="J413" s="56">
        <f>IF(LOOKUP(I413,DATOS!A:A,DATOS!C:C)=0,J407,(LOOKUP(I413,DATOS!A:A,DATOS!C:C)))</f>
        <v>2</v>
      </c>
      <c r="K413" s="18">
        <f>+K407+1</f>
        <v>69</v>
      </c>
      <c r="L413" s="16" t="s">
        <v>31</v>
      </c>
      <c r="M413" s="16" t="s">
        <v>32</v>
      </c>
      <c r="N413" s="16" t="s">
        <v>37</v>
      </c>
      <c r="O413" s="16" t="s">
        <v>33</v>
      </c>
      <c r="P413" s="16" t="s">
        <v>34</v>
      </c>
      <c r="Q413" s="16" t="s">
        <v>35</v>
      </c>
      <c r="R413" s="16" t="str">
        <f ca="1">CONCATENATE("X",H413)</f>
        <v>X0</v>
      </c>
      <c r="S413" s="16" t="s">
        <v>36</v>
      </c>
    </row>
    <row r="414" spans="1:19" ht="15.6" x14ac:dyDescent="0.25">
      <c r="A414" s="185">
        <f ca="1">IF($E$2="X",0,IF(K415&gt;2,H413,K415))</f>
        <v>0</v>
      </c>
      <c r="B414" s="25"/>
      <c r="C414" s="21" t="str">
        <f ca="1">+CONCATENATE(I414," ",G414)</f>
        <v>a) 0</v>
      </c>
      <c r="D414" s="22"/>
      <c r="G414" s="34">
        <f ca="1">IF(J414="FIN","",LOOKUP(I413,DATOS!A:A,DATOS!J:J))</f>
        <v>0</v>
      </c>
      <c r="I414" s="31" t="s">
        <v>53</v>
      </c>
      <c r="J414" s="37" t="str">
        <f>IF(J408="FIN","FIN",IF(J413=J407,"","FIN"))</f>
        <v/>
      </c>
      <c r="K414" s="16" t="s">
        <v>5</v>
      </c>
      <c r="L414" s="16">
        <f ca="1">IF(M414&gt;0,0,P414)</f>
        <v>0</v>
      </c>
      <c r="M414" s="16">
        <f ca="1">IF(P415&gt;0,1,0)</f>
        <v>0</v>
      </c>
      <c r="N414" s="16">
        <f ca="1">IF(M414=1,-1/COUNTA(Q414:Q417),0)</f>
        <v>0</v>
      </c>
      <c r="O414" s="16">
        <f>COUNTA(B414:B417)</f>
        <v>0</v>
      </c>
      <c r="P414" s="16">
        <f ca="1">COUNTIF(R414:R417,R413)</f>
        <v>0</v>
      </c>
      <c r="Q414" s="17" t="s">
        <v>0</v>
      </c>
      <c r="R414" s="16" t="str">
        <f>CONCATENATE(B414,Q414)</f>
        <v>A</v>
      </c>
      <c r="S414" s="16">
        <f ca="1">IF(P414&gt;0,P414+O414,O414*3)</f>
        <v>0</v>
      </c>
    </row>
    <row r="415" spans="1:19" ht="15.6" x14ac:dyDescent="0.25">
      <c r="A415" s="185"/>
      <c r="B415" s="25"/>
      <c r="C415" s="21" t="str">
        <f ca="1">+CONCATENATE(I415," ",G415)</f>
        <v>b) 0</v>
      </c>
      <c r="D415" s="22"/>
      <c r="G415" s="34">
        <f ca="1">IF(J414="FIN","",LOOKUP(I413,DATOS!A:A,DATOS!K:K))</f>
        <v>0</v>
      </c>
      <c r="I415" s="31" t="s">
        <v>52</v>
      </c>
      <c r="K415" s="16">
        <f ca="1">S414</f>
        <v>0</v>
      </c>
      <c r="L415" s="16"/>
      <c r="M415" s="16"/>
      <c r="N415" s="16"/>
      <c r="O415" s="16"/>
      <c r="P415" s="16">
        <f ca="1">O414-P414</f>
        <v>0</v>
      </c>
      <c r="Q415" s="17" t="s">
        <v>1</v>
      </c>
      <c r="R415" s="16" t="str">
        <f>CONCATENATE(B415,Q415)</f>
        <v>B</v>
      </c>
      <c r="S415" s="16"/>
    </row>
    <row r="416" spans="1:19" ht="15.6" x14ac:dyDescent="0.25">
      <c r="A416" s="185"/>
      <c r="B416" s="25"/>
      <c r="C416" s="21" t="str">
        <f ca="1">+CONCATENATE(I416," ",G416)</f>
        <v>c) 0</v>
      </c>
      <c r="D416" s="22"/>
      <c r="G416" s="34">
        <f ca="1">IF(J414="FIN","",LOOKUP(I413,DATOS!A:A,DATOS!L:L))</f>
        <v>0</v>
      </c>
      <c r="I416" s="31" t="s">
        <v>51</v>
      </c>
      <c r="K416" s="16"/>
      <c r="L416" s="16"/>
      <c r="M416" s="16"/>
      <c r="N416" s="16"/>
      <c r="O416" s="16"/>
      <c r="P416" s="16"/>
      <c r="Q416" s="17" t="s">
        <v>2</v>
      </c>
      <c r="R416" s="16" t="str">
        <f>CONCATENATE(B416,Q416)</f>
        <v>C</v>
      </c>
      <c r="S416" s="16"/>
    </row>
    <row r="417" spans="1:19" ht="15.6" x14ac:dyDescent="0.25">
      <c r="A417" s="185"/>
      <c r="B417" s="25"/>
      <c r="C417" s="21" t="str">
        <f ca="1">+CONCATENATE(I417," ",G417)</f>
        <v>d) 0</v>
      </c>
      <c r="D417" s="22"/>
      <c r="G417" s="34">
        <f ca="1">IF(J414="FIN","",LOOKUP(I413,DATOS!A:A,DATOS!M:M))</f>
        <v>0</v>
      </c>
      <c r="I417" s="31" t="s">
        <v>43</v>
      </c>
      <c r="K417" s="16"/>
      <c r="L417" s="16"/>
      <c r="M417" s="16"/>
      <c r="N417" s="16"/>
      <c r="O417" s="16"/>
      <c r="P417" s="16"/>
      <c r="Q417" s="17" t="s">
        <v>3</v>
      </c>
      <c r="R417" s="16" t="str">
        <f>CONCATENATE(B417,Q417)</f>
        <v>D</v>
      </c>
      <c r="S417" s="16"/>
    </row>
    <row r="418" spans="1:19" ht="15.6" x14ac:dyDescent="0.25">
      <c r="A418" s="9"/>
      <c r="B418" s="26"/>
      <c r="C418" s="23"/>
      <c r="D418" s="24"/>
      <c r="J418" s="15"/>
    </row>
    <row r="419" spans="1:19" ht="15.6" x14ac:dyDescent="0.25">
      <c r="A419" s="9"/>
      <c r="B419" s="27"/>
      <c r="C419" s="19" t="str">
        <f ca="1">+CONCATENATE(K419,".- ",G419)</f>
        <v>70.- 0</v>
      </c>
      <c r="D419" s="20"/>
      <c r="E419" s="9"/>
      <c r="F419" s="9"/>
      <c r="G419" s="36">
        <f ca="1">IF(J420="FIN","",LOOKUP(I419,DATOS!A:A,DATOS!G:G))</f>
        <v>0</v>
      </c>
      <c r="H419" s="36">
        <f ca="1">IF(J420="FIN",0,LOOKUP(I419,DATOS!A:A,DATOS!N:N))</f>
        <v>0</v>
      </c>
      <c r="I419" s="31">
        <f>+I413+1</f>
        <v>133</v>
      </c>
      <c r="J419" s="56">
        <f>IF(LOOKUP(I419,DATOS!A:A,DATOS!C:C)=0,J413,(LOOKUP(I419,DATOS!A:A,DATOS!C:C)))</f>
        <v>2</v>
      </c>
      <c r="K419" s="18">
        <f>+K413+1</f>
        <v>70</v>
      </c>
      <c r="L419" s="16" t="s">
        <v>31</v>
      </c>
      <c r="M419" s="16" t="s">
        <v>32</v>
      </c>
      <c r="N419" s="16" t="s">
        <v>37</v>
      </c>
      <c r="O419" s="16" t="s">
        <v>33</v>
      </c>
      <c r="P419" s="16" t="s">
        <v>34</v>
      </c>
      <c r="Q419" s="16" t="s">
        <v>35</v>
      </c>
      <c r="R419" s="16" t="str">
        <f ca="1">CONCATENATE("X",H419)</f>
        <v>X0</v>
      </c>
      <c r="S419" s="16" t="s">
        <v>36</v>
      </c>
    </row>
    <row r="420" spans="1:19" ht="15.6" x14ac:dyDescent="0.25">
      <c r="A420" s="185">
        <f ca="1">IF($E$2="X",0,IF(K421&gt;2,H419,K421))</f>
        <v>0</v>
      </c>
      <c r="B420" s="25"/>
      <c r="C420" s="21" t="str">
        <f ca="1">+CONCATENATE(I420," ",G420)</f>
        <v>a) 0</v>
      </c>
      <c r="D420" s="22"/>
      <c r="G420" s="34">
        <f ca="1">IF(J420="FIN","",LOOKUP(I419,DATOS!A:A,DATOS!J:J))</f>
        <v>0</v>
      </c>
      <c r="I420" s="31" t="s">
        <v>53</v>
      </c>
      <c r="J420" s="37" t="str">
        <f>IF(J414="FIN","FIN",IF(J419=J413,"","FIN"))</f>
        <v/>
      </c>
      <c r="K420" s="16" t="s">
        <v>5</v>
      </c>
      <c r="L420" s="16">
        <f ca="1">IF(M420&gt;0,0,P420)</f>
        <v>0</v>
      </c>
      <c r="M420" s="16">
        <f ca="1">IF(P421&gt;0,1,0)</f>
        <v>0</v>
      </c>
      <c r="N420" s="16">
        <f ca="1">IF(M420=1,-1/COUNTA(Q420:Q423),0)</f>
        <v>0</v>
      </c>
      <c r="O420" s="16">
        <f>COUNTA(B420:B423)</f>
        <v>0</v>
      </c>
      <c r="P420" s="16">
        <f ca="1">COUNTIF(R420:R423,R419)</f>
        <v>0</v>
      </c>
      <c r="Q420" s="17" t="s">
        <v>0</v>
      </c>
      <c r="R420" s="16" t="str">
        <f>CONCATENATE(B420,Q420)</f>
        <v>A</v>
      </c>
      <c r="S420" s="16">
        <f ca="1">IF(P420&gt;0,P420+O420,O420*3)</f>
        <v>0</v>
      </c>
    </row>
    <row r="421" spans="1:19" ht="15.6" x14ac:dyDescent="0.25">
      <c r="A421" s="185"/>
      <c r="B421" s="25"/>
      <c r="C421" s="21" t="str">
        <f ca="1">+CONCATENATE(I421," ",G421)</f>
        <v>b) 0</v>
      </c>
      <c r="D421" s="22"/>
      <c r="G421" s="34">
        <f ca="1">IF(J420="FIN","",LOOKUP(I419,DATOS!A:A,DATOS!K:K))</f>
        <v>0</v>
      </c>
      <c r="I421" s="31" t="s">
        <v>52</v>
      </c>
      <c r="K421" s="16">
        <f ca="1">S420</f>
        <v>0</v>
      </c>
      <c r="L421" s="16"/>
      <c r="M421" s="16"/>
      <c r="N421" s="16"/>
      <c r="O421" s="16"/>
      <c r="P421" s="16">
        <f ca="1">O420-P420</f>
        <v>0</v>
      </c>
      <c r="Q421" s="17" t="s">
        <v>1</v>
      </c>
      <c r="R421" s="16" t="str">
        <f>CONCATENATE(B421,Q421)</f>
        <v>B</v>
      </c>
      <c r="S421" s="16"/>
    </row>
    <row r="422" spans="1:19" ht="15.6" x14ac:dyDescent="0.25">
      <c r="A422" s="185"/>
      <c r="B422" s="25"/>
      <c r="C422" s="21" t="str">
        <f ca="1">+CONCATENATE(I422," ",G422)</f>
        <v>c) 0</v>
      </c>
      <c r="D422" s="22"/>
      <c r="G422" s="34">
        <f ca="1">IF(J420="FIN","",LOOKUP(I419,DATOS!A:A,DATOS!L:L))</f>
        <v>0</v>
      </c>
      <c r="I422" s="31" t="s">
        <v>51</v>
      </c>
      <c r="K422" s="16"/>
      <c r="L422" s="16"/>
      <c r="M422" s="16"/>
      <c r="N422" s="16"/>
      <c r="O422" s="16"/>
      <c r="P422" s="16"/>
      <c r="Q422" s="17" t="s">
        <v>2</v>
      </c>
      <c r="R422" s="16" t="str">
        <f>CONCATENATE(B422,Q422)</f>
        <v>C</v>
      </c>
      <c r="S422" s="16"/>
    </row>
    <row r="423" spans="1:19" ht="15.6" x14ac:dyDescent="0.25">
      <c r="A423" s="185"/>
      <c r="B423" s="25"/>
      <c r="C423" s="21" t="str">
        <f ca="1">+CONCATENATE(I423," ",G423)</f>
        <v>d) 0</v>
      </c>
      <c r="D423" s="22"/>
      <c r="G423" s="34">
        <f ca="1">IF(J420="FIN","",LOOKUP(I419,DATOS!A:A,DATOS!M:M))</f>
        <v>0</v>
      </c>
      <c r="I423" s="31" t="s">
        <v>43</v>
      </c>
      <c r="K423" s="16"/>
      <c r="L423" s="16"/>
      <c r="M423" s="16"/>
      <c r="N423" s="16"/>
      <c r="O423" s="16"/>
      <c r="P423" s="16"/>
      <c r="Q423" s="17" t="s">
        <v>3</v>
      </c>
      <c r="R423" s="16" t="str">
        <f>CONCATENATE(B423,Q423)</f>
        <v>D</v>
      </c>
      <c r="S423" s="16"/>
    </row>
    <row r="424" spans="1:19" ht="15.6" x14ac:dyDescent="0.25">
      <c r="A424" s="9"/>
      <c r="B424" s="26"/>
      <c r="C424" s="23"/>
      <c r="D424" s="24"/>
      <c r="J424" s="15"/>
    </row>
    <row r="425" spans="1:19" ht="15.6" x14ac:dyDescent="0.25">
      <c r="A425" s="9"/>
      <c r="B425" s="27"/>
      <c r="C425" s="19" t="str">
        <f ca="1">+CONCATENATE(K425,".- ",G425)</f>
        <v>71.- 0</v>
      </c>
      <c r="D425" s="20"/>
      <c r="E425" s="9"/>
      <c r="F425" s="9"/>
      <c r="G425" s="36">
        <f ca="1">IF(J426="FIN","",LOOKUP(I425,DATOS!A:A,DATOS!G:G))</f>
        <v>0</v>
      </c>
      <c r="H425" s="36">
        <f ca="1">IF(J426="FIN",0,LOOKUP(I425,DATOS!A:A,DATOS!N:N))</f>
        <v>0</v>
      </c>
      <c r="I425" s="31">
        <f>+I419+1</f>
        <v>134</v>
      </c>
      <c r="J425" s="56">
        <f>IF(LOOKUP(I425,DATOS!A:A,DATOS!C:C)=0,J419,(LOOKUP(I425,DATOS!A:A,DATOS!C:C)))</f>
        <v>2</v>
      </c>
      <c r="K425" s="18">
        <f>+K419+1</f>
        <v>71</v>
      </c>
      <c r="L425" s="16" t="s">
        <v>31</v>
      </c>
      <c r="M425" s="16" t="s">
        <v>32</v>
      </c>
      <c r="N425" s="16" t="s">
        <v>37</v>
      </c>
      <c r="O425" s="16" t="s">
        <v>33</v>
      </c>
      <c r="P425" s="16" t="s">
        <v>34</v>
      </c>
      <c r="Q425" s="16" t="s">
        <v>35</v>
      </c>
      <c r="R425" s="16" t="str">
        <f ca="1">CONCATENATE("X",H425)</f>
        <v>X0</v>
      </c>
      <c r="S425" s="16" t="s">
        <v>36</v>
      </c>
    </row>
    <row r="426" spans="1:19" ht="15.6" x14ac:dyDescent="0.25">
      <c r="A426" s="185">
        <f ca="1">IF($E$2="X",0,IF(K427&gt;2,H425,K427))</f>
        <v>0</v>
      </c>
      <c r="B426" s="25"/>
      <c r="C426" s="21" t="str">
        <f ca="1">+CONCATENATE(I426," ",G426)</f>
        <v>a) 0</v>
      </c>
      <c r="D426" s="22"/>
      <c r="G426" s="34">
        <f ca="1">IF(J426="FIN","",LOOKUP(I425,DATOS!A:A,DATOS!J:J))</f>
        <v>0</v>
      </c>
      <c r="I426" s="31" t="s">
        <v>53</v>
      </c>
      <c r="J426" s="37" t="str">
        <f>IF(J420="FIN","FIN",IF(J425=J419,"","FIN"))</f>
        <v/>
      </c>
      <c r="K426" s="16" t="s">
        <v>5</v>
      </c>
      <c r="L426" s="16">
        <f ca="1">IF(M426&gt;0,0,P426)</f>
        <v>0</v>
      </c>
      <c r="M426" s="16">
        <f ca="1">IF(P427&gt;0,1,0)</f>
        <v>0</v>
      </c>
      <c r="N426" s="16">
        <f ca="1">IF(M426=1,-1/COUNTA(Q426:Q429),0)</f>
        <v>0</v>
      </c>
      <c r="O426" s="16">
        <f>COUNTA(B426:B429)</f>
        <v>0</v>
      </c>
      <c r="P426" s="16">
        <f ca="1">COUNTIF(R426:R429,R425)</f>
        <v>0</v>
      </c>
      <c r="Q426" s="17" t="s">
        <v>0</v>
      </c>
      <c r="R426" s="16" t="str">
        <f>CONCATENATE(B426,Q426)</f>
        <v>A</v>
      </c>
      <c r="S426" s="16">
        <f ca="1">IF(P426&gt;0,P426+O426,O426*3)</f>
        <v>0</v>
      </c>
    </row>
    <row r="427" spans="1:19" ht="15.6" x14ac:dyDescent="0.25">
      <c r="A427" s="185"/>
      <c r="B427" s="25"/>
      <c r="C427" s="21" t="str">
        <f ca="1">+CONCATENATE(I427," ",G427)</f>
        <v>b) 0</v>
      </c>
      <c r="D427" s="22"/>
      <c r="G427" s="34">
        <f ca="1">IF(J426="FIN","",LOOKUP(I425,DATOS!A:A,DATOS!K:K))</f>
        <v>0</v>
      </c>
      <c r="I427" s="31" t="s">
        <v>52</v>
      </c>
      <c r="K427" s="16">
        <f ca="1">S426</f>
        <v>0</v>
      </c>
      <c r="L427" s="16"/>
      <c r="M427" s="16"/>
      <c r="N427" s="16"/>
      <c r="O427" s="16"/>
      <c r="P427" s="16">
        <f ca="1">O426-P426</f>
        <v>0</v>
      </c>
      <c r="Q427" s="17" t="s">
        <v>1</v>
      </c>
      <c r="R427" s="16" t="str">
        <f>CONCATENATE(B427,Q427)</f>
        <v>B</v>
      </c>
      <c r="S427" s="16"/>
    </row>
    <row r="428" spans="1:19" ht="15.6" x14ac:dyDescent="0.25">
      <c r="A428" s="185"/>
      <c r="B428" s="25"/>
      <c r="C428" s="21" t="str">
        <f ca="1">+CONCATENATE(I428," ",G428)</f>
        <v>c) 0</v>
      </c>
      <c r="D428" s="22"/>
      <c r="G428" s="34">
        <f ca="1">IF(J426="FIN","",LOOKUP(I425,DATOS!A:A,DATOS!L:L))</f>
        <v>0</v>
      </c>
      <c r="I428" s="31" t="s">
        <v>51</v>
      </c>
      <c r="K428" s="16"/>
      <c r="L428" s="16"/>
      <c r="M428" s="16"/>
      <c r="N428" s="16"/>
      <c r="O428" s="16"/>
      <c r="P428" s="16"/>
      <c r="Q428" s="17" t="s">
        <v>2</v>
      </c>
      <c r="R428" s="16" t="str">
        <f>CONCATENATE(B428,Q428)</f>
        <v>C</v>
      </c>
      <c r="S428" s="16"/>
    </row>
    <row r="429" spans="1:19" ht="15.6" x14ac:dyDescent="0.25">
      <c r="A429" s="185"/>
      <c r="B429" s="25"/>
      <c r="C429" s="21" t="str">
        <f ca="1">+CONCATENATE(I429," ",G429)</f>
        <v>d) 0</v>
      </c>
      <c r="D429" s="22"/>
      <c r="G429" s="34">
        <f ca="1">IF(J426="FIN","",LOOKUP(I425,DATOS!A:A,DATOS!M:M))</f>
        <v>0</v>
      </c>
      <c r="I429" s="31" t="s">
        <v>43</v>
      </c>
      <c r="K429" s="16"/>
      <c r="L429" s="16"/>
      <c r="M429" s="16"/>
      <c r="N429" s="16"/>
      <c r="O429" s="16"/>
      <c r="P429" s="16"/>
      <c r="Q429" s="17" t="s">
        <v>3</v>
      </c>
      <c r="R429" s="16" t="str">
        <f>CONCATENATE(B429,Q429)</f>
        <v>D</v>
      </c>
      <c r="S429" s="16"/>
    </row>
    <row r="430" spans="1:19" ht="15.6" x14ac:dyDescent="0.25">
      <c r="A430" s="9"/>
      <c r="B430" s="26"/>
      <c r="C430" s="23"/>
      <c r="D430" s="24"/>
      <c r="J430" s="15"/>
    </row>
    <row r="431" spans="1:19" ht="15.6" x14ac:dyDescent="0.25">
      <c r="A431" s="9"/>
      <c r="B431" s="27"/>
      <c r="C431" s="19" t="str">
        <f ca="1">+CONCATENATE(K431,".- ",G431)</f>
        <v>72.- 0</v>
      </c>
      <c r="D431" s="20"/>
      <c r="E431" s="9"/>
      <c r="F431" s="9"/>
      <c r="G431" s="36">
        <f ca="1">IF(J432="FIN","",LOOKUP(I431,DATOS!A:A,DATOS!G:G))</f>
        <v>0</v>
      </c>
      <c r="H431" s="36">
        <f ca="1">IF(J432="FIN",0,LOOKUP(I431,DATOS!A:A,DATOS!N:N))</f>
        <v>0</v>
      </c>
      <c r="I431" s="31">
        <f>+I425+1</f>
        <v>135</v>
      </c>
      <c r="J431" s="56">
        <f>IF(LOOKUP(I431,DATOS!A:A,DATOS!C:C)=0,J425,(LOOKUP(I431,DATOS!A:A,DATOS!C:C)))</f>
        <v>2</v>
      </c>
      <c r="K431" s="18">
        <f>+K425+1</f>
        <v>72</v>
      </c>
      <c r="L431" s="16" t="s">
        <v>31</v>
      </c>
      <c r="M431" s="16" t="s">
        <v>32</v>
      </c>
      <c r="N431" s="16" t="s">
        <v>37</v>
      </c>
      <c r="O431" s="16" t="s">
        <v>33</v>
      </c>
      <c r="P431" s="16" t="s">
        <v>34</v>
      </c>
      <c r="Q431" s="16" t="s">
        <v>35</v>
      </c>
      <c r="R431" s="16" t="str">
        <f ca="1">CONCATENATE("X",H431)</f>
        <v>X0</v>
      </c>
      <c r="S431" s="16" t="s">
        <v>36</v>
      </c>
    </row>
    <row r="432" spans="1:19" ht="15.6" x14ac:dyDescent="0.25">
      <c r="A432" s="185">
        <f ca="1">IF($E$2="X",0,IF(K433&gt;2,H431,K433))</f>
        <v>0</v>
      </c>
      <c r="B432" s="25"/>
      <c r="C432" s="21" t="str">
        <f ca="1">+CONCATENATE(I432," ",G432)</f>
        <v>a) 0</v>
      </c>
      <c r="D432" s="22"/>
      <c r="G432" s="34">
        <f ca="1">IF(J432="FIN","",LOOKUP(I431,DATOS!A:A,DATOS!J:J))</f>
        <v>0</v>
      </c>
      <c r="I432" s="31" t="s">
        <v>53</v>
      </c>
      <c r="J432" s="37" t="str">
        <f>IF(J426="FIN","FIN",IF(J431=J425,"","FIN"))</f>
        <v/>
      </c>
      <c r="K432" s="16" t="s">
        <v>5</v>
      </c>
      <c r="L432" s="16">
        <f ca="1">IF(M432&gt;0,0,P432)</f>
        <v>0</v>
      </c>
      <c r="M432" s="16">
        <f ca="1">IF(P433&gt;0,1,0)</f>
        <v>0</v>
      </c>
      <c r="N432" s="16">
        <f ca="1">IF(M432=1,-1/COUNTA(Q432:Q435),0)</f>
        <v>0</v>
      </c>
      <c r="O432" s="16">
        <f>COUNTA(B432:B435)</f>
        <v>0</v>
      </c>
      <c r="P432" s="16">
        <f ca="1">COUNTIF(R432:R435,R431)</f>
        <v>0</v>
      </c>
      <c r="Q432" s="17" t="s">
        <v>0</v>
      </c>
      <c r="R432" s="16" t="str">
        <f>CONCATENATE(B432,Q432)</f>
        <v>A</v>
      </c>
      <c r="S432" s="16">
        <f ca="1">IF(P432&gt;0,P432+O432,O432*3)</f>
        <v>0</v>
      </c>
    </row>
    <row r="433" spans="1:19" ht="15.6" x14ac:dyDescent="0.25">
      <c r="A433" s="185"/>
      <c r="B433" s="25"/>
      <c r="C433" s="21" t="str">
        <f ca="1">+CONCATENATE(I433," ",G433)</f>
        <v>b) 0</v>
      </c>
      <c r="D433" s="22"/>
      <c r="G433" s="34">
        <f ca="1">IF(J432="FIN","",LOOKUP(I431,DATOS!A:A,DATOS!K:K))</f>
        <v>0</v>
      </c>
      <c r="I433" s="31" t="s">
        <v>52</v>
      </c>
      <c r="K433" s="16">
        <f ca="1">S432</f>
        <v>0</v>
      </c>
      <c r="L433" s="16"/>
      <c r="M433" s="16"/>
      <c r="N433" s="16"/>
      <c r="O433" s="16"/>
      <c r="P433" s="16">
        <f ca="1">O432-P432</f>
        <v>0</v>
      </c>
      <c r="Q433" s="17" t="s">
        <v>1</v>
      </c>
      <c r="R433" s="16" t="str">
        <f>CONCATENATE(B433,Q433)</f>
        <v>B</v>
      </c>
      <c r="S433" s="16"/>
    </row>
    <row r="434" spans="1:19" ht="15.6" x14ac:dyDescent="0.25">
      <c r="A434" s="185"/>
      <c r="B434" s="25"/>
      <c r="C434" s="21" t="str">
        <f ca="1">+CONCATENATE(I434," ",G434)</f>
        <v>c) 0</v>
      </c>
      <c r="D434" s="22"/>
      <c r="G434" s="34">
        <f ca="1">IF(J432="FIN","",LOOKUP(I431,DATOS!A:A,DATOS!L:L))</f>
        <v>0</v>
      </c>
      <c r="I434" s="31" t="s">
        <v>51</v>
      </c>
      <c r="K434" s="16"/>
      <c r="L434" s="16"/>
      <c r="M434" s="16"/>
      <c r="N434" s="16"/>
      <c r="O434" s="16"/>
      <c r="P434" s="16"/>
      <c r="Q434" s="17" t="s">
        <v>2</v>
      </c>
      <c r="R434" s="16" t="str">
        <f>CONCATENATE(B434,Q434)</f>
        <v>C</v>
      </c>
      <c r="S434" s="16"/>
    </row>
    <row r="435" spans="1:19" ht="15.6" x14ac:dyDescent="0.25">
      <c r="A435" s="185"/>
      <c r="B435" s="25"/>
      <c r="C435" s="21" t="str">
        <f ca="1">+CONCATENATE(I435," ",G435)</f>
        <v>d) 0</v>
      </c>
      <c r="D435" s="22"/>
      <c r="G435" s="34">
        <f ca="1">IF(J432="FIN","",LOOKUP(I431,DATOS!A:A,DATOS!M:M))</f>
        <v>0</v>
      </c>
      <c r="I435" s="31" t="s">
        <v>43</v>
      </c>
      <c r="K435" s="16"/>
      <c r="L435" s="16"/>
      <c r="M435" s="16"/>
      <c r="N435" s="16"/>
      <c r="O435" s="16"/>
      <c r="P435" s="16"/>
      <c r="Q435" s="17" t="s">
        <v>3</v>
      </c>
      <c r="R435" s="16" t="str">
        <f>CONCATENATE(B435,Q435)</f>
        <v>D</v>
      </c>
      <c r="S435" s="16"/>
    </row>
    <row r="436" spans="1:19" ht="15.6" x14ac:dyDescent="0.25">
      <c r="A436" s="9"/>
      <c r="B436" s="26"/>
      <c r="C436" s="23"/>
      <c r="D436" s="24"/>
      <c r="J436" s="15"/>
    </row>
    <row r="437" spans="1:19" ht="15.6" x14ac:dyDescent="0.25">
      <c r="A437" s="9"/>
      <c r="B437" s="27"/>
      <c r="C437" s="19" t="str">
        <f ca="1">+CONCATENATE(K437,".- ",G437)</f>
        <v>73.- 0</v>
      </c>
      <c r="D437" s="20"/>
      <c r="E437" s="9"/>
      <c r="F437" s="9"/>
      <c r="G437" s="36">
        <f ca="1">IF(J438="FIN","",LOOKUP(I437,DATOS!A:A,DATOS!G:G))</f>
        <v>0</v>
      </c>
      <c r="H437" s="36">
        <f ca="1">IF(J438="FIN",0,LOOKUP(I437,DATOS!A:A,DATOS!N:N))</f>
        <v>0</v>
      </c>
      <c r="I437" s="31">
        <f>+I431+1</f>
        <v>136</v>
      </c>
      <c r="J437" s="56">
        <f>IF(LOOKUP(I437,DATOS!A:A,DATOS!C:C)=0,J431,(LOOKUP(I437,DATOS!A:A,DATOS!C:C)))</f>
        <v>2</v>
      </c>
      <c r="K437" s="18">
        <f>+K431+1</f>
        <v>73</v>
      </c>
      <c r="L437" s="16" t="s">
        <v>31</v>
      </c>
      <c r="M437" s="16" t="s">
        <v>32</v>
      </c>
      <c r="N437" s="16" t="s">
        <v>37</v>
      </c>
      <c r="O437" s="16" t="s">
        <v>33</v>
      </c>
      <c r="P437" s="16" t="s">
        <v>34</v>
      </c>
      <c r="Q437" s="16" t="s">
        <v>35</v>
      </c>
      <c r="R437" s="16" t="str">
        <f ca="1">CONCATENATE("X",H437)</f>
        <v>X0</v>
      </c>
      <c r="S437" s="16" t="s">
        <v>36</v>
      </c>
    </row>
    <row r="438" spans="1:19" ht="15.6" x14ac:dyDescent="0.25">
      <c r="A438" s="185">
        <f ca="1">IF($E$2="X",0,IF(K439&gt;2,H437,K439))</f>
        <v>0</v>
      </c>
      <c r="B438" s="25"/>
      <c r="C438" s="21" t="str">
        <f ca="1">+CONCATENATE(I438," ",G438)</f>
        <v>a) 0</v>
      </c>
      <c r="D438" s="22"/>
      <c r="G438" s="34">
        <f ca="1">IF(J438="FIN","",LOOKUP(I437,DATOS!A:A,DATOS!J:J))</f>
        <v>0</v>
      </c>
      <c r="I438" s="31" t="s">
        <v>53</v>
      </c>
      <c r="J438" s="37" t="str">
        <f>IF(J432="FIN","FIN",IF(J437=J431,"","FIN"))</f>
        <v/>
      </c>
      <c r="K438" s="16" t="s">
        <v>5</v>
      </c>
      <c r="L438" s="16">
        <f ca="1">IF(M438&gt;0,0,P438)</f>
        <v>0</v>
      </c>
      <c r="M438" s="16">
        <f ca="1">IF(P439&gt;0,1,0)</f>
        <v>0</v>
      </c>
      <c r="N438" s="16">
        <f ca="1">IF(M438=1,-1/COUNTA(Q438:Q441),0)</f>
        <v>0</v>
      </c>
      <c r="O438" s="16">
        <f>COUNTA(B438:B441)</f>
        <v>0</v>
      </c>
      <c r="P438" s="16">
        <f ca="1">COUNTIF(R438:R441,R437)</f>
        <v>0</v>
      </c>
      <c r="Q438" s="17" t="s">
        <v>0</v>
      </c>
      <c r="R438" s="16" t="str">
        <f>CONCATENATE(B438,Q438)</f>
        <v>A</v>
      </c>
      <c r="S438" s="16">
        <f ca="1">IF(P438&gt;0,P438+O438,O438*3)</f>
        <v>0</v>
      </c>
    </row>
    <row r="439" spans="1:19" ht="15.6" x14ac:dyDescent="0.25">
      <c r="A439" s="185"/>
      <c r="B439" s="25"/>
      <c r="C439" s="21" t="str">
        <f ca="1">+CONCATENATE(I439," ",G439)</f>
        <v>b) 0</v>
      </c>
      <c r="D439" s="22"/>
      <c r="G439" s="34">
        <f ca="1">IF(J438="FIN","",LOOKUP(I437,DATOS!A:A,DATOS!K:K))</f>
        <v>0</v>
      </c>
      <c r="I439" s="31" t="s">
        <v>52</v>
      </c>
      <c r="K439" s="16">
        <f ca="1">S438</f>
        <v>0</v>
      </c>
      <c r="L439" s="16"/>
      <c r="M439" s="16"/>
      <c r="N439" s="16"/>
      <c r="O439" s="16"/>
      <c r="P439" s="16">
        <f ca="1">O438-P438</f>
        <v>0</v>
      </c>
      <c r="Q439" s="17" t="s">
        <v>1</v>
      </c>
      <c r="R439" s="16" t="str">
        <f>CONCATENATE(B439,Q439)</f>
        <v>B</v>
      </c>
      <c r="S439" s="16"/>
    </row>
    <row r="440" spans="1:19" ht="15.6" x14ac:dyDescent="0.25">
      <c r="A440" s="185"/>
      <c r="B440" s="25"/>
      <c r="C440" s="21" t="str">
        <f ca="1">+CONCATENATE(I440," ",G440)</f>
        <v>c) 0</v>
      </c>
      <c r="D440" s="22"/>
      <c r="G440" s="34">
        <f ca="1">IF(J438="FIN","",LOOKUP(I437,DATOS!A:A,DATOS!L:L))</f>
        <v>0</v>
      </c>
      <c r="I440" s="31" t="s">
        <v>51</v>
      </c>
      <c r="K440" s="16"/>
      <c r="L440" s="16"/>
      <c r="M440" s="16"/>
      <c r="N440" s="16"/>
      <c r="O440" s="16"/>
      <c r="P440" s="16"/>
      <c r="Q440" s="17" t="s">
        <v>2</v>
      </c>
      <c r="R440" s="16" t="str">
        <f>CONCATENATE(B440,Q440)</f>
        <v>C</v>
      </c>
      <c r="S440" s="16"/>
    </row>
    <row r="441" spans="1:19" ht="15.6" x14ac:dyDescent="0.25">
      <c r="A441" s="185"/>
      <c r="B441" s="25"/>
      <c r="C441" s="21" t="str">
        <f ca="1">+CONCATENATE(I441," ",G441)</f>
        <v>d) 0</v>
      </c>
      <c r="D441" s="22"/>
      <c r="G441" s="34">
        <f ca="1">IF(J438="FIN","",LOOKUP(I437,DATOS!A:A,DATOS!M:M))</f>
        <v>0</v>
      </c>
      <c r="I441" s="31" t="s">
        <v>43</v>
      </c>
      <c r="K441" s="16"/>
      <c r="L441" s="16"/>
      <c r="M441" s="16"/>
      <c r="N441" s="16"/>
      <c r="O441" s="16"/>
      <c r="P441" s="16"/>
      <c r="Q441" s="17" t="s">
        <v>3</v>
      </c>
      <c r="R441" s="16" t="str">
        <f>CONCATENATE(B441,Q441)</f>
        <v>D</v>
      </c>
      <c r="S441" s="16"/>
    </row>
    <row r="442" spans="1:19" ht="15.6" x14ac:dyDescent="0.25">
      <c r="A442" s="9"/>
      <c r="B442" s="26"/>
      <c r="C442" s="23"/>
      <c r="D442" s="24"/>
      <c r="J442" s="15"/>
    </row>
    <row r="443" spans="1:19" ht="15.6" x14ac:dyDescent="0.25">
      <c r="A443" s="9"/>
      <c r="B443" s="27"/>
      <c r="C443" s="19" t="str">
        <f ca="1">+CONCATENATE(K443,".- ",G443)</f>
        <v>74.- 0</v>
      </c>
      <c r="D443" s="20"/>
      <c r="E443" s="9"/>
      <c r="F443" s="9"/>
      <c r="G443" s="36">
        <f ca="1">IF(J444="FIN","",LOOKUP(I443,DATOS!A:A,DATOS!G:G))</f>
        <v>0</v>
      </c>
      <c r="H443" s="36">
        <f ca="1">IF(J444="FIN",0,LOOKUP(I443,DATOS!A:A,DATOS!N:N))</f>
        <v>0</v>
      </c>
      <c r="I443" s="31">
        <f>+I437+1</f>
        <v>137</v>
      </c>
      <c r="J443" s="56">
        <f>IF(LOOKUP(I443,DATOS!A:A,DATOS!C:C)=0,J437,(LOOKUP(I443,DATOS!A:A,DATOS!C:C)))</f>
        <v>2</v>
      </c>
      <c r="K443" s="18">
        <f>+K437+1</f>
        <v>74</v>
      </c>
      <c r="L443" s="16" t="s">
        <v>31</v>
      </c>
      <c r="M443" s="16" t="s">
        <v>32</v>
      </c>
      <c r="N443" s="16" t="s">
        <v>37</v>
      </c>
      <c r="O443" s="16" t="s">
        <v>33</v>
      </c>
      <c r="P443" s="16" t="s">
        <v>34</v>
      </c>
      <c r="Q443" s="16" t="s">
        <v>35</v>
      </c>
      <c r="R443" s="16" t="str">
        <f ca="1">CONCATENATE("X",H443)</f>
        <v>X0</v>
      </c>
      <c r="S443" s="16" t="s">
        <v>36</v>
      </c>
    </row>
    <row r="444" spans="1:19" ht="15.6" x14ac:dyDescent="0.25">
      <c r="A444" s="185">
        <f ca="1">IF($E$2="X",0,IF(K445&gt;2,H443,K445))</f>
        <v>0</v>
      </c>
      <c r="B444" s="25"/>
      <c r="C444" s="21" t="str">
        <f ca="1">+CONCATENATE(I444," ",G444)</f>
        <v>a) 0</v>
      </c>
      <c r="D444" s="22"/>
      <c r="G444" s="34">
        <f ca="1">IF(J444="FIN","",LOOKUP(I443,DATOS!A:A,DATOS!J:J))</f>
        <v>0</v>
      </c>
      <c r="I444" s="31" t="s">
        <v>53</v>
      </c>
      <c r="J444" s="37" t="str">
        <f>IF(J438="FIN","FIN",IF(J443=J437,"","FIN"))</f>
        <v/>
      </c>
      <c r="K444" s="16" t="s">
        <v>5</v>
      </c>
      <c r="L444" s="16">
        <f ca="1">IF(M444&gt;0,0,P444)</f>
        <v>0</v>
      </c>
      <c r="M444" s="16">
        <f ca="1">IF(P445&gt;0,1,0)</f>
        <v>0</v>
      </c>
      <c r="N444" s="16">
        <f ca="1">IF(M444=1,-1/COUNTA(Q444:Q447),0)</f>
        <v>0</v>
      </c>
      <c r="O444" s="16">
        <f>COUNTA(B444:B447)</f>
        <v>0</v>
      </c>
      <c r="P444" s="16">
        <f ca="1">COUNTIF(R444:R447,R443)</f>
        <v>0</v>
      </c>
      <c r="Q444" s="17" t="s">
        <v>0</v>
      </c>
      <c r="R444" s="16" t="str">
        <f>CONCATENATE(B444,Q444)</f>
        <v>A</v>
      </c>
      <c r="S444" s="16">
        <f ca="1">IF(P444&gt;0,P444+O444,O444*3)</f>
        <v>0</v>
      </c>
    </row>
    <row r="445" spans="1:19" ht="15.6" x14ac:dyDescent="0.25">
      <c r="A445" s="185"/>
      <c r="B445" s="25"/>
      <c r="C445" s="21" t="str">
        <f ca="1">+CONCATENATE(I445," ",G445)</f>
        <v>b) 0</v>
      </c>
      <c r="D445" s="22"/>
      <c r="G445" s="34">
        <f ca="1">IF(J444="FIN","",LOOKUP(I443,DATOS!A:A,DATOS!K:K))</f>
        <v>0</v>
      </c>
      <c r="I445" s="31" t="s">
        <v>52</v>
      </c>
      <c r="K445" s="16">
        <f ca="1">S444</f>
        <v>0</v>
      </c>
      <c r="L445" s="16"/>
      <c r="M445" s="16"/>
      <c r="N445" s="16"/>
      <c r="O445" s="16"/>
      <c r="P445" s="16">
        <f ca="1">O444-P444</f>
        <v>0</v>
      </c>
      <c r="Q445" s="17" t="s">
        <v>1</v>
      </c>
      <c r="R445" s="16" t="str">
        <f>CONCATENATE(B445,Q445)</f>
        <v>B</v>
      </c>
      <c r="S445" s="16"/>
    </row>
    <row r="446" spans="1:19" ht="15.6" x14ac:dyDescent="0.25">
      <c r="A446" s="185"/>
      <c r="B446" s="25"/>
      <c r="C446" s="21" t="str">
        <f ca="1">+CONCATENATE(I446," ",G446)</f>
        <v>c) 0</v>
      </c>
      <c r="D446" s="22"/>
      <c r="G446" s="34">
        <f ca="1">IF(J444="FIN","",LOOKUP(I443,DATOS!A:A,DATOS!L:L))</f>
        <v>0</v>
      </c>
      <c r="I446" s="31" t="s">
        <v>51</v>
      </c>
      <c r="K446" s="16"/>
      <c r="L446" s="16"/>
      <c r="M446" s="16"/>
      <c r="N446" s="16"/>
      <c r="O446" s="16"/>
      <c r="P446" s="16"/>
      <c r="Q446" s="17" t="s">
        <v>2</v>
      </c>
      <c r="R446" s="16" t="str">
        <f>CONCATENATE(B446,Q446)</f>
        <v>C</v>
      </c>
      <c r="S446" s="16"/>
    </row>
    <row r="447" spans="1:19" ht="15.6" x14ac:dyDescent="0.25">
      <c r="A447" s="185"/>
      <c r="B447" s="25"/>
      <c r="C447" s="21" t="str">
        <f ca="1">+CONCATENATE(I447," ",G447)</f>
        <v>d) 0</v>
      </c>
      <c r="D447" s="22"/>
      <c r="G447" s="34">
        <f ca="1">IF(J444="FIN","",LOOKUP(I443,DATOS!A:A,DATOS!M:M))</f>
        <v>0</v>
      </c>
      <c r="I447" s="31" t="s">
        <v>43</v>
      </c>
      <c r="K447" s="16"/>
      <c r="L447" s="16"/>
      <c r="M447" s="16"/>
      <c r="N447" s="16"/>
      <c r="O447" s="16"/>
      <c r="P447" s="16"/>
      <c r="Q447" s="17" t="s">
        <v>3</v>
      </c>
      <c r="R447" s="16" t="str">
        <f>CONCATENATE(B447,Q447)</f>
        <v>D</v>
      </c>
      <c r="S447" s="16"/>
    </row>
    <row r="448" spans="1:19" ht="15.6" x14ac:dyDescent="0.25">
      <c r="A448" s="9"/>
      <c r="B448" s="26"/>
      <c r="C448" s="23"/>
      <c r="D448" s="24"/>
      <c r="J448" s="15"/>
    </row>
    <row r="449" spans="1:19" ht="15.6" x14ac:dyDescent="0.25">
      <c r="A449" s="9"/>
      <c r="B449" s="27"/>
      <c r="C449" s="19" t="str">
        <f ca="1">+CONCATENATE(K449,".- ",G449)</f>
        <v>75.- 0</v>
      </c>
      <c r="D449" s="20"/>
      <c r="E449" s="9"/>
      <c r="F449" s="9"/>
      <c r="G449" s="36">
        <f ca="1">IF(J450="FIN","",LOOKUP(I449,DATOS!A:A,DATOS!G:G))</f>
        <v>0</v>
      </c>
      <c r="H449" s="36">
        <f ca="1">IF(J450="FIN",0,LOOKUP(I449,DATOS!A:A,DATOS!N:N))</f>
        <v>0</v>
      </c>
      <c r="I449" s="31">
        <f>+I443+1</f>
        <v>138</v>
      </c>
      <c r="J449" s="56">
        <f>IF(LOOKUP(I449,DATOS!A:A,DATOS!C:C)=0,J443,(LOOKUP(I449,DATOS!A:A,DATOS!C:C)))</f>
        <v>2</v>
      </c>
      <c r="K449" s="18">
        <f>+K443+1</f>
        <v>75</v>
      </c>
      <c r="L449" s="16" t="s">
        <v>31</v>
      </c>
      <c r="M449" s="16" t="s">
        <v>32</v>
      </c>
      <c r="N449" s="16" t="s">
        <v>37</v>
      </c>
      <c r="O449" s="16" t="s">
        <v>33</v>
      </c>
      <c r="P449" s="16" t="s">
        <v>34</v>
      </c>
      <c r="Q449" s="16" t="s">
        <v>35</v>
      </c>
      <c r="R449" s="16" t="str">
        <f ca="1">CONCATENATE("X",H449)</f>
        <v>X0</v>
      </c>
      <c r="S449" s="16" t="s">
        <v>36</v>
      </c>
    </row>
    <row r="450" spans="1:19" ht="15.6" x14ac:dyDescent="0.25">
      <c r="A450" s="185">
        <f ca="1">IF($E$2="X",0,IF(K451&gt;2,H449,K451))</f>
        <v>0</v>
      </c>
      <c r="B450" s="25"/>
      <c r="C450" s="21" t="str">
        <f ca="1">+CONCATENATE(I450," ",G450)</f>
        <v>a) 0</v>
      </c>
      <c r="D450" s="22"/>
      <c r="G450" s="34">
        <f ca="1">IF(J450="FIN","",LOOKUP(I449,DATOS!A:A,DATOS!J:J))</f>
        <v>0</v>
      </c>
      <c r="I450" s="31" t="s">
        <v>53</v>
      </c>
      <c r="J450" s="37" t="str">
        <f>IF(J444="FIN","FIN",IF(J449=J443,"","FIN"))</f>
        <v/>
      </c>
      <c r="K450" s="16" t="s">
        <v>5</v>
      </c>
      <c r="L450" s="16">
        <f ca="1">IF(M450&gt;0,0,P450)</f>
        <v>0</v>
      </c>
      <c r="M450" s="16">
        <f ca="1">IF(P451&gt;0,1,0)</f>
        <v>0</v>
      </c>
      <c r="N450" s="16">
        <f ca="1">IF(M450=1,-1/COUNTA(Q450:Q453),0)</f>
        <v>0</v>
      </c>
      <c r="O450" s="16">
        <f>COUNTA(B450:B453)</f>
        <v>0</v>
      </c>
      <c r="P450" s="16">
        <f ca="1">COUNTIF(R450:R453,R449)</f>
        <v>0</v>
      </c>
      <c r="Q450" s="17" t="s">
        <v>0</v>
      </c>
      <c r="R450" s="16" t="str">
        <f>CONCATENATE(B450,Q450)</f>
        <v>A</v>
      </c>
      <c r="S450" s="16">
        <f ca="1">IF(P450&gt;0,P450+O450,O450*3)</f>
        <v>0</v>
      </c>
    </row>
    <row r="451" spans="1:19" ht="15.6" x14ac:dyDescent="0.25">
      <c r="A451" s="185"/>
      <c r="B451" s="25"/>
      <c r="C451" s="21" t="str">
        <f ca="1">+CONCATENATE(I451," ",G451)</f>
        <v>b) 0</v>
      </c>
      <c r="D451" s="22"/>
      <c r="G451" s="34">
        <f ca="1">IF(J450="FIN","",LOOKUP(I449,DATOS!A:A,DATOS!K:K))</f>
        <v>0</v>
      </c>
      <c r="I451" s="31" t="s">
        <v>52</v>
      </c>
      <c r="K451" s="16">
        <f ca="1">S450</f>
        <v>0</v>
      </c>
      <c r="L451" s="16"/>
      <c r="M451" s="16"/>
      <c r="N451" s="16"/>
      <c r="O451" s="16"/>
      <c r="P451" s="16">
        <f ca="1">O450-P450</f>
        <v>0</v>
      </c>
      <c r="Q451" s="17" t="s">
        <v>1</v>
      </c>
      <c r="R451" s="16" t="str">
        <f>CONCATENATE(B451,Q451)</f>
        <v>B</v>
      </c>
      <c r="S451" s="16"/>
    </row>
    <row r="452" spans="1:19" ht="15.6" x14ac:dyDescent="0.25">
      <c r="A452" s="185"/>
      <c r="B452" s="25"/>
      <c r="C452" s="21" t="str">
        <f ca="1">+CONCATENATE(I452," ",G452)</f>
        <v>c) 0</v>
      </c>
      <c r="D452" s="22"/>
      <c r="G452" s="34">
        <f ca="1">IF(J450="FIN","",LOOKUP(I449,DATOS!A:A,DATOS!L:L))</f>
        <v>0</v>
      </c>
      <c r="I452" s="31" t="s">
        <v>51</v>
      </c>
      <c r="K452" s="16"/>
      <c r="L452" s="16"/>
      <c r="M452" s="16"/>
      <c r="N452" s="16"/>
      <c r="O452" s="16"/>
      <c r="P452" s="16"/>
      <c r="Q452" s="17" t="s">
        <v>2</v>
      </c>
      <c r="R452" s="16" t="str">
        <f>CONCATENATE(B452,Q452)</f>
        <v>C</v>
      </c>
      <c r="S452" s="16"/>
    </row>
    <row r="453" spans="1:19" ht="15.6" x14ac:dyDescent="0.25">
      <c r="A453" s="185"/>
      <c r="B453" s="25"/>
      <c r="C453" s="21" t="str">
        <f ca="1">+CONCATENATE(I453," ",G453)</f>
        <v>d) 0</v>
      </c>
      <c r="D453" s="22"/>
      <c r="G453" s="34">
        <f ca="1">IF(J450="FIN","",LOOKUP(I449,DATOS!A:A,DATOS!M:M))</f>
        <v>0</v>
      </c>
      <c r="I453" s="31" t="s">
        <v>43</v>
      </c>
      <c r="K453" s="16"/>
      <c r="L453" s="16"/>
      <c r="M453" s="16"/>
      <c r="N453" s="16"/>
      <c r="O453" s="16"/>
      <c r="P453" s="16"/>
      <c r="Q453" s="17" t="s">
        <v>3</v>
      </c>
      <c r="R453" s="16" t="str">
        <f>CONCATENATE(B453,Q453)</f>
        <v>D</v>
      </c>
      <c r="S453" s="16"/>
    </row>
    <row r="454" spans="1:19" ht="15.6" x14ac:dyDescent="0.25">
      <c r="A454" s="9"/>
      <c r="B454" s="26"/>
      <c r="C454" s="23"/>
      <c r="D454" s="24"/>
      <c r="J454" s="15"/>
    </row>
    <row r="455" spans="1:19" ht="15.6" x14ac:dyDescent="0.25">
      <c r="A455" s="9"/>
      <c r="B455" s="27"/>
      <c r="C455" s="19" t="str">
        <f ca="1">+CONCATENATE(K455,".- ",G455)</f>
        <v>76.- 0</v>
      </c>
      <c r="D455" s="20"/>
      <c r="E455" s="9"/>
      <c r="F455" s="9"/>
      <c r="G455" s="36">
        <f ca="1">IF(J456="FIN","",LOOKUP(I455,DATOS!A:A,DATOS!G:G))</f>
        <v>0</v>
      </c>
      <c r="H455" s="36">
        <f ca="1">IF(J456="FIN",0,LOOKUP(I455,DATOS!A:A,DATOS!N:N))</f>
        <v>0</v>
      </c>
      <c r="I455" s="31">
        <f>+I449+1</f>
        <v>139</v>
      </c>
      <c r="J455" s="56">
        <f>IF(LOOKUP(I455,DATOS!A:A,DATOS!C:C)=0,J449,(LOOKUP(I455,DATOS!A:A,DATOS!C:C)))</f>
        <v>2</v>
      </c>
      <c r="K455" s="18">
        <f>+K449+1</f>
        <v>76</v>
      </c>
      <c r="L455" s="16" t="s">
        <v>31</v>
      </c>
      <c r="M455" s="16" t="s">
        <v>32</v>
      </c>
      <c r="N455" s="16" t="s">
        <v>37</v>
      </c>
      <c r="O455" s="16" t="s">
        <v>33</v>
      </c>
      <c r="P455" s="16" t="s">
        <v>34</v>
      </c>
      <c r="Q455" s="16" t="s">
        <v>35</v>
      </c>
      <c r="R455" s="16" t="str">
        <f ca="1">CONCATENATE("X",H455)</f>
        <v>X0</v>
      </c>
      <c r="S455" s="16" t="s">
        <v>36</v>
      </c>
    </row>
    <row r="456" spans="1:19" ht="15.6" x14ac:dyDescent="0.25">
      <c r="A456" s="185">
        <f ca="1">IF($E$2="X",0,IF(K457&gt;2,H455,K457))</f>
        <v>0</v>
      </c>
      <c r="B456" s="25"/>
      <c r="C456" s="21" t="str">
        <f ca="1">+CONCATENATE(I456," ",G456)</f>
        <v>a) 0</v>
      </c>
      <c r="D456" s="22"/>
      <c r="G456" s="34">
        <f ca="1">IF(J456="FIN","",LOOKUP(I455,DATOS!A:A,DATOS!J:J))</f>
        <v>0</v>
      </c>
      <c r="I456" s="31" t="s">
        <v>53</v>
      </c>
      <c r="J456" s="37" t="str">
        <f>IF(J450="FIN","FIN",IF(J455=J449,"","FIN"))</f>
        <v/>
      </c>
      <c r="K456" s="16" t="s">
        <v>5</v>
      </c>
      <c r="L456" s="16">
        <f ca="1">IF(M456&gt;0,0,P456)</f>
        <v>0</v>
      </c>
      <c r="M456" s="16">
        <f ca="1">IF(P457&gt;0,1,0)</f>
        <v>0</v>
      </c>
      <c r="N456" s="16">
        <f ca="1">IF(M456=1,-1/COUNTA(Q456:Q459),0)</f>
        <v>0</v>
      </c>
      <c r="O456" s="16">
        <f>COUNTA(B456:B459)</f>
        <v>0</v>
      </c>
      <c r="P456" s="16">
        <f ca="1">COUNTIF(R456:R459,R455)</f>
        <v>0</v>
      </c>
      <c r="Q456" s="17" t="s">
        <v>0</v>
      </c>
      <c r="R456" s="16" t="str">
        <f>CONCATENATE(B456,Q456)</f>
        <v>A</v>
      </c>
      <c r="S456" s="16">
        <f ca="1">IF(P456&gt;0,P456+O456,O456*3)</f>
        <v>0</v>
      </c>
    </row>
    <row r="457" spans="1:19" ht="15.6" x14ac:dyDescent="0.25">
      <c r="A457" s="185"/>
      <c r="B457" s="25"/>
      <c r="C457" s="21" t="str">
        <f ca="1">+CONCATENATE(I457," ",G457)</f>
        <v>b) 0</v>
      </c>
      <c r="D457" s="22"/>
      <c r="G457" s="34">
        <f ca="1">IF(J456="FIN","",LOOKUP(I455,DATOS!A:A,DATOS!K:K))</f>
        <v>0</v>
      </c>
      <c r="I457" s="31" t="s">
        <v>52</v>
      </c>
      <c r="K457" s="16">
        <f ca="1">S456</f>
        <v>0</v>
      </c>
      <c r="L457" s="16"/>
      <c r="M457" s="16"/>
      <c r="N457" s="16"/>
      <c r="O457" s="16"/>
      <c r="P457" s="16">
        <f ca="1">O456-P456</f>
        <v>0</v>
      </c>
      <c r="Q457" s="17" t="s">
        <v>1</v>
      </c>
      <c r="R457" s="16" t="str">
        <f>CONCATENATE(B457,Q457)</f>
        <v>B</v>
      </c>
      <c r="S457" s="16"/>
    </row>
    <row r="458" spans="1:19" ht="15.6" x14ac:dyDescent="0.25">
      <c r="A458" s="185"/>
      <c r="B458" s="25"/>
      <c r="C458" s="21" t="str">
        <f ca="1">+CONCATENATE(I458," ",G458)</f>
        <v>c) 0</v>
      </c>
      <c r="D458" s="22"/>
      <c r="G458" s="34">
        <f ca="1">IF(J456="FIN","",LOOKUP(I455,DATOS!A:A,DATOS!L:L))</f>
        <v>0</v>
      </c>
      <c r="I458" s="31" t="s">
        <v>51</v>
      </c>
      <c r="K458" s="16"/>
      <c r="L458" s="16"/>
      <c r="M458" s="16"/>
      <c r="N458" s="16"/>
      <c r="O458" s="16"/>
      <c r="P458" s="16"/>
      <c r="Q458" s="17" t="s">
        <v>2</v>
      </c>
      <c r="R458" s="16" t="str">
        <f>CONCATENATE(B458,Q458)</f>
        <v>C</v>
      </c>
      <c r="S458" s="16"/>
    </row>
    <row r="459" spans="1:19" ht="15.6" x14ac:dyDescent="0.25">
      <c r="A459" s="185"/>
      <c r="B459" s="25"/>
      <c r="C459" s="21" t="str">
        <f ca="1">+CONCATENATE(I459," ",G459)</f>
        <v>d) 0</v>
      </c>
      <c r="D459" s="22"/>
      <c r="G459" s="34">
        <f ca="1">IF(J456="FIN","",LOOKUP(I455,DATOS!A:A,DATOS!M:M))</f>
        <v>0</v>
      </c>
      <c r="I459" s="31" t="s">
        <v>43</v>
      </c>
      <c r="K459" s="16"/>
      <c r="L459" s="16"/>
      <c r="M459" s="16"/>
      <c r="N459" s="16"/>
      <c r="O459" s="16"/>
      <c r="P459" s="16"/>
      <c r="Q459" s="17" t="s">
        <v>3</v>
      </c>
      <c r="R459" s="16" t="str">
        <f>CONCATENATE(B459,Q459)</f>
        <v>D</v>
      </c>
      <c r="S459" s="16"/>
    </row>
    <row r="460" spans="1:19" ht="15.6" x14ac:dyDescent="0.25">
      <c r="A460" s="9"/>
      <c r="B460" s="26"/>
      <c r="C460" s="23"/>
      <c r="D460" s="24"/>
      <c r="J460" s="15"/>
    </row>
    <row r="461" spans="1:19" ht="15.6" x14ac:dyDescent="0.25">
      <c r="A461" s="9"/>
      <c r="B461" s="27"/>
      <c r="C461" s="19" t="str">
        <f ca="1">+CONCATENATE(K461,".- ",G461)</f>
        <v>77.- 0</v>
      </c>
      <c r="D461" s="20"/>
      <c r="E461" s="9"/>
      <c r="F461" s="9"/>
      <c r="G461" s="36">
        <f ca="1">IF(J462="FIN","",LOOKUP(I461,DATOS!A:A,DATOS!G:G))</f>
        <v>0</v>
      </c>
      <c r="H461" s="36">
        <f ca="1">IF(J462="FIN",0,LOOKUP(I461,DATOS!A:A,DATOS!N:N))</f>
        <v>0</v>
      </c>
      <c r="I461" s="31">
        <f>+I455+1</f>
        <v>140</v>
      </c>
      <c r="J461" s="56">
        <f>IF(LOOKUP(I461,DATOS!A:A,DATOS!C:C)=0,J455,(LOOKUP(I461,DATOS!A:A,DATOS!C:C)))</f>
        <v>2</v>
      </c>
      <c r="K461" s="18">
        <f>+K455+1</f>
        <v>77</v>
      </c>
      <c r="L461" s="16" t="s">
        <v>31</v>
      </c>
      <c r="M461" s="16" t="s">
        <v>32</v>
      </c>
      <c r="N461" s="16" t="s">
        <v>37</v>
      </c>
      <c r="O461" s="16" t="s">
        <v>33</v>
      </c>
      <c r="P461" s="16" t="s">
        <v>34</v>
      </c>
      <c r="Q461" s="16" t="s">
        <v>35</v>
      </c>
      <c r="R461" s="16" t="str">
        <f ca="1">CONCATENATE("X",H461)</f>
        <v>X0</v>
      </c>
      <c r="S461" s="16" t="s">
        <v>36</v>
      </c>
    </row>
    <row r="462" spans="1:19" ht="15.6" x14ac:dyDescent="0.25">
      <c r="A462" s="185">
        <f ca="1">IF($E$2="X",0,IF(K463&gt;2,H461,K463))</f>
        <v>0</v>
      </c>
      <c r="B462" s="25"/>
      <c r="C462" s="21" t="str">
        <f ca="1">+CONCATENATE(I462," ",G462)</f>
        <v>a) 0</v>
      </c>
      <c r="D462" s="22"/>
      <c r="G462" s="34">
        <f ca="1">IF(J462="FIN","",LOOKUP(I461,DATOS!A:A,DATOS!J:J))</f>
        <v>0</v>
      </c>
      <c r="I462" s="31" t="s">
        <v>53</v>
      </c>
      <c r="J462" s="37" t="str">
        <f>IF(J456="FIN","FIN",IF(J461=J455,"","FIN"))</f>
        <v/>
      </c>
      <c r="K462" s="16" t="s">
        <v>5</v>
      </c>
      <c r="L462" s="16">
        <f ca="1">IF(M462&gt;0,0,P462)</f>
        <v>0</v>
      </c>
      <c r="M462" s="16">
        <f ca="1">IF(P463&gt;0,1,0)</f>
        <v>0</v>
      </c>
      <c r="N462" s="16">
        <f ca="1">IF(M462=1,-1/COUNTA(Q462:Q465),0)</f>
        <v>0</v>
      </c>
      <c r="O462" s="16">
        <f>COUNTA(B462:B465)</f>
        <v>0</v>
      </c>
      <c r="P462" s="16">
        <f ca="1">COUNTIF(R462:R465,R461)</f>
        <v>0</v>
      </c>
      <c r="Q462" s="17" t="s">
        <v>0</v>
      </c>
      <c r="R462" s="16" t="str">
        <f>CONCATENATE(B462,Q462)</f>
        <v>A</v>
      </c>
      <c r="S462" s="16">
        <f ca="1">IF(P462&gt;0,P462+O462,O462*3)</f>
        <v>0</v>
      </c>
    </row>
    <row r="463" spans="1:19" ht="15.6" x14ac:dyDescent="0.25">
      <c r="A463" s="185"/>
      <c r="B463" s="25"/>
      <c r="C463" s="21" t="str">
        <f ca="1">+CONCATENATE(I463," ",G463)</f>
        <v>b) 0</v>
      </c>
      <c r="D463" s="22"/>
      <c r="G463" s="34">
        <f ca="1">IF(J462="FIN","",LOOKUP(I461,DATOS!A:A,DATOS!K:K))</f>
        <v>0</v>
      </c>
      <c r="I463" s="31" t="s">
        <v>52</v>
      </c>
      <c r="K463" s="16">
        <f ca="1">S462</f>
        <v>0</v>
      </c>
      <c r="L463" s="16"/>
      <c r="M463" s="16"/>
      <c r="N463" s="16"/>
      <c r="O463" s="16"/>
      <c r="P463" s="16">
        <f ca="1">O462-P462</f>
        <v>0</v>
      </c>
      <c r="Q463" s="17" t="s">
        <v>1</v>
      </c>
      <c r="R463" s="16" t="str">
        <f>CONCATENATE(B463,Q463)</f>
        <v>B</v>
      </c>
      <c r="S463" s="16"/>
    </row>
    <row r="464" spans="1:19" ht="15.6" x14ac:dyDescent="0.25">
      <c r="A464" s="185"/>
      <c r="B464" s="25"/>
      <c r="C464" s="21" t="str">
        <f ca="1">+CONCATENATE(I464," ",G464)</f>
        <v>c) 0</v>
      </c>
      <c r="D464" s="22"/>
      <c r="G464" s="34">
        <f ca="1">IF(J462="FIN","",LOOKUP(I461,DATOS!A:A,DATOS!L:L))</f>
        <v>0</v>
      </c>
      <c r="I464" s="31" t="s">
        <v>51</v>
      </c>
      <c r="K464" s="16"/>
      <c r="L464" s="16"/>
      <c r="M464" s="16"/>
      <c r="N464" s="16"/>
      <c r="O464" s="16"/>
      <c r="P464" s="16"/>
      <c r="Q464" s="17" t="s">
        <v>2</v>
      </c>
      <c r="R464" s="16" t="str">
        <f>CONCATENATE(B464,Q464)</f>
        <v>C</v>
      </c>
      <c r="S464" s="16"/>
    </row>
    <row r="465" spans="1:19" ht="15.6" x14ac:dyDescent="0.25">
      <c r="A465" s="185"/>
      <c r="B465" s="25"/>
      <c r="C465" s="21" t="str">
        <f ca="1">+CONCATENATE(I465," ",G465)</f>
        <v>d) 0</v>
      </c>
      <c r="D465" s="22"/>
      <c r="G465" s="34">
        <f ca="1">IF(J462="FIN","",LOOKUP(I461,DATOS!A:A,DATOS!M:M))</f>
        <v>0</v>
      </c>
      <c r="I465" s="31" t="s">
        <v>43</v>
      </c>
      <c r="K465" s="16"/>
      <c r="L465" s="16"/>
      <c r="M465" s="16"/>
      <c r="N465" s="16"/>
      <c r="O465" s="16"/>
      <c r="P465" s="16"/>
      <c r="Q465" s="17" t="s">
        <v>3</v>
      </c>
      <c r="R465" s="16" t="str">
        <f>CONCATENATE(B465,Q465)</f>
        <v>D</v>
      </c>
      <c r="S465" s="16"/>
    </row>
    <row r="466" spans="1:19" ht="15.6" x14ac:dyDescent="0.25">
      <c r="A466" s="9"/>
      <c r="B466" s="26"/>
      <c r="C466" s="23"/>
      <c r="D466" s="24"/>
      <c r="J466" s="15"/>
    </row>
    <row r="467" spans="1:19" ht="15.6" x14ac:dyDescent="0.25">
      <c r="A467" s="9"/>
      <c r="B467" s="27"/>
      <c r="C467" s="19" t="str">
        <f ca="1">+CONCATENATE(K467,".- ",G467)</f>
        <v>78.- 0</v>
      </c>
      <c r="D467" s="20"/>
      <c r="E467" s="9"/>
      <c r="F467" s="9"/>
      <c r="G467" s="36">
        <f ca="1">IF(J468="FIN","",LOOKUP(I467,DATOS!A:A,DATOS!G:G))</f>
        <v>0</v>
      </c>
      <c r="H467" s="36">
        <f ca="1">IF(J468="FIN",0,LOOKUP(I467,DATOS!A:A,DATOS!N:N))</f>
        <v>0</v>
      </c>
      <c r="I467" s="31">
        <f>+I461+1</f>
        <v>141</v>
      </c>
      <c r="J467" s="56">
        <f>IF(LOOKUP(I467,DATOS!A:A,DATOS!C:C)=0,J461,(LOOKUP(I467,DATOS!A:A,DATOS!C:C)))</f>
        <v>2</v>
      </c>
      <c r="K467" s="18">
        <f>+K461+1</f>
        <v>78</v>
      </c>
      <c r="L467" s="16" t="s">
        <v>31</v>
      </c>
      <c r="M467" s="16" t="s">
        <v>32</v>
      </c>
      <c r="N467" s="16" t="s">
        <v>37</v>
      </c>
      <c r="O467" s="16" t="s">
        <v>33</v>
      </c>
      <c r="P467" s="16" t="s">
        <v>34</v>
      </c>
      <c r="Q467" s="16" t="s">
        <v>35</v>
      </c>
      <c r="R467" s="16" t="str">
        <f ca="1">CONCATENATE("X",H467)</f>
        <v>X0</v>
      </c>
      <c r="S467" s="16" t="s">
        <v>36</v>
      </c>
    </row>
    <row r="468" spans="1:19" ht="15.6" x14ac:dyDescent="0.25">
      <c r="A468" s="185">
        <f ca="1">IF($E$2="X",0,IF(K469&gt;2,H467,K469))</f>
        <v>0</v>
      </c>
      <c r="B468" s="25"/>
      <c r="C468" s="21" t="str">
        <f ca="1">+CONCATENATE(I468," ",G468)</f>
        <v>a) 0</v>
      </c>
      <c r="D468" s="22"/>
      <c r="G468" s="34">
        <f ca="1">IF(J468="FIN","",LOOKUP(I467,DATOS!A:A,DATOS!J:J))</f>
        <v>0</v>
      </c>
      <c r="I468" s="31" t="s">
        <v>53</v>
      </c>
      <c r="J468" s="37" t="str">
        <f>IF(J462="FIN","FIN",IF(J467=J461,"","FIN"))</f>
        <v/>
      </c>
      <c r="K468" s="16" t="s">
        <v>5</v>
      </c>
      <c r="L468" s="16">
        <f ca="1">IF(M468&gt;0,0,P468)</f>
        <v>0</v>
      </c>
      <c r="M468" s="16">
        <f ca="1">IF(P469&gt;0,1,0)</f>
        <v>0</v>
      </c>
      <c r="N468" s="16">
        <f ca="1">IF(M468=1,-1/COUNTA(Q468:Q471),0)</f>
        <v>0</v>
      </c>
      <c r="O468" s="16">
        <f>COUNTA(B468:B471)</f>
        <v>0</v>
      </c>
      <c r="P468" s="16">
        <f ca="1">COUNTIF(R468:R471,R467)</f>
        <v>0</v>
      </c>
      <c r="Q468" s="17" t="s">
        <v>0</v>
      </c>
      <c r="R468" s="16" t="str">
        <f>CONCATENATE(B468,Q468)</f>
        <v>A</v>
      </c>
      <c r="S468" s="16">
        <f ca="1">IF(P468&gt;0,P468+O468,O468*3)</f>
        <v>0</v>
      </c>
    </row>
    <row r="469" spans="1:19" ht="15.6" x14ac:dyDescent="0.25">
      <c r="A469" s="185"/>
      <c r="B469" s="25"/>
      <c r="C469" s="21" t="str">
        <f ca="1">+CONCATENATE(I469," ",G469)</f>
        <v>b) 0</v>
      </c>
      <c r="D469" s="22"/>
      <c r="G469" s="34">
        <f ca="1">IF(J468="FIN","",LOOKUP(I467,DATOS!A:A,DATOS!K:K))</f>
        <v>0</v>
      </c>
      <c r="I469" s="31" t="s">
        <v>52</v>
      </c>
      <c r="K469" s="16">
        <f ca="1">S468</f>
        <v>0</v>
      </c>
      <c r="L469" s="16"/>
      <c r="M469" s="16"/>
      <c r="N469" s="16"/>
      <c r="O469" s="16"/>
      <c r="P469" s="16">
        <f ca="1">O468-P468</f>
        <v>0</v>
      </c>
      <c r="Q469" s="17" t="s">
        <v>1</v>
      </c>
      <c r="R469" s="16" t="str">
        <f>CONCATENATE(B469,Q469)</f>
        <v>B</v>
      </c>
      <c r="S469" s="16"/>
    </row>
    <row r="470" spans="1:19" ht="15.6" x14ac:dyDescent="0.25">
      <c r="A470" s="185"/>
      <c r="B470" s="25"/>
      <c r="C470" s="21" t="str">
        <f ca="1">+CONCATENATE(I470," ",G470)</f>
        <v>c) 0</v>
      </c>
      <c r="D470" s="22"/>
      <c r="G470" s="34">
        <f ca="1">IF(J468="FIN","",LOOKUP(I467,DATOS!A:A,DATOS!L:L))</f>
        <v>0</v>
      </c>
      <c r="I470" s="31" t="s">
        <v>51</v>
      </c>
      <c r="K470" s="16"/>
      <c r="L470" s="16"/>
      <c r="M470" s="16"/>
      <c r="N470" s="16"/>
      <c r="O470" s="16"/>
      <c r="P470" s="16"/>
      <c r="Q470" s="17" t="s">
        <v>2</v>
      </c>
      <c r="R470" s="16" t="str">
        <f>CONCATENATE(B470,Q470)</f>
        <v>C</v>
      </c>
      <c r="S470" s="16"/>
    </row>
    <row r="471" spans="1:19" ht="15.6" x14ac:dyDescent="0.25">
      <c r="A471" s="185"/>
      <c r="B471" s="25"/>
      <c r="C471" s="21" t="str">
        <f ca="1">+CONCATENATE(I471," ",G471)</f>
        <v>d) 0</v>
      </c>
      <c r="D471" s="22"/>
      <c r="G471" s="34">
        <f ca="1">IF(J468="FIN","",LOOKUP(I467,DATOS!A:A,DATOS!M:M))</f>
        <v>0</v>
      </c>
      <c r="I471" s="31" t="s">
        <v>43</v>
      </c>
      <c r="K471" s="16"/>
      <c r="L471" s="16"/>
      <c r="M471" s="16"/>
      <c r="N471" s="16"/>
      <c r="O471" s="16"/>
      <c r="P471" s="16"/>
      <c r="Q471" s="17" t="s">
        <v>3</v>
      </c>
      <c r="R471" s="16" t="str">
        <f>CONCATENATE(B471,Q471)</f>
        <v>D</v>
      </c>
      <c r="S471" s="16"/>
    </row>
    <row r="472" spans="1:19" ht="15.6" x14ac:dyDescent="0.25">
      <c r="A472" s="9"/>
      <c r="B472" s="26"/>
      <c r="C472" s="23"/>
      <c r="D472" s="24"/>
      <c r="J472" s="15"/>
    </row>
    <row r="473" spans="1:19" ht="15.6" x14ac:dyDescent="0.25">
      <c r="A473" s="9"/>
      <c r="B473" s="27"/>
      <c r="C473" s="19" t="str">
        <f ca="1">+CONCATENATE(K473,".- ",G473)</f>
        <v>79.- 0</v>
      </c>
      <c r="D473" s="20"/>
      <c r="E473" s="9"/>
      <c r="F473" s="9"/>
      <c r="G473" s="36">
        <f ca="1">IF(J474="FIN","",LOOKUP(I473,DATOS!A:A,DATOS!G:G))</f>
        <v>0</v>
      </c>
      <c r="H473" s="36">
        <f ca="1">IF(J474="FIN",0,LOOKUP(I473,DATOS!A:A,DATOS!N:N))</f>
        <v>0</v>
      </c>
      <c r="I473" s="31">
        <f>+I467+1</f>
        <v>142</v>
      </c>
      <c r="J473" s="56">
        <f>IF(LOOKUP(I473,DATOS!A:A,DATOS!C:C)=0,J467,(LOOKUP(I473,DATOS!A:A,DATOS!C:C)))</f>
        <v>2</v>
      </c>
      <c r="K473" s="18">
        <f>+K467+1</f>
        <v>79</v>
      </c>
      <c r="L473" s="16" t="s">
        <v>31</v>
      </c>
      <c r="M473" s="16" t="s">
        <v>32</v>
      </c>
      <c r="N473" s="16" t="s">
        <v>37</v>
      </c>
      <c r="O473" s="16" t="s">
        <v>33</v>
      </c>
      <c r="P473" s="16" t="s">
        <v>34</v>
      </c>
      <c r="Q473" s="16" t="s">
        <v>35</v>
      </c>
      <c r="R473" s="16" t="str">
        <f ca="1">CONCATENATE("X",H473)</f>
        <v>X0</v>
      </c>
      <c r="S473" s="16" t="s">
        <v>36</v>
      </c>
    </row>
    <row r="474" spans="1:19" ht="15.6" x14ac:dyDescent="0.25">
      <c r="A474" s="185">
        <f ca="1">IF($E$2="X",0,IF(K475&gt;2,H473,K475))</f>
        <v>0</v>
      </c>
      <c r="B474" s="25"/>
      <c r="C474" s="21" t="str">
        <f ca="1">+CONCATENATE(I474," ",G474)</f>
        <v>a) 0</v>
      </c>
      <c r="D474" s="22"/>
      <c r="G474" s="34">
        <f ca="1">IF(J474="FIN","",LOOKUP(I473,DATOS!A:A,DATOS!J:J))</f>
        <v>0</v>
      </c>
      <c r="I474" s="31" t="s">
        <v>53</v>
      </c>
      <c r="J474" s="37" t="str">
        <f>IF(J468="FIN","FIN",IF(J473=J467,"","FIN"))</f>
        <v/>
      </c>
      <c r="K474" s="16" t="s">
        <v>5</v>
      </c>
      <c r="L474" s="16">
        <f ca="1">IF(M474&gt;0,0,P474)</f>
        <v>0</v>
      </c>
      <c r="M474" s="16">
        <f ca="1">IF(P475&gt;0,1,0)</f>
        <v>0</v>
      </c>
      <c r="N474" s="16">
        <f ca="1">IF(M474=1,-1/COUNTA(Q474:Q477),0)</f>
        <v>0</v>
      </c>
      <c r="O474" s="16">
        <f>COUNTA(B474:B477)</f>
        <v>0</v>
      </c>
      <c r="P474" s="16">
        <f ca="1">COUNTIF(R474:R477,R473)</f>
        <v>0</v>
      </c>
      <c r="Q474" s="17" t="s">
        <v>0</v>
      </c>
      <c r="R474" s="16" t="str">
        <f>CONCATENATE(B474,Q474)</f>
        <v>A</v>
      </c>
      <c r="S474" s="16">
        <f ca="1">IF(P474&gt;0,P474+O474,O474*3)</f>
        <v>0</v>
      </c>
    </row>
    <row r="475" spans="1:19" ht="15.6" x14ac:dyDescent="0.25">
      <c r="A475" s="185"/>
      <c r="B475" s="25"/>
      <c r="C475" s="21" t="str">
        <f ca="1">+CONCATENATE(I475," ",G475)</f>
        <v>b) 0</v>
      </c>
      <c r="D475" s="22"/>
      <c r="G475" s="34">
        <f ca="1">IF(J474="FIN","",LOOKUP(I473,DATOS!A:A,DATOS!K:K))</f>
        <v>0</v>
      </c>
      <c r="I475" s="31" t="s">
        <v>52</v>
      </c>
      <c r="K475" s="16">
        <f ca="1">S474</f>
        <v>0</v>
      </c>
      <c r="L475" s="16"/>
      <c r="M475" s="16"/>
      <c r="N475" s="16"/>
      <c r="O475" s="16"/>
      <c r="P475" s="16">
        <f ca="1">O474-P474</f>
        <v>0</v>
      </c>
      <c r="Q475" s="17" t="s">
        <v>1</v>
      </c>
      <c r="R475" s="16" t="str">
        <f>CONCATENATE(B475,Q475)</f>
        <v>B</v>
      </c>
      <c r="S475" s="16"/>
    </row>
    <row r="476" spans="1:19" ht="15.6" x14ac:dyDescent="0.25">
      <c r="A476" s="185"/>
      <c r="B476" s="25"/>
      <c r="C476" s="21" t="str">
        <f ca="1">+CONCATENATE(I476," ",G476)</f>
        <v>c) 0</v>
      </c>
      <c r="D476" s="22"/>
      <c r="G476" s="34">
        <f ca="1">IF(J474="FIN","",LOOKUP(I473,DATOS!A:A,DATOS!L:L))</f>
        <v>0</v>
      </c>
      <c r="I476" s="31" t="s">
        <v>51</v>
      </c>
      <c r="K476" s="16"/>
      <c r="L476" s="16"/>
      <c r="M476" s="16"/>
      <c r="N476" s="16"/>
      <c r="O476" s="16"/>
      <c r="P476" s="16"/>
      <c r="Q476" s="17" t="s">
        <v>2</v>
      </c>
      <c r="R476" s="16" t="str">
        <f>CONCATENATE(B476,Q476)</f>
        <v>C</v>
      </c>
      <c r="S476" s="16"/>
    </row>
    <row r="477" spans="1:19" ht="15.6" x14ac:dyDescent="0.25">
      <c r="A477" s="185"/>
      <c r="B477" s="25"/>
      <c r="C477" s="21" t="str">
        <f ca="1">+CONCATENATE(I477," ",G477)</f>
        <v>d) 0</v>
      </c>
      <c r="D477" s="22"/>
      <c r="G477" s="34">
        <f ca="1">IF(J474="FIN","",LOOKUP(I473,DATOS!A:A,DATOS!M:M))</f>
        <v>0</v>
      </c>
      <c r="I477" s="31" t="s">
        <v>43</v>
      </c>
      <c r="K477" s="16"/>
      <c r="L477" s="16"/>
      <c r="M477" s="16"/>
      <c r="N477" s="16"/>
      <c r="O477" s="16"/>
      <c r="P477" s="16"/>
      <c r="Q477" s="17" t="s">
        <v>3</v>
      </c>
      <c r="R477" s="16" t="str">
        <f>CONCATENATE(B477,Q477)</f>
        <v>D</v>
      </c>
      <c r="S477" s="16"/>
    </row>
    <row r="478" spans="1:19" ht="15.6" x14ac:dyDescent="0.25">
      <c r="A478" s="9"/>
      <c r="B478" s="26"/>
      <c r="C478" s="23"/>
      <c r="D478" s="24"/>
      <c r="J478" s="15"/>
    </row>
    <row r="479" spans="1:19" ht="15.6" x14ac:dyDescent="0.25">
      <c r="A479" s="9"/>
      <c r="B479" s="27"/>
      <c r="C479" s="19" t="str">
        <f ca="1">+CONCATENATE(K479,".- ",G479)</f>
        <v>80.- 0</v>
      </c>
      <c r="D479" s="20"/>
      <c r="E479" s="9"/>
      <c r="F479" s="9"/>
      <c r="G479" s="36">
        <f ca="1">IF(J480="FIN","",LOOKUP(I479,DATOS!A:A,DATOS!G:G))</f>
        <v>0</v>
      </c>
      <c r="H479" s="36">
        <f ca="1">IF(J480="FIN",0,LOOKUP(I479,DATOS!A:A,DATOS!N:N))</f>
        <v>0</v>
      </c>
      <c r="I479" s="31">
        <f>+I473+1</f>
        <v>143</v>
      </c>
      <c r="J479" s="56">
        <f>IF(LOOKUP(I479,DATOS!A:A,DATOS!C:C)=0,J473,(LOOKUP(I479,DATOS!A:A,DATOS!C:C)))</f>
        <v>2</v>
      </c>
      <c r="K479" s="18">
        <f>+K473+1</f>
        <v>80</v>
      </c>
      <c r="L479" s="16" t="s">
        <v>31</v>
      </c>
      <c r="M479" s="16" t="s">
        <v>32</v>
      </c>
      <c r="N479" s="16" t="s">
        <v>37</v>
      </c>
      <c r="O479" s="16" t="s">
        <v>33</v>
      </c>
      <c r="P479" s="16" t="s">
        <v>34</v>
      </c>
      <c r="Q479" s="16" t="s">
        <v>35</v>
      </c>
      <c r="R479" s="16" t="str">
        <f ca="1">CONCATENATE("X",H479)</f>
        <v>X0</v>
      </c>
      <c r="S479" s="16" t="s">
        <v>36</v>
      </c>
    </row>
    <row r="480" spans="1:19" ht="15.6" x14ac:dyDescent="0.25">
      <c r="A480" s="185">
        <f ca="1">IF($E$2="X",0,IF(K481&gt;2,H479,K481))</f>
        <v>0</v>
      </c>
      <c r="B480" s="25"/>
      <c r="C480" s="21" t="str">
        <f ca="1">+CONCATENATE(I480," ",G480)</f>
        <v>a) 0</v>
      </c>
      <c r="D480" s="22"/>
      <c r="G480" s="34">
        <f ca="1">IF(J480="FIN","",LOOKUP(I479,DATOS!A:A,DATOS!J:J))</f>
        <v>0</v>
      </c>
      <c r="I480" s="31" t="s">
        <v>53</v>
      </c>
      <c r="J480" s="37" t="str">
        <f>IF(J474="FIN","FIN",IF(J479=J473,"","FIN"))</f>
        <v/>
      </c>
      <c r="K480" s="16" t="s">
        <v>5</v>
      </c>
      <c r="L480" s="16">
        <f ca="1">IF(M480&gt;0,0,P480)</f>
        <v>0</v>
      </c>
      <c r="M480" s="16">
        <f ca="1">IF(P481&gt;0,1,0)</f>
        <v>0</v>
      </c>
      <c r="N480" s="16">
        <f ca="1">IF(M480=1,-1/COUNTA(Q480:Q483),0)</f>
        <v>0</v>
      </c>
      <c r="O480" s="16">
        <f>COUNTA(B480:B483)</f>
        <v>0</v>
      </c>
      <c r="P480" s="16">
        <f ca="1">COUNTIF(R480:R483,R479)</f>
        <v>0</v>
      </c>
      <c r="Q480" s="17" t="s">
        <v>0</v>
      </c>
      <c r="R480" s="16" t="str">
        <f>CONCATENATE(B480,Q480)</f>
        <v>A</v>
      </c>
      <c r="S480" s="16">
        <f ca="1">IF(P480&gt;0,P480+O480,O480*3)</f>
        <v>0</v>
      </c>
    </row>
    <row r="481" spans="1:19" ht="15.6" x14ac:dyDescent="0.25">
      <c r="A481" s="185"/>
      <c r="B481" s="25"/>
      <c r="C481" s="21" t="str">
        <f ca="1">+CONCATENATE(I481," ",G481)</f>
        <v>b) 0</v>
      </c>
      <c r="D481" s="22"/>
      <c r="G481" s="34">
        <f ca="1">IF(J480="FIN","",LOOKUP(I479,DATOS!A:A,DATOS!K:K))</f>
        <v>0</v>
      </c>
      <c r="I481" s="31" t="s">
        <v>52</v>
      </c>
      <c r="K481" s="16">
        <f ca="1">S480</f>
        <v>0</v>
      </c>
      <c r="L481" s="16"/>
      <c r="M481" s="16"/>
      <c r="N481" s="16"/>
      <c r="O481" s="16"/>
      <c r="P481" s="16">
        <f ca="1">O480-P480</f>
        <v>0</v>
      </c>
      <c r="Q481" s="17" t="s">
        <v>1</v>
      </c>
      <c r="R481" s="16" t="str">
        <f>CONCATENATE(B481,Q481)</f>
        <v>B</v>
      </c>
      <c r="S481" s="16"/>
    </row>
    <row r="482" spans="1:19" ht="15.6" x14ac:dyDescent="0.25">
      <c r="A482" s="185"/>
      <c r="B482" s="25"/>
      <c r="C482" s="21" t="str">
        <f ca="1">+CONCATENATE(I482," ",G482)</f>
        <v>c) 0</v>
      </c>
      <c r="D482" s="22"/>
      <c r="G482" s="34">
        <f ca="1">IF(J480="FIN","",LOOKUP(I479,DATOS!A:A,DATOS!L:L))</f>
        <v>0</v>
      </c>
      <c r="I482" s="31" t="s">
        <v>51</v>
      </c>
      <c r="K482" s="16"/>
      <c r="L482" s="16"/>
      <c r="M482" s="16"/>
      <c r="N482" s="16"/>
      <c r="O482" s="16"/>
      <c r="P482" s="16"/>
      <c r="Q482" s="17" t="s">
        <v>2</v>
      </c>
      <c r="R482" s="16" t="str">
        <f>CONCATENATE(B482,Q482)</f>
        <v>C</v>
      </c>
      <c r="S482" s="16"/>
    </row>
    <row r="483" spans="1:19" ht="15.6" x14ac:dyDescent="0.25">
      <c r="A483" s="185"/>
      <c r="B483" s="25"/>
      <c r="C483" s="21" t="str">
        <f ca="1">+CONCATENATE(I483," ",G483)</f>
        <v>d) 0</v>
      </c>
      <c r="D483" s="22"/>
      <c r="G483" s="34">
        <f ca="1">IF(J480="FIN","",LOOKUP(I479,DATOS!A:A,DATOS!M:M))</f>
        <v>0</v>
      </c>
      <c r="I483" s="31" t="s">
        <v>43</v>
      </c>
      <c r="K483" s="16"/>
      <c r="L483" s="16"/>
      <c r="M483" s="16"/>
      <c r="N483" s="16"/>
      <c r="O483" s="16"/>
      <c r="P483" s="16"/>
      <c r="Q483" s="17" t="s">
        <v>3</v>
      </c>
      <c r="R483" s="16" t="str">
        <f>CONCATENATE(B483,Q483)</f>
        <v>D</v>
      </c>
      <c r="S483" s="16"/>
    </row>
    <row r="484" spans="1:19" ht="15.6" x14ac:dyDescent="0.25">
      <c r="A484" s="9"/>
      <c r="B484" s="26"/>
      <c r="C484" s="23"/>
      <c r="D484" s="24"/>
      <c r="J484" s="15"/>
    </row>
    <row r="485" spans="1:19" ht="15.6" x14ac:dyDescent="0.25">
      <c r="A485" s="9"/>
      <c r="B485" s="27"/>
      <c r="C485" s="19" t="str">
        <f ca="1">+CONCATENATE(K485,".- ",G485)</f>
        <v>81.- 0</v>
      </c>
      <c r="D485" s="20"/>
      <c r="E485" s="9"/>
      <c r="F485" s="9"/>
      <c r="G485" s="36">
        <f ca="1">IF(J486="FIN","",LOOKUP(I485,DATOS!A:A,DATOS!G:G))</f>
        <v>0</v>
      </c>
      <c r="H485" s="36">
        <f ca="1">IF(J486="FIN",0,LOOKUP(I485,DATOS!A:A,DATOS!N:N))</f>
        <v>0</v>
      </c>
      <c r="I485" s="31">
        <f>+I479+1</f>
        <v>144</v>
      </c>
      <c r="J485" s="56">
        <f>IF(LOOKUP(I485,DATOS!A:A,DATOS!C:C)=0,J479,(LOOKUP(I485,DATOS!A:A,DATOS!C:C)))</f>
        <v>2</v>
      </c>
      <c r="K485" s="18">
        <f>+K479+1</f>
        <v>81</v>
      </c>
      <c r="L485" s="16" t="s">
        <v>31</v>
      </c>
      <c r="M485" s="16" t="s">
        <v>32</v>
      </c>
      <c r="N485" s="16" t="s">
        <v>37</v>
      </c>
      <c r="O485" s="16" t="s">
        <v>33</v>
      </c>
      <c r="P485" s="16" t="s">
        <v>34</v>
      </c>
      <c r="Q485" s="16" t="s">
        <v>35</v>
      </c>
      <c r="R485" s="16" t="str">
        <f ca="1">CONCATENATE("X",H485)</f>
        <v>X0</v>
      </c>
      <c r="S485" s="16" t="s">
        <v>36</v>
      </c>
    </row>
    <row r="486" spans="1:19" ht="15.6" x14ac:dyDescent="0.25">
      <c r="A486" s="185">
        <f ca="1">IF($E$2="X",0,IF(K487&gt;2,H485,K487))</f>
        <v>0</v>
      </c>
      <c r="B486" s="25"/>
      <c r="C486" s="21" t="str">
        <f ca="1">+CONCATENATE(I486," ",G486)</f>
        <v>a) 0</v>
      </c>
      <c r="D486" s="22"/>
      <c r="G486" s="34">
        <f ca="1">IF(J486="FIN","",LOOKUP(I485,DATOS!A:A,DATOS!J:J))</f>
        <v>0</v>
      </c>
      <c r="I486" s="31" t="s">
        <v>53</v>
      </c>
      <c r="J486" s="37" t="str">
        <f>IF(J480="FIN","FIN",IF(J485=J479,"","FIN"))</f>
        <v/>
      </c>
      <c r="K486" s="16" t="s">
        <v>5</v>
      </c>
      <c r="L486" s="16">
        <f ca="1">IF(M486&gt;0,0,P486)</f>
        <v>0</v>
      </c>
      <c r="M486" s="16">
        <f ca="1">IF(P487&gt;0,1,0)</f>
        <v>0</v>
      </c>
      <c r="N486" s="16">
        <f ca="1">IF(M486=1,-1/COUNTA(Q486:Q489),0)</f>
        <v>0</v>
      </c>
      <c r="O486" s="16">
        <f>COUNTA(B486:B489)</f>
        <v>0</v>
      </c>
      <c r="P486" s="16">
        <f ca="1">COUNTIF(R486:R489,R485)</f>
        <v>0</v>
      </c>
      <c r="Q486" s="17" t="s">
        <v>0</v>
      </c>
      <c r="R486" s="16" t="str">
        <f>CONCATENATE(B486,Q486)</f>
        <v>A</v>
      </c>
      <c r="S486" s="16">
        <f ca="1">IF(P486&gt;0,P486+O486,O486*3)</f>
        <v>0</v>
      </c>
    </row>
    <row r="487" spans="1:19" ht="15.6" x14ac:dyDescent="0.25">
      <c r="A487" s="185"/>
      <c r="B487" s="25"/>
      <c r="C487" s="21" t="str">
        <f ca="1">+CONCATENATE(I487," ",G487)</f>
        <v>b) 0</v>
      </c>
      <c r="D487" s="22"/>
      <c r="G487" s="34">
        <f ca="1">IF(J486="FIN","",LOOKUP(I485,DATOS!A:A,DATOS!K:K))</f>
        <v>0</v>
      </c>
      <c r="I487" s="31" t="s">
        <v>52</v>
      </c>
      <c r="K487" s="16">
        <f ca="1">S486</f>
        <v>0</v>
      </c>
      <c r="L487" s="16"/>
      <c r="M487" s="16"/>
      <c r="N487" s="16"/>
      <c r="O487" s="16"/>
      <c r="P487" s="16">
        <f ca="1">O486-P486</f>
        <v>0</v>
      </c>
      <c r="Q487" s="17" t="s">
        <v>1</v>
      </c>
      <c r="R487" s="16" t="str">
        <f>CONCATENATE(B487,Q487)</f>
        <v>B</v>
      </c>
      <c r="S487" s="16"/>
    </row>
    <row r="488" spans="1:19" ht="15.6" x14ac:dyDescent="0.25">
      <c r="A488" s="185"/>
      <c r="B488" s="25"/>
      <c r="C488" s="21" t="str">
        <f ca="1">+CONCATENATE(I488," ",G488)</f>
        <v>c) 0</v>
      </c>
      <c r="D488" s="22"/>
      <c r="G488" s="34">
        <f ca="1">IF(J486="FIN","",LOOKUP(I485,DATOS!A:A,DATOS!L:L))</f>
        <v>0</v>
      </c>
      <c r="I488" s="31" t="s">
        <v>51</v>
      </c>
      <c r="K488" s="16"/>
      <c r="L488" s="16"/>
      <c r="M488" s="16"/>
      <c r="N488" s="16"/>
      <c r="O488" s="16"/>
      <c r="P488" s="16"/>
      <c r="Q488" s="17" t="s">
        <v>2</v>
      </c>
      <c r="R488" s="16" t="str">
        <f>CONCATENATE(B488,Q488)</f>
        <v>C</v>
      </c>
      <c r="S488" s="16"/>
    </row>
    <row r="489" spans="1:19" ht="15.6" x14ac:dyDescent="0.25">
      <c r="A489" s="185"/>
      <c r="B489" s="25"/>
      <c r="C489" s="21" t="str">
        <f ca="1">+CONCATENATE(I489," ",G489)</f>
        <v>d) 0</v>
      </c>
      <c r="D489" s="22"/>
      <c r="G489" s="34">
        <f ca="1">IF(J486="FIN","",LOOKUP(I485,DATOS!A:A,DATOS!M:M))</f>
        <v>0</v>
      </c>
      <c r="I489" s="31" t="s">
        <v>43</v>
      </c>
      <c r="K489" s="16"/>
      <c r="L489" s="16"/>
      <c r="M489" s="16"/>
      <c r="N489" s="16"/>
      <c r="O489" s="16"/>
      <c r="P489" s="16"/>
      <c r="Q489" s="17" t="s">
        <v>3</v>
      </c>
      <c r="R489" s="16" t="str">
        <f>CONCATENATE(B489,Q489)</f>
        <v>D</v>
      </c>
      <c r="S489" s="16"/>
    </row>
    <row r="490" spans="1:19" ht="15.6" x14ac:dyDescent="0.25">
      <c r="A490" s="9"/>
      <c r="B490" s="26"/>
      <c r="C490" s="23"/>
      <c r="D490" s="24"/>
      <c r="J490" s="15"/>
    </row>
    <row r="491" spans="1:19" ht="15.6" x14ac:dyDescent="0.25">
      <c r="A491" s="9"/>
      <c r="B491" s="27"/>
      <c r="C491" s="19" t="str">
        <f ca="1">+CONCATENATE(K491,".- ",G491)</f>
        <v>82.- 0</v>
      </c>
      <c r="D491" s="20"/>
      <c r="E491" s="9"/>
      <c r="F491" s="9"/>
      <c r="G491" s="36">
        <f ca="1">IF(J492="FIN","",LOOKUP(I491,DATOS!A:A,DATOS!G:G))</f>
        <v>0</v>
      </c>
      <c r="H491" s="36">
        <f ca="1">IF(J492="FIN",0,LOOKUP(I491,DATOS!A:A,DATOS!N:N))</f>
        <v>0</v>
      </c>
      <c r="I491" s="31">
        <f>+I485+1</f>
        <v>145</v>
      </c>
      <c r="J491" s="56">
        <f>IF(LOOKUP(I491,DATOS!A:A,DATOS!C:C)=0,J485,(LOOKUP(I491,DATOS!A:A,DATOS!C:C)))</f>
        <v>2</v>
      </c>
      <c r="K491" s="18">
        <f>+K485+1</f>
        <v>82</v>
      </c>
      <c r="L491" s="16" t="s">
        <v>31</v>
      </c>
      <c r="M491" s="16" t="s">
        <v>32</v>
      </c>
      <c r="N491" s="16" t="s">
        <v>37</v>
      </c>
      <c r="O491" s="16" t="s">
        <v>33</v>
      </c>
      <c r="P491" s="16" t="s">
        <v>34</v>
      </c>
      <c r="Q491" s="16" t="s">
        <v>35</v>
      </c>
      <c r="R491" s="16" t="str">
        <f ca="1">CONCATENATE("X",H491)</f>
        <v>X0</v>
      </c>
      <c r="S491" s="16" t="s">
        <v>36</v>
      </c>
    </row>
    <row r="492" spans="1:19" ht="15.6" x14ac:dyDescent="0.25">
      <c r="A492" s="185">
        <f ca="1">IF($E$2="X",0,IF(K493&gt;2,H491,K493))</f>
        <v>0</v>
      </c>
      <c r="B492" s="25"/>
      <c r="C492" s="21" t="str">
        <f ca="1">+CONCATENATE(I492," ",G492)</f>
        <v>a) 0</v>
      </c>
      <c r="D492" s="22"/>
      <c r="G492" s="34">
        <f ca="1">IF(J492="FIN","",LOOKUP(I491,DATOS!A:A,DATOS!J:J))</f>
        <v>0</v>
      </c>
      <c r="I492" s="31" t="s">
        <v>53</v>
      </c>
      <c r="J492" s="37" t="str">
        <f>IF(J486="FIN","FIN",IF(J491=J485,"","FIN"))</f>
        <v/>
      </c>
      <c r="K492" s="16" t="s">
        <v>5</v>
      </c>
      <c r="L492" s="16">
        <f ca="1">IF(M492&gt;0,0,P492)</f>
        <v>0</v>
      </c>
      <c r="M492" s="16">
        <f ca="1">IF(P493&gt;0,1,0)</f>
        <v>0</v>
      </c>
      <c r="N492" s="16">
        <f ca="1">IF(M492=1,-1/COUNTA(Q492:Q495),0)</f>
        <v>0</v>
      </c>
      <c r="O492" s="16">
        <f>COUNTA(B492:B495)</f>
        <v>0</v>
      </c>
      <c r="P492" s="16">
        <f ca="1">COUNTIF(R492:R495,R491)</f>
        <v>0</v>
      </c>
      <c r="Q492" s="17" t="s">
        <v>0</v>
      </c>
      <c r="R492" s="16" t="str">
        <f>CONCATENATE(B492,Q492)</f>
        <v>A</v>
      </c>
      <c r="S492" s="16">
        <f ca="1">IF(P492&gt;0,P492+O492,O492*3)</f>
        <v>0</v>
      </c>
    </row>
    <row r="493" spans="1:19" ht="15.6" x14ac:dyDescent="0.25">
      <c r="A493" s="185"/>
      <c r="B493" s="25"/>
      <c r="C493" s="21" t="str">
        <f ca="1">+CONCATENATE(I493," ",G493)</f>
        <v>b) 0</v>
      </c>
      <c r="D493" s="22"/>
      <c r="G493" s="34">
        <f ca="1">IF(J492="FIN","",LOOKUP(I491,DATOS!A:A,DATOS!K:K))</f>
        <v>0</v>
      </c>
      <c r="I493" s="31" t="s">
        <v>52</v>
      </c>
      <c r="K493" s="16">
        <f ca="1">S492</f>
        <v>0</v>
      </c>
      <c r="L493" s="16"/>
      <c r="M493" s="16"/>
      <c r="N493" s="16"/>
      <c r="O493" s="16"/>
      <c r="P493" s="16">
        <f ca="1">O492-P492</f>
        <v>0</v>
      </c>
      <c r="Q493" s="17" t="s">
        <v>1</v>
      </c>
      <c r="R493" s="16" t="str">
        <f>CONCATENATE(B493,Q493)</f>
        <v>B</v>
      </c>
      <c r="S493" s="16"/>
    </row>
    <row r="494" spans="1:19" ht="15.6" x14ac:dyDescent="0.25">
      <c r="A494" s="185"/>
      <c r="B494" s="25"/>
      <c r="C494" s="21" t="str">
        <f ca="1">+CONCATENATE(I494," ",G494)</f>
        <v>c) 0</v>
      </c>
      <c r="D494" s="22"/>
      <c r="G494" s="34">
        <f ca="1">IF(J492="FIN","",LOOKUP(I491,DATOS!A:A,DATOS!L:L))</f>
        <v>0</v>
      </c>
      <c r="I494" s="31" t="s">
        <v>51</v>
      </c>
      <c r="K494" s="16"/>
      <c r="L494" s="16"/>
      <c r="M494" s="16"/>
      <c r="N494" s="16"/>
      <c r="O494" s="16"/>
      <c r="P494" s="16"/>
      <c r="Q494" s="17" t="s">
        <v>2</v>
      </c>
      <c r="R494" s="16" t="str">
        <f>CONCATENATE(B494,Q494)</f>
        <v>C</v>
      </c>
      <c r="S494" s="16"/>
    </row>
    <row r="495" spans="1:19" ht="15.6" x14ac:dyDescent="0.25">
      <c r="A495" s="185"/>
      <c r="B495" s="25"/>
      <c r="C495" s="21" t="str">
        <f ca="1">+CONCATENATE(I495," ",G495)</f>
        <v>d) 0</v>
      </c>
      <c r="D495" s="22"/>
      <c r="G495" s="34">
        <f ca="1">IF(J492="FIN","",LOOKUP(I491,DATOS!A:A,DATOS!M:M))</f>
        <v>0</v>
      </c>
      <c r="I495" s="31" t="s">
        <v>43</v>
      </c>
      <c r="K495" s="16"/>
      <c r="L495" s="16"/>
      <c r="M495" s="16"/>
      <c r="N495" s="16"/>
      <c r="O495" s="16"/>
      <c r="P495" s="16"/>
      <c r="Q495" s="17" t="s">
        <v>3</v>
      </c>
      <c r="R495" s="16" t="str">
        <f>CONCATENATE(B495,Q495)</f>
        <v>D</v>
      </c>
      <c r="S495" s="16"/>
    </row>
    <row r="496" spans="1:19" ht="15.6" x14ac:dyDescent="0.25">
      <c r="A496" s="9"/>
      <c r="B496" s="26"/>
      <c r="C496" s="23"/>
      <c r="D496" s="24"/>
      <c r="J496" s="15"/>
    </row>
    <row r="497" spans="1:19" ht="15.6" x14ac:dyDescent="0.25">
      <c r="A497" s="9"/>
      <c r="B497" s="27"/>
      <c r="C497" s="19" t="str">
        <f ca="1">+CONCATENATE(K497,".- ",G497)</f>
        <v>83.- 0</v>
      </c>
      <c r="D497" s="20"/>
      <c r="E497" s="9"/>
      <c r="F497" s="9"/>
      <c r="G497" s="36">
        <f ca="1">IF(J498="FIN","",LOOKUP(I497,DATOS!A:A,DATOS!G:G))</f>
        <v>0</v>
      </c>
      <c r="H497" s="36">
        <f ca="1">IF(J498="FIN",0,LOOKUP(I497,DATOS!A:A,DATOS!N:N))</f>
        <v>0</v>
      </c>
      <c r="I497" s="31">
        <f>+I491+1</f>
        <v>146</v>
      </c>
      <c r="J497" s="56">
        <f>IF(LOOKUP(I497,DATOS!A:A,DATOS!C:C)=0,J491,(LOOKUP(I497,DATOS!A:A,DATOS!C:C)))</f>
        <v>2</v>
      </c>
      <c r="K497" s="18">
        <f>+K491+1</f>
        <v>83</v>
      </c>
      <c r="L497" s="16" t="s">
        <v>31</v>
      </c>
      <c r="M497" s="16" t="s">
        <v>32</v>
      </c>
      <c r="N497" s="16" t="s">
        <v>37</v>
      </c>
      <c r="O497" s="16" t="s">
        <v>33</v>
      </c>
      <c r="P497" s="16" t="s">
        <v>34</v>
      </c>
      <c r="Q497" s="16" t="s">
        <v>35</v>
      </c>
      <c r="R497" s="16" t="str">
        <f ca="1">CONCATENATE("X",H497)</f>
        <v>X0</v>
      </c>
      <c r="S497" s="16" t="s">
        <v>36</v>
      </c>
    </row>
    <row r="498" spans="1:19" ht="15.6" x14ac:dyDescent="0.25">
      <c r="A498" s="185">
        <f ca="1">IF($E$2="X",0,IF(K499&gt;2,H497,K499))</f>
        <v>0</v>
      </c>
      <c r="B498" s="25"/>
      <c r="C498" s="21" t="str">
        <f ca="1">+CONCATENATE(I498," ",G498)</f>
        <v>a) 0</v>
      </c>
      <c r="D498" s="22"/>
      <c r="G498" s="34">
        <f ca="1">IF(J498="FIN","",LOOKUP(I497,DATOS!A:A,DATOS!J:J))</f>
        <v>0</v>
      </c>
      <c r="I498" s="31" t="s">
        <v>53</v>
      </c>
      <c r="J498" s="37" t="str">
        <f>IF(J492="FIN","FIN",IF(J497=J491,"","FIN"))</f>
        <v/>
      </c>
      <c r="K498" s="16" t="s">
        <v>5</v>
      </c>
      <c r="L498" s="16">
        <f ca="1">IF(M498&gt;0,0,P498)</f>
        <v>0</v>
      </c>
      <c r="M498" s="16">
        <f ca="1">IF(P499&gt;0,1,0)</f>
        <v>0</v>
      </c>
      <c r="N498" s="16">
        <f ca="1">IF(M498=1,-1/COUNTA(Q498:Q501),0)</f>
        <v>0</v>
      </c>
      <c r="O498" s="16">
        <f>COUNTA(B498:B501)</f>
        <v>0</v>
      </c>
      <c r="P498" s="16">
        <f ca="1">COUNTIF(R498:R501,R497)</f>
        <v>0</v>
      </c>
      <c r="Q498" s="17" t="s">
        <v>0</v>
      </c>
      <c r="R498" s="16" t="str">
        <f>CONCATENATE(B498,Q498)</f>
        <v>A</v>
      </c>
      <c r="S498" s="16">
        <f ca="1">IF(P498&gt;0,P498+O498,O498*3)</f>
        <v>0</v>
      </c>
    </row>
    <row r="499" spans="1:19" ht="15.6" x14ac:dyDescent="0.25">
      <c r="A499" s="185"/>
      <c r="B499" s="25"/>
      <c r="C499" s="21" t="str">
        <f ca="1">+CONCATENATE(I499," ",G499)</f>
        <v>b) 0</v>
      </c>
      <c r="D499" s="22"/>
      <c r="G499" s="34">
        <f ca="1">IF(J498="FIN","",LOOKUP(I497,DATOS!A:A,DATOS!K:K))</f>
        <v>0</v>
      </c>
      <c r="I499" s="31" t="s">
        <v>52</v>
      </c>
      <c r="K499" s="16">
        <f ca="1">S498</f>
        <v>0</v>
      </c>
      <c r="L499" s="16"/>
      <c r="M499" s="16"/>
      <c r="N499" s="16"/>
      <c r="O499" s="16"/>
      <c r="P499" s="16">
        <f ca="1">O498-P498</f>
        <v>0</v>
      </c>
      <c r="Q499" s="17" t="s">
        <v>1</v>
      </c>
      <c r="R499" s="16" t="str">
        <f>CONCATENATE(B499,Q499)</f>
        <v>B</v>
      </c>
      <c r="S499" s="16"/>
    </row>
    <row r="500" spans="1:19" ht="15.6" x14ac:dyDescent="0.25">
      <c r="A500" s="185"/>
      <c r="B500" s="25"/>
      <c r="C500" s="21" t="str">
        <f ca="1">+CONCATENATE(I500," ",G500)</f>
        <v>c) 0</v>
      </c>
      <c r="D500" s="22"/>
      <c r="G500" s="34">
        <f ca="1">IF(J498="FIN","",LOOKUP(I497,DATOS!A:A,DATOS!L:L))</f>
        <v>0</v>
      </c>
      <c r="I500" s="31" t="s">
        <v>51</v>
      </c>
      <c r="K500" s="16"/>
      <c r="L500" s="16"/>
      <c r="M500" s="16"/>
      <c r="N500" s="16"/>
      <c r="O500" s="16"/>
      <c r="P500" s="16"/>
      <c r="Q500" s="17" t="s">
        <v>2</v>
      </c>
      <c r="R500" s="16" t="str">
        <f>CONCATENATE(B500,Q500)</f>
        <v>C</v>
      </c>
      <c r="S500" s="16"/>
    </row>
    <row r="501" spans="1:19" ht="15.6" x14ac:dyDescent="0.25">
      <c r="A501" s="185"/>
      <c r="B501" s="25"/>
      <c r="C501" s="21" t="str">
        <f ca="1">+CONCATENATE(I501," ",G501)</f>
        <v>d) 0</v>
      </c>
      <c r="D501" s="22"/>
      <c r="G501" s="34">
        <f ca="1">IF(J498="FIN","",LOOKUP(I497,DATOS!A:A,DATOS!M:M))</f>
        <v>0</v>
      </c>
      <c r="I501" s="31" t="s">
        <v>43</v>
      </c>
      <c r="K501" s="16"/>
      <c r="L501" s="16"/>
      <c r="M501" s="16"/>
      <c r="N501" s="16"/>
      <c r="O501" s="16"/>
      <c r="P501" s="16"/>
      <c r="Q501" s="17" t="s">
        <v>3</v>
      </c>
      <c r="R501" s="16" t="str">
        <f>CONCATENATE(B501,Q501)</f>
        <v>D</v>
      </c>
      <c r="S501" s="16"/>
    </row>
    <row r="502" spans="1:19" ht="15.6" x14ac:dyDescent="0.25">
      <c r="A502" s="9"/>
      <c r="B502" s="26"/>
      <c r="C502" s="23"/>
      <c r="D502" s="24"/>
      <c r="J502" s="15"/>
    </row>
    <row r="503" spans="1:19" ht="15.6" x14ac:dyDescent="0.25">
      <c r="A503" s="9"/>
      <c r="B503" s="27"/>
      <c r="C503" s="19" t="str">
        <f ca="1">+CONCATENATE(K503,".- ",G503)</f>
        <v>84.- 0</v>
      </c>
      <c r="D503" s="20"/>
      <c r="E503" s="9"/>
      <c r="F503" s="9"/>
      <c r="G503" s="36">
        <f ca="1">IF(J504="FIN","",LOOKUP(I503,DATOS!A:A,DATOS!G:G))</f>
        <v>0</v>
      </c>
      <c r="H503" s="36">
        <f ca="1">IF(J504="FIN",0,LOOKUP(I503,DATOS!A:A,DATOS!N:N))</f>
        <v>0</v>
      </c>
      <c r="I503" s="31">
        <f>+I497+1</f>
        <v>147</v>
      </c>
      <c r="J503" s="56">
        <f>IF(LOOKUP(I503,DATOS!A:A,DATOS!C:C)=0,J497,(LOOKUP(I503,DATOS!A:A,DATOS!C:C)))</f>
        <v>2</v>
      </c>
      <c r="K503" s="18">
        <f>+K497+1</f>
        <v>84</v>
      </c>
      <c r="L503" s="16" t="s">
        <v>31</v>
      </c>
      <c r="M503" s="16" t="s">
        <v>32</v>
      </c>
      <c r="N503" s="16" t="s">
        <v>37</v>
      </c>
      <c r="O503" s="16" t="s">
        <v>33</v>
      </c>
      <c r="P503" s="16" t="s">
        <v>34</v>
      </c>
      <c r="Q503" s="16" t="s">
        <v>35</v>
      </c>
      <c r="R503" s="16" t="str">
        <f ca="1">CONCATENATE("X",H503)</f>
        <v>X0</v>
      </c>
      <c r="S503" s="16" t="s">
        <v>36</v>
      </c>
    </row>
    <row r="504" spans="1:19" ht="15.6" x14ac:dyDescent="0.25">
      <c r="A504" s="185">
        <f ca="1">IF($E$2="X",0,IF(K505&gt;2,H503,K505))</f>
        <v>0</v>
      </c>
      <c r="B504" s="25"/>
      <c r="C504" s="21" t="str">
        <f ca="1">+CONCATENATE(I504," ",G504)</f>
        <v>a) 0</v>
      </c>
      <c r="D504" s="22"/>
      <c r="G504" s="34">
        <f ca="1">IF(J504="FIN","",LOOKUP(I503,DATOS!A:A,DATOS!J:J))</f>
        <v>0</v>
      </c>
      <c r="I504" s="31" t="s">
        <v>53</v>
      </c>
      <c r="J504" s="37" t="str">
        <f>IF(J498="FIN","FIN",IF(J503=J497,"","FIN"))</f>
        <v/>
      </c>
      <c r="K504" s="16" t="s">
        <v>5</v>
      </c>
      <c r="L504" s="16">
        <f ca="1">IF(M504&gt;0,0,P504)</f>
        <v>0</v>
      </c>
      <c r="M504" s="16">
        <f ca="1">IF(P505&gt;0,1,0)</f>
        <v>0</v>
      </c>
      <c r="N504" s="16">
        <f ca="1">IF(M504=1,-1/COUNTA(Q504:Q507),0)</f>
        <v>0</v>
      </c>
      <c r="O504" s="16">
        <f>COUNTA(B504:B507)</f>
        <v>0</v>
      </c>
      <c r="P504" s="16">
        <f ca="1">COUNTIF(R504:R507,R503)</f>
        <v>0</v>
      </c>
      <c r="Q504" s="17" t="s">
        <v>0</v>
      </c>
      <c r="R504" s="16" t="str">
        <f>CONCATENATE(B504,Q504)</f>
        <v>A</v>
      </c>
      <c r="S504" s="16">
        <f ca="1">IF(P504&gt;0,P504+O504,O504*3)</f>
        <v>0</v>
      </c>
    </row>
    <row r="505" spans="1:19" ht="15.6" x14ac:dyDescent="0.25">
      <c r="A505" s="185"/>
      <c r="B505" s="25"/>
      <c r="C505" s="21" t="str">
        <f ca="1">+CONCATENATE(I505," ",G505)</f>
        <v>b) 0</v>
      </c>
      <c r="D505" s="22"/>
      <c r="G505" s="34">
        <f ca="1">IF(J504="FIN","",LOOKUP(I503,DATOS!A:A,DATOS!K:K))</f>
        <v>0</v>
      </c>
      <c r="I505" s="31" t="s">
        <v>52</v>
      </c>
      <c r="K505" s="16">
        <f ca="1">S504</f>
        <v>0</v>
      </c>
      <c r="L505" s="16"/>
      <c r="M505" s="16"/>
      <c r="N505" s="16"/>
      <c r="O505" s="16"/>
      <c r="P505" s="16">
        <f ca="1">O504-P504</f>
        <v>0</v>
      </c>
      <c r="Q505" s="17" t="s">
        <v>1</v>
      </c>
      <c r="R505" s="16" t="str">
        <f>CONCATENATE(B505,Q505)</f>
        <v>B</v>
      </c>
      <c r="S505" s="16"/>
    </row>
    <row r="506" spans="1:19" ht="15.6" x14ac:dyDescent="0.25">
      <c r="A506" s="185"/>
      <c r="B506" s="25"/>
      <c r="C506" s="21" t="str">
        <f ca="1">+CONCATENATE(I506," ",G506)</f>
        <v>c) 0</v>
      </c>
      <c r="D506" s="22"/>
      <c r="G506" s="34">
        <f ca="1">IF(J504="FIN","",LOOKUP(I503,DATOS!A:A,DATOS!L:L))</f>
        <v>0</v>
      </c>
      <c r="I506" s="31" t="s">
        <v>51</v>
      </c>
      <c r="K506" s="16"/>
      <c r="L506" s="16"/>
      <c r="M506" s="16"/>
      <c r="N506" s="16"/>
      <c r="O506" s="16"/>
      <c r="P506" s="16"/>
      <c r="Q506" s="17" t="s">
        <v>2</v>
      </c>
      <c r="R506" s="16" t="str">
        <f>CONCATENATE(B506,Q506)</f>
        <v>C</v>
      </c>
      <c r="S506" s="16"/>
    </row>
    <row r="507" spans="1:19" ht="15.6" x14ac:dyDescent="0.25">
      <c r="A507" s="185"/>
      <c r="B507" s="25"/>
      <c r="C507" s="21" t="str">
        <f ca="1">+CONCATENATE(I507," ",G507)</f>
        <v>d) 0</v>
      </c>
      <c r="D507" s="22"/>
      <c r="G507" s="34">
        <f ca="1">IF(J504="FIN","",LOOKUP(I503,DATOS!A:A,DATOS!M:M))</f>
        <v>0</v>
      </c>
      <c r="I507" s="31" t="s">
        <v>43</v>
      </c>
      <c r="K507" s="16"/>
      <c r="L507" s="16"/>
      <c r="M507" s="16"/>
      <c r="N507" s="16"/>
      <c r="O507" s="16"/>
      <c r="P507" s="16"/>
      <c r="Q507" s="17" t="s">
        <v>3</v>
      </c>
      <c r="R507" s="16" t="str">
        <f>CONCATENATE(B507,Q507)</f>
        <v>D</v>
      </c>
      <c r="S507" s="16"/>
    </row>
    <row r="508" spans="1:19" ht="15.6" x14ac:dyDescent="0.25">
      <c r="A508" s="9"/>
      <c r="B508" s="26"/>
      <c r="C508" s="23"/>
      <c r="D508" s="24"/>
      <c r="J508" s="15"/>
    </row>
    <row r="509" spans="1:19" ht="15.6" x14ac:dyDescent="0.25">
      <c r="A509" s="9"/>
      <c r="B509" s="27"/>
      <c r="C509" s="19" t="str">
        <f ca="1">+CONCATENATE(K509,".- ",G509)</f>
        <v>85.- 0</v>
      </c>
      <c r="D509" s="20"/>
      <c r="E509" s="9"/>
      <c r="F509" s="9"/>
      <c r="G509" s="36">
        <f ca="1">IF(J510="FIN","",LOOKUP(I509,DATOS!A:A,DATOS!G:G))</f>
        <v>0</v>
      </c>
      <c r="H509" s="36">
        <f ca="1">IF(J510="FIN",0,LOOKUP(I509,DATOS!A:A,DATOS!N:N))</f>
        <v>0</v>
      </c>
      <c r="I509" s="31">
        <f>+I503+1</f>
        <v>148</v>
      </c>
      <c r="J509" s="56">
        <f>IF(LOOKUP(I509,DATOS!A:A,DATOS!C:C)=0,J503,(LOOKUP(I509,DATOS!A:A,DATOS!C:C)))</f>
        <v>2</v>
      </c>
      <c r="K509" s="18">
        <f>+K503+1</f>
        <v>85</v>
      </c>
      <c r="L509" s="16" t="s">
        <v>31</v>
      </c>
      <c r="M509" s="16" t="s">
        <v>32</v>
      </c>
      <c r="N509" s="16" t="s">
        <v>37</v>
      </c>
      <c r="O509" s="16" t="s">
        <v>33</v>
      </c>
      <c r="P509" s="16" t="s">
        <v>34</v>
      </c>
      <c r="Q509" s="16" t="s">
        <v>35</v>
      </c>
      <c r="R509" s="16" t="str">
        <f ca="1">CONCATENATE("X",H509)</f>
        <v>X0</v>
      </c>
      <c r="S509" s="16" t="s">
        <v>36</v>
      </c>
    </row>
    <row r="510" spans="1:19" ht="15.6" x14ac:dyDescent="0.25">
      <c r="A510" s="185">
        <f ca="1">IF($E$2="X",0,IF(K511&gt;2,H509,K511))</f>
        <v>0</v>
      </c>
      <c r="B510" s="25"/>
      <c r="C510" s="21" t="str">
        <f ca="1">+CONCATENATE(I510," ",G510)</f>
        <v>a) 0</v>
      </c>
      <c r="D510" s="22"/>
      <c r="G510" s="34">
        <f ca="1">IF(J510="FIN","",LOOKUP(I509,DATOS!A:A,DATOS!J:J))</f>
        <v>0</v>
      </c>
      <c r="I510" s="31" t="s">
        <v>53</v>
      </c>
      <c r="J510" s="37" t="str">
        <f>IF(J504="FIN","FIN",IF(J509=J503,"","FIN"))</f>
        <v/>
      </c>
      <c r="K510" s="16" t="s">
        <v>5</v>
      </c>
      <c r="L510" s="16">
        <f ca="1">IF(M510&gt;0,0,P510)</f>
        <v>0</v>
      </c>
      <c r="M510" s="16">
        <f ca="1">IF(P511&gt;0,1,0)</f>
        <v>0</v>
      </c>
      <c r="N510" s="16">
        <f ca="1">IF(M510=1,-1/COUNTA(Q510:Q513),0)</f>
        <v>0</v>
      </c>
      <c r="O510" s="16">
        <f>COUNTA(B510:B513)</f>
        <v>0</v>
      </c>
      <c r="P510" s="16">
        <f ca="1">COUNTIF(R510:R513,R509)</f>
        <v>0</v>
      </c>
      <c r="Q510" s="17" t="s">
        <v>0</v>
      </c>
      <c r="R510" s="16" t="str">
        <f>CONCATENATE(B510,Q510)</f>
        <v>A</v>
      </c>
      <c r="S510" s="16">
        <f ca="1">IF(P510&gt;0,P510+O510,O510*3)</f>
        <v>0</v>
      </c>
    </row>
    <row r="511" spans="1:19" ht="15.6" x14ac:dyDescent="0.25">
      <c r="A511" s="185"/>
      <c r="B511" s="25"/>
      <c r="C511" s="21" t="str">
        <f ca="1">+CONCATENATE(I511," ",G511)</f>
        <v>b) 0</v>
      </c>
      <c r="D511" s="22"/>
      <c r="G511" s="34">
        <f ca="1">IF(J510="FIN","",LOOKUP(I509,DATOS!A:A,DATOS!K:K))</f>
        <v>0</v>
      </c>
      <c r="I511" s="31" t="s">
        <v>52</v>
      </c>
      <c r="K511" s="16">
        <f ca="1">S510</f>
        <v>0</v>
      </c>
      <c r="L511" s="16"/>
      <c r="M511" s="16"/>
      <c r="N511" s="16"/>
      <c r="O511" s="16"/>
      <c r="P511" s="16">
        <f ca="1">O510-P510</f>
        <v>0</v>
      </c>
      <c r="Q511" s="17" t="s">
        <v>1</v>
      </c>
      <c r="R511" s="16" t="str">
        <f>CONCATENATE(B511,Q511)</f>
        <v>B</v>
      </c>
      <c r="S511" s="16"/>
    </row>
    <row r="512" spans="1:19" ht="15.6" x14ac:dyDescent="0.25">
      <c r="A512" s="185"/>
      <c r="B512" s="25"/>
      <c r="C512" s="21" t="str">
        <f ca="1">+CONCATENATE(I512," ",G512)</f>
        <v>c) 0</v>
      </c>
      <c r="D512" s="22"/>
      <c r="G512" s="34">
        <f ca="1">IF(J510="FIN","",LOOKUP(I509,DATOS!A:A,DATOS!L:L))</f>
        <v>0</v>
      </c>
      <c r="I512" s="31" t="s">
        <v>51</v>
      </c>
      <c r="K512" s="16"/>
      <c r="L512" s="16"/>
      <c r="M512" s="16"/>
      <c r="N512" s="16"/>
      <c r="O512" s="16"/>
      <c r="P512" s="16"/>
      <c r="Q512" s="17" t="s">
        <v>2</v>
      </c>
      <c r="R512" s="16" t="str">
        <f>CONCATENATE(B512,Q512)</f>
        <v>C</v>
      </c>
      <c r="S512" s="16"/>
    </row>
    <row r="513" spans="1:19" ht="15.6" x14ac:dyDescent="0.25">
      <c r="A513" s="185"/>
      <c r="B513" s="25"/>
      <c r="C513" s="21" t="str">
        <f ca="1">+CONCATENATE(I513," ",G513)</f>
        <v>d) 0</v>
      </c>
      <c r="D513" s="22"/>
      <c r="G513" s="34">
        <f ca="1">IF(J510="FIN","",LOOKUP(I509,DATOS!A:A,DATOS!M:M))</f>
        <v>0</v>
      </c>
      <c r="I513" s="31" t="s">
        <v>43</v>
      </c>
      <c r="K513" s="16"/>
      <c r="L513" s="16"/>
      <c r="M513" s="16"/>
      <c r="N513" s="16"/>
      <c r="O513" s="16"/>
      <c r="P513" s="16"/>
      <c r="Q513" s="17" t="s">
        <v>3</v>
      </c>
      <c r="R513" s="16" t="str">
        <f>CONCATENATE(B513,Q513)</f>
        <v>D</v>
      </c>
      <c r="S513" s="16"/>
    </row>
    <row r="514" spans="1:19" ht="15.6" x14ac:dyDescent="0.25">
      <c r="A514" s="9"/>
      <c r="B514" s="26"/>
      <c r="C514" s="23"/>
      <c r="D514" s="24"/>
      <c r="J514" s="15"/>
    </row>
    <row r="515" spans="1:19" ht="15.6" x14ac:dyDescent="0.25">
      <c r="A515" s="9"/>
      <c r="B515" s="27"/>
      <c r="C515" s="19" t="str">
        <f ca="1">+CONCATENATE(K515,".- ",G515)</f>
        <v>86.- 0</v>
      </c>
      <c r="D515" s="20"/>
      <c r="E515" s="9"/>
      <c r="F515" s="9"/>
      <c r="G515" s="36">
        <f ca="1">IF(J516="FIN","",LOOKUP(I515,DATOS!A:A,DATOS!G:G))</f>
        <v>0</v>
      </c>
      <c r="H515" s="36">
        <f ca="1">IF(J516="FIN",0,LOOKUP(I515,DATOS!A:A,DATOS!N:N))</f>
        <v>0</v>
      </c>
      <c r="I515" s="31">
        <f>+I509+1</f>
        <v>149</v>
      </c>
      <c r="J515" s="56">
        <f>IF(LOOKUP(I515,DATOS!A:A,DATOS!C:C)=0,J509,(LOOKUP(I515,DATOS!A:A,DATOS!C:C)))</f>
        <v>2</v>
      </c>
      <c r="K515" s="18">
        <f>+K509+1</f>
        <v>86</v>
      </c>
      <c r="L515" s="16" t="s">
        <v>31</v>
      </c>
      <c r="M515" s="16" t="s">
        <v>32</v>
      </c>
      <c r="N515" s="16" t="s">
        <v>37</v>
      </c>
      <c r="O515" s="16" t="s">
        <v>33</v>
      </c>
      <c r="P515" s="16" t="s">
        <v>34</v>
      </c>
      <c r="Q515" s="16" t="s">
        <v>35</v>
      </c>
      <c r="R515" s="16" t="str">
        <f ca="1">CONCATENATE("X",H515)</f>
        <v>X0</v>
      </c>
      <c r="S515" s="16" t="s">
        <v>36</v>
      </c>
    </row>
    <row r="516" spans="1:19" ht="15.6" x14ac:dyDescent="0.25">
      <c r="A516" s="185">
        <f ca="1">IF($E$2="X",0,IF(K517&gt;2,H515,K517))</f>
        <v>0</v>
      </c>
      <c r="B516" s="25"/>
      <c r="C516" s="21" t="str">
        <f ca="1">+CONCATENATE(I516," ",G516)</f>
        <v>a) 0</v>
      </c>
      <c r="D516" s="22"/>
      <c r="G516" s="34">
        <f ca="1">IF(J516="FIN","",LOOKUP(I515,DATOS!A:A,DATOS!J:J))</f>
        <v>0</v>
      </c>
      <c r="I516" s="31" t="s">
        <v>53</v>
      </c>
      <c r="J516" s="37" t="str">
        <f>IF(J510="FIN","FIN",IF(J515=J509,"","FIN"))</f>
        <v/>
      </c>
      <c r="K516" s="16" t="s">
        <v>5</v>
      </c>
      <c r="L516" s="16">
        <f ca="1">IF(M516&gt;0,0,P516)</f>
        <v>0</v>
      </c>
      <c r="M516" s="16">
        <f ca="1">IF(P517&gt;0,1,0)</f>
        <v>0</v>
      </c>
      <c r="N516" s="16">
        <f ca="1">IF(M516=1,-1/COUNTA(Q516:Q519),0)</f>
        <v>0</v>
      </c>
      <c r="O516" s="16">
        <f>COUNTA(B516:B519)</f>
        <v>0</v>
      </c>
      <c r="P516" s="16">
        <f ca="1">COUNTIF(R516:R519,R515)</f>
        <v>0</v>
      </c>
      <c r="Q516" s="17" t="s">
        <v>0</v>
      </c>
      <c r="R516" s="16" t="str">
        <f>CONCATENATE(B516,Q516)</f>
        <v>A</v>
      </c>
      <c r="S516" s="16">
        <f ca="1">IF(P516&gt;0,P516+O516,O516*3)</f>
        <v>0</v>
      </c>
    </row>
    <row r="517" spans="1:19" ht="15.6" x14ac:dyDescent="0.25">
      <c r="A517" s="185"/>
      <c r="B517" s="25"/>
      <c r="C517" s="21" t="str">
        <f ca="1">+CONCATENATE(I517," ",G517)</f>
        <v>b) 0</v>
      </c>
      <c r="D517" s="22"/>
      <c r="G517" s="34">
        <f ca="1">IF(J516="FIN","",LOOKUP(I515,DATOS!A:A,DATOS!K:K))</f>
        <v>0</v>
      </c>
      <c r="I517" s="31" t="s">
        <v>52</v>
      </c>
      <c r="K517" s="16">
        <f ca="1">S516</f>
        <v>0</v>
      </c>
      <c r="L517" s="16"/>
      <c r="M517" s="16"/>
      <c r="N517" s="16"/>
      <c r="O517" s="16"/>
      <c r="P517" s="16">
        <f ca="1">O516-P516</f>
        <v>0</v>
      </c>
      <c r="Q517" s="17" t="s">
        <v>1</v>
      </c>
      <c r="R517" s="16" t="str">
        <f>CONCATENATE(B517,Q517)</f>
        <v>B</v>
      </c>
      <c r="S517" s="16"/>
    </row>
    <row r="518" spans="1:19" ht="15.6" x14ac:dyDescent="0.25">
      <c r="A518" s="185"/>
      <c r="B518" s="25"/>
      <c r="C518" s="21" t="str">
        <f ca="1">+CONCATENATE(I518," ",G518)</f>
        <v>c) 0</v>
      </c>
      <c r="D518" s="22"/>
      <c r="G518" s="34">
        <f ca="1">IF(J516="FIN","",LOOKUP(I515,DATOS!A:A,DATOS!L:L))</f>
        <v>0</v>
      </c>
      <c r="I518" s="31" t="s">
        <v>51</v>
      </c>
      <c r="K518" s="16"/>
      <c r="L518" s="16"/>
      <c r="M518" s="16"/>
      <c r="N518" s="16"/>
      <c r="O518" s="16"/>
      <c r="P518" s="16"/>
      <c r="Q518" s="17" t="s">
        <v>2</v>
      </c>
      <c r="R518" s="16" t="str">
        <f>CONCATENATE(B518,Q518)</f>
        <v>C</v>
      </c>
      <c r="S518" s="16"/>
    </row>
    <row r="519" spans="1:19" ht="15.6" x14ac:dyDescent="0.25">
      <c r="A519" s="185"/>
      <c r="B519" s="25"/>
      <c r="C519" s="21" t="str">
        <f ca="1">+CONCATENATE(I519," ",G519)</f>
        <v>d) 0</v>
      </c>
      <c r="D519" s="22"/>
      <c r="G519" s="34">
        <f ca="1">IF(J516="FIN","",LOOKUP(I515,DATOS!A:A,DATOS!M:M))</f>
        <v>0</v>
      </c>
      <c r="I519" s="31" t="s">
        <v>43</v>
      </c>
      <c r="K519" s="16"/>
      <c r="L519" s="16"/>
      <c r="M519" s="16"/>
      <c r="N519" s="16"/>
      <c r="O519" s="16"/>
      <c r="P519" s="16"/>
      <c r="Q519" s="17" t="s">
        <v>3</v>
      </c>
      <c r="R519" s="16" t="str">
        <f>CONCATENATE(B519,Q519)</f>
        <v>D</v>
      </c>
      <c r="S519" s="16"/>
    </row>
    <row r="520" spans="1:19" ht="15.6" x14ac:dyDescent="0.25">
      <c r="A520" s="9"/>
      <c r="B520" s="26"/>
      <c r="C520" s="23"/>
      <c r="D520" s="24"/>
      <c r="J520" s="15"/>
    </row>
    <row r="521" spans="1:19" ht="15.6" x14ac:dyDescent="0.25">
      <c r="A521" s="9"/>
      <c r="B521" s="27"/>
      <c r="C521" s="19" t="str">
        <f ca="1">+CONCATENATE(K521,".- ",G521)</f>
        <v>87.- 0</v>
      </c>
      <c r="D521" s="20"/>
      <c r="E521" s="9"/>
      <c r="F521" s="9"/>
      <c r="G521" s="36">
        <f ca="1">IF(J522="FIN","",LOOKUP(I521,DATOS!A:A,DATOS!G:G))</f>
        <v>0</v>
      </c>
      <c r="H521" s="36">
        <f ca="1">IF(J522="FIN",0,LOOKUP(I521,DATOS!A:A,DATOS!N:N))</f>
        <v>0</v>
      </c>
      <c r="I521" s="31">
        <f>+I515+1</f>
        <v>150</v>
      </c>
      <c r="J521" s="56">
        <f>IF(LOOKUP(I521,DATOS!A:A,DATOS!C:C)=0,J515,(LOOKUP(I521,DATOS!A:A,DATOS!C:C)))</f>
        <v>2</v>
      </c>
      <c r="K521" s="18">
        <f>+K515+1</f>
        <v>87</v>
      </c>
      <c r="L521" s="16" t="s">
        <v>31</v>
      </c>
      <c r="M521" s="16" t="s">
        <v>32</v>
      </c>
      <c r="N521" s="16" t="s">
        <v>37</v>
      </c>
      <c r="O521" s="16" t="s">
        <v>33</v>
      </c>
      <c r="P521" s="16" t="s">
        <v>34</v>
      </c>
      <c r="Q521" s="16" t="s">
        <v>35</v>
      </c>
      <c r="R521" s="16" t="str">
        <f ca="1">CONCATENATE("X",H521)</f>
        <v>X0</v>
      </c>
      <c r="S521" s="16" t="s">
        <v>36</v>
      </c>
    </row>
    <row r="522" spans="1:19" ht="15.6" x14ac:dyDescent="0.25">
      <c r="A522" s="185">
        <f ca="1">IF($E$2="X",0,IF(K523&gt;2,H521,K523))</f>
        <v>0</v>
      </c>
      <c r="B522" s="25"/>
      <c r="C522" s="21" t="str">
        <f ca="1">+CONCATENATE(I522," ",G522)</f>
        <v>a) 0</v>
      </c>
      <c r="D522" s="22"/>
      <c r="G522" s="34">
        <f ca="1">IF(J522="FIN","",LOOKUP(I521,DATOS!A:A,DATOS!J:J))</f>
        <v>0</v>
      </c>
      <c r="I522" s="31" t="s">
        <v>53</v>
      </c>
      <c r="J522" s="37" t="str">
        <f>IF(J516="FIN","FIN",IF(J521=J515,"","FIN"))</f>
        <v/>
      </c>
      <c r="K522" s="16" t="s">
        <v>5</v>
      </c>
      <c r="L522" s="16">
        <f ca="1">IF(M522&gt;0,0,P522)</f>
        <v>0</v>
      </c>
      <c r="M522" s="16">
        <f ca="1">IF(P523&gt;0,1,0)</f>
        <v>0</v>
      </c>
      <c r="N522" s="16">
        <f ca="1">IF(M522=1,-1/COUNTA(Q522:Q525),0)</f>
        <v>0</v>
      </c>
      <c r="O522" s="16">
        <f>COUNTA(B522:B525)</f>
        <v>0</v>
      </c>
      <c r="P522" s="16">
        <f ca="1">COUNTIF(R522:R525,R521)</f>
        <v>0</v>
      </c>
      <c r="Q522" s="17" t="s">
        <v>0</v>
      </c>
      <c r="R522" s="16" t="str">
        <f>CONCATENATE(B522,Q522)</f>
        <v>A</v>
      </c>
      <c r="S522" s="16">
        <f ca="1">IF(P522&gt;0,P522+O522,O522*3)</f>
        <v>0</v>
      </c>
    </row>
    <row r="523" spans="1:19" ht="15.6" x14ac:dyDescent="0.25">
      <c r="A523" s="185"/>
      <c r="B523" s="25"/>
      <c r="C523" s="21" t="str">
        <f ca="1">+CONCATENATE(I523," ",G523)</f>
        <v>b) 0</v>
      </c>
      <c r="D523" s="22"/>
      <c r="G523" s="34">
        <f ca="1">IF(J522="FIN","",LOOKUP(I521,DATOS!A:A,DATOS!K:K))</f>
        <v>0</v>
      </c>
      <c r="I523" s="31" t="s">
        <v>52</v>
      </c>
      <c r="K523" s="16">
        <f ca="1">S522</f>
        <v>0</v>
      </c>
      <c r="L523" s="16"/>
      <c r="M523" s="16"/>
      <c r="N523" s="16"/>
      <c r="O523" s="16"/>
      <c r="P523" s="16">
        <f ca="1">O522-P522</f>
        <v>0</v>
      </c>
      <c r="Q523" s="17" t="s">
        <v>1</v>
      </c>
      <c r="R523" s="16" t="str">
        <f>CONCATENATE(B523,Q523)</f>
        <v>B</v>
      </c>
      <c r="S523" s="16"/>
    </row>
    <row r="524" spans="1:19" ht="15.6" x14ac:dyDescent="0.25">
      <c r="A524" s="185"/>
      <c r="B524" s="25"/>
      <c r="C524" s="21" t="str">
        <f ca="1">+CONCATENATE(I524," ",G524)</f>
        <v>c) 0</v>
      </c>
      <c r="D524" s="22"/>
      <c r="G524" s="34">
        <f ca="1">IF(J522="FIN","",LOOKUP(I521,DATOS!A:A,DATOS!L:L))</f>
        <v>0</v>
      </c>
      <c r="I524" s="31" t="s">
        <v>51</v>
      </c>
      <c r="K524" s="16"/>
      <c r="L524" s="16"/>
      <c r="M524" s="16"/>
      <c r="N524" s="16"/>
      <c r="O524" s="16"/>
      <c r="P524" s="16"/>
      <c r="Q524" s="17" t="s">
        <v>2</v>
      </c>
      <c r="R524" s="16" t="str">
        <f>CONCATENATE(B524,Q524)</f>
        <v>C</v>
      </c>
      <c r="S524" s="16"/>
    </row>
    <row r="525" spans="1:19" ht="15.6" x14ac:dyDescent="0.25">
      <c r="A525" s="185"/>
      <c r="B525" s="25"/>
      <c r="C525" s="21" t="str">
        <f ca="1">+CONCATENATE(I525," ",G525)</f>
        <v>d) 0</v>
      </c>
      <c r="D525" s="22"/>
      <c r="G525" s="34">
        <f ca="1">IF(J522="FIN","",LOOKUP(I521,DATOS!A:A,DATOS!M:M))</f>
        <v>0</v>
      </c>
      <c r="I525" s="31" t="s">
        <v>43</v>
      </c>
      <c r="K525" s="16"/>
      <c r="L525" s="16"/>
      <c r="M525" s="16"/>
      <c r="N525" s="16"/>
      <c r="O525" s="16"/>
      <c r="P525" s="16"/>
      <c r="Q525" s="17" t="s">
        <v>3</v>
      </c>
      <c r="R525" s="16" t="str">
        <f>CONCATENATE(B525,Q525)</f>
        <v>D</v>
      </c>
      <c r="S525" s="16"/>
    </row>
    <row r="526" spans="1:19" ht="15.6" x14ac:dyDescent="0.25">
      <c r="A526" s="9"/>
      <c r="B526" s="26"/>
      <c r="C526" s="23"/>
      <c r="D526" s="24"/>
      <c r="J526" s="15"/>
    </row>
    <row r="527" spans="1:19" ht="15.6" x14ac:dyDescent="0.25">
      <c r="A527" s="9"/>
      <c r="B527" s="27"/>
      <c r="C527" s="19" t="str">
        <f ca="1">+CONCATENATE(K527,".- ",G527)</f>
        <v>88.- 0</v>
      </c>
      <c r="D527" s="20"/>
      <c r="E527" s="9"/>
      <c r="F527" s="9"/>
      <c r="G527" s="36">
        <f ca="1">IF(J528="FIN","",LOOKUP(I527,DATOS!A:A,DATOS!G:G))</f>
        <v>0</v>
      </c>
      <c r="H527" s="36">
        <f ca="1">IF(J528="FIN",0,LOOKUP(I527,DATOS!A:A,DATOS!N:N))</f>
        <v>0</v>
      </c>
      <c r="I527" s="31">
        <f>+I521+1</f>
        <v>151</v>
      </c>
      <c r="J527" s="56">
        <f>IF(LOOKUP(I527,DATOS!A:A,DATOS!C:C)=0,J521,(LOOKUP(I527,DATOS!A:A,DATOS!C:C)))</f>
        <v>2</v>
      </c>
      <c r="K527" s="18">
        <f>+K521+1</f>
        <v>88</v>
      </c>
      <c r="L527" s="16" t="s">
        <v>31</v>
      </c>
      <c r="M527" s="16" t="s">
        <v>32</v>
      </c>
      <c r="N527" s="16" t="s">
        <v>37</v>
      </c>
      <c r="O527" s="16" t="s">
        <v>33</v>
      </c>
      <c r="P527" s="16" t="s">
        <v>34</v>
      </c>
      <c r="Q527" s="16" t="s">
        <v>35</v>
      </c>
      <c r="R527" s="16" t="str">
        <f ca="1">CONCATENATE("X",H527)</f>
        <v>X0</v>
      </c>
      <c r="S527" s="16" t="s">
        <v>36</v>
      </c>
    </row>
    <row r="528" spans="1:19" ht="15.6" x14ac:dyDescent="0.25">
      <c r="A528" s="185">
        <f ca="1">IF($E$2="X",0,IF(K529&gt;2,H527,K529))</f>
        <v>0</v>
      </c>
      <c r="B528" s="25"/>
      <c r="C528" s="21" t="str">
        <f ca="1">+CONCATENATE(I528," ",G528)</f>
        <v>a) 0</v>
      </c>
      <c r="D528" s="22"/>
      <c r="G528" s="34">
        <f ca="1">IF(J528="FIN","",LOOKUP(I527,DATOS!A:A,DATOS!J:J))</f>
        <v>0</v>
      </c>
      <c r="I528" s="31" t="s">
        <v>53</v>
      </c>
      <c r="J528" s="37" t="str">
        <f>IF(J522="FIN","FIN",IF(J527=J521,"","FIN"))</f>
        <v/>
      </c>
      <c r="K528" s="16" t="s">
        <v>5</v>
      </c>
      <c r="L528" s="16">
        <f ca="1">IF(M528&gt;0,0,P528)</f>
        <v>0</v>
      </c>
      <c r="M528" s="16">
        <f ca="1">IF(P529&gt;0,1,0)</f>
        <v>0</v>
      </c>
      <c r="N528" s="16">
        <f ca="1">IF(M528=1,-1/COUNTA(Q528:Q531),0)</f>
        <v>0</v>
      </c>
      <c r="O528" s="16">
        <f>COUNTA(B528:B531)</f>
        <v>0</v>
      </c>
      <c r="P528" s="16">
        <f ca="1">COUNTIF(R528:R531,R527)</f>
        <v>0</v>
      </c>
      <c r="Q528" s="17" t="s">
        <v>0</v>
      </c>
      <c r="R528" s="16" t="str">
        <f>CONCATENATE(B528,Q528)</f>
        <v>A</v>
      </c>
      <c r="S528" s="16">
        <f ca="1">IF(P528&gt;0,P528+O528,O528*3)</f>
        <v>0</v>
      </c>
    </row>
    <row r="529" spans="1:19" ht="15.6" x14ac:dyDescent="0.25">
      <c r="A529" s="185"/>
      <c r="B529" s="25"/>
      <c r="C529" s="21" t="str">
        <f ca="1">+CONCATENATE(I529," ",G529)</f>
        <v>b) 0</v>
      </c>
      <c r="D529" s="22"/>
      <c r="G529" s="34">
        <f ca="1">IF(J528="FIN","",LOOKUP(I527,DATOS!A:A,DATOS!K:K))</f>
        <v>0</v>
      </c>
      <c r="I529" s="31" t="s">
        <v>52</v>
      </c>
      <c r="K529" s="16">
        <f ca="1">S528</f>
        <v>0</v>
      </c>
      <c r="L529" s="16"/>
      <c r="M529" s="16"/>
      <c r="N529" s="16"/>
      <c r="O529" s="16"/>
      <c r="P529" s="16">
        <f ca="1">O528-P528</f>
        <v>0</v>
      </c>
      <c r="Q529" s="17" t="s">
        <v>1</v>
      </c>
      <c r="R529" s="16" t="str">
        <f>CONCATENATE(B529,Q529)</f>
        <v>B</v>
      </c>
      <c r="S529" s="16"/>
    </row>
    <row r="530" spans="1:19" ht="15.6" x14ac:dyDescent="0.25">
      <c r="A530" s="185"/>
      <c r="B530" s="25"/>
      <c r="C530" s="21" t="str">
        <f ca="1">+CONCATENATE(I530," ",G530)</f>
        <v>c) 0</v>
      </c>
      <c r="D530" s="22"/>
      <c r="G530" s="34">
        <f ca="1">IF(J528="FIN","",LOOKUP(I527,DATOS!A:A,DATOS!L:L))</f>
        <v>0</v>
      </c>
      <c r="I530" s="31" t="s">
        <v>51</v>
      </c>
      <c r="K530" s="16"/>
      <c r="L530" s="16"/>
      <c r="M530" s="16"/>
      <c r="N530" s="16"/>
      <c r="O530" s="16"/>
      <c r="P530" s="16"/>
      <c r="Q530" s="17" t="s">
        <v>2</v>
      </c>
      <c r="R530" s="16" t="str">
        <f>CONCATENATE(B530,Q530)</f>
        <v>C</v>
      </c>
      <c r="S530" s="16"/>
    </row>
    <row r="531" spans="1:19" ht="15.6" x14ac:dyDescent="0.25">
      <c r="A531" s="185"/>
      <c r="B531" s="25"/>
      <c r="C531" s="21" t="str">
        <f ca="1">+CONCATENATE(I531," ",G531)</f>
        <v>d) 0</v>
      </c>
      <c r="D531" s="22"/>
      <c r="G531" s="34">
        <f ca="1">IF(J528="FIN","",LOOKUP(I527,DATOS!A:A,DATOS!M:M))</f>
        <v>0</v>
      </c>
      <c r="I531" s="31" t="s">
        <v>43</v>
      </c>
      <c r="K531" s="16"/>
      <c r="L531" s="16"/>
      <c r="M531" s="16"/>
      <c r="N531" s="16"/>
      <c r="O531" s="16"/>
      <c r="P531" s="16"/>
      <c r="Q531" s="17" t="s">
        <v>3</v>
      </c>
      <c r="R531" s="16" t="str">
        <f>CONCATENATE(B531,Q531)</f>
        <v>D</v>
      </c>
      <c r="S531" s="16"/>
    </row>
    <row r="532" spans="1:19" ht="15.6" x14ac:dyDescent="0.25">
      <c r="A532" s="9"/>
      <c r="B532" s="26"/>
      <c r="C532" s="23"/>
      <c r="D532" s="24"/>
      <c r="J532" s="15"/>
    </row>
    <row r="533" spans="1:19" ht="15.6" x14ac:dyDescent="0.25">
      <c r="A533" s="9"/>
      <c r="B533" s="27"/>
      <c r="C533" s="19" t="str">
        <f ca="1">+CONCATENATE(K533,".- ",G533)</f>
        <v>89.- 0</v>
      </c>
      <c r="D533" s="20"/>
      <c r="E533" s="9"/>
      <c r="F533" s="9"/>
      <c r="G533" s="36">
        <f ca="1">IF(J534="FIN","",LOOKUP(I533,DATOS!A:A,DATOS!G:G))</f>
        <v>0</v>
      </c>
      <c r="H533" s="36">
        <f ca="1">IF(J534="FIN",0,LOOKUP(I533,DATOS!A:A,DATOS!N:N))</f>
        <v>0</v>
      </c>
      <c r="I533" s="31">
        <f>+I527+1</f>
        <v>152</v>
      </c>
      <c r="J533" s="56">
        <f>IF(LOOKUP(I533,DATOS!A:A,DATOS!C:C)=0,J527,(LOOKUP(I533,DATOS!A:A,DATOS!C:C)))</f>
        <v>2</v>
      </c>
      <c r="K533" s="18">
        <f>+K527+1</f>
        <v>89</v>
      </c>
      <c r="L533" s="16" t="s">
        <v>31</v>
      </c>
      <c r="M533" s="16" t="s">
        <v>32</v>
      </c>
      <c r="N533" s="16" t="s">
        <v>37</v>
      </c>
      <c r="O533" s="16" t="s">
        <v>33</v>
      </c>
      <c r="P533" s="16" t="s">
        <v>34</v>
      </c>
      <c r="Q533" s="16" t="s">
        <v>35</v>
      </c>
      <c r="R533" s="16" t="str">
        <f ca="1">CONCATENATE("X",H533)</f>
        <v>X0</v>
      </c>
      <c r="S533" s="16" t="s">
        <v>36</v>
      </c>
    </row>
    <row r="534" spans="1:19" ht="15.6" x14ac:dyDescent="0.25">
      <c r="A534" s="185">
        <f ca="1">IF($E$2="X",0,IF(K535&gt;2,H533,K535))</f>
        <v>0</v>
      </c>
      <c r="B534" s="25"/>
      <c r="C534" s="21" t="str">
        <f ca="1">+CONCATENATE(I534," ",G534)</f>
        <v>a) 0</v>
      </c>
      <c r="D534" s="22"/>
      <c r="G534" s="34">
        <f ca="1">IF(J534="FIN","",LOOKUP(I533,DATOS!A:A,DATOS!J:J))</f>
        <v>0</v>
      </c>
      <c r="I534" s="31" t="s">
        <v>53</v>
      </c>
      <c r="J534" s="37" t="str">
        <f>IF(J528="FIN","FIN",IF(J533=J527,"","FIN"))</f>
        <v/>
      </c>
      <c r="K534" s="16" t="s">
        <v>5</v>
      </c>
      <c r="L534" s="16">
        <f ca="1">IF(M534&gt;0,0,P534)</f>
        <v>0</v>
      </c>
      <c r="M534" s="16">
        <f ca="1">IF(P535&gt;0,1,0)</f>
        <v>0</v>
      </c>
      <c r="N534" s="16">
        <f ca="1">IF(M534=1,-1/COUNTA(Q534:Q537),0)</f>
        <v>0</v>
      </c>
      <c r="O534" s="16">
        <f>COUNTA(B534:B537)</f>
        <v>0</v>
      </c>
      <c r="P534" s="16">
        <f ca="1">COUNTIF(R534:R537,R533)</f>
        <v>0</v>
      </c>
      <c r="Q534" s="17" t="s">
        <v>0</v>
      </c>
      <c r="R534" s="16" t="str">
        <f>CONCATENATE(B534,Q534)</f>
        <v>A</v>
      </c>
      <c r="S534" s="16">
        <f ca="1">IF(P534&gt;0,P534+O534,O534*3)</f>
        <v>0</v>
      </c>
    </row>
    <row r="535" spans="1:19" ht="15.6" x14ac:dyDescent="0.25">
      <c r="A535" s="185"/>
      <c r="B535" s="25"/>
      <c r="C535" s="21" t="str">
        <f ca="1">+CONCATENATE(I535," ",G535)</f>
        <v>b) 0</v>
      </c>
      <c r="D535" s="22"/>
      <c r="G535" s="34">
        <f ca="1">IF(J534="FIN","",LOOKUP(I533,DATOS!A:A,DATOS!K:K))</f>
        <v>0</v>
      </c>
      <c r="I535" s="31" t="s">
        <v>52</v>
      </c>
      <c r="K535" s="16">
        <f ca="1">S534</f>
        <v>0</v>
      </c>
      <c r="L535" s="16"/>
      <c r="M535" s="16"/>
      <c r="N535" s="16"/>
      <c r="O535" s="16"/>
      <c r="P535" s="16">
        <f ca="1">O534-P534</f>
        <v>0</v>
      </c>
      <c r="Q535" s="17" t="s">
        <v>1</v>
      </c>
      <c r="R535" s="16" t="str">
        <f>CONCATENATE(B535,Q535)</f>
        <v>B</v>
      </c>
      <c r="S535" s="16"/>
    </row>
    <row r="536" spans="1:19" ht="15.6" x14ac:dyDescent="0.25">
      <c r="A536" s="185"/>
      <c r="B536" s="25"/>
      <c r="C536" s="21" t="str">
        <f ca="1">+CONCATENATE(I536," ",G536)</f>
        <v>c) 0</v>
      </c>
      <c r="D536" s="22"/>
      <c r="G536" s="34">
        <f ca="1">IF(J534="FIN","",LOOKUP(I533,DATOS!A:A,DATOS!L:L))</f>
        <v>0</v>
      </c>
      <c r="I536" s="31" t="s">
        <v>51</v>
      </c>
      <c r="K536" s="16"/>
      <c r="L536" s="16"/>
      <c r="M536" s="16"/>
      <c r="N536" s="16"/>
      <c r="O536" s="16"/>
      <c r="P536" s="16"/>
      <c r="Q536" s="17" t="s">
        <v>2</v>
      </c>
      <c r="R536" s="16" t="str">
        <f>CONCATENATE(B536,Q536)</f>
        <v>C</v>
      </c>
      <c r="S536" s="16"/>
    </row>
    <row r="537" spans="1:19" ht="15.6" x14ac:dyDescent="0.25">
      <c r="A537" s="185"/>
      <c r="B537" s="25"/>
      <c r="C537" s="21" t="str">
        <f ca="1">+CONCATENATE(I537," ",G537)</f>
        <v>d) 0</v>
      </c>
      <c r="D537" s="22"/>
      <c r="G537" s="34">
        <f ca="1">IF(J534="FIN","",LOOKUP(I533,DATOS!A:A,DATOS!M:M))</f>
        <v>0</v>
      </c>
      <c r="I537" s="31" t="s">
        <v>43</v>
      </c>
      <c r="K537" s="16"/>
      <c r="L537" s="16"/>
      <c r="M537" s="16"/>
      <c r="N537" s="16"/>
      <c r="O537" s="16"/>
      <c r="P537" s="16"/>
      <c r="Q537" s="17" t="s">
        <v>3</v>
      </c>
      <c r="R537" s="16" t="str">
        <f>CONCATENATE(B537,Q537)</f>
        <v>D</v>
      </c>
      <c r="S537" s="16"/>
    </row>
    <row r="538" spans="1:19" ht="15.6" x14ac:dyDescent="0.25">
      <c r="A538" s="9"/>
      <c r="B538" s="26"/>
      <c r="C538" s="23"/>
      <c r="D538" s="24"/>
      <c r="J538" s="15"/>
    </row>
    <row r="539" spans="1:19" ht="15.6" x14ac:dyDescent="0.25">
      <c r="A539" s="9"/>
      <c r="B539" s="27"/>
      <c r="C539" s="19" t="str">
        <f ca="1">+CONCATENATE(K539,".- ",G539)</f>
        <v>90.- 0</v>
      </c>
      <c r="D539" s="20"/>
      <c r="E539" s="9"/>
      <c r="F539" s="9"/>
      <c r="G539" s="36">
        <f ca="1">IF(J540="FIN","",LOOKUP(I539,DATOS!A:A,DATOS!G:G))</f>
        <v>0</v>
      </c>
      <c r="H539" s="36">
        <f ca="1">IF(J540="FIN",0,LOOKUP(I539,DATOS!A:A,DATOS!N:N))</f>
        <v>0</v>
      </c>
      <c r="I539" s="31">
        <f>+I533+1</f>
        <v>153</v>
      </c>
      <c r="J539" s="56">
        <f>IF(LOOKUP(I539,DATOS!A:A,DATOS!C:C)=0,J533,(LOOKUP(I539,DATOS!A:A,DATOS!C:C)))</f>
        <v>2</v>
      </c>
      <c r="K539" s="18">
        <f>+K533+1</f>
        <v>90</v>
      </c>
      <c r="L539" s="16" t="s">
        <v>31</v>
      </c>
      <c r="M539" s="16" t="s">
        <v>32</v>
      </c>
      <c r="N539" s="16" t="s">
        <v>37</v>
      </c>
      <c r="O539" s="16" t="s">
        <v>33</v>
      </c>
      <c r="P539" s="16" t="s">
        <v>34</v>
      </c>
      <c r="Q539" s="16" t="s">
        <v>35</v>
      </c>
      <c r="R539" s="16" t="str">
        <f ca="1">CONCATENATE("X",H539)</f>
        <v>X0</v>
      </c>
      <c r="S539" s="16" t="s">
        <v>36</v>
      </c>
    </row>
    <row r="540" spans="1:19" ht="15.6" x14ac:dyDescent="0.25">
      <c r="A540" s="185">
        <f ca="1">IF($E$2="X",0,IF(K541&gt;2,H539,K541))</f>
        <v>0</v>
      </c>
      <c r="B540" s="25"/>
      <c r="C540" s="21" t="str">
        <f ca="1">+CONCATENATE(I540," ",G540)</f>
        <v>a) 0</v>
      </c>
      <c r="D540" s="22"/>
      <c r="G540" s="34">
        <f ca="1">IF(J540="FIN","",LOOKUP(I539,DATOS!A:A,DATOS!J:J))</f>
        <v>0</v>
      </c>
      <c r="I540" s="31" t="s">
        <v>53</v>
      </c>
      <c r="J540" s="37" t="str">
        <f>IF(J534="FIN","FIN",IF(J539=J533,"","FIN"))</f>
        <v/>
      </c>
      <c r="K540" s="16" t="s">
        <v>5</v>
      </c>
      <c r="L540" s="16">
        <f ca="1">IF(M540&gt;0,0,P540)</f>
        <v>0</v>
      </c>
      <c r="M540" s="16">
        <f ca="1">IF(P541&gt;0,1,0)</f>
        <v>0</v>
      </c>
      <c r="N540" s="16">
        <f ca="1">IF(M540=1,-1/COUNTA(Q540:Q543),0)</f>
        <v>0</v>
      </c>
      <c r="O540" s="16">
        <f>COUNTA(B540:B543)</f>
        <v>0</v>
      </c>
      <c r="P540" s="16">
        <f ca="1">COUNTIF(R540:R543,R539)</f>
        <v>0</v>
      </c>
      <c r="Q540" s="17" t="s">
        <v>0</v>
      </c>
      <c r="R540" s="16" t="str">
        <f>CONCATENATE(B540,Q540)</f>
        <v>A</v>
      </c>
      <c r="S540" s="16">
        <f ca="1">IF(P540&gt;0,P540+O540,O540*3)</f>
        <v>0</v>
      </c>
    </row>
    <row r="541" spans="1:19" ht="15.6" x14ac:dyDescent="0.25">
      <c r="A541" s="185"/>
      <c r="B541" s="25"/>
      <c r="C541" s="21" t="str">
        <f ca="1">+CONCATENATE(I541," ",G541)</f>
        <v>b) 0</v>
      </c>
      <c r="D541" s="22"/>
      <c r="G541" s="34">
        <f ca="1">IF(J540="FIN","",LOOKUP(I539,DATOS!A:A,DATOS!K:K))</f>
        <v>0</v>
      </c>
      <c r="I541" s="31" t="s">
        <v>52</v>
      </c>
      <c r="K541" s="16">
        <f ca="1">S540</f>
        <v>0</v>
      </c>
      <c r="L541" s="16"/>
      <c r="M541" s="16"/>
      <c r="N541" s="16"/>
      <c r="O541" s="16"/>
      <c r="P541" s="16">
        <f ca="1">O540-P540</f>
        <v>0</v>
      </c>
      <c r="Q541" s="17" t="s">
        <v>1</v>
      </c>
      <c r="R541" s="16" t="str">
        <f>CONCATENATE(B541,Q541)</f>
        <v>B</v>
      </c>
      <c r="S541" s="16"/>
    </row>
    <row r="542" spans="1:19" ht="15.6" x14ac:dyDescent="0.25">
      <c r="A542" s="185"/>
      <c r="B542" s="25"/>
      <c r="C542" s="21" t="str">
        <f ca="1">+CONCATENATE(I542," ",G542)</f>
        <v>c) 0</v>
      </c>
      <c r="D542" s="22"/>
      <c r="G542" s="34">
        <f ca="1">IF(J540="FIN","",LOOKUP(I539,DATOS!A:A,DATOS!L:L))</f>
        <v>0</v>
      </c>
      <c r="I542" s="31" t="s">
        <v>51</v>
      </c>
      <c r="K542" s="16"/>
      <c r="L542" s="16"/>
      <c r="M542" s="16"/>
      <c r="N542" s="16"/>
      <c r="O542" s="16"/>
      <c r="P542" s="16"/>
      <c r="Q542" s="17" t="s">
        <v>2</v>
      </c>
      <c r="R542" s="16" t="str">
        <f>CONCATENATE(B542,Q542)</f>
        <v>C</v>
      </c>
      <c r="S542" s="16"/>
    </row>
    <row r="543" spans="1:19" ht="15.6" x14ac:dyDescent="0.25">
      <c r="A543" s="185"/>
      <c r="B543" s="25"/>
      <c r="C543" s="21" t="str">
        <f ca="1">+CONCATENATE(I543," ",G543)</f>
        <v>d) 0</v>
      </c>
      <c r="D543" s="22"/>
      <c r="G543" s="34">
        <f ca="1">IF(J540="FIN","",LOOKUP(I539,DATOS!A:A,DATOS!M:M))</f>
        <v>0</v>
      </c>
      <c r="I543" s="31" t="s">
        <v>43</v>
      </c>
      <c r="K543" s="16"/>
      <c r="L543" s="16"/>
      <c r="M543" s="16"/>
      <c r="N543" s="16"/>
      <c r="O543" s="16"/>
      <c r="P543" s="16"/>
      <c r="Q543" s="17" t="s">
        <v>3</v>
      </c>
      <c r="R543" s="16" t="str">
        <f>CONCATENATE(B543,Q543)</f>
        <v>D</v>
      </c>
      <c r="S543" s="16"/>
    </row>
    <row r="544" spans="1:19" ht="15.6" x14ac:dyDescent="0.25">
      <c r="A544" s="9"/>
      <c r="B544" s="26"/>
      <c r="C544" s="23"/>
      <c r="D544" s="24"/>
      <c r="J544" s="15"/>
    </row>
    <row r="545" spans="1:19" ht="15.6" x14ac:dyDescent="0.25">
      <c r="A545" s="9"/>
      <c r="B545" s="27"/>
      <c r="C545" s="19" t="str">
        <f ca="1">+CONCATENATE(K545,".- ",G545)</f>
        <v>91.- 0</v>
      </c>
      <c r="D545" s="20"/>
      <c r="E545" s="9"/>
      <c r="F545" s="9"/>
      <c r="G545" s="36">
        <f ca="1">IF(J546="FIN","",LOOKUP(I545,DATOS!A:A,DATOS!G:G))</f>
        <v>0</v>
      </c>
      <c r="H545" s="36">
        <f ca="1">IF(J546="FIN",0,LOOKUP(I545,DATOS!A:A,DATOS!N:N))</f>
        <v>0</v>
      </c>
      <c r="I545" s="31">
        <f>+I539+1</f>
        <v>154</v>
      </c>
      <c r="J545" s="56">
        <f>IF(LOOKUP(I545,DATOS!A:A,DATOS!C:C)=0,J539,(LOOKUP(I545,DATOS!A:A,DATOS!C:C)))</f>
        <v>2</v>
      </c>
      <c r="K545" s="18">
        <f>+K539+1</f>
        <v>91</v>
      </c>
      <c r="L545" s="16" t="s">
        <v>31</v>
      </c>
      <c r="M545" s="16" t="s">
        <v>32</v>
      </c>
      <c r="N545" s="16" t="s">
        <v>37</v>
      </c>
      <c r="O545" s="16" t="s">
        <v>33</v>
      </c>
      <c r="P545" s="16" t="s">
        <v>34</v>
      </c>
      <c r="Q545" s="16" t="s">
        <v>35</v>
      </c>
      <c r="R545" s="16" t="str">
        <f ca="1">CONCATENATE("X",H545)</f>
        <v>X0</v>
      </c>
      <c r="S545" s="16" t="s">
        <v>36</v>
      </c>
    </row>
    <row r="546" spans="1:19" ht="15.6" x14ac:dyDescent="0.25">
      <c r="A546" s="185">
        <f ca="1">IF($E$2="X",0,IF(K547&gt;2,H545,K547))</f>
        <v>0</v>
      </c>
      <c r="B546" s="25"/>
      <c r="C546" s="21" t="str">
        <f ca="1">+CONCATENATE(I546," ",G546)</f>
        <v>a) 0</v>
      </c>
      <c r="D546" s="22"/>
      <c r="G546" s="34">
        <f ca="1">IF(J546="FIN","",LOOKUP(I545,DATOS!A:A,DATOS!J:J))</f>
        <v>0</v>
      </c>
      <c r="I546" s="31" t="s">
        <v>53</v>
      </c>
      <c r="J546" s="37" t="str">
        <f>IF(J540="FIN","FIN",IF(J545=J539,"","FIN"))</f>
        <v/>
      </c>
      <c r="K546" s="16" t="s">
        <v>5</v>
      </c>
      <c r="L546" s="16">
        <f ca="1">IF(M546&gt;0,0,P546)</f>
        <v>0</v>
      </c>
      <c r="M546" s="16">
        <f ca="1">IF(P547&gt;0,1,0)</f>
        <v>0</v>
      </c>
      <c r="N546" s="16">
        <f ca="1">IF(M546=1,-1/COUNTA(Q546:Q549),0)</f>
        <v>0</v>
      </c>
      <c r="O546" s="16">
        <f>COUNTA(B546:B549)</f>
        <v>0</v>
      </c>
      <c r="P546" s="16">
        <f ca="1">COUNTIF(R546:R549,R545)</f>
        <v>0</v>
      </c>
      <c r="Q546" s="17" t="s">
        <v>0</v>
      </c>
      <c r="R546" s="16" t="str">
        <f>CONCATENATE(B546,Q546)</f>
        <v>A</v>
      </c>
      <c r="S546" s="16">
        <f ca="1">IF(P546&gt;0,P546+O546,O546*3)</f>
        <v>0</v>
      </c>
    </row>
    <row r="547" spans="1:19" ht="15.6" x14ac:dyDescent="0.25">
      <c r="A547" s="185"/>
      <c r="B547" s="25"/>
      <c r="C547" s="21" t="str">
        <f ca="1">+CONCATENATE(I547," ",G547)</f>
        <v>b) 0</v>
      </c>
      <c r="D547" s="22"/>
      <c r="G547" s="34">
        <f ca="1">IF(J546="FIN","",LOOKUP(I545,DATOS!A:A,DATOS!K:K))</f>
        <v>0</v>
      </c>
      <c r="I547" s="31" t="s">
        <v>52</v>
      </c>
      <c r="K547" s="16">
        <f ca="1">S546</f>
        <v>0</v>
      </c>
      <c r="L547" s="16"/>
      <c r="M547" s="16"/>
      <c r="N547" s="16"/>
      <c r="O547" s="16"/>
      <c r="P547" s="16">
        <f ca="1">O546-P546</f>
        <v>0</v>
      </c>
      <c r="Q547" s="17" t="s">
        <v>1</v>
      </c>
      <c r="R547" s="16" t="str">
        <f>CONCATENATE(B547,Q547)</f>
        <v>B</v>
      </c>
      <c r="S547" s="16"/>
    </row>
    <row r="548" spans="1:19" ht="15.6" x14ac:dyDescent="0.25">
      <c r="A548" s="185"/>
      <c r="B548" s="25"/>
      <c r="C548" s="21" t="str">
        <f ca="1">+CONCATENATE(I548," ",G548)</f>
        <v>c) 0</v>
      </c>
      <c r="D548" s="22"/>
      <c r="G548" s="34">
        <f ca="1">IF(J546="FIN","",LOOKUP(I545,DATOS!A:A,DATOS!L:L))</f>
        <v>0</v>
      </c>
      <c r="I548" s="31" t="s">
        <v>51</v>
      </c>
      <c r="K548" s="16"/>
      <c r="L548" s="16"/>
      <c r="M548" s="16"/>
      <c r="N548" s="16"/>
      <c r="O548" s="16"/>
      <c r="P548" s="16"/>
      <c r="Q548" s="17" t="s">
        <v>2</v>
      </c>
      <c r="R548" s="16" t="str">
        <f>CONCATENATE(B548,Q548)</f>
        <v>C</v>
      </c>
      <c r="S548" s="16"/>
    </row>
    <row r="549" spans="1:19" ht="15.6" x14ac:dyDescent="0.25">
      <c r="A549" s="185"/>
      <c r="B549" s="25"/>
      <c r="C549" s="21" t="str">
        <f ca="1">+CONCATENATE(I549," ",G549)</f>
        <v>d) 0</v>
      </c>
      <c r="D549" s="22"/>
      <c r="G549" s="34">
        <f ca="1">IF(J546="FIN","",LOOKUP(I545,DATOS!A:A,DATOS!M:M))</f>
        <v>0</v>
      </c>
      <c r="I549" s="31" t="s">
        <v>43</v>
      </c>
      <c r="K549" s="16"/>
      <c r="L549" s="16"/>
      <c r="M549" s="16"/>
      <c r="N549" s="16"/>
      <c r="O549" s="16"/>
      <c r="P549" s="16"/>
      <c r="Q549" s="17" t="s">
        <v>3</v>
      </c>
      <c r="R549" s="16" t="str">
        <f>CONCATENATE(B549,Q549)</f>
        <v>D</v>
      </c>
      <c r="S549" s="16"/>
    </row>
    <row r="550" spans="1:19" ht="15.6" x14ac:dyDescent="0.25">
      <c r="A550" s="9"/>
      <c r="B550" s="26"/>
      <c r="C550" s="23"/>
      <c r="D550" s="24"/>
      <c r="J550" s="15"/>
    </row>
    <row r="551" spans="1:19" ht="15.6" x14ac:dyDescent="0.25">
      <c r="A551" s="9"/>
      <c r="B551" s="27"/>
      <c r="C551" s="19" t="str">
        <f ca="1">+CONCATENATE(K551,".- ",G551)</f>
        <v>92.- 0</v>
      </c>
      <c r="D551" s="20"/>
      <c r="E551" s="9"/>
      <c r="F551" s="9"/>
      <c r="G551" s="36">
        <f ca="1">IF(J552="FIN","",LOOKUP(I551,DATOS!A:A,DATOS!G:G))</f>
        <v>0</v>
      </c>
      <c r="H551" s="36">
        <f ca="1">IF(J552="FIN",0,LOOKUP(I551,DATOS!A:A,DATOS!N:N))</f>
        <v>0</v>
      </c>
      <c r="I551" s="31">
        <f>+I545+1</f>
        <v>155</v>
      </c>
      <c r="J551" s="56">
        <f>IF(LOOKUP(I551,DATOS!A:A,DATOS!C:C)=0,J545,(LOOKUP(I551,DATOS!A:A,DATOS!C:C)))</f>
        <v>2</v>
      </c>
      <c r="K551" s="18">
        <f>+K545+1</f>
        <v>92</v>
      </c>
      <c r="L551" s="16" t="s">
        <v>31</v>
      </c>
      <c r="M551" s="16" t="s">
        <v>32</v>
      </c>
      <c r="N551" s="16" t="s">
        <v>37</v>
      </c>
      <c r="O551" s="16" t="s">
        <v>33</v>
      </c>
      <c r="P551" s="16" t="s">
        <v>34</v>
      </c>
      <c r="Q551" s="16" t="s">
        <v>35</v>
      </c>
      <c r="R551" s="16" t="str">
        <f ca="1">CONCATENATE("X",H551)</f>
        <v>X0</v>
      </c>
      <c r="S551" s="16" t="s">
        <v>36</v>
      </c>
    </row>
    <row r="552" spans="1:19" ht="15.6" x14ac:dyDescent="0.25">
      <c r="A552" s="185">
        <f ca="1">IF($E$2="X",0,IF(K553&gt;2,H551,K553))</f>
        <v>0</v>
      </c>
      <c r="B552" s="25"/>
      <c r="C552" s="21" t="str">
        <f ca="1">+CONCATENATE(I552," ",G552)</f>
        <v>a) 0</v>
      </c>
      <c r="D552" s="22"/>
      <c r="G552" s="34">
        <f ca="1">IF(J552="FIN","",LOOKUP(I551,DATOS!A:A,DATOS!J:J))</f>
        <v>0</v>
      </c>
      <c r="I552" s="31" t="s">
        <v>53</v>
      </c>
      <c r="J552" s="37" t="str">
        <f>IF(J546="FIN","FIN",IF(J551=J545,"","FIN"))</f>
        <v/>
      </c>
      <c r="K552" s="16" t="s">
        <v>5</v>
      </c>
      <c r="L552" s="16">
        <f ca="1">IF(M552&gt;0,0,P552)</f>
        <v>0</v>
      </c>
      <c r="M552" s="16">
        <f ca="1">IF(P553&gt;0,1,0)</f>
        <v>0</v>
      </c>
      <c r="N552" s="16">
        <f ca="1">IF(M552=1,-1/COUNTA(Q552:Q555),0)</f>
        <v>0</v>
      </c>
      <c r="O552" s="16">
        <f>COUNTA(B552:B555)</f>
        <v>0</v>
      </c>
      <c r="P552" s="16">
        <f ca="1">COUNTIF(R552:R555,R551)</f>
        <v>0</v>
      </c>
      <c r="Q552" s="17" t="s">
        <v>0</v>
      </c>
      <c r="R552" s="16" t="str">
        <f>CONCATENATE(B552,Q552)</f>
        <v>A</v>
      </c>
      <c r="S552" s="16">
        <f ca="1">IF(P552&gt;0,P552+O552,O552*3)</f>
        <v>0</v>
      </c>
    </row>
    <row r="553" spans="1:19" ht="15.6" x14ac:dyDescent="0.25">
      <c r="A553" s="185"/>
      <c r="B553" s="25"/>
      <c r="C553" s="21" t="str">
        <f ca="1">+CONCATENATE(I553," ",G553)</f>
        <v>b) 0</v>
      </c>
      <c r="D553" s="22"/>
      <c r="G553" s="34">
        <f ca="1">IF(J552="FIN","",LOOKUP(I551,DATOS!A:A,DATOS!K:K))</f>
        <v>0</v>
      </c>
      <c r="I553" s="31" t="s">
        <v>52</v>
      </c>
      <c r="K553" s="16">
        <f ca="1">S552</f>
        <v>0</v>
      </c>
      <c r="L553" s="16"/>
      <c r="M553" s="16"/>
      <c r="N553" s="16"/>
      <c r="O553" s="16"/>
      <c r="P553" s="16">
        <f ca="1">O552-P552</f>
        <v>0</v>
      </c>
      <c r="Q553" s="17" t="s">
        <v>1</v>
      </c>
      <c r="R553" s="16" t="str">
        <f>CONCATENATE(B553,Q553)</f>
        <v>B</v>
      </c>
      <c r="S553" s="16"/>
    </row>
    <row r="554" spans="1:19" ht="15.6" x14ac:dyDescent="0.25">
      <c r="A554" s="185"/>
      <c r="B554" s="25"/>
      <c r="C554" s="21" t="str">
        <f ca="1">+CONCATENATE(I554," ",G554)</f>
        <v>c) 0</v>
      </c>
      <c r="D554" s="22"/>
      <c r="G554" s="34">
        <f ca="1">IF(J552="FIN","",LOOKUP(I551,DATOS!A:A,DATOS!L:L))</f>
        <v>0</v>
      </c>
      <c r="I554" s="31" t="s">
        <v>51</v>
      </c>
      <c r="K554" s="16"/>
      <c r="L554" s="16"/>
      <c r="M554" s="16"/>
      <c r="N554" s="16"/>
      <c r="O554" s="16"/>
      <c r="P554" s="16"/>
      <c r="Q554" s="17" t="s">
        <v>2</v>
      </c>
      <c r="R554" s="16" t="str">
        <f>CONCATENATE(B554,Q554)</f>
        <v>C</v>
      </c>
      <c r="S554" s="16"/>
    </row>
    <row r="555" spans="1:19" ht="15.6" x14ac:dyDescent="0.25">
      <c r="A555" s="185"/>
      <c r="B555" s="25"/>
      <c r="C555" s="21" t="str">
        <f ca="1">+CONCATENATE(I555," ",G555)</f>
        <v>d) 0</v>
      </c>
      <c r="D555" s="22"/>
      <c r="G555" s="34">
        <f ca="1">IF(J552="FIN","",LOOKUP(I551,DATOS!A:A,DATOS!M:M))</f>
        <v>0</v>
      </c>
      <c r="I555" s="31" t="s">
        <v>43</v>
      </c>
      <c r="K555" s="16"/>
      <c r="L555" s="16"/>
      <c r="M555" s="16"/>
      <c r="N555" s="16"/>
      <c r="O555" s="16"/>
      <c r="P555" s="16"/>
      <c r="Q555" s="17" t="s">
        <v>3</v>
      </c>
      <c r="R555" s="16" t="str">
        <f>CONCATENATE(B555,Q555)</f>
        <v>D</v>
      </c>
      <c r="S555" s="16"/>
    </row>
    <row r="556" spans="1:19" ht="15.6" x14ac:dyDescent="0.25">
      <c r="A556" s="9"/>
      <c r="B556" s="26"/>
      <c r="C556" s="23"/>
      <c r="D556" s="24"/>
      <c r="J556" s="15"/>
    </row>
    <row r="557" spans="1:19" ht="15.6" x14ac:dyDescent="0.25">
      <c r="A557" s="9"/>
      <c r="B557" s="27"/>
      <c r="C557" s="19" t="str">
        <f ca="1">+CONCATENATE(K557,".- ",G557)</f>
        <v>93.- 0</v>
      </c>
      <c r="D557" s="20"/>
      <c r="E557" s="9"/>
      <c r="F557" s="9"/>
      <c r="G557" s="36">
        <f ca="1">IF(J558="FIN","",LOOKUP(I557,DATOS!A:A,DATOS!G:G))</f>
        <v>0</v>
      </c>
      <c r="H557" s="36">
        <f ca="1">IF(J558="FIN",0,LOOKUP(I557,DATOS!A:A,DATOS!N:N))</f>
        <v>0</v>
      </c>
      <c r="I557" s="31">
        <f>+I551+1</f>
        <v>156</v>
      </c>
      <c r="J557" s="56">
        <f>IF(LOOKUP(I557,DATOS!A:A,DATOS!C:C)=0,J551,(LOOKUP(I557,DATOS!A:A,DATOS!C:C)))</f>
        <v>2</v>
      </c>
      <c r="K557" s="18">
        <f>+K551+1</f>
        <v>93</v>
      </c>
      <c r="L557" s="16" t="s">
        <v>31</v>
      </c>
      <c r="M557" s="16" t="s">
        <v>32</v>
      </c>
      <c r="N557" s="16" t="s">
        <v>37</v>
      </c>
      <c r="O557" s="16" t="s">
        <v>33</v>
      </c>
      <c r="P557" s="16" t="s">
        <v>34</v>
      </c>
      <c r="Q557" s="16" t="s">
        <v>35</v>
      </c>
      <c r="R557" s="16" t="str">
        <f ca="1">CONCATENATE("X",H557)</f>
        <v>X0</v>
      </c>
      <c r="S557" s="16" t="s">
        <v>36</v>
      </c>
    </row>
    <row r="558" spans="1:19" ht="15.6" x14ac:dyDescent="0.25">
      <c r="A558" s="185">
        <f ca="1">IF($E$2="X",0,IF(K559&gt;2,H557,K559))</f>
        <v>0</v>
      </c>
      <c r="B558" s="25"/>
      <c r="C558" s="21" t="str">
        <f ca="1">+CONCATENATE(I558," ",G558)</f>
        <v>a) 0</v>
      </c>
      <c r="D558" s="22"/>
      <c r="G558" s="34">
        <f ca="1">IF(J558="FIN","",LOOKUP(I557,DATOS!A:A,DATOS!J:J))</f>
        <v>0</v>
      </c>
      <c r="I558" s="31" t="s">
        <v>53</v>
      </c>
      <c r="J558" s="37" t="str">
        <f>IF(J552="FIN","FIN",IF(J557=J551,"","FIN"))</f>
        <v/>
      </c>
      <c r="K558" s="16" t="s">
        <v>5</v>
      </c>
      <c r="L558" s="16">
        <f ca="1">IF(M558&gt;0,0,P558)</f>
        <v>0</v>
      </c>
      <c r="M558" s="16">
        <f ca="1">IF(P559&gt;0,1,0)</f>
        <v>0</v>
      </c>
      <c r="N558" s="16">
        <f ca="1">IF(M558=1,-1/COUNTA(Q558:Q561),0)</f>
        <v>0</v>
      </c>
      <c r="O558" s="16">
        <f>COUNTA(B558:B561)</f>
        <v>0</v>
      </c>
      <c r="P558" s="16">
        <f ca="1">COUNTIF(R558:R561,R557)</f>
        <v>0</v>
      </c>
      <c r="Q558" s="17" t="s">
        <v>0</v>
      </c>
      <c r="R558" s="16" t="str">
        <f>CONCATENATE(B558,Q558)</f>
        <v>A</v>
      </c>
      <c r="S558" s="16">
        <f ca="1">IF(P558&gt;0,P558+O558,O558*3)</f>
        <v>0</v>
      </c>
    </row>
    <row r="559" spans="1:19" ht="15.6" x14ac:dyDescent="0.25">
      <c r="A559" s="185"/>
      <c r="B559" s="25"/>
      <c r="C559" s="21" t="str">
        <f ca="1">+CONCATENATE(I559," ",G559)</f>
        <v>b) 0</v>
      </c>
      <c r="D559" s="22"/>
      <c r="G559" s="34">
        <f ca="1">IF(J558="FIN","",LOOKUP(I557,DATOS!A:A,DATOS!K:K))</f>
        <v>0</v>
      </c>
      <c r="I559" s="31" t="s">
        <v>52</v>
      </c>
      <c r="K559" s="16">
        <f ca="1">S558</f>
        <v>0</v>
      </c>
      <c r="L559" s="16"/>
      <c r="M559" s="16"/>
      <c r="N559" s="16"/>
      <c r="O559" s="16"/>
      <c r="P559" s="16">
        <f ca="1">O558-P558</f>
        <v>0</v>
      </c>
      <c r="Q559" s="17" t="s">
        <v>1</v>
      </c>
      <c r="R559" s="16" t="str">
        <f>CONCATENATE(B559,Q559)</f>
        <v>B</v>
      </c>
      <c r="S559" s="16"/>
    </row>
    <row r="560" spans="1:19" ht="15.6" x14ac:dyDescent="0.25">
      <c r="A560" s="185"/>
      <c r="B560" s="25"/>
      <c r="C560" s="21" t="str">
        <f ca="1">+CONCATENATE(I560," ",G560)</f>
        <v>c) 0</v>
      </c>
      <c r="D560" s="22"/>
      <c r="G560" s="34">
        <f ca="1">IF(J558="FIN","",LOOKUP(I557,DATOS!A:A,DATOS!L:L))</f>
        <v>0</v>
      </c>
      <c r="I560" s="31" t="s">
        <v>51</v>
      </c>
      <c r="K560" s="16"/>
      <c r="L560" s="16"/>
      <c r="M560" s="16"/>
      <c r="N560" s="16"/>
      <c r="O560" s="16"/>
      <c r="P560" s="16"/>
      <c r="Q560" s="17" t="s">
        <v>2</v>
      </c>
      <c r="R560" s="16" t="str">
        <f>CONCATENATE(B560,Q560)</f>
        <v>C</v>
      </c>
      <c r="S560" s="16"/>
    </row>
    <row r="561" spans="1:19" ht="15.6" x14ac:dyDescent="0.25">
      <c r="A561" s="185"/>
      <c r="B561" s="25"/>
      <c r="C561" s="21" t="str">
        <f ca="1">+CONCATENATE(I561," ",G561)</f>
        <v>d) 0</v>
      </c>
      <c r="D561" s="22"/>
      <c r="G561" s="34">
        <f ca="1">IF(J558="FIN","",LOOKUP(I557,DATOS!A:A,DATOS!M:M))</f>
        <v>0</v>
      </c>
      <c r="I561" s="31" t="s">
        <v>43</v>
      </c>
      <c r="K561" s="16"/>
      <c r="L561" s="16"/>
      <c r="M561" s="16"/>
      <c r="N561" s="16"/>
      <c r="O561" s="16"/>
      <c r="P561" s="16"/>
      <c r="Q561" s="17" t="s">
        <v>3</v>
      </c>
      <c r="R561" s="16" t="str">
        <f>CONCATENATE(B561,Q561)</f>
        <v>D</v>
      </c>
      <c r="S561" s="16"/>
    </row>
    <row r="562" spans="1:19" ht="15.6" x14ac:dyDescent="0.25">
      <c r="A562" s="9"/>
      <c r="B562" s="26"/>
      <c r="C562" s="23"/>
      <c r="D562" s="24"/>
      <c r="J562" s="15"/>
    </row>
    <row r="563" spans="1:19" ht="15.6" x14ac:dyDescent="0.25">
      <c r="A563" s="9"/>
      <c r="B563" s="27"/>
      <c r="C563" s="19" t="str">
        <f ca="1">+CONCATENATE(K563,".- ",G563)</f>
        <v>94.- 0</v>
      </c>
      <c r="D563" s="20"/>
      <c r="E563" s="9"/>
      <c r="F563" s="9"/>
      <c r="G563" s="36">
        <f ca="1">IF(J564="FIN","",LOOKUP(I563,DATOS!A:A,DATOS!G:G))</f>
        <v>0</v>
      </c>
      <c r="H563" s="36">
        <f ca="1">IF(J564="FIN",0,LOOKUP(I563,DATOS!A:A,DATOS!N:N))</f>
        <v>0</v>
      </c>
      <c r="I563" s="31">
        <f>+I557+1</f>
        <v>157</v>
      </c>
      <c r="J563" s="56">
        <f>IF(LOOKUP(I563,DATOS!A:A,DATOS!C:C)=0,J557,(LOOKUP(I563,DATOS!A:A,DATOS!C:C)))</f>
        <v>2</v>
      </c>
      <c r="K563" s="18">
        <f>+K557+1</f>
        <v>94</v>
      </c>
      <c r="L563" s="16" t="s">
        <v>31</v>
      </c>
      <c r="M563" s="16" t="s">
        <v>32</v>
      </c>
      <c r="N563" s="16" t="s">
        <v>37</v>
      </c>
      <c r="O563" s="16" t="s">
        <v>33</v>
      </c>
      <c r="P563" s="16" t="s">
        <v>34</v>
      </c>
      <c r="Q563" s="16" t="s">
        <v>35</v>
      </c>
      <c r="R563" s="16" t="str">
        <f ca="1">CONCATENATE("X",H563)</f>
        <v>X0</v>
      </c>
      <c r="S563" s="16" t="s">
        <v>36</v>
      </c>
    </row>
    <row r="564" spans="1:19" ht="15.6" x14ac:dyDescent="0.25">
      <c r="A564" s="185">
        <f ca="1">IF($E$2="X",0,IF(K565&gt;2,H563,K565))</f>
        <v>0</v>
      </c>
      <c r="B564" s="25"/>
      <c r="C564" s="21" t="str">
        <f ca="1">+CONCATENATE(I564," ",G564)</f>
        <v>a) 0</v>
      </c>
      <c r="D564" s="22"/>
      <c r="G564" s="34">
        <f ca="1">IF(J564="FIN","",LOOKUP(I563,DATOS!A:A,DATOS!J:J))</f>
        <v>0</v>
      </c>
      <c r="I564" s="31" t="s">
        <v>53</v>
      </c>
      <c r="J564" s="37" t="str">
        <f>IF(J558="FIN","FIN",IF(J563=J557,"","FIN"))</f>
        <v/>
      </c>
      <c r="K564" s="16" t="s">
        <v>5</v>
      </c>
      <c r="L564" s="16">
        <f ca="1">IF(M564&gt;0,0,P564)</f>
        <v>0</v>
      </c>
      <c r="M564" s="16">
        <f ca="1">IF(P565&gt;0,1,0)</f>
        <v>0</v>
      </c>
      <c r="N564" s="16">
        <f ca="1">IF(M564=1,-1/COUNTA(Q564:Q567),0)</f>
        <v>0</v>
      </c>
      <c r="O564" s="16">
        <f>COUNTA(B564:B567)</f>
        <v>0</v>
      </c>
      <c r="P564" s="16">
        <f ca="1">COUNTIF(R564:R567,R563)</f>
        <v>0</v>
      </c>
      <c r="Q564" s="17" t="s">
        <v>0</v>
      </c>
      <c r="R564" s="16" t="str">
        <f>CONCATENATE(B564,Q564)</f>
        <v>A</v>
      </c>
      <c r="S564" s="16">
        <f ca="1">IF(P564&gt;0,P564+O564,O564*3)</f>
        <v>0</v>
      </c>
    </row>
    <row r="565" spans="1:19" ht="15.6" x14ac:dyDescent="0.25">
      <c r="A565" s="185"/>
      <c r="B565" s="25"/>
      <c r="C565" s="21" t="str">
        <f ca="1">+CONCATENATE(I565," ",G565)</f>
        <v>b) 0</v>
      </c>
      <c r="D565" s="22"/>
      <c r="G565" s="34">
        <f ca="1">IF(J564="FIN","",LOOKUP(I563,DATOS!A:A,DATOS!K:K))</f>
        <v>0</v>
      </c>
      <c r="I565" s="31" t="s">
        <v>52</v>
      </c>
      <c r="K565" s="16">
        <f ca="1">S564</f>
        <v>0</v>
      </c>
      <c r="L565" s="16"/>
      <c r="M565" s="16"/>
      <c r="N565" s="16"/>
      <c r="O565" s="16"/>
      <c r="P565" s="16">
        <f ca="1">O564-P564</f>
        <v>0</v>
      </c>
      <c r="Q565" s="17" t="s">
        <v>1</v>
      </c>
      <c r="R565" s="16" t="str">
        <f>CONCATENATE(B565,Q565)</f>
        <v>B</v>
      </c>
      <c r="S565" s="16"/>
    </row>
    <row r="566" spans="1:19" ht="15.6" x14ac:dyDescent="0.25">
      <c r="A566" s="185"/>
      <c r="B566" s="25"/>
      <c r="C566" s="21" t="str">
        <f ca="1">+CONCATENATE(I566," ",G566)</f>
        <v>c) 0</v>
      </c>
      <c r="D566" s="22"/>
      <c r="G566" s="34">
        <f ca="1">IF(J564="FIN","",LOOKUP(I563,DATOS!A:A,DATOS!L:L))</f>
        <v>0</v>
      </c>
      <c r="I566" s="31" t="s">
        <v>51</v>
      </c>
      <c r="K566" s="16"/>
      <c r="L566" s="16"/>
      <c r="M566" s="16"/>
      <c r="N566" s="16"/>
      <c r="O566" s="16"/>
      <c r="P566" s="16"/>
      <c r="Q566" s="17" t="s">
        <v>2</v>
      </c>
      <c r="R566" s="16" t="str">
        <f>CONCATENATE(B566,Q566)</f>
        <v>C</v>
      </c>
      <c r="S566" s="16"/>
    </row>
    <row r="567" spans="1:19" ht="15.6" x14ac:dyDescent="0.25">
      <c r="A567" s="185"/>
      <c r="B567" s="25"/>
      <c r="C567" s="21" t="str">
        <f ca="1">+CONCATENATE(I567," ",G567)</f>
        <v>d) 0</v>
      </c>
      <c r="D567" s="22"/>
      <c r="G567" s="34">
        <f ca="1">IF(J564="FIN","",LOOKUP(I563,DATOS!A:A,DATOS!M:M))</f>
        <v>0</v>
      </c>
      <c r="I567" s="31" t="s">
        <v>43</v>
      </c>
      <c r="K567" s="16"/>
      <c r="L567" s="16"/>
      <c r="M567" s="16"/>
      <c r="N567" s="16"/>
      <c r="O567" s="16"/>
      <c r="P567" s="16"/>
      <c r="Q567" s="17" t="s">
        <v>3</v>
      </c>
      <c r="R567" s="16" t="str">
        <f>CONCATENATE(B567,Q567)</f>
        <v>D</v>
      </c>
      <c r="S567" s="16"/>
    </row>
    <row r="568" spans="1:19" ht="15.6" x14ac:dyDescent="0.25">
      <c r="A568" s="9"/>
      <c r="B568" s="26"/>
      <c r="C568" s="23"/>
      <c r="D568" s="24"/>
      <c r="J568" s="15"/>
    </row>
    <row r="569" spans="1:19" ht="15.6" x14ac:dyDescent="0.25">
      <c r="A569" s="9"/>
      <c r="B569" s="27"/>
      <c r="C569" s="19" t="str">
        <f ca="1">+CONCATENATE(K569,".- ",G569)</f>
        <v>95.- 0</v>
      </c>
      <c r="D569" s="20"/>
      <c r="E569" s="9"/>
      <c r="F569" s="9"/>
      <c r="G569" s="36">
        <f ca="1">IF(J570="FIN","",LOOKUP(I569,DATOS!A:A,DATOS!G:G))</f>
        <v>0</v>
      </c>
      <c r="H569" s="36">
        <f ca="1">IF(J570="FIN",0,LOOKUP(I569,DATOS!A:A,DATOS!N:N))</f>
        <v>0</v>
      </c>
      <c r="I569" s="31">
        <f>+I563+1</f>
        <v>158</v>
      </c>
      <c r="J569" s="56">
        <f>IF(LOOKUP(I569,DATOS!A:A,DATOS!C:C)=0,J563,(LOOKUP(I569,DATOS!A:A,DATOS!C:C)))</f>
        <v>2</v>
      </c>
      <c r="K569" s="18">
        <f>+K563+1</f>
        <v>95</v>
      </c>
      <c r="L569" s="16" t="s">
        <v>31</v>
      </c>
      <c r="M569" s="16" t="s">
        <v>32</v>
      </c>
      <c r="N569" s="16" t="s">
        <v>37</v>
      </c>
      <c r="O569" s="16" t="s">
        <v>33</v>
      </c>
      <c r="P569" s="16" t="s">
        <v>34</v>
      </c>
      <c r="Q569" s="16" t="s">
        <v>35</v>
      </c>
      <c r="R569" s="16" t="str">
        <f ca="1">CONCATENATE("X",H569)</f>
        <v>X0</v>
      </c>
      <c r="S569" s="16" t="s">
        <v>36</v>
      </c>
    </row>
    <row r="570" spans="1:19" ht="15.6" x14ac:dyDescent="0.25">
      <c r="A570" s="185">
        <f ca="1">IF($E$2="X",0,IF(K571&gt;2,H569,K571))</f>
        <v>0</v>
      </c>
      <c r="B570" s="25"/>
      <c r="C570" s="21" t="str">
        <f ca="1">+CONCATENATE(I570," ",G570)</f>
        <v>a) 0</v>
      </c>
      <c r="D570" s="22"/>
      <c r="G570" s="34">
        <f ca="1">IF(J570="FIN","",LOOKUP(I569,DATOS!A:A,DATOS!J:J))</f>
        <v>0</v>
      </c>
      <c r="I570" s="31" t="s">
        <v>53</v>
      </c>
      <c r="J570" s="37" t="str">
        <f>IF(J564="FIN","FIN",IF(J569=J563,"","FIN"))</f>
        <v/>
      </c>
      <c r="K570" s="16" t="s">
        <v>5</v>
      </c>
      <c r="L570" s="16">
        <f ca="1">IF(M570&gt;0,0,P570)</f>
        <v>0</v>
      </c>
      <c r="M570" s="16">
        <f ca="1">IF(P571&gt;0,1,0)</f>
        <v>0</v>
      </c>
      <c r="N570" s="16">
        <f ca="1">IF(M570=1,-1/COUNTA(Q570:Q573),0)</f>
        <v>0</v>
      </c>
      <c r="O570" s="16">
        <f>COUNTA(B570:B573)</f>
        <v>0</v>
      </c>
      <c r="P570" s="16">
        <f ca="1">COUNTIF(R570:R573,R569)</f>
        <v>0</v>
      </c>
      <c r="Q570" s="17" t="s">
        <v>0</v>
      </c>
      <c r="R570" s="16" t="str">
        <f>CONCATENATE(B570,Q570)</f>
        <v>A</v>
      </c>
      <c r="S570" s="16">
        <f ca="1">IF(P570&gt;0,P570+O570,O570*3)</f>
        <v>0</v>
      </c>
    </row>
    <row r="571" spans="1:19" ht="15.6" x14ac:dyDescent="0.25">
      <c r="A571" s="185"/>
      <c r="B571" s="25"/>
      <c r="C571" s="21" t="str">
        <f ca="1">+CONCATENATE(I571," ",G571)</f>
        <v>b) 0</v>
      </c>
      <c r="D571" s="22"/>
      <c r="G571" s="34">
        <f ca="1">IF(J570="FIN","",LOOKUP(I569,DATOS!A:A,DATOS!K:K))</f>
        <v>0</v>
      </c>
      <c r="I571" s="31" t="s">
        <v>52</v>
      </c>
      <c r="K571" s="16">
        <f ca="1">S570</f>
        <v>0</v>
      </c>
      <c r="L571" s="16"/>
      <c r="M571" s="16"/>
      <c r="N571" s="16"/>
      <c r="O571" s="16"/>
      <c r="P571" s="16">
        <f ca="1">O570-P570</f>
        <v>0</v>
      </c>
      <c r="Q571" s="17" t="s">
        <v>1</v>
      </c>
      <c r="R571" s="16" t="str">
        <f>CONCATENATE(B571,Q571)</f>
        <v>B</v>
      </c>
      <c r="S571" s="16"/>
    </row>
    <row r="572" spans="1:19" ht="15.6" x14ac:dyDescent="0.25">
      <c r="A572" s="185"/>
      <c r="B572" s="25"/>
      <c r="C572" s="21" t="str">
        <f ca="1">+CONCATENATE(I572," ",G572)</f>
        <v>c) 0</v>
      </c>
      <c r="D572" s="22"/>
      <c r="G572" s="34">
        <f ca="1">IF(J570="FIN","",LOOKUP(I569,DATOS!A:A,DATOS!L:L))</f>
        <v>0</v>
      </c>
      <c r="I572" s="31" t="s">
        <v>51</v>
      </c>
      <c r="K572" s="16"/>
      <c r="L572" s="16"/>
      <c r="M572" s="16"/>
      <c r="N572" s="16"/>
      <c r="O572" s="16"/>
      <c r="P572" s="16"/>
      <c r="Q572" s="17" t="s">
        <v>2</v>
      </c>
      <c r="R572" s="16" t="str">
        <f>CONCATENATE(B572,Q572)</f>
        <v>C</v>
      </c>
      <c r="S572" s="16"/>
    </row>
    <row r="573" spans="1:19" ht="15.6" x14ac:dyDescent="0.25">
      <c r="A573" s="185"/>
      <c r="B573" s="25"/>
      <c r="C573" s="21" t="str">
        <f ca="1">+CONCATENATE(I573," ",G573)</f>
        <v>d) 0</v>
      </c>
      <c r="D573" s="22"/>
      <c r="G573" s="34">
        <f ca="1">IF(J570="FIN","",LOOKUP(I569,DATOS!A:A,DATOS!M:M))</f>
        <v>0</v>
      </c>
      <c r="I573" s="31" t="s">
        <v>43</v>
      </c>
      <c r="K573" s="16"/>
      <c r="L573" s="16"/>
      <c r="M573" s="16"/>
      <c r="N573" s="16"/>
      <c r="O573" s="16"/>
      <c r="P573" s="16"/>
      <c r="Q573" s="17" t="s">
        <v>3</v>
      </c>
      <c r="R573" s="16" t="str">
        <f>CONCATENATE(B573,Q573)</f>
        <v>D</v>
      </c>
      <c r="S573" s="16"/>
    </row>
    <row r="574" spans="1:19" ht="15.6" x14ac:dyDescent="0.25">
      <c r="A574" s="9"/>
      <c r="B574" s="26"/>
      <c r="C574" s="23"/>
      <c r="D574" s="24"/>
      <c r="J574" s="15"/>
    </row>
    <row r="575" spans="1:19" ht="15.6" x14ac:dyDescent="0.25">
      <c r="A575" s="9"/>
      <c r="B575" s="27"/>
      <c r="C575" s="19" t="str">
        <f ca="1">+CONCATENATE(K575,".- ",G575)</f>
        <v>96.- 0</v>
      </c>
      <c r="D575" s="20"/>
      <c r="E575" s="9"/>
      <c r="F575" s="9"/>
      <c r="G575" s="36">
        <f ca="1">IF(J576="FIN","",LOOKUP(I575,DATOS!A:A,DATOS!G:G))</f>
        <v>0</v>
      </c>
      <c r="H575" s="36">
        <f ca="1">IF(J576="FIN",0,LOOKUP(I575,DATOS!A:A,DATOS!N:N))</f>
        <v>0</v>
      </c>
      <c r="I575" s="31">
        <f>+I569+1</f>
        <v>159</v>
      </c>
      <c r="J575" s="56">
        <f>IF(LOOKUP(I575,DATOS!A:A,DATOS!C:C)=0,J569,(LOOKUP(I575,DATOS!A:A,DATOS!C:C)))</f>
        <v>2</v>
      </c>
      <c r="K575" s="18">
        <f>+K569+1</f>
        <v>96</v>
      </c>
      <c r="L575" s="16" t="s">
        <v>31</v>
      </c>
      <c r="M575" s="16" t="s">
        <v>32</v>
      </c>
      <c r="N575" s="16" t="s">
        <v>37</v>
      </c>
      <c r="O575" s="16" t="s">
        <v>33</v>
      </c>
      <c r="P575" s="16" t="s">
        <v>34</v>
      </c>
      <c r="Q575" s="16" t="s">
        <v>35</v>
      </c>
      <c r="R575" s="16" t="str">
        <f ca="1">CONCATENATE("X",H575)</f>
        <v>X0</v>
      </c>
      <c r="S575" s="16" t="s">
        <v>36</v>
      </c>
    </row>
    <row r="576" spans="1:19" ht="15.6" x14ac:dyDescent="0.25">
      <c r="A576" s="185">
        <f ca="1">IF($E$2="X",0,IF(K577&gt;2,H575,K577))</f>
        <v>0</v>
      </c>
      <c r="B576" s="25"/>
      <c r="C576" s="21" t="str">
        <f ca="1">+CONCATENATE(I576," ",G576)</f>
        <v>a) 0</v>
      </c>
      <c r="D576" s="22"/>
      <c r="G576" s="34">
        <f ca="1">IF(J576="FIN","",LOOKUP(I575,DATOS!A:A,DATOS!J:J))</f>
        <v>0</v>
      </c>
      <c r="I576" s="31" t="s">
        <v>53</v>
      </c>
      <c r="J576" s="37" t="str">
        <f>IF(J570="FIN","FIN",IF(J575=J569,"","FIN"))</f>
        <v/>
      </c>
      <c r="K576" s="16" t="s">
        <v>5</v>
      </c>
      <c r="L576" s="16">
        <f ca="1">IF(M576&gt;0,0,P576)</f>
        <v>0</v>
      </c>
      <c r="M576" s="16">
        <f ca="1">IF(P577&gt;0,1,0)</f>
        <v>0</v>
      </c>
      <c r="N576" s="16">
        <f ca="1">IF(M576=1,-1/COUNTA(Q576:Q579),0)</f>
        <v>0</v>
      </c>
      <c r="O576" s="16">
        <f>COUNTA(B576:B579)</f>
        <v>0</v>
      </c>
      <c r="P576" s="16">
        <f ca="1">COUNTIF(R576:R579,R575)</f>
        <v>0</v>
      </c>
      <c r="Q576" s="17" t="s">
        <v>0</v>
      </c>
      <c r="R576" s="16" t="str">
        <f>CONCATENATE(B576,Q576)</f>
        <v>A</v>
      </c>
      <c r="S576" s="16">
        <f ca="1">IF(P576&gt;0,P576+O576,O576*3)</f>
        <v>0</v>
      </c>
    </row>
    <row r="577" spans="1:19" ht="15.6" x14ac:dyDescent="0.25">
      <c r="A577" s="185"/>
      <c r="B577" s="25"/>
      <c r="C577" s="21" t="str">
        <f ca="1">+CONCATENATE(I577," ",G577)</f>
        <v>b) 0</v>
      </c>
      <c r="D577" s="22"/>
      <c r="G577" s="34">
        <f ca="1">IF(J576="FIN","",LOOKUP(I575,DATOS!A:A,DATOS!K:K))</f>
        <v>0</v>
      </c>
      <c r="I577" s="31" t="s">
        <v>52</v>
      </c>
      <c r="K577" s="16">
        <f ca="1">S576</f>
        <v>0</v>
      </c>
      <c r="L577" s="16"/>
      <c r="M577" s="16"/>
      <c r="N577" s="16"/>
      <c r="O577" s="16"/>
      <c r="P577" s="16">
        <f ca="1">O576-P576</f>
        <v>0</v>
      </c>
      <c r="Q577" s="17" t="s">
        <v>1</v>
      </c>
      <c r="R577" s="16" t="str">
        <f>CONCATENATE(B577,Q577)</f>
        <v>B</v>
      </c>
      <c r="S577" s="16"/>
    </row>
    <row r="578" spans="1:19" ht="15.6" x14ac:dyDescent="0.25">
      <c r="A578" s="185"/>
      <c r="B578" s="25"/>
      <c r="C578" s="21" t="str">
        <f ca="1">+CONCATENATE(I578," ",G578)</f>
        <v>c) 0</v>
      </c>
      <c r="D578" s="22"/>
      <c r="G578" s="34">
        <f ca="1">IF(J576="FIN","",LOOKUP(I575,DATOS!A:A,DATOS!L:L))</f>
        <v>0</v>
      </c>
      <c r="I578" s="31" t="s">
        <v>51</v>
      </c>
      <c r="K578" s="16"/>
      <c r="L578" s="16"/>
      <c r="M578" s="16"/>
      <c r="N578" s="16"/>
      <c r="O578" s="16"/>
      <c r="P578" s="16"/>
      <c r="Q578" s="17" t="s">
        <v>2</v>
      </c>
      <c r="R578" s="16" t="str">
        <f>CONCATENATE(B578,Q578)</f>
        <v>C</v>
      </c>
      <c r="S578" s="16"/>
    </row>
    <row r="579" spans="1:19" ht="15.6" x14ac:dyDescent="0.25">
      <c r="A579" s="185"/>
      <c r="B579" s="25"/>
      <c r="C579" s="21" t="str">
        <f ca="1">+CONCATENATE(I579," ",G579)</f>
        <v>d) 0</v>
      </c>
      <c r="D579" s="22"/>
      <c r="G579" s="34">
        <f ca="1">IF(J576="FIN","",LOOKUP(I575,DATOS!A:A,DATOS!M:M))</f>
        <v>0</v>
      </c>
      <c r="I579" s="31" t="s">
        <v>43</v>
      </c>
      <c r="K579" s="16"/>
      <c r="L579" s="16"/>
      <c r="M579" s="16"/>
      <c r="N579" s="16"/>
      <c r="O579" s="16"/>
      <c r="P579" s="16"/>
      <c r="Q579" s="17" t="s">
        <v>3</v>
      </c>
      <c r="R579" s="16" t="str">
        <f>CONCATENATE(B579,Q579)</f>
        <v>D</v>
      </c>
      <c r="S579" s="16"/>
    </row>
    <row r="580" spans="1:19" ht="15.6" x14ac:dyDescent="0.25">
      <c r="A580" s="9"/>
      <c r="B580" s="26"/>
      <c r="C580" s="23"/>
      <c r="D580" s="24"/>
      <c r="J580" s="15"/>
    </row>
    <row r="581" spans="1:19" ht="15.6" x14ac:dyDescent="0.25">
      <c r="A581" s="9"/>
      <c r="B581" s="27"/>
      <c r="C581" s="19" t="str">
        <f ca="1">+CONCATENATE(K581,".- ",G581)</f>
        <v>97.- 0</v>
      </c>
      <c r="D581" s="20"/>
      <c r="E581" s="9"/>
      <c r="F581" s="9"/>
      <c r="G581" s="36">
        <f ca="1">IF(J582="FIN","",LOOKUP(I581,DATOS!A:A,DATOS!G:G))</f>
        <v>0</v>
      </c>
      <c r="H581" s="36">
        <f ca="1">IF(J582="FIN",0,LOOKUP(I581,DATOS!A:A,DATOS!N:N))</f>
        <v>0</v>
      </c>
      <c r="I581" s="31">
        <f>+I575+1</f>
        <v>160</v>
      </c>
      <c r="J581" s="56">
        <f>IF(LOOKUP(I581,DATOS!A:A,DATOS!C:C)=0,J575,(LOOKUP(I581,DATOS!A:A,DATOS!C:C)))</f>
        <v>2</v>
      </c>
      <c r="K581" s="18">
        <f>+K575+1</f>
        <v>97</v>
      </c>
      <c r="L581" s="16" t="s">
        <v>31</v>
      </c>
      <c r="M581" s="16" t="s">
        <v>32</v>
      </c>
      <c r="N581" s="16" t="s">
        <v>37</v>
      </c>
      <c r="O581" s="16" t="s">
        <v>33</v>
      </c>
      <c r="P581" s="16" t="s">
        <v>34</v>
      </c>
      <c r="Q581" s="16" t="s">
        <v>35</v>
      </c>
      <c r="R581" s="16" t="str">
        <f ca="1">CONCATENATE("X",H581)</f>
        <v>X0</v>
      </c>
      <c r="S581" s="16" t="s">
        <v>36</v>
      </c>
    </row>
    <row r="582" spans="1:19" ht="15.6" x14ac:dyDescent="0.25">
      <c r="A582" s="185">
        <f ca="1">IF($E$2="X",0,IF(K583&gt;2,H581,K583))</f>
        <v>0</v>
      </c>
      <c r="B582" s="25"/>
      <c r="C582" s="21" t="str">
        <f ca="1">+CONCATENATE(I582," ",G582)</f>
        <v>a) 0</v>
      </c>
      <c r="D582" s="22"/>
      <c r="G582" s="34">
        <f ca="1">IF(J582="FIN","",LOOKUP(I581,DATOS!A:A,DATOS!J:J))</f>
        <v>0</v>
      </c>
      <c r="I582" s="31" t="s">
        <v>53</v>
      </c>
      <c r="J582" s="37" t="str">
        <f>IF(J576="FIN","FIN",IF(J581=J575,"","FIN"))</f>
        <v/>
      </c>
      <c r="K582" s="16" t="s">
        <v>5</v>
      </c>
      <c r="L582" s="16">
        <f ca="1">IF(M582&gt;0,0,P582)</f>
        <v>0</v>
      </c>
      <c r="M582" s="16">
        <f ca="1">IF(P583&gt;0,1,0)</f>
        <v>0</v>
      </c>
      <c r="N582" s="16">
        <f ca="1">IF(M582=1,-1/COUNTA(Q582:Q585),0)</f>
        <v>0</v>
      </c>
      <c r="O582" s="16">
        <f>COUNTA(B582:B585)</f>
        <v>0</v>
      </c>
      <c r="P582" s="16">
        <f ca="1">COUNTIF(R582:R585,R581)</f>
        <v>0</v>
      </c>
      <c r="Q582" s="17" t="s">
        <v>0</v>
      </c>
      <c r="R582" s="16" t="str">
        <f>CONCATENATE(B582,Q582)</f>
        <v>A</v>
      </c>
      <c r="S582" s="16">
        <f ca="1">IF(P582&gt;0,P582+O582,O582*3)</f>
        <v>0</v>
      </c>
    </row>
    <row r="583" spans="1:19" ht="15.6" x14ac:dyDescent="0.25">
      <c r="A583" s="185"/>
      <c r="B583" s="25"/>
      <c r="C583" s="21" t="str">
        <f ca="1">+CONCATENATE(I583," ",G583)</f>
        <v>b) 0</v>
      </c>
      <c r="D583" s="22"/>
      <c r="G583" s="34">
        <f ca="1">IF(J582="FIN","",LOOKUP(I581,DATOS!A:A,DATOS!K:K))</f>
        <v>0</v>
      </c>
      <c r="I583" s="31" t="s">
        <v>52</v>
      </c>
      <c r="K583" s="16">
        <f ca="1">S582</f>
        <v>0</v>
      </c>
      <c r="L583" s="16"/>
      <c r="M583" s="16"/>
      <c r="N583" s="16"/>
      <c r="O583" s="16"/>
      <c r="P583" s="16">
        <f ca="1">O582-P582</f>
        <v>0</v>
      </c>
      <c r="Q583" s="17" t="s">
        <v>1</v>
      </c>
      <c r="R583" s="16" t="str">
        <f>CONCATENATE(B583,Q583)</f>
        <v>B</v>
      </c>
      <c r="S583" s="16"/>
    </row>
    <row r="584" spans="1:19" ht="15.6" x14ac:dyDescent="0.25">
      <c r="A584" s="185"/>
      <c r="B584" s="25"/>
      <c r="C584" s="21" t="str">
        <f ca="1">+CONCATENATE(I584," ",G584)</f>
        <v>c) 0</v>
      </c>
      <c r="D584" s="22"/>
      <c r="G584" s="34">
        <f ca="1">IF(J582="FIN","",LOOKUP(I581,DATOS!A:A,DATOS!L:L))</f>
        <v>0</v>
      </c>
      <c r="I584" s="31" t="s">
        <v>51</v>
      </c>
      <c r="K584" s="16"/>
      <c r="L584" s="16"/>
      <c r="M584" s="16"/>
      <c r="N584" s="16"/>
      <c r="O584" s="16"/>
      <c r="P584" s="16"/>
      <c r="Q584" s="17" t="s">
        <v>2</v>
      </c>
      <c r="R584" s="16" t="str">
        <f>CONCATENATE(B584,Q584)</f>
        <v>C</v>
      </c>
      <c r="S584" s="16"/>
    </row>
    <row r="585" spans="1:19" ht="15.6" x14ac:dyDescent="0.25">
      <c r="A585" s="185"/>
      <c r="B585" s="25"/>
      <c r="C585" s="21" t="str">
        <f ca="1">+CONCATENATE(I585," ",G585)</f>
        <v>d) 0</v>
      </c>
      <c r="D585" s="22"/>
      <c r="G585" s="34">
        <f ca="1">IF(J582="FIN","",LOOKUP(I581,DATOS!A:A,DATOS!M:M))</f>
        <v>0</v>
      </c>
      <c r="I585" s="31" t="s">
        <v>43</v>
      </c>
      <c r="K585" s="16"/>
      <c r="L585" s="16"/>
      <c r="M585" s="16"/>
      <c r="N585" s="16"/>
      <c r="O585" s="16"/>
      <c r="P585" s="16"/>
      <c r="Q585" s="17" t="s">
        <v>3</v>
      </c>
      <c r="R585" s="16" t="str">
        <f>CONCATENATE(B585,Q585)</f>
        <v>D</v>
      </c>
      <c r="S585" s="16"/>
    </row>
    <row r="586" spans="1:19" ht="15.6" x14ac:dyDescent="0.25">
      <c r="A586" s="9"/>
      <c r="B586" s="26"/>
      <c r="C586" s="23"/>
      <c r="D586" s="24"/>
      <c r="J586" s="15"/>
    </row>
    <row r="587" spans="1:19" ht="15.6" x14ac:dyDescent="0.25">
      <c r="A587" s="9"/>
      <c r="B587" s="27"/>
      <c r="C587" s="19" t="str">
        <f ca="1">+CONCATENATE(K587,".- ",G587)</f>
        <v>98.- 0</v>
      </c>
      <c r="D587" s="20"/>
      <c r="E587" s="9"/>
      <c r="F587" s="9"/>
      <c r="G587" s="36">
        <f ca="1">IF(J588="FIN","",LOOKUP(I587,DATOS!A:A,DATOS!G:G))</f>
        <v>0</v>
      </c>
      <c r="H587" s="36">
        <f ca="1">IF(J588="FIN",0,LOOKUP(I587,DATOS!A:A,DATOS!N:N))</f>
        <v>0</v>
      </c>
      <c r="I587" s="31">
        <f>+I581+1</f>
        <v>161</v>
      </c>
      <c r="J587" s="56">
        <f>IF(LOOKUP(I587,DATOS!A:A,DATOS!C:C)=0,J581,(LOOKUP(I587,DATOS!A:A,DATOS!C:C)))</f>
        <v>2</v>
      </c>
      <c r="K587" s="18">
        <f>+K581+1</f>
        <v>98</v>
      </c>
      <c r="L587" s="16" t="s">
        <v>31</v>
      </c>
      <c r="M587" s="16" t="s">
        <v>32</v>
      </c>
      <c r="N587" s="16" t="s">
        <v>37</v>
      </c>
      <c r="O587" s="16" t="s">
        <v>33</v>
      </c>
      <c r="P587" s="16" t="s">
        <v>34</v>
      </c>
      <c r="Q587" s="16" t="s">
        <v>35</v>
      </c>
      <c r="R587" s="16" t="str">
        <f ca="1">CONCATENATE("X",H587)</f>
        <v>X0</v>
      </c>
      <c r="S587" s="16" t="s">
        <v>36</v>
      </c>
    </row>
    <row r="588" spans="1:19" ht="15.6" x14ac:dyDescent="0.25">
      <c r="A588" s="185">
        <f ca="1">IF($E$2="X",0,IF(K589&gt;2,H587,K589))</f>
        <v>0</v>
      </c>
      <c r="B588" s="25"/>
      <c r="C588" s="21" t="str">
        <f ca="1">+CONCATENATE(I588," ",G588)</f>
        <v>a) 0</v>
      </c>
      <c r="D588" s="22"/>
      <c r="G588" s="34">
        <f ca="1">IF(J588="FIN","",LOOKUP(I587,DATOS!A:A,DATOS!J:J))</f>
        <v>0</v>
      </c>
      <c r="I588" s="31" t="s">
        <v>53</v>
      </c>
      <c r="J588" s="37" t="str">
        <f>IF(J582="FIN","FIN",IF(J587=J581,"","FIN"))</f>
        <v/>
      </c>
      <c r="K588" s="16" t="s">
        <v>5</v>
      </c>
      <c r="L588" s="16">
        <f ca="1">IF(M588&gt;0,0,P588)</f>
        <v>0</v>
      </c>
      <c r="M588" s="16">
        <f ca="1">IF(P589&gt;0,1,0)</f>
        <v>0</v>
      </c>
      <c r="N588" s="16">
        <f ca="1">IF(M588=1,-1/COUNTA(Q588:Q591),0)</f>
        <v>0</v>
      </c>
      <c r="O588" s="16">
        <f>COUNTA(B588:B591)</f>
        <v>0</v>
      </c>
      <c r="P588" s="16">
        <f ca="1">COUNTIF(R588:R591,R587)</f>
        <v>0</v>
      </c>
      <c r="Q588" s="17" t="s">
        <v>0</v>
      </c>
      <c r="R588" s="16" t="str">
        <f>CONCATENATE(B588,Q588)</f>
        <v>A</v>
      </c>
      <c r="S588" s="16">
        <f ca="1">IF(P588&gt;0,P588+O588,O588*3)</f>
        <v>0</v>
      </c>
    </row>
    <row r="589" spans="1:19" ht="15.6" x14ac:dyDescent="0.25">
      <c r="A589" s="185"/>
      <c r="B589" s="25"/>
      <c r="C589" s="21" t="str">
        <f ca="1">+CONCATENATE(I589," ",G589)</f>
        <v>b) 0</v>
      </c>
      <c r="D589" s="22"/>
      <c r="G589" s="34">
        <f ca="1">IF(J588="FIN","",LOOKUP(I587,DATOS!A:A,DATOS!K:K))</f>
        <v>0</v>
      </c>
      <c r="I589" s="31" t="s">
        <v>52</v>
      </c>
      <c r="K589" s="16">
        <f ca="1">S588</f>
        <v>0</v>
      </c>
      <c r="L589" s="16"/>
      <c r="M589" s="16"/>
      <c r="N589" s="16"/>
      <c r="O589" s="16"/>
      <c r="P589" s="16">
        <f ca="1">O588-P588</f>
        <v>0</v>
      </c>
      <c r="Q589" s="17" t="s">
        <v>1</v>
      </c>
      <c r="R589" s="16" t="str">
        <f>CONCATENATE(B589,Q589)</f>
        <v>B</v>
      </c>
      <c r="S589" s="16"/>
    </row>
    <row r="590" spans="1:19" ht="15.6" x14ac:dyDescent="0.25">
      <c r="A590" s="185"/>
      <c r="B590" s="25"/>
      <c r="C590" s="21" t="str">
        <f ca="1">+CONCATENATE(I590," ",G590)</f>
        <v>c) 0</v>
      </c>
      <c r="D590" s="22"/>
      <c r="G590" s="34">
        <f ca="1">IF(J588="FIN","",LOOKUP(I587,DATOS!A:A,DATOS!L:L))</f>
        <v>0</v>
      </c>
      <c r="I590" s="31" t="s">
        <v>51</v>
      </c>
      <c r="K590" s="16"/>
      <c r="L590" s="16"/>
      <c r="M590" s="16"/>
      <c r="N590" s="16"/>
      <c r="O590" s="16"/>
      <c r="P590" s="16"/>
      <c r="Q590" s="17" t="s">
        <v>2</v>
      </c>
      <c r="R590" s="16" t="str">
        <f>CONCATENATE(B590,Q590)</f>
        <v>C</v>
      </c>
      <c r="S590" s="16"/>
    </row>
    <row r="591" spans="1:19" ht="15.6" x14ac:dyDescent="0.25">
      <c r="A591" s="185"/>
      <c r="B591" s="25"/>
      <c r="C591" s="21" t="str">
        <f ca="1">+CONCATENATE(I591," ",G591)</f>
        <v>d) 0</v>
      </c>
      <c r="D591" s="22"/>
      <c r="G591" s="34">
        <f ca="1">IF(J588="FIN","",LOOKUP(I587,DATOS!A:A,DATOS!M:M))</f>
        <v>0</v>
      </c>
      <c r="I591" s="31" t="s">
        <v>43</v>
      </c>
      <c r="K591" s="16"/>
      <c r="L591" s="16"/>
      <c r="M591" s="16"/>
      <c r="N591" s="16"/>
      <c r="O591" s="16"/>
      <c r="P591" s="16"/>
      <c r="Q591" s="17" t="s">
        <v>3</v>
      </c>
      <c r="R591" s="16" t="str">
        <f>CONCATENATE(B591,Q591)</f>
        <v>D</v>
      </c>
      <c r="S591" s="16"/>
    </row>
    <row r="592" spans="1:19" ht="15.6" x14ac:dyDescent="0.25">
      <c r="A592" s="9"/>
      <c r="B592" s="26"/>
      <c r="C592" s="23"/>
      <c r="D592" s="24"/>
      <c r="J592" s="15"/>
    </row>
    <row r="593" spans="1:19" ht="15.6" x14ac:dyDescent="0.25">
      <c r="A593" s="9"/>
      <c r="B593" s="27"/>
      <c r="C593" s="19" t="str">
        <f ca="1">+CONCATENATE(K593,".- ",G593)</f>
        <v>99.- 0</v>
      </c>
      <c r="D593" s="20"/>
      <c r="E593" s="9"/>
      <c r="F593" s="9"/>
      <c r="G593" s="36">
        <f ca="1">IF(J594="FIN","",LOOKUP(I593,DATOS!A:A,DATOS!G:G))</f>
        <v>0</v>
      </c>
      <c r="H593" s="36">
        <f ca="1">IF(J594="FIN",0,LOOKUP(I593,DATOS!A:A,DATOS!N:N))</f>
        <v>0</v>
      </c>
      <c r="I593" s="31">
        <f>+I587+1</f>
        <v>162</v>
      </c>
      <c r="J593" s="56">
        <f>IF(LOOKUP(I593,DATOS!A:A,DATOS!C:C)=0,J587,(LOOKUP(I593,DATOS!A:A,DATOS!C:C)))</f>
        <v>2</v>
      </c>
      <c r="K593" s="18">
        <f>+K587+1</f>
        <v>99</v>
      </c>
      <c r="L593" s="16" t="s">
        <v>31</v>
      </c>
      <c r="M593" s="16" t="s">
        <v>32</v>
      </c>
      <c r="N593" s="16" t="s">
        <v>37</v>
      </c>
      <c r="O593" s="16" t="s">
        <v>33</v>
      </c>
      <c r="P593" s="16" t="s">
        <v>34</v>
      </c>
      <c r="Q593" s="16" t="s">
        <v>35</v>
      </c>
      <c r="R593" s="16" t="str">
        <f ca="1">CONCATENATE("X",H593)</f>
        <v>X0</v>
      </c>
      <c r="S593" s="16" t="s">
        <v>36</v>
      </c>
    </row>
    <row r="594" spans="1:19" ht="15.6" x14ac:dyDescent="0.25">
      <c r="A594" s="185">
        <f ca="1">IF($E$2="X",0,IF(K595&gt;2,H593,K595))</f>
        <v>0</v>
      </c>
      <c r="B594" s="25"/>
      <c r="C594" s="21" t="str">
        <f ca="1">+CONCATENATE(I594," ",G594)</f>
        <v>a) 0</v>
      </c>
      <c r="D594" s="22"/>
      <c r="G594" s="34">
        <f ca="1">IF(J594="FIN","",LOOKUP(I593,DATOS!A:A,DATOS!J:J))</f>
        <v>0</v>
      </c>
      <c r="I594" s="31" t="s">
        <v>53</v>
      </c>
      <c r="J594" s="37" t="str">
        <f>IF(J588="FIN","FIN",IF(J593=J587,"","FIN"))</f>
        <v/>
      </c>
      <c r="K594" s="16" t="s">
        <v>5</v>
      </c>
      <c r="L594" s="16">
        <f ca="1">IF(M594&gt;0,0,P594)</f>
        <v>0</v>
      </c>
      <c r="M594" s="16">
        <f ca="1">IF(P595&gt;0,1,0)</f>
        <v>0</v>
      </c>
      <c r="N594" s="16">
        <f ca="1">IF(M594=1,-1/COUNTA(Q594:Q597),0)</f>
        <v>0</v>
      </c>
      <c r="O594" s="16">
        <f>COUNTA(B594:B597)</f>
        <v>0</v>
      </c>
      <c r="P594" s="16">
        <f ca="1">COUNTIF(R594:R597,R593)</f>
        <v>0</v>
      </c>
      <c r="Q594" s="17" t="s">
        <v>0</v>
      </c>
      <c r="R594" s="16" t="str">
        <f>CONCATENATE(B594,Q594)</f>
        <v>A</v>
      </c>
      <c r="S594" s="16">
        <f ca="1">IF(P594&gt;0,P594+O594,O594*3)</f>
        <v>0</v>
      </c>
    </row>
    <row r="595" spans="1:19" ht="15.6" x14ac:dyDescent="0.25">
      <c r="A595" s="185"/>
      <c r="B595" s="25"/>
      <c r="C595" s="21" t="str">
        <f ca="1">+CONCATENATE(I595," ",G595)</f>
        <v>b) 0</v>
      </c>
      <c r="D595" s="22"/>
      <c r="G595" s="34">
        <f ca="1">IF(J594="FIN","",LOOKUP(I593,DATOS!A:A,DATOS!K:K))</f>
        <v>0</v>
      </c>
      <c r="I595" s="31" t="s">
        <v>52</v>
      </c>
      <c r="K595" s="16">
        <f ca="1">S594</f>
        <v>0</v>
      </c>
      <c r="L595" s="16"/>
      <c r="M595" s="16"/>
      <c r="N595" s="16"/>
      <c r="O595" s="16"/>
      <c r="P595" s="16">
        <f ca="1">O594-P594</f>
        <v>0</v>
      </c>
      <c r="Q595" s="17" t="s">
        <v>1</v>
      </c>
      <c r="R595" s="16" t="str">
        <f>CONCATENATE(B595,Q595)</f>
        <v>B</v>
      </c>
      <c r="S595" s="16"/>
    </row>
    <row r="596" spans="1:19" ht="15.6" x14ac:dyDescent="0.25">
      <c r="A596" s="185"/>
      <c r="B596" s="25"/>
      <c r="C596" s="21" t="str">
        <f ca="1">+CONCATENATE(I596," ",G596)</f>
        <v>c) 0</v>
      </c>
      <c r="D596" s="22"/>
      <c r="G596" s="34">
        <f ca="1">IF(J594="FIN","",LOOKUP(I593,DATOS!A:A,DATOS!L:L))</f>
        <v>0</v>
      </c>
      <c r="I596" s="31" t="s">
        <v>51</v>
      </c>
      <c r="K596" s="16"/>
      <c r="L596" s="16"/>
      <c r="M596" s="16"/>
      <c r="N596" s="16"/>
      <c r="O596" s="16"/>
      <c r="P596" s="16"/>
      <c r="Q596" s="17" t="s">
        <v>2</v>
      </c>
      <c r="R596" s="16" t="str">
        <f>CONCATENATE(B596,Q596)</f>
        <v>C</v>
      </c>
      <c r="S596" s="16"/>
    </row>
    <row r="597" spans="1:19" ht="15.6" x14ac:dyDescent="0.25">
      <c r="A597" s="185"/>
      <c r="B597" s="25"/>
      <c r="C597" s="21" t="str">
        <f ca="1">+CONCATENATE(I597," ",G597)</f>
        <v>d) 0</v>
      </c>
      <c r="D597" s="22"/>
      <c r="G597" s="34">
        <f ca="1">IF(J594="FIN","",LOOKUP(I593,DATOS!A:A,DATOS!M:M))</f>
        <v>0</v>
      </c>
      <c r="I597" s="31" t="s">
        <v>43</v>
      </c>
      <c r="K597" s="16"/>
      <c r="L597" s="16"/>
      <c r="M597" s="16"/>
      <c r="N597" s="16"/>
      <c r="O597" s="16"/>
      <c r="P597" s="16"/>
      <c r="Q597" s="17" t="s">
        <v>3</v>
      </c>
      <c r="R597" s="16" t="str">
        <f>CONCATENATE(B597,Q597)</f>
        <v>D</v>
      </c>
      <c r="S597" s="16"/>
    </row>
    <row r="598" spans="1:19" ht="15.6" x14ac:dyDescent="0.25">
      <c r="A598" s="9"/>
      <c r="B598" s="26"/>
      <c r="C598" s="23"/>
      <c r="D598" s="24"/>
      <c r="J598" s="15"/>
    </row>
    <row r="599" spans="1:19" ht="15.6" x14ac:dyDescent="0.25">
      <c r="A599" s="9"/>
      <c r="B599" s="27"/>
      <c r="C599" s="19" t="str">
        <f>+CONCATENATE(K599,".- ",G599)</f>
        <v xml:space="preserve">100.- </v>
      </c>
      <c r="D599" s="20"/>
      <c r="E599" s="9"/>
      <c r="F599" s="9"/>
      <c r="G599" s="36" t="str">
        <f>IF(J600="FIN","",LOOKUP(I599,DATOS!A:A,DATOS!G:G))</f>
        <v/>
      </c>
      <c r="H599" s="36">
        <f>IF(J600="FIN",0,LOOKUP(I599,DATOS!A:A,DATOS!N:N))</f>
        <v>0</v>
      </c>
      <c r="I599" s="31">
        <f>+I593+1</f>
        <v>163</v>
      </c>
      <c r="J599" s="56">
        <f>IF(LOOKUP(I599,DATOS!A:A,DATOS!C:C)=0,J593,(LOOKUP(I599,DATOS!A:A,DATOS!C:C)))</f>
        <v>3</v>
      </c>
      <c r="K599" s="18">
        <f>+K593+1</f>
        <v>100</v>
      </c>
      <c r="L599" s="16" t="s">
        <v>31</v>
      </c>
      <c r="M599" s="16" t="s">
        <v>32</v>
      </c>
      <c r="N599" s="16" t="s">
        <v>37</v>
      </c>
      <c r="O599" s="16" t="s">
        <v>33</v>
      </c>
      <c r="P599" s="16" t="s">
        <v>34</v>
      </c>
      <c r="Q599" s="16" t="s">
        <v>35</v>
      </c>
      <c r="R599" s="16" t="str">
        <f>CONCATENATE("X",H599)</f>
        <v>X0</v>
      </c>
      <c r="S599" s="16" t="s">
        <v>36</v>
      </c>
    </row>
    <row r="600" spans="1:19" ht="15.6" x14ac:dyDescent="0.25">
      <c r="A600" s="185">
        <f>IF($E$2="X",0,IF(K601&gt;2,H599,K601))</f>
        <v>0</v>
      </c>
      <c r="B600" s="25"/>
      <c r="C600" s="21" t="str">
        <f>+CONCATENATE(I600," ",G600)</f>
        <v xml:space="preserve">a) </v>
      </c>
      <c r="D600" s="22"/>
      <c r="G600" s="34" t="str">
        <f>IF(J600="FIN","",LOOKUP(I599,DATOS!A:A,DATOS!J:J))</f>
        <v/>
      </c>
      <c r="I600" s="31" t="s">
        <v>53</v>
      </c>
      <c r="J600" s="37" t="str">
        <f>IF(J594="FIN","FIN",IF(J599=J593,"","FIN"))</f>
        <v>FIN</v>
      </c>
      <c r="K600" s="16" t="s">
        <v>5</v>
      </c>
      <c r="L600" s="16">
        <f>IF(M600&gt;0,0,P600)</f>
        <v>0</v>
      </c>
      <c r="M600" s="16">
        <f>IF(P601&gt;0,1,0)</f>
        <v>0</v>
      </c>
      <c r="N600" s="16">
        <f>IF(M600=1,-1/COUNTA(Q600:Q603),0)</f>
        <v>0</v>
      </c>
      <c r="O600" s="16">
        <f>COUNTA(B600:B603)</f>
        <v>0</v>
      </c>
      <c r="P600" s="16">
        <f>COUNTIF(R600:R603,R599)</f>
        <v>0</v>
      </c>
      <c r="Q600" s="17" t="s">
        <v>0</v>
      </c>
      <c r="R600" s="16" t="str">
        <f>CONCATENATE(B600,Q600)</f>
        <v>A</v>
      </c>
      <c r="S600" s="16">
        <f>IF(P600&gt;0,P600+O600,O600*3)</f>
        <v>0</v>
      </c>
    </row>
    <row r="601" spans="1:19" ht="15.6" x14ac:dyDescent="0.25">
      <c r="A601" s="185"/>
      <c r="B601" s="25"/>
      <c r="C601" s="21" t="str">
        <f>+CONCATENATE(I601," ",G601)</f>
        <v xml:space="preserve">b) </v>
      </c>
      <c r="D601" s="22"/>
      <c r="G601" s="34" t="str">
        <f>IF(J600="FIN","",LOOKUP(I599,DATOS!A:A,DATOS!K:K))</f>
        <v/>
      </c>
      <c r="I601" s="31" t="s">
        <v>52</v>
      </c>
      <c r="K601" s="16">
        <f>S600</f>
        <v>0</v>
      </c>
      <c r="L601" s="16"/>
      <c r="M601" s="16"/>
      <c r="N601" s="16"/>
      <c r="O601" s="16"/>
      <c r="P601" s="16">
        <f>O600-P600</f>
        <v>0</v>
      </c>
      <c r="Q601" s="17" t="s">
        <v>1</v>
      </c>
      <c r="R601" s="16" t="str">
        <f>CONCATENATE(B601,Q601)</f>
        <v>B</v>
      </c>
      <c r="S601" s="16"/>
    </row>
    <row r="602" spans="1:19" ht="15.6" x14ac:dyDescent="0.25">
      <c r="A602" s="185"/>
      <c r="B602" s="25"/>
      <c r="C602" s="21" t="str">
        <f>+CONCATENATE(I602," ",G602)</f>
        <v xml:space="preserve">c) </v>
      </c>
      <c r="D602" s="22"/>
      <c r="G602" s="34" t="str">
        <f>IF(J600="FIN","",LOOKUP(I599,DATOS!A:A,DATOS!L:L))</f>
        <v/>
      </c>
      <c r="I602" s="31" t="s">
        <v>51</v>
      </c>
      <c r="K602" s="16"/>
      <c r="L602" s="16"/>
      <c r="M602" s="16"/>
      <c r="N602" s="16"/>
      <c r="O602" s="16"/>
      <c r="P602" s="16"/>
      <c r="Q602" s="17" t="s">
        <v>2</v>
      </c>
      <c r="R602" s="16" t="str">
        <f>CONCATENATE(B602,Q602)</f>
        <v>C</v>
      </c>
      <c r="S602" s="16"/>
    </row>
    <row r="603" spans="1:19" ht="15.6" x14ac:dyDescent="0.25">
      <c r="A603" s="185"/>
      <c r="B603" s="25"/>
      <c r="C603" s="21" t="str">
        <f>+CONCATENATE(I603," ",G603)</f>
        <v xml:space="preserve">d) </v>
      </c>
      <c r="D603" s="22"/>
      <c r="G603" s="34" t="str">
        <f>IF(J600="FIN","",LOOKUP(I599,DATOS!A:A,DATOS!M:M))</f>
        <v/>
      </c>
      <c r="I603" s="31" t="s">
        <v>43</v>
      </c>
      <c r="K603" s="16"/>
      <c r="L603" s="16"/>
      <c r="M603" s="16"/>
      <c r="N603" s="16"/>
      <c r="O603" s="16"/>
      <c r="P603" s="16"/>
      <c r="Q603" s="17" t="s">
        <v>3</v>
      </c>
      <c r="R603" s="16" t="str">
        <f>CONCATENATE(B603,Q603)</f>
        <v>D</v>
      </c>
      <c r="S603" s="16"/>
    </row>
    <row r="604" spans="1:19" ht="15.6" x14ac:dyDescent="0.25">
      <c r="A604" s="9"/>
      <c r="B604" s="51"/>
      <c r="C604" s="23"/>
      <c r="D604" s="24"/>
      <c r="J604" s="15"/>
    </row>
    <row r="605" spans="1:19" ht="15" hidden="1" customHeight="1" x14ac:dyDescent="0.25"/>
    <row r="606" spans="1:19" ht="15" hidden="1" customHeight="1" x14ac:dyDescent="0.25"/>
    <row r="607" spans="1:19" ht="15" hidden="1" customHeight="1" x14ac:dyDescent="0.25"/>
    <row r="608" spans="1:19" ht="15" hidden="1" customHeight="1" x14ac:dyDescent="0.25"/>
    <row r="609" ht="15" hidden="1" customHeight="1" x14ac:dyDescent="0.25"/>
    <row r="610" ht="15.6" hidden="1" x14ac:dyDescent="0.25"/>
    <row r="611" ht="15.6" hidden="1" x14ac:dyDescent="0.25"/>
    <row r="612" ht="15.6" hidden="1" x14ac:dyDescent="0.25"/>
    <row r="613" ht="15.6" hidden="1" x14ac:dyDescent="0.25"/>
    <row r="614" ht="15.6" hidden="1" x14ac:dyDescent="0.25"/>
    <row r="615" ht="15.6" hidden="1" x14ac:dyDescent="0.25"/>
    <row r="616" ht="15.6" hidden="1" x14ac:dyDescent="0.25"/>
    <row r="617" ht="15.6" hidden="1" x14ac:dyDescent="0.25"/>
    <row r="618" ht="15.6" hidden="1" x14ac:dyDescent="0.25"/>
    <row r="619" ht="15.6" hidden="1" x14ac:dyDescent="0.25"/>
    <row r="620" ht="15.6" hidden="1" x14ac:dyDescent="0.25"/>
    <row r="621" ht="15.6" hidden="1" x14ac:dyDescent="0.25"/>
    <row r="622" ht="15.6" hidden="1" x14ac:dyDescent="0.25"/>
    <row r="623" ht="15.6" hidden="1" x14ac:dyDescent="0.25"/>
    <row r="624" ht="15.6" hidden="1" x14ac:dyDescent="0.25"/>
    <row r="625" ht="15.6" hidden="1" x14ac:dyDescent="0.25"/>
    <row r="626" ht="15.6" hidden="1" x14ac:dyDescent="0.25"/>
    <row r="627" ht="15.6" hidden="1" x14ac:dyDescent="0.25"/>
    <row r="628" ht="15.6" hidden="1" x14ac:dyDescent="0.25"/>
    <row r="629" ht="15.6" hidden="1" x14ac:dyDescent="0.25"/>
    <row r="630" ht="15.6" hidden="1" x14ac:dyDescent="0.25"/>
    <row r="631" ht="15.6" hidden="1" x14ac:dyDescent="0.25"/>
    <row r="632" ht="15.6" hidden="1" x14ac:dyDescent="0.25"/>
    <row r="633" ht="15.6" hidden="1" x14ac:dyDescent="0.25"/>
    <row r="634" ht="15.6" hidden="1" x14ac:dyDescent="0.25"/>
    <row r="635" ht="15.6" hidden="1" x14ac:dyDescent="0.25"/>
    <row r="636" ht="15.6" hidden="1" x14ac:dyDescent="0.25"/>
    <row r="637" ht="15.6" hidden="1" x14ac:dyDescent="0.25"/>
    <row r="638" ht="15.6" hidden="1" x14ac:dyDescent="0.25"/>
    <row r="639" ht="15.6" hidden="1" x14ac:dyDescent="0.25"/>
    <row r="640" ht="15.6" hidden="1" x14ac:dyDescent="0.25"/>
    <row r="641" ht="15.6" hidden="1" x14ac:dyDescent="0.25"/>
    <row r="642" ht="15.6" hidden="1" x14ac:dyDescent="0.25"/>
    <row r="643" ht="15.6" hidden="1" x14ac:dyDescent="0.25"/>
    <row r="644" ht="15.6" hidden="1" x14ac:dyDescent="0.25"/>
    <row r="645" ht="15.6" hidden="1" x14ac:dyDescent="0.25"/>
    <row r="646" ht="15.6" hidden="1" x14ac:dyDescent="0.25"/>
    <row r="647" ht="15.6" hidden="1" x14ac:dyDescent="0.25"/>
    <row r="648" ht="15.6" hidden="1" x14ac:dyDescent="0.25"/>
    <row r="649" ht="15.6" hidden="1" x14ac:dyDescent="0.25"/>
    <row r="650" ht="15.6" hidden="1" x14ac:dyDescent="0.25"/>
    <row r="651" ht="15.6" hidden="1" x14ac:dyDescent="0.25"/>
    <row r="652" ht="15.6" hidden="1" x14ac:dyDescent="0.25"/>
    <row r="653" ht="15.6" hidden="1" x14ac:dyDescent="0.25"/>
    <row r="654" ht="15.6" hidden="1" x14ac:dyDescent="0.25"/>
    <row r="655" ht="15.6" hidden="1" x14ac:dyDescent="0.25"/>
    <row r="656" ht="15.6" hidden="1" x14ac:dyDescent="0.25"/>
    <row r="657" ht="15.6" hidden="1" x14ac:dyDescent="0.25"/>
    <row r="658" ht="15.6" hidden="1" x14ac:dyDescent="0.25"/>
    <row r="659" ht="15.6" hidden="1" x14ac:dyDescent="0.25"/>
    <row r="660" ht="15.6" hidden="1" x14ac:dyDescent="0.25"/>
    <row r="661" ht="15.6" hidden="1" x14ac:dyDescent="0.25"/>
    <row r="662" ht="15.6" hidden="1" x14ac:dyDescent="0.25"/>
    <row r="663" ht="15.6" hidden="1" x14ac:dyDescent="0.25"/>
    <row r="664" ht="15.6" hidden="1" x14ac:dyDescent="0.25"/>
    <row r="665" ht="15.6" hidden="1" x14ac:dyDescent="0.25"/>
    <row r="666" ht="15.6" hidden="1" x14ac:dyDescent="0.25"/>
    <row r="667" ht="15.6" hidden="1" x14ac:dyDescent="0.25"/>
    <row r="668" ht="15.6" hidden="1" x14ac:dyDescent="0.25"/>
    <row r="669" ht="15.6" hidden="1" x14ac:dyDescent="0.25"/>
    <row r="670" ht="15.6" hidden="1" x14ac:dyDescent="0.25"/>
    <row r="671" ht="15.6" hidden="1" x14ac:dyDescent="0.25"/>
    <row r="672" ht="15.6" hidden="1" x14ac:dyDescent="0.25"/>
    <row r="673" ht="15.6" hidden="1" x14ac:dyDescent="0.25"/>
    <row r="674" ht="15.6" hidden="1" x14ac:dyDescent="0.25"/>
    <row r="675" ht="15.6" hidden="1" x14ac:dyDescent="0.25"/>
    <row r="676" ht="15.6" hidden="1" x14ac:dyDescent="0.25"/>
    <row r="677" ht="15.6" hidden="1" x14ac:dyDescent="0.25"/>
    <row r="678" ht="15.6" hidden="1" x14ac:dyDescent="0.25"/>
    <row r="679" ht="15.6" hidden="1" x14ac:dyDescent="0.25"/>
    <row r="680" ht="15.6" hidden="1" x14ac:dyDescent="0.25"/>
    <row r="681" ht="15.6" hidden="1" x14ac:dyDescent="0.25"/>
    <row r="682" ht="15.6" hidden="1" x14ac:dyDescent="0.25"/>
    <row r="683" ht="15.6" hidden="1" x14ac:dyDescent="0.25"/>
    <row r="684" ht="15.6" hidden="1" x14ac:dyDescent="0.25"/>
    <row r="685" ht="15.6" hidden="1" x14ac:dyDescent="0.25"/>
    <row r="686" ht="15.6" hidden="1" x14ac:dyDescent="0.25"/>
    <row r="687" ht="15.6" hidden="1" x14ac:dyDescent="0.25"/>
    <row r="688" ht="15.6" hidden="1" x14ac:dyDescent="0.25"/>
    <row r="689" ht="15.6" hidden="1" x14ac:dyDescent="0.25"/>
    <row r="690" ht="15.6" hidden="1" x14ac:dyDescent="0.25"/>
    <row r="691" ht="15.6" hidden="1" x14ac:dyDescent="0.25"/>
    <row r="692" ht="15.6" hidden="1" x14ac:dyDescent="0.25"/>
    <row r="693" ht="15.6" hidden="1" x14ac:dyDescent="0.25"/>
    <row r="694" ht="15.6" hidden="1" x14ac:dyDescent="0.25"/>
    <row r="695" ht="15.6" hidden="1" x14ac:dyDescent="0.25"/>
    <row r="696" ht="15.6" hidden="1" x14ac:dyDescent="0.25"/>
    <row r="697" ht="15.6" hidden="1" x14ac:dyDescent="0.25"/>
    <row r="698" ht="15.6" hidden="1" x14ac:dyDescent="0.25"/>
    <row r="699" ht="15.6" hidden="1" x14ac:dyDescent="0.25"/>
    <row r="700" ht="15.6" hidden="1" x14ac:dyDescent="0.25"/>
    <row r="701" ht="15.6" hidden="1" x14ac:dyDescent="0.25"/>
    <row r="702" ht="15.6" hidden="1" x14ac:dyDescent="0.25"/>
    <row r="703" ht="15.6" hidden="1" x14ac:dyDescent="0.25"/>
    <row r="704" ht="15.6" hidden="1" x14ac:dyDescent="0.25"/>
    <row r="705" ht="15.6" hidden="1" x14ac:dyDescent="0.25"/>
    <row r="706" ht="15.6" hidden="1" x14ac:dyDescent="0.25"/>
    <row r="707" ht="15.6" hidden="1" x14ac:dyDescent="0.25"/>
    <row r="708" ht="15.6" hidden="1" x14ac:dyDescent="0.25"/>
    <row r="709" ht="15.6" hidden="1" x14ac:dyDescent="0.25"/>
    <row r="710" ht="15.6" hidden="1" x14ac:dyDescent="0.25"/>
    <row r="711" ht="15.6" hidden="1" x14ac:dyDescent="0.25"/>
    <row r="712" ht="15.6" hidden="1" x14ac:dyDescent="0.25"/>
    <row r="713" ht="15.6" hidden="1" x14ac:dyDescent="0.25"/>
    <row r="714" ht="15.6" hidden="1" x14ac:dyDescent="0.25"/>
    <row r="715" ht="15.6" hidden="1" x14ac:dyDescent="0.25"/>
    <row r="716" ht="15.6" hidden="1" x14ac:dyDescent="0.25"/>
    <row r="717" ht="15.6" hidden="1" x14ac:dyDescent="0.25"/>
    <row r="718" ht="15.6" hidden="1" x14ac:dyDescent="0.25"/>
    <row r="719" ht="15.6" hidden="1" x14ac:dyDescent="0.25"/>
    <row r="720" ht="15.6" hidden="1" x14ac:dyDescent="0.25"/>
    <row r="721" ht="15.6" hidden="1" x14ac:dyDescent="0.25"/>
    <row r="722" ht="15.6" hidden="1" x14ac:dyDescent="0.25"/>
    <row r="723" ht="15.6" hidden="1" x14ac:dyDescent="0.25"/>
    <row r="724" ht="15.6" hidden="1" x14ac:dyDescent="0.25"/>
    <row r="725" ht="15.6" hidden="1" x14ac:dyDescent="0.25"/>
    <row r="726" ht="15.6" hidden="1" x14ac:dyDescent="0.25"/>
    <row r="727" ht="15.6" hidden="1" x14ac:dyDescent="0.25"/>
    <row r="728" ht="15.6" hidden="1" x14ac:dyDescent="0.25"/>
    <row r="729" ht="15.6" hidden="1" x14ac:dyDescent="0.25"/>
    <row r="730" ht="15.6" hidden="1" x14ac:dyDescent="0.25"/>
    <row r="731" ht="15.6" hidden="1" x14ac:dyDescent="0.25"/>
    <row r="732" ht="15.6" hidden="1" x14ac:dyDescent="0.25"/>
    <row r="733" ht="15.6" hidden="1" x14ac:dyDescent="0.25"/>
    <row r="734" ht="15.6" hidden="1" x14ac:dyDescent="0.25"/>
    <row r="735" ht="15.6" hidden="1" x14ac:dyDescent="0.25"/>
    <row r="736" ht="15.6" hidden="1" x14ac:dyDescent="0.25"/>
    <row r="737" ht="15.6" hidden="1" x14ac:dyDescent="0.25"/>
    <row r="738" ht="15.6" hidden="1" x14ac:dyDescent="0.25"/>
    <row r="739" ht="15.6" hidden="1" x14ac:dyDescent="0.25"/>
    <row r="740" ht="15.6" hidden="1" x14ac:dyDescent="0.25"/>
    <row r="741" ht="15.6" hidden="1" x14ac:dyDescent="0.25"/>
    <row r="742" ht="15.6" hidden="1" x14ac:dyDescent="0.25"/>
    <row r="743" ht="15.6" hidden="1" x14ac:dyDescent="0.25"/>
    <row r="744" ht="15.6" hidden="1" x14ac:dyDescent="0.25"/>
    <row r="745" ht="15.6" hidden="1" x14ac:dyDescent="0.25"/>
    <row r="746" ht="15.6" hidden="1" x14ac:dyDescent="0.25"/>
    <row r="747" ht="15.6" hidden="1" x14ac:dyDescent="0.25"/>
    <row r="748" ht="15.6" hidden="1" x14ac:dyDescent="0.25"/>
    <row r="749" ht="15.6" hidden="1" x14ac:dyDescent="0.25"/>
    <row r="750" ht="15.6" hidden="1" x14ac:dyDescent="0.25"/>
    <row r="751" ht="15.6" hidden="1" x14ac:dyDescent="0.25"/>
    <row r="752" ht="15.6" hidden="1" x14ac:dyDescent="0.25"/>
    <row r="753" ht="15.6" hidden="1" x14ac:dyDescent="0.25"/>
    <row r="754" ht="15.6" hidden="1" x14ac:dyDescent="0.25"/>
    <row r="755" ht="15.6" hidden="1" x14ac:dyDescent="0.25"/>
    <row r="756" ht="15.6" hidden="1" x14ac:dyDescent="0.25"/>
    <row r="757" ht="15.6" hidden="1" x14ac:dyDescent="0.25"/>
    <row r="758" ht="15.6" hidden="1" x14ac:dyDescent="0.25"/>
    <row r="759" ht="15.6" hidden="1" x14ac:dyDescent="0.25"/>
    <row r="760" ht="15.6" hidden="1" x14ac:dyDescent="0.25"/>
    <row r="761" ht="15.6" hidden="1" x14ac:dyDescent="0.25"/>
    <row r="762" ht="15.6" hidden="1" x14ac:dyDescent="0.25"/>
    <row r="763" ht="15.6" hidden="1" x14ac:dyDescent="0.25"/>
    <row r="764" ht="15.6" hidden="1" x14ac:dyDescent="0.25"/>
    <row r="765" ht="15.6" hidden="1" x14ac:dyDescent="0.25"/>
    <row r="766" ht="15.6" hidden="1" x14ac:dyDescent="0.25"/>
    <row r="767" ht="15.6" hidden="1" x14ac:dyDescent="0.25"/>
    <row r="768" ht="15.6" hidden="1" x14ac:dyDescent="0.25"/>
    <row r="769" ht="15.6" hidden="1" x14ac:dyDescent="0.25"/>
    <row r="770" ht="15.6" hidden="1" x14ac:dyDescent="0.25"/>
    <row r="771" ht="15.6" hidden="1" x14ac:dyDescent="0.25"/>
    <row r="772" ht="15.6" hidden="1" x14ac:dyDescent="0.25"/>
    <row r="773" ht="15.6" hidden="1" x14ac:dyDescent="0.25"/>
    <row r="774" ht="15.6" hidden="1" x14ac:dyDescent="0.25"/>
    <row r="775" ht="15.6" hidden="1" x14ac:dyDescent="0.25"/>
    <row r="776" ht="15.6" hidden="1" x14ac:dyDescent="0.25"/>
    <row r="777" ht="15.6" hidden="1" x14ac:dyDescent="0.25"/>
    <row r="778" ht="15.6" hidden="1" x14ac:dyDescent="0.25"/>
    <row r="779" ht="15.6" hidden="1" x14ac:dyDescent="0.25"/>
    <row r="780" ht="15.6" hidden="1" x14ac:dyDescent="0.25"/>
    <row r="781" ht="15.6" hidden="1" x14ac:dyDescent="0.25"/>
    <row r="782" ht="15.6" hidden="1" x14ac:dyDescent="0.25"/>
    <row r="783" ht="15.6" hidden="1" x14ac:dyDescent="0.25"/>
    <row r="784" ht="15.6" hidden="1" x14ac:dyDescent="0.25"/>
    <row r="785" ht="15.6" hidden="1" x14ac:dyDescent="0.25"/>
    <row r="786" ht="15.6" hidden="1" x14ac:dyDescent="0.25"/>
    <row r="787" ht="15.6" hidden="1" x14ac:dyDescent="0.25"/>
    <row r="788" ht="15.6" hidden="1" x14ac:dyDescent="0.25"/>
    <row r="789" ht="15.6" hidden="1" x14ac:dyDescent="0.25"/>
    <row r="790" ht="15.6" hidden="1" x14ac:dyDescent="0.25"/>
    <row r="791" ht="15.6" hidden="1" x14ac:dyDescent="0.25"/>
    <row r="792" ht="15.6" hidden="1" x14ac:dyDescent="0.25"/>
    <row r="793" ht="15.6" hidden="1" x14ac:dyDescent="0.25"/>
    <row r="794" ht="15.6" hidden="1" x14ac:dyDescent="0.25"/>
    <row r="795" ht="15.6" hidden="1" x14ac:dyDescent="0.25"/>
    <row r="796" ht="15.6" hidden="1" x14ac:dyDescent="0.25"/>
    <row r="797" ht="15.6" hidden="1" x14ac:dyDescent="0.25"/>
    <row r="798" ht="15.6" hidden="1" x14ac:dyDescent="0.25"/>
    <row r="799" ht="15.6" hidden="1" x14ac:dyDescent="0.25"/>
    <row r="800" ht="15.6" hidden="1" x14ac:dyDescent="0.25"/>
    <row r="801" ht="15.6" hidden="1" x14ac:dyDescent="0.25"/>
    <row r="802" ht="15.6" hidden="1" x14ac:dyDescent="0.25"/>
    <row r="803" ht="15.6" hidden="1" x14ac:dyDescent="0.25"/>
    <row r="804" ht="15.6" hidden="1" x14ac:dyDescent="0.25"/>
    <row r="805" ht="15.6" hidden="1" x14ac:dyDescent="0.25"/>
    <row r="806" ht="15.6" hidden="1" x14ac:dyDescent="0.25"/>
    <row r="807" ht="15.6" hidden="1" x14ac:dyDescent="0.25"/>
    <row r="808" ht="15.6" hidden="1" x14ac:dyDescent="0.25"/>
    <row r="809" ht="15.6" hidden="1" x14ac:dyDescent="0.25"/>
    <row r="810" ht="15.6" hidden="1" x14ac:dyDescent="0.25"/>
    <row r="811" ht="15.6" hidden="1" x14ac:dyDescent="0.25"/>
    <row r="812" ht="15.6" hidden="1" x14ac:dyDescent="0.25"/>
    <row r="813" ht="15.6" hidden="1" x14ac:dyDescent="0.25"/>
    <row r="814" ht="15.6" hidden="1" x14ac:dyDescent="0.25"/>
    <row r="815" ht="15.6" hidden="1" x14ac:dyDescent="0.25"/>
    <row r="816" ht="15.6" hidden="1" x14ac:dyDescent="0.25"/>
    <row r="817" ht="15.6" hidden="1" x14ac:dyDescent="0.25"/>
    <row r="818" ht="15.6" hidden="1" x14ac:dyDescent="0.25"/>
    <row r="819" ht="15.6" hidden="1" x14ac:dyDescent="0.25"/>
    <row r="820" ht="15.6" hidden="1" x14ac:dyDescent="0.25"/>
    <row r="821" ht="15.6" hidden="1" x14ac:dyDescent="0.25"/>
    <row r="822" ht="15.6" hidden="1" x14ac:dyDescent="0.25"/>
    <row r="823" ht="15.6" hidden="1" x14ac:dyDescent="0.25"/>
    <row r="824" ht="15.6" hidden="1" x14ac:dyDescent="0.25"/>
    <row r="825" ht="15.6" hidden="1" x14ac:dyDescent="0.25"/>
    <row r="826" ht="15.6" hidden="1" x14ac:dyDescent="0.25"/>
    <row r="827" ht="15.6" hidden="1" x14ac:dyDescent="0.25"/>
    <row r="828" ht="15.6" hidden="1" x14ac:dyDescent="0.25"/>
    <row r="829" ht="15.6" hidden="1" x14ac:dyDescent="0.25"/>
    <row r="830" ht="15.6" hidden="1" x14ac:dyDescent="0.25"/>
    <row r="831" ht="15.6" hidden="1" x14ac:dyDescent="0.25"/>
    <row r="832" ht="15.6" hidden="1" x14ac:dyDescent="0.25"/>
    <row r="833" ht="15.6" hidden="1" x14ac:dyDescent="0.25"/>
    <row r="834" ht="15.6" hidden="1" x14ac:dyDescent="0.25"/>
    <row r="835" ht="15.6" hidden="1" x14ac:dyDescent="0.25"/>
    <row r="836" ht="15.6" hidden="1" x14ac:dyDescent="0.25"/>
    <row r="837" ht="15.6" hidden="1" x14ac:dyDescent="0.25"/>
    <row r="838" ht="15.6" hidden="1" x14ac:dyDescent="0.25"/>
    <row r="839" ht="15.6" hidden="1" x14ac:dyDescent="0.25"/>
    <row r="840" ht="15.6" hidden="1" x14ac:dyDescent="0.25"/>
    <row r="841" ht="15.6" hidden="1" x14ac:dyDescent="0.25"/>
    <row r="842" ht="15.6" hidden="1" x14ac:dyDescent="0.25"/>
    <row r="843" ht="15.6" hidden="1" x14ac:dyDescent="0.25"/>
    <row r="844" ht="15.6" hidden="1" x14ac:dyDescent="0.25"/>
    <row r="845" ht="15.6" hidden="1" x14ac:dyDescent="0.25"/>
    <row r="846" ht="15.6" hidden="1" x14ac:dyDescent="0.25"/>
    <row r="847" ht="15.6" hidden="1" x14ac:dyDescent="0.25"/>
    <row r="848" ht="15.6" hidden="1" x14ac:dyDescent="0.25"/>
    <row r="849" ht="15.6" hidden="1" x14ac:dyDescent="0.25"/>
    <row r="850" ht="15.6" hidden="1" x14ac:dyDescent="0.25"/>
    <row r="851" ht="15.6" hidden="1" x14ac:dyDescent="0.25"/>
    <row r="852" ht="15.6" hidden="1" x14ac:dyDescent="0.25"/>
    <row r="853" ht="15.6" hidden="1" x14ac:dyDescent="0.25"/>
    <row r="854" ht="15.6" hidden="1" x14ac:dyDescent="0.25"/>
    <row r="855" ht="15.6" hidden="1" x14ac:dyDescent="0.25"/>
    <row r="856" ht="15.6" hidden="1" x14ac:dyDescent="0.25"/>
    <row r="857" ht="15.6" hidden="1" x14ac:dyDescent="0.25"/>
    <row r="858" ht="15.6" hidden="1" x14ac:dyDescent="0.25"/>
    <row r="859" ht="15.6" hidden="1" x14ac:dyDescent="0.25"/>
    <row r="860" ht="15.6" hidden="1" x14ac:dyDescent="0.25"/>
    <row r="861" ht="15.6" hidden="1" x14ac:dyDescent="0.25"/>
    <row r="862" ht="15.6" hidden="1" x14ac:dyDescent="0.25"/>
    <row r="863" ht="15.6" hidden="1" x14ac:dyDescent="0.25"/>
    <row r="864" ht="15.6" hidden="1" x14ac:dyDescent="0.25"/>
    <row r="865" ht="15.6" hidden="1" x14ac:dyDescent="0.25"/>
    <row r="866" ht="15.6" hidden="1" x14ac:dyDescent="0.25"/>
    <row r="867" ht="15.6" hidden="1" x14ac:dyDescent="0.25"/>
    <row r="868" ht="15.6" hidden="1" x14ac:dyDescent="0.25"/>
    <row r="869" ht="15.6" hidden="1" x14ac:dyDescent="0.25"/>
    <row r="870" ht="15.6" hidden="1" x14ac:dyDescent="0.25"/>
    <row r="871" ht="15.6" hidden="1" x14ac:dyDescent="0.25"/>
    <row r="872" ht="15.6" hidden="1" x14ac:dyDescent="0.25"/>
    <row r="873" ht="15.6" hidden="1" x14ac:dyDescent="0.25"/>
    <row r="874" ht="15.6" hidden="1" x14ac:dyDescent="0.25"/>
    <row r="875" ht="15.6" hidden="1" x14ac:dyDescent="0.25"/>
    <row r="876" ht="15.6" hidden="1" x14ac:dyDescent="0.25"/>
    <row r="877" ht="15.6" hidden="1" x14ac:dyDescent="0.25"/>
    <row r="878" ht="15.6" hidden="1" x14ac:dyDescent="0.25"/>
    <row r="879" ht="15.6" hidden="1" x14ac:dyDescent="0.25"/>
    <row r="880" ht="15.6" hidden="1" x14ac:dyDescent="0.25"/>
    <row r="881" ht="15.6" hidden="1" x14ac:dyDescent="0.25"/>
    <row r="882" ht="15.6" hidden="1" x14ac:dyDescent="0.25"/>
    <row r="883" ht="15.6" hidden="1" x14ac:dyDescent="0.25"/>
    <row r="884" ht="15.6" hidden="1" x14ac:dyDescent="0.25"/>
    <row r="885" ht="15.6" hidden="1" x14ac:dyDescent="0.25"/>
    <row r="886" ht="15.6" hidden="1" x14ac:dyDescent="0.25"/>
    <row r="887" ht="15.6" hidden="1" x14ac:dyDescent="0.25"/>
    <row r="888" ht="15.6" hidden="1" x14ac:dyDescent="0.25"/>
    <row r="889" ht="15.6" hidden="1" x14ac:dyDescent="0.25"/>
    <row r="890" ht="15.6" hidden="1" x14ac:dyDescent="0.25"/>
    <row r="891" ht="15.6" hidden="1" x14ac:dyDescent="0.25"/>
    <row r="892" ht="15.6" hidden="1" x14ac:dyDescent="0.25"/>
    <row r="893" ht="15.6" hidden="1" x14ac:dyDescent="0.25"/>
    <row r="894" ht="15.6" hidden="1" x14ac:dyDescent="0.25"/>
    <row r="895" ht="15.6" hidden="1" x14ac:dyDescent="0.25"/>
    <row r="896" ht="15.6" hidden="1" x14ac:dyDescent="0.25"/>
    <row r="897" ht="15.6" hidden="1" x14ac:dyDescent="0.25"/>
    <row r="898" ht="15.6" hidden="1" x14ac:dyDescent="0.25"/>
    <row r="899" ht="15.6" hidden="1" x14ac:dyDescent="0.25"/>
    <row r="900" ht="15.6" hidden="1" x14ac:dyDescent="0.25"/>
    <row r="901" ht="15.6" hidden="1" x14ac:dyDescent="0.25"/>
    <row r="902" ht="15.6" hidden="1" x14ac:dyDescent="0.25"/>
    <row r="903" ht="15.6" hidden="1" x14ac:dyDescent="0.25"/>
    <row r="904" ht="15.6" hidden="1" x14ac:dyDescent="0.25"/>
    <row r="905" ht="15.6" hidden="1" x14ac:dyDescent="0.25"/>
    <row r="906" ht="15.6" hidden="1" x14ac:dyDescent="0.25"/>
    <row r="907" ht="15.6" hidden="1" x14ac:dyDescent="0.25"/>
    <row r="908" ht="15.6" hidden="1" x14ac:dyDescent="0.25"/>
    <row r="909" ht="15.6" hidden="1" x14ac:dyDescent="0.25"/>
    <row r="910" ht="15.6" hidden="1" x14ac:dyDescent="0.25"/>
    <row r="911" ht="15.6" hidden="1" x14ac:dyDescent="0.25"/>
    <row r="912" ht="15.6" hidden="1" x14ac:dyDescent="0.25"/>
    <row r="913" ht="15.6" hidden="1" x14ac:dyDescent="0.25"/>
    <row r="914" ht="15.6" hidden="1" x14ac:dyDescent="0.25"/>
    <row r="915" ht="15.6" hidden="1" x14ac:dyDescent="0.25"/>
    <row r="916" ht="15.6" hidden="1" x14ac:dyDescent="0.25"/>
    <row r="917" ht="15.6" hidden="1" x14ac:dyDescent="0.25"/>
    <row r="918" ht="15.6" hidden="1" x14ac:dyDescent="0.25"/>
    <row r="919" ht="15.6" hidden="1" x14ac:dyDescent="0.25"/>
    <row r="920" ht="15.6" hidden="1" x14ac:dyDescent="0.25"/>
    <row r="921" ht="15.6" hidden="1" x14ac:dyDescent="0.25"/>
    <row r="922" ht="15.6" hidden="1" x14ac:dyDescent="0.25"/>
    <row r="923" ht="15.6" hidden="1" x14ac:dyDescent="0.25"/>
    <row r="924" ht="15.6" hidden="1" x14ac:dyDescent="0.25"/>
    <row r="925" ht="15.6" hidden="1" x14ac:dyDescent="0.25"/>
    <row r="926" ht="15.6" hidden="1" x14ac:dyDescent="0.25"/>
    <row r="927" ht="15.6" hidden="1" x14ac:dyDescent="0.25"/>
    <row r="928" ht="15.6" hidden="1" x14ac:dyDescent="0.25"/>
    <row r="929" ht="15.6" hidden="1" x14ac:dyDescent="0.25"/>
    <row r="930" ht="15.6" hidden="1" x14ac:dyDescent="0.25"/>
    <row r="931" ht="15.6" hidden="1" x14ac:dyDescent="0.25"/>
    <row r="932" ht="15.6" hidden="1" x14ac:dyDescent="0.25"/>
    <row r="933" ht="15.6" hidden="1" x14ac:dyDescent="0.25"/>
    <row r="934" ht="15.6" hidden="1" x14ac:dyDescent="0.25"/>
    <row r="935" ht="15.6" hidden="1" x14ac:dyDescent="0.25"/>
    <row r="936" ht="15.6" hidden="1" x14ac:dyDescent="0.25"/>
    <row r="937" ht="15.6" hidden="1" x14ac:dyDescent="0.25"/>
    <row r="938" ht="15.6" hidden="1" x14ac:dyDescent="0.25"/>
    <row r="939" ht="15.6" hidden="1" x14ac:dyDescent="0.25"/>
    <row r="940" ht="15.6" hidden="1" x14ac:dyDescent="0.25"/>
    <row r="941" ht="15.6" hidden="1" x14ac:dyDescent="0.25"/>
    <row r="942" ht="15.6" hidden="1" x14ac:dyDescent="0.25"/>
    <row r="943" ht="15.6" hidden="1" x14ac:dyDescent="0.25"/>
    <row r="944" ht="15.6" hidden="1" x14ac:dyDescent="0.25"/>
    <row r="945" ht="15.6" hidden="1" x14ac:dyDescent="0.25"/>
    <row r="946" ht="15.6" hidden="1" x14ac:dyDescent="0.25"/>
    <row r="947" ht="15.6" hidden="1" x14ac:dyDescent="0.25"/>
    <row r="948" ht="15.6" hidden="1" x14ac:dyDescent="0.25"/>
    <row r="949" ht="15.6" hidden="1" x14ac:dyDescent="0.25"/>
    <row r="950" ht="15.6" hidden="1" x14ac:dyDescent="0.25"/>
    <row r="951" ht="15.6" hidden="1" x14ac:dyDescent="0.25"/>
    <row r="952" ht="15.6" hidden="1" x14ac:dyDescent="0.25"/>
    <row r="953" ht="15.6" hidden="1" x14ac:dyDescent="0.25"/>
    <row r="954" ht="15.6" hidden="1" x14ac:dyDescent="0.25"/>
    <row r="955" ht="15.6" hidden="1" x14ac:dyDescent="0.25"/>
    <row r="956" ht="15.6" hidden="1" x14ac:dyDescent="0.25"/>
    <row r="957" ht="15.6" hidden="1" x14ac:dyDescent="0.25"/>
    <row r="958" ht="15.6" hidden="1" x14ac:dyDescent="0.25"/>
    <row r="959" ht="15.6" hidden="1" x14ac:dyDescent="0.25"/>
    <row r="960" ht="15.6" hidden="1" x14ac:dyDescent="0.25"/>
    <row r="961" ht="15.6" hidden="1" x14ac:dyDescent="0.25"/>
    <row r="962" ht="15.6" hidden="1" x14ac:dyDescent="0.25"/>
    <row r="963" ht="15.6" hidden="1" x14ac:dyDescent="0.25"/>
    <row r="964" ht="15.6" hidden="1" x14ac:dyDescent="0.25"/>
    <row r="965" ht="15.6" hidden="1" x14ac:dyDescent="0.25"/>
    <row r="966" ht="15.6" hidden="1" x14ac:dyDescent="0.25"/>
    <row r="967" ht="15.6" hidden="1" x14ac:dyDescent="0.25"/>
    <row r="968" ht="15.6" hidden="1" x14ac:dyDescent="0.25"/>
    <row r="969" ht="15.6" hidden="1" x14ac:dyDescent="0.25"/>
    <row r="970" ht="15.6" hidden="1" x14ac:dyDescent="0.25"/>
    <row r="971" ht="15.6" hidden="1" x14ac:dyDescent="0.25"/>
    <row r="972" ht="15.6" hidden="1" x14ac:dyDescent="0.25"/>
    <row r="973" ht="15.6" hidden="1" x14ac:dyDescent="0.25"/>
    <row r="974" ht="15.6" hidden="1" x14ac:dyDescent="0.25"/>
    <row r="975" ht="15.6" hidden="1" x14ac:dyDescent="0.25"/>
    <row r="976" ht="15.6" hidden="1" x14ac:dyDescent="0.25"/>
    <row r="977" ht="15.6" hidden="1" x14ac:dyDescent="0.25"/>
    <row r="978" ht="15.6" hidden="1" x14ac:dyDescent="0.25"/>
    <row r="979" ht="15.6" hidden="1" x14ac:dyDescent="0.25"/>
    <row r="980" ht="15.6" hidden="1" x14ac:dyDescent="0.25"/>
    <row r="981" ht="15.6" hidden="1" x14ac:dyDescent="0.25"/>
    <row r="982" ht="15.6" hidden="1" x14ac:dyDescent="0.25"/>
    <row r="983" ht="15.6" hidden="1" x14ac:dyDescent="0.25"/>
    <row r="984" ht="15.6" hidden="1" x14ac:dyDescent="0.25"/>
    <row r="985" ht="15.6" hidden="1" x14ac:dyDescent="0.25"/>
    <row r="986" ht="15.6" hidden="1" x14ac:dyDescent="0.25"/>
    <row r="987" ht="15.6" hidden="1" x14ac:dyDescent="0.25"/>
    <row r="988" ht="15.6" hidden="1" x14ac:dyDescent="0.25"/>
    <row r="989" ht="15.6" hidden="1" x14ac:dyDescent="0.25"/>
    <row r="990" ht="15.6" hidden="1" x14ac:dyDescent="0.25"/>
    <row r="991" ht="15.6" hidden="1" x14ac:dyDescent="0.25"/>
    <row r="992" ht="15.6" hidden="1" x14ac:dyDescent="0.25"/>
    <row r="993" ht="15.6" hidden="1" x14ac:dyDescent="0.25"/>
    <row r="994" ht="15.6" hidden="1" x14ac:dyDescent="0.25"/>
    <row r="995" ht="15.6" hidden="1" x14ac:dyDescent="0.25"/>
    <row r="996" ht="15.6" hidden="1" x14ac:dyDescent="0.25"/>
    <row r="997" ht="15.6" hidden="1" x14ac:dyDescent="0.25"/>
    <row r="998" ht="15.6" hidden="1" x14ac:dyDescent="0.25"/>
    <row r="999" ht="15.6" hidden="1" x14ac:dyDescent="0.25"/>
    <row r="1000" ht="15.6" hidden="1" x14ac:dyDescent="0.25"/>
    <row r="1001" ht="15.6" hidden="1" x14ac:dyDescent="0.25"/>
    <row r="1002" ht="15.6" hidden="1" x14ac:dyDescent="0.25"/>
    <row r="1003" ht="15.6" hidden="1" x14ac:dyDescent="0.25"/>
    <row r="1004" ht="15.6" hidden="1" x14ac:dyDescent="0.25"/>
    <row r="1005" ht="15.6" hidden="1" x14ac:dyDescent="0.25"/>
    <row r="1006" ht="15.6" hidden="1" x14ac:dyDescent="0.25"/>
    <row r="1007" ht="15.6" hidden="1" x14ac:dyDescent="0.25"/>
    <row r="1008" ht="15.6" hidden="1" x14ac:dyDescent="0.25"/>
    <row r="1009" ht="15.6" hidden="1" x14ac:dyDescent="0.25"/>
    <row r="1010" ht="15.6" hidden="1" x14ac:dyDescent="0.25"/>
    <row r="1011" ht="15.6" hidden="1" x14ac:dyDescent="0.25"/>
    <row r="1012" ht="15.6" hidden="1" x14ac:dyDescent="0.25"/>
    <row r="1013" ht="15.6" hidden="1" x14ac:dyDescent="0.25"/>
    <row r="1014" ht="15.6" hidden="1" x14ac:dyDescent="0.25"/>
    <row r="1015" ht="15.6" hidden="1" x14ac:dyDescent="0.25"/>
    <row r="1016" ht="15.6" hidden="1" x14ac:dyDescent="0.25"/>
    <row r="1017" ht="15.6" hidden="1" x14ac:dyDescent="0.25"/>
    <row r="1018" ht="15.6" hidden="1" x14ac:dyDescent="0.25"/>
    <row r="1019" ht="15.6" hidden="1" x14ac:dyDescent="0.25"/>
    <row r="1020" ht="15.6" hidden="1" x14ac:dyDescent="0.25"/>
    <row r="1021" ht="15.6" hidden="1" x14ac:dyDescent="0.25"/>
    <row r="1022" ht="15.6" hidden="1" x14ac:dyDescent="0.25"/>
    <row r="1023" ht="15.6" hidden="1" x14ac:dyDescent="0.25"/>
    <row r="1024" ht="15.6" hidden="1" x14ac:dyDescent="0.25"/>
    <row r="1025" ht="15.6" hidden="1" x14ac:dyDescent="0.25"/>
    <row r="1026" ht="15.6" hidden="1" x14ac:dyDescent="0.25"/>
    <row r="1027" ht="15.6" hidden="1" x14ac:dyDescent="0.25"/>
    <row r="1028" ht="15.6" hidden="1" x14ac:dyDescent="0.25"/>
    <row r="1029" ht="15.6" hidden="1" x14ac:dyDescent="0.25"/>
    <row r="1030" ht="15.6" hidden="1" x14ac:dyDescent="0.25"/>
    <row r="1031" ht="15.6" hidden="1" x14ac:dyDescent="0.25"/>
    <row r="1032" ht="15.6" hidden="1" x14ac:dyDescent="0.25"/>
    <row r="1033" ht="15.6" hidden="1" x14ac:dyDescent="0.25"/>
    <row r="1034" ht="15.6" hidden="1" x14ac:dyDescent="0.25"/>
    <row r="1035" ht="15.6" hidden="1" x14ac:dyDescent="0.25"/>
    <row r="1036" ht="15.6" hidden="1" x14ac:dyDescent="0.25"/>
    <row r="1037" ht="15.6" hidden="1" x14ac:dyDescent="0.25"/>
    <row r="1038" ht="15.6" hidden="1" x14ac:dyDescent="0.25"/>
    <row r="1039" ht="15.6" hidden="1" x14ac:dyDescent="0.25"/>
    <row r="1040" ht="15.6" hidden="1" x14ac:dyDescent="0.25"/>
    <row r="1041" ht="15.6" hidden="1" x14ac:dyDescent="0.25"/>
    <row r="1042" ht="15.6" hidden="1" x14ac:dyDescent="0.25"/>
    <row r="1043" ht="15.6" hidden="1" x14ac:dyDescent="0.25"/>
    <row r="1044" ht="15.6" hidden="1" x14ac:dyDescent="0.25"/>
    <row r="1045" ht="15.6" hidden="1" x14ac:dyDescent="0.25"/>
    <row r="1046" ht="15.6" hidden="1" x14ac:dyDescent="0.25"/>
    <row r="1047" ht="15.6" hidden="1" x14ac:dyDescent="0.25"/>
    <row r="1048" ht="15.6" hidden="1" x14ac:dyDescent="0.25"/>
    <row r="1049" ht="15.6" hidden="1" x14ac:dyDescent="0.25"/>
    <row r="1050" ht="15.6" hidden="1" x14ac:dyDescent="0.25"/>
    <row r="1051" ht="15.6" hidden="1" x14ac:dyDescent="0.25"/>
    <row r="1052" ht="15.6" hidden="1" x14ac:dyDescent="0.25"/>
    <row r="1053" ht="15.6" hidden="1" x14ac:dyDescent="0.25"/>
    <row r="1054" ht="15.6" hidden="1" x14ac:dyDescent="0.25"/>
    <row r="1055" ht="15.6" hidden="1" x14ac:dyDescent="0.25"/>
    <row r="1056" ht="15.6" hidden="1" x14ac:dyDescent="0.25"/>
    <row r="1057" ht="15.6" hidden="1" x14ac:dyDescent="0.25"/>
    <row r="1058" ht="15.6" hidden="1" x14ac:dyDescent="0.25"/>
    <row r="1059" ht="15.6" hidden="1" x14ac:dyDescent="0.25"/>
    <row r="1060" ht="15.6" hidden="1" x14ac:dyDescent="0.25"/>
    <row r="1061" ht="15.6" hidden="1" x14ac:dyDescent="0.25"/>
    <row r="1062" ht="15.6" hidden="1" x14ac:dyDescent="0.25"/>
    <row r="1063" ht="15.6" hidden="1" x14ac:dyDescent="0.25"/>
    <row r="1064" ht="15.6" hidden="1" x14ac:dyDescent="0.25"/>
    <row r="1065" ht="15.6" hidden="1" x14ac:dyDescent="0.25"/>
    <row r="1066" ht="15.6" hidden="1" x14ac:dyDescent="0.25"/>
    <row r="1067" ht="15.6" hidden="1" x14ac:dyDescent="0.25"/>
    <row r="1068" ht="15.6" hidden="1" x14ac:dyDescent="0.25"/>
    <row r="1069" ht="15.6" hidden="1" x14ac:dyDescent="0.25"/>
    <row r="1070" ht="15.6" hidden="1" x14ac:dyDescent="0.25"/>
    <row r="1071" ht="15.6" hidden="1" x14ac:dyDescent="0.25"/>
    <row r="1072" ht="15.6" hidden="1" x14ac:dyDescent="0.25"/>
    <row r="1073" ht="15.6" hidden="1" x14ac:dyDescent="0.25"/>
    <row r="1074" ht="15.6" hidden="1" x14ac:dyDescent="0.25"/>
    <row r="1075" ht="15.6" hidden="1" x14ac:dyDescent="0.25"/>
    <row r="1076" ht="15.6" hidden="1" x14ac:dyDescent="0.25"/>
    <row r="1077" ht="15.6" hidden="1" x14ac:dyDescent="0.25"/>
    <row r="1078" ht="15.6" hidden="1" x14ac:dyDescent="0.25"/>
    <row r="1079" ht="15.6" hidden="1" x14ac:dyDescent="0.25"/>
    <row r="1080" ht="15.6" hidden="1" x14ac:dyDescent="0.25"/>
    <row r="1081" ht="15.6" hidden="1" x14ac:dyDescent="0.25"/>
    <row r="1082" ht="15.6" hidden="1" x14ac:dyDescent="0.25"/>
    <row r="1083" ht="15.6" hidden="1" x14ac:dyDescent="0.25"/>
    <row r="1084" ht="15.6" hidden="1" x14ac:dyDescent="0.25"/>
    <row r="1085" ht="15.6" hidden="1" x14ac:dyDescent="0.25"/>
    <row r="1086" ht="15.6" hidden="1" x14ac:dyDescent="0.25"/>
    <row r="1087" ht="15.6" hidden="1" x14ac:dyDescent="0.25"/>
    <row r="1088" ht="15.6" hidden="1" x14ac:dyDescent="0.25"/>
    <row r="1089" ht="15.6" hidden="1" x14ac:dyDescent="0.25"/>
    <row r="1090" ht="15.6" hidden="1" x14ac:dyDescent="0.25"/>
    <row r="1091" ht="15.6" hidden="1" x14ac:dyDescent="0.25"/>
    <row r="1092" ht="15.6" hidden="1" x14ac:dyDescent="0.25"/>
    <row r="1093" ht="15.6" hidden="1" x14ac:dyDescent="0.25"/>
    <row r="1094" ht="15.6" hidden="1" x14ac:dyDescent="0.25"/>
    <row r="1095" ht="15.6" hidden="1" x14ac:dyDescent="0.25"/>
    <row r="1096" ht="15.6" hidden="1" x14ac:dyDescent="0.25"/>
    <row r="1097" ht="15.6" hidden="1" x14ac:dyDescent="0.25"/>
    <row r="1098" ht="15.6" hidden="1" x14ac:dyDescent="0.25"/>
    <row r="1099" ht="15.6" hidden="1" x14ac:dyDescent="0.25"/>
    <row r="1100" ht="15.6" hidden="1" x14ac:dyDescent="0.25"/>
    <row r="1101" ht="15.6" hidden="1" x14ac:dyDescent="0.25"/>
    <row r="1102" ht="15.6" hidden="1" x14ac:dyDescent="0.25"/>
    <row r="1103" ht="15.6" hidden="1" x14ac:dyDescent="0.25"/>
    <row r="1104" ht="15.6" hidden="1" x14ac:dyDescent="0.25"/>
    <row r="1105" ht="15.6" hidden="1" x14ac:dyDescent="0.25"/>
    <row r="1106" ht="15.6" hidden="1" x14ac:dyDescent="0.25"/>
    <row r="1107" ht="15.6" hidden="1" x14ac:dyDescent="0.25"/>
    <row r="1108" ht="15.6" hidden="1" x14ac:dyDescent="0.25"/>
    <row r="1109" ht="15.6" hidden="1" x14ac:dyDescent="0.25"/>
    <row r="1110" ht="15.6" hidden="1" x14ac:dyDescent="0.25"/>
    <row r="1111" ht="15.6" hidden="1" x14ac:dyDescent="0.25"/>
    <row r="1112" ht="15.6" hidden="1" x14ac:dyDescent="0.25"/>
    <row r="1113" ht="15.6" hidden="1" x14ac:dyDescent="0.25"/>
    <row r="1114" ht="15.6" hidden="1" x14ac:dyDescent="0.25"/>
    <row r="1115" ht="15.6" hidden="1" x14ac:dyDescent="0.25"/>
    <row r="1116" ht="15.6" hidden="1" x14ac:dyDescent="0.25"/>
    <row r="1117" ht="15.6" hidden="1" x14ac:dyDescent="0.25"/>
    <row r="1118" ht="15.6" hidden="1" x14ac:dyDescent="0.25"/>
    <row r="1119" ht="15.6" hidden="1" x14ac:dyDescent="0.25"/>
    <row r="1120" ht="15.6" hidden="1" x14ac:dyDescent="0.25"/>
    <row r="1121" ht="15.6" hidden="1" x14ac:dyDescent="0.25"/>
    <row r="1122" ht="15.6" hidden="1" x14ac:dyDescent="0.25"/>
    <row r="1123" ht="15.6" hidden="1" x14ac:dyDescent="0.25"/>
    <row r="1124" ht="15.6" hidden="1" x14ac:dyDescent="0.25"/>
    <row r="1125" ht="15.6" hidden="1" x14ac:dyDescent="0.25"/>
    <row r="1126" ht="15.6" hidden="1" x14ac:dyDescent="0.25"/>
    <row r="1127" ht="15.6" hidden="1" x14ac:dyDescent="0.25"/>
    <row r="1128" ht="15.6" hidden="1" x14ac:dyDescent="0.25"/>
    <row r="1129" ht="15.6" hidden="1" x14ac:dyDescent="0.25"/>
    <row r="1130" ht="15.6" hidden="1" x14ac:dyDescent="0.25"/>
    <row r="1131" ht="15.6" hidden="1" x14ac:dyDescent="0.25"/>
    <row r="1132" ht="15.6" hidden="1" x14ac:dyDescent="0.25"/>
    <row r="1133" ht="15.6" hidden="1" x14ac:dyDescent="0.25"/>
    <row r="1134" ht="15.6" hidden="1" x14ac:dyDescent="0.25"/>
    <row r="1135" ht="15.6" hidden="1" x14ac:dyDescent="0.25"/>
    <row r="1136" ht="15.6" hidden="1" x14ac:dyDescent="0.25"/>
    <row r="1137" ht="15.6" hidden="1" x14ac:dyDescent="0.25"/>
    <row r="1138" ht="15.6" hidden="1" x14ac:dyDescent="0.25"/>
    <row r="1139" ht="15.6" hidden="1" x14ac:dyDescent="0.25"/>
    <row r="1140" ht="15.6" hidden="1" x14ac:dyDescent="0.25"/>
    <row r="1141" ht="15.6" hidden="1" x14ac:dyDescent="0.25"/>
    <row r="1142" ht="15.6" hidden="1" x14ac:dyDescent="0.25"/>
    <row r="1143" ht="15.6" hidden="1" x14ac:dyDescent="0.25"/>
    <row r="1144" ht="15.6" hidden="1" x14ac:dyDescent="0.25"/>
    <row r="1145" ht="15.6" hidden="1" x14ac:dyDescent="0.25"/>
    <row r="1146" ht="15.6" hidden="1" x14ac:dyDescent="0.25"/>
    <row r="1147" ht="15.6" hidden="1" x14ac:dyDescent="0.25"/>
    <row r="1148" ht="15.6" hidden="1" x14ac:dyDescent="0.25"/>
    <row r="1149" ht="15.6" hidden="1" x14ac:dyDescent="0.25"/>
    <row r="1150" ht="15.6" hidden="1" x14ac:dyDescent="0.25"/>
    <row r="1151" ht="15.6" hidden="1" x14ac:dyDescent="0.25"/>
    <row r="1152" ht="15.6" hidden="1" x14ac:dyDescent="0.25"/>
    <row r="1153" ht="15.6" hidden="1" x14ac:dyDescent="0.25"/>
    <row r="1154" ht="15.6" hidden="1" x14ac:dyDescent="0.25"/>
    <row r="1155" ht="15.6" hidden="1" x14ac:dyDescent="0.25"/>
    <row r="1156" ht="15.6" hidden="1" x14ac:dyDescent="0.25"/>
    <row r="1157" ht="15.6" hidden="1" x14ac:dyDescent="0.25"/>
    <row r="1158" ht="15.6" hidden="1" x14ac:dyDescent="0.25"/>
    <row r="1159" ht="15.6" hidden="1" x14ac:dyDescent="0.25"/>
    <row r="1160" ht="15.6" hidden="1" x14ac:dyDescent="0.25"/>
    <row r="1161" ht="15.6" hidden="1" x14ac:dyDescent="0.25"/>
    <row r="1162" ht="15.6" hidden="1" x14ac:dyDescent="0.25"/>
    <row r="1163" ht="15.6" hidden="1" x14ac:dyDescent="0.25"/>
    <row r="1164" ht="15.6" hidden="1" x14ac:dyDescent="0.25"/>
    <row r="1165" ht="15.6" hidden="1" x14ac:dyDescent="0.25"/>
    <row r="1166" ht="15.6" hidden="1" x14ac:dyDescent="0.25"/>
    <row r="1167" ht="15.6" hidden="1" x14ac:dyDescent="0.25"/>
    <row r="1168" ht="15.6" hidden="1" x14ac:dyDescent="0.25"/>
    <row r="1169" ht="15.6" hidden="1" x14ac:dyDescent="0.25"/>
    <row r="1170" ht="15.6" hidden="1" x14ac:dyDescent="0.25"/>
    <row r="1171" ht="15.6" hidden="1" x14ac:dyDescent="0.25"/>
    <row r="1172" ht="15.6" hidden="1" x14ac:dyDescent="0.25"/>
    <row r="1173" ht="15.6" hidden="1" x14ac:dyDescent="0.25"/>
    <row r="1174" ht="15.6" hidden="1" x14ac:dyDescent="0.25"/>
    <row r="1175" ht="15.6" hidden="1" x14ac:dyDescent="0.25"/>
    <row r="1176" ht="15.6" hidden="1" x14ac:dyDescent="0.25"/>
    <row r="1177" ht="15.6" hidden="1" x14ac:dyDescent="0.25"/>
    <row r="1178" ht="15.6" hidden="1" x14ac:dyDescent="0.25"/>
    <row r="1179" ht="15.6" hidden="1" x14ac:dyDescent="0.25"/>
    <row r="1180" ht="15.6" hidden="1" x14ac:dyDescent="0.25"/>
    <row r="1181" ht="15.6" hidden="1" x14ac:dyDescent="0.25"/>
    <row r="1182" ht="15.6" hidden="1" x14ac:dyDescent="0.25"/>
    <row r="1183" ht="15.6" hidden="1" x14ac:dyDescent="0.25"/>
    <row r="1184" ht="15.6" hidden="1" x14ac:dyDescent="0.25"/>
    <row r="1185" ht="15.6" hidden="1" x14ac:dyDescent="0.25"/>
    <row r="1186" ht="15.6" hidden="1" x14ac:dyDescent="0.25"/>
    <row r="1187" ht="15.6" hidden="1" x14ac:dyDescent="0.25"/>
    <row r="1188" ht="15.6" hidden="1" x14ac:dyDescent="0.25"/>
    <row r="1189" ht="15.6" hidden="1" x14ac:dyDescent="0.25"/>
    <row r="1190" ht="15.6" hidden="1" x14ac:dyDescent="0.25"/>
    <row r="1191" ht="15.6" hidden="1" x14ac:dyDescent="0.25"/>
    <row r="1192" ht="15.6" hidden="1" x14ac:dyDescent="0.25"/>
    <row r="1193" ht="15.6" hidden="1" x14ac:dyDescent="0.25"/>
    <row r="1194" ht="15.6" hidden="1" x14ac:dyDescent="0.25"/>
    <row r="1195" ht="15.6" hidden="1" x14ac:dyDescent="0.25"/>
    <row r="1196" ht="15.6" hidden="1" x14ac:dyDescent="0.25"/>
    <row r="1197" ht="15.6" hidden="1" x14ac:dyDescent="0.25"/>
    <row r="1198" ht="15.6" hidden="1" x14ac:dyDescent="0.25"/>
    <row r="1199" ht="15.6" hidden="1" x14ac:dyDescent="0.25"/>
    <row r="1200" ht="15.6" hidden="1" x14ac:dyDescent="0.25"/>
    <row r="1201" ht="15.6" hidden="1" x14ac:dyDescent="0.25"/>
    <row r="1202" ht="15.6" hidden="1" x14ac:dyDescent="0.25"/>
    <row r="1203" ht="15.6" hidden="1" x14ac:dyDescent="0.25"/>
    <row r="1204" ht="15.6" hidden="1" x14ac:dyDescent="0.25"/>
  </sheetData>
  <mergeCells count="100">
    <mergeCell ref="A582:A585"/>
    <mergeCell ref="A588:A591"/>
    <mergeCell ref="A594:A597"/>
    <mergeCell ref="A600:A603"/>
    <mergeCell ref="A546:A549"/>
    <mergeCell ref="A552:A555"/>
    <mergeCell ref="A558:A561"/>
    <mergeCell ref="A564:A567"/>
    <mergeCell ref="A570:A573"/>
    <mergeCell ref="A576:A579"/>
    <mergeCell ref="A540:A543"/>
    <mergeCell ref="A474:A477"/>
    <mergeCell ref="A480:A483"/>
    <mergeCell ref="A486:A489"/>
    <mergeCell ref="A492:A495"/>
    <mergeCell ref="A498:A501"/>
    <mergeCell ref="A504:A507"/>
    <mergeCell ref="A510:A513"/>
    <mergeCell ref="A516:A519"/>
    <mergeCell ref="A522:A525"/>
    <mergeCell ref="A528:A531"/>
    <mergeCell ref="A534:A537"/>
    <mergeCell ref="A468:A471"/>
    <mergeCell ref="A402:A405"/>
    <mergeCell ref="A408:A411"/>
    <mergeCell ref="A414:A417"/>
    <mergeCell ref="A420:A423"/>
    <mergeCell ref="A426:A429"/>
    <mergeCell ref="A432:A435"/>
    <mergeCell ref="A438:A441"/>
    <mergeCell ref="A444:A447"/>
    <mergeCell ref="A450:A453"/>
    <mergeCell ref="A456:A459"/>
    <mergeCell ref="A462:A465"/>
    <mergeCell ref="A396:A399"/>
    <mergeCell ref="A330:A333"/>
    <mergeCell ref="A336:A339"/>
    <mergeCell ref="A342:A345"/>
    <mergeCell ref="A348:A351"/>
    <mergeCell ref="A354:A357"/>
    <mergeCell ref="A360:A363"/>
    <mergeCell ref="A366:A369"/>
    <mergeCell ref="A372:A375"/>
    <mergeCell ref="A378:A381"/>
    <mergeCell ref="A384:A387"/>
    <mergeCell ref="A390:A393"/>
    <mergeCell ref="A324:A327"/>
    <mergeCell ref="A258:A261"/>
    <mergeCell ref="A264:A267"/>
    <mergeCell ref="A270:A273"/>
    <mergeCell ref="A276:A279"/>
    <mergeCell ref="A282:A285"/>
    <mergeCell ref="A288:A291"/>
    <mergeCell ref="A294:A297"/>
    <mergeCell ref="A300:A303"/>
    <mergeCell ref="A306:A309"/>
    <mergeCell ref="A312:A315"/>
    <mergeCell ref="A318:A321"/>
    <mergeCell ref="A252:A255"/>
    <mergeCell ref="A186:A189"/>
    <mergeCell ref="A192:A195"/>
    <mergeCell ref="A198:A201"/>
    <mergeCell ref="A204:A207"/>
    <mergeCell ref="A210:A213"/>
    <mergeCell ref="A216:A219"/>
    <mergeCell ref="A222:A225"/>
    <mergeCell ref="A228:A231"/>
    <mergeCell ref="A234:A237"/>
    <mergeCell ref="A240:A243"/>
    <mergeCell ref="A246:A249"/>
    <mergeCell ref="A180:A183"/>
    <mergeCell ref="A114:A117"/>
    <mergeCell ref="A120:A123"/>
    <mergeCell ref="A126:A129"/>
    <mergeCell ref="A132:A135"/>
    <mergeCell ref="A138:A141"/>
    <mergeCell ref="A144:A147"/>
    <mergeCell ref="A150:A153"/>
    <mergeCell ref="A156:A159"/>
    <mergeCell ref="A162:A165"/>
    <mergeCell ref="A168:A171"/>
    <mergeCell ref="A174:A177"/>
    <mergeCell ref="A108:A111"/>
    <mergeCell ref="A42:A45"/>
    <mergeCell ref="A48:A51"/>
    <mergeCell ref="A54:A57"/>
    <mergeCell ref="A60:A63"/>
    <mergeCell ref="A66:A69"/>
    <mergeCell ref="A72:A75"/>
    <mergeCell ref="A78:A81"/>
    <mergeCell ref="A84:A87"/>
    <mergeCell ref="A90:A93"/>
    <mergeCell ref="A96:A99"/>
    <mergeCell ref="A102:A105"/>
    <mergeCell ref="A36:A39"/>
    <mergeCell ref="A6:A9"/>
    <mergeCell ref="A12:A15"/>
    <mergeCell ref="A18:A21"/>
    <mergeCell ref="A24:A27"/>
    <mergeCell ref="A30:A33"/>
  </mergeCells>
  <conditionalFormatting sqref="A6:A9 A12:A15 A18:A21 A24:A27 A30:A33 A36:A39 A42:A45 A48:A51 A54:A57 A60:A63 A66:A69 A72:A75 A78:A81 A84:A87 A90:A93 A96:A99 A102:A105 A108:A111 A114:A117 A120:A123 A126:A129 A132:A135 A138:A141 A144:A147 A150:A153 A156:A159 A162:A165 A168:A171 A174:A177 A180:A183 A186:A189 A192:A195 A198:A201 A204:A207 A210:A213 A216:A219 A222:A225 A228:A231 A234:A237 A240:A243 A246:A249 A252:A255 A258:A261 A264:A267 A270:A273 A276:A279 A282:A285 A288:A291 A294:A297 A300:A303 A306:A309 A312:A315 A318:A321 A324:A327 A330:A333 A336:A339 A342:A345 A348:A351 A354:A357 A360:A363 A366:A369 A372:A375 A378:A381 A384:A387 A390:A393 A396:A399 A402:A405 A408:A411 A414:A417 A420:A423 A426:A429 A432:A435 A438:A441 A444:A447 A450:A453 A456:A459 A462:A465 A468:A471 A474:A477 A480:A483 A486:A489 A492:A495 A498:A501 A504:A507 A510:A513 A516:A519 A522:A525 A528:A531 A534:A537 A540:A543 A546:A549 A552:A555 A558:A561 A564:A567 A570:A573 A576:A579 A582:A585 A588:A591 A594:A597 A600:A603">
    <cfRule type="cellIs" dxfId="38" priority="1" stopIfTrue="1" operator="lessThan">
      <formula>2</formula>
    </cfRule>
    <cfRule type="cellIs" dxfId="37" priority="2" stopIfTrue="1" operator="equal">
      <formula>2</formula>
    </cfRule>
    <cfRule type="cellIs" dxfId="36" priority="3" stopIfTrue="1" operator="greaterThan">
      <formula>2</formula>
    </cfRule>
  </conditionalFormatting>
  <dataValidations count="2">
    <dataValidation type="list" allowBlank="1" showDropDown="1" showInputMessage="1" showErrorMessage="1" errorTitle="¡¡¡¡ATENCIÓN !!!!!" error="Para el correcto funcionamiento, debes poner una &quot;X&quot; en la opción que consideres correcta._x000a_" sqref="B1:B1048576">
      <formula1>"X,x"</formula1>
    </dataValidation>
    <dataValidation allowBlank="1" showDropDown="1" showInputMessage="1" showErrorMessage="1" sqref="E2"/>
  </dataValidations>
  <hyperlinks>
    <hyperlink ref="A1" location="PORTADA!A1" display="◄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1204"/>
  <sheetViews>
    <sheetView workbookViewId="0">
      <selection activeCell="C1" sqref="C1:C1048576"/>
    </sheetView>
  </sheetViews>
  <sheetFormatPr baseColWidth="10" defaultColWidth="0" defaultRowHeight="0" customHeight="1" zeroHeight="1" x14ac:dyDescent="0.25"/>
  <cols>
    <col min="1" max="1" width="3.6640625" style="4" customWidth="1"/>
    <col min="2" max="2" width="3.6640625" style="52" customWidth="1"/>
    <col min="3" max="3" width="121" style="13" customWidth="1"/>
    <col min="4" max="4" width="1.88671875" style="11" customWidth="1"/>
    <col min="5" max="5" width="3.33203125" style="12" customWidth="1"/>
    <col min="6" max="6" width="4.33203125" style="12" customWidth="1"/>
    <col min="7" max="7" width="7.109375" style="30" hidden="1" customWidth="1"/>
    <col min="8" max="8" width="5.88671875" style="30" hidden="1" customWidth="1"/>
    <col min="9" max="9" width="5.88671875" style="31" hidden="1" customWidth="1"/>
    <col min="10" max="10" width="14.88671875" style="56" hidden="1" customWidth="1"/>
    <col min="11" max="24" width="19.88671875" style="15" hidden="1" customWidth="1"/>
    <col min="25" max="29" width="2.88671875" style="15" hidden="1" customWidth="1"/>
    <col min="30" max="33" width="14.6640625" style="4" hidden="1" customWidth="1"/>
    <col min="34" max="16384" width="16.44140625" style="4" hidden="1"/>
  </cols>
  <sheetData>
    <row r="1" spans="1:41" ht="28.8" thickBot="1" x14ac:dyDescent="0.45">
      <c r="A1" s="28">
        <v>3</v>
      </c>
      <c r="B1" s="46"/>
      <c r="C1" s="180" t="str">
        <f>AO1</f>
        <v xml:space="preserve">Tema 3 - PROTECCIÓN DE INSTALACIONES </v>
      </c>
      <c r="D1" s="2"/>
      <c r="E1" s="3" t="e">
        <f ca="1">ROUND(Q2/K2*10,2)</f>
        <v>#DIV/0!</v>
      </c>
      <c r="F1" s="3"/>
      <c r="I1" s="35">
        <v>3</v>
      </c>
      <c r="J1" s="55" t="s">
        <v>56</v>
      </c>
      <c r="K1" s="29" t="s">
        <v>6</v>
      </c>
      <c r="L1" s="14" t="s">
        <v>7</v>
      </c>
      <c r="M1" s="14" t="s">
        <v>8</v>
      </c>
      <c r="N1" s="14" t="s">
        <v>38</v>
      </c>
      <c r="O1" s="14" t="s">
        <v>9</v>
      </c>
      <c r="P1" s="14" t="s">
        <v>16</v>
      </c>
      <c r="Q1" s="14" t="s">
        <v>10</v>
      </c>
      <c r="R1" s="14" t="s">
        <v>11</v>
      </c>
      <c r="S1" s="14" t="s">
        <v>24</v>
      </c>
      <c r="T1" s="14" t="s">
        <v>25</v>
      </c>
      <c r="U1" s="14" t="s">
        <v>13</v>
      </c>
      <c r="V1" s="14" t="s">
        <v>12</v>
      </c>
      <c r="W1" s="14" t="s">
        <v>15</v>
      </c>
      <c r="X1" s="14" t="s">
        <v>14</v>
      </c>
      <c r="AD1" s="62" t="s">
        <v>6</v>
      </c>
      <c r="AE1" s="62" t="s">
        <v>7</v>
      </c>
      <c r="AF1" s="62" t="s">
        <v>8</v>
      </c>
      <c r="AG1" s="62" t="s">
        <v>38</v>
      </c>
      <c r="AH1" s="62" t="s">
        <v>9</v>
      </c>
      <c r="AI1" s="62" t="s">
        <v>16</v>
      </c>
      <c r="AJ1" s="62" t="s">
        <v>10</v>
      </c>
      <c r="AK1" s="62" t="s">
        <v>11</v>
      </c>
      <c r="AL1" s="169" t="s">
        <v>99</v>
      </c>
      <c r="AM1" s="170"/>
      <c r="AN1" s="30" t="s">
        <v>57</v>
      </c>
      <c r="AO1" s="34" t="str">
        <f>LOOKUP(I5,DATOS!A:A,DATOS!F:F)</f>
        <v xml:space="preserve">Tema 3 - PROTECCIÓN DE INSTALACIONES </v>
      </c>
    </row>
    <row r="2" spans="1:41" ht="16.2" thickBot="1" x14ac:dyDescent="0.3">
      <c r="A2" s="5"/>
      <c r="B2" s="47"/>
      <c r="C2" s="6" t="str">
        <f ca="1">IF(CONTROL!I4="A",X2,"")</f>
        <v>Test, compuesto por 0 preguntas</v>
      </c>
      <c r="D2" s="2"/>
      <c r="E2" s="7"/>
      <c r="F2" s="8"/>
      <c r="K2" s="29">
        <f ca="1">COUNTA(H:H)-COUNT(H:H)</f>
        <v>0</v>
      </c>
      <c r="L2" s="14">
        <f ca="1">SUM(L3:L1048576)</f>
        <v>0</v>
      </c>
      <c r="M2" s="14">
        <f ca="1">SUM(M3:M1048576)</f>
        <v>0</v>
      </c>
      <c r="N2" s="14">
        <f ca="1">SUM(N3:N52)</f>
        <v>0</v>
      </c>
      <c r="O2" s="14">
        <f ca="1">L2+M2</f>
        <v>0</v>
      </c>
      <c r="P2" s="14" t="e">
        <f ca="1">+O2/K2</f>
        <v>#DIV/0!</v>
      </c>
      <c r="Q2" s="14">
        <f ca="1">+L2+N2</f>
        <v>0</v>
      </c>
      <c r="R2" s="14" t="e">
        <f ca="1">ROUND(Q2/(L2+M2)*10,2)</f>
        <v>#DIV/0!</v>
      </c>
      <c r="S2" s="14" t="e">
        <f ca="1">ROUND(Q2/K2*10,2)</f>
        <v>#DIV/0!</v>
      </c>
      <c r="T2" s="14" t="e">
        <f ca="1">CONCATENATE("puntual: ", R2,"   Nota final: ", S2)</f>
        <v>#DIV/0!</v>
      </c>
      <c r="U2" s="14" t="e">
        <f ca="1">CONCATENATE("Evolución: ", K2," preguntas, ",L2," aciertos, ",M2," errores, ",Q2," puntos.   Nota ",T2)</f>
        <v>#DIV/0!</v>
      </c>
      <c r="V2" s="14" t="str">
        <f ca="1">CONCATENATE("Test, compuesto por ",K2," preguntas")</f>
        <v>Test, compuesto por 0 preguntas</v>
      </c>
      <c r="W2" s="14" t="str">
        <f ca="1">IF(E2="X",V2,IF(O2&gt;0,U2,V2))</f>
        <v>Test, compuesto por 0 preguntas</v>
      </c>
      <c r="X2" s="14" t="str">
        <f ca="1">IF(CONTROL!I4="A",W2,V2)</f>
        <v>Test, compuesto por 0 preguntas</v>
      </c>
      <c r="AD2" s="15">
        <f ca="1">IF(CONTROL!$I$4="A",K2,0)</f>
        <v>0</v>
      </c>
      <c r="AE2" s="15">
        <f ca="1">IF(CONTROL!$I$4="A",L2,0)</f>
        <v>0</v>
      </c>
      <c r="AF2" s="15">
        <f ca="1">IF(CONTROL!$I$4="A",M2,0)</f>
        <v>0</v>
      </c>
      <c r="AG2" s="15">
        <f ca="1">IF(CONTROL!$I$4="A",N2,0)</f>
        <v>0</v>
      </c>
      <c r="AH2" s="15">
        <f ca="1">IF(CONTROL!$I$4="A",O2,0)</f>
        <v>0</v>
      </c>
      <c r="AI2" s="15" t="e">
        <f ca="1">IF(CONTROL!$I$4="A",P2,0)</f>
        <v>#DIV/0!</v>
      </c>
      <c r="AJ2" s="15">
        <f ca="1">IF(CONTROL!$I$4="A",Q2,0)</f>
        <v>0</v>
      </c>
      <c r="AK2" s="15" t="e">
        <f ca="1">IF(CONTROL!$I$4="A",R2,0)</f>
        <v>#DIV/0!</v>
      </c>
      <c r="AL2" s="15" t="str">
        <f>+AO2</f>
        <v xml:space="preserve">Tema 3 - PROTECCIÓN DE INSTALACIONES </v>
      </c>
      <c r="AM2" s="15"/>
      <c r="AN2" s="30" t="s">
        <v>68</v>
      </c>
      <c r="AO2" s="34" t="str">
        <f>LOOKUP(I5,DATOS!A:A,DATOS!E:E)</f>
        <v xml:space="preserve">Tema 3 - PROTECCIÓN DE INSTALACIONES </v>
      </c>
    </row>
    <row r="3" spans="1:41" ht="15.6" x14ac:dyDescent="0.25">
      <c r="A3" s="9"/>
      <c r="B3" s="48"/>
      <c r="C3" s="10"/>
      <c r="J3" s="15"/>
    </row>
    <row r="4" spans="1:41" ht="15.6" x14ac:dyDescent="0.25">
      <c r="A4" s="9"/>
      <c r="B4" s="48"/>
      <c r="C4" s="10"/>
      <c r="J4" s="15"/>
    </row>
    <row r="5" spans="1:41" ht="15.6" x14ac:dyDescent="0.25">
      <c r="A5" s="9"/>
      <c r="B5" s="27"/>
      <c r="C5" s="19" t="str">
        <f ca="1">+CONCATENATE(K5,".- ",G5)</f>
        <v>1.- 0</v>
      </c>
      <c r="D5" s="20"/>
      <c r="E5" s="9"/>
      <c r="F5" s="9"/>
      <c r="G5" s="36">
        <f ca="1">LOOKUP(I5,DATOS!A:A,DATOS!G:G)</f>
        <v>0</v>
      </c>
      <c r="H5" s="36">
        <f ca="1">LOOKUP(I5,DATOS!A:A,DATOS!N:N)</f>
        <v>0</v>
      </c>
      <c r="I5" s="31">
        <f>LOOKUP(I1,DATOS!C:C,DATOS!A:A)</f>
        <v>163</v>
      </c>
      <c r="J5" s="56">
        <f>LOOKUP(I5,DATOS!A:A,DATOS!C:C)</f>
        <v>3</v>
      </c>
      <c r="K5" s="18">
        <v>1</v>
      </c>
      <c r="L5" s="16" t="s">
        <v>31</v>
      </c>
      <c r="M5" s="16" t="s">
        <v>32</v>
      </c>
      <c r="N5" s="16" t="s">
        <v>37</v>
      </c>
      <c r="O5" s="16" t="s">
        <v>33</v>
      </c>
      <c r="P5" s="16" t="s">
        <v>34</v>
      </c>
      <c r="Q5" s="16" t="s">
        <v>35</v>
      </c>
      <c r="R5" s="16" t="str">
        <f ca="1">CONCATENATE("X",H5)</f>
        <v>X0</v>
      </c>
      <c r="S5" s="16" t="s">
        <v>36</v>
      </c>
    </row>
    <row r="6" spans="1:41" ht="15.6" x14ac:dyDescent="0.25">
      <c r="A6" s="185">
        <f ca="1">IF($E$2="X",0,IF(K7&gt;2,H5,K7))</f>
        <v>0</v>
      </c>
      <c r="B6" s="25"/>
      <c r="C6" s="21" t="str">
        <f ca="1">+CONCATENATE(I6," ",G6)</f>
        <v>a) 0</v>
      </c>
      <c r="D6" s="22"/>
      <c r="G6" s="34">
        <f ca="1">LOOKUP(I5,DATOS!A:A,DATOS!J:J)</f>
        <v>0</v>
      </c>
      <c r="I6" s="31" t="s">
        <v>53</v>
      </c>
      <c r="K6" s="16" t="s">
        <v>5</v>
      </c>
      <c r="L6" s="16">
        <f ca="1">IF(M6&gt;0,0,P6)</f>
        <v>0</v>
      </c>
      <c r="M6" s="16">
        <f ca="1">IF(P7&gt;0,1,0)</f>
        <v>0</v>
      </c>
      <c r="N6" s="16">
        <f ca="1">IF(M6=1,-1/COUNTA(Q6:Q9),0)</f>
        <v>0</v>
      </c>
      <c r="O6" s="16">
        <f>COUNTA(B6:B9)</f>
        <v>0</v>
      </c>
      <c r="P6" s="16">
        <f ca="1">COUNTIF(R6:R9,R5)</f>
        <v>0</v>
      </c>
      <c r="Q6" s="17" t="s">
        <v>0</v>
      </c>
      <c r="R6" s="16" t="str">
        <f>CONCATENATE(B6,Q6)</f>
        <v>A</v>
      </c>
      <c r="S6" s="16">
        <f ca="1">IF(P6&gt;0,P6+O6,O6*3)</f>
        <v>0</v>
      </c>
    </row>
    <row r="7" spans="1:41" ht="15.6" x14ac:dyDescent="0.25">
      <c r="A7" s="185"/>
      <c r="B7" s="25"/>
      <c r="C7" s="21" t="str">
        <f ca="1">+CONCATENATE(I7," ",G7)</f>
        <v>b) 0</v>
      </c>
      <c r="D7" s="22"/>
      <c r="G7" s="34">
        <f ca="1">LOOKUP(I5,DATOS!A:A,DATOS!K:K)</f>
        <v>0</v>
      </c>
      <c r="I7" s="31" t="s">
        <v>52</v>
      </c>
      <c r="K7" s="16">
        <f ca="1">S6</f>
        <v>0</v>
      </c>
      <c r="L7" s="16"/>
      <c r="M7" s="16"/>
      <c r="N7" s="16"/>
      <c r="O7" s="16"/>
      <c r="P7" s="16">
        <f ca="1">O6-P6</f>
        <v>0</v>
      </c>
      <c r="Q7" s="17" t="s">
        <v>1</v>
      </c>
      <c r="R7" s="16" t="str">
        <f>CONCATENATE(B7,Q7)</f>
        <v>B</v>
      </c>
      <c r="S7" s="16"/>
    </row>
    <row r="8" spans="1:41" ht="15.6" x14ac:dyDescent="0.25">
      <c r="A8" s="185"/>
      <c r="B8" s="25"/>
      <c r="C8" s="21" t="str">
        <f ca="1">+CONCATENATE(I8," ",G8)</f>
        <v>c) 0</v>
      </c>
      <c r="D8" s="22"/>
      <c r="G8" s="34">
        <f ca="1">LOOKUP(I5,DATOS!A:A,DATOS!L:L)</f>
        <v>0</v>
      </c>
      <c r="I8" s="31" t="s">
        <v>51</v>
      </c>
      <c r="K8" s="16"/>
      <c r="L8" s="16"/>
      <c r="M8" s="16"/>
      <c r="N8" s="16"/>
      <c r="O8" s="16"/>
      <c r="P8" s="16"/>
      <c r="Q8" s="17" t="s">
        <v>2</v>
      </c>
      <c r="R8" s="16" t="str">
        <f>CONCATENATE(B8,Q8)</f>
        <v>C</v>
      </c>
      <c r="S8" s="16"/>
    </row>
    <row r="9" spans="1:41" ht="15.6" x14ac:dyDescent="0.25">
      <c r="A9" s="185"/>
      <c r="B9" s="25"/>
      <c r="C9" s="21" t="str">
        <f ca="1">+CONCATENATE(I9," ",G9)</f>
        <v>d) 0</v>
      </c>
      <c r="D9" s="22"/>
      <c r="G9" s="34">
        <f ca="1">LOOKUP(I5,DATOS!A:A,DATOS!M:M)</f>
        <v>0</v>
      </c>
      <c r="I9" s="31" t="s">
        <v>43</v>
      </c>
      <c r="K9" s="16"/>
      <c r="L9" s="16"/>
      <c r="M9" s="16"/>
      <c r="N9" s="16"/>
      <c r="O9" s="16"/>
      <c r="P9" s="16"/>
      <c r="Q9" s="17" t="s">
        <v>3</v>
      </c>
      <c r="R9" s="16" t="str">
        <f>CONCATENATE(B9,Q9)</f>
        <v>D</v>
      </c>
      <c r="S9" s="16"/>
    </row>
    <row r="10" spans="1:41" ht="15.6" x14ac:dyDescent="0.25">
      <c r="A10" s="9"/>
      <c r="B10" s="26"/>
      <c r="C10" s="23"/>
      <c r="D10" s="24"/>
      <c r="J10" s="15"/>
    </row>
    <row r="11" spans="1:41" ht="31.2" x14ac:dyDescent="0.25">
      <c r="A11" s="9"/>
      <c r="B11" s="27"/>
      <c r="C11" s="19" t="str">
        <f ca="1">+CONCATENATE(K11,".- ",G11)</f>
        <v>2.- 0</v>
      </c>
      <c r="D11" s="20"/>
      <c r="E11" s="9"/>
      <c r="F11" s="9"/>
      <c r="G11" s="36">
        <f ca="1">IF(J12="FIN","",LOOKUP(I11,DATOS!A:A,DATOS!G:G))</f>
        <v>0</v>
      </c>
      <c r="H11" s="36">
        <f ca="1">IF(J12="FIN",0,LOOKUP(I11,DATOS!A:A,DATOS!N:N))</f>
        <v>0</v>
      </c>
      <c r="I11" s="31">
        <f>+I5+1</f>
        <v>164</v>
      </c>
      <c r="J11" s="56">
        <f>IF(LOOKUP(I11,DATOS!A:A,DATOS!C:C)=0,J5,(LOOKUP(I11,DATOS!A:A,DATOS!C:C)))</f>
        <v>3</v>
      </c>
      <c r="K11" s="18">
        <f>+K5+1</f>
        <v>2</v>
      </c>
      <c r="L11" s="16" t="s">
        <v>31</v>
      </c>
      <c r="M11" s="16" t="s">
        <v>32</v>
      </c>
      <c r="N11" s="16" t="s">
        <v>37</v>
      </c>
      <c r="O11" s="16" t="s">
        <v>33</v>
      </c>
      <c r="P11" s="16" t="s">
        <v>34</v>
      </c>
      <c r="Q11" s="16" t="s">
        <v>35</v>
      </c>
      <c r="R11" s="16" t="str">
        <f ca="1">CONCATENATE("X",H11)</f>
        <v>X0</v>
      </c>
      <c r="S11" s="16" t="s">
        <v>36</v>
      </c>
    </row>
    <row r="12" spans="1:41" ht="15.6" x14ac:dyDescent="0.25">
      <c r="A12" s="185">
        <f ca="1">IF($E$2="X",0,IF(K13&gt;2,H11,K13))</f>
        <v>0</v>
      </c>
      <c r="B12" s="25"/>
      <c r="C12" s="21" t="str">
        <f ca="1">+CONCATENATE(I12," ",G12)</f>
        <v>a) 0</v>
      </c>
      <c r="D12" s="22"/>
      <c r="G12" s="34">
        <f ca="1">IF(J12="FIN","",LOOKUP(I11,DATOS!A:A,DATOS!J:J))</f>
        <v>0</v>
      </c>
      <c r="I12" s="31" t="s">
        <v>53</v>
      </c>
      <c r="J12" s="37" t="str">
        <f>IF(J6="FIN","FIN",IF(J11=J5,"","FIN"))</f>
        <v/>
      </c>
      <c r="K12" s="16" t="s">
        <v>5</v>
      </c>
      <c r="L12" s="16">
        <f ca="1">IF(M12&gt;0,0,P12)</f>
        <v>0</v>
      </c>
      <c r="M12" s="16">
        <f ca="1">IF(P13&gt;0,1,0)</f>
        <v>0</v>
      </c>
      <c r="N12" s="16">
        <f ca="1">IF(M12=1,-1/COUNTA(Q12:Q15),0)</f>
        <v>0</v>
      </c>
      <c r="O12" s="16">
        <f>COUNTA(B12:B15)</f>
        <v>0</v>
      </c>
      <c r="P12" s="16">
        <f ca="1">COUNTIF(R12:R15,R11)</f>
        <v>0</v>
      </c>
      <c r="Q12" s="17" t="s">
        <v>0</v>
      </c>
      <c r="R12" s="16" t="str">
        <f>CONCATENATE(B12,Q12)</f>
        <v>A</v>
      </c>
      <c r="S12" s="16">
        <f ca="1">IF(P12&gt;0,P12+O12,O12*3)</f>
        <v>0</v>
      </c>
    </row>
    <row r="13" spans="1:41" ht="15.6" x14ac:dyDescent="0.25">
      <c r="A13" s="185"/>
      <c r="B13" s="25"/>
      <c r="C13" s="21" t="str">
        <f ca="1">+CONCATENATE(I13," ",G13)</f>
        <v>b) 0</v>
      </c>
      <c r="D13" s="22"/>
      <c r="G13" s="34">
        <f ca="1">IF(J12="FIN","",LOOKUP(I11,DATOS!A:A,DATOS!K:K))</f>
        <v>0</v>
      </c>
      <c r="I13" s="31" t="s">
        <v>52</v>
      </c>
      <c r="K13" s="16">
        <f ca="1">S12</f>
        <v>0</v>
      </c>
      <c r="L13" s="16"/>
      <c r="M13" s="16"/>
      <c r="N13" s="16"/>
      <c r="O13" s="16"/>
      <c r="P13" s="16">
        <f ca="1">O12-P12</f>
        <v>0</v>
      </c>
      <c r="Q13" s="17" t="s">
        <v>1</v>
      </c>
      <c r="R13" s="16" t="str">
        <f>CONCATENATE(B13,Q13)</f>
        <v>B</v>
      </c>
      <c r="S13" s="16"/>
    </row>
    <row r="14" spans="1:41" ht="15.6" x14ac:dyDescent="0.25">
      <c r="A14" s="185"/>
      <c r="B14" s="25"/>
      <c r="C14" s="21" t="str">
        <f ca="1">+CONCATENATE(I14," ",G14)</f>
        <v>c) 0</v>
      </c>
      <c r="D14" s="22"/>
      <c r="G14" s="34">
        <f ca="1">IF(J12="FIN","",LOOKUP(I11,DATOS!A:A,DATOS!L:L))</f>
        <v>0</v>
      </c>
      <c r="I14" s="31" t="s">
        <v>51</v>
      </c>
      <c r="K14" s="16"/>
      <c r="L14" s="16"/>
      <c r="M14" s="16"/>
      <c r="N14" s="16"/>
      <c r="O14" s="16"/>
      <c r="P14" s="16"/>
      <c r="Q14" s="17" t="s">
        <v>2</v>
      </c>
      <c r="R14" s="16" t="str">
        <f>CONCATENATE(B14,Q14)</f>
        <v>C</v>
      </c>
      <c r="S14" s="16"/>
    </row>
    <row r="15" spans="1:41" ht="15.6" x14ac:dyDescent="0.25">
      <c r="A15" s="185"/>
      <c r="B15" s="25"/>
      <c r="C15" s="21" t="str">
        <f ca="1">+CONCATENATE(I15," ",G15)</f>
        <v>d) 0</v>
      </c>
      <c r="D15" s="22"/>
      <c r="G15" s="34">
        <f ca="1">IF(J12="FIN","",LOOKUP(I11,DATOS!A:A,DATOS!M:M))</f>
        <v>0</v>
      </c>
      <c r="I15" s="31" t="s">
        <v>43</v>
      </c>
      <c r="K15" s="16"/>
      <c r="L15" s="16"/>
      <c r="M15" s="16"/>
      <c r="N15" s="16"/>
      <c r="O15" s="16"/>
      <c r="P15" s="16"/>
      <c r="Q15" s="17" t="s">
        <v>3</v>
      </c>
      <c r="R15" s="16" t="str">
        <f>CONCATENATE(B15,Q15)</f>
        <v>D</v>
      </c>
      <c r="S15" s="16"/>
    </row>
    <row r="16" spans="1:41" ht="15.6" x14ac:dyDescent="0.25">
      <c r="A16" s="9"/>
      <c r="B16" s="26"/>
      <c r="C16" s="23"/>
      <c r="D16" s="24"/>
      <c r="J16" s="15"/>
    </row>
    <row r="17" spans="1:19" ht="31.2" x14ac:dyDescent="0.25">
      <c r="A17" s="9"/>
      <c r="B17" s="27"/>
      <c r="C17" s="19" t="str">
        <f ca="1">+CONCATENATE(K17,".- ",G17)</f>
        <v>3.- 0</v>
      </c>
      <c r="D17" s="20"/>
      <c r="E17" s="9"/>
      <c r="F17" s="9"/>
      <c r="G17" s="36">
        <f ca="1">IF(J18="FIN","",LOOKUP(I17,DATOS!A:A,DATOS!G:G))</f>
        <v>0</v>
      </c>
      <c r="H17" s="36">
        <f ca="1">IF(J18="FIN",0,LOOKUP(I17,DATOS!A:A,DATOS!N:N))</f>
        <v>0</v>
      </c>
      <c r="I17" s="31">
        <f>+I11+1</f>
        <v>165</v>
      </c>
      <c r="J17" s="56">
        <f>IF(LOOKUP(I17,DATOS!A:A,DATOS!C:C)=0,J11,(LOOKUP(I17,DATOS!A:A,DATOS!C:C)))</f>
        <v>3</v>
      </c>
      <c r="K17" s="18">
        <f>+K11+1</f>
        <v>3</v>
      </c>
      <c r="L17" s="16" t="s">
        <v>31</v>
      </c>
      <c r="M17" s="16" t="s">
        <v>32</v>
      </c>
      <c r="N17" s="16" t="s">
        <v>37</v>
      </c>
      <c r="O17" s="16" t="s">
        <v>33</v>
      </c>
      <c r="P17" s="16" t="s">
        <v>34</v>
      </c>
      <c r="Q17" s="16" t="s">
        <v>35</v>
      </c>
      <c r="R17" s="16" t="str">
        <f ca="1">CONCATENATE("X",H17)</f>
        <v>X0</v>
      </c>
      <c r="S17" s="16" t="s">
        <v>36</v>
      </c>
    </row>
    <row r="18" spans="1:19" ht="15.6" x14ac:dyDescent="0.25">
      <c r="A18" s="185">
        <f ca="1">IF($E$2="X",0,IF(K19&gt;2,H17,K19))</f>
        <v>0</v>
      </c>
      <c r="B18" s="25"/>
      <c r="C18" s="21" t="str">
        <f ca="1">+CONCATENATE(I18," ",G18)</f>
        <v>a) 0</v>
      </c>
      <c r="D18" s="22"/>
      <c r="G18" s="34">
        <f ca="1">IF(J18="FIN","",LOOKUP(I17,DATOS!A:A,DATOS!J:J))</f>
        <v>0</v>
      </c>
      <c r="I18" s="31" t="s">
        <v>53</v>
      </c>
      <c r="J18" s="37" t="str">
        <f>IF(J12="FIN","FIN",IF(J17=J11,"","FIN"))</f>
        <v/>
      </c>
      <c r="K18" s="16" t="s">
        <v>5</v>
      </c>
      <c r="L18" s="16">
        <f ca="1">IF(M18&gt;0,0,P18)</f>
        <v>0</v>
      </c>
      <c r="M18" s="16">
        <f ca="1">IF(P19&gt;0,1,0)</f>
        <v>0</v>
      </c>
      <c r="N18" s="16">
        <f ca="1">IF(M18=1,-1/COUNTA(Q18:Q21),0)</f>
        <v>0</v>
      </c>
      <c r="O18" s="16">
        <f>COUNTA(B18:B21)</f>
        <v>0</v>
      </c>
      <c r="P18" s="16">
        <f ca="1">COUNTIF(R18:R21,R17)</f>
        <v>0</v>
      </c>
      <c r="Q18" s="17" t="s">
        <v>0</v>
      </c>
      <c r="R18" s="16" t="str">
        <f>CONCATENATE(B18,Q18)</f>
        <v>A</v>
      </c>
      <c r="S18" s="16">
        <f ca="1">IF(P18&gt;0,P18+O18,O18*3)</f>
        <v>0</v>
      </c>
    </row>
    <row r="19" spans="1:19" ht="15.6" x14ac:dyDescent="0.25">
      <c r="A19" s="185"/>
      <c r="B19" s="25"/>
      <c r="C19" s="21" t="str">
        <f ca="1">+CONCATENATE(I19," ",G19)</f>
        <v>b) 0</v>
      </c>
      <c r="D19" s="22"/>
      <c r="G19" s="34">
        <f ca="1">IF(J18="FIN","",LOOKUP(I17,DATOS!A:A,DATOS!K:K))</f>
        <v>0</v>
      </c>
      <c r="I19" s="31" t="s">
        <v>52</v>
      </c>
      <c r="K19" s="16">
        <f ca="1">S18</f>
        <v>0</v>
      </c>
      <c r="L19" s="16"/>
      <c r="M19" s="16"/>
      <c r="N19" s="16"/>
      <c r="O19" s="16"/>
      <c r="P19" s="16">
        <f ca="1">O18-P18</f>
        <v>0</v>
      </c>
      <c r="Q19" s="17" t="s">
        <v>1</v>
      </c>
      <c r="R19" s="16" t="str">
        <f>CONCATENATE(B19,Q19)</f>
        <v>B</v>
      </c>
      <c r="S19" s="16"/>
    </row>
    <row r="20" spans="1:19" ht="15.6" x14ac:dyDescent="0.25">
      <c r="A20" s="185"/>
      <c r="B20" s="25"/>
      <c r="C20" s="21" t="str">
        <f ca="1">+CONCATENATE(I20," ",G20)</f>
        <v>c) 0</v>
      </c>
      <c r="D20" s="22"/>
      <c r="G20" s="34">
        <f ca="1">IF(J18="FIN","",LOOKUP(I17,DATOS!A:A,DATOS!L:L))</f>
        <v>0</v>
      </c>
      <c r="I20" s="31" t="s">
        <v>51</v>
      </c>
      <c r="K20" s="16"/>
      <c r="L20" s="16"/>
      <c r="M20" s="16"/>
      <c r="N20" s="16"/>
      <c r="O20" s="16"/>
      <c r="P20" s="16"/>
      <c r="Q20" s="17" t="s">
        <v>2</v>
      </c>
      <c r="R20" s="16" t="str">
        <f>CONCATENATE(B20,Q20)</f>
        <v>C</v>
      </c>
      <c r="S20" s="16"/>
    </row>
    <row r="21" spans="1:19" ht="15.6" x14ac:dyDescent="0.25">
      <c r="A21" s="185"/>
      <c r="B21" s="25"/>
      <c r="C21" s="21" t="str">
        <f ca="1">+CONCATENATE(I21," ",G21)</f>
        <v>d) 0</v>
      </c>
      <c r="D21" s="22"/>
      <c r="G21" s="34">
        <f ca="1">IF(J18="FIN","",LOOKUP(I17,DATOS!A:A,DATOS!M:M))</f>
        <v>0</v>
      </c>
      <c r="I21" s="31" t="s">
        <v>43</v>
      </c>
      <c r="K21" s="16"/>
      <c r="L21" s="16"/>
      <c r="M21" s="16"/>
      <c r="N21" s="16"/>
      <c r="O21" s="16"/>
      <c r="P21" s="16"/>
      <c r="Q21" s="17" t="s">
        <v>3</v>
      </c>
      <c r="R21" s="16" t="str">
        <f>CONCATENATE(B21,Q21)</f>
        <v>D</v>
      </c>
      <c r="S21" s="16"/>
    </row>
    <row r="22" spans="1:19" ht="15.6" x14ac:dyDescent="0.25">
      <c r="A22" s="9"/>
      <c r="B22" s="26"/>
      <c r="C22" s="23"/>
      <c r="D22" s="24"/>
      <c r="J22" s="15"/>
    </row>
    <row r="23" spans="1:19" ht="46.8" x14ac:dyDescent="0.25">
      <c r="A23" s="9"/>
      <c r="B23" s="27"/>
      <c r="C23" s="19" t="str">
        <f ca="1">+CONCATENATE(K23,".- ",G23)</f>
        <v>4.- 0</v>
      </c>
      <c r="D23" s="20"/>
      <c r="E23" s="9"/>
      <c r="F23" s="9"/>
      <c r="G23" s="36">
        <f ca="1">IF(J24="FIN","",LOOKUP(I23,DATOS!A:A,DATOS!G:G))</f>
        <v>0</v>
      </c>
      <c r="H23" s="36">
        <f ca="1">IF(J24="FIN",0,LOOKUP(I23,DATOS!A:A,DATOS!N:N))</f>
        <v>0</v>
      </c>
      <c r="I23" s="31">
        <f>+I17+1</f>
        <v>166</v>
      </c>
      <c r="J23" s="56">
        <f>IF(LOOKUP(I23,DATOS!A:A,DATOS!C:C)=0,J17,(LOOKUP(I23,DATOS!A:A,DATOS!C:C)))</f>
        <v>3</v>
      </c>
      <c r="K23" s="18">
        <f>+K17+1</f>
        <v>4</v>
      </c>
      <c r="L23" s="16" t="s">
        <v>31</v>
      </c>
      <c r="M23" s="16" t="s">
        <v>32</v>
      </c>
      <c r="N23" s="16" t="s">
        <v>37</v>
      </c>
      <c r="O23" s="16" t="s">
        <v>33</v>
      </c>
      <c r="P23" s="16" t="s">
        <v>34</v>
      </c>
      <c r="Q23" s="16" t="s">
        <v>35</v>
      </c>
      <c r="R23" s="16" t="str">
        <f ca="1">CONCATENATE("X",H23)</f>
        <v>X0</v>
      </c>
      <c r="S23" s="16" t="s">
        <v>36</v>
      </c>
    </row>
    <row r="24" spans="1:19" ht="15.6" x14ac:dyDescent="0.25">
      <c r="A24" s="185">
        <f ca="1">IF($E$2="X",0,IF(K25&gt;2,H23,K25))</f>
        <v>0</v>
      </c>
      <c r="B24" s="25"/>
      <c r="C24" s="21" t="str">
        <f ca="1">+CONCATENATE(I24," ",G24)</f>
        <v>a) 0</v>
      </c>
      <c r="D24" s="22"/>
      <c r="G24" s="34">
        <f ca="1">IF(J24="FIN","",LOOKUP(I23,DATOS!A:A,DATOS!J:J))</f>
        <v>0</v>
      </c>
      <c r="I24" s="31" t="s">
        <v>53</v>
      </c>
      <c r="J24" s="37" t="str">
        <f>IF(J18="FIN","FIN",IF(J23=J17,"","FIN"))</f>
        <v/>
      </c>
      <c r="K24" s="16" t="s">
        <v>5</v>
      </c>
      <c r="L24" s="16">
        <f ca="1">IF(M24&gt;0,0,P24)</f>
        <v>0</v>
      </c>
      <c r="M24" s="16">
        <f ca="1">IF(P25&gt;0,1,0)</f>
        <v>0</v>
      </c>
      <c r="N24" s="16">
        <f ca="1">IF(M24=1,-1/COUNTA(Q24:Q27),0)</f>
        <v>0</v>
      </c>
      <c r="O24" s="16">
        <f>COUNTA(B24:B27)</f>
        <v>0</v>
      </c>
      <c r="P24" s="16">
        <f ca="1">COUNTIF(R24:R27,R23)</f>
        <v>0</v>
      </c>
      <c r="Q24" s="17" t="s">
        <v>0</v>
      </c>
      <c r="R24" s="16" t="str">
        <f>CONCATENATE(B24,Q24)</f>
        <v>A</v>
      </c>
      <c r="S24" s="16">
        <f ca="1">IF(P24&gt;0,P24+O24,O24*3)</f>
        <v>0</v>
      </c>
    </row>
    <row r="25" spans="1:19" ht="15.6" x14ac:dyDescent="0.25">
      <c r="A25" s="185"/>
      <c r="B25" s="25"/>
      <c r="C25" s="21" t="str">
        <f ca="1">+CONCATENATE(I25," ",G25)</f>
        <v>b) 0</v>
      </c>
      <c r="D25" s="22"/>
      <c r="G25" s="34">
        <f ca="1">IF(J24="FIN","",LOOKUP(I23,DATOS!A:A,DATOS!K:K))</f>
        <v>0</v>
      </c>
      <c r="I25" s="31" t="s">
        <v>52</v>
      </c>
      <c r="K25" s="16">
        <f ca="1">S24</f>
        <v>0</v>
      </c>
      <c r="L25" s="16"/>
      <c r="M25" s="16"/>
      <c r="N25" s="16"/>
      <c r="O25" s="16"/>
      <c r="P25" s="16">
        <f ca="1">O24-P24</f>
        <v>0</v>
      </c>
      <c r="Q25" s="17" t="s">
        <v>1</v>
      </c>
      <c r="R25" s="16" t="str">
        <f>CONCATENATE(B25,Q25)</f>
        <v>B</v>
      </c>
      <c r="S25" s="16"/>
    </row>
    <row r="26" spans="1:19" ht="15.6" x14ac:dyDescent="0.25">
      <c r="A26" s="185"/>
      <c r="B26" s="25"/>
      <c r="C26" s="21" t="str">
        <f ca="1">+CONCATENATE(I26," ",G26)</f>
        <v>c) 0</v>
      </c>
      <c r="D26" s="22"/>
      <c r="G26" s="34">
        <f ca="1">IF(J24="FIN","",LOOKUP(I23,DATOS!A:A,DATOS!L:L))</f>
        <v>0</v>
      </c>
      <c r="I26" s="31" t="s">
        <v>51</v>
      </c>
      <c r="K26" s="16"/>
      <c r="L26" s="16"/>
      <c r="M26" s="16"/>
      <c r="N26" s="16"/>
      <c r="O26" s="16"/>
      <c r="P26" s="16"/>
      <c r="Q26" s="17" t="s">
        <v>2</v>
      </c>
      <c r="R26" s="16" t="str">
        <f>CONCATENATE(B26,Q26)</f>
        <v>C</v>
      </c>
      <c r="S26" s="16"/>
    </row>
    <row r="27" spans="1:19" ht="15.6" x14ac:dyDescent="0.25">
      <c r="A27" s="185"/>
      <c r="B27" s="25"/>
      <c r="C27" s="21" t="str">
        <f ca="1">+CONCATENATE(I27," ",G27)</f>
        <v>d) 0</v>
      </c>
      <c r="D27" s="22"/>
      <c r="G27" s="34">
        <f ca="1">IF(J24="FIN","",LOOKUP(I23,DATOS!A:A,DATOS!M:M))</f>
        <v>0</v>
      </c>
      <c r="I27" s="31" t="s">
        <v>43</v>
      </c>
      <c r="K27" s="16"/>
      <c r="L27" s="16"/>
      <c r="M27" s="16"/>
      <c r="N27" s="16"/>
      <c r="O27" s="16"/>
      <c r="P27" s="16"/>
      <c r="Q27" s="17" t="s">
        <v>3</v>
      </c>
      <c r="R27" s="16" t="str">
        <f>CONCATENATE(B27,Q27)</f>
        <v>D</v>
      </c>
      <c r="S27" s="16"/>
    </row>
    <row r="28" spans="1:19" ht="15.6" x14ac:dyDescent="0.25">
      <c r="A28" s="9"/>
      <c r="B28" s="26"/>
      <c r="C28" s="23"/>
      <c r="D28" s="24"/>
      <c r="J28" s="15"/>
    </row>
    <row r="29" spans="1:19" ht="15.6" x14ac:dyDescent="0.25">
      <c r="A29" s="9"/>
      <c r="B29" s="27"/>
      <c r="C29" s="19" t="str">
        <f ca="1">+CONCATENATE(K29,".- ",G29)</f>
        <v>5.- 0</v>
      </c>
      <c r="D29" s="20"/>
      <c r="E29" s="9"/>
      <c r="F29" s="9"/>
      <c r="G29" s="36">
        <f ca="1">IF(J30="FIN","",LOOKUP(I29,DATOS!A:A,DATOS!G:G))</f>
        <v>0</v>
      </c>
      <c r="H29" s="36">
        <f ca="1">IF(J30="FIN",0,LOOKUP(I29,DATOS!A:A,DATOS!N:N))</f>
        <v>0</v>
      </c>
      <c r="I29" s="31">
        <f>+I23+1</f>
        <v>167</v>
      </c>
      <c r="J29" s="56">
        <f>IF(LOOKUP(I29,DATOS!A:A,DATOS!C:C)=0,J23,(LOOKUP(I29,DATOS!A:A,DATOS!C:C)))</f>
        <v>3</v>
      </c>
      <c r="K29" s="18">
        <f>+K23+1</f>
        <v>5</v>
      </c>
      <c r="L29" s="16" t="s">
        <v>31</v>
      </c>
      <c r="M29" s="16" t="s">
        <v>32</v>
      </c>
      <c r="N29" s="16" t="s">
        <v>37</v>
      </c>
      <c r="O29" s="16" t="s">
        <v>33</v>
      </c>
      <c r="P29" s="16" t="s">
        <v>34</v>
      </c>
      <c r="Q29" s="16" t="s">
        <v>35</v>
      </c>
      <c r="R29" s="16" t="str">
        <f ca="1">CONCATENATE("X",H29)</f>
        <v>X0</v>
      </c>
      <c r="S29" s="16" t="s">
        <v>36</v>
      </c>
    </row>
    <row r="30" spans="1:19" ht="15.6" x14ac:dyDescent="0.25">
      <c r="A30" s="185">
        <f ca="1">IF($E$2="X",0,IF(K31&gt;2,H29,K31))</f>
        <v>0</v>
      </c>
      <c r="B30" s="25"/>
      <c r="C30" s="21" t="str">
        <f ca="1">+CONCATENATE(I30," ",G30)</f>
        <v>a) 0</v>
      </c>
      <c r="D30" s="22"/>
      <c r="G30" s="34">
        <f ca="1">IF(J30="FIN","",LOOKUP(I29,DATOS!A:A,DATOS!J:J))</f>
        <v>0</v>
      </c>
      <c r="I30" s="31" t="s">
        <v>53</v>
      </c>
      <c r="J30" s="37" t="str">
        <f>IF(J24="FIN","FIN",IF(J29=J23,"","FIN"))</f>
        <v/>
      </c>
      <c r="K30" s="16" t="s">
        <v>5</v>
      </c>
      <c r="L30" s="16">
        <f ca="1">IF(M30&gt;0,0,P30)</f>
        <v>0</v>
      </c>
      <c r="M30" s="16">
        <f ca="1">IF(P31&gt;0,1,0)</f>
        <v>0</v>
      </c>
      <c r="N30" s="16">
        <f ca="1">IF(M30=1,-1/COUNTA(Q30:Q33),0)</f>
        <v>0</v>
      </c>
      <c r="O30" s="16">
        <f>COUNTA(B30:B33)</f>
        <v>0</v>
      </c>
      <c r="P30" s="16">
        <f ca="1">COUNTIF(R30:R33,R29)</f>
        <v>0</v>
      </c>
      <c r="Q30" s="17" t="s">
        <v>0</v>
      </c>
      <c r="R30" s="16" t="str">
        <f>CONCATENATE(B30,Q30)</f>
        <v>A</v>
      </c>
      <c r="S30" s="16">
        <f ca="1">IF(P30&gt;0,P30+O30,O30*3)</f>
        <v>0</v>
      </c>
    </row>
    <row r="31" spans="1:19" ht="15.6" x14ac:dyDescent="0.25">
      <c r="A31" s="185"/>
      <c r="B31" s="25"/>
      <c r="C31" s="21" t="str">
        <f ca="1">+CONCATENATE(I31," ",G31)</f>
        <v>b) 0</v>
      </c>
      <c r="D31" s="22"/>
      <c r="G31" s="34">
        <f ca="1">IF(J30="FIN","",LOOKUP(I29,DATOS!A:A,DATOS!K:K))</f>
        <v>0</v>
      </c>
      <c r="I31" s="31" t="s">
        <v>52</v>
      </c>
      <c r="K31" s="16">
        <f ca="1">S30</f>
        <v>0</v>
      </c>
      <c r="L31" s="16"/>
      <c r="M31" s="16"/>
      <c r="N31" s="16"/>
      <c r="O31" s="16"/>
      <c r="P31" s="16">
        <f ca="1">O30-P30</f>
        <v>0</v>
      </c>
      <c r="Q31" s="17" t="s">
        <v>1</v>
      </c>
      <c r="R31" s="16" t="str">
        <f>CONCATENATE(B31,Q31)</f>
        <v>B</v>
      </c>
      <c r="S31" s="16"/>
    </row>
    <row r="32" spans="1:19" ht="15.6" x14ac:dyDescent="0.25">
      <c r="A32" s="185"/>
      <c r="B32" s="25"/>
      <c r="C32" s="21" t="str">
        <f ca="1">+CONCATENATE(I32," ",G32)</f>
        <v>c) 0</v>
      </c>
      <c r="D32" s="22"/>
      <c r="G32" s="34">
        <f ca="1">IF(J30="FIN","",LOOKUP(I29,DATOS!A:A,DATOS!L:L))</f>
        <v>0</v>
      </c>
      <c r="I32" s="31" t="s">
        <v>51</v>
      </c>
      <c r="K32" s="16"/>
      <c r="L32" s="16"/>
      <c r="M32" s="16"/>
      <c r="N32" s="16"/>
      <c r="O32" s="16"/>
      <c r="P32" s="16"/>
      <c r="Q32" s="17" t="s">
        <v>2</v>
      </c>
      <c r="R32" s="16" t="str">
        <f>CONCATENATE(B32,Q32)</f>
        <v>C</v>
      </c>
      <c r="S32" s="16"/>
    </row>
    <row r="33" spans="1:19" ht="15.6" x14ac:dyDescent="0.25">
      <c r="A33" s="185"/>
      <c r="B33" s="25"/>
      <c r="C33" s="21" t="str">
        <f ca="1">+CONCATENATE(I33," ",G33)</f>
        <v>d) 0</v>
      </c>
      <c r="D33" s="22"/>
      <c r="G33" s="34">
        <f ca="1">IF(J30="FIN","",LOOKUP(I29,DATOS!A:A,DATOS!M:M))</f>
        <v>0</v>
      </c>
      <c r="I33" s="31" t="s">
        <v>43</v>
      </c>
      <c r="K33" s="16"/>
      <c r="L33" s="16"/>
      <c r="M33" s="16"/>
      <c r="N33" s="16"/>
      <c r="O33" s="16"/>
      <c r="P33" s="16"/>
      <c r="Q33" s="17" t="s">
        <v>3</v>
      </c>
      <c r="R33" s="16" t="str">
        <f>CONCATENATE(B33,Q33)</f>
        <v>D</v>
      </c>
      <c r="S33" s="16"/>
    </row>
    <row r="34" spans="1:19" ht="15.6" x14ac:dyDescent="0.25">
      <c r="A34" s="9"/>
      <c r="B34" s="26"/>
      <c r="C34" s="23"/>
      <c r="D34" s="24"/>
      <c r="J34" s="15"/>
    </row>
    <row r="35" spans="1:19" ht="15.6" x14ac:dyDescent="0.25">
      <c r="A35" s="9"/>
      <c r="B35" s="27"/>
      <c r="C35" s="19" t="str">
        <f ca="1">+CONCATENATE(K35,".- ",G35)</f>
        <v>6.- 0</v>
      </c>
      <c r="D35" s="20"/>
      <c r="E35" s="9"/>
      <c r="F35" s="9"/>
      <c r="G35" s="36">
        <f ca="1">IF(J36="FIN","",LOOKUP(I35,DATOS!A:A,DATOS!G:G))</f>
        <v>0</v>
      </c>
      <c r="H35" s="36">
        <f ca="1">IF(J36="FIN",0,LOOKUP(I35,DATOS!A:A,DATOS!N:N))</f>
        <v>0</v>
      </c>
      <c r="I35" s="31">
        <f>+I29+1</f>
        <v>168</v>
      </c>
      <c r="J35" s="56">
        <f>IF(LOOKUP(I35,DATOS!A:A,DATOS!C:C)=0,J29,(LOOKUP(I35,DATOS!A:A,DATOS!C:C)))</f>
        <v>3</v>
      </c>
      <c r="K35" s="18">
        <f>+K29+1</f>
        <v>6</v>
      </c>
      <c r="L35" s="16" t="s">
        <v>31</v>
      </c>
      <c r="M35" s="16" t="s">
        <v>32</v>
      </c>
      <c r="N35" s="16" t="s">
        <v>37</v>
      </c>
      <c r="O35" s="16" t="s">
        <v>33</v>
      </c>
      <c r="P35" s="16" t="s">
        <v>34</v>
      </c>
      <c r="Q35" s="16" t="s">
        <v>35</v>
      </c>
      <c r="R35" s="16" t="str">
        <f ca="1">CONCATENATE("X",H35)</f>
        <v>X0</v>
      </c>
      <c r="S35" s="16" t="s">
        <v>36</v>
      </c>
    </row>
    <row r="36" spans="1:19" ht="15.6" x14ac:dyDescent="0.25">
      <c r="A36" s="185">
        <f ca="1">IF($E$2="X",0,IF(K37&gt;2,H35,K37))</f>
        <v>0</v>
      </c>
      <c r="B36" s="25"/>
      <c r="C36" s="21" t="str">
        <f ca="1">+CONCATENATE(I36," ",G36)</f>
        <v>a) 0</v>
      </c>
      <c r="D36" s="22"/>
      <c r="G36" s="34">
        <f ca="1">IF(J36="FIN","",LOOKUP(I35,DATOS!A:A,DATOS!J:J))</f>
        <v>0</v>
      </c>
      <c r="I36" s="31" t="s">
        <v>53</v>
      </c>
      <c r="J36" s="37" t="str">
        <f>IF(J30="FIN","FIN",IF(J35=J29,"","FIN"))</f>
        <v/>
      </c>
      <c r="K36" s="16" t="s">
        <v>5</v>
      </c>
      <c r="L36" s="16">
        <f ca="1">IF(M36&gt;0,0,P36)</f>
        <v>0</v>
      </c>
      <c r="M36" s="16">
        <f ca="1">IF(P37&gt;0,1,0)</f>
        <v>0</v>
      </c>
      <c r="N36" s="16">
        <f ca="1">IF(M36=1,-1/COUNTA(Q36:Q39),0)</f>
        <v>0</v>
      </c>
      <c r="O36" s="16">
        <f>COUNTA(B36:B39)</f>
        <v>0</v>
      </c>
      <c r="P36" s="16">
        <f ca="1">COUNTIF(R36:R39,R35)</f>
        <v>0</v>
      </c>
      <c r="Q36" s="17" t="s">
        <v>0</v>
      </c>
      <c r="R36" s="16" t="str">
        <f>CONCATENATE(B36,Q36)</f>
        <v>A</v>
      </c>
      <c r="S36" s="16">
        <f ca="1">IF(P36&gt;0,P36+O36,O36*3)</f>
        <v>0</v>
      </c>
    </row>
    <row r="37" spans="1:19" ht="15.6" x14ac:dyDescent="0.25">
      <c r="A37" s="185"/>
      <c r="B37" s="25"/>
      <c r="C37" s="21" t="str">
        <f ca="1">+CONCATENATE(I37," ",G37)</f>
        <v>b) 0</v>
      </c>
      <c r="D37" s="22"/>
      <c r="G37" s="34">
        <f ca="1">IF(J36="FIN","",LOOKUP(I35,DATOS!A:A,DATOS!K:K))</f>
        <v>0</v>
      </c>
      <c r="I37" s="31" t="s">
        <v>52</v>
      </c>
      <c r="K37" s="16">
        <f ca="1">S36</f>
        <v>0</v>
      </c>
      <c r="L37" s="16"/>
      <c r="M37" s="16"/>
      <c r="N37" s="16"/>
      <c r="O37" s="16"/>
      <c r="P37" s="16">
        <f ca="1">O36-P36</f>
        <v>0</v>
      </c>
      <c r="Q37" s="17" t="s">
        <v>1</v>
      </c>
      <c r="R37" s="16" t="str">
        <f>CONCATENATE(B37,Q37)</f>
        <v>B</v>
      </c>
      <c r="S37" s="16"/>
    </row>
    <row r="38" spans="1:19" ht="15.6" x14ac:dyDescent="0.25">
      <c r="A38" s="185"/>
      <c r="B38" s="25"/>
      <c r="C38" s="21" t="str">
        <f ca="1">+CONCATENATE(I38," ",G38)</f>
        <v>c) 0</v>
      </c>
      <c r="D38" s="22"/>
      <c r="G38" s="34">
        <f ca="1">IF(J36="FIN","",LOOKUP(I35,DATOS!A:A,DATOS!L:L))</f>
        <v>0</v>
      </c>
      <c r="I38" s="31" t="s">
        <v>51</v>
      </c>
      <c r="K38" s="16"/>
      <c r="L38" s="16"/>
      <c r="M38" s="16"/>
      <c r="N38" s="16"/>
      <c r="O38" s="16"/>
      <c r="P38" s="16"/>
      <c r="Q38" s="17" t="s">
        <v>2</v>
      </c>
      <c r="R38" s="16" t="str">
        <f>CONCATENATE(B38,Q38)</f>
        <v>C</v>
      </c>
      <c r="S38" s="16"/>
    </row>
    <row r="39" spans="1:19" ht="15.6" x14ac:dyDescent="0.25">
      <c r="A39" s="185"/>
      <c r="B39" s="25"/>
      <c r="C39" s="21" t="str">
        <f ca="1">+CONCATENATE(I39," ",G39)</f>
        <v>d) 0</v>
      </c>
      <c r="D39" s="22"/>
      <c r="G39" s="34">
        <f ca="1">IF(J36="FIN","",LOOKUP(I35,DATOS!A:A,DATOS!M:M))</f>
        <v>0</v>
      </c>
      <c r="I39" s="31" t="s">
        <v>43</v>
      </c>
      <c r="K39" s="16"/>
      <c r="L39" s="16"/>
      <c r="M39" s="16"/>
      <c r="N39" s="16"/>
      <c r="O39" s="16"/>
      <c r="P39" s="16"/>
      <c r="Q39" s="17" t="s">
        <v>3</v>
      </c>
      <c r="R39" s="16" t="str">
        <f>CONCATENATE(B39,Q39)</f>
        <v>D</v>
      </c>
      <c r="S39" s="16"/>
    </row>
    <row r="40" spans="1:19" ht="15.6" x14ac:dyDescent="0.25">
      <c r="A40" s="9"/>
      <c r="B40" s="26"/>
      <c r="C40" s="23"/>
      <c r="D40" s="24"/>
      <c r="J40" s="15"/>
    </row>
    <row r="41" spans="1:19" ht="15.6" x14ac:dyDescent="0.25">
      <c r="A41" s="9"/>
      <c r="B41" s="27"/>
      <c r="C41" s="19" t="str">
        <f ca="1">+CONCATENATE(K41,".- ",G41)</f>
        <v>7.- 0</v>
      </c>
      <c r="D41" s="20"/>
      <c r="E41" s="9"/>
      <c r="F41" s="9"/>
      <c r="G41" s="36">
        <f ca="1">IF(J42="FIN","",LOOKUP(I41,DATOS!A:A,DATOS!G:G))</f>
        <v>0</v>
      </c>
      <c r="H41" s="36">
        <f ca="1">IF(J42="FIN",0,LOOKUP(I41,DATOS!A:A,DATOS!N:N))</f>
        <v>0</v>
      </c>
      <c r="I41" s="31">
        <f>+I35+1</f>
        <v>169</v>
      </c>
      <c r="J41" s="56">
        <f>IF(LOOKUP(I41,DATOS!A:A,DATOS!C:C)=0,J35,(LOOKUP(I41,DATOS!A:A,DATOS!C:C)))</f>
        <v>3</v>
      </c>
      <c r="K41" s="18">
        <f>+K35+1</f>
        <v>7</v>
      </c>
      <c r="L41" s="16" t="s">
        <v>31</v>
      </c>
      <c r="M41" s="16" t="s">
        <v>32</v>
      </c>
      <c r="N41" s="16" t="s">
        <v>37</v>
      </c>
      <c r="O41" s="16" t="s">
        <v>33</v>
      </c>
      <c r="P41" s="16" t="s">
        <v>34</v>
      </c>
      <c r="Q41" s="16" t="s">
        <v>35</v>
      </c>
      <c r="R41" s="16" t="str">
        <f ca="1">CONCATENATE("X",H41)</f>
        <v>X0</v>
      </c>
      <c r="S41" s="16" t="s">
        <v>36</v>
      </c>
    </row>
    <row r="42" spans="1:19" ht="15.6" x14ac:dyDescent="0.25">
      <c r="A42" s="185">
        <f ca="1">IF($E$2="X",0,IF(K43&gt;2,H41,K43))</f>
        <v>0</v>
      </c>
      <c r="B42" s="25"/>
      <c r="C42" s="21" t="str">
        <f ca="1">+CONCATENATE(I42," ",G42)</f>
        <v>a) 0</v>
      </c>
      <c r="D42" s="22"/>
      <c r="G42" s="34">
        <f ca="1">IF(J42="FIN","",LOOKUP(I41,DATOS!A:A,DATOS!J:J))</f>
        <v>0</v>
      </c>
      <c r="I42" s="31" t="s">
        <v>53</v>
      </c>
      <c r="J42" s="37" t="str">
        <f>IF(J36="FIN","FIN",IF(J41=J35,"","FIN"))</f>
        <v/>
      </c>
      <c r="K42" s="16" t="s">
        <v>5</v>
      </c>
      <c r="L42" s="16">
        <f ca="1">IF(M42&gt;0,0,P42)</f>
        <v>0</v>
      </c>
      <c r="M42" s="16">
        <f ca="1">IF(P43&gt;0,1,0)</f>
        <v>0</v>
      </c>
      <c r="N42" s="16">
        <f ca="1">IF(M42=1,-1/COUNTA(Q42:Q45),0)</f>
        <v>0</v>
      </c>
      <c r="O42" s="16">
        <f>COUNTA(B42:B45)</f>
        <v>0</v>
      </c>
      <c r="P42" s="16">
        <f ca="1">COUNTIF(R42:R45,R41)</f>
        <v>0</v>
      </c>
      <c r="Q42" s="17" t="s">
        <v>0</v>
      </c>
      <c r="R42" s="16" t="str">
        <f>CONCATENATE(B42,Q42)</f>
        <v>A</v>
      </c>
      <c r="S42" s="16">
        <f ca="1">IF(P42&gt;0,P42+O42,O42*3)</f>
        <v>0</v>
      </c>
    </row>
    <row r="43" spans="1:19" ht="15.6" x14ac:dyDescent="0.25">
      <c r="A43" s="185"/>
      <c r="B43" s="25"/>
      <c r="C43" s="21" t="str">
        <f ca="1">+CONCATENATE(I43," ",G43)</f>
        <v>b) 0</v>
      </c>
      <c r="D43" s="22"/>
      <c r="G43" s="34">
        <f ca="1">IF(J42="FIN","",LOOKUP(I41,DATOS!A:A,DATOS!K:K))</f>
        <v>0</v>
      </c>
      <c r="I43" s="31" t="s">
        <v>52</v>
      </c>
      <c r="K43" s="16">
        <f ca="1">S42</f>
        <v>0</v>
      </c>
      <c r="L43" s="16"/>
      <c r="M43" s="16"/>
      <c r="N43" s="16"/>
      <c r="O43" s="16"/>
      <c r="P43" s="16">
        <f ca="1">O42-P42</f>
        <v>0</v>
      </c>
      <c r="Q43" s="17" t="s">
        <v>1</v>
      </c>
      <c r="R43" s="16" t="str">
        <f>CONCATENATE(B43,Q43)</f>
        <v>B</v>
      </c>
      <c r="S43" s="16"/>
    </row>
    <row r="44" spans="1:19" ht="15.6" x14ac:dyDescent="0.25">
      <c r="A44" s="185"/>
      <c r="B44" s="25"/>
      <c r="C44" s="21" t="str">
        <f ca="1">+CONCATENATE(I44," ",G44)</f>
        <v>c) 0</v>
      </c>
      <c r="D44" s="22"/>
      <c r="G44" s="34">
        <f ca="1">IF(J42="FIN","",LOOKUP(I41,DATOS!A:A,DATOS!L:L))</f>
        <v>0</v>
      </c>
      <c r="I44" s="31" t="s">
        <v>51</v>
      </c>
      <c r="K44" s="16"/>
      <c r="L44" s="16"/>
      <c r="M44" s="16"/>
      <c r="N44" s="16"/>
      <c r="O44" s="16"/>
      <c r="P44" s="16"/>
      <c r="Q44" s="17" t="s">
        <v>2</v>
      </c>
      <c r="R44" s="16" t="str">
        <f>CONCATENATE(B44,Q44)</f>
        <v>C</v>
      </c>
      <c r="S44" s="16"/>
    </row>
    <row r="45" spans="1:19" ht="15.6" x14ac:dyDescent="0.25">
      <c r="A45" s="185"/>
      <c r="B45" s="25"/>
      <c r="C45" s="21" t="str">
        <f ca="1">+CONCATENATE(I45," ",G45)</f>
        <v>d) 0</v>
      </c>
      <c r="D45" s="22"/>
      <c r="G45" s="34">
        <f ca="1">IF(J42="FIN","",LOOKUP(I41,DATOS!A:A,DATOS!M:M))</f>
        <v>0</v>
      </c>
      <c r="I45" s="31" t="s">
        <v>43</v>
      </c>
      <c r="K45" s="16"/>
      <c r="L45" s="16"/>
      <c r="M45" s="16"/>
      <c r="N45" s="16"/>
      <c r="O45" s="16"/>
      <c r="P45" s="16"/>
      <c r="Q45" s="17" t="s">
        <v>3</v>
      </c>
      <c r="R45" s="16" t="str">
        <f>CONCATENATE(B45,Q45)</f>
        <v>D</v>
      </c>
      <c r="S45" s="16"/>
    </row>
    <row r="46" spans="1:19" ht="15.6" x14ac:dyDescent="0.25">
      <c r="A46" s="9"/>
      <c r="B46" s="26"/>
      <c r="C46" s="23"/>
      <c r="D46" s="24"/>
      <c r="J46" s="15"/>
    </row>
    <row r="47" spans="1:19" ht="15.6" x14ac:dyDescent="0.25">
      <c r="A47" s="9"/>
      <c r="B47" s="27"/>
      <c r="C47" s="19" t="str">
        <f ca="1">+CONCATENATE(K47,".- ",G47)</f>
        <v>8.- 0</v>
      </c>
      <c r="D47" s="20"/>
      <c r="E47" s="9"/>
      <c r="F47" s="9"/>
      <c r="G47" s="36">
        <f ca="1">IF(J48="FIN","",LOOKUP(I47,DATOS!A:A,DATOS!G:G))</f>
        <v>0</v>
      </c>
      <c r="H47" s="36">
        <f ca="1">IF(J48="FIN",0,LOOKUP(I47,DATOS!A:A,DATOS!N:N))</f>
        <v>0</v>
      </c>
      <c r="I47" s="31">
        <f>+I41+1</f>
        <v>170</v>
      </c>
      <c r="J47" s="56">
        <f>IF(LOOKUP(I47,DATOS!A:A,DATOS!C:C)=0,J41,(LOOKUP(I47,DATOS!A:A,DATOS!C:C)))</f>
        <v>3</v>
      </c>
      <c r="K47" s="18">
        <f>+K41+1</f>
        <v>8</v>
      </c>
      <c r="L47" s="16" t="s">
        <v>31</v>
      </c>
      <c r="M47" s="16" t="s">
        <v>32</v>
      </c>
      <c r="N47" s="16" t="s">
        <v>37</v>
      </c>
      <c r="O47" s="16" t="s">
        <v>33</v>
      </c>
      <c r="P47" s="16" t="s">
        <v>34</v>
      </c>
      <c r="Q47" s="16" t="s">
        <v>35</v>
      </c>
      <c r="R47" s="16" t="str">
        <f ca="1">CONCATENATE("X",H47)</f>
        <v>X0</v>
      </c>
      <c r="S47" s="16" t="s">
        <v>36</v>
      </c>
    </row>
    <row r="48" spans="1:19" ht="15.6" x14ac:dyDescent="0.25">
      <c r="A48" s="185">
        <f ca="1">IF($E$2="X",0,IF(K49&gt;2,H47,K49))</f>
        <v>0</v>
      </c>
      <c r="B48" s="25"/>
      <c r="C48" s="21" t="str">
        <f ca="1">+CONCATENATE(I48," ",G48)</f>
        <v>a) 0</v>
      </c>
      <c r="D48" s="22"/>
      <c r="G48" s="34">
        <f ca="1">IF(J48="FIN","",LOOKUP(I47,DATOS!A:A,DATOS!J:J))</f>
        <v>0</v>
      </c>
      <c r="I48" s="31" t="s">
        <v>53</v>
      </c>
      <c r="J48" s="37" t="str">
        <f>IF(J42="FIN","FIN",IF(J47=J41,"","FIN"))</f>
        <v/>
      </c>
      <c r="K48" s="16" t="s">
        <v>5</v>
      </c>
      <c r="L48" s="16">
        <f ca="1">IF(M48&gt;0,0,P48)</f>
        <v>0</v>
      </c>
      <c r="M48" s="16">
        <f ca="1">IF(P49&gt;0,1,0)</f>
        <v>0</v>
      </c>
      <c r="N48" s="16">
        <f ca="1">IF(M48=1,-1/COUNTA(Q48:Q51),0)</f>
        <v>0</v>
      </c>
      <c r="O48" s="16">
        <f>COUNTA(B48:B51)</f>
        <v>0</v>
      </c>
      <c r="P48" s="16">
        <f ca="1">COUNTIF(R48:R51,R47)</f>
        <v>0</v>
      </c>
      <c r="Q48" s="17" t="s">
        <v>0</v>
      </c>
      <c r="R48" s="16" t="str">
        <f>CONCATENATE(B48,Q48)</f>
        <v>A</v>
      </c>
      <c r="S48" s="16">
        <f ca="1">IF(P48&gt;0,P48+O48,O48*3)</f>
        <v>0</v>
      </c>
    </row>
    <row r="49" spans="1:19" ht="15.6" x14ac:dyDescent="0.25">
      <c r="A49" s="185"/>
      <c r="B49" s="25"/>
      <c r="C49" s="21" t="str">
        <f ca="1">+CONCATENATE(I49," ",G49)</f>
        <v>b) 0</v>
      </c>
      <c r="D49" s="22"/>
      <c r="G49" s="34">
        <f ca="1">IF(J48="FIN","",LOOKUP(I47,DATOS!A:A,DATOS!K:K))</f>
        <v>0</v>
      </c>
      <c r="I49" s="31" t="s">
        <v>52</v>
      </c>
      <c r="K49" s="16">
        <f ca="1">S48</f>
        <v>0</v>
      </c>
      <c r="L49" s="16"/>
      <c r="M49" s="16"/>
      <c r="N49" s="16"/>
      <c r="O49" s="16"/>
      <c r="P49" s="16">
        <f ca="1">O48-P48</f>
        <v>0</v>
      </c>
      <c r="Q49" s="17" t="s">
        <v>1</v>
      </c>
      <c r="R49" s="16" t="str">
        <f>CONCATENATE(B49,Q49)</f>
        <v>B</v>
      </c>
      <c r="S49" s="16"/>
    </row>
    <row r="50" spans="1:19" ht="15.6" x14ac:dyDescent="0.25">
      <c r="A50" s="185"/>
      <c r="B50" s="25"/>
      <c r="C50" s="21" t="str">
        <f ca="1">+CONCATENATE(I50," ",G50)</f>
        <v>c) 0</v>
      </c>
      <c r="D50" s="22"/>
      <c r="G50" s="34">
        <f ca="1">IF(J48="FIN","",LOOKUP(I47,DATOS!A:A,DATOS!L:L))</f>
        <v>0</v>
      </c>
      <c r="I50" s="31" t="s">
        <v>51</v>
      </c>
      <c r="K50" s="16"/>
      <c r="L50" s="16"/>
      <c r="M50" s="16"/>
      <c r="N50" s="16"/>
      <c r="O50" s="16"/>
      <c r="P50" s="16"/>
      <c r="Q50" s="17" t="s">
        <v>2</v>
      </c>
      <c r="R50" s="16" t="str">
        <f>CONCATENATE(B50,Q50)</f>
        <v>C</v>
      </c>
      <c r="S50" s="16"/>
    </row>
    <row r="51" spans="1:19" ht="15.6" x14ac:dyDescent="0.25">
      <c r="A51" s="185"/>
      <c r="B51" s="25"/>
      <c r="C51" s="21" t="str">
        <f ca="1">+CONCATENATE(I51," ",G51)</f>
        <v>d) 0</v>
      </c>
      <c r="D51" s="22"/>
      <c r="G51" s="34">
        <f ca="1">IF(J48="FIN","",LOOKUP(I47,DATOS!A:A,DATOS!M:M))</f>
        <v>0</v>
      </c>
      <c r="I51" s="31" t="s">
        <v>43</v>
      </c>
      <c r="K51" s="16"/>
      <c r="L51" s="16"/>
      <c r="M51" s="16"/>
      <c r="N51" s="16"/>
      <c r="O51" s="16"/>
      <c r="P51" s="16"/>
      <c r="Q51" s="17" t="s">
        <v>3</v>
      </c>
      <c r="R51" s="16" t="str">
        <f>CONCATENATE(B51,Q51)</f>
        <v>D</v>
      </c>
      <c r="S51" s="16"/>
    </row>
    <row r="52" spans="1:19" ht="15.6" x14ac:dyDescent="0.25">
      <c r="A52" s="9"/>
      <c r="B52" s="26"/>
      <c r="C52" s="23"/>
      <c r="D52" s="24"/>
      <c r="J52" s="15"/>
    </row>
    <row r="53" spans="1:19" ht="15.6" x14ac:dyDescent="0.25">
      <c r="A53" s="9"/>
      <c r="B53" s="27"/>
      <c r="C53" s="19" t="str">
        <f ca="1">+CONCATENATE(K53,".- ",G53)</f>
        <v>9.- 0</v>
      </c>
      <c r="D53" s="20"/>
      <c r="E53" s="9"/>
      <c r="F53" s="9"/>
      <c r="G53" s="36">
        <f ca="1">IF(J54="FIN","",LOOKUP(I53,DATOS!A:A,DATOS!G:G))</f>
        <v>0</v>
      </c>
      <c r="H53" s="36">
        <f ca="1">IF(J54="FIN",0,LOOKUP(I53,DATOS!A:A,DATOS!N:N))</f>
        <v>0</v>
      </c>
      <c r="I53" s="31">
        <f>+I47+1</f>
        <v>171</v>
      </c>
      <c r="J53" s="56">
        <f>IF(LOOKUP(I53,DATOS!A:A,DATOS!C:C)=0,J47,(LOOKUP(I53,DATOS!A:A,DATOS!C:C)))</f>
        <v>3</v>
      </c>
      <c r="K53" s="18">
        <f>+K47+1</f>
        <v>9</v>
      </c>
      <c r="L53" s="16" t="s">
        <v>31</v>
      </c>
      <c r="M53" s="16" t="s">
        <v>32</v>
      </c>
      <c r="N53" s="16" t="s">
        <v>37</v>
      </c>
      <c r="O53" s="16" t="s">
        <v>33</v>
      </c>
      <c r="P53" s="16" t="s">
        <v>34</v>
      </c>
      <c r="Q53" s="16" t="s">
        <v>35</v>
      </c>
      <c r="R53" s="16" t="str">
        <f ca="1">CONCATENATE("X",H53)</f>
        <v>X0</v>
      </c>
      <c r="S53" s="16" t="s">
        <v>36</v>
      </c>
    </row>
    <row r="54" spans="1:19" ht="15.6" x14ac:dyDescent="0.25">
      <c r="A54" s="185">
        <f ca="1">IF($E$2="X",0,IF(K55&gt;2,H53,K55))</f>
        <v>0</v>
      </c>
      <c r="B54" s="25"/>
      <c r="C54" s="21" t="str">
        <f ca="1">+CONCATENATE(I54," ",G54)</f>
        <v>a) 0</v>
      </c>
      <c r="D54" s="22"/>
      <c r="G54" s="34">
        <f ca="1">IF(J54="FIN","",LOOKUP(I53,DATOS!A:A,DATOS!J:J))</f>
        <v>0</v>
      </c>
      <c r="I54" s="31" t="s">
        <v>53</v>
      </c>
      <c r="J54" s="37" t="str">
        <f>IF(J48="FIN","FIN",IF(J53=J47,"","FIN"))</f>
        <v/>
      </c>
      <c r="K54" s="16" t="s">
        <v>5</v>
      </c>
      <c r="L54" s="16">
        <f ca="1">IF(M54&gt;0,0,P54)</f>
        <v>0</v>
      </c>
      <c r="M54" s="16">
        <f ca="1">IF(P55&gt;0,1,0)</f>
        <v>0</v>
      </c>
      <c r="N54" s="16">
        <f ca="1">IF(M54=1,-1/COUNTA(Q54:Q57),0)</f>
        <v>0</v>
      </c>
      <c r="O54" s="16">
        <f>COUNTA(B54:B57)</f>
        <v>0</v>
      </c>
      <c r="P54" s="16">
        <f ca="1">COUNTIF(R54:R57,R53)</f>
        <v>0</v>
      </c>
      <c r="Q54" s="17" t="s">
        <v>0</v>
      </c>
      <c r="R54" s="16" t="str">
        <f>CONCATENATE(B54,Q54)</f>
        <v>A</v>
      </c>
      <c r="S54" s="16">
        <f ca="1">IF(P54&gt;0,P54+O54,O54*3)</f>
        <v>0</v>
      </c>
    </row>
    <row r="55" spans="1:19" ht="15.6" x14ac:dyDescent="0.25">
      <c r="A55" s="185"/>
      <c r="B55" s="25"/>
      <c r="C55" s="21" t="str">
        <f ca="1">+CONCATENATE(I55," ",G55)</f>
        <v>b) 0</v>
      </c>
      <c r="D55" s="22"/>
      <c r="G55" s="34">
        <f ca="1">IF(J54="FIN","",LOOKUP(I53,DATOS!A:A,DATOS!K:K))</f>
        <v>0</v>
      </c>
      <c r="I55" s="31" t="s">
        <v>52</v>
      </c>
      <c r="K55" s="16">
        <f ca="1">S54</f>
        <v>0</v>
      </c>
      <c r="L55" s="16"/>
      <c r="M55" s="16"/>
      <c r="N55" s="16"/>
      <c r="O55" s="16"/>
      <c r="P55" s="16">
        <f ca="1">O54-P54</f>
        <v>0</v>
      </c>
      <c r="Q55" s="17" t="s">
        <v>1</v>
      </c>
      <c r="R55" s="16" t="str">
        <f>CONCATENATE(B55,Q55)</f>
        <v>B</v>
      </c>
      <c r="S55" s="16"/>
    </row>
    <row r="56" spans="1:19" ht="15.6" x14ac:dyDescent="0.25">
      <c r="A56" s="185"/>
      <c r="B56" s="25"/>
      <c r="C56" s="21" t="str">
        <f ca="1">+CONCATENATE(I56," ",G56)</f>
        <v>c) 0</v>
      </c>
      <c r="D56" s="22"/>
      <c r="G56" s="34">
        <f ca="1">IF(J54="FIN","",LOOKUP(I53,DATOS!A:A,DATOS!L:L))</f>
        <v>0</v>
      </c>
      <c r="I56" s="31" t="s">
        <v>51</v>
      </c>
      <c r="K56" s="16"/>
      <c r="L56" s="16"/>
      <c r="M56" s="16"/>
      <c r="N56" s="16"/>
      <c r="O56" s="16"/>
      <c r="P56" s="16"/>
      <c r="Q56" s="17" t="s">
        <v>2</v>
      </c>
      <c r="R56" s="16" t="str">
        <f>CONCATENATE(B56,Q56)</f>
        <v>C</v>
      </c>
      <c r="S56" s="16"/>
    </row>
    <row r="57" spans="1:19" ht="15.6" x14ac:dyDescent="0.25">
      <c r="A57" s="185"/>
      <c r="B57" s="25"/>
      <c r="C57" s="21" t="str">
        <f ca="1">+CONCATENATE(I57," ",G57)</f>
        <v>d) 0</v>
      </c>
      <c r="D57" s="22"/>
      <c r="G57" s="34">
        <f ca="1">IF(J54="FIN","",LOOKUP(I53,DATOS!A:A,DATOS!M:M))</f>
        <v>0</v>
      </c>
      <c r="I57" s="31" t="s">
        <v>43</v>
      </c>
      <c r="K57" s="16"/>
      <c r="L57" s="16"/>
      <c r="M57" s="16"/>
      <c r="N57" s="16"/>
      <c r="O57" s="16"/>
      <c r="P57" s="16"/>
      <c r="Q57" s="17" t="s">
        <v>3</v>
      </c>
      <c r="R57" s="16" t="str">
        <f>CONCATENATE(B57,Q57)</f>
        <v>D</v>
      </c>
      <c r="S57" s="16"/>
    </row>
    <row r="58" spans="1:19" ht="15.6" x14ac:dyDescent="0.25">
      <c r="A58" s="9"/>
      <c r="B58" s="26"/>
      <c r="C58" s="23"/>
      <c r="D58" s="24"/>
      <c r="J58" s="15"/>
    </row>
    <row r="59" spans="1:19" ht="15.6" x14ac:dyDescent="0.25">
      <c r="A59" s="9"/>
      <c r="B59" s="27"/>
      <c r="C59" s="19" t="str">
        <f ca="1">+CONCATENATE(K59,".- ",G59)</f>
        <v>10.- 0</v>
      </c>
      <c r="D59" s="20"/>
      <c r="E59" s="9"/>
      <c r="F59" s="9"/>
      <c r="G59" s="36">
        <f ca="1">IF(J60="FIN","",LOOKUP(I59,DATOS!A:A,DATOS!G:G))</f>
        <v>0</v>
      </c>
      <c r="H59" s="36">
        <f ca="1">IF(J60="FIN",0,LOOKUP(I59,DATOS!A:A,DATOS!N:N))</f>
        <v>0</v>
      </c>
      <c r="I59" s="31">
        <f>+I53+1</f>
        <v>172</v>
      </c>
      <c r="J59" s="56">
        <f>IF(LOOKUP(I59,DATOS!A:A,DATOS!C:C)=0,J53,(LOOKUP(I59,DATOS!A:A,DATOS!C:C)))</f>
        <v>3</v>
      </c>
      <c r="K59" s="18">
        <f>+K53+1</f>
        <v>10</v>
      </c>
      <c r="L59" s="16" t="s">
        <v>31</v>
      </c>
      <c r="M59" s="16" t="s">
        <v>32</v>
      </c>
      <c r="N59" s="16" t="s">
        <v>37</v>
      </c>
      <c r="O59" s="16" t="s">
        <v>33</v>
      </c>
      <c r="P59" s="16" t="s">
        <v>34</v>
      </c>
      <c r="Q59" s="16" t="s">
        <v>35</v>
      </c>
      <c r="R59" s="16" t="str">
        <f ca="1">CONCATENATE("X",H59)</f>
        <v>X0</v>
      </c>
      <c r="S59" s="16" t="s">
        <v>36</v>
      </c>
    </row>
    <row r="60" spans="1:19" ht="15.6" x14ac:dyDescent="0.25">
      <c r="A60" s="185">
        <f ca="1">IF($E$2="X",0,IF(K61&gt;2,H59,K61))</f>
        <v>0</v>
      </c>
      <c r="B60" s="25"/>
      <c r="C60" s="21" t="str">
        <f ca="1">+CONCATENATE(I60," ",G60)</f>
        <v>a) 0</v>
      </c>
      <c r="D60" s="22"/>
      <c r="G60" s="34">
        <f ca="1">IF(J60="FIN","",LOOKUP(I59,DATOS!A:A,DATOS!J:J))</f>
        <v>0</v>
      </c>
      <c r="I60" s="31" t="s">
        <v>53</v>
      </c>
      <c r="J60" s="37" t="str">
        <f>IF(J54="FIN","FIN",IF(J59=J53,"","FIN"))</f>
        <v/>
      </c>
      <c r="K60" s="16" t="s">
        <v>5</v>
      </c>
      <c r="L60" s="16">
        <f ca="1">IF(M60&gt;0,0,P60)</f>
        <v>0</v>
      </c>
      <c r="M60" s="16">
        <f ca="1">IF(P61&gt;0,1,0)</f>
        <v>0</v>
      </c>
      <c r="N60" s="16">
        <f ca="1">IF(M60=1,-1/COUNTA(Q60:Q63),0)</f>
        <v>0</v>
      </c>
      <c r="O60" s="16">
        <f>COUNTA(B60:B63)</f>
        <v>0</v>
      </c>
      <c r="P60" s="16">
        <f ca="1">COUNTIF(R60:R63,R59)</f>
        <v>0</v>
      </c>
      <c r="Q60" s="17" t="s">
        <v>0</v>
      </c>
      <c r="R60" s="16" t="str">
        <f>CONCATENATE(B60,Q60)</f>
        <v>A</v>
      </c>
      <c r="S60" s="16">
        <f ca="1">IF(P60&gt;0,P60+O60,O60*3)</f>
        <v>0</v>
      </c>
    </row>
    <row r="61" spans="1:19" ht="15.6" x14ac:dyDescent="0.25">
      <c r="A61" s="185"/>
      <c r="B61" s="25"/>
      <c r="C61" s="21" t="str">
        <f ca="1">+CONCATENATE(I61," ",G61)</f>
        <v>b) 0</v>
      </c>
      <c r="D61" s="22"/>
      <c r="G61" s="34">
        <f ca="1">IF(J60="FIN","",LOOKUP(I59,DATOS!A:A,DATOS!K:K))</f>
        <v>0</v>
      </c>
      <c r="I61" s="31" t="s">
        <v>52</v>
      </c>
      <c r="K61" s="16">
        <f ca="1">S60</f>
        <v>0</v>
      </c>
      <c r="L61" s="16"/>
      <c r="M61" s="16"/>
      <c r="N61" s="16"/>
      <c r="O61" s="16"/>
      <c r="P61" s="16">
        <f ca="1">O60-P60</f>
        <v>0</v>
      </c>
      <c r="Q61" s="17" t="s">
        <v>1</v>
      </c>
      <c r="R61" s="16" t="str">
        <f>CONCATENATE(B61,Q61)</f>
        <v>B</v>
      </c>
      <c r="S61" s="16"/>
    </row>
    <row r="62" spans="1:19" ht="15.6" x14ac:dyDescent="0.25">
      <c r="A62" s="185"/>
      <c r="B62" s="25"/>
      <c r="C62" s="21" t="str">
        <f ca="1">+CONCATENATE(I62," ",G62)</f>
        <v>c) 0</v>
      </c>
      <c r="D62" s="22"/>
      <c r="G62" s="34">
        <f ca="1">IF(J60="FIN","",LOOKUP(I59,DATOS!A:A,DATOS!L:L))</f>
        <v>0</v>
      </c>
      <c r="I62" s="31" t="s">
        <v>51</v>
      </c>
      <c r="K62" s="16"/>
      <c r="L62" s="16"/>
      <c r="M62" s="16"/>
      <c r="N62" s="16"/>
      <c r="O62" s="16"/>
      <c r="P62" s="16"/>
      <c r="Q62" s="17" t="s">
        <v>2</v>
      </c>
      <c r="R62" s="16" t="str">
        <f>CONCATENATE(B62,Q62)</f>
        <v>C</v>
      </c>
      <c r="S62" s="16"/>
    </row>
    <row r="63" spans="1:19" ht="15.6" x14ac:dyDescent="0.25">
      <c r="A63" s="185"/>
      <c r="B63" s="25"/>
      <c r="C63" s="21" t="str">
        <f ca="1">+CONCATENATE(I63," ",G63)</f>
        <v>d) 0</v>
      </c>
      <c r="D63" s="22"/>
      <c r="G63" s="34">
        <f ca="1">IF(J60="FIN","",LOOKUP(I59,DATOS!A:A,DATOS!M:M))</f>
        <v>0</v>
      </c>
      <c r="I63" s="31" t="s">
        <v>43</v>
      </c>
      <c r="K63" s="16"/>
      <c r="L63" s="16"/>
      <c r="M63" s="16"/>
      <c r="N63" s="16"/>
      <c r="O63" s="16"/>
      <c r="P63" s="16"/>
      <c r="Q63" s="17" t="s">
        <v>3</v>
      </c>
      <c r="R63" s="16" t="str">
        <f>CONCATENATE(B63,Q63)</f>
        <v>D</v>
      </c>
      <c r="S63" s="16"/>
    </row>
    <row r="64" spans="1:19" ht="15.6" x14ac:dyDescent="0.25">
      <c r="A64" s="9"/>
      <c r="B64" s="26"/>
      <c r="C64" s="23"/>
      <c r="D64" s="24"/>
      <c r="J64" s="15"/>
    </row>
    <row r="65" spans="1:19" ht="15.6" x14ac:dyDescent="0.25">
      <c r="A65" s="9"/>
      <c r="B65" s="27"/>
      <c r="C65" s="19" t="str">
        <f ca="1">+CONCATENATE(K65,".- ",G65)</f>
        <v>11.- 0</v>
      </c>
      <c r="D65" s="20"/>
      <c r="E65" s="9"/>
      <c r="F65" s="9"/>
      <c r="G65" s="36">
        <f ca="1">IF(J66="FIN","",LOOKUP(I65,DATOS!A:A,DATOS!G:G))</f>
        <v>0</v>
      </c>
      <c r="H65" s="36">
        <f ca="1">IF(J66="FIN",0,LOOKUP(I65,DATOS!A:A,DATOS!N:N))</f>
        <v>0</v>
      </c>
      <c r="I65" s="31">
        <f>+I59+1</f>
        <v>173</v>
      </c>
      <c r="J65" s="56">
        <f>IF(LOOKUP(I65,DATOS!A:A,DATOS!C:C)=0,J59,(LOOKUP(I65,DATOS!A:A,DATOS!C:C)))</f>
        <v>3</v>
      </c>
      <c r="K65" s="18">
        <f>+K59+1</f>
        <v>11</v>
      </c>
      <c r="L65" s="16" t="s">
        <v>31</v>
      </c>
      <c r="M65" s="16" t="s">
        <v>32</v>
      </c>
      <c r="N65" s="16" t="s">
        <v>37</v>
      </c>
      <c r="O65" s="16" t="s">
        <v>33</v>
      </c>
      <c r="P65" s="16" t="s">
        <v>34</v>
      </c>
      <c r="Q65" s="16" t="s">
        <v>35</v>
      </c>
      <c r="R65" s="16" t="str">
        <f ca="1">CONCATENATE("X",H65)</f>
        <v>X0</v>
      </c>
      <c r="S65" s="16" t="s">
        <v>36</v>
      </c>
    </row>
    <row r="66" spans="1:19" ht="15.6" x14ac:dyDescent="0.25">
      <c r="A66" s="185">
        <f ca="1">IF($E$2="X",0,IF(K67&gt;2,H65,K67))</f>
        <v>0</v>
      </c>
      <c r="B66" s="25"/>
      <c r="C66" s="21" t="str">
        <f ca="1">+CONCATENATE(I66," ",G66)</f>
        <v>a) 0</v>
      </c>
      <c r="D66" s="22"/>
      <c r="G66" s="34">
        <f ca="1">IF(J66="FIN","",LOOKUP(I65,DATOS!A:A,DATOS!J:J))</f>
        <v>0</v>
      </c>
      <c r="I66" s="31" t="s">
        <v>53</v>
      </c>
      <c r="J66" s="37" t="str">
        <f>IF(J60="FIN","FIN",IF(J65=J59,"","FIN"))</f>
        <v/>
      </c>
      <c r="K66" s="16" t="s">
        <v>5</v>
      </c>
      <c r="L66" s="16">
        <f ca="1">IF(M66&gt;0,0,P66)</f>
        <v>0</v>
      </c>
      <c r="M66" s="16">
        <f ca="1">IF(P67&gt;0,1,0)</f>
        <v>0</v>
      </c>
      <c r="N66" s="16">
        <f ca="1">IF(M66=1,-1/COUNTA(Q66:Q69),0)</f>
        <v>0</v>
      </c>
      <c r="O66" s="16">
        <f>COUNTA(B66:B69)</f>
        <v>0</v>
      </c>
      <c r="P66" s="16">
        <f ca="1">COUNTIF(R66:R69,R65)</f>
        <v>0</v>
      </c>
      <c r="Q66" s="17" t="s">
        <v>0</v>
      </c>
      <c r="R66" s="16" t="str">
        <f>CONCATENATE(B66,Q66)</f>
        <v>A</v>
      </c>
      <c r="S66" s="16">
        <f ca="1">IF(P66&gt;0,P66+O66,O66*3)</f>
        <v>0</v>
      </c>
    </row>
    <row r="67" spans="1:19" ht="15.6" x14ac:dyDescent="0.25">
      <c r="A67" s="185"/>
      <c r="B67" s="25"/>
      <c r="C67" s="21" t="str">
        <f ca="1">+CONCATENATE(I67," ",G67)</f>
        <v>b) 0</v>
      </c>
      <c r="D67" s="22"/>
      <c r="G67" s="34">
        <f ca="1">IF(J66="FIN","",LOOKUP(I65,DATOS!A:A,DATOS!K:K))</f>
        <v>0</v>
      </c>
      <c r="I67" s="31" t="s">
        <v>52</v>
      </c>
      <c r="K67" s="16">
        <f ca="1">S66</f>
        <v>0</v>
      </c>
      <c r="L67" s="16"/>
      <c r="M67" s="16"/>
      <c r="N67" s="16"/>
      <c r="O67" s="16"/>
      <c r="P67" s="16">
        <f ca="1">O66-P66</f>
        <v>0</v>
      </c>
      <c r="Q67" s="17" t="s">
        <v>1</v>
      </c>
      <c r="R67" s="16" t="str">
        <f>CONCATENATE(B67,Q67)</f>
        <v>B</v>
      </c>
      <c r="S67" s="16"/>
    </row>
    <row r="68" spans="1:19" ht="15.6" x14ac:dyDescent="0.25">
      <c r="A68" s="185"/>
      <c r="B68" s="25"/>
      <c r="C68" s="21" t="str">
        <f ca="1">+CONCATENATE(I68," ",G68)</f>
        <v>c) 0</v>
      </c>
      <c r="D68" s="22"/>
      <c r="G68" s="34">
        <f ca="1">IF(J66="FIN","",LOOKUP(I65,DATOS!A:A,DATOS!L:L))</f>
        <v>0</v>
      </c>
      <c r="I68" s="31" t="s">
        <v>51</v>
      </c>
      <c r="K68" s="16"/>
      <c r="L68" s="16"/>
      <c r="M68" s="16"/>
      <c r="N68" s="16"/>
      <c r="O68" s="16"/>
      <c r="P68" s="16"/>
      <c r="Q68" s="17" t="s">
        <v>2</v>
      </c>
      <c r="R68" s="16" t="str">
        <f>CONCATENATE(B68,Q68)</f>
        <v>C</v>
      </c>
      <c r="S68" s="16"/>
    </row>
    <row r="69" spans="1:19" ht="15.6" x14ac:dyDescent="0.25">
      <c r="A69" s="185"/>
      <c r="B69" s="25"/>
      <c r="C69" s="21" t="str">
        <f ca="1">+CONCATENATE(I69," ",G69)</f>
        <v>d) 0</v>
      </c>
      <c r="D69" s="22"/>
      <c r="G69" s="34">
        <f ca="1">IF(J66="FIN","",LOOKUP(I65,DATOS!A:A,DATOS!M:M))</f>
        <v>0</v>
      </c>
      <c r="I69" s="31" t="s">
        <v>43</v>
      </c>
      <c r="K69" s="16"/>
      <c r="L69" s="16"/>
      <c r="M69" s="16"/>
      <c r="N69" s="16"/>
      <c r="O69" s="16"/>
      <c r="P69" s="16"/>
      <c r="Q69" s="17" t="s">
        <v>3</v>
      </c>
      <c r="R69" s="16" t="str">
        <f>CONCATENATE(B69,Q69)</f>
        <v>D</v>
      </c>
      <c r="S69" s="16"/>
    </row>
    <row r="70" spans="1:19" ht="15.6" x14ac:dyDescent="0.25">
      <c r="A70" s="9"/>
      <c r="B70" s="26"/>
      <c r="C70" s="23"/>
      <c r="D70" s="24"/>
      <c r="J70" s="15"/>
    </row>
    <row r="71" spans="1:19" ht="15.6" x14ac:dyDescent="0.25">
      <c r="A71" s="9"/>
      <c r="B71" s="27"/>
      <c r="C71" s="19" t="str">
        <f ca="1">+CONCATENATE(K71,".- ",G71)</f>
        <v>12.- 0</v>
      </c>
      <c r="D71" s="20"/>
      <c r="E71" s="9"/>
      <c r="F71" s="9"/>
      <c r="G71" s="36">
        <f ca="1">IF(J72="FIN","",LOOKUP(I71,DATOS!A:A,DATOS!G:G))</f>
        <v>0</v>
      </c>
      <c r="H71" s="36">
        <f ca="1">IF(J72="FIN",0,LOOKUP(I71,DATOS!A:A,DATOS!N:N))</f>
        <v>0</v>
      </c>
      <c r="I71" s="31">
        <f>+I65+1</f>
        <v>174</v>
      </c>
      <c r="J71" s="56">
        <f>IF(LOOKUP(I71,DATOS!A:A,DATOS!C:C)=0,J65,(LOOKUP(I71,DATOS!A:A,DATOS!C:C)))</f>
        <v>3</v>
      </c>
      <c r="K71" s="18">
        <f>+K65+1</f>
        <v>12</v>
      </c>
      <c r="L71" s="16" t="s">
        <v>31</v>
      </c>
      <c r="M71" s="16" t="s">
        <v>32</v>
      </c>
      <c r="N71" s="16" t="s">
        <v>37</v>
      </c>
      <c r="O71" s="16" t="s">
        <v>33</v>
      </c>
      <c r="P71" s="16" t="s">
        <v>34</v>
      </c>
      <c r="Q71" s="16" t="s">
        <v>35</v>
      </c>
      <c r="R71" s="16" t="str">
        <f ca="1">CONCATENATE("X",H71)</f>
        <v>X0</v>
      </c>
      <c r="S71" s="16" t="s">
        <v>36</v>
      </c>
    </row>
    <row r="72" spans="1:19" ht="15.6" x14ac:dyDescent="0.25">
      <c r="A72" s="185">
        <f ca="1">IF($E$2="X",0,IF(K73&gt;2,H71,K73))</f>
        <v>0</v>
      </c>
      <c r="B72" s="25"/>
      <c r="C72" s="21" t="str">
        <f ca="1">+CONCATENATE(I72," ",G72)</f>
        <v>a) 0</v>
      </c>
      <c r="D72" s="22"/>
      <c r="G72" s="34">
        <f ca="1">IF(J72="FIN","",LOOKUP(I71,DATOS!A:A,DATOS!J:J))</f>
        <v>0</v>
      </c>
      <c r="I72" s="31" t="s">
        <v>53</v>
      </c>
      <c r="J72" s="37" t="str">
        <f>IF(J66="FIN","FIN",IF(J71=J65,"","FIN"))</f>
        <v/>
      </c>
      <c r="K72" s="16" t="s">
        <v>5</v>
      </c>
      <c r="L72" s="16">
        <f ca="1">IF(M72&gt;0,0,P72)</f>
        <v>0</v>
      </c>
      <c r="M72" s="16">
        <f ca="1">IF(P73&gt;0,1,0)</f>
        <v>0</v>
      </c>
      <c r="N72" s="16">
        <f ca="1">IF(M72=1,-1/COUNTA(Q72:Q75),0)</f>
        <v>0</v>
      </c>
      <c r="O72" s="16">
        <f>COUNTA(B72:B75)</f>
        <v>0</v>
      </c>
      <c r="P72" s="16">
        <f ca="1">COUNTIF(R72:R75,R71)</f>
        <v>0</v>
      </c>
      <c r="Q72" s="17" t="s">
        <v>0</v>
      </c>
      <c r="R72" s="16" t="str">
        <f>CONCATENATE(B72,Q72)</f>
        <v>A</v>
      </c>
      <c r="S72" s="16">
        <f ca="1">IF(P72&gt;0,P72+O72,O72*3)</f>
        <v>0</v>
      </c>
    </row>
    <row r="73" spans="1:19" ht="15.6" x14ac:dyDescent="0.25">
      <c r="A73" s="185"/>
      <c r="B73" s="25"/>
      <c r="C73" s="21" t="str">
        <f ca="1">+CONCATENATE(I73," ",G73)</f>
        <v>b) 0</v>
      </c>
      <c r="D73" s="22"/>
      <c r="G73" s="34">
        <f ca="1">IF(J72="FIN","",LOOKUP(I71,DATOS!A:A,DATOS!K:K))</f>
        <v>0</v>
      </c>
      <c r="I73" s="31" t="s">
        <v>52</v>
      </c>
      <c r="K73" s="16">
        <f ca="1">S72</f>
        <v>0</v>
      </c>
      <c r="L73" s="16"/>
      <c r="M73" s="16"/>
      <c r="N73" s="16"/>
      <c r="O73" s="16"/>
      <c r="P73" s="16">
        <f ca="1">O72-P72</f>
        <v>0</v>
      </c>
      <c r="Q73" s="17" t="s">
        <v>1</v>
      </c>
      <c r="R73" s="16" t="str">
        <f>CONCATENATE(B73,Q73)</f>
        <v>B</v>
      </c>
      <c r="S73" s="16"/>
    </row>
    <row r="74" spans="1:19" ht="15.6" x14ac:dyDescent="0.25">
      <c r="A74" s="185"/>
      <c r="B74" s="25"/>
      <c r="C74" s="21" t="str">
        <f ca="1">+CONCATENATE(I74," ",G74)</f>
        <v>c) 0</v>
      </c>
      <c r="D74" s="22"/>
      <c r="G74" s="34">
        <f ca="1">IF(J72="FIN","",LOOKUP(I71,DATOS!A:A,DATOS!L:L))</f>
        <v>0</v>
      </c>
      <c r="I74" s="31" t="s">
        <v>51</v>
      </c>
      <c r="K74" s="16"/>
      <c r="L74" s="16"/>
      <c r="M74" s="16"/>
      <c r="N74" s="16"/>
      <c r="O74" s="16"/>
      <c r="P74" s="16"/>
      <c r="Q74" s="17" t="s">
        <v>2</v>
      </c>
      <c r="R74" s="16" t="str">
        <f>CONCATENATE(B74,Q74)</f>
        <v>C</v>
      </c>
      <c r="S74" s="16"/>
    </row>
    <row r="75" spans="1:19" ht="15.6" x14ac:dyDescent="0.25">
      <c r="A75" s="185"/>
      <c r="B75" s="25"/>
      <c r="C75" s="21" t="str">
        <f ca="1">+CONCATENATE(I75," ",G75)</f>
        <v>d) 0</v>
      </c>
      <c r="D75" s="22"/>
      <c r="G75" s="34">
        <f ca="1">IF(J72="FIN","",LOOKUP(I71,DATOS!A:A,DATOS!M:M))</f>
        <v>0</v>
      </c>
      <c r="I75" s="31" t="s">
        <v>43</v>
      </c>
      <c r="K75" s="16"/>
      <c r="L75" s="16"/>
      <c r="M75" s="16"/>
      <c r="N75" s="16"/>
      <c r="O75" s="16"/>
      <c r="P75" s="16"/>
      <c r="Q75" s="17" t="s">
        <v>3</v>
      </c>
      <c r="R75" s="16" t="str">
        <f>CONCATENATE(B75,Q75)</f>
        <v>D</v>
      </c>
      <c r="S75" s="16"/>
    </row>
    <row r="76" spans="1:19" ht="15.6" x14ac:dyDescent="0.25">
      <c r="A76" s="9"/>
      <c r="B76" s="26"/>
      <c r="C76" s="23"/>
      <c r="D76" s="24"/>
      <c r="J76" s="15"/>
    </row>
    <row r="77" spans="1:19" ht="15.6" x14ac:dyDescent="0.25">
      <c r="A77" s="9"/>
      <c r="B77" s="27"/>
      <c r="C77" s="19" t="str">
        <f ca="1">+CONCATENATE(K77,".- ",G77)</f>
        <v>13.- 0</v>
      </c>
      <c r="D77" s="20"/>
      <c r="E77" s="9"/>
      <c r="F77" s="9"/>
      <c r="G77" s="36">
        <f ca="1">IF(J78="FIN","",LOOKUP(I77,DATOS!A:A,DATOS!G:G))</f>
        <v>0</v>
      </c>
      <c r="H77" s="36">
        <f ca="1">IF(J78="FIN",0,LOOKUP(I77,DATOS!A:A,DATOS!N:N))</f>
        <v>0</v>
      </c>
      <c r="I77" s="31">
        <f>+I71+1</f>
        <v>175</v>
      </c>
      <c r="J77" s="56">
        <f>IF(LOOKUP(I77,DATOS!A:A,DATOS!C:C)=0,J71,(LOOKUP(I77,DATOS!A:A,DATOS!C:C)))</f>
        <v>3</v>
      </c>
      <c r="K77" s="18">
        <f>+K71+1</f>
        <v>13</v>
      </c>
      <c r="L77" s="16" t="s">
        <v>31</v>
      </c>
      <c r="M77" s="16" t="s">
        <v>32</v>
      </c>
      <c r="N77" s="16" t="s">
        <v>37</v>
      </c>
      <c r="O77" s="16" t="s">
        <v>33</v>
      </c>
      <c r="P77" s="16" t="s">
        <v>34</v>
      </c>
      <c r="Q77" s="16" t="s">
        <v>35</v>
      </c>
      <c r="R77" s="16" t="str">
        <f ca="1">CONCATENATE("X",H77)</f>
        <v>X0</v>
      </c>
      <c r="S77" s="16" t="s">
        <v>36</v>
      </c>
    </row>
    <row r="78" spans="1:19" ht="15.6" x14ac:dyDescent="0.25">
      <c r="A78" s="185">
        <f ca="1">IF($E$2="X",0,IF(K79&gt;2,H77,K79))</f>
        <v>0</v>
      </c>
      <c r="B78" s="25"/>
      <c r="C78" s="21" t="str">
        <f ca="1">+CONCATENATE(I78," ",G78)</f>
        <v>a) 0</v>
      </c>
      <c r="D78" s="22"/>
      <c r="G78" s="34">
        <f ca="1">IF(J78="FIN","",LOOKUP(I77,DATOS!A:A,DATOS!J:J))</f>
        <v>0</v>
      </c>
      <c r="I78" s="31" t="s">
        <v>53</v>
      </c>
      <c r="J78" s="37" t="str">
        <f>IF(J72="FIN","FIN",IF(J77=J71,"","FIN"))</f>
        <v/>
      </c>
      <c r="K78" s="16" t="s">
        <v>5</v>
      </c>
      <c r="L78" s="16">
        <f ca="1">IF(M78&gt;0,0,P78)</f>
        <v>0</v>
      </c>
      <c r="M78" s="16">
        <f ca="1">IF(P79&gt;0,1,0)</f>
        <v>0</v>
      </c>
      <c r="N78" s="16">
        <f ca="1">IF(M78=1,-1/COUNTA(Q78:Q81),0)</f>
        <v>0</v>
      </c>
      <c r="O78" s="16">
        <f>COUNTA(B78:B81)</f>
        <v>0</v>
      </c>
      <c r="P78" s="16">
        <f ca="1">COUNTIF(R78:R81,R77)</f>
        <v>0</v>
      </c>
      <c r="Q78" s="17" t="s">
        <v>0</v>
      </c>
      <c r="R78" s="16" t="str">
        <f>CONCATENATE(B78,Q78)</f>
        <v>A</v>
      </c>
      <c r="S78" s="16">
        <f ca="1">IF(P78&gt;0,P78+O78,O78*3)</f>
        <v>0</v>
      </c>
    </row>
    <row r="79" spans="1:19" ht="15.6" x14ac:dyDescent="0.25">
      <c r="A79" s="185"/>
      <c r="B79" s="25"/>
      <c r="C79" s="21" t="str">
        <f ca="1">+CONCATENATE(I79," ",G79)</f>
        <v>b) 0</v>
      </c>
      <c r="D79" s="22"/>
      <c r="G79" s="34">
        <f ca="1">IF(J78="FIN","",LOOKUP(I77,DATOS!A:A,DATOS!K:K))</f>
        <v>0</v>
      </c>
      <c r="I79" s="31" t="s">
        <v>52</v>
      </c>
      <c r="K79" s="16">
        <f ca="1">S78</f>
        <v>0</v>
      </c>
      <c r="L79" s="16"/>
      <c r="M79" s="16"/>
      <c r="N79" s="16"/>
      <c r="O79" s="16"/>
      <c r="P79" s="16">
        <f ca="1">O78-P78</f>
        <v>0</v>
      </c>
      <c r="Q79" s="17" t="s">
        <v>1</v>
      </c>
      <c r="R79" s="16" t="str">
        <f>CONCATENATE(B79,Q79)</f>
        <v>B</v>
      </c>
      <c r="S79" s="16"/>
    </row>
    <row r="80" spans="1:19" ht="15.6" x14ac:dyDescent="0.25">
      <c r="A80" s="185"/>
      <c r="B80" s="25"/>
      <c r="C80" s="21" t="str">
        <f ca="1">+CONCATENATE(I80," ",G80)</f>
        <v>c) 0</v>
      </c>
      <c r="D80" s="22"/>
      <c r="G80" s="34">
        <f ca="1">IF(J78="FIN","",LOOKUP(I77,DATOS!A:A,DATOS!L:L))</f>
        <v>0</v>
      </c>
      <c r="I80" s="31" t="s">
        <v>51</v>
      </c>
      <c r="K80" s="16"/>
      <c r="L80" s="16"/>
      <c r="M80" s="16"/>
      <c r="N80" s="16"/>
      <c r="O80" s="16"/>
      <c r="P80" s="16"/>
      <c r="Q80" s="17" t="s">
        <v>2</v>
      </c>
      <c r="R80" s="16" t="str">
        <f>CONCATENATE(B80,Q80)</f>
        <v>C</v>
      </c>
      <c r="S80" s="16"/>
    </row>
    <row r="81" spans="1:19" ht="15.6" x14ac:dyDescent="0.25">
      <c r="A81" s="185"/>
      <c r="B81" s="25"/>
      <c r="C81" s="21" t="str">
        <f ca="1">+CONCATENATE(I81," ",G81)</f>
        <v>d) 0</v>
      </c>
      <c r="D81" s="22"/>
      <c r="G81" s="34">
        <f ca="1">IF(J78="FIN","",LOOKUP(I77,DATOS!A:A,DATOS!M:M))</f>
        <v>0</v>
      </c>
      <c r="I81" s="31" t="s">
        <v>43</v>
      </c>
      <c r="K81" s="16"/>
      <c r="L81" s="16"/>
      <c r="M81" s="16"/>
      <c r="N81" s="16"/>
      <c r="O81" s="16"/>
      <c r="P81" s="16"/>
      <c r="Q81" s="17" t="s">
        <v>3</v>
      </c>
      <c r="R81" s="16" t="str">
        <f>CONCATENATE(B81,Q81)</f>
        <v>D</v>
      </c>
      <c r="S81" s="16"/>
    </row>
    <row r="82" spans="1:19" ht="15.6" x14ac:dyDescent="0.25">
      <c r="A82" s="9"/>
      <c r="B82" s="26"/>
      <c r="C82" s="23"/>
      <c r="D82" s="24"/>
      <c r="J82" s="15"/>
    </row>
    <row r="83" spans="1:19" ht="15.6" x14ac:dyDescent="0.25">
      <c r="A83" s="9"/>
      <c r="B83" s="27"/>
      <c r="C83" s="19" t="str">
        <f ca="1">+CONCATENATE(K83,".- ",G83)</f>
        <v>14.- 0</v>
      </c>
      <c r="D83" s="20"/>
      <c r="E83" s="9"/>
      <c r="F83" s="9"/>
      <c r="G83" s="36">
        <f ca="1">IF(J84="FIN","",LOOKUP(I83,DATOS!A:A,DATOS!G:G))</f>
        <v>0</v>
      </c>
      <c r="H83" s="36">
        <f ca="1">IF(J84="FIN",0,LOOKUP(I83,DATOS!A:A,DATOS!N:N))</f>
        <v>0</v>
      </c>
      <c r="I83" s="31">
        <f>+I77+1</f>
        <v>176</v>
      </c>
      <c r="J83" s="56">
        <f>IF(LOOKUP(I83,DATOS!A:A,DATOS!C:C)=0,J77,(LOOKUP(I83,DATOS!A:A,DATOS!C:C)))</f>
        <v>3</v>
      </c>
      <c r="K83" s="18">
        <f>+K77+1</f>
        <v>14</v>
      </c>
      <c r="L83" s="16" t="s">
        <v>31</v>
      </c>
      <c r="M83" s="16" t="s">
        <v>32</v>
      </c>
      <c r="N83" s="16" t="s">
        <v>37</v>
      </c>
      <c r="O83" s="16" t="s">
        <v>33</v>
      </c>
      <c r="P83" s="16" t="s">
        <v>34</v>
      </c>
      <c r="Q83" s="16" t="s">
        <v>35</v>
      </c>
      <c r="R83" s="16" t="str">
        <f ca="1">CONCATENATE("X",H83)</f>
        <v>X0</v>
      </c>
      <c r="S83" s="16" t="s">
        <v>36</v>
      </c>
    </row>
    <row r="84" spans="1:19" ht="15.6" x14ac:dyDescent="0.25">
      <c r="A84" s="185">
        <f ca="1">IF($E$2="X",0,IF(K85&gt;2,H83,K85))</f>
        <v>0</v>
      </c>
      <c r="B84" s="25"/>
      <c r="C84" s="21" t="str">
        <f ca="1">+CONCATENATE(I84," ",G84)</f>
        <v>a) 0</v>
      </c>
      <c r="D84" s="22"/>
      <c r="G84" s="34">
        <f ca="1">IF(J84="FIN","",LOOKUP(I83,DATOS!A:A,DATOS!J:J))</f>
        <v>0</v>
      </c>
      <c r="I84" s="31" t="s">
        <v>53</v>
      </c>
      <c r="J84" s="37" t="str">
        <f>IF(J78="FIN","FIN",IF(J83=J77,"","FIN"))</f>
        <v/>
      </c>
      <c r="K84" s="16" t="s">
        <v>5</v>
      </c>
      <c r="L84" s="16">
        <f ca="1">IF(M84&gt;0,0,P84)</f>
        <v>0</v>
      </c>
      <c r="M84" s="16">
        <f ca="1">IF(P85&gt;0,1,0)</f>
        <v>0</v>
      </c>
      <c r="N84" s="16">
        <f ca="1">IF(M84=1,-1/COUNTA(Q84:Q87),0)</f>
        <v>0</v>
      </c>
      <c r="O84" s="16">
        <f>COUNTA(B84:B87)</f>
        <v>0</v>
      </c>
      <c r="P84" s="16">
        <f ca="1">COUNTIF(R84:R87,R83)</f>
        <v>0</v>
      </c>
      <c r="Q84" s="17" t="s">
        <v>0</v>
      </c>
      <c r="R84" s="16" t="str">
        <f>CONCATENATE(B84,Q84)</f>
        <v>A</v>
      </c>
      <c r="S84" s="16">
        <f ca="1">IF(P84&gt;0,P84+O84,O84*3)</f>
        <v>0</v>
      </c>
    </row>
    <row r="85" spans="1:19" ht="15.6" x14ac:dyDescent="0.25">
      <c r="A85" s="185"/>
      <c r="B85" s="25"/>
      <c r="C85" s="21" t="str">
        <f ca="1">+CONCATENATE(I85," ",G85)</f>
        <v>b) 0</v>
      </c>
      <c r="D85" s="22"/>
      <c r="G85" s="34">
        <f ca="1">IF(J84="FIN","",LOOKUP(I83,DATOS!A:A,DATOS!K:K))</f>
        <v>0</v>
      </c>
      <c r="I85" s="31" t="s">
        <v>52</v>
      </c>
      <c r="K85" s="16">
        <f ca="1">S84</f>
        <v>0</v>
      </c>
      <c r="L85" s="16"/>
      <c r="M85" s="16"/>
      <c r="N85" s="16"/>
      <c r="O85" s="16"/>
      <c r="P85" s="16">
        <f ca="1">O84-P84</f>
        <v>0</v>
      </c>
      <c r="Q85" s="17" t="s">
        <v>1</v>
      </c>
      <c r="R85" s="16" t="str">
        <f>CONCATENATE(B85,Q85)</f>
        <v>B</v>
      </c>
      <c r="S85" s="16"/>
    </row>
    <row r="86" spans="1:19" ht="15.6" x14ac:dyDescent="0.25">
      <c r="A86" s="185"/>
      <c r="B86" s="25"/>
      <c r="C86" s="21" t="str">
        <f ca="1">+CONCATENATE(I86," ",G86)</f>
        <v>c) 0</v>
      </c>
      <c r="D86" s="22"/>
      <c r="G86" s="34">
        <f ca="1">IF(J84="FIN","",LOOKUP(I83,DATOS!A:A,DATOS!L:L))</f>
        <v>0</v>
      </c>
      <c r="I86" s="31" t="s">
        <v>51</v>
      </c>
      <c r="K86" s="16"/>
      <c r="L86" s="16"/>
      <c r="M86" s="16"/>
      <c r="N86" s="16"/>
      <c r="O86" s="16"/>
      <c r="P86" s="16"/>
      <c r="Q86" s="17" t="s">
        <v>2</v>
      </c>
      <c r="R86" s="16" t="str">
        <f>CONCATENATE(B86,Q86)</f>
        <v>C</v>
      </c>
      <c r="S86" s="16"/>
    </row>
    <row r="87" spans="1:19" ht="15.6" x14ac:dyDescent="0.25">
      <c r="A87" s="185"/>
      <c r="B87" s="25"/>
      <c r="C87" s="21" t="str">
        <f ca="1">+CONCATENATE(I87," ",G87)</f>
        <v>d) 0</v>
      </c>
      <c r="D87" s="22"/>
      <c r="G87" s="34">
        <f ca="1">IF(J84="FIN","",LOOKUP(I83,DATOS!A:A,DATOS!M:M))</f>
        <v>0</v>
      </c>
      <c r="I87" s="31" t="s">
        <v>43</v>
      </c>
      <c r="K87" s="16"/>
      <c r="L87" s="16"/>
      <c r="M87" s="16"/>
      <c r="N87" s="16"/>
      <c r="O87" s="16"/>
      <c r="P87" s="16"/>
      <c r="Q87" s="17" t="s">
        <v>3</v>
      </c>
      <c r="R87" s="16" t="str">
        <f>CONCATENATE(B87,Q87)</f>
        <v>D</v>
      </c>
      <c r="S87" s="16"/>
    </row>
    <row r="88" spans="1:19" ht="15.6" x14ac:dyDescent="0.25">
      <c r="A88" s="9"/>
      <c r="B88" s="26"/>
      <c r="C88" s="23"/>
      <c r="D88" s="24"/>
      <c r="J88" s="15"/>
    </row>
    <row r="89" spans="1:19" ht="15.6" x14ac:dyDescent="0.25">
      <c r="A89" s="9"/>
      <c r="B89" s="27"/>
      <c r="C89" s="19" t="str">
        <f ca="1">+CONCATENATE(K89,".- ",G89)</f>
        <v>15.- 0</v>
      </c>
      <c r="D89" s="20"/>
      <c r="E89" s="9"/>
      <c r="F89" s="9"/>
      <c r="G89" s="36">
        <f ca="1">IF(J90="FIN","",LOOKUP(I89,DATOS!A:A,DATOS!G:G))</f>
        <v>0</v>
      </c>
      <c r="H89" s="36">
        <f ca="1">IF(J90="FIN",0,LOOKUP(I89,DATOS!A:A,DATOS!N:N))</f>
        <v>0</v>
      </c>
      <c r="I89" s="31">
        <f>+I83+1</f>
        <v>177</v>
      </c>
      <c r="J89" s="56">
        <f>IF(LOOKUP(I89,DATOS!A:A,DATOS!C:C)=0,J83,(LOOKUP(I89,DATOS!A:A,DATOS!C:C)))</f>
        <v>3</v>
      </c>
      <c r="K89" s="18">
        <f>+K83+1</f>
        <v>15</v>
      </c>
      <c r="L89" s="16" t="s">
        <v>31</v>
      </c>
      <c r="M89" s="16" t="s">
        <v>32</v>
      </c>
      <c r="N89" s="16" t="s">
        <v>37</v>
      </c>
      <c r="O89" s="16" t="s">
        <v>33</v>
      </c>
      <c r="P89" s="16" t="s">
        <v>34</v>
      </c>
      <c r="Q89" s="16" t="s">
        <v>35</v>
      </c>
      <c r="R89" s="16" t="str">
        <f ca="1">CONCATENATE("X",H89)</f>
        <v>X0</v>
      </c>
      <c r="S89" s="16" t="s">
        <v>36</v>
      </c>
    </row>
    <row r="90" spans="1:19" ht="15.6" x14ac:dyDescent="0.25">
      <c r="A90" s="185">
        <f ca="1">IF($E$2="X",0,IF(K91&gt;2,H89,K91))</f>
        <v>0</v>
      </c>
      <c r="B90" s="25"/>
      <c r="C90" s="21" t="str">
        <f ca="1">+CONCATENATE(I90," ",G90)</f>
        <v>a) 0</v>
      </c>
      <c r="D90" s="22"/>
      <c r="G90" s="34">
        <f ca="1">IF(J90="FIN","",LOOKUP(I89,DATOS!A:A,DATOS!J:J))</f>
        <v>0</v>
      </c>
      <c r="I90" s="31" t="s">
        <v>53</v>
      </c>
      <c r="J90" s="37" t="str">
        <f>IF(J84="FIN","FIN",IF(J89=J83,"","FIN"))</f>
        <v/>
      </c>
      <c r="K90" s="16" t="s">
        <v>5</v>
      </c>
      <c r="L90" s="16">
        <f ca="1">IF(M90&gt;0,0,P90)</f>
        <v>0</v>
      </c>
      <c r="M90" s="16">
        <f ca="1">IF(P91&gt;0,1,0)</f>
        <v>0</v>
      </c>
      <c r="N90" s="16">
        <f ca="1">IF(M90=1,-1/COUNTA(Q90:Q93),0)</f>
        <v>0</v>
      </c>
      <c r="O90" s="16">
        <f>COUNTA(B90:B93)</f>
        <v>0</v>
      </c>
      <c r="P90" s="16">
        <f ca="1">COUNTIF(R90:R93,R89)</f>
        <v>0</v>
      </c>
      <c r="Q90" s="17" t="s">
        <v>0</v>
      </c>
      <c r="R90" s="16" t="str">
        <f>CONCATENATE(B90,Q90)</f>
        <v>A</v>
      </c>
      <c r="S90" s="16">
        <f ca="1">IF(P90&gt;0,P90+O90,O90*3)</f>
        <v>0</v>
      </c>
    </row>
    <row r="91" spans="1:19" ht="15.6" x14ac:dyDescent="0.25">
      <c r="A91" s="185"/>
      <c r="B91" s="25"/>
      <c r="C91" s="21" t="str">
        <f ca="1">+CONCATENATE(I91," ",G91)</f>
        <v>b) 0</v>
      </c>
      <c r="D91" s="22"/>
      <c r="G91" s="34">
        <f ca="1">IF(J90="FIN","",LOOKUP(I89,DATOS!A:A,DATOS!K:K))</f>
        <v>0</v>
      </c>
      <c r="I91" s="31" t="s">
        <v>52</v>
      </c>
      <c r="K91" s="16">
        <f ca="1">S90</f>
        <v>0</v>
      </c>
      <c r="L91" s="16"/>
      <c r="M91" s="16"/>
      <c r="N91" s="16"/>
      <c r="O91" s="16"/>
      <c r="P91" s="16">
        <f ca="1">O90-P90</f>
        <v>0</v>
      </c>
      <c r="Q91" s="17" t="s">
        <v>1</v>
      </c>
      <c r="R91" s="16" t="str">
        <f>CONCATENATE(B91,Q91)</f>
        <v>B</v>
      </c>
      <c r="S91" s="16"/>
    </row>
    <row r="92" spans="1:19" ht="15.6" x14ac:dyDescent="0.25">
      <c r="A92" s="185"/>
      <c r="B92" s="25"/>
      <c r="C92" s="21" t="str">
        <f ca="1">+CONCATENATE(I92," ",G92)</f>
        <v>c) 0</v>
      </c>
      <c r="D92" s="22"/>
      <c r="G92" s="34">
        <f ca="1">IF(J90="FIN","",LOOKUP(I89,DATOS!A:A,DATOS!L:L))</f>
        <v>0</v>
      </c>
      <c r="I92" s="31" t="s">
        <v>51</v>
      </c>
      <c r="K92" s="16"/>
      <c r="L92" s="16"/>
      <c r="M92" s="16"/>
      <c r="N92" s="16"/>
      <c r="O92" s="16"/>
      <c r="P92" s="16"/>
      <c r="Q92" s="17" t="s">
        <v>2</v>
      </c>
      <c r="R92" s="16" t="str">
        <f>CONCATENATE(B92,Q92)</f>
        <v>C</v>
      </c>
      <c r="S92" s="16"/>
    </row>
    <row r="93" spans="1:19" ht="15.6" x14ac:dyDescent="0.25">
      <c r="A93" s="185"/>
      <c r="B93" s="25"/>
      <c r="C93" s="21" t="str">
        <f ca="1">+CONCATENATE(I93," ",G93)</f>
        <v>d) 0</v>
      </c>
      <c r="D93" s="22"/>
      <c r="G93" s="34">
        <f ca="1">IF(J90="FIN","",LOOKUP(I89,DATOS!A:A,DATOS!M:M))</f>
        <v>0</v>
      </c>
      <c r="I93" s="31" t="s">
        <v>43</v>
      </c>
      <c r="K93" s="16"/>
      <c r="L93" s="16"/>
      <c r="M93" s="16"/>
      <c r="N93" s="16"/>
      <c r="O93" s="16"/>
      <c r="P93" s="16"/>
      <c r="Q93" s="17" t="s">
        <v>3</v>
      </c>
      <c r="R93" s="16" t="str">
        <f>CONCATENATE(B93,Q93)</f>
        <v>D</v>
      </c>
      <c r="S93" s="16"/>
    </row>
    <row r="94" spans="1:19" ht="15.6" x14ac:dyDescent="0.25">
      <c r="A94" s="9"/>
      <c r="B94" s="26"/>
      <c r="C94" s="23"/>
      <c r="D94" s="24"/>
      <c r="J94" s="15"/>
    </row>
    <row r="95" spans="1:19" ht="15.6" x14ac:dyDescent="0.25">
      <c r="A95" s="9"/>
      <c r="B95" s="27"/>
      <c r="C95" s="19" t="str">
        <f ca="1">+CONCATENATE(K95,".- ",G95)</f>
        <v>16.- 0</v>
      </c>
      <c r="D95" s="20"/>
      <c r="E95" s="9"/>
      <c r="F95" s="9"/>
      <c r="G95" s="36">
        <f ca="1">IF(J96="FIN","",LOOKUP(I95,DATOS!A:A,DATOS!G:G))</f>
        <v>0</v>
      </c>
      <c r="H95" s="36">
        <f ca="1">IF(J96="FIN",0,LOOKUP(I95,DATOS!A:A,DATOS!N:N))</f>
        <v>0</v>
      </c>
      <c r="I95" s="31">
        <f>+I89+1</f>
        <v>178</v>
      </c>
      <c r="J95" s="56">
        <f>IF(LOOKUP(I95,DATOS!A:A,DATOS!C:C)=0,J89,(LOOKUP(I95,DATOS!A:A,DATOS!C:C)))</f>
        <v>3</v>
      </c>
      <c r="K95" s="18">
        <f>+K89+1</f>
        <v>16</v>
      </c>
      <c r="L95" s="16" t="s">
        <v>31</v>
      </c>
      <c r="M95" s="16" t="s">
        <v>32</v>
      </c>
      <c r="N95" s="16" t="s">
        <v>37</v>
      </c>
      <c r="O95" s="16" t="s">
        <v>33</v>
      </c>
      <c r="P95" s="16" t="s">
        <v>34</v>
      </c>
      <c r="Q95" s="16" t="s">
        <v>35</v>
      </c>
      <c r="R95" s="16" t="str">
        <f ca="1">CONCATENATE("X",H95)</f>
        <v>X0</v>
      </c>
      <c r="S95" s="16" t="s">
        <v>36</v>
      </c>
    </row>
    <row r="96" spans="1:19" ht="15.6" x14ac:dyDescent="0.25">
      <c r="A96" s="185">
        <f ca="1">IF($E$2="X",0,IF(K97&gt;2,H95,K97))</f>
        <v>0</v>
      </c>
      <c r="B96" s="25"/>
      <c r="C96" s="21" t="str">
        <f ca="1">+CONCATENATE(I96," ",G96)</f>
        <v>a) 0</v>
      </c>
      <c r="D96" s="22"/>
      <c r="G96" s="34">
        <f ca="1">IF(J96="FIN","",LOOKUP(I95,DATOS!A:A,DATOS!J:J))</f>
        <v>0</v>
      </c>
      <c r="I96" s="31" t="s">
        <v>53</v>
      </c>
      <c r="J96" s="37" t="str">
        <f>IF(J90="FIN","FIN",IF(J95=J89,"","FIN"))</f>
        <v/>
      </c>
      <c r="K96" s="16" t="s">
        <v>5</v>
      </c>
      <c r="L96" s="16">
        <f ca="1">IF(M96&gt;0,0,P96)</f>
        <v>0</v>
      </c>
      <c r="M96" s="16">
        <f ca="1">IF(P97&gt;0,1,0)</f>
        <v>0</v>
      </c>
      <c r="N96" s="16">
        <f ca="1">IF(M96=1,-1/COUNTA(Q96:Q99),0)</f>
        <v>0</v>
      </c>
      <c r="O96" s="16">
        <f>COUNTA(B96:B99)</f>
        <v>0</v>
      </c>
      <c r="P96" s="16">
        <f ca="1">COUNTIF(R96:R99,R95)</f>
        <v>0</v>
      </c>
      <c r="Q96" s="17" t="s">
        <v>0</v>
      </c>
      <c r="R96" s="16" t="str">
        <f>CONCATENATE(B96,Q96)</f>
        <v>A</v>
      </c>
      <c r="S96" s="16">
        <f ca="1">IF(P96&gt;0,P96+O96,O96*3)</f>
        <v>0</v>
      </c>
    </row>
    <row r="97" spans="1:19" ht="15.6" x14ac:dyDescent="0.25">
      <c r="A97" s="185"/>
      <c r="B97" s="25"/>
      <c r="C97" s="21" t="str">
        <f ca="1">+CONCATENATE(I97," ",G97)</f>
        <v>b) 0</v>
      </c>
      <c r="D97" s="22"/>
      <c r="G97" s="34">
        <f ca="1">IF(J96="FIN","",LOOKUP(I95,DATOS!A:A,DATOS!K:K))</f>
        <v>0</v>
      </c>
      <c r="I97" s="31" t="s">
        <v>52</v>
      </c>
      <c r="K97" s="16">
        <f ca="1">S96</f>
        <v>0</v>
      </c>
      <c r="L97" s="16"/>
      <c r="M97" s="16"/>
      <c r="N97" s="16"/>
      <c r="O97" s="16"/>
      <c r="P97" s="16">
        <f ca="1">O96-P96</f>
        <v>0</v>
      </c>
      <c r="Q97" s="17" t="s">
        <v>1</v>
      </c>
      <c r="R97" s="16" t="str">
        <f>CONCATENATE(B97,Q97)</f>
        <v>B</v>
      </c>
      <c r="S97" s="16"/>
    </row>
    <row r="98" spans="1:19" ht="15.6" x14ac:dyDescent="0.25">
      <c r="A98" s="185"/>
      <c r="B98" s="25"/>
      <c r="C98" s="21" t="str">
        <f ca="1">+CONCATENATE(I98," ",G98)</f>
        <v>c) 0</v>
      </c>
      <c r="D98" s="22"/>
      <c r="G98" s="34">
        <f ca="1">IF(J96="FIN","",LOOKUP(I95,DATOS!A:A,DATOS!L:L))</f>
        <v>0</v>
      </c>
      <c r="I98" s="31" t="s">
        <v>51</v>
      </c>
      <c r="K98" s="16"/>
      <c r="L98" s="16"/>
      <c r="M98" s="16"/>
      <c r="N98" s="16"/>
      <c r="O98" s="16"/>
      <c r="P98" s="16"/>
      <c r="Q98" s="17" t="s">
        <v>2</v>
      </c>
      <c r="R98" s="16" t="str">
        <f>CONCATENATE(B98,Q98)</f>
        <v>C</v>
      </c>
      <c r="S98" s="16"/>
    </row>
    <row r="99" spans="1:19" ht="15.6" x14ac:dyDescent="0.25">
      <c r="A99" s="185"/>
      <c r="B99" s="25"/>
      <c r="C99" s="21" t="str">
        <f ca="1">+CONCATENATE(I99," ",G99)</f>
        <v>d) 0</v>
      </c>
      <c r="D99" s="22"/>
      <c r="G99" s="34">
        <f ca="1">IF(J96="FIN","",LOOKUP(I95,DATOS!A:A,DATOS!M:M))</f>
        <v>0</v>
      </c>
      <c r="I99" s="31" t="s">
        <v>43</v>
      </c>
      <c r="K99" s="16"/>
      <c r="L99" s="16"/>
      <c r="M99" s="16"/>
      <c r="N99" s="16"/>
      <c r="O99" s="16"/>
      <c r="P99" s="16"/>
      <c r="Q99" s="17" t="s">
        <v>3</v>
      </c>
      <c r="R99" s="16" t="str">
        <f>CONCATENATE(B99,Q99)</f>
        <v>D</v>
      </c>
      <c r="S99" s="16"/>
    </row>
    <row r="100" spans="1:19" ht="15.6" x14ac:dyDescent="0.25">
      <c r="A100" s="9"/>
      <c r="B100" s="26"/>
      <c r="C100" s="23"/>
      <c r="D100" s="24"/>
      <c r="J100" s="15"/>
    </row>
    <row r="101" spans="1:19" ht="15.6" x14ac:dyDescent="0.25">
      <c r="A101" s="9"/>
      <c r="B101" s="27"/>
      <c r="C101" s="19" t="str">
        <f ca="1">+CONCATENATE(K101,".- ",G101)</f>
        <v>17.- 0</v>
      </c>
      <c r="D101" s="20"/>
      <c r="E101" s="9"/>
      <c r="F101" s="9"/>
      <c r="G101" s="36">
        <f ca="1">IF(J102="FIN","",LOOKUP(I101,DATOS!A:A,DATOS!G:G))</f>
        <v>0</v>
      </c>
      <c r="H101" s="36">
        <f ca="1">IF(J102="FIN",0,LOOKUP(I101,DATOS!A:A,DATOS!N:N))</f>
        <v>0</v>
      </c>
      <c r="I101" s="31">
        <f>+I95+1</f>
        <v>179</v>
      </c>
      <c r="J101" s="56">
        <f>IF(LOOKUP(I101,DATOS!A:A,DATOS!C:C)=0,J95,(LOOKUP(I101,DATOS!A:A,DATOS!C:C)))</f>
        <v>3</v>
      </c>
      <c r="K101" s="18">
        <f>+K95+1</f>
        <v>17</v>
      </c>
      <c r="L101" s="16" t="s">
        <v>31</v>
      </c>
      <c r="M101" s="16" t="s">
        <v>32</v>
      </c>
      <c r="N101" s="16" t="s">
        <v>37</v>
      </c>
      <c r="O101" s="16" t="s">
        <v>33</v>
      </c>
      <c r="P101" s="16" t="s">
        <v>34</v>
      </c>
      <c r="Q101" s="16" t="s">
        <v>35</v>
      </c>
      <c r="R101" s="16" t="str">
        <f ca="1">CONCATENATE("X",H101)</f>
        <v>X0</v>
      </c>
      <c r="S101" s="16" t="s">
        <v>36</v>
      </c>
    </row>
    <row r="102" spans="1:19" ht="15.6" x14ac:dyDescent="0.25">
      <c r="A102" s="185">
        <f ca="1">IF($E$2="X",0,IF(K103&gt;2,H101,K103))</f>
        <v>0</v>
      </c>
      <c r="B102" s="25"/>
      <c r="C102" s="21" t="str">
        <f ca="1">+CONCATENATE(I102," ",G102)</f>
        <v>a) 0</v>
      </c>
      <c r="D102" s="22"/>
      <c r="G102" s="34">
        <f ca="1">IF(J102="FIN","",LOOKUP(I101,DATOS!A:A,DATOS!J:J))</f>
        <v>0</v>
      </c>
      <c r="I102" s="31" t="s">
        <v>53</v>
      </c>
      <c r="J102" s="37" t="str">
        <f>IF(J96="FIN","FIN",IF(J101=J95,"","FIN"))</f>
        <v/>
      </c>
      <c r="K102" s="16" t="s">
        <v>5</v>
      </c>
      <c r="L102" s="16">
        <f ca="1">IF(M102&gt;0,0,P102)</f>
        <v>0</v>
      </c>
      <c r="M102" s="16">
        <f ca="1">IF(P103&gt;0,1,0)</f>
        <v>0</v>
      </c>
      <c r="N102" s="16">
        <f ca="1">IF(M102=1,-1/COUNTA(Q102:Q105),0)</f>
        <v>0</v>
      </c>
      <c r="O102" s="16">
        <f>COUNTA(B102:B105)</f>
        <v>0</v>
      </c>
      <c r="P102" s="16">
        <f ca="1">COUNTIF(R102:R105,R101)</f>
        <v>0</v>
      </c>
      <c r="Q102" s="17" t="s">
        <v>0</v>
      </c>
      <c r="R102" s="16" t="str">
        <f>CONCATENATE(B102,Q102)</f>
        <v>A</v>
      </c>
      <c r="S102" s="16">
        <f ca="1">IF(P102&gt;0,P102+O102,O102*3)</f>
        <v>0</v>
      </c>
    </row>
    <row r="103" spans="1:19" ht="15.6" x14ac:dyDescent="0.25">
      <c r="A103" s="185"/>
      <c r="B103" s="25"/>
      <c r="C103" s="21" t="str">
        <f ca="1">+CONCATENATE(I103," ",G103)</f>
        <v>b) 0</v>
      </c>
      <c r="D103" s="22"/>
      <c r="G103" s="34">
        <f ca="1">IF(J102="FIN","",LOOKUP(I101,DATOS!A:A,DATOS!K:K))</f>
        <v>0</v>
      </c>
      <c r="I103" s="31" t="s">
        <v>52</v>
      </c>
      <c r="K103" s="16">
        <f ca="1">S102</f>
        <v>0</v>
      </c>
      <c r="L103" s="16"/>
      <c r="M103" s="16"/>
      <c r="N103" s="16"/>
      <c r="O103" s="16"/>
      <c r="P103" s="16">
        <f ca="1">O102-P102</f>
        <v>0</v>
      </c>
      <c r="Q103" s="17" t="s">
        <v>1</v>
      </c>
      <c r="R103" s="16" t="str">
        <f>CONCATENATE(B103,Q103)</f>
        <v>B</v>
      </c>
      <c r="S103" s="16"/>
    </row>
    <row r="104" spans="1:19" ht="15.6" x14ac:dyDescent="0.25">
      <c r="A104" s="185"/>
      <c r="B104" s="25"/>
      <c r="C104" s="21" t="str">
        <f ca="1">+CONCATENATE(I104," ",G104)</f>
        <v>c) 0</v>
      </c>
      <c r="D104" s="22"/>
      <c r="G104" s="34">
        <f ca="1">IF(J102="FIN","",LOOKUP(I101,DATOS!A:A,DATOS!L:L))</f>
        <v>0</v>
      </c>
      <c r="I104" s="31" t="s">
        <v>51</v>
      </c>
      <c r="K104" s="16"/>
      <c r="L104" s="16"/>
      <c r="M104" s="16"/>
      <c r="N104" s="16"/>
      <c r="O104" s="16"/>
      <c r="P104" s="16"/>
      <c r="Q104" s="17" t="s">
        <v>2</v>
      </c>
      <c r="R104" s="16" t="str">
        <f>CONCATENATE(B104,Q104)</f>
        <v>C</v>
      </c>
      <c r="S104" s="16"/>
    </row>
    <row r="105" spans="1:19" ht="15.6" x14ac:dyDescent="0.25">
      <c r="A105" s="185"/>
      <c r="B105" s="25"/>
      <c r="C105" s="21" t="str">
        <f ca="1">+CONCATENATE(I105," ",G105)</f>
        <v>d) 0</v>
      </c>
      <c r="D105" s="22"/>
      <c r="G105" s="34">
        <f ca="1">IF(J102="FIN","",LOOKUP(I101,DATOS!A:A,DATOS!M:M))</f>
        <v>0</v>
      </c>
      <c r="I105" s="31" t="s">
        <v>43</v>
      </c>
      <c r="K105" s="16"/>
      <c r="L105" s="16"/>
      <c r="M105" s="16"/>
      <c r="N105" s="16"/>
      <c r="O105" s="16"/>
      <c r="P105" s="16"/>
      <c r="Q105" s="17" t="s">
        <v>3</v>
      </c>
      <c r="R105" s="16" t="str">
        <f>CONCATENATE(B105,Q105)</f>
        <v>D</v>
      </c>
      <c r="S105" s="16"/>
    </row>
    <row r="106" spans="1:19" ht="15.6" x14ac:dyDescent="0.25">
      <c r="A106" s="9"/>
      <c r="B106" s="26"/>
      <c r="C106" s="23"/>
      <c r="D106" s="24"/>
      <c r="J106" s="15"/>
    </row>
    <row r="107" spans="1:19" ht="15.6" x14ac:dyDescent="0.25">
      <c r="A107" s="9"/>
      <c r="B107" s="27"/>
      <c r="C107" s="19" t="str">
        <f ca="1">+CONCATENATE(K107,".- ",G107)</f>
        <v>18.- 0</v>
      </c>
      <c r="D107" s="20"/>
      <c r="E107" s="9"/>
      <c r="F107" s="9"/>
      <c r="G107" s="36">
        <f ca="1">IF(J108="FIN","",LOOKUP(I107,DATOS!A:A,DATOS!G:G))</f>
        <v>0</v>
      </c>
      <c r="H107" s="36">
        <f ca="1">IF(J108="FIN",0,LOOKUP(I107,DATOS!A:A,DATOS!N:N))</f>
        <v>0</v>
      </c>
      <c r="I107" s="31">
        <f>+I101+1</f>
        <v>180</v>
      </c>
      <c r="J107" s="56">
        <f>IF(LOOKUP(I107,DATOS!A:A,DATOS!C:C)=0,J101,(LOOKUP(I107,DATOS!A:A,DATOS!C:C)))</f>
        <v>3</v>
      </c>
      <c r="K107" s="18">
        <f>+K101+1</f>
        <v>18</v>
      </c>
      <c r="L107" s="16" t="s">
        <v>31</v>
      </c>
      <c r="M107" s="16" t="s">
        <v>32</v>
      </c>
      <c r="N107" s="16" t="s">
        <v>37</v>
      </c>
      <c r="O107" s="16" t="s">
        <v>33</v>
      </c>
      <c r="P107" s="16" t="s">
        <v>34</v>
      </c>
      <c r="Q107" s="16" t="s">
        <v>35</v>
      </c>
      <c r="R107" s="16" t="str">
        <f ca="1">CONCATENATE("X",H107)</f>
        <v>X0</v>
      </c>
      <c r="S107" s="16" t="s">
        <v>36</v>
      </c>
    </row>
    <row r="108" spans="1:19" ht="15.6" x14ac:dyDescent="0.25">
      <c r="A108" s="185">
        <f ca="1">IF($E$2="X",0,IF(K109&gt;2,H107,K109))</f>
        <v>0</v>
      </c>
      <c r="B108" s="25"/>
      <c r="C108" s="21" t="str">
        <f ca="1">+CONCATENATE(I108," ",G108)</f>
        <v>a) 0</v>
      </c>
      <c r="D108" s="22"/>
      <c r="G108" s="34">
        <f ca="1">IF(J108="FIN","",LOOKUP(I107,DATOS!A:A,DATOS!J:J))</f>
        <v>0</v>
      </c>
      <c r="I108" s="31" t="s">
        <v>53</v>
      </c>
      <c r="J108" s="37" t="str">
        <f>IF(J102="FIN","FIN",IF(J107=J101,"","FIN"))</f>
        <v/>
      </c>
      <c r="K108" s="16" t="s">
        <v>5</v>
      </c>
      <c r="L108" s="16">
        <f ca="1">IF(M108&gt;0,0,P108)</f>
        <v>0</v>
      </c>
      <c r="M108" s="16">
        <f ca="1">IF(P109&gt;0,1,0)</f>
        <v>0</v>
      </c>
      <c r="N108" s="16">
        <f ca="1">IF(M108=1,-1/COUNTA(Q108:Q111),0)</f>
        <v>0</v>
      </c>
      <c r="O108" s="16">
        <f>COUNTA(B108:B111)</f>
        <v>0</v>
      </c>
      <c r="P108" s="16">
        <f ca="1">COUNTIF(R108:R111,R107)</f>
        <v>0</v>
      </c>
      <c r="Q108" s="17" t="s">
        <v>0</v>
      </c>
      <c r="R108" s="16" t="str">
        <f>CONCATENATE(B108,Q108)</f>
        <v>A</v>
      </c>
      <c r="S108" s="16">
        <f ca="1">IF(P108&gt;0,P108+O108,O108*3)</f>
        <v>0</v>
      </c>
    </row>
    <row r="109" spans="1:19" ht="15.6" x14ac:dyDescent="0.25">
      <c r="A109" s="185"/>
      <c r="B109" s="25"/>
      <c r="C109" s="21" t="str">
        <f ca="1">+CONCATENATE(I109," ",G109)</f>
        <v>b) 0</v>
      </c>
      <c r="D109" s="22"/>
      <c r="G109" s="34">
        <f ca="1">IF(J108="FIN","",LOOKUP(I107,DATOS!A:A,DATOS!K:K))</f>
        <v>0</v>
      </c>
      <c r="I109" s="31" t="s">
        <v>52</v>
      </c>
      <c r="K109" s="16">
        <f ca="1">S108</f>
        <v>0</v>
      </c>
      <c r="L109" s="16"/>
      <c r="M109" s="16"/>
      <c r="N109" s="16"/>
      <c r="O109" s="16"/>
      <c r="P109" s="16">
        <f ca="1">O108-P108</f>
        <v>0</v>
      </c>
      <c r="Q109" s="17" t="s">
        <v>1</v>
      </c>
      <c r="R109" s="16" t="str">
        <f>CONCATENATE(B109,Q109)</f>
        <v>B</v>
      </c>
      <c r="S109" s="16"/>
    </row>
    <row r="110" spans="1:19" ht="15.6" x14ac:dyDescent="0.25">
      <c r="A110" s="185"/>
      <c r="B110" s="25"/>
      <c r="C110" s="21" t="str">
        <f ca="1">+CONCATENATE(I110," ",G110)</f>
        <v>c) 0</v>
      </c>
      <c r="D110" s="22"/>
      <c r="G110" s="34">
        <f ca="1">IF(J108="FIN","",LOOKUP(I107,DATOS!A:A,DATOS!L:L))</f>
        <v>0</v>
      </c>
      <c r="I110" s="31" t="s">
        <v>51</v>
      </c>
      <c r="K110" s="16"/>
      <c r="L110" s="16"/>
      <c r="M110" s="16"/>
      <c r="N110" s="16"/>
      <c r="O110" s="16"/>
      <c r="P110" s="16"/>
      <c r="Q110" s="17" t="s">
        <v>2</v>
      </c>
      <c r="R110" s="16" t="str">
        <f>CONCATENATE(B110,Q110)</f>
        <v>C</v>
      </c>
      <c r="S110" s="16"/>
    </row>
    <row r="111" spans="1:19" ht="15.6" x14ac:dyDescent="0.25">
      <c r="A111" s="185"/>
      <c r="B111" s="25"/>
      <c r="C111" s="21" t="str">
        <f ca="1">+CONCATENATE(I111," ",G111)</f>
        <v>d) 0</v>
      </c>
      <c r="D111" s="22"/>
      <c r="G111" s="34">
        <f ca="1">IF(J108="FIN","",LOOKUP(I107,DATOS!A:A,DATOS!M:M))</f>
        <v>0</v>
      </c>
      <c r="I111" s="31" t="s">
        <v>43</v>
      </c>
      <c r="K111" s="16"/>
      <c r="L111" s="16"/>
      <c r="M111" s="16"/>
      <c r="N111" s="16"/>
      <c r="O111" s="16"/>
      <c r="P111" s="16"/>
      <c r="Q111" s="17" t="s">
        <v>3</v>
      </c>
      <c r="R111" s="16" t="str">
        <f>CONCATENATE(B111,Q111)</f>
        <v>D</v>
      </c>
      <c r="S111" s="16"/>
    </row>
    <row r="112" spans="1:19" ht="15.6" x14ac:dyDescent="0.25">
      <c r="A112" s="9"/>
      <c r="B112" s="26"/>
      <c r="C112" s="23"/>
      <c r="D112" s="24"/>
      <c r="J112" s="15"/>
    </row>
    <row r="113" spans="1:19" ht="15.6" x14ac:dyDescent="0.25">
      <c r="A113" s="9"/>
      <c r="B113" s="27"/>
      <c r="C113" s="19" t="str">
        <f ca="1">+CONCATENATE(K113,".- ",G113)</f>
        <v>19.- 0</v>
      </c>
      <c r="D113" s="20"/>
      <c r="E113" s="9"/>
      <c r="F113" s="9"/>
      <c r="G113" s="36">
        <f ca="1">IF(J114="FIN","",LOOKUP(I113,DATOS!A:A,DATOS!G:G))</f>
        <v>0</v>
      </c>
      <c r="H113" s="36">
        <f ca="1">IF(J114="FIN",0,LOOKUP(I113,DATOS!A:A,DATOS!N:N))</f>
        <v>0</v>
      </c>
      <c r="I113" s="31">
        <f>+I107+1</f>
        <v>181</v>
      </c>
      <c r="J113" s="56">
        <f>IF(LOOKUP(I113,DATOS!A:A,DATOS!C:C)=0,J107,(LOOKUP(I113,DATOS!A:A,DATOS!C:C)))</f>
        <v>3</v>
      </c>
      <c r="K113" s="18">
        <f>+K107+1</f>
        <v>19</v>
      </c>
      <c r="L113" s="16" t="s">
        <v>31</v>
      </c>
      <c r="M113" s="16" t="s">
        <v>32</v>
      </c>
      <c r="N113" s="16" t="s">
        <v>37</v>
      </c>
      <c r="O113" s="16" t="s">
        <v>33</v>
      </c>
      <c r="P113" s="16" t="s">
        <v>34</v>
      </c>
      <c r="Q113" s="16" t="s">
        <v>35</v>
      </c>
      <c r="R113" s="16" t="str">
        <f ca="1">CONCATENATE("X",H113)</f>
        <v>X0</v>
      </c>
      <c r="S113" s="16" t="s">
        <v>36</v>
      </c>
    </row>
    <row r="114" spans="1:19" ht="15.6" x14ac:dyDescent="0.25">
      <c r="A114" s="185">
        <f ca="1">IF($E$2="X",0,IF(K115&gt;2,H113,K115))</f>
        <v>0</v>
      </c>
      <c r="B114" s="25"/>
      <c r="C114" s="21" t="str">
        <f ca="1">+CONCATENATE(I114," ",G114)</f>
        <v>a) 0</v>
      </c>
      <c r="D114" s="22"/>
      <c r="G114" s="34">
        <f ca="1">IF(J114="FIN","",LOOKUP(I113,DATOS!A:A,DATOS!J:J))</f>
        <v>0</v>
      </c>
      <c r="I114" s="31" t="s">
        <v>53</v>
      </c>
      <c r="J114" s="37" t="str">
        <f>IF(J108="FIN","FIN",IF(J113=J107,"","FIN"))</f>
        <v/>
      </c>
      <c r="K114" s="16" t="s">
        <v>5</v>
      </c>
      <c r="L114" s="16">
        <f ca="1">IF(M114&gt;0,0,P114)</f>
        <v>0</v>
      </c>
      <c r="M114" s="16">
        <f ca="1">IF(P115&gt;0,1,0)</f>
        <v>0</v>
      </c>
      <c r="N114" s="16">
        <f ca="1">IF(M114=1,-1/COUNTA(Q114:Q117),0)</f>
        <v>0</v>
      </c>
      <c r="O114" s="16">
        <f>COUNTA(B114:B117)</f>
        <v>0</v>
      </c>
      <c r="P114" s="16">
        <f ca="1">COUNTIF(R114:R117,R113)</f>
        <v>0</v>
      </c>
      <c r="Q114" s="17" t="s">
        <v>0</v>
      </c>
      <c r="R114" s="16" t="str">
        <f>CONCATENATE(B114,Q114)</f>
        <v>A</v>
      </c>
      <c r="S114" s="16">
        <f ca="1">IF(P114&gt;0,P114+O114,O114*3)</f>
        <v>0</v>
      </c>
    </row>
    <row r="115" spans="1:19" ht="15.6" x14ac:dyDescent="0.25">
      <c r="A115" s="185"/>
      <c r="B115" s="25"/>
      <c r="C115" s="21" t="str">
        <f ca="1">+CONCATENATE(I115," ",G115)</f>
        <v>b) 0</v>
      </c>
      <c r="D115" s="22"/>
      <c r="G115" s="34">
        <f ca="1">IF(J114="FIN","",LOOKUP(I113,DATOS!A:A,DATOS!K:K))</f>
        <v>0</v>
      </c>
      <c r="I115" s="31" t="s">
        <v>52</v>
      </c>
      <c r="K115" s="16">
        <f ca="1">S114</f>
        <v>0</v>
      </c>
      <c r="L115" s="16"/>
      <c r="M115" s="16"/>
      <c r="N115" s="16"/>
      <c r="O115" s="16"/>
      <c r="P115" s="16">
        <f ca="1">O114-P114</f>
        <v>0</v>
      </c>
      <c r="Q115" s="17" t="s">
        <v>1</v>
      </c>
      <c r="R115" s="16" t="str">
        <f>CONCATENATE(B115,Q115)</f>
        <v>B</v>
      </c>
      <c r="S115" s="16"/>
    </row>
    <row r="116" spans="1:19" ht="15.6" x14ac:dyDescent="0.25">
      <c r="A116" s="185"/>
      <c r="B116" s="25"/>
      <c r="C116" s="21" t="str">
        <f ca="1">+CONCATENATE(I116," ",G116)</f>
        <v>c) 0</v>
      </c>
      <c r="D116" s="22"/>
      <c r="G116" s="34">
        <f ca="1">IF(J114="FIN","",LOOKUP(I113,DATOS!A:A,DATOS!L:L))</f>
        <v>0</v>
      </c>
      <c r="I116" s="31" t="s">
        <v>51</v>
      </c>
      <c r="K116" s="16"/>
      <c r="L116" s="16"/>
      <c r="M116" s="16"/>
      <c r="N116" s="16"/>
      <c r="O116" s="16"/>
      <c r="P116" s="16"/>
      <c r="Q116" s="17" t="s">
        <v>2</v>
      </c>
      <c r="R116" s="16" t="str">
        <f>CONCATENATE(B116,Q116)</f>
        <v>C</v>
      </c>
      <c r="S116" s="16"/>
    </row>
    <row r="117" spans="1:19" ht="15.6" x14ac:dyDescent="0.25">
      <c r="A117" s="185"/>
      <c r="B117" s="25"/>
      <c r="C117" s="21" t="str">
        <f ca="1">+CONCATENATE(I117," ",G117)</f>
        <v>d) 0</v>
      </c>
      <c r="D117" s="22"/>
      <c r="G117" s="34">
        <f ca="1">IF(J114="FIN","",LOOKUP(I113,DATOS!A:A,DATOS!M:M))</f>
        <v>0</v>
      </c>
      <c r="I117" s="31" t="s">
        <v>43</v>
      </c>
      <c r="K117" s="16"/>
      <c r="L117" s="16"/>
      <c r="M117" s="16"/>
      <c r="N117" s="16"/>
      <c r="O117" s="16"/>
      <c r="P117" s="16"/>
      <c r="Q117" s="17" t="s">
        <v>3</v>
      </c>
      <c r="R117" s="16" t="str">
        <f>CONCATENATE(B117,Q117)</f>
        <v>D</v>
      </c>
      <c r="S117" s="16"/>
    </row>
    <row r="118" spans="1:19" ht="15.6" x14ac:dyDescent="0.25">
      <c r="A118" s="9"/>
      <c r="B118" s="26"/>
      <c r="C118" s="23"/>
      <c r="D118" s="24"/>
      <c r="J118" s="15"/>
    </row>
    <row r="119" spans="1:19" ht="15.6" x14ac:dyDescent="0.25">
      <c r="A119" s="9"/>
      <c r="B119" s="27"/>
      <c r="C119" s="19" t="str">
        <f ca="1">+CONCATENATE(K119,".- ",G119)</f>
        <v>20.- 0</v>
      </c>
      <c r="D119" s="20"/>
      <c r="E119" s="9"/>
      <c r="F119" s="9"/>
      <c r="G119" s="36">
        <f ca="1">IF(J120="FIN","",LOOKUP(I119,DATOS!A:A,DATOS!G:G))</f>
        <v>0</v>
      </c>
      <c r="H119" s="36">
        <f ca="1">IF(J120="FIN",0,LOOKUP(I119,DATOS!A:A,DATOS!N:N))</f>
        <v>0</v>
      </c>
      <c r="I119" s="31">
        <f>+I113+1</f>
        <v>182</v>
      </c>
      <c r="J119" s="56">
        <f>IF(LOOKUP(I119,DATOS!A:A,DATOS!C:C)=0,J113,(LOOKUP(I119,DATOS!A:A,DATOS!C:C)))</f>
        <v>3</v>
      </c>
      <c r="K119" s="18">
        <f>+K113+1</f>
        <v>20</v>
      </c>
      <c r="L119" s="16" t="s">
        <v>31</v>
      </c>
      <c r="M119" s="16" t="s">
        <v>32</v>
      </c>
      <c r="N119" s="16" t="s">
        <v>37</v>
      </c>
      <c r="O119" s="16" t="s">
        <v>33</v>
      </c>
      <c r="P119" s="16" t="s">
        <v>34</v>
      </c>
      <c r="Q119" s="16" t="s">
        <v>35</v>
      </c>
      <c r="R119" s="16" t="str">
        <f ca="1">CONCATENATE("X",H119)</f>
        <v>X0</v>
      </c>
      <c r="S119" s="16" t="s">
        <v>36</v>
      </c>
    </row>
    <row r="120" spans="1:19" ht="15.6" x14ac:dyDescent="0.25">
      <c r="A120" s="185">
        <f ca="1">IF($E$2="X",0,IF(K121&gt;2,H119,K121))</f>
        <v>0</v>
      </c>
      <c r="B120" s="25"/>
      <c r="C120" s="21" t="str">
        <f ca="1">+CONCATENATE(I120," ",G120)</f>
        <v>a) 0</v>
      </c>
      <c r="D120" s="22"/>
      <c r="G120" s="34">
        <f ca="1">IF(J120="FIN","",LOOKUP(I119,DATOS!A:A,DATOS!J:J))</f>
        <v>0</v>
      </c>
      <c r="I120" s="31" t="s">
        <v>53</v>
      </c>
      <c r="J120" s="37" t="str">
        <f>IF(J114="FIN","FIN",IF(J119=J113,"","FIN"))</f>
        <v/>
      </c>
      <c r="K120" s="16" t="s">
        <v>5</v>
      </c>
      <c r="L120" s="16">
        <f ca="1">IF(M120&gt;0,0,P120)</f>
        <v>0</v>
      </c>
      <c r="M120" s="16">
        <f ca="1">IF(P121&gt;0,1,0)</f>
        <v>0</v>
      </c>
      <c r="N120" s="16">
        <f ca="1">IF(M120=1,-1/COUNTA(Q120:Q123),0)</f>
        <v>0</v>
      </c>
      <c r="O120" s="16">
        <f>COUNTA(B120:B123)</f>
        <v>0</v>
      </c>
      <c r="P120" s="16">
        <f ca="1">COUNTIF(R120:R123,R119)</f>
        <v>0</v>
      </c>
      <c r="Q120" s="17" t="s">
        <v>0</v>
      </c>
      <c r="R120" s="16" t="str">
        <f>CONCATENATE(B120,Q120)</f>
        <v>A</v>
      </c>
      <c r="S120" s="16">
        <f ca="1">IF(P120&gt;0,P120+O120,O120*3)</f>
        <v>0</v>
      </c>
    </row>
    <row r="121" spans="1:19" ht="15.6" x14ac:dyDescent="0.25">
      <c r="A121" s="185"/>
      <c r="B121" s="25"/>
      <c r="C121" s="21" t="str">
        <f ca="1">+CONCATENATE(I121," ",G121)</f>
        <v>b) 0</v>
      </c>
      <c r="D121" s="22"/>
      <c r="G121" s="34">
        <f ca="1">IF(J120="FIN","",LOOKUP(I119,DATOS!A:A,DATOS!K:K))</f>
        <v>0</v>
      </c>
      <c r="I121" s="31" t="s">
        <v>52</v>
      </c>
      <c r="K121" s="16">
        <f ca="1">S120</f>
        <v>0</v>
      </c>
      <c r="L121" s="16"/>
      <c r="M121" s="16"/>
      <c r="N121" s="16"/>
      <c r="O121" s="16"/>
      <c r="P121" s="16">
        <f ca="1">O120-P120</f>
        <v>0</v>
      </c>
      <c r="Q121" s="17" t="s">
        <v>1</v>
      </c>
      <c r="R121" s="16" t="str">
        <f>CONCATENATE(B121,Q121)</f>
        <v>B</v>
      </c>
      <c r="S121" s="16"/>
    </row>
    <row r="122" spans="1:19" ht="15.6" x14ac:dyDescent="0.25">
      <c r="A122" s="185"/>
      <c r="B122" s="25"/>
      <c r="C122" s="21" t="str">
        <f ca="1">+CONCATENATE(I122," ",G122)</f>
        <v>c) 0</v>
      </c>
      <c r="D122" s="22"/>
      <c r="G122" s="34">
        <f ca="1">IF(J120="FIN","",LOOKUP(I119,DATOS!A:A,DATOS!L:L))</f>
        <v>0</v>
      </c>
      <c r="I122" s="31" t="s">
        <v>51</v>
      </c>
      <c r="K122" s="16"/>
      <c r="L122" s="16"/>
      <c r="M122" s="16"/>
      <c r="N122" s="16"/>
      <c r="O122" s="16"/>
      <c r="P122" s="16"/>
      <c r="Q122" s="17" t="s">
        <v>2</v>
      </c>
      <c r="R122" s="16" t="str">
        <f>CONCATENATE(B122,Q122)</f>
        <v>C</v>
      </c>
      <c r="S122" s="16"/>
    </row>
    <row r="123" spans="1:19" ht="15.6" x14ac:dyDescent="0.25">
      <c r="A123" s="185"/>
      <c r="B123" s="25"/>
      <c r="C123" s="21" t="str">
        <f ca="1">+CONCATENATE(I123," ",G123)</f>
        <v>d) 0</v>
      </c>
      <c r="D123" s="22"/>
      <c r="G123" s="34">
        <f ca="1">IF(J120="FIN","",LOOKUP(I119,DATOS!A:A,DATOS!M:M))</f>
        <v>0</v>
      </c>
      <c r="I123" s="31" t="s">
        <v>43</v>
      </c>
      <c r="K123" s="16"/>
      <c r="L123" s="16"/>
      <c r="M123" s="16"/>
      <c r="N123" s="16"/>
      <c r="O123" s="16"/>
      <c r="P123" s="16"/>
      <c r="Q123" s="17" t="s">
        <v>3</v>
      </c>
      <c r="R123" s="16" t="str">
        <f>CONCATENATE(B123,Q123)</f>
        <v>D</v>
      </c>
      <c r="S123" s="16"/>
    </row>
    <row r="124" spans="1:19" ht="15.6" x14ac:dyDescent="0.25">
      <c r="A124" s="9"/>
      <c r="B124" s="26"/>
      <c r="C124" s="23"/>
      <c r="D124" s="24"/>
      <c r="J124" s="15"/>
    </row>
    <row r="125" spans="1:19" ht="15.6" x14ac:dyDescent="0.25">
      <c r="A125" s="9"/>
      <c r="B125" s="27"/>
      <c r="C125" s="19" t="str">
        <f ca="1">+CONCATENATE(K125,".- ",G125)</f>
        <v>21.- 0</v>
      </c>
      <c r="D125" s="20"/>
      <c r="E125" s="9"/>
      <c r="F125" s="9"/>
      <c r="G125" s="36">
        <f ca="1">IF(J126="FIN","",LOOKUP(I125,DATOS!A:A,DATOS!G:G))</f>
        <v>0</v>
      </c>
      <c r="H125" s="36">
        <f ca="1">IF(J126="FIN",0,LOOKUP(I125,DATOS!A:A,DATOS!N:N))</f>
        <v>0</v>
      </c>
      <c r="I125" s="31">
        <f>+I119+1</f>
        <v>183</v>
      </c>
      <c r="J125" s="56">
        <f>IF(LOOKUP(I125,DATOS!A:A,DATOS!C:C)=0,J119,(LOOKUP(I125,DATOS!A:A,DATOS!C:C)))</f>
        <v>3</v>
      </c>
      <c r="K125" s="18">
        <f>+K119+1</f>
        <v>21</v>
      </c>
      <c r="L125" s="16" t="s">
        <v>31</v>
      </c>
      <c r="M125" s="16" t="s">
        <v>32</v>
      </c>
      <c r="N125" s="16" t="s">
        <v>37</v>
      </c>
      <c r="O125" s="16" t="s">
        <v>33</v>
      </c>
      <c r="P125" s="16" t="s">
        <v>34</v>
      </c>
      <c r="Q125" s="16" t="s">
        <v>35</v>
      </c>
      <c r="R125" s="16" t="str">
        <f ca="1">CONCATENATE("X",H125)</f>
        <v>X0</v>
      </c>
      <c r="S125" s="16" t="s">
        <v>36</v>
      </c>
    </row>
    <row r="126" spans="1:19" ht="15.6" x14ac:dyDescent="0.25">
      <c r="A126" s="185">
        <f ca="1">IF($E$2="X",0,IF(K127&gt;2,H125,K127))</f>
        <v>0</v>
      </c>
      <c r="B126" s="25"/>
      <c r="C126" s="21" t="str">
        <f ca="1">+CONCATENATE(I126," ",G126)</f>
        <v>a) 0</v>
      </c>
      <c r="D126" s="22"/>
      <c r="G126" s="34">
        <f ca="1">IF(J126="FIN","",LOOKUP(I125,DATOS!A:A,DATOS!J:J))</f>
        <v>0</v>
      </c>
      <c r="I126" s="31" t="s">
        <v>53</v>
      </c>
      <c r="J126" s="37" t="str">
        <f>IF(J120="FIN","FIN",IF(J125=J119,"","FIN"))</f>
        <v/>
      </c>
      <c r="K126" s="16" t="s">
        <v>5</v>
      </c>
      <c r="L126" s="16">
        <f ca="1">IF(M126&gt;0,0,P126)</f>
        <v>0</v>
      </c>
      <c r="M126" s="16">
        <f ca="1">IF(P127&gt;0,1,0)</f>
        <v>0</v>
      </c>
      <c r="N126" s="16">
        <f ca="1">IF(M126=1,-1/COUNTA(Q126:Q129),0)</f>
        <v>0</v>
      </c>
      <c r="O126" s="16">
        <f>COUNTA(B126:B129)</f>
        <v>0</v>
      </c>
      <c r="P126" s="16">
        <f ca="1">COUNTIF(R126:R129,R125)</f>
        <v>0</v>
      </c>
      <c r="Q126" s="17" t="s">
        <v>0</v>
      </c>
      <c r="R126" s="16" t="str">
        <f>CONCATENATE(B126,Q126)</f>
        <v>A</v>
      </c>
      <c r="S126" s="16">
        <f ca="1">IF(P126&gt;0,P126+O126,O126*3)</f>
        <v>0</v>
      </c>
    </row>
    <row r="127" spans="1:19" ht="15.6" x14ac:dyDescent="0.25">
      <c r="A127" s="185"/>
      <c r="B127" s="25"/>
      <c r="C127" s="21" t="str">
        <f ca="1">+CONCATENATE(I127," ",G127)</f>
        <v>b) 0</v>
      </c>
      <c r="D127" s="22"/>
      <c r="G127" s="34">
        <f ca="1">IF(J126="FIN","",LOOKUP(I125,DATOS!A:A,DATOS!K:K))</f>
        <v>0</v>
      </c>
      <c r="I127" s="31" t="s">
        <v>52</v>
      </c>
      <c r="K127" s="16">
        <f ca="1">S126</f>
        <v>0</v>
      </c>
      <c r="L127" s="16"/>
      <c r="M127" s="16"/>
      <c r="N127" s="16"/>
      <c r="O127" s="16"/>
      <c r="P127" s="16">
        <f ca="1">O126-P126</f>
        <v>0</v>
      </c>
      <c r="Q127" s="17" t="s">
        <v>1</v>
      </c>
      <c r="R127" s="16" t="str">
        <f>CONCATENATE(B127,Q127)</f>
        <v>B</v>
      </c>
      <c r="S127" s="16"/>
    </row>
    <row r="128" spans="1:19" ht="15.6" x14ac:dyDescent="0.25">
      <c r="A128" s="185"/>
      <c r="B128" s="25"/>
      <c r="C128" s="21" t="str">
        <f ca="1">+CONCATENATE(I128," ",G128)</f>
        <v>c) 0</v>
      </c>
      <c r="D128" s="22"/>
      <c r="G128" s="34">
        <f ca="1">IF(J126="FIN","",LOOKUP(I125,DATOS!A:A,DATOS!L:L))</f>
        <v>0</v>
      </c>
      <c r="I128" s="31" t="s">
        <v>51</v>
      </c>
      <c r="K128" s="16"/>
      <c r="L128" s="16"/>
      <c r="M128" s="16"/>
      <c r="N128" s="16"/>
      <c r="O128" s="16"/>
      <c r="P128" s="16"/>
      <c r="Q128" s="17" t="s">
        <v>2</v>
      </c>
      <c r="R128" s="16" t="str">
        <f>CONCATENATE(B128,Q128)</f>
        <v>C</v>
      </c>
      <c r="S128" s="16"/>
    </row>
    <row r="129" spans="1:19" ht="15.6" x14ac:dyDescent="0.25">
      <c r="A129" s="185"/>
      <c r="B129" s="25"/>
      <c r="C129" s="21" t="str">
        <f ca="1">+CONCATENATE(I129," ",G129)</f>
        <v>d) 0</v>
      </c>
      <c r="D129" s="22"/>
      <c r="G129" s="34">
        <f ca="1">IF(J126="FIN","",LOOKUP(I125,DATOS!A:A,DATOS!M:M))</f>
        <v>0</v>
      </c>
      <c r="I129" s="31" t="s">
        <v>43</v>
      </c>
      <c r="K129" s="16"/>
      <c r="L129" s="16"/>
      <c r="M129" s="16"/>
      <c r="N129" s="16"/>
      <c r="O129" s="16"/>
      <c r="P129" s="16"/>
      <c r="Q129" s="17" t="s">
        <v>3</v>
      </c>
      <c r="R129" s="16" t="str">
        <f>CONCATENATE(B129,Q129)</f>
        <v>D</v>
      </c>
      <c r="S129" s="16"/>
    </row>
    <row r="130" spans="1:19" ht="15.6" x14ac:dyDescent="0.25">
      <c r="A130" s="9"/>
      <c r="B130" s="26"/>
      <c r="C130" s="23"/>
      <c r="D130" s="24"/>
      <c r="J130" s="15"/>
    </row>
    <row r="131" spans="1:19" ht="15.6" x14ac:dyDescent="0.25">
      <c r="A131" s="9"/>
      <c r="B131" s="27"/>
      <c r="C131" s="19" t="str">
        <f ca="1">+CONCATENATE(K131,".- ",G131)</f>
        <v>22.- 0</v>
      </c>
      <c r="D131" s="20"/>
      <c r="E131" s="9"/>
      <c r="F131" s="9"/>
      <c r="G131" s="36">
        <f ca="1">IF(J132="FIN","",LOOKUP(I131,DATOS!A:A,DATOS!G:G))</f>
        <v>0</v>
      </c>
      <c r="H131" s="36">
        <f ca="1">IF(J132="FIN",0,LOOKUP(I131,DATOS!A:A,DATOS!N:N))</f>
        <v>0</v>
      </c>
      <c r="I131" s="31">
        <f>+I125+1</f>
        <v>184</v>
      </c>
      <c r="J131" s="56">
        <f>IF(LOOKUP(I131,DATOS!A:A,DATOS!C:C)=0,J125,(LOOKUP(I131,DATOS!A:A,DATOS!C:C)))</f>
        <v>3</v>
      </c>
      <c r="K131" s="18">
        <f>+K125+1</f>
        <v>22</v>
      </c>
      <c r="L131" s="16" t="s">
        <v>31</v>
      </c>
      <c r="M131" s="16" t="s">
        <v>32</v>
      </c>
      <c r="N131" s="16" t="s">
        <v>37</v>
      </c>
      <c r="O131" s="16" t="s">
        <v>33</v>
      </c>
      <c r="P131" s="16" t="s">
        <v>34</v>
      </c>
      <c r="Q131" s="16" t="s">
        <v>35</v>
      </c>
      <c r="R131" s="16" t="str">
        <f ca="1">CONCATENATE("X",H131)</f>
        <v>X0</v>
      </c>
      <c r="S131" s="16" t="s">
        <v>36</v>
      </c>
    </row>
    <row r="132" spans="1:19" ht="15.6" x14ac:dyDescent="0.25">
      <c r="A132" s="185">
        <f ca="1">IF($E$2="X",0,IF(K133&gt;2,H131,K133))</f>
        <v>0</v>
      </c>
      <c r="B132" s="25"/>
      <c r="C132" s="21" t="str">
        <f ca="1">+CONCATENATE(I132," ",G132)</f>
        <v>a) 0</v>
      </c>
      <c r="D132" s="22"/>
      <c r="G132" s="34">
        <f ca="1">IF(J132="FIN","",LOOKUP(I131,DATOS!A:A,DATOS!J:J))</f>
        <v>0</v>
      </c>
      <c r="I132" s="31" t="s">
        <v>53</v>
      </c>
      <c r="J132" s="37" t="str">
        <f>IF(J126="FIN","FIN",IF(J131=J125,"","FIN"))</f>
        <v/>
      </c>
      <c r="K132" s="16" t="s">
        <v>5</v>
      </c>
      <c r="L132" s="16">
        <f ca="1">IF(M132&gt;0,0,P132)</f>
        <v>0</v>
      </c>
      <c r="M132" s="16">
        <f ca="1">IF(P133&gt;0,1,0)</f>
        <v>0</v>
      </c>
      <c r="N132" s="16">
        <f ca="1">IF(M132=1,-1/COUNTA(Q132:Q135),0)</f>
        <v>0</v>
      </c>
      <c r="O132" s="16">
        <f>COUNTA(B132:B135)</f>
        <v>0</v>
      </c>
      <c r="P132" s="16">
        <f ca="1">COUNTIF(R132:R135,R131)</f>
        <v>0</v>
      </c>
      <c r="Q132" s="17" t="s">
        <v>0</v>
      </c>
      <c r="R132" s="16" t="str">
        <f>CONCATENATE(B132,Q132)</f>
        <v>A</v>
      </c>
      <c r="S132" s="16">
        <f ca="1">IF(P132&gt;0,P132+O132,O132*3)</f>
        <v>0</v>
      </c>
    </row>
    <row r="133" spans="1:19" ht="15.6" x14ac:dyDescent="0.25">
      <c r="A133" s="185"/>
      <c r="B133" s="25"/>
      <c r="C133" s="21" t="str">
        <f ca="1">+CONCATENATE(I133," ",G133)</f>
        <v>b) 0</v>
      </c>
      <c r="D133" s="22"/>
      <c r="G133" s="34">
        <f ca="1">IF(J132="FIN","",LOOKUP(I131,DATOS!A:A,DATOS!K:K))</f>
        <v>0</v>
      </c>
      <c r="I133" s="31" t="s">
        <v>52</v>
      </c>
      <c r="K133" s="16">
        <f ca="1">S132</f>
        <v>0</v>
      </c>
      <c r="L133" s="16"/>
      <c r="M133" s="16"/>
      <c r="N133" s="16"/>
      <c r="O133" s="16"/>
      <c r="P133" s="16">
        <f ca="1">O132-P132</f>
        <v>0</v>
      </c>
      <c r="Q133" s="17" t="s">
        <v>1</v>
      </c>
      <c r="R133" s="16" t="str">
        <f>CONCATENATE(B133,Q133)</f>
        <v>B</v>
      </c>
      <c r="S133" s="16"/>
    </row>
    <row r="134" spans="1:19" ht="15.6" x14ac:dyDescent="0.25">
      <c r="A134" s="185"/>
      <c r="B134" s="25"/>
      <c r="C134" s="21" t="str">
        <f ca="1">+CONCATENATE(I134," ",G134)</f>
        <v>c) 0</v>
      </c>
      <c r="D134" s="22"/>
      <c r="G134" s="34">
        <f ca="1">IF(J132="FIN","",LOOKUP(I131,DATOS!A:A,DATOS!L:L))</f>
        <v>0</v>
      </c>
      <c r="I134" s="31" t="s">
        <v>51</v>
      </c>
      <c r="K134" s="16"/>
      <c r="L134" s="16"/>
      <c r="M134" s="16"/>
      <c r="N134" s="16"/>
      <c r="O134" s="16"/>
      <c r="P134" s="16"/>
      <c r="Q134" s="17" t="s">
        <v>2</v>
      </c>
      <c r="R134" s="16" t="str">
        <f>CONCATENATE(B134,Q134)</f>
        <v>C</v>
      </c>
      <c r="S134" s="16"/>
    </row>
    <row r="135" spans="1:19" ht="15.6" x14ac:dyDescent="0.25">
      <c r="A135" s="185"/>
      <c r="B135" s="25"/>
      <c r="C135" s="21" t="str">
        <f ca="1">+CONCATENATE(I135," ",G135)</f>
        <v>d) 0</v>
      </c>
      <c r="D135" s="22"/>
      <c r="G135" s="34">
        <f ca="1">IF(J132="FIN","",LOOKUP(I131,DATOS!A:A,DATOS!M:M))</f>
        <v>0</v>
      </c>
      <c r="I135" s="31" t="s">
        <v>43</v>
      </c>
      <c r="K135" s="16"/>
      <c r="L135" s="16"/>
      <c r="M135" s="16"/>
      <c r="N135" s="16"/>
      <c r="O135" s="16"/>
      <c r="P135" s="16"/>
      <c r="Q135" s="17" t="s">
        <v>3</v>
      </c>
      <c r="R135" s="16" t="str">
        <f>CONCATENATE(B135,Q135)</f>
        <v>D</v>
      </c>
      <c r="S135" s="16"/>
    </row>
    <row r="136" spans="1:19" ht="15.6" x14ac:dyDescent="0.25">
      <c r="A136" s="9"/>
      <c r="B136" s="26"/>
      <c r="C136" s="23"/>
      <c r="D136" s="24"/>
      <c r="J136" s="15"/>
    </row>
    <row r="137" spans="1:19" ht="15.6" x14ac:dyDescent="0.25">
      <c r="A137" s="9"/>
      <c r="B137" s="27"/>
      <c r="C137" s="19" t="str">
        <f ca="1">+CONCATENATE(K137,".- ",G137)</f>
        <v>23.- 0</v>
      </c>
      <c r="D137" s="20"/>
      <c r="E137" s="9"/>
      <c r="F137" s="9"/>
      <c r="G137" s="36">
        <f ca="1">IF(J138="FIN","",LOOKUP(I137,DATOS!A:A,DATOS!G:G))</f>
        <v>0</v>
      </c>
      <c r="H137" s="36">
        <f ca="1">IF(J138="FIN",0,LOOKUP(I137,DATOS!A:A,DATOS!N:N))</f>
        <v>0</v>
      </c>
      <c r="I137" s="31">
        <f>+I131+1</f>
        <v>185</v>
      </c>
      <c r="J137" s="56">
        <f>IF(LOOKUP(I137,DATOS!A:A,DATOS!C:C)=0,J131,(LOOKUP(I137,DATOS!A:A,DATOS!C:C)))</f>
        <v>3</v>
      </c>
      <c r="K137" s="18">
        <f>+K131+1</f>
        <v>23</v>
      </c>
      <c r="L137" s="16" t="s">
        <v>31</v>
      </c>
      <c r="M137" s="16" t="s">
        <v>32</v>
      </c>
      <c r="N137" s="16" t="s">
        <v>37</v>
      </c>
      <c r="O137" s="16" t="s">
        <v>33</v>
      </c>
      <c r="P137" s="16" t="s">
        <v>34</v>
      </c>
      <c r="Q137" s="16" t="s">
        <v>35</v>
      </c>
      <c r="R137" s="16" t="str">
        <f ca="1">CONCATENATE("X",H137)</f>
        <v>X0</v>
      </c>
      <c r="S137" s="16" t="s">
        <v>36</v>
      </c>
    </row>
    <row r="138" spans="1:19" ht="15.6" x14ac:dyDescent="0.25">
      <c r="A138" s="185">
        <f ca="1">IF($E$2="X",0,IF(K139&gt;2,H137,K139))</f>
        <v>0</v>
      </c>
      <c r="B138" s="25"/>
      <c r="C138" s="21" t="str">
        <f ca="1">+CONCATENATE(I138," ",G138)</f>
        <v>a) 0</v>
      </c>
      <c r="D138" s="22"/>
      <c r="G138" s="34">
        <f ca="1">IF(J138="FIN","",LOOKUP(I137,DATOS!A:A,DATOS!J:J))</f>
        <v>0</v>
      </c>
      <c r="I138" s="31" t="s">
        <v>53</v>
      </c>
      <c r="J138" s="37" t="str">
        <f>IF(J132="FIN","FIN",IF(J137=J131,"","FIN"))</f>
        <v/>
      </c>
      <c r="K138" s="16" t="s">
        <v>5</v>
      </c>
      <c r="L138" s="16">
        <f ca="1">IF(M138&gt;0,0,P138)</f>
        <v>0</v>
      </c>
      <c r="M138" s="16">
        <f ca="1">IF(P139&gt;0,1,0)</f>
        <v>0</v>
      </c>
      <c r="N138" s="16">
        <f ca="1">IF(M138=1,-1/COUNTA(Q138:Q141),0)</f>
        <v>0</v>
      </c>
      <c r="O138" s="16">
        <f>COUNTA(B138:B141)</f>
        <v>0</v>
      </c>
      <c r="P138" s="16">
        <f ca="1">COUNTIF(R138:R141,R137)</f>
        <v>0</v>
      </c>
      <c r="Q138" s="17" t="s">
        <v>0</v>
      </c>
      <c r="R138" s="16" t="str">
        <f>CONCATENATE(B138,Q138)</f>
        <v>A</v>
      </c>
      <c r="S138" s="16">
        <f ca="1">IF(P138&gt;0,P138+O138,O138*3)</f>
        <v>0</v>
      </c>
    </row>
    <row r="139" spans="1:19" ht="15.6" x14ac:dyDescent="0.25">
      <c r="A139" s="185"/>
      <c r="B139" s="25"/>
      <c r="C139" s="21" t="str">
        <f ca="1">+CONCATENATE(I139," ",G139)</f>
        <v>b) 0</v>
      </c>
      <c r="D139" s="22"/>
      <c r="G139" s="34">
        <f ca="1">IF(J138="FIN","",LOOKUP(I137,DATOS!A:A,DATOS!K:K))</f>
        <v>0</v>
      </c>
      <c r="I139" s="31" t="s">
        <v>52</v>
      </c>
      <c r="K139" s="16">
        <f ca="1">S138</f>
        <v>0</v>
      </c>
      <c r="L139" s="16"/>
      <c r="M139" s="16"/>
      <c r="N139" s="16"/>
      <c r="O139" s="16"/>
      <c r="P139" s="16">
        <f ca="1">O138-P138</f>
        <v>0</v>
      </c>
      <c r="Q139" s="17" t="s">
        <v>1</v>
      </c>
      <c r="R139" s="16" t="str">
        <f>CONCATENATE(B139,Q139)</f>
        <v>B</v>
      </c>
      <c r="S139" s="16"/>
    </row>
    <row r="140" spans="1:19" ht="15.6" x14ac:dyDescent="0.25">
      <c r="A140" s="185"/>
      <c r="B140" s="25"/>
      <c r="C140" s="21" t="str">
        <f ca="1">+CONCATENATE(I140," ",G140)</f>
        <v>c) 0</v>
      </c>
      <c r="D140" s="22"/>
      <c r="G140" s="34">
        <f ca="1">IF(J138="FIN","",LOOKUP(I137,DATOS!A:A,DATOS!L:L))</f>
        <v>0</v>
      </c>
      <c r="I140" s="31" t="s">
        <v>51</v>
      </c>
      <c r="K140" s="16"/>
      <c r="L140" s="16"/>
      <c r="M140" s="16"/>
      <c r="N140" s="16"/>
      <c r="O140" s="16"/>
      <c r="P140" s="16"/>
      <c r="Q140" s="17" t="s">
        <v>2</v>
      </c>
      <c r="R140" s="16" t="str">
        <f>CONCATENATE(B140,Q140)</f>
        <v>C</v>
      </c>
      <c r="S140" s="16"/>
    </row>
    <row r="141" spans="1:19" ht="15.6" x14ac:dyDescent="0.25">
      <c r="A141" s="185"/>
      <c r="B141" s="25"/>
      <c r="C141" s="21" t="str">
        <f ca="1">+CONCATENATE(I141," ",G141)</f>
        <v>d) 0</v>
      </c>
      <c r="D141" s="22"/>
      <c r="G141" s="34">
        <f ca="1">IF(J138="FIN","",LOOKUP(I137,DATOS!A:A,DATOS!M:M))</f>
        <v>0</v>
      </c>
      <c r="I141" s="31" t="s">
        <v>43</v>
      </c>
      <c r="K141" s="16"/>
      <c r="L141" s="16"/>
      <c r="M141" s="16"/>
      <c r="N141" s="16"/>
      <c r="O141" s="16"/>
      <c r="P141" s="16"/>
      <c r="Q141" s="17" t="s">
        <v>3</v>
      </c>
      <c r="R141" s="16" t="str">
        <f>CONCATENATE(B141,Q141)</f>
        <v>D</v>
      </c>
      <c r="S141" s="16"/>
    </row>
    <row r="142" spans="1:19" ht="15.6" x14ac:dyDescent="0.25">
      <c r="A142" s="9"/>
      <c r="B142" s="26"/>
      <c r="C142" s="23"/>
      <c r="D142" s="24"/>
      <c r="J142" s="15"/>
    </row>
    <row r="143" spans="1:19" ht="15.6" x14ac:dyDescent="0.25">
      <c r="A143" s="9"/>
      <c r="B143" s="27"/>
      <c r="C143" s="19" t="str">
        <f ca="1">+CONCATENATE(K143,".- ",G143)</f>
        <v>24.- 0</v>
      </c>
      <c r="D143" s="20"/>
      <c r="E143" s="9"/>
      <c r="F143" s="9"/>
      <c r="G143" s="36">
        <f ca="1">IF(J144="FIN","",LOOKUP(I143,DATOS!A:A,DATOS!G:G))</f>
        <v>0</v>
      </c>
      <c r="H143" s="36">
        <f ca="1">IF(J144="FIN",0,LOOKUP(I143,DATOS!A:A,DATOS!N:N))</f>
        <v>0</v>
      </c>
      <c r="I143" s="31">
        <f>+I137+1</f>
        <v>186</v>
      </c>
      <c r="J143" s="56">
        <f>IF(LOOKUP(I143,DATOS!A:A,DATOS!C:C)=0,J137,(LOOKUP(I143,DATOS!A:A,DATOS!C:C)))</f>
        <v>3</v>
      </c>
      <c r="K143" s="18">
        <f>+K137+1</f>
        <v>24</v>
      </c>
      <c r="L143" s="16" t="s">
        <v>31</v>
      </c>
      <c r="M143" s="16" t="s">
        <v>32</v>
      </c>
      <c r="N143" s="16" t="s">
        <v>37</v>
      </c>
      <c r="O143" s="16" t="s">
        <v>33</v>
      </c>
      <c r="P143" s="16" t="s">
        <v>34</v>
      </c>
      <c r="Q143" s="16" t="s">
        <v>35</v>
      </c>
      <c r="R143" s="16" t="str">
        <f ca="1">CONCATENATE("X",H143)</f>
        <v>X0</v>
      </c>
      <c r="S143" s="16" t="s">
        <v>36</v>
      </c>
    </row>
    <row r="144" spans="1:19" ht="15.6" x14ac:dyDescent="0.25">
      <c r="A144" s="185">
        <f ca="1">IF($E$2="X",0,IF(K145&gt;2,H143,K145))</f>
        <v>0</v>
      </c>
      <c r="B144" s="25"/>
      <c r="C144" s="21" t="str">
        <f ca="1">+CONCATENATE(I144," ",G144)</f>
        <v>a) 0</v>
      </c>
      <c r="D144" s="22"/>
      <c r="G144" s="34">
        <f ca="1">IF(J144="FIN","",LOOKUP(I143,DATOS!A:A,DATOS!J:J))</f>
        <v>0</v>
      </c>
      <c r="I144" s="31" t="s">
        <v>53</v>
      </c>
      <c r="J144" s="37" t="str">
        <f>IF(J138="FIN","FIN",IF(J143=J137,"","FIN"))</f>
        <v/>
      </c>
      <c r="K144" s="16" t="s">
        <v>5</v>
      </c>
      <c r="L144" s="16">
        <f ca="1">IF(M144&gt;0,0,P144)</f>
        <v>0</v>
      </c>
      <c r="M144" s="16">
        <f ca="1">IF(P145&gt;0,1,0)</f>
        <v>0</v>
      </c>
      <c r="N144" s="16">
        <f ca="1">IF(M144=1,-1/COUNTA(Q144:Q147),0)</f>
        <v>0</v>
      </c>
      <c r="O144" s="16">
        <f>COUNTA(B144:B147)</f>
        <v>0</v>
      </c>
      <c r="P144" s="16">
        <f ca="1">COUNTIF(R144:R147,R143)</f>
        <v>0</v>
      </c>
      <c r="Q144" s="17" t="s">
        <v>0</v>
      </c>
      <c r="R144" s="16" t="str">
        <f>CONCATENATE(B144,Q144)</f>
        <v>A</v>
      </c>
      <c r="S144" s="16">
        <f ca="1">IF(P144&gt;0,P144+O144,O144*3)</f>
        <v>0</v>
      </c>
    </row>
    <row r="145" spans="1:19" ht="15.6" x14ac:dyDescent="0.25">
      <c r="A145" s="185"/>
      <c r="B145" s="25"/>
      <c r="C145" s="21" t="str">
        <f ca="1">+CONCATENATE(I145," ",G145)</f>
        <v>b) 0</v>
      </c>
      <c r="D145" s="22"/>
      <c r="G145" s="34">
        <f ca="1">IF(J144="FIN","",LOOKUP(I143,DATOS!A:A,DATOS!K:K))</f>
        <v>0</v>
      </c>
      <c r="I145" s="31" t="s">
        <v>52</v>
      </c>
      <c r="K145" s="16">
        <f ca="1">S144</f>
        <v>0</v>
      </c>
      <c r="L145" s="16"/>
      <c r="M145" s="16"/>
      <c r="N145" s="16"/>
      <c r="O145" s="16"/>
      <c r="P145" s="16">
        <f ca="1">O144-P144</f>
        <v>0</v>
      </c>
      <c r="Q145" s="17" t="s">
        <v>1</v>
      </c>
      <c r="R145" s="16" t="str">
        <f>CONCATENATE(B145,Q145)</f>
        <v>B</v>
      </c>
      <c r="S145" s="16"/>
    </row>
    <row r="146" spans="1:19" ht="15.6" x14ac:dyDescent="0.25">
      <c r="A146" s="185"/>
      <c r="B146" s="25"/>
      <c r="C146" s="21" t="str">
        <f ca="1">+CONCATENATE(I146," ",G146)</f>
        <v>c) 0</v>
      </c>
      <c r="D146" s="22"/>
      <c r="G146" s="34">
        <f ca="1">IF(J144="FIN","",LOOKUP(I143,DATOS!A:A,DATOS!L:L))</f>
        <v>0</v>
      </c>
      <c r="I146" s="31" t="s">
        <v>51</v>
      </c>
      <c r="K146" s="16"/>
      <c r="L146" s="16"/>
      <c r="M146" s="16"/>
      <c r="N146" s="16"/>
      <c r="O146" s="16"/>
      <c r="P146" s="16"/>
      <c r="Q146" s="17" t="s">
        <v>2</v>
      </c>
      <c r="R146" s="16" t="str">
        <f>CONCATENATE(B146,Q146)</f>
        <v>C</v>
      </c>
      <c r="S146" s="16"/>
    </row>
    <row r="147" spans="1:19" ht="15.6" x14ac:dyDescent="0.25">
      <c r="A147" s="185"/>
      <c r="B147" s="25"/>
      <c r="C147" s="21" t="str">
        <f ca="1">+CONCATENATE(I147," ",G147)</f>
        <v>d) 0</v>
      </c>
      <c r="D147" s="22"/>
      <c r="G147" s="34">
        <f ca="1">IF(J144="FIN","",LOOKUP(I143,DATOS!A:A,DATOS!M:M))</f>
        <v>0</v>
      </c>
      <c r="I147" s="31" t="s">
        <v>43</v>
      </c>
      <c r="K147" s="16"/>
      <c r="L147" s="16"/>
      <c r="M147" s="16"/>
      <c r="N147" s="16"/>
      <c r="O147" s="16"/>
      <c r="P147" s="16"/>
      <c r="Q147" s="17" t="s">
        <v>3</v>
      </c>
      <c r="R147" s="16" t="str">
        <f>CONCATENATE(B147,Q147)</f>
        <v>D</v>
      </c>
      <c r="S147" s="16"/>
    </row>
    <row r="148" spans="1:19" ht="15.6" x14ac:dyDescent="0.25">
      <c r="A148" s="9"/>
      <c r="B148" s="26"/>
      <c r="C148" s="23"/>
      <c r="D148" s="24"/>
      <c r="J148" s="15"/>
    </row>
    <row r="149" spans="1:19" ht="15.6" x14ac:dyDescent="0.25">
      <c r="A149" s="9"/>
      <c r="B149" s="27"/>
      <c r="C149" s="19" t="str">
        <f ca="1">+CONCATENATE(K149,".- ",G149)</f>
        <v>25.- 0</v>
      </c>
      <c r="D149" s="20"/>
      <c r="E149" s="9"/>
      <c r="F149" s="9"/>
      <c r="G149" s="36">
        <f ca="1">IF(J150="FIN","",LOOKUP(I149,DATOS!A:A,DATOS!G:G))</f>
        <v>0</v>
      </c>
      <c r="H149" s="36">
        <f ca="1">IF(J150="FIN",0,LOOKUP(I149,DATOS!A:A,DATOS!N:N))</f>
        <v>0</v>
      </c>
      <c r="I149" s="31">
        <f>+I143+1</f>
        <v>187</v>
      </c>
      <c r="J149" s="56">
        <f>IF(LOOKUP(I149,DATOS!A:A,DATOS!C:C)=0,J143,(LOOKUP(I149,DATOS!A:A,DATOS!C:C)))</f>
        <v>3</v>
      </c>
      <c r="K149" s="18">
        <f>+K143+1</f>
        <v>25</v>
      </c>
      <c r="L149" s="16" t="s">
        <v>31</v>
      </c>
      <c r="M149" s="16" t="s">
        <v>32</v>
      </c>
      <c r="N149" s="16" t="s">
        <v>37</v>
      </c>
      <c r="O149" s="16" t="s">
        <v>33</v>
      </c>
      <c r="P149" s="16" t="s">
        <v>34</v>
      </c>
      <c r="Q149" s="16" t="s">
        <v>35</v>
      </c>
      <c r="R149" s="16" t="str">
        <f ca="1">CONCATENATE("X",H149)</f>
        <v>X0</v>
      </c>
      <c r="S149" s="16" t="s">
        <v>36</v>
      </c>
    </row>
    <row r="150" spans="1:19" ht="15.6" x14ac:dyDescent="0.25">
      <c r="A150" s="185">
        <f ca="1">IF($E$2="X",0,IF(K151&gt;2,H149,K151))</f>
        <v>0</v>
      </c>
      <c r="B150" s="25"/>
      <c r="C150" s="21" t="str">
        <f ca="1">+CONCATENATE(I150," ",G150)</f>
        <v>a) 0</v>
      </c>
      <c r="D150" s="22"/>
      <c r="G150" s="34">
        <f ca="1">IF(J150="FIN","",LOOKUP(I149,DATOS!A:A,DATOS!J:J))</f>
        <v>0</v>
      </c>
      <c r="I150" s="31" t="s">
        <v>53</v>
      </c>
      <c r="J150" s="37" t="str">
        <f>IF(J144="FIN","FIN",IF(J149=J143,"","FIN"))</f>
        <v/>
      </c>
      <c r="K150" s="16" t="s">
        <v>5</v>
      </c>
      <c r="L150" s="16">
        <f ca="1">IF(M150&gt;0,0,P150)</f>
        <v>0</v>
      </c>
      <c r="M150" s="16">
        <f ca="1">IF(P151&gt;0,1,0)</f>
        <v>0</v>
      </c>
      <c r="N150" s="16">
        <f ca="1">IF(M150=1,-1/COUNTA(Q150:Q153),0)</f>
        <v>0</v>
      </c>
      <c r="O150" s="16">
        <f>COUNTA(B150:B153)</f>
        <v>0</v>
      </c>
      <c r="P150" s="16">
        <f ca="1">COUNTIF(R150:R153,R149)</f>
        <v>0</v>
      </c>
      <c r="Q150" s="17" t="s">
        <v>0</v>
      </c>
      <c r="R150" s="16" t="str">
        <f>CONCATENATE(B150,Q150)</f>
        <v>A</v>
      </c>
      <c r="S150" s="16">
        <f ca="1">IF(P150&gt;0,P150+O150,O150*3)</f>
        <v>0</v>
      </c>
    </row>
    <row r="151" spans="1:19" ht="15.6" x14ac:dyDescent="0.25">
      <c r="A151" s="185"/>
      <c r="B151" s="25"/>
      <c r="C151" s="21" t="str">
        <f ca="1">+CONCATENATE(I151," ",G151)</f>
        <v>b) 0</v>
      </c>
      <c r="D151" s="22"/>
      <c r="G151" s="34">
        <f ca="1">IF(J150="FIN","",LOOKUP(I149,DATOS!A:A,DATOS!K:K))</f>
        <v>0</v>
      </c>
      <c r="I151" s="31" t="s">
        <v>52</v>
      </c>
      <c r="K151" s="16">
        <f ca="1">S150</f>
        <v>0</v>
      </c>
      <c r="L151" s="16"/>
      <c r="M151" s="16"/>
      <c r="N151" s="16"/>
      <c r="O151" s="16"/>
      <c r="P151" s="16">
        <f ca="1">O150-P150</f>
        <v>0</v>
      </c>
      <c r="Q151" s="17" t="s">
        <v>1</v>
      </c>
      <c r="R151" s="16" t="str">
        <f>CONCATENATE(B151,Q151)</f>
        <v>B</v>
      </c>
      <c r="S151" s="16"/>
    </row>
    <row r="152" spans="1:19" ht="15.6" x14ac:dyDescent="0.25">
      <c r="A152" s="185"/>
      <c r="B152" s="25"/>
      <c r="C152" s="21" t="str">
        <f ca="1">+CONCATENATE(I152," ",G152)</f>
        <v>c) 0</v>
      </c>
      <c r="D152" s="22"/>
      <c r="G152" s="34">
        <f ca="1">IF(J150="FIN","",LOOKUP(I149,DATOS!A:A,DATOS!L:L))</f>
        <v>0</v>
      </c>
      <c r="I152" s="31" t="s">
        <v>51</v>
      </c>
      <c r="K152" s="16"/>
      <c r="L152" s="16"/>
      <c r="M152" s="16"/>
      <c r="N152" s="16"/>
      <c r="O152" s="16"/>
      <c r="P152" s="16"/>
      <c r="Q152" s="17" t="s">
        <v>2</v>
      </c>
      <c r="R152" s="16" t="str">
        <f>CONCATENATE(B152,Q152)</f>
        <v>C</v>
      </c>
      <c r="S152" s="16"/>
    </row>
    <row r="153" spans="1:19" ht="15.6" x14ac:dyDescent="0.25">
      <c r="A153" s="185"/>
      <c r="B153" s="25"/>
      <c r="C153" s="21" t="str">
        <f ca="1">+CONCATENATE(I153," ",G153)</f>
        <v>d) 0</v>
      </c>
      <c r="D153" s="22"/>
      <c r="G153" s="34">
        <f ca="1">IF(J150="FIN","",LOOKUP(I149,DATOS!A:A,DATOS!M:M))</f>
        <v>0</v>
      </c>
      <c r="I153" s="31" t="s">
        <v>43</v>
      </c>
      <c r="K153" s="16"/>
      <c r="L153" s="16"/>
      <c r="M153" s="16"/>
      <c r="N153" s="16"/>
      <c r="O153" s="16"/>
      <c r="P153" s="16"/>
      <c r="Q153" s="17" t="s">
        <v>3</v>
      </c>
      <c r="R153" s="16" t="str">
        <f>CONCATENATE(B153,Q153)</f>
        <v>D</v>
      </c>
      <c r="S153" s="16"/>
    </row>
    <row r="154" spans="1:19" ht="15.6" x14ac:dyDescent="0.25">
      <c r="A154" s="9"/>
      <c r="B154" s="26"/>
      <c r="C154" s="23"/>
      <c r="D154" s="24"/>
      <c r="J154" s="15"/>
    </row>
    <row r="155" spans="1:19" ht="15.6" x14ac:dyDescent="0.25">
      <c r="A155" s="9"/>
      <c r="B155" s="27"/>
      <c r="C155" s="19" t="str">
        <f ca="1">+CONCATENATE(K155,".- ",G155)</f>
        <v>26.- 0</v>
      </c>
      <c r="D155" s="20"/>
      <c r="E155" s="9"/>
      <c r="F155" s="9"/>
      <c r="G155" s="36">
        <f ca="1">IF(J156="FIN","",LOOKUP(I155,DATOS!A:A,DATOS!G:G))</f>
        <v>0</v>
      </c>
      <c r="H155" s="36">
        <f ca="1">IF(J156="FIN",0,LOOKUP(I155,DATOS!A:A,DATOS!N:N))</f>
        <v>0</v>
      </c>
      <c r="I155" s="31">
        <f>+I149+1</f>
        <v>188</v>
      </c>
      <c r="J155" s="56">
        <f>IF(LOOKUP(I155,DATOS!A:A,DATOS!C:C)=0,J149,(LOOKUP(I155,DATOS!A:A,DATOS!C:C)))</f>
        <v>3</v>
      </c>
      <c r="K155" s="18">
        <f>+K149+1</f>
        <v>26</v>
      </c>
      <c r="L155" s="16" t="s">
        <v>31</v>
      </c>
      <c r="M155" s="16" t="s">
        <v>32</v>
      </c>
      <c r="N155" s="16" t="s">
        <v>37</v>
      </c>
      <c r="O155" s="16" t="s">
        <v>33</v>
      </c>
      <c r="P155" s="16" t="s">
        <v>34</v>
      </c>
      <c r="Q155" s="16" t="s">
        <v>35</v>
      </c>
      <c r="R155" s="16" t="str">
        <f ca="1">CONCATENATE("X",H155)</f>
        <v>X0</v>
      </c>
      <c r="S155" s="16" t="s">
        <v>36</v>
      </c>
    </row>
    <row r="156" spans="1:19" ht="15.6" x14ac:dyDescent="0.25">
      <c r="A156" s="185">
        <f ca="1">IF($E$2="X",0,IF(K157&gt;2,H155,K157))</f>
        <v>0</v>
      </c>
      <c r="B156" s="25"/>
      <c r="C156" s="21" t="str">
        <f ca="1">+CONCATENATE(I156," ",G156)</f>
        <v>a) 0</v>
      </c>
      <c r="D156" s="22"/>
      <c r="G156" s="34">
        <f ca="1">IF(J156="FIN","",LOOKUP(I155,DATOS!A:A,DATOS!J:J))</f>
        <v>0</v>
      </c>
      <c r="I156" s="31" t="s">
        <v>53</v>
      </c>
      <c r="J156" s="37" t="str">
        <f>IF(J150="FIN","FIN",IF(J155=J149,"","FIN"))</f>
        <v/>
      </c>
      <c r="K156" s="16" t="s">
        <v>5</v>
      </c>
      <c r="L156" s="16">
        <f ca="1">IF(M156&gt;0,0,P156)</f>
        <v>0</v>
      </c>
      <c r="M156" s="16">
        <f ca="1">IF(P157&gt;0,1,0)</f>
        <v>0</v>
      </c>
      <c r="N156" s="16">
        <f ca="1">IF(M156=1,-1/COUNTA(Q156:Q159),0)</f>
        <v>0</v>
      </c>
      <c r="O156" s="16">
        <f>COUNTA(B156:B159)</f>
        <v>0</v>
      </c>
      <c r="P156" s="16">
        <f ca="1">COUNTIF(R156:R159,R155)</f>
        <v>0</v>
      </c>
      <c r="Q156" s="17" t="s">
        <v>0</v>
      </c>
      <c r="R156" s="16" t="str">
        <f>CONCATENATE(B156,Q156)</f>
        <v>A</v>
      </c>
      <c r="S156" s="16">
        <f ca="1">IF(P156&gt;0,P156+O156,O156*3)</f>
        <v>0</v>
      </c>
    </row>
    <row r="157" spans="1:19" ht="15.6" x14ac:dyDescent="0.25">
      <c r="A157" s="185"/>
      <c r="B157" s="25"/>
      <c r="C157" s="21" t="str">
        <f ca="1">+CONCATENATE(I157," ",G157)</f>
        <v>b) 0</v>
      </c>
      <c r="D157" s="22"/>
      <c r="G157" s="34">
        <f ca="1">IF(J156="FIN","",LOOKUP(I155,DATOS!A:A,DATOS!K:K))</f>
        <v>0</v>
      </c>
      <c r="I157" s="31" t="s">
        <v>52</v>
      </c>
      <c r="K157" s="16">
        <f ca="1">S156</f>
        <v>0</v>
      </c>
      <c r="L157" s="16"/>
      <c r="M157" s="16"/>
      <c r="N157" s="16"/>
      <c r="O157" s="16"/>
      <c r="P157" s="16">
        <f ca="1">O156-P156</f>
        <v>0</v>
      </c>
      <c r="Q157" s="17" t="s">
        <v>1</v>
      </c>
      <c r="R157" s="16" t="str">
        <f>CONCATENATE(B157,Q157)</f>
        <v>B</v>
      </c>
      <c r="S157" s="16"/>
    </row>
    <row r="158" spans="1:19" ht="15.6" x14ac:dyDescent="0.25">
      <c r="A158" s="185"/>
      <c r="B158" s="25"/>
      <c r="C158" s="21" t="str">
        <f ca="1">+CONCATENATE(I158," ",G158)</f>
        <v>c) 0</v>
      </c>
      <c r="D158" s="22"/>
      <c r="G158" s="34">
        <f ca="1">IF(J156="FIN","",LOOKUP(I155,DATOS!A:A,DATOS!L:L))</f>
        <v>0</v>
      </c>
      <c r="I158" s="31" t="s">
        <v>51</v>
      </c>
      <c r="K158" s="16"/>
      <c r="L158" s="16"/>
      <c r="M158" s="16"/>
      <c r="N158" s="16"/>
      <c r="O158" s="16"/>
      <c r="P158" s="16"/>
      <c r="Q158" s="17" t="s">
        <v>2</v>
      </c>
      <c r="R158" s="16" t="str">
        <f>CONCATENATE(B158,Q158)</f>
        <v>C</v>
      </c>
      <c r="S158" s="16"/>
    </row>
    <row r="159" spans="1:19" ht="15.6" x14ac:dyDescent="0.25">
      <c r="A159" s="185"/>
      <c r="B159" s="25"/>
      <c r="C159" s="21" t="str">
        <f ca="1">+CONCATENATE(I159," ",G159)</f>
        <v>d) 0</v>
      </c>
      <c r="D159" s="22"/>
      <c r="G159" s="34">
        <f ca="1">IF(J156="FIN","",LOOKUP(I155,DATOS!A:A,DATOS!M:M))</f>
        <v>0</v>
      </c>
      <c r="I159" s="31" t="s">
        <v>43</v>
      </c>
      <c r="K159" s="16"/>
      <c r="L159" s="16"/>
      <c r="M159" s="16"/>
      <c r="N159" s="16"/>
      <c r="O159" s="16"/>
      <c r="P159" s="16"/>
      <c r="Q159" s="17" t="s">
        <v>3</v>
      </c>
      <c r="R159" s="16" t="str">
        <f>CONCATENATE(B159,Q159)</f>
        <v>D</v>
      </c>
      <c r="S159" s="16"/>
    </row>
    <row r="160" spans="1:19" ht="15.6" x14ac:dyDescent="0.25">
      <c r="A160" s="9"/>
      <c r="B160" s="26"/>
      <c r="C160" s="23"/>
      <c r="D160" s="24"/>
      <c r="J160" s="15"/>
    </row>
    <row r="161" spans="1:19" ht="15.6" x14ac:dyDescent="0.25">
      <c r="A161" s="9"/>
      <c r="B161" s="27"/>
      <c r="C161" s="19" t="str">
        <f ca="1">+CONCATENATE(K161,".- ",G161)</f>
        <v>27.- 0</v>
      </c>
      <c r="D161" s="20"/>
      <c r="E161" s="9"/>
      <c r="F161" s="9"/>
      <c r="G161" s="36">
        <f ca="1">IF(J162="FIN","",LOOKUP(I161,DATOS!A:A,DATOS!G:G))</f>
        <v>0</v>
      </c>
      <c r="H161" s="36">
        <f ca="1">IF(J162="FIN",0,LOOKUP(I161,DATOS!A:A,DATOS!N:N))</f>
        <v>0</v>
      </c>
      <c r="I161" s="31">
        <f>+I155+1</f>
        <v>189</v>
      </c>
      <c r="J161" s="56">
        <f>IF(LOOKUP(I161,DATOS!A:A,DATOS!C:C)=0,J155,(LOOKUP(I161,DATOS!A:A,DATOS!C:C)))</f>
        <v>3</v>
      </c>
      <c r="K161" s="18">
        <f>+K155+1</f>
        <v>27</v>
      </c>
      <c r="L161" s="16" t="s">
        <v>31</v>
      </c>
      <c r="M161" s="16" t="s">
        <v>32</v>
      </c>
      <c r="N161" s="16" t="s">
        <v>37</v>
      </c>
      <c r="O161" s="16" t="s">
        <v>33</v>
      </c>
      <c r="P161" s="16" t="s">
        <v>34</v>
      </c>
      <c r="Q161" s="16" t="s">
        <v>35</v>
      </c>
      <c r="R161" s="16" t="str">
        <f ca="1">CONCATENATE("X",H161)</f>
        <v>X0</v>
      </c>
      <c r="S161" s="16" t="s">
        <v>36</v>
      </c>
    </row>
    <row r="162" spans="1:19" ht="15.6" x14ac:dyDescent="0.25">
      <c r="A162" s="185">
        <f ca="1">IF($E$2="X",0,IF(K163&gt;2,H161,K163))</f>
        <v>0</v>
      </c>
      <c r="B162" s="25"/>
      <c r="C162" s="21" t="str">
        <f ca="1">+CONCATENATE(I162," ",G162)</f>
        <v>a) 0</v>
      </c>
      <c r="D162" s="22"/>
      <c r="G162" s="34">
        <f ca="1">IF(J162="FIN","",LOOKUP(I161,DATOS!A:A,DATOS!J:J))</f>
        <v>0</v>
      </c>
      <c r="I162" s="31" t="s">
        <v>53</v>
      </c>
      <c r="J162" s="37" t="str">
        <f>IF(J156="FIN","FIN",IF(J161=J155,"","FIN"))</f>
        <v/>
      </c>
      <c r="K162" s="16" t="s">
        <v>5</v>
      </c>
      <c r="L162" s="16">
        <f ca="1">IF(M162&gt;0,0,P162)</f>
        <v>0</v>
      </c>
      <c r="M162" s="16">
        <f ca="1">IF(P163&gt;0,1,0)</f>
        <v>0</v>
      </c>
      <c r="N162" s="16">
        <f ca="1">IF(M162=1,-1/COUNTA(Q162:Q165),0)</f>
        <v>0</v>
      </c>
      <c r="O162" s="16">
        <f>COUNTA(B162:B165)</f>
        <v>0</v>
      </c>
      <c r="P162" s="16">
        <f ca="1">COUNTIF(R162:R165,R161)</f>
        <v>0</v>
      </c>
      <c r="Q162" s="17" t="s">
        <v>0</v>
      </c>
      <c r="R162" s="16" t="str">
        <f>CONCATENATE(B162,Q162)</f>
        <v>A</v>
      </c>
      <c r="S162" s="16">
        <f ca="1">IF(P162&gt;0,P162+O162,O162*3)</f>
        <v>0</v>
      </c>
    </row>
    <row r="163" spans="1:19" ht="15.6" x14ac:dyDescent="0.25">
      <c r="A163" s="185"/>
      <c r="B163" s="25"/>
      <c r="C163" s="21" t="str">
        <f ca="1">+CONCATENATE(I163," ",G163)</f>
        <v>b) 0</v>
      </c>
      <c r="D163" s="22"/>
      <c r="G163" s="34">
        <f ca="1">IF(J162="FIN","",LOOKUP(I161,DATOS!A:A,DATOS!K:K))</f>
        <v>0</v>
      </c>
      <c r="I163" s="31" t="s">
        <v>52</v>
      </c>
      <c r="K163" s="16">
        <f ca="1">S162</f>
        <v>0</v>
      </c>
      <c r="L163" s="16"/>
      <c r="M163" s="16"/>
      <c r="N163" s="16"/>
      <c r="O163" s="16"/>
      <c r="P163" s="16">
        <f ca="1">O162-P162</f>
        <v>0</v>
      </c>
      <c r="Q163" s="17" t="s">
        <v>1</v>
      </c>
      <c r="R163" s="16" t="str">
        <f>CONCATENATE(B163,Q163)</f>
        <v>B</v>
      </c>
      <c r="S163" s="16"/>
    </row>
    <row r="164" spans="1:19" ht="15.6" x14ac:dyDescent="0.25">
      <c r="A164" s="185"/>
      <c r="B164" s="25"/>
      <c r="C164" s="21" t="str">
        <f ca="1">+CONCATENATE(I164," ",G164)</f>
        <v>c) 0</v>
      </c>
      <c r="D164" s="22"/>
      <c r="G164" s="34">
        <f ca="1">IF(J162="FIN","",LOOKUP(I161,DATOS!A:A,DATOS!L:L))</f>
        <v>0</v>
      </c>
      <c r="I164" s="31" t="s">
        <v>51</v>
      </c>
      <c r="K164" s="16"/>
      <c r="L164" s="16"/>
      <c r="M164" s="16"/>
      <c r="N164" s="16"/>
      <c r="O164" s="16"/>
      <c r="P164" s="16"/>
      <c r="Q164" s="17" t="s">
        <v>2</v>
      </c>
      <c r="R164" s="16" t="str">
        <f>CONCATENATE(B164,Q164)</f>
        <v>C</v>
      </c>
      <c r="S164" s="16"/>
    </row>
    <row r="165" spans="1:19" ht="15.6" x14ac:dyDescent="0.25">
      <c r="A165" s="185"/>
      <c r="B165" s="25"/>
      <c r="C165" s="21" t="str">
        <f ca="1">+CONCATENATE(I165," ",G165)</f>
        <v>d) 0</v>
      </c>
      <c r="D165" s="22"/>
      <c r="G165" s="34">
        <f ca="1">IF(J162="FIN","",LOOKUP(I161,DATOS!A:A,DATOS!M:M))</f>
        <v>0</v>
      </c>
      <c r="I165" s="31" t="s">
        <v>43</v>
      </c>
      <c r="K165" s="16"/>
      <c r="L165" s="16"/>
      <c r="M165" s="16"/>
      <c r="N165" s="16"/>
      <c r="O165" s="16"/>
      <c r="P165" s="16"/>
      <c r="Q165" s="17" t="s">
        <v>3</v>
      </c>
      <c r="R165" s="16" t="str">
        <f>CONCATENATE(B165,Q165)</f>
        <v>D</v>
      </c>
      <c r="S165" s="16"/>
    </row>
    <row r="166" spans="1:19" ht="15.6" x14ac:dyDescent="0.25">
      <c r="A166" s="9"/>
      <c r="B166" s="26"/>
      <c r="C166" s="23"/>
      <c r="D166" s="24"/>
      <c r="J166" s="15"/>
    </row>
    <row r="167" spans="1:19" ht="15.6" x14ac:dyDescent="0.25">
      <c r="A167" s="9"/>
      <c r="B167" s="27"/>
      <c r="C167" s="19" t="str">
        <f ca="1">+CONCATENATE(K167,".- ",G167)</f>
        <v>28.- 0</v>
      </c>
      <c r="D167" s="20"/>
      <c r="E167" s="9"/>
      <c r="F167" s="9"/>
      <c r="G167" s="36">
        <f ca="1">IF(J168="FIN","",LOOKUP(I167,DATOS!A:A,DATOS!G:G))</f>
        <v>0</v>
      </c>
      <c r="H167" s="36">
        <f ca="1">IF(J168="FIN",0,LOOKUP(I167,DATOS!A:A,DATOS!N:N))</f>
        <v>0</v>
      </c>
      <c r="I167" s="31">
        <f>+I161+1</f>
        <v>190</v>
      </c>
      <c r="J167" s="56">
        <f>IF(LOOKUP(I167,DATOS!A:A,DATOS!C:C)=0,J161,(LOOKUP(I167,DATOS!A:A,DATOS!C:C)))</f>
        <v>3</v>
      </c>
      <c r="K167" s="18">
        <f>+K161+1</f>
        <v>28</v>
      </c>
      <c r="L167" s="16" t="s">
        <v>31</v>
      </c>
      <c r="M167" s="16" t="s">
        <v>32</v>
      </c>
      <c r="N167" s="16" t="s">
        <v>37</v>
      </c>
      <c r="O167" s="16" t="s">
        <v>33</v>
      </c>
      <c r="P167" s="16" t="s">
        <v>34</v>
      </c>
      <c r="Q167" s="16" t="s">
        <v>35</v>
      </c>
      <c r="R167" s="16" t="str">
        <f ca="1">CONCATENATE("X",H167)</f>
        <v>X0</v>
      </c>
      <c r="S167" s="16" t="s">
        <v>36</v>
      </c>
    </row>
    <row r="168" spans="1:19" ht="15.6" x14ac:dyDescent="0.25">
      <c r="A168" s="185">
        <f ca="1">IF($E$2="X",0,IF(K169&gt;2,H167,K169))</f>
        <v>0</v>
      </c>
      <c r="B168" s="25"/>
      <c r="C168" s="21" t="str">
        <f ca="1">+CONCATENATE(I168," ",G168)</f>
        <v>a) 0</v>
      </c>
      <c r="D168" s="22"/>
      <c r="G168" s="34">
        <f ca="1">IF(J168="FIN","",LOOKUP(I167,DATOS!A:A,DATOS!J:J))</f>
        <v>0</v>
      </c>
      <c r="I168" s="31" t="s">
        <v>53</v>
      </c>
      <c r="J168" s="37" t="str">
        <f>IF(J162="FIN","FIN",IF(J167=J161,"","FIN"))</f>
        <v/>
      </c>
      <c r="K168" s="16" t="s">
        <v>5</v>
      </c>
      <c r="L168" s="16">
        <f ca="1">IF(M168&gt;0,0,P168)</f>
        <v>0</v>
      </c>
      <c r="M168" s="16">
        <f ca="1">IF(P169&gt;0,1,0)</f>
        <v>0</v>
      </c>
      <c r="N168" s="16">
        <f ca="1">IF(M168=1,-1/COUNTA(Q168:Q171),0)</f>
        <v>0</v>
      </c>
      <c r="O168" s="16">
        <f>COUNTA(B168:B171)</f>
        <v>0</v>
      </c>
      <c r="P168" s="16">
        <f ca="1">COUNTIF(R168:R171,R167)</f>
        <v>0</v>
      </c>
      <c r="Q168" s="17" t="s">
        <v>0</v>
      </c>
      <c r="R168" s="16" t="str">
        <f>CONCATENATE(B168,Q168)</f>
        <v>A</v>
      </c>
      <c r="S168" s="16">
        <f ca="1">IF(P168&gt;0,P168+O168,O168*3)</f>
        <v>0</v>
      </c>
    </row>
    <row r="169" spans="1:19" ht="15.6" x14ac:dyDescent="0.25">
      <c r="A169" s="185"/>
      <c r="B169" s="25"/>
      <c r="C169" s="21" t="str">
        <f ca="1">+CONCATENATE(I169," ",G169)</f>
        <v>b) 0</v>
      </c>
      <c r="D169" s="22"/>
      <c r="G169" s="34">
        <f ca="1">IF(J168="FIN","",LOOKUP(I167,DATOS!A:A,DATOS!K:K))</f>
        <v>0</v>
      </c>
      <c r="I169" s="31" t="s">
        <v>52</v>
      </c>
      <c r="K169" s="16">
        <f ca="1">S168</f>
        <v>0</v>
      </c>
      <c r="L169" s="16"/>
      <c r="M169" s="16"/>
      <c r="N169" s="16"/>
      <c r="O169" s="16"/>
      <c r="P169" s="16">
        <f ca="1">O168-P168</f>
        <v>0</v>
      </c>
      <c r="Q169" s="17" t="s">
        <v>1</v>
      </c>
      <c r="R169" s="16" t="str">
        <f>CONCATENATE(B169,Q169)</f>
        <v>B</v>
      </c>
      <c r="S169" s="16"/>
    </row>
    <row r="170" spans="1:19" ht="15.6" x14ac:dyDescent="0.25">
      <c r="A170" s="185"/>
      <c r="B170" s="25"/>
      <c r="C170" s="21" t="str">
        <f ca="1">+CONCATENATE(I170," ",G170)</f>
        <v>c) 0</v>
      </c>
      <c r="D170" s="22"/>
      <c r="G170" s="34">
        <f ca="1">IF(J168="FIN","",LOOKUP(I167,DATOS!A:A,DATOS!L:L))</f>
        <v>0</v>
      </c>
      <c r="I170" s="31" t="s">
        <v>51</v>
      </c>
      <c r="K170" s="16"/>
      <c r="L170" s="16"/>
      <c r="M170" s="16"/>
      <c r="N170" s="16"/>
      <c r="O170" s="16"/>
      <c r="P170" s="16"/>
      <c r="Q170" s="17" t="s">
        <v>2</v>
      </c>
      <c r="R170" s="16" t="str">
        <f>CONCATENATE(B170,Q170)</f>
        <v>C</v>
      </c>
      <c r="S170" s="16"/>
    </row>
    <row r="171" spans="1:19" ht="15.6" x14ac:dyDescent="0.25">
      <c r="A171" s="185"/>
      <c r="B171" s="25"/>
      <c r="C171" s="21" t="str">
        <f ca="1">+CONCATENATE(I171," ",G171)</f>
        <v>d) 0</v>
      </c>
      <c r="D171" s="22"/>
      <c r="G171" s="34">
        <f ca="1">IF(J168="FIN","",LOOKUP(I167,DATOS!A:A,DATOS!M:M))</f>
        <v>0</v>
      </c>
      <c r="I171" s="31" t="s">
        <v>43</v>
      </c>
      <c r="K171" s="16"/>
      <c r="L171" s="16"/>
      <c r="M171" s="16"/>
      <c r="N171" s="16"/>
      <c r="O171" s="16"/>
      <c r="P171" s="16"/>
      <c r="Q171" s="17" t="s">
        <v>3</v>
      </c>
      <c r="R171" s="16" t="str">
        <f>CONCATENATE(B171,Q171)</f>
        <v>D</v>
      </c>
      <c r="S171" s="16"/>
    </row>
    <row r="172" spans="1:19" ht="15.6" x14ac:dyDescent="0.25">
      <c r="A172" s="9"/>
      <c r="B172" s="26"/>
      <c r="C172" s="23"/>
      <c r="D172" s="24"/>
      <c r="J172" s="15"/>
    </row>
    <row r="173" spans="1:19" ht="15.6" x14ac:dyDescent="0.25">
      <c r="A173" s="9"/>
      <c r="B173" s="27"/>
      <c r="C173" s="19" t="str">
        <f ca="1">+CONCATENATE(K173,".- ",G173)</f>
        <v>29.- 0</v>
      </c>
      <c r="D173" s="20"/>
      <c r="E173" s="9"/>
      <c r="F173" s="9"/>
      <c r="G173" s="36">
        <f ca="1">IF(J174="FIN","",LOOKUP(I173,DATOS!A:A,DATOS!G:G))</f>
        <v>0</v>
      </c>
      <c r="H173" s="36">
        <f ca="1">IF(J174="FIN",0,LOOKUP(I173,DATOS!A:A,DATOS!N:N))</f>
        <v>0</v>
      </c>
      <c r="I173" s="31">
        <f>+I167+1</f>
        <v>191</v>
      </c>
      <c r="J173" s="56">
        <f>IF(LOOKUP(I173,DATOS!A:A,DATOS!C:C)=0,J167,(LOOKUP(I173,DATOS!A:A,DATOS!C:C)))</f>
        <v>3</v>
      </c>
      <c r="K173" s="18">
        <f>+K167+1</f>
        <v>29</v>
      </c>
      <c r="L173" s="16" t="s">
        <v>31</v>
      </c>
      <c r="M173" s="16" t="s">
        <v>32</v>
      </c>
      <c r="N173" s="16" t="s">
        <v>37</v>
      </c>
      <c r="O173" s="16" t="s">
        <v>33</v>
      </c>
      <c r="P173" s="16" t="s">
        <v>34</v>
      </c>
      <c r="Q173" s="16" t="s">
        <v>35</v>
      </c>
      <c r="R173" s="16" t="str">
        <f ca="1">CONCATENATE("X",H173)</f>
        <v>X0</v>
      </c>
      <c r="S173" s="16" t="s">
        <v>36</v>
      </c>
    </row>
    <row r="174" spans="1:19" ht="15.6" x14ac:dyDescent="0.25">
      <c r="A174" s="185">
        <f ca="1">IF($E$2="X",0,IF(K175&gt;2,H173,K175))</f>
        <v>0</v>
      </c>
      <c r="B174" s="25"/>
      <c r="C174" s="21" t="str">
        <f ca="1">+CONCATENATE(I174," ",G174)</f>
        <v>a) 0</v>
      </c>
      <c r="D174" s="22"/>
      <c r="G174" s="34">
        <f ca="1">IF(J174="FIN","",LOOKUP(I173,DATOS!A:A,DATOS!J:J))</f>
        <v>0</v>
      </c>
      <c r="I174" s="31" t="s">
        <v>53</v>
      </c>
      <c r="J174" s="37" t="str">
        <f>IF(J168="FIN","FIN",IF(J173=J167,"","FIN"))</f>
        <v/>
      </c>
      <c r="K174" s="16" t="s">
        <v>5</v>
      </c>
      <c r="L174" s="16">
        <f ca="1">IF(M174&gt;0,0,P174)</f>
        <v>0</v>
      </c>
      <c r="M174" s="16">
        <f ca="1">IF(P175&gt;0,1,0)</f>
        <v>0</v>
      </c>
      <c r="N174" s="16">
        <f ca="1">IF(M174=1,-1/COUNTA(Q174:Q177),0)</f>
        <v>0</v>
      </c>
      <c r="O174" s="16">
        <f>COUNTA(B174:B177)</f>
        <v>0</v>
      </c>
      <c r="P174" s="16">
        <f ca="1">COUNTIF(R174:R177,R173)</f>
        <v>0</v>
      </c>
      <c r="Q174" s="17" t="s">
        <v>0</v>
      </c>
      <c r="R174" s="16" t="str">
        <f>CONCATENATE(B174,Q174)</f>
        <v>A</v>
      </c>
      <c r="S174" s="16">
        <f ca="1">IF(P174&gt;0,P174+O174,O174*3)</f>
        <v>0</v>
      </c>
    </row>
    <row r="175" spans="1:19" ht="15.6" x14ac:dyDescent="0.25">
      <c r="A175" s="185"/>
      <c r="B175" s="25"/>
      <c r="C175" s="21" t="str">
        <f ca="1">+CONCATENATE(I175," ",G175)</f>
        <v>b) 0</v>
      </c>
      <c r="D175" s="22"/>
      <c r="G175" s="34">
        <f ca="1">IF(J174="FIN","",LOOKUP(I173,DATOS!A:A,DATOS!K:K))</f>
        <v>0</v>
      </c>
      <c r="I175" s="31" t="s">
        <v>52</v>
      </c>
      <c r="K175" s="16">
        <f ca="1">S174</f>
        <v>0</v>
      </c>
      <c r="L175" s="16"/>
      <c r="M175" s="16"/>
      <c r="N175" s="16"/>
      <c r="O175" s="16"/>
      <c r="P175" s="16">
        <f ca="1">O174-P174</f>
        <v>0</v>
      </c>
      <c r="Q175" s="17" t="s">
        <v>1</v>
      </c>
      <c r="R175" s="16" t="str">
        <f>CONCATENATE(B175,Q175)</f>
        <v>B</v>
      </c>
      <c r="S175" s="16"/>
    </row>
    <row r="176" spans="1:19" ht="15.6" x14ac:dyDescent="0.25">
      <c r="A176" s="185"/>
      <c r="B176" s="25"/>
      <c r="C176" s="21" t="str">
        <f ca="1">+CONCATENATE(I176," ",G176)</f>
        <v>c) 0</v>
      </c>
      <c r="D176" s="22"/>
      <c r="G176" s="34">
        <f ca="1">IF(J174="FIN","",LOOKUP(I173,DATOS!A:A,DATOS!L:L))</f>
        <v>0</v>
      </c>
      <c r="I176" s="31" t="s">
        <v>51</v>
      </c>
      <c r="K176" s="16"/>
      <c r="L176" s="16"/>
      <c r="M176" s="16"/>
      <c r="N176" s="16"/>
      <c r="O176" s="16"/>
      <c r="P176" s="16"/>
      <c r="Q176" s="17" t="s">
        <v>2</v>
      </c>
      <c r="R176" s="16" t="str">
        <f>CONCATENATE(B176,Q176)</f>
        <v>C</v>
      </c>
      <c r="S176" s="16"/>
    </row>
    <row r="177" spans="1:19" ht="15.6" x14ac:dyDescent="0.25">
      <c r="A177" s="185"/>
      <c r="B177" s="25"/>
      <c r="C177" s="21" t="str">
        <f ca="1">+CONCATENATE(I177," ",G177)</f>
        <v>d) 0</v>
      </c>
      <c r="D177" s="22"/>
      <c r="G177" s="34">
        <f ca="1">IF(J174="FIN","",LOOKUP(I173,DATOS!A:A,DATOS!M:M))</f>
        <v>0</v>
      </c>
      <c r="I177" s="31" t="s">
        <v>43</v>
      </c>
      <c r="K177" s="16"/>
      <c r="L177" s="16"/>
      <c r="M177" s="16"/>
      <c r="N177" s="16"/>
      <c r="O177" s="16"/>
      <c r="P177" s="16"/>
      <c r="Q177" s="17" t="s">
        <v>3</v>
      </c>
      <c r="R177" s="16" t="str">
        <f>CONCATENATE(B177,Q177)</f>
        <v>D</v>
      </c>
      <c r="S177" s="16"/>
    </row>
    <row r="178" spans="1:19" ht="15.6" x14ac:dyDescent="0.25">
      <c r="A178" s="9"/>
      <c r="B178" s="26"/>
      <c r="C178" s="23"/>
      <c r="D178" s="24"/>
      <c r="J178" s="15"/>
    </row>
    <row r="179" spans="1:19" ht="15.6" x14ac:dyDescent="0.25">
      <c r="A179" s="9"/>
      <c r="B179" s="27"/>
      <c r="C179" s="19" t="str">
        <f ca="1">+CONCATENATE(K179,".- ",G179)</f>
        <v>30.- 0</v>
      </c>
      <c r="D179" s="20"/>
      <c r="E179" s="9"/>
      <c r="F179" s="9"/>
      <c r="G179" s="36">
        <f ca="1">IF(J180="FIN","",LOOKUP(I179,DATOS!A:A,DATOS!G:G))</f>
        <v>0</v>
      </c>
      <c r="H179" s="36">
        <f ca="1">IF(J180="FIN",0,LOOKUP(I179,DATOS!A:A,DATOS!N:N))</f>
        <v>0</v>
      </c>
      <c r="I179" s="31">
        <f>+I173+1</f>
        <v>192</v>
      </c>
      <c r="J179" s="56">
        <f>IF(LOOKUP(I179,DATOS!A:A,DATOS!C:C)=0,J173,(LOOKUP(I179,DATOS!A:A,DATOS!C:C)))</f>
        <v>3</v>
      </c>
      <c r="K179" s="18">
        <f>+K173+1</f>
        <v>30</v>
      </c>
      <c r="L179" s="16" t="s">
        <v>31</v>
      </c>
      <c r="M179" s="16" t="s">
        <v>32</v>
      </c>
      <c r="N179" s="16" t="s">
        <v>37</v>
      </c>
      <c r="O179" s="16" t="s">
        <v>33</v>
      </c>
      <c r="P179" s="16" t="s">
        <v>34</v>
      </c>
      <c r="Q179" s="16" t="s">
        <v>35</v>
      </c>
      <c r="R179" s="16" t="str">
        <f ca="1">CONCATENATE("X",H179)</f>
        <v>X0</v>
      </c>
      <c r="S179" s="16" t="s">
        <v>36</v>
      </c>
    </row>
    <row r="180" spans="1:19" ht="15.6" x14ac:dyDescent="0.25">
      <c r="A180" s="185">
        <f ca="1">IF($E$2="X",0,IF(K181&gt;2,H179,K181))</f>
        <v>0</v>
      </c>
      <c r="B180" s="25"/>
      <c r="C180" s="21" t="str">
        <f ca="1">+CONCATENATE(I180," ",G180)</f>
        <v>a) 0</v>
      </c>
      <c r="D180" s="22"/>
      <c r="G180" s="34">
        <f ca="1">IF(J180="FIN","",LOOKUP(I179,DATOS!A:A,DATOS!J:J))</f>
        <v>0</v>
      </c>
      <c r="I180" s="31" t="s">
        <v>53</v>
      </c>
      <c r="J180" s="37" t="str">
        <f>IF(J174="FIN","FIN",IF(J179=J173,"","FIN"))</f>
        <v/>
      </c>
      <c r="K180" s="16" t="s">
        <v>5</v>
      </c>
      <c r="L180" s="16">
        <f ca="1">IF(M180&gt;0,0,P180)</f>
        <v>0</v>
      </c>
      <c r="M180" s="16">
        <f ca="1">IF(P181&gt;0,1,0)</f>
        <v>0</v>
      </c>
      <c r="N180" s="16">
        <f ca="1">IF(M180=1,-1/COUNTA(Q180:Q183),0)</f>
        <v>0</v>
      </c>
      <c r="O180" s="16">
        <f>COUNTA(B180:B183)</f>
        <v>0</v>
      </c>
      <c r="P180" s="16">
        <f ca="1">COUNTIF(R180:R183,R179)</f>
        <v>0</v>
      </c>
      <c r="Q180" s="17" t="s">
        <v>0</v>
      </c>
      <c r="R180" s="16" t="str">
        <f>CONCATENATE(B180,Q180)</f>
        <v>A</v>
      </c>
      <c r="S180" s="16">
        <f ca="1">IF(P180&gt;0,P180+O180,O180*3)</f>
        <v>0</v>
      </c>
    </row>
    <row r="181" spans="1:19" ht="15.6" x14ac:dyDescent="0.25">
      <c r="A181" s="185"/>
      <c r="B181" s="25"/>
      <c r="C181" s="21" t="str">
        <f ca="1">+CONCATENATE(I181," ",G181)</f>
        <v>b) 0</v>
      </c>
      <c r="D181" s="22"/>
      <c r="G181" s="34">
        <f ca="1">IF(J180="FIN","",LOOKUP(I179,DATOS!A:A,DATOS!K:K))</f>
        <v>0</v>
      </c>
      <c r="I181" s="31" t="s">
        <v>52</v>
      </c>
      <c r="K181" s="16">
        <f ca="1">S180</f>
        <v>0</v>
      </c>
      <c r="L181" s="16"/>
      <c r="M181" s="16"/>
      <c r="N181" s="16"/>
      <c r="O181" s="16"/>
      <c r="P181" s="16">
        <f ca="1">O180-P180</f>
        <v>0</v>
      </c>
      <c r="Q181" s="17" t="s">
        <v>1</v>
      </c>
      <c r="R181" s="16" t="str">
        <f>CONCATENATE(B181,Q181)</f>
        <v>B</v>
      </c>
      <c r="S181" s="16"/>
    </row>
    <row r="182" spans="1:19" ht="15.6" x14ac:dyDescent="0.25">
      <c r="A182" s="185"/>
      <c r="B182" s="25"/>
      <c r="C182" s="21" t="str">
        <f ca="1">+CONCATENATE(I182," ",G182)</f>
        <v>c) 0</v>
      </c>
      <c r="D182" s="22"/>
      <c r="G182" s="34">
        <f ca="1">IF(J180="FIN","",LOOKUP(I179,DATOS!A:A,DATOS!L:L))</f>
        <v>0</v>
      </c>
      <c r="I182" s="31" t="s">
        <v>51</v>
      </c>
      <c r="K182" s="16"/>
      <c r="L182" s="16"/>
      <c r="M182" s="16"/>
      <c r="N182" s="16"/>
      <c r="O182" s="16"/>
      <c r="P182" s="16"/>
      <c r="Q182" s="17" t="s">
        <v>2</v>
      </c>
      <c r="R182" s="16" t="str">
        <f>CONCATENATE(B182,Q182)</f>
        <v>C</v>
      </c>
      <c r="S182" s="16"/>
    </row>
    <row r="183" spans="1:19" ht="15.6" x14ac:dyDescent="0.25">
      <c r="A183" s="185"/>
      <c r="B183" s="25"/>
      <c r="C183" s="21" t="str">
        <f ca="1">+CONCATENATE(I183," ",G183)</f>
        <v>d) 0</v>
      </c>
      <c r="D183" s="22"/>
      <c r="G183" s="34">
        <f ca="1">IF(J180="FIN","",LOOKUP(I179,DATOS!A:A,DATOS!M:M))</f>
        <v>0</v>
      </c>
      <c r="I183" s="31" t="s">
        <v>43</v>
      </c>
      <c r="K183" s="16"/>
      <c r="L183" s="16"/>
      <c r="M183" s="16"/>
      <c r="N183" s="16"/>
      <c r="O183" s="16"/>
      <c r="P183" s="16"/>
      <c r="Q183" s="17" t="s">
        <v>3</v>
      </c>
      <c r="R183" s="16" t="str">
        <f>CONCATENATE(B183,Q183)</f>
        <v>D</v>
      </c>
      <c r="S183" s="16"/>
    </row>
    <row r="184" spans="1:19" ht="15.6" x14ac:dyDescent="0.25">
      <c r="A184" s="9"/>
      <c r="B184" s="26"/>
      <c r="C184" s="23"/>
      <c r="D184" s="24"/>
      <c r="J184" s="15"/>
    </row>
    <row r="185" spans="1:19" ht="15.6" x14ac:dyDescent="0.25">
      <c r="A185" s="9"/>
      <c r="B185" s="27"/>
      <c r="C185" s="19" t="str">
        <f ca="1">+CONCATENATE(K185,".- ",G185)</f>
        <v>31.- 0</v>
      </c>
      <c r="D185" s="20"/>
      <c r="E185" s="9"/>
      <c r="F185" s="9"/>
      <c r="G185" s="36">
        <f ca="1">IF(J186="FIN","",LOOKUP(I185,DATOS!A:A,DATOS!G:G))</f>
        <v>0</v>
      </c>
      <c r="H185" s="36">
        <f ca="1">IF(J186="FIN",0,LOOKUP(I185,DATOS!A:A,DATOS!N:N))</f>
        <v>0</v>
      </c>
      <c r="I185" s="31">
        <f>+I179+1</f>
        <v>193</v>
      </c>
      <c r="J185" s="56">
        <f>IF(LOOKUP(I185,DATOS!A:A,DATOS!C:C)=0,J179,(LOOKUP(I185,DATOS!A:A,DATOS!C:C)))</f>
        <v>3</v>
      </c>
      <c r="K185" s="18">
        <f>+K179+1</f>
        <v>31</v>
      </c>
      <c r="L185" s="16" t="s">
        <v>31</v>
      </c>
      <c r="M185" s="16" t="s">
        <v>32</v>
      </c>
      <c r="N185" s="16" t="s">
        <v>37</v>
      </c>
      <c r="O185" s="16" t="s">
        <v>33</v>
      </c>
      <c r="P185" s="16" t="s">
        <v>34</v>
      </c>
      <c r="Q185" s="16" t="s">
        <v>35</v>
      </c>
      <c r="R185" s="16" t="str">
        <f ca="1">CONCATENATE("X",H185)</f>
        <v>X0</v>
      </c>
      <c r="S185" s="16" t="s">
        <v>36</v>
      </c>
    </row>
    <row r="186" spans="1:19" ht="15.6" x14ac:dyDescent="0.25">
      <c r="A186" s="185">
        <f ca="1">IF($E$2="X",0,IF(K187&gt;2,H185,K187))</f>
        <v>0</v>
      </c>
      <c r="B186" s="25"/>
      <c r="C186" s="21" t="str">
        <f ca="1">+CONCATENATE(I186," ",G186)</f>
        <v>a) 0</v>
      </c>
      <c r="D186" s="22"/>
      <c r="G186" s="34">
        <f ca="1">IF(J186="FIN","",LOOKUP(I185,DATOS!A:A,DATOS!J:J))</f>
        <v>0</v>
      </c>
      <c r="I186" s="31" t="s">
        <v>53</v>
      </c>
      <c r="J186" s="37" t="str">
        <f>IF(J180="FIN","FIN",IF(J185=J179,"","FIN"))</f>
        <v/>
      </c>
      <c r="K186" s="16" t="s">
        <v>5</v>
      </c>
      <c r="L186" s="16">
        <f ca="1">IF(M186&gt;0,0,P186)</f>
        <v>0</v>
      </c>
      <c r="M186" s="16">
        <f ca="1">IF(P187&gt;0,1,0)</f>
        <v>0</v>
      </c>
      <c r="N186" s="16">
        <f ca="1">IF(M186=1,-1/COUNTA(Q186:Q189),0)</f>
        <v>0</v>
      </c>
      <c r="O186" s="16">
        <f>COUNTA(B186:B189)</f>
        <v>0</v>
      </c>
      <c r="P186" s="16">
        <f ca="1">COUNTIF(R186:R189,R185)</f>
        <v>0</v>
      </c>
      <c r="Q186" s="17" t="s">
        <v>0</v>
      </c>
      <c r="R186" s="16" t="str">
        <f>CONCATENATE(B186,Q186)</f>
        <v>A</v>
      </c>
      <c r="S186" s="16">
        <f ca="1">IF(P186&gt;0,P186+O186,O186*3)</f>
        <v>0</v>
      </c>
    </row>
    <row r="187" spans="1:19" ht="15.6" x14ac:dyDescent="0.25">
      <c r="A187" s="185"/>
      <c r="B187" s="25"/>
      <c r="C187" s="21" t="str">
        <f ca="1">+CONCATENATE(I187," ",G187)</f>
        <v>b) 0</v>
      </c>
      <c r="D187" s="22"/>
      <c r="G187" s="34">
        <f ca="1">IF(J186="FIN","",LOOKUP(I185,DATOS!A:A,DATOS!K:K))</f>
        <v>0</v>
      </c>
      <c r="I187" s="31" t="s">
        <v>52</v>
      </c>
      <c r="K187" s="16">
        <f ca="1">S186</f>
        <v>0</v>
      </c>
      <c r="L187" s="16"/>
      <c r="M187" s="16"/>
      <c r="N187" s="16"/>
      <c r="O187" s="16"/>
      <c r="P187" s="16">
        <f ca="1">O186-P186</f>
        <v>0</v>
      </c>
      <c r="Q187" s="17" t="s">
        <v>1</v>
      </c>
      <c r="R187" s="16" t="str">
        <f>CONCATENATE(B187,Q187)</f>
        <v>B</v>
      </c>
      <c r="S187" s="16"/>
    </row>
    <row r="188" spans="1:19" ht="15.6" x14ac:dyDescent="0.25">
      <c r="A188" s="185"/>
      <c r="B188" s="25"/>
      <c r="C188" s="21" t="str">
        <f ca="1">+CONCATENATE(I188," ",G188)</f>
        <v>c) 0</v>
      </c>
      <c r="D188" s="22"/>
      <c r="G188" s="34">
        <f ca="1">IF(J186="FIN","",LOOKUP(I185,DATOS!A:A,DATOS!L:L))</f>
        <v>0</v>
      </c>
      <c r="I188" s="31" t="s">
        <v>51</v>
      </c>
      <c r="K188" s="16"/>
      <c r="L188" s="16"/>
      <c r="M188" s="16"/>
      <c r="N188" s="16"/>
      <c r="O188" s="16"/>
      <c r="P188" s="16"/>
      <c r="Q188" s="17" t="s">
        <v>2</v>
      </c>
      <c r="R188" s="16" t="str">
        <f>CONCATENATE(B188,Q188)</f>
        <v>C</v>
      </c>
      <c r="S188" s="16"/>
    </row>
    <row r="189" spans="1:19" ht="15.6" x14ac:dyDescent="0.25">
      <c r="A189" s="185"/>
      <c r="B189" s="25"/>
      <c r="C189" s="21" t="str">
        <f ca="1">+CONCATENATE(I189," ",G189)</f>
        <v>d) 0</v>
      </c>
      <c r="D189" s="22"/>
      <c r="G189" s="34">
        <f ca="1">IF(J186="FIN","",LOOKUP(I185,DATOS!A:A,DATOS!M:M))</f>
        <v>0</v>
      </c>
      <c r="I189" s="31" t="s">
        <v>43</v>
      </c>
      <c r="K189" s="16"/>
      <c r="L189" s="16"/>
      <c r="M189" s="16"/>
      <c r="N189" s="16"/>
      <c r="O189" s="16"/>
      <c r="P189" s="16"/>
      <c r="Q189" s="17" t="s">
        <v>3</v>
      </c>
      <c r="R189" s="16" t="str">
        <f>CONCATENATE(B189,Q189)</f>
        <v>D</v>
      </c>
      <c r="S189" s="16"/>
    </row>
    <row r="190" spans="1:19" ht="15.6" x14ac:dyDescent="0.25">
      <c r="A190" s="9"/>
      <c r="B190" s="26"/>
      <c r="C190" s="23"/>
      <c r="D190" s="24"/>
      <c r="J190" s="15"/>
    </row>
    <row r="191" spans="1:19" ht="15.6" x14ac:dyDescent="0.25">
      <c r="A191" s="9"/>
      <c r="B191" s="27"/>
      <c r="C191" s="19" t="str">
        <f ca="1">+CONCATENATE(K191,".- ",G191)</f>
        <v>32.- 0</v>
      </c>
      <c r="D191" s="20"/>
      <c r="E191" s="9"/>
      <c r="F191" s="9"/>
      <c r="G191" s="36">
        <f ca="1">IF(J192="FIN","",LOOKUP(I191,DATOS!A:A,DATOS!G:G))</f>
        <v>0</v>
      </c>
      <c r="H191" s="36">
        <f ca="1">IF(J192="FIN",0,LOOKUP(I191,DATOS!A:A,DATOS!N:N))</f>
        <v>0</v>
      </c>
      <c r="I191" s="31">
        <f>+I185+1</f>
        <v>194</v>
      </c>
      <c r="J191" s="56">
        <f>IF(LOOKUP(I191,DATOS!A:A,DATOS!C:C)=0,J185,(LOOKUP(I191,DATOS!A:A,DATOS!C:C)))</f>
        <v>3</v>
      </c>
      <c r="K191" s="18">
        <f>+K185+1</f>
        <v>32</v>
      </c>
      <c r="L191" s="16" t="s">
        <v>31</v>
      </c>
      <c r="M191" s="16" t="s">
        <v>32</v>
      </c>
      <c r="N191" s="16" t="s">
        <v>37</v>
      </c>
      <c r="O191" s="16" t="s">
        <v>33</v>
      </c>
      <c r="P191" s="16" t="s">
        <v>34</v>
      </c>
      <c r="Q191" s="16" t="s">
        <v>35</v>
      </c>
      <c r="R191" s="16" t="str">
        <f ca="1">CONCATENATE("X",H191)</f>
        <v>X0</v>
      </c>
      <c r="S191" s="16" t="s">
        <v>36</v>
      </c>
    </row>
    <row r="192" spans="1:19" ht="15.6" x14ac:dyDescent="0.25">
      <c r="A192" s="185">
        <f ca="1">IF($E$2="X",0,IF(K193&gt;2,H191,K193))</f>
        <v>0</v>
      </c>
      <c r="B192" s="25"/>
      <c r="C192" s="21" t="str">
        <f ca="1">+CONCATENATE(I192," ",G192)</f>
        <v>a) 0</v>
      </c>
      <c r="D192" s="22"/>
      <c r="G192" s="34">
        <f ca="1">IF(J192="FIN","",LOOKUP(I191,DATOS!A:A,DATOS!J:J))</f>
        <v>0</v>
      </c>
      <c r="I192" s="31" t="s">
        <v>53</v>
      </c>
      <c r="J192" s="37" t="str">
        <f>IF(J186="FIN","FIN",IF(J191=J185,"","FIN"))</f>
        <v/>
      </c>
      <c r="K192" s="16" t="s">
        <v>5</v>
      </c>
      <c r="L192" s="16">
        <f ca="1">IF(M192&gt;0,0,P192)</f>
        <v>0</v>
      </c>
      <c r="M192" s="16">
        <f ca="1">IF(P193&gt;0,1,0)</f>
        <v>0</v>
      </c>
      <c r="N192" s="16">
        <f ca="1">IF(M192=1,-1/COUNTA(Q192:Q195),0)</f>
        <v>0</v>
      </c>
      <c r="O192" s="16">
        <f>COUNTA(B192:B195)</f>
        <v>0</v>
      </c>
      <c r="P192" s="16">
        <f ca="1">COUNTIF(R192:R195,R191)</f>
        <v>0</v>
      </c>
      <c r="Q192" s="17" t="s">
        <v>0</v>
      </c>
      <c r="R192" s="16" t="str">
        <f>CONCATENATE(B192,Q192)</f>
        <v>A</v>
      </c>
      <c r="S192" s="16">
        <f ca="1">IF(P192&gt;0,P192+O192,O192*3)</f>
        <v>0</v>
      </c>
    </row>
    <row r="193" spans="1:19" ht="15.6" x14ac:dyDescent="0.25">
      <c r="A193" s="185"/>
      <c r="B193" s="25"/>
      <c r="C193" s="21" t="str">
        <f ca="1">+CONCATENATE(I193," ",G193)</f>
        <v>b) 0</v>
      </c>
      <c r="D193" s="22"/>
      <c r="G193" s="34">
        <f ca="1">IF(J192="FIN","",LOOKUP(I191,DATOS!A:A,DATOS!K:K))</f>
        <v>0</v>
      </c>
      <c r="I193" s="31" t="s">
        <v>52</v>
      </c>
      <c r="K193" s="16">
        <f ca="1">S192</f>
        <v>0</v>
      </c>
      <c r="L193" s="16"/>
      <c r="M193" s="16"/>
      <c r="N193" s="16"/>
      <c r="O193" s="16"/>
      <c r="P193" s="16">
        <f ca="1">O192-P192</f>
        <v>0</v>
      </c>
      <c r="Q193" s="17" t="s">
        <v>1</v>
      </c>
      <c r="R193" s="16" t="str">
        <f>CONCATENATE(B193,Q193)</f>
        <v>B</v>
      </c>
      <c r="S193" s="16"/>
    </row>
    <row r="194" spans="1:19" ht="15.6" x14ac:dyDescent="0.25">
      <c r="A194" s="185"/>
      <c r="B194" s="25"/>
      <c r="C194" s="21" t="str">
        <f ca="1">+CONCATENATE(I194," ",G194)</f>
        <v>c) 0</v>
      </c>
      <c r="D194" s="22"/>
      <c r="G194" s="34">
        <f ca="1">IF(J192="FIN","",LOOKUP(I191,DATOS!A:A,DATOS!L:L))</f>
        <v>0</v>
      </c>
      <c r="I194" s="31" t="s">
        <v>51</v>
      </c>
      <c r="K194" s="16"/>
      <c r="L194" s="16"/>
      <c r="M194" s="16"/>
      <c r="N194" s="16"/>
      <c r="O194" s="16"/>
      <c r="P194" s="16"/>
      <c r="Q194" s="17" t="s">
        <v>2</v>
      </c>
      <c r="R194" s="16" t="str">
        <f>CONCATENATE(B194,Q194)</f>
        <v>C</v>
      </c>
      <c r="S194" s="16"/>
    </row>
    <row r="195" spans="1:19" ht="15.6" x14ac:dyDescent="0.25">
      <c r="A195" s="185"/>
      <c r="B195" s="25"/>
      <c r="C195" s="21" t="str">
        <f ca="1">+CONCATENATE(I195," ",G195)</f>
        <v>d) 0</v>
      </c>
      <c r="D195" s="22"/>
      <c r="G195" s="34">
        <f ca="1">IF(J192="FIN","",LOOKUP(I191,DATOS!A:A,DATOS!M:M))</f>
        <v>0</v>
      </c>
      <c r="I195" s="31" t="s">
        <v>43</v>
      </c>
      <c r="K195" s="16"/>
      <c r="L195" s="16"/>
      <c r="M195" s="16"/>
      <c r="N195" s="16"/>
      <c r="O195" s="16"/>
      <c r="P195" s="16"/>
      <c r="Q195" s="17" t="s">
        <v>3</v>
      </c>
      <c r="R195" s="16" t="str">
        <f>CONCATENATE(B195,Q195)</f>
        <v>D</v>
      </c>
      <c r="S195" s="16"/>
    </row>
    <row r="196" spans="1:19" ht="15.6" x14ac:dyDescent="0.25">
      <c r="A196" s="9"/>
      <c r="B196" s="26"/>
      <c r="C196" s="23"/>
      <c r="D196" s="24"/>
      <c r="J196" s="15"/>
    </row>
    <row r="197" spans="1:19" ht="15.6" x14ac:dyDescent="0.25">
      <c r="A197" s="9"/>
      <c r="B197" s="27"/>
      <c r="C197" s="19" t="str">
        <f ca="1">+CONCATENATE(K197,".- ",G197)</f>
        <v>33.- 0</v>
      </c>
      <c r="D197" s="20"/>
      <c r="E197" s="9"/>
      <c r="F197" s="9"/>
      <c r="G197" s="36">
        <f ca="1">IF(J198="FIN","",LOOKUP(I197,DATOS!A:A,DATOS!G:G))</f>
        <v>0</v>
      </c>
      <c r="H197" s="36">
        <f ca="1">IF(J198="FIN",0,LOOKUP(I197,DATOS!A:A,DATOS!N:N))</f>
        <v>0</v>
      </c>
      <c r="I197" s="31">
        <f>+I191+1</f>
        <v>195</v>
      </c>
      <c r="J197" s="56">
        <f>IF(LOOKUP(I197,DATOS!A:A,DATOS!C:C)=0,J191,(LOOKUP(I197,DATOS!A:A,DATOS!C:C)))</f>
        <v>3</v>
      </c>
      <c r="K197" s="18">
        <f>+K191+1</f>
        <v>33</v>
      </c>
      <c r="L197" s="16" t="s">
        <v>31</v>
      </c>
      <c r="M197" s="16" t="s">
        <v>32</v>
      </c>
      <c r="N197" s="16" t="s">
        <v>37</v>
      </c>
      <c r="O197" s="16" t="s">
        <v>33</v>
      </c>
      <c r="P197" s="16" t="s">
        <v>34</v>
      </c>
      <c r="Q197" s="16" t="s">
        <v>35</v>
      </c>
      <c r="R197" s="16" t="str">
        <f ca="1">CONCATENATE("X",H197)</f>
        <v>X0</v>
      </c>
      <c r="S197" s="16" t="s">
        <v>36</v>
      </c>
    </row>
    <row r="198" spans="1:19" ht="15.6" x14ac:dyDescent="0.25">
      <c r="A198" s="185">
        <f ca="1">IF($E$2="X",0,IF(K199&gt;2,H197,K199))</f>
        <v>0</v>
      </c>
      <c r="B198" s="25"/>
      <c r="C198" s="21" t="str">
        <f ca="1">+CONCATENATE(I198," ",G198)</f>
        <v>a) 0</v>
      </c>
      <c r="D198" s="22"/>
      <c r="G198" s="34">
        <f ca="1">IF(J198="FIN","",LOOKUP(I197,DATOS!A:A,DATOS!J:J))</f>
        <v>0</v>
      </c>
      <c r="I198" s="31" t="s">
        <v>53</v>
      </c>
      <c r="J198" s="37" t="str">
        <f>IF(J192="FIN","FIN",IF(J197=J191,"","FIN"))</f>
        <v/>
      </c>
      <c r="K198" s="16" t="s">
        <v>5</v>
      </c>
      <c r="L198" s="16">
        <f ca="1">IF(M198&gt;0,0,P198)</f>
        <v>0</v>
      </c>
      <c r="M198" s="16">
        <f ca="1">IF(P199&gt;0,1,0)</f>
        <v>0</v>
      </c>
      <c r="N198" s="16">
        <f ca="1">IF(M198=1,-1/COUNTA(Q198:Q201),0)</f>
        <v>0</v>
      </c>
      <c r="O198" s="16">
        <f>COUNTA(B198:B201)</f>
        <v>0</v>
      </c>
      <c r="P198" s="16">
        <f ca="1">COUNTIF(R198:R201,R197)</f>
        <v>0</v>
      </c>
      <c r="Q198" s="17" t="s">
        <v>0</v>
      </c>
      <c r="R198" s="16" t="str">
        <f>CONCATENATE(B198,Q198)</f>
        <v>A</v>
      </c>
      <c r="S198" s="16">
        <f ca="1">IF(P198&gt;0,P198+O198,O198*3)</f>
        <v>0</v>
      </c>
    </row>
    <row r="199" spans="1:19" ht="15.6" x14ac:dyDescent="0.25">
      <c r="A199" s="185"/>
      <c r="B199" s="25"/>
      <c r="C199" s="21" t="str">
        <f ca="1">+CONCATENATE(I199," ",G199)</f>
        <v>b) 0</v>
      </c>
      <c r="D199" s="22"/>
      <c r="G199" s="34">
        <f ca="1">IF(J198="FIN","",LOOKUP(I197,DATOS!A:A,DATOS!K:K))</f>
        <v>0</v>
      </c>
      <c r="I199" s="31" t="s">
        <v>52</v>
      </c>
      <c r="K199" s="16">
        <f ca="1">S198</f>
        <v>0</v>
      </c>
      <c r="L199" s="16"/>
      <c r="M199" s="16"/>
      <c r="N199" s="16"/>
      <c r="O199" s="16"/>
      <c r="P199" s="16">
        <f ca="1">O198-P198</f>
        <v>0</v>
      </c>
      <c r="Q199" s="17" t="s">
        <v>1</v>
      </c>
      <c r="R199" s="16" t="str">
        <f>CONCATENATE(B199,Q199)</f>
        <v>B</v>
      </c>
      <c r="S199" s="16"/>
    </row>
    <row r="200" spans="1:19" ht="15.6" x14ac:dyDescent="0.25">
      <c r="A200" s="185"/>
      <c r="B200" s="25"/>
      <c r="C200" s="21" t="str">
        <f ca="1">+CONCATENATE(I200," ",G200)</f>
        <v>c) 0</v>
      </c>
      <c r="D200" s="22"/>
      <c r="G200" s="34">
        <f ca="1">IF(J198="FIN","",LOOKUP(I197,DATOS!A:A,DATOS!L:L))</f>
        <v>0</v>
      </c>
      <c r="I200" s="31" t="s">
        <v>51</v>
      </c>
      <c r="K200" s="16"/>
      <c r="L200" s="16"/>
      <c r="M200" s="16"/>
      <c r="N200" s="16"/>
      <c r="O200" s="16"/>
      <c r="P200" s="16"/>
      <c r="Q200" s="17" t="s">
        <v>2</v>
      </c>
      <c r="R200" s="16" t="str">
        <f>CONCATENATE(B200,Q200)</f>
        <v>C</v>
      </c>
      <c r="S200" s="16"/>
    </row>
    <row r="201" spans="1:19" ht="15.6" x14ac:dyDescent="0.25">
      <c r="A201" s="185"/>
      <c r="B201" s="25"/>
      <c r="C201" s="21" t="str">
        <f ca="1">+CONCATENATE(I201," ",G201)</f>
        <v>d) 0</v>
      </c>
      <c r="D201" s="22"/>
      <c r="G201" s="34">
        <f ca="1">IF(J198="FIN","",LOOKUP(I197,DATOS!A:A,DATOS!M:M))</f>
        <v>0</v>
      </c>
      <c r="I201" s="31" t="s">
        <v>43</v>
      </c>
      <c r="K201" s="16"/>
      <c r="L201" s="16"/>
      <c r="M201" s="16"/>
      <c r="N201" s="16"/>
      <c r="O201" s="16"/>
      <c r="P201" s="16"/>
      <c r="Q201" s="17" t="s">
        <v>3</v>
      </c>
      <c r="R201" s="16" t="str">
        <f>CONCATENATE(B201,Q201)</f>
        <v>D</v>
      </c>
      <c r="S201" s="16"/>
    </row>
    <row r="202" spans="1:19" ht="15.6" x14ac:dyDescent="0.25">
      <c r="A202" s="9"/>
      <c r="B202" s="26"/>
      <c r="C202" s="23"/>
      <c r="D202" s="24"/>
      <c r="J202" s="15"/>
    </row>
    <row r="203" spans="1:19" ht="15.6" x14ac:dyDescent="0.25">
      <c r="A203" s="9"/>
      <c r="B203" s="27"/>
      <c r="C203" s="19" t="str">
        <f ca="1">+CONCATENATE(K203,".- ",G203)</f>
        <v>34.- 0</v>
      </c>
      <c r="D203" s="20"/>
      <c r="E203" s="9"/>
      <c r="F203" s="9"/>
      <c r="G203" s="36">
        <f ca="1">IF(J204="FIN","",LOOKUP(I203,DATOS!A:A,DATOS!G:G))</f>
        <v>0</v>
      </c>
      <c r="H203" s="36">
        <f ca="1">IF(J204="FIN",0,LOOKUP(I203,DATOS!A:A,DATOS!N:N))</f>
        <v>0</v>
      </c>
      <c r="I203" s="31">
        <f>+I197+1</f>
        <v>196</v>
      </c>
      <c r="J203" s="56">
        <f>IF(LOOKUP(I203,DATOS!A:A,DATOS!C:C)=0,J197,(LOOKUP(I203,DATOS!A:A,DATOS!C:C)))</f>
        <v>3</v>
      </c>
      <c r="K203" s="18">
        <f>+K197+1</f>
        <v>34</v>
      </c>
      <c r="L203" s="16" t="s">
        <v>31</v>
      </c>
      <c r="M203" s="16" t="s">
        <v>32</v>
      </c>
      <c r="N203" s="16" t="s">
        <v>37</v>
      </c>
      <c r="O203" s="16" t="s">
        <v>33</v>
      </c>
      <c r="P203" s="16" t="s">
        <v>34</v>
      </c>
      <c r="Q203" s="16" t="s">
        <v>35</v>
      </c>
      <c r="R203" s="16" t="str">
        <f ca="1">CONCATENATE("X",H203)</f>
        <v>X0</v>
      </c>
      <c r="S203" s="16" t="s">
        <v>36</v>
      </c>
    </row>
    <row r="204" spans="1:19" ht="15.6" x14ac:dyDescent="0.25">
      <c r="A204" s="185">
        <f ca="1">IF($E$2="X",0,IF(K205&gt;2,H203,K205))</f>
        <v>0</v>
      </c>
      <c r="B204" s="25"/>
      <c r="C204" s="21" t="str">
        <f ca="1">+CONCATENATE(I204," ",G204)</f>
        <v>a) 0</v>
      </c>
      <c r="D204" s="22"/>
      <c r="G204" s="34">
        <f ca="1">IF(J204="FIN","",LOOKUP(I203,DATOS!A:A,DATOS!J:J))</f>
        <v>0</v>
      </c>
      <c r="I204" s="31" t="s">
        <v>53</v>
      </c>
      <c r="J204" s="37" t="str">
        <f>IF(J198="FIN","FIN",IF(J203=J197,"","FIN"))</f>
        <v/>
      </c>
      <c r="K204" s="16" t="s">
        <v>5</v>
      </c>
      <c r="L204" s="16">
        <f ca="1">IF(M204&gt;0,0,P204)</f>
        <v>0</v>
      </c>
      <c r="M204" s="16">
        <f ca="1">IF(P205&gt;0,1,0)</f>
        <v>0</v>
      </c>
      <c r="N204" s="16">
        <f ca="1">IF(M204=1,-1/COUNTA(Q204:Q207),0)</f>
        <v>0</v>
      </c>
      <c r="O204" s="16">
        <f>COUNTA(B204:B207)</f>
        <v>0</v>
      </c>
      <c r="P204" s="16">
        <f ca="1">COUNTIF(R204:R207,R203)</f>
        <v>0</v>
      </c>
      <c r="Q204" s="17" t="s">
        <v>0</v>
      </c>
      <c r="R204" s="16" t="str">
        <f>CONCATENATE(B204,Q204)</f>
        <v>A</v>
      </c>
      <c r="S204" s="16">
        <f ca="1">IF(P204&gt;0,P204+O204,O204*3)</f>
        <v>0</v>
      </c>
    </row>
    <row r="205" spans="1:19" ht="15.6" x14ac:dyDescent="0.25">
      <c r="A205" s="185"/>
      <c r="B205" s="25"/>
      <c r="C205" s="21" t="str">
        <f ca="1">+CONCATENATE(I205," ",G205)</f>
        <v>b) 0</v>
      </c>
      <c r="D205" s="22"/>
      <c r="G205" s="34">
        <f ca="1">IF(J204="FIN","",LOOKUP(I203,DATOS!A:A,DATOS!K:K))</f>
        <v>0</v>
      </c>
      <c r="I205" s="31" t="s">
        <v>52</v>
      </c>
      <c r="K205" s="16">
        <f ca="1">S204</f>
        <v>0</v>
      </c>
      <c r="L205" s="16"/>
      <c r="M205" s="16"/>
      <c r="N205" s="16"/>
      <c r="O205" s="16"/>
      <c r="P205" s="16">
        <f ca="1">O204-P204</f>
        <v>0</v>
      </c>
      <c r="Q205" s="17" t="s">
        <v>1</v>
      </c>
      <c r="R205" s="16" t="str">
        <f>CONCATENATE(B205,Q205)</f>
        <v>B</v>
      </c>
      <c r="S205" s="16"/>
    </row>
    <row r="206" spans="1:19" ht="15.6" x14ac:dyDescent="0.25">
      <c r="A206" s="185"/>
      <c r="B206" s="25"/>
      <c r="C206" s="21" t="str">
        <f ca="1">+CONCATENATE(I206," ",G206)</f>
        <v>c) 0</v>
      </c>
      <c r="D206" s="22"/>
      <c r="G206" s="34">
        <f ca="1">IF(J204="FIN","",LOOKUP(I203,DATOS!A:A,DATOS!L:L))</f>
        <v>0</v>
      </c>
      <c r="I206" s="31" t="s">
        <v>51</v>
      </c>
      <c r="K206" s="16"/>
      <c r="L206" s="16"/>
      <c r="M206" s="16"/>
      <c r="N206" s="16"/>
      <c r="O206" s="16"/>
      <c r="P206" s="16"/>
      <c r="Q206" s="17" t="s">
        <v>2</v>
      </c>
      <c r="R206" s="16" t="str">
        <f>CONCATENATE(B206,Q206)</f>
        <v>C</v>
      </c>
      <c r="S206" s="16"/>
    </row>
    <row r="207" spans="1:19" ht="15.6" x14ac:dyDescent="0.25">
      <c r="A207" s="185"/>
      <c r="B207" s="25"/>
      <c r="C207" s="21" t="str">
        <f ca="1">+CONCATENATE(I207," ",G207)</f>
        <v>d) 0</v>
      </c>
      <c r="D207" s="22"/>
      <c r="G207" s="34">
        <f ca="1">IF(J204="FIN","",LOOKUP(I203,DATOS!A:A,DATOS!M:M))</f>
        <v>0</v>
      </c>
      <c r="I207" s="31" t="s">
        <v>43</v>
      </c>
      <c r="K207" s="16"/>
      <c r="L207" s="16"/>
      <c r="M207" s="16"/>
      <c r="N207" s="16"/>
      <c r="O207" s="16"/>
      <c r="P207" s="16"/>
      <c r="Q207" s="17" t="s">
        <v>3</v>
      </c>
      <c r="R207" s="16" t="str">
        <f>CONCATENATE(B207,Q207)</f>
        <v>D</v>
      </c>
      <c r="S207" s="16"/>
    </row>
    <row r="208" spans="1:19" ht="15.6" x14ac:dyDescent="0.25">
      <c r="A208" s="9"/>
      <c r="B208" s="26"/>
      <c r="C208" s="23"/>
      <c r="D208" s="24"/>
      <c r="J208" s="15"/>
    </row>
    <row r="209" spans="1:19" ht="15.6" x14ac:dyDescent="0.25">
      <c r="A209" s="9"/>
      <c r="B209" s="27"/>
      <c r="C209" s="19" t="str">
        <f ca="1">+CONCATENATE(K209,".- ",G209)</f>
        <v>35.- 0</v>
      </c>
      <c r="D209" s="20"/>
      <c r="E209" s="9"/>
      <c r="F209" s="9"/>
      <c r="G209" s="36">
        <f ca="1">IF(J210="FIN","",LOOKUP(I209,DATOS!A:A,DATOS!G:G))</f>
        <v>0</v>
      </c>
      <c r="H209" s="36">
        <f ca="1">IF(J210="FIN",0,LOOKUP(I209,DATOS!A:A,DATOS!N:N))</f>
        <v>0</v>
      </c>
      <c r="I209" s="31">
        <f>+I203+1</f>
        <v>197</v>
      </c>
      <c r="J209" s="56">
        <f>IF(LOOKUP(I209,DATOS!A:A,DATOS!C:C)=0,J203,(LOOKUP(I209,DATOS!A:A,DATOS!C:C)))</f>
        <v>3</v>
      </c>
      <c r="K209" s="18">
        <f>+K203+1</f>
        <v>35</v>
      </c>
      <c r="L209" s="16" t="s">
        <v>31</v>
      </c>
      <c r="M209" s="16" t="s">
        <v>32</v>
      </c>
      <c r="N209" s="16" t="s">
        <v>37</v>
      </c>
      <c r="O209" s="16" t="s">
        <v>33</v>
      </c>
      <c r="P209" s="16" t="s">
        <v>34</v>
      </c>
      <c r="Q209" s="16" t="s">
        <v>35</v>
      </c>
      <c r="R209" s="16" t="str">
        <f ca="1">CONCATENATE("X",H209)</f>
        <v>X0</v>
      </c>
      <c r="S209" s="16" t="s">
        <v>36</v>
      </c>
    </row>
    <row r="210" spans="1:19" ht="15.6" x14ac:dyDescent="0.25">
      <c r="A210" s="185">
        <f ca="1">IF($E$2="X",0,IF(K211&gt;2,H209,K211))</f>
        <v>0</v>
      </c>
      <c r="B210" s="25"/>
      <c r="C210" s="21" t="str">
        <f ca="1">+CONCATENATE(I210," ",G210)</f>
        <v>a) 0</v>
      </c>
      <c r="D210" s="22"/>
      <c r="G210" s="34">
        <f ca="1">IF(J210="FIN","",LOOKUP(I209,DATOS!A:A,DATOS!J:J))</f>
        <v>0</v>
      </c>
      <c r="I210" s="31" t="s">
        <v>53</v>
      </c>
      <c r="J210" s="37" t="str">
        <f>IF(J204="FIN","FIN",IF(J209=J203,"","FIN"))</f>
        <v/>
      </c>
      <c r="K210" s="16" t="s">
        <v>5</v>
      </c>
      <c r="L210" s="16">
        <f ca="1">IF(M210&gt;0,0,P210)</f>
        <v>0</v>
      </c>
      <c r="M210" s="16">
        <f ca="1">IF(P211&gt;0,1,0)</f>
        <v>0</v>
      </c>
      <c r="N210" s="16">
        <f ca="1">IF(M210=1,-1/COUNTA(Q210:Q213),0)</f>
        <v>0</v>
      </c>
      <c r="O210" s="16">
        <f>COUNTA(B210:B213)</f>
        <v>0</v>
      </c>
      <c r="P210" s="16">
        <f ca="1">COUNTIF(R210:R213,R209)</f>
        <v>0</v>
      </c>
      <c r="Q210" s="17" t="s">
        <v>0</v>
      </c>
      <c r="R210" s="16" t="str">
        <f>CONCATENATE(B210,Q210)</f>
        <v>A</v>
      </c>
      <c r="S210" s="16">
        <f ca="1">IF(P210&gt;0,P210+O210,O210*3)</f>
        <v>0</v>
      </c>
    </row>
    <row r="211" spans="1:19" ht="15.6" x14ac:dyDescent="0.25">
      <c r="A211" s="185"/>
      <c r="B211" s="25"/>
      <c r="C211" s="21" t="str">
        <f ca="1">+CONCATENATE(I211," ",G211)</f>
        <v>b) 0</v>
      </c>
      <c r="D211" s="22"/>
      <c r="G211" s="34">
        <f ca="1">IF(J210="FIN","",LOOKUP(I209,DATOS!A:A,DATOS!K:K))</f>
        <v>0</v>
      </c>
      <c r="I211" s="31" t="s">
        <v>52</v>
      </c>
      <c r="K211" s="16">
        <f ca="1">S210</f>
        <v>0</v>
      </c>
      <c r="L211" s="16"/>
      <c r="M211" s="16"/>
      <c r="N211" s="16"/>
      <c r="O211" s="16"/>
      <c r="P211" s="16">
        <f ca="1">O210-P210</f>
        <v>0</v>
      </c>
      <c r="Q211" s="17" t="s">
        <v>1</v>
      </c>
      <c r="R211" s="16" t="str">
        <f>CONCATENATE(B211,Q211)</f>
        <v>B</v>
      </c>
      <c r="S211" s="16"/>
    </row>
    <row r="212" spans="1:19" ht="15.6" x14ac:dyDescent="0.25">
      <c r="A212" s="185"/>
      <c r="B212" s="25"/>
      <c r="C212" s="21" t="str">
        <f ca="1">+CONCATENATE(I212," ",G212)</f>
        <v>c) 0</v>
      </c>
      <c r="D212" s="22"/>
      <c r="G212" s="34">
        <f ca="1">IF(J210="FIN","",LOOKUP(I209,DATOS!A:A,DATOS!L:L))</f>
        <v>0</v>
      </c>
      <c r="I212" s="31" t="s">
        <v>51</v>
      </c>
      <c r="K212" s="16"/>
      <c r="L212" s="16"/>
      <c r="M212" s="16"/>
      <c r="N212" s="16"/>
      <c r="O212" s="16"/>
      <c r="P212" s="16"/>
      <c r="Q212" s="17" t="s">
        <v>2</v>
      </c>
      <c r="R212" s="16" t="str">
        <f>CONCATENATE(B212,Q212)</f>
        <v>C</v>
      </c>
      <c r="S212" s="16"/>
    </row>
    <row r="213" spans="1:19" ht="15.6" x14ac:dyDescent="0.25">
      <c r="A213" s="185"/>
      <c r="B213" s="25"/>
      <c r="C213" s="21" t="str">
        <f ca="1">+CONCATENATE(I213," ",G213)</f>
        <v>d) 0</v>
      </c>
      <c r="D213" s="22"/>
      <c r="G213" s="34">
        <f ca="1">IF(J210="FIN","",LOOKUP(I209,DATOS!A:A,DATOS!M:M))</f>
        <v>0</v>
      </c>
      <c r="I213" s="31" t="s">
        <v>43</v>
      </c>
      <c r="K213" s="16"/>
      <c r="L213" s="16"/>
      <c r="M213" s="16"/>
      <c r="N213" s="16"/>
      <c r="O213" s="16"/>
      <c r="P213" s="16"/>
      <c r="Q213" s="17" t="s">
        <v>3</v>
      </c>
      <c r="R213" s="16" t="str">
        <f>CONCATENATE(B213,Q213)</f>
        <v>D</v>
      </c>
      <c r="S213" s="16"/>
    </row>
    <row r="214" spans="1:19" ht="15.6" x14ac:dyDescent="0.25">
      <c r="A214" s="9"/>
      <c r="B214" s="26"/>
      <c r="C214" s="23"/>
      <c r="D214" s="24"/>
      <c r="J214" s="15"/>
    </row>
    <row r="215" spans="1:19" ht="15.6" x14ac:dyDescent="0.25">
      <c r="A215" s="9"/>
      <c r="B215" s="27"/>
      <c r="C215" s="19" t="str">
        <f ca="1">+CONCATENATE(K215,".- ",G215)</f>
        <v>36.- 0</v>
      </c>
      <c r="D215" s="20"/>
      <c r="E215" s="9"/>
      <c r="F215" s="9"/>
      <c r="G215" s="36">
        <f ca="1">IF(J216="FIN","",LOOKUP(I215,DATOS!A:A,DATOS!G:G))</f>
        <v>0</v>
      </c>
      <c r="H215" s="36">
        <f ca="1">IF(J216="FIN",0,LOOKUP(I215,DATOS!A:A,DATOS!N:N))</f>
        <v>0</v>
      </c>
      <c r="I215" s="31">
        <f>+I209+1</f>
        <v>198</v>
      </c>
      <c r="J215" s="56">
        <f>IF(LOOKUP(I215,DATOS!A:A,DATOS!C:C)=0,J209,(LOOKUP(I215,DATOS!A:A,DATOS!C:C)))</f>
        <v>3</v>
      </c>
      <c r="K215" s="18">
        <f>+K209+1</f>
        <v>36</v>
      </c>
      <c r="L215" s="16" t="s">
        <v>31</v>
      </c>
      <c r="M215" s="16" t="s">
        <v>32</v>
      </c>
      <c r="N215" s="16" t="s">
        <v>37</v>
      </c>
      <c r="O215" s="16" t="s">
        <v>33</v>
      </c>
      <c r="P215" s="16" t="s">
        <v>34</v>
      </c>
      <c r="Q215" s="16" t="s">
        <v>35</v>
      </c>
      <c r="R215" s="16" t="str">
        <f ca="1">CONCATENATE("X",H215)</f>
        <v>X0</v>
      </c>
      <c r="S215" s="16" t="s">
        <v>36</v>
      </c>
    </row>
    <row r="216" spans="1:19" ht="15.6" x14ac:dyDescent="0.25">
      <c r="A216" s="185">
        <f ca="1">IF($E$2="X",0,IF(K217&gt;2,H215,K217))</f>
        <v>0</v>
      </c>
      <c r="B216" s="25"/>
      <c r="C216" s="21" t="str">
        <f ca="1">+CONCATENATE(I216," ",G216)</f>
        <v>a) 0</v>
      </c>
      <c r="D216" s="22"/>
      <c r="G216" s="34">
        <f ca="1">IF(J216="FIN","",LOOKUP(I215,DATOS!A:A,DATOS!J:J))</f>
        <v>0</v>
      </c>
      <c r="I216" s="31" t="s">
        <v>53</v>
      </c>
      <c r="J216" s="37" t="str">
        <f>IF(J210="FIN","FIN",IF(J215=J209,"","FIN"))</f>
        <v/>
      </c>
      <c r="K216" s="16" t="s">
        <v>5</v>
      </c>
      <c r="L216" s="16">
        <f ca="1">IF(M216&gt;0,0,P216)</f>
        <v>0</v>
      </c>
      <c r="M216" s="16">
        <f ca="1">IF(P217&gt;0,1,0)</f>
        <v>0</v>
      </c>
      <c r="N216" s="16">
        <f ca="1">IF(M216=1,-1/COUNTA(Q216:Q219),0)</f>
        <v>0</v>
      </c>
      <c r="O216" s="16">
        <f>COUNTA(B216:B219)</f>
        <v>0</v>
      </c>
      <c r="P216" s="16">
        <f ca="1">COUNTIF(R216:R219,R215)</f>
        <v>0</v>
      </c>
      <c r="Q216" s="17" t="s">
        <v>0</v>
      </c>
      <c r="R216" s="16" t="str">
        <f>CONCATENATE(B216,Q216)</f>
        <v>A</v>
      </c>
      <c r="S216" s="16">
        <f ca="1">IF(P216&gt;0,P216+O216,O216*3)</f>
        <v>0</v>
      </c>
    </row>
    <row r="217" spans="1:19" ht="15.6" x14ac:dyDescent="0.25">
      <c r="A217" s="185"/>
      <c r="B217" s="25"/>
      <c r="C217" s="21" t="str">
        <f ca="1">+CONCATENATE(I217," ",G217)</f>
        <v>b) 0</v>
      </c>
      <c r="D217" s="22"/>
      <c r="G217" s="34">
        <f ca="1">IF(J216="FIN","",LOOKUP(I215,DATOS!A:A,DATOS!K:K))</f>
        <v>0</v>
      </c>
      <c r="I217" s="31" t="s">
        <v>52</v>
      </c>
      <c r="K217" s="16">
        <f ca="1">S216</f>
        <v>0</v>
      </c>
      <c r="L217" s="16"/>
      <c r="M217" s="16"/>
      <c r="N217" s="16"/>
      <c r="O217" s="16"/>
      <c r="P217" s="16">
        <f ca="1">O216-P216</f>
        <v>0</v>
      </c>
      <c r="Q217" s="17" t="s">
        <v>1</v>
      </c>
      <c r="R217" s="16" t="str">
        <f>CONCATENATE(B217,Q217)</f>
        <v>B</v>
      </c>
      <c r="S217" s="16"/>
    </row>
    <row r="218" spans="1:19" ht="15.6" x14ac:dyDescent="0.25">
      <c r="A218" s="185"/>
      <c r="B218" s="25"/>
      <c r="C218" s="21" t="str">
        <f ca="1">+CONCATENATE(I218," ",G218)</f>
        <v>c) 0</v>
      </c>
      <c r="D218" s="22"/>
      <c r="G218" s="34">
        <f ca="1">IF(J216="FIN","",LOOKUP(I215,DATOS!A:A,DATOS!L:L))</f>
        <v>0</v>
      </c>
      <c r="I218" s="31" t="s">
        <v>51</v>
      </c>
      <c r="K218" s="16"/>
      <c r="L218" s="16"/>
      <c r="M218" s="16"/>
      <c r="N218" s="16"/>
      <c r="O218" s="16"/>
      <c r="P218" s="16"/>
      <c r="Q218" s="17" t="s">
        <v>2</v>
      </c>
      <c r="R218" s="16" t="str">
        <f>CONCATENATE(B218,Q218)</f>
        <v>C</v>
      </c>
      <c r="S218" s="16"/>
    </row>
    <row r="219" spans="1:19" ht="15.6" x14ac:dyDescent="0.25">
      <c r="A219" s="185"/>
      <c r="B219" s="25"/>
      <c r="C219" s="21" t="str">
        <f ca="1">+CONCATENATE(I219," ",G219)</f>
        <v>d) 0</v>
      </c>
      <c r="D219" s="22"/>
      <c r="G219" s="34">
        <f ca="1">IF(J216="FIN","",LOOKUP(I215,DATOS!A:A,DATOS!M:M))</f>
        <v>0</v>
      </c>
      <c r="I219" s="31" t="s">
        <v>43</v>
      </c>
      <c r="K219" s="16"/>
      <c r="L219" s="16"/>
      <c r="M219" s="16"/>
      <c r="N219" s="16"/>
      <c r="O219" s="16"/>
      <c r="P219" s="16"/>
      <c r="Q219" s="17" t="s">
        <v>3</v>
      </c>
      <c r="R219" s="16" t="str">
        <f>CONCATENATE(B219,Q219)</f>
        <v>D</v>
      </c>
      <c r="S219" s="16"/>
    </row>
    <row r="220" spans="1:19" ht="15.6" x14ac:dyDescent="0.25">
      <c r="A220" s="9"/>
      <c r="B220" s="26"/>
      <c r="C220" s="23"/>
      <c r="D220" s="24"/>
      <c r="J220" s="15"/>
    </row>
    <row r="221" spans="1:19" ht="15.6" x14ac:dyDescent="0.25">
      <c r="A221" s="9"/>
      <c r="B221" s="27"/>
      <c r="C221" s="19" t="str">
        <f ca="1">+CONCATENATE(K221,".- ",G221)</f>
        <v>37.- 0</v>
      </c>
      <c r="D221" s="20"/>
      <c r="E221" s="9"/>
      <c r="F221" s="9"/>
      <c r="G221" s="36">
        <f ca="1">IF(J222="FIN","",LOOKUP(I221,DATOS!A:A,DATOS!G:G))</f>
        <v>0</v>
      </c>
      <c r="H221" s="36">
        <f ca="1">IF(J222="FIN",0,LOOKUP(I221,DATOS!A:A,DATOS!N:N))</f>
        <v>0</v>
      </c>
      <c r="I221" s="31">
        <f>+I215+1</f>
        <v>199</v>
      </c>
      <c r="J221" s="56">
        <f>IF(LOOKUP(I221,DATOS!A:A,DATOS!C:C)=0,J215,(LOOKUP(I221,DATOS!A:A,DATOS!C:C)))</f>
        <v>3</v>
      </c>
      <c r="K221" s="18">
        <f>+K215+1</f>
        <v>37</v>
      </c>
      <c r="L221" s="16" t="s">
        <v>31</v>
      </c>
      <c r="M221" s="16" t="s">
        <v>32</v>
      </c>
      <c r="N221" s="16" t="s">
        <v>37</v>
      </c>
      <c r="O221" s="16" t="s">
        <v>33</v>
      </c>
      <c r="P221" s="16" t="s">
        <v>34</v>
      </c>
      <c r="Q221" s="16" t="s">
        <v>35</v>
      </c>
      <c r="R221" s="16" t="str">
        <f ca="1">CONCATENATE("X",H221)</f>
        <v>X0</v>
      </c>
      <c r="S221" s="16" t="s">
        <v>36</v>
      </c>
    </row>
    <row r="222" spans="1:19" ht="15.6" x14ac:dyDescent="0.25">
      <c r="A222" s="185">
        <f ca="1">IF($E$2="X",0,IF(K223&gt;2,H221,K223))</f>
        <v>0</v>
      </c>
      <c r="B222" s="25"/>
      <c r="C222" s="21" t="str">
        <f ca="1">+CONCATENATE(I222," ",G222)</f>
        <v>a) 0</v>
      </c>
      <c r="D222" s="22"/>
      <c r="G222" s="34">
        <f ca="1">IF(J222="FIN","",LOOKUP(I221,DATOS!A:A,DATOS!J:J))</f>
        <v>0</v>
      </c>
      <c r="I222" s="31" t="s">
        <v>53</v>
      </c>
      <c r="J222" s="37" t="str">
        <f>IF(J216="FIN","FIN",IF(J221=J215,"","FIN"))</f>
        <v/>
      </c>
      <c r="K222" s="16" t="s">
        <v>5</v>
      </c>
      <c r="L222" s="16">
        <f ca="1">IF(M222&gt;0,0,P222)</f>
        <v>0</v>
      </c>
      <c r="M222" s="16">
        <f ca="1">IF(P223&gt;0,1,0)</f>
        <v>0</v>
      </c>
      <c r="N222" s="16">
        <f ca="1">IF(M222=1,-1/COUNTA(Q222:Q225),0)</f>
        <v>0</v>
      </c>
      <c r="O222" s="16">
        <f>COUNTA(B222:B225)</f>
        <v>0</v>
      </c>
      <c r="P222" s="16">
        <f ca="1">COUNTIF(R222:R225,R221)</f>
        <v>0</v>
      </c>
      <c r="Q222" s="17" t="s">
        <v>0</v>
      </c>
      <c r="R222" s="16" t="str">
        <f>CONCATENATE(B222,Q222)</f>
        <v>A</v>
      </c>
      <c r="S222" s="16">
        <f ca="1">IF(P222&gt;0,P222+O222,O222*3)</f>
        <v>0</v>
      </c>
    </row>
    <row r="223" spans="1:19" ht="15.6" x14ac:dyDescent="0.25">
      <c r="A223" s="185"/>
      <c r="B223" s="25"/>
      <c r="C223" s="21" t="str">
        <f ca="1">+CONCATENATE(I223," ",G223)</f>
        <v>b) 0</v>
      </c>
      <c r="D223" s="22"/>
      <c r="G223" s="34">
        <f ca="1">IF(J222="FIN","",LOOKUP(I221,DATOS!A:A,DATOS!K:K))</f>
        <v>0</v>
      </c>
      <c r="I223" s="31" t="s">
        <v>52</v>
      </c>
      <c r="K223" s="16">
        <f ca="1">S222</f>
        <v>0</v>
      </c>
      <c r="L223" s="16"/>
      <c r="M223" s="16"/>
      <c r="N223" s="16"/>
      <c r="O223" s="16"/>
      <c r="P223" s="16">
        <f ca="1">O222-P222</f>
        <v>0</v>
      </c>
      <c r="Q223" s="17" t="s">
        <v>1</v>
      </c>
      <c r="R223" s="16" t="str">
        <f>CONCATENATE(B223,Q223)</f>
        <v>B</v>
      </c>
      <c r="S223" s="16"/>
    </row>
    <row r="224" spans="1:19" ht="15.6" x14ac:dyDescent="0.25">
      <c r="A224" s="185"/>
      <c r="B224" s="25"/>
      <c r="C224" s="21" t="str">
        <f ca="1">+CONCATENATE(I224," ",G224)</f>
        <v>c) 0</v>
      </c>
      <c r="D224" s="22"/>
      <c r="G224" s="34">
        <f ca="1">IF(J222="FIN","",LOOKUP(I221,DATOS!A:A,DATOS!L:L))</f>
        <v>0</v>
      </c>
      <c r="I224" s="31" t="s">
        <v>51</v>
      </c>
      <c r="K224" s="16"/>
      <c r="L224" s="16"/>
      <c r="M224" s="16"/>
      <c r="N224" s="16"/>
      <c r="O224" s="16"/>
      <c r="P224" s="16"/>
      <c r="Q224" s="17" t="s">
        <v>2</v>
      </c>
      <c r="R224" s="16" t="str">
        <f>CONCATENATE(B224,Q224)</f>
        <v>C</v>
      </c>
      <c r="S224" s="16"/>
    </row>
    <row r="225" spans="1:19" ht="15.6" x14ac:dyDescent="0.25">
      <c r="A225" s="185"/>
      <c r="B225" s="25"/>
      <c r="C225" s="21" t="str">
        <f ca="1">+CONCATENATE(I225," ",G225)</f>
        <v>d) 0</v>
      </c>
      <c r="D225" s="22"/>
      <c r="G225" s="34">
        <f ca="1">IF(J222="FIN","",LOOKUP(I221,DATOS!A:A,DATOS!M:M))</f>
        <v>0</v>
      </c>
      <c r="I225" s="31" t="s">
        <v>43</v>
      </c>
      <c r="K225" s="16"/>
      <c r="L225" s="16"/>
      <c r="M225" s="16"/>
      <c r="N225" s="16"/>
      <c r="O225" s="16"/>
      <c r="P225" s="16"/>
      <c r="Q225" s="17" t="s">
        <v>3</v>
      </c>
      <c r="R225" s="16" t="str">
        <f>CONCATENATE(B225,Q225)</f>
        <v>D</v>
      </c>
      <c r="S225" s="16"/>
    </row>
    <row r="226" spans="1:19" ht="15.6" x14ac:dyDescent="0.25">
      <c r="A226" s="9"/>
      <c r="B226" s="26"/>
      <c r="C226" s="23"/>
      <c r="D226" s="24"/>
      <c r="J226" s="15"/>
    </row>
    <row r="227" spans="1:19" ht="15.6" x14ac:dyDescent="0.25">
      <c r="A227" s="9"/>
      <c r="B227" s="27"/>
      <c r="C227" s="19" t="str">
        <f ca="1">+CONCATENATE(K227,".- ",G227)</f>
        <v>38.- 0</v>
      </c>
      <c r="D227" s="20"/>
      <c r="E227" s="9"/>
      <c r="F227" s="9"/>
      <c r="G227" s="36">
        <f ca="1">IF(J228="FIN","",LOOKUP(I227,DATOS!A:A,DATOS!G:G))</f>
        <v>0</v>
      </c>
      <c r="H227" s="36">
        <f ca="1">IF(J228="FIN",0,LOOKUP(I227,DATOS!A:A,DATOS!N:N))</f>
        <v>0</v>
      </c>
      <c r="I227" s="31">
        <f>+I221+1</f>
        <v>200</v>
      </c>
      <c r="J227" s="56">
        <f>IF(LOOKUP(I227,DATOS!A:A,DATOS!C:C)=0,J221,(LOOKUP(I227,DATOS!A:A,DATOS!C:C)))</f>
        <v>3</v>
      </c>
      <c r="K227" s="18">
        <f>+K221+1</f>
        <v>38</v>
      </c>
      <c r="L227" s="16" t="s">
        <v>31</v>
      </c>
      <c r="M227" s="16" t="s">
        <v>32</v>
      </c>
      <c r="N227" s="16" t="s">
        <v>37</v>
      </c>
      <c r="O227" s="16" t="s">
        <v>33</v>
      </c>
      <c r="P227" s="16" t="s">
        <v>34</v>
      </c>
      <c r="Q227" s="16" t="s">
        <v>35</v>
      </c>
      <c r="R227" s="16" t="str">
        <f ca="1">CONCATENATE("X",H227)</f>
        <v>X0</v>
      </c>
      <c r="S227" s="16" t="s">
        <v>36</v>
      </c>
    </row>
    <row r="228" spans="1:19" ht="15.6" x14ac:dyDescent="0.25">
      <c r="A228" s="185">
        <f ca="1">IF($E$2="X",0,IF(K229&gt;2,H227,K229))</f>
        <v>0</v>
      </c>
      <c r="B228" s="25"/>
      <c r="C228" s="21" t="str">
        <f ca="1">+CONCATENATE(I228," ",G228)</f>
        <v>a) 0</v>
      </c>
      <c r="D228" s="22"/>
      <c r="G228" s="34">
        <f ca="1">IF(J228="FIN","",LOOKUP(I227,DATOS!A:A,DATOS!J:J))</f>
        <v>0</v>
      </c>
      <c r="I228" s="31" t="s">
        <v>53</v>
      </c>
      <c r="J228" s="37" t="str">
        <f>IF(J222="FIN","FIN",IF(J227=J221,"","FIN"))</f>
        <v/>
      </c>
      <c r="K228" s="16" t="s">
        <v>5</v>
      </c>
      <c r="L228" s="16">
        <f ca="1">IF(M228&gt;0,0,P228)</f>
        <v>0</v>
      </c>
      <c r="M228" s="16">
        <f ca="1">IF(P229&gt;0,1,0)</f>
        <v>0</v>
      </c>
      <c r="N228" s="16">
        <f ca="1">IF(M228=1,-1/COUNTA(Q228:Q231),0)</f>
        <v>0</v>
      </c>
      <c r="O228" s="16">
        <f>COUNTA(B228:B231)</f>
        <v>0</v>
      </c>
      <c r="P228" s="16">
        <f ca="1">COUNTIF(R228:R231,R227)</f>
        <v>0</v>
      </c>
      <c r="Q228" s="17" t="s">
        <v>0</v>
      </c>
      <c r="R228" s="16" t="str">
        <f>CONCATENATE(B228,Q228)</f>
        <v>A</v>
      </c>
      <c r="S228" s="16">
        <f ca="1">IF(P228&gt;0,P228+O228,O228*3)</f>
        <v>0</v>
      </c>
    </row>
    <row r="229" spans="1:19" ht="15.6" x14ac:dyDescent="0.25">
      <c r="A229" s="185"/>
      <c r="B229" s="25"/>
      <c r="C229" s="21" t="str">
        <f ca="1">+CONCATENATE(I229," ",G229)</f>
        <v>b) 0</v>
      </c>
      <c r="D229" s="22"/>
      <c r="G229" s="34">
        <f ca="1">IF(J228="FIN","",LOOKUP(I227,DATOS!A:A,DATOS!K:K))</f>
        <v>0</v>
      </c>
      <c r="I229" s="31" t="s">
        <v>52</v>
      </c>
      <c r="K229" s="16">
        <f ca="1">S228</f>
        <v>0</v>
      </c>
      <c r="L229" s="16"/>
      <c r="M229" s="16"/>
      <c r="N229" s="16"/>
      <c r="O229" s="16"/>
      <c r="P229" s="16">
        <f ca="1">O228-P228</f>
        <v>0</v>
      </c>
      <c r="Q229" s="17" t="s">
        <v>1</v>
      </c>
      <c r="R229" s="16" t="str">
        <f>CONCATENATE(B229,Q229)</f>
        <v>B</v>
      </c>
      <c r="S229" s="16"/>
    </row>
    <row r="230" spans="1:19" ht="15.6" x14ac:dyDescent="0.25">
      <c r="A230" s="185"/>
      <c r="B230" s="25"/>
      <c r="C230" s="21" t="str">
        <f ca="1">+CONCATENATE(I230," ",G230)</f>
        <v>c) 0</v>
      </c>
      <c r="D230" s="22"/>
      <c r="G230" s="34">
        <f ca="1">IF(J228="FIN","",LOOKUP(I227,DATOS!A:A,DATOS!L:L))</f>
        <v>0</v>
      </c>
      <c r="I230" s="31" t="s">
        <v>51</v>
      </c>
      <c r="K230" s="16"/>
      <c r="L230" s="16"/>
      <c r="M230" s="16"/>
      <c r="N230" s="16"/>
      <c r="O230" s="16"/>
      <c r="P230" s="16"/>
      <c r="Q230" s="17" t="s">
        <v>2</v>
      </c>
      <c r="R230" s="16" t="str">
        <f>CONCATENATE(B230,Q230)</f>
        <v>C</v>
      </c>
      <c r="S230" s="16"/>
    </row>
    <row r="231" spans="1:19" ht="15.6" x14ac:dyDescent="0.25">
      <c r="A231" s="185"/>
      <c r="B231" s="25"/>
      <c r="C231" s="21" t="str">
        <f ca="1">+CONCATENATE(I231," ",G231)</f>
        <v>d) 0</v>
      </c>
      <c r="D231" s="22"/>
      <c r="G231" s="34">
        <f ca="1">IF(J228="FIN","",LOOKUP(I227,DATOS!A:A,DATOS!M:M))</f>
        <v>0</v>
      </c>
      <c r="I231" s="31" t="s">
        <v>43</v>
      </c>
      <c r="K231" s="16"/>
      <c r="L231" s="16"/>
      <c r="M231" s="16"/>
      <c r="N231" s="16"/>
      <c r="O231" s="16"/>
      <c r="P231" s="16"/>
      <c r="Q231" s="17" t="s">
        <v>3</v>
      </c>
      <c r="R231" s="16" t="str">
        <f>CONCATENATE(B231,Q231)</f>
        <v>D</v>
      </c>
      <c r="S231" s="16"/>
    </row>
    <row r="232" spans="1:19" ht="15.6" x14ac:dyDescent="0.25">
      <c r="A232" s="9"/>
      <c r="B232" s="26"/>
      <c r="C232" s="23"/>
      <c r="D232" s="24"/>
      <c r="J232" s="15"/>
    </row>
    <row r="233" spans="1:19" ht="15.6" x14ac:dyDescent="0.25">
      <c r="A233" s="9"/>
      <c r="B233" s="27"/>
      <c r="C233" s="19" t="str">
        <f ca="1">+CONCATENATE(K233,".- ",G233)</f>
        <v>39.- 0</v>
      </c>
      <c r="D233" s="20"/>
      <c r="E233" s="9"/>
      <c r="F233" s="9"/>
      <c r="G233" s="36">
        <f ca="1">IF(J234="FIN","",LOOKUP(I233,DATOS!A:A,DATOS!G:G))</f>
        <v>0</v>
      </c>
      <c r="H233" s="36">
        <f ca="1">IF(J234="FIN",0,LOOKUP(I233,DATOS!A:A,DATOS!N:N))</f>
        <v>0</v>
      </c>
      <c r="I233" s="31">
        <f>+I227+1</f>
        <v>201</v>
      </c>
      <c r="J233" s="56">
        <f>IF(LOOKUP(I233,DATOS!A:A,DATOS!C:C)=0,J227,(LOOKUP(I233,DATOS!A:A,DATOS!C:C)))</f>
        <v>3</v>
      </c>
      <c r="K233" s="18">
        <f>+K227+1</f>
        <v>39</v>
      </c>
      <c r="L233" s="16" t="s">
        <v>31</v>
      </c>
      <c r="M233" s="16" t="s">
        <v>32</v>
      </c>
      <c r="N233" s="16" t="s">
        <v>37</v>
      </c>
      <c r="O233" s="16" t="s">
        <v>33</v>
      </c>
      <c r="P233" s="16" t="s">
        <v>34</v>
      </c>
      <c r="Q233" s="16" t="s">
        <v>35</v>
      </c>
      <c r="R233" s="16" t="str">
        <f ca="1">CONCATENATE("X",H233)</f>
        <v>X0</v>
      </c>
      <c r="S233" s="16" t="s">
        <v>36</v>
      </c>
    </row>
    <row r="234" spans="1:19" ht="15.6" x14ac:dyDescent="0.25">
      <c r="A234" s="185">
        <f ca="1">IF($E$2="X",0,IF(K235&gt;2,H233,K235))</f>
        <v>0</v>
      </c>
      <c r="B234" s="25"/>
      <c r="C234" s="21" t="str">
        <f ca="1">+CONCATENATE(I234," ",G234)</f>
        <v>a) 0</v>
      </c>
      <c r="D234" s="22"/>
      <c r="G234" s="34">
        <f ca="1">IF(J234="FIN","",LOOKUP(I233,DATOS!A:A,DATOS!J:J))</f>
        <v>0</v>
      </c>
      <c r="I234" s="31" t="s">
        <v>53</v>
      </c>
      <c r="J234" s="37" t="str">
        <f>IF(J228="FIN","FIN",IF(J233=J227,"","FIN"))</f>
        <v/>
      </c>
      <c r="K234" s="16" t="s">
        <v>5</v>
      </c>
      <c r="L234" s="16">
        <f ca="1">IF(M234&gt;0,0,P234)</f>
        <v>0</v>
      </c>
      <c r="M234" s="16">
        <f ca="1">IF(P235&gt;0,1,0)</f>
        <v>0</v>
      </c>
      <c r="N234" s="16">
        <f ca="1">IF(M234=1,-1/COUNTA(Q234:Q237),0)</f>
        <v>0</v>
      </c>
      <c r="O234" s="16">
        <f>COUNTA(B234:B237)</f>
        <v>0</v>
      </c>
      <c r="P234" s="16">
        <f ca="1">COUNTIF(R234:R237,R233)</f>
        <v>0</v>
      </c>
      <c r="Q234" s="17" t="s">
        <v>0</v>
      </c>
      <c r="R234" s="16" t="str">
        <f>CONCATENATE(B234,Q234)</f>
        <v>A</v>
      </c>
      <c r="S234" s="16">
        <f ca="1">IF(P234&gt;0,P234+O234,O234*3)</f>
        <v>0</v>
      </c>
    </row>
    <row r="235" spans="1:19" ht="15.6" x14ac:dyDescent="0.25">
      <c r="A235" s="185"/>
      <c r="B235" s="25"/>
      <c r="C235" s="21" t="str">
        <f ca="1">+CONCATENATE(I235," ",G235)</f>
        <v>b) 0</v>
      </c>
      <c r="D235" s="22"/>
      <c r="G235" s="34">
        <f ca="1">IF(J234="FIN","",LOOKUP(I233,DATOS!A:A,DATOS!K:K))</f>
        <v>0</v>
      </c>
      <c r="I235" s="31" t="s">
        <v>52</v>
      </c>
      <c r="K235" s="16">
        <f ca="1">S234</f>
        <v>0</v>
      </c>
      <c r="L235" s="16"/>
      <c r="M235" s="16"/>
      <c r="N235" s="16"/>
      <c r="O235" s="16"/>
      <c r="P235" s="16">
        <f ca="1">O234-P234</f>
        <v>0</v>
      </c>
      <c r="Q235" s="17" t="s">
        <v>1</v>
      </c>
      <c r="R235" s="16" t="str">
        <f>CONCATENATE(B235,Q235)</f>
        <v>B</v>
      </c>
      <c r="S235" s="16"/>
    </row>
    <row r="236" spans="1:19" ht="15.6" x14ac:dyDescent="0.25">
      <c r="A236" s="185"/>
      <c r="B236" s="25"/>
      <c r="C236" s="21" t="str">
        <f ca="1">+CONCATENATE(I236," ",G236)</f>
        <v>c) 0</v>
      </c>
      <c r="D236" s="22"/>
      <c r="G236" s="34">
        <f ca="1">IF(J234="FIN","",LOOKUP(I233,DATOS!A:A,DATOS!L:L))</f>
        <v>0</v>
      </c>
      <c r="I236" s="31" t="s">
        <v>51</v>
      </c>
      <c r="K236" s="16"/>
      <c r="L236" s="16"/>
      <c r="M236" s="16"/>
      <c r="N236" s="16"/>
      <c r="O236" s="16"/>
      <c r="P236" s="16"/>
      <c r="Q236" s="17" t="s">
        <v>2</v>
      </c>
      <c r="R236" s="16" t="str">
        <f>CONCATENATE(B236,Q236)</f>
        <v>C</v>
      </c>
      <c r="S236" s="16"/>
    </row>
    <row r="237" spans="1:19" ht="15.6" x14ac:dyDescent="0.25">
      <c r="A237" s="185"/>
      <c r="B237" s="25"/>
      <c r="C237" s="21" t="str">
        <f ca="1">+CONCATENATE(I237," ",G237)</f>
        <v>d) 0</v>
      </c>
      <c r="D237" s="22"/>
      <c r="G237" s="34">
        <f ca="1">IF(J234="FIN","",LOOKUP(I233,DATOS!A:A,DATOS!M:M))</f>
        <v>0</v>
      </c>
      <c r="I237" s="31" t="s">
        <v>43</v>
      </c>
      <c r="K237" s="16"/>
      <c r="L237" s="16"/>
      <c r="M237" s="16"/>
      <c r="N237" s="16"/>
      <c r="O237" s="16"/>
      <c r="P237" s="16"/>
      <c r="Q237" s="17" t="s">
        <v>3</v>
      </c>
      <c r="R237" s="16" t="str">
        <f>CONCATENATE(B237,Q237)</f>
        <v>D</v>
      </c>
      <c r="S237" s="16"/>
    </row>
    <row r="238" spans="1:19" ht="15.6" x14ac:dyDescent="0.25">
      <c r="A238" s="9"/>
      <c r="B238" s="26"/>
      <c r="C238" s="23"/>
      <c r="D238" s="24"/>
      <c r="J238" s="15"/>
    </row>
    <row r="239" spans="1:19" ht="15.6" x14ac:dyDescent="0.25">
      <c r="A239" s="9"/>
      <c r="B239" s="27"/>
      <c r="C239" s="19" t="str">
        <f ca="1">+CONCATENATE(K239,".- ",G239)</f>
        <v>40.- 0</v>
      </c>
      <c r="D239" s="20"/>
      <c r="E239" s="9"/>
      <c r="F239" s="9"/>
      <c r="G239" s="36">
        <f ca="1">IF(J240="FIN","",LOOKUP(I239,DATOS!A:A,DATOS!G:G))</f>
        <v>0</v>
      </c>
      <c r="H239" s="36">
        <f ca="1">IF(J240="FIN",0,LOOKUP(I239,DATOS!A:A,DATOS!N:N))</f>
        <v>0</v>
      </c>
      <c r="I239" s="31">
        <f>+I233+1</f>
        <v>202</v>
      </c>
      <c r="J239" s="56">
        <f>IF(LOOKUP(I239,DATOS!A:A,DATOS!C:C)=0,J233,(LOOKUP(I239,DATOS!A:A,DATOS!C:C)))</f>
        <v>3</v>
      </c>
      <c r="K239" s="18">
        <f>+K233+1</f>
        <v>40</v>
      </c>
      <c r="L239" s="16" t="s">
        <v>31</v>
      </c>
      <c r="M239" s="16" t="s">
        <v>32</v>
      </c>
      <c r="N239" s="16" t="s">
        <v>37</v>
      </c>
      <c r="O239" s="16" t="s">
        <v>33</v>
      </c>
      <c r="P239" s="16" t="s">
        <v>34</v>
      </c>
      <c r="Q239" s="16" t="s">
        <v>35</v>
      </c>
      <c r="R239" s="16" t="str">
        <f ca="1">CONCATENATE("X",H239)</f>
        <v>X0</v>
      </c>
      <c r="S239" s="16" t="s">
        <v>36</v>
      </c>
    </row>
    <row r="240" spans="1:19" ht="15.6" x14ac:dyDescent="0.25">
      <c r="A240" s="185">
        <f ca="1">IF($E$2="X",0,IF(K241&gt;2,H239,K241))</f>
        <v>0</v>
      </c>
      <c r="B240" s="25"/>
      <c r="C240" s="21" t="str">
        <f ca="1">+CONCATENATE(I240," ",G240)</f>
        <v>a) 0</v>
      </c>
      <c r="D240" s="22"/>
      <c r="G240" s="34">
        <f ca="1">IF(J240="FIN","",LOOKUP(I239,DATOS!A:A,DATOS!J:J))</f>
        <v>0</v>
      </c>
      <c r="I240" s="31" t="s">
        <v>53</v>
      </c>
      <c r="J240" s="37" t="str">
        <f>IF(J234="FIN","FIN",IF(J239=J233,"","FIN"))</f>
        <v/>
      </c>
      <c r="K240" s="16" t="s">
        <v>5</v>
      </c>
      <c r="L240" s="16">
        <f ca="1">IF(M240&gt;0,0,P240)</f>
        <v>0</v>
      </c>
      <c r="M240" s="16">
        <f ca="1">IF(P241&gt;0,1,0)</f>
        <v>0</v>
      </c>
      <c r="N240" s="16">
        <f ca="1">IF(M240=1,-1/COUNTA(Q240:Q243),0)</f>
        <v>0</v>
      </c>
      <c r="O240" s="16">
        <f>COUNTA(B240:B243)</f>
        <v>0</v>
      </c>
      <c r="P240" s="16">
        <f ca="1">COUNTIF(R240:R243,R239)</f>
        <v>0</v>
      </c>
      <c r="Q240" s="17" t="s">
        <v>0</v>
      </c>
      <c r="R240" s="16" t="str">
        <f>CONCATENATE(B240,Q240)</f>
        <v>A</v>
      </c>
      <c r="S240" s="16">
        <f ca="1">IF(P240&gt;0,P240+O240,O240*3)</f>
        <v>0</v>
      </c>
    </row>
    <row r="241" spans="1:19" ht="15.6" x14ac:dyDescent="0.25">
      <c r="A241" s="185"/>
      <c r="B241" s="25"/>
      <c r="C241" s="21" t="str">
        <f ca="1">+CONCATENATE(I241," ",G241)</f>
        <v>b) 0</v>
      </c>
      <c r="D241" s="22"/>
      <c r="G241" s="34">
        <f ca="1">IF(J240="FIN","",LOOKUP(I239,DATOS!A:A,DATOS!K:K))</f>
        <v>0</v>
      </c>
      <c r="I241" s="31" t="s">
        <v>52</v>
      </c>
      <c r="K241" s="16">
        <f ca="1">S240</f>
        <v>0</v>
      </c>
      <c r="L241" s="16"/>
      <c r="M241" s="16"/>
      <c r="N241" s="16"/>
      <c r="O241" s="16"/>
      <c r="P241" s="16">
        <f ca="1">O240-P240</f>
        <v>0</v>
      </c>
      <c r="Q241" s="17" t="s">
        <v>1</v>
      </c>
      <c r="R241" s="16" t="str">
        <f>CONCATENATE(B241,Q241)</f>
        <v>B</v>
      </c>
      <c r="S241" s="16"/>
    </row>
    <row r="242" spans="1:19" ht="15.6" x14ac:dyDescent="0.25">
      <c r="A242" s="185"/>
      <c r="B242" s="25"/>
      <c r="C242" s="21" t="str">
        <f ca="1">+CONCATENATE(I242," ",G242)</f>
        <v>c) 0</v>
      </c>
      <c r="D242" s="22"/>
      <c r="G242" s="34">
        <f ca="1">IF(J240="FIN","",LOOKUP(I239,DATOS!A:A,DATOS!L:L))</f>
        <v>0</v>
      </c>
      <c r="I242" s="31" t="s">
        <v>51</v>
      </c>
      <c r="K242" s="16"/>
      <c r="L242" s="16"/>
      <c r="M242" s="16"/>
      <c r="N242" s="16"/>
      <c r="O242" s="16"/>
      <c r="P242" s="16"/>
      <c r="Q242" s="17" t="s">
        <v>2</v>
      </c>
      <c r="R242" s="16" t="str">
        <f>CONCATENATE(B242,Q242)</f>
        <v>C</v>
      </c>
      <c r="S242" s="16"/>
    </row>
    <row r="243" spans="1:19" ht="15.6" x14ac:dyDescent="0.25">
      <c r="A243" s="185"/>
      <c r="B243" s="25"/>
      <c r="C243" s="21" t="str">
        <f ca="1">+CONCATENATE(I243," ",G243)</f>
        <v>d) 0</v>
      </c>
      <c r="D243" s="22"/>
      <c r="G243" s="34">
        <f ca="1">IF(J240="FIN","",LOOKUP(I239,DATOS!A:A,DATOS!M:M))</f>
        <v>0</v>
      </c>
      <c r="I243" s="31" t="s">
        <v>43</v>
      </c>
      <c r="K243" s="16"/>
      <c r="L243" s="16"/>
      <c r="M243" s="16"/>
      <c r="N243" s="16"/>
      <c r="O243" s="16"/>
      <c r="P243" s="16"/>
      <c r="Q243" s="17" t="s">
        <v>3</v>
      </c>
      <c r="R243" s="16" t="str">
        <f>CONCATENATE(B243,Q243)</f>
        <v>D</v>
      </c>
      <c r="S243" s="16"/>
    </row>
    <row r="244" spans="1:19" ht="15.6" x14ac:dyDescent="0.25">
      <c r="A244" s="9"/>
      <c r="B244" s="26"/>
      <c r="C244" s="23"/>
      <c r="D244" s="24"/>
      <c r="J244" s="15"/>
    </row>
    <row r="245" spans="1:19" ht="15.6" x14ac:dyDescent="0.25">
      <c r="A245" s="9"/>
      <c r="B245" s="27"/>
      <c r="C245" s="19" t="str">
        <f ca="1">+CONCATENATE(K245,".- ",G245)</f>
        <v>41.- 0</v>
      </c>
      <c r="D245" s="20"/>
      <c r="E245" s="9"/>
      <c r="F245" s="9"/>
      <c r="G245" s="36">
        <f ca="1">IF(J246="FIN","",LOOKUP(I245,DATOS!A:A,DATOS!G:G))</f>
        <v>0</v>
      </c>
      <c r="H245" s="36">
        <f ca="1">IF(J246="FIN",0,LOOKUP(I245,DATOS!A:A,DATOS!N:N))</f>
        <v>0</v>
      </c>
      <c r="I245" s="31">
        <f>+I239+1</f>
        <v>203</v>
      </c>
      <c r="J245" s="56">
        <f>IF(LOOKUP(I245,DATOS!A:A,DATOS!C:C)=0,J239,(LOOKUP(I245,DATOS!A:A,DATOS!C:C)))</f>
        <v>3</v>
      </c>
      <c r="K245" s="18">
        <f>+K239+1</f>
        <v>41</v>
      </c>
      <c r="L245" s="16" t="s">
        <v>31</v>
      </c>
      <c r="M245" s="16" t="s">
        <v>32</v>
      </c>
      <c r="N245" s="16" t="s">
        <v>37</v>
      </c>
      <c r="O245" s="16" t="s">
        <v>33</v>
      </c>
      <c r="P245" s="16" t="s">
        <v>34</v>
      </c>
      <c r="Q245" s="16" t="s">
        <v>35</v>
      </c>
      <c r="R245" s="16" t="str">
        <f ca="1">CONCATENATE("X",H245)</f>
        <v>X0</v>
      </c>
      <c r="S245" s="16" t="s">
        <v>36</v>
      </c>
    </row>
    <row r="246" spans="1:19" ht="15.6" x14ac:dyDescent="0.25">
      <c r="A246" s="185">
        <f ca="1">IF($E$2="X",0,IF(K247&gt;2,H245,K247))</f>
        <v>0</v>
      </c>
      <c r="B246" s="25"/>
      <c r="C246" s="21" t="str">
        <f ca="1">+CONCATENATE(I246," ",G246)</f>
        <v>a) 0</v>
      </c>
      <c r="D246" s="22"/>
      <c r="G246" s="34">
        <f ca="1">IF(J246="FIN","",LOOKUP(I245,DATOS!A:A,DATOS!J:J))</f>
        <v>0</v>
      </c>
      <c r="I246" s="31" t="s">
        <v>53</v>
      </c>
      <c r="J246" s="37" t="str">
        <f>IF(J240="FIN","FIN",IF(J245=J239,"","FIN"))</f>
        <v/>
      </c>
      <c r="K246" s="16" t="s">
        <v>5</v>
      </c>
      <c r="L246" s="16">
        <f ca="1">IF(M246&gt;0,0,P246)</f>
        <v>0</v>
      </c>
      <c r="M246" s="16">
        <f ca="1">IF(P247&gt;0,1,0)</f>
        <v>0</v>
      </c>
      <c r="N246" s="16">
        <f ca="1">IF(M246=1,-1/COUNTA(Q246:Q249),0)</f>
        <v>0</v>
      </c>
      <c r="O246" s="16">
        <f>COUNTA(B246:B249)</f>
        <v>0</v>
      </c>
      <c r="P246" s="16">
        <f ca="1">COUNTIF(R246:R249,R245)</f>
        <v>0</v>
      </c>
      <c r="Q246" s="17" t="s">
        <v>0</v>
      </c>
      <c r="R246" s="16" t="str">
        <f>CONCATENATE(B246,Q246)</f>
        <v>A</v>
      </c>
      <c r="S246" s="16">
        <f ca="1">IF(P246&gt;0,P246+O246,O246*3)</f>
        <v>0</v>
      </c>
    </row>
    <row r="247" spans="1:19" ht="15.6" x14ac:dyDescent="0.25">
      <c r="A247" s="185"/>
      <c r="B247" s="25"/>
      <c r="C247" s="21" t="str">
        <f ca="1">+CONCATENATE(I247," ",G247)</f>
        <v>b) 0</v>
      </c>
      <c r="D247" s="22"/>
      <c r="G247" s="34">
        <f ca="1">IF(J246="FIN","",LOOKUP(I245,DATOS!A:A,DATOS!K:K))</f>
        <v>0</v>
      </c>
      <c r="I247" s="31" t="s">
        <v>52</v>
      </c>
      <c r="K247" s="16">
        <f ca="1">S246</f>
        <v>0</v>
      </c>
      <c r="L247" s="16"/>
      <c r="M247" s="16"/>
      <c r="N247" s="16"/>
      <c r="O247" s="16"/>
      <c r="P247" s="16">
        <f ca="1">O246-P246</f>
        <v>0</v>
      </c>
      <c r="Q247" s="17" t="s">
        <v>1</v>
      </c>
      <c r="R247" s="16" t="str">
        <f>CONCATENATE(B247,Q247)</f>
        <v>B</v>
      </c>
      <c r="S247" s="16"/>
    </row>
    <row r="248" spans="1:19" ht="15.6" x14ac:dyDescent="0.25">
      <c r="A248" s="185"/>
      <c r="B248" s="25"/>
      <c r="C248" s="21" t="str">
        <f ca="1">+CONCATENATE(I248," ",G248)</f>
        <v>c) 0</v>
      </c>
      <c r="D248" s="22"/>
      <c r="G248" s="34">
        <f ca="1">IF(J246="FIN","",LOOKUP(I245,DATOS!A:A,DATOS!L:L))</f>
        <v>0</v>
      </c>
      <c r="I248" s="31" t="s">
        <v>51</v>
      </c>
      <c r="K248" s="16"/>
      <c r="L248" s="16"/>
      <c r="M248" s="16"/>
      <c r="N248" s="16"/>
      <c r="O248" s="16"/>
      <c r="P248" s="16"/>
      <c r="Q248" s="17" t="s">
        <v>2</v>
      </c>
      <c r="R248" s="16" t="str">
        <f>CONCATENATE(B248,Q248)</f>
        <v>C</v>
      </c>
      <c r="S248" s="16"/>
    </row>
    <row r="249" spans="1:19" ht="15.6" x14ac:dyDescent="0.25">
      <c r="A249" s="185"/>
      <c r="B249" s="25"/>
      <c r="C249" s="21" t="str">
        <f ca="1">+CONCATENATE(I249," ",G249)</f>
        <v>d) 0</v>
      </c>
      <c r="D249" s="22"/>
      <c r="G249" s="34">
        <f ca="1">IF(J246="FIN","",LOOKUP(I245,DATOS!A:A,DATOS!M:M))</f>
        <v>0</v>
      </c>
      <c r="I249" s="31" t="s">
        <v>43</v>
      </c>
      <c r="K249" s="16"/>
      <c r="L249" s="16"/>
      <c r="M249" s="16"/>
      <c r="N249" s="16"/>
      <c r="O249" s="16"/>
      <c r="P249" s="16"/>
      <c r="Q249" s="17" t="s">
        <v>3</v>
      </c>
      <c r="R249" s="16" t="str">
        <f>CONCATENATE(B249,Q249)</f>
        <v>D</v>
      </c>
      <c r="S249" s="16"/>
    </row>
    <row r="250" spans="1:19" ht="15.6" x14ac:dyDescent="0.25">
      <c r="A250" s="9"/>
      <c r="B250" s="26"/>
      <c r="C250" s="23"/>
      <c r="D250" s="24"/>
      <c r="J250" s="15"/>
    </row>
    <row r="251" spans="1:19" ht="15.6" x14ac:dyDescent="0.25">
      <c r="A251" s="9"/>
      <c r="B251" s="27"/>
      <c r="C251" s="19" t="str">
        <f ca="1">+CONCATENATE(K251,".- ",G251)</f>
        <v>42.- 0</v>
      </c>
      <c r="D251" s="20"/>
      <c r="E251" s="9"/>
      <c r="F251" s="9"/>
      <c r="G251" s="36">
        <f ca="1">IF(J252="FIN","",LOOKUP(I251,DATOS!A:A,DATOS!G:G))</f>
        <v>0</v>
      </c>
      <c r="H251" s="36">
        <f ca="1">IF(J252="FIN",0,LOOKUP(I251,DATOS!A:A,DATOS!N:N))</f>
        <v>0</v>
      </c>
      <c r="I251" s="31">
        <f>+I245+1</f>
        <v>204</v>
      </c>
      <c r="J251" s="56">
        <f>IF(LOOKUP(I251,DATOS!A:A,DATOS!C:C)=0,J245,(LOOKUP(I251,DATOS!A:A,DATOS!C:C)))</f>
        <v>3</v>
      </c>
      <c r="K251" s="18">
        <f>+K245+1</f>
        <v>42</v>
      </c>
      <c r="L251" s="16" t="s">
        <v>31</v>
      </c>
      <c r="M251" s="16" t="s">
        <v>32</v>
      </c>
      <c r="N251" s="16" t="s">
        <v>37</v>
      </c>
      <c r="O251" s="16" t="s">
        <v>33</v>
      </c>
      <c r="P251" s="16" t="s">
        <v>34</v>
      </c>
      <c r="Q251" s="16" t="s">
        <v>35</v>
      </c>
      <c r="R251" s="16" t="str">
        <f ca="1">CONCATENATE("X",H251)</f>
        <v>X0</v>
      </c>
      <c r="S251" s="16" t="s">
        <v>36</v>
      </c>
    </row>
    <row r="252" spans="1:19" ht="15.6" x14ac:dyDescent="0.25">
      <c r="A252" s="185">
        <f ca="1">IF($E$2="X",0,IF(K253&gt;2,H251,K253))</f>
        <v>0</v>
      </c>
      <c r="B252" s="25"/>
      <c r="C252" s="21" t="str">
        <f ca="1">+CONCATENATE(I252," ",G252)</f>
        <v>a) 0</v>
      </c>
      <c r="D252" s="22"/>
      <c r="G252" s="34">
        <f ca="1">IF(J252="FIN","",LOOKUP(I251,DATOS!A:A,DATOS!J:J))</f>
        <v>0</v>
      </c>
      <c r="I252" s="31" t="s">
        <v>53</v>
      </c>
      <c r="J252" s="37" t="str">
        <f>IF(J246="FIN","FIN",IF(J251=J245,"","FIN"))</f>
        <v/>
      </c>
      <c r="K252" s="16" t="s">
        <v>5</v>
      </c>
      <c r="L252" s="16">
        <f ca="1">IF(M252&gt;0,0,P252)</f>
        <v>0</v>
      </c>
      <c r="M252" s="16">
        <f ca="1">IF(P253&gt;0,1,0)</f>
        <v>0</v>
      </c>
      <c r="N252" s="16">
        <f ca="1">IF(M252=1,-1/COUNTA(Q252:Q255),0)</f>
        <v>0</v>
      </c>
      <c r="O252" s="16">
        <f>COUNTA(B252:B255)</f>
        <v>0</v>
      </c>
      <c r="P252" s="16">
        <f ca="1">COUNTIF(R252:R255,R251)</f>
        <v>0</v>
      </c>
      <c r="Q252" s="17" t="s">
        <v>0</v>
      </c>
      <c r="R252" s="16" t="str">
        <f>CONCATENATE(B252,Q252)</f>
        <v>A</v>
      </c>
      <c r="S252" s="16">
        <f ca="1">IF(P252&gt;0,P252+O252,O252*3)</f>
        <v>0</v>
      </c>
    </row>
    <row r="253" spans="1:19" ht="15.6" x14ac:dyDescent="0.25">
      <c r="A253" s="185"/>
      <c r="B253" s="25"/>
      <c r="C253" s="21" t="str">
        <f ca="1">+CONCATENATE(I253," ",G253)</f>
        <v>b) 0</v>
      </c>
      <c r="D253" s="22"/>
      <c r="G253" s="34">
        <f ca="1">IF(J252="FIN","",LOOKUP(I251,DATOS!A:A,DATOS!K:K))</f>
        <v>0</v>
      </c>
      <c r="I253" s="31" t="s">
        <v>52</v>
      </c>
      <c r="K253" s="16">
        <f ca="1">S252</f>
        <v>0</v>
      </c>
      <c r="L253" s="16"/>
      <c r="M253" s="16"/>
      <c r="N253" s="16"/>
      <c r="O253" s="16"/>
      <c r="P253" s="16">
        <f ca="1">O252-P252</f>
        <v>0</v>
      </c>
      <c r="Q253" s="17" t="s">
        <v>1</v>
      </c>
      <c r="R253" s="16" t="str">
        <f>CONCATENATE(B253,Q253)</f>
        <v>B</v>
      </c>
      <c r="S253" s="16"/>
    </row>
    <row r="254" spans="1:19" ht="15.6" x14ac:dyDescent="0.25">
      <c r="A254" s="185"/>
      <c r="B254" s="25"/>
      <c r="C254" s="21" t="str">
        <f ca="1">+CONCATENATE(I254," ",G254)</f>
        <v>c) 0</v>
      </c>
      <c r="D254" s="22"/>
      <c r="G254" s="34">
        <f ca="1">IF(J252="FIN","",LOOKUP(I251,DATOS!A:A,DATOS!L:L))</f>
        <v>0</v>
      </c>
      <c r="I254" s="31" t="s">
        <v>51</v>
      </c>
      <c r="K254" s="16"/>
      <c r="L254" s="16"/>
      <c r="M254" s="16"/>
      <c r="N254" s="16"/>
      <c r="O254" s="16"/>
      <c r="P254" s="16"/>
      <c r="Q254" s="17" t="s">
        <v>2</v>
      </c>
      <c r="R254" s="16" t="str">
        <f>CONCATENATE(B254,Q254)</f>
        <v>C</v>
      </c>
      <c r="S254" s="16"/>
    </row>
    <row r="255" spans="1:19" ht="15.6" x14ac:dyDescent="0.25">
      <c r="A255" s="185"/>
      <c r="B255" s="25"/>
      <c r="C255" s="21" t="str">
        <f ca="1">+CONCATENATE(I255," ",G255)</f>
        <v>d) 0</v>
      </c>
      <c r="D255" s="22"/>
      <c r="G255" s="34">
        <f ca="1">IF(J252="FIN","",LOOKUP(I251,DATOS!A:A,DATOS!M:M))</f>
        <v>0</v>
      </c>
      <c r="I255" s="31" t="s">
        <v>43</v>
      </c>
      <c r="K255" s="16"/>
      <c r="L255" s="16"/>
      <c r="M255" s="16"/>
      <c r="N255" s="16"/>
      <c r="O255" s="16"/>
      <c r="P255" s="16"/>
      <c r="Q255" s="17" t="s">
        <v>3</v>
      </c>
      <c r="R255" s="16" t="str">
        <f>CONCATENATE(B255,Q255)</f>
        <v>D</v>
      </c>
      <c r="S255" s="16"/>
    </row>
    <row r="256" spans="1:19" ht="15.6" x14ac:dyDescent="0.25">
      <c r="A256" s="9"/>
      <c r="B256" s="26"/>
      <c r="C256" s="23"/>
      <c r="D256" s="24"/>
      <c r="J256" s="15"/>
    </row>
    <row r="257" spans="1:19" ht="15.6" x14ac:dyDescent="0.25">
      <c r="A257" s="9"/>
      <c r="B257" s="27"/>
      <c r="C257" s="19" t="str">
        <f ca="1">+CONCATENATE(K257,".- ",G257)</f>
        <v>43.- 0</v>
      </c>
      <c r="D257" s="20"/>
      <c r="E257" s="9"/>
      <c r="F257" s="9"/>
      <c r="G257" s="36">
        <f ca="1">IF(J258="FIN","",LOOKUP(I257,DATOS!A:A,DATOS!G:G))</f>
        <v>0</v>
      </c>
      <c r="H257" s="36">
        <f ca="1">IF(J258="FIN",0,LOOKUP(I257,DATOS!A:A,DATOS!N:N))</f>
        <v>0</v>
      </c>
      <c r="I257" s="31">
        <f>+I251+1</f>
        <v>205</v>
      </c>
      <c r="J257" s="56">
        <f>IF(LOOKUP(I257,DATOS!A:A,DATOS!C:C)=0,J251,(LOOKUP(I257,DATOS!A:A,DATOS!C:C)))</f>
        <v>3</v>
      </c>
      <c r="K257" s="18">
        <f>+K251+1</f>
        <v>43</v>
      </c>
      <c r="L257" s="16" t="s">
        <v>31</v>
      </c>
      <c r="M257" s="16" t="s">
        <v>32</v>
      </c>
      <c r="N257" s="16" t="s">
        <v>37</v>
      </c>
      <c r="O257" s="16" t="s">
        <v>33</v>
      </c>
      <c r="P257" s="16" t="s">
        <v>34</v>
      </c>
      <c r="Q257" s="16" t="s">
        <v>35</v>
      </c>
      <c r="R257" s="16" t="str">
        <f ca="1">CONCATENATE("X",H257)</f>
        <v>X0</v>
      </c>
      <c r="S257" s="16" t="s">
        <v>36</v>
      </c>
    </row>
    <row r="258" spans="1:19" ht="15.6" x14ac:dyDescent="0.25">
      <c r="A258" s="185">
        <f ca="1">IF($E$2="X",0,IF(K259&gt;2,H257,K259))</f>
        <v>0</v>
      </c>
      <c r="B258" s="25"/>
      <c r="C258" s="21" t="str">
        <f ca="1">+CONCATENATE(I258," ",G258)</f>
        <v>a) 0</v>
      </c>
      <c r="D258" s="22"/>
      <c r="G258" s="34">
        <f ca="1">IF(J258="FIN","",LOOKUP(I257,DATOS!A:A,DATOS!J:J))</f>
        <v>0</v>
      </c>
      <c r="I258" s="31" t="s">
        <v>53</v>
      </c>
      <c r="J258" s="37" t="str">
        <f>IF(J252="FIN","FIN",IF(J257=J251,"","FIN"))</f>
        <v/>
      </c>
      <c r="K258" s="16" t="s">
        <v>5</v>
      </c>
      <c r="L258" s="16">
        <f ca="1">IF(M258&gt;0,0,P258)</f>
        <v>0</v>
      </c>
      <c r="M258" s="16">
        <f ca="1">IF(P259&gt;0,1,0)</f>
        <v>0</v>
      </c>
      <c r="N258" s="16">
        <f ca="1">IF(M258=1,-1/COUNTA(Q258:Q261),0)</f>
        <v>0</v>
      </c>
      <c r="O258" s="16">
        <f>COUNTA(B258:B261)</f>
        <v>0</v>
      </c>
      <c r="P258" s="16">
        <f ca="1">COUNTIF(R258:R261,R257)</f>
        <v>0</v>
      </c>
      <c r="Q258" s="17" t="s">
        <v>0</v>
      </c>
      <c r="R258" s="16" t="str">
        <f>CONCATENATE(B258,Q258)</f>
        <v>A</v>
      </c>
      <c r="S258" s="16">
        <f ca="1">IF(P258&gt;0,P258+O258,O258*3)</f>
        <v>0</v>
      </c>
    </row>
    <row r="259" spans="1:19" ht="15.6" x14ac:dyDescent="0.25">
      <c r="A259" s="185"/>
      <c r="B259" s="25"/>
      <c r="C259" s="21" t="str">
        <f ca="1">+CONCATENATE(I259," ",G259)</f>
        <v>b) 0</v>
      </c>
      <c r="D259" s="22"/>
      <c r="G259" s="34">
        <f ca="1">IF(J258="FIN","",LOOKUP(I257,DATOS!A:A,DATOS!K:K))</f>
        <v>0</v>
      </c>
      <c r="I259" s="31" t="s">
        <v>52</v>
      </c>
      <c r="K259" s="16">
        <f ca="1">S258</f>
        <v>0</v>
      </c>
      <c r="L259" s="16"/>
      <c r="M259" s="16"/>
      <c r="N259" s="16"/>
      <c r="O259" s="16"/>
      <c r="P259" s="16">
        <f ca="1">O258-P258</f>
        <v>0</v>
      </c>
      <c r="Q259" s="17" t="s">
        <v>1</v>
      </c>
      <c r="R259" s="16" t="str">
        <f>CONCATENATE(B259,Q259)</f>
        <v>B</v>
      </c>
      <c r="S259" s="16"/>
    </row>
    <row r="260" spans="1:19" ht="15.6" x14ac:dyDescent="0.25">
      <c r="A260" s="185"/>
      <c r="B260" s="25"/>
      <c r="C260" s="21" t="str">
        <f ca="1">+CONCATENATE(I260," ",G260)</f>
        <v>c) 0</v>
      </c>
      <c r="D260" s="22"/>
      <c r="G260" s="34">
        <f ca="1">IF(J258="FIN","",LOOKUP(I257,DATOS!A:A,DATOS!L:L))</f>
        <v>0</v>
      </c>
      <c r="I260" s="31" t="s">
        <v>51</v>
      </c>
      <c r="K260" s="16"/>
      <c r="L260" s="16"/>
      <c r="M260" s="16"/>
      <c r="N260" s="16"/>
      <c r="O260" s="16"/>
      <c r="P260" s="16"/>
      <c r="Q260" s="17" t="s">
        <v>2</v>
      </c>
      <c r="R260" s="16" t="str">
        <f>CONCATENATE(B260,Q260)</f>
        <v>C</v>
      </c>
      <c r="S260" s="16"/>
    </row>
    <row r="261" spans="1:19" ht="15.6" x14ac:dyDescent="0.25">
      <c r="A261" s="185"/>
      <c r="B261" s="25"/>
      <c r="C261" s="21" t="str">
        <f ca="1">+CONCATENATE(I261," ",G261)</f>
        <v>d) 0</v>
      </c>
      <c r="D261" s="22"/>
      <c r="G261" s="34">
        <f ca="1">IF(J258="FIN","",LOOKUP(I257,DATOS!A:A,DATOS!M:M))</f>
        <v>0</v>
      </c>
      <c r="I261" s="31" t="s">
        <v>43</v>
      </c>
      <c r="K261" s="16"/>
      <c r="L261" s="16"/>
      <c r="M261" s="16"/>
      <c r="N261" s="16"/>
      <c r="O261" s="16"/>
      <c r="P261" s="16"/>
      <c r="Q261" s="17" t="s">
        <v>3</v>
      </c>
      <c r="R261" s="16" t="str">
        <f>CONCATENATE(B261,Q261)</f>
        <v>D</v>
      </c>
      <c r="S261" s="16"/>
    </row>
    <row r="262" spans="1:19" ht="15.6" x14ac:dyDescent="0.25">
      <c r="A262" s="9"/>
      <c r="B262" s="26"/>
      <c r="C262" s="23"/>
      <c r="D262" s="24"/>
      <c r="J262" s="15"/>
    </row>
    <row r="263" spans="1:19" ht="15.6" x14ac:dyDescent="0.25">
      <c r="A263" s="9"/>
      <c r="B263" s="27"/>
      <c r="C263" s="19" t="str">
        <f ca="1">+CONCATENATE(K263,".- ",G263)</f>
        <v>44.- 0</v>
      </c>
      <c r="D263" s="20"/>
      <c r="E263" s="9"/>
      <c r="F263" s="9"/>
      <c r="G263" s="36">
        <f ca="1">IF(J264="FIN","",LOOKUP(I263,DATOS!A:A,DATOS!G:G))</f>
        <v>0</v>
      </c>
      <c r="H263" s="36">
        <f ca="1">IF(J264="FIN",0,LOOKUP(I263,DATOS!A:A,DATOS!N:N))</f>
        <v>0</v>
      </c>
      <c r="I263" s="31">
        <f>+I257+1</f>
        <v>206</v>
      </c>
      <c r="J263" s="56">
        <f>IF(LOOKUP(I263,DATOS!A:A,DATOS!C:C)=0,J257,(LOOKUP(I263,DATOS!A:A,DATOS!C:C)))</f>
        <v>3</v>
      </c>
      <c r="K263" s="18">
        <f>+K257+1</f>
        <v>44</v>
      </c>
      <c r="L263" s="16" t="s">
        <v>31</v>
      </c>
      <c r="M263" s="16" t="s">
        <v>32</v>
      </c>
      <c r="N263" s="16" t="s">
        <v>37</v>
      </c>
      <c r="O263" s="16" t="s">
        <v>33</v>
      </c>
      <c r="P263" s="16" t="s">
        <v>34</v>
      </c>
      <c r="Q263" s="16" t="s">
        <v>35</v>
      </c>
      <c r="R263" s="16" t="str">
        <f ca="1">CONCATENATE("X",H263)</f>
        <v>X0</v>
      </c>
      <c r="S263" s="16" t="s">
        <v>36</v>
      </c>
    </row>
    <row r="264" spans="1:19" ht="15.6" x14ac:dyDescent="0.25">
      <c r="A264" s="185">
        <f ca="1">IF($E$2="X",0,IF(K265&gt;2,H263,K265))</f>
        <v>0</v>
      </c>
      <c r="B264" s="25"/>
      <c r="C264" s="21" t="str">
        <f ca="1">+CONCATENATE(I264," ",G264)</f>
        <v>a) 0</v>
      </c>
      <c r="D264" s="22"/>
      <c r="G264" s="34">
        <f ca="1">IF(J264="FIN","",LOOKUP(I263,DATOS!A:A,DATOS!J:J))</f>
        <v>0</v>
      </c>
      <c r="I264" s="31" t="s">
        <v>53</v>
      </c>
      <c r="J264" s="37" t="str">
        <f>IF(J258="FIN","FIN",IF(J263=J257,"","FIN"))</f>
        <v/>
      </c>
      <c r="K264" s="16" t="s">
        <v>5</v>
      </c>
      <c r="L264" s="16">
        <f ca="1">IF(M264&gt;0,0,P264)</f>
        <v>0</v>
      </c>
      <c r="M264" s="16">
        <f ca="1">IF(P265&gt;0,1,0)</f>
        <v>0</v>
      </c>
      <c r="N264" s="16">
        <f ca="1">IF(M264=1,-1/COUNTA(Q264:Q267),0)</f>
        <v>0</v>
      </c>
      <c r="O264" s="16">
        <f>COUNTA(B264:B267)</f>
        <v>0</v>
      </c>
      <c r="P264" s="16">
        <f ca="1">COUNTIF(R264:R267,R263)</f>
        <v>0</v>
      </c>
      <c r="Q264" s="17" t="s">
        <v>0</v>
      </c>
      <c r="R264" s="16" t="str">
        <f>CONCATENATE(B264,Q264)</f>
        <v>A</v>
      </c>
      <c r="S264" s="16">
        <f ca="1">IF(P264&gt;0,P264+O264,O264*3)</f>
        <v>0</v>
      </c>
    </row>
    <row r="265" spans="1:19" ht="15.6" x14ac:dyDescent="0.25">
      <c r="A265" s="185"/>
      <c r="B265" s="25"/>
      <c r="C265" s="21" t="str">
        <f ca="1">+CONCATENATE(I265," ",G265)</f>
        <v>b) 0</v>
      </c>
      <c r="D265" s="22"/>
      <c r="G265" s="34">
        <f ca="1">IF(J264="FIN","",LOOKUP(I263,DATOS!A:A,DATOS!K:K))</f>
        <v>0</v>
      </c>
      <c r="I265" s="31" t="s">
        <v>52</v>
      </c>
      <c r="K265" s="16">
        <f ca="1">S264</f>
        <v>0</v>
      </c>
      <c r="L265" s="16"/>
      <c r="M265" s="16"/>
      <c r="N265" s="16"/>
      <c r="O265" s="16"/>
      <c r="P265" s="16">
        <f ca="1">O264-P264</f>
        <v>0</v>
      </c>
      <c r="Q265" s="17" t="s">
        <v>1</v>
      </c>
      <c r="R265" s="16" t="str">
        <f>CONCATENATE(B265,Q265)</f>
        <v>B</v>
      </c>
      <c r="S265" s="16"/>
    </row>
    <row r="266" spans="1:19" ht="15.6" x14ac:dyDescent="0.25">
      <c r="A266" s="185"/>
      <c r="B266" s="25"/>
      <c r="C266" s="21" t="str">
        <f ca="1">+CONCATENATE(I266," ",G266)</f>
        <v>c) 0</v>
      </c>
      <c r="D266" s="22"/>
      <c r="G266" s="34">
        <f ca="1">IF(J264="FIN","",LOOKUP(I263,DATOS!A:A,DATOS!L:L))</f>
        <v>0</v>
      </c>
      <c r="I266" s="31" t="s">
        <v>51</v>
      </c>
      <c r="K266" s="16"/>
      <c r="L266" s="16"/>
      <c r="M266" s="16"/>
      <c r="N266" s="16"/>
      <c r="O266" s="16"/>
      <c r="P266" s="16"/>
      <c r="Q266" s="17" t="s">
        <v>2</v>
      </c>
      <c r="R266" s="16" t="str">
        <f>CONCATENATE(B266,Q266)</f>
        <v>C</v>
      </c>
      <c r="S266" s="16"/>
    </row>
    <row r="267" spans="1:19" ht="15.6" x14ac:dyDescent="0.25">
      <c r="A267" s="185"/>
      <c r="B267" s="25"/>
      <c r="C267" s="21" t="str">
        <f ca="1">+CONCATENATE(I267," ",G267)</f>
        <v>d) 0</v>
      </c>
      <c r="D267" s="22"/>
      <c r="G267" s="34">
        <f ca="1">IF(J264="FIN","",LOOKUP(I263,DATOS!A:A,DATOS!M:M))</f>
        <v>0</v>
      </c>
      <c r="I267" s="31" t="s">
        <v>43</v>
      </c>
      <c r="K267" s="16"/>
      <c r="L267" s="16"/>
      <c r="M267" s="16"/>
      <c r="N267" s="16"/>
      <c r="O267" s="16"/>
      <c r="P267" s="16"/>
      <c r="Q267" s="17" t="s">
        <v>3</v>
      </c>
      <c r="R267" s="16" t="str">
        <f>CONCATENATE(B267,Q267)</f>
        <v>D</v>
      </c>
      <c r="S267" s="16"/>
    </row>
    <row r="268" spans="1:19" ht="15.6" x14ac:dyDescent="0.25">
      <c r="A268" s="9"/>
      <c r="B268" s="26"/>
      <c r="C268" s="23"/>
      <c r="D268" s="24"/>
      <c r="J268" s="15"/>
    </row>
    <row r="269" spans="1:19" ht="15.6" x14ac:dyDescent="0.25">
      <c r="A269" s="9"/>
      <c r="B269" s="27"/>
      <c r="C269" s="19" t="str">
        <f ca="1">+CONCATENATE(K269,".- ",G269)</f>
        <v>45.- 0</v>
      </c>
      <c r="D269" s="20"/>
      <c r="E269" s="9"/>
      <c r="F269" s="9"/>
      <c r="G269" s="36">
        <f ca="1">IF(J270="FIN","",LOOKUP(I269,DATOS!A:A,DATOS!G:G))</f>
        <v>0</v>
      </c>
      <c r="H269" s="36">
        <f ca="1">IF(J270="FIN",0,LOOKUP(I269,DATOS!A:A,DATOS!N:N))</f>
        <v>0</v>
      </c>
      <c r="I269" s="31">
        <f>+I263+1</f>
        <v>207</v>
      </c>
      <c r="J269" s="56">
        <f>IF(LOOKUP(I269,DATOS!A:A,DATOS!C:C)=0,J263,(LOOKUP(I269,DATOS!A:A,DATOS!C:C)))</f>
        <v>3</v>
      </c>
      <c r="K269" s="18">
        <f>+K263+1</f>
        <v>45</v>
      </c>
      <c r="L269" s="16" t="s">
        <v>31</v>
      </c>
      <c r="M269" s="16" t="s">
        <v>32</v>
      </c>
      <c r="N269" s="16" t="s">
        <v>37</v>
      </c>
      <c r="O269" s="16" t="s">
        <v>33</v>
      </c>
      <c r="P269" s="16" t="s">
        <v>34</v>
      </c>
      <c r="Q269" s="16" t="s">
        <v>35</v>
      </c>
      <c r="R269" s="16" t="str">
        <f ca="1">CONCATENATE("X",H269)</f>
        <v>X0</v>
      </c>
      <c r="S269" s="16" t="s">
        <v>36</v>
      </c>
    </row>
    <row r="270" spans="1:19" ht="15.6" x14ac:dyDescent="0.25">
      <c r="A270" s="185">
        <f ca="1">IF($E$2="X",0,IF(K271&gt;2,H269,K271))</f>
        <v>0</v>
      </c>
      <c r="B270" s="25"/>
      <c r="C270" s="21" t="str">
        <f ca="1">+CONCATENATE(I270," ",G270)</f>
        <v>a) 0</v>
      </c>
      <c r="D270" s="22"/>
      <c r="G270" s="34">
        <f ca="1">IF(J270="FIN","",LOOKUP(I269,DATOS!A:A,DATOS!J:J))</f>
        <v>0</v>
      </c>
      <c r="I270" s="31" t="s">
        <v>53</v>
      </c>
      <c r="J270" s="37" t="str">
        <f>IF(J264="FIN","FIN",IF(J269=J263,"","FIN"))</f>
        <v/>
      </c>
      <c r="K270" s="16" t="s">
        <v>5</v>
      </c>
      <c r="L270" s="16">
        <f ca="1">IF(M270&gt;0,0,P270)</f>
        <v>0</v>
      </c>
      <c r="M270" s="16">
        <f ca="1">IF(P271&gt;0,1,0)</f>
        <v>0</v>
      </c>
      <c r="N270" s="16">
        <f ca="1">IF(M270=1,-1/COUNTA(Q270:Q273),0)</f>
        <v>0</v>
      </c>
      <c r="O270" s="16">
        <f>COUNTA(B270:B273)</f>
        <v>0</v>
      </c>
      <c r="P270" s="16">
        <f ca="1">COUNTIF(R270:R273,R269)</f>
        <v>0</v>
      </c>
      <c r="Q270" s="17" t="s">
        <v>0</v>
      </c>
      <c r="R270" s="16" t="str">
        <f>CONCATENATE(B270,Q270)</f>
        <v>A</v>
      </c>
      <c r="S270" s="16">
        <f ca="1">IF(P270&gt;0,P270+O270,O270*3)</f>
        <v>0</v>
      </c>
    </row>
    <row r="271" spans="1:19" ht="15.6" x14ac:dyDescent="0.25">
      <c r="A271" s="185"/>
      <c r="B271" s="25"/>
      <c r="C271" s="21" t="str">
        <f ca="1">+CONCATENATE(I271," ",G271)</f>
        <v>b) 0</v>
      </c>
      <c r="D271" s="22"/>
      <c r="G271" s="34">
        <f ca="1">IF(J270="FIN","",LOOKUP(I269,DATOS!A:A,DATOS!K:K))</f>
        <v>0</v>
      </c>
      <c r="I271" s="31" t="s">
        <v>52</v>
      </c>
      <c r="K271" s="16">
        <f ca="1">S270</f>
        <v>0</v>
      </c>
      <c r="L271" s="16"/>
      <c r="M271" s="16"/>
      <c r="N271" s="16"/>
      <c r="O271" s="16"/>
      <c r="P271" s="16">
        <f ca="1">O270-P270</f>
        <v>0</v>
      </c>
      <c r="Q271" s="17" t="s">
        <v>1</v>
      </c>
      <c r="R271" s="16" t="str">
        <f>CONCATENATE(B271,Q271)</f>
        <v>B</v>
      </c>
      <c r="S271" s="16"/>
    </row>
    <row r="272" spans="1:19" ht="15.6" x14ac:dyDescent="0.25">
      <c r="A272" s="185"/>
      <c r="B272" s="25"/>
      <c r="C272" s="21" t="str">
        <f ca="1">+CONCATENATE(I272," ",G272)</f>
        <v>c) 0</v>
      </c>
      <c r="D272" s="22"/>
      <c r="G272" s="34">
        <f ca="1">IF(J270="FIN","",LOOKUP(I269,DATOS!A:A,DATOS!L:L))</f>
        <v>0</v>
      </c>
      <c r="I272" s="31" t="s">
        <v>51</v>
      </c>
      <c r="K272" s="16"/>
      <c r="L272" s="16"/>
      <c r="M272" s="16"/>
      <c r="N272" s="16"/>
      <c r="O272" s="16"/>
      <c r="P272" s="16"/>
      <c r="Q272" s="17" t="s">
        <v>2</v>
      </c>
      <c r="R272" s="16" t="str">
        <f>CONCATENATE(B272,Q272)</f>
        <v>C</v>
      </c>
      <c r="S272" s="16"/>
    </row>
    <row r="273" spans="1:19" ht="15.6" x14ac:dyDescent="0.25">
      <c r="A273" s="185"/>
      <c r="B273" s="25"/>
      <c r="C273" s="21" t="str">
        <f ca="1">+CONCATENATE(I273," ",G273)</f>
        <v>d) 0</v>
      </c>
      <c r="D273" s="22"/>
      <c r="G273" s="34">
        <f ca="1">IF(J270="FIN","",LOOKUP(I269,DATOS!A:A,DATOS!M:M))</f>
        <v>0</v>
      </c>
      <c r="I273" s="31" t="s">
        <v>43</v>
      </c>
      <c r="K273" s="16"/>
      <c r="L273" s="16"/>
      <c r="M273" s="16"/>
      <c r="N273" s="16"/>
      <c r="O273" s="16"/>
      <c r="P273" s="16"/>
      <c r="Q273" s="17" t="s">
        <v>3</v>
      </c>
      <c r="R273" s="16" t="str">
        <f>CONCATENATE(B273,Q273)</f>
        <v>D</v>
      </c>
      <c r="S273" s="16"/>
    </row>
    <row r="274" spans="1:19" ht="15.6" x14ac:dyDescent="0.25">
      <c r="A274" s="9"/>
      <c r="B274" s="26"/>
      <c r="C274" s="23"/>
      <c r="D274" s="24"/>
      <c r="J274" s="15"/>
    </row>
    <row r="275" spans="1:19" ht="15.6" x14ac:dyDescent="0.25">
      <c r="A275" s="9"/>
      <c r="B275" s="27"/>
      <c r="C275" s="19" t="str">
        <f ca="1">+CONCATENATE(K275,".- ",G275)</f>
        <v>46.- 0</v>
      </c>
      <c r="D275" s="20"/>
      <c r="E275" s="9"/>
      <c r="F275" s="9"/>
      <c r="G275" s="36">
        <f ca="1">IF(J276="FIN","",LOOKUP(I275,DATOS!A:A,DATOS!G:G))</f>
        <v>0</v>
      </c>
      <c r="H275" s="36">
        <f ca="1">IF(J276="FIN",0,LOOKUP(I275,DATOS!A:A,DATOS!N:N))</f>
        <v>0</v>
      </c>
      <c r="I275" s="31">
        <f>+I269+1</f>
        <v>208</v>
      </c>
      <c r="J275" s="56">
        <f>IF(LOOKUP(I275,DATOS!A:A,DATOS!C:C)=0,J269,(LOOKUP(I275,DATOS!A:A,DATOS!C:C)))</f>
        <v>3</v>
      </c>
      <c r="K275" s="18">
        <f>+K269+1</f>
        <v>46</v>
      </c>
      <c r="L275" s="16" t="s">
        <v>31</v>
      </c>
      <c r="M275" s="16" t="s">
        <v>32</v>
      </c>
      <c r="N275" s="16" t="s">
        <v>37</v>
      </c>
      <c r="O275" s="16" t="s">
        <v>33</v>
      </c>
      <c r="P275" s="16" t="s">
        <v>34</v>
      </c>
      <c r="Q275" s="16" t="s">
        <v>35</v>
      </c>
      <c r="R275" s="16" t="str">
        <f ca="1">CONCATENATE("X",H275)</f>
        <v>X0</v>
      </c>
      <c r="S275" s="16" t="s">
        <v>36</v>
      </c>
    </row>
    <row r="276" spans="1:19" ht="15.6" x14ac:dyDescent="0.25">
      <c r="A276" s="185">
        <f ca="1">IF($E$2="X",0,IF(K277&gt;2,H275,K277))</f>
        <v>0</v>
      </c>
      <c r="B276" s="25"/>
      <c r="C276" s="21" t="str">
        <f ca="1">+CONCATENATE(I276," ",G276)</f>
        <v>a) 0</v>
      </c>
      <c r="D276" s="22"/>
      <c r="G276" s="34">
        <f ca="1">IF(J276="FIN","",LOOKUP(I275,DATOS!A:A,DATOS!J:J))</f>
        <v>0</v>
      </c>
      <c r="I276" s="31" t="s">
        <v>53</v>
      </c>
      <c r="J276" s="37" t="str">
        <f>IF(J270="FIN","FIN",IF(J275=J269,"","FIN"))</f>
        <v/>
      </c>
      <c r="K276" s="16" t="s">
        <v>5</v>
      </c>
      <c r="L276" s="16">
        <f ca="1">IF(M276&gt;0,0,P276)</f>
        <v>0</v>
      </c>
      <c r="M276" s="16">
        <f ca="1">IF(P277&gt;0,1,0)</f>
        <v>0</v>
      </c>
      <c r="N276" s="16">
        <f ca="1">IF(M276=1,-1/COUNTA(Q276:Q279),0)</f>
        <v>0</v>
      </c>
      <c r="O276" s="16">
        <f>COUNTA(B276:B279)</f>
        <v>0</v>
      </c>
      <c r="P276" s="16">
        <f ca="1">COUNTIF(R276:R279,R275)</f>
        <v>0</v>
      </c>
      <c r="Q276" s="17" t="s">
        <v>0</v>
      </c>
      <c r="R276" s="16" t="str">
        <f>CONCATENATE(B276,Q276)</f>
        <v>A</v>
      </c>
      <c r="S276" s="16">
        <f ca="1">IF(P276&gt;0,P276+O276,O276*3)</f>
        <v>0</v>
      </c>
    </row>
    <row r="277" spans="1:19" ht="15.6" x14ac:dyDescent="0.25">
      <c r="A277" s="185"/>
      <c r="B277" s="25"/>
      <c r="C277" s="21" t="str">
        <f ca="1">+CONCATENATE(I277," ",G277)</f>
        <v>b) 0</v>
      </c>
      <c r="D277" s="22"/>
      <c r="G277" s="34">
        <f ca="1">IF(J276="FIN","",LOOKUP(I275,DATOS!A:A,DATOS!K:K))</f>
        <v>0</v>
      </c>
      <c r="I277" s="31" t="s">
        <v>52</v>
      </c>
      <c r="K277" s="16">
        <f ca="1">S276</f>
        <v>0</v>
      </c>
      <c r="L277" s="16"/>
      <c r="M277" s="16"/>
      <c r="N277" s="16"/>
      <c r="O277" s="16"/>
      <c r="P277" s="16">
        <f ca="1">O276-P276</f>
        <v>0</v>
      </c>
      <c r="Q277" s="17" t="s">
        <v>1</v>
      </c>
      <c r="R277" s="16" t="str">
        <f>CONCATENATE(B277,Q277)</f>
        <v>B</v>
      </c>
      <c r="S277" s="16"/>
    </row>
    <row r="278" spans="1:19" ht="15.6" x14ac:dyDescent="0.25">
      <c r="A278" s="185"/>
      <c r="B278" s="25"/>
      <c r="C278" s="21" t="str">
        <f ca="1">+CONCATENATE(I278," ",G278)</f>
        <v>c) 0</v>
      </c>
      <c r="D278" s="22"/>
      <c r="G278" s="34">
        <f ca="1">IF(J276="FIN","",LOOKUP(I275,DATOS!A:A,DATOS!L:L))</f>
        <v>0</v>
      </c>
      <c r="I278" s="31" t="s">
        <v>51</v>
      </c>
      <c r="K278" s="16"/>
      <c r="L278" s="16"/>
      <c r="M278" s="16"/>
      <c r="N278" s="16"/>
      <c r="O278" s="16"/>
      <c r="P278" s="16"/>
      <c r="Q278" s="17" t="s">
        <v>2</v>
      </c>
      <c r="R278" s="16" t="str">
        <f>CONCATENATE(B278,Q278)</f>
        <v>C</v>
      </c>
      <c r="S278" s="16"/>
    </row>
    <row r="279" spans="1:19" ht="15.6" x14ac:dyDescent="0.25">
      <c r="A279" s="185"/>
      <c r="B279" s="25"/>
      <c r="C279" s="21" t="str">
        <f ca="1">+CONCATENATE(I279," ",G279)</f>
        <v>d) 0</v>
      </c>
      <c r="D279" s="22"/>
      <c r="G279" s="34">
        <f ca="1">IF(J276="FIN","",LOOKUP(I275,DATOS!A:A,DATOS!M:M))</f>
        <v>0</v>
      </c>
      <c r="I279" s="31" t="s">
        <v>43</v>
      </c>
      <c r="K279" s="16"/>
      <c r="L279" s="16"/>
      <c r="M279" s="16"/>
      <c r="N279" s="16"/>
      <c r="O279" s="16"/>
      <c r="P279" s="16"/>
      <c r="Q279" s="17" t="s">
        <v>3</v>
      </c>
      <c r="R279" s="16" t="str">
        <f>CONCATENATE(B279,Q279)</f>
        <v>D</v>
      </c>
      <c r="S279" s="16"/>
    </row>
    <row r="280" spans="1:19" ht="15.6" x14ac:dyDescent="0.25">
      <c r="A280" s="9"/>
      <c r="B280" s="26"/>
      <c r="C280" s="23"/>
      <c r="D280" s="24"/>
      <c r="J280" s="15"/>
    </row>
    <row r="281" spans="1:19" ht="15.6" x14ac:dyDescent="0.25">
      <c r="A281" s="9"/>
      <c r="B281" s="27"/>
      <c r="C281" s="19" t="str">
        <f ca="1">+CONCATENATE(K281,".- ",G281)</f>
        <v>47.- 0</v>
      </c>
      <c r="D281" s="20"/>
      <c r="E281" s="9"/>
      <c r="F281" s="9"/>
      <c r="G281" s="36">
        <f ca="1">IF(J282="FIN","",LOOKUP(I281,DATOS!A:A,DATOS!G:G))</f>
        <v>0</v>
      </c>
      <c r="H281" s="36">
        <f ca="1">IF(J282="FIN",0,LOOKUP(I281,DATOS!A:A,DATOS!N:N))</f>
        <v>0</v>
      </c>
      <c r="I281" s="31">
        <f>+I275+1</f>
        <v>209</v>
      </c>
      <c r="J281" s="56">
        <f>IF(LOOKUP(I281,DATOS!A:A,DATOS!C:C)=0,J275,(LOOKUP(I281,DATOS!A:A,DATOS!C:C)))</f>
        <v>3</v>
      </c>
      <c r="K281" s="18">
        <f>+K275+1</f>
        <v>47</v>
      </c>
      <c r="L281" s="16" t="s">
        <v>31</v>
      </c>
      <c r="M281" s="16" t="s">
        <v>32</v>
      </c>
      <c r="N281" s="16" t="s">
        <v>37</v>
      </c>
      <c r="O281" s="16" t="s">
        <v>33</v>
      </c>
      <c r="P281" s="16" t="s">
        <v>34</v>
      </c>
      <c r="Q281" s="16" t="s">
        <v>35</v>
      </c>
      <c r="R281" s="16" t="str">
        <f ca="1">CONCATENATE("X",H281)</f>
        <v>X0</v>
      </c>
      <c r="S281" s="16" t="s">
        <v>36</v>
      </c>
    </row>
    <row r="282" spans="1:19" ht="15.6" x14ac:dyDescent="0.25">
      <c r="A282" s="185">
        <f ca="1">IF($E$2="X",0,IF(K283&gt;2,H281,K283))</f>
        <v>0</v>
      </c>
      <c r="B282" s="25"/>
      <c r="C282" s="21" t="str">
        <f ca="1">+CONCATENATE(I282," ",G282)</f>
        <v>a) 0</v>
      </c>
      <c r="D282" s="22"/>
      <c r="G282" s="34">
        <f ca="1">IF(J282="FIN","",LOOKUP(I281,DATOS!A:A,DATOS!J:J))</f>
        <v>0</v>
      </c>
      <c r="I282" s="31" t="s">
        <v>53</v>
      </c>
      <c r="J282" s="37" t="str">
        <f>IF(J276="FIN","FIN",IF(J281=J275,"","FIN"))</f>
        <v/>
      </c>
      <c r="K282" s="16" t="s">
        <v>5</v>
      </c>
      <c r="L282" s="16">
        <f ca="1">IF(M282&gt;0,0,P282)</f>
        <v>0</v>
      </c>
      <c r="M282" s="16">
        <f ca="1">IF(P283&gt;0,1,0)</f>
        <v>0</v>
      </c>
      <c r="N282" s="16">
        <f ca="1">IF(M282=1,-1/COUNTA(Q282:Q285),0)</f>
        <v>0</v>
      </c>
      <c r="O282" s="16">
        <f>COUNTA(B282:B285)</f>
        <v>0</v>
      </c>
      <c r="P282" s="16">
        <f ca="1">COUNTIF(R282:R285,R281)</f>
        <v>0</v>
      </c>
      <c r="Q282" s="17" t="s">
        <v>0</v>
      </c>
      <c r="R282" s="16" t="str">
        <f>CONCATENATE(B282,Q282)</f>
        <v>A</v>
      </c>
      <c r="S282" s="16">
        <f ca="1">IF(P282&gt;0,P282+O282,O282*3)</f>
        <v>0</v>
      </c>
    </row>
    <row r="283" spans="1:19" ht="15.6" x14ac:dyDescent="0.25">
      <c r="A283" s="185"/>
      <c r="B283" s="25"/>
      <c r="C283" s="21" t="str">
        <f ca="1">+CONCATENATE(I283," ",G283)</f>
        <v>b) 0</v>
      </c>
      <c r="D283" s="22"/>
      <c r="G283" s="34">
        <f ca="1">IF(J282="FIN","",LOOKUP(I281,DATOS!A:A,DATOS!K:K))</f>
        <v>0</v>
      </c>
      <c r="I283" s="31" t="s">
        <v>52</v>
      </c>
      <c r="K283" s="16">
        <f ca="1">S282</f>
        <v>0</v>
      </c>
      <c r="L283" s="16"/>
      <c r="M283" s="16"/>
      <c r="N283" s="16"/>
      <c r="O283" s="16"/>
      <c r="P283" s="16">
        <f ca="1">O282-P282</f>
        <v>0</v>
      </c>
      <c r="Q283" s="17" t="s">
        <v>1</v>
      </c>
      <c r="R283" s="16" t="str">
        <f>CONCATENATE(B283,Q283)</f>
        <v>B</v>
      </c>
      <c r="S283" s="16"/>
    </row>
    <row r="284" spans="1:19" ht="15.6" x14ac:dyDescent="0.25">
      <c r="A284" s="185"/>
      <c r="B284" s="25"/>
      <c r="C284" s="21" t="str">
        <f ca="1">+CONCATENATE(I284," ",G284)</f>
        <v>c) 0</v>
      </c>
      <c r="D284" s="22"/>
      <c r="G284" s="34">
        <f ca="1">IF(J282="FIN","",LOOKUP(I281,DATOS!A:A,DATOS!L:L))</f>
        <v>0</v>
      </c>
      <c r="I284" s="31" t="s">
        <v>51</v>
      </c>
      <c r="K284" s="16"/>
      <c r="L284" s="16"/>
      <c r="M284" s="16"/>
      <c r="N284" s="16"/>
      <c r="O284" s="16"/>
      <c r="P284" s="16"/>
      <c r="Q284" s="17" t="s">
        <v>2</v>
      </c>
      <c r="R284" s="16" t="str">
        <f>CONCATENATE(B284,Q284)</f>
        <v>C</v>
      </c>
      <c r="S284" s="16"/>
    </row>
    <row r="285" spans="1:19" ht="15.6" x14ac:dyDescent="0.25">
      <c r="A285" s="185"/>
      <c r="B285" s="25"/>
      <c r="C285" s="21" t="str">
        <f ca="1">+CONCATENATE(I285," ",G285)</f>
        <v>d) 0</v>
      </c>
      <c r="D285" s="22"/>
      <c r="G285" s="34">
        <f ca="1">IF(J282="FIN","",LOOKUP(I281,DATOS!A:A,DATOS!M:M))</f>
        <v>0</v>
      </c>
      <c r="I285" s="31" t="s">
        <v>43</v>
      </c>
      <c r="K285" s="16"/>
      <c r="L285" s="16"/>
      <c r="M285" s="16"/>
      <c r="N285" s="16"/>
      <c r="O285" s="16"/>
      <c r="P285" s="16"/>
      <c r="Q285" s="17" t="s">
        <v>3</v>
      </c>
      <c r="R285" s="16" t="str">
        <f>CONCATENATE(B285,Q285)</f>
        <v>D</v>
      </c>
      <c r="S285" s="16"/>
    </row>
    <row r="286" spans="1:19" ht="15.6" x14ac:dyDescent="0.25">
      <c r="A286" s="9"/>
      <c r="B286" s="26"/>
      <c r="C286" s="23"/>
      <c r="D286" s="24"/>
      <c r="J286" s="15"/>
    </row>
    <row r="287" spans="1:19" ht="15.6" x14ac:dyDescent="0.25">
      <c r="A287" s="9"/>
      <c r="B287" s="27"/>
      <c r="C287" s="19" t="str">
        <f ca="1">+CONCATENATE(K287,".- ",G287)</f>
        <v>48.- 0</v>
      </c>
      <c r="D287" s="20"/>
      <c r="E287" s="9"/>
      <c r="F287" s="9"/>
      <c r="G287" s="36">
        <f ca="1">IF(J288="FIN","",LOOKUP(I287,DATOS!A:A,DATOS!G:G))</f>
        <v>0</v>
      </c>
      <c r="H287" s="36">
        <f ca="1">IF(J288="FIN",0,LOOKUP(I287,DATOS!A:A,DATOS!N:N))</f>
        <v>0</v>
      </c>
      <c r="I287" s="31">
        <f>+I281+1</f>
        <v>210</v>
      </c>
      <c r="J287" s="56">
        <f>IF(LOOKUP(I287,DATOS!A:A,DATOS!C:C)=0,J281,(LOOKUP(I287,DATOS!A:A,DATOS!C:C)))</f>
        <v>3</v>
      </c>
      <c r="K287" s="18">
        <f>+K281+1</f>
        <v>48</v>
      </c>
      <c r="L287" s="16" t="s">
        <v>31</v>
      </c>
      <c r="M287" s="16" t="s">
        <v>32</v>
      </c>
      <c r="N287" s="16" t="s">
        <v>37</v>
      </c>
      <c r="O287" s="16" t="s">
        <v>33</v>
      </c>
      <c r="P287" s="16" t="s">
        <v>34</v>
      </c>
      <c r="Q287" s="16" t="s">
        <v>35</v>
      </c>
      <c r="R287" s="16" t="str">
        <f ca="1">CONCATENATE("X",H287)</f>
        <v>X0</v>
      </c>
      <c r="S287" s="16" t="s">
        <v>36</v>
      </c>
    </row>
    <row r="288" spans="1:19" ht="15.6" x14ac:dyDescent="0.25">
      <c r="A288" s="185">
        <f ca="1">IF($E$2="X",0,IF(K289&gt;2,H287,K289))</f>
        <v>0</v>
      </c>
      <c r="B288" s="25"/>
      <c r="C288" s="21" t="str">
        <f ca="1">+CONCATENATE(I288," ",G288)</f>
        <v>a) 0</v>
      </c>
      <c r="D288" s="22"/>
      <c r="G288" s="34">
        <f ca="1">IF(J288="FIN","",LOOKUP(I287,DATOS!A:A,DATOS!J:J))</f>
        <v>0</v>
      </c>
      <c r="I288" s="31" t="s">
        <v>53</v>
      </c>
      <c r="J288" s="37" t="str">
        <f>IF(J282="FIN","FIN",IF(J287=J281,"","FIN"))</f>
        <v/>
      </c>
      <c r="K288" s="16" t="s">
        <v>5</v>
      </c>
      <c r="L288" s="16">
        <f ca="1">IF(M288&gt;0,0,P288)</f>
        <v>0</v>
      </c>
      <c r="M288" s="16">
        <f ca="1">IF(P289&gt;0,1,0)</f>
        <v>0</v>
      </c>
      <c r="N288" s="16">
        <f ca="1">IF(M288=1,-1/COUNTA(Q288:Q291),0)</f>
        <v>0</v>
      </c>
      <c r="O288" s="16">
        <f>COUNTA(B288:B291)</f>
        <v>0</v>
      </c>
      <c r="P288" s="16">
        <f ca="1">COUNTIF(R288:R291,R287)</f>
        <v>0</v>
      </c>
      <c r="Q288" s="17" t="s">
        <v>0</v>
      </c>
      <c r="R288" s="16" t="str">
        <f>CONCATENATE(B288,Q288)</f>
        <v>A</v>
      </c>
      <c r="S288" s="16">
        <f ca="1">IF(P288&gt;0,P288+O288,O288*3)</f>
        <v>0</v>
      </c>
    </row>
    <row r="289" spans="1:19" ht="15.6" x14ac:dyDescent="0.25">
      <c r="A289" s="185"/>
      <c r="B289" s="25"/>
      <c r="C289" s="21" t="str">
        <f ca="1">+CONCATENATE(I289," ",G289)</f>
        <v>b) 0</v>
      </c>
      <c r="D289" s="22"/>
      <c r="G289" s="34">
        <f ca="1">IF(J288="FIN","",LOOKUP(I287,DATOS!A:A,DATOS!K:K))</f>
        <v>0</v>
      </c>
      <c r="I289" s="31" t="s">
        <v>52</v>
      </c>
      <c r="K289" s="16">
        <f ca="1">S288</f>
        <v>0</v>
      </c>
      <c r="L289" s="16"/>
      <c r="M289" s="16"/>
      <c r="N289" s="16"/>
      <c r="O289" s="16"/>
      <c r="P289" s="16">
        <f ca="1">O288-P288</f>
        <v>0</v>
      </c>
      <c r="Q289" s="17" t="s">
        <v>1</v>
      </c>
      <c r="R289" s="16" t="str">
        <f>CONCATENATE(B289,Q289)</f>
        <v>B</v>
      </c>
      <c r="S289" s="16"/>
    </row>
    <row r="290" spans="1:19" ht="15.6" x14ac:dyDescent="0.25">
      <c r="A290" s="185"/>
      <c r="B290" s="25"/>
      <c r="C290" s="21" t="str">
        <f ca="1">+CONCATENATE(I290," ",G290)</f>
        <v>c) 0</v>
      </c>
      <c r="D290" s="22"/>
      <c r="G290" s="34">
        <f ca="1">IF(J288="FIN","",LOOKUP(I287,DATOS!A:A,DATOS!L:L))</f>
        <v>0</v>
      </c>
      <c r="I290" s="31" t="s">
        <v>51</v>
      </c>
      <c r="K290" s="16"/>
      <c r="L290" s="16"/>
      <c r="M290" s="16"/>
      <c r="N290" s="16"/>
      <c r="O290" s="16"/>
      <c r="P290" s="16"/>
      <c r="Q290" s="17" t="s">
        <v>2</v>
      </c>
      <c r="R290" s="16" t="str">
        <f>CONCATENATE(B290,Q290)</f>
        <v>C</v>
      </c>
      <c r="S290" s="16"/>
    </row>
    <row r="291" spans="1:19" ht="15.6" x14ac:dyDescent="0.25">
      <c r="A291" s="185"/>
      <c r="B291" s="25"/>
      <c r="C291" s="21" t="str">
        <f ca="1">+CONCATENATE(I291," ",G291)</f>
        <v>d) 0</v>
      </c>
      <c r="D291" s="22"/>
      <c r="G291" s="34">
        <f ca="1">IF(J288="FIN","",LOOKUP(I287,DATOS!A:A,DATOS!M:M))</f>
        <v>0</v>
      </c>
      <c r="I291" s="31" t="s">
        <v>43</v>
      </c>
      <c r="K291" s="16"/>
      <c r="L291" s="16"/>
      <c r="M291" s="16"/>
      <c r="N291" s="16"/>
      <c r="O291" s="16"/>
      <c r="P291" s="16"/>
      <c r="Q291" s="17" t="s">
        <v>3</v>
      </c>
      <c r="R291" s="16" t="str">
        <f>CONCATENATE(B291,Q291)</f>
        <v>D</v>
      </c>
      <c r="S291" s="16"/>
    </row>
    <row r="292" spans="1:19" ht="15.6" x14ac:dyDescent="0.25">
      <c r="A292" s="9"/>
      <c r="B292" s="26"/>
      <c r="C292" s="23"/>
      <c r="D292" s="24"/>
      <c r="J292" s="15"/>
    </row>
    <row r="293" spans="1:19" ht="15.6" x14ac:dyDescent="0.25">
      <c r="A293" s="9"/>
      <c r="B293" s="27"/>
      <c r="C293" s="19" t="str">
        <f ca="1">+CONCATENATE(K293,".- ",G293)</f>
        <v>49.- 0</v>
      </c>
      <c r="D293" s="20"/>
      <c r="E293" s="9"/>
      <c r="F293" s="9"/>
      <c r="G293" s="36">
        <f ca="1">IF(J294="FIN","",LOOKUP(I293,DATOS!A:A,DATOS!G:G))</f>
        <v>0</v>
      </c>
      <c r="H293" s="36">
        <f ca="1">IF(J294="FIN",0,LOOKUP(I293,DATOS!A:A,DATOS!N:N))</f>
        <v>0</v>
      </c>
      <c r="I293" s="31">
        <f>+I287+1</f>
        <v>211</v>
      </c>
      <c r="J293" s="56">
        <f>IF(LOOKUP(I293,DATOS!A:A,DATOS!C:C)=0,J287,(LOOKUP(I293,DATOS!A:A,DATOS!C:C)))</f>
        <v>3</v>
      </c>
      <c r="K293" s="18">
        <f>+K287+1</f>
        <v>49</v>
      </c>
      <c r="L293" s="16" t="s">
        <v>31</v>
      </c>
      <c r="M293" s="16" t="s">
        <v>32</v>
      </c>
      <c r="N293" s="16" t="s">
        <v>37</v>
      </c>
      <c r="O293" s="16" t="s">
        <v>33</v>
      </c>
      <c r="P293" s="16" t="s">
        <v>34</v>
      </c>
      <c r="Q293" s="16" t="s">
        <v>35</v>
      </c>
      <c r="R293" s="16" t="str">
        <f ca="1">CONCATENATE("X",H293)</f>
        <v>X0</v>
      </c>
      <c r="S293" s="16" t="s">
        <v>36</v>
      </c>
    </row>
    <row r="294" spans="1:19" ht="15.6" x14ac:dyDescent="0.25">
      <c r="A294" s="185">
        <f ca="1">IF($E$2="X",0,IF(K295&gt;2,H293,K295))</f>
        <v>0</v>
      </c>
      <c r="B294" s="25"/>
      <c r="C294" s="21" t="str">
        <f ca="1">+CONCATENATE(I294," ",G294)</f>
        <v>a) 0</v>
      </c>
      <c r="D294" s="22"/>
      <c r="G294" s="34">
        <f ca="1">IF(J294="FIN","",LOOKUP(I293,DATOS!A:A,DATOS!J:J))</f>
        <v>0</v>
      </c>
      <c r="I294" s="31" t="s">
        <v>53</v>
      </c>
      <c r="J294" s="37" t="str">
        <f>IF(J288="FIN","FIN",IF(J293=J287,"","FIN"))</f>
        <v/>
      </c>
      <c r="K294" s="16" t="s">
        <v>5</v>
      </c>
      <c r="L294" s="16">
        <f ca="1">IF(M294&gt;0,0,P294)</f>
        <v>0</v>
      </c>
      <c r="M294" s="16">
        <f ca="1">IF(P295&gt;0,1,0)</f>
        <v>0</v>
      </c>
      <c r="N294" s="16">
        <f ca="1">IF(M294=1,-1/COUNTA(Q294:Q297),0)</f>
        <v>0</v>
      </c>
      <c r="O294" s="16">
        <f>COUNTA(B294:B297)</f>
        <v>0</v>
      </c>
      <c r="P294" s="16">
        <f ca="1">COUNTIF(R294:R297,R293)</f>
        <v>0</v>
      </c>
      <c r="Q294" s="17" t="s">
        <v>0</v>
      </c>
      <c r="R294" s="16" t="str">
        <f>CONCATENATE(B294,Q294)</f>
        <v>A</v>
      </c>
      <c r="S294" s="16">
        <f ca="1">IF(P294&gt;0,P294+O294,O294*3)</f>
        <v>0</v>
      </c>
    </row>
    <row r="295" spans="1:19" ht="15.6" x14ac:dyDescent="0.25">
      <c r="A295" s="185"/>
      <c r="B295" s="25"/>
      <c r="C295" s="21" t="str">
        <f ca="1">+CONCATENATE(I295," ",G295)</f>
        <v>b) 0</v>
      </c>
      <c r="D295" s="22"/>
      <c r="G295" s="34">
        <f ca="1">IF(J294="FIN","",LOOKUP(I293,DATOS!A:A,DATOS!K:K))</f>
        <v>0</v>
      </c>
      <c r="I295" s="31" t="s">
        <v>52</v>
      </c>
      <c r="K295" s="16">
        <f ca="1">S294</f>
        <v>0</v>
      </c>
      <c r="L295" s="16"/>
      <c r="M295" s="16"/>
      <c r="N295" s="16"/>
      <c r="O295" s="16"/>
      <c r="P295" s="16">
        <f ca="1">O294-P294</f>
        <v>0</v>
      </c>
      <c r="Q295" s="17" t="s">
        <v>1</v>
      </c>
      <c r="R295" s="16" t="str">
        <f>CONCATENATE(B295,Q295)</f>
        <v>B</v>
      </c>
      <c r="S295" s="16"/>
    </row>
    <row r="296" spans="1:19" ht="15.6" x14ac:dyDescent="0.25">
      <c r="A296" s="185"/>
      <c r="B296" s="25"/>
      <c r="C296" s="21" t="str">
        <f ca="1">+CONCATENATE(I296," ",G296)</f>
        <v>c) 0</v>
      </c>
      <c r="D296" s="22"/>
      <c r="G296" s="34">
        <f ca="1">IF(J294="FIN","",LOOKUP(I293,DATOS!A:A,DATOS!L:L))</f>
        <v>0</v>
      </c>
      <c r="I296" s="31" t="s">
        <v>51</v>
      </c>
      <c r="K296" s="16"/>
      <c r="L296" s="16"/>
      <c r="M296" s="16"/>
      <c r="N296" s="16"/>
      <c r="O296" s="16"/>
      <c r="P296" s="16"/>
      <c r="Q296" s="17" t="s">
        <v>2</v>
      </c>
      <c r="R296" s="16" t="str">
        <f>CONCATENATE(B296,Q296)</f>
        <v>C</v>
      </c>
      <c r="S296" s="16"/>
    </row>
    <row r="297" spans="1:19" ht="15.6" x14ac:dyDescent="0.25">
      <c r="A297" s="185"/>
      <c r="B297" s="25"/>
      <c r="C297" s="21" t="str">
        <f ca="1">+CONCATENATE(I297," ",G297)</f>
        <v>d) 0</v>
      </c>
      <c r="D297" s="22"/>
      <c r="G297" s="34">
        <f ca="1">IF(J294="FIN","",LOOKUP(I293,DATOS!A:A,DATOS!M:M))</f>
        <v>0</v>
      </c>
      <c r="I297" s="31" t="s">
        <v>43</v>
      </c>
      <c r="K297" s="16"/>
      <c r="L297" s="16"/>
      <c r="M297" s="16"/>
      <c r="N297" s="16"/>
      <c r="O297" s="16"/>
      <c r="P297" s="16"/>
      <c r="Q297" s="17" t="s">
        <v>3</v>
      </c>
      <c r="R297" s="16" t="str">
        <f>CONCATENATE(B297,Q297)</f>
        <v>D</v>
      </c>
      <c r="S297" s="16"/>
    </row>
    <row r="298" spans="1:19" ht="15.6" x14ac:dyDescent="0.25">
      <c r="A298" s="9"/>
      <c r="B298" s="26"/>
      <c r="C298" s="23"/>
      <c r="D298" s="24"/>
      <c r="J298" s="15"/>
    </row>
    <row r="299" spans="1:19" ht="15.6" x14ac:dyDescent="0.25">
      <c r="A299" s="9"/>
      <c r="B299" s="27"/>
      <c r="C299" s="19" t="str">
        <f ca="1">+CONCATENATE(K299,".- ",G299)</f>
        <v>50.- 0</v>
      </c>
      <c r="D299" s="20"/>
      <c r="E299" s="9"/>
      <c r="F299" s="9"/>
      <c r="G299" s="36">
        <f ca="1">IF(J300="FIN","",LOOKUP(I299,DATOS!A:A,DATOS!G:G))</f>
        <v>0</v>
      </c>
      <c r="H299" s="36">
        <f ca="1">IF(J300="FIN",0,LOOKUP(I299,DATOS!A:A,DATOS!N:N))</f>
        <v>0</v>
      </c>
      <c r="I299" s="31">
        <f>+I293+1</f>
        <v>212</v>
      </c>
      <c r="J299" s="56">
        <f>IF(LOOKUP(I299,DATOS!A:A,DATOS!C:C)=0,J293,(LOOKUP(I299,DATOS!A:A,DATOS!C:C)))</f>
        <v>3</v>
      </c>
      <c r="K299" s="18">
        <f>+K293+1</f>
        <v>50</v>
      </c>
      <c r="L299" s="16" t="s">
        <v>31</v>
      </c>
      <c r="M299" s="16" t="s">
        <v>32</v>
      </c>
      <c r="N299" s="16" t="s">
        <v>37</v>
      </c>
      <c r="O299" s="16" t="s">
        <v>33</v>
      </c>
      <c r="P299" s="16" t="s">
        <v>34</v>
      </c>
      <c r="Q299" s="16" t="s">
        <v>35</v>
      </c>
      <c r="R299" s="16" t="str">
        <f ca="1">CONCATENATE("X",H299)</f>
        <v>X0</v>
      </c>
      <c r="S299" s="16" t="s">
        <v>36</v>
      </c>
    </row>
    <row r="300" spans="1:19" ht="15.6" x14ac:dyDescent="0.25">
      <c r="A300" s="185">
        <f ca="1">IF($E$2="X",0,IF(K301&gt;2,H299,K301))</f>
        <v>0</v>
      </c>
      <c r="B300" s="25"/>
      <c r="C300" s="21" t="str">
        <f ca="1">+CONCATENATE(I300," ",G300)</f>
        <v>a) 0</v>
      </c>
      <c r="D300" s="22"/>
      <c r="G300" s="34">
        <f ca="1">IF(J300="FIN","",LOOKUP(I299,DATOS!A:A,DATOS!J:J))</f>
        <v>0</v>
      </c>
      <c r="I300" s="31" t="s">
        <v>53</v>
      </c>
      <c r="J300" s="37" t="str">
        <f>IF(J294="FIN","FIN",IF(J299=J293,"","FIN"))</f>
        <v/>
      </c>
      <c r="K300" s="16" t="s">
        <v>5</v>
      </c>
      <c r="L300" s="16">
        <f ca="1">IF(M300&gt;0,0,P300)</f>
        <v>0</v>
      </c>
      <c r="M300" s="16">
        <f ca="1">IF(P301&gt;0,1,0)</f>
        <v>0</v>
      </c>
      <c r="N300" s="16">
        <f ca="1">IF(M300=1,-1/COUNTA(Q300:Q303),0)</f>
        <v>0</v>
      </c>
      <c r="O300" s="16">
        <f>COUNTA(B300:B303)</f>
        <v>0</v>
      </c>
      <c r="P300" s="16">
        <f ca="1">COUNTIF(R300:R303,R299)</f>
        <v>0</v>
      </c>
      <c r="Q300" s="17" t="s">
        <v>0</v>
      </c>
      <c r="R300" s="16" t="str">
        <f>CONCATENATE(B300,Q300)</f>
        <v>A</v>
      </c>
      <c r="S300" s="16">
        <f ca="1">IF(P300&gt;0,P300+O300,O300*3)</f>
        <v>0</v>
      </c>
    </row>
    <row r="301" spans="1:19" ht="15.6" x14ac:dyDescent="0.25">
      <c r="A301" s="185"/>
      <c r="B301" s="25"/>
      <c r="C301" s="21" t="str">
        <f ca="1">+CONCATENATE(I301," ",G301)</f>
        <v>b) 0</v>
      </c>
      <c r="D301" s="22"/>
      <c r="G301" s="34">
        <f ca="1">IF(J300="FIN","",LOOKUP(I299,DATOS!A:A,DATOS!K:K))</f>
        <v>0</v>
      </c>
      <c r="I301" s="31" t="s">
        <v>52</v>
      </c>
      <c r="K301" s="16">
        <f ca="1">S300</f>
        <v>0</v>
      </c>
      <c r="L301" s="16"/>
      <c r="M301" s="16"/>
      <c r="N301" s="16"/>
      <c r="O301" s="16"/>
      <c r="P301" s="16">
        <f ca="1">O300-P300</f>
        <v>0</v>
      </c>
      <c r="Q301" s="17" t="s">
        <v>1</v>
      </c>
      <c r="R301" s="16" t="str">
        <f>CONCATENATE(B301,Q301)</f>
        <v>B</v>
      </c>
      <c r="S301" s="16"/>
    </row>
    <row r="302" spans="1:19" ht="15.6" x14ac:dyDescent="0.25">
      <c r="A302" s="185"/>
      <c r="B302" s="25"/>
      <c r="C302" s="21" t="str">
        <f ca="1">+CONCATENATE(I302," ",G302)</f>
        <v>c) 0</v>
      </c>
      <c r="D302" s="22"/>
      <c r="G302" s="34">
        <f ca="1">IF(J300="FIN","",LOOKUP(I299,DATOS!A:A,DATOS!L:L))</f>
        <v>0</v>
      </c>
      <c r="I302" s="31" t="s">
        <v>51</v>
      </c>
      <c r="K302" s="16"/>
      <c r="L302" s="16"/>
      <c r="M302" s="16"/>
      <c r="N302" s="16"/>
      <c r="O302" s="16"/>
      <c r="P302" s="16"/>
      <c r="Q302" s="17" t="s">
        <v>2</v>
      </c>
      <c r="R302" s="16" t="str">
        <f>CONCATENATE(B302,Q302)</f>
        <v>C</v>
      </c>
      <c r="S302" s="16"/>
    </row>
    <row r="303" spans="1:19" ht="15.6" x14ac:dyDescent="0.25">
      <c r="A303" s="185"/>
      <c r="B303" s="25"/>
      <c r="C303" s="21" t="str">
        <f ca="1">+CONCATENATE(I303," ",G303)</f>
        <v>d) 0</v>
      </c>
      <c r="D303" s="22"/>
      <c r="G303" s="34">
        <f ca="1">IF(J300="FIN","",LOOKUP(I299,DATOS!A:A,DATOS!M:M))</f>
        <v>0</v>
      </c>
      <c r="I303" s="31" t="s">
        <v>43</v>
      </c>
      <c r="K303" s="16"/>
      <c r="L303" s="16"/>
      <c r="M303" s="16"/>
      <c r="N303" s="16"/>
      <c r="O303" s="16"/>
      <c r="P303" s="16"/>
      <c r="Q303" s="17" t="s">
        <v>3</v>
      </c>
      <c r="R303" s="16" t="str">
        <f>CONCATENATE(B303,Q303)</f>
        <v>D</v>
      </c>
      <c r="S303" s="16"/>
    </row>
    <row r="304" spans="1:19" ht="15.6" x14ac:dyDescent="0.25">
      <c r="A304" s="9"/>
      <c r="B304" s="26"/>
      <c r="C304" s="23"/>
      <c r="D304" s="24"/>
      <c r="J304" s="15"/>
    </row>
    <row r="305" spans="1:19" ht="15.6" x14ac:dyDescent="0.25">
      <c r="A305" s="9"/>
      <c r="B305" s="27"/>
      <c r="C305" s="19" t="str">
        <f ca="1">+CONCATENATE(K305,".- ",G305)</f>
        <v>51.- 0</v>
      </c>
      <c r="D305" s="20"/>
      <c r="E305" s="9"/>
      <c r="F305" s="9"/>
      <c r="G305" s="36">
        <f ca="1">IF(J306="FIN","",LOOKUP(I305,DATOS!A:A,DATOS!G:G))</f>
        <v>0</v>
      </c>
      <c r="H305" s="36">
        <f ca="1">IF(J306="FIN",0,LOOKUP(I305,DATOS!A:A,DATOS!N:N))</f>
        <v>0</v>
      </c>
      <c r="I305" s="31">
        <f>+I299+1</f>
        <v>213</v>
      </c>
      <c r="J305" s="56">
        <f>IF(LOOKUP(I305,DATOS!A:A,DATOS!C:C)=0,J299,(LOOKUP(I305,DATOS!A:A,DATOS!C:C)))</f>
        <v>3</v>
      </c>
      <c r="K305" s="18">
        <f>+K299+1</f>
        <v>51</v>
      </c>
      <c r="L305" s="16" t="s">
        <v>31</v>
      </c>
      <c r="M305" s="16" t="s">
        <v>32</v>
      </c>
      <c r="N305" s="16" t="s">
        <v>37</v>
      </c>
      <c r="O305" s="16" t="s">
        <v>33</v>
      </c>
      <c r="P305" s="16" t="s">
        <v>34</v>
      </c>
      <c r="Q305" s="16" t="s">
        <v>35</v>
      </c>
      <c r="R305" s="16" t="str">
        <f ca="1">CONCATENATE("X",H305)</f>
        <v>X0</v>
      </c>
      <c r="S305" s="16" t="s">
        <v>36</v>
      </c>
    </row>
    <row r="306" spans="1:19" ht="15.6" x14ac:dyDescent="0.25">
      <c r="A306" s="185">
        <f ca="1">IF($E$2="X",0,IF(K307&gt;2,H305,K307))</f>
        <v>0</v>
      </c>
      <c r="B306" s="25"/>
      <c r="C306" s="21" t="str">
        <f ca="1">+CONCATENATE(I306," ",G306)</f>
        <v>a) 0</v>
      </c>
      <c r="D306" s="22"/>
      <c r="G306" s="34">
        <f ca="1">IF(J306="FIN","",LOOKUP(I305,DATOS!A:A,DATOS!J:J))</f>
        <v>0</v>
      </c>
      <c r="I306" s="31" t="s">
        <v>53</v>
      </c>
      <c r="J306" s="37" t="str">
        <f>IF(J300="FIN","FIN",IF(J305=J299,"","FIN"))</f>
        <v/>
      </c>
      <c r="K306" s="16" t="s">
        <v>5</v>
      </c>
      <c r="L306" s="16">
        <f ca="1">IF(M306&gt;0,0,P306)</f>
        <v>0</v>
      </c>
      <c r="M306" s="16">
        <f ca="1">IF(P307&gt;0,1,0)</f>
        <v>0</v>
      </c>
      <c r="N306" s="16">
        <f ca="1">IF(M306=1,-1/COUNTA(Q306:Q309),0)</f>
        <v>0</v>
      </c>
      <c r="O306" s="16">
        <f>COUNTA(B306:B309)</f>
        <v>0</v>
      </c>
      <c r="P306" s="16">
        <f ca="1">COUNTIF(R306:R309,R305)</f>
        <v>0</v>
      </c>
      <c r="Q306" s="17" t="s">
        <v>0</v>
      </c>
      <c r="R306" s="16" t="str">
        <f>CONCATENATE(B306,Q306)</f>
        <v>A</v>
      </c>
      <c r="S306" s="16">
        <f ca="1">IF(P306&gt;0,P306+O306,O306*3)</f>
        <v>0</v>
      </c>
    </row>
    <row r="307" spans="1:19" ht="15.6" x14ac:dyDescent="0.25">
      <c r="A307" s="185"/>
      <c r="B307" s="25"/>
      <c r="C307" s="21" t="str">
        <f ca="1">+CONCATENATE(I307," ",G307)</f>
        <v>b) 0</v>
      </c>
      <c r="D307" s="22"/>
      <c r="G307" s="34">
        <f ca="1">IF(J306="FIN","",LOOKUP(I305,DATOS!A:A,DATOS!K:K))</f>
        <v>0</v>
      </c>
      <c r="I307" s="31" t="s">
        <v>52</v>
      </c>
      <c r="K307" s="16">
        <f ca="1">S306</f>
        <v>0</v>
      </c>
      <c r="L307" s="16"/>
      <c r="M307" s="16"/>
      <c r="N307" s="16"/>
      <c r="O307" s="16"/>
      <c r="P307" s="16">
        <f ca="1">O306-P306</f>
        <v>0</v>
      </c>
      <c r="Q307" s="17" t="s">
        <v>1</v>
      </c>
      <c r="R307" s="16" t="str">
        <f>CONCATENATE(B307,Q307)</f>
        <v>B</v>
      </c>
      <c r="S307" s="16"/>
    </row>
    <row r="308" spans="1:19" ht="15.6" x14ac:dyDescent="0.25">
      <c r="A308" s="185"/>
      <c r="B308" s="25"/>
      <c r="C308" s="21" t="str">
        <f ca="1">+CONCATENATE(I308," ",G308)</f>
        <v>c) 0</v>
      </c>
      <c r="D308" s="22"/>
      <c r="G308" s="34">
        <f ca="1">IF(J306="FIN","",LOOKUP(I305,DATOS!A:A,DATOS!L:L))</f>
        <v>0</v>
      </c>
      <c r="I308" s="31" t="s">
        <v>51</v>
      </c>
      <c r="K308" s="16"/>
      <c r="L308" s="16"/>
      <c r="M308" s="16"/>
      <c r="N308" s="16"/>
      <c r="O308" s="16"/>
      <c r="P308" s="16"/>
      <c r="Q308" s="17" t="s">
        <v>2</v>
      </c>
      <c r="R308" s="16" t="str">
        <f>CONCATENATE(B308,Q308)</f>
        <v>C</v>
      </c>
      <c r="S308" s="16"/>
    </row>
    <row r="309" spans="1:19" ht="15.6" x14ac:dyDescent="0.25">
      <c r="A309" s="185"/>
      <c r="B309" s="25"/>
      <c r="C309" s="21" t="str">
        <f ca="1">+CONCATENATE(I309," ",G309)</f>
        <v>d) 0</v>
      </c>
      <c r="D309" s="22"/>
      <c r="G309" s="34">
        <f ca="1">IF(J306="FIN","",LOOKUP(I305,DATOS!A:A,DATOS!M:M))</f>
        <v>0</v>
      </c>
      <c r="I309" s="31" t="s">
        <v>43</v>
      </c>
      <c r="K309" s="16"/>
      <c r="L309" s="16"/>
      <c r="M309" s="16"/>
      <c r="N309" s="16"/>
      <c r="O309" s="16"/>
      <c r="P309" s="16"/>
      <c r="Q309" s="17" t="s">
        <v>3</v>
      </c>
      <c r="R309" s="16" t="str">
        <f>CONCATENATE(B309,Q309)</f>
        <v>D</v>
      </c>
      <c r="S309" s="16"/>
    </row>
    <row r="310" spans="1:19" ht="15.6" x14ac:dyDescent="0.25">
      <c r="A310" s="9"/>
      <c r="B310" s="26"/>
      <c r="C310" s="23"/>
      <c r="D310" s="24"/>
      <c r="J310" s="15"/>
    </row>
    <row r="311" spans="1:19" ht="15.6" x14ac:dyDescent="0.25">
      <c r="A311" s="9"/>
      <c r="B311" s="27"/>
      <c r="C311" s="19" t="str">
        <f ca="1">+CONCATENATE(K311,".- ",G311)</f>
        <v>52.- 0</v>
      </c>
      <c r="D311" s="20"/>
      <c r="E311" s="9"/>
      <c r="F311" s="9"/>
      <c r="G311" s="36">
        <f ca="1">IF(J312="FIN","",LOOKUP(I311,DATOS!A:A,DATOS!G:G))</f>
        <v>0</v>
      </c>
      <c r="H311" s="36">
        <f ca="1">IF(J312="FIN",0,LOOKUP(I311,DATOS!A:A,DATOS!N:N))</f>
        <v>0</v>
      </c>
      <c r="I311" s="31">
        <f>+I305+1</f>
        <v>214</v>
      </c>
      <c r="J311" s="56">
        <f>IF(LOOKUP(I311,DATOS!A:A,DATOS!C:C)=0,J305,(LOOKUP(I311,DATOS!A:A,DATOS!C:C)))</f>
        <v>3</v>
      </c>
      <c r="K311" s="18">
        <f>+K305+1</f>
        <v>52</v>
      </c>
      <c r="L311" s="16" t="s">
        <v>31</v>
      </c>
      <c r="M311" s="16" t="s">
        <v>32</v>
      </c>
      <c r="N311" s="16" t="s">
        <v>37</v>
      </c>
      <c r="O311" s="16" t="s">
        <v>33</v>
      </c>
      <c r="P311" s="16" t="s">
        <v>34</v>
      </c>
      <c r="Q311" s="16" t="s">
        <v>35</v>
      </c>
      <c r="R311" s="16" t="str">
        <f ca="1">CONCATENATE("X",H311)</f>
        <v>X0</v>
      </c>
      <c r="S311" s="16" t="s">
        <v>36</v>
      </c>
    </row>
    <row r="312" spans="1:19" ht="15.6" x14ac:dyDescent="0.25">
      <c r="A312" s="185">
        <f ca="1">IF($E$2="X",0,IF(K313&gt;2,H311,K313))</f>
        <v>0</v>
      </c>
      <c r="B312" s="25"/>
      <c r="C312" s="21" t="str">
        <f ca="1">+CONCATENATE(I312," ",G312)</f>
        <v>a) 0</v>
      </c>
      <c r="D312" s="22"/>
      <c r="G312" s="34">
        <f ca="1">IF(J312="FIN","",LOOKUP(I311,DATOS!A:A,DATOS!J:J))</f>
        <v>0</v>
      </c>
      <c r="I312" s="31" t="s">
        <v>53</v>
      </c>
      <c r="J312" s="37" t="str">
        <f>IF(J306="FIN","FIN",IF(J311=J305,"","FIN"))</f>
        <v/>
      </c>
      <c r="K312" s="16" t="s">
        <v>5</v>
      </c>
      <c r="L312" s="16">
        <f ca="1">IF(M312&gt;0,0,P312)</f>
        <v>0</v>
      </c>
      <c r="M312" s="16">
        <f ca="1">IF(P313&gt;0,1,0)</f>
        <v>0</v>
      </c>
      <c r="N312" s="16">
        <f ca="1">IF(M312=1,-1/COUNTA(Q312:Q315),0)</f>
        <v>0</v>
      </c>
      <c r="O312" s="16">
        <f>COUNTA(B312:B315)</f>
        <v>0</v>
      </c>
      <c r="P312" s="16">
        <f ca="1">COUNTIF(R312:R315,R311)</f>
        <v>0</v>
      </c>
      <c r="Q312" s="17" t="s">
        <v>0</v>
      </c>
      <c r="R312" s="16" t="str">
        <f>CONCATENATE(B312,Q312)</f>
        <v>A</v>
      </c>
      <c r="S312" s="16">
        <f ca="1">IF(P312&gt;0,P312+O312,O312*3)</f>
        <v>0</v>
      </c>
    </row>
    <row r="313" spans="1:19" ht="15.6" x14ac:dyDescent="0.25">
      <c r="A313" s="185"/>
      <c r="B313" s="25"/>
      <c r="C313" s="21" t="str">
        <f ca="1">+CONCATENATE(I313," ",G313)</f>
        <v>b) 0</v>
      </c>
      <c r="D313" s="22"/>
      <c r="G313" s="34">
        <f ca="1">IF(J312="FIN","",LOOKUP(I311,DATOS!A:A,DATOS!K:K))</f>
        <v>0</v>
      </c>
      <c r="I313" s="31" t="s">
        <v>52</v>
      </c>
      <c r="K313" s="16">
        <f ca="1">S312</f>
        <v>0</v>
      </c>
      <c r="L313" s="16"/>
      <c r="M313" s="16"/>
      <c r="N313" s="16"/>
      <c r="O313" s="16"/>
      <c r="P313" s="16">
        <f ca="1">O312-P312</f>
        <v>0</v>
      </c>
      <c r="Q313" s="17" t="s">
        <v>1</v>
      </c>
      <c r="R313" s="16" t="str">
        <f>CONCATENATE(B313,Q313)</f>
        <v>B</v>
      </c>
      <c r="S313" s="16"/>
    </row>
    <row r="314" spans="1:19" ht="15.6" x14ac:dyDescent="0.25">
      <c r="A314" s="185"/>
      <c r="B314" s="25"/>
      <c r="C314" s="21" t="str">
        <f ca="1">+CONCATENATE(I314," ",G314)</f>
        <v>c) 0</v>
      </c>
      <c r="D314" s="22"/>
      <c r="G314" s="34">
        <f ca="1">IF(J312="FIN","",LOOKUP(I311,DATOS!A:A,DATOS!L:L))</f>
        <v>0</v>
      </c>
      <c r="I314" s="31" t="s">
        <v>51</v>
      </c>
      <c r="K314" s="16"/>
      <c r="L314" s="16"/>
      <c r="M314" s="16"/>
      <c r="N314" s="16"/>
      <c r="O314" s="16"/>
      <c r="P314" s="16"/>
      <c r="Q314" s="17" t="s">
        <v>2</v>
      </c>
      <c r="R314" s="16" t="str">
        <f>CONCATENATE(B314,Q314)</f>
        <v>C</v>
      </c>
      <c r="S314" s="16"/>
    </row>
    <row r="315" spans="1:19" ht="15.6" x14ac:dyDescent="0.25">
      <c r="A315" s="185"/>
      <c r="B315" s="25"/>
      <c r="C315" s="21" t="str">
        <f ca="1">+CONCATENATE(I315," ",G315)</f>
        <v>d) 0</v>
      </c>
      <c r="D315" s="22"/>
      <c r="G315" s="34">
        <f ca="1">IF(J312="FIN","",LOOKUP(I311,DATOS!A:A,DATOS!M:M))</f>
        <v>0</v>
      </c>
      <c r="I315" s="31" t="s">
        <v>43</v>
      </c>
      <c r="K315" s="16"/>
      <c r="L315" s="16"/>
      <c r="M315" s="16"/>
      <c r="N315" s="16"/>
      <c r="O315" s="16"/>
      <c r="P315" s="16"/>
      <c r="Q315" s="17" t="s">
        <v>3</v>
      </c>
      <c r="R315" s="16" t="str">
        <f>CONCATENATE(B315,Q315)</f>
        <v>D</v>
      </c>
      <c r="S315" s="16"/>
    </row>
    <row r="316" spans="1:19" ht="15.6" x14ac:dyDescent="0.25">
      <c r="A316" s="9"/>
      <c r="B316" s="26"/>
      <c r="C316" s="23"/>
      <c r="D316" s="24"/>
      <c r="J316" s="15"/>
    </row>
    <row r="317" spans="1:19" ht="15.6" x14ac:dyDescent="0.25">
      <c r="A317" s="9"/>
      <c r="B317" s="27"/>
      <c r="C317" s="19" t="str">
        <f ca="1">+CONCATENATE(K317,".- ",G317)</f>
        <v>53.- 0</v>
      </c>
      <c r="D317" s="20"/>
      <c r="E317" s="9"/>
      <c r="F317" s="9"/>
      <c r="G317" s="36">
        <f ca="1">IF(J318="FIN","",LOOKUP(I317,DATOS!A:A,DATOS!G:G))</f>
        <v>0</v>
      </c>
      <c r="H317" s="36">
        <f ca="1">IF(J318="FIN",0,LOOKUP(I317,DATOS!A:A,DATOS!N:N))</f>
        <v>0</v>
      </c>
      <c r="I317" s="31">
        <f>+I311+1</f>
        <v>215</v>
      </c>
      <c r="J317" s="56">
        <f>IF(LOOKUP(I317,DATOS!A:A,DATOS!C:C)=0,J311,(LOOKUP(I317,DATOS!A:A,DATOS!C:C)))</f>
        <v>3</v>
      </c>
      <c r="K317" s="18">
        <f>+K311+1</f>
        <v>53</v>
      </c>
      <c r="L317" s="16" t="s">
        <v>31</v>
      </c>
      <c r="M317" s="16" t="s">
        <v>32</v>
      </c>
      <c r="N317" s="16" t="s">
        <v>37</v>
      </c>
      <c r="O317" s="16" t="s">
        <v>33</v>
      </c>
      <c r="P317" s="16" t="s">
        <v>34</v>
      </c>
      <c r="Q317" s="16" t="s">
        <v>35</v>
      </c>
      <c r="R317" s="16" t="str">
        <f ca="1">CONCATENATE("X",H317)</f>
        <v>X0</v>
      </c>
      <c r="S317" s="16" t="s">
        <v>36</v>
      </c>
    </row>
    <row r="318" spans="1:19" ht="15.6" x14ac:dyDescent="0.25">
      <c r="A318" s="185">
        <f ca="1">IF($E$2="X",0,IF(K319&gt;2,H317,K319))</f>
        <v>0</v>
      </c>
      <c r="B318" s="25"/>
      <c r="C318" s="21" t="str">
        <f ca="1">+CONCATENATE(I318," ",G318)</f>
        <v>a) 0</v>
      </c>
      <c r="D318" s="22"/>
      <c r="G318" s="34">
        <f ca="1">IF(J318="FIN","",LOOKUP(I317,DATOS!A:A,DATOS!J:J))</f>
        <v>0</v>
      </c>
      <c r="I318" s="31" t="s">
        <v>53</v>
      </c>
      <c r="J318" s="37" t="str">
        <f>IF(J312="FIN","FIN",IF(J317=J311,"","FIN"))</f>
        <v/>
      </c>
      <c r="K318" s="16" t="s">
        <v>5</v>
      </c>
      <c r="L318" s="16">
        <f ca="1">IF(M318&gt;0,0,P318)</f>
        <v>0</v>
      </c>
      <c r="M318" s="16">
        <f ca="1">IF(P319&gt;0,1,0)</f>
        <v>0</v>
      </c>
      <c r="N318" s="16">
        <f ca="1">IF(M318=1,-1/COUNTA(Q318:Q321),0)</f>
        <v>0</v>
      </c>
      <c r="O318" s="16">
        <f>COUNTA(B318:B321)</f>
        <v>0</v>
      </c>
      <c r="P318" s="16">
        <f ca="1">COUNTIF(R318:R321,R317)</f>
        <v>0</v>
      </c>
      <c r="Q318" s="17" t="s">
        <v>0</v>
      </c>
      <c r="R318" s="16" t="str">
        <f>CONCATENATE(B318,Q318)</f>
        <v>A</v>
      </c>
      <c r="S318" s="16">
        <f ca="1">IF(P318&gt;0,P318+O318,O318*3)</f>
        <v>0</v>
      </c>
    </row>
    <row r="319" spans="1:19" ht="15.6" x14ac:dyDescent="0.25">
      <c r="A319" s="185"/>
      <c r="B319" s="25"/>
      <c r="C319" s="21" t="str">
        <f ca="1">+CONCATENATE(I319," ",G319)</f>
        <v>b) 0</v>
      </c>
      <c r="D319" s="22"/>
      <c r="G319" s="34">
        <f ca="1">IF(J318="FIN","",LOOKUP(I317,DATOS!A:A,DATOS!K:K))</f>
        <v>0</v>
      </c>
      <c r="I319" s="31" t="s">
        <v>52</v>
      </c>
      <c r="K319" s="16">
        <f ca="1">S318</f>
        <v>0</v>
      </c>
      <c r="L319" s="16"/>
      <c r="M319" s="16"/>
      <c r="N319" s="16"/>
      <c r="O319" s="16"/>
      <c r="P319" s="16">
        <f ca="1">O318-P318</f>
        <v>0</v>
      </c>
      <c r="Q319" s="17" t="s">
        <v>1</v>
      </c>
      <c r="R319" s="16" t="str">
        <f>CONCATENATE(B319,Q319)</f>
        <v>B</v>
      </c>
      <c r="S319" s="16"/>
    </row>
    <row r="320" spans="1:19" ht="15.6" x14ac:dyDescent="0.25">
      <c r="A320" s="185"/>
      <c r="B320" s="25"/>
      <c r="C320" s="21" t="str">
        <f ca="1">+CONCATENATE(I320," ",G320)</f>
        <v>c) 0</v>
      </c>
      <c r="D320" s="22"/>
      <c r="G320" s="34">
        <f ca="1">IF(J318="FIN","",LOOKUP(I317,DATOS!A:A,DATOS!L:L))</f>
        <v>0</v>
      </c>
      <c r="I320" s="31" t="s">
        <v>51</v>
      </c>
      <c r="K320" s="16"/>
      <c r="L320" s="16"/>
      <c r="M320" s="16"/>
      <c r="N320" s="16"/>
      <c r="O320" s="16"/>
      <c r="P320" s="16"/>
      <c r="Q320" s="17" t="s">
        <v>2</v>
      </c>
      <c r="R320" s="16" t="str">
        <f>CONCATENATE(B320,Q320)</f>
        <v>C</v>
      </c>
      <c r="S320" s="16"/>
    </row>
    <row r="321" spans="1:19" ht="15.6" x14ac:dyDescent="0.25">
      <c r="A321" s="185"/>
      <c r="B321" s="25"/>
      <c r="C321" s="21" t="str">
        <f ca="1">+CONCATENATE(I321," ",G321)</f>
        <v>d) 0</v>
      </c>
      <c r="D321" s="22"/>
      <c r="G321" s="34">
        <f ca="1">IF(J318="FIN","",LOOKUP(I317,DATOS!A:A,DATOS!M:M))</f>
        <v>0</v>
      </c>
      <c r="I321" s="31" t="s">
        <v>43</v>
      </c>
      <c r="K321" s="16"/>
      <c r="L321" s="16"/>
      <c r="M321" s="16"/>
      <c r="N321" s="16"/>
      <c r="O321" s="16"/>
      <c r="P321" s="16"/>
      <c r="Q321" s="17" t="s">
        <v>3</v>
      </c>
      <c r="R321" s="16" t="str">
        <f>CONCATENATE(B321,Q321)</f>
        <v>D</v>
      </c>
      <c r="S321" s="16"/>
    </row>
    <row r="322" spans="1:19" ht="15.6" x14ac:dyDescent="0.25">
      <c r="A322" s="9"/>
      <c r="B322" s="26"/>
      <c r="C322" s="23"/>
      <c r="D322" s="24"/>
      <c r="J322" s="15"/>
    </row>
    <row r="323" spans="1:19" ht="15.6" x14ac:dyDescent="0.25">
      <c r="A323" s="9"/>
      <c r="B323" s="27"/>
      <c r="C323" s="19" t="str">
        <f ca="1">+CONCATENATE(K323,".- ",G323)</f>
        <v>54.- 0</v>
      </c>
      <c r="D323" s="20"/>
      <c r="E323" s="9"/>
      <c r="F323" s="9"/>
      <c r="G323" s="36">
        <f ca="1">IF(J324="FIN","",LOOKUP(I323,DATOS!A:A,DATOS!G:G))</f>
        <v>0</v>
      </c>
      <c r="H323" s="36">
        <f ca="1">IF(J324="FIN",0,LOOKUP(I323,DATOS!A:A,DATOS!N:N))</f>
        <v>0</v>
      </c>
      <c r="I323" s="31">
        <f>+I317+1</f>
        <v>216</v>
      </c>
      <c r="J323" s="56">
        <f>IF(LOOKUP(I323,DATOS!A:A,DATOS!C:C)=0,J317,(LOOKUP(I323,DATOS!A:A,DATOS!C:C)))</f>
        <v>3</v>
      </c>
      <c r="K323" s="18">
        <f>+K317+1</f>
        <v>54</v>
      </c>
      <c r="L323" s="16" t="s">
        <v>31</v>
      </c>
      <c r="M323" s="16" t="s">
        <v>32</v>
      </c>
      <c r="N323" s="16" t="s">
        <v>37</v>
      </c>
      <c r="O323" s="16" t="s">
        <v>33</v>
      </c>
      <c r="P323" s="16" t="s">
        <v>34</v>
      </c>
      <c r="Q323" s="16" t="s">
        <v>35</v>
      </c>
      <c r="R323" s="16" t="str">
        <f ca="1">CONCATENATE("X",H323)</f>
        <v>X0</v>
      </c>
      <c r="S323" s="16" t="s">
        <v>36</v>
      </c>
    </row>
    <row r="324" spans="1:19" ht="15.6" x14ac:dyDescent="0.25">
      <c r="A324" s="185">
        <f ca="1">IF($E$2="X",0,IF(K325&gt;2,H323,K325))</f>
        <v>0</v>
      </c>
      <c r="B324" s="25"/>
      <c r="C324" s="21" t="str">
        <f ca="1">+CONCATENATE(I324," ",G324)</f>
        <v>a) 0</v>
      </c>
      <c r="D324" s="22"/>
      <c r="G324" s="34">
        <f ca="1">IF(J324="FIN","",LOOKUP(I323,DATOS!A:A,DATOS!J:J))</f>
        <v>0</v>
      </c>
      <c r="I324" s="31" t="s">
        <v>53</v>
      </c>
      <c r="J324" s="37" t="str">
        <f>IF(J318="FIN","FIN",IF(J323=J317,"","FIN"))</f>
        <v/>
      </c>
      <c r="K324" s="16" t="s">
        <v>5</v>
      </c>
      <c r="L324" s="16">
        <f ca="1">IF(M324&gt;0,0,P324)</f>
        <v>0</v>
      </c>
      <c r="M324" s="16">
        <f ca="1">IF(P325&gt;0,1,0)</f>
        <v>0</v>
      </c>
      <c r="N324" s="16">
        <f ca="1">IF(M324=1,-1/COUNTA(Q324:Q327),0)</f>
        <v>0</v>
      </c>
      <c r="O324" s="16">
        <f>COUNTA(B324:B327)</f>
        <v>0</v>
      </c>
      <c r="P324" s="16">
        <f ca="1">COUNTIF(R324:R327,R323)</f>
        <v>0</v>
      </c>
      <c r="Q324" s="17" t="s">
        <v>0</v>
      </c>
      <c r="R324" s="16" t="str">
        <f>CONCATENATE(B324,Q324)</f>
        <v>A</v>
      </c>
      <c r="S324" s="16">
        <f ca="1">IF(P324&gt;0,P324+O324,O324*3)</f>
        <v>0</v>
      </c>
    </row>
    <row r="325" spans="1:19" ht="15.6" x14ac:dyDescent="0.25">
      <c r="A325" s="185"/>
      <c r="B325" s="25"/>
      <c r="C325" s="21" t="str">
        <f ca="1">+CONCATENATE(I325," ",G325)</f>
        <v>b) 0</v>
      </c>
      <c r="D325" s="22"/>
      <c r="G325" s="34">
        <f ca="1">IF(J324="FIN","",LOOKUP(I323,DATOS!A:A,DATOS!K:K))</f>
        <v>0</v>
      </c>
      <c r="I325" s="31" t="s">
        <v>52</v>
      </c>
      <c r="K325" s="16">
        <f ca="1">S324</f>
        <v>0</v>
      </c>
      <c r="L325" s="16"/>
      <c r="M325" s="16"/>
      <c r="N325" s="16"/>
      <c r="O325" s="16"/>
      <c r="P325" s="16">
        <f ca="1">O324-P324</f>
        <v>0</v>
      </c>
      <c r="Q325" s="17" t="s">
        <v>1</v>
      </c>
      <c r="R325" s="16" t="str">
        <f>CONCATENATE(B325,Q325)</f>
        <v>B</v>
      </c>
      <c r="S325" s="16"/>
    </row>
    <row r="326" spans="1:19" ht="15.6" x14ac:dyDescent="0.25">
      <c r="A326" s="185"/>
      <c r="B326" s="25"/>
      <c r="C326" s="21" t="str">
        <f ca="1">+CONCATENATE(I326," ",G326)</f>
        <v>c) 0</v>
      </c>
      <c r="D326" s="22"/>
      <c r="G326" s="34">
        <f ca="1">IF(J324="FIN","",LOOKUP(I323,DATOS!A:A,DATOS!L:L))</f>
        <v>0</v>
      </c>
      <c r="I326" s="31" t="s">
        <v>51</v>
      </c>
      <c r="K326" s="16"/>
      <c r="L326" s="16"/>
      <c r="M326" s="16"/>
      <c r="N326" s="16"/>
      <c r="O326" s="16"/>
      <c r="P326" s="16"/>
      <c r="Q326" s="17" t="s">
        <v>2</v>
      </c>
      <c r="R326" s="16" t="str">
        <f>CONCATENATE(B326,Q326)</f>
        <v>C</v>
      </c>
      <c r="S326" s="16"/>
    </row>
    <row r="327" spans="1:19" ht="15.6" x14ac:dyDescent="0.25">
      <c r="A327" s="185"/>
      <c r="B327" s="25"/>
      <c r="C327" s="21" t="str">
        <f ca="1">+CONCATENATE(I327," ",G327)</f>
        <v>d) 0</v>
      </c>
      <c r="D327" s="22"/>
      <c r="G327" s="34">
        <f ca="1">IF(J324="FIN","",LOOKUP(I323,DATOS!A:A,DATOS!M:M))</f>
        <v>0</v>
      </c>
      <c r="I327" s="31" t="s">
        <v>43</v>
      </c>
      <c r="K327" s="16"/>
      <c r="L327" s="16"/>
      <c r="M327" s="16"/>
      <c r="N327" s="16"/>
      <c r="O327" s="16"/>
      <c r="P327" s="16"/>
      <c r="Q327" s="17" t="s">
        <v>3</v>
      </c>
      <c r="R327" s="16" t="str">
        <f>CONCATENATE(B327,Q327)</f>
        <v>D</v>
      </c>
      <c r="S327" s="16"/>
    </row>
    <row r="328" spans="1:19" ht="15.6" x14ac:dyDescent="0.25">
      <c r="A328" s="9"/>
      <c r="B328" s="26"/>
      <c r="C328" s="23"/>
      <c r="D328" s="24"/>
      <c r="J328" s="15"/>
    </row>
    <row r="329" spans="1:19" ht="15.6" x14ac:dyDescent="0.25">
      <c r="A329" s="9"/>
      <c r="B329" s="27"/>
      <c r="C329" s="19" t="str">
        <f ca="1">+CONCATENATE(K329,".- ",G329)</f>
        <v>55.- 0</v>
      </c>
      <c r="D329" s="20"/>
      <c r="E329" s="9"/>
      <c r="F329" s="9"/>
      <c r="G329" s="36">
        <f ca="1">IF(J330="FIN","",LOOKUP(I329,DATOS!A:A,DATOS!G:G))</f>
        <v>0</v>
      </c>
      <c r="H329" s="36">
        <f ca="1">IF(J330="FIN",0,LOOKUP(I329,DATOS!A:A,DATOS!N:N))</f>
        <v>0</v>
      </c>
      <c r="I329" s="31">
        <f>+I323+1</f>
        <v>217</v>
      </c>
      <c r="J329" s="56">
        <f>IF(LOOKUP(I329,DATOS!A:A,DATOS!C:C)=0,J323,(LOOKUP(I329,DATOS!A:A,DATOS!C:C)))</f>
        <v>3</v>
      </c>
      <c r="K329" s="18">
        <f>+K323+1</f>
        <v>55</v>
      </c>
      <c r="L329" s="16" t="s">
        <v>31</v>
      </c>
      <c r="M329" s="16" t="s">
        <v>32</v>
      </c>
      <c r="N329" s="16" t="s">
        <v>37</v>
      </c>
      <c r="O329" s="16" t="s">
        <v>33</v>
      </c>
      <c r="P329" s="16" t="s">
        <v>34</v>
      </c>
      <c r="Q329" s="16" t="s">
        <v>35</v>
      </c>
      <c r="R329" s="16" t="str">
        <f ca="1">CONCATENATE("X",H329)</f>
        <v>X0</v>
      </c>
      <c r="S329" s="16" t="s">
        <v>36</v>
      </c>
    </row>
    <row r="330" spans="1:19" ht="15.6" x14ac:dyDescent="0.25">
      <c r="A330" s="185">
        <f ca="1">IF($E$2="X",0,IF(K331&gt;2,H329,K331))</f>
        <v>0</v>
      </c>
      <c r="B330" s="25"/>
      <c r="C330" s="21" t="str">
        <f ca="1">+CONCATENATE(I330," ",G330)</f>
        <v>a) 0</v>
      </c>
      <c r="D330" s="22"/>
      <c r="G330" s="34">
        <f ca="1">IF(J330="FIN","",LOOKUP(I329,DATOS!A:A,DATOS!J:J))</f>
        <v>0</v>
      </c>
      <c r="I330" s="31" t="s">
        <v>53</v>
      </c>
      <c r="J330" s="37" t="str">
        <f>IF(J324="FIN","FIN",IF(J329=J323,"","FIN"))</f>
        <v/>
      </c>
      <c r="K330" s="16" t="s">
        <v>5</v>
      </c>
      <c r="L330" s="16">
        <f ca="1">IF(M330&gt;0,0,P330)</f>
        <v>0</v>
      </c>
      <c r="M330" s="16">
        <f ca="1">IF(P331&gt;0,1,0)</f>
        <v>0</v>
      </c>
      <c r="N330" s="16">
        <f ca="1">IF(M330=1,-1/COUNTA(Q330:Q333),0)</f>
        <v>0</v>
      </c>
      <c r="O330" s="16">
        <f>COUNTA(B330:B333)</f>
        <v>0</v>
      </c>
      <c r="P330" s="16">
        <f ca="1">COUNTIF(R330:R333,R329)</f>
        <v>0</v>
      </c>
      <c r="Q330" s="17" t="s">
        <v>0</v>
      </c>
      <c r="R330" s="16" t="str">
        <f>CONCATENATE(B330,Q330)</f>
        <v>A</v>
      </c>
      <c r="S330" s="16">
        <f ca="1">IF(P330&gt;0,P330+O330,O330*3)</f>
        <v>0</v>
      </c>
    </row>
    <row r="331" spans="1:19" ht="15.6" x14ac:dyDescent="0.25">
      <c r="A331" s="185"/>
      <c r="B331" s="25"/>
      <c r="C331" s="21" t="str">
        <f ca="1">+CONCATENATE(I331," ",G331)</f>
        <v>b) 0</v>
      </c>
      <c r="D331" s="22"/>
      <c r="G331" s="34">
        <f ca="1">IF(J330="FIN","",LOOKUP(I329,DATOS!A:A,DATOS!K:K))</f>
        <v>0</v>
      </c>
      <c r="I331" s="31" t="s">
        <v>52</v>
      </c>
      <c r="K331" s="16">
        <f ca="1">S330</f>
        <v>0</v>
      </c>
      <c r="L331" s="16"/>
      <c r="M331" s="16"/>
      <c r="N331" s="16"/>
      <c r="O331" s="16"/>
      <c r="P331" s="16">
        <f ca="1">O330-P330</f>
        <v>0</v>
      </c>
      <c r="Q331" s="17" t="s">
        <v>1</v>
      </c>
      <c r="R331" s="16" t="str">
        <f>CONCATENATE(B331,Q331)</f>
        <v>B</v>
      </c>
      <c r="S331" s="16"/>
    </row>
    <row r="332" spans="1:19" ht="15.6" x14ac:dyDescent="0.25">
      <c r="A332" s="185"/>
      <c r="B332" s="25"/>
      <c r="C332" s="21" t="str">
        <f ca="1">+CONCATENATE(I332," ",G332)</f>
        <v>c) 0</v>
      </c>
      <c r="D332" s="22"/>
      <c r="G332" s="34">
        <f ca="1">IF(J330="FIN","",LOOKUP(I329,DATOS!A:A,DATOS!L:L))</f>
        <v>0</v>
      </c>
      <c r="I332" s="31" t="s">
        <v>51</v>
      </c>
      <c r="K332" s="16"/>
      <c r="L332" s="16"/>
      <c r="M332" s="16"/>
      <c r="N332" s="16"/>
      <c r="O332" s="16"/>
      <c r="P332" s="16"/>
      <c r="Q332" s="17" t="s">
        <v>2</v>
      </c>
      <c r="R332" s="16" t="str">
        <f>CONCATENATE(B332,Q332)</f>
        <v>C</v>
      </c>
      <c r="S332" s="16"/>
    </row>
    <row r="333" spans="1:19" ht="15.6" x14ac:dyDescent="0.25">
      <c r="A333" s="185"/>
      <c r="B333" s="25"/>
      <c r="C333" s="21" t="str">
        <f ca="1">+CONCATENATE(I333," ",G333)</f>
        <v>d) 0</v>
      </c>
      <c r="D333" s="22"/>
      <c r="G333" s="34">
        <f ca="1">IF(J330="FIN","",LOOKUP(I329,DATOS!A:A,DATOS!M:M))</f>
        <v>0</v>
      </c>
      <c r="I333" s="31" t="s">
        <v>43</v>
      </c>
      <c r="K333" s="16"/>
      <c r="L333" s="16"/>
      <c r="M333" s="16"/>
      <c r="N333" s="16"/>
      <c r="O333" s="16"/>
      <c r="P333" s="16"/>
      <c r="Q333" s="17" t="s">
        <v>3</v>
      </c>
      <c r="R333" s="16" t="str">
        <f>CONCATENATE(B333,Q333)</f>
        <v>D</v>
      </c>
      <c r="S333" s="16"/>
    </row>
    <row r="334" spans="1:19" ht="15.6" x14ac:dyDescent="0.25">
      <c r="A334" s="9"/>
      <c r="B334" s="26"/>
      <c r="C334" s="23"/>
      <c r="D334" s="24"/>
      <c r="J334" s="15"/>
    </row>
    <row r="335" spans="1:19" ht="15.6" x14ac:dyDescent="0.25">
      <c r="A335" s="9"/>
      <c r="B335" s="27"/>
      <c r="C335" s="19" t="str">
        <f ca="1">+CONCATENATE(K335,".- ",G335)</f>
        <v>56.- 0</v>
      </c>
      <c r="D335" s="20"/>
      <c r="E335" s="9"/>
      <c r="F335" s="9"/>
      <c r="G335" s="36">
        <f ca="1">IF(J336="FIN","",LOOKUP(I335,DATOS!A:A,DATOS!G:G))</f>
        <v>0</v>
      </c>
      <c r="H335" s="36">
        <f ca="1">IF(J336="FIN",0,LOOKUP(I335,DATOS!A:A,DATOS!N:N))</f>
        <v>0</v>
      </c>
      <c r="I335" s="31">
        <f>+I329+1</f>
        <v>218</v>
      </c>
      <c r="J335" s="56">
        <f>IF(LOOKUP(I335,DATOS!A:A,DATOS!C:C)=0,J329,(LOOKUP(I335,DATOS!A:A,DATOS!C:C)))</f>
        <v>3</v>
      </c>
      <c r="K335" s="18">
        <f>+K329+1</f>
        <v>56</v>
      </c>
      <c r="L335" s="16" t="s">
        <v>31</v>
      </c>
      <c r="M335" s="16" t="s">
        <v>32</v>
      </c>
      <c r="N335" s="16" t="s">
        <v>37</v>
      </c>
      <c r="O335" s="16" t="s">
        <v>33</v>
      </c>
      <c r="P335" s="16" t="s">
        <v>34</v>
      </c>
      <c r="Q335" s="16" t="s">
        <v>35</v>
      </c>
      <c r="R335" s="16" t="str">
        <f ca="1">CONCATENATE("X",H335)</f>
        <v>X0</v>
      </c>
      <c r="S335" s="16" t="s">
        <v>36</v>
      </c>
    </row>
    <row r="336" spans="1:19" ht="15.6" x14ac:dyDescent="0.25">
      <c r="A336" s="185">
        <f ca="1">IF($E$2="X",0,IF(K337&gt;2,H335,K337))</f>
        <v>0</v>
      </c>
      <c r="B336" s="25"/>
      <c r="C336" s="21" t="str">
        <f ca="1">+CONCATENATE(I336," ",G336)</f>
        <v>a) 0</v>
      </c>
      <c r="D336" s="22"/>
      <c r="G336" s="34">
        <f ca="1">IF(J336="FIN","",LOOKUP(I335,DATOS!A:A,DATOS!J:J))</f>
        <v>0</v>
      </c>
      <c r="I336" s="31" t="s">
        <v>53</v>
      </c>
      <c r="J336" s="37" t="str">
        <f>IF(J330="FIN","FIN",IF(J335=J329,"","FIN"))</f>
        <v/>
      </c>
      <c r="K336" s="16" t="s">
        <v>5</v>
      </c>
      <c r="L336" s="16">
        <f ca="1">IF(M336&gt;0,0,P336)</f>
        <v>0</v>
      </c>
      <c r="M336" s="16">
        <f ca="1">IF(P337&gt;0,1,0)</f>
        <v>0</v>
      </c>
      <c r="N336" s="16">
        <f ca="1">IF(M336=1,-1/COUNTA(Q336:Q339),0)</f>
        <v>0</v>
      </c>
      <c r="O336" s="16">
        <f>COUNTA(B336:B339)</f>
        <v>0</v>
      </c>
      <c r="P336" s="16">
        <f ca="1">COUNTIF(R336:R339,R335)</f>
        <v>0</v>
      </c>
      <c r="Q336" s="17" t="s">
        <v>0</v>
      </c>
      <c r="R336" s="16" t="str">
        <f>CONCATENATE(B336,Q336)</f>
        <v>A</v>
      </c>
      <c r="S336" s="16">
        <f ca="1">IF(P336&gt;0,P336+O336,O336*3)</f>
        <v>0</v>
      </c>
    </row>
    <row r="337" spans="1:19" ht="15.6" x14ac:dyDescent="0.25">
      <c r="A337" s="185"/>
      <c r="B337" s="25"/>
      <c r="C337" s="21" t="str">
        <f ca="1">+CONCATENATE(I337," ",G337)</f>
        <v>b) 0</v>
      </c>
      <c r="D337" s="22"/>
      <c r="G337" s="34">
        <f ca="1">IF(J336="FIN","",LOOKUP(I335,DATOS!A:A,DATOS!K:K))</f>
        <v>0</v>
      </c>
      <c r="I337" s="31" t="s">
        <v>52</v>
      </c>
      <c r="K337" s="16">
        <f ca="1">S336</f>
        <v>0</v>
      </c>
      <c r="L337" s="16"/>
      <c r="M337" s="16"/>
      <c r="N337" s="16"/>
      <c r="O337" s="16"/>
      <c r="P337" s="16">
        <f ca="1">O336-P336</f>
        <v>0</v>
      </c>
      <c r="Q337" s="17" t="s">
        <v>1</v>
      </c>
      <c r="R337" s="16" t="str">
        <f>CONCATENATE(B337,Q337)</f>
        <v>B</v>
      </c>
      <c r="S337" s="16"/>
    </row>
    <row r="338" spans="1:19" ht="15.6" x14ac:dyDescent="0.25">
      <c r="A338" s="185"/>
      <c r="B338" s="25"/>
      <c r="C338" s="21" t="str">
        <f ca="1">+CONCATENATE(I338," ",G338)</f>
        <v>c) 0</v>
      </c>
      <c r="D338" s="22"/>
      <c r="G338" s="34">
        <f ca="1">IF(J336="FIN","",LOOKUP(I335,DATOS!A:A,DATOS!L:L))</f>
        <v>0</v>
      </c>
      <c r="I338" s="31" t="s">
        <v>51</v>
      </c>
      <c r="K338" s="16"/>
      <c r="L338" s="16"/>
      <c r="M338" s="16"/>
      <c r="N338" s="16"/>
      <c r="O338" s="16"/>
      <c r="P338" s="16"/>
      <c r="Q338" s="17" t="s">
        <v>2</v>
      </c>
      <c r="R338" s="16" t="str">
        <f>CONCATENATE(B338,Q338)</f>
        <v>C</v>
      </c>
      <c r="S338" s="16"/>
    </row>
    <row r="339" spans="1:19" ht="15.6" x14ac:dyDescent="0.25">
      <c r="A339" s="185"/>
      <c r="B339" s="25"/>
      <c r="C339" s="21" t="str">
        <f ca="1">+CONCATENATE(I339," ",G339)</f>
        <v>d) 0</v>
      </c>
      <c r="D339" s="22"/>
      <c r="G339" s="34">
        <f ca="1">IF(J336="FIN","",LOOKUP(I335,DATOS!A:A,DATOS!M:M))</f>
        <v>0</v>
      </c>
      <c r="I339" s="31" t="s">
        <v>43</v>
      </c>
      <c r="K339" s="16"/>
      <c r="L339" s="16"/>
      <c r="M339" s="16"/>
      <c r="N339" s="16"/>
      <c r="O339" s="16"/>
      <c r="P339" s="16"/>
      <c r="Q339" s="17" t="s">
        <v>3</v>
      </c>
      <c r="R339" s="16" t="str">
        <f>CONCATENATE(B339,Q339)</f>
        <v>D</v>
      </c>
      <c r="S339" s="16"/>
    </row>
    <row r="340" spans="1:19" ht="15.6" x14ac:dyDescent="0.25">
      <c r="A340" s="9"/>
      <c r="B340" s="26"/>
      <c r="C340" s="23"/>
      <c r="D340" s="24"/>
      <c r="J340" s="15"/>
    </row>
    <row r="341" spans="1:19" ht="15.6" x14ac:dyDescent="0.25">
      <c r="A341" s="9"/>
      <c r="B341" s="27"/>
      <c r="C341" s="19" t="str">
        <f ca="1">+CONCATENATE(K341,".- ",G341)</f>
        <v>57.- 0</v>
      </c>
      <c r="D341" s="20"/>
      <c r="E341" s="9"/>
      <c r="F341" s="9"/>
      <c r="G341" s="36">
        <f ca="1">IF(J342="FIN","",LOOKUP(I341,DATOS!A:A,DATOS!G:G))</f>
        <v>0</v>
      </c>
      <c r="H341" s="36">
        <f ca="1">IF(J342="FIN",0,LOOKUP(I341,DATOS!A:A,DATOS!N:N))</f>
        <v>0</v>
      </c>
      <c r="I341" s="31">
        <f>+I335+1</f>
        <v>219</v>
      </c>
      <c r="J341" s="56">
        <f>IF(LOOKUP(I341,DATOS!A:A,DATOS!C:C)=0,J335,(LOOKUP(I341,DATOS!A:A,DATOS!C:C)))</f>
        <v>3</v>
      </c>
      <c r="K341" s="18">
        <f>+K335+1</f>
        <v>57</v>
      </c>
      <c r="L341" s="16" t="s">
        <v>31</v>
      </c>
      <c r="M341" s="16" t="s">
        <v>32</v>
      </c>
      <c r="N341" s="16" t="s">
        <v>37</v>
      </c>
      <c r="O341" s="16" t="s">
        <v>33</v>
      </c>
      <c r="P341" s="16" t="s">
        <v>34</v>
      </c>
      <c r="Q341" s="16" t="s">
        <v>35</v>
      </c>
      <c r="R341" s="16" t="str">
        <f ca="1">CONCATENATE("X",H341)</f>
        <v>X0</v>
      </c>
      <c r="S341" s="16" t="s">
        <v>36</v>
      </c>
    </row>
    <row r="342" spans="1:19" ht="15.6" x14ac:dyDescent="0.25">
      <c r="A342" s="185">
        <f ca="1">IF($E$2="X",0,IF(K343&gt;2,H341,K343))</f>
        <v>0</v>
      </c>
      <c r="B342" s="25"/>
      <c r="C342" s="21" t="str">
        <f ca="1">+CONCATENATE(I342," ",G342)</f>
        <v>a) 0</v>
      </c>
      <c r="D342" s="22"/>
      <c r="G342" s="34">
        <f ca="1">IF(J342="FIN","",LOOKUP(I341,DATOS!A:A,DATOS!J:J))</f>
        <v>0</v>
      </c>
      <c r="I342" s="31" t="s">
        <v>53</v>
      </c>
      <c r="J342" s="37" t="str">
        <f>IF(J336="FIN","FIN",IF(J341=J335,"","FIN"))</f>
        <v/>
      </c>
      <c r="K342" s="16" t="s">
        <v>5</v>
      </c>
      <c r="L342" s="16">
        <f ca="1">IF(M342&gt;0,0,P342)</f>
        <v>0</v>
      </c>
      <c r="M342" s="16">
        <f ca="1">IF(P343&gt;0,1,0)</f>
        <v>0</v>
      </c>
      <c r="N342" s="16">
        <f ca="1">IF(M342=1,-1/COUNTA(Q342:Q345),0)</f>
        <v>0</v>
      </c>
      <c r="O342" s="16">
        <f>COUNTA(B342:B345)</f>
        <v>0</v>
      </c>
      <c r="P342" s="16">
        <f ca="1">COUNTIF(R342:R345,R341)</f>
        <v>0</v>
      </c>
      <c r="Q342" s="17" t="s">
        <v>0</v>
      </c>
      <c r="R342" s="16" t="str">
        <f>CONCATENATE(B342,Q342)</f>
        <v>A</v>
      </c>
      <c r="S342" s="16">
        <f ca="1">IF(P342&gt;0,P342+O342,O342*3)</f>
        <v>0</v>
      </c>
    </row>
    <row r="343" spans="1:19" ht="15.6" x14ac:dyDescent="0.25">
      <c r="A343" s="185"/>
      <c r="B343" s="25"/>
      <c r="C343" s="21" t="str">
        <f ca="1">+CONCATENATE(I343," ",G343)</f>
        <v>b) 0</v>
      </c>
      <c r="D343" s="22"/>
      <c r="G343" s="34">
        <f ca="1">IF(J342="FIN","",LOOKUP(I341,DATOS!A:A,DATOS!K:K))</f>
        <v>0</v>
      </c>
      <c r="I343" s="31" t="s">
        <v>52</v>
      </c>
      <c r="K343" s="16">
        <f ca="1">S342</f>
        <v>0</v>
      </c>
      <c r="L343" s="16"/>
      <c r="M343" s="16"/>
      <c r="N343" s="16"/>
      <c r="O343" s="16"/>
      <c r="P343" s="16">
        <f ca="1">O342-P342</f>
        <v>0</v>
      </c>
      <c r="Q343" s="17" t="s">
        <v>1</v>
      </c>
      <c r="R343" s="16" t="str">
        <f>CONCATENATE(B343,Q343)</f>
        <v>B</v>
      </c>
      <c r="S343" s="16"/>
    </row>
    <row r="344" spans="1:19" ht="15.6" x14ac:dyDescent="0.25">
      <c r="A344" s="185"/>
      <c r="B344" s="25"/>
      <c r="C344" s="21" t="str">
        <f ca="1">+CONCATENATE(I344," ",G344)</f>
        <v>c) 0</v>
      </c>
      <c r="D344" s="22"/>
      <c r="G344" s="34">
        <f ca="1">IF(J342="FIN","",LOOKUP(I341,DATOS!A:A,DATOS!L:L))</f>
        <v>0</v>
      </c>
      <c r="I344" s="31" t="s">
        <v>51</v>
      </c>
      <c r="K344" s="16"/>
      <c r="L344" s="16"/>
      <c r="M344" s="16"/>
      <c r="N344" s="16"/>
      <c r="O344" s="16"/>
      <c r="P344" s="16"/>
      <c r="Q344" s="17" t="s">
        <v>2</v>
      </c>
      <c r="R344" s="16" t="str">
        <f>CONCATENATE(B344,Q344)</f>
        <v>C</v>
      </c>
      <c r="S344" s="16"/>
    </row>
    <row r="345" spans="1:19" ht="15.6" x14ac:dyDescent="0.25">
      <c r="A345" s="185"/>
      <c r="B345" s="25"/>
      <c r="C345" s="21" t="str">
        <f ca="1">+CONCATENATE(I345," ",G345)</f>
        <v>d) 0</v>
      </c>
      <c r="D345" s="22"/>
      <c r="G345" s="34">
        <f ca="1">IF(J342="FIN","",LOOKUP(I341,DATOS!A:A,DATOS!M:M))</f>
        <v>0</v>
      </c>
      <c r="I345" s="31" t="s">
        <v>43</v>
      </c>
      <c r="K345" s="16"/>
      <c r="L345" s="16"/>
      <c r="M345" s="16"/>
      <c r="N345" s="16"/>
      <c r="O345" s="16"/>
      <c r="P345" s="16"/>
      <c r="Q345" s="17" t="s">
        <v>3</v>
      </c>
      <c r="R345" s="16" t="str">
        <f>CONCATENATE(B345,Q345)</f>
        <v>D</v>
      </c>
      <c r="S345" s="16"/>
    </row>
    <row r="346" spans="1:19" ht="15.6" x14ac:dyDescent="0.25">
      <c r="A346" s="9"/>
      <c r="B346" s="26"/>
      <c r="C346" s="23"/>
      <c r="D346" s="24"/>
      <c r="J346" s="15"/>
    </row>
    <row r="347" spans="1:19" ht="15.6" x14ac:dyDescent="0.25">
      <c r="A347" s="9"/>
      <c r="B347" s="27"/>
      <c r="C347" s="19" t="str">
        <f ca="1">+CONCATENATE(K347,".- ",G347)</f>
        <v>58.- 0</v>
      </c>
      <c r="D347" s="20"/>
      <c r="E347" s="9"/>
      <c r="F347" s="9"/>
      <c r="G347" s="36">
        <f ca="1">IF(J348="FIN","",LOOKUP(I347,DATOS!A:A,DATOS!G:G))</f>
        <v>0</v>
      </c>
      <c r="H347" s="36">
        <f ca="1">IF(J348="FIN",0,LOOKUP(I347,DATOS!A:A,DATOS!N:N))</f>
        <v>0</v>
      </c>
      <c r="I347" s="31">
        <f>+I341+1</f>
        <v>220</v>
      </c>
      <c r="J347" s="56">
        <f>IF(LOOKUP(I347,DATOS!A:A,DATOS!C:C)=0,J341,(LOOKUP(I347,DATOS!A:A,DATOS!C:C)))</f>
        <v>3</v>
      </c>
      <c r="K347" s="18">
        <f>+K341+1</f>
        <v>58</v>
      </c>
      <c r="L347" s="16" t="s">
        <v>31</v>
      </c>
      <c r="M347" s="16" t="s">
        <v>32</v>
      </c>
      <c r="N347" s="16" t="s">
        <v>37</v>
      </c>
      <c r="O347" s="16" t="s">
        <v>33</v>
      </c>
      <c r="P347" s="16" t="s">
        <v>34</v>
      </c>
      <c r="Q347" s="16" t="s">
        <v>35</v>
      </c>
      <c r="R347" s="16" t="str">
        <f ca="1">CONCATENATE("X",H347)</f>
        <v>X0</v>
      </c>
      <c r="S347" s="16" t="s">
        <v>36</v>
      </c>
    </row>
    <row r="348" spans="1:19" ht="15.6" x14ac:dyDescent="0.25">
      <c r="A348" s="185">
        <f ca="1">IF($E$2="X",0,IF(K349&gt;2,H347,K349))</f>
        <v>0</v>
      </c>
      <c r="B348" s="25"/>
      <c r="C348" s="21" t="str">
        <f ca="1">+CONCATENATE(I348," ",G348)</f>
        <v>a) 0</v>
      </c>
      <c r="D348" s="22"/>
      <c r="G348" s="34">
        <f ca="1">IF(J348="FIN","",LOOKUP(I347,DATOS!A:A,DATOS!J:J))</f>
        <v>0</v>
      </c>
      <c r="I348" s="31" t="s">
        <v>53</v>
      </c>
      <c r="J348" s="37" t="str">
        <f>IF(J342="FIN","FIN",IF(J347=J341,"","FIN"))</f>
        <v/>
      </c>
      <c r="K348" s="16" t="s">
        <v>5</v>
      </c>
      <c r="L348" s="16">
        <f ca="1">IF(M348&gt;0,0,P348)</f>
        <v>0</v>
      </c>
      <c r="M348" s="16">
        <f ca="1">IF(P349&gt;0,1,0)</f>
        <v>0</v>
      </c>
      <c r="N348" s="16">
        <f ca="1">IF(M348=1,-1/COUNTA(Q348:Q351),0)</f>
        <v>0</v>
      </c>
      <c r="O348" s="16">
        <f>COUNTA(B348:B351)</f>
        <v>0</v>
      </c>
      <c r="P348" s="16">
        <f ca="1">COUNTIF(R348:R351,R347)</f>
        <v>0</v>
      </c>
      <c r="Q348" s="17" t="s">
        <v>0</v>
      </c>
      <c r="R348" s="16" t="str">
        <f>CONCATENATE(B348,Q348)</f>
        <v>A</v>
      </c>
      <c r="S348" s="16">
        <f ca="1">IF(P348&gt;0,P348+O348,O348*3)</f>
        <v>0</v>
      </c>
    </row>
    <row r="349" spans="1:19" ht="15.6" x14ac:dyDescent="0.25">
      <c r="A349" s="185"/>
      <c r="B349" s="25"/>
      <c r="C349" s="21" t="str">
        <f ca="1">+CONCATENATE(I349," ",G349)</f>
        <v>b) 0</v>
      </c>
      <c r="D349" s="22"/>
      <c r="G349" s="34">
        <f ca="1">IF(J348="FIN","",LOOKUP(I347,DATOS!A:A,DATOS!K:K))</f>
        <v>0</v>
      </c>
      <c r="I349" s="31" t="s">
        <v>52</v>
      </c>
      <c r="K349" s="16">
        <f ca="1">S348</f>
        <v>0</v>
      </c>
      <c r="L349" s="16"/>
      <c r="M349" s="16"/>
      <c r="N349" s="16"/>
      <c r="O349" s="16"/>
      <c r="P349" s="16">
        <f ca="1">O348-P348</f>
        <v>0</v>
      </c>
      <c r="Q349" s="17" t="s">
        <v>1</v>
      </c>
      <c r="R349" s="16" t="str">
        <f>CONCATENATE(B349,Q349)</f>
        <v>B</v>
      </c>
      <c r="S349" s="16"/>
    </row>
    <row r="350" spans="1:19" ht="15.6" x14ac:dyDescent="0.25">
      <c r="A350" s="185"/>
      <c r="B350" s="25"/>
      <c r="C350" s="21" t="str">
        <f ca="1">+CONCATENATE(I350," ",G350)</f>
        <v>c) 0</v>
      </c>
      <c r="D350" s="22"/>
      <c r="G350" s="34">
        <f ca="1">IF(J348="FIN","",LOOKUP(I347,DATOS!A:A,DATOS!L:L))</f>
        <v>0</v>
      </c>
      <c r="I350" s="31" t="s">
        <v>51</v>
      </c>
      <c r="K350" s="16"/>
      <c r="L350" s="16"/>
      <c r="M350" s="16"/>
      <c r="N350" s="16"/>
      <c r="O350" s="16"/>
      <c r="P350" s="16"/>
      <c r="Q350" s="17" t="s">
        <v>2</v>
      </c>
      <c r="R350" s="16" t="str">
        <f>CONCATENATE(B350,Q350)</f>
        <v>C</v>
      </c>
      <c r="S350" s="16"/>
    </row>
    <row r="351" spans="1:19" ht="15.6" x14ac:dyDescent="0.25">
      <c r="A351" s="185"/>
      <c r="B351" s="25"/>
      <c r="C351" s="21" t="str">
        <f ca="1">+CONCATENATE(I351," ",G351)</f>
        <v>d) 0</v>
      </c>
      <c r="D351" s="22"/>
      <c r="G351" s="34">
        <f ca="1">IF(J348="FIN","",LOOKUP(I347,DATOS!A:A,DATOS!M:M))</f>
        <v>0</v>
      </c>
      <c r="I351" s="31" t="s">
        <v>43</v>
      </c>
      <c r="K351" s="16"/>
      <c r="L351" s="16"/>
      <c r="M351" s="16"/>
      <c r="N351" s="16"/>
      <c r="O351" s="16"/>
      <c r="P351" s="16"/>
      <c r="Q351" s="17" t="s">
        <v>3</v>
      </c>
      <c r="R351" s="16" t="str">
        <f>CONCATENATE(B351,Q351)</f>
        <v>D</v>
      </c>
      <c r="S351" s="16"/>
    </row>
    <row r="352" spans="1:19" ht="15.6" x14ac:dyDescent="0.25">
      <c r="A352" s="9"/>
      <c r="B352" s="26"/>
      <c r="C352" s="23"/>
      <c r="D352" s="24"/>
      <c r="J352" s="15"/>
    </row>
    <row r="353" spans="1:19" ht="15.6" x14ac:dyDescent="0.25">
      <c r="A353" s="9"/>
      <c r="B353" s="27"/>
      <c r="C353" s="19" t="str">
        <f ca="1">+CONCATENATE(K353,".- ",G353)</f>
        <v>59.- 0</v>
      </c>
      <c r="D353" s="20"/>
      <c r="E353" s="9"/>
      <c r="F353" s="9"/>
      <c r="G353" s="36">
        <f ca="1">IF(J354="FIN","",LOOKUP(I353,DATOS!A:A,DATOS!G:G))</f>
        <v>0</v>
      </c>
      <c r="H353" s="36">
        <f ca="1">IF(J354="FIN",0,LOOKUP(I353,DATOS!A:A,DATOS!N:N))</f>
        <v>0</v>
      </c>
      <c r="I353" s="31">
        <f>+I347+1</f>
        <v>221</v>
      </c>
      <c r="J353" s="56">
        <f>IF(LOOKUP(I353,DATOS!A:A,DATOS!C:C)=0,J347,(LOOKUP(I353,DATOS!A:A,DATOS!C:C)))</f>
        <v>3</v>
      </c>
      <c r="K353" s="18">
        <f>+K347+1</f>
        <v>59</v>
      </c>
      <c r="L353" s="16" t="s">
        <v>31</v>
      </c>
      <c r="M353" s="16" t="s">
        <v>32</v>
      </c>
      <c r="N353" s="16" t="s">
        <v>37</v>
      </c>
      <c r="O353" s="16" t="s">
        <v>33</v>
      </c>
      <c r="P353" s="16" t="s">
        <v>34</v>
      </c>
      <c r="Q353" s="16" t="s">
        <v>35</v>
      </c>
      <c r="R353" s="16" t="str">
        <f ca="1">CONCATENATE("X",H353)</f>
        <v>X0</v>
      </c>
      <c r="S353" s="16" t="s">
        <v>36</v>
      </c>
    </row>
    <row r="354" spans="1:19" ht="15.6" x14ac:dyDescent="0.25">
      <c r="A354" s="185">
        <f ca="1">IF($E$2="X",0,IF(K355&gt;2,H353,K355))</f>
        <v>0</v>
      </c>
      <c r="B354" s="25"/>
      <c r="C354" s="21" t="str">
        <f ca="1">+CONCATENATE(I354," ",G354)</f>
        <v>a) 0</v>
      </c>
      <c r="D354" s="22"/>
      <c r="G354" s="34">
        <f ca="1">IF(J354="FIN","",LOOKUP(I353,DATOS!A:A,DATOS!J:J))</f>
        <v>0</v>
      </c>
      <c r="I354" s="31" t="s">
        <v>53</v>
      </c>
      <c r="J354" s="37" t="str">
        <f>IF(J348="FIN","FIN",IF(J353=J347,"","FIN"))</f>
        <v/>
      </c>
      <c r="K354" s="16" t="s">
        <v>5</v>
      </c>
      <c r="L354" s="16">
        <f ca="1">IF(M354&gt;0,0,P354)</f>
        <v>0</v>
      </c>
      <c r="M354" s="16">
        <f ca="1">IF(P355&gt;0,1,0)</f>
        <v>0</v>
      </c>
      <c r="N354" s="16">
        <f ca="1">IF(M354=1,-1/COUNTA(Q354:Q357),0)</f>
        <v>0</v>
      </c>
      <c r="O354" s="16">
        <f>COUNTA(B354:B357)</f>
        <v>0</v>
      </c>
      <c r="P354" s="16">
        <f ca="1">COUNTIF(R354:R357,R353)</f>
        <v>0</v>
      </c>
      <c r="Q354" s="17" t="s">
        <v>0</v>
      </c>
      <c r="R354" s="16" t="str">
        <f>CONCATENATE(B354,Q354)</f>
        <v>A</v>
      </c>
      <c r="S354" s="16">
        <f ca="1">IF(P354&gt;0,P354+O354,O354*3)</f>
        <v>0</v>
      </c>
    </row>
    <row r="355" spans="1:19" ht="15.6" x14ac:dyDescent="0.25">
      <c r="A355" s="185"/>
      <c r="B355" s="25"/>
      <c r="C355" s="21" t="str">
        <f ca="1">+CONCATENATE(I355," ",G355)</f>
        <v>b) 0</v>
      </c>
      <c r="D355" s="22"/>
      <c r="G355" s="34">
        <f ca="1">IF(J354="FIN","",LOOKUP(I353,DATOS!A:A,DATOS!K:K))</f>
        <v>0</v>
      </c>
      <c r="I355" s="31" t="s">
        <v>52</v>
      </c>
      <c r="K355" s="16">
        <f ca="1">S354</f>
        <v>0</v>
      </c>
      <c r="L355" s="16"/>
      <c r="M355" s="16"/>
      <c r="N355" s="16"/>
      <c r="O355" s="16"/>
      <c r="P355" s="16">
        <f ca="1">O354-P354</f>
        <v>0</v>
      </c>
      <c r="Q355" s="17" t="s">
        <v>1</v>
      </c>
      <c r="R355" s="16" t="str">
        <f>CONCATENATE(B355,Q355)</f>
        <v>B</v>
      </c>
      <c r="S355" s="16"/>
    </row>
    <row r="356" spans="1:19" ht="15.6" x14ac:dyDescent="0.25">
      <c r="A356" s="185"/>
      <c r="B356" s="25"/>
      <c r="C356" s="21" t="str">
        <f ca="1">+CONCATENATE(I356," ",G356)</f>
        <v>c) 0</v>
      </c>
      <c r="D356" s="22"/>
      <c r="G356" s="34">
        <f ca="1">IF(J354="FIN","",LOOKUP(I353,DATOS!A:A,DATOS!L:L))</f>
        <v>0</v>
      </c>
      <c r="I356" s="31" t="s">
        <v>51</v>
      </c>
      <c r="K356" s="16"/>
      <c r="L356" s="16"/>
      <c r="M356" s="16"/>
      <c r="N356" s="16"/>
      <c r="O356" s="16"/>
      <c r="P356" s="16"/>
      <c r="Q356" s="17" t="s">
        <v>2</v>
      </c>
      <c r="R356" s="16" t="str">
        <f>CONCATENATE(B356,Q356)</f>
        <v>C</v>
      </c>
      <c r="S356" s="16"/>
    </row>
    <row r="357" spans="1:19" ht="15.6" x14ac:dyDescent="0.25">
      <c r="A357" s="185"/>
      <c r="B357" s="25"/>
      <c r="C357" s="21" t="str">
        <f ca="1">+CONCATENATE(I357," ",G357)</f>
        <v>d) 0</v>
      </c>
      <c r="D357" s="22"/>
      <c r="G357" s="34">
        <f ca="1">IF(J354="FIN","",LOOKUP(I353,DATOS!A:A,DATOS!M:M))</f>
        <v>0</v>
      </c>
      <c r="I357" s="31" t="s">
        <v>43</v>
      </c>
      <c r="K357" s="16"/>
      <c r="L357" s="16"/>
      <c r="M357" s="16"/>
      <c r="N357" s="16"/>
      <c r="O357" s="16"/>
      <c r="P357" s="16"/>
      <c r="Q357" s="17" t="s">
        <v>3</v>
      </c>
      <c r="R357" s="16" t="str">
        <f>CONCATENATE(B357,Q357)</f>
        <v>D</v>
      </c>
      <c r="S357" s="16"/>
    </row>
    <row r="358" spans="1:19" ht="15.6" x14ac:dyDescent="0.25">
      <c r="A358" s="9"/>
      <c r="B358" s="26"/>
      <c r="C358" s="23"/>
      <c r="D358" s="24"/>
      <c r="J358" s="15"/>
    </row>
    <row r="359" spans="1:19" ht="15.6" x14ac:dyDescent="0.25">
      <c r="A359" s="9"/>
      <c r="B359" s="27"/>
      <c r="C359" s="19" t="str">
        <f ca="1">+CONCATENATE(K359,".- ",G359)</f>
        <v>60.- 0</v>
      </c>
      <c r="D359" s="20"/>
      <c r="E359" s="9"/>
      <c r="F359" s="9"/>
      <c r="G359" s="36">
        <f ca="1">IF(J360="FIN","",LOOKUP(I359,DATOS!A:A,DATOS!G:G))</f>
        <v>0</v>
      </c>
      <c r="H359" s="36">
        <f ca="1">IF(J360="FIN",0,LOOKUP(I359,DATOS!A:A,DATOS!N:N))</f>
        <v>0</v>
      </c>
      <c r="I359" s="31">
        <f>+I353+1</f>
        <v>222</v>
      </c>
      <c r="J359" s="56">
        <f>IF(LOOKUP(I359,DATOS!A:A,DATOS!C:C)=0,J353,(LOOKUP(I359,DATOS!A:A,DATOS!C:C)))</f>
        <v>3</v>
      </c>
      <c r="K359" s="18">
        <f>+K353+1</f>
        <v>60</v>
      </c>
      <c r="L359" s="16" t="s">
        <v>31</v>
      </c>
      <c r="M359" s="16" t="s">
        <v>32</v>
      </c>
      <c r="N359" s="16" t="s">
        <v>37</v>
      </c>
      <c r="O359" s="16" t="s">
        <v>33</v>
      </c>
      <c r="P359" s="16" t="s">
        <v>34</v>
      </c>
      <c r="Q359" s="16" t="s">
        <v>35</v>
      </c>
      <c r="R359" s="16" t="str">
        <f ca="1">CONCATENATE("X",H359)</f>
        <v>X0</v>
      </c>
      <c r="S359" s="16" t="s">
        <v>36</v>
      </c>
    </row>
    <row r="360" spans="1:19" ht="15.6" x14ac:dyDescent="0.25">
      <c r="A360" s="185">
        <f ca="1">IF($E$2="X",0,IF(K361&gt;2,H359,K361))</f>
        <v>0</v>
      </c>
      <c r="B360" s="25"/>
      <c r="C360" s="21" t="str">
        <f ca="1">+CONCATENATE(I360," ",G360)</f>
        <v>a) 0</v>
      </c>
      <c r="D360" s="22"/>
      <c r="G360" s="34">
        <f ca="1">IF(J360="FIN","",LOOKUP(I359,DATOS!A:A,DATOS!J:J))</f>
        <v>0</v>
      </c>
      <c r="I360" s="31" t="s">
        <v>53</v>
      </c>
      <c r="J360" s="37" t="str">
        <f>IF(J354="FIN","FIN",IF(J359=J353,"","FIN"))</f>
        <v/>
      </c>
      <c r="K360" s="16" t="s">
        <v>5</v>
      </c>
      <c r="L360" s="16">
        <f ca="1">IF(M360&gt;0,0,P360)</f>
        <v>0</v>
      </c>
      <c r="M360" s="16">
        <f ca="1">IF(P361&gt;0,1,0)</f>
        <v>0</v>
      </c>
      <c r="N360" s="16">
        <f ca="1">IF(M360=1,-1/COUNTA(Q360:Q363),0)</f>
        <v>0</v>
      </c>
      <c r="O360" s="16">
        <f>COUNTA(B360:B363)</f>
        <v>0</v>
      </c>
      <c r="P360" s="16">
        <f ca="1">COUNTIF(R360:R363,R359)</f>
        <v>0</v>
      </c>
      <c r="Q360" s="17" t="s">
        <v>0</v>
      </c>
      <c r="R360" s="16" t="str">
        <f>CONCATENATE(B360,Q360)</f>
        <v>A</v>
      </c>
      <c r="S360" s="16">
        <f ca="1">IF(P360&gt;0,P360+O360,O360*3)</f>
        <v>0</v>
      </c>
    </row>
    <row r="361" spans="1:19" ht="15.6" x14ac:dyDescent="0.25">
      <c r="A361" s="185"/>
      <c r="B361" s="25"/>
      <c r="C361" s="21" t="str">
        <f ca="1">+CONCATENATE(I361," ",G361)</f>
        <v>b) 0</v>
      </c>
      <c r="D361" s="22"/>
      <c r="G361" s="34">
        <f ca="1">IF(J360="FIN","",LOOKUP(I359,DATOS!A:A,DATOS!K:K))</f>
        <v>0</v>
      </c>
      <c r="I361" s="31" t="s">
        <v>52</v>
      </c>
      <c r="K361" s="16">
        <f ca="1">S360</f>
        <v>0</v>
      </c>
      <c r="L361" s="16"/>
      <c r="M361" s="16"/>
      <c r="N361" s="16"/>
      <c r="O361" s="16"/>
      <c r="P361" s="16">
        <f ca="1">O360-P360</f>
        <v>0</v>
      </c>
      <c r="Q361" s="17" t="s">
        <v>1</v>
      </c>
      <c r="R361" s="16" t="str">
        <f>CONCATENATE(B361,Q361)</f>
        <v>B</v>
      </c>
      <c r="S361" s="16"/>
    </row>
    <row r="362" spans="1:19" ht="15.6" x14ac:dyDescent="0.25">
      <c r="A362" s="185"/>
      <c r="B362" s="25"/>
      <c r="C362" s="21" t="str">
        <f ca="1">+CONCATENATE(I362," ",G362)</f>
        <v>c) 0</v>
      </c>
      <c r="D362" s="22"/>
      <c r="G362" s="34">
        <f ca="1">IF(J360="FIN","",LOOKUP(I359,DATOS!A:A,DATOS!L:L))</f>
        <v>0</v>
      </c>
      <c r="I362" s="31" t="s">
        <v>51</v>
      </c>
      <c r="K362" s="16"/>
      <c r="L362" s="16"/>
      <c r="M362" s="16"/>
      <c r="N362" s="16"/>
      <c r="O362" s="16"/>
      <c r="P362" s="16"/>
      <c r="Q362" s="17" t="s">
        <v>2</v>
      </c>
      <c r="R362" s="16" t="str">
        <f>CONCATENATE(B362,Q362)</f>
        <v>C</v>
      </c>
      <c r="S362" s="16"/>
    </row>
    <row r="363" spans="1:19" ht="15.6" x14ac:dyDescent="0.25">
      <c r="A363" s="185"/>
      <c r="B363" s="25"/>
      <c r="C363" s="21" t="str">
        <f ca="1">+CONCATENATE(I363," ",G363)</f>
        <v>d) 0</v>
      </c>
      <c r="D363" s="22"/>
      <c r="G363" s="34">
        <f ca="1">IF(J360="FIN","",LOOKUP(I359,DATOS!A:A,DATOS!M:M))</f>
        <v>0</v>
      </c>
      <c r="I363" s="31" t="s">
        <v>43</v>
      </c>
      <c r="K363" s="16"/>
      <c r="L363" s="16"/>
      <c r="M363" s="16"/>
      <c r="N363" s="16"/>
      <c r="O363" s="16"/>
      <c r="P363" s="16"/>
      <c r="Q363" s="17" t="s">
        <v>3</v>
      </c>
      <c r="R363" s="16" t="str">
        <f>CONCATENATE(B363,Q363)</f>
        <v>D</v>
      </c>
      <c r="S363" s="16"/>
    </row>
    <row r="364" spans="1:19" ht="15.6" x14ac:dyDescent="0.25">
      <c r="A364" s="9"/>
      <c r="B364" s="26"/>
      <c r="C364" s="23"/>
      <c r="D364" s="24"/>
      <c r="J364" s="15"/>
    </row>
    <row r="365" spans="1:19" ht="15.6" x14ac:dyDescent="0.25">
      <c r="A365" s="9"/>
      <c r="B365" s="27"/>
      <c r="C365" s="19" t="str">
        <f ca="1">+CONCATENATE(K365,".- ",G365)</f>
        <v>61.- 0</v>
      </c>
      <c r="D365" s="20"/>
      <c r="E365" s="9"/>
      <c r="F365" s="9"/>
      <c r="G365" s="36">
        <f ca="1">IF(J366="FIN","",LOOKUP(I365,DATOS!A:A,DATOS!G:G))</f>
        <v>0</v>
      </c>
      <c r="H365" s="36">
        <f ca="1">IF(J366="FIN",0,LOOKUP(I365,DATOS!A:A,DATOS!N:N))</f>
        <v>0</v>
      </c>
      <c r="I365" s="31">
        <f>+I359+1</f>
        <v>223</v>
      </c>
      <c r="J365" s="56">
        <f>IF(LOOKUP(I365,DATOS!A:A,DATOS!C:C)=0,J359,(LOOKUP(I365,DATOS!A:A,DATOS!C:C)))</f>
        <v>3</v>
      </c>
      <c r="K365" s="18">
        <f>+K359+1</f>
        <v>61</v>
      </c>
      <c r="L365" s="16" t="s">
        <v>31</v>
      </c>
      <c r="M365" s="16" t="s">
        <v>32</v>
      </c>
      <c r="N365" s="16" t="s">
        <v>37</v>
      </c>
      <c r="O365" s="16" t="s">
        <v>33</v>
      </c>
      <c r="P365" s="16" t="s">
        <v>34</v>
      </c>
      <c r="Q365" s="16" t="s">
        <v>35</v>
      </c>
      <c r="R365" s="16" t="str">
        <f ca="1">CONCATENATE("X",H365)</f>
        <v>X0</v>
      </c>
      <c r="S365" s="16" t="s">
        <v>36</v>
      </c>
    </row>
    <row r="366" spans="1:19" ht="15.6" x14ac:dyDescent="0.25">
      <c r="A366" s="185">
        <f ca="1">IF($E$2="X",0,IF(K367&gt;2,H365,K367))</f>
        <v>0</v>
      </c>
      <c r="B366" s="25"/>
      <c r="C366" s="21" t="str">
        <f ca="1">+CONCATENATE(I366," ",G366)</f>
        <v>a) 0</v>
      </c>
      <c r="D366" s="22"/>
      <c r="G366" s="34">
        <f ca="1">IF(J366="FIN","",LOOKUP(I365,DATOS!A:A,DATOS!J:J))</f>
        <v>0</v>
      </c>
      <c r="I366" s="31" t="s">
        <v>53</v>
      </c>
      <c r="J366" s="37" t="str">
        <f>IF(J360="FIN","FIN",IF(J365=J359,"","FIN"))</f>
        <v/>
      </c>
      <c r="K366" s="16" t="s">
        <v>5</v>
      </c>
      <c r="L366" s="16">
        <f ca="1">IF(M366&gt;0,0,P366)</f>
        <v>0</v>
      </c>
      <c r="M366" s="16">
        <f ca="1">IF(P367&gt;0,1,0)</f>
        <v>0</v>
      </c>
      <c r="N366" s="16">
        <f ca="1">IF(M366=1,-1/COUNTA(Q366:Q369),0)</f>
        <v>0</v>
      </c>
      <c r="O366" s="16">
        <f>COUNTA(B366:B369)</f>
        <v>0</v>
      </c>
      <c r="P366" s="16">
        <f ca="1">COUNTIF(R366:R369,R365)</f>
        <v>0</v>
      </c>
      <c r="Q366" s="17" t="s">
        <v>0</v>
      </c>
      <c r="R366" s="16" t="str">
        <f>CONCATENATE(B366,Q366)</f>
        <v>A</v>
      </c>
      <c r="S366" s="16">
        <f ca="1">IF(P366&gt;0,P366+O366,O366*3)</f>
        <v>0</v>
      </c>
    </row>
    <row r="367" spans="1:19" ht="15.6" x14ac:dyDescent="0.25">
      <c r="A367" s="185"/>
      <c r="B367" s="25"/>
      <c r="C367" s="21" t="str">
        <f ca="1">+CONCATENATE(I367," ",G367)</f>
        <v>b) 0</v>
      </c>
      <c r="D367" s="22"/>
      <c r="G367" s="34">
        <f ca="1">IF(J366="FIN","",LOOKUP(I365,DATOS!A:A,DATOS!K:K))</f>
        <v>0</v>
      </c>
      <c r="I367" s="31" t="s">
        <v>52</v>
      </c>
      <c r="K367" s="16">
        <f ca="1">S366</f>
        <v>0</v>
      </c>
      <c r="L367" s="16"/>
      <c r="M367" s="16"/>
      <c r="N367" s="16"/>
      <c r="O367" s="16"/>
      <c r="P367" s="16">
        <f ca="1">O366-P366</f>
        <v>0</v>
      </c>
      <c r="Q367" s="17" t="s">
        <v>1</v>
      </c>
      <c r="R367" s="16" t="str">
        <f>CONCATENATE(B367,Q367)</f>
        <v>B</v>
      </c>
      <c r="S367" s="16"/>
    </row>
    <row r="368" spans="1:19" ht="15.6" x14ac:dyDescent="0.25">
      <c r="A368" s="185"/>
      <c r="B368" s="25"/>
      <c r="C368" s="21" t="str">
        <f ca="1">+CONCATENATE(I368," ",G368)</f>
        <v>c) 0</v>
      </c>
      <c r="D368" s="22"/>
      <c r="G368" s="34">
        <f ca="1">IF(J366="FIN","",LOOKUP(I365,DATOS!A:A,DATOS!L:L))</f>
        <v>0</v>
      </c>
      <c r="I368" s="31" t="s">
        <v>51</v>
      </c>
      <c r="K368" s="16"/>
      <c r="L368" s="16"/>
      <c r="M368" s="16"/>
      <c r="N368" s="16"/>
      <c r="O368" s="16"/>
      <c r="P368" s="16"/>
      <c r="Q368" s="17" t="s">
        <v>2</v>
      </c>
      <c r="R368" s="16" t="str">
        <f>CONCATENATE(B368,Q368)</f>
        <v>C</v>
      </c>
      <c r="S368" s="16"/>
    </row>
    <row r="369" spans="1:19" ht="15.6" x14ac:dyDescent="0.25">
      <c r="A369" s="185"/>
      <c r="B369" s="25"/>
      <c r="C369" s="21" t="str">
        <f ca="1">+CONCATENATE(I369," ",G369)</f>
        <v>d) 0</v>
      </c>
      <c r="D369" s="22"/>
      <c r="G369" s="34">
        <f ca="1">IF(J366="FIN","",LOOKUP(I365,DATOS!A:A,DATOS!M:M))</f>
        <v>0</v>
      </c>
      <c r="I369" s="31" t="s">
        <v>43</v>
      </c>
      <c r="K369" s="16"/>
      <c r="L369" s="16"/>
      <c r="M369" s="16"/>
      <c r="N369" s="16"/>
      <c r="O369" s="16"/>
      <c r="P369" s="16"/>
      <c r="Q369" s="17" t="s">
        <v>3</v>
      </c>
      <c r="R369" s="16" t="str">
        <f>CONCATENATE(B369,Q369)</f>
        <v>D</v>
      </c>
      <c r="S369" s="16"/>
    </row>
    <row r="370" spans="1:19" ht="15.6" x14ac:dyDescent="0.25">
      <c r="A370" s="9"/>
      <c r="B370" s="26"/>
      <c r="C370" s="23"/>
      <c r="D370" s="24"/>
      <c r="J370" s="15"/>
    </row>
    <row r="371" spans="1:19" ht="15.6" x14ac:dyDescent="0.25">
      <c r="A371" s="9"/>
      <c r="B371" s="27"/>
      <c r="C371" s="19" t="str">
        <f ca="1">+CONCATENATE(K371,".- ",G371)</f>
        <v>62.- 0</v>
      </c>
      <c r="D371" s="20"/>
      <c r="E371" s="9"/>
      <c r="F371" s="9"/>
      <c r="G371" s="36">
        <f ca="1">IF(J372="FIN","",LOOKUP(I371,DATOS!A:A,DATOS!G:G))</f>
        <v>0</v>
      </c>
      <c r="H371" s="36">
        <f ca="1">IF(J372="FIN",0,LOOKUP(I371,DATOS!A:A,DATOS!N:N))</f>
        <v>0</v>
      </c>
      <c r="I371" s="31">
        <f>+I365+1</f>
        <v>224</v>
      </c>
      <c r="J371" s="56">
        <f>IF(LOOKUP(I371,DATOS!A:A,DATOS!C:C)=0,J365,(LOOKUP(I371,DATOS!A:A,DATOS!C:C)))</f>
        <v>3</v>
      </c>
      <c r="K371" s="18">
        <f>+K365+1</f>
        <v>62</v>
      </c>
      <c r="L371" s="16" t="s">
        <v>31</v>
      </c>
      <c r="M371" s="16" t="s">
        <v>32</v>
      </c>
      <c r="N371" s="16" t="s">
        <v>37</v>
      </c>
      <c r="O371" s="16" t="s">
        <v>33</v>
      </c>
      <c r="P371" s="16" t="s">
        <v>34</v>
      </c>
      <c r="Q371" s="16" t="s">
        <v>35</v>
      </c>
      <c r="R371" s="16" t="str">
        <f ca="1">CONCATENATE("X",H371)</f>
        <v>X0</v>
      </c>
      <c r="S371" s="16" t="s">
        <v>36</v>
      </c>
    </row>
    <row r="372" spans="1:19" ht="15.6" x14ac:dyDescent="0.25">
      <c r="A372" s="185">
        <f ca="1">IF($E$2="X",0,IF(K373&gt;2,H371,K373))</f>
        <v>0</v>
      </c>
      <c r="B372" s="25"/>
      <c r="C372" s="21" t="str">
        <f ca="1">+CONCATENATE(I372," ",G372)</f>
        <v>a) 0</v>
      </c>
      <c r="D372" s="22"/>
      <c r="G372" s="34">
        <f ca="1">IF(J372="FIN","",LOOKUP(I371,DATOS!A:A,DATOS!J:J))</f>
        <v>0</v>
      </c>
      <c r="I372" s="31" t="s">
        <v>53</v>
      </c>
      <c r="J372" s="37" t="str">
        <f>IF(J366="FIN","FIN",IF(J371=J365,"","FIN"))</f>
        <v/>
      </c>
      <c r="K372" s="16" t="s">
        <v>5</v>
      </c>
      <c r="L372" s="16">
        <f ca="1">IF(M372&gt;0,0,P372)</f>
        <v>0</v>
      </c>
      <c r="M372" s="16">
        <f ca="1">IF(P373&gt;0,1,0)</f>
        <v>0</v>
      </c>
      <c r="N372" s="16">
        <f ca="1">IF(M372=1,-1/COUNTA(Q372:Q375),0)</f>
        <v>0</v>
      </c>
      <c r="O372" s="16">
        <f>COUNTA(B372:B375)</f>
        <v>0</v>
      </c>
      <c r="P372" s="16">
        <f ca="1">COUNTIF(R372:R375,R371)</f>
        <v>0</v>
      </c>
      <c r="Q372" s="17" t="s">
        <v>0</v>
      </c>
      <c r="R372" s="16" t="str">
        <f>CONCATENATE(B372,Q372)</f>
        <v>A</v>
      </c>
      <c r="S372" s="16">
        <f ca="1">IF(P372&gt;0,P372+O372,O372*3)</f>
        <v>0</v>
      </c>
    </row>
    <row r="373" spans="1:19" ht="15.6" x14ac:dyDescent="0.25">
      <c r="A373" s="185"/>
      <c r="B373" s="25"/>
      <c r="C373" s="21" t="str">
        <f ca="1">+CONCATENATE(I373," ",G373)</f>
        <v>b) 0</v>
      </c>
      <c r="D373" s="22"/>
      <c r="G373" s="34">
        <f ca="1">IF(J372="FIN","",LOOKUP(I371,DATOS!A:A,DATOS!K:K))</f>
        <v>0</v>
      </c>
      <c r="I373" s="31" t="s">
        <v>52</v>
      </c>
      <c r="K373" s="16">
        <f ca="1">S372</f>
        <v>0</v>
      </c>
      <c r="L373" s="16"/>
      <c r="M373" s="16"/>
      <c r="N373" s="16"/>
      <c r="O373" s="16"/>
      <c r="P373" s="16">
        <f ca="1">O372-P372</f>
        <v>0</v>
      </c>
      <c r="Q373" s="17" t="s">
        <v>1</v>
      </c>
      <c r="R373" s="16" t="str">
        <f>CONCATENATE(B373,Q373)</f>
        <v>B</v>
      </c>
      <c r="S373" s="16"/>
    </row>
    <row r="374" spans="1:19" ht="15.6" x14ac:dyDescent="0.25">
      <c r="A374" s="185"/>
      <c r="B374" s="25"/>
      <c r="C374" s="21" t="str">
        <f ca="1">+CONCATENATE(I374," ",G374)</f>
        <v>c) 0</v>
      </c>
      <c r="D374" s="22"/>
      <c r="G374" s="34">
        <f ca="1">IF(J372="FIN","",LOOKUP(I371,DATOS!A:A,DATOS!L:L))</f>
        <v>0</v>
      </c>
      <c r="I374" s="31" t="s">
        <v>51</v>
      </c>
      <c r="K374" s="16"/>
      <c r="L374" s="16"/>
      <c r="M374" s="16"/>
      <c r="N374" s="16"/>
      <c r="O374" s="16"/>
      <c r="P374" s="16"/>
      <c r="Q374" s="17" t="s">
        <v>2</v>
      </c>
      <c r="R374" s="16" t="str">
        <f>CONCATENATE(B374,Q374)</f>
        <v>C</v>
      </c>
      <c r="S374" s="16"/>
    </row>
    <row r="375" spans="1:19" ht="15.6" x14ac:dyDescent="0.25">
      <c r="A375" s="185"/>
      <c r="B375" s="25"/>
      <c r="C375" s="21" t="str">
        <f ca="1">+CONCATENATE(I375," ",G375)</f>
        <v>d) 0</v>
      </c>
      <c r="D375" s="22"/>
      <c r="G375" s="34">
        <f ca="1">IF(J372="FIN","",LOOKUP(I371,DATOS!A:A,DATOS!M:M))</f>
        <v>0</v>
      </c>
      <c r="I375" s="31" t="s">
        <v>43</v>
      </c>
      <c r="K375" s="16"/>
      <c r="L375" s="16"/>
      <c r="M375" s="16"/>
      <c r="N375" s="16"/>
      <c r="O375" s="16"/>
      <c r="P375" s="16"/>
      <c r="Q375" s="17" t="s">
        <v>3</v>
      </c>
      <c r="R375" s="16" t="str">
        <f>CONCATENATE(B375,Q375)</f>
        <v>D</v>
      </c>
      <c r="S375" s="16"/>
    </row>
    <row r="376" spans="1:19" ht="15.6" x14ac:dyDescent="0.25">
      <c r="A376" s="9"/>
      <c r="B376" s="26"/>
      <c r="C376" s="23"/>
      <c r="D376" s="24"/>
      <c r="J376" s="15"/>
    </row>
    <row r="377" spans="1:19" ht="15.6" x14ac:dyDescent="0.25">
      <c r="A377" s="9"/>
      <c r="B377" s="27"/>
      <c r="C377" s="19" t="str">
        <f ca="1">+CONCATENATE(K377,".- ",G377)</f>
        <v>63.- 0</v>
      </c>
      <c r="D377" s="20"/>
      <c r="E377" s="9"/>
      <c r="F377" s="9"/>
      <c r="G377" s="36">
        <f ca="1">IF(J378="FIN","",LOOKUP(I377,DATOS!A:A,DATOS!G:G))</f>
        <v>0</v>
      </c>
      <c r="H377" s="36">
        <f ca="1">IF(J378="FIN",0,LOOKUP(I377,DATOS!A:A,DATOS!N:N))</f>
        <v>0</v>
      </c>
      <c r="I377" s="31">
        <f>+I371+1</f>
        <v>225</v>
      </c>
      <c r="J377" s="56">
        <f>IF(LOOKUP(I377,DATOS!A:A,DATOS!C:C)=0,J371,(LOOKUP(I377,DATOS!A:A,DATOS!C:C)))</f>
        <v>3</v>
      </c>
      <c r="K377" s="18">
        <f>+K371+1</f>
        <v>63</v>
      </c>
      <c r="L377" s="16" t="s">
        <v>31</v>
      </c>
      <c r="M377" s="16" t="s">
        <v>32</v>
      </c>
      <c r="N377" s="16" t="s">
        <v>37</v>
      </c>
      <c r="O377" s="16" t="s">
        <v>33</v>
      </c>
      <c r="P377" s="16" t="s">
        <v>34</v>
      </c>
      <c r="Q377" s="16" t="s">
        <v>35</v>
      </c>
      <c r="R377" s="16" t="str">
        <f ca="1">CONCATENATE("X",H377)</f>
        <v>X0</v>
      </c>
      <c r="S377" s="16" t="s">
        <v>36</v>
      </c>
    </row>
    <row r="378" spans="1:19" ht="15.6" x14ac:dyDescent="0.25">
      <c r="A378" s="185">
        <f ca="1">IF($E$2="X",0,IF(K379&gt;2,H377,K379))</f>
        <v>0</v>
      </c>
      <c r="B378" s="25"/>
      <c r="C378" s="21" t="str">
        <f ca="1">+CONCATENATE(I378," ",G378)</f>
        <v>a) 0</v>
      </c>
      <c r="D378" s="22"/>
      <c r="G378" s="34">
        <f ca="1">IF(J378="FIN","",LOOKUP(I377,DATOS!A:A,DATOS!J:J))</f>
        <v>0</v>
      </c>
      <c r="I378" s="31" t="s">
        <v>53</v>
      </c>
      <c r="J378" s="37" t="str">
        <f>IF(J372="FIN","FIN",IF(J377=J371,"","FIN"))</f>
        <v/>
      </c>
      <c r="K378" s="16" t="s">
        <v>5</v>
      </c>
      <c r="L378" s="16">
        <f ca="1">IF(M378&gt;0,0,P378)</f>
        <v>0</v>
      </c>
      <c r="M378" s="16">
        <f ca="1">IF(P379&gt;0,1,0)</f>
        <v>0</v>
      </c>
      <c r="N378" s="16">
        <f ca="1">IF(M378=1,-1/COUNTA(Q378:Q381),0)</f>
        <v>0</v>
      </c>
      <c r="O378" s="16">
        <f>COUNTA(B378:B381)</f>
        <v>0</v>
      </c>
      <c r="P378" s="16">
        <f ca="1">COUNTIF(R378:R381,R377)</f>
        <v>0</v>
      </c>
      <c r="Q378" s="17" t="s">
        <v>0</v>
      </c>
      <c r="R378" s="16" t="str">
        <f>CONCATENATE(B378,Q378)</f>
        <v>A</v>
      </c>
      <c r="S378" s="16">
        <f ca="1">IF(P378&gt;0,P378+O378,O378*3)</f>
        <v>0</v>
      </c>
    </row>
    <row r="379" spans="1:19" ht="15.6" x14ac:dyDescent="0.25">
      <c r="A379" s="185"/>
      <c r="B379" s="25"/>
      <c r="C379" s="21" t="str">
        <f ca="1">+CONCATENATE(I379," ",G379)</f>
        <v>b) 0</v>
      </c>
      <c r="D379" s="22"/>
      <c r="G379" s="34">
        <f ca="1">IF(J378="FIN","",LOOKUP(I377,DATOS!A:A,DATOS!K:K))</f>
        <v>0</v>
      </c>
      <c r="I379" s="31" t="s">
        <v>52</v>
      </c>
      <c r="K379" s="16">
        <f ca="1">S378</f>
        <v>0</v>
      </c>
      <c r="L379" s="16"/>
      <c r="M379" s="16"/>
      <c r="N379" s="16"/>
      <c r="O379" s="16"/>
      <c r="P379" s="16">
        <f ca="1">O378-P378</f>
        <v>0</v>
      </c>
      <c r="Q379" s="17" t="s">
        <v>1</v>
      </c>
      <c r="R379" s="16" t="str">
        <f>CONCATENATE(B379,Q379)</f>
        <v>B</v>
      </c>
      <c r="S379" s="16"/>
    </row>
    <row r="380" spans="1:19" ht="15.6" x14ac:dyDescent="0.25">
      <c r="A380" s="185"/>
      <c r="B380" s="25"/>
      <c r="C380" s="21" t="str">
        <f ca="1">+CONCATENATE(I380," ",G380)</f>
        <v>c) 0</v>
      </c>
      <c r="D380" s="22"/>
      <c r="G380" s="34">
        <f ca="1">IF(J378="FIN","",LOOKUP(I377,DATOS!A:A,DATOS!L:L))</f>
        <v>0</v>
      </c>
      <c r="I380" s="31" t="s">
        <v>51</v>
      </c>
      <c r="K380" s="16"/>
      <c r="L380" s="16"/>
      <c r="M380" s="16"/>
      <c r="N380" s="16"/>
      <c r="O380" s="16"/>
      <c r="P380" s="16"/>
      <c r="Q380" s="17" t="s">
        <v>2</v>
      </c>
      <c r="R380" s="16" t="str">
        <f>CONCATENATE(B380,Q380)</f>
        <v>C</v>
      </c>
      <c r="S380" s="16"/>
    </row>
    <row r="381" spans="1:19" ht="15.6" x14ac:dyDescent="0.25">
      <c r="A381" s="185"/>
      <c r="B381" s="25"/>
      <c r="C381" s="21" t="str">
        <f ca="1">+CONCATENATE(I381," ",G381)</f>
        <v>d) 0</v>
      </c>
      <c r="D381" s="22"/>
      <c r="G381" s="34">
        <f ca="1">IF(J378="FIN","",LOOKUP(I377,DATOS!A:A,DATOS!M:M))</f>
        <v>0</v>
      </c>
      <c r="I381" s="31" t="s">
        <v>43</v>
      </c>
      <c r="K381" s="16"/>
      <c r="L381" s="16"/>
      <c r="M381" s="16"/>
      <c r="N381" s="16"/>
      <c r="O381" s="16"/>
      <c r="P381" s="16"/>
      <c r="Q381" s="17" t="s">
        <v>3</v>
      </c>
      <c r="R381" s="16" t="str">
        <f>CONCATENATE(B381,Q381)</f>
        <v>D</v>
      </c>
      <c r="S381" s="16"/>
    </row>
    <row r="382" spans="1:19" ht="15.6" x14ac:dyDescent="0.25">
      <c r="A382" s="9"/>
      <c r="B382" s="26"/>
      <c r="C382" s="23"/>
      <c r="D382" s="24"/>
      <c r="J382" s="15"/>
    </row>
    <row r="383" spans="1:19" ht="15.6" x14ac:dyDescent="0.25">
      <c r="A383" s="9"/>
      <c r="B383" s="27"/>
      <c r="C383" s="19" t="str">
        <f ca="1">+CONCATENATE(K383,".- ",G383)</f>
        <v>64.- 0</v>
      </c>
      <c r="D383" s="20"/>
      <c r="E383" s="9"/>
      <c r="F383" s="9"/>
      <c r="G383" s="36">
        <f ca="1">IF(J384="FIN","",LOOKUP(I383,DATOS!A:A,DATOS!G:G))</f>
        <v>0</v>
      </c>
      <c r="H383" s="36">
        <f ca="1">IF(J384="FIN",0,LOOKUP(I383,DATOS!A:A,DATOS!N:N))</f>
        <v>0</v>
      </c>
      <c r="I383" s="31">
        <f>+I377+1</f>
        <v>226</v>
      </c>
      <c r="J383" s="56">
        <f>IF(LOOKUP(I383,DATOS!A:A,DATOS!C:C)=0,J377,(LOOKUP(I383,DATOS!A:A,DATOS!C:C)))</f>
        <v>3</v>
      </c>
      <c r="K383" s="18">
        <f>+K377+1</f>
        <v>64</v>
      </c>
      <c r="L383" s="16" t="s">
        <v>31</v>
      </c>
      <c r="M383" s="16" t="s">
        <v>32</v>
      </c>
      <c r="N383" s="16" t="s">
        <v>37</v>
      </c>
      <c r="O383" s="16" t="s">
        <v>33</v>
      </c>
      <c r="P383" s="16" t="s">
        <v>34</v>
      </c>
      <c r="Q383" s="16" t="s">
        <v>35</v>
      </c>
      <c r="R383" s="16" t="str">
        <f ca="1">CONCATENATE("X",H383)</f>
        <v>X0</v>
      </c>
      <c r="S383" s="16" t="s">
        <v>36</v>
      </c>
    </row>
    <row r="384" spans="1:19" ht="15.6" x14ac:dyDescent="0.25">
      <c r="A384" s="185">
        <f ca="1">IF($E$2="X",0,IF(K385&gt;2,H383,K385))</f>
        <v>0</v>
      </c>
      <c r="B384" s="25"/>
      <c r="C384" s="21" t="str">
        <f ca="1">+CONCATENATE(I384," ",G384)</f>
        <v>a) 0</v>
      </c>
      <c r="D384" s="22"/>
      <c r="G384" s="34">
        <f ca="1">IF(J384="FIN","",LOOKUP(I383,DATOS!A:A,DATOS!J:J))</f>
        <v>0</v>
      </c>
      <c r="I384" s="31" t="s">
        <v>53</v>
      </c>
      <c r="J384" s="37" t="str">
        <f>IF(J378="FIN","FIN",IF(J383=J377,"","FIN"))</f>
        <v/>
      </c>
      <c r="K384" s="16" t="s">
        <v>5</v>
      </c>
      <c r="L384" s="16">
        <f ca="1">IF(M384&gt;0,0,P384)</f>
        <v>0</v>
      </c>
      <c r="M384" s="16">
        <f ca="1">IF(P385&gt;0,1,0)</f>
        <v>0</v>
      </c>
      <c r="N384" s="16">
        <f ca="1">IF(M384=1,-1/COUNTA(Q384:Q387),0)</f>
        <v>0</v>
      </c>
      <c r="O384" s="16">
        <f>COUNTA(B384:B387)</f>
        <v>0</v>
      </c>
      <c r="P384" s="16">
        <f ca="1">COUNTIF(R384:R387,R383)</f>
        <v>0</v>
      </c>
      <c r="Q384" s="17" t="s">
        <v>0</v>
      </c>
      <c r="R384" s="16" t="str">
        <f>CONCATENATE(B384,Q384)</f>
        <v>A</v>
      </c>
      <c r="S384" s="16">
        <f ca="1">IF(P384&gt;0,P384+O384,O384*3)</f>
        <v>0</v>
      </c>
    </row>
    <row r="385" spans="1:19" ht="15.6" x14ac:dyDescent="0.25">
      <c r="A385" s="185"/>
      <c r="B385" s="25"/>
      <c r="C385" s="21" t="str">
        <f ca="1">+CONCATENATE(I385," ",G385)</f>
        <v>b) 0</v>
      </c>
      <c r="D385" s="22"/>
      <c r="G385" s="34">
        <f ca="1">IF(J384="FIN","",LOOKUP(I383,DATOS!A:A,DATOS!K:K))</f>
        <v>0</v>
      </c>
      <c r="I385" s="31" t="s">
        <v>52</v>
      </c>
      <c r="K385" s="16">
        <f ca="1">S384</f>
        <v>0</v>
      </c>
      <c r="L385" s="16"/>
      <c r="M385" s="16"/>
      <c r="N385" s="16"/>
      <c r="O385" s="16"/>
      <c r="P385" s="16">
        <f ca="1">O384-P384</f>
        <v>0</v>
      </c>
      <c r="Q385" s="17" t="s">
        <v>1</v>
      </c>
      <c r="R385" s="16" t="str">
        <f>CONCATENATE(B385,Q385)</f>
        <v>B</v>
      </c>
      <c r="S385" s="16"/>
    </row>
    <row r="386" spans="1:19" ht="15.6" x14ac:dyDescent="0.25">
      <c r="A386" s="185"/>
      <c r="B386" s="25"/>
      <c r="C386" s="21" t="str">
        <f ca="1">+CONCATENATE(I386," ",G386)</f>
        <v>c) 0</v>
      </c>
      <c r="D386" s="22"/>
      <c r="G386" s="34">
        <f ca="1">IF(J384="FIN","",LOOKUP(I383,DATOS!A:A,DATOS!L:L))</f>
        <v>0</v>
      </c>
      <c r="I386" s="31" t="s">
        <v>51</v>
      </c>
      <c r="K386" s="16"/>
      <c r="L386" s="16"/>
      <c r="M386" s="16"/>
      <c r="N386" s="16"/>
      <c r="O386" s="16"/>
      <c r="P386" s="16"/>
      <c r="Q386" s="17" t="s">
        <v>2</v>
      </c>
      <c r="R386" s="16" t="str">
        <f>CONCATENATE(B386,Q386)</f>
        <v>C</v>
      </c>
      <c r="S386" s="16"/>
    </row>
    <row r="387" spans="1:19" ht="15.6" x14ac:dyDescent="0.25">
      <c r="A387" s="185"/>
      <c r="B387" s="25"/>
      <c r="C387" s="21" t="str">
        <f ca="1">+CONCATENATE(I387," ",G387)</f>
        <v>d) 0</v>
      </c>
      <c r="D387" s="22"/>
      <c r="G387" s="34">
        <f ca="1">IF(J384="FIN","",LOOKUP(I383,DATOS!A:A,DATOS!M:M))</f>
        <v>0</v>
      </c>
      <c r="I387" s="31" t="s">
        <v>43</v>
      </c>
      <c r="K387" s="16"/>
      <c r="L387" s="16"/>
      <c r="M387" s="16"/>
      <c r="N387" s="16"/>
      <c r="O387" s="16"/>
      <c r="P387" s="16"/>
      <c r="Q387" s="17" t="s">
        <v>3</v>
      </c>
      <c r="R387" s="16" t="str">
        <f>CONCATENATE(B387,Q387)</f>
        <v>D</v>
      </c>
      <c r="S387" s="16"/>
    </row>
    <row r="388" spans="1:19" ht="15.6" x14ac:dyDescent="0.25">
      <c r="A388" s="9"/>
      <c r="B388" s="26"/>
      <c r="C388" s="23"/>
      <c r="D388" s="24"/>
      <c r="J388" s="15"/>
    </row>
    <row r="389" spans="1:19" ht="15.6" x14ac:dyDescent="0.25">
      <c r="A389" s="9"/>
      <c r="B389" s="27"/>
      <c r="C389" s="19" t="str">
        <f ca="1">+CONCATENATE(K389,".- ",G389)</f>
        <v>65.- 0</v>
      </c>
      <c r="D389" s="20"/>
      <c r="E389" s="9"/>
      <c r="F389" s="9"/>
      <c r="G389" s="36">
        <f ca="1">IF(J390="FIN","",LOOKUP(I389,DATOS!A:A,DATOS!G:G))</f>
        <v>0</v>
      </c>
      <c r="H389" s="36">
        <f ca="1">IF(J390="FIN",0,LOOKUP(I389,DATOS!A:A,DATOS!N:N))</f>
        <v>0</v>
      </c>
      <c r="I389" s="31">
        <f>+I383+1</f>
        <v>227</v>
      </c>
      <c r="J389" s="56">
        <f>IF(LOOKUP(I389,DATOS!A:A,DATOS!C:C)=0,J383,(LOOKUP(I389,DATOS!A:A,DATOS!C:C)))</f>
        <v>3</v>
      </c>
      <c r="K389" s="18">
        <f>+K383+1</f>
        <v>65</v>
      </c>
      <c r="L389" s="16" t="s">
        <v>31</v>
      </c>
      <c r="M389" s="16" t="s">
        <v>32</v>
      </c>
      <c r="N389" s="16" t="s">
        <v>37</v>
      </c>
      <c r="O389" s="16" t="s">
        <v>33</v>
      </c>
      <c r="P389" s="16" t="s">
        <v>34</v>
      </c>
      <c r="Q389" s="16" t="s">
        <v>35</v>
      </c>
      <c r="R389" s="16" t="str">
        <f ca="1">CONCATENATE("X",H389)</f>
        <v>X0</v>
      </c>
      <c r="S389" s="16" t="s">
        <v>36</v>
      </c>
    </row>
    <row r="390" spans="1:19" ht="15.6" x14ac:dyDescent="0.25">
      <c r="A390" s="185">
        <f ca="1">IF($E$2="X",0,IF(K391&gt;2,H389,K391))</f>
        <v>0</v>
      </c>
      <c r="B390" s="25"/>
      <c r="C390" s="21" t="str">
        <f ca="1">+CONCATENATE(I390," ",G390)</f>
        <v>a) 0</v>
      </c>
      <c r="D390" s="22"/>
      <c r="G390" s="34">
        <f ca="1">IF(J390="FIN","",LOOKUP(I389,DATOS!A:A,DATOS!J:J))</f>
        <v>0</v>
      </c>
      <c r="I390" s="31" t="s">
        <v>53</v>
      </c>
      <c r="J390" s="37" t="str">
        <f>IF(J384="FIN","FIN",IF(J389=J383,"","FIN"))</f>
        <v/>
      </c>
      <c r="K390" s="16" t="s">
        <v>5</v>
      </c>
      <c r="L390" s="16">
        <f ca="1">IF(M390&gt;0,0,P390)</f>
        <v>0</v>
      </c>
      <c r="M390" s="16">
        <f ca="1">IF(P391&gt;0,1,0)</f>
        <v>0</v>
      </c>
      <c r="N390" s="16">
        <f ca="1">IF(M390=1,-1/COUNTA(Q390:Q393),0)</f>
        <v>0</v>
      </c>
      <c r="O390" s="16">
        <f>COUNTA(B390:B393)</f>
        <v>0</v>
      </c>
      <c r="P390" s="16">
        <f ca="1">COUNTIF(R390:R393,R389)</f>
        <v>0</v>
      </c>
      <c r="Q390" s="17" t="s">
        <v>0</v>
      </c>
      <c r="R390" s="16" t="str">
        <f>CONCATENATE(B390,Q390)</f>
        <v>A</v>
      </c>
      <c r="S390" s="16">
        <f ca="1">IF(P390&gt;0,P390+O390,O390*3)</f>
        <v>0</v>
      </c>
    </row>
    <row r="391" spans="1:19" ht="15.6" x14ac:dyDescent="0.25">
      <c r="A391" s="185"/>
      <c r="B391" s="25"/>
      <c r="C391" s="21" t="str">
        <f ca="1">+CONCATENATE(I391," ",G391)</f>
        <v>b) 0</v>
      </c>
      <c r="D391" s="22"/>
      <c r="G391" s="34">
        <f ca="1">IF(J390="FIN","",LOOKUP(I389,DATOS!A:A,DATOS!K:K))</f>
        <v>0</v>
      </c>
      <c r="I391" s="31" t="s">
        <v>52</v>
      </c>
      <c r="K391" s="16">
        <f ca="1">S390</f>
        <v>0</v>
      </c>
      <c r="L391" s="16"/>
      <c r="M391" s="16"/>
      <c r="N391" s="16"/>
      <c r="O391" s="16"/>
      <c r="P391" s="16">
        <f ca="1">O390-P390</f>
        <v>0</v>
      </c>
      <c r="Q391" s="17" t="s">
        <v>1</v>
      </c>
      <c r="R391" s="16" t="str">
        <f>CONCATENATE(B391,Q391)</f>
        <v>B</v>
      </c>
      <c r="S391" s="16"/>
    </row>
    <row r="392" spans="1:19" ht="15.6" x14ac:dyDescent="0.25">
      <c r="A392" s="185"/>
      <c r="B392" s="25"/>
      <c r="C392" s="21" t="str">
        <f ca="1">+CONCATENATE(I392," ",G392)</f>
        <v>c) 0</v>
      </c>
      <c r="D392" s="22"/>
      <c r="G392" s="34">
        <f ca="1">IF(J390="FIN","",LOOKUP(I389,DATOS!A:A,DATOS!L:L))</f>
        <v>0</v>
      </c>
      <c r="I392" s="31" t="s">
        <v>51</v>
      </c>
      <c r="K392" s="16"/>
      <c r="L392" s="16"/>
      <c r="M392" s="16"/>
      <c r="N392" s="16"/>
      <c r="O392" s="16"/>
      <c r="P392" s="16"/>
      <c r="Q392" s="17" t="s">
        <v>2</v>
      </c>
      <c r="R392" s="16" t="str">
        <f>CONCATENATE(B392,Q392)</f>
        <v>C</v>
      </c>
      <c r="S392" s="16"/>
    </row>
    <row r="393" spans="1:19" ht="15.6" x14ac:dyDescent="0.25">
      <c r="A393" s="185"/>
      <c r="B393" s="25"/>
      <c r="C393" s="21" t="str">
        <f ca="1">+CONCATENATE(I393," ",G393)</f>
        <v>d) 0</v>
      </c>
      <c r="D393" s="22"/>
      <c r="G393" s="34">
        <f ca="1">IF(J390="FIN","",LOOKUP(I389,DATOS!A:A,DATOS!M:M))</f>
        <v>0</v>
      </c>
      <c r="I393" s="31" t="s">
        <v>43</v>
      </c>
      <c r="K393" s="16"/>
      <c r="L393" s="16"/>
      <c r="M393" s="16"/>
      <c r="N393" s="16"/>
      <c r="O393" s="16"/>
      <c r="P393" s="16"/>
      <c r="Q393" s="17" t="s">
        <v>3</v>
      </c>
      <c r="R393" s="16" t="str">
        <f>CONCATENATE(B393,Q393)</f>
        <v>D</v>
      </c>
      <c r="S393" s="16"/>
    </row>
    <row r="394" spans="1:19" ht="15.6" x14ac:dyDescent="0.25">
      <c r="A394" s="9"/>
      <c r="B394" s="26"/>
      <c r="C394" s="23"/>
      <c r="D394" s="24"/>
      <c r="J394" s="15"/>
    </row>
    <row r="395" spans="1:19" ht="15.6" x14ac:dyDescent="0.25">
      <c r="A395" s="9"/>
      <c r="B395" s="27"/>
      <c r="C395" s="19" t="str">
        <f ca="1">+CONCATENATE(K395,".- ",G395)</f>
        <v>66.- 0</v>
      </c>
      <c r="D395" s="20"/>
      <c r="E395" s="9"/>
      <c r="F395" s="9"/>
      <c r="G395" s="36">
        <f ca="1">IF(J396="FIN","",LOOKUP(I395,DATOS!A:A,DATOS!G:G))</f>
        <v>0</v>
      </c>
      <c r="H395" s="36">
        <f ca="1">IF(J396="FIN",0,LOOKUP(I395,DATOS!A:A,DATOS!N:N))</f>
        <v>0</v>
      </c>
      <c r="I395" s="31">
        <f>+I389+1</f>
        <v>228</v>
      </c>
      <c r="J395" s="56">
        <f>IF(LOOKUP(I395,DATOS!A:A,DATOS!C:C)=0,J389,(LOOKUP(I395,DATOS!A:A,DATOS!C:C)))</f>
        <v>3</v>
      </c>
      <c r="K395" s="18">
        <f>+K389+1</f>
        <v>66</v>
      </c>
      <c r="L395" s="16" t="s">
        <v>31</v>
      </c>
      <c r="M395" s="16" t="s">
        <v>32</v>
      </c>
      <c r="N395" s="16" t="s">
        <v>37</v>
      </c>
      <c r="O395" s="16" t="s">
        <v>33</v>
      </c>
      <c r="P395" s="16" t="s">
        <v>34</v>
      </c>
      <c r="Q395" s="16" t="s">
        <v>35</v>
      </c>
      <c r="R395" s="16" t="str">
        <f ca="1">CONCATENATE("X",H395)</f>
        <v>X0</v>
      </c>
      <c r="S395" s="16" t="s">
        <v>36</v>
      </c>
    </row>
    <row r="396" spans="1:19" ht="15.6" x14ac:dyDescent="0.25">
      <c r="A396" s="185">
        <f ca="1">IF($E$2="X",0,IF(K397&gt;2,H395,K397))</f>
        <v>0</v>
      </c>
      <c r="B396" s="25"/>
      <c r="C396" s="21" t="str">
        <f ca="1">+CONCATENATE(I396," ",G396)</f>
        <v>a) 0</v>
      </c>
      <c r="D396" s="22"/>
      <c r="G396" s="34">
        <f ca="1">IF(J396="FIN","",LOOKUP(I395,DATOS!A:A,DATOS!J:J))</f>
        <v>0</v>
      </c>
      <c r="I396" s="31" t="s">
        <v>53</v>
      </c>
      <c r="J396" s="37" t="str">
        <f>IF(J390="FIN","FIN",IF(J395=J389,"","FIN"))</f>
        <v/>
      </c>
      <c r="K396" s="16" t="s">
        <v>5</v>
      </c>
      <c r="L396" s="16">
        <f ca="1">IF(M396&gt;0,0,P396)</f>
        <v>0</v>
      </c>
      <c r="M396" s="16">
        <f ca="1">IF(P397&gt;0,1,0)</f>
        <v>0</v>
      </c>
      <c r="N396" s="16">
        <f ca="1">IF(M396=1,-1/COUNTA(Q396:Q399),0)</f>
        <v>0</v>
      </c>
      <c r="O396" s="16">
        <f>COUNTA(B396:B399)</f>
        <v>0</v>
      </c>
      <c r="P396" s="16">
        <f ca="1">COUNTIF(R396:R399,R395)</f>
        <v>0</v>
      </c>
      <c r="Q396" s="17" t="s">
        <v>0</v>
      </c>
      <c r="R396" s="16" t="str">
        <f>CONCATENATE(B396,Q396)</f>
        <v>A</v>
      </c>
      <c r="S396" s="16">
        <f ca="1">IF(P396&gt;0,P396+O396,O396*3)</f>
        <v>0</v>
      </c>
    </row>
    <row r="397" spans="1:19" ht="15.6" x14ac:dyDescent="0.25">
      <c r="A397" s="185"/>
      <c r="B397" s="25"/>
      <c r="C397" s="21" t="str">
        <f ca="1">+CONCATENATE(I397," ",G397)</f>
        <v>b) 0</v>
      </c>
      <c r="D397" s="22"/>
      <c r="G397" s="34">
        <f ca="1">IF(J396="FIN","",LOOKUP(I395,DATOS!A:A,DATOS!K:K))</f>
        <v>0</v>
      </c>
      <c r="I397" s="31" t="s">
        <v>52</v>
      </c>
      <c r="K397" s="16">
        <f ca="1">S396</f>
        <v>0</v>
      </c>
      <c r="L397" s="16"/>
      <c r="M397" s="16"/>
      <c r="N397" s="16"/>
      <c r="O397" s="16"/>
      <c r="P397" s="16">
        <f ca="1">O396-P396</f>
        <v>0</v>
      </c>
      <c r="Q397" s="17" t="s">
        <v>1</v>
      </c>
      <c r="R397" s="16" t="str">
        <f>CONCATENATE(B397,Q397)</f>
        <v>B</v>
      </c>
      <c r="S397" s="16"/>
    </row>
    <row r="398" spans="1:19" ht="15.6" x14ac:dyDescent="0.25">
      <c r="A398" s="185"/>
      <c r="B398" s="25"/>
      <c r="C398" s="21" t="str">
        <f ca="1">+CONCATENATE(I398," ",G398)</f>
        <v>c) 0</v>
      </c>
      <c r="D398" s="22"/>
      <c r="G398" s="34">
        <f ca="1">IF(J396="FIN","",LOOKUP(I395,DATOS!A:A,DATOS!L:L))</f>
        <v>0</v>
      </c>
      <c r="I398" s="31" t="s">
        <v>51</v>
      </c>
      <c r="K398" s="16"/>
      <c r="L398" s="16"/>
      <c r="M398" s="16"/>
      <c r="N398" s="16"/>
      <c r="O398" s="16"/>
      <c r="P398" s="16"/>
      <c r="Q398" s="17" t="s">
        <v>2</v>
      </c>
      <c r="R398" s="16" t="str">
        <f>CONCATENATE(B398,Q398)</f>
        <v>C</v>
      </c>
      <c r="S398" s="16"/>
    </row>
    <row r="399" spans="1:19" ht="15.6" x14ac:dyDescent="0.25">
      <c r="A399" s="185"/>
      <c r="B399" s="25"/>
      <c r="C399" s="21" t="str">
        <f ca="1">+CONCATENATE(I399," ",G399)</f>
        <v>d) 0</v>
      </c>
      <c r="D399" s="22"/>
      <c r="G399" s="34">
        <f ca="1">IF(J396="FIN","",LOOKUP(I395,DATOS!A:A,DATOS!M:M))</f>
        <v>0</v>
      </c>
      <c r="I399" s="31" t="s">
        <v>43</v>
      </c>
      <c r="K399" s="16"/>
      <c r="L399" s="16"/>
      <c r="M399" s="16"/>
      <c r="N399" s="16"/>
      <c r="O399" s="16"/>
      <c r="P399" s="16"/>
      <c r="Q399" s="17" t="s">
        <v>3</v>
      </c>
      <c r="R399" s="16" t="str">
        <f>CONCATENATE(B399,Q399)</f>
        <v>D</v>
      </c>
      <c r="S399" s="16"/>
    </row>
    <row r="400" spans="1:19" ht="15.6" x14ac:dyDescent="0.25">
      <c r="A400" s="9"/>
      <c r="B400" s="26"/>
      <c r="C400" s="23"/>
      <c r="D400" s="24"/>
      <c r="J400" s="15"/>
    </row>
    <row r="401" spans="1:19" ht="15.6" x14ac:dyDescent="0.25">
      <c r="A401" s="9"/>
      <c r="B401" s="27"/>
      <c r="C401" s="19" t="str">
        <f ca="1">+CONCATENATE(K401,".- ",G401)</f>
        <v>67.- 0</v>
      </c>
      <c r="D401" s="20"/>
      <c r="E401" s="9"/>
      <c r="F401" s="9"/>
      <c r="G401" s="36">
        <f ca="1">IF(J402="FIN","",LOOKUP(I401,DATOS!A:A,DATOS!G:G))</f>
        <v>0</v>
      </c>
      <c r="H401" s="36">
        <f ca="1">IF(J402="FIN",0,LOOKUP(I401,DATOS!A:A,DATOS!N:N))</f>
        <v>0</v>
      </c>
      <c r="I401" s="31">
        <f>+I395+1</f>
        <v>229</v>
      </c>
      <c r="J401" s="56">
        <f>IF(LOOKUP(I401,DATOS!A:A,DATOS!C:C)=0,J395,(LOOKUP(I401,DATOS!A:A,DATOS!C:C)))</f>
        <v>3</v>
      </c>
      <c r="K401" s="18">
        <f>+K395+1</f>
        <v>67</v>
      </c>
      <c r="L401" s="16" t="s">
        <v>31</v>
      </c>
      <c r="M401" s="16" t="s">
        <v>32</v>
      </c>
      <c r="N401" s="16" t="s">
        <v>37</v>
      </c>
      <c r="O401" s="16" t="s">
        <v>33</v>
      </c>
      <c r="P401" s="16" t="s">
        <v>34</v>
      </c>
      <c r="Q401" s="16" t="s">
        <v>35</v>
      </c>
      <c r="R401" s="16" t="str">
        <f ca="1">CONCATENATE("X",H401)</f>
        <v>X0</v>
      </c>
      <c r="S401" s="16" t="s">
        <v>36</v>
      </c>
    </row>
    <row r="402" spans="1:19" ht="15.6" x14ac:dyDescent="0.25">
      <c r="A402" s="185">
        <f ca="1">IF($E$2="X",0,IF(K403&gt;2,H401,K403))</f>
        <v>0</v>
      </c>
      <c r="B402" s="25"/>
      <c r="C402" s="21" t="str">
        <f ca="1">+CONCATENATE(I402," ",G402)</f>
        <v>a) 0</v>
      </c>
      <c r="D402" s="22"/>
      <c r="G402" s="34">
        <f ca="1">IF(J402="FIN","",LOOKUP(I401,DATOS!A:A,DATOS!J:J))</f>
        <v>0</v>
      </c>
      <c r="I402" s="31" t="s">
        <v>53</v>
      </c>
      <c r="J402" s="37" t="str">
        <f>IF(J396="FIN","FIN",IF(J401=J395,"","FIN"))</f>
        <v/>
      </c>
      <c r="K402" s="16" t="s">
        <v>5</v>
      </c>
      <c r="L402" s="16">
        <f ca="1">IF(M402&gt;0,0,P402)</f>
        <v>0</v>
      </c>
      <c r="M402" s="16">
        <f ca="1">IF(P403&gt;0,1,0)</f>
        <v>0</v>
      </c>
      <c r="N402" s="16">
        <f ca="1">IF(M402=1,-1/COUNTA(Q402:Q405),0)</f>
        <v>0</v>
      </c>
      <c r="O402" s="16">
        <f>COUNTA(B402:B405)</f>
        <v>0</v>
      </c>
      <c r="P402" s="16">
        <f ca="1">COUNTIF(R402:R405,R401)</f>
        <v>0</v>
      </c>
      <c r="Q402" s="17" t="s">
        <v>0</v>
      </c>
      <c r="R402" s="16" t="str">
        <f>CONCATENATE(B402,Q402)</f>
        <v>A</v>
      </c>
      <c r="S402" s="16">
        <f ca="1">IF(P402&gt;0,P402+O402,O402*3)</f>
        <v>0</v>
      </c>
    </row>
    <row r="403" spans="1:19" ht="15.6" x14ac:dyDescent="0.25">
      <c r="A403" s="185"/>
      <c r="B403" s="25"/>
      <c r="C403" s="21" t="str">
        <f ca="1">+CONCATENATE(I403," ",G403)</f>
        <v>b) 0</v>
      </c>
      <c r="D403" s="22"/>
      <c r="G403" s="34">
        <f ca="1">IF(J402="FIN","",LOOKUP(I401,DATOS!A:A,DATOS!K:K))</f>
        <v>0</v>
      </c>
      <c r="I403" s="31" t="s">
        <v>52</v>
      </c>
      <c r="K403" s="16">
        <f ca="1">S402</f>
        <v>0</v>
      </c>
      <c r="L403" s="16"/>
      <c r="M403" s="16"/>
      <c r="N403" s="16"/>
      <c r="O403" s="16"/>
      <c r="P403" s="16">
        <f ca="1">O402-P402</f>
        <v>0</v>
      </c>
      <c r="Q403" s="17" t="s">
        <v>1</v>
      </c>
      <c r="R403" s="16" t="str">
        <f>CONCATENATE(B403,Q403)</f>
        <v>B</v>
      </c>
      <c r="S403" s="16"/>
    </row>
    <row r="404" spans="1:19" ht="15.6" x14ac:dyDescent="0.25">
      <c r="A404" s="185"/>
      <c r="B404" s="25"/>
      <c r="C404" s="21" t="str">
        <f ca="1">+CONCATENATE(I404," ",G404)</f>
        <v>c) 0</v>
      </c>
      <c r="D404" s="22"/>
      <c r="G404" s="34">
        <f ca="1">IF(J402="FIN","",LOOKUP(I401,DATOS!A:A,DATOS!L:L))</f>
        <v>0</v>
      </c>
      <c r="I404" s="31" t="s">
        <v>51</v>
      </c>
      <c r="K404" s="16"/>
      <c r="L404" s="16"/>
      <c r="M404" s="16"/>
      <c r="N404" s="16"/>
      <c r="O404" s="16"/>
      <c r="P404" s="16"/>
      <c r="Q404" s="17" t="s">
        <v>2</v>
      </c>
      <c r="R404" s="16" t="str">
        <f>CONCATENATE(B404,Q404)</f>
        <v>C</v>
      </c>
      <c r="S404" s="16"/>
    </row>
    <row r="405" spans="1:19" ht="15.6" x14ac:dyDescent="0.25">
      <c r="A405" s="185"/>
      <c r="B405" s="25"/>
      <c r="C405" s="21" t="str">
        <f ca="1">+CONCATENATE(I405," ",G405)</f>
        <v>d) 0</v>
      </c>
      <c r="D405" s="22"/>
      <c r="G405" s="34">
        <f ca="1">IF(J402="FIN","",LOOKUP(I401,DATOS!A:A,DATOS!M:M))</f>
        <v>0</v>
      </c>
      <c r="I405" s="31" t="s">
        <v>43</v>
      </c>
      <c r="K405" s="16"/>
      <c r="L405" s="16"/>
      <c r="M405" s="16"/>
      <c r="N405" s="16"/>
      <c r="O405" s="16"/>
      <c r="P405" s="16"/>
      <c r="Q405" s="17" t="s">
        <v>3</v>
      </c>
      <c r="R405" s="16" t="str">
        <f>CONCATENATE(B405,Q405)</f>
        <v>D</v>
      </c>
      <c r="S405" s="16"/>
    </row>
    <row r="406" spans="1:19" ht="15.6" x14ac:dyDescent="0.25">
      <c r="A406" s="9"/>
      <c r="B406" s="26"/>
      <c r="C406" s="23"/>
      <c r="D406" s="24"/>
      <c r="J406" s="15"/>
    </row>
    <row r="407" spans="1:19" ht="15.6" x14ac:dyDescent="0.25">
      <c r="A407" s="9"/>
      <c r="B407" s="27"/>
      <c r="C407" s="19" t="str">
        <f ca="1">+CONCATENATE(K407,".- ",G407)</f>
        <v>68.- 0</v>
      </c>
      <c r="D407" s="20"/>
      <c r="E407" s="9"/>
      <c r="F407" s="9"/>
      <c r="G407" s="36">
        <f ca="1">IF(J408="FIN","",LOOKUP(I407,DATOS!A:A,DATOS!G:G))</f>
        <v>0</v>
      </c>
      <c r="H407" s="36">
        <f ca="1">IF(J408="FIN",0,LOOKUP(I407,DATOS!A:A,DATOS!N:N))</f>
        <v>0</v>
      </c>
      <c r="I407" s="31">
        <f>+I401+1</f>
        <v>230</v>
      </c>
      <c r="J407" s="56">
        <f>IF(LOOKUP(I407,DATOS!A:A,DATOS!C:C)=0,J401,(LOOKUP(I407,DATOS!A:A,DATOS!C:C)))</f>
        <v>3</v>
      </c>
      <c r="K407" s="18">
        <f>+K401+1</f>
        <v>68</v>
      </c>
      <c r="L407" s="16" t="s">
        <v>31</v>
      </c>
      <c r="M407" s="16" t="s">
        <v>32</v>
      </c>
      <c r="N407" s="16" t="s">
        <v>37</v>
      </c>
      <c r="O407" s="16" t="s">
        <v>33</v>
      </c>
      <c r="P407" s="16" t="s">
        <v>34</v>
      </c>
      <c r="Q407" s="16" t="s">
        <v>35</v>
      </c>
      <c r="R407" s="16" t="str">
        <f ca="1">CONCATENATE("X",H407)</f>
        <v>X0</v>
      </c>
      <c r="S407" s="16" t="s">
        <v>36</v>
      </c>
    </row>
    <row r="408" spans="1:19" ht="15.6" x14ac:dyDescent="0.25">
      <c r="A408" s="185">
        <f ca="1">IF($E$2="X",0,IF(K409&gt;2,H407,K409))</f>
        <v>0</v>
      </c>
      <c r="B408" s="25"/>
      <c r="C408" s="21" t="str">
        <f ca="1">+CONCATENATE(I408," ",G408)</f>
        <v>a) 0</v>
      </c>
      <c r="D408" s="22"/>
      <c r="G408" s="34">
        <f ca="1">IF(J408="FIN","",LOOKUP(I407,DATOS!A:A,DATOS!J:J))</f>
        <v>0</v>
      </c>
      <c r="I408" s="31" t="s">
        <v>53</v>
      </c>
      <c r="J408" s="37" t="str">
        <f>IF(J402="FIN","FIN",IF(J407=J401,"","FIN"))</f>
        <v/>
      </c>
      <c r="K408" s="16" t="s">
        <v>5</v>
      </c>
      <c r="L408" s="16">
        <f ca="1">IF(M408&gt;0,0,P408)</f>
        <v>0</v>
      </c>
      <c r="M408" s="16">
        <f ca="1">IF(P409&gt;0,1,0)</f>
        <v>0</v>
      </c>
      <c r="N408" s="16">
        <f ca="1">IF(M408=1,-1/COUNTA(Q408:Q411),0)</f>
        <v>0</v>
      </c>
      <c r="O408" s="16">
        <f>COUNTA(B408:B411)</f>
        <v>0</v>
      </c>
      <c r="P408" s="16">
        <f ca="1">COUNTIF(R408:R411,R407)</f>
        <v>0</v>
      </c>
      <c r="Q408" s="17" t="s">
        <v>0</v>
      </c>
      <c r="R408" s="16" t="str">
        <f>CONCATENATE(B408,Q408)</f>
        <v>A</v>
      </c>
      <c r="S408" s="16">
        <f ca="1">IF(P408&gt;0,P408+O408,O408*3)</f>
        <v>0</v>
      </c>
    </row>
    <row r="409" spans="1:19" ht="15.6" x14ac:dyDescent="0.25">
      <c r="A409" s="185"/>
      <c r="B409" s="25"/>
      <c r="C409" s="21" t="str">
        <f ca="1">+CONCATENATE(I409," ",G409)</f>
        <v>b) 0</v>
      </c>
      <c r="D409" s="22"/>
      <c r="G409" s="34">
        <f ca="1">IF(J408="FIN","",LOOKUP(I407,DATOS!A:A,DATOS!K:K))</f>
        <v>0</v>
      </c>
      <c r="I409" s="31" t="s">
        <v>52</v>
      </c>
      <c r="K409" s="16">
        <f ca="1">S408</f>
        <v>0</v>
      </c>
      <c r="L409" s="16"/>
      <c r="M409" s="16"/>
      <c r="N409" s="16"/>
      <c r="O409" s="16"/>
      <c r="P409" s="16">
        <f ca="1">O408-P408</f>
        <v>0</v>
      </c>
      <c r="Q409" s="17" t="s">
        <v>1</v>
      </c>
      <c r="R409" s="16" t="str">
        <f>CONCATENATE(B409,Q409)</f>
        <v>B</v>
      </c>
      <c r="S409" s="16"/>
    </row>
    <row r="410" spans="1:19" ht="15.6" x14ac:dyDescent="0.25">
      <c r="A410" s="185"/>
      <c r="B410" s="25"/>
      <c r="C410" s="21" t="str">
        <f ca="1">+CONCATENATE(I410," ",G410)</f>
        <v>c) 0</v>
      </c>
      <c r="D410" s="22"/>
      <c r="G410" s="34">
        <f ca="1">IF(J408="FIN","",LOOKUP(I407,DATOS!A:A,DATOS!L:L))</f>
        <v>0</v>
      </c>
      <c r="I410" s="31" t="s">
        <v>51</v>
      </c>
      <c r="K410" s="16"/>
      <c r="L410" s="16"/>
      <c r="M410" s="16"/>
      <c r="N410" s="16"/>
      <c r="O410" s="16"/>
      <c r="P410" s="16"/>
      <c r="Q410" s="17" t="s">
        <v>2</v>
      </c>
      <c r="R410" s="16" t="str">
        <f>CONCATENATE(B410,Q410)</f>
        <v>C</v>
      </c>
      <c r="S410" s="16"/>
    </row>
    <row r="411" spans="1:19" ht="15.6" x14ac:dyDescent="0.25">
      <c r="A411" s="185"/>
      <c r="B411" s="25"/>
      <c r="C411" s="21" t="str">
        <f ca="1">+CONCATENATE(I411," ",G411)</f>
        <v>d) 0</v>
      </c>
      <c r="D411" s="22"/>
      <c r="G411" s="34">
        <f ca="1">IF(J408="FIN","",LOOKUP(I407,DATOS!A:A,DATOS!M:M))</f>
        <v>0</v>
      </c>
      <c r="I411" s="31" t="s">
        <v>43</v>
      </c>
      <c r="K411" s="16"/>
      <c r="L411" s="16"/>
      <c r="M411" s="16"/>
      <c r="N411" s="16"/>
      <c r="O411" s="16"/>
      <c r="P411" s="16"/>
      <c r="Q411" s="17" t="s">
        <v>3</v>
      </c>
      <c r="R411" s="16" t="str">
        <f>CONCATENATE(B411,Q411)</f>
        <v>D</v>
      </c>
      <c r="S411" s="16"/>
    </row>
    <row r="412" spans="1:19" ht="15.6" x14ac:dyDescent="0.25">
      <c r="A412" s="9"/>
      <c r="B412" s="26"/>
      <c r="C412" s="23"/>
      <c r="D412" s="24"/>
      <c r="J412" s="15"/>
    </row>
    <row r="413" spans="1:19" ht="15.6" x14ac:dyDescent="0.25">
      <c r="A413" s="9"/>
      <c r="B413" s="27"/>
      <c r="C413" s="19" t="str">
        <f ca="1">+CONCATENATE(K413,".- ",G413)</f>
        <v>69.- 0</v>
      </c>
      <c r="D413" s="20"/>
      <c r="E413" s="9"/>
      <c r="F413" s="9"/>
      <c r="G413" s="36">
        <f ca="1">IF(J414="FIN","",LOOKUP(I413,DATOS!A:A,DATOS!G:G))</f>
        <v>0</v>
      </c>
      <c r="H413" s="36">
        <f ca="1">IF(J414="FIN",0,LOOKUP(I413,DATOS!A:A,DATOS!N:N))</f>
        <v>0</v>
      </c>
      <c r="I413" s="31">
        <f>+I407+1</f>
        <v>231</v>
      </c>
      <c r="J413" s="56">
        <f>IF(LOOKUP(I413,DATOS!A:A,DATOS!C:C)=0,J407,(LOOKUP(I413,DATOS!A:A,DATOS!C:C)))</f>
        <v>3</v>
      </c>
      <c r="K413" s="18">
        <f>+K407+1</f>
        <v>69</v>
      </c>
      <c r="L413" s="16" t="s">
        <v>31</v>
      </c>
      <c r="M413" s="16" t="s">
        <v>32</v>
      </c>
      <c r="N413" s="16" t="s">
        <v>37</v>
      </c>
      <c r="O413" s="16" t="s">
        <v>33</v>
      </c>
      <c r="P413" s="16" t="s">
        <v>34</v>
      </c>
      <c r="Q413" s="16" t="s">
        <v>35</v>
      </c>
      <c r="R413" s="16" t="str">
        <f ca="1">CONCATENATE("X",H413)</f>
        <v>X0</v>
      </c>
      <c r="S413" s="16" t="s">
        <v>36</v>
      </c>
    </row>
    <row r="414" spans="1:19" ht="15.6" x14ac:dyDescent="0.25">
      <c r="A414" s="185">
        <f ca="1">IF($E$2="X",0,IF(K415&gt;2,H413,K415))</f>
        <v>0</v>
      </c>
      <c r="B414" s="25"/>
      <c r="C414" s="21" t="str">
        <f ca="1">+CONCATENATE(I414," ",G414)</f>
        <v>a) 0</v>
      </c>
      <c r="D414" s="22"/>
      <c r="G414" s="34">
        <f ca="1">IF(J414="FIN","",LOOKUP(I413,DATOS!A:A,DATOS!J:J))</f>
        <v>0</v>
      </c>
      <c r="I414" s="31" t="s">
        <v>53</v>
      </c>
      <c r="J414" s="37" t="str">
        <f>IF(J408="FIN","FIN",IF(J413=J407,"","FIN"))</f>
        <v/>
      </c>
      <c r="K414" s="16" t="s">
        <v>5</v>
      </c>
      <c r="L414" s="16">
        <f ca="1">IF(M414&gt;0,0,P414)</f>
        <v>0</v>
      </c>
      <c r="M414" s="16">
        <f ca="1">IF(P415&gt;0,1,0)</f>
        <v>0</v>
      </c>
      <c r="N414" s="16">
        <f ca="1">IF(M414=1,-1/COUNTA(Q414:Q417),0)</f>
        <v>0</v>
      </c>
      <c r="O414" s="16">
        <f>COUNTA(B414:B417)</f>
        <v>0</v>
      </c>
      <c r="P414" s="16">
        <f ca="1">COUNTIF(R414:R417,R413)</f>
        <v>0</v>
      </c>
      <c r="Q414" s="17" t="s">
        <v>0</v>
      </c>
      <c r="R414" s="16" t="str">
        <f>CONCATENATE(B414,Q414)</f>
        <v>A</v>
      </c>
      <c r="S414" s="16">
        <f ca="1">IF(P414&gt;0,P414+O414,O414*3)</f>
        <v>0</v>
      </c>
    </row>
    <row r="415" spans="1:19" ht="15.6" x14ac:dyDescent="0.25">
      <c r="A415" s="185"/>
      <c r="B415" s="25"/>
      <c r="C415" s="21" t="str">
        <f ca="1">+CONCATENATE(I415," ",G415)</f>
        <v>b) 0</v>
      </c>
      <c r="D415" s="22"/>
      <c r="G415" s="34">
        <f ca="1">IF(J414="FIN","",LOOKUP(I413,DATOS!A:A,DATOS!K:K))</f>
        <v>0</v>
      </c>
      <c r="I415" s="31" t="s">
        <v>52</v>
      </c>
      <c r="K415" s="16">
        <f ca="1">S414</f>
        <v>0</v>
      </c>
      <c r="L415" s="16"/>
      <c r="M415" s="16"/>
      <c r="N415" s="16"/>
      <c r="O415" s="16"/>
      <c r="P415" s="16">
        <f ca="1">O414-P414</f>
        <v>0</v>
      </c>
      <c r="Q415" s="17" t="s">
        <v>1</v>
      </c>
      <c r="R415" s="16" t="str">
        <f>CONCATENATE(B415,Q415)</f>
        <v>B</v>
      </c>
      <c r="S415" s="16"/>
    </row>
    <row r="416" spans="1:19" ht="15.6" x14ac:dyDescent="0.25">
      <c r="A416" s="185"/>
      <c r="B416" s="25"/>
      <c r="C416" s="21" t="str">
        <f ca="1">+CONCATENATE(I416," ",G416)</f>
        <v>c) 0</v>
      </c>
      <c r="D416" s="22"/>
      <c r="G416" s="34">
        <f ca="1">IF(J414="FIN","",LOOKUP(I413,DATOS!A:A,DATOS!L:L))</f>
        <v>0</v>
      </c>
      <c r="I416" s="31" t="s">
        <v>51</v>
      </c>
      <c r="K416" s="16"/>
      <c r="L416" s="16"/>
      <c r="M416" s="16"/>
      <c r="N416" s="16"/>
      <c r="O416" s="16"/>
      <c r="P416" s="16"/>
      <c r="Q416" s="17" t="s">
        <v>2</v>
      </c>
      <c r="R416" s="16" t="str">
        <f>CONCATENATE(B416,Q416)</f>
        <v>C</v>
      </c>
      <c r="S416" s="16"/>
    </row>
    <row r="417" spans="1:19" ht="15.6" x14ac:dyDescent="0.25">
      <c r="A417" s="185"/>
      <c r="B417" s="25"/>
      <c r="C417" s="21" t="str">
        <f ca="1">+CONCATENATE(I417," ",G417)</f>
        <v>d) 0</v>
      </c>
      <c r="D417" s="22"/>
      <c r="G417" s="34">
        <f ca="1">IF(J414="FIN","",LOOKUP(I413,DATOS!A:A,DATOS!M:M))</f>
        <v>0</v>
      </c>
      <c r="I417" s="31" t="s">
        <v>43</v>
      </c>
      <c r="K417" s="16"/>
      <c r="L417" s="16"/>
      <c r="M417" s="16"/>
      <c r="N417" s="16"/>
      <c r="O417" s="16"/>
      <c r="P417" s="16"/>
      <c r="Q417" s="17" t="s">
        <v>3</v>
      </c>
      <c r="R417" s="16" t="str">
        <f>CONCATENATE(B417,Q417)</f>
        <v>D</v>
      </c>
      <c r="S417" s="16"/>
    </row>
    <row r="418" spans="1:19" ht="15.6" x14ac:dyDescent="0.25">
      <c r="A418" s="9"/>
      <c r="B418" s="26"/>
      <c r="C418" s="23"/>
      <c r="D418" s="24"/>
      <c r="J418" s="15"/>
    </row>
    <row r="419" spans="1:19" ht="15.6" x14ac:dyDescent="0.25">
      <c r="A419" s="9"/>
      <c r="B419" s="27"/>
      <c r="C419" s="19" t="str">
        <f ca="1">+CONCATENATE(K419,".- ",G419)</f>
        <v>70.- 0</v>
      </c>
      <c r="D419" s="20"/>
      <c r="E419" s="9"/>
      <c r="F419" s="9"/>
      <c r="G419" s="36">
        <f ca="1">IF(J420="FIN","",LOOKUP(I419,DATOS!A:A,DATOS!G:G))</f>
        <v>0</v>
      </c>
      <c r="H419" s="36">
        <f ca="1">IF(J420="FIN",0,LOOKUP(I419,DATOS!A:A,DATOS!N:N))</f>
        <v>0</v>
      </c>
      <c r="I419" s="31">
        <f>+I413+1</f>
        <v>232</v>
      </c>
      <c r="J419" s="56">
        <f>IF(LOOKUP(I419,DATOS!A:A,DATOS!C:C)=0,J413,(LOOKUP(I419,DATOS!A:A,DATOS!C:C)))</f>
        <v>3</v>
      </c>
      <c r="K419" s="18">
        <f>+K413+1</f>
        <v>70</v>
      </c>
      <c r="L419" s="16" t="s">
        <v>31</v>
      </c>
      <c r="M419" s="16" t="s">
        <v>32</v>
      </c>
      <c r="N419" s="16" t="s">
        <v>37</v>
      </c>
      <c r="O419" s="16" t="s">
        <v>33</v>
      </c>
      <c r="P419" s="16" t="s">
        <v>34</v>
      </c>
      <c r="Q419" s="16" t="s">
        <v>35</v>
      </c>
      <c r="R419" s="16" t="str">
        <f ca="1">CONCATENATE("X",H419)</f>
        <v>X0</v>
      </c>
      <c r="S419" s="16" t="s">
        <v>36</v>
      </c>
    </row>
    <row r="420" spans="1:19" ht="15.6" x14ac:dyDescent="0.25">
      <c r="A420" s="185">
        <f ca="1">IF($E$2="X",0,IF(K421&gt;2,H419,K421))</f>
        <v>0</v>
      </c>
      <c r="B420" s="25"/>
      <c r="C420" s="21" t="str">
        <f ca="1">+CONCATENATE(I420," ",G420)</f>
        <v>a) 0</v>
      </c>
      <c r="D420" s="22"/>
      <c r="G420" s="34">
        <f ca="1">IF(J420="FIN","",LOOKUP(I419,DATOS!A:A,DATOS!J:J))</f>
        <v>0</v>
      </c>
      <c r="I420" s="31" t="s">
        <v>53</v>
      </c>
      <c r="J420" s="37" t="str">
        <f>IF(J414="FIN","FIN",IF(J419=J413,"","FIN"))</f>
        <v/>
      </c>
      <c r="K420" s="16" t="s">
        <v>5</v>
      </c>
      <c r="L420" s="16">
        <f ca="1">IF(M420&gt;0,0,P420)</f>
        <v>0</v>
      </c>
      <c r="M420" s="16">
        <f ca="1">IF(P421&gt;0,1,0)</f>
        <v>0</v>
      </c>
      <c r="N420" s="16">
        <f ca="1">IF(M420=1,-1/COUNTA(Q420:Q423),0)</f>
        <v>0</v>
      </c>
      <c r="O420" s="16">
        <f>COUNTA(B420:B423)</f>
        <v>0</v>
      </c>
      <c r="P420" s="16">
        <f ca="1">COUNTIF(R420:R423,R419)</f>
        <v>0</v>
      </c>
      <c r="Q420" s="17" t="s">
        <v>0</v>
      </c>
      <c r="R420" s="16" t="str">
        <f>CONCATENATE(B420,Q420)</f>
        <v>A</v>
      </c>
      <c r="S420" s="16">
        <f ca="1">IF(P420&gt;0,P420+O420,O420*3)</f>
        <v>0</v>
      </c>
    </row>
    <row r="421" spans="1:19" ht="15.6" x14ac:dyDescent="0.25">
      <c r="A421" s="185"/>
      <c r="B421" s="25"/>
      <c r="C421" s="21" t="str">
        <f ca="1">+CONCATENATE(I421," ",G421)</f>
        <v>b) 0</v>
      </c>
      <c r="D421" s="22"/>
      <c r="G421" s="34">
        <f ca="1">IF(J420="FIN","",LOOKUP(I419,DATOS!A:A,DATOS!K:K))</f>
        <v>0</v>
      </c>
      <c r="I421" s="31" t="s">
        <v>52</v>
      </c>
      <c r="K421" s="16">
        <f ca="1">S420</f>
        <v>0</v>
      </c>
      <c r="L421" s="16"/>
      <c r="M421" s="16"/>
      <c r="N421" s="16"/>
      <c r="O421" s="16"/>
      <c r="P421" s="16">
        <f ca="1">O420-P420</f>
        <v>0</v>
      </c>
      <c r="Q421" s="17" t="s">
        <v>1</v>
      </c>
      <c r="R421" s="16" t="str">
        <f>CONCATENATE(B421,Q421)</f>
        <v>B</v>
      </c>
      <c r="S421" s="16"/>
    </row>
    <row r="422" spans="1:19" ht="15.6" x14ac:dyDescent="0.25">
      <c r="A422" s="185"/>
      <c r="B422" s="25"/>
      <c r="C422" s="21" t="str">
        <f ca="1">+CONCATENATE(I422," ",G422)</f>
        <v>c) 0</v>
      </c>
      <c r="D422" s="22"/>
      <c r="G422" s="34">
        <f ca="1">IF(J420="FIN","",LOOKUP(I419,DATOS!A:A,DATOS!L:L))</f>
        <v>0</v>
      </c>
      <c r="I422" s="31" t="s">
        <v>51</v>
      </c>
      <c r="K422" s="16"/>
      <c r="L422" s="16"/>
      <c r="M422" s="16"/>
      <c r="N422" s="16"/>
      <c r="O422" s="16"/>
      <c r="P422" s="16"/>
      <c r="Q422" s="17" t="s">
        <v>2</v>
      </c>
      <c r="R422" s="16" t="str">
        <f>CONCATENATE(B422,Q422)</f>
        <v>C</v>
      </c>
      <c r="S422" s="16"/>
    </row>
    <row r="423" spans="1:19" ht="15.6" x14ac:dyDescent="0.25">
      <c r="A423" s="185"/>
      <c r="B423" s="25"/>
      <c r="C423" s="21" t="str">
        <f ca="1">+CONCATENATE(I423," ",G423)</f>
        <v>d) 0</v>
      </c>
      <c r="D423" s="22"/>
      <c r="G423" s="34">
        <f ca="1">IF(J420="FIN","",LOOKUP(I419,DATOS!A:A,DATOS!M:M))</f>
        <v>0</v>
      </c>
      <c r="I423" s="31" t="s">
        <v>43</v>
      </c>
      <c r="K423" s="16"/>
      <c r="L423" s="16"/>
      <c r="M423" s="16"/>
      <c r="N423" s="16"/>
      <c r="O423" s="16"/>
      <c r="P423" s="16"/>
      <c r="Q423" s="17" t="s">
        <v>3</v>
      </c>
      <c r="R423" s="16" t="str">
        <f>CONCATENATE(B423,Q423)</f>
        <v>D</v>
      </c>
      <c r="S423" s="16"/>
    </row>
    <row r="424" spans="1:19" ht="15.6" x14ac:dyDescent="0.25">
      <c r="A424" s="9"/>
      <c r="B424" s="26"/>
      <c r="C424" s="23"/>
      <c r="D424" s="24"/>
      <c r="J424" s="15"/>
    </row>
    <row r="425" spans="1:19" ht="15.6" x14ac:dyDescent="0.25">
      <c r="A425" s="9"/>
      <c r="B425" s="27"/>
      <c r="C425" s="19" t="str">
        <f ca="1">+CONCATENATE(K425,".- ",G425)</f>
        <v>71.- 0</v>
      </c>
      <c r="D425" s="20"/>
      <c r="E425" s="9"/>
      <c r="F425" s="9"/>
      <c r="G425" s="36">
        <f ca="1">IF(J426="FIN","",LOOKUP(I425,DATOS!A:A,DATOS!G:G))</f>
        <v>0</v>
      </c>
      <c r="H425" s="36">
        <f ca="1">IF(J426="FIN",0,LOOKUP(I425,DATOS!A:A,DATOS!N:N))</f>
        <v>0</v>
      </c>
      <c r="I425" s="31">
        <f>+I419+1</f>
        <v>233</v>
      </c>
      <c r="J425" s="56">
        <f>IF(LOOKUP(I425,DATOS!A:A,DATOS!C:C)=0,J419,(LOOKUP(I425,DATOS!A:A,DATOS!C:C)))</f>
        <v>3</v>
      </c>
      <c r="K425" s="18">
        <f>+K419+1</f>
        <v>71</v>
      </c>
      <c r="L425" s="16" t="s">
        <v>31</v>
      </c>
      <c r="M425" s="16" t="s">
        <v>32</v>
      </c>
      <c r="N425" s="16" t="s">
        <v>37</v>
      </c>
      <c r="O425" s="16" t="s">
        <v>33</v>
      </c>
      <c r="P425" s="16" t="s">
        <v>34</v>
      </c>
      <c r="Q425" s="16" t="s">
        <v>35</v>
      </c>
      <c r="R425" s="16" t="str">
        <f ca="1">CONCATENATE("X",H425)</f>
        <v>X0</v>
      </c>
      <c r="S425" s="16" t="s">
        <v>36</v>
      </c>
    </row>
    <row r="426" spans="1:19" ht="15.6" x14ac:dyDescent="0.25">
      <c r="A426" s="185">
        <f ca="1">IF($E$2="X",0,IF(K427&gt;2,H425,K427))</f>
        <v>0</v>
      </c>
      <c r="B426" s="25"/>
      <c r="C426" s="21" t="str">
        <f ca="1">+CONCATENATE(I426," ",G426)</f>
        <v>a) 0</v>
      </c>
      <c r="D426" s="22"/>
      <c r="G426" s="34">
        <f ca="1">IF(J426="FIN","",LOOKUP(I425,DATOS!A:A,DATOS!J:J))</f>
        <v>0</v>
      </c>
      <c r="I426" s="31" t="s">
        <v>53</v>
      </c>
      <c r="J426" s="37" t="str">
        <f>IF(J420="FIN","FIN",IF(J425=J419,"","FIN"))</f>
        <v/>
      </c>
      <c r="K426" s="16" t="s">
        <v>5</v>
      </c>
      <c r="L426" s="16">
        <f ca="1">IF(M426&gt;0,0,P426)</f>
        <v>0</v>
      </c>
      <c r="M426" s="16">
        <f ca="1">IF(P427&gt;0,1,0)</f>
        <v>0</v>
      </c>
      <c r="N426" s="16">
        <f ca="1">IF(M426=1,-1/COUNTA(Q426:Q429),0)</f>
        <v>0</v>
      </c>
      <c r="O426" s="16">
        <f>COUNTA(B426:B429)</f>
        <v>0</v>
      </c>
      <c r="P426" s="16">
        <f ca="1">COUNTIF(R426:R429,R425)</f>
        <v>0</v>
      </c>
      <c r="Q426" s="17" t="s">
        <v>0</v>
      </c>
      <c r="R426" s="16" t="str">
        <f>CONCATENATE(B426,Q426)</f>
        <v>A</v>
      </c>
      <c r="S426" s="16">
        <f ca="1">IF(P426&gt;0,P426+O426,O426*3)</f>
        <v>0</v>
      </c>
    </row>
    <row r="427" spans="1:19" ht="15.6" x14ac:dyDescent="0.25">
      <c r="A427" s="185"/>
      <c r="B427" s="25"/>
      <c r="C427" s="21" t="str">
        <f ca="1">+CONCATENATE(I427," ",G427)</f>
        <v>b) 0</v>
      </c>
      <c r="D427" s="22"/>
      <c r="G427" s="34">
        <f ca="1">IF(J426="FIN","",LOOKUP(I425,DATOS!A:A,DATOS!K:K))</f>
        <v>0</v>
      </c>
      <c r="I427" s="31" t="s">
        <v>52</v>
      </c>
      <c r="K427" s="16">
        <f ca="1">S426</f>
        <v>0</v>
      </c>
      <c r="L427" s="16"/>
      <c r="M427" s="16"/>
      <c r="N427" s="16"/>
      <c r="O427" s="16"/>
      <c r="P427" s="16">
        <f ca="1">O426-P426</f>
        <v>0</v>
      </c>
      <c r="Q427" s="17" t="s">
        <v>1</v>
      </c>
      <c r="R427" s="16" t="str">
        <f>CONCATENATE(B427,Q427)</f>
        <v>B</v>
      </c>
      <c r="S427" s="16"/>
    </row>
    <row r="428" spans="1:19" ht="15.6" x14ac:dyDescent="0.25">
      <c r="A428" s="185"/>
      <c r="B428" s="25"/>
      <c r="C428" s="21" t="str">
        <f ca="1">+CONCATENATE(I428," ",G428)</f>
        <v>c) 0</v>
      </c>
      <c r="D428" s="22"/>
      <c r="G428" s="34">
        <f ca="1">IF(J426="FIN","",LOOKUP(I425,DATOS!A:A,DATOS!L:L))</f>
        <v>0</v>
      </c>
      <c r="I428" s="31" t="s">
        <v>51</v>
      </c>
      <c r="K428" s="16"/>
      <c r="L428" s="16"/>
      <c r="M428" s="16"/>
      <c r="N428" s="16"/>
      <c r="O428" s="16"/>
      <c r="P428" s="16"/>
      <c r="Q428" s="17" t="s">
        <v>2</v>
      </c>
      <c r="R428" s="16" t="str">
        <f>CONCATENATE(B428,Q428)</f>
        <v>C</v>
      </c>
      <c r="S428" s="16"/>
    </row>
    <row r="429" spans="1:19" ht="15.6" x14ac:dyDescent="0.25">
      <c r="A429" s="185"/>
      <c r="B429" s="25"/>
      <c r="C429" s="21" t="str">
        <f ca="1">+CONCATENATE(I429," ",G429)</f>
        <v>d) 0</v>
      </c>
      <c r="D429" s="22"/>
      <c r="G429" s="34">
        <f ca="1">IF(J426="FIN","",LOOKUP(I425,DATOS!A:A,DATOS!M:M))</f>
        <v>0</v>
      </c>
      <c r="I429" s="31" t="s">
        <v>43</v>
      </c>
      <c r="K429" s="16"/>
      <c r="L429" s="16"/>
      <c r="M429" s="16"/>
      <c r="N429" s="16"/>
      <c r="O429" s="16"/>
      <c r="P429" s="16"/>
      <c r="Q429" s="17" t="s">
        <v>3</v>
      </c>
      <c r="R429" s="16" t="str">
        <f>CONCATENATE(B429,Q429)</f>
        <v>D</v>
      </c>
      <c r="S429" s="16"/>
    </row>
    <row r="430" spans="1:19" ht="15.6" x14ac:dyDescent="0.25">
      <c r="A430" s="9"/>
      <c r="B430" s="26"/>
      <c r="C430" s="23"/>
      <c r="D430" s="24"/>
      <c r="J430" s="15"/>
    </row>
    <row r="431" spans="1:19" ht="15.6" x14ac:dyDescent="0.25">
      <c r="A431" s="9"/>
      <c r="B431" s="27"/>
      <c r="C431" s="19" t="str">
        <f ca="1">+CONCATENATE(K431,".- ",G431)</f>
        <v>72.- 0</v>
      </c>
      <c r="D431" s="20"/>
      <c r="E431" s="9"/>
      <c r="F431" s="9"/>
      <c r="G431" s="36">
        <f ca="1">IF(J432="FIN","",LOOKUP(I431,DATOS!A:A,DATOS!G:G))</f>
        <v>0</v>
      </c>
      <c r="H431" s="36">
        <f ca="1">IF(J432="FIN",0,LOOKUP(I431,DATOS!A:A,DATOS!N:N))</f>
        <v>0</v>
      </c>
      <c r="I431" s="31">
        <f>+I425+1</f>
        <v>234</v>
      </c>
      <c r="J431" s="56">
        <f>IF(LOOKUP(I431,DATOS!A:A,DATOS!C:C)=0,J425,(LOOKUP(I431,DATOS!A:A,DATOS!C:C)))</f>
        <v>3</v>
      </c>
      <c r="K431" s="18">
        <f>+K425+1</f>
        <v>72</v>
      </c>
      <c r="L431" s="16" t="s">
        <v>31</v>
      </c>
      <c r="M431" s="16" t="s">
        <v>32</v>
      </c>
      <c r="N431" s="16" t="s">
        <v>37</v>
      </c>
      <c r="O431" s="16" t="s">
        <v>33</v>
      </c>
      <c r="P431" s="16" t="s">
        <v>34</v>
      </c>
      <c r="Q431" s="16" t="s">
        <v>35</v>
      </c>
      <c r="R431" s="16" t="str">
        <f ca="1">CONCATENATE("X",H431)</f>
        <v>X0</v>
      </c>
      <c r="S431" s="16" t="s">
        <v>36</v>
      </c>
    </row>
    <row r="432" spans="1:19" ht="15.6" x14ac:dyDescent="0.25">
      <c r="A432" s="185">
        <f ca="1">IF($E$2="X",0,IF(K433&gt;2,H431,K433))</f>
        <v>0</v>
      </c>
      <c r="B432" s="25"/>
      <c r="C432" s="21" t="str">
        <f ca="1">+CONCATENATE(I432," ",G432)</f>
        <v>a) 0</v>
      </c>
      <c r="D432" s="22"/>
      <c r="G432" s="34">
        <f ca="1">IF(J432="FIN","",LOOKUP(I431,DATOS!A:A,DATOS!J:J))</f>
        <v>0</v>
      </c>
      <c r="I432" s="31" t="s">
        <v>53</v>
      </c>
      <c r="J432" s="37" t="str">
        <f>IF(J426="FIN","FIN",IF(J431=J425,"","FIN"))</f>
        <v/>
      </c>
      <c r="K432" s="16" t="s">
        <v>5</v>
      </c>
      <c r="L432" s="16">
        <f ca="1">IF(M432&gt;0,0,P432)</f>
        <v>0</v>
      </c>
      <c r="M432" s="16">
        <f ca="1">IF(P433&gt;0,1,0)</f>
        <v>0</v>
      </c>
      <c r="N432" s="16">
        <f ca="1">IF(M432=1,-1/COUNTA(Q432:Q435),0)</f>
        <v>0</v>
      </c>
      <c r="O432" s="16">
        <f>COUNTA(B432:B435)</f>
        <v>0</v>
      </c>
      <c r="P432" s="16">
        <f ca="1">COUNTIF(R432:R435,R431)</f>
        <v>0</v>
      </c>
      <c r="Q432" s="17" t="s">
        <v>0</v>
      </c>
      <c r="R432" s="16" t="str">
        <f>CONCATENATE(B432,Q432)</f>
        <v>A</v>
      </c>
      <c r="S432" s="16">
        <f ca="1">IF(P432&gt;0,P432+O432,O432*3)</f>
        <v>0</v>
      </c>
    </row>
    <row r="433" spans="1:19" ht="15.6" x14ac:dyDescent="0.25">
      <c r="A433" s="185"/>
      <c r="B433" s="25"/>
      <c r="C433" s="21" t="str">
        <f ca="1">+CONCATENATE(I433," ",G433)</f>
        <v>b) 0</v>
      </c>
      <c r="D433" s="22"/>
      <c r="G433" s="34">
        <f ca="1">IF(J432="FIN","",LOOKUP(I431,DATOS!A:A,DATOS!K:K))</f>
        <v>0</v>
      </c>
      <c r="I433" s="31" t="s">
        <v>52</v>
      </c>
      <c r="K433" s="16">
        <f ca="1">S432</f>
        <v>0</v>
      </c>
      <c r="L433" s="16"/>
      <c r="M433" s="16"/>
      <c r="N433" s="16"/>
      <c r="O433" s="16"/>
      <c r="P433" s="16">
        <f ca="1">O432-P432</f>
        <v>0</v>
      </c>
      <c r="Q433" s="17" t="s">
        <v>1</v>
      </c>
      <c r="R433" s="16" t="str">
        <f>CONCATENATE(B433,Q433)</f>
        <v>B</v>
      </c>
      <c r="S433" s="16"/>
    </row>
    <row r="434" spans="1:19" ht="15.6" x14ac:dyDescent="0.25">
      <c r="A434" s="185"/>
      <c r="B434" s="25"/>
      <c r="C434" s="21" t="str">
        <f ca="1">+CONCATENATE(I434," ",G434)</f>
        <v>c) 0</v>
      </c>
      <c r="D434" s="22"/>
      <c r="G434" s="34">
        <f ca="1">IF(J432="FIN","",LOOKUP(I431,DATOS!A:A,DATOS!L:L))</f>
        <v>0</v>
      </c>
      <c r="I434" s="31" t="s">
        <v>51</v>
      </c>
      <c r="K434" s="16"/>
      <c r="L434" s="16"/>
      <c r="M434" s="16"/>
      <c r="N434" s="16"/>
      <c r="O434" s="16"/>
      <c r="P434" s="16"/>
      <c r="Q434" s="17" t="s">
        <v>2</v>
      </c>
      <c r="R434" s="16" t="str">
        <f>CONCATENATE(B434,Q434)</f>
        <v>C</v>
      </c>
      <c r="S434" s="16"/>
    </row>
    <row r="435" spans="1:19" ht="15.6" x14ac:dyDescent="0.25">
      <c r="A435" s="185"/>
      <c r="B435" s="25"/>
      <c r="C435" s="21" t="str">
        <f ca="1">+CONCATENATE(I435," ",G435)</f>
        <v>d) 0</v>
      </c>
      <c r="D435" s="22"/>
      <c r="G435" s="34">
        <f ca="1">IF(J432="FIN","",LOOKUP(I431,DATOS!A:A,DATOS!M:M))</f>
        <v>0</v>
      </c>
      <c r="I435" s="31" t="s">
        <v>43</v>
      </c>
      <c r="K435" s="16"/>
      <c r="L435" s="16"/>
      <c r="M435" s="16"/>
      <c r="N435" s="16"/>
      <c r="O435" s="16"/>
      <c r="P435" s="16"/>
      <c r="Q435" s="17" t="s">
        <v>3</v>
      </c>
      <c r="R435" s="16" t="str">
        <f>CONCATENATE(B435,Q435)</f>
        <v>D</v>
      </c>
      <c r="S435" s="16"/>
    </row>
    <row r="436" spans="1:19" ht="15.6" x14ac:dyDescent="0.25">
      <c r="A436" s="9"/>
      <c r="B436" s="26"/>
      <c r="C436" s="23"/>
      <c r="D436" s="24"/>
      <c r="J436" s="15"/>
    </row>
    <row r="437" spans="1:19" ht="15.6" x14ac:dyDescent="0.25">
      <c r="A437" s="9"/>
      <c r="B437" s="27"/>
      <c r="C437" s="19" t="str">
        <f>+CONCATENATE(K437,".- ",G437)</f>
        <v xml:space="preserve">73.- </v>
      </c>
      <c r="D437" s="20"/>
      <c r="E437" s="9"/>
      <c r="F437" s="9"/>
      <c r="G437" s="36" t="str">
        <f>IF(J438="FIN","",LOOKUP(I437,DATOS!A:A,DATOS!G:G))</f>
        <v/>
      </c>
      <c r="H437" s="36">
        <f>IF(J438="FIN",0,LOOKUP(I437,DATOS!A:A,DATOS!N:N))</f>
        <v>0</v>
      </c>
      <c r="I437" s="31">
        <f>+I431+1</f>
        <v>235</v>
      </c>
      <c r="J437" s="56">
        <f>IF(LOOKUP(I437,DATOS!A:A,DATOS!C:C)=0,J431,(LOOKUP(I437,DATOS!A:A,DATOS!C:C)))</f>
        <v>4</v>
      </c>
      <c r="K437" s="18">
        <f>+K431+1</f>
        <v>73</v>
      </c>
      <c r="L437" s="16" t="s">
        <v>31</v>
      </c>
      <c r="M437" s="16" t="s">
        <v>32</v>
      </c>
      <c r="N437" s="16" t="s">
        <v>37</v>
      </c>
      <c r="O437" s="16" t="s">
        <v>33</v>
      </c>
      <c r="P437" s="16" t="s">
        <v>34</v>
      </c>
      <c r="Q437" s="16" t="s">
        <v>35</v>
      </c>
      <c r="R437" s="16" t="str">
        <f>CONCATENATE("X",H437)</f>
        <v>X0</v>
      </c>
      <c r="S437" s="16" t="s">
        <v>36</v>
      </c>
    </row>
    <row r="438" spans="1:19" ht="15.6" x14ac:dyDescent="0.25">
      <c r="A438" s="185">
        <f>IF($E$2="X",0,IF(K439&gt;2,H437,K439))</f>
        <v>0</v>
      </c>
      <c r="B438" s="25"/>
      <c r="C438" s="21" t="str">
        <f>+CONCATENATE(I438," ",G438)</f>
        <v xml:space="preserve">a) </v>
      </c>
      <c r="D438" s="22"/>
      <c r="G438" s="34" t="str">
        <f>IF(J438="FIN","",LOOKUP(I437,DATOS!A:A,DATOS!J:J))</f>
        <v/>
      </c>
      <c r="I438" s="31" t="s">
        <v>53</v>
      </c>
      <c r="J438" s="37" t="str">
        <f>IF(J432="FIN","FIN",IF(J437=J431,"","FIN"))</f>
        <v>FIN</v>
      </c>
      <c r="K438" s="16" t="s">
        <v>5</v>
      </c>
      <c r="L438" s="16">
        <f>IF(M438&gt;0,0,P438)</f>
        <v>0</v>
      </c>
      <c r="M438" s="16">
        <f>IF(P439&gt;0,1,0)</f>
        <v>0</v>
      </c>
      <c r="N438" s="16">
        <f>IF(M438=1,-1/COUNTA(Q438:Q441),0)</f>
        <v>0</v>
      </c>
      <c r="O438" s="16">
        <f>COUNTA(B438:B441)</f>
        <v>0</v>
      </c>
      <c r="P438" s="16">
        <f>COUNTIF(R438:R441,R437)</f>
        <v>0</v>
      </c>
      <c r="Q438" s="17" t="s">
        <v>0</v>
      </c>
      <c r="R438" s="16" t="str">
        <f>CONCATENATE(B438,Q438)</f>
        <v>A</v>
      </c>
      <c r="S438" s="16">
        <f>IF(P438&gt;0,P438+O438,O438*3)</f>
        <v>0</v>
      </c>
    </row>
    <row r="439" spans="1:19" ht="15.6" x14ac:dyDescent="0.25">
      <c r="A439" s="185"/>
      <c r="B439" s="25"/>
      <c r="C439" s="21" t="str">
        <f>+CONCATENATE(I439," ",G439)</f>
        <v xml:space="preserve">b) </v>
      </c>
      <c r="D439" s="22"/>
      <c r="G439" s="34" t="str">
        <f>IF(J438="FIN","",LOOKUP(I437,DATOS!A:A,DATOS!K:K))</f>
        <v/>
      </c>
      <c r="I439" s="31" t="s">
        <v>52</v>
      </c>
      <c r="K439" s="16">
        <f>S438</f>
        <v>0</v>
      </c>
      <c r="L439" s="16"/>
      <c r="M439" s="16"/>
      <c r="N439" s="16"/>
      <c r="O439" s="16"/>
      <c r="P439" s="16">
        <f>O438-P438</f>
        <v>0</v>
      </c>
      <c r="Q439" s="17" t="s">
        <v>1</v>
      </c>
      <c r="R439" s="16" t="str">
        <f>CONCATENATE(B439,Q439)</f>
        <v>B</v>
      </c>
      <c r="S439" s="16"/>
    </row>
    <row r="440" spans="1:19" ht="15.6" x14ac:dyDescent="0.25">
      <c r="A440" s="185"/>
      <c r="B440" s="25"/>
      <c r="C440" s="21" t="str">
        <f>+CONCATENATE(I440," ",G440)</f>
        <v xml:space="preserve">c) </v>
      </c>
      <c r="D440" s="22"/>
      <c r="G440" s="34" t="str">
        <f>IF(J438="FIN","",LOOKUP(I437,DATOS!A:A,DATOS!L:L))</f>
        <v/>
      </c>
      <c r="I440" s="31" t="s">
        <v>51</v>
      </c>
      <c r="K440" s="16"/>
      <c r="L440" s="16"/>
      <c r="M440" s="16"/>
      <c r="N440" s="16"/>
      <c r="O440" s="16"/>
      <c r="P440" s="16"/>
      <c r="Q440" s="17" t="s">
        <v>2</v>
      </c>
      <c r="R440" s="16" t="str">
        <f>CONCATENATE(B440,Q440)</f>
        <v>C</v>
      </c>
      <c r="S440" s="16"/>
    </row>
    <row r="441" spans="1:19" ht="15.6" x14ac:dyDescent="0.25">
      <c r="A441" s="185"/>
      <c r="B441" s="25"/>
      <c r="C441" s="21" t="str">
        <f>+CONCATENATE(I441," ",G441)</f>
        <v xml:space="preserve">d) </v>
      </c>
      <c r="D441" s="22"/>
      <c r="G441" s="34" t="str">
        <f>IF(J438="FIN","",LOOKUP(I437,DATOS!A:A,DATOS!M:M))</f>
        <v/>
      </c>
      <c r="I441" s="31" t="s">
        <v>43</v>
      </c>
      <c r="K441" s="16"/>
      <c r="L441" s="16"/>
      <c r="M441" s="16"/>
      <c r="N441" s="16"/>
      <c r="O441" s="16"/>
      <c r="P441" s="16"/>
      <c r="Q441" s="17" t="s">
        <v>3</v>
      </c>
      <c r="R441" s="16" t="str">
        <f>CONCATENATE(B441,Q441)</f>
        <v>D</v>
      </c>
      <c r="S441" s="16"/>
    </row>
    <row r="442" spans="1:19" ht="15.6" x14ac:dyDescent="0.25">
      <c r="A442" s="9"/>
      <c r="B442" s="26"/>
      <c r="C442" s="23"/>
      <c r="D442" s="24"/>
      <c r="J442" s="15"/>
    </row>
    <row r="443" spans="1:19" ht="15.6" x14ac:dyDescent="0.25">
      <c r="A443" s="9"/>
      <c r="B443" s="27"/>
      <c r="C443" s="19" t="str">
        <f>+CONCATENATE(K443,".- ",G443)</f>
        <v xml:space="preserve">74.- </v>
      </c>
      <c r="D443" s="20"/>
      <c r="E443" s="9"/>
      <c r="F443" s="9"/>
      <c r="G443" s="36" t="str">
        <f>IF(J444="FIN","",LOOKUP(I443,DATOS!A:A,DATOS!G:G))</f>
        <v/>
      </c>
      <c r="H443" s="36">
        <f>IF(J444="FIN",0,LOOKUP(I443,DATOS!A:A,DATOS!N:N))</f>
        <v>0</v>
      </c>
      <c r="I443" s="31">
        <f>+I437+1</f>
        <v>236</v>
      </c>
      <c r="J443" s="56">
        <f>IF(LOOKUP(I443,DATOS!A:A,DATOS!C:C)=0,J437,(LOOKUP(I443,DATOS!A:A,DATOS!C:C)))</f>
        <v>4</v>
      </c>
      <c r="K443" s="18">
        <f>+K437+1</f>
        <v>74</v>
      </c>
      <c r="L443" s="16" t="s">
        <v>31</v>
      </c>
      <c r="M443" s="16" t="s">
        <v>32</v>
      </c>
      <c r="N443" s="16" t="s">
        <v>37</v>
      </c>
      <c r="O443" s="16" t="s">
        <v>33</v>
      </c>
      <c r="P443" s="16" t="s">
        <v>34</v>
      </c>
      <c r="Q443" s="16" t="s">
        <v>35</v>
      </c>
      <c r="R443" s="16" t="str">
        <f>CONCATENATE("X",H443)</f>
        <v>X0</v>
      </c>
      <c r="S443" s="16" t="s">
        <v>36</v>
      </c>
    </row>
    <row r="444" spans="1:19" ht="15.6" x14ac:dyDescent="0.25">
      <c r="A444" s="185">
        <f>IF($E$2="X",0,IF(K445&gt;2,H443,K445))</f>
        <v>0</v>
      </c>
      <c r="B444" s="25"/>
      <c r="C444" s="21" t="str">
        <f>+CONCATENATE(I444," ",G444)</f>
        <v xml:space="preserve">a) </v>
      </c>
      <c r="D444" s="22"/>
      <c r="G444" s="34" t="str">
        <f>IF(J444="FIN","",LOOKUP(I443,DATOS!A:A,DATOS!J:J))</f>
        <v/>
      </c>
      <c r="I444" s="31" t="s">
        <v>53</v>
      </c>
      <c r="J444" s="37" t="str">
        <f>IF(J438="FIN","FIN",IF(J443=J437,"","FIN"))</f>
        <v>FIN</v>
      </c>
      <c r="K444" s="16" t="s">
        <v>5</v>
      </c>
      <c r="L444" s="16">
        <f>IF(M444&gt;0,0,P444)</f>
        <v>0</v>
      </c>
      <c r="M444" s="16">
        <f>IF(P445&gt;0,1,0)</f>
        <v>0</v>
      </c>
      <c r="N444" s="16">
        <f>IF(M444=1,-1/COUNTA(Q444:Q447),0)</f>
        <v>0</v>
      </c>
      <c r="O444" s="16">
        <f>COUNTA(B444:B447)</f>
        <v>0</v>
      </c>
      <c r="P444" s="16">
        <f>COUNTIF(R444:R447,R443)</f>
        <v>0</v>
      </c>
      <c r="Q444" s="17" t="s">
        <v>0</v>
      </c>
      <c r="R444" s="16" t="str">
        <f>CONCATENATE(B444,Q444)</f>
        <v>A</v>
      </c>
      <c r="S444" s="16">
        <f>IF(P444&gt;0,P444+O444,O444*3)</f>
        <v>0</v>
      </c>
    </row>
    <row r="445" spans="1:19" ht="15.6" x14ac:dyDescent="0.25">
      <c r="A445" s="185"/>
      <c r="B445" s="25"/>
      <c r="C445" s="21" t="str">
        <f>+CONCATENATE(I445," ",G445)</f>
        <v xml:space="preserve">b) </v>
      </c>
      <c r="D445" s="22"/>
      <c r="G445" s="34" t="str">
        <f>IF(J444="FIN","",LOOKUP(I443,DATOS!A:A,DATOS!K:K))</f>
        <v/>
      </c>
      <c r="I445" s="31" t="s">
        <v>52</v>
      </c>
      <c r="K445" s="16">
        <f>S444</f>
        <v>0</v>
      </c>
      <c r="L445" s="16"/>
      <c r="M445" s="16"/>
      <c r="N445" s="16"/>
      <c r="O445" s="16"/>
      <c r="P445" s="16">
        <f>O444-P444</f>
        <v>0</v>
      </c>
      <c r="Q445" s="17" t="s">
        <v>1</v>
      </c>
      <c r="R445" s="16" t="str">
        <f>CONCATENATE(B445,Q445)</f>
        <v>B</v>
      </c>
      <c r="S445" s="16"/>
    </row>
    <row r="446" spans="1:19" ht="15.6" x14ac:dyDescent="0.25">
      <c r="A446" s="185"/>
      <c r="B446" s="25"/>
      <c r="C446" s="21" t="str">
        <f>+CONCATENATE(I446," ",G446)</f>
        <v xml:space="preserve">c) </v>
      </c>
      <c r="D446" s="22"/>
      <c r="G446" s="34" t="str">
        <f>IF(J444="FIN","",LOOKUP(I443,DATOS!A:A,DATOS!L:L))</f>
        <v/>
      </c>
      <c r="I446" s="31" t="s">
        <v>51</v>
      </c>
      <c r="K446" s="16"/>
      <c r="L446" s="16"/>
      <c r="M446" s="16"/>
      <c r="N446" s="16"/>
      <c r="O446" s="16"/>
      <c r="P446" s="16"/>
      <c r="Q446" s="17" t="s">
        <v>2</v>
      </c>
      <c r="R446" s="16" t="str">
        <f>CONCATENATE(B446,Q446)</f>
        <v>C</v>
      </c>
      <c r="S446" s="16"/>
    </row>
    <row r="447" spans="1:19" ht="15.6" x14ac:dyDescent="0.25">
      <c r="A447" s="185"/>
      <c r="B447" s="25"/>
      <c r="C447" s="21" t="str">
        <f>+CONCATENATE(I447," ",G447)</f>
        <v xml:space="preserve">d) </v>
      </c>
      <c r="D447" s="22"/>
      <c r="G447" s="34" t="str">
        <f>IF(J444="FIN","",LOOKUP(I443,DATOS!A:A,DATOS!M:M))</f>
        <v/>
      </c>
      <c r="I447" s="31" t="s">
        <v>43</v>
      </c>
      <c r="K447" s="16"/>
      <c r="L447" s="16"/>
      <c r="M447" s="16"/>
      <c r="N447" s="16"/>
      <c r="O447" s="16"/>
      <c r="P447" s="16"/>
      <c r="Q447" s="17" t="s">
        <v>3</v>
      </c>
      <c r="R447" s="16" t="str">
        <f>CONCATENATE(B447,Q447)</f>
        <v>D</v>
      </c>
      <c r="S447" s="16"/>
    </row>
    <row r="448" spans="1:19" ht="15.6" x14ac:dyDescent="0.25">
      <c r="A448" s="9"/>
      <c r="B448" s="26"/>
      <c r="C448" s="23"/>
      <c r="D448" s="24"/>
      <c r="J448" s="15"/>
    </row>
    <row r="449" spans="1:19" ht="15.6" x14ac:dyDescent="0.25">
      <c r="A449" s="9"/>
      <c r="B449" s="27"/>
      <c r="C449" s="19" t="str">
        <f>+CONCATENATE(K449,".- ",G449)</f>
        <v xml:space="preserve">75.- </v>
      </c>
      <c r="D449" s="20"/>
      <c r="E449" s="9"/>
      <c r="F449" s="9"/>
      <c r="G449" s="36" t="str">
        <f>IF(J450="FIN","",LOOKUP(I449,DATOS!A:A,DATOS!G:G))</f>
        <v/>
      </c>
      <c r="H449" s="36">
        <f>IF(J450="FIN",0,LOOKUP(I449,DATOS!A:A,DATOS!N:N))</f>
        <v>0</v>
      </c>
      <c r="I449" s="31">
        <f>+I443+1</f>
        <v>237</v>
      </c>
      <c r="J449" s="56">
        <f>IF(LOOKUP(I449,DATOS!A:A,DATOS!C:C)=0,J443,(LOOKUP(I449,DATOS!A:A,DATOS!C:C)))</f>
        <v>4</v>
      </c>
      <c r="K449" s="18">
        <f>+K443+1</f>
        <v>75</v>
      </c>
      <c r="L449" s="16" t="s">
        <v>31</v>
      </c>
      <c r="M449" s="16" t="s">
        <v>32</v>
      </c>
      <c r="N449" s="16" t="s">
        <v>37</v>
      </c>
      <c r="O449" s="16" t="s">
        <v>33</v>
      </c>
      <c r="P449" s="16" t="s">
        <v>34</v>
      </c>
      <c r="Q449" s="16" t="s">
        <v>35</v>
      </c>
      <c r="R449" s="16" t="str">
        <f>CONCATENATE("X",H449)</f>
        <v>X0</v>
      </c>
      <c r="S449" s="16" t="s">
        <v>36</v>
      </c>
    </row>
    <row r="450" spans="1:19" ht="15.6" x14ac:dyDescent="0.25">
      <c r="A450" s="185">
        <f>IF($E$2="X",0,IF(K451&gt;2,H449,K451))</f>
        <v>0</v>
      </c>
      <c r="B450" s="25"/>
      <c r="C450" s="21" t="str">
        <f>+CONCATENATE(I450," ",G450)</f>
        <v xml:space="preserve">a) </v>
      </c>
      <c r="D450" s="22"/>
      <c r="G450" s="34" t="str">
        <f>IF(J450="FIN","",LOOKUP(I449,DATOS!A:A,DATOS!J:J))</f>
        <v/>
      </c>
      <c r="I450" s="31" t="s">
        <v>53</v>
      </c>
      <c r="J450" s="37" t="str">
        <f>IF(J444="FIN","FIN",IF(J449=J443,"","FIN"))</f>
        <v>FIN</v>
      </c>
      <c r="K450" s="16" t="s">
        <v>5</v>
      </c>
      <c r="L450" s="16">
        <f>IF(M450&gt;0,0,P450)</f>
        <v>0</v>
      </c>
      <c r="M450" s="16">
        <f>IF(P451&gt;0,1,0)</f>
        <v>0</v>
      </c>
      <c r="N450" s="16">
        <f>IF(M450=1,-1/COUNTA(Q450:Q453),0)</f>
        <v>0</v>
      </c>
      <c r="O450" s="16">
        <f>COUNTA(B450:B453)</f>
        <v>0</v>
      </c>
      <c r="P450" s="16">
        <f>COUNTIF(R450:R453,R449)</f>
        <v>0</v>
      </c>
      <c r="Q450" s="17" t="s">
        <v>0</v>
      </c>
      <c r="R450" s="16" t="str">
        <f>CONCATENATE(B450,Q450)</f>
        <v>A</v>
      </c>
      <c r="S450" s="16">
        <f>IF(P450&gt;0,P450+O450,O450*3)</f>
        <v>0</v>
      </c>
    </row>
    <row r="451" spans="1:19" ht="15.6" x14ac:dyDescent="0.25">
      <c r="A451" s="185"/>
      <c r="B451" s="25"/>
      <c r="C451" s="21" t="str">
        <f>+CONCATENATE(I451," ",G451)</f>
        <v xml:space="preserve">b) </v>
      </c>
      <c r="D451" s="22"/>
      <c r="G451" s="34" t="str">
        <f>IF(J450="FIN","",LOOKUP(I449,DATOS!A:A,DATOS!K:K))</f>
        <v/>
      </c>
      <c r="I451" s="31" t="s">
        <v>52</v>
      </c>
      <c r="K451" s="16">
        <f>S450</f>
        <v>0</v>
      </c>
      <c r="L451" s="16"/>
      <c r="M451" s="16"/>
      <c r="N451" s="16"/>
      <c r="O451" s="16"/>
      <c r="P451" s="16">
        <f>O450-P450</f>
        <v>0</v>
      </c>
      <c r="Q451" s="17" t="s">
        <v>1</v>
      </c>
      <c r="R451" s="16" t="str">
        <f>CONCATENATE(B451,Q451)</f>
        <v>B</v>
      </c>
      <c r="S451" s="16"/>
    </row>
    <row r="452" spans="1:19" ht="15.6" x14ac:dyDescent="0.25">
      <c r="A452" s="185"/>
      <c r="B452" s="25"/>
      <c r="C452" s="21" t="str">
        <f>+CONCATENATE(I452," ",G452)</f>
        <v xml:space="preserve">c) </v>
      </c>
      <c r="D452" s="22"/>
      <c r="G452" s="34" t="str">
        <f>IF(J450="FIN","",LOOKUP(I449,DATOS!A:A,DATOS!L:L))</f>
        <v/>
      </c>
      <c r="I452" s="31" t="s">
        <v>51</v>
      </c>
      <c r="K452" s="16"/>
      <c r="L452" s="16"/>
      <c r="M452" s="16"/>
      <c r="N452" s="16"/>
      <c r="O452" s="16"/>
      <c r="P452" s="16"/>
      <c r="Q452" s="17" t="s">
        <v>2</v>
      </c>
      <c r="R452" s="16" t="str">
        <f>CONCATENATE(B452,Q452)</f>
        <v>C</v>
      </c>
      <c r="S452" s="16"/>
    </row>
    <row r="453" spans="1:19" ht="15.6" x14ac:dyDescent="0.25">
      <c r="A453" s="185"/>
      <c r="B453" s="25"/>
      <c r="C453" s="21" t="str">
        <f>+CONCATENATE(I453," ",G453)</f>
        <v xml:space="preserve">d) </v>
      </c>
      <c r="D453" s="22"/>
      <c r="G453" s="34" t="str">
        <f>IF(J450="FIN","",LOOKUP(I449,DATOS!A:A,DATOS!M:M))</f>
        <v/>
      </c>
      <c r="I453" s="31" t="s">
        <v>43</v>
      </c>
      <c r="K453" s="16"/>
      <c r="L453" s="16"/>
      <c r="M453" s="16"/>
      <c r="N453" s="16"/>
      <c r="O453" s="16"/>
      <c r="P453" s="16"/>
      <c r="Q453" s="17" t="s">
        <v>3</v>
      </c>
      <c r="R453" s="16" t="str">
        <f>CONCATENATE(B453,Q453)</f>
        <v>D</v>
      </c>
      <c r="S453" s="16"/>
    </row>
    <row r="454" spans="1:19" ht="15.6" x14ac:dyDescent="0.25">
      <c r="A454" s="9"/>
      <c r="B454" s="26"/>
      <c r="C454" s="23"/>
      <c r="D454" s="24"/>
      <c r="J454" s="15"/>
    </row>
    <row r="455" spans="1:19" ht="15.6" x14ac:dyDescent="0.25">
      <c r="A455" s="9"/>
      <c r="B455" s="27"/>
      <c r="C455" s="19" t="str">
        <f>+CONCATENATE(K455,".- ",G455)</f>
        <v xml:space="preserve">76.- </v>
      </c>
      <c r="D455" s="20"/>
      <c r="E455" s="9"/>
      <c r="F455" s="9"/>
      <c r="G455" s="36" t="str">
        <f>IF(J456="FIN","",LOOKUP(I455,DATOS!A:A,DATOS!G:G))</f>
        <v/>
      </c>
      <c r="H455" s="36">
        <f>IF(J456="FIN",0,LOOKUP(I455,DATOS!A:A,DATOS!N:N))</f>
        <v>0</v>
      </c>
      <c r="I455" s="31">
        <f>+I449+1</f>
        <v>238</v>
      </c>
      <c r="J455" s="56">
        <f>IF(LOOKUP(I455,DATOS!A:A,DATOS!C:C)=0,J449,(LOOKUP(I455,DATOS!A:A,DATOS!C:C)))</f>
        <v>4</v>
      </c>
      <c r="K455" s="18">
        <f>+K449+1</f>
        <v>76</v>
      </c>
      <c r="L455" s="16" t="s">
        <v>31</v>
      </c>
      <c r="M455" s="16" t="s">
        <v>32</v>
      </c>
      <c r="N455" s="16" t="s">
        <v>37</v>
      </c>
      <c r="O455" s="16" t="s">
        <v>33</v>
      </c>
      <c r="P455" s="16" t="s">
        <v>34</v>
      </c>
      <c r="Q455" s="16" t="s">
        <v>35</v>
      </c>
      <c r="R455" s="16" t="str">
        <f>CONCATENATE("X",H455)</f>
        <v>X0</v>
      </c>
      <c r="S455" s="16" t="s">
        <v>36</v>
      </c>
    </row>
    <row r="456" spans="1:19" ht="15.6" x14ac:dyDescent="0.25">
      <c r="A456" s="185">
        <f>IF($E$2="X",0,IF(K457&gt;2,H455,K457))</f>
        <v>0</v>
      </c>
      <c r="B456" s="25"/>
      <c r="C456" s="21" t="str">
        <f>+CONCATENATE(I456," ",G456)</f>
        <v xml:space="preserve">a) </v>
      </c>
      <c r="D456" s="22"/>
      <c r="G456" s="34" t="str">
        <f>IF(J456="FIN","",LOOKUP(I455,DATOS!A:A,DATOS!J:J))</f>
        <v/>
      </c>
      <c r="I456" s="31" t="s">
        <v>53</v>
      </c>
      <c r="J456" s="37" t="str">
        <f>IF(J450="FIN","FIN",IF(J455=J449,"","FIN"))</f>
        <v>FIN</v>
      </c>
      <c r="K456" s="16" t="s">
        <v>5</v>
      </c>
      <c r="L456" s="16">
        <f>IF(M456&gt;0,0,P456)</f>
        <v>0</v>
      </c>
      <c r="M456" s="16">
        <f>IF(P457&gt;0,1,0)</f>
        <v>0</v>
      </c>
      <c r="N456" s="16">
        <f>IF(M456=1,-1/COUNTA(Q456:Q459),0)</f>
        <v>0</v>
      </c>
      <c r="O456" s="16">
        <f>COUNTA(B456:B459)</f>
        <v>0</v>
      </c>
      <c r="P456" s="16">
        <f>COUNTIF(R456:R459,R455)</f>
        <v>0</v>
      </c>
      <c r="Q456" s="17" t="s">
        <v>0</v>
      </c>
      <c r="R456" s="16" t="str">
        <f>CONCATENATE(B456,Q456)</f>
        <v>A</v>
      </c>
      <c r="S456" s="16">
        <f>IF(P456&gt;0,P456+O456,O456*3)</f>
        <v>0</v>
      </c>
    </row>
    <row r="457" spans="1:19" ht="15.6" x14ac:dyDescent="0.25">
      <c r="A457" s="185"/>
      <c r="B457" s="25"/>
      <c r="C457" s="21" t="str">
        <f>+CONCATENATE(I457," ",G457)</f>
        <v xml:space="preserve">b) </v>
      </c>
      <c r="D457" s="22"/>
      <c r="G457" s="34" t="str">
        <f>IF(J456="FIN","",LOOKUP(I455,DATOS!A:A,DATOS!K:K))</f>
        <v/>
      </c>
      <c r="I457" s="31" t="s">
        <v>52</v>
      </c>
      <c r="K457" s="16">
        <f>S456</f>
        <v>0</v>
      </c>
      <c r="L457" s="16"/>
      <c r="M457" s="16"/>
      <c r="N457" s="16"/>
      <c r="O457" s="16"/>
      <c r="P457" s="16">
        <f>O456-P456</f>
        <v>0</v>
      </c>
      <c r="Q457" s="17" t="s">
        <v>1</v>
      </c>
      <c r="R457" s="16" t="str">
        <f>CONCATENATE(B457,Q457)</f>
        <v>B</v>
      </c>
      <c r="S457" s="16"/>
    </row>
    <row r="458" spans="1:19" ht="15.6" x14ac:dyDescent="0.25">
      <c r="A458" s="185"/>
      <c r="B458" s="25"/>
      <c r="C458" s="21" t="str">
        <f>+CONCATENATE(I458," ",G458)</f>
        <v xml:space="preserve">c) </v>
      </c>
      <c r="D458" s="22"/>
      <c r="G458" s="34" t="str">
        <f>IF(J456="FIN","",LOOKUP(I455,DATOS!A:A,DATOS!L:L))</f>
        <v/>
      </c>
      <c r="I458" s="31" t="s">
        <v>51</v>
      </c>
      <c r="K458" s="16"/>
      <c r="L458" s="16"/>
      <c r="M458" s="16"/>
      <c r="N458" s="16"/>
      <c r="O458" s="16"/>
      <c r="P458" s="16"/>
      <c r="Q458" s="17" t="s">
        <v>2</v>
      </c>
      <c r="R458" s="16" t="str">
        <f>CONCATENATE(B458,Q458)</f>
        <v>C</v>
      </c>
      <c r="S458" s="16"/>
    </row>
    <row r="459" spans="1:19" ht="15.6" x14ac:dyDescent="0.25">
      <c r="A459" s="185"/>
      <c r="B459" s="25"/>
      <c r="C459" s="21" t="str">
        <f>+CONCATENATE(I459," ",G459)</f>
        <v xml:space="preserve">d) </v>
      </c>
      <c r="D459" s="22"/>
      <c r="G459" s="34" t="str">
        <f>IF(J456="FIN","",LOOKUP(I455,DATOS!A:A,DATOS!M:M))</f>
        <v/>
      </c>
      <c r="I459" s="31" t="s">
        <v>43</v>
      </c>
      <c r="K459" s="16"/>
      <c r="L459" s="16"/>
      <c r="M459" s="16"/>
      <c r="N459" s="16"/>
      <c r="O459" s="16"/>
      <c r="P459" s="16"/>
      <c r="Q459" s="17" t="s">
        <v>3</v>
      </c>
      <c r="R459" s="16" t="str">
        <f>CONCATENATE(B459,Q459)</f>
        <v>D</v>
      </c>
      <c r="S459" s="16"/>
    </row>
    <row r="460" spans="1:19" ht="15.6" x14ac:dyDescent="0.25">
      <c r="A460" s="9"/>
      <c r="B460" s="26"/>
      <c r="C460" s="23"/>
      <c r="D460" s="24"/>
      <c r="J460" s="15"/>
    </row>
    <row r="461" spans="1:19" ht="15.6" x14ac:dyDescent="0.25">
      <c r="A461" s="9"/>
      <c r="B461" s="27"/>
      <c r="C461" s="19" t="str">
        <f>+CONCATENATE(K461,".- ",G461)</f>
        <v xml:space="preserve">77.- </v>
      </c>
      <c r="D461" s="20"/>
      <c r="E461" s="9"/>
      <c r="F461" s="9"/>
      <c r="G461" s="36" t="str">
        <f>IF(J462="FIN","",LOOKUP(I461,DATOS!A:A,DATOS!G:G))</f>
        <v/>
      </c>
      <c r="H461" s="36">
        <f>IF(J462="FIN",0,LOOKUP(I461,DATOS!A:A,DATOS!N:N))</f>
        <v>0</v>
      </c>
      <c r="I461" s="31">
        <f>+I455+1</f>
        <v>239</v>
      </c>
      <c r="J461" s="56">
        <f>IF(LOOKUP(I461,DATOS!A:A,DATOS!C:C)=0,J455,(LOOKUP(I461,DATOS!A:A,DATOS!C:C)))</f>
        <v>4</v>
      </c>
      <c r="K461" s="18">
        <f>+K455+1</f>
        <v>77</v>
      </c>
      <c r="L461" s="16" t="s">
        <v>31</v>
      </c>
      <c r="M461" s="16" t="s">
        <v>32</v>
      </c>
      <c r="N461" s="16" t="s">
        <v>37</v>
      </c>
      <c r="O461" s="16" t="s">
        <v>33</v>
      </c>
      <c r="P461" s="16" t="s">
        <v>34</v>
      </c>
      <c r="Q461" s="16" t="s">
        <v>35</v>
      </c>
      <c r="R461" s="16" t="str">
        <f>CONCATENATE("X",H461)</f>
        <v>X0</v>
      </c>
      <c r="S461" s="16" t="s">
        <v>36</v>
      </c>
    </row>
    <row r="462" spans="1:19" ht="15.6" x14ac:dyDescent="0.25">
      <c r="A462" s="185">
        <f>IF($E$2="X",0,IF(K463&gt;2,H461,K463))</f>
        <v>0</v>
      </c>
      <c r="B462" s="25"/>
      <c r="C462" s="21" t="str">
        <f>+CONCATENATE(I462," ",G462)</f>
        <v xml:space="preserve">a) </v>
      </c>
      <c r="D462" s="22"/>
      <c r="G462" s="34" t="str">
        <f>IF(J462="FIN","",LOOKUP(I461,DATOS!A:A,DATOS!J:J))</f>
        <v/>
      </c>
      <c r="I462" s="31" t="s">
        <v>53</v>
      </c>
      <c r="J462" s="37" t="str">
        <f>IF(J456="FIN","FIN",IF(J461=J455,"","FIN"))</f>
        <v>FIN</v>
      </c>
      <c r="K462" s="16" t="s">
        <v>5</v>
      </c>
      <c r="L462" s="16">
        <f>IF(M462&gt;0,0,P462)</f>
        <v>0</v>
      </c>
      <c r="M462" s="16">
        <f>IF(P463&gt;0,1,0)</f>
        <v>0</v>
      </c>
      <c r="N462" s="16">
        <f>IF(M462=1,-1/COUNTA(Q462:Q465),0)</f>
        <v>0</v>
      </c>
      <c r="O462" s="16">
        <f>COUNTA(B462:B465)</f>
        <v>0</v>
      </c>
      <c r="P462" s="16">
        <f>COUNTIF(R462:R465,R461)</f>
        <v>0</v>
      </c>
      <c r="Q462" s="17" t="s">
        <v>0</v>
      </c>
      <c r="R462" s="16" t="str">
        <f>CONCATENATE(B462,Q462)</f>
        <v>A</v>
      </c>
      <c r="S462" s="16">
        <f>IF(P462&gt;0,P462+O462,O462*3)</f>
        <v>0</v>
      </c>
    </row>
    <row r="463" spans="1:19" ht="15.6" x14ac:dyDescent="0.25">
      <c r="A463" s="185"/>
      <c r="B463" s="25"/>
      <c r="C463" s="21" t="str">
        <f>+CONCATENATE(I463," ",G463)</f>
        <v xml:space="preserve">b) </v>
      </c>
      <c r="D463" s="22"/>
      <c r="G463" s="34" t="str">
        <f>IF(J462="FIN","",LOOKUP(I461,DATOS!A:A,DATOS!K:K))</f>
        <v/>
      </c>
      <c r="I463" s="31" t="s">
        <v>52</v>
      </c>
      <c r="K463" s="16">
        <f>S462</f>
        <v>0</v>
      </c>
      <c r="L463" s="16"/>
      <c r="M463" s="16"/>
      <c r="N463" s="16"/>
      <c r="O463" s="16"/>
      <c r="P463" s="16">
        <f>O462-P462</f>
        <v>0</v>
      </c>
      <c r="Q463" s="17" t="s">
        <v>1</v>
      </c>
      <c r="R463" s="16" t="str">
        <f>CONCATENATE(B463,Q463)</f>
        <v>B</v>
      </c>
      <c r="S463" s="16"/>
    </row>
    <row r="464" spans="1:19" ht="15.6" x14ac:dyDescent="0.25">
      <c r="A464" s="185"/>
      <c r="B464" s="25"/>
      <c r="C464" s="21" t="str">
        <f>+CONCATENATE(I464," ",G464)</f>
        <v xml:space="preserve">c) </v>
      </c>
      <c r="D464" s="22"/>
      <c r="G464" s="34" t="str">
        <f>IF(J462="FIN","",LOOKUP(I461,DATOS!A:A,DATOS!L:L))</f>
        <v/>
      </c>
      <c r="I464" s="31" t="s">
        <v>51</v>
      </c>
      <c r="K464" s="16"/>
      <c r="L464" s="16"/>
      <c r="M464" s="16"/>
      <c r="N464" s="16"/>
      <c r="O464" s="16"/>
      <c r="P464" s="16"/>
      <c r="Q464" s="17" t="s">
        <v>2</v>
      </c>
      <c r="R464" s="16" t="str">
        <f>CONCATENATE(B464,Q464)</f>
        <v>C</v>
      </c>
      <c r="S464" s="16"/>
    </row>
    <row r="465" spans="1:19" ht="15.6" x14ac:dyDescent="0.25">
      <c r="A465" s="185"/>
      <c r="B465" s="25"/>
      <c r="C465" s="21" t="str">
        <f>+CONCATENATE(I465," ",G465)</f>
        <v xml:space="preserve">d) </v>
      </c>
      <c r="D465" s="22"/>
      <c r="G465" s="34" t="str">
        <f>IF(J462="FIN","",LOOKUP(I461,DATOS!A:A,DATOS!M:M))</f>
        <v/>
      </c>
      <c r="I465" s="31" t="s">
        <v>43</v>
      </c>
      <c r="K465" s="16"/>
      <c r="L465" s="16"/>
      <c r="M465" s="16"/>
      <c r="N465" s="16"/>
      <c r="O465" s="16"/>
      <c r="P465" s="16"/>
      <c r="Q465" s="17" t="s">
        <v>3</v>
      </c>
      <c r="R465" s="16" t="str">
        <f>CONCATENATE(B465,Q465)</f>
        <v>D</v>
      </c>
      <c r="S465" s="16"/>
    </row>
    <row r="466" spans="1:19" ht="15.6" x14ac:dyDescent="0.25">
      <c r="A466" s="9"/>
      <c r="B466" s="26"/>
      <c r="C466" s="23"/>
      <c r="D466" s="24"/>
      <c r="J466" s="15"/>
    </row>
    <row r="467" spans="1:19" ht="15.6" x14ac:dyDescent="0.25">
      <c r="A467" s="9"/>
      <c r="B467" s="27"/>
      <c r="C467" s="19" t="str">
        <f>+CONCATENATE(K467,".- ",G467)</f>
        <v xml:space="preserve">78.- </v>
      </c>
      <c r="D467" s="20"/>
      <c r="E467" s="9"/>
      <c r="F467" s="9"/>
      <c r="G467" s="36" t="str">
        <f>IF(J468="FIN","",LOOKUP(I467,DATOS!A:A,DATOS!G:G))</f>
        <v/>
      </c>
      <c r="H467" s="36">
        <f>IF(J468="FIN",0,LOOKUP(I467,DATOS!A:A,DATOS!N:N))</f>
        <v>0</v>
      </c>
      <c r="I467" s="31">
        <f>+I461+1</f>
        <v>240</v>
      </c>
      <c r="J467" s="56">
        <f>IF(LOOKUP(I467,DATOS!A:A,DATOS!C:C)=0,J461,(LOOKUP(I467,DATOS!A:A,DATOS!C:C)))</f>
        <v>4</v>
      </c>
      <c r="K467" s="18">
        <f>+K461+1</f>
        <v>78</v>
      </c>
      <c r="L467" s="16" t="s">
        <v>31</v>
      </c>
      <c r="M467" s="16" t="s">
        <v>32</v>
      </c>
      <c r="N467" s="16" t="s">
        <v>37</v>
      </c>
      <c r="O467" s="16" t="s">
        <v>33</v>
      </c>
      <c r="P467" s="16" t="s">
        <v>34</v>
      </c>
      <c r="Q467" s="16" t="s">
        <v>35</v>
      </c>
      <c r="R467" s="16" t="str">
        <f>CONCATENATE("X",H467)</f>
        <v>X0</v>
      </c>
      <c r="S467" s="16" t="s">
        <v>36</v>
      </c>
    </row>
    <row r="468" spans="1:19" ht="15.6" x14ac:dyDescent="0.25">
      <c r="A468" s="185">
        <f>IF($E$2="X",0,IF(K469&gt;2,H467,K469))</f>
        <v>0</v>
      </c>
      <c r="B468" s="25"/>
      <c r="C468" s="21" t="str">
        <f>+CONCATENATE(I468," ",G468)</f>
        <v xml:space="preserve">a) </v>
      </c>
      <c r="D468" s="22"/>
      <c r="G468" s="34" t="str">
        <f>IF(J468="FIN","",LOOKUP(I467,DATOS!A:A,DATOS!J:J))</f>
        <v/>
      </c>
      <c r="I468" s="31" t="s">
        <v>53</v>
      </c>
      <c r="J468" s="37" t="str">
        <f>IF(J462="FIN","FIN",IF(J467=J461,"","FIN"))</f>
        <v>FIN</v>
      </c>
      <c r="K468" s="16" t="s">
        <v>5</v>
      </c>
      <c r="L468" s="16">
        <f>IF(M468&gt;0,0,P468)</f>
        <v>0</v>
      </c>
      <c r="M468" s="16">
        <f>IF(P469&gt;0,1,0)</f>
        <v>0</v>
      </c>
      <c r="N468" s="16">
        <f>IF(M468=1,-1/COUNTA(Q468:Q471),0)</f>
        <v>0</v>
      </c>
      <c r="O468" s="16">
        <f>COUNTA(B468:B471)</f>
        <v>0</v>
      </c>
      <c r="P468" s="16">
        <f>COUNTIF(R468:R471,R467)</f>
        <v>0</v>
      </c>
      <c r="Q468" s="17" t="s">
        <v>0</v>
      </c>
      <c r="R468" s="16" t="str">
        <f>CONCATENATE(B468,Q468)</f>
        <v>A</v>
      </c>
      <c r="S468" s="16">
        <f>IF(P468&gt;0,P468+O468,O468*3)</f>
        <v>0</v>
      </c>
    </row>
    <row r="469" spans="1:19" ht="15.6" x14ac:dyDescent="0.25">
      <c r="A469" s="185"/>
      <c r="B469" s="25"/>
      <c r="C469" s="21" t="str">
        <f>+CONCATENATE(I469," ",G469)</f>
        <v xml:space="preserve">b) </v>
      </c>
      <c r="D469" s="22"/>
      <c r="G469" s="34" t="str">
        <f>IF(J468="FIN","",LOOKUP(I467,DATOS!A:A,DATOS!K:K))</f>
        <v/>
      </c>
      <c r="I469" s="31" t="s">
        <v>52</v>
      </c>
      <c r="K469" s="16">
        <f>S468</f>
        <v>0</v>
      </c>
      <c r="L469" s="16"/>
      <c r="M469" s="16"/>
      <c r="N469" s="16"/>
      <c r="O469" s="16"/>
      <c r="P469" s="16">
        <f>O468-P468</f>
        <v>0</v>
      </c>
      <c r="Q469" s="17" t="s">
        <v>1</v>
      </c>
      <c r="R469" s="16" t="str">
        <f>CONCATENATE(B469,Q469)</f>
        <v>B</v>
      </c>
      <c r="S469" s="16"/>
    </row>
    <row r="470" spans="1:19" ht="15.6" x14ac:dyDescent="0.25">
      <c r="A470" s="185"/>
      <c r="B470" s="25"/>
      <c r="C470" s="21" t="str">
        <f>+CONCATENATE(I470," ",G470)</f>
        <v xml:space="preserve">c) </v>
      </c>
      <c r="D470" s="22"/>
      <c r="G470" s="34" t="str">
        <f>IF(J468="FIN","",LOOKUP(I467,DATOS!A:A,DATOS!L:L))</f>
        <v/>
      </c>
      <c r="I470" s="31" t="s">
        <v>51</v>
      </c>
      <c r="K470" s="16"/>
      <c r="L470" s="16"/>
      <c r="M470" s="16"/>
      <c r="N470" s="16"/>
      <c r="O470" s="16"/>
      <c r="P470" s="16"/>
      <c r="Q470" s="17" t="s">
        <v>2</v>
      </c>
      <c r="R470" s="16" t="str">
        <f>CONCATENATE(B470,Q470)</f>
        <v>C</v>
      </c>
      <c r="S470" s="16"/>
    </row>
    <row r="471" spans="1:19" ht="15.6" x14ac:dyDescent="0.25">
      <c r="A471" s="185"/>
      <c r="B471" s="25"/>
      <c r="C471" s="21" t="str">
        <f>+CONCATENATE(I471," ",G471)</f>
        <v xml:space="preserve">d) </v>
      </c>
      <c r="D471" s="22"/>
      <c r="G471" s="34" t="str">
        <f>IF(J468="FIN","",LOOKUP(I467,DATOS!A:A,DATOS!M:M))</f>
        <v/>
      </c>
      <c r="I471" s="31" t="s">
        <v>43</v>
      </c>
      <c r="K471" s="16"/>
      <c r="L471" s="16"/>
      <c r="M471" s="16"/>
      <c r="N471" s="16"/>
      <c r="O471" s="16"/>
      <c r="P471" s="16"/>
      <c r="Q471" s="17" t="s">
        <v>3</v>
      </c>
      <c r="R471" s="16" t="str">
        <f>CONCATENATE(B471,Q471)</f>
        <v>D</v>
      </c>
      <c r="S471" s="16"/>
    </row>
    <row r="472" spans="1:19" ht="15.6" x14ac:dyDescent="0.25">
      <c r="A472" s="9"/>
      <c r="B472" s="26"/>
      <c r="C472" s="23"/>
      <c r="D472" s="24"/>
      <c r="J472" s="15"/>
    </row>
    <row r="473" spans="1:19" ht="15.6" x14ac:dyDescent="0.25">
      <c r="A473" s="9"/>
      <c r="B473" s="27"/>
      <c r="C473" s="19" t="str">
        <f>+CONCATENATE(K473,".- ",G473)</f>
        <v xml:space="preserve">79.- </v>
      </c>
      <c r="D473" s="20"/>
      <c r="E473" s="9"/>
      <c r="F473" s="9"/>
      <c r="G473" s="36" t="str">
        <f>IF(J474="FIN","",LOOKUP(I473,DATOS!A:A,DATOS!G:G))</f>
        <v/>
      </c>
      <c r="H473" s="36">
        <f>IF(J474="FIN",0,LOOKUP(I473,DATOS!A:A,DATOS!N:N))</f>
        <v>0</v>
      </c>
      <c r="I473" s="31">
        <f>+I467+1</f>
        <v>241</v>
      </c>
      <c r="J473" s="56">
        <f>IF(LOOKUP(I473,DATOS!A:A,DATOS!C:C)=0,J467,(LOOKUP(I473,DATOS!A:A,DATOS!C:C)))</f>
        <v>4</v>
      </c>
      <c r="K473" s="18">
        <f>+K467+1</f>
        <v>79</v>
      </c>
      <c r="L473" s="16" t="s">
        <v>31</v>
      </c>
      <c r="M473" s="16" t="s">
        <v>32</v>
      </c>
      <c r="N473" s="16" t="s">
        <v>37</v>
      </c>
      <c r="O473" s="16" t="s">
        <v>33</v>
      </c>
      <c r="P473" s="16" t="s">
        <v>34</v>
      </c>
      <c r="Q473" s="16" t="s">
        <v>35</v>
      </c>
      <c r="R473" s="16" t="str">
        <f>CONCATENATE("X",H473)</f>
        <v>X0</v>
      </c>
      <c r="S473" s="16" t="s">
        <v>36</v>
      </c>
    </row>
    <row r="474" spans="1:19" ht="15.6" x14ac:dyDescent="0.25">
      <c r="A474" s="185">
        <f>IF($E$2="X",0,IF(K475&gt;2,H473,K475))</f>
        <v>0</v>
      </c>
      <c r="B474" s="25"/>
      <c r="C474" s="21" t="str">
        <f>+CONCATENATE(I474," ",G474)</f>
        <v xml:space="preserve">a) </v>
      </c>
      <c r="D474" s="22"/>
      <c r="G474" s="34" t="str">
        <f>IF(J474="FIN","",LOOKUP(I473,DATOS!A:A,DATOS!J:J))</f>
        <v/>
      </c>
      <c r="I474" s="31" t="s">
        <v>53</v>
      </c>
      <c r="J474" s="37" t="str">
        <f>IF(J468="FIN","FIN",IF(J473=J467,"","FIN"))</f>
        <v>FIN</v>
      </c>
      <c r="K474" s="16" t="s">
        <v>5</v>
      </c>
      <c r="L474" s="16">
        <f>IF(M474&gt;0,0,P474)</f>
        <v>0</v>
      </c>
      <c r="M474" s="16">
        <f>IF(P475&gt;0,1,0)</f>
        <v>0</v>
      </c>
      <c r="N474" s="16">
        <f>IF(M474=1,-1/COUNTA(Q474:Q477),0)</f>
        <v>0</v>
      </c>
      <c r="O474" s="16">
        <f>COUNTA(B474:B477)</f>
        <v>0</v>
      </c>
      <c r="P474" s="16">
        <f>COUNTIF(R474:R477,R473)</f>
        <v>0</v>
      </c>
      <c r="Q474" s="17" t="s">
        <v>0</v>
      </c>
      <c r="R474" s="16" t="str">
        <f>CONCATENATE(B474,Q474)</f>
        <v>A</v>
      </c>
      <c r="S474" s="16">
        <f>IF(P474&gt;0,P474+O474,O474*3)</f>
        <v>0</v>
      </c>
    </row>
    <row r="475" spans="1:19" ht="15.6" x14ac:dyDescent="0.25">
      <c r="A475" s="185"/>
      <c r="B475" s="25"/>
      <c r="C475" s="21" t="str">
        <f>+CONCATENATE(I475," ",G475)</f>
        <v xml:space="preserve">b) </v>
      </c>
      <c r="D475" s="22"/>
      <c r="G475" s="34" t="str">
        <f>IF(J474="FIN","",LOOKUP(I473,DATOS!A:A,DATOS!K:K))</f>
        <v/>
      </c>
      <c r="I475" s="31" t="s">
        <v>52</v>
      </c>
      <c r="K475" s="16">
        <f>S474</f>
        <v>0</v>
      </c>
      <c r="L475" s="16"/>
      <c r="M475" s="16"/>
      <c r="N475" s="16"/>
      <c r="O475" s="16"/>
      <c r="P475" s="16">
        <f>O474-P474</f>
        <v>0</v>
      </c>
      <c r="Q475" s="17" t="s">
        <v>1</v>
      </c>
      <c r="R475" s="16" t="str">
        <f>CONCATENATE(B475,Q475)</f>
        <v>B</v>
      </c>
      <c r="S475" s="16"/>
    </row>
    <row r="476" spans="1:19" ht="15.6" x14ac:dyDescent="0.25">
      <c r="A476" s="185"/>
      <c r="B476" s="25"/>
      <c r="C476" s="21" t="str">
        <f>+CONCATENATE(I476," ",G476)</f>
        <v xml:space="preserve">c) </v>
      </c>
      <c r="D476" s="22"/>
      <c r="G476" s="34" t="str">
        <f>IF(J474="FIN","",LOOKUP(I473,DATOS!A:A,DATOS!L:L))</f>
        <v/>
      </c>
      <c r="I476" s="31" t="s">
        <v>51</v>
      </c>
      <c r="K476" s="16"/>
      <c r="L476" s="16"/>
      <c r="M476" s="16"/>
      <c r="N476" s="16"/>
      <c r="O476" s="16"/>
      <c r="P476" s="16"/>
      <c r="Q476" s="17" t="s">
        <v>2</v>
      </c>
      <c r="R476" s="16" t="str">
        <f>CONCATENATE(B476,Q476)</f>
        <v>C</v>
      </c>
      <c r="S476" s="16"/>
    </row>
    <row r="477" spans="1:19" ht="15.6" x14ac:dyDescent="0.25">
      <c r="A477" s="185"/>
      <c r="B477" s="25"/>
      <c r="C477" s="21" t="str">
        <f>+CONCATENATE(I477," ",G477)</f>
        <v xml:space="preserve">d) </v>
      </c>
      <c r="D477" s="22"/>
      <c r="G477" s="34" t="str">
        <f>IF(J474="FIN","",LOOKUP(I473,DATOS!A:A,DATOS!M:M))</f>
        <v/>
      </c>
      <c r="I477" s="31" t="s">
        <v>43</v>
      </c>
      <c r="K477" s="16"/>
      <c r="L477" s="16"/>
      <c r="M477" s="16"/>
      <c r="N477" s="16"/>
      <c r="O477" s="16"/>
      <c r="P477" s="16"/>
      <c r="Q477" s="17" t="s">
        <v>3</v>
      </c>
      <c r="R477" s="16" t="str">
        <f>CONCATENATE(B477,Q477)</f>
        <v>D</v>
      </c>
      <c r="S477" s="16"/>
    </row>
    <row r="478" spans="1:19" ht="15.6" x14ac:dyDescent="0.25">
      <c r="A478" s="9"/>
      <c r="B478" s="26"/>
      <c r="C478" s="23"/>
      <c r="D478" s="24"/>
      <c r="J478" s="15"/>
    </row>
    <row r="479" spans="1:19" ht="15.6" x14ac:dyDescent="0.25">
      <c r="A479" s="9"/>
      <c r="B479" s="27"/>
      <c r="C479" s="19" t="str">
        <f>+CONCATENATE(K479,".- ",G479)</f>
        <v xml:space="preserve">80.- </v>
      </c>
      <c r="D479" s="20"/>
      <c r="E479" s="9"/>
      <c r="F479" s="9"/>
      <c r="G479" s="36" t="str">
        <f>IF(J480="FIN","",LOOKUP(I479,DATOS!A:A,DATOS!G:G))</f>
        <v/>
      </c>
      <c r="H479" s="36">
        <f>IF(J480="FIN",0,LOOKUP(I479,DATOS!A:A,DATOS!N:N))</f>
        <v>0</v>
      </c>
      <c r="I479" s="31">
        <f>+I473+1</f>
        <v>242</v>
      </c>
      <c r="J479" s="56">
        <f>IF(LOOKUP(I479,DATOS!A:A,DATOS!C:C)=0,J473,(LOOKUP(I479,DATOS!A:A,DATOS!C:C)))</f>
        <v>4</v>
      </c>
      <c r="K479" s="18">
        <f>+K473+1</f>
        <v>80</v>
      </c>
      <c r="L479" s="16" t="s">
        <v>31</v>
      </c>
      <c r="M479" s="16" t="s">
        <v>32</v>
      </c>
      <c r="N479" s="16" t="s">
        <v>37</v>
      </c>
      <c r="O479" s="16" t="s">
        <v>33</v>
      </c>
      <c r="P479" s="16" t="s">
        <v>34</v>
      </c>
      <c r="Q479" s="16" t="s">
        <v>35</v>
      </c>
      <c r="R479" s="16" t="str">
        <f>CONCATENATE("X",H479)</f>
        <v>X0</v>
      </c>
      <c r="S479" s="16" t="s">
        <v>36</v>
      </c>
    </row>
    <row r="480" spans="1:19" ht="15.6" x14ac:dyDescent="0.25">
      <c r="A480" s="185">
        <f>IF($E$2="X",0,IF(K481&gt;2,H479,K481))</f>
        <v>0</v>
      </c>
      <c r="B480" s="25"/>
      <c r="C480" s="21" t="str">
        <f>+CONCATENATE(I480," ",G480)</f>
        <v xml:space="preserve">a) </v>
      </c>
      <c r="D480" s="22"/>
      <c r="G480" s="34" t="str">
        <f>IF(J480="FIN","",LOOKUP(I479,DATOS!A:A,DATOS!J:J))</f>
        <v/>
      </c>
      <c r="I480" s="31" t="s">
        <v>53</v>
      </c>
      <c r="J480" s="37" t="str">
        <f>IF(J474="FIN","FIN",IF(J479=J473,"","FIN"))</f>
        <v>FIN</v>
      </c>
      <c r="K480" s="16" t="s">
        <v>5</v>
      </c>
      <c r="L480" s="16">
        <f>IF(M480&gt;0,0,P480)</f>
        <v>0</v>
      </c>
      <c r="M480" s="16">
        <f>IF(P481&gt;0,1,0)</f>
        <v>0</v>
      </c>
      <c r="N480" s="16">
        <f>IF(M480=1,-1/COUNTA(Q480:Q483),0)</f>
        <v>0</v>
      </c>
      <c r="O480" s="16">
        <f>COUNTA(B480:B483)</f>
        <v>0</v>
      </c>
      <c r="P480" s="16">
        <f>COUNTIF(R480:R483,R479)</f>
        <v>0</v>
      </c>
      <c r="Q480" s="17" t="s">
        <v>0</v>
      </c>
      <c r="R480" s="16" t="str">
        <f>CONCATENATE(B480,Q480)</f>
        <v>A</v>
      </c>
      <c r="S480" s="16">
        <f>IF(P480&gt;0,P480+O480,O480*3)</f>
        <v>0</v>
      </c>
    </row>
    <row r="481" spans="1:19" ht="15.6" x14ac:dyDescent="0.25">
      <c r="A481" s="185"/>
      <c r="B481" s="25"/>
      <c r="C481" s="21" t="str">
        <f>+CONCATENATE(I481," ",G481)</f>
        <v xml:space="preserve">b) </v>
      </c>
      <c r="D481" s="22"/>
      <c r="G481" s="34" t="str">
        <f>IF(J480="FIN","",LOOKUP(I479,DATOS!A:A,DATOS!K:K))</f>
        <v/>
      </c>
      <c r="I481" s="31" t="s">
        <v>52</v>
      </c>
      <c r="K481" s="16">
        <f>S480</f>
        <v>0</v>
      </c>
      <c r="L481" s="16"/>
      <c r="M481" s="16"/>
      <c r="N481" s="16"/>
      <c r="O481" s="16"/>
      <c r="P481" s="16">
        <f>O480-P480</f>
        <v>0</v>
      </c>
      <c r="Q481" s="17" t="s">
        <v>1</v>
      </c>
      <c r="R481" s="16" t="str">
        <f>CONCATENATE(B481,Q481)</f>
        <v>B</v>
      </c>
      <c r="S481" s="16"/>
    </row>
    <row r="482" spans="1:19" ht="15.6" x14ac:dyDescent="0.25">
      <c r="A482" s="185"/>
      <c r="B482" s="25"/>
      <c r="C482" s="21" t="str">
        <f>+CONCATENATE(I482," ",G482)</f>
        <v xml:space="preserve">c) </v>
      </c>
      <c r="D482" s="22"/>
      <c r="G482" s="34" t="str">
        <f>IF(J480="FIN","",LOOKUP(I479,DATOS!A:A,DATOS!L:L))</f>
        <v/>
      </c>
      <c r="I482" s="31" t="s">
        <v>51</v>
      </c>
      <c r="K482" s="16"/>
      <c r="L482" s="16"/>
      <c r="M482" s="16"/>
      <c r="N482" s="16"/>
      <c r="O482" s="16"/>
      <c r="P482" s="16"/>
      <c r="Q482" s="17" t="s">
        <v>2</v>
      </c>
      <c r="R482" s="16" t="str">
        <f>CONCATENATE(B482,Q482)</f>
        <v>C</v>
      </c>
      <c r="S482" s="16"/>
    </row>
    <row r="483" spans="1:19" ht="15.6" x14ac:dyDescent="0.25">
      <c r="A483" s="185"/>
      <c r="B483" s="25"/>
      <c r="C483" s="21" t="str">
        <f>+CONCATENATE(I483," ",G483)</f>
        <v xml:space="preserve">d) </v>
      </c>
      <c r="D483" s="22"/>
      <c r="G483" s="34" t="str">
        <f>IF(J480="FIN","",LOOKUP(I479,DATOS!A:A,DATOS!M:M))</f>
        <v/>
      </c>
      <c r="I483" s="31" t="s">
        <v>43</v>
      </c>
      <c r="K483" s="16"/>
      <c r="L483" s="16"/>
      <c r="M483" s="16"/>
      <c r="N483" s="16"/>
      <c r="O483" s="16"/>
      <c r="P483" s="16"/>
      <c r="Q483" s="17" t="s">
        <v>3</v>
      </c>
      <c r="R483" s="16" t="str">
        <f>CONCATENATE(B483,Q483)</f>
        <v>D</v>
      </c>
      <c r="S483" s="16"/>
    </row>
    <row r="484" spans="1:19" ht="15.6" x14ac:dyDescent="0.25">
      <c r="A484" s="9"/>
      <c r="B484" s="26"/>
      <c r="C484" s="23"/>
      <c r="D484" s="24"/>
      <c r="J484" s="15"/>
    </row>
    <row r="485" spans="1:19" ht="15.6" x14ac:dyDescent="0.25">
      <c r="A485" s="9"/>
      <c r="B485" s="27"/>
      <c r="C485" s="19" t="str">
        <f>+CONCATENATE(K485,".- ",G485)</f>
        <v xml:space="preserve">81.- </v>
      </c>
      <c r="D485" s="20"/>
      <c r="E485" s="9"/>
      <c r="F485" s="9"/>
      <c r="G485" s="36" t="str">
        <f>IF(J486="FIN","",LOOKUP(I485,DATOS!A:A,DATOS!G:G))</f>
        <v/>
      </c>
      <c r="H485" s="36">
        <f>IF(J486="FIN",0,LOOKUP(I485,DATOS!A:A,DATOS!N:N))</f>
        <v>0</v>
      </c>
      <c r="I485" s="31">
        <f>+I479+1</f>
        <v>243</v>
      </c>
      <c r="J485" s="56">
        <f>IF(LOOKUP(I485,DATOS!A:A,DATOS!C:C)=0,J479,(LOOKUP(I485,DATOS!A:A,DATOS!C:C)))</f>
        <v>4</v>
      </c>
      <c r="K485" s="18">
        <f>+K479+1</f>
        <v>81</v>
      </c>
      <c r="L485" s="16" t="s">
        <v>31</v>
      </c>
      <c r="M485" s="16" t="s">
        <v>32</v>
      </c>
      <c r="N485" s="16" t="s">
        <v>37</v>
      </c>
      <c r="O485" s="16" t="s">
        <v>33</v>
      </c>
      <c r="P485" s="16" t="s">
        <v>34</v>
      </c>
      <c r="Q485" s="16" t="s">
        <v>35</v>
      </c>
      <c r="R485" s="16" t="str">
        <f>CONCATENATE("X",H485)</f>
        <v>X0</v>
      </c>
      <c r="S485" s="16" t="s">
        <v>36</v>
      </c>
    </row>
    <row r="486" spans="1:19" ht="15.6" x14ac:dyDescent="0.25">
      <c r="A486" s="185">
        <f>IF($E$2="X",0,IF(K487&gt;2,H485,K487))</f>
        <v>0</v>
      </c>
      <c r="B486" s="25"/>
      <c r="C486" s="21" t="str">
        <f>+CONCATENATE(I486," ",G486)</f>
        <v xml:space="preserve">a) </v>
      </c>
      <c r="D486" s="22"/>
      <c r="G486" s="34" t="str">
        <f>IF(J486="FIN","",LOOKUP(I485,DATOS!A:A,DATOS!J:J))</f>
        <v/>
      </c>
      <c r="I486" s="31" t="s">
        <v>53</v>
      </c>
      <c r="J486" s="37" t="str">
        <f>IF(J480="FIN","FIN",IF(J485=J479,"","FIN"))</f>
        <v>FIN</v>
      </c>
      <c r="K486" s="16" t="s">
        <v>5</v>
      </c>
      <c r="L486" s="16">
        <f>IF(M486&gt;0,0,P486)</f>
        <v>0</v>
      </c>
      <c r="M486" s="16">
        <f>IF(P487&gt;0,1,0)</f>
        <v>0</v>
      </c>
      <c r="N486" s="16">
        <f>IF(M486=1,-1/COUNTA(Q486:Q489),0)</f>
        <v>0</v>
      </c>
      <c r="O486" s="16">
        <f>COUNTA(B486:B489)</f>
        <v>0</v>
      </c>
      <c r="P486" s="16">
        <f>COUNTIF(R486:R489,R485)</f>
        <v>0</v>
      </c>
      <c r="Q486" s="17" t="s">
        <v>0</v>
      </c>
      <c r="R486" s="16" t="str">
        <f>CONCATENATE(B486,Q486)</f>
        <v>A</v>
      </c>
      <c r="S486" s="16">
        <f>IF(P486&gt;0,P486+O486,O486*3)</f>
        <v>0</v>
      </c>
    </row>
    <row r="487" spans="1:19" ht="15.6" x14ac:dyDescent="0.25">
      <c r="A487" s="185"/>
      <c r="B487" s="25"/>
      <c r="C487" s="21" t="str">
        <f>+CONCATENATE(I487," ",G487)</f>
        <v xml:space="preserve">b) </v>
      </c>
      <c r="D487" s="22"/>
      <c r="G487" s="34" t="str">
        <f>IF(J486="FIN","",LOOKUP(I485,DATOS!A:A,DATOS!K:K))</f>
        <v/>
      </c>
      <c r="I487" s="31" t="s">
        <v>52</v>
      </c>
      <c r="K487" s="16">
        <f>S486</f>
        <v>0</v>
      </c>
      <c r="L487" s="16"/>
      <c r="M487" s="16"/>
      <c r="N487" s="16"/>
      <c r="O487" s="16"/>
      <c r="P487" s="16">
        <f>O486-P486</f>
        <v>0</v>
      </c>
      <c r="Q487" s="17" t="s">
        <v>1</v>
      </c>
      <c r="R487" s="16" t="str">
        <f>CONCATENATE(B487,Q487)</f>
        <v>B</v>
      </c>
      <c r="S487" s="16"/>
    </row>
    <row r="488" spans="1:19" ht="15.6" x14ac:dyDescent="0.25">
      <c r="A488" s="185"/>
      <c r="B488" s="25"/>
      <c r="C488" s="21" t="str">
        <f>+CONCATENATE(I488," ",G488)</f>
        <v xml:space="preserve">c) </v>
      </c>
      <c r="D488" s="22"/>
      <c r="G488" s="34" t="str">
        <f>IF(J486="FIN","",LOOKUP(I485,DATOS!A:A,DATOS!L:L))</f>
        <v/>
      </c>
      <c r="I488" s="31" t="s">
        <v>51</v>
      </c>
      <c r="K488" s="16"/>
      <c r="L488" s="16"/>
      <c r="M488" s="16"/>
      <c r="N488" s="16"/>
      <c r="O488" s="16"/>
      <c r="P488" s="16"/>
      <c r="Q488" s="17" t="s">
        <v>2</v>
      </c>
      <c r="R488" s="16" t="str">
        <f>CONCATENATE(B488,Q488)</f>
        <v>C</v>
      </c>
      <c r="S488" s="16"/>
    </row>
    <row r="489" spans="1:19" ht="15.6" x14ac:dyDescent="0.25">
      <c r="A489" s="185"/>
      <c r="B489" s="25"/>
      <c r="C489" s="21" t="str">
        <f>+CONCATENATE(I489," ",G489)</f>
        <v xml:space="preserve">d) </v>
      </c>
      <c r="D489" s="22"/>
      <c r="G489" s="34" t="str">
        <f>IF(J486="FIN","",LOOKUP(I485,DATOS!A:A,DATOS!M:M))</f>
        <v/>
      </c>
      <c r="I489" s="31" t="s">
        <v>43</v>
      </c>
      <c r="K489" s="16"/>
      <c r="L489" s="16"/>
      <c r="M489" s="16"/>
      <c r="N489" s="16"/>
      <c r="O489" s="16"/>
      <c r="P489" s="16"/>
      <c r="Q489" s="17" t="s">
        <v>3</v>
      </c>
      <c r="R489" s="16" t="str">
        <f>CONCATENATE(B489,Q489)</f>
        <v>D</v>
      </c>
      <c r="S489" s="16"/>
    </row>
    <row r="490" spans="1:19" ht="15.6" x14ac:dyDescent="0.25">
      <c r="A490" s="9"/>
      <c r="B490" s="26"/>
      <c r="C490" s="23"/>
      <c r="D490" s="24"/>
      <c r="J490" s="15"/>
    </row>
    <row r="491" spans="1:19" ht="15.6" x14ac:dyDescent="0.25">
      <c r="A491" s="9"/>
      <c r="B491" s="27"/>
      <c r="C491" s="19" t="str">
        <f>+CONCATENATE(K491,".- ",G491)</f>
        <v xml:space="preserve">82.- </v>
      </c>
      <c r="D491" s="20"/>
      <c r="E491" s="9"/>
      <c r="F491" s="9"/>
      <c r="G491" s="36" t="str">
        <f>IF(J492="FIN","",LOOKUP(I491,DATOS!A:A,DATOS!G:G))</f>
        <v/>
      </c>
      <c r="H491" s="36">
        <f>IF(J492="FIN",0,LOOKUP(I491,DATOS!A:A,DATOS!N:N))</f>
        <v>0</v>
      </c>
      <c r="I491" s="31">
        <f>+I485+1</f>
        <v>244</v>
      </c>
      <c r="J491" s="56">
        <f>IF(LOOKUP(I491,DATOS!A:A,DATOS!C:C)=0,J485,(LOOKUP(I491,DATOS!A:A,DATOS!C:C)))</f>
        <v>4</v>
      </c>
      <c r="K491" s="18">
        <f>+K485+1</f>
        <v>82</v>
      </c>
      <c r="L491" s="16" t="s">
        <v>31</v>
      </c>
      <c r="M491" s="16" t="s">
        <v>32</v>
      </c>
      <c r="N491" s="16" t="s">
        <v>37</v>
      </c>
      <c r="O491" s="16" t="s">
        <v>33</v>
      </c>
      <c r="P491" s="16" t="s">
        <v>34</v>
      </c>
      <c r="Q491" s="16" t="s">
        <v>35</v>
      </c>
      <c r="R491" s="16" t="str">
        <f>CONCATENATE("X",H491)</f>
        <v>X0</v>
      </c>
      <c r="S491" s="16" t="s">
        <v>36</v>
      </c>
    </row>
    <row r="492" spans="1:19" ht="15.6" x14ac:dyDescent="0.25">
      <c r="A492" s="185">
        <f>IF($E$2="X",0,IF(K493&gt;2,H491,K493))</f>
        <v>0</v>
      </c>
      <c r="B492" s="25"/>
      <c r="C492" s="21" t="str">
        <f>+CONCATENATE(I492," ",G492)</f>
        <v xml:space="preserve">a) </v>
      </c>
      <c r="D492" s="22"/>
      <c r="G492" s="34" t="str">
        <f>IF(J492="FIN","",LOOKUP(I491,DATOS!A:A,DATOS!J:J))</f>
        <v/>
      </c>
      <c r="I492" s="31" t="s">
        <v>53</v>
      </c>
      <c r="J492" s="37" t="str">
        <f>IF(J486="FIN","FIN",IF(J491=J485,"","FIN"))</f>
        <v>FIN</v>
      </c>
      <c r="K492" s="16" t="s">
        <v>5</v>
      </c>
      <c r="L492" s="16">
        <f>IF(M492&gt;0,0,P492)</f>
        <v>0</v>
      </c>
      <c r="M492" s="16">
        <f>IF(P493&gt;0,1,0)</f>
        <v>0</v>
      </c>
      <c r="N492" s="16">
        <f>IF(M492=1,-1/COUNTA(Q492:Q495),0)</f>
        <v>0</v>
      </c>
      <c r="O492" s="16">
        <f>COUNTA(B492:B495)</f>
        <v>0</v>
      </c>
      <c r="P492" s="16">
        <f>COUNTIF(R492:R495,R491)</f>
        <v>0</v>
      </c>
      <c r="Q492" s="17" t="s">
        <v>0</v>
      </c>
      <c r="R492" s="16" t="str">
        <f>CONCATENATE(B492,Q492)</f>
        <v>A</v>
      </c>
      <c r="S492" s="16">
        <f>IF(P492&gt;0,P492+O492,O492*3)</f>
        <v>0</v>
      </c>
    </row>
    <row r="493" spans="1:19" ht="15.6" x14ac:dyDescent="0.25">
      <c r="A493" s="185"/>
      <c r="B493" s="25"/>
      <c r="C493" s="21" t="str">
        <f>+CONCATENATE(I493," ",G493)</f>
        <v xml:space="preserve">b) </v>
      </c>
      <c r="D493" s="22"/>
      <c r="G493" s="34" t="str">
        <f>IF(J492="FIN","",LOOKUP(I491,DATOS!A:A,DATOS!K:K))</f>
        <v/>
      </c>
      <c r="I493" s="31" t="s">
        <v>52</v>
      </c>
      <c r="K493" s="16">
        <f>S492</f>
        <v>0</v>
      </c>
      <c r="L493" s="16"/>
      <c r="M493" s="16"/>
      <c r="N493" s="16"/>
      <c r="O493" s="16"/>
      <c r="P493" s="16">
        <f>O492-P492</f>
        <v>0</v>
      </c>
      <c r="Q493" s="17" t="s">
        <v>1</v>
      </c>
      <c r="R493" s="16" t="str">
        <f>CONCATENATE(B493,Q493)</f>
        <v>B</v>
      </c>
      <c r="S493" s="16"/>
    </row>
    <row r="494" spans="1:19" ht="15.6" x14ac:dyDescent="0.25">
      <c r="A494" s="185"/>
      <c r="B494" s="25"/>
      <c r="C494" s="21" t="str">
        <f>+CONCATENATE(I494," ",G494)</f>
        <v xml:space="preserve">c) </v>
      </c>
      <c r="D494" s="22"/>
      <c r="G494" s="34" t="str">
        <f>IF(J492="FIN","",LOOKUP(I491,DATOS!A:A,DATOS!L:L))</f>
        <v/>
      </c>
      <c r="I494" s="31" t="s">
        <v>51</v>
      </c>
      <c r="K494" s="16"/>
      <c r="L494" s="16"/>
      <c r="M494" s="16"/>
      <c r="N494" s="16"/>
      <c r="O494" s="16"/>
      <c r="P494" s="16"/>
      <c r="Q494" s="17" t="s">
        <v>2</v>
      </c>
      <c r="R494" s="16" t="str">
        <f>CONCATENATE(B494,Q494)</f>
        <v>C</v>
      </c>
      <c r="S494" s="16"/>
    </row>
    <row r="495" spans="1:19" ht="15.6" x14ac:dyDescent="0.25">
      <c r="A495" s="185"/>
      <c r="B495" s="25"/>
      <c r="C495" s="21" t="str">
        <f>+CONCATENATE(I495," ",G495)</f>
        <v xml:space="preserve">d) </v>
      </c>
      <c r="D495" s="22"/>
      <c r="G495" s="34" t="str">
        <f>IF(J492="FIN","",LOOKUP(I491,DATOS!A:A,DATOS!M:M))</f>
        <v/>
      </c>
      <c r="I495" s="31" t="s">
        <v>43</v>
      </c>
      <c r="K495" s="16"/>
      <c r="L495" s="16"/>
      <c r="M495" s="16"/>
      <c r="N495" s="16"/>
      <c r="O495" s="16"/>
      <c r="P495" s="16"/>
      <c r="Q495" s="17" t="s">
        <v>3</v>
      </c>
      <c r="R495" s="16" t="str">
        <f>CONCATENATE(B495,Q495)</f>
        <v>D</v>
      </c>
      <c r="S495" s="16"/>
    </row>
    <row r="496" spans="1:19" ht="15.6" x14ac:dyDescent="0.25">
      <c r="A496" s="9"/>
      <c r="B496" s="26"/>
      <c r="C496" s="23"/>
      <c r="D496" s="24"/>
      <c r="J496" s="15"/>
    </row>
    <row r="497" spans="1:19" ht="15.6" x14ac:dyDescent="0.25">
      <c r="A497" s="9"/>
      <c r="B497" s="27"/>
      <c r="C497" s="19" t="str">
        <f>+CONCATENATE(K497,".- ",G497)</f>
        <v xml:space="preserve">83.- </v>
      </c>
      <c r="D497" s="20"/>
      <c r="E497" s="9"/>
      <c r="F497" s="9"/>
      <c r="G497" s="36" t="str">
        <f>IF(J498="FIN","",LOOKUP(I497,DATOS!A:A,DATOS!G:G))</f>
        <v/>
      </c>
      <c r="H497" s="36">
        <f>IF(J498="FIN",0,LOOKUP(I497,DATOS!A:A,DATOS!N:N))</f>
        <v>0</v>
      </c>
      <c r="I497" s="31">
        <f>+I491+1</f>
        <v>245</v>
      </c>
      <c r="J497" s="56">
        <f>IF(LOOKUP(I497,DATOS!A:A,DATOS!C:C)=0,J491,(LOOKUP(I497,DATOS!A:A,DATOS!C:C)))</f>
        <v>4</v>
      </c>
      <c r="K497" s="18">
        <f>+K491+1</f>
        <v>83</v>
      </c>
      <c r="L497" s="16" t="s">
        <v>31</v>
      </c>
      <c r="M497" s="16" t="s">
        <v>32</v>
      </c>
      <c r="N497" s="16" t="s">
        <v>37</v>
      </c>
      <c r="O497" s="16" t="s">
        <v>33</v>
      </c>
      <c r="P497" s="16" t="s">
        <v>34</v>
      </c>
      <c r="Q497" s="16" t="s">
        <v>35</v>
      </c>
      <c r="R497" s="16" t="str">
        <f>CONCATENATE("X",H497)</f>
        <v>X0</v>
      </c>
      <c r="S497" s="16" t="s">
        <v>36</v>
      </c>
    </row>
    <row r="498" spans="1:19" ht="15.6" x14ac:dyDescent="0.25">
      <c r="A498" s="185">
        <f>IF($E$2="X",0,IF(K499&gt;2,H497,K499))</f>
        <v>0</v>
      </c>
      <c r="B498" s="25"/>
      <c r="C498" s="21" t="str">
        <f>+CONCATENATE(I498," ",G498)</f>
        <v xml:space="preserve">a) </v>
      </c>
      <c r="D498" s="22"/>
      <c r="G498" s="34" t="str">
        <f>IF(J498="FIN","",LOOKUP(I497,DATOS!A:A,DATOS!J:J))</f>
        <v/>
      </c>
      <c r="I498" s="31" t="s">
        <v>53</v>
      </c>
      <c r="J498" s="37" t="str">
        <f>IF(J492="FIN","FIN",IF(J497=J491,"","FIN"))</f>
        <v>FIN</v>
      </c>
      <c r="K498" s="16" t="s">
        <v>5</v>
      </c>
      <c r="L498" s="16">
        <f>IF(M498&gt;0,0,P498)</f>
        <v>0</v>
      </c>
      <c r="M498" s="16">
        <f>IF(P499&gt;0,1,0)</f>
        <v>0</v>
      </c>
      <c r="N498" s="16">
        <f>IF(M498=1,-1/COUNTA(Q498:Q501),0)</f>
        <v>0</v>
      </c>
      <c r="O498" s="16">
        <f>COUNTA(B498:B501)</f>
        <v>0</v>
      </c>
      <c r="P498" s="16">
        <f>COUNTIF(R498:R501,R497)</f>
        <v>0</v>
      </c>
      <c r="Q498" s="17" t="s">
        <v>0</v>
      </c>
      <c r="R498" s="16" t="str">
        <f>CONCATENATE(B498,Q498)</f>
        <v>A</v>
      </c>
      <c r="S498" s="16">
        <f>IF(P498&gt;0,P498+O498,O498*3)</f>
        <v>0</v>
      </c>
    </row>
    <row r="499" spans="1:19" ht="15.6" x14ac:dyDescent="0.25">
      <c r="A499" s="185"/>
      <c r="B499" s="25"/>
      <c r="C499" s="21" t="str">
        <f>+CONCATENATE(I499," ",G499)</f>
        <v xml:space="preserve">b) </v>
      </c>
      <c r="D499" s="22"/>
      <c r="G499" s="34" t="str">
        <f>IF(J498="FIN","",LOOKUP(I497,DATOS!A:A,DATOS!K:K))</f>
        <v/>
      </c>
      <c r="I499" s="31" t="s">
        <v>52</v>
      </c>
      <c r="K499" s="16">
        <f>S498</f>
        <v>0</v>
      </c>
      <c r="L499" s="16"/>
      <c r="M499" s="16"/>
      <c r="N499" s="16"/>
      <c r="O499" s="16"/>
      <c r="P499" s="16">
        <f>O498-P498</f>
        <v>0</v>
      </c>
      <c r="Q499" s="17" t="s">
        <v>1</v>
      </c>
      <c r="R499" s="16" t="str">
        <f>CONCATENATE(B499,Q499)</f>
        <v>B</v>
      </c>
      <c r="S499" s="16"/>
    </row>
    <row r="500" spans="1:19" ht="15.6" x14ac:dyDescent="0.25">
      <c r="A500" s="185"/>
      <c r="B500" s="25"/>
      <c r="C500" s="21" t="str">
        <f>+CONCATENATE(I500," ",G500)</f>
        <v xml:space="preserve">c) </v>
      </c>
      <c r="D500" s="22"/>
      <c r="G500" s="34" t="str">
        <f>IF(J498="FIN","",LOOKUP(I497,DATOS!A:A,DATOS!L:L))</f>
        <v/>
      </c>
      <c r="I500" s="31" t="s">
        <v>51</v>
      </c>
      <c r="K500" s="16"/>
      <c r="L500" s="16"/>
      <c r="M500" s="16"/>
      <c r="N500" s="16"/>
      <c r="O500" s="16"/>
      <c r="P500" s="16"/>
      <c r="Q500" s="17" t="s">
        <v>2</v>
      </c>
      <c r="R500" s="16" t="str">
        <f>CONCATENATE(B500,Q500)</f>
        <v>C</v>
      </c>
      <c r="S500" s="16"/>
    </row>
    <row r="501" spans="1:19" ht="15.6" x14ac:dyDescent="0.25">
      <c r="A501" s="185"/>
      <c r="B501" s="25"/>
      <c r="C501" s="21" t="str">
        <f>+CONCATENATE(I501," ",G501)</f>
        <v xml:space="preserve">d) </v>
      </c>
      <c r="D501" s="22"/>
      <c r="G501" s="34" t="str">
        <f>IF(J498="FIN","",LOOKUP(I497,DATOS!A:A,DATOS!M:M))</f>
        <v/>
      </c>
      <c r="I501" s="31" t="s">
        <v>43</v>
      </c>
      <c r="K501" s="16"/>
      <c r="L501" s="16"/>
      <c r="M501" s="16"/>
      <c r="N501" s="16"/>
      <c r="O501" s="16"/>
      <c r="P501" s="16"/>
      <c r="Q501" s="17" t="s">
        <v>3</v>
      </c>
      <c r="R501" s="16" t="str">
        <f>CONCATENATE(B501,Q501)</f>
        <v>D</v>
      </c>
      <c r="S501" s="16"/>
    </row>
    <row r="502" spans="1:19" ht="15.6" x14ac:dyDescent="0.25">
      <c r="A502" s="9"/>
      <c r="B502" s="26"/>
      <c r="C502" s="23"/>
      <c r="D502" s="24"/>
      <c r="J502" s="15"/>
    </row>
    <row r="503" spans="1:19" ht="15.6" x14ac:dyDescent="0.25">
      <c r="A503" s="9"/>
      <c r="B503" s="27"/>
      <c r="C503" s="19" t="str">
        <f>+CONCATENATE(K503,".- ",G503)</f>
        <v xml:space="preserve">84.- </v>
      </c>
      <c r="D503" s="20"/>
      <c r="E503" s="9"/>
      <c r="F503" s="9"/>
      <c r="G503" s="36" t="str">
        <f>IF(J504="FIN","",LOOKUP(I503,DATOS!A:A,DATOS!G:G))</f>
        <v/>
      </c>
      <c r="H503" s="36">
        <f>IF(J504="FIN",0,LOOKUP(I503,DATOS!A:A,DATOS!N:N))</f>
        <v>0</v>
      </c>
      <c r="I503" s="31">
        <f>+I497+1</f>
        <v>246</v>
      </c>
      <c r="J503" s="56">
        <f>IF(LOOKUP(I503,DATOS!A:A,DATOS!C:C)=0,J497,(LOOKUP(I503,DATOS!A:A,DATOS!C:C)))</f>
        <v>4</v>
      </c>
      <c r="K503" s="18">
        <f>+K497+1</f>
        <v>84</v>
      </c>
      <c r="L503" s="16" t="s">
        <v>31</v>
      </c>
      <c r="M503" s="16" t="s">
        <v>32</v>
      </c>
      <c r="N503" s="16" t="s">
        <v>37</v>
      </c>
      <c r="O503" s="16" t="s">
        <v>33</v>
      </c>
      <c r="P503" s="16" t="s">
        <v>34</v>
      </c>
      <c r="Q503" s="16" t="s">
        <v>35</v>
      </c>
      <c r="R503" s="16" t="str">
        <f>CONCATENATE("X",H503)</f>
        <v>X0</v>
      </c>
      <c r="S503" s="16" t="s">
        <v>36</v>
      </c>
    </row>
    <row r="504" spans="1:19" ht="15.6" x14ac:dyDescent="0.25">
      <c r="A504" s="185">
        <f>IF($E$2="X",0,IF(K505&gt;2,H503,K505))</f>
        <v>0</v>
      </c>
      <c r="B504" s="25"/>
      <c r="C504" s="21" t="str">
        <f>+CONCATENATE(I504," ",G504)</f>
        <v xml:space="preserve">a) </v>
      </c>
      <c r="D504" s="22"/>
      <c r="G504" s="34" t="str">
        <f>IF(J504="FIN","",LOOKUP(I503,DATOS!A:A,DATOS!J:J))</f>
        <v/>
      </c>
      <c r="I504" s="31" t="s">
        <v>53</v>
      </c>
      <c r="J504" s="37" t="str">
        <f>IF(J498="FIN","FIN",IF(J503=J497,"","FIN"))</f>
        <v>FIN</v>
      </c>
      <c r="K504" s="16" t="s">
        <v>5</v>
      </c>
      <c r="L504" s="16">
        <f>IF(M504&gt;0,0,P504)</f>
        <v>0</v>
      </c>
      <c r="M504" s="16">
        <f>IF(P505&gt;0,1,0)</f>
        <v>0</v>
      </c>
      <c r="N504" s="16">
        <f>IF(M504=1,-1/COUNTA(Q504:Q507),0)</f>
        <v>0</v>
      </c>
      <c r="O504" s="16">
        <f>COUNTA(B504:B507)</f>
        <v>0</v>
      </c>
      <c r="P504" s="16">
        <f>COUNTIF(R504:R507,R503)</f>
        <v>0</v>
      </c>
      <c r="Q504" s="17" t="s">
        <v>0</v>
      </c>
      <c r="R504" s="16" t="str">
        <f>CONCATENATE(B504,Q504)</f>
        <v>A</v>
      </c>
      <c r="S504" s="16">
        <f>IF(P504&gt;0,P504+O504,O504*3)</f>
        <v>0</v>
      </c>
    </row>
    <row r="505" spans="1:19" ht="15.6" x14ac:dyDescent="0.25">
      <c r="A505" s="185"/>
      <c r="B505" s="25"/>
      <c r="C505" s="21" t="str">
        <f>+CONCATENATE(I505," ",G505)</f>
        <v xml:space="preserve">b) </v>
      </c>
      <c r="D505" s="22"/>
      <c r="G505" s="34" t="str">
        <f>IF(J504="FIN","",LOOKUP(I503,DATOS!A:A,DATOS!K:K))</f>
        <v/>
      </c>
      <c r="I505" s="31" t="s">
        <v>52</v>
      </c>
      <c r="K505" s="16">
        <f>S504</f>
        <v>0</v>
      </c>
      <c r="L505" s="16"/>
      <c r="M505" s="16"/>
      <c r="N505" s="16"/>
      <c r="O505" s="16"/>
      <c r="P505" s="16">
        <f>O504-P504</f>
        <v>0</v>
      </c>
      <c r="Q505" s="17" t="s">
        <v>1</v>
      </c>
      <c r="R505" s="16" t="str">
        <f>CONCATENATE(B505,Q505)</f>
        <v>B</v>
      </c>
      <c r="S505" s="16"/>
    </row>
    <row r="506" spans="1:19" ht="15.6" x14ac:dyDescent="0.25">
      <c r="A506" s="185"/>
      <c r="B506" s="25"/>
      <c r="C506" s="21" t="str">
        <f>+CONCATENATE(I506," ",G506)</f>
        <v xml:space="preserve">c) </v>
      </c>
      <c r="D506" s="22"/>
      <c r="G506" s="34" t="str">
        <f>IF(J504="FIN","",LOOKUP(I503,DATOS!A:A,DATOS!L:L))</f>
        <v/>
      </c>
      <c r="I506" s="31" t="s">
        <v>51</v>
      </c>
      <c r="K506" s="16"/>
      <c r="L506" s="16"/>
      <c r="M506" s="16"/>
      <c r="N506" s="16"/>
      <c r="O506" s="16"/>
      <c r="P506" s="16"/>
      <c r="Q506" s="17" t="s">
        <v>2</v>
      </c>
      <c r="R506" s="16" t="str">
        <f>CONCATENATE(B506,Q506)</f>
        <v>C</v>
      </c>
      <c r="S506" s="16"/>
    </row>
    <row r="507" spans="1:19" ht="15.6" x14ac:dyDescent="0.25">
      <c r="A507" s="185"/>
      <c r="B507" s="25"/>
      <c r="C507" s="21" t="str">
        <f>+CONCATENATE(I507," ",G507)</f>
        <v xml:space="preserve">d) </v>
      </c>
      <c r="D507" s="22"/>
      <c r="G507" s="34" t="str">
        <f>IF(J504="FIN","",LOOKUP(I503,DATOS!A:A,DATOS!M:M))</f>
        <v/>
      </c>
      <c r="I507" s="31" t="s">
        <v>43</v>
      </c>
      <c r="K507" s="16"/>
      <c r="L507" s="16"/>
      <c r="M507" s="16"/>
      <c r="N507" s="16"/>
      <c r="O507" s="16"/>
      <c r="P507" s="16"/>
      <c r="Q507" s="17" t="s">
        <v>3</v>
      </c>
      <c r="R507" s="16" t="str">
        <f>CONCATENATE(B507,Q507)</f>
        <v>D</v>
      </c>
      <c r="S507" s="16"/>
    </row>
    <row r="508" spans="1:19" ht="15.6" x14ac:dyDescent="0.25">
      <c r="A508" s="9"/>
      <c r="B508" s="26"/>
      <c r="C508" s="23"/>
      <c r="D508" s="24"/>
      <c r="J508" s="15"/>
    </row>
    <row r="509" spans="1:19" ht="15.6" x14ac:dyDescent="0.25">
      <c r="A509" s="9"/>
      <c r="B509" s="27"/>
      <c r="C509" s="19" t="str">
        <f>+CONCATENATE(K509,".- ",G509)</f>
        <v xml:space="preserve">85.- </v>
      </c>
      <c r="D509" s="20"/>
      <c r="E509" s="9"/>
      <c r="F509" s="9"/>
      <c r="G509" s="36" t="str">
        <f>IF(J510="FIN","",LOOKUP(I509,DATOS!A:A,DATOS!G:G))</f>
        <v/>
      </c>
      <c r="H509" s="36">
        <f>IF(J510="FIN",0,LOOKUP(I509,DATOS!A:A,DATOS!N:N))</f>
        <v>0</v>
      </c>
      <c r="I509" s="31">
        <f>+I503+1</f>
        <v>247</v>
      </c>
      <c r="J509" s="56">
        <f>IF(LOOKUP(I509,DATOS!A:A,DATOS!C:C)=0,J503,(LOOKUP(I509,DATOS!A:A,DATOS!C:C)))</f>
        <v>4</v>
      </c>
      <c r="K509" s="18">
        <f>+K503+1</f>
        <v>85</v>
      </c>
      <c r="L509" s="16" t="s">
        <v>31</v>
      </c>
      <c r="M509" s="16" t="s">
        <v>32</v>
      </c>
      <c r="N509" s="16" t="s">
        <v>37</v>
      </c>
      <c r="O509" s="16" t="s">
        <v>33</v>
      </c>
      <c r="P509" s="16" t="s">
        <v>34</v>
      </c>
      <c r="Q509" s="16" t="s">
        <v>35</v>
      </c>
      <c r="R509" s="16" t="str">
        <f>CONCATENATE("X",H509)</f>
        <v>X0</v>
      </c>
      <c r="S509" s="16" t="s">
        <v>36</v>
      </c>
    </row>
    <row r="510" spans="1:19" ht="15.6" x14ac:dyDescent="0.25">
      <c r="A510" s="185">
        <f>IF($E$2="X",0,IF(K511&gt;2,H509,K511))</f>
        <v>0</v>
      </c>
      <c r="B510" s="25"/>
      <c r="C510" s="21" t="str">
        <f>+CONCATENATE(I510," ",G510)</f>
        <v xml:space="preserve">a) </v>
      </c>
      <c r="D510" s="22"/>
      <c r="G510" s="34" t="str">
        <f>IF(J510="FIN","",LOOKUP(I509,DATOS!A:A,DATOS!J:J))</f>
        <v/>
      </c>
      <c r="I510" s="31" t="s">
        <v>53</v>
      </c>
      <c r="J510" s="37" t="str">
        <f>IF(J504="FIN","FIN",IF(J509=J503,"","FIN"))</f>
        <v>FIN</v>
      </c>
      <c r="K510" s="16" t="s">
        <v>5</v>
      </c>
      <c r="L510" s="16">
        <f>IF(M510&gt;0,0,P510)</f>
        <v>0</v>
      </c>
      <c r="M510" s="16">
        <f>IF(P511&gt;0,1,0)</f>
        <v>0</v>
      </c>
      <c r="N510" s="16">
        <f>IF(M510=1,-1/COUNTA(Q510:Q513),0)</f>
        <v>0</v>
      </c>
      <c r="O510" s="16">
        <f>COUNTA(B510:B513)</f>
        <v>0</v>
      </c>
      <c r="P510" s="16">
        <f>COUNTIF(R510:R513,R509)</f>
        <v>0</v>
      </c>
      <c r="Q510" s="17" t="s">
        <v>0</v>
      </c>
      <c r="R510" s="16" t="str">
        <f>CONCATENATE(B510,Q510)</f>
        <v>A</v>
      </c>
      <c r="S510" s="16">
        <f>IF(P510&gt;0,P510+O510,O510*3)</f>
        <v>0</v>
      </c>
    </row>
    <row r="511" spans="1:19" ht="15.6" x14ac:dyDescent="0.25">
      <c r="A511" s="185"/>
      <c r="B511" s="25"/>
      <c r="C511" s="21" t="str">
        <f>+CONCATENATE(I511," ",G511)</f>
        <v xml:space="preserve">b) </v>
      </c>
      <c r="D511" s="22"/>
      <c r="G511" s="34" t="str">
        <f>IF(J510="FIN","",LOOKUP(I509,DATOS!A:A,DATOS!K:K))</f>
        <v/>
      </c>
      <c r="I511" s="31" t="s">
        <v>52</v>
      </c>
      <c r="K511" s="16">
        <f>S510</f>
        <v>0</v>
      </c>
      <c r="L511" s="16"/>
      <c r="M511" s="16"/>
      <c r="N511" s="16"/>
      <c r="O511" s="16"/>
      <c r="P511" s="16">
        <f>O510-P510</f>
        <v>0</v>
      </c>
      <c r="Q511" s="17" t="s">
        <v>1</v>
      </c>
      <c r="R511" s="16" t="str">
        <f>CONCATENATE(B511,Q511)</f>
        <v>B</v>
      </c>
      <c r="S511" s="16"/>
    </row>
    <row r="512" spans="1:19" ht="15.6" x14ac:dyDescent="0.25">
      <c r="A512" s="185"/>
      <c r="B512" s="25"/>
      <c r="C512" s="21" t="str">
        <f>+CONCATENATE(I512," ",G512)</f>
        <v xml:space="preserve">c) </v>
      </c>
      <c r="D512" s="22"/>
      <c r="G512" s="34" t="str">
        <f>IF(J510="FIN","",LOOKUP(I509,DATOS!A:A,DATOS!L:L))</f>
        <v/>
      </c>
      <c r="I512" s="31" t="s">
        <v>51</v>
      </c>
      <c r="K512" s="16"/>
      <c r="L512" s="16"/>
      <c r="M512" s="16"/>
      <c r="N512" s="16"/>
      <c r="O512" s="16"/>
      <c r="P512" s="16"/>
      <c r="Q512" s="17" t="s">
        <v>2</v>
      </c>
      <c r="R512" s="16" t="str">
        <f>CONCATENATE(B512,Q512)</f>
        <v>C</v>
      </c>
      <c r="S512" s="16"/>
    </row>
    <row r="513" spans="1:19" ht="15.6" x14ac:dyDescent="0.25">
      <c r="A513" s="185"/>
      <c r="B513" s="25"/>
      <c r="C513" s="21" t="str">
        <f>+CONCATENATE(I513," ",G513)</f>
        <v xml:space="preserve">d) </v>
      </c>
      <c r="D513" s="22"/>
      <c r="G513" s="34" t="str">
        <f>IF(J510="FIN","",LOOKUP(I509,DATOS!A:A,DATOS!M:M))</f>
        <v/>
      </c>
      <c r="I513" s="31" t="s">
        <v>43</v>
      </c>
      <c r="K513" s="16"/>
      <c r="L513" s="16"/>
      <c r="M513" s="16"/>
      <c r="N513" s="16"/>
      <c r="O513" s="16"/>
      <c r="P513" s="16"/>
      <c r="Q513" s="17" t="s">
        <v>3</v>
      </c>
      <c r="R513" s="16" t="str">
        <f>CONCATENATE(B513,Q513)</f>
        <v>D</v>
      </c>
      <c r="S513" s="16"/>
    </row>
    <row r="514" spans="1:19" ht="15.6" x14ac:dyDescent="0.25">
      <c r="A514" s="9"/>
      <c r="B514" s="26"/>
      <c r="C514" s="23"/>
      <c r="D514" s="24"/>
      <c r="J514" s="15"/>
    </row>
    <row r="515" spans="1:19" ht="15.6" x14ac:dyDescent="0.25">
      <c r="A515" s="9"/>
      <c r="B515" s="27"/>
      <c r="C515" s="19" t="str">
        <f>+CONCATENATE(K515,".- ",G515)</f>
        <v xml:space="preserve">86.- </v>
      </c>
      <c r="D515" s="20"/>
      <c r="E515" s="9"/>
      <c r="F515" s="9"/>
      <c r="G515" s="36" t="str">
        <f>IF(J516="FIN","",LOOKUP(I515,DATOS!A:A,DATOS!G:G))</f>
        <v/>
      </c>
      <c r="H515" s="36">
        <f>IF(J516="FIN",0,LOOKUP(I515,DATOS!A:A,DATOS!N:N))</f>
        <v>0</v>
      </c>
      <c r="I515" s="31">
        <f>+I509+1</f>
        <v>248</v>
      </c>
      <c r="J515" s="56">
        <f>IF(LOOKUP(I515,DATOS!A:A,DATOS!C:C)=0,J509,(LOOKUP(I515,DATOS!A:A,DATOS!C:C)))</f>
        <v>4</v>
      </c>
      <c r="K515" s="18">
        <f>+K509+1</f>
        <v>86</v>
      </c>
      <c r="L515" s="16" t="s">
        <v>31</v>
      </c>
      <c r="M515" s="16" t="s">
        <v>32</v>
      </c>
      <c r="N515" s="16" t="s">
        <v>37</v>
      </c>
      <c r="O515" s="16" t="s">
        <v>33</v>
      </c>
      <c r="P515" s="16" t="s">
        <v>34</v>
      </c>
      <c r="Q515" s="16" t="s">
        <v>35</v>
      </c>
      <c r="R515" s="16" t="str">
        <f>CONCATENATE("X",H515)</f>
        <v>X0</v>
      </c>
      <c r="S515" s="16" t="s">
        <v>36</v>
      </c>
    </row>
    <row r="516" spans="1:19" ht="15.6" x14ac:dyDescent="0.25">
      <c r="A516" s="185">
        <f>IF($E$2="X",0,IF(K517&gt;2,H515,K517))</f>
        <v>0</v>
      </c>
      <c r="B516" s="25"/>
      <c r="C516" s="21" t="str">
        <f>+CONCATENATE(I516," ",G516)</f>
        <v xml:space="preserve">a) </v>
      </c>
      <c r="D516" s="22"/>
      <c r="G516" s="34" t="str">
        <f>IF(J516="FIN","",LOOKUP(I515,DATOS!A:A,DATOS!J:J))</f>
        <v/>
      </c>
      <c r="I516" s="31" t="s">
        <v>53</v>
      </c>
      <c r="J516" s="37" t="str">
        <f>IF(J510="FIN","FIN",IF(J515=J509,"","FIN"))</f>
        <v>FIN</v>
      </c>
      <c r="K516" s="16" t="s">
        <v>5</v>
      </c>
      <c r="L516" s="16">
        <f>IF(M516&gt;0,0,P516)</f>
        <v>0</v>
      </c>
      <c r="M516" s="16">
        <f>IF(P517&gt;0,1,0)</f>
        <v>0</v>
      </c>
      <c r="N516" s="16">
        <f>IF(M516=1,-1/COUNTA(Q516:Q519),0)</f>
        <v>0</v>
      </c>
      <c r="O516" s="16">
        <f>COUNTA(B516:B519)</f>
        <v>0</v>
      </c>
      <c r="P516" s="16">
        <f>COUNTIF(R516:R519,R515)</f>
        <v>0</v>
      </c>
      <c r="Q516" s="17" t="s">
        <v>0</v>
      </c>
      <c r="R516" s="16" t="str">
        <f>CONCATENATE(B516,Q516)</f>
        <v>A</v>
      </c>
      <c r="S516" s="16">
        <f>IF(P516&gt;0,P516+O516,O516*3)</f>
        <v>0</v>
      </c>
    </row>
    <row r="517" spans="1:19" ht="15.6" x14ac:dyDescent="0.25">
      <c r="A517" s="185"/>
      <c r="B517" s="25"/>
      <c r="C517" s="21" t="str">
        <f>+CONCATENATE(I517," ",G517)</f>
        <v xml:space="preserve">b) </v>
      </c>
      <c r="D517" s="22"/>
      <c r="G517" s="34" t="str">
        <f>IF(J516="FIN","",LOOKUP(I515,DATOS!A:A,DATOS!K:K))</f>
        <v/>
      </c>
      <c r="I517" s="31" t="s">
        <v>52</v>
      </c>
      <c r="K517" s="16">
        <f>S516</f>
        <v>0</v>
      </c>
      <c r="L517" s="16"/>
      <c r="M517" s="16"/>
      <c r="N517" s="16"/>
      <c r="O517" s="16"/>
      <c r="P517" s="16">
        <f>O516-P516</f>
        <v>0</v>
      </c>
      <c r="Q517" s="17" t="s">
        <v>1</v>
      </c>
      <c r="R517" s="16" t="str">
        <f>CONCATENATE(B517,Q517)</f>
        <v>B</v>
      </c>
      <c r="S517" s="16"/>
    </row>
    <row r="518" spans="1:19" ht="15.6" x14ac:dyDescent="0.25">
      <c r="A518" s="185"/>
      <c r="B518" s="25"/>
      <c r="C518" s="21" t="str">
        <f>+CONCATENATE(I518," ",G518)</f>
        <v xml:space="preserve">c) </v>
      </c>
      <c r="D518" s="22"/>
      <c r="G518" s="34" t="str">
        <f>IF(J516="FIN","",LOOKUP(I515,DATOS!A:A,DATOS!L:L))</f>
        <v/>
      </c>
      <c r="I518" s="31" t="s">
        <v>51</v>
      </c>
      <c r="K518" s="16"/>
      <c r="L518" s="16"/>
      <c r="M518" s="16"/>
      <c r="N518" s="16"/>
      <c r="O518" s="16"/>
      <c r="P518" s="16"/>
      <c r="Q518" s="17" t="s">
        <v>2</v>
      </c>
      <c r="R518" s="16" t="str">
        <f>CONCATENATE(B518,Q518)</f>
        <v>C</v>
      </c>
      <c r="S518" s="16"/>
    </row>
    <row r="519" spans="1:19" ht="15.6" x14ac:dyDescent="0.25">
      <c r="A519" s="185"/>
      <c r="B519" s="25"/>
      <c r="C519" s="21" t="str">
        <f>+CONCATENATE(I519," ",G519)</f>
        <v xml:space="preserve">d) </v>
      </c>
      <c r="D519" s="22"/>
      <c r="G519" s="34" t="str">
        <f>IF(J516="FIN","",LOOKUP(I515,DATOS!A:A,DATOS!M:M))</f>
        <v/>
      </c>
      <c r="I519" s="31" t="s">
        <v>43</v>
      </c>
      <c r="K519" s="16"/>
      <c r="L519" s="16"/>
      <c r="M519" s="16"/>
      <c r="N519" s="16"/>
      <c r="O519" s="16"/>
      <c r="P519" s="16"/>
      <c r="Q519" s="17" t="s">
        <v>3</v>
      </c>
      <c r="R519" s="16" t="str">
        <f>CONCATENATE(B519,Q519)</f>
        <v>D</v>
      </c>
      <c r="S519" s="16"/>
    </row>
    <row r="520" spans="1:19" ht="15.6" x14ac:dyDescent="0.25">
      <c r="A520" s="9"/>
      <c r="B520" s="26"/>
      <c r="C520" s="23"/>
      <c r="D520" s="24"/>
      <c r="J520" s="15"/>
    </row>
    <row r="521" spans="1:19" ht="15.6" x14ac:dyDescent="0.25">
      <c r="A521" s="9"/>
      <c r="B521" s="27"/>
      <c r="C521" s="19" t="str">
        <f>+CONCATENATE(K521,".- ",G521)</f>
        <v xml:space="preserve">87.- </v>
      </c>
      <c r="D521" s="20"/>
      <c r="E521" s="9"/>
      <c r="F521" s="9"/>
      <c r="G521" s="36" t="str">
        <f>IF(J522="FIN","",LOOKUP(I521,DATOS!A:A,DATOS!G:G))</f>
        <v/>
      </c>
      <c r="H521" s="36">
        <f>IF(J522="FIN",0,LOOKUP(I521,DATOS!A:A,DATOS!N:N))</f>
        <v>0</v>
      </c>
      <c r="I521" s="31">
        <f>+I515+1</f>
        <v>249</v>
      </c>
      <c r="J521" s="56">
        <f>IF(LOOKUP(I521,DATOS!A:A,DATOS!C:C)=0,J515,(LOOKUP(I521,DATOS!A:A,DATOS!C:C)))</f>
        <v>4</v>
      </c>
      <c r="K521" s="18">
        <f>+K515+1</f>
        <v>87</v>
      </c>
      <c r="L521" s="16" t="s">
        <v>31</v>
      </c>
      <c r="M521" s="16" t="s">
        <v>32</v>
      </c>
      <c r="N521" s="16" t="s">
        <v>37</v>
      </c>
      <c r="O521" s="16" t="s">
        <v>33</v>
      </c>
      <c r="P521" s="16" t="s">
        <v>34</v>
      </c>
      <c r="Q521" s="16" t="s">
        <v>35</v>
      </c>
      <c r="R521" s="16" t="str">
        <f>CONCATENATE("X",H521)</f>
        <v>X0</v>
      </c>
      <c r="S521" s="16" t="s">
        <v>36</v>
      </c>
    </row>
    <row r="522" spans="1:19" ht="15.6" x14ac:dyDescent="0.25">
      <c r="A522" s="185">
        <f>IF($E$2="X",0,IF(K523&gt;2,H521,K523))</f>
        <v>0</v>
      </c>
      <c r="B522" s="25"/>
      <c r="C522" s="21" t="str">
        <f>+CONCATENATE(I522," ",G522)</f>
        <v xml:space="preserve">a) </v>
      </c>
      <c r="D522" s="22"/>
      <c r="G522" s="34" t="str">
        <f>IF(J522="FIN","",LOOKUP(I521,DATOS!A:A,DATOS!J:J))</f>
        <v/>
      </c>
      <c r="I522" s="31" t="s">
        <v>53</v>
      </c>
      <c r="J522" s="37" t="str">
        <f>IF(J516="FIN","FIN",IF(J521=J515,"","FIN"))</f>
        <v>FIN</v>
      </c>
      <c r="K522" s="16" t="s">
        <v>5</v>
      </c>
      <c r="L522" s="16">
        <f>IF(M522&gt;0,0,P522)</f>
        <v>0</v>
      </c>
      <c r="M522" s="16">
        <f>IF(P523&gt;0,1,0)</f>
        <v>0</v>
      </c>
      <c r="N522" s="16">
        <f>IF(M522=1,-1/COUNTA(Q522:Q525),0)</f>
        <v>0</v>
      </c>
      <c r="O522" s="16">
        <f>COUNTA(B522:B525)</f>
        <v>0</v>
      </c>
      <c r="P522" s="16">
        <f>COUNTIF(R522:R525,R521)</f>
        <v>0</v>
      </c>
      <c r="Q522" s="17" t="s">
        <v>0</v>
      </c>
      <c r="R522" s="16" t="str">
        <f>CONCATENATE(B522,Q522)</f>
        <v>A</v>
      </c>
      <c r="S522" s="16">
        <f>IF(P522&gt;0,P522+O522,O522*3)</f>
        <v>0</v>
      </c>
    </row>
    <row r="523" spans="1:19" ht="15.6" x14ac:dyDescent="0.25">
      <c r="A523" s="185"/>
      <c r="B523" s="25"/>
      <c r="C523" s="21" t="str">
        <f>+CONCATENATE(I523," ",G523)</f>
        <v xml:space="preserve">b) </v>
      </c>
      <c r="D523" s="22"/>
      <c r="G523" s="34" t="str">
        <f>IF(J522="FIN","",LOOKUP(I521,DATOS!A:A,DATOS!K:K))</f>
        <v/>
      </c>
      <c r="I523" s="31" t="s">
        <v>52</v>
      </c>
      <c r="K523" s="16">
        <f>S522</f>
        <v>0</v>
      </c>
      <c r="L523" s="16"/>
      <c r="M523" s="16"/>
      <c r="N523" s="16"/>
      <c r="O523" s="16"/>
      <c r="P523" s="16">
        <f>O522-P522</f>
        <v>0</v>
      </c>
      <c r="Q523" s="17" t="s">
        <v>1</v>
      </c>
      <c r="R523" s="16" t="str">
        <f>CONCATENATE(B523,Q523)</f>
        <v>B</v>
      </c>
      <c r="S523" s="16"/>
    </row>
    <row r="524" spans="1:19" ht="15.6" x14ac:dyDescent="0.25">
      <c r="A524" s="185"/>
      <c r="B524" s="25"/>
      <c r="C524" s="21" t="str">
        <f>+CONCATENATE(I524," ",G524)</f>
        <v xml:space="preserve">c) </v>
      </c>
      <c r="D524" s="22"/>
      <c r="G524" s="34" t="str">
        <f>IF(J522="FIN","",LOOKUP(I521,DATOS!A:A,DATOS!L:L))</f>
        <v/>
      </c>
      <c r="I524" s="31" t="s">
        <v>51</v>
      </c>
      <c r="K524" s="16"/>
      <c r="L524" s="16"/>
      <c r="M524" s="16"/>
      <c r="N524" s="16"/>
      <c r="O524" s="16"/>
      <c r="P524" s="16"/>
      <c r="Q524" s="17" t="s">
        <v>2</v>
      </c>
      <c r="R524" s="16" t="str">
        <f>CONCATENATE(B524,Q524)</f>
        <v>C</v>
      </c>
      <c r="S524" s="16"/>
    </row>
    <row r="525" spans="1:19" ht="15.6" x14ac:dyDescent="0.25">
      <c r="A525" s="185"/>
      <c r="B525" s="25"/>
      <c r="C525" s="21" t="str">
        <f>+CONCATENATE(I525," ",G525)</f>
        <v xml:space="preserve">d) </v>
      </c>
      <c r="D525" s="22"/>
      <c r="G525" s="34" t="str">
        <f>IF(J522="FIN","",LOOKUP(I521,DATOS!A:A,DATOS!M:M))</f>
        <v/>
      </c>
      <c r="I525" s="31" t="s">
        <v>43</v>
      </c>
      <c r="K525" s="16"/>
      <c r="L525" s="16"/>
      <c r="M525" s="16"/>
      <c r="N525" s="16"/>
      <c r="O525" s="16"/>
      <c r="P525" s="16"/>
      <c r="Q525" s="17" t="s">
        <v>3</v>
      </c>
      <c r="R525" s="16" t="str">
        <f>CONCATENATE(B525,Q525)</f>
        <v>D</v>
      </c>
      <c r="S525" s="16"/>
    </row>
    <row r="526" spans="1:19" ht="15.6" x14ac:dyDescent="0.25">
      <c r="A526" s="9"/>
      <c r="B526" s="26"/>
      <c r="C526" s="23"/>
      <c r="D526" s="24"/>
      <c r="J526" s="15"/>
    </row>
    <row r="527" spans="1:19" ht="15.6" x14ac:dyDescent="0.25">
      <c r="A527" s="9"/>
      <c r="B527" s="27"/>
      <c r="C527" s="19" t="str">
        <f>+CONCATENATE(K527,".- ",G527)</f>
        <v xml:space="preserve">88.- </v>
      </c>
      <c r="D527" s="20"/>
      <c r="E527" s="9"/>
      <c r="F527" s="9"/>
      <c r="G527" s="36" t="str">
        <f>IF(J528="FIN","",LOOKUP(I527,DATOS!A:A,DATOS!G:G))</f>
        <v/>
      </c>
      <c r="H527" s="36">
        <f>IF(J528="FIN",0,LOOKUP(I527,DATOS!A:A,DATOS!N:N))</f>
        <v>0</v>
      </c>
      <c r="I527" s="31">
        <f>+I521+1</f>
        <v>250</v>
      </c>
      <c r="J527" s="56">
        <f>IF(LOOKUP(I527,DATOS!A:A,DATOS!C:C)=0,J521,(LOOKUP(I527,DATOS!A:A,DATOS!C:C)))</f>
        <v>4</v>
      </c>
      <c r="K527" s="18">
        <f>+K521+1</f>
        <v>88</v>
      </c>
      <c r="L527" s="16" t="s">
        <v>31</v>
      </c>
      <c r="M527" s="16" t="s">
        <v>32</v>
      </c>
      <c r="N527" s="16" t="s">
        <v>37</v>
      </c>
      <c r="O527" s="16" t="s">
        <v>33</v>
      </c>
      <c r="P527" s="16" t="s">
        <v>34</v>
      </c>
      <c r="Q527" s="16" t="s">
        <v>35</v>
      </c>
      <c r="R527" s="16" t="str">
        <f>CONCATENATE("X",H527)</f>
        <v>X0</v>
      </c>
      <c r="S527" s="16" t="s">
        <v>36</v>
      </c>
    </row>
    <row r="528" spans="1:19" ht="15.6" x14ac:dyDescent="0.25">
      <c r="A528" s="185">
        <f>IF($E$2="X",0,IF(K529&gt;2,H527,K529))</f>
        <v>0</v>
      </c>
      <c r="B528" s="25"/>
      <c r="C528" s="21" t="str">
        <f>+CONCATENATE(I528," ",G528)</f>
        <v xml:space="preserve">a) </v>
      </c>
      <c r="D528" s="22"/>
      <c r="G528" s="34" t="str">
        <f>IF(J528="FIN","",LOOKUP(I527,DATOS!A:A,DATOS!J:J))</f>
        <v/>
      </c>
      <c r="I528" s="31" t="s">
        <v>53</v>
      </c>
      <c r="J528" s="37" t="str">
        <f>IF(J522="FIN","FIN",IF(J527=J521,"","FIN"))</f>
        <v>FIN</v>
      </c>
      <c r="K528" s="16" t="s">
        <v>5</v>
      </c>
      <c r="L528" s="16">
        <f>IF(M528&gt;0,0,P528)</f>
        <v>0</v>
      </c>
      <c r="M528" s="16">
        <f>IF(P529&gt;0,1,0)</f>
        <v>0</v>
      </c>
      <c r="N528" s="16">
        <f>IF(M528=1,-1/COUNTA(Q528:Q531),0)</f>
        <v>0</v>
      </c>
      <c r="O528" s="16">
        <f>COUNTA(B528:B531)</f>
        <v>0</v>
      </c>
      <c r="P528" s="16">
        <f>COUNTIF(R528:R531,R527)</f>
        <v>0</v>
      </c>
      <c r="Q528" s="17" t="s">
        <v>0</v>
      </c>
      <c r="R528" s="16" t="str">
        <f>CONCATENATE(B528,Q528)</f>
        <v>A</v>
      </c>
      <c r="S528" s="16">
        <f>IF(P528&gt;0,P528+O528,O528*3)</f>
        <v>0</v>
      </c>
    </row>
    <row r="529" spans="1:19" ht="15.6" x14ac:dyDescent="0.25">
      <c r="A529" s="185"/>
      <c r="B529" s="25"/>
      <c r="C529" s="21" t="str">
        <f>+CONCATENATE(I529," ",G529)</f>
        <v xml:space="preserve">b) </v>
      </c>
      <c r="D529" s="22"/>
      <c r="G529" s="34" t="str">
        <f>IF(J528="FIN","",LOOKUP(I527,DATOS!A:A,DATOS!K:K))</f>
        <v/>
      </c>
      <c r="I529" s="31" t="s">
        <v>52</v>
      </c>
      <c r="K529" s="16">
        <f>S528</f>
        <v>0</v>
      </c>
      <c r="L529" s="16"/>
      <c r="M529" s="16"/>
      <c r="N529" s="16"/>
      <c r="O529" s="16"/>
      <c r="P529" s="16">
        <f>O528-P528</f>
        <v>0</v>
      </c>
      <c r="Q529" s="17" t="s">
        <v>1</v>
      </c>
      <c r="R529" s="16" t="str">
        <f>CONCATENATE(B529,Q529)</f>
        <v>B</v>
      </c>
      <c r="S529" s="16"/>
    </row>
    <row r="530" spans="1:19" ht="15.6" x14ac:dyDescent="0.25">
      <c r="A530" s="185"/>
      <c r="B530" s="25"/>
      <c r="C530" s="21" t="str">
        <f>+CONCATENATE(I530," ",G530)</f>
        <v xml:space="preserve">c) </v>
      </c>
      <c r="D530" s="22"/>
      <c r="G530" s="34" t="str">
        <f>IF(J528="FIN","",LOOKUP(I527,DATOS!A:A,DATOS!L:L))</f>
        <v/>
      </c>
      <c r="I530" s="31" t="s">
        <v>51</v>
      </c>
      <c r="K530" s="16"/>
      <c r="L530" s="16"/>
      <c r="M530" s="16"/>
      <c r="N530" s="16"/>
      <c r="O530" s="16"/>
      <c r="P530" s="16"/>
      <c r="Q530" s="17" t="s">
        <v>2</v>
      </c>
      <c r="R530" s="16" t="str">
        <f>CONCATENATE(B530,Q530)</f>
        <v>C</v>
      </c>
      <c r="S530" s="16"/>
    </row>
    <row r="531" spans="1:19" ht="15.6" x14ac:dyDescent="0.25">
      <c r="A531" s="185"/>
      <c r="B531" s="25"/>
      <c r="C531" s="21" t="str">
        <f>+CONCATENATE(I531," ",G531)</f>
        <v xml:space="preserve">d) </v>
      </c>
      <c r="D531" s="22"/>
      <c r="G531" s="34" t="str">
        <f>IF(J528="FIN","",LOOKUP(I527,DATOS!A:A,DATOS!M:M))</f>
        <v/>
      </c>
      <c r="I531" s="31" t="s">
        <v>43</v>
      </c>
      <c r="K531" s="16"/>
      <c r="L531" s="16"/>
      <c r="M531" s="16"/>
      <c r="N531" s="16"/>
      <c r="O531" s="16"/>
      <c r="P531" s="16"/>
      <c r="Q531" s="17" t="s">
        <v>3</v>
      </c>
      <c r="R531" s="16" t="str">
        <f>CONCATENATE(B531,Q531)</f>
        <v>D</v>
      </c>
      <c r="S531" s="16"/>
    </row>
    <row r="532" spans="1:19" ht="15.6" x14ac:dyDescent="0.25">
      <c r="A532" s="9"/>
      <c r="B532" s="26"/>
      <c r="C532" s="23"/>
      <c r="D532" s="24"/>
      <c r="J532" s="15"/>
    </row>
    <row r="533" spans="1:19" ht="15.6" x14ac:dyDescent="0.25">
      <c r="A533" s="9"/>
      <c r="B533" s="27"/>
      <c r="C533" s="19" t="str">
        <f>+CONCATENATE(K533,".- ",G533)</f>
        <v xml:space="preserve">89.- </v>
      </c>
      <c r="D533" s="20"/>
      <c r="E533" s="9"/>
      <c r="F533" s="9"/>
      <c r="G533" s="36" t="str">
        <f>IF(J534="FIN","",LOOKUP(I533,DATOS!A:A,DATOS!G:G))</f>
        <v/>
      </c>
      <c r="H533" s="36">
        <f>IF(J534="FIN",0,LOOKUP(I533,DATOS!A:A,DATOS!N:N))</f>
        <v>0</v>
      </c>
      <c r="I533" s="31">
        <f>+I527+1</f>
        <v>251</v>
      </c>
      <c r="J533" s="56">
        <f>IF(LOOKUP(I533,DATOS!A:A,DATOS!C:C)=0,J527,(LOOKUP(I533,DATOS!A:A,DATOS!C:C)))</f>
        <v>4</v>
      </c>
      <c r="K533" s="18">
        <f>+K527+1</f>
        <v>89</v>
      </c>
      <c r="L533" s="16" t="s">
        <v>31</v>
      </c>
      <c r="M533" s="16" t="s">
        <v>32</v>
      </c>
      <c r="N533" s="16" t="s">
        <v>37</v>
      </c>
      <c r="O533" s="16" t="s">
        <v>33</v>
      </c>
      <c r="P533" s="16" t="s">
        <v>34</v>
      </c>
      <c r="Q533" s="16" t="s">
        <v>35</v>
      </c>
      <c r="R533" s="16" t="str">
        <f>CONCATENATE("X",H533)</f>
        <v>X0</v>
      </c>
      <c r="S533" s="16" t="s">
        <v>36</v>
      </c>
    </row>
    <row r="534" spans="1:19" ht="15.6" x14ac:dyDescent="0.25">
      <c r="A534" s="185">
        <f>IF($E$2="X",0,IF(K535&gt;2,H533,K535))</f>
        <v>0</v>
      </c>
      <c r="B534" s="25"/>
      <c r="C534" s="21" t="str">
        <f>+CONCATENATE(I534," ",G534)</f>
        <v xml:space="preserve">a) </v>
      </c>
      <c r="D534" s="22"/>
      <c r="G534" s="34" t="str">
        <f>IF(J534="FIN","",LOOKUP(I533,DATOS!A:A,DATOS!J:J))</f>
        <v/>
      </c>
      <c r="I534" s="31" t="s">
        <v>53</v>
      </c>
      <c r="J534" s="37" t="str">
        <f>IF(J528="FIN","FIN",IF(J533=J527,"","FIN"))</f>
        <v>FIN</v>
      </c>
      <c r="K534" s="16" t="s">
        <v>5</v>
      </c>
      <c r="L534" s="16">
        <f>IF(M534&gt;0,0,P534)</f>
        <v>0</v>
      </c>
      <c r="M534" s="16">
        <f>IF(P535&gt;0,1,0)</f>
        <v>0</v>
      </c>
      <c r="N534" s="16">
        <f>IF(M534=1,-1/COUNTA(Q534:Q537),0)</f>
        <v>0</v>
      </c>
      <c r="O534" s="16">
        <f>COUNTA(B534:B537)</f>
        <v>0</v>
      </c>
      <c r="P534" s="16">
        <f>COUNTIF(R534:R537,R533)</f>
        <v>0</v>
      </c>
      <c r="Q534" s="17" t="s">
        <v>0</v>
      </c>
      <c r="R534" s="16" t="str">
        <f>CONCATENATE(B534,Q534)</f>
        <v>A</v>
      </c>
      <c r="S534" s="16">
        <f>IF(P534&gt;0,P534+O534,O534*3)</f>
        <v>0</v>
      </c>
    </row>
    <row r="535" spans="1:19" ht="15.6" x14ac:dyDescent="0.25">
      <c r="A535" s="185"/>
      <c r="B535" s="25"/>
      <c r="C535" s="21" t="str">
        <f>+CONCATENATE(I535," ",G535)</f>
        <v xml:space="preserve">b) </v>
      </c>
      <c r="D535" s="22"/>
      <c r="G535" s="34" t="str">
        <f>IF(J534="FIN","",LOOKUP(I533,DATOS!A:A,DATOS!K:K))</f>
        <v/>
      </c>
      <c r="I535" s="31" t="s">
        <v>52</v>
      </c>
      <c r="K535" s="16">
        <f>S534</f>
        <v>0</v>
      </c>
      <c r="L535" s="16"/>
      <c r="M535" s="16"/>
      <c r="N535" s="16"/>
      <c r="O535" s="16"/>
      <c r="P535" s="16">
        <f>O534-P534</f>
        <v>0</v>
      </c>
      <c r="Q535" s="17" t="s">
        <v>1</v>
      </c>
      <c r="R535" s="16" t="str">
        <f>CONCATENATE(B535,Q535)</f>
        <v>B</v>
      </c>
      <c r="S535" s="16"/>
    </row>
    <row r="536" spans="1:19" ht="15.6" x14ac:dyDescent="0.25">
      <c r="A536" s="185"/>
      <c r="B536" s="25"/>
      <c r="C536" s="21" t="str">
        <f>+CONCATENATE(I536," ",G536)</f>
        <v xml:space="preserve">c) </v>
      </c>
      <c r="D536" s="22"/>
      <c r="G536" s="34" t="str">
        <f>IF(J534="FIN","",LOOKUP(I533,DATOS!A:A,DATOS!L:L))</f>
        <v/>
      </c>
      <c r="I536" s="31" t="s">
        <v>51</v>
      </c>
      <c r="K536" s="16"/>
      <c r="L536" s="16"/>
      <c r="M536" s="16"/>
      <c r="N536" s="16"/>
      <c r="O536" s="16"/>
      <c r="P536" s="16"/>
      <c r="Q536" s="17" t="s">
        <v>2</v>
      </c>
      <c r="R536" s="16" t="str">
        <f>CONCATENATE(B536,Q536)</f>
        <v>C</v>
      </c>
      <c r="S536" s="16"/>
    </row>
    <row r="537" spans="1:19" ht="15.6" x14ac:dyDescent="0.25">
      <c r="A537" s="185"/>
      <c r="B537" s="25"/>
      <c r="C537" s="21" t="str">
        <f>+CONCATENATE(I537," ",G537)</f>
        <v xml:space="preserve">d) </v>
      </c>
      <c r="D537" s="22"/>
      <c r="G537" s="34" t="str">
        <f>IF(J534="FIN","",LOOKUP(I533,DATOS!A:A,DATOS!M:M))</f>
        <v/>
      </c>
      <c r="I537" s="31" t="s">
        <v>43</v>
      </c>
      <c r="K537" s="16"/>
      <c r="L537" s="16"/>
      <c r="M537" s="16"/>
      <c r="N537" s="16"/>
      <c r="O537" s="16"/>
      <c r="P537" s="16"/>
      <c r="Q537" s="17" t="s">
        <v>3</v>
      </c>
      <c r="R537" s="16" t="str">
        <f>CONCATENATE(B537,Q537)</f>
        <v>D</v>
      </c>
      <c r="S537" s="16"/>
    </row>
    <row r="538" spans="1:19" ht="15.6" x14ac:dyDescent="0.25">
      <c r="A538" s="9"/>
      <c r="B538" s="26"/>
      <c r="C538" s="23"/>
      <c r="D538" s="24"/>
      <c r="J538" s="15"/>
    </row>
    <row r="539" spans="1:19" ht="15.6" x14ac:dyDescent="0.25">
      <c r="A539" s="9"/>
      <c r="B539" s="27"/>
      <c r="C539" s="19" t="str">
        <f>+CONCATENATE(K539,".- ",G539)</f>
        <v xml:space="preserve">90.- </v>
      </c>
      <c r="D539" s="20"/>
      <c r="E539" s="9"/>
      <c r="F539" s="9"/>
      <c r="G539" s="36" t="str">
        <f>IF(J540="FIN","",LOOKUP(I539,DATOS!A:A,DATOS!G:G))</f>
        <v/>
      </c>
      <c r="H539" s="36">
        <f>IF(J540="FIN",0,LOOKUP(I539,DATOS!A:A,DATOS!N:N))</f>
        <v>0</v>
      </c>
      <c r="I539" s="31">
        <f>+I533+1</f>
        <v>252</v>
      </c>
      <c r="J539" s="56">
        <f>IF(LOOKUP(I539,DATOS!A:A,DATOS!C:C)=0,J533,(LOOKUP(I539,DATOS!A:A,DATOS!C:C)))</f>
        <v>4</v>
      </c>
      <c r="K539" s="18">
        <f>+K533+1</f>
        <v>90</v>
      </c>
      <c r="L539" s="16" t="s">
        <v>31</v>
      </c>
      <c r="M539" s="16" t="s">
        <v>32</v>
      </c>
      <c r="N539" s="16" t="s">
        <v>37</v>
      </c>
      <c r="O539" s="16" t="s">
        <v>33</v>
      </c>
      <c r="P539" s="16" t="s">
        <v>34</v>
      </c>
      <c r="Q539" s="16" t="s">
        <v>35</v>
      </c>
      <c r="R539" s="16" t="str">
        <f>CONCATENATE("X",H539)</f>
        <v>X0</v>
      </c>
      <c r="S539" s="16" t="s">
        <v>36</v>
      </c>
    </row>
    <row r="540" spans="1:19" ht="15.6" x14ac:dyDescent="0.25">
      <c r="A540" s="185">
        <f>IF($E$2="X",0,IF(K541&gt;2,H539,K541))</f>
        <v>0</v>
      </c>
      <c r="B540" s="25"/>
      <c r="C540" s="21" t="str">
        <f>+CONCATENATE(I540," ",G540)</f>
        <v xml:space="preserve">a) </v>
      </c>
      <c r="D540" s="22"/>
      <c r="G540" s="34" t="str">
        <f>IF(J540="FIN","",LOOKUP(I539,DATOS!A:A,DATOS!J:J))</f>
        <v/>
      </c>
      <c r="I540" s="31" t="s">
        <v>53</v>
      </c>
      <c r="J540" s="37" t="str">
        <f>IF(J534="FIN","FIN",IF(J539=J533,"","FIN"))</f>
        <v>FIN</v>
      </c>
      <c r="K540" s="16" t="s">
        <v>5</v>
      </c>
      <c r="L540" s="16">
        <f>IF(M540&gt;0,0,P540)</f>
        <v>0</v>
      </c>
      <c r="M540" s="16">
        <f>IF(P541&gt;0,1,0)</f>
        <v>0</v>
      </c>
      <c r="N540" s="16">
        <f>IF(M540=1,-1/COUNTA(Q540:Q543),0)</f>
        <v>0</v>
      </c>
      <c r="O540" s="16">
        <f>COUNTA(B540:B543)</f>
        <v>0</v>
      </c>
      <c r="P540" s="16">
        <f>COUNTIF(R540:R543,R539)</f>
        <v>0</v>
      </c>
      <c r="Q540" s="17" t="s">
        <v>0</v>
      </c>
      <c r="R540" s="16" t="str">
        <f>CONCATENATE(B540,Q540)</f>
        <v>A</v>
      </c>
      <c r="S540" s="16">
        <f>IF(P540&gt;0,P540+O540,O540*3)</f>
        <v>0</v>
      </c>
    </row>
    <row r="541" spans="1:19" ht="15.6" x14ac:dyDescent="0.25">
      <c r="A541" s="185"/>
      <c r="B541" s="25"/>
      <c r="C541" s="21" t="str">
        <f>+CONCATENATE(I541," ",G541)</f>
        <v xml:space="preserve">b) </v>
      </c>
      <c r="D541" s="22"/>
      <c r="G541" s="34" t="str">
        <f>IF(J540="FIN","",LOOKUP(I539,DATOS!A:A,DATOS!K:K))</f>
        <v/>
      </c>
      <c r="I541" s="31" t="s">
        <v>52</v>
      </c>
      <c r="K541" s="16">
        <f>S540</f>
        <v>0</v>
      </c>
      <c r="L541" s="16"/>
      <c r="M541" s="16"/>
      <c r="N541" s="16"/>
      <c r="O541" s="16"/>
      <c r="P541" s="16">
        <f>O540-P540</f>
        <v>0</v>
      </c>
      <c r="Q541" s="17" t="s">
        <v>1</v>
      </c>
      <c r="R541" s="16" t="str">
        <f>CONCATENATE(B541,Q541)</f>
        <v>B</v>
      </c>
      <c r="S541" s="16"/>
    </row>
    <row r="542" spans="1:19" ht="15.6" x14ac:dyDescent="0.25">
      <c r="A542" s="185"/>
      <c r="B542" s="25"/>
      <c r="C542" s="21" t="str">
        <f>+CONCATENATE(I542," ",G542)</f>
        <v xml:space="preserve">c) </v>
      </c>
      <c r="D542" s="22"/>
      <c r="G542" s="34" t="str">
        <f>IF(J540="FIN","",LOOKUP(I539,DATOS!A:A,DATOS!L:L))</f>
        <v/>
      </c>
      <c r="I542" s="31" t="s">
        <v>51</v>
      </c>
      <c r="K542" s="16"/>
      <c r="L542" s="16"/>
      <c r="M542" s="16"/>
      <c r="N542" s="16"/>
      <c r="O542" s="16"/>
      <c r="P542" s="16"/>
      <c r="Q542" s="17" t="s">
        <v>2</v>
      </c>
      <c r="R542" s="16" t="str">
        <f>CONCATENATE(B542,Q542)</f>
        <v>C</v>
      </c>
      <c r="S542" s="16"/>
    </row>
    <row r="543" spans="1:19" ht="15.6" x14ac:dyDescent="0.25">
      <c r="A543" s="185"/>
      <c r="B543" s="25"/>
      <c r="C543" s="21" t="str">
        <f>+CONCATENATE(I543," ",G543)</f>
        <v xml:space="preserve">d) </v>
      </c>
      <c r="D543" s="22"/>
      <c r="G543" s="34" t="str">
        <f>IF(J540="FIN","",LOOKUP(I539,DATOS!A:A,DATOS!M:M))</f>
        <v/>
      </c>
      <c r="I543" s="31" t="s">
        <v>43</v>
      </c>
      <c r="K543" s="16"/>
      <c r="L543" s="16"/>
      <c r="M543" s="16"/>
      <c r="N543" s="16"/>
      <c r="O543" s="16"/>
      <c r="P543" s="16"/>
      <c r="Q543" s="17" t="s">
        <v>3</v>
      </c>
      <c r="R543" s="16" t="str">
        <f>CONCATENATE(B543,Q543)</f>
        <v>D</v>
      </c>
      <c r="S543" s="16"/>
    </row>
    <row r="544" spans="1:19" ht="15.6" x14ac:dyDescent="0.25">
      <c r="A544" s="9"/>
      <c r="B544" s="26"/>
      <c r="C544" s="23"/>
      <c r="D544" s="24"/>
      <c r="J544" s="15"/>
    </row>
    <row r="545" spans="1:19" ht="15.6" x14ac:dyDescent="0.25">
      <c r="A545" s="9"/>
      <c r="B545" s="27"/>
      <c r="C545" s="19" t="str">
        <f>+CONCATENATE(K545,".- ",G545)</f>
        <v xml:space="preserve">91.- </v>
      </c>
      <c r="D545" s="20"/>
      <c r="E545" s="9"/>
      <c r="F545" s="9"/>
      <c r="G545" s="36" t="str">
        <f>IF(J546="FIN","",LOOKUP(I545,DATOS!A:A,DATOS!G:G))</f>
        <v/>
      </c>
      <c r="H545" s="36">
        <f>IF(J546="FIN",0,LOOKUP(I545,DATOS!A:A,DATOS!N:N))</f>
        <v>0</v>
      </c>
      <c r="I545" s="31">
        <f>+I539+1</f>
        <v>253</v>
      </c>
      <c r="J545" s="56">
        <f>IF(LOOKUP(I545,DATOS!A:A,DATOS!C:C)=0,J539,(LOOKUP(I545,DATOS!A:A,DATOS!C:C)))</f>
        <v>4</v>
      </c>
      <c r="K545" s="18">
        <f>+K539+1</f>
        <v>91</v>
      </c>
      <c r="L545" s="16" t="s">
        <v>31</v>
      </c>
      <c r="M545" s="16" t="s">
        <v>32</v>
      </c>
      <c r="N545" s="16" t="s">
        <v>37</v>
      </c>
      <c r="O545" s="16" t="s">
        <v>33</v>
      </c>
      <c r="P545" s="16" t="s">
        <v>34</v>
      </c>
      <c r="Q545" s="16" t="s">
        <v>35</v>
      </c>
      <c r="R545" s="16" t="str">
        <f>CONCATENATE("X",H545)</f>
        <v>X0</v>
      </c>
      <c r="S545" s="16" t="s">
        <v>36</v>
      </c>
    </row>
    <row r="546" spans="1:19" ht="15.6" x14ac:dyDescent="0.25">
      <c r="A546" s="185">
        <f>IF($E$2="X",0,IF(K547&gt;2,H545,K547))</f>
        <v>0</v>
      </c>
      <c r="B546" s="25"/>
      <c r="C546" s="21" t="str">
        <f>+CONCATENATE(I546," ",G546)</f>
        <v xml:space="preserve">a) </v>
      </c>
      <c r="D546" s="22"/>
      <c r="G546" s="34" t="str">
        <f>IF(J546="FIN","",LOOKUP(I545,DATOS!A:A,DATOS!J:J))</f>
        <v/>
      </c>
      <c r="I546" s="31" t="s">
        <v>53</v>
      </c>
      <c r="J546" s="37" t="str">
        <f>IF(J540="FIN","FIN",IF(J545=J539,"","FIN"))</f>
        <v>FIN</v>
      </c>
      <c r="K546" s="16" t="s">
        <v>5</v>
      </c>
      <c r="L546" s="16">
        <f>IF(M546&gt;0,0,P546)</f>
        <v>0</v>
      </c>
      <c r="M546" s="16">
        <f>IF(P547&gt;0,1,0)</f>
        <v>0</v>
      </c>
      <c r="N546" s="16">
        <f>IF(M546=1,-1/COUNTA(Q546:Q549),0)</f>
        <v>0</v>
      </c>
      <c r="O546" s="16">
        <f>COUNTA(B546:B549)</f>
        <v>0</v>
      </c>
      <c r="P546" s="16">
        <f>COUNTIF(R546:R549,R545)</f>
        <v>0</v>
      </c>
      <c r="Q546" s="17" t="s">
        <v>0</v>
      </c>
      <c r="R546" s="16" t="str">
        <f>CONCATENATE(B546,Q546)</f>
        <v>A</v>
      </c>
      <c r="S546" s="16">
        <f>IF(P546&gt;0,P546+O546,O546*3)</f>
        <v>0</v>
      </c>
    </row>
    <row r="547" spans="1:19" ht="15.6" x14ac:dyDescent="0.25">
      <c r="A547" s="185"/>
      <c r="B547" s="25"/>
      <c r="C547" s="21" t="str">
        <f>+CONCATENATE(I547," ",G547)</f>
        <v xml:space="preserve">b) </v>
      </c>
      <c r="D547" s="22"/>
      <c r="G547" s="34" t="str">
        <f>IF(J546="FIN","",LOOKUP(I545,DATOS!A:A,DATOS!K:K))</f>
        <v/>
      </c>
      <c r="I547" s="31" t="s">
        <v>52</v>
      </c>
      <c r="K547" s="16">
        <f>S546</f>
        <v>0</v>
      </c>
      <c r="L547" s="16"/>
      <c r="M547" s="16"/>
      <c r="N547" s="16"/>
      <c r="O547" s="16"/>
      <c r="P547" s="16">
        <f>O546-P546</f>
        <v>0</v>
      </c>
      <c r="Q547" s="17" t="s">
        <v>1</v>
      </c>
      <c r="R547" s="16" t="str">
        <f>CONCATENATE(B547,Q547)</f>
        <v>B</v>
      </c>
      <c r="S547" s="16"/>
    </row>
    <row r="548" spans="1:19" ht="15.6" x14ac:dyDescent="0.25">
      <c r="A548" s="185"/>
      <c r="B548" s="25"/>
      <c r="C548" s="21" t="str">
        <f>+CONCATENATE(I548," ",G548)</f>
        <v xml:space="preserve">c) </v>
      </c>
      <c r="D548" s="22"/>
      <c r="G548" s="34" t="str">
        <f>IF(J546="FIN","",LOOKUP(I545,DATOS!A:A,DATOS!L:L))</f>
        <v/>
      </c>
      <c r="I548" s="31" t="s">
        <v>51</v>
      </c>
      <c r="K548" s="16"/>
      <c r="L548" s="16"/>
      <c r="M548" s="16"/>
      <c r="N548" s="16"/>
      <c r="O548" s="16"/>
      <c r="P548" s="16"/>
      <c r="Q548" s="17" t="s">
        <v>2</v>
      </c>
      <c r="R548" s="16" t="str">
        <f>CONCATENATE(B548,Q548)</f>
        <v>C</v>
      </c>
      <c r="S548" s="16"/>
    </row>
    <row r="549" spans="1:19" ht="15.6" x14ac:dyDescent="0.25">
      <c r="A549" s="185"/>
      <c r="B549" s="25"/>
      <c r="C549" s="21" t="str">
        <f>+CONCATENATE(I549," ",G549)</f>
        <v xml:space="preserve">d) </v>
      </c>
      <c r="D549" s="22"/>
      <c r="G549" s="34" t="str">
        <f>IF(J546="FIN","",LOOKUP(I545,DATOS!A:A,DATOS!M:M))</f>
        <v/>
      </c>
      <c r="I549" s="31" t="s">
        <v>43</v>
      </c>
      <c r="K549" s="16"/>
      <c r="L549" s="16"/>
      <c r="M549" s="16"/>
      <c r="N549" s="16"/>
      <c r="O549" s="16"/>
      <c r="P549" s="16"/>
      <c r="Q549" s="17" t="s">
        <v>3</v>
      </c>
      <c r="R549" s="16" t="str">
        <f>CONCATENATE(B549,Q549)</f>
        <v>D</v>
      </c>
      <c r="S549" s="16"/>
    </row>
    <row r="550" spans="1:19" ht="15.6" x14ac:dyDescent="0.25">
      <c r="A550" s="9"/>
      <c r="B550" s="26"/>
      <c r="C550" s="23"/>
      <c r="D550" s="24"/>
      <c r="J550" s="15"/>
    </row>
    <row r="551" spans="1:19" ht="15.6" x14ac:dyDescent="0.25">
      <c r="A551" s="9"/>
      <c r="B551" s="27"/>
      <c r="C551" s="19" t="str">
        <f>+CONCATENATE(K551,".- ",G551)</f>
        <v xml:space="preserve">92.- </v>
      </c>
      <c r="D551" s="20"/>
      <c r="E551" s="9"/>
      <c r="F551" s="9"/>
      <c r="G551" s="36" t="str">
        <f>IF(J552="FIN","",LOOKUP(I551,DATOS!A:A,DATOS!G:G))</f>
        <v/>
      </c>
      <c r="H551" s="36">
        <f>IF(J552="FIN",0,LOOKUP(I551,DATOS!A:A,DATOS!N:N))</f>
        <v>0</v>
      </c>
      <c r="I551" s="31">
        <f>+I545+1</f>
        <v>254</v>
      </c>
      <c r="J551" s="56">
        <f>IF(LOOKUP(I551,DATOS!A:A,DATOS!C:C)=0,J545,(LOOKUP(I551,DATOS!A:A,DATOS!C:C)))</f>
        <v>4</v>
      </c>
      <c r="K551" s="18">
        <f>+K545+1</f>
        <v>92</v>
      </c>
      <c r="L551" s="16" t="s">
        <v>31</v>
      </c>
      <c r="M551" s="16" t="s">
        <v>32</v>
      </c>
      <c r="N551" s="16" t="s">
        <v>37</v>
      </c>
      <c r="O551" s="16" t="s">
        <v>33</v>
      </c>
      <c r="P551" s="16" t="s">
        <v>34</v>
      </c>
      <c r="Q551" s="16" t="s">
        <v>35</v>
      </c>
      <c r="R551" s="16" t="str">
        <f>CONCATENATE("X",H551)</f>
        <v>X0</v>
      </c>
      <c r="S551" s="16" t="s">
        <v>36</v>
      </c>
    </row>
    <row r="552" spans="1:19" ht="15.6" x14ac:dyDescent="0.25">
      <c r="A552" s="185">
        <f>IF($E$2="X",0,IF(K553&gt;2,H551,K553))</f>
        <v>0</v>
      </c>
      <c r="B552" s="25"/>
      <c r="C552" s="21" t="str">
        <f>+CONCATENATE(I552," ",G552)</f>
        <v xml:space="preserve">a) </v>
      </c>
      <c r="D552" s="22"/>
      <c r="G552" s="34" t="str">
        <f>IF(J552="FIN","",LOOKUP(I551,DATOS!A:A,DATOS!J:J))</f>
        <v/>
      </c>
      <c r="I552" s="31" t="s">
        <v>53</v>
      </c>
      <c r="J552" s="37" t="str">
        <f>IF(J546="FIN","FIN",IF(J551=J545,"","FIN"))</f>
        <v>FIN</v>
      </c>
      <c r="K552" s="16" t="s">
        <v>5</v>
      </c>
      <c r="L552" s="16">
        <f>IF(M552&gt;0,0,P552)</f>
        <v>0</v>
      </c>
      <c r="M552" s="16">
        <f>IF(P553&gt;0,1,0)</f>
        <v>0</v>
      </c>
      <c r="N552" s="16">
        <f>IF(M552=1,-1/COUNTA(Q552:Q555),0)</f>
        <v>0</v>
      </c>
      <c r="O552" s="16">
        <f>COUNTA(B552:B555)</f>
        <v>0</v>
      </c>
      <c r="P552" s="16">
        <f>COUNTIF(R552:R555,R551)</f>
        <v>0</v>
      </c>
      <c r="Q552" s="17" t="s">
        <v>0</v>
      </c>
      <c r="R552" s="16" t="str">
        <f>CONCATENATE(B552,Q552)</f>
        <v>A</v>
      </c>
      <c r="S552" s="16">
        <f>IF(P552&gt;0,P552+O552,O552*3)</f>
        <v>0</v>
      </c>
    </row>
    <row r="553" spans="1:19" ht="15.6" x14ac:dyDescent="0.25">
      <c r="A553" s="185"/>
      <c r="B553" s="25"/>
      <c r="C553" s="21" t="str">
        <f>+CONCATENATE(I553," ",G553)</f>
        <v xml:space="preserve">b) </v>
      </c>
      <c r="D553" s="22"/>
      <c r="G553" s="34" t="str">
        <f>IF(J552="FIN","",LOOKUP(I551,DATOS!A:A,DATOS!K:K))</f>
        <v/>
      </c>
      <c r="I553" s="31" t="s">
        <v>52</v>
      </c>
      <c r="K553" s="16">
        <f>S552</f>
        <v>0</v>
      </c>
      <c r="L553" s="16"/>
      <c r="M553" s="16"/>
      <c r="N553" s="16"/>
      <c r="O553" s="16"/>
      <c r="P553" s="16">
        <f>O552-P552</f>
        <v>0</v>
      </c>
      <c r="Q553" s="17" t="s">
        <v>1</v>
      </c>
      <c r="R553" s="16" t="str">
        <f>CONCATENATE(B553,Q553)</f>
        <v>B</v>
      </c>
      <c r="S553" s="16"/>
    </row>
    <row r="554" spans="1:19" ht="15.6" x14ac:dyDescent="0.25">
      <c r="A554" s="185"/>
      <c r="B554" s="25"/>
      <c r="C554" s="21" t="str">
        <f>+CONCATENATE(I554," ",G554)</f>
        <v xml:space="preserve">c) </v>
      </c>
      <c r="D554" s="22"/>
      <c r="G554" s="34" t="str">
        <f>IF(J552="FIN","",LOOKUP(I551,DATOS!A:A,DATOS!L:L))</f>
        <v/>
      </c>
      <c r="I554" s="31" t="s">
        <v>51</v>
      </c>
      <c r="K554" s="16"/>
      <c r="L554" s="16"/>
      <c r="M554" s="16"/>
      <c r="N554" s="16"/>
      <c r="O554" s="16"/>
      <c r="P554" s="16"/>
      <c r="Q554" s="17" t="s">
        <v>2</v>
      </c>
      <c r="R554" s="16" t="str">
        <f>CONCATENATE(B554,Q554)</f>
        <v>C</v>
      </c>
      <c r="S554" s="16"/>
    </row>
    <row r="555" spans="1:19" ht="15.6" x14ac:dyDescent="0.25">
      <c r="A555" s="185"/>
      <c r="B555" s="25"/>
      <c r="C555" s="21" t="str">
        <f>+CONCATENATE(I555," ",G555)</f>
        <v xml:space="preserve">d) </v>
      </c>
      <c r="D555" s="22"/>
      <c r="G555" s="34" t="str">
        <f>IF(J552="FIN","",LOOKUP(I551,DATOS!A:A,DATOS!M:M))</f>
        <v/>
      </c>
      <c r="I555" s="31" t="s">
        <v>43</v>
      </c>
      <c r="K555" s="16"/>
      <c r="L555" s="16"/>
      <c r="M555" s="16"/>
      <c r="N555" s="16"/>
      <c r="O555" s="16"/>
      <c r="P555" s="16"/>
      <c r="Q555" s="17" t="s">
        <v>3</v>
      </c>
      <c r="R555" s="16" t="str">
        <f>CONCATENATE(B555,Q555)</f>
        <v>D</v>
      </c>
      <c r="S555" s="16"/>
    </row>
    <row r="556" spans="1:19" ht="15.6" x14ac:dyDescent="0.25">
      <c r="A556" s="9"/>
      <c r="B556" s="26"/>
      <c r="C556" s="23"/>
      <c r="D556" s="24"/>
      <c r="J556" s="15"/>
    </row>
    <row r="557" spans="1:19" ht="15.6" x14ac:dyDescent="0.25">
      <c r="A557" s="9"/>
      <c r="B557" s="27"/>
      <c r="C557" s="19" t="str">
        <f>+CONCATENATE(K557,".- ",G557)</f>
        <v xml:space="preserve">93.- </v>
      </c>
      <c r="D557" s="20"/>
      <c r="E557" s="9"/>
      <c r="F557" s="9"/>
      <c r="G557" s="36" t="str">
        <f>IF(J558="FIN","",LOOKUP(I557,DATOS!A:A,DATOS!G:G))</f>
        <v/>
      </c>
      <c r="H557" s="36">
        <f>IF(J558="FIN",0,LOOKUP(I557,DATOS!A:A,DATOS!N:N))</f>
        <v>0</v>
      </c>
      <c r="I557" s="31">
        <f>+I551+1</f>
        <v>255</v>
      </c>
      <c r="J557" s="56">
        <f>IF(LOOKUP(I557,DATOS!A:A,DATOS!C:C)=0,J551,(LOOKUP(I557,DATOS!A:A,DATOS!C:C)))</f>
        <v>4</v>
      </c>
      <c r="K557" s="18">
        <f>+K551+1</f>
        <v>93</v>
      </c>
      <c r="L557" s="16" t="s">
        <v>31</v>
      </c>
      <c r="M557" s="16" t="s">
        <v>32</v>
      </c>
      <c r="N557" s="16" t="s">
        <v>37</v>
      </c>
      <c r="O557" s="16" t="s">
        <v>33</v>
      </c>
      <c r="P557" s="16" t="s">
        <v>34</v>
      </c>
      <c r="Q557" s="16" t="s">
        <v>35</v>
      </c>
      <c r="R557" s="16" t="str">
        <f>CONCATENATE("X",H557)</f>
        <v>X0</v>
      </c>
      <c r="S557" s="16" t="s">
        <v>36</v>
      </c>
    </row>
    <row r="558" spans="1:19" ht="15.6" x14ac:dyDescent="0.25">
      <c r="A558" s="185">
        <f>IF($E$2="X",0,IF(K559&gt;2,H557,K559))</f>
        <v>0</v>
      </c>
      <c r="B558" s="25"/>
      <c r="C558" s="21" t="str">
        <f>+CONCATENATE(I558," ",G558)</f>
        <v xml:space="preserve">a) </v>
      </c>
      <c r="D558" s="22"/>
      <c r="G558" s="34" t="str">
        <f>IF(J558="FIN","",LOOKUP(I557,DATOS!A:A,DATOS!J:J))</f>
        <v/>
      </c>
      <c r="I558" s="31" t="s">
        <v>53</v>
      </c>
      <c r="J558" s="37" t="str">
        <f>IF(J552="FIN","FIN",IF(J557=J551,"","FIN"))</f>
        <v>FIN</v>
      </c>
      <c r="K558" s="16" t="s">
        <v>5</v>
      </c>
      <c r="L558" s="16">
        <f>IF(M558&gt;0,0,P558)</f>
        <v>0</v>
      </c>
      <c r="M558" s="16">
        <f>IF(P559&gt;0,1,0)</f>
        <v>0</v>
      </c>
      <c r="N558" s="16">
        <f>IF(M558=1,-1/COUNTA(Q558:Q561),0)</f>
        <v>0</v>
      </c>
      <c r="O558" s="16">
        <f>COUNTA(B558:B561)</f>
        <v>0</v>
      </c>
      <c r="P558" s="16">
        <f>COUNTIF(R558:R561,R557)</f>
        <v>0</v>
      </c>
      <c r="Q558" s="17" t="s">
        <v>0</v>
      </c>
      <c r="R558" s="16" t="str">
        <f>CONCATENATE(B558,Q558)</f>
        <v>A</v>
      </c>
      <c r="S558" s="16">
        <f>IF(P558&gt;0,P558+O558,O558*3)</f>
        <v>0</v>
      </c>
    </row>
    <row r="559" spans="1:19" ht="15.6" x14ac:dyDescent="0.25">
      <c r="A559" s="185"/>
      <c r="B559" s="25"/>
      <c r="C559" s="21" t="str">
        <f>+CONCATENATE(I559," ",G559)</f>
        <v xml:space="preserve">b) </v>
      </c>
      <c r="D559" s="22"/>
      <c r="G559" s="34" t="str">
        <f>IF(J558="FIN","",LOOKUP(I557,DATOS!A:A,DATOS!K:K))</f>
        <v/>
      </c>
      <c r="I559" s="31" t="s">
        <v>52</v>
      </c>
      <c r="K559" s="16">
        <f>S558</f>
        <v>0</v>
      </c>
      <c r="L559" s="16"/>
      <c r="M559" s="16"/>
      <c r="N559" s="16"/>
      <c r="O559" s="16"/>
      <c r="P559" s="16">
        <f>O558-P558</f>
        <v>0</v>
      </c>
      <c r="Q559" s="17" t="s">
        <v>1</v>
      </c>
      <c r="R559" s="16" t="str">
        <f>CONCATENATE(B559,Q559)</f>
        <v>B</v>
      </c>
      <c r="S559" s="16"/>
    </row>
    <row r="560" spans="1:19" ht="15.6" x14ac:dyDescent="0.25">
      <c r="A560" s="185"/>
      <c r="B560" s="25"/>
      <c r="C560" s="21" t="str">
        <f>+CONCATENATE(I560," ",G560)</f>
        <v xml:space="preserve">c) </v>
      </c>
      <c r="D560" s="22"/>
      <c r="G560" s="34" t="str">
        <f>IF(J558="FIN","",LOOKUP(I557,DATOS!A:A,DATOS!L:L))</f>
        <v/>
      </c>
      <c r="I560" s="31" t="s">
        <v>51</v>
      </c>
      <c r="K560" s="16"/>
      <c r="L560" s="16"/>
      <c r="M560" s="16"/>
      <c r="N560" s="16"/>
      <c r="O560" s="16"/>
      <c r="P560" s="16"/>
      <c r="Q560" s="17" t="s">
        <v>2</v>
      </c>
      <c r="R560" s="16" t="str">
        <f>CONCATENATE(B560,Q560)</f>
        <v>C</v>
      </c>
      <c r="S560" s="16"/>
    </row>
    <row r="561" spans="1:19" ht="15.6" x14ac:dyDescent="0.25">
      <c r="A561" s="185"/>
      <c r="B561" s="25"/>
      <c r="C561" s="21" t="str">
        <f>+CONCATENATE(I561," ",G561)</f>
        <v xml:space="preserve">d) </v>
      </c>
      <c r="D561" s="22"/>
      <c r="G561" s="34" t="str">
        <f>IF(J558="FIN","",LOOKUP(I557,DATOS!A:A,DATOS!M:M))</f>
        <v/>
      </c>
      <c r="I561" s="31" t="s">
        <v>43</v>
      </c>
      <c r="K561" s="16"/>
      <c r="L561" s="16"/>
      <c r="M561" s="16"/>
      <c r="N561" s="16"/>
      <c r="O561" s="16"/>
      <c r="P561" s="16"/>
      <c r="Q561" s="17" t="s">
        <v>3</v>
      </c>
      <c r="R561" s="16" t="str">
        <f>CONCATENATE(B561,Q561)</f>
        <v>D</v>
      </c>
      <c r="S561" s="16"/>
    </row>
    <row r="562" spans="1:19" ht="15.6" x14ac:dyDescent="0.25">
      <c r="A562" s="9"/>
      <c r="B562" s="26"/>
      <c r="C562" s="23"/>
      <c r="D562" s="24"/>
      <c r="J562" s="15"/>
    </row>
    <row r="563" spans="1:19" ht="15.6" x14ac:dyDescent="0.25">
      <c r="A563" s="9"/>
      <c r="B563" s="27"/>
      <c r="C563" s="19" t="str">
        <f>+CONCATENATE(K563,".- ",G563)</f>
        <v xml:space="preserve">94.- </v>
      </c>
      <c r="D563" s="20"/>
      <c r="E563" s="9"/>
      <c r="F563" s="9"/>
      <c r="G563" s="36" t="str">
        <f>IF(J564="FIN","",LOOKUP(I563,DATOS!A:A,DATOS!G:G))</f>
        <v/>
      </c>
      <c r="H563" s="36">
        <f>IF(J564="FIN",0,LOOKUP(I563,DATOS!A:A,DATOS!N:N))</f>
        <v>0</v>
      </c>
      <c r="I563" s="31">
        <f>+I557+1</f>
        <v>256</v>
      </c>
      <c r="J563" s="56">
        <f>IF(LOOKUP(I563,DATOS!A:A,DATOS!C:C)=0,J557,(LOOKUP(I563,DATOS!A:A,DATOS!C:C)))</f>
        <v>4</v>
      </c>
      <c r="K563" s="18">
        <f>+K557+1</f>
        <v>94</v>
      </c>
      <c r="L563" s="16" t="s">
        <v>31</v>
      </c>
      <c r="M563" s="16" t="s">
        <v>32</v>
      </c>
      <c r="N563" s="16" t="s">
        <v>37</v>
      </c>
      <c r="O563" s="16" t="s">
        <v>33</v>
      </c>
      <c r="P563" s="16" t="s">
        <v>34</v>
      </c>
      <c r="Q563" s="16" t="s">
        <v>35</v>
      </c>
      <c r="R563" s="16" t="str">
        <f>CONCATENATE("X",H563)</f>
        <v>X0</v>
      </c>
      <c r="S563" s="16" t="s">
        <v>36</v>
      </c>
    </row>
    <row r="564" spans="1:19" ht="15.6" x14ac:dyDescent="0.25">
      <c r="A564" s="185">
        <f>IF($E$2="X",0,IF(K565&gt;2,H563,K565))</f>
        <v>0</v>
      </c>
      <c r="B564" s="25"/>
      <c r="C564" s="21" t="str">
        <f>+CONCATENATE(I564," ",G564)</f>
        <v xml:space="preserve">a) </v>
      </c>
      <c r="D564" s="22"/>
      <c r="G564" s="34" t="str">
        <f>IF(J564="FIN","",LOOKUP(I563,DATOS!A:A,DATOS!J:J))</f>
        <v/>
      </c>
      <c r="I564" s="31" t="s">
        <v>53</v>
      </c>
      <c r="J564" s="37" t="str">
        <f>IF(J558="FIN","FIN",IF(J563=J557,"","FIN"))</f>
        <v>FIN</v>
      </c>
      <c r="K564" s="16" t="s">
        <v>5</v>
      </c>
      <c r="L564" s="16">
        <f>IF(M564&gt;0,0,P564)</f>
        <v>0</v>
      </c>
      <c r="M564" s="16">
        <f>IF(P565&gt;0,1,0)</f>
        <v>0</v>
      </c>
      <c r="N564" s="16">
        <f>IF(M564=1,-1/COUNTA(Q564:Q567),0)</f>
        <v>0</v>
      </c>
      <c r="O564" s="16">
        <f>COUNTA(B564:B567)</f>
        <v>0</v>
      </c>
      <c r="P564" s="16">
        <f>COUNTIF(R564:R567,R563)</f>
        <v>0</v>
      </c>
      <c r="Q564" s="17" t="s">
        <v>0</v>
      </c>
      <c r="R564" s="16" t="str">
        <f>CONCATENATE(B564,Q564)</f>
        <v>A</v>
      </c>
      <c r="S564" s="16">
        <f>IF(P564&gt;0,P564+O564,O564*3)</f>
        <v>0</v>
      </c>
    </row>
    <row r="565" spans="1:19" ht="15.6" x14ac:dyDescent="0.25">
      <c r="A565" s="185"/>
      <c r="B565" s="25"/>
      <c r="C565" s="21" t="str">
        <f>+CONCATENATE(I565," ",G565)</f>
        <v xml:space="preserve">b) </v>
      </c>
      <c r="D565" s="22"/>
      <c r="G565" s="34" t="str">
        <f>IF(J564="FIN","",LOOKUP(I563,DATOS!A:A,DATOS!K:K))</f>
        <v/>
      </c>
      <c r="I565" s="31" t="s">
        <v>52</v>
      </c>
      <c r="K565" s="16">
        <f>S564</f>
        <v>0</v>
      </c>
      <c r="L565" s="16"/>
      <c r="M565" s="16"/>
      <c r="N565" s="16"/>
      <c r="O565" s="16"/>
      <c r="P565" s="16">
        <f>O564-P564</f>
        <v>0</v>
      </c>
      <c r="Q565" s="17" t="s">
        <v>1</v>
      </c>
      <c r="R565" s="16" t="str">
        <f>CONCATENATE(B565,Q565)</f>
        <v>B</v>
      </c>
      <c r="S565" s="16"/>
    </row>
    <row r="566" spans="1:19" ht="15.6" x14ac:dyDescent="0.25">
      <c r="A566" s="185"/>
      <c r="B566" s="25"/>
      <c r="C566" s="21" t="str">
        <f>+CONCATENATE(I566," ",G566)</f>
        <v xml:space="preserve">c) </v>
      </c>
      <c r="D566" s="22"/>
      <c r="G566" s="34" t="str">
        <f>IF(J564="FIN","",LOOKUP(I563,DATOS!A:A,DATOS!L:L))</f>
        <v/>
      </c>
      <c r="I566" s="31" t="s">
        <v>51</v>
      </c>
      <c r="K566" s="16"/>
      <c r="L566" s="16"/>
      <c r="M566" s="16"/>
      <c r="N566" s="16"/>
      <c r="O566" s="16"/>
      <c r="P566" s="16"/>
      <c r="Q566" s="17" t="s">
        <v>2</v>
      </c>
      <c r="R566" s="16" t="str">
        <f>CONCATENATE(B566,Q566)</f>
        <v>C</v>
      </c>
      <c r="S566" s="16"/>
    </row>
    <row r="567" spans="1:19" ht="15.6" x14ac:dyDescent="0.25">
      <c r="A567" s="185"/>
      <c r="B567" s="25"/>
      <c r="C567" s="21" t="str">
        <f>+CONCATENATE(I567," ",G567)</f>
        <v xml:space="preserve">d) </v>
      </c>
      <c r="D567" s="22"/>
      <c r="G567" s="34" t="str">
        <f>IF(J564="FIN","",LOOKUP(I563,DATOS!A:A,DATOS!M:M))</f>
        <v/>
      </c>
      <c r="I567" s="31" t="s">
        <v>43</v>
      </c>
      <c r="K567" s="16"/>
      <c r="L567" s="16"/>
      <c r="M567" s="16"/>
      <c r="N567" s="16"/>
      <c r="O567" s="16"/>
      <c r="P567" s="16"/>
      <c r="Q567" s="17" t="s">
        <v>3</v>
      </c>
      <c r="R567" s="16" t="str">
        <f>CONCATENATE(B567,Q567)</f>
        <v>D</v>
      </c>
      <c r="S567" s="16"/>
    </row>
    <row r="568" spans="1:19" ht="15.6" x14ac:dyDescent="0.25">
      <c r="A568" s="9"/>
      <c r="B568" s="26"/>
      <c r="C568" s="23"/>
      <c r="D568" s="24"/>
      <c r="J568" s="15"/>
    </row>
    <row r="569" spans="1:19" ht="15.6" x14ac:dyDescent="0.25">
      <c r="A569" s="9"/>
      <c r="B569" s="27"/>
      <c r="C569" s="19" t="str">
        <f>+CONCATENATE(K569,".- ",G569)</f>
        <v xml:space="preserve">95.- </v>
      </c>
      <c r="D569" s="20"/>
      <c r="E569" s="9"/>
      <c r="F569" s="9"/>
      <c r="G569" s="36" t="str">
        <f>IF(J570="FIN","",LOOKUP(I569,DATOS!A:A,DATOS!G:G))</f>
        <v/>
      </c>
      <c r="H569" s="36">
        <f>IF(J570="FIN",0,LOOKUP(I569,DATOS!A:A,DATOS!N:N))</f>
        <v>0</v>
      </c>
      <c r="I569" s="31">
        <f>+I563+1</f>
        <v>257</v>
      </c>
      <c r="J569" s="56">
        <f>IF(LOOKUP(I569,DATOS!A:A,DATOS!C:C)=0,J563,(LOOKUP(I569,DATOS!A:A,DATOS!C:C)))</f>
        <v>4</v>
      </c>
      <c r="K569" s="18">
        <f>+K563+1</f>
        <v>95</v>
      </c>
      <c r="L569" s="16" t="s">
        <v>31</v>
      </c>
      <c r="M569" s="16" t="s">
        <v>32</v>
      </c>
      <c r="N569" s="16" t="s">
        <v>37</v>
      </c>
      <c r="O569" s="16" t="s">
        <v>33</v>
      </c>
      <c r="P569" s="16" t="s">
        <v>34</v>
      </c>
      <c r="Q569" s="16" t="s">
        <v>35</v>
      </c>
      <c r="R569" s="16" t="str">
        <f>CONCATENATE("X",H569)</f>
        <v>X0</v>
      </c>
      <c r="S569" s="16" t="s">
        <v>36</v>
      </c>
    </row>
    <row r="570" spans="1:19" ht="15.6" x14ac:dyDescent="0.25">
      <c r="A570" s="185">
        <f>IF($E$2="X",0,IF(K571&gt;2,H569,K571))</f>
        <v>0</v>
      </c>
      <c r="B570" s="25"/>
      <c r="C570" s="21" t="str">
        <f>+CONCATENATE(I570," ",G570)</f>
        <v xml:space="preserve">a) </v>
      </c>
      <c r="D570" s="22"/>
      <c r="G570" s="34" t="str">
        <f>IF(J570="FIN","",LOOKUP(I569,DATOS!A:A,DATOS!J:J))</f>
        <v/>
      </c>
      <c r="I570" s="31" t="s">
        <v>53</v>
      </c>
      <c r="J570" s="37" t="str">
        <f>IF(J564="FIN","FIN",IF(J569=J563,"","FIN"))</f>
        <v>FIN</v>
      </c>
      <c r="K570" s="16" t="s">
        <v>5</v>
      </c>
      <c r="L570" s="16">
        <f>IF(M570&gt;0,0,P570)</f>
        <v>0</v>
      </c>
      <c r="M570" s="16">
        <f>IF(P571&gt;0,1,0)</f>
        <v>0</v>
      </c>
      <c r="N570" s="16">
        <f>IF(M570=1,-1/COUNTA(Q570:Q573),0)</f>
        <v>0</v>
      </c>
      <c r="O570" s="16">
        <f>COUNTA(B570:B573)</f>
        <v>0</v>
      </c>
      <c r="P570" s="16">
        <f>COUNTIF(R570:R573,R569)</f>
        <v>0</v>
      </c>
      <c r="Q570" s="17" t="s">
        <v>0</v>
      </c>
      <c r="R570" s="16" t="str">
        <f>CONCATENATE(B570,Q570)</f>
        <v>A</v>
      </c>
      <c r="S570" s="16">
        <f>IF(P570&gt;0,P570+O570,O570*3)</f>
        <v>0</v>
      </c>
    </row>
    <row r="571" spans="1:19" ht="15.6" x14ac:dyDescent="0.25">
      <c r="A571" s="185"/>
      <c r="B571" s="25"/>
      <c r="C571" s="21" t="str">
        <f>+CONCATENATE(I571," ",G571)</f>
        <v xml:space="preserve">b) </v>
      </c>
      <c r="D571" s="22"/>
      <c r="G571" s="34" t="str">
        <f>IF(J570="FIN","",LOOKUP(I569,DATOS!A:A,DATOS!K:K))</f>
        <v/>
      </c>
      <c r="I571" s="31" t="s">
        <v>52</v>
      </c>
      <c r="K571" s="16">
        <f>S570</f>
        <v>0</v>
      </c>
      <c r="L571" s="16"/>
      <c r="M571" s="16"/>
      <c r="N571" s="16"/>
      <c r="O571" s="16"/>
      <c r="P571" s="16">
        <f>O570-P570</f>
        <v>0</v>
      </c>
      <c r="Q571" s="17" t="s">
        <v>1</v>
      </c>
      <c r="R571" s="16" t="str">
        <f>CONCATENATE(B571,Q571)</f>
        <v>B</v>
      </c>
      <c r="S571" s="16"/>
    </row>
    <row r="572" spans="1:19" ht="15.6" x14ac:dyDescent="0.25">
      <c r="A572" s="185"/>
      <c r="B572" s="25"/>
      <c r="C572" s="21" t="str">
        <f>+CONCATENATE(I572," ",G572)</f>
        <v xml:space="preserve">c) </v>
      </c>
      <c r="D572" s="22"/>
      <c r="G572" s="34" t="str">
        <f>IF(J570="FIN","",LOOKUP(I569,DATOS!A:A,DATOS!L:L))</f>
        <v/>
      </c>
      <c r="I572" s="31" t="s">
        <v>51</v>
      </c>
      <c r="K572" s="16"/>
      <c r="L572" s="16"/>
      <c r="M572" s="16"/>
      <c r="N572" s="16"/>
      <c r="O572" s="16"/>
      <c r="P572" s="16"/>
      <c r="Q572" s="17" t="s">
        <v>2</v>
      </c>
      <c r="R572" s="16" t="str">
        <f>CONCATENATE(B572,Q572)</f>
        <v>C</v>
      </c>
      <c r="S572" s="16"/>
    </row>
    <row r="573" spans="1:19" ht="15.6" x14ac:dyDescent="0.25">
      <c r="A573" s="185"/>
      <c r="B573" s="25"/>
      <c r="C573" s="21" t="str">
        <f>+CONCATENATE(I573," ",G573)</f>
        <v xml:space="preserve">d) </v>
      </c>
      <c r="D573" s="22"/>
      <c r="G573" s="34" t="str">
        <f>IF(J570="FIN","",LOOKUP(I569,DATOS!A:A,DATOS!M:M))</f>
        <v/>
      </c>
      <c r="I573" s="31" t="s">
        <v>43</v>
      </c>
      <c r="K573" s="16"/>
      <c r="L573" s="16"/>
      <c r="M573" s="16"/>
      <c r="N573" s="16"/>
      <c r="O573" s="16"/>
      <c r="P573" s="16"/>
      <c r="Q573" s="17" t="s">
        <v>3</v>
      </c>
      <c r="R573" s="16" t="str">
        <f>CONCATENATE(B573,Q573)</f>
        <v>D</v>
      </c>
      <c r="S573" s="16"/>
    </row>
    <row r="574" spans="1:19" ht="15.6" x14ac:dyDescent="0.25">
      <c r="A574" s="9"/>
      <c r="B574" s="26"/>
      <c r="C574" s="23"/>
      <c r="D574" s="24"/>
      <c r="J574" s="15"/>
    </row>
    <row r="575" spans="1:19" ht="15.6" x14ac:dyDescent="0.25">
      <c r="A575" s="9"/>
      <c r="B575" s="27"/>
      <c r="C575" s="19" t="str">
        <f>+CONCATENATE(K575,".- ",G575)</f>
        <v xml:space="preserve">96.- </v>
      </c>
      <c r="D575" s="20"/>
      <c r="E575" s="9"/>
      <c r="F575" s="9"/>
      <c r="G575" s="36" t="str">
        <f>IF(J576="FIN","",LOOKUP(I575,DATOS!A:A,DATOS!G:G))</f>
        <v/>
      </c>
      <c r="H575" s="36">
        <f>IF(J576="FIN",0,LOOKUP(I575,DATOS!A:A,DATOS!N:N))</f>
        <v>0</v>
      </c>
      <c r="I575" s="31">
        <f>+I569+1</f>
        <v>258</v>
      </c>
      <c r="J575" s="56">
        <f>IF(LOOKUP(I575,DATOS!A:A,DATOS!C:C)=0,J569,(LOOKUP(I575,DATOS!A:A,DATOS!C:C)))</f>
        <v>4</v>
      </c>
      <c r="K575" s="18">
        <f>+K569+1</f>
        <v>96</v>
      </c>
      <c r="L575" s="16" t="s">
        <v>31</v>
      </c>
      <c r="M575" s="16" t="s">
        <v>32</v>
      </c>
      <c r="N575" s="16" t="s">
        <v>37</v>
      </c>
      <c r="O575" s="16" t="s">
        <v>33</v>
      </c>
      <c r="P575" s="16" t="s">
        <v>34</v>
      </c>
      <c r="Q575" s="16" t="s">
        <v>35</v>
      </c>
      <c r="R575" s="16" t="str">
        <f>CONCATENATE("X",H575)</f>
        <v>X0</v>
      </c>
      <c r="S575" s="16" t="s">
        <v>36</v>
      </c>
    </row>
    <row r="576" spans="1:19" ht="15.6" x14ac:dyDescent="0.25">
      <c r="A576" s="185">
        <f>IF($E$2="X",0,IF(K577&gt;2,H575,K577))</f>
        <v>0</v>
      </c>
      <c r="B576" s="25"/>
      <c r="C576" s="21" t="str">
        <f>+CONCATENATE(I576," ",G576)</f>
        <v xml:space="preserve">a) </v>
      </c>
      <c r="D576" s="22"/>
      <c r="G576" s="34" t="str">
        <f>IF(J576="FIN","",LOOKUP(I575,DATOS!A:A,DATOS!J:J))</f>
        <v/>
      </c>
      <c r="I576" s="31" t="s">
        <v>53</v>
      </c>
      <c r="J576" s="37" t="str">
        <f>IF(J570="FIN","FIN",IF(J575=J569,"","FIN"))</f>
        <v>FIN</v>
      </c>
      <c r="K576" s="16" t="s">
        <v>5</v>
      </c>
      <c r="L576" s="16">
        <f>IF(M576&gt;0,0,P576)</f>
        <v>0</v>
      </c>
      <c r="M576" s="16">
        <f>IF(P577&gt;0,1,0)</f>
        <v>0</v>
      </c>
      <c r="N576" s="16">
        <f>IF(M576=1,-1/COUNTA(Q576:Q579),0)</f>
        <v>0</v>
      </c>
      <c r="O576" s="16">
        <f>COUNTA(B576:B579)</f>
        <v>0</v>
      </c>
      <c r="P576" s="16">
        <f>COUNTIF(R576:R579,R575)</f>
        <v>0</v>
      </c>
      <c r="Q576" s="17" t="s">
        <v>0</v>
      </c>
      <c r="R576" s="16" t="str">
        <f>CONCATENATE(B576,Q576)</f>
        <v>A</v>
      </c>
      <c r="S576" s="16">
        <f>IF(P576&gt;0,P576+O576,O576*3)</f>
        <v>0</v>
      </c>
    </row>
    <row r="577" spans="1:19" ht="15.6" x14ac:dyDescent="0.25">
      <c r="A577" s="185"/>
      <c r="B577" s="25"/>
      <c r="C577" s="21" t="str">
        <f>+CONCATENATE(I577," ",G577)</f>
        <v xml:space="preserve">b) </v>
      </c>
      <c r="D577" s="22"/>
      <c r="G577" s="34" t="str">
        <f>IF(J576="FIN","",LOOKUP(I575,DATOS!A:A,DATOS!K:K))</f>
        <v/>
      </c>
      <c r="I577" s="31" t="s">
        <v>52</v>
      </c>
      <c r="K577" s="16">
        <f>S576</f>
        <v>0</v>
      </c>
      <c r="L577" s="16"/>
      <c r="M577" s="16"/>
      <c r="N577" s="16"/>
      <c r="O577" s="16"/>
      <c r="P577" s="16">
        <f>O576-P576</f>
        <v>0</v>
      </c>
      <c r="Q577" s="17" t="s">
        <v>1</v>
      </c>
      <c r="R577" s="16" t="str">
        <f>CONCATENATE(B577,Q577)</f>
        <v>B</v>
      </c>
      <c r="S577" s="16"/>
    </row>
    <row r="578" spans="1:19" ht="15.6" x14ac:dyDescent="0.25">
      <c r="A578" s="185"/>
      <c r="B578" s="25"/>
      <c r="C578" s="21" t="str">
        <f>+CONCATENATE(I578," ",G578)</f>
        <v xml:space="preserve">c) </v>
      </c>
      <c r="D578" s="22"/>
      <c r="G578" s="34" t="str">
        <f>IF(J576="FIN","",LOOKUP(I575,DATOS!A:A,DATOS!L:L))</f>
        <v/>
      </c>
      <c r="I578" s="31" t="s">
        <v>51</v>
      </c>
      <c r="K578" s="16"/>
      <c r="L578" s="16"/>
      <c r="M578" s="16"/>
      <c r="N578" s="16"/>
      <c r="O578" s="16"/>
      <c r="P578" s="16"/>
      <c r="Q578" s="17" t="s">
        <v>2</v>
      </c>
      <c r="R578" s="16" t="str">
        <f>CONCATENATE(B578,Q578)</f>
        <v>C</v>
      </c>
      <c r="S578" s="16"/>
    </row>
    <row r="579" spans="1:19" ht="15.6" x14ac:dyDescent="0.25">
      <c r="A579" s="185"/>
      <c r="B579" s="25"/>
      <c r="C579" s="21" t="str">
        <f>+CONCATENATE(I579," ",G579)</f>
        <v xml:space="preserve">d) </v>
      </c>
      <c r="D579" s="22"/>
      <c r="G579" s="34" t="str">
        <f>IF(J576="FIN","",LOOKUP(I575,DATOS!A:A,DATOS!M:M))</f>
        <v/>
      </c>
      <c r="I579" s="31" t="s">
        <v>43</v>
      </c>
      <c r="K579" s="16"/>
      <c r="L579" s="16"/>
      <c r="M579" s="16"/>
      <c r="N579" s="16"/>
      <c r="O579" s="16"/>
      <c r="P579" s="16"/>
      <c r="Q579" s="17" t="s">
        <v>3</v>
      </c>
      <c r="R579" s="16" t="str">
        <f>CONCATENATE(B579,Q579)</f>
        <v>D</v>
      </c>
      <c r="S579" s="16"/>
    </row>
    <row r="580" spans="1:19" ht="15.6" x14ac:dyDescent="0.25">
      <c r="A580" s="9"/>
      <c r="B580" s="26"/>
      <c r="C580" s="23"/>
      <c r="D580" s="24"/>
      <c r="J580" s="15"/>
    </row>
    <row r="581" spans="1:19" ht="15.6" x14ac:dyDescent="0.25">
      <c r="A581" s="9"/>
      <c r="B581" s="27"/>
      <c r="C581" s="19" t="str">
        <f>+CONCATENATE(K581,".- ",G581)</f>
        <v xml:space="preserve">97.- </v>
      </c>
      <c r="D581" s="20"/>
      <c r="E581" s="9"/>
      <c r="F581" s="9"/>
      <c r="G581" s="36" t="str">
        <f>IF(J582="FIN","",LOOKUP(I581,DATOS!A:A,DATOS!G:G))</f>
        <v/>
      </c>
      <c r="H581" s="36">
        <f>IF(J582="FIN",0,LOOKUP(I581,DATOS!A:A,DATOS!N:N))</f>
        <v>0</v>
      </c>
      <c r="I581" s="31">
        <f>+I575+1</f>
        <v>259</v>
      </c>
      <c r="J581" s="56">
        <f>IF(LOOKUP(I581,DATOS!A:A,DATOS!C:C)=0,J575,(LOOKUP(I581,DATOS!A:A,DATOS!C:C)))</f>
        <v>4</v>
      </c>
      <c r="K581" s="18">
        <f>+K575+1</f>
        <v>97</v>
      </c>
      <c r="L581" s="16" t="s">
        <v>31</v>
      </c>
      <c r="M581" s="16" t="s">
        <v>32</v>
      </c>
      <c r="N581" s="16" t="s">
        <v>37</v>
      </c>
      <c r="O581" s="16" t="s">
        <v>33</v>
      </c>
      <c r="P581" s="16" t="s">
        <v>34</v>
      </c>
      <c r="Q581" s="16" t="s">
        <v>35</v>
      </c>
      <c r="R581" s="16" t="str">
        <f>CONCATENATE("X",H581)</f>
        <v>X0</v>
      </c>
      <c r="S581" s="16" t="s">
        <v>36</v>
      </c>
    </row>
    <row r="582" spans="1:19" ht="15.6" x14ac:dyDescent="0.25">
      <c r="A582" s="185">
        <f>IF($E$2="X",0,IF(K583&gt;2,H581,K583))</f>
        <v>0</v>
      </c>
      <c r="B582" s="25"/>
      <c r="C582" s="21" t="str">
        <f>+CONCATENATE(I582," ",G582)</f>
        <v xml:space="preserve">a) </v>
      </c>
      <c r="D582" s="22"/>
      <c r="G582" s="34" t="str">
        <f>IF(J582="FIN","",LOOKUP(I581,DATOS!A:A,DATOS!J:J))</f>
        <v/>
      </c>
      <c r="I582" s="31" t="s">
        <v>53</v>
      </c>
      <c r="J582" s="37" t="str">
        <f>IF(J576="FIN","FIN",IF(J581=J575,"","FIN"))</f>
        <v>FIN</v>
      </c>
      <c r="K582" s="16" t="s">
        <v>5</v>
      </c>
      <c r="L582" s="16">
        <f>IF(M582&gt;0,0,P582)</f>
        <v>0</v>
      </c>
      <c r="M582" s="16">
        <f>IF(P583&gt;0,1,0)</f>
        <v>0</v>
      </c>
      <c r="N582" s="16">
        <f>IF(M582=1,-1/COUNTA(Q582:Q585),0)</f>
        <v>0</v>
      </c>
      <c r="O582" s="16">
        <f>COUNTA(B582:B585)</f>
        <v>0</v>
      </c>
      <c r="P582" s="16">
        <f>COUNTIF(R582:R585,R581)</f>
        <v>0</v>
      </c>
      <c r="Q582" s="17" t="s">
        <v>0</v>
      </c>
      <c r="R582" s="16" t="str">
        <f>CONCATENATE(B582,Q582)</f>
        <v>A</v>
      </c>
      <c r="S582" s="16">
        <f>IF(P582&gt;0,P582+O582,O582*3)</f>
        <v>0</v>
      </c>
    </row>
    <row r="583" spans="1:19" ht="15.6" x14ac:dyDescent="0.25">
      <c r="A583" s="185"/>
      <c r="B583" s="25"/>
      <c r="C583" s="21" t="str">
        <f>+CONCATENATE(I583," ",G583)</f>
        <v xml:space="preserve">b) </v>
      </c>
      <c r="D583" s="22"/>
      <c r="G583" s="34" t="str">
        <f>IF(J582="FIN","",LOOKUP(I581,DATOS!A:A,DATOS!K:K))</f>
        <v/>
      </c>
      <c r="I583" s="31" t="s">
        <v>52</v>
      </c>
      <c r="K583" s="16">
        <f>S582</f>
        <v>0</v>
      </c>
      <c r="L583" s="16"/>
      <c r="M583" s="16"/>
      <c r="N583" s="16"/>
      <c r="O583" s="16"/>
      <c r="P583" s="16">
        <f>O582-P582</f>
        <v>0</v>
      </c>
      <c r="Q583" s="17" t="s">
        <v>1</v>
      </c>
      <c r="R583" s="16" t="str">
        <f>CONCATENATE(B583,Q583)</f>
        <v>B</v>
      </c>
      <c r="S583" s="16"/>
    </row>
    <row r="584" spans="1:19" ht="15.6" x14ac:dyDescent="0.25">
      <c r="A584" s="185"/>
      <c r="B584" s="25"/>
      <c r="C584" s="21" t="str">
        <f>+CONCATENATE(I584," ",G584)</f>
        <v xml:space="preserve">c) </v>
      </c>
      <c r="D584" s="22"/>
      <c r="G584" s="34" t="str">
        <f>IF(J582="FIN","",LOOKUP(I581,DATOS!A:A,DATOS!L:L))</f>
        <v/>
      </c>
      <c r="I584" s="31" t="s">
        <v>51</v>
      </c>
      <c r="K584" s="16"/>
      <c r="L584" s="16"/>
      <c r="M584" s="16"/>
      <c r="N584" s="16"/>
      <c r="O584" s="16"/>
      <c r="P584" s="16"/>
      <c r="Q584" s="17" t="s">
        <v>2</v>
      </c>
      <c r="R584" s="16" t="str">
        <f>CONCATENATE(B584,Q584)</f>
        <v>C</v>
      </c>
      <c r="S584" s="16"/>
    </row>
    <row r="585" spans="1:19" ht="15.6" x14ac:dyDescent="0.25">
      <c r="A585" s="185"/>
      <c r="B585" s="25"/>
      <c r="C585" s="21" t="str">
        <f>+CONCATENATE(I585," ",G585)</f>
        <v xml:space="preserve">d) </v>
      </c>
      <c r="D585" s="22"/>
      <c r="G585" s="34" t="str">
        <f>IF(J582="FIN","",LOOKUP(I581,DATOS!A:A,DATOS!M:M))</f>
        <v/>
      </c>
      <c r="I585" s="31" t="s">
        <v>43</v>
      </c>
      <c r="K585" s="16"/>
      <c r="L585" s="16"/>
      <c r="M585" s="16"/>
      <c r="N585" s="16"/>
      <c r="O585" s="16"/>
      <c r="P585" s="16"/>
      <c r="Q585" s="17" t="s">
        <v>3</v>
      </c>
      <c r="R585" s="16" t="str">
        <f>CONCATENATE(B585,Q585)</f>
        <v>D</v>
      </c>
      <c r="S585" s="16"/>
    </row>
    <row r="586" spans="1:19" ht="15.6" x14ac:dyDescent="0.25">
      <c r="A586" s="9"/>
      <c r="B586" s="26"/>
      <c r="C586" s="23"/>
      <c r="D586" s="24"/>
      <c r="J586" s="15"/>
    </row>
    <row r="587" spans="1:19" ht="15.6" x14ac:dyDescent="0.25">
      <c r="A587" s="9"/>
      <c r="B587" s="27"/>
      <c r="C587" s="19" t="str">
        <f>+CONCATENATE(K587,".- ",G587)</f>
        <v xml:space="preserve">98.- </v>
      </c>
      <c r="D587" s="20"/>
      <c r="E587" s="9"/>
      <c r="F587" s="9"/>
      <c r="G587" s="36" t="str">
        <f>IF(J588="FIN","",LOOKUP(I587,DATOS!A:A,DATOS!G:G))</f>
        <v/>
      </c>
      <c r="H587" s="36">
        <f>IF(J588="FIN",0,LOOKUP(I587,DATOS!A:A,DATOS!N:N))</f>
        <v>0</v>
      </c>
      <c r="I587" s="31">
        <f>+I581+1</f>
        <v>260</v>
      </c>
      <c r="J587" s="56">
        <f>IF(LOOKUP(I587,DATOS!A:A,DATOS!C:C)=0,J581,(LOOKUP(I587,DATOS!A:A,DATOS!C:C)))</f>
        <v>4</v>
      </c>
      <c r="K587" s="18">
        <f>+K581+1</f>
        <v>98</v>
      </c>
      <c r="L587" s="16" t="s">
        <v>31</v>
      </c>
      <c r="M587" s="16" t="s">
        <v>32</v>
      </c>
      <c r="N587" s="16" t="s">
        <v>37</v>
      </c>
      <c r="O587" s="16" t="s">
        <v>33</v>
      </c>
      <c r="P587" s="16" t="s">
        <v>34</v>
      </c>
      <c r="Q587" s="16" t="s">
        <v>35</v>
      </c>
      <c r="R587" s="16" t="str">
        <f>CONCATENATE("X",H587)</f>
        <v>X0</v>
      </c>
      <c r="S587" s="16" t="s">
        <v>36</v>
      </c>
    </row>
    <row r="588" spans="1:19" ht="15.6" x14ac:dyDescent="0.25">
      <c r="A588" s="185">
        <f>IF($E$2="X",0,IF(K589&gt;2,H587,K589))</f>
        <v>0</v>
      </c>
      <c r="B588" s="25"/>
      <c r="C588" s="21" t="str">
        <f>+CONCATENATE(I588," ",G588)</f>
        <v xml:space="preserve">a) </v>
      </c>
      <c r="D588" s="22"/>
      <c r="G588" s="34" t="str">
        <f>IF(J588="FIN","",LOOKUP(I587,DATOS!A:A,DATOS!J:J))</f>
        <v/>
      </c>
      <c r="I588" s="31" t="s">
        <v>53</v>
      </c>
      <c r="J588" s="37" t="str">
        <f>IF(J582="FIN","FIN",IF(J587=J581,"","FIN"))</f>
        <v>FIN</v>
      </c>
      <c r="K588" s="16" t="s">
        <v>5</v>
      </c>
      <c r="L588" s="16">
        <f>IF(M588&gt;0,0,P588)</f>
        <v>0</v>
      </c>
      <c r="M588" s="16">
        <f>IF(P589&gt;0,1,0)</f>
        <v>0</v>
      </c>
      <c r="N588" s="16">
        <f>IF(M588=1,-1/COUNTA(Q588:Q591),0)</f>
        <v>0</v>
      </c>
      <c r="O588" s="16">
        <f>COUNTA(B588:B591)</f>
        <v>0</v>
      </c>
      <c r="P588" s="16">
        <f>COUNTIF(R588:R591,R587)</f>
        <v>0</v>
      </c>
      <c r="Q588" s="17" t="s">
        <v>0</v>
      </c>
      <c r="R588" s="16" t="str">
        <f>CONCATENATE(B588,Q588)</f>
        <v>A</v>
      </c>
      <c r="S588" s="16">
        <f>IF(P588&gt;0,P588+O588,O588*3)</f>
        <v>0</v>
      </c>
    </row>
    <row r="589" spans="1:19" ht="15.6" x14ac:dyDescent="0.25">
      <c r="A589" s="185"/>
      <c r="B589" s="25"/>
      <c r="C589" s="21" t="str">
        <f>+CONCATENATE(I589," ",G589)</f>
        <v xml:space="preserve">b) </v>
      </c>
      <c r="D589" s="22"/>
      <c r="G589" s="34" t="str">
        <f>IF(J588="FIN","",LOOKUP(I587,DATOS!A:A,DATOS!K:K))</f>
        <v/>
      </c>
      <c r="I589" s="31" t="s">
        <v>52</v>
      </c>
      <c r="K589" s="16">
        <f>S588</f>
        <v>0</v>
      </c>
      <c r="L589" s="16"/>
      <c r="M589" s="16"/>
      <c r="N589" s="16"/>
      <c r="O589" s="16"/>
      <c r="P589" s="16">
        <f>O588-P588</f>
        <v>0</v>
      </c>
      <c r="Q589" s="17" t="s">
        <v>1</v>
      </c>
      <c r="R589" s="16" t="str">
        <f>CONCATENATE(B589,Q589)</f>
        <v>B</v>
      </c>
      <c r="S589" s="16"/>
    </row>
    <row r="590" spans="1:19" ht="15.6" x14ac:dyDescent="0.25">
      <c r="A590" s="185"/>
      <c r="B590" s="25"/>
      <c r="C590" s="21" t="str">
        <f>+CONCATENATE(I590," ",G590)</f>
        <v xml:space="preserve">c) </v>
      </c>
      <c r="D590" s="22"/>
      <c r="G590" s="34" t="str">
        <f>IF(J588="FIN","",LOOKUP(I587,DATOS!A:A,DATOS!L:L))</f>
        <v/>
      </c>
      <c r="I590" s="31" t="s">
        <v>51</v>
      </c>
      <c r="K590" s="16"/>
      <c r="L590" s="16"/>
      <c r="M590" s="16"/>
      <c r="N590" s="16"/>
      <c r="O590" s="16"/>
      <c r="P590" s="16"/>
      <c r="Q590" s="17" t="s">
        <v>2</v>
      </c>
      <c r="R590" s="16" t="str">
        <f>CONCATENATE(B590,Q590)</f>
        <v>C</v>
      </c>
      <c r="S590" s="16"/>
    </row>
    <row r="591" spans="1:19" ht="15.6" x14ac:dyDescent="0.25">
      <c r="A591" s="185"/>
      <c r="B591" s="25"/>
      <c r="C591" s="21" t="str">
        <f>+CONCATENATE(I591," ",G591)</f>
        <v xml:space="preserve">d) </v>
      </c>
      <c r="D591" s="22"/>
      <c r="G591" s="34" t="str">
        <f>IF(J588="FIN","",LOOKUP(I587,DATOS!A:A,DATOS!M:M))</f>
        <v/>
      </c>
      <c r="I591" s="31" t="s">
        <v>43</v>
      </c>
      <c r="K591" s="16"/>
      <c r="L591" s="16"/>
      <c r="M591" s="16"/>
      <c r="N591" s="16"/>
      <c r="O591" s="16"/>
      <c r="P591" s="16"/>
      <c r="Q591" s="17" t="s">
        <v>3</v>
      </c>
      <c r="R591" s="16" t="str">
        <f>CONCATENATE(B591,Q591)</f>
        <v>D</v>
      </c>
      <c r="S591" s="16"/>
    </row>
    <row r="592" spans="1:19" ht="15.6" x14ac:dyDescent="0.25">
      <c r="A592" s="9"/>
      <c r="B592" s="26"/>
      <c r="C592" s="23"/>
      <c r="D592" s="24"/>
      <c r="J592" s="15"/>
    </row>
    <row r="593" spans="1:19" ht="15.6" x14ac:dyDescent="0.25">
      <c r="A593" s="9"/>
      <c r="B593" s="27"/>
      <c r="C593" s="19" t="str">
        <f>+CONCATENATE(K593,".- ",G593)</f>
        <v xml:space="preserve">99.- </v>
      </c>
      <c r="D593" s="20"/>
      <c r="E593" s="9"/>
      <c r="F593" s="9"/>
      <c r="G593" s="36" t="str">
        <f>IF(J594="FIN","",LOOKUP(I593,DATOS!A:A,DATOS!G:G))</f>
        <v/>
      </c>
      <c r="H593" s="36">
        <f>IF(J594="FIN",0,LOOKUP(I593,DATOS!A:A,DATOS!N:N))</f>
        <v>0</v>
      </c>
      <c r="I593" s="31">
        <f>+I587+1</f>
        <v>261</v>
      </c>
      <c r="J593" s="56">
        <f>IF(LOOKUP(I593,DATOS!A:A,DATOS!C:C)=0,J587,(LOOKUP(I593,DATOS!A:A,DATOS!C:C)))</f>
        <v>4</v>
      </c>
      <c r="K593" s="18">
        <f>+K587+1</f>
        <v>99</v>
      </c>
      <c r="L593" s="16" t="s">
        <v>31</v>
      </c>
      <c r="M593" s="16" t="s">
        <v>32</v>
      </c>
      <c r="N593" s="16" t="s">
        <v>37</v>
      </c>
      <c r="O593" s="16" t="s">
        <v>33</v>
      </c>
      <c r="P593" s="16" t="s">
        <v>34</v>
      </c>
      <c r="Q593" s="16" t="s">
        <v>35</v>
      </c>
      <c r="R593" s="16" t="str">
        <f>CONCATENATE("X",H593)</f>
        <v>X0</v>
      </c>
      <c r="S593" s="16" t="s">
        <v>36</v>
      </c>
    </row>
    <row r="594" spans="1:19" ht="15.6" x14ac:dyDescent="0.25">
      <c r="A594" s="185">
        <f>IF($E$2="X",0,IF(K595&gt;2,H593,K595))</f>
        <v>0</v>
      </c>
      <c r="B594" s="25"/>
      <c r="C594" s="21" t="str">
        <f>+CONCATENATE(I594," ",G594)</f>
        <v xml:space="preserve">a) </v>
      </c>
      <c r="D594" s="22"/>
      <c r="G594" s="34" t="str">
        <f>IF(J594="FIN","",LOOKUP(I593,DATOS!A:A,DATOS!J:J))</f>
        <v/>
      </c>
      <c r="I594" s="31" t="s">
        <v>53</v>
      </c>
      <c r="J594" s="37" t="str">
        <f>IF(J588="FIN","FIN",IF(J593=J587,"","FIN"))</f>
        <v>FIN</v>
      </c>
      <c r="K594" s="16" t="s">
        <v>5</v>
      </c>
      <c r="L594" s="16">
        <f>IF(M594&gt;0,0,P594)</f>
        <v>0</v>
      </c>
      <c r="M594" s="16">
        <f>IF(P595&gt;0,1,0)</f>
        <v>0</v>
      </c>
      <c r="N594" s="16">
        <f>IF(M594=1,-1/COUNTA(Q594:Q597),0)</f>
        <v>0</v>
      </c>
      <c r="O594" s="16">
        <f>COUNTA(B594:B597)</f>
        <v>0</v>
      </c>
      <c r="P594" s="16">
        <f>COUNTIF(R594:R597,R593)</f>
        <v>0</v>
      </c>
      <c r="Q594" s="17" t="s">
        <v>0</v>
      </c>
      <c r="R594" s="16" t="str">
        <f>CONCATENATE(B594,Q594)</f>
        <v>A</v>
      </c>
      <c r="S594" s="16">
        <f>IF(P594&gt;0,P594+O594,O594*3)</f>
        <v>0</v>
      </c>
    </row>
    <row r="595" spans="1:19" ht="15.6" x14ac:dyDescent="0.25">
      <c r="A595" s="185"/>
      <c r="B595" s="25"/>
      <c r="C595" s="21" t="str">
        <f>+CONCATENATE(I595," ",G595)</f>
        <v xml:space="preserve">b) </v>
      </c>
      <c r="D595" s="22"/>
      <c r="G595" s="34" t="str">
        <f>IF(J594="FIN","",LOOKUP(I593,DATOS!A:A,DATOS!K:K))</f>
        <v/>
      </c>
      <c r="I595" s="31" t="s">
        <v>52</v>
      </c>
      <c r="K595" s="16">
        <f>S594</f>
        <v>0</v>
      </c>
      <c r="L595" s="16"/>
      <c r="M595" s="16"/>
      <c r="N595" s="16"/>
      <c r="O595" s="16"/>
      <c r="P595" s="16">
        <f>O594-P594</f>
        <v>0</v>
      </c>
      <c r="Q595" s="17" t="s">
        <v>1</v>
      </c>
      <c r="R595" s="16" t="str">
        <f>CONCATENATE(B595,Q595)</f>
        <v>B</v>
      </c>
      <c r="S595" s="16"/>
    </row>
    <row r="596" spans="1:19" ht="15.6" x14ac:dyDescent="0.25">
      <c r="A596" s="185"/>
      <c r="B596" s="25"/>
      <c r="C596" s="21" t="str">
        <f>+CONCATENATE(I596," ",G596)</f>
        <v xml:space="preserve">c) </v>
      </c>
      <c r="D596" s="22"/>
      <c r="G596" s="34" t="str">
        <f>IF(J594="FIN","",LOOKUP(I593,DATOS!A:A,DATOS!L:L))</f>
        <v/>
      </c>
      <c r="I596" s="31" t="s">
        <v>51</v>
      </c>
      <c r="K596" s="16"/>
      <c r="L596" s="16"/>
      <c r="M596" s="16"/>
      <c r="N596" s="16"/>
      <c r="O596" s="16"/>
      <c r="P596" s="16"/>
      <c r="Q596" s="17" t="s">
        <v>2</v>
      </c>
      <c r="R596" s="16" t="str">
        <f>CONCATENATE(B596,Q596)</f>
        <v>C</v>
      </c>
      <c r="S596" s="16"/>
    </row>
    <row r="597" spans="1:19" ht="15.6" x14ac:dyDescent="0.25">
      <c r="A597" s="185"/>
      <c r="B597" s="25"/>
      <c r="C597" s="21" t="str">
        <f>+CONCATENATE(I597," ",G597)</f>
        <v xml:space="preserve">d) </v>
      </c>
      <c r="D597" s="22"/>
      <c r="G597" s="34" t="str">
        <f>IF(J594="FIN","",LOOKUP(I593,DATOS!A:A,DATOS!M:M))</f>
        <v/>
      </c>
      <c r="I597" s="31" t="s">
        <v>43</v>
      </c>
      <c r="K597" s="16"/>
      <c r="L597" s="16"/>
      <c r="M597" s="16"/>
      <c r="N597" s="16"/>
      <c r="O597" s="16"/>
      <c r="P597" s="16"/>
      <c r="Q597" s="17" t="s">
        <v>3</v>
      </c>
      <c r="R597" s="16" t="str">
        <f>CONCATENATE(B597,Q597)</f>
        <v>D</v>
      </c>
      <c r="S597" s="16"/>
    </row>
    <row r="598" spans="1:19" ht="15.6" x14ac:dyDescent="0.25">
      <c r="A598" s="9"/>
      <c r="B598" s="26"/>
      <c r="C598" s="23"/>
      <c r="D598" s="24"/>
      <c r="J598" s="15"/>
    </row>
    <row r="599" spans="1:19" ht="15.6" x14ac:dyDescent="0.25">
      <c r="A599" s="9"/>
      <c r="B599" s="27"/>
      <c r="C599" s="19" t="str">
        <f>+CONCATENATE(K599,".- ",G599)</f>
        <v xml:space="preserve">100.- </v>
      </c>
      <c r="D599" s="20"/>
      <c r="E599" s="9"/>
      <c r="F599" s="9"/>
      <c r="G599" s="36" t="str">
        <f>IF(J600="FIN","",LOOKUP(I599,DATOS!A:A,DATOS!G:G))</f>
        <v/>
      </c>
      <c r="H599" s="36">
        <f>IF(J600="FIN",0,LOOKUP(I599,DATOS!A:A,DATOS!N:N))</f>
        <v>0</v>
      </c>
      <c r="I599" s="31">
        <f>+I593+1</f>
        <v>262</v>
      </c>
      <c r="J599" s="56">
        <f>IF(LOOKUP(I599,DATOS!A:A,DATOS!C:C)=0,J593,(LOOKUP(I599,DATOS!A:A,DATOS!C:C)))</f>
        <v>4</v>
      </c>
      <c r="K599" s="18">
        <f>+K593+1</f>
        <v>100</v>
      </c>
      <c r="L599" s="16" t="s">
        <v>31</v>
      </c>
      <c r="M599" s="16" t="s">
        <v>32</v>
      </c>
      <c r="N599" s="16" t="s">
        <v>37</v>
      </c>
      <c r="O599" s="16" t="s">
        <v>33</v>
      </c>
      <c r="P599" s="16" t="s">
        <v>34</v>
      </c>
      <c r="Q599" s="16" t="s">
        <v>35</v>
      </c>
      <c r="R599" s="16" t="str">
        <f>CONCATENATE("X",H599)</f>
        <v>X0</v>
      </c>
      <c r="S599" s="16" t="s">
        <v>36</v>
      </c>
    </row>
    <row r="600" spans="1:19" ht="15.6" x14ac:dyDescent="0.25">
      <c r="A600" s="185">
        <f>IF($E$2="X",0,IF(K601&gt;2,H599,K601))</f>
        <v>0</v>
      </c>
      <c r="B600" s="25"/>
      <c r="C600" s="21" t="str">
        <f>+CONCATENATE(I600," ",G600)</f>
        <v xml:space="preserve">a) </v>
      </c>
      <c r="D600" s="22"/>
      <c r="G600" s="34" t="str">
        <f>IF(J600="FIN","",LOOKUP(I599,DATOS!A:A,DATOS!J:J))</f>
        <v/>
      </c>
      <c r="I600" s="31" t="s">
        <v>53</v>
      </c>
      <c r="J600" s="37" t="str">
        <f>IF(J594="FIN","FIN",IF(J599=J593,"","FIN"))</f>
        <v>FIN</v>
      </c>
      <c r="K600" s="16" t="s">
        <v>5</v>
      </c>
      <c r="L600" s="16">
        <f>IF(M600&gt;0,0,P600)</f>
        <v>0</v>
      </c>
      <c r="M600" s="16">
        <f>IF(P601&gt;0,1,0)</f>
        <v>0</v>
      </c>
      <c r="N600" s="16">
        <f>IF(M600=1,-1/COUNTA(Q600:Q603),0)</f>
        <v>0</v>
      </c>
      <c r="O600" s="16">
        <f>COUNTA(B600:B603)</f>
        <v>0</v>
      </c>
      <c r="P600" s="16">
        <f>COUNTIF(R600:R603,R599)</f>
        <v>0</v>
      </c>
      <c r="Q600" s="17" t="s">
        <v>0</v>
      </c>
      <c r="R600" s="16" t="str">
        <f>CONCATENATE(B600,Q600)</f>
        <v>A</v>
      </c>
      <c r="S600" s="16">
        <f>IF(P600&gt;0,P600+O600,O600*3)</f>
        <v>0</v>
      </c>
    </row>
    <row r="601" spans="1:19" ht="15.6" x14ac:dyDescent="0.25">
      <c r="A601" s="185"/>
      <c r="B601" s="25"/>
      <c r="C601" s="21" t="str">
        <f>+CONCATENATE(I601," ",G601)</f>
        <v xml:space="preserve">b) </v>
      </c>
      <c r="D601" s="22"/>
      <c r="G601" s="34" t="str">
        <f>IF(J600="FIN","",LOOKUP(I599,DATOS!A:A,DATOS!K:K))</f>
        <v/>
      </c>
      <c r="I601" s="31" t="s">
        <v>52</v>
      </c>
      <c r="K601" s="16">
        <f>S600</f>
        <v>0</v>
      </c>
      <c r="L601" s="16"/>
      <c r="M601" s="16"/>
      <c r="N601" s="16"/>
      <c r="O601" s="16"/>
      <c r="P601" s="16">
        <f>O600-P600</f>
        <v>0</v>
      </c>
      <c r="Q601" s="17" t="s">
        <v>1</v>
      </c>
      <c r="R601" s="16" t="str">
        <f>CONCATENATE(B601,Q601)</f>
        <v>B</v>
      </c>
      <c r="S601" s="16"/>
    </row>
    <row r="602" spans="1:19" ht="15.6" x14ac:dyDescent="0.25">
      <c r="A602" s="185"/>
      <c r="B602" s="25"/>
      <c r="C602" s="21" t="str">
        <f>+CONCATENATE(I602," ",G602)</f>
        <v xml:space="preserve">c) </v>
      </c>
      <c r="D602" s="22"/>
      <c r="G602" s="34" t="str">
        <f>IF(J600="FIN","",LOOKUP(I599,DATOS!A:A,DATOS!L:L))</f>
        <v/>
      </c>
      <c r="I602" s="31" t="s">
        <v>51</v>
      </c>
      <c r="K602" s="16"/>
      <c r="L602" s="16"/>
      <c r="M602" s="16"/>
      <c r="N602" s="16"/>
      <c r="O602" s="16"/>
      <c r="P602" s="16"/>
      <c r="Q602" s="17" t="s">
        <v>2</v>
      </c>
      <c r="R602" s="16" t="str">
        <f>CONCATENATE(B602,Q602)</f>
        <v>C</v>
      </c>
      <c r="S602" s="16"/>
    </row>
    <row r="603" spans="1:19" ht="15.6" x14ac:dyDescent="0.25">
      <c r="A603" s="185"/>
      <c r="B603" s="25"/>
      <c r="C603" s="21" t="str">
        <f>+CONCATENATE(I603," ",G603)</f>
        <v xml:space="preserve">d) </v>
      </c>
      <c r="D603" s="22"/>
      <c r="G603" s="34" t="str">
        <f>IF(J600="FIN","",LOOKUP(I599,DATOS!A:A,DATOS!M:M))</f>
        <v/>
      </c>
      <c r="I603" s="31" t="s">
        <v>43</v>
      </c>
      <c r="K603" s="16"/>
      <c r="L603" s="16"/>
      <c r="M603" s="16"/>
      <c r="N603" s="16"/>
      <c r="O603" s="16"/>
      <c r="P603" s="16"/>
      <c r="Q603" s="17" t="s">
        <v>3</v>
      </c>
      <c r="R603" s="16" t="str">
        <f>CONCATENATE(B603,Q603)</f>
        <v>D</v>
      </c>
      <c r="S603" s="16"/>
    </row>
    <row r="604" spans="1:19" ht="15.6" x14ac:dyDescent="0.25">
      <c r="A604" s="9"/>
      <c r="B604" s="51"/>
      <c r="C604" s="23"/>
      <c r="D604" s="24"/>
      <c r="J604" s="15"/>
    </row>
    <row r="605" spans="1:19" ht="15" hidden="1" customHeight="1" x14ac:dyDescent="0.25"/>
    <row r="606" spans="1:19" ht="15" hidden="1" customHeight="1" x14ac:dyDescent="0.25"/>
    <row r="607" spans="1:19" ht="15" hidden="1" customHeight="1" x14ac:dyDescent="0.25"/>
    <row r="608" spans="1:19" ht="15" hidden="1" customHeight="1" x14ac:dyDescent="0.25"/>
    <row r="609" ht="15" hidden="1" customHeight="1" x14ac:dyDescent="0.25"/>
    <row r="610" ht="15.6" hidden="1" x14ac:dyDescent="0.25"/>
    <row r="611" ht="15.6" hidden="1" x14ac:dyDescent="0.25"/>
    <row r="612" ht="15.6" hidden="1" x14ac:dyDescent="0.25"/>
    <row r="613" ht="15.6" hidden="1" x14ac:dyDescent="0.25"/>
    <row r="614" ht="15.6" hidden="1" x14ac:dyDescent="0.25"/>
    <row r="615" ht="15.6" hidden="1" x14ac:dyDescent="0.25"/>
    <row r="616" ht="15.6" hidden="1" x14ac:dyDescent="0.25"/>
    <row r="617" ht="15.6" hidden="1" x14ac:dyDescent="0.25"/>
    <row r="618" ht="15.6" hidden="1" x14ac:dyDescent="0.25"/>
    <row r="619" ht="15.6" hidden="1" x14ac:dyDescent="0.25"/>
    <row r="620" ht="15.6" hidden="1" x14ac:dyDescent="0.25"/>
    <row r="621" ht="15.6" hidden="1" x14ac:dyDescent="0.25"/>
    <row r="622" ht="15.6" hidden="1" x14ac:dyDescent="0.25"/>
    <row r="623" ht="15.6" hidden="1" x14ac:dyDescent="0.25"/>
    <row r="624" ht="15.6" hidden="1" x14ac:dyDescent="0.25"/>
    <row r="625" ht="15.6" hidden="1" x14ac:dyDescent="0.25"/>
    <row r="626" ht="15.6" hidden="1" x14ac:dyDescent="0.25"/>
    <row r="627" ht="15.6" hidden="1" x14ac:dyDescent="0.25"/>
    <row r="628" ht="15.6" hidden="1" x14ac:dyDescent="0.25"/>
    <row r="629" ht="15.6" hidden="1" x14ac:dyDescent="0.25"/>
    <row r="630" ht="15.6" hidden="1" x14ac:dyDescent="0.25"/>
    <row r="631" ht="15.6" hidden="1" x14ac:dyDescent="0.25"/>
    <row r="632" ht="15.6" hidden="1" x14ac:dyDescent="0.25"/>
    <row r="633" ht="15.6" hidden="1" x14ac:dyDescent="0.25"/>
    <row r="634" ht="15.6" hidden="1" x14ac:dyDescent="0.25"/>
    <row r="635" ht="15.6" hidden="1" x14ac:dyDescent="0.25"/>
    <row r="636" ht="15.6" hidden="1" x14ac:dyDescent="0.25"/>
    <row r="637" ht="15.6" hidden="1" x14ac:dyDescent="0.25"/>
    <row r="638" ht="15.6" hidden="1" x14ac:dyDescent="0.25"/>
    <row r="639" ht="15.6" hidden="1" x14ac:dyDescent="0.25"/>
    <row r="640" ht="15.6" hidden="1" x14ac:dyDescent="0.25"/>
    <row r="641" ht="15.6" hidden="1" x14ac:dyDescent="0.25"/>
    <row r="642" ht="15.6" hidden="1" x14ac:dyDescent="0.25"/>
    <row r="643" ht="15.6" hidden="1" x14ac:dyDescent="0.25"/>
    <row r="644" ht="15.6" hidden="1" x14ac:dyDescent="0.25"/>
    <row r="645" ht="15.6" hidden="1" x14ac:dyDescent="0.25"/>
    <row r="646" ht="15.6" hidden="1" x14ac:dyDescent="0.25"/>
    <row r="647" ht="15.6" hidden="1" x14ac:dyDescent="0.25"/>
    <row r="648" ht="15.6" hidden="1" x14ac:dyDescent="0.25"/>
    <row r="649" ht="15.6" hidden="1" x14ac:dyDescent="0.25"/>
    <row r="650" ht="15.6" hidden="1" x14ac:dyDescent="0.25"/>
    <row r="651" ht="15.6" hidden="1" x14ac:dyDescent="0.25"/>
    <row r="652" ht="15.6" hidden="1" x14ac:dyDescent="0.25"/>
    <row r="653" ht="15.6" hidden="1" x14ac:dyDescent="0.25"/>
    <row r="654" ht="15.6" hidden="1" x14ac:dyDescent="0.25"/>
    <row r="655" ht="15.6" hidden="1" x14ac:dyDescent="0.25"/>
    <row r="656" ht="15.6" hidden="1" x14ac:dyDescent="0.25"/>
    <row r="657" ht="15.6" hidden="1" x14ac:dyDescent="0.25"/>
    <row r="658" ht="15.6" hidden="1" x14ac:dyDescent="0.25"/>
    <row r="659" ht="15.6" hidden="1" x14ac:dyDescent="0.25"/>
    <row r="660" ht="15.6" hidden="1" x14ac:dyDescent="0.25"/>
    <row r="661" ht="15.6" hidden="1" x14ac:dyDescent="0.25"/>
    <row r="662" ht="15.6" hidden="1" x14ac:dyDescent="0.25"/>
    <row r="663" ht="15.6" hidden="1" x14ac:dyDescent="0.25"/>
    <row r="664" ht="15.6" hidden="1" x14ac:dyDescent="0.25"/>
    <row r="665" ht="15.6" hidden="1" x14ac:dyDescent="0.25"/>
    <row r="666" ht="15.6" hidden="1" x14ac:dyDescent="0.25"/>
    <row r="667" ht="15.6" hidden="1" x14ac:dyDescent="0.25"/>
    <row r="668" ht="15.6" hidden="1" x14ac:dyDescent="0.25"/>
    <row r="669" ht="15.6" hidden="1" x14ac:dyDescent="0.25"/>
    <row r="670" ht="15.6" hidden="1" x14ac:dyDescent="0.25"/>
    <row r="671" ht="15.6" hidden="1" x14ac:dyDescent="0.25"/>
    <row r="672" ht="15.6" hidden="1" x14ac:dyDescent="0.25"/>
    <row r="673" ht="15.6" hidden="1" x14ac:dyDescent="0.25"/>
    <row r="674" ht="15.6" hidden="1" x14ac:dyDescent="0.25"/>
    <row r="675" ht="15.6" hidden="1" x14ac:dyDescent="0.25"/>
    <row r="676" ht="15.6" hidden="1" x14ac:dyDescent="0.25"/>
    <row r="677" ht="15.6" hidden="1" x14ac:dyDescent="0.25"/>
    <row r="678" ht="15.6" hidden="1" x14ac:dyDescent="0.25"/>
    <row r="679" ht="15.6" hidden="1" x14ac:dyDescent="0.25"/>
    <row r="680" ht="15.6" hidden="1" x14ac:dyDescent="0.25"/>
    <row r="681" ht="15.6" hidden="1" x14ac:dyDescent="0.25"/>
    <row r="682" ht="15.6" hidden="1" x14ac:dyDescent="0.25"/>
    <row r="683" ht="15.6" hidden="1" x14ac:dyDescent="0.25"/>
    <row r="684" ht="15.6" hidden="1" x14ac:dyDescent="0.25"/>
    <row r="685" ht="15.6" hidden="1" x14ac:dyDescent="0.25"/>
    <row r="686" ht="15.6" hidden="1" x14ac:dyDescent="0.25"/>
    <row r="687" ht="15.6" hidden="1" x14ac:dyDescent="0.25"/>
    <row r="688" ht="15.6" hidden="1" x14ac:dyDescent="0.25"/>
    <row r="689" ht="15.6" hidden="1" x14ac:dyDescent="0.25"/>
    <row r="690" ht="15.6" hidden="1" x14ac:dyDescent="0.25"/>
    <row r="691" ht="15.6" hidden="1" x14ac:dyDescent="0.25"/>
    <row r="692" ht="15.6" hidden="1" x14ac:dyDescent="0.25"/>
    <row r="693" ht="15.6" hidden="1" x14ac:dyDescent="0.25"/>
    <row r="694" ht="15.6" hidden="1" x14ac:dyDescent="0.25"/>
    <row r="695" ht="15.6" hidden="1" x14ac:dyDescent="0.25"/>
    <row r="696" ht="15.6" hidden="1" x14ac:dyDescent="0.25"/>
    <row r="697" ht="15.6" hidden="1" x14ac:dyDescent="0.25"/>
    <row r="698" ht="15.6" hidden="1" x14ac:dyDescent="0.25"/>
    <row r="699" ht="15.6" hidden="1" x14ac:dyDescent="0.25"/>
    <row r="700" ht="15.6" hidden="1" x14ac:dyDescent="0.25"/>
    <row r="701" ht="15.6" hidden="1" x14ac:dyDescent="0.25"/>
    <row r="702" ht="15.6" hidden="1" x14ac:dyDescent="0.25"/>
    <row r="703" ht="15.6" hidden="1" x14ac:dyDescent="0.25"/>
    <row r="704" ht="15.6" hidden="1" x14ac:dyDescent="0.25"/>
    <row r="705" ht="15.6" hidden="1" x14ac:dyDescent="0.25"/>
    <row r="706" ht="15.6" hidden="1" x14ac:dyDescent="0.25"/>
    <row r="707" ht="15.6" hidden="1" x14ac:dyDescent="0.25"/>
    <row r="708" ht="15.6" hidden="1" x14ac:dyDescent="0.25"/>
    <row r="709" ht="15.6" hidden="1" x14ac:dyDescent="0.25"/>
    <row r="710" ht="15.6" hidden="1" x14ac:dyDescent="0.25"/>
    <row r="711" ht="15.6" hidden="1" x14ac:dyDescent="0.25"/>
    <row r="712" ht="15.6" hidden="1" x14ac:dyDescent="0.25"/>
    <row r="713" ht="15.6" hidden="1" x14ac:dyDescent="0.25"/>
    <row r="714" ht="15.6" hidden="1" x14ac:dyDescent="0.25"/>
    <row r="715" ht="15.6" hidden="1" x14ac:dyDescent="0.25"/>
    <row r="716" ht="15.6" hidden="1" x14ac:dyDescent="0.25"/>
    <row r="717" ht="15.6" hidden="1" x14ac:dyDescent="0.25"/>
    <row r="718" ht="15.6" hidden="1" x14ac:dyDescent="0.25"/>
    <row r="719" ht="15.6" hidden="1" x14ac:dyDescent="0.25"/>
    <row r="720" ht="15.6" hidden="1" x14ac:dyDescent="0.25"/>
    <row r="721" ht="15.6" hidden="1" x14ac:dyDescent="0.25"/>
    <row r="722" ht="15.6" hidden="1" x14ac:dyDescent="0.25"/>
    <row r="723" ht="15.6" hidden="1" x14ac:dyDescent="0.25"/>
    <row r="724" ht="15.6" hidden="1" x14ac:dyDescent="0.25"/>
    <row r="725" ht="15.6" hidden="1" x14ac:dyDescent="0.25"/>
    <row r="726" ht="15.6" hidden="1" x14ac:dyDescent="0.25"/>
    <row r="727" ht="15.6" hidden="1" x14ac:dyDescent="0.25"/>
    <row r="728" ht="15.6" hidden="1" x14ac:dyDescent="0.25"/>
    <row r="729" ht="15.6" hidden="1" x14ac:dyDescent="0.25"/>
    <row r="730" ht="15.6" hidden="1" x14ac:dyDescent="0.25"/>
    <row r="731" ht="15.6" hidden="1" x14ac:dyDescent="0.25"/>
    <row r="732" ht="15.6" hidden="1" x14ac:dyDescent="0.25"/>
    <row r="733" ht="15.6" hidden="1" x14ac:dyDescent="0.25"/>
    <row r="734" ht="15.6" hidden="1" x14ac:dyDescent="0.25"/>
    <row r="735" ht="15.6" hidden="1" x14ac:dyDescent="0.25"/>
    <row r="736" ht="15.6" hidden="1" x14ac:dyDescent="0.25"/>
    <row r="737" ht="15.6" hidden="1" x14ac:dyDescent="0.25"/>
    <row r="738" ht="15.6" hidden="1" x14ac:dyDescent="0.25"/>
    <row r="739" ht="15.6" hidden="1" x14ac:dyDescent="0.25"/>
    <row r="740" ht="15.6" hidden="1" x14ac:dyDescent="0.25"/>
    <row r="741" ht="15.6" hidden="1" x14ac:dyDescent="0.25"/>
    <row r="742" ht="15.6" hidden="1" x14ac:dyDescent="0.25"/>
    <row r="743" ht="15.6" hidden="1" x14ac:dyDescent="0.25"/>
    <row r="744" ht="15.6" hidden="1" x14ac:dyDescent="0.25"/>
    <row r="745" ht="15.6" hidden="1" x14ac:dyDescent="0.25"/>
    <row r="746" ht="15.6" hidden="1" x14ac:dyDescent="0.25"/>
    <row r="747" ht="15.6" hidden="1" x14ac:dyDescent="0.25"/>
    <row r="748" ht="15.6" hidden="1" x14ac:dyDescent="0.25"/>
    <row r="749" ht="15.6" hidden="1" x14ac:dyDescent="0.25"/>
    <row r="750" ht="15.6" hidden="1" x14ac:dyDescent="0.25"/>
    <row r="751" ht="15.6" hidden="1" x14ac:dyDescent="0.25"/>
    <row r="752" ht="15.6" hidden="1" x14ac:dyDescent="0.25"/>
    <row r="753" ht="15.6" hidden="1" x14ac:dyDescent="0.25"/>
    <row r="754" ht="15.6" hidden="1" x14ac:dyDescent="0.25"/>
    <row r="755" ht="15.6" hidden="1" x14ac:dyDescent="0.25"/>
    <row r="756" ht="15.6" hidden="1" x14ac:dyDescent="0.25"/>
    <row r="757" ht="15.6" hidden="1" x14ac:dyDescent="0.25"/>
    <row r="758" ht="15.6" hidden="1" x14ac:dyDescent="0.25"/>
    <row r="759" ht="15.6" hidden="1" x14ac:dyDescent="0.25"/>
    <row r="760" ht="15.6" hidden="1" x14ac:dyDescent="0.25"/>
    <row r="761" ht="15.6" hidden="1" x14ac:dyDescent="0.25"/>
    <row r="762" ht="15.6" hidden="1" x14ac:dyDescent="0.25"/>
    <row r="763" ht="15.6" hidden="1" x14ac:dyDescent="0.25"/>
    <row r="764" ht="15.6" hidden="1" x14ac:dyDescent="0.25"/>
    <row r="765" ht="15.6" hidden="1" x14ac:dyDescent="0.25"/>
    <row r="766" ht="15.6" hidden="1" x14ac:dyDescent="0.25"/>
    <row r="767" ht="15.6" hidden="1" x14ac:dyDescent="0.25"/>
    <row r="768" ht="15.6" hidden="1" x14ac:dyDescent="0.25"/>
    <row r="769" ht="15.6" hidden="1" x14ac:dyDescent="0.25"/>
    <row r="770" ht="15.6" hidden="1" x14ac:dyDescent="0.25"/>
    <row r="771" ht="15.6" hidden="1" x14ac:dyDescent="0.25"/>
    <row r="772" ht="15.6" hidden="1" x14ac:dyDescent="0.25"/>
    <row r="773" ht="15.6" hidden="1" x14ac:dyDescent="0.25"/>
    <row r="774" ht="15.6" hidden="1" x14ac:dyDescent="0.25"/>
    <row r="775" ht="15.6" hidden="1" x14ac:dyDescent="0.25"/>
    <row r="776" ht="15.6" hidden="1" x14ac:dyDescent="0.25"/>
    <row r="777" ht="15.6" hidden="1" x14ac:dyDescent="0.25"/>
    <row r="778" ht="15.6" hidden="1" x14ac:dyDescent="0.25"/>
    <row r="779" ht="15.6" hidden="1" x14ac:dyDescent="0.25"/>
    <row r="780" ht="15.6" hidden="1" x14ac:dyDescent="0.25"/>
    <row r="781" ht="15.6" hidden="1" x14ac:dyDescent="0.25"/>
    <row r="782" ht="15.6" hidden="1" x14ac:dyDescent="0.25"/>
    <row r="783" ht="15.6" hidden="1" x14ac:dyDescent="0.25"/>
    <row r="784" ht="15.6" hidden="1" x14ac:dyDescent="0.25"/>
    <row r="785" ht="15.6" hidden="1" x14ac:dyDescent="0.25"/>
    <row r="786" ht="15.6" hidden="1" x14ac:dyDescent="0.25"/>
    <row r="787" ht="15.6" hidden="1" x14ac:dyDescent="0.25"/>
    <row r="788" ht="15.6" hidden="1" x14ac:dyDescent="0.25"/>
    <row r="789" ht="15.6" hidden="1" x14ac:dyDescent="0.25"/>
    <row r="790" ht="15.6" hidden="1" x14ac:dyDescent="0.25"/>
    <row r="791" ht="15.6" hidden="1" x14ac:dyDescent="0.25"/>
    <row r="792" ht="15.6" hidden="1" x14ac:dyDescent="0.25"/>
    <row r="793" ht="15.6" hidden="1" x14ac:dyDescent="0.25"/>
    <row r="794" ht="15.6" hidden="1" x14ac:dyDescent="0.25"/>
    <row r="795" ht="15.6" hidden="1" x14ac:dyDescent="0.25"/>
    <row r="796" ht="15.6" hidden="1" x14ac:dyDescent="0.25"/>
    <row r="797" ht="15.6" hidden="1" x14ac:dyDescent="0.25"/>
    <row r="798" ht="15.6" hidden="1" x14ac:dyDescent="0.25"/>
    <row r="799" ht="15.6" hidden="1" x14ac:dyDescent="0.25"/>
    <row r="800" ht="15.6" hidden="1" x14ac:dyDescent="0.25"/>
    <row r="801" ht="15.6" hidden="1" x14ac:dyDescent="0.25"/>
    <row r="802" ht="15.6" hidden="1" x14ac:dyDescent="0.25"/>
    <row r="803" ht="15.6" hidden="1" x14ac:dyDescent="0.25"/>
    <row r="804" ht="15.6" hidden="1" x14ac:dyDescent="0.25"/>
    <row r="805" ht="15.6" hidden="1" x14ac:dyDescent="0.25"/>
    <row r="806" ht="15.6" hidden="1" x14ac:dyDescent="0.25"/>
    <row r="807" ht="15.6" hidden="1" x14ac:dyDescent="0.25"/>
    <row r="808" ht="15.6" hidden="1" x14ac:dyDescent="0.25"/>
    <row r="809" ht="15.6" hidden="1" x14ac:dyDescent="0.25"/>
    <row r="810" ht="15.6" hidden="1" x14ac:dyDescent="0.25"/>
    <row r="811" ht="15.6" hidden="1" x14ac:dyDescent="0.25"/>
    <row r="812" ht="15.6" hidden="1" x14ac:dyDescent="0.25"/>
    <row r="813" ht="15.6" hidden="1" x14ac:dyDescent="0.25"/>
    <row r="814" ht="15.6" hidden="1" x14ac:dyDescent="0.25"/>
    <row r="815" ht="15.6" hidden="1" x14ac:dyDescent="0.25"/>
    <row r="816" ht="15.6" hidden="1" x14ac:dyDescent="0.25"/>
    <row r="817" ht="15.6" hidden="1" x14ac:dyDescent="0.25"/>
    <row r="818" ht="15.6" hidden="1" x14ac:dyDescent="0.25"/>
    <row r="819" ht="15.6" hidden="1" x14ac:dyDescent="0.25"/>
    <row r="820" ht="15.6" hidden="1" x14ac:dyDescent="0.25"/>
    <row r="821" ht="15.6" hidden="1" x14ac:dyDescent="0.25"/>
    <row r="822" ht="15.6" hidden="1" x14ac:dyDescent="0.25"/>
    <row r="823" ht="15.6" hidden="1" x14ac:dyDescent="0.25"/>
    <row r="824" ht="15.6" hidden="1" x14ac:dyDescent="0.25"/>
    <row r="825" ht="15.6" hidden="1" x14ac:dyDescent="0.25"/>
    <row r="826" ht="15.6" hidden="1" x14ac:dyDescent="0.25"/>
    <row r="827" ht="15.6" hidden="1" x14ac:dyDescent="0.25"/>
    <row r="828" ht="15.6" hidden="1" x14ac:dyDescent="0.25"/>
    <row r="829" ht="15.6" hidden="1" x14ac:dyDescent="0.25"/>
    <row r="830" ht="15.6" hidden="1" x14ac:dyDescent="0.25"/>
    <row r="831" ht="15.6" hidden="1" x14ac:dyDescent="0.25"/>
    <row r="832" ht="15.6" hidden="1" x14ac:dyDescent="0.25"/>
    <row r="833" ht="15.6" hidden="1" x14ac:dyDescent="0.25"/>
    <row r="834" ht="15.6" hidden="1" x14ac:dyDescent="0.25"/>
    <row r="835" ht="15.6" hidden="1" x14ac:dyDescent="0.25"/>
    <row r="836" ht="15.6" hidden="1" x14ac:dyDescent="0.25"/>
    <row r="837" ht="15.6" hidden="1" x14ac:dyDescent="0.25"/>
    <row r="838" ht="15.6" hidden="1" x14ac:dyDescent="0.25"/>
    <row r="839" ht="15.6" hidden="1" x14ac:dyDescent="0.25"/>
    <row r="840" ht="15.6" hidden="1" x14ac:dyDescent="0.25"/>
    <row r="841" ht="15.6" hidden="1" x14ac:dyDescent="0.25"/>
    <row r="842" ht="15.6" hidden="1" x14ac:dyDescent="0.25"/>
    <row r="843" ht="15.6" hidden="1" x14ac:dyDescent="0.25"/>
    <row r="844" ht="15.6" hidden="1" x14ac:dyDescent="0.25"/>
    <row r="845" ht="15.6" hidden="1" x14ac:dyDescent="0.25"/>
    <row r="846" ht="15.6" hidden="1" x14ac:dyDescent="0.25"/>
    <row r="847" ht="15.6" hidden="1" x14ac:dyDescent="0.25"/>
    <row r="848" ht="15.6" hidden="1" x14ac:dyDescent="0.25"/>
    <row r="849" ht="15.6" hidden="1" x14ac:dyDescent="0.25"/>
    <row r="850" ht="15.6" hidden="1" x14ac:dyDescent="0.25"/>
    <row r="851" ht="15.6" hidden="1" x14ac:dyDescent="0.25"/>
    <row r="852" ht="15.6" hidden="1" x14ac:dyDescent="0.25"/>
    <row r="853" ht="15.6" hidden="1" x14ac:dyDescent="0.25"/>
    <row r="854" ht="15.6" hidden="1" x14ac:dyDescent="0.25"/>
    <row r="855" ht="15.6" hidden="1" x14ac:dyDescent="0.25"/>
    <row r="856" ht="15.6" hidden="1" x14ac:dyDescent="0.25"/>
    <row r="857" ht="15.6" hidden="1" x14ac:dyDescent="0.25"/>
    <row r="858" ht="15.6" hidden="1" x14ac:dyDescent="0.25"/>
    <row r="859" ht="15.6" hidden="1" x14ac:dyDescent="0.25"/>
    <row r="860" ht="15.6" hidden="1" x14ac:dyDescent="0.25"/>
    <row r="861" ht="15.6" hidden="1" x14ac:dyDescent="0.25"/>
    <row r="862" ht="15.6" hidden="1" x14ac:dyDescent="0.25"/>
    <row r="863" ht="15.6" hidden="1" x14ac:dyDescent="0.25"/>
    <row r="864" ht="15.6" hidden="1" x14ac:dyDescent="0.25"/>
    <row r="865" ht="15.6" hidden="1" x14ac:dyDescent="0.25"/>
    <row r="866" ht="15.6" hidden="1" x14ac:dyDescent="0.25"/>
    <row r="867" ht="15.6" hidden="1" x14ac:dyDescent="0.25"/>
    <row r="868" ht="15.6" hidden="1" x14ac:dyDescent="0.25"/>
    <row r="869" ht="15.6" hidden="1" x14ac:dyDescent="0.25"/>
    <row r="870" ht="15.6" hidden="1" x14ac:dyDescent="0.25"/>
    <row r="871" ht="15.6" hidden="1" x14ac:dyDescent="0.25"/>
    <row r="872" ht="15.6" hidden="1" x14ac:dyDescent="0.25"/>
    <row r="873" ht="15.6" hidden="1" x14ac:dyDescent="0.25"/>
    <row r="874" ht="15.6" hidden="1" x14ac:dyDescent="0.25"/>
    <row r="875" ht="15.6" hidden="1" x14ac:dyDescent="0.25"/>
    <row r="876" ht="15.6" hidden="1" x14ac:dyDescent="0.25"/>
    <row r="877" ht="15.6" hidden="1" x14ac:dyDescent="0.25"/>
    <row r="878" ht="15.6" hidden="1" x14ac:dyDescent="0.25"/>
    <row r="879" ht="15.6" hidden="1" x14ac:dyDescent="0.25"/>
    <row r="880" ht="15.6" hidden="1" x14ac:dyDescent="0.25"/>
    <row r="881" ht="15.6" hidden="1" x14ac:dyDescent="0.25"/>
    <row r="882" ht="15.6" hidden="1" x14ac:dyDescent="0.25"/>
    <row r="883" ht="15.6" hidden="1" x14ac:dyDescent="0.25"/>
    <row r="884" ht="15.6" hidden="1" x14ac:dyDescent="0.25"/>
    <row r="885" ht="15.6" hidden="1" x14ac:dyDescent="0.25"/>
    <row r="886" ht="15.6" hidden="1" x14ac:dyDescent="0.25"/>
    <row r="887" ht="15.6" hidden="1" x14ac:dyDescent="0.25"/>
    <row r="888" ht="15.6" hidden="1" x14ac:dyDescent="0.25"/>
    <row r="889" ht="15.6" hidden="1" x14ac:dyDescent="0.25"/>
    <row r="890" ht="15.6" hidden="1" x14ac:dyDescent="0.25"/>
    <row r="891" ht="15.6" hidden="1" x14ac:dyDescent="0.25"/>
    <row r="892" ht="15.6" hidden="1" x14ac:dyDescent="0.25"/>
    <row r="893" ht="15.6" hidden="1" x14ac:dyDescent="0.25"/>
    <row r="894" ht="15.6" hidden="1" x14ac:dyDescent="0.25"/>
    <row r="895" ht="15.6" hidden="1" x14ac:dyDescent="0.25"/>
    <row r="896" ht="15.6" hidden="1" x14ac:dyDescent="0.25"/>
    <row r="897" ht="15.6" hidden="1" x14ac:dyDescent="0.25"/>
    <row r="898" ht="15.6" hidden="1" x14ac:dyDescent="0.25"/>
    <row r="899" ht="15.6" hidden="1" x14ac:dyDescent="0.25"/>
    <row r="900" ht="15.6" hidden="1" x14ac:dyDescent="0.25"/>
    <row r="901" ht="15.6" hidden="1" x14ac:dyDescent="0.25"/>
    <row r="902" ht="15.6" hidden="1" x14ac:dyDescent="0.25"/>
    <row r="903" ht="15.6" hidden="1" x14ac:dyDescent="0.25"/>
    <row r="904" ht="15.6" hidden="1" x14ac:dyDescent="0.25"/>
    <row r="905" ht="15.6" hidden="1" x14ac:dyDescent="0.25"/>
    <row r="906" ht="15.6" hidden="1" x14ac:dyDescent="0.25"/>
    <row r="907" ht="15.6" hidden="1" x14ac:dyDescent="0.25"/>
    <row r="908" ht="15.6" hidden="1" x14ac:dyDescent="0.25"/>
    <row r="909" ht="15.6" hidden="1" x14ac:dyDescent="0.25"/>
    <row r="910" ht="15.6" hidden="1" x14ac:dyDescent="0.25"/>
    <row r="911" ht="15.6" hidden="1" x14ac:dyDescent="0.25"/>
    <row r="912" ht="15.6" hidden="1" x14ac:dyDescent="0.25"/>
    <row r="913" ht="15.6" hidden="1" x14ac:dyDescent="0.25"/>
    <row r="914" ht="15.6" hidden="1" x14ac:dyDescent="0.25"/>
    <row r="915" ht="15.6" hidden="1" x14ac:dyDescent="0.25"/>
    <row r="916" ht="15.6" hidden="1" x14ac:dyDescent="0.25"/>
    <row r="917" ht="15.6" hidden="1" x14ac:dyDescent="0.25"/>
    <row r="918" ht="15.6" hidden="1" x14ac:dyDescent="0.25"/>
    <row r="919" ht="15.6" hidden="1" x14ac:dyDescent="0.25"/>
    <row r="920" ht="15.6" hidden="1" x14ac:dyDescent="0.25"/>
    <row r="921" ht="15.6" hidden="1" x14ac:dyDescent="0.25"/>
    <row r="922" ht="15.6" hidden="1" x14ac:dyDescent="0.25"/>
    <row r="923" ht="15.6" hidden="1" x14ac:dyDescent="0.25"/>
    <row r="924" ht="15.6" hidden="1" x14ac:dyDescent="0.25"/>
    <row r="925" ht="15.6" hidden="1" x14ac:dyDescent="0.25"/>
    <row r="926" ht="15.6" hidden="1" x14ac:dyDescent="0.25"/>
    <row r="927" ht="15.6" hidden="1" x14ac:dyDescent="0.25"/>
    <row r="928" ht="15.6" hidden="1" x14ac:dyDescent="0.25"/>
    <row r="929" ht="15.6" hidden="1" x14ac:dyDescent="0.25"/>
    <row r="930" ht="15.6" hidden="1" x14ac:dyDescent="0.25"/>
    <row r="931" ht="15.6" hidden="1" x14ac:dyDescent="0.25"/>
    <row r="932" ht="15.6" hidden="1" x14ac:dyDescent="0.25"/>
    <row r="933" ht="15.6" hidden="1" x14ac:dyDescent="0.25"/>
    <row r="934" ht="15.6" hidden="1" x14ac:dyDescent="0.25"/>
    <row r="935" ht="15.6" hidden="1" x14ac:dyDescent="0.25"/>
    <row r="936" ht="15.6" hidden="1" x14ac:dyDescent="0.25"/>
    <row r="937" ht="15.6" hidden="1" x14ac:dyDescent="0.25"/>
    <row r="938" ht="15.6" hidden="1" x14ac:dyDescent="0.25"/>
    <row r="939" ht="15.6" hidden="1" x14ac:dyDescent="0.25"/>
    <row r="940" ht="15.6" hidden="1" x14ac:dyDescent="0.25"/>
    <row r="941" ht="15.6" hidden="1" x14ac:dyDescent="0.25"/>
    <row r="942" ht="15.6" hidden="1" x14ac:dyDescent="0.25"/>
    <row r="943" ht="15.6" hidden="1" x14ac:dyDescent="0.25"/>
    <row r="944" ht="15.6" hidden="1" x14ac:dyDescent="0.25"/>
    <row r="945" ht="15.6" hidden="1" x14ac:dyDescent="0.25"/>
    <row r="946" ht="15.6" hidden="1" x14ac:dyDescent="0.25"/>
    <row r="947" ht="15.6" hidden="1" x14ac:dyDescent="0.25"/>
    <row r="948" ht="15.6" hidden="1" x14ac:dyDescent="0.25"/>
    <row r="949" ht="15.6" hidden="1" x14ac:dyDescent="0.25"/>
    <row r="950" ht="15.6" hidden="1" x14ac:dyDescent="0.25"/>
    <row r="951" ht="15.6" hidden="1" x14ac:dyDescent="0.25"/>
    <row r="952" ht="15.6" hidden="1" x14ac:dyDescent="0.25"/>
    <row r="953" ht="15.6" hidden="1" x14ac:dyDescent="0.25"/>
    <row r="954" ht="15.6" hidden="1" x14ac:dyDescent="0.25"/>
    <row r="955" ht="15.6" hidden="1" x14ac:dyDescent="0.25"/>
    <row r="956" ht="15.6" hidden="1" x14ac:dyDescent="0.25"/>
    <row r="957" ht="15.6" hidden="1" x14ac:dyDescent="0.25"/>
    <row r="958" ht="15.6" hidden="1" x14ac:dyDescent="0.25"/>
    <row r="959" ht="15.6" hidden="1" x14ac:dyDescent="0.25"/>
    <row r="960" ht="15.6" hidden="1" x14ac:dyDescent="0.25"/>
    <row r="961" ht="15.6" hidden="1" x14ac:dyDescent="0.25"/>
    <row r="962" ht="15.6" hidden="1" x14ac:dyDescent="0.25"/>
    <row r="963" ht="15.6" hidden="1" x14ac:dyDescent="0.25"/>
    <row r="964" ht="15.6" hidden="1" x14ac:dyDescent="0.25"/>
    <row r="965" ht="15.6" hidden="1" x14ac:dyDescent="0.25"/>
    <row r="966" ht="15.6" hidden="1" x14ac:dyDescent="0.25"/>
    <row r="967" ht="15.6" hidden="1" x14ac:dyDescent="0.25"/>
    <row r="968" ht="15.6" hidden="1" x14ac:dyDescent="0.25"/>
    <row r="969" ht="15.6" hidden="1" x14ac:dyDescent="0.25"/>
    <row r="970" ht="15.6" hidden="1" x14ac:dyDescent="0.25"/>
    <row r="971" ht="15.6" hidden="1" x14ac:dyDescent="0.25"/>
    <row r="972" ht="15.6" hidden="1" x14ac:dyDescent="0.25"/>
    <row r="973" ht="15.6" hidden="1" x14ac:dyDescent="0.25"/>
    <row r="974" ht="15.6" hidden="1" x14ac:dyDescent="0.25"/>
    <row r="975" ht="15.6" hidden="1" x14ac:dyDescent="0.25"/>
    <row r="976" ht="15.6" hidden="1" x14ac:dyDescent="0.25"/>
    <row r="977" ht="15.6" hidden="1" x14ac:dyDescent="0.25"/>
    <row r="978" ht="15.6" hidden="1" x14ac:dyDescent="0.25"/>
    <row r="979" ht="15.6" hidden="1" x14ac:dyDescent="0.25"/>
    <row r="980" ht="15.6" hidden="1" x14ac:dyDescent="0.25"/>
    <row r="981" ht="15.6" hidden="1" x14ac:dyDescent="0.25"/>
    <row r="982" ht="15.6" hidden="1" x14ac:dyDescent="0.25"/>
    <row r="983" ht="15.6" hidden="1" x14ac:dyDescent="0.25"/>
    <row r="984" ht="15.6" hidden="1" x14ac:dyDescent="0.25"/>
    <row r="985" ht="15.6" hidden="1" x14ac:dyDescent="0.25"/>
    <row r="986" ht="15.6" hidden="1" x14ac:dyDescent="0.25"/>
    <row r="987" ht="15.6" hidden="1" x14ac:dyDescent="0.25"/>
    <row r="988" ht="15.6" hidden="1" x14ac:dyDescent="0.25"/>
    <row r="989" ht="15.6" hidden="1" x14ac:dyDescent="0.25"/>
    <row r="990" ht="15.6" hidden="1" x14ac:dyDescent="0.25"/>
    <row r="991" ht="15.6" hidden="1" x14ac:dyDescent="0.25"/>
    <row r="992" ht="15.6" hidden="1" x14ac:dyDescent="0.25"/>
    <row r="993" ht="15.6" hidden="1" x14ac:dyDescent="0.25"/>
    <row r="994" ht="15.6" hidden="1" x14ac:dyDescent="0.25"/>
    <row r="995" ht="15.6" hidden="1" x14ac:dyDescent="0.25"/>
    <row r="996" ht="15.6" hidden="1" x14ac:dyDescent="0.25"/>
    <row r="997" ht="15.6" hidden="1" x14ac:dyDescent="0.25"/>
    <row r="998" ht="15.6" hidden="1" x14ac:dyDescent="0.25"/>
    <row r="999" ht="15.6" hidden="1" x14ac:dyDescent="0.25"/>
    <row r="1000" ht="15.6" hidden="1" x14ac:dyDescent="0.25"/>
    <row r="1001" ht="15.6" hidden="1" x14ac:dyDescent="0.25"/>
    <row r="1002" ht="15.6" hidden="1" x14ac:dyDescent="0.25"/>
    <row r="1003" ht="15.6" hidden="1" x14ac:dyDescent="0.25"/>
    <row r="1004" ht="15.6" hidden="1" x14ac:dyDescent="0.25"/>
    <row r="1005" ht="15.6" hidden="1" x14ac:dyDescent="0.25"/>
    <row r="1006" ht="15.6" hidden="1" x14ac:dyDescent="0.25"/>
    <row r="1007" ht="15.6" hidden="1" x14ac:dyDescent="0.25"/>
    <row r="1008" ht="15.6" hidden="1" x14ac:dyDescent="0.25"/>
    <row r="1009" ht="15.6" hidden="1" x14ac:dyDescent="0.25"/>
    <row r="1010" ht="15.6" hidden="1" x14ac:dyDescent="0.25"/>
    <row r="1011" ht="15.6" hidden="1" x14ac:dyDescent="0.25"/>
    <row r="1012" ht="15.6" hidden="1" x14ac:dyDescent="0.25"/>
    <row r="1013" ht="15.6" hidden="1" x14ac:dyDescent="0.25"/>
    <row r="1014" ht="15.6" hidden="1" x14ac:dyDescent="0.25"/>
    <row r="1015" ht="15.6" hidden="1" x14ac:dyDescent="0.25"/>
    <row r="1016" ht="15.6" hidden="1" x14ac:dyDescent="0.25"/>
    <row r="1017" ht="15.6" hidden="1" x14ac:dyDescent="0.25"/>
    <row r="1018" ht="15.6" hidden="1" x14ac:dyDescent="0.25"/>
    <row r="1019" ht="15.6" hidden="1" x14ac:dyDescent="0.25"/>
    <row r="1020" ht="15.6" hidden="1" x14ac:dyDescent="0.25"/>
    <row r="1021" ht="15.6" hidden="1" x14ac:dyDescent="0.25"/>
    <row r="1022" ht="15.6" hidden="1" x14ac:dyDescent="0.25"/>
    <row r="1023" ht="15.6" hidden="1" x14ac:dyDescent="0.25"/>
    <row r="1024" ht="15.6" hidden="1" x14ac:dyDescent="0.25"/>
    <row r="1025" ht="15.6" hidden="1" x14ac:dyDescent="0.25"/>
    <row r="1026" ht="15.6" hidden="1" x14ac:dyDescent="0.25"/>
    <row r="1027" ht="15.6" hidden="1" x14ac:dyDescent="0.25"/>
    <row r="1028" ht="15.6" hidden="1" x14ac:dyDescent="0.25"/>
    <row r="1029" ht="15.6" hidden="1" x14ac:dyDescent="0.25"/>
    <row r="1030" ht="15.6" hidden="1" x14ac:dyDescent="0.25"/>
    <row r="1031" ht="15.6" hidden="1" x14ac:dyDescent="0.25"/>
    <row r="1032" ht="15.6" hidden="1" x14ac:dyDescent="0.25"/>
    <row r="1033" ht="15.6" hidden="1" x14ac:dyDescent="0.25"/>
    <row r="1034" ht="15.6" hidden="1" x14ac:dyDescent="0.25"/>
    <row r="1035" ht="15.6" hidden="1" x14ac:dyDescent="0.25"/>
    <row r="1036" ht="15.6" hidden="1" x14ac:dyDescent="0.25"/>
    <row r="1037" ht="15.6" hidden="1" x14ac:dyDescent="0.25"/>
    <row r="1038" ht="15.6" hidden="1" x14ac:dyDescent="0.25"/>
    <row r="1039" ht="15.6" hidden="1" x14ac:dyDescent="0.25"/>
    <row r="1040" ht="15.6" hidden="1" x14ac:dyDescent="0.25"/>
    <row r="1041" ht="15.6" hidden="1" x14ac:dyDescent="0.25"/>
    <row r="1042" ht="15.6" hidden="1" x14ac:dyDescent="0.25"/>
    <row r="1043" ht="15.6" hidden="1" x14ac:dyDescent="0.25"/>
    <row r="1044" ht="15.6" hidden="1" x14ac:dyDescent="0.25"/>
    <row r="1045" ht="15.6" hidden="1" x14ac:dyDescent="0.25"/>
    <row r="1046" ht="15.6" hidden="1" x14ac:dyDescent="0.25"/>
    <row r="1047" ht="15.6" hidden="1" x14ac:dyDescent="0.25"/>
    <row r="1048" ht="15.6" hidden="1" x14ac:dyDescent="0.25"/>
    <row r="1049" ht="15.6" hidden="1" x14ac:dyDescent="0.25"/>
    <row r="1050" ht="15.6" hidden="1" x14ac:dyDescent="0.25"/>
    <row r="1051" ht="15.6" hidden="1" x14ac:dyDescent="0.25"/>
    <row r="1052" ht="15.6" hidden="1" x14ac:dyDescent="0.25"/>
    <row r="1053" ht="15.6" hidden="1" x14ac:dyDescent="0.25"/>
    <row r="1054" ht="15.6" hidden="1" x14ac:dyDescent="0.25"/>
    <row r="1055" ht="15.6" hidden="1" x14ac:dyDescent="0.25"/>
    <row r="1056" ht="15.6" hidden="1" x14ac:dyDescent="0.25"/>
    <row r="1057" ht="15.6" hidden="1" x14ac:dyDescent="0.25"/>
    <row r="1058" ht="15.6" hidden="1" x14ac:dyDescent="0.25"/>
    <row r="1059" ht="15.6" hidden="1" x14ac:dyDescent="0.25"/>
    <row r="1060" ht="15.6" hidden="1" x14ac:dyDescent="0.25"/>
    <row r="1061" ht="15.6" hidden="1" x14ac:dyDescent="0.25"/>
    <row r="1062" ht="15.6" hidden="1" x14ac:dyDescent="0.25"/>
    <row r="1063" ht="15.6" hidden="1" x14ac:dyDescent="0.25"/>
    <row r="1064" ht="15.6" hidden="1" x14ac:dyDescent="0.25"/>
    <row r="1065" ht="15.6" hidden="1" x14ac:dyDescent="0.25"/>
    <row r="1066" ht="15.6" hidden="1" x14ac:dyDescent="0.25"/>
    <row r="1067" ht="15.6" hidden="1" x14ac:dyDescent="0.25"/>
    <row r="1068" ht="15.6" hidden="1" x14ac:dyDescent="0.25"/>
    <row r="1069" ht="15.6" hidden="1" x14ac:dyDescent="0.25"/>
    <row r="1070" ht="15.6" hidden="1" x14ac:dyDescent="0.25"/>
    <row r="1071" ht="15.6" hidden="1" x14ac:dyDescent="0.25"/>
    <row r="1072" ht="15.6" hidden="1" x14ac:dyDescent="0.25"/>
    <row r="1073" ht="15.6" hidden="1" x14ac:dyDescent="0.25"/>
    <row r="1074" ht="15.6" hidden="1" x14ac:dyDescent="0.25"/>
    <row r="1075" ht="15.6" hidden="1" x14ac:dyDescent="0.25"/>
    <row r="1076" ht="15.6" hidden="1" x14ac:dyDescent="0.25"/>
    <row r="1077" ht="15.6" hidden="1" x14ac:dyDescent="0.25"/>
    <row r="1078" ht="15.6" hidden="1" x14ac:dyDescent="0.25"/>
    <row r="1079" ht="15.6" hidden="1" x14ac:dyDescent="0.25"/>
    <row r="1080" ht="15.6" hidden="1" x14ac:dyDescent="0.25"/>
    <row r="1081" ht="15.6" hidden="1" x14ac:dyDescent="0.25"/>
    <row r="1082" ht="15.6" hidden="1" x14ac:dyDescent="0.25"/>
    <row r="1083" ht="15.6" hidden="1" x14ac:dyDescent="0.25"/>
    <row r="1084" ht="15.6" hidden="1" x14ac:dyDescent="0.25"/>
    <row r="1085" ht="15.6" hidden="1" x14ac:dyDescent="0.25"/>
    <row r="1086" ht="15.6" hidden="1" x14ac:dyDescent="0.25"/>
    <row r="1087" ht="15.6" hidden="1" x14ac:dyDescent="0.25"/>
    <row r="1088" ht="15.6" hidden="1" x14ac:dyDescent="0.25"/>
    <row r="1089" ht="15.6" hidden="1" x14ac:dyDescent="0.25"/>
    <row r="1090" ht="15.6" hidden="1" x14ac:dyDescent="0.25"/>
    <row r="1091" ht="15.6" hidden="1" x14ac:dyDescent="0.25"/>
    <row r="1092" ht="15.6" hidden="1" x14ac:dyDescent="0.25"/>
    <row r="1093" ht="15.6" hidden="1" x14ac:dyDescent="0.25"/>
    <row r="1094" ht="15.6" hidden="1" x14ac:dyDescent="0.25"/>
    <row r="1095" ht="15.6" hidden="1" x14ac:dyDescent="0.25"/>
    <row r="1096" ht="15.6" hidden="1" x14ac:dyDescent="0.25"/>
    <row r="1097" ht="15.6" hidden="1" x14ac:dyDescent="0.25"/>
    <row r="1098" ht="15.6" hidden="1" x14ac:dyDescent="0.25"/>
    <row r="1099" ht="15.6" hidden="1" x14ac:dyDescent="0.25"/>
    <row r="1100" ht="15.6" hidden="1" x14ac:dyDescent="0.25"/>
    <row r="1101" ht="15.6" hidden="1" x14ac:dyDescent="0.25"/>
    <row r="1102" ht="15.6" hidden="1" x14ac:dyDescent="0.25"/>
    <row r="1103" ht="15.6" hidden="1" x14ac:dyDescent="0.25"/>
    <row r="1104" ht="15.6" hidden="1" x14ac:dyDescent="0.25"/>
    <row r="1105" ht="15.6" hidden="1" x14ac:dyDescent="0.25"/>
    <row r="1106" ht="15.6" hidden="1" x14ac:dyDescent="0.25"/>
    <row r="1107" ht="15.6" hidden="1" x14ac:dyDescent="0.25"/>
    <row r="1108" ht="15.6" hidden="1" x14ac:dyDescent="0.25"/>
    <row r="1109" ht="15.6" hidden="1" x14ac:dyDescent="0.25"/>
    <row r="1110" ht="15.6" hidden="1" x14ac:dyDescent="0.25"/>
    <row r="1111" ht="15.6" hidden="1" x14ac:dyDescent="0.25"/>
    <row r="1112" ht="15.6" hidden="1" x14ac:dyDescent="0.25"/>
    <row r="1113" ht="15.6" hidden="1" x14ac:dyDescent="0.25"/>
    <row r="1114" ht="15.6" hidden="1" x14ac:dyDescent="0.25"/>
    <row r="1115" ht="15.6" hidden="1" x14ac:dyDescent="0.25"/>
    <row r="1116" ht="15.6" hidden="1" x14ac:dyDescent="0.25"/>
    <row r="1117" ht="15.6" hidden="1" x14ac:dyDescent="0.25"/>
    <row r="1118" ht="15.6" hidden="1" x14ac:dyDescent="0.25"/>
    <row r="1119" ht="15.6" hidden="1" x14ac:dyDescent="0.25"/>
    <row r="1120" ht="15.6" hidden="1" x14ac:dyDescent="0.25"/>
    <row r="1121" ht="15.6" hidden="1" x14ac:dyDescent="0.25"/>
    <row r="1122" ht="15.6" hidden="1" x14ac:dyDescent="0.25"/>
    <row r="1123" ht="15.6" hidden="1" x14ac:dyDescent="0.25"/>
    <row r="1124" ht="15.6" hidden="1" x14ac:dyDescent="0.25"/>
    <row r="1125" ht="15.6" hidden="1" x14ac:dyDescent="0.25"/>
    <row r="1126" ht="15.6" hidden="1" x14ac:dyDescent="0.25"/>
    <row r="1127" ht="15.6" hidden="1" x14ac:dyDescent="0.25"/>
    <row r="1128" ht="15.6" hidden="1" x14ac:dyDescent="0.25"/>
    <row r="1129" ht="15.6" hidden="1" x14ac:dyDescent="0.25"/>
    <row r="1130" ht="15.6" hidden="1" x14ac:dyDescent="0.25"/>
    <row r="1131" ht="15.6" hidden="1" x14ac:dyDescent="0.25"/>
    <row r="1132" ht="15.6" hidden="1" x14ac:dyDescent="0.25"/>
    <row r="1133" ht="15.6" hidden="1" x14ac:dyDescent="0.25"/>
    <row r="1134" ht="15.6" hidden="1" x14ac:dyDescent="0.25"/>
    <row r="1135" ht="15.6" hidden="1" x14ac:dyDescent="0.25"/>
    <row r="1136" ht="15.6" hidden="1" x14ac:dyDescent="0.25"/>
    <row r="1137" ht="15.6" hidden="1" x14ac:dyDescent="0.25"/>
    <row r="1138" ht="15.6" hidden="1" x14ac:dyDescent="0.25"/>
    <row r="1139" ht="15.6" hidden="1" x14ac:dyDescent="0.25"/>
    <row r="1140" ht="15.6" hidden="1" x14ac:dyDescent="0.25"/>
    <row r="1141" ht="15.6" hidden="1" x14ac:dyDescent="0.25"/>
    <row r="1142" ht="15.6" hidden="1" x14ac:dyDescent="0.25"/>
    <row r="1143" ht="15.6" hidden="1" x14ac:dyDescent="0.25"/>
    <row r="1144" ht="15.6" hidden="1" x14ac:dyDescent="0.25"/>
    <row r="1145" ht="15.6" hidden="1" x14ac:dyDescent="0.25"/>
    <row r="1146" ht="15.6" hidden="1" x14ac:dyDescent="0.25"/>
    <row r="1147" ht="15.6" hidden="1" x14ac:dyDescent="0.25"/>
    <row r="1148" ht="15.6" hidden="1" x14ac:dyDescent="0.25"/>
    <row r="1149" ht="15.6" hidden="1" x14ac:dyDescent="0.25"/>
    <row r="1150" ht="15.6" hidden="1" x14ac:dyDescent="0.25"/>
    <row r="1151" ht="15.6" hidden="1" x14ac:dyDescent="0.25"/>
    <row r="1152" ht="15.6" hidden="1" x14ac:dyDescent="0.25"/>
    <row r="1153" ht="15.6" hidden="1" x14ac:dyDescent="0.25"/>
    <row r="1154" ht="15.6" hidden="1" x14ac:dyDescent="0.25"/>
    <row r="1155" ht="15.6" hidden="1" x14ac:dyDescent="0.25"/>
    <row r="1156" ht="15.6" hidden="1" x14ac:dyDescent="0.25"/>
    <row r="1157" ht="15.6" hidden="1" x14ac:dyDescent="0.25"/>
    <row r="1158" ht="15.6" hidden="1" x14ac:dyDescent="0.25"/>
    <row r="1159" ht="15.6" hidden="1" x14ac:dyDescent="0.25"/>
    <row r="1160" ht="15.6" hidden="1" x14ac:dyDescent="0.25"/>
    <row r="1161" ht="15.6" hidden="1" x14ac:dyDescent="0.25"/>
    <row r="1162" ht="15.6" hidden="1" x14ac:dyDescent="0.25"/>
    <row r="1163" ht="15.6" hidden="1" x14ac:dyDescent="0.25"/>
    <row r="1164" ht="15.6" hidden="1" x14ac:dyDescent="0.25"/>
    <row r="1165" ht="15.6" hidden="1" x14ac:dyDescent="0.25"/>
    <row r="1166" ht="15.6" hidden="1" x14ac:dyDescent="0.25"/>
    <row r="1167" ht="15.6" hidden="1" x14ac:dyDescent="0.25"/>
    <row r="1168" ht="15.6" hidden="1" x14ac:dyDescent="0.25"/>
    <row r="1169" ht="15.6" hidden="1" x14ac:dyDescent="0.25"/>
    <row r="1170" ht="15.6" hidden="1" x14ac:dyDescent="0.25"/>
    <row r="1171" ht="15.6" hidden="1" x14ac:dyDescent="0.25"/>
    <row r="1172" ht="15.6" hidden="1" x14ac:dyDescent="0.25"/>
    <row r="1173" ht="15.6" hidden="1" x14ac:dyDescent="0.25"/>
    <row r="1174" ht="15.6" hidden="1" x14ac:dyDescent="0.25"/>
    <row r="1175" ht="15.6" hidden="1" x14ac:dyDescent="0.25"/>
    <row r="1176" ht="15.6" hidden="1" x14ac:dyDescent="0.25"/>
    <row r="1177" ht="15.6" hidden="1" x14ac:dyDescent="0.25"/>
    <row r="1178" ht="15.6" hidden="1" x14ac:dyDescent="0.25"/>
    <row r="1179" ht="15.6" hidden="1" x14ac:dyDescent="0.25"/>
    <row r="1180" ht="15.6" hidden="1" x14ac:dyDescent="0.25"/>
    <row r="1181" ht="15.6" hidden="1" x14ac:dyDescent="0.25"/>
    <row r="1182" ht="15.6" hidden="1" x14ac:dyDescent="0.25"/>
    <row r="1183" ht="15.6" hidden="1" x14ac:dyDescent="0.25"/>
    <row r="1184" ht="15.6" hidden="1" x14ac:dyDescent="0.25"/>
    <row r="1185" ht="15.6" hidden="1" x14ac:dyDescent="0.25"/>
    <row r="1186" ht="15.6" hidden="1" x14ac:dyDescent="0.25"/>
    <row r="1187" ht="15.6" hidden="1" x14ac:dyDescent="0.25"/>
    <row r="1188" ht="15.6" hidden="1" x14ac:dyDescent="0.25"/>
    <row r="1189" ht="15.6" hidden="1" x14ac:dyDescent="0.25"/>
    <row r="1190" ht="15.6" hidden="1" x14ac:dyDescent="0.25"/>
    <row r="1191" ht="15.6" hidden="1" x14ac:dyDescent="0.25"/>
    <row r="1192" ht="15.6" hidden="1" x14ac:dyDescent="0.25"/>
    <row r="1193" ht="15.6" hidden="1" x14ac:dyDescent="0.25"/>
    <row r="1194" ht="15.6" hidden="1" x14ac:dyDescent="0.25"/>
    <row r="1195" ht="15.6" hidden="1" x14ac:dyDescent="0.25"/>
    <row r="1196" ht="15.6" hidden="1" x14ac:dyDescent="0.25"/>
    <row r="1197" ht="15.6" hidden="1" x14ac:dyDescent="0.25"/>
    <row r="1198" ht="15.6" hidden="1" x14ac:dyDescent="0.25"/>
    <row r="1199" ht="15.6" hidden="1" x14ac:dyDescent="0.25"/>
    <row r="1200" ht="15.6" hidden="1" x14ac:dyDescent="0.25"/>
    <row r="1201" ht="15.6" hidden="1" x14ac:dyDescent="0.25"/>
    <row r="1202" ht="15.6" hidden="1" x14ac:dyDescent="0.25"/>
    <row r="1203" ht="15.6" hidden="1" x14ac:dyDescent="0.25"/>
    <row r="1204" ht="15.6" hidden="1" x14ac:dyDescent="0.25"/>
  </sheetData>
  <mergeCells count="100">
    <mergeCell ref="A582:A585"/>
    <mergeCell ref="A588:A591"/>
    <mergeCell ref="A594:A597"/>
    <mergeCell ref="A600:A603"/>
    <mergeCell ref="A546:A549"/>
    <mergeCell ref="A552:A555"/>
    <mergeCell ref="A558:A561"/>
    <mergeCell ref="A564:A567"/>
    <mergeCell ref="A570:A573"/>
    <mergeCell ref="A576:A579"/>
    <mergeCell ref="A540:A543"/>
    <mergeCell ref="A474:A477"/>
    <mergeCell ref="A480:A483"/>
    <mergeCell ref="A486:A489"/>
    <mergeCell ref="A492:A495"/>
    <mergeCell ref="A498:A501"/>
    <mergeCell ref="A504:A507"/>
    <mergeCell ref="A510:A513"/>
    <mergeCell ref="A516:A519"/>
    <mergeCell ref="A522:A525"/>
    <mergeCell ref="A528:A531"/>
    <mergeCell ref="A534:A537"/>
    <mergeCell ref="A468:A471"/>
    <mergeCell ref="A402:A405"/>
    <mergeCell ref="A408:A411"/>
    <mergeCell ref="A414:A417"/>
    <mergeCell ref="A420:A423"/>
    <mergeCell ref="A426:A429"/>
    <mergeCell ref="A432:A435"/>
    <mergeCell ref="A438:A441"/>
    <mergeCell ref="A444:A447"/>
    <mergeCell ref="A450:A453"/>
    <mergeCell ref="A456:A459"/>
    <mergeCell ref="A462:A465"/>
    <mergeCell ref="A396:A399"/>
    <mergeCell ref="A330:A333"/>
    <mergeCell ref="A336:A339"/>
    <mergeCell ref="A342:A345"/>
    <mergeCell ref="A348:A351"/>
    <mergeCell ref="A354:A357"/>
    <mergeCell ref="A360:A363"/>
    <mergeCell ref="A366:A369"/>
    <mergeCell ref="A372:A375"/>
    <mergeCell ref="A378:A381"/>
    <mergeCell ref="A384:A387"/>
    <mergeCell ref="A390:A393"/>
    <mergeCell ref="A324:A327"/>
    <mergeCell ref="A258:A261"/>
    <mergeCell ref="A264:A267"/>
    <mergeCell ref="A270:A273"/>
    <mergeCell ref="A276:A279"/>
    <mergeCell ref="A282:A285"/>
    <mergeCell ref="A288:A291"/>
    <mergeCell ref="A294:A297"/>
    <mergeCell ref="A300:A303"/>
    <mergeCell ref="A306:A309"/>
    <mergeCell ref="A312:A315"/>
    <mergeCell ref="A318:A321"/>
    <mergeCell ref="A252:A255"/>
    <mergeCell ref="A186:A189"/>
    <mergeCell ref="A192:A195"/>
    <mergeCell ref="A198:A201"/>
    <mergeCell ref="A204:A207"/>
    <mergeCell ref="A210:A213"/>
    <mergeCell ref="A216:A219"/>
    <mergeCell ref="A222:A225"/>
    <mergeCell ref="A228:A231"/>
    <mergeCell ref="A234:A237"/>
    <mergeCell ref="A240:A243"/>
    <mergeCell ref="A246:A249"/>
    <mergeCell ref="A180:A183"/>
    <mergeCell ref="A114:A117"/>
    <mergeCell ref="A120:A123"/>
    <mergeCell ref="A126:A129"/>
    <mergeCell ref="A132:A135"/>
    <mergeCell ref="A138:A141"/>
    <mergeCell ref="A144:A147"/>
    <mergeCell ref="A150:A153"/>
    <mergeCell ref="A156:A159"/>
    <mergeCell ref="A162:A165"/>
    <mergeCell ref="A168:A171"/>
    <mergeCell ref="A174:A177"/>
    <mergeCell ref="A108:A111"/>
    <mergeCell ref="A42:A45"/>
    <mergeCell ref="A48:A51"/>
    <mergeCell ref="A54:A57"/>
    <mergeCell ref="A60:A63"/>
    <mergeCell ref="A66:A69"/>
    <mergeCell ref="A72:A75"/>
    <mergeCell ref="A78:A81"/>
    <mergeCell ref="A84:A87"/>
    <mergeCell ref="A90:A93"/>
    <mergeCell ref="A96:A99"/>
    <mergeCell ref="A102:A105"/>
    <mergeCell ref="A36:A39"/>
    <mergeCell ref="A6:A9"/>
    <mergeCell ref="A12:A15"/>
    <mergeCell ref="A18:A21"/>
    <mergeCell ref="A24:A27"/>
    <mergeCell ref="A30:A33"/>
  </mergeCells>
  <conditionalFormatting sqref="A6:A9 A12:A15 A18:A21 A24:A27 A30:A33 A36:A39 A42:A45 A48:A51 A54:A57 A60:A63 A66:A69 A72:A75 A78:A81 A84:A87 A90:A93 A96:A99 A102:A105 A108:A111 A114:A117 A120:A123 A126:A129 A132:A135 A138:A141 A144:A147 A150:A153 A156:A159 A162:A165 A168:A171 A174:A177 A180:A183 A186:A189 A192:A195 A198:A201 A204:A207 A210:A213 A216:A219 A222:A225 A228:A231 A234:A237 A240:A243 A246:A249 A252:A255 A258:A261 A264:A267 A270:A273 A276:A279 A282:A285 A288:A291 A294:A297 A300:A303 A306:A309 A312:A315 A318:A321 A324:A327 A330:A333 A336:A339 A342:A345 A348:A351 A354:A357 A360:A363 A366:A369 A372:A375 A378:A381 A384:A387 A390:A393 A396:A399 A402:A405 A408:A411 A414:A417 A420:A423 A426:A429 A432:A435 A438:A441 A444:A447 A450:A453 A456:A459 A462:A465 A468:A471 A474:A477 A480:A483 A486:A489 A492:A495 A498:A501 A504:A507 A510:A513 A516:A519 A522:A525 A528:A531 A534:A537 A540:A543 A546:A549 A552:A555 A558:A561 A564:A567 A570:A573 A576:A579 A582:A585 A588:A591 A594:A597 A600:A603">
    <cfRule type="cellIs" dxfId="35" priority="1" stopIfTrue="1" operator="lessThan">
      <formula>2</formula>
    </cfRule>
    <cfRule type="cellIs" dxfId="34" priority="2" stopIfTrue="1" operator="equal">
      <formula>2</formula>
    </cfRule>
    <cfRule type="cellIs" dxfId="33" priority="3" stopIfTrue="1" operator="greaterThan">
      <formula>2</formula>
    </cfRule>
  </conditionalFormatting>
  <dataValidations count="2">
    <dataValidation type="list" allowBlank="1" showDropDown="1" showInputMessage="1" showErrorMessage="1" errorTitle="¡¡¡¡ATENCIÓN !!!!!" error="Para el correcto funcionamiento, debes poner una &quot;X&quot; en la opción que consideres correcta._x000a_" sqref="B1:B1048576">
      <formula1>"X,x"</formula1>
    </dataValidation>
    <dataValidation allowBlank="1" showDropDown="1" showInputMessage="1" showErrorMessage="1" sqref="E2"/>
  </dataValidations>
  <hyperlinks>
    <hyperlink ref="A1" location="PORTADA!A1" display="◄"/>
  </hyperlink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1204"/>
  <sheetViews>
    <sheetView workbookViewId="0">
      <selection activeCell="C1" sqref="C1:C1048576"/>
    </sheetView>
  </sheetViews>
  <sheetFormatPr baseColWidth="10" defaultColWidth="0" defaultRowHeight="0" customHeight="1" zeroHeight="1" x14ac:dyDescent="0.25"/>
  <cols>
    <col min="1" max="1" width="3.6640625" style="4" customWidth="1"/>
    <col min="2" max="2" width="3.6640625" style="52" customWidth="1"/>
    <col min="3" max="3" width="121" style="13" customWidth="1"/>
    <col min="4" max="4" width="1.88671875" style="11" customWidth="1"/>
    <col min="5" max="5" width="3.33203125" style="12" customWidth="1"/>
    <col min="6" max="6" width="4.33203125" style="12" customWidth="1"/>
    <col min="7" max="7" width="7.109375" style="30" hidden="1" customWidth="1"/>
    <col min="8" max="8" width="5.88671875" style="30" hidden="1" customWidth="1"/>
    <col min="9" max="9" width="5.88671875" style="31" hidden="1" customWidth="1"/>
    <col min="10" max="10" width="14.88671875" style="56" hidden="1" customWidth="1"/>
    <col min="11" max="24" width="19.88671875" style="15" hidden="1" customWidth="1"/>
    <col min="25" max="29" width="2.88671875" style="15" hidden="1" customWidth="1"/>
    <col min="30" max="33" width="14.6640625" style="4" hidden="1" customWidth="1"/>
    <col min="34" max="16384" width="16.44140625" style="4" hidden="1"/>
  </cols>
  <sheetData>
    <row r="1" spans="1:41" ht="28.8" thickBot="1" x14ac:dyDescent="0.45">
      <c r="A1" s="28" t="s">
        <v>4</v>
      </c>
      <c r="B1" s="46"/>
      <c r="C1" s="180" t="str">
        <f>AO1</f>
        <v xml:space="preserve">Tema 4 - TIRO POLICIAL </v>
      </c>
      <c r="D1" s="2"/>
      <c r="E1" s="3" t="e">
        <f ca="1">ROUND(Q2/K2*10,2)</f>
        <v>#DIV/0!</v>
      </c>
      <c r="F1" s="3"/>
      <c r="I1" s="35">
        <v>4</v>
      </c>
      <c r="J1" s="55" t="s">
        <v>56</v>
      </c>
      <c r="K1" s="29" t="s">
        <v>6</v>
      </c>
      <c r="L1" s="14" t="s">
        <v>7</v>
      </c>
      <c r="M1" s="14" t="s">
        <v>8</v>
      </c>
      <c r="N1" s="14" t="s">
        <v>38</v>
      </c>
      <c r="O1" s="14" t="s">
        <v>9</v>
      </c>
      <c r="P1" s="14" t="s">
        <v>16</v>
      </c>
      <c r="Q1" s="14" t="s">
        <v>10</v>
      </c>
      <c r="R1" s="14" t="s">
        <v>11</v>
      </c>
      <c r="S1" s="14" t="s">
        <v>24</v>
      </c>
      <c r="T1" s="14" t="s">
        <v>25</v>
      </c>
      <c r="U1" s="14" t="s">
        <v>13</v>
      </c>
      <c r="V1" s="14" t="s">
        <v>12</v>
      </c>
      <c r="W1" s="14" t="s">
        <v>15</v>
      </c>
      <c r="X1" s="14" t="s">
        <v>14</v>
      </c>
      <c r="AD1" s="62" t="s">
        <v>6</v>
      </c>
      <c r="AE1" s="62" t="s">
        <v>7</v>
      </c>
      <c r="AF1" s="62" t="s">
        <v>8</v>
      </c>
      <c r="AG1" s="62" t="s">
        <v>38</v>
      </c>
      <c r="AH1" s="62" t="s">
        <v>9</v>
      </c>
      <c r="AI1" s="62" t="s">
        <v>16</v>
      </c>
      <c r="AJ1" s="62" t="s">
        <v>10</v>
      </c>
      <c r="AK1" s="62" t="s">
        <v>11</v>
      </c>
      <c r="AL1" s="169" t="s">
        <v>99</v>
      </c>
      <c r="AM1" s="170"/>
      <c r="AN1" s="30" t="s">
        <v>57</v>
      </c>
      <c r="AO1" s="34" t="str">
        <f>LOOKUP(I5,DATOS!A:A,DATOS!F:F)</f>
        <v xml:space="preserve">Tema 4 - TIRO POLICIAL </v>
      </c>
    </row>
    <row r="2" spans="1:41" ht="16.2" thickBot="1" x14ac:dyDescent="0.3">
      <c r="A2" s="5"/>
      <c r="B2" s="47"/>
      <c r="C2" s="6" t="str">
        <f ca="1">IF(CONTROL!I4="A",X2,"")</f>
        <v>Test, compuesto por 0 preguntas</v>
      </c>
      <c r="D2" s="2"/>
      <c r="E2" s="7"/>
      <c r="F2" s="8"/>
      <c r="K2" s="29">
        <f ca="1">COUNTA(H:H)-COUNT(H:H)</f>
        <v>0</v>
      </c>
      <c r="L2" s="14">
        <f ca="1">SUM(L3:L1048576)</f>
        <v>0</v>
      </c>
      <c r="M2" s="14">
        <f ca="1">SUM(M3:M1048576)</f>
        <v>0</v>
      </c>
      <c r="N2" s="14">
        <f ca="1">SUM(N3:N52)</f>
        <v>0</v>
      </c>
      <c r="O2" s="14">
        <f ca="1">L2+M2</f>
        <v>0</v>
      </c>
      <c r="P2" s="14" t="e">
        <f ca="1">+O2/K2</f>
        <v>#DIV/0!</v>
      </c>
      <c r="Q2" s="14">
        <f ca="1">+L2+N2</f>
        <v>0</v>
      </c>
      <c r="R2" s="14" t="e">
        <f ca="1">ROUND(Q2/(L2+M2)*10,2)</f>
        <v>#DIV/0!</v>
      </c>
      <c r="S2" s="14" t="e">
        <f ca="1">ROUND(Q2/K2*10,2)</f>
        <v>#DIV/0!</v>
      </c>
      <c r="T2" s="14" t="e">
        <f ca="1">CONCATENATE("puntual: ", R2,"   Nota final: ", S2)</f>
        <v>#DIV/0!</v>
      </c>
      <c r="U2" s="14" t="e">
        <f ca="1">CONCATENATE("Evolución: ", K2," preguntas, ",L2," aciertos, ",M2," errores, ",Q2," puntos.   Nota ",T2)</f>
        <v>#DIV/0!</v>
      </c>
      <c r="V2" s="14" t="str">
        <f ca="1">CONCATENATE("Test, compuesto por ",K2," preguntas")</f>
        <v>Test, compuesto por 0 preguntas</v>
      </c>
      <c r="W2" s="14" t="str">
        <f ca="1">IF(E2="X",V2,IF(O2&gt;0,U2,V2))</f>
        <v>Test, compuesto por 0 preguntas</v>
      </c>
      <c r="X2" s="14" t="str">
        <f ca="1">IF(CONTROL!I4="A",W2,V2)</f>
        <v>Test, compuesto por 0 preguntas</v>
      </c>
      <c r="AD2" s="15">
        <f ca="1">IF(CONTROL!$I$4="A",K2,0)</f>
        <v>0</v>
      </c>
      <c r="AE2" s="15">
        <f ca="1">IF(CONTROL!$I$4="A",L2,0)</f>
        <v>0</v>
      </c>
      <c r="AF2" s="15">
        <f ca="1">IF(CONTROL!$I$4="A",M2,0)</f>
        <v>0</v>
      </c>
      <c r="AG2" s="15">
        <f ca="1">IF(CONTROL!$I$4="A",N2,0)</f>
        <v>0</v>
      </c>
      <c r="AH2" s="15">
        <f ca="1">IF(CONTROL!$I$4="A",O2,0)</f>
        <v>0</v>
      </c>
      <c r="AI2" s="15" t="e">
        <f ca="1">IF(CONTROL!$I$4="A",P2,0)</f>
        <v>#DIV/0!</v>
      </c>
      <c r="AJ2" s="15">
        <f ca="1">IF(CONTROL!$I$4="A",Q2,0)</f>
        <v>0</v>
      </c>
      <c r="AK2" s="15" t="e">
        <f ca="1">IF(CONTROL!$I$4="A",R2,0)</f>
        <v>#DIV/0!</v>
      </c>
      <c r="AL2" s="15" t="str">
        <f>+AO2</f>
        <v xml:space="preserve">Tema 4 - TIRO POLICIAL </v>
      </c>
      <c r="AM2" s="15"/>
      <c r="AN2" s="30" t="s">
        <v>68</v>
      </c>
      <c r="AO2" s="34" t="str">
        <f>LOOKUP(I5,DATOS!A:A,DATOS!E:E)</f>
        <v xml:space="preserve">Tema 4 - TIRO POLICIAL </v>
      </c>
    </row>
    <row r="3" spans="1:41" ht="15.6" x14ac:dyDescent="0.25">
      <c r="A3" s="9"/>
      <c r="B3" s="48"/>
      <c r="C3" s="10"/>
      <c r="J3" s="15"/>
    </row>
    <row r="4" spans="1:41" ht="15.6" x14ac:dyDescent="0.25">
      <c r="A4" s="9"/>
      <c r="B4" s="48"/>
      <c r="C4" s="10"/>
      <c r="J4" s="15"/>
    </row>
    <row r="5" spans="1:41" ht="31.2" x14ac:dyDescent="0.25">
      <c r="A5" s="9"/>
      <c r="B5" s="27"/>
      <c r="C5" s="19" t="str">
        <f ca="1">+CONCATENATE(K5,".- ",G5)</f>
        <v>1.- 0</v>
      </c>
      <c r="D5" s="20"/>
      <c r="E5" s="9"/>
      <c r="F5" s="9"/>
      <c r="G5" s="36">
        <f ca="1">LOOKUP(I5,DATOS!A:A,DATOS!G:G)</f>
        <v>0</v>
      </c>
      <c r="H5" s="36">
        <f ca="1">LOOKUP(I5,DATOS!A:A,DATOS!N:N)</f>
        <v>0</v>
      </c>
      <c r="I5" s="31">
        <f>LOOKUP(I1,DATOS!C:C,DATOS!A:A)</f>
        <v>235</v>
      </c>
      <c r="J5" s="56">
        <f>LOOKUP(I5,DATOS!A:A,DATOS!C:C)</f>
        <v>4</v>
      </c>
      <c r="K5" s="18">
        <v>1</v>
      </c>
      <c r="L5" s="16" t="s">
        <v>31</v>
      </c>
      <c r="M5" s="16" t="s">
        <v>32</v>
      </c>
      <c r="N5" s="16" t="s">
        <v>37</v>
      </c>
      <c r="O5" s="16" t="s">
        <v>33</v>
      </c>
      <c r="P5" s="16" t="s">
        <v>34</v>
      </c>
      <c r="Q5" s="16" t="s">
        <v>35</v>
      </c>
      <c r="R5" s="16" t="str">
        <f ca="1">CONCATENATE("X",H5)</f>
        <v>X0</v>
      </c>
      <c r="S5" s="16" t="s">
        <v>36</v>
      </c>
    </row>
    <row r="6" spans="1:41" ht="15.6" x14ac:dyDescent="0.25">
      <c r="A6" s="185">
        <f ca="1">IF($E$2="X",0,IF(K7&gt;2,H5,K7))</f>
        <v>0</v>
      </c>
      <c r="B6" s="25"/>
      <c r="C6" s="21" t="str">
        <f ca="1">+CONCATENATE(I6," ",G6)</f>
        <v>a) 0</v>
      </c>
      <c r="D6" s="22"/>
      <c r="G6" s="34">
        <f ca="1">LOOKUP(I5,DATOS!A:A,DATOS!J:J)</f>
        <v>0</v>
      </c>
      <c r="I6" s="31" t="s">
        <v>53</v>
      </c>
      <c r="K6" s="16" t="s">
        <v>5</v>
      </c>
      <c r="L6" s="16">
        <f ca="1">IF(M6&gt;0,0,P6)</f>
        <v>0</v>
      </c>
      <c r="M6" s="16">
        <f ca="1">IF(P7&gt;0,1,0)</f>
        <v>0</v>
      </c>
      <c r="N6" s="16">
        <f ca="1">IF(M6=1,-1/COUNTA(Q6:Q9),0)</f>
        <v>0</v>
      </c>
      <c r="O6" s="16">
        <f>COUNTA(B6:B9)</f>
        <v>0</v>
      </c>
      <c r="P6" s="16">
        <f ca="1">COUNTIF(R6:R9,R5)</f>
        <v>0</v>
      </c>
      <c r="Q6" s="17" t="s">
        <v>0</v>
      </c>
      <c r="R6" s="16" t="str">
        <f>CONCATENATE(B6,Q6)</f>
        <v>A</v>
      </c>
      <c r="S6" s="16">
        <f ca="1">IF(P6&gt;0,P6+O6,O6*3)</f>
        <v>0</v>
      </c>
    </row>
    <row r="7" spans="1:41" ht="15.6" x14ac:dyDescent="0.25">
      <c r="A7" s="185"/>
      <c r="B7" s="25"/>
      <c r="C7" s="21" t="str">
        <f ca="1">+CONCATENATE(I7," ",G7)</f>
        <v>b) 0</v>
      </c>
      <c r="D7" s="22"/>
      <c r="G7" s="34">
        <f ca="1">LOOKUP(I5,DATOS!A:A,DATOS!K:K)</f>
        <v>0</v>
      </c>
      <c r="I7" s="31" t="s">
        <v>52</v>
      </c>
      <c r="K7" s="16">
        <f ca="1">S6</f>
        <v>0</v>
      </c>
      <c r="L7" s="16"/>
      <c r="M7" s="16"/>
      <c r="N7" s="16"/>
      <c r="O7" s="16"/>
      <c r="P7" s="16">
        <f ca="1">O6-P6</f>
        <v>0</v>
      </c>
      <c r="Q7" s="17" t="s">
        <v>1</v>
      </c>
      <c r="R7" s="16" t="str">
        <f>CONCATENATE(B7,Q7)</f>
        <v>B</v>
      </c>
      <c r="S7" s="16"/>
    </row>
    <row r="8" spans="1:41" ht="15.6" x14ac:dyDescent="0.25">
      <c r="A8" s="185"/>
      <c r="B8" s="25"/>
      <c r="C8" s="21" t="str">
        <f ca="1">+CONCATENATE(I8," ",G8)</f>
        <v>c) 0</v>
      </c>
      <c r="D8" s="22"/>
      <c r="G8" s="34">
        <f ca="1">LOOKUP(I5,DATOS!A:A,DATOS!L:L)</f>
        <v>0</v>
      </c>
      <c r="I8" s="31" t="s">
        <v>51</v>
      </c>
      <c r="K8" s="16"/>
      <c r="L8" s="16"/>
      <c r="M8" s="16"/>
      <c r="N8" s="16"/>
      <c r="O8" s="16"/>
      <c r="P8" s="16"/>
      <c r="Q8" s="17" t="s">
        <v>2</v>
      </c>
      <c r="R8" s="16" t="str">
        <f>CONCATENATE(B8,Q8)</f>
        <v>C</v>
      </c>
      <c r="S8" s="16"/>
    </row>
    <row r="9" spans="1:41" ht="15.6" x14ac:dyDescent="0.25">
      <c r="A9" s="185"/>
      <c r="B9" s="25"/>
      <c r="C9" s="21" t="str">
        <f ca="1">+CONCATENATE(I9," ",G9)</f>
        <v>d) 0</v>
      </c>
      <c r="D9" s="22"/>
      <c r="G9" s="34">
        <f ca="1">LOOKUP(I5,DATOS!A:A,DATOS!M:M)</f>
        <v>0</v>
      </c>
      <c r="I9" s="31" t="s">
        <v>43</v>
      </c>
      <c r="K9" s="16"/>
      <c r="L9" s="16"/>
      <c r="M9" s="16"/>
      <c r="N9" s="16"/>
      <c r="O9" s="16"/>
      <c r="P9" s="16"/>
      <c r="Q9" s="17" t="s">
        <v>3</v>
      </c>
      <c r="R9" s="16" t="str">
        <f>CONCATENATE(B9,Q9)</f>
        <v>D</v>
      </c>
      <c r="S9" s="16"/>
    </row>
    <row r="10" spans="1:41" ht="15.6" x14ac:dyDescent="0.25">
      <c r="A10" s="9"/>
      <c r="B10" s="26"/>
      <c r="C10" s="23"/>
      <c r="D10" s="24"/>
      <c r="J10" s="15"/>
    </row>
    <row r="11" spans="1:41" ht="31.2" x14ac:dyDescent="0.25">
      <c r="A11" s="9"/>
      <c r="B11" s="27"/>
      <c r="C11" s="19" t="str">
        <f ca="1">+CONCATENATE(K11,".- ",G11)</f>
        <v>2.- 0</v>
      </c>
      <c r="D11" s="20"/>
      <c r="E11" s="9"/>
      <c r="F11" s="9"/>
      <c r="G11" s="36">
        <f ca="1">IF(J12="FIN","",LOOKUP(I11,DATOS!A:A,DATOS!G:G))</f>
        <v>0</v>
      </c>
      <c r="H11" s="36">
        <f ca="1">IF(J12="FIN",0,LOOKUP(I11,DATOS!A:A,DATOS!N:N))</f>
        <v>0</v>
      </c>
      <c r="I11" s="31">
        <f>+I5+1</f>
        <v>236</v>
      </c>
      <c r="J11" s="56">
        <f>IF(LOOKUP(I11,DATOS!A:A,DATOS!C:C)=0,J5,(LOOKUP(I11,DATOS!A:A,DATOS!C:C)))</f>
        <v>4</v>
      </c>
      <c r="K11" s="18">
        <f>+K5+1</f>
        <v>2</v>
      </c>
      <c r="L11" s="16" t="s">
        <v>31</v>
      </c>
      <c r="M11" s="16" t="s">
        <v>32</v>
      </c>
      <c r="N11" s="16" t="s">
        <v>37</v>
      </c>
      <c r="O11" s="16" t="s">
        <v>33</v>
      </c>
      <c r="P11" s="16" t="s">
        <v>34</v>
      </c>
      <c r="Q11" s="16" t="s">
        <v>35</v>
      </c>
      <c r="R11" s="16" t="str">
        <f ca="1">CONCATENATE("X",H11)</f>
        <v>X0</v>
      </c>
      <c r="S11" s="16" t="s">
        <v>36</v>
      </c>
    </row>
    <row r="12" spans="1:41" ht="15.6" x14ac:dyDescent="0.25">
      <c r="A12" s="185">
        <f ca="1">IF($E$2="X",0,IF(K13&gt;2,H11,K13))</f>
        <v>0</v>
      </c>
      <c r="B12" s="25"/>
      <c r="C12" s="21" t="str">
        <f ca="1">+CONCATENATE(I12," ",G12)</f>
        <v>a) 0</v>
      </c>
      <c r="D12" s="22"/>
      <c r="G12" s="34">
        <f ca="1">IF(J12="FIN","",LOOKUP(I11,DATOS!A:A,DATOS!J:J))</f>
        <v>0</v>
      </c>
      <c r="I12" s="31" t="s">
        <v>53</v>
      </c>
      <c r="J12" s="37" t="str">
        <f>IF(J6="FIN","FIN",IF(J11=J5,"","FIN"))</f>
        <v/>
      </c>
      <c r="K12" s="16" t="s">
        <v>5</v>
      </c>
      <c r="L12" s="16">
        <f ca="1">IF(M12&gt;0,0,P12)</f>
        <v>0</v>
      </c>
      <c r="M12" s="16">
        <f ca="1">IF(P13&gt;0,1,0)</f>
        <v>0</v>
      </c>
      <c r="N12" s="16">
        <f ca="1">IF(M12=1,-1/COUNTA(Q12:Q15),0)</f>
        <v>0</v>
      </c>
      <c r="O12" s="16">
        <f>COUNTA(B12:B15)</f>
        <v>0</v>
      </c>
      <c r="P12" s="16">
        <f ca="1">COUNTIF(R12:R15,R11)</f>
        <v>0</v>
      </c>
      <c r="Q12" s="17" t="s">
        <v>0</v>
      </c>
      <c r="R12" s="16" t="str">
        <f>CONCATENATE(B12,Q12)</f>
        <v>A</v>
      </c>
      <c r="S12" s="16">
        <f ca="1">IF(P12&gt;0,P12+O12,O12*3)</f>
        <v>0</v>
      </c>
    </row>
    <row r="13" spans="1:41" ht="15.6" x14ac:dyDescent="0.25">
      <c r="A13" s="185"/>
      <c r="B13" s="25"/>
      <c r="C13" s="21" t="str">
        <f ca="1">+CONCATENATE(I13," ",G13)</f>
        <v>b) 0</v>
      </c>
      <c r="D13" s="22"/>
      <c r="G13" s="34">
        <f ca="1">IF(J12="FIN","",LOOKUP(I11,DATOS!A:A,DATOS!K:K))</f>
        <v>0</v>
      </c>
      <c r="I13" s="31" t="s">
        <v>52</v>
      </c>
      <c r="K13" s="16">
        <f ca="1">S12</f>
        <v>0</v>
      </c>
      <c r="L13" s="16"/>
      <c r="M13" s="16"/>
      <c r="N13" s="16"/>
      <c r="O13" s="16"/>
      <c r="P13" s="16">
        <f ca="1">O12-P12</f>
        <v>0</v>
      </c>
      <c r="Q13" s="17" t="s">
        <v>1</v>
      </c>
      <c r="R13" s="16" t="str">
        <f>CONCATENATE(B13,Q13)</f>
        <v>B</v>
      </c>
      <c r="S13" s="16"/>
    </row>
    <row r="14" spans="1:41" ht="15.6" x14ac:dyDescent="0.25">
      <c r="A14" s="185"/>
      <c r="B14" s="25"/>
      <c r="C14" s="21" t="str">
        <f ca="1">+CONCATENATE(I14," ",G14)</f>
        <v>c) 0</v>
      </c>
      <c r="D14" s="22"/>
      <c r="G14" s="34">
        <f ca="1">IF(J12="FIN","",LOOKUP(I11,DATOS!A:A,DATOS!L:L))</f>
        <v>0</v>
      </c>
      <c r="I14" s="31" t="s">
        <v>51</v>
      </c>
      <c r="K14" s="16"/>
      <c r="L14" s="16"/>
      <c r="M14" s="16"/>
      <c r="N14" s="16"/>
      <c r="O14" s="16"/>
      <c r="P14" s="16"/>
      <c r="Q14" s="17" t="s">
        <v>2</v>
      </c>
      <c r="R14" s="16" t="str">
        <f>CONCATENATE(B14,Q14)</f>
        <v>C</v>
      </c>
      <c r="S14" s="16"/>
    </row>
    <row r="15" spans="1:41" ht="15.6" x14ac:dyDescent="0.25">
      <c r="A15" s="185"/>
      <c r="B15" s="25"/>
      <c r="C15" s="21" t="str">
        <f ca="1">+CONCATENATE(I15," ",G15)</f>
        <v>d) 0</v>
      </c>
      <c r="D15" s="22"/>
      <c r="G15" s="34">
        <f ca="1">IF(J12="FIN","",LOOKUP(I11,DATOS!A:A,DATOS!M:M))</f>
        <v>0</v>
      </c>
      <c r="I15" s="31" t="s">
        <v>43</v>
      </c>
      <c r="K15" s="16"/>
      <c r="L15" s="16"/>
      <c r="M15" s="16"/>
      <c r="N15" s="16"/>
      <c r="O15" s="16"/>
      <c r="P15" s="16"/>
      <c r="Q15" s="17" t="s">
        <v>3</v>
      </c>
      <c r="R15" s="16" t="str">
        <f>CONCATENATE(B15,Q15)</f>
        <v>D</v>
      </c>
      <c r="S15" s="16"/>
    </row>
    <row r="16" spans="1:41" ht="15.6" x14ac:dyDescent="0.25">
      <c r="A16" s="9"/>
      <c r="B16" s="26"/>
      <c r="C16" s="23"/>
      <c r="D16" s="24"/>
      <c r="J16" s="15"/>
    </row>
    <row r="17" spans="1:19" ht="15.6" x14ac:dyDescent="0.25">
      <c r="A17" s="9"/>
      <c r="B17" s="27"/>
      <c r="C17" s="19" t="str">
        <f ca="1">+CONCATENATE(K17,".- ",G17)</f>
        <v>3.- 0</v>
      </c>
      <c r="D17" s="20"/>
      <c r="E17" s="9"/>
      <c r="F17" s="9"/>
      <c r="G17" s="36">
        <f ca="1">IF(J18="FIN","",LOOKUP(I17,DATOS!A:A,DATOS!G:G))</f>
        <v>0</v>
      </c>
      <c r="H17" s="36">
        <f ca="1">IF(J18="FIN",0,LOOKUP(I17,DATOS!A:A,DATOS!N:N))</f>
        <v>0</v>
      </c>
      <c r="I17" s="31">
        <f>+I11+1</f>
        <v>237</v>
      </c>
      <c r="J17" s="56">
        <f>IF(LOOKUP(I17,DATOS!A:A,DATOS!C:C)=0,J11,(LOOKUP(I17,DATOS!A:A,DATOS!C:C)))</f>
        <v>4</v>
      </c>
      <c r="K17" s="18">
        <f>+K11+1</f>
        <v>3</v>
      </c>
      <c r="L17" s="16" t="s">
        <v>31</v>
      </c>
      <c r="M17" s="16" t="s">
        <v>32</v>
      </c>
      <c r="N17" s="16" t="s">
        <v>37</v>
      </c>
      <c r="O17" s="16" t="s">
        <v>33</v>
      </c>
      <c r="P17" s="16" t="s">
        <v>34</v>
      </c>
      <c r="Q17" s="16" t="s">
        <v>35</v>
      </c>
      <c r="R17" s="16" t="str">
        <f ca="1">CONCATENATE("X",H17)</f>
        <v>X0</v>
      </c>
      <c r="S17" s="16" t="s">
        <v>36</v>
      </c>
    </row>
    <row r="18" spans="1:19" ht="15.6" x14ac:dyDescent="0.25">
      <c r="A18" s="185">
        <f ca="1">IF($E$2="X",0,IF(K19&gt;2,H17,K19))</f>
        <v>0</v>
      </c>
      <c r="B18" s="25"/>
      <c r="C18" s="21" t="str">
        <f ca="1">+CONCATENATE(I18," ",G18)</f>
        <v>a) 0</v>
      </c>
      <c r="D18" s="22"/>
      <c r="G18" s="34">
        <f ca="1">IF(J18="FIN","",LOOKUP(I17,DATOS!A:A,DATOS!J:J))</f>
        <v>0</v>
      </c>
      <c r="I18" s="31" t="s">
        <v>53</v>
      </c>
      <c r="J18" s="37" t="str">
        <f>IF(J12="FIN","FIN",IF(J17=J11,"","FIN"))</f>
        <v/>
      </c>
      <c r="K18" s="16" t="s">
        <v>5</v>
      </c>
      <c r="L18" s="16">
        <f ca="1">IF(M18&gt;0,0,P18)</f>
        <v>0</v>
      </c>
      <c r="M18" s="16">
        <f ca="1">IF(P19&gt;0,1,0)</f>
        <v>0</v>
      </c>
      <c r="N18" s="16">
        <f ca="1">IF(M18=1,-1/COUNTA(Q18:Q21),0)</f>
        <v>0</v>
      </c>
      <c r="O18" s="16">
        <f>COUNTA(B18:B21)</f>
        <v>0</v>
      </c>
      <c r="P18" s="16">
        <f ca="1">COUNTIF(R18:R21,R17)</f>
        <v>0</v>
      </c>
      <c r="Q18" s="17" t="s">
        <v>0</v>
      </c>
      <c r="R18" s="16" t="str">
        <f>CONCATENATE(B18,Q18)</f>
        <v>A</v>
      </c>
      <c r="S18" s="16">
        <f ca="1">IF(P18&gt;0,P18+O18,O18*3)</f>
        <v>0</v>
      </c>
    </row>
    <row r="19" spans="1:19" ht="15.6" x14ac:dyDescent="0.25">
      <c r="A19" s="185"/>
      <c r="B19" s="25"/>
      <c r="C19" s="21" t="str">
        <f ca="1">+CONCATENATE(I19," ",G19)</f>
        <v>b) 0</v>
      </c>
      <c r="D19" s="22"/>
      <c r="G19" s="34">
        <f ca="1">IF(J18="FIN","",LOOKUP(I17,DATOS!A:A,DATOS!K:K))</f>
        <v>0</v>
      </c>
      <c r="I19" s="31" t="s">
        <v>52</v>
      </c>
      <c r="K19" s="16">
        <f ca="1">S18</f>
        <v>0</v>
      </c>
      <c r="L19" s="16"/>
      <c r="M19" s="16"/>
      <c r="N19" s="16"/>
      <c r="O19" s="16"/>
      <c r="P19" s="16">
        <f ca="1">O18-P18</f>
        <v>0</v>
      </c>
      <c r="Q19" s="17" t="s">
        <v>1</v>
      </c>
      <c r="R19" s="16" t="str">
        <f>CONCATENATE(B19,Q19)</f>
        <v>B</v>
      </c>
      <c r="S19" s="16"/>
    </row>
    <row r="20" spans="1:19" ht="15.6" x14ac:dyDescent="0.25">
      <c r="A20" s="185"/>
      <c r="B20" s="25"/>
      <c r="C20" s="21" t="str">
        <f ca="1">+CONCATENATE(I20," ",G20)</f>
        <v>c) 0</v>
      </c>
      <c r="D20" s="22"/>
      <c r="G20" s="34">
        <f ca="1">IF(J18="FIN","",LOOKUP(I17,DATOS!A:A,DATOS!L:L))</f>
        <v>0</v>
      </c>
      <c r="I20" s="31" t="s">
        <v>51</v>
      </c>
      <c r="K20" s="16"/>
      <c r="L20" s="16"/>
      <c r="M20" s="16"/>
      <c r="N20" s="16"/>
      <c r="O20" s="16"/>
      <c r="P20" s="16"/>
      <c r="Q20" s="17" t="s">
        <v>2</v>
      </c>
      <c r="R20" s="16" t="str">
        <f>CONCATENATE(B20,Q20)</f>
        <v>C</v>
      </c>
      <c r="S20" s="16"/>
    </row>
    <row r="21" spans="1:19" ht="15.6" x14ac:dyDescent="0.25">
      <c r="A21" s="185"/>
      <c r="B21" s="25"/>
      <c r="C21" s="21" t="str">
        <f ca="1">+CONCATENATE(I21," ",G21)</f>
        <v>d) 0</v>
      </c>
      <c r="D21" s="22"/>
      <c r="G21" s="34">
        <f ca="1">IF(J18="FIN","",LOOKUP(I17,DATOS!A:A,DATOS!M:M))</f>
        <v>0</v>
      </c>
      <c r="I21" s="31" t="s">
        <v>43</v>
      </c>
      <c r="K21" s="16"/>
      <c r="L21" s="16"/>
      <c r="M21" s="16"/>
      <c r="N21" s="16"/>
      <c r="O21" s="16"/>
      <c r="P21" s="16"/>
      <c r="Q21" s="17" t="s">
        <v>3</v>
      </c>
      <c r="R21" s="16" t="str">
        <f>CONCATENATE(B21,Q21)</f>
        <v>D</v>
      </c>
      <c r="S21" s="16"/>
    </row>
    <row r="22" spans="1:19" ht="15.6" x14ac:dyDescent="0.25">
      <c r="A22" s="9"/>
      <c r="B22" s="26"/>
      <c r="C22" s="23"/>
      <c r="D22" s="24"/>
      <c r="J22" s="15"/>
    </row>
    <row r="23" spans="1:19" ht="31.2" x14ac:dyDescent="0.25">
      <c r="A23" s="9"/>
      <c r="B23" s="27"/>
      <c r="C23" s="19" t="str">
        <f ca="1">+CONCATENATE(K23,".- ",G23)</f>
        <v>4.- 0</v>
      </c>
      <c r="D23" s="20"/>
      <c r="E23" s="9"/>
      <c r="F23" s="9"/>
      <c r="G23" s="36">
        <f ca="1">IF(J24="FIN","",LOOKUP(I23,DATOS!A:A,DATOS!G:G))</f>
        <v>0</v>
      </c>
      <c r="H23" s="36">
        <f ca="1">IF(J24="FIN",0,LOOKUP(I23,DATOS!A:A,DATOS!N:N))</f>
        <v>0</v>
      </c>
      <c r="I23" s="31">
        <f>+I17+1</f>
        <v>238</v>
      </c>
      <c r="J23" s="56">
        <f>IF(LOOKUP(I23,DATOS!A:A,DATOS!C:C)=0,J17,(LOOKUP(I23,DATOS!A:A,DATOS!C:C)))</f>
        <v>4</v>
      </c>
      <c r="K23" s="18">
        <f>+K17+1</f>
        <v>4</v>
      </c>
      <c r="L23" s="16" t="s">
        <v>31</v>
      </c>
      <c r="M23" s="16" t="s">
        <v>32</v>
      </c>
      <c r="N23" s="16" t="s">
        <v>37</v>
      </c>
      <c r="O23" s="16" t="s">
        <v>33</v>
      </c>
      <c r="P23" s="16" t="s">
        <v>34</v>
      </c>
      <c r="Q23" s="16" t="s">
        <v>35</v>
      </c>
      <c r="R23" s="16" t="str">
        <f ca="1">CONCATENATE("X",H23)</f>
        <v>X0</v>
      </c>
      <c r="S23" s="16" t="s">
        <v>36</v>
      </c>
    </row>
    <row r="24" spans="1:19" ht="15.6" x14ac:dyDescent="0.25">
      <c r="A24" s="185">
        <f ca="1">IF($E$2="X",0,IF(K25&gt;2,H23,K25))</f>
        <v>0</v>
      </c>
      <c r="B24" s="25"/>
      <c r="C24" s="21" t="str">
        <f ca="1">+CONCATENATE(I24," ",G24)</f>
        <v>a) 0</v>
      </c>
      <c r="D24" s="22"/>
      <c r="G24" s="34">
        <f ca="1">IF(J24="FIN","",LOOKUP(I23,DATOS!A:A,DATOS!J:J))</f>
        <v>0</v>
      </c>
      <c r="I24" s="31" t="s">
        <v>53</v>
      </c>
      <c r="J24" s="37" t="str">
        <f>IF(J18="FIN","FIN",IF(J23=J17,"","FIN"))</f>
        <v/>
      </c>
      <c r="K24" s="16" t="s">
        <v>5</v>
      </c>
      <c r="L24" s="16">
        <f ca="1">IF(M24&gt;0,0,P24)</f>
        <v>0</v>
      </c>
      <c r="M24" s="16">
        <f ca="1">IF(P25&gt;0,1,0)</f>
        <v>0</v>
      </c>
      <c r="N24" s="16">
        <f ca="1">IF(M24=1,-1/COUNTA(Q24:Q27),0)</f>
        <v>0</v>
      </c>
      <c r="O24" s="16">
        <f>COUNTA(B24:B27)</f>
        <v>0</v>
      </c>
      <c r="P24" s="16">
        <f ca="1">COUNTIF(R24:R27,R23)</f>
        <v>0</v>
      </c>
      <c r="Q24" s="17" t="s">
        <v>0</v>
      </c>
      <c r="R24" s="16" t="str">
        <f>CONCATENATE(B24,Q24)</f>
        <v>A</v>
      </c>
      <c r="S24" s="16">
        <f ca="1">IF(P24&gt;0,P24+O24,O24*3)</f>
        <v>0</v>
      </c>
    </row>
    <row r="25" spans="1:19" ht="15.6" x14ac:dyDescent="0.25">
      <c r="A25" s="185"/>
      <c r="B25" s="25"/>
      <c r="C25" s="21" t="str">
        <f ca="1">+CONCATENATE(I25," ",G25)</f>
        <v>b) 0</v>
      </c>
      <c r="D25" s="22"/>
      <c r="G25" s="34">
        <f ca="1">IF(J24="FIN","",LOOKUP(I23,DATOS!A:A,DATOS!K:K))</f>
        <v>0</v>
      </c>
      <c r="I25" s="31" t="s">
        <v>52</v>
      </c>
      <c r="K25" s="16">
        <f ca="1">S24</f>
        <v>0</v>
      </c>
      <c r="L25" s="16"/>
      <c r="M25" s="16"/>
      <c r="N25" s="16"/>
      <c r="O25" s="16"/>
      <c r="P25" s="16">
        <f ca="1">O24-P24</f>
        <v>0</v>
      </c>
      <c r="Q25" s="17" t="s">
        <v>1</v>
      </c>
      <c r="R25" s="16" t="str">
        <f>CONCATENATE(B25,Q25)</f>
        <v>B</v>
      </c>
      <c r="S25" s="16"/>
    </row>
    <row r="26" spans="1:19" ht="15.6" x14ac:dyDescent="0.25">
      <c r="A26" s="185"/>
      <c r="B26" s="25"/>
      <c r="C26" s="21" t="str">
        <f ca="1">+CONCATENATE(I26," ",G26)</f>
        <v>c) 0</v>
      </c>
      <c r="D26" s="22"/>
      <c r="G26" s="34">
        <f ca="1">IF(J24="FIN","",LOOKUP(I23,DATOS!A:A,DATOS!L:L))</f>
        <v>0</v>
      </c>
      <c r="I26" s="31" t="s">
        <v>51</v>
      </c>
      <c r="K26" s="16"/>
      <c r="L26" s="16"/>
      <c r="M26" s="16"/>
      <c r="N26" s="16"/>
      <c r="O26" s="16"/>
      <c r="P26" s="16"/>
      <c r="Q26" s="17" t="s">
        <v>2</v>
      </c>
      <c r="R26" s="16" t="str">
        <f>CONCATENATE(B26,Q26)</f>
        <v>C</v>
      </c>
      <c r="S26" s="16"/>
    </row>
    <row r="27" spans="1:19" ht="15.6" x14ac:dyDescent="0.25">
      <c r="A27" s="185"/>
      <c r="B27" s="25"/>
      <c r="C27" s="21" t="str">
        <f ca="1">+CONCATENATE(I27," ",G27)</f>
        <v>d) 0</v>
      </c>
      <c r="D27" s="22"/>
      <c r="G27" s="34">
        <f ca="1">IF(J24="FIN","",LOOKUP(I23,DATOS!A:A,DATOS!M:M))</f>
        <v>0</v>
      </c>
      <c r="I27" s="31" t="s">
        <v>43</v>
      </c>
      <c r="K27" s="16"/>
      <c r="L27" s="16"/>
      <c r="M27" s="16"/>
      <c r="N27" s="16"/>
      <c r="O27" s="16"/>
      <c r="P27" s="16"/>
      <c r="Q27" s="17" t="s">
        <v>3</v>
      </c>
      <c r="R27" s="16" t="str">
        <f>CONCATENATE(B27,Q27)</f>
        <v>D</v>
      </c>
      <c r="S27" s="16"/>
    </row>
    <row r="28" spans="1:19" ht="15.6" x14ac:dyDescent="0.25">
      <c r="A28" s="9"/>
      <c r="B28" s="26"/>
      <c r="C28" s="23"/>
      <c r="D28" s="24"/>
      <c r="J28" s="15"/>
    </row>
    <row r="29" spans="1:19" ht="15.6" x14ac:dyDescent="0.25">
      <c r="A29" s="9"/>
      <c r="B29" s="27"/>
      <c r="C29" s="19" t="str">
        <f ca="1">+CONCATENATE(K29,".- ",G29)</f>
        <v>5.- 0</v>
      </c>
      <c r="D29" s="20"/>
      <c r="E29" s="9"/>
      <c r="F29" s="9"/>
      <c r="G29" s="36">
        <f ca="1">IF(J30="FIN","",LOOKUP(I29,DATOS!A:A,DATOS!G:G))</f>
        <v>0</v>
      </c>
      <c r="H29" s="36">
        <f ca="1">IF(J30="FIN",0,LOOKUP(I29,DATOS!A:A,DATOS!N:N))</f>
        <v>0</v>
      </c>
      <c r="I29" s="31">
        <f>+I23+1</f>
        <v>239</v>
      </c>
      <c r="J29" s="56">
        <f>IF(LOOKUP(I29,DATOS!A:A,DATOS!C:C)=0,J23,(LOOKUP(I29,DATOS!A:A,DATOS!C:C)))</f>
        <v>4</v>
      </c>
      <c r="K29" s="18">
        <f>+K23+1</f>
        <v>5</v>
      </c>
      <c r="L29" s="16" t="s">
        <v>31</v>
      </c>
      <c r="M29" s="16" t="s">
        <v>32</v>
      </c>
      <c r="N29" s="16" t="s">
        <v>37</v>
      </c>
      <c r="O29" s="16" t="s">
        <v>33</v>
      </c>
      <c r="P29" s="16" t="s">
        <v>34</v>
      </c>
      <c r="Q29" s="16" t="s">
        <v>35</v>
      </c>
      <c r="R29" s="16" t="str">
        <f ca="1">CONCATENATE("X",H29)</f>
        <v>X0</v>
      </c>
      <c r="S29" s="16" t="s">
        <v>36</v>
      </c>
    </row>
    <row r="30" spans="1:19" ht="15.6" x14ac:dyDescent="0.25">
      <c r="A30" s="185">
        <f ca="1">IF($E$2="X",0,IF(K31&gt;2,H29,K31))</f>
        <v>0</v>
      </c>
      <c r="B30" s="25"/>
      <c r="C30" s="21" t="str">
        <f ca="1">+CONCATENATE(I30," ",G30)</f>
        <v>a) 0</v>
      </c>
      <c r="D30" s="22"/>
      <c r="G30" s="34">
        <f ca="1">IF(J30="FIN","",LOOKUP(I29,DATOS!A:A,DATOS!J:J))</f>
        <v>0</v>
      </c>
      <c r="I30" s="31" t="s">
        <v>53</v>
      </c>
      <c r="J30" s="37" t="str">
        <f>IF(J24="FIN","FIN",IF(J29=J23,"","FIN"))</f>
        <v/>
      </c>
      <c r="K30" s="16" t="s">
        <v>5</v>
      </c>
      <c r="L30" s="16">
        <f ca="1">IF(M30&gt;0,0,P30)</f>
        <v>0</v>
      </c>
      <c r="M30" s="16">
        <f ca="1">IF(P31&gt;0,1,0)</f>
        <v>0</v>
      </c>
      <c r="N30" s="16">
        <f ca="1">IF(M30=1,-1/COUNTA(Q30:Q33),0)</f>
        <v>0</v>
      </c>
      <c r="O30" s="16">
        <f>COUNTA(B30:B33)</f>
        <v>0</v>
      </c>
      <c r="P30" s="16">
        <f ca="1">COUNTIF(R30:R33,R29)</f>
        <v>0</v>
      </c>
      <c r="Q30" s="17" t="s">
        <v>0</v>
      </c>
      <c r="R30" s="16" t="str">
        <f>CONCATENATE(B30,Q30)</f>
        <v>A</v>
      </c>
      <c r="S30" s="16">
        <f ca="1">IF(P30&gt;0,P30+O30,O30*3)</f>
        <v>0</v>
      </c>
    </row>
    <row r="31" spans="1:19" ht="15.6" x14ac:dyDescent="0.25">
      <c r="A31" s="185"/>
      <c r="B31" s="25"/>
      <c r="C31" s="21" t="str">
        <f ca="1">+CONCATENATE(I31," ",G31)</f>
        <v>b) 0</v>
      </c>
      <c r="D31" s="22"/>
      <c r="G31" s="34">
        <f ca="1">IF(J30="FIN","",LOOKUP(I29,DATOS!A:A,DATOS!K:K))</f>
        <v>0</v>
      </c>
      <c r="I31" s="31" t="s">
        <v>52</v>
      </c>
      <c r="K31" s="16">
        <f ca="1">S30</f>
        <v>0</v>
      </c>
      <c r="L31" s="16"/>
      <c r="M31" s="16"/>
      <c r="N31" s="16"/>
      <c r="O31" s="16"/>
      <c r="P31" s="16">
        <f ca="1">O30-P30</f>
        <v>0</v>
      </c>
      <c r="Q31" s="17" t="s">
        <v>1</v>
      </c>
      <c r="R31" s="16" t="str">
        <f>CONCATENATE(B31,Q31)</f>
        <v>B</v>
      </c>
      <c r="S31" s="16"/>
    </row>
    <row r="32" spans="1:19" ht="15.6" x14ac:dyDescent="0.25">
      <c r="A32" s="185"/>
      <c r="B32" s="25"/>
      <c r="C32" s="21" t="str">
        <f ca="1">+CONCATENATE(I32," ",G32)</f>
        <v>c) 0</v>
      </c>
      <c r="D32" s="22"/>
      <c r="G32" s="34">
        <f ca="1">IF(J30="FIN","",LOOKUP(I29,DATOS!A:A,DATOS!L:L))</f>
        <v>0</v>
      </c>
      <c r="I32" s="31" t="s">
        <v>51</v>
      </c>
      <c r="K32" s="16"/>
      <c r="L32" s="16"/>
      <c r="M32" s="16"/>
      <c r="N32" s="16"/>
      <c r="O32" s="16"/>
      <c r="P32" s="16"/>
      <c r="Q32" s="17" t="s">
        <v>2</v>
      </c>
      <c r="R32" s="16" t="str">
        <f>CONCATENATE(B32,Q32)</f>
        <v>C</v>
      </c>
      <c r="S32" s="16"/>
    </row>
    <row r="33" spans="1:19" ht="15.6" x14ac:dyDescent="0.25">
      <c r="A33" s="185"/>
      <c r="B33" s="25"/>
      <c r="C33" s="21" t="str">
        <f ca="1">+CONCATENATE(I33," ",G33)</f>
        <v>d) 0</v>
      </c>
      <c r="D33" s="22"/>
      <c r="G33" s="34">
        <f ca="1">IF(J30="FIN","",LOOKUP(I29,DATOS!A:A,DATOS!M:M))</f>
        <v>0</v>
      </c>
      <c r="I33" s="31" t="s">
        <v>43</v>
      </c>
      <c r="K33" s="16"/>
      <c r="L33" s="16"/>
      <c r="M33" s="16"/>
      <c r="N33" s="16"/>
      <c r="O33" s="16"/>
      <c r="P33" s="16"/>
      <c r="Q33" s="17" t="s">
        <v>3</v>
      </c>
      <c r="R33" s="16" t="str">
        <f>CONCATENATE(B33,Q33)</f>
        <v>D</v>
      </c>
      <c r="S33" s="16"/>
    </row>
    <row r="34" spans="1:19" ht="15.6" x14ac:dyDescent="0.25">
      <c r="A34" s="9"/>
      <c r="B34" s="26"/>
      <c r="C34" s="23"/>
      <c r="D34" s="24"/>
      <c r="J34" s="15"/>
    </row>
    <row r="35" spans="1:19" ht="15.6" x14ac:dyDescent="0.25">
      <c r="A35" s="9"/>
      <c r="B35" s="27"/>
      <c r="C35" s="19" t="str">
        <f ca="1">+CONCATENATE(K35,".- ",G35)</f>
        <v>6.- 0</v>
      </c>
      <c r="D35" s="20"/>
      <c r="E35" s="9"/>
      <c r="F35" s="9"/>
      <c r="G35" s="36">
        <f ca="1">IF(J36="FIN","",LOOKUP(I35,DATOS!A:A,DATOS!G:G))</f>
        <v>0</v>
      </c>
      <c r="H35" s="36">
        <f ca="1">IF(J36="FIN",0,LOOKUP(I35,DATOS!A:A,DATOS!N:N))</f>
        <v>0</v>
      </c>
      <c r="I35" s="31">
        <f>+I29+1</f>
        <v>240</v>
      </c>
      <c r="J35" s="56">
        <f>IF(LOOKUP(I35,DATOS!A:A,DATOS!C:C)=0,J29,(LOOKUP(I35,DATOS!A:A,DATOS!C:C)))</f>
        <v>4</v>
      </c>
      <c r="K35" s="18">
        <f>+K29+1</f>
        <v>6</v>
      </c>
      <c r="L35" s="16" t="s">
        <v>31</v>
      </c>
      <c r="M35" s="16" t="s">
        <v>32</v>
      </c>
      <c r="N35" s="16" t="s">
        <v>37</v>
      </c>
      <c r="O35" s="16" t="s">
        <v>33</v>
      </c>
      <c r="P35" s="16" t="s">
        <v>34</v>
      </c>
      <c r="Q35" s="16" t="s">
        <v>35</v>
      </c>
      <c r="R35" s="16" t="str">
        <f ca="1">CONCATENATE("X",H35)</f>
        <v>X0</v>
      </c>
      <c r="S35" s="16" t="s">
        <v>36</v>
      </c>
    </row>
    <row r="36" spans="1:19" ht="15.6" x14ac:dyDescent="0.25">
      <c r="A36" s="185">
        <f ca="1">IF($E$2="X",0,IF(K37&gt;2,H35,K37))</f>
        <v>0</v>
      </c>
      <c r="B36" s="25"/>
      <c r="C36" s="21" t="str">
        <f ca="1">+CONCATENATE(I36," ",G36)</f>
        <v>a) 0</v>
      </c>
      <c r="D36" s="22"/>
      <c r="G36" s="34">
        <f ca="1">IF(J36="FIN","",LOOKUP(I35,DATOS!A:A,DATOS!J:J))</f>
        <v>0</v>
      </c>
      <c r="I36" s="31" t="s">
        <v>53</v>
      </c>
      <c r="J36" s="37" t="str">
        <f>IF(J30="FIN","FIN",IF(J35=J29,"","FIN"))</f>
        <v/>
      </c>
      <c r="K36" s="16" t="s">
        <v>5</v>
      </c>
      <c r="L36" s="16">
        <f ca="1">IF(M36&gt;0,0,P36)</f>
        <v>0</v>
      </c>
      <c r="M36" s="16">
        <f ca="1">IF(P37&gt;0,1,0)</f>
        <v>0</v>
      </c>
      <c r="N36" s="16">
        <f ca="1">IF(M36=1,-1/COUNTA(Q36:Q39),0)</f>
        <v>0</v>
      </c>
      <c r="O36" s="16">
        <f>COUNTA(B36:B39)</f>
        <v>0</v>
      </c>
      <c r="P36" s="16">
        <f ca="1">COUNTIF(R36:R39,R35)</f>
        <v>0</v>
      </c>
      <c r="Q36" s="17" t="s">
        <v>0</v>
      </c>
      <c r="R36" s="16" t="str">
        <f>CONCATENATE(B36,Q36)</f>
        <v>A</v>
      </c>
      <c r="S36" s="16">
        <f ca="1">IF(P36&gt;0,P36+O36,O36*3)</f>
        <v>0</v>
      </c>
    </row>
    <row r="37" spans="1:19" ht="15.6" x14ac:dyDescent="0.25">
      <c r="A37" s="185"/>
      <c r="B37" s="25"/>
      <c r="C37" s="21" t="str">
        <f ca="1">+CONCATENATE(I37," ",G37)</f>
        <v>b) 0</v>
      </c>
      <c r="D37" s="22"/>
      <c r="G37" s="34">
        <f ca="1">IF(J36="FIN","",LOOKUP(I35,DATOS!A:A,DATOS!K:K))</f>
        <v>0</v>
      </c>
      <c r="I37" s="31" t="s">
        <v>52</v>
      </c>
      <c r="K37" s="16">
        <f ca="1">S36</f>
        <v>0</v>
      </c>
      <c r="L37" s="16"/>
      <c r="M37" s="16"/>
      <c r="N37" s="16"/>
      <c r="O37" s="16"/>
      <c r="P37" s="16">
        <f ca="1">O36-P36</f>
        <v>0</v>
      </c>
      <c r="Q37" s="17" t="s">
        <v>1</v>
      </c>
      <c r="R37" s="16" t="str">
        <f>CONCATENATE(B37,Q37)</f>
        <v>B</v>
      </c>
      <c r="S37" s="16"/>
    </row>
    <row r="38" spans="1:19" ht="15.6" x14ac:dyDescent="0.25">
      <c r="A38" s="185"/>
      <c r="B38" s="25"/>
      <c r="C38" s="21" t="str">
        <f ca="1">+CONCATENATE(I38," ",G38)</f>
        <v>c) 0</v>
      </c>
      <c r="D38" s="22"/>
      <c r="G38" s="34">
        <f ca="1">IF(J36="FIN","",LOOKUP(I35,DATOS!A:A,DATOS!L:L))</f>
        <v>0</v>
      </c>
      <c r="I38" s="31" t="s">
        <v>51</v>
      </c>
      <c r="K38" s="16"/>
      <c r="L38" s="16"/>
      <c r="M38" s="16"/>
      <c r="N38" s="16"/>
      <c r="O38" s="16"/>
      <c r="P38" s="16"/>
      <c r="Q38" s="17" t="s">
        <v>2</v>
      </c>
      <c r="R38" s="16" t="str">
        <f>CONCATENATE(B38,Q38)</f>
        <v>C</v>
      </c>
      <c r="S38" s="16"/>
    </row>
    <row r="39" spans="1:19" ht="15.6" x14ac:dyDescent="0.25">
      <c r="A39" s="185"/>
      <c r="B39" s="25"/>
      <c r="C39" s="21" t="str">
        <f ca="1">+CONCATENATE(I39," ",G39)</f>
        <v>d) 0</v>
      </c>
      <c r="D39" s="22"/>
      <c r="G39" s="34">
        <f ca="1">IF(J36="FIN","",LOOKUP(I35,DATOS!A:A,DATOS!M:M))</f>
        <v>0</v>
      </c>
      <c r="I39" s="31" t="s">
        <v>43</v>
      </c>
      <c r="K39" s="16"/>
      <c r="L39" s="16"/>
      <c r="M39" s="16"/>
      <c r="N39" s="16"/>
      <c r="O39" s="16"/>
      <c r="P39" s="16"/>
      <c r="Q39" s="17" t="s">
        <v>3</v>
      </c>
      <c r="R39" s="16" t="str">
        <f>CONCATENATE(B39,Q39)</f>
        <v>D</v>
      </c>
      <c r="S39" s="16"/>
    </row>
    <row r="40" spans="1:19" ht="15.6" x14ac:dyDescent="0.25">
      <c r="A40" s="9"/>
      <c r="B40" s="26"/>
      <c r="C40" s="23"/>
      <c r="D40" s="24"/>
      <c r="J40" s="15"/>
    </row>
    <row r="41" spans="1:19" ht="15.6" x14ac:dyDescent="0.25">
      <c r="A41" s="9"/>
      <c r="B41" s="27"/>
      <c r="C41" s="19" t="str">
        <f ca="1">+CONCATENATE(K41,".- ",G41)</f>
        <v>7.- 0</v>
      </c>
      <c r="D41" s="20"/>
      <c r="E41" s="9"/>
      <c r="F41" s="9"/>
      <c r="G41" s="36">
        <f ca="1">IF(J42="FIN","",LOOKUP(I41,DATOS!A:A,DATOS!G:G))</f>
        <v>0</v>
      </c>
      <c r="H41" s="36">
        <f ca="1">IF(J42="FIN",0,LOOKUP(I41,DATOS!A:A,DATOS!N:N))</f>
        <v>0</v>
      </c>
      <c r="I41" s="31">
        <f>+I35+1</f>
        <v>241</v>
      </c>
      <c r="J41" s="56">
        <f>IF(LOOKUP(I41,DATOS!A:A,DATOS!C:C)=0,J35,(LOOKUP(I41,DATOS!A:A,DATOS!C:C)))</f>
        <v>4</v>
      </c>
      <c r="K41" s="18">
        <f>+K35+1</f>
        <v>7</v>
      </c>
      <c r="L41" s="16" t="s">
        <v>31</v>
      </c>
      <c r="M41" s="16" t="s">
        <v>32</v>
      </c>
      <c r="N41" s="16" t="s">
        <v>37</v>
      </c>
      <c r="O41" s="16" t="s">
        <v>33</v>
      </c>
      <c r="P41" s="16" t="s">
        <v>34</v>
      </c>
      <c r="Q41" s="16" t="s">
        <v>35</v>
      </c>
      <c r="R41" s="16" t="str">
        <f ca="1">CONCATENATE("X",H41)</f>
        <v>X0</v>
      </c>
      <c r="S41" s="16" t="s">
        <v>36</v>
      </c>
    </row>
    <row r="42" spans="1:19" ht="15.6" x14ac:dyDescent="0.25">
      <c r="A42" s="185">
        <f ca="1">IF($E$2="X",0,IF(K43&gt;2,H41,K43))</f>
        <v>0</v>
      </c>
      <c r="B42" s="25"/>
      <c r="C42" s="21" t="str">
        <f ca="1">+CONCATENATE(I42," ",G42)</f>
        <v>a) 0</v>
      </c>
      <c r="D42" s="22"/>
      <c r="G42" s="34">
        <f ca="1">IF(J42="FIN","",LOOKUP(I41,DATOS!A:A,DATOS!J:J))</f>
        <v>0</v>
      </c>
      <c r="I42" s="31" t="s">
        <v>53</v>
      </c>
      <c r="J42" s="37" t="str">
        <f>IF(J36="FIN","FIN",IF(J41=J35,"","FIN"))</f>
        <v/>
      </c>
      <c r="K42" s="16" t="s">
        <v>5</v>
      </c>
      <c r="L42" s="16">
        <f ca="1">IF(M42&gt;0,0,P42)</f>
        <v>0</v>
      </c>
      <c r="M42" s="16">
        <f ca="1">IF(P43&gt;0,1,0)</f>
        <v>0</v>
      </c>
      <c r="N42" s="16">
        <f ca="1">IF(M42=1,-1/COUNTA(Q42:Q45),0)</f>
        <v>0</v>
      </c>
      <c r="O42" s="16">
        <f>COUNTA(B42:B45)</f>
        <v>0</v>
      </c>
      <c r="P42" s="16">
        <f ca="1">COUNTIF(R42:R45,R41)</f>
        <v>0</v>
      </c>
      <c r="Q42" s="17" t="s">
        <v>0</v>
      </c>
      <c r="R42" s="16" t="str">
        <f>CONCATENATE(B42,Q42)</f>
        <v>A</v>
      </c>
      <c r="S42" s="16">
        <f ca="1">IF(P42&gt;0,P42+O42,O42*3)</f>
        <v>0</v>
      </c>
    </row>
    <row r="43" spans="1:19" ht="15.6" x14ac:dyDescent="0.25">
      <c r="A43" s="185"/>
      <c r="B43" s="25"/>
      <c r="C43" s="21" t="str">
        <f ca="1">+CONCATENATE(I43," ",G43)</f>
        <v>b) 0</v>
      </c>
      <c r="D43" s="22"/>
      <c r="G43" s="34">
        <f ca="1">IF(J42="FIN","",LOOKUP(I41,DATOS!A:A,DATOS!K:K))</f>
        <v>0</v>
      </c>
      <c r="I43" s="31" t="s">
        <v>52</v>
      </c>
      <c r="K43" s="16">
        <f ca="1">S42</f>
        <v>0</v>
      </c>
      <c r="L43" s="16"/>
      <c r="M43" s="16"/>
      <c r="N43" s="16"/>
      <c r="O43" s="16"/>
      <c r="P43" s="16">
        <f ca="1">O42-P42</f>
        <v>0</v>
      </c>
      <c r="Q43" s="17" t="s">
        <v>1</v>
      </c>
      <c r="R43" s="16" t="str">
        <f>CONCATENATE(B43,Q43)</f>
        <v>B</v>
      </c>
      <c r="S43" s="16"/>
    </row>
    <row r="44" spans="1:19" ht="15.6" x14ac:dyDescent="0.25">
      <c r="A44" s="185"/>
      <c r="B44" s="25"/>
      <c r="C44" s="21" t="str">
        <f ca="1">+CONCATENATE(I44," ",G44)</f>
        <v>c) 0</v>
      </c>
      <c r="D44" s="22"/>
      <c r="G44" s="34">
        <f ca="1">IF(J42="FIN","",LOOKUP(I41,DATOS!A:A,DATOS!L:L))</f>
        <v>0</v>
      </c>
      <c r="I44" s="31" t="s">
        <v>51</v>
      </c>
      <c r="K44" s="16"/>
      <c r="L44" s="16"/>
      <c r="M44" s="16"/>
      <c r="N44" s="16"/>
      <c r="O44" s="16"/>
      <c r="P44" s="16"/>
      <c r="Q44" s="17" t="s">
        <v>2</v>
      </c>
      <c r="R44" s="16" t="str">
        <f>CONCATENATE(B44,Q44)</f>
        <v>C</v>
      </c>
      <c r="S44" s="16"/>
    </row>
    <row r="45" spans="1:19" ht="15.6" x14ac:dyDescent="0.25">
      <c r="A45" s="185"/>
      <c r="B45" s="25"/>
      <c r="C45" s="21" t="str">
        <f ca="1">+CONCATENATE(I45," ",G45)</f>
        <v>d) 0</v>
      </c>
      <c r="D45" s="22"/>
      <c r="G45" s="34">
        <f ca="1">IF(J42="FIN","",LOOKUP(I41,DATOS!A:A,DATOS!M:M))</f>
        <v>0</v>
      </c>
      <c r="I45" s="31" t="s">
        <v>43</v>
      </c>
      <c r="K45" s="16"/>
      <c r="L45" s="16"/>
      <c r="M45" s="16"/>
      <c r="N45" s="16"/>
      <c r="O45" s="16"/>
      <c r="P45" s="16"/>
      <c r="Q45" s="17" t="s">
        <v>3</v>
      </c>
      <c r="R45" s="16" t="str">
        <f>CONCATENATE(B45,Q45)</f>
        <v>D</v>
      </c>
      <c r="S45" s="16"/>
    </row>
    <row r="46" spans="1:19" ht="15.6" x14ac:dyDescent="0.25">
      <c r="A46" s="9"/>
      <c r="B46" s="26"/>
      <c r="C46" s="23"/>
      <c r="D46" s="24"/>
      <c r="J46" s="15"/>
    </row>
    <row r="47" spans="1:19" ht="15.6" x14ac:dyDescent="0.25">
      <c r="A47" s="9"/>
      <c r="B47" s="27"/>
      <c r="C47" s="19" t="str">
        <f ca="1">+CONCATENATE(K47,".- ",G47)</f>
        <v>8.- 0</v>
      </c>
      <c r="D47" s="20"/>
      <c r="E47" s="9"/>
      <c r="F47" s="9"/>
      <c r="G47" s="36">
        <f ca="1">IF(J48="FIN","",LOOKUP(I47,DATOS!A:A,DATOS!G:G))</f>
        <v>0</v>
      </c>
      <c r="H47" s="36">
        <f ca="1">IF(J48="FIN",0,LOOKUP(I47,DATOS!A:A,DATOS!N:N))</f>
        <v>0</v>
      </c>
      <c r="I47" s="31">
        <f>+I41+1</f>
        <v>242</v>
      </c>
      <c r="J47" s="56">
        <f>IF(LOOKUP(I47,DATOS!A:A,DATOS!C:C)=0,J41,(LOOKUP(I47,DATOS!A:A,DATOS!C:C)))</f>
        <v>4</v>
      </c>
      <c r="K47" s="18">
        <f>+K41+1</f>
        <v>8</v>
      </c>
      <c r="L47" s="16" t="s">
        <v>31</v>
      </c>
      <c r="M47" s="16" t="s">
        <v>32</v>
      </c>
      <c r="N47" s="16" t="s">
        <v>37</v>
      </c>
      <c r="O47" s="16" t="s">
        <v>33</v>
      </c>
      <c r="P47" s="16" t="s">
        <v>34</v>
      </c>
      <c r="Q47" s="16" t="s">
        <v>35</v>
      </c>
      <c r="R47" s="16" t="str">
        <f ca="1">CONCATENATE("X",H47)</f>
        <v>X0</v>
      </c>
      <c r="S47" s="16" t="s">
        <v>36</v>
      </c>
    </row>
    <row r="48" spans="1:19" ht="15.6" x14ac:dyDescent="0.25">
      <c r="A48" s="185">
        <f ca="1">IF($E$2="X",0,IF(K49&gt;2,H47,K49))</f>
        <v>0</v>
      </c>
      <c r="B48" s="25"/>
      <c r="C48" s="21" t="str">
        <f ca="1">+CONCATENATE(I48," ",G48)</f>
        <v>a) 0</v>
      </c>
      <c r="D48" s="22"/>
      <c r="G48" s="34">
        <f ca="1">IF(J48="FIN","",LOOKUP(I47,DATOS!A:A,DATOS!J:J))</f>
        <v>0</v>
      </c>
      <c r="I48" s="31" t="s">
        <v>53</v>
      </c>
      <c r="J48" s="37" t="str">
        <f>IF(J42="FIN","FIN",IF(J47=J41,"","FIN"))</f>
        <v/>
      </c>
      <c r="K48" s="16" t="s">
        <v>5</v>
      </c>
      <c r="L48" s="16">
        <f ca="1">IF(M48&gt;0,0,P48)</f>
        <v>0</v>
      </c>
      <c r="M48" s="16">
        <f ca="1">IF(P49&gt;0,1,0)</f>
        <v>0</v>
      </c>
      <c r="N48" s="16">
        <f ca="1">IF(M48=1,-1/COUNTA(Q48:Q51),0)</f>
        <v>0</v>
      </c>
      <c r="O48" s="16">
        <f>COUNTA(B48:B51)</f>
        <v>0</v>
      </c>
      <c r="P48" s="16">
        <f ca="1">COUNTIF(R48:R51,R47)</f>
        <v>0</v>
      </c>
      <c r="Q48" s="17" t="s">
        <v>0</v>
      </c>
      <c r="R48" s="16" t="str">
        <f>CONCATENATE(B48,Q48)</f>
        <v>A</v>
      </c>
      <c r="S48" s="16">
        <f ca="1">IF(P48&gt;0,P48+O48,O48*3)</f>
        <v>0</v>
      </c>
    </row>
    <row r="49" spans="1:19" ht="15.6" x14ac:dyDescent="0.25">
      <c r="A49" s="185"/>
      <c r="B49" s="25"/>
      <c r="C49" s="21" t="str">
        <f ca="1">+CONCATENATE(I49," ",G49)</f>
        <v>b) 0</v>
      </c>
      <c r="D49" s="22"/>
      <c r="G49" s="34">
        <f ca="1">IF(J48="FIN","",LOOKUP(I47,DATOS!A:A,DATOS!K:K))</f>
        <v>0</v>
      </c>
      <c r="I49" s="31" t="s">
        <v>52</v>
      </c>
      <c r="K49" s="16">
        <f ca="1">S48</f>
        <v>0</v>
      </c>
      <c r="L49" s="16"/>
      <c r="M49" s="16"/>
      <c r="N49" s="16"/>
      <c r="O49" s="16"/>
      <c r="P49" s="16">
        <f ca="1">O48-P48</f>
        <v>0</v>
      </c>
      <c r="Q49" s="17" t="s">
        <v>1</v>
      </c>
      <c r="R49" s="16" t="str">
        <f>CONCATENATE(B49,Q49)</f>
        <v>B</v>
      </c>
      <c r="S49" s="16"/>
    </row>
    <row r="50" spans="1:19" ht="15.6" x14ac:dyDescent="0.25">
      <c r="A50" s="185"/>
      <c r="B50" s="25"/>
      <c r="C50" s="21" t="str">
        <f ca="1">+CONCATENATE(I50," ",G50)</f>
        <v>c) 0</v>
      </c>
      <c r="D50" s="22"/>
      <c r="G50" s="34">
        <f ca="1">IF(J48="FIN","",LOOKUP(I47,DATOS!A:A,DATOS!L:L))</f>
        <v>0</v>
      </c>
      <c r="I50" s="31" t="s">
        <v>51</v>
      </c>
      <c r="K50" s="16"/>
      <c r="L50" s="16"/>
      <c r="M50" s="16"/>
      <c r="N50" s="16"/>
      <c r="O50" s="16"/>
      <c r="P50" s="16"/>
      <c r="Q50" s="17" t="s">
        <v>2</v>
      </c>
      <c r="R50" s="16" t="str">
        <f>CONCATENATE(B50,Q50)</f>
        <v>C</v>
      </c>
      <c r="S50" s="16"/>
    </row>
    <row r="51" spans="1:19" ht="15.6" x14ac:dyDescent="0.25">
      <c r="A51" s="185"/>
      <c r="B51" s="25"/>
      <c r="C51" s="21" t="str">
        <f ca="1">+CONCATENATE(I51," ",G51)</f>
        <v>d) 0</v>
      </c>
      <c r="D51" s="22"/>
      <c r="G51" s="34">
        <f ca="1">IF(J48="FIN","",LOOKUP(I47,DATOS!A:A,DATOS!M:M))</f>
        <v>0</v>
      </c>
      <c r="I51" s="31" t="s">
        <v>43</v>
      </c>
      <c r="K51" s="16"/>
      <c r="L51" s="16"/>
      <c r="M51" s="16"/>
      <c r="N51" s="16"/>
      <c r="O51" s="16"/>
      <c r="P51" s="16"/>
      <c r="Q51" s="17" t="s">
        <v>3</v>
      </c>
      <c r="R51" s="16" t="str">
        <f>CONCATENATE(B51,Q51)</f>
        <v>D</v>
      </c>
      <c r="S51" s="16"/>
    </row>
    <row r="52" spans="1:19" ht="15.6" x14ac:dyDescent="0.25">
      <c r="A52" s="9"/>
      <c r="B52" s="26"/>
      <c r="C52" s="23"/>
      <c r="D52" s="24"/>
      <c r="J52" s="15"/>
    </row>
    <row r="53" spans="1:19" ht="15.6" x14ac:dyDescent="0.25">
      <c r="A53" s="9"/>
      <c r="B53" s="27"/>
      <c r="C53" s="19" t="str">
        <f ca="1">+CONCATENATE(K53,".- ",G53)</f>
        <v>9.- 0</v>
      </c>
      <c r="D53" s="20"/>
      <c r="E53" s="9"/>
      <c r="F53" s="9"/>
      <c r="G53" s="36">
        <f ca="1">IF(J54="FIN","",LOOKUP(I53,DATOS!A:A,DATOS!G:G))</f>
        <v>0</v>
      </c>
      <c r="H53" s="36">
        <f ca="1">IF(J54="FIN",0,LOOKUP(I53,DATOS!A:A,DATOS!N:N))</f>
        <v>0</v>
      </c>
      <c r="I53" s="31">
        <f>+I47+1</f>
        <v>243</v>
      </c>
      <c r="J53" s="56">
        <f>IF(LOOKUP(I53,DATOS!A:A,DATOS!C:C)=0,J47,(LOOKUP(I53,DATOS!A:A,DATOS!C:C)))</f>
        <v>4</v>
      </c>
      <c r="K53" s="18">
        <f>+K47+1</f>
        <v>9</v>
      </c>
      <c r="L53" s="16" t="s">
        <v>31</v>
      </c>
      <c r="M53" s="16" t="s">
        <v>32</v>
      </c>
      <c r="N53" s="16" t="s">
        <v>37</v>
      </c>
      <c r="O53" s="16" t="s">
        <v>33</v>
      </c>
      <c r="P53" s="16" t="s">
        <v>34</v>
      </c>
      <c r="Q53" s="16" t="s">
        <v>35</v>
      </c>
      <c r="R53" s="16" t="str">
        <f ca="1">CONCATENATE("X",H53)</f>
        <v>X0</v>
      </c>
      <c r="S53" s="16" t="s">
        <v>36</v>
      </c>
    </row>
    <row r="54" spans="1:19" ht="15.6" x14ac:dyDescent="0.25">
      <c r="A54" s="185">
        <f ca="1">IF($E$2="X",0,IF(K55&gt;2,H53,K55))</f>
        <v>0</v>
      </c>
      <c r="B54" s="25"/>
      <c r="C54" s="21" t="str">
        <f ca="1">+CONCATENATE(I54," ",G54)</f>
        <v>a) 0</v>
      </c>
      <c r="D54" s="22"/>
      <c r="G54" s="34">
        <f ca="1">IF(J54="FIN","",LOOKUP(I53,DATOS!A:A,DATOS!J:J))</f>
        <v>0</v>
      </c>
      <c r="I54" s="31" t="s">
        <v>53</v>
      </c>
      <c r="J54" s="37" t="str">
        <f>IF(J48="FIN","FIN",IF(J53=J47,"","FIN"))</f>
        <v/>
      </c>
      <c r="K54" s="16" t="s">
        <v>5</v>
      </c>
      <c r="L54" s="16">
        <f ca="1">IF(M54&gt;0,0,P54)</f>
        <v>0</v>
      </c>
      <c r="M54" s="16">
        <f ca="1">IF(P55&gt;0,1,0)</f>
        <v>0</v>
      </c>
      <c r="N54" s="16">
        <f ca="1">IF(M54=1,-1/COUNTA(Q54:Q57),0)</f>
        <v>0</v>
      </c>
      <c r="O54" s="16">
        <f>COUNTA(B54:B57)</f>
        <v>0</v>
      </c>
      <c r="P54" s="16">
        <f ca="1">COUNTIF(R54:R57,R53)</f>
        <v>0</v>
      </c>
      <c r="Q54" s="17" t="s">
        <v>0</v>
      </c>
      <c r="R54" s="16" t="str">
        <f>CONCATENATE(B54,Q54)</f>
        <v>A</v>
      </c>
      <c r="S54" s="16">
        <f ca="1">IF(P54&gt;0,P54+O54,O54*3)</f>
        <v>0</v>
      </c>
    </row>
    <row r="55" spans="1:19" ht="15.6" x14ac:dyDescent="0.25">
      <c r="A55" s="185"/>
      <c r="B55" s="25"/>
      <c r="C55" s="21" t="str">
        <f ca="1">+CONCATENATE(I55," ",G55)</f>
        <v>b) 0</v>
      </c>
      <c r="D55" s="22"/>
      <c r="G55" s="34">
        <f ca="1">IF(J54="FIN","",LOOKUP(I53,DATOS!A:A,DATOS!K:K))</f>
        <v>0</v>
      </c>
      <c r="I55" s="31" t="s">
        <v>52</v>
      </c>
      <c r="K55" s="16">
        <f ca="1">S54</f>
        <v>0</v>
      </c>
      <c r="L55" s="16"/>
      <c r="M55" s="16"/>
      <c r="N55" s="16"/>
      <c r="O55" s="16"/>
      <c r="P55" s="16">
        <f ca="1">O54-P54</f>
        <v>0</v>
      </c>
      <c r="Q55" s="17" t="s">
        <v>1</v>
      </c>
      <c r="R55" s="16" t="str">
        <f>CONCATENATE(B55,Q55)</f>
        <v>B</v>
      </c>
      <c r="S55" s="16"/>
    </row>
    <row r="56" spans="1:19" ht="15.6" x14ac:dyDescent="0.25">
      <c r="A56" s="185"/>
      <c r="B56" s="25"/>
      <c r="C56" s="21" t="str">
        <f ca="1">+CONCATENATE(I56," ",G56)</f>
        <v>c) 0</v>
      </c>
      <c r="D56" s="22"/>
      <c r="G56" s="34">
        <f ca="1">IF(J54="FIN","",LOOKUP(I53,DATOS!A:A,DATOS!L:L))</f>
        <v>0</v>
      </c>
      <c r="I56" s="31" t="s">
        <v>51</v>
      </c>
      <c r="K56" s="16"/>
      <c r="L56" s="16"/>
      <c r="M56" s="16"/>
      <c r="N56" s="16"/>
      <c r="O56" s="16"/>
      <c r="P56" s="16"/>
      <c r="Q56" s="17" t="s">
        <v>2</v>
      </c>
      <c r="R56" s="16" t="str">
        <f>CONCATENATE(B56,Q56)</f>
        <v>C</v>
      </c>
      <c r="S56" s="16"/>
    </row>
    <row r="57" spans="1:19" ht="15.6" x14ac:dyDescent="0.25">
      <c r="A57" s="185"/>
      <c r="B57" s="25"/>
      <c r="C57" s="21" t="str">
        <f ca="1">+CONCATENATE(I57," ",G57)</f>
        <v>d) 0</v>
      </c>
      <c r="D57" s="22"/>
      <c r="G57" s="34">
        <f ca="1">IF(J54="FIN","",LOOKUP(I53,DATOS!A:A,DATOS!M:M))</f>
        <v>0</v>
      </c>
      <c r="I57" s="31" t="s">
        <v>43</v>
      </c>
      <c r="K57" s="16"/>
      <c r="L57" s="16"/>
      <c r="M57" s="16"/>
      <c r="N57" s="16"/>
      <c r="O57" s="16"/>
      <c r="P57" s="16"/>
      <c r="Q57" s="17" t="s">
        <v>3</v>
      </c>
      <c r="R57" s="16" t="str">
        <f>CONCATENATE(B57,Q57)</f>
        <v>D</v>
      </c>
      <c r="S57" s="16"/>
    </row>
    <row r="58" spans="1:19" ht="15.6" x14ac:dyDescent="0.25">
      <c r="A58" s="9"/>
      <c r="B58" s="26"/>
      <c r="C58" s="23"/>
      <c r="D58" s="24"/>
      <c r="J58" s="15"/>
    </row>
    <row r="59" spans="1:19" ht="15.6" x14ac:dyDescent="0.25">
      <c r="A59" s="9"/>
      <c r="B59" s="27"/>
      <c r="C59" s="19" t="str">
        <f ca="1">+CONCATENATE(K59,".- ",G59)</f>
        <v>10.- 0</v>
      </c>
      <c r="D59" s="20"/>
      <c r="E59" s="9"/>
      <c r="F59" s="9"/>
      <c r="G59" s="36">
        <f ca="1">IF(J60="FIN","",LOOKUP(I59,DATOS!A:A,DATOS!G:G))</f>
        <v>0</v>
      </c>
      <c r="H59" s="36">
        <f ca="1">IF(J60="FIN",0,LOOKUP(I59,DATOS!A:A,DATOS!N:N))</f>
        <v>0</v>
      </c>
      <c r="I59" s="31">
        <f>+I53+1</f>
        <v>244</v>
      </c>
      <c r="J59" s="56">
        <f>IF(LOOKUP(I59,DATOS!A:A,DATOS!C:C)=0,J53,(LOOKUP(I59,DATOS!A:A,DATOS!C:C)))</f>
        <v>4</v>
      </c>
      <c r="K59" s="18">
        <f>+K53+1</f>
        <v>10</v>
      </c>
      <c r="L59" s="16" t="s">
        <v>31</v>
      </c>
      <c r="M59" s="16" t="s">
        <v>32</v>
      </c>
      <c r="N59" s="16" t="s">
        <v>37</v>
      </c>
      <c r="O59" s="16" t="s">
        <v>33</v>
      </c>
      <c r="P59" s="16" t="s">
        <v>34</v>
      </c>
      <c r="Q59" s="16" t="s">
        <v>35</v>
      </c>
      <c r="R59" s="16" t="str">
        <f ca="1">CONCATENATE("X",H59)</f>
        <v>X0</v>
      </c>
      <c r="S59" s="16" t="s">
        <v>36</v>
      </c>
    </row>
    <row r="60" spans="1:19" ht="15.6" x14ac:dyDescent="0.25">
      <c r="A60" s="185">
        <f ca="1">IF($E$2="X",0,IF(K61&gt;2,H59,K61))</f>
        <v>0</v>
      </c>
      <c r="B60" s="25"/>
      <c r="C60" s="21" t="str">
        <f ca="1">+CONCATENATE(I60," ",G60)</f>
        <v>a) 0</v>
      </c>
      <c r="D60" s="22"/>
      <c r="G60" s="34">
        <f ca="1">IF(J60="FIN","",LOOKUP(I59,DATOS!A:A,DATOS!J:J))</f>
        <v>0</v>
      </c>
      <c r="I60" s="31" t="s">
        <v>53</v>
      </c>
      <c r="J60" s="37" t="str">
        <f>IF(J54="FIN","FIN",IF(J59=J53,"","FIN"))</f>
        <v/>
      </c>
      <c r="K60" s="16" t="s">
        <v>5</v>
      </c>
      <c r="L60" s="16">
        <f ca="1">IF(M60&gt;0,0,P60)</f>
        <v>0</v>
      </c>
      <c r="M60" s="16">
        <f ca="1">IF(P61&gt;0,1,0)</f>
        <v>0</v>
      </c>
      <c r="N60" s="16">
        <f ca="1">IF(M60=1,-1/COUNTA(Q60:Q63),0)</f>
        <v>0</v>
      </c>
      <c r="O60" s="16">
        <f>COUNTA(B60:B63)</f>
        <v>0</v>
      </c>
      <c r="P60" s="16">
        <f ca="1">COUNTIF(R60:R63,R59)</f>
        <v>0</v>
      </c>
      <c r="Q60" s="17" t="s">
        <v>0</v>
      </c>
      <c r="R60" s="16" t="str">
        <f>CONCATENATE(B60,Q60)</f>
        <v>A</v>
      </c>
      <c r="S60" s="16">
        <f ca="1">IF(P60&gt;0,P60+O60,O60*3)</f>
        <v>0</v>
      </c>
    </row>
    <row r="61" spans="1:19" ht="15.6" x14ac:dyDescent="0.25">
      <c r="A61" s="185"/>
      <c r="B61" s="25"/>
      <c r="C61" s="21" t="str">
        <f ca="1">+CONCATENATE(I61," ",G61)</f>
        <v>b) 0</v>
      </c>
      <c r="D61" s="22"/>
      <c r="G61" s="34">
        <f ca="1">IF(J60="FIN","",LOOKUP(I59,DATOS!A:A,DATOS!K:K))</f>
        <v>0</v>
      </c>
      <c r="I61" s="31" t="s">
        <v>52</v>
      </c>
      <c r="K61" s="16">
        <f ca="1">S60</f>
        <v>0</v>
      </c>
      <c r="L61" s="16"/>
      <c r="M61" s="16"/>
      <c r="N61" s="16"/>
      <c r="O61" s="16"/>
      <c r="P61" s="16">
        <f ca="1">O60-P60</f>
        <v>0</v>
      </c>
      <c r="Q61" s="17" t="s">
        <v>1</v>
      </c>
      <c r="R61" s="16" t="str">
        <f>CONCATENATE(B61,Q61)</f>
        <v>B</v>
      </c>
      <c r="S61" s="16"/>
    </row>
    <row r="62" spans="1:19" ht="15.6" x14ac:dyDescent="0.25">
      <c r="A62" s="185"/>
      <c r="B62" s="25"/>
      <c r="C62" s="21" t="str">
        <f ca="1">+CONCATENATE(I62," ",G62)</f>
        <v>c) 0</v>
      </c>
      <c r="D62" s="22"/>
      <c r="G62" s="34">
        <f ca="1">IF(J60="FIN","",LOOKUP(I59,DATOS!A:A,DATOS!L:L))</f>
        <v>0</v>
      </c>
      <c r="I62" s="31" t="s">
        <v>51</v>
      </c>
      <c r="K62" s="16"/>
      <c r="L62" s="16"/>
      <c r="M62" s="16"/>
      <c r="N62" s="16"/>
      <c r="O62" s="16"/>
      <c r="P62" s="16"/>
      <c r="Q62" s="17" t="s">
        <v>2</v>
      </c>
      <c r="R62" s="16" t="str">
        <f>CONCATENATE(B62,Q62)</f>
        <v>C</v>
      </c>
      <c r="S62" s="16"/>
    </row>
    <row r="63" spans="1:19" ht="15.6" x14ac:dyDescent="0.25">
      <c r="A63" s="185"/>
      <c r="B63" s="25"/>
      <c r="C63" s="21" t="str">
        <f ca="1">+CONCATENATE(I63," ",G63)</f>
        <v>d) 0</v>
      </c>
      <c r="D63" s="22"/>
      <c r="G63" s="34">
        <f ca="1">IF(J60="FIN","",LOOKUP(I59,DATOS!A:A,DATOS!M:M))</f>
        <v>0</v>
      </c>
      <c r="I63" s="31" t="s">
        <v>43</v>
      </c>
      <c r="K63" s="16"/>
      <c r="L63" s="16"/>
      <c r="M63" s="16"/>
      <c r="N63" s="16"/>
      <c r="O63" s="16"/>
      <c r="P63" s="16"/>
      <c r="Q63" s="17" t="s">
        <v>3</v>
      </c>
      <c r="R63" s="16" t="str">
        <f>CONCATENATE(B63,Q63)</f>
        <v>D</v>
      </c>
      <c r="S63" s="16"/>
    </row>
    <row r="64" spans="1:19" ht="15.6" x14ac:dyDescent="0.25">
      <c r="A64" s="9"/>
      <c r="B64" s="26"/>
      <c r="C64" s="23"/>
      <c r="D64" s="24"/>
      <c r="J64" s="15"/>
    </row>
    <row r="65" spans="1:19" ht="15.6" x14ac:dyDescent="0.25">
      <c r="A65" s="9"/>
      <c r="B65" s="27"/>
      <c r="C65" s="19" t="str">
        <f ca="1">+CONCATENATE(K65,".- ",G65)</f>
        <v>11.- 0</v>
      </c>
      <c r="D65" s="20"/>
      <c r="E65" s="9"/>
      <c r="F65" s="9"/>
      <c r="G65" s="36">
        <f ca="1">IF(J66="FIN","",LOOKUP(I65,DATOS!A:A,DATOS!G:G))</f>
        <v>0</v>
      </c>
      <c r="H65" s="36">
        <f ca="1">IF(J66="FIN",0,LOOKUP(I65,DATOS!A:A,DATOS!N:N))</f>
        <v>0</v>
      </c>
      <c r="I65" s="31">
        <f>+I59+1</f>
        <v>245</v>
      </c>
      <c r="J65" s="56">
        <f>IF(LOOKUP(I65,DATOS!A:A,DATOS!C:C)=0,J59,(LOOKUP(I65,DATOS!A:A,DATOS!C:C)))</f>
        <v>4</v>
      </c>
      <c r="K65" s="18">
        <f>+K59+1</f>
        <v>11</v>
      </c>
      <c r="L65" s="16" t="s">
        <v>31</v>
      </c>
      <c r="M65" s="16" t="s">
        <v>32</v>
      </c>
      <c r="N65" s="16" t="s">
        <v>37</v>
      </c>
      <c r="O65" s="16" t="s">
        <v>33</v>
      </c>
      <c r="P65" s="16" t="s">
        <v>34</v>
      </c>
      <c r="Q65" s="16" t="s">
        <v>35</v>
      </c>
      <c r="R65" s="16" t="str">
        <f ca="1">CONCATENATE("X",H65)</f>
        <v>X0</v>
      </c>
      <c r="S65" s="16" t="s">
        <v>36</v>
      </c>
    </row>
    <row r="66" spans="1:19" ht="15.6" x14ac:dyDescent="0.25">
      <c r="A66" s="185">
        <f ca="1">IF($E$2="X",0,IF(K67&gt;2,H65,K67))</f>
        <v>0</v>
      </c>
      <c r="B66" s="25"/>
      <c r="C66" s="21" t="str">
        <f ca="1">+CONCATENATE(I66," ",G66)</f>
        <v>a) 0</v>
      </c>
      <c r="D66" s="22"/>
      <c r="G66" s="34">
        <f ca="1">IF(J66="FIN","",LOOKUP(I65,DATOS!A:A,DATOS!J:J))</f>
        <v>0</v>
      </c>
      <c r="I66" s="31" t="s">
        <v>53</v>
      </c>
      <c r="J66" s="37" t="str">
        <f>IF(J60="FIN","FIN",IF(J65=J59,"","FIN"))</f>
        <v/>
      </c>
      <c r="K66" s="16" t="s">
        <v>5</v>
      </c>
      <c r="L66" s="16">
        <f ca="1">IF(M66&gt;0,0,P66)</f>
        <v>0</v>
      </c>
      <c r="M66" s="16">
        <f ca="1">IF(P67&gt;0,1,0)</f>
        <v>0</v>
      </c>
      <c r="N66" s="16">
        <f ca="1">IF(M66=1,-1/COUNTA(Q66:Q69),0)</f>
        <v>0</v>
      </c>
      <c r="O66" s="16">
        <f>COUNTA(B66:B69)</f>
        <v>0</v>
      </c>
      <c r="P66" s="16">
        <f ca="1">COUNTIF(R66:R69,R65)</f>
        <v>0</v>
      </c>
      <c r="Q66" s="17" t="s">
        <v>0</v>
      </c>
      <c r="R66" s="16" t="str">
        <f>CONCATENATE(B66,Q66)</f>
        <v>A</v>
      </c>
      <c r="S66" s="16">
        <f ca="1">IF(P66&gt;0,P66+O66,O66*3)</f>
        <v>0</v>
      </c>
    </row>
    <row r="67" spans="1:19" ht="15.6" x14ac:dyDescent="0.25">
      <c r="A67" s="185"/>
      <c r="B67" s="25"/>
      <c r="C67" s="21" t="str">
        <f ca="1">+CONCATENATE(I67," ",G67)</f>
        <v>b) 0</v>
      </c>
      <c r="D67" s="22"/>
      <c r="G67" s="34">
        <f ca="1">IF(J66="FIN","",LOOKUP(I65,DATOS!A:A,DATOS!K:K))</f>
        <v>0</v>
      </c>
      <c r="I67" s="31" t="s">
        <v>52</v>
      </c>
      <c r="K67" s="16">
        <f ca="1">S66</f>
        <v>0</v>
      </c>
      <c r="L67" s="16"/>
      <c r="M67" s="16"/>
      <c r="N67" s="16"/>
      <c r="O67" s="16"/>
      <c r="P67" s="16">
        <f ca="1">O66-P66</f>
        <v>0</v>
      </c>
      <c r="Q67" s="17" t="s">
        <v>1</v>
      </c>
      <c r="R67" s="16" t="str">
        <f>CONCATENATE(B67,Q67)</f>
        <v>B</v>
      </c>
      <c r="S67" s="16"/>
    </row>
    <row r="68" spans="1:19" ht="15.6" x14ac:dyDescent="0.25">
      <c r="A68" s="185"/>
      <c r="B68" s="25"/>
      <c r="C68" s="21" t="str">
        <f ca="1">+CONCATENATE(I68," ",G68)</f>
        <v>c) 0</v>
      </c>
      <c r="D68" s="22"/>
      <c r="G68" s="34">
        <f ca="1">IF(J66="FIN","",LOOKUP(I65,DATOS!A:A,DATOS!L:L))</f>
        <v>0</v>
      </c>
      <c r="I68" s="31" t="s">
        <v>51</v>
      </c>
      <c r="K68" s="16"/>
      <c r="L68" s="16"/>
      <c r="M68" s="16"/>
      <c r="N68" s="16"/>
      <c r="O68" s="16"/>
      <c r="P68" s="16"/>
      <c r="Q68" s="17" t="s">
        <v>2</v>
      </c>
      <c r="R68" s="16" t="str">
        <f>CONCATENATE(B68,Q68)</f>
        <v>C</v>
      </c>
      <c r="S68" s="16"/>
    </row>
    <row r="69" spans="1:19" ht="15.6" x14ac:dyDescent="0.25">
      <c r="A69" s="185"/>
      <c r="B69" s="25"/>
      <c r="C69" s="21" t="str">
        <f ca="1">+CONCATENATE(I69," ",G69)</f>
        <v>d) 0</v>
      </c>
      <c r="D69" s="22"/>
      <c r="G69" s="34">
        <f ca="1">IF(J66="FIN","",LOOKUP(I65,DATOS!A:A,DATOS!M:M))</f>
        <v>0</v>
      </c>
      <c r="I69" s="31" t="s">
        <v>43</v>
      </c>
      <c r="K69" s="16"/>
      <c r="L69" s="16"/>
      <c r="M69" s="16"/>
      <c r="N69" s="16"/>
      <c r="O69" s="16"/>
      <c r="P69" s="16"/>
      <c r="Q69" s="17" t="s">
        <v>3</v>
      </c>
      <c r="R69" s="16" t="str">
        <f>CONCATENATE(B69,Q69)</f>
        <v>D</v>
      </c>
      <c r="S69" s="16"/>
    </row>
    <row r="70" spans="1:19" ht="15.6" x14ac:dyDescent="0.25">
      <c r="A70" s="9"/>
      <c r="B70" s="26"/>
      <c r="C70" s="23"/>
      <c r="D70" s="24"/>
      <c r="J70" s="15"/>
    </row>
    <row r="71" spans="1:19" ht="15.6" x14ac:dyDescent="0.25">
      <c r="A71" s="9"/>
      <c r="B71" s="27"/>
      <c r="C71" s="19" t="str">
        <f ca="1">+CONCATENATE(K71,".- ",G71)</f>
        <v>12.- 0</v>
      </c>
      <c r="D71" s="20"/>
      <c r="E71" s="9"/>
      <c r="F71" s="9"/>
      <c r="G71" s="36">
        <f ca="1">IF(J72="FIN","",LOOKUP(I71,DATOS!A:A,DATOS!G:G))</f>
        <v>0</v>
      </c>
      <c r="H71" s="36">
        <f ca="1">IF(J72="FIN",0,LOOKUP(I71,DATOS!A:A,DATOS!N:N))</f>
        <v>0</v>
      </c>
      <c r="I71" s="31">
        <f>+I65+1</f>
        <v>246</v>
      </c>
      <c r="J71" s="56">
        <f>IF(LOOKUP(I71,DATOS!A:A,DATOS!C:C)=0,J65,(LOOKUP(I71,DATOS!A:A,DATOS!C:C)))</f>
        <v>4</v>
      </c>
      <c r="K71" s="18">
        <f>+K65+1</f>
        <v>12</v>
      </c>
      <c r="L71" s="16" t="s">
        <v>31</v>
      </c>
      <c r="M71" s="16" t="s">
        <v>32</v>
      </c>
      <c r="N71" s="16" t="s">
        <v>37</v>
      </c>
      <c r="O71" s="16" t="s">
        <v>33</v>
      </c>
      <c r="P71" s="16" t="s">
        <v>34</v>
      </c>
      <c r="Q71" s="16" t="s">
        <v>35</v>
      </c>
      <c r="R71" s="16" t="str">
        <f ca="1">CONCATENATE("X",H71)</f>
        <v>X0</v>
      </c>
      <c r="S71" s="16" t="s">
        <v>36</v>
      </c>
    </row>
    <row r="72" spans="1:19" ht="15.6" x14ac:dyDescent="0.25">
      <c r="A72" s="185">
        <f ca="1">IF($E$2="X",0,IF(K73&gt;2,H71,K73))</f>
        <v>0</v>
      </c>
      <c r="B72" s="25"/>
      <c r="C72" s="21" t="str">
        <f ca="1">+CONCATENATE(I72," ",G72)</f>
        <v>a) 0</v>
      </c>
      <c r="D72" s="22"/>
      <c r="G72" s="34">
        <f ca="1">IF(J72="FIN","",LOOKUP(I71,DATOS!A:A,DATOS!J:J))</f>
        <v>0</v>
      </c>
      <c r="I72" s="31" t="s">
        <v>53</v>
      </c>
      <c r="J72" s="37" t="str">
        <f>IF(J66="FIN","FIN",IF(J71=J65,"","FIN"))</f>
        <v/>
      </c>
      <c r="K72" s="16" t="s">
        <v>5</v>
      </c>
      <c r="L72" s="16">
        <f ca="1">IF(M72&gt;0,0,P72)</f>
        <v>0</v>
      </c>
      <c r="M72" s="16">
        <f ca="1">IF(P73&gt;0,1,0)</f>
        <v>0</v>
      </c>
      <c r="N72" s="16">
        <f ca="1">IF(M72=1,-1/COUNTA(Q72:Q75),0)</f>
        <v>0</v>
      </c>
      <c r="O72" s="16">
        <f>COUNTA(B72:B75)</f>
        <v>0</v>
      </c>
      <c r="P72" s="16">
        <f ca="1">COUNTIF(R72:R75,R71)</f>
        <v>0</v>
      </c>
      <c r="Q72" s="17" t="s">
        <v>0</v>
      </c>
      <c r="R72" s="16" t="str">
        <f>CONCATENATE(B72,Q72)</f>
        <v>A</v>
      </c>
      <c r="S72" s="16">
        <f ca="1">IF(P72&gt;0,P72+O72,O72*3)</f>
        <v>0</v>
      </c>
    </row>
    <row r="73" spans="1:19" ht="15.6" x14ac:dyDescent="0.25">
      <c r="A73" s="185"/>
      <c r="B73" s="25"/>
      <c r="C73" s="21" t="str">
        <f ca="1">+CONCATENATE(I73," ",G73)</f>
        <v>b) 0</v>
      </c>
      <c r="D73" s="22"/>
      <c r="G73" s="34">
        <f ca="1">IF(J72="FIN","",LOOKUP(I71,DATOS!A:A,DATOS!K:K))</f>
        <v>0</v>
      </c>
      <c r="I73" s="31" t="s">
        <v>52</v>
      </c>
      <c r="K73" s="16">
        <f ca="1">S72</f>
        <v>0</v>
      </c>
      <c r="L73" s="16"/>
      <c r="M73" s="16"/>
      <c r="N73" s="16"/>
      <c r="O73" s="16"/>
      <c r="P73" s="16">
        <f ca="1">O72-P72</f>
        <v>0</v>
      </c>
      <c r="Q73" s="17" t="s">
        <v>1</v>
      </c>
      <c r="R73" s="16" t="str">
        <f>CONCATENATE(B73,Q73)</f>
        <v>B</v>
      </c>
      <c r="S73" s="16"/>
    </row>
    <row r="74" spans="1:19" ht="15.6" x14ac:dyDescent="0.25">
      <c r="A74" s="185"/>
      <c r="B74" s="25"/>
      <c r="C74" s="21" t="str">
        <f ca="1">+CONCATENATE(I74," ",G74)</f>
        <v>c) 0</v>
      </c>
      <c r="D74" s="22"/>
      <c r="G74" s="34">
        <f ca="1">IF(J72="FIN","",LOOKUP(I71,DATOS!A:A,DATOS!L:L))</f>
        <v>0</v>
      </c>
      <c r="I74" s="31" t="s">
        <v>51</v>
      </c>
      <c r="K74" s="16"/>
      <c r="L74" s="16"/>
      <c r="M74" s="16"/>
      <c r="N74" s="16"/>
      <c r="O74" s="16"/>
      <c r="P74" s="16"/>
      <c r="Q74" s="17" t="s">
        <v>2</v>
      </c>
      <c r="R74" s="16" t="str">
        <f>CONCATENATE(B74,Q74)</f>
        <v>C</v>
      </c>
      <c r="S74" s="16"/>
    </row>
    <row r="75" spans="1:19" ht="15.6" x14ac:dyDescent="0.25">
      <c r="A75" s="185"/>
      <c r="B75" s="25"/>
      <c r="C75" s="21" t="str">
        <f ca="1">+CONCATENATE(I75," ",G75)</f>
        <v>d) 0</v>
      </c>
      <c r="D75" s="22"/>
      <c r="G75" s="34">
        <f ca="1">IF(J72="FIN","",LOOKUP(I71,DATOS!A:A,DATOS!M:M))</f>
        <v>0</v>
      </c>
      <c r="I75" s="31" t="s">
        <v>43</v>
      </c>
      <c r="K75" s="16"/>
      <c r="L75" s="16"/>
      <c r="M75" s="16"/>
      <c r="N75" s="16"/>
      <c r="O75" s="16"/>
      <c r="P75" s="16"/>
      <c r="Q75" s="17" t="s">
        <v>3</v>
      </c>
      <c r="R75" s="16" t="str">
        <f>CONCATENATE(B75,Q75)</f>
        <v>D</v>
      </c>
      <c r="S75" s="16"/>
    </row>
    <row r="76" spans="1:19" ht="15.6" x14ac:dyDescent="0.25">
      <c r="A76" s="9"/>
      <c r="B76" s="26"/>
      <c r="C76" s="23"/>
      <c r="D76" s="24"/>
      <c r="J76" s="15"/>
    </row>
    <row r="77" spans="1:19" ht="15.6" x14ac:dyDescent="0.25">
      <c r="A77" s="9"/>
      <c r="B77" s="27"/>
      <c r="C77" s="19" t="str">
        <f ca="1">+CONCATENATE(K77,".- ",G77)</f>
        <v>13.- 0</v>
      </c>
      <c r="D77" s="20"/>
      <c r="E77" s="9"/>
      <c r="F77" s="9"/>
      <c r="G77" s="36">
        <f ca="1">IF(J78="FIN","",LOOKUP(I77,DATOS!A:A,DATOS!G:G))</f>
        <v>0</v>
      </c>
      <c r="H77" s="36">
        <f ca="1">IF(J78="FIN",0,LOOKUP(I77,DATOS!A:A,DATOS!N:N))</f>
        <v>0</v>
      </c>
      <c r="I77" s="31">
        <f>+I71+1</f>
        <v>247</v>
      </c>
      <c r="J77" s="56">
        <f>IF(LOOKUP(I77,DATOS!A:A,DATOS!C:C)=0,J71,(LOOKUP(I77,DATOS!A:A,DATOS!C:C)))</f>
        <v>4</v>
      </c>
      <c r="K77" s="18">
        <f>+K71+1</f>
        <v>13</v>
      </c>
      <c r="L77" s="16" t="s">
        <v>31</v>
      </c>
      <c r="M77" s="16" t="s">
        <v>32</v>
      </c>
      <c r="N77" s="16" t="s">
        <v>37</v>
      </c>
      <c r="O77" s="16" t="s">
        <v>33</v>
      </c>
      <c r="P77" s="16" t="s">
        <v>34</v>
      </c>
      <c r="Q77" s="16" t="s">
        <v>35</v>
      </c>
      <c r="R77" s="16" t="str">
        <f ca="1">CONCATENATE("X",H77)</f>
        <v>X0</v>
      </c>
      <c r="S77" s="16" t="s">
        <v>36</v>
      </c>
    </row>
    <row r="78" spans="1:19" ht="15.6" x14ac:dyDescent="0.25">
      <c r="A78" s="185">
        <f ca="1">IF($E$2="X",0,IF(K79&gt;2,H77,K79))</f>
        <v>0</v>
      </c>
      <c r="B78" s="25"/>
      <c r="C78" s="21" t="str">
        <f ca="1">+CONCATENATE(I78," ",G78)</f>
        <v>a) 0</v>
      </c>
      <c r="D78" s="22"/>
      <c r="G78" s="34">
        <f ca="1">IF(J78="FIN","",LOOKUP(I77,DATOS!A:A,DATOS!J:J))</f>
        <v>0</v>
      </c>
      <c r="I78" s="31" t="s">
        <v>53</v>
      </c>
      <c r="J78" s="37" t="str">
        <f>IF(J72="FIN","FIN",IF(J77=J71,"","FIN"))</f>
        <v/>
      </c>
      <c r="K78" s="16" t="s">
        <v>5</v>
      </c>
      <c r="L78" s="16">
        <f ca="1">IF(M78&gt;0,0,P78)</f>
        <v>0</v>
      </c>
      <c r="M78" s="16">
        <f ca="1">IF(P79&gt;0,1,0)</f>
        <v>0</v>
      </c>
      <c r="N78" s="16">
        <f ca="1">IF(M78=1,-1/COUNTA(Q78:Q81),0)</f>
        <v>0</v>
      </c>
      <c r="O78" s="16">
        <f>COUNTA(B78:B81)</f>
        <v>0</v>
      </c>
      <c r="P78" s="16">
        <f ca="1">COUNTIF(R78:R81,R77)</f>
        <v>0</v>
      </c>
      <c r="Q78" s="17" t="s">
        <v>0</v>
      </c>
      <c r="R78" s="16" t="str">
        <f>CONCATENATE(B78,Q78)</f>
        <v>A</v>
      </c>
      <c r="S78" s="16">
        <f ca="1">IF(P78&gt;0,P78+O78,O78*3)</f>
        <v>0</v>
      </c>
    </row>
    <row r="79" spans="1:19" ht="15.6" x14ac:dyDescent="0.25">
      <c r="A79" s="185"/>
      <c r="B79" s="25"/>
      <c r="C79" s="21" t="str">
        <f ca="1">+CONCATENATE(I79," ",G79)</f>
        <v>b) 0</v>
      </c>
      <c r="D79" s="22"/>
      <c r="G79" s="34">
        <f ca="1">IF(J78="FIN","",LOOKUP(I77,DATOS!A:A,DATOS!K:K))</f>
        <v>0</v>
      </c>
      <c r="I79" s="31" t="s">
        <v>52</v>
      </c>
      <c r="K79" s="16">
        <f ca="1">S78</f>
        <v>0</v>
      </c>
      <c r="L79" s="16"/>
      <c r="M79" s="16"/>
      <c r="N79" s="16"/>
      <c r="O79" s="16"/>
      <c r="P79" s="16">
        <f ca="1">O78-P78</f>
        <v>0</v>
      </c>
      <c r="Q79" s="17" t="s">
        <v>1</v>
      </c>
      <c r="R79" s="16" t="str">
        <f>CONCATENATE(B79,Q79)</f>
        <v>B</v>
      </c>
      <c r="S79" s="16"/>
    </row>
    <row r="80" spans="1:19" ht="15.6" x14ac:dyDescent="0.25">
      <c r="A80" s="185"/>
      <c r="B80" s="25"/>
      <c r="C80" s="21" t="str">
        <f ca="1">+CONCATENATE(I80," ",G80)</f>
        <v>c) 0</v>
      </c>
      <c r="D80" s="22"/>
      <c r="G80" s="34">
        <f ca="1">IF(J78="FIN","",LOOKUP(I77,DATOS!A:A,DATOS!L:L))</f>
        <v>0</v>
      </c>
      <c r="I80" s="31" t="s">
        <v>51</v>
      </c>
      <c r="K80" s="16"/>
      <c r="L80" s="16"/>
      <c r="M80" s="16"/>
      <c r="N80" s="16"/>
      <c r="O80" s="16"/>
      <c r="P80" s="16"/>
      <c r="Q80" s="17" t="s">
        <v>2</v>
      </c>
      <c r="R80" s="16" t="str">
        <f>CONCATENATE(B80,Q80)</f>
        <v>C</v>
      </c>
      <c r="S80" s="16"/>
    </row>
    <row r="81" spans="1:19" ht="15.6" x14ac:dyDescent="0.25">
      <c r="A81" s="185"/>
      <c r="B81" s="25"/>
      <c r="C81" s="21" t="str">
        <f ca="1">+CONCATENATE(I81," ",G81)</f>
        <v>d) 0</v>
      </c>
      <c r="D81" s="22"/>
      <c r="G81" s="34">
        <f ca="1">IF(J78="FIN","",LOOKUP(I77,DATOS!A:A,DATOS!M:M))</f>
        <v>0</v>
      </c>
      <c r="I81" s="31" t="s">
        <v>43</v>
      </c>
      <c r="K81" s="16"/>
      <c r="L81" s="16"/>
      <c r="M81" s="16"/>
      <c r="N81" s="16"/>
      <c r="O81" s="16"/>
      <c r="P81" s="16"/>
      <c r="Q81" s="17" t="s">
        <v>3</v>
      </c>
      <c r="R81" s="16" t="str">
        <f>CONCATENATE(B81,Q81)</f>
        <v>D</v>
      </c>
      <c r="S81" s="16"/>
    </row>
    <row r="82" spans="1:19" ht="15.6" x14ac:dyDescent="0.25">
      <c r="A82" s="9"/>
      <c r="B82" s="26"/>
      <c r="C82" s="23"/>
      <c r="D82" s="24"/>
      <c r="J82" s="15"/>
    </row>
    <row r="83" spans="1:19" ht="15.6" x14ac:dyDescent="0.25">
      <c r="A83" s="9"/>
      <c r="B83" s="27"/>
      <c r="C83" s="19" t="str">
        <f ca="1">+CONCATENATE(K83,".- ",G83)</f>
        <v>14.- 0</v>
      </c>
      <c r="D83" s="20"/>
      <c r="E83" s="9"/>
      <c r="F83" s="9"/>
      <c r="G83" s="36">
        <f ca="1">IF(J84="FIN","",LOOKUP(I83,DATOS!A:A,DATOS!G:G))</f>
        <v>0</v>
      </c>
      <c r="H83" s="36">
        <f ca="1">IF(J84="FIN",0,LOOKUP(I83,DATOS!A:A,DATOS!N:N))</f>
        <v>0</v>
      </c>
      <c r="I83" s="31">
        <f>+I77+1</f>
        <v>248</v>
      </c>
      <c r="J83" s="56">
        <f>IF(LOOKUP(I83,DATOS!A:A,DATOS!C:C)=0,J77,(LOOKUP(I83,DATOS!A:A,DATOS!C:C)))</f>
        <v>4</v>
      </c>
      <c r="K83" s="18">
        <f>+K77+1</f>
        <v>14</v>
      </c>
      <c r="L83" s="16" t="s">
        <v>31</v>
      </c>
      <c r="M83" s="16" t="s">
        <v>32</v>
      </c>
      <c r="N83" s="16" t="s">
        <v>37</v>
      </c>
      <c r="O83" s="16" t="s">
        <v>33</v>
      </c>
      <c r="P83" s="16" t="s">
        <v>34</v>
      </c>
      <c r="Q83" s="16" t="s">
        <v>35</v>
      </c>
      <c r="R83" s="16" t="str">
        <f ca="1">CONCATENATE("X",H83)</f>
        <v>X0</v>
      </c>
      <c r="S83" s="16" t="s">
        <v>36</v>
      </c>
    </row>
    <row r="84" spans="1:19" ht="15.6" x14ac:dyDescent="0.25">
      <c r="A84" s="185">
        <f ca="1">IF($E$2="X",0,IF(K85&gt;2,H83,K85))</f>
        <v>0</v>
      </c>
      <c r="B84" s="25"/>
      <c r="C84" s="21" t="str">
        <f ca="1">+CONCATENATE(I84," ",G84)</f>
        <v>a) 0</v>
      </c>
      <c r="D84" s="22"/>
      <c r="G84" s="34">
        <f ca="1">IF(J84="FIN","",LOOKUP(I83,DATOS!A:A,DATOS!J:J))</f>
        <v>0</v>
      </c>
      <c r="I84" s="31" t="s">
        <v>53</v>
      </c>
      <c r="J84" s="37" t="str">
        <f>IF(J78="FIN","FIN",IF(J83=J77,"","FIN"))</f>
        <v/>
      </c>
      <c r="K84" s="16" t="s">
        <v>5</v>
      </c>
      <c r="L84" s="16">
        <f ca="1">IF(M84&gt;0,0,P84)</f>
        <v>0</v>
      </c>
      <c r="M84" s="16">
        <f ca="1">IF(P85&gt;0,1,0)</f>
        <v>0</v>
      </c>
      <c r="N84" s="16">
        <f ca="1">IF(M84=1,-1/COUNTA(Q84:Q87),0)</f>
        <v>0</v>
      </c>
      <c r="O84" s="16">
        <f>COUNTA(B84:B87)</f>
        <v>0</v>
      </c>
      <c r="P84" s="16">
        <f ca="1">COUNTIF(R84:R87,R83)</f>
        <v>0</v>
      </c>
      <c r="Q84" s="17" t="s">
        <v>0</v>
      </c>
      <c r="R84" s="16" t="str">
        <f>CONCATENATE(B84,Q84)</f>
        <v>A</v>
      </c>
      <c r="S84" s="16">
        <f ca="1">IF(P84&gt;0,P84+O84,O84*3)</f>
        <v>0</v>
      </c>
    </row>
    <row r="85" spans="1:19" ht="15.6" x14ac:dyDescent="0.25">
      <c r="A85" s="185"/>
      <c r="B85" s="25"/>
      <c r="C85" s="21" t="str">
        <f ca="1">+CONCATENATE(I85," ",G85)</f>
        <v>b) 0</v>
      </c>
      <c r="D85" s="22"/>
      <c r="G85" s="34">
        <f ca="1">IF(J84="FIN","",LOOKUP(I83,DATOS!A:A,DATOS!K:K))</f>
        <v>0</v>
      </c>
      <c r="I85" s="31" t="s">
        <v>52</v>
      </c>
      <c r="K85" s="16">
        <f ca="1">S84</f>
        <v>0</v>
      </c>
      <c r="L85" s="16"/>
      <c r="M85" s="16"/>
      <c r="N85" s="16"/>
      <c r="O85" s="16"/>
      <c r="P85" s="16">
        <f ca="1">O84-P84</f>
        <v>0</v>
      </c>
      <c r="Q85" s="17" t="s">
        <v>1</v>
      </c>
      <c r="R85" s="16" t="str">
        <f>CONCATENATE(B85,Q85)</f>
        <v>B</v>
      </c>
      <c r="S85" s="16"/>
    </row>
    <row r="86" spans="1:19" ht="15.6" x14ac:dyDescent="0.25">
      <c r="A86" s="185"/>
      <c r="B86" s="25"/>
      <c r="C86" s="21" t="str">
        <f ca="1">+CONCATENATE(I86," ",G86)</f>
        <v>c) 0</v>
      </c>
      <c r="D86" s="22"/>
      <c r="G86" s="34">
        <f ca="1">IF(J84="FIN","",LOOKUP(I83,DATOS!A:A,DATOS!L:L))</f>
        <v>0</v>
      </c>
      <c r="I86" s="31" t="s">
        <v>51</v>
      </c>
      <c r="K86" s="16"/>
      <c r="L86" s="16"/>
      <c r="M86" s="16"/>
      <c r="N86" s="16"/>
      <c r="O86" s="16"/>
      <c r="P86" s="16"/>
      <c r="Q86" s="17" t="s">
        <v>2</v>
      </c>
      <c r="R86" s="16" t="str">
        <f>CONCATENATE(B86,Q86)</f>
        <v>C</v>
      </c>
      <c r="S86" s="16"/>
    </row>
    <row r="87" spans="1:19" ht="15.6" x14ac:dyDescent="0.25">
      <c r="A87" s="185"/>
      <c r="B87" s="25"/>
      <c r="C87" s="21" t="str">
        <f ca="1">+CONCATENATE(I87," ",G87)</f>
        <v>d) 0</v>
      </c>
      <c r="D87" s="22"/>
      <c r="G87" s="34">
        <f ca="1">IF(J84="FIN","",LOOKUP(I83,DATOS!A:A,DATOS!M:M))</f>
        <v>0</v>
      </c>
      <c r="I87" s="31" t="s">
        <v>43</v>
      </c>
      <c r="K87" s="16"/>
      <c r="L87" s="16"/>
      <c r="M87" s="16"/>
      <c r="N87" s="16"/>
      <c r="O87" s="16"/>
      <c r="P87" s="16"/>
      <c r="Q87" s="17" t="s">
        <v>3</v>
      </c>
      <c r="R87" s="16" t="str">
        <f>CONCATENATE(B87,Q87)</f>
        <v>D</v>
      </c>
      <c r="S87" s="16"/>
    </row>
    <row r="88" spans="1:19" ht="15.6" x14ac:dyDescent="0.25">
      <c r="A88" s="9"/>
      <c r="B88" s="26"/>
      <c r="C88" s="23"/>
      <c r="D88" s="24"/>
      <c r="J88" s="15"/>
    </row>
    <row r="89" spans="1:19" ht="15.6" x14ac:dyDescent="0.25">
      <c r="A89" s="9"/>
      <c r="B89" s="27"/>
      <c r="C89" s="19" t="str">
        <f ca="1">+CONCATENATE(K89,".- ",G89)</f>
        <v>15.- 0</v>
      </c>
      <c r="D89" s="20"/>
      <c r="E89" s="9"/>
      <c r="F89" s="9"/>
      <c r="G89" s="36">
        <f ca="1">IF(J90="FIN","",LOOKUP(I89,DATOS!A:A,DATOS!G:G))</f>
        <v>0</v>
      </c>
      <c r="H89" s="36">
        <f ca="1">IF(J90="FIN",0,LOOKUP(I89,DATOS!A:A,DATOS!N:N))</f>
        <v>0</v>
      </c>
      <c r="I89" s="31">
        <f>+I83+1</f>
        <v>249</v>
      </c>
      <c r="J89" s="56">
        <f>IF(LOOKUP(I89,DATOS!A:A,DATOS!C:C)=0,J83,(LOOKUP(I89,DATOS!A:A,DATOS!C:C)))</f>
        <v>4</v>
      </c>
      <c r="K89" s="18">
        <f>+K83+1</f>
        <v>15</v>
      </c>
      <c r="L89" s="16" t="s">
        <v>31</v>
      </c>
      <c r="M89" s="16" t="s">
        <v>32</v>
      </c>
      <c r="N89" s="16" t="s">
        <v>37</v>
      </c>
      <c r="O89" s="16" t="s">
        <v>33</v>
      </c>
      <c r="P89" s="16" t="s">
        <v>34</v>
      </c>
      <c r="Q89" s="16" t="s">
        <v>35</v>
      </c>
      <c r="R89" s="16" t="str">
        <f ca="1">CONCATENATE("X",H89)</f>
        <v>X0</v>
      </c>
      <c r="S89" s="16" t="s">
        <v>36</v>
      </c>
    </row>
    <row r="90" spans="1:19" ht="15.6" x14ac:dyDescent="0.25">
      <c r="A90" s="185">
        <f ca="1">IF($E$2="X",0,IF(K91&gt;2,H89,K91))</f>
        <v>0</v>
      </c>
      <c r="B90" s="25"/>
      <c r="C90" s="21" t="str">
        <f ca="1">+CONCATENATE(I90," ",G90)</f>
        <v>a) 0</v>
      </c>
      <c r="D90" s="22"/>
      <c r="G90" s="34">
        <f ca="1">IF(J90="FIN","",LOOKUP(I89,DATOS!A:A,DATOS!J:J))</f>
        <v>0</v>
      </c>
      <c r="I90" s="31" t="s">
        <v>53</v>
      </c>
      <c r="J90" s="37" t="str">
        <f>IF(J84="FIN","FIN",IF(J89=J83,"","FIN"))</f>
        <v/>
      </c>
      <c r="K90" s="16" t="s">
        <v>5</v>
      </c>
      <c r="L90" s="16">
        <f ca="1">IF(M90&gt;0,0,P90)</f>
        <v>0</v>
      </c>
      <c r="M90" s="16">
        <f ca="1">IF(P91&gt;0,1,0)</f>
        <v>0</v>
      </c>
      <c r="N90" s="16">
        <f ca="1">IF(M90=1,-1/COUNTA(Q90:Q93),0)</f>
        <v>0</v>
      </c>
      <c r="O90" s="16">
        <f>COUNTA(B90:B93)</f>
        <v>0</v>
      </c>
      <c r="P90" s="16">
        <f ca="1">COUNTIF(R90:R93,R89)</f>
        <v>0</v>
      </c>
      <c r="Q90" s="17" t="s">
        <v>0</v>
      </c>
      <c r="R90" s="16" t="str">
        <f>CONCATENATE(B90,Q90)</f>
        <v>A</v>
      </c>
      <c r="S90" s="16">
        <f ca="1">IF(P90&gt;0,P90+O90,O90*3)</f>
        <v>0</v>
      </c>
    </row>
    <row r="91" spans="1:19" ht="15.6" x14ac:dyDescent="0.25">
      <c r="A91" s="185"/>
      <c r="B91" s="25"/>
      <c r="C91" s="21" t="str">
        <f ca="1">+CONCATENATE(I91," ",G91)</f>
        <v>b) 0</v>
      </c>
      <c r="D91" s="22"/>
      <c r="G91" s="34">
        <f ca="1">IF(J90="FIN","",LOOKUP(I89,DATOS!A:A,DATOS!K:K))</f>
        <v>0</v>
      </c>
      <c r="I91" s="31" t="s">
        <v>52</v>
      </c>
      <c r="K91" s="16">
        <f ca="1">S90</f>
        <v>0</v>
      </c>
      <c r="L91" s="16"/>
      <c r="M91" s="16"/>
      <c r="N91" s="16"/>
      <c r="O91" s="16"/>
      <c r="P91" s="16">
        <f ca="1">O90-P90</f>
        <v>0</v>
      </c>
      <c r="Q91" s="17" t="s">
        <v>1</v>
      </c>
      <c r="R91" s="16" t="str">
        <f>CONCATENATE(B91,Q91)</f>
        <v>B</v>
      </c>
      <c r="S91" s="16"/>
    </row>
    <row r="92" spans="1:19" ht="15.6" x14ac:dyDescent="0.25">
      <c r="A92" s="185"/>
      <c r="B92" s="25"/>
      <c r="C92" s="21" t="str">
        <f ca="1">+CONCATENATE(I92," ",G92)</f>
        <v>c) 0</v>
      </c>
      <c r="D92" s="22"/>
      <c r="G92" s="34">
        <f ca="1">IF(J90="FIN","",LOOKUP(I89,DATOS!A:A,DATOS!L:L))</f>
        <v>0</v>
      </c>
      <c r="I92" s="31" t="s">
        <v>51</v>
      </c>
      <c r="K92" s="16"/>
      <c r="L92" s="16"/>
      <c r="M92" s="16"/>
      <c r="N92" s="16"/>
      <c r="O92" s="16"/>
      <c r="P92" s="16"/>
      <c r="Q92" s="17" t="s">
        <v>2</v>
      </c>
      <c r="R92" s="16" t="str">
        <f>CONCATENATE(B92,Q92)</f>
        <v>C</v>
      </c>
      <c r="S92" s="16"/>
    </row>
    <row r="93" spans="1:19" ht="15.6" x14ac:dyDescent="0.25">
      <c r="A93" s="185"/>
      <c r="B93" s="25"/>
      <c r="C93" s="21" t="str">
        <f ca="1">+CONCATENATE(I93," ",G93)</f>
        <v>d) 0</v>
      </c>
      <c r="D93" s="22"/>
      <c r="G93" s="34">
        <f ca="1">IF(J90="FIN","",LOOKUP(I89,DATOS!A:A,DATOS!M:M))</f>
        <v>0</v>
      </c>
      <c r="I93" s="31" t="s">
        <v>43</v>
      </c>
      <c r="K93" s="16"/>
      <c r="L93" s="16"/>
      <c r="M93" s="16"/>
      <c r="N93" s="16"/>
      <c r="O93" s="16"/>
      <c r="P93" s="16"/>
      <c r="Q93" s="17" t="s">
        <v>3</v>
      </c>
      <c r="R93" s="16" t="str">
        <f>CONCATENATE(B93,Q93)</f>
        <v>D</v>
      </c>
      <c r="S93" s="16"/>
    </row>
    <row r="94" spans="1:19" ht="15.6" x14ac:dyDescent="0.25">
      <c r="A94" s="9"/>
      <c r="B94" s="26"/>
      <c r="C94" s="23"/>
      <c r="D94" s="24"/>
      <c r="J94" s="15"/>
    </row>
    <row r="95" spans="1:19" ht="15.6" x14ac:dyDescent="0.25">
      <c r="A95" s="9"/>
      <c r="B95" s="27"/>
      <c r="C95" s="19" t="str">
        <f ca="1">+CONCATENATE(K95,".- ",G95)</f>
        <v>16.- 0</v>
      </c>
      <c r="D95" s="20"/>
      <c r="E95" s="9"/>
      <c r="F95" s="9"/>
      <c r="G95" s="36">
        <f ca="1">IF(J96="FIN","",LOOKUP(I95,DATOS!A:A,DATOS!G:G))</f>
        <v>0</v>
      </c>
      <c r="H95" s="36">
        <f ca="1">IF(J96="FIN",0,LOOKUP(I95,DATOS!A:A,DATOS!N:N))</f>
        <v>0</v>
      </c>
      <c r="I95" s="31">
        <f>+I89+1</f>
        <v>250</v>
      </c>
      <c r="J95" s="56">
        <f>IF(LOOKUP(I95,DATOS!A:A,DATOS!C:C)=0,J89,(LOOKUP(I95,DATOS!A:A,DATOS!C:C)))</f>
        <v>4</v>
      </c>
      <c r="K95" s="18">
        <f>+K89+1</f>
        <v>16</v>
      </c>
      <c r="L95" s="16" t="s">
        <v>31</v>
      </c>
      <c r="M95" s="16" t="s">
        <v>32</v>
      </c>
      <c r="N95" s="16" t="s">
        <v>37</v>
      </c>
      <c r="O95" s="16" t="s">
        <v>33</v>
      </c>
      <c r="P95" s="16" t="s">
        <v>34</v>
      </c>
      <c r="Q95" s="16" t="s">
        <v>35</v>
      </c>
      <c r="R95" s="16" t="str">
        <f ca="1">CONCATENATE("X",H95)</f>
        <v>X0</v>
      </c>
      <c r="S95" s="16" t="s">
        <v>36</v>
      </c>
    </row>
    <row r="96" spans="1:19" ht="15.6" x14ac:dyDescent="0.25">
      <c r="A96" s="185">
        <f ca="1">IF($E$2="X",0,IF(K97&gt;2,H95,K97))</f>
        <v>0</v>
      </c>
      <c r="B96" s="25"/>
      <c r="C96" s="21" t="str">
        <f ca="1">+CONCATENATE(I96," ",G96)</f>
        <v>a) 0</v>
      </c>
      <c r="D96" s="22"/>
      <c r="G96" s="34">
        <f ca="1">IF(J96="FIN","",LOOKUP(I95,DATOS!A:A,DATOS!J:J))</f>
        <v>0</v>
      </c>
      <c r="I96" s="31" t="s">
        <v>53</v>
      </c>
      <c r="J96" s="37" t="str">
        <f>IF(J90="FIN","FIN",IF(J95=J89,"","FIN"))</f>
        <v/>
      </c>
      <c r="K96" s="16" t="s">
        <v>5</v>
      </c>
      <c r="L96" s="16">
        <f ca="1">IF(M96&gt;0,0,P96)</f>
        <v>0</v>
      </c>
      <c r="M96" s="16">
        <f ca="1">IF(P97&gt;0,1,0)</f>
        <v>0</v>
      </c>
      <c r="N96" s="16">
        <f ca="1">IF(M96=1,-1/COUNTA(Q96:Q99),0)</f>
        <v>0</v>
      </c>
      <c r="O96" s="16">
        <f>COUNTA(B96:B99)</f>
        <v>0</v>
      </c>
      <c r="P96" s="16">
        <f ca="1">COUNTIF(R96:R99,R95)</f>
        <v>0</v>
      </c>
      <c r="Q96" s="17" t="s">
        <v>0</v>
      </c>
      <c r="R96" s="16" t="str">
        <f>CONCATENATE(B96,Q96)</f>
        <v>A</v>
      </c>
      <c r="S96" s="16">
        <f ca="1">IF(P96&gt;0,P96+O96,O96*3)</f>
        <v>0</v>
      </c>
    </row>
    <row r="97" spans="1:19" ht="15.6" x14ac:dyDescent="0.25">
      <c r="A97" s="185"/>
      <c r="B97" s="25"/>
      <c r="C97" s="21" t="str">
        <f ca="1">+CONCATENATE(I97," ",G97)</f>
        <v>b) 0</v>
      </c>
      <c r="D97" s="22"/>
      <c r="G97" s="34">
        <f ca="1">IF(J96="FIN","",LOOKUP(I95,DATOS!A:A,DATOS!K:K))</f>
        <v>0</v>
      </c>
      <c r="I97" s="31" t="s">
        <v>52</v>
      </c>
      <c r="K97" s="16">
        <f ca="1">S96</f>
        <v>0</v>
      </c>
      <c r="L97" s="16"/>
      <c r="M97" s="16"/>
      <c r="N97" s="16"/>
      <c r="O97" s="16"/>
      <c r="P97" s="16">
        <f ca="1">O96-P96</f>
        <v>0</v>
      </c>
      <c r="Q97" s="17" t="s">
        <v>1</v>
      </c>
      <c r="R97" s="16" t="str">
        <f>CONCATENATE(B97,Q97)</f>
        <v>B</v>
      </c>
      <c r="S97" s="16"/>
    </row>
    <row r="98" spans="1:19" ht="15.6" x14ac:dyDescent="0.25">
      <c r="A98" s="185"/>
      <c r="B98" s="25"/>
      <c r="C98" s="21" t="str">
        <f ca="1">+CONCATENATE(I98," ",G98)</f>
        <v>c) 0</v>
      </c>
      <c r="D98" s="22"/>
      <c r="G98" s="34">
        <f ca="1">IF(J96="FIN","",LOOKUP(I95,DATOS!A:A,DATOS!L:L))</f>
        <v>0</v>
      </c>
      <c r="I98" s="31" t="s">
        <v>51</v>
      </c>
      <c r="K98" s="16"/>
      <c r="L98" s="16"/>
      <c r="M98" s="16"/>
      <c r="N98" s="16"/>
      <c r="O98" s="16"/>
      <c r="P98" s="16"/>
      <c r="Q98" s="17" t="s">
        <v>2</v>
      </c>
      <c r="R98" s="16" t="str">
        <f>CONCATENATE(B98,Q98)</f>
        <v>C</v>
      </c>
      <c r="S98" s="16"/>
    </row>
    <row r="99" spans="1:19" ht="15.6" x14ac:dyDescent="0.25">
      <c r="A99" s="185"/>
      <c r="B99" s="25"/>
      <c r="C99" s="21" t="str">
        <f ca="1">+CONCATENATE(I99," ",G99)</f>
        <v>d) 0</v>
      </c>
      <c r="D99" s="22"/>
      <c r="G99" s="34">
        <f ca="1">IF(J96="FIN","",LOOKUP(I95,DATOS!A:A,DATOS!M:M))</f>
        <v>0</v>
      </c>
      <c r="I99" s="31" t="s">
        <v>43</v>
      </c>
      <c r="K99" s="16"/>
      <c r="L99" s="16"/>
      <c r="M99" s="16"/>
      <c r="N99" s="16"/>
      <c r="O99" s="16"/>
      <c r="P99" s="16"/>
      <c r="Q99" s="17" t="s">
        <v>3</v>
      </c>
      <c r="R99" s="16" t="str">
        <f>CONCATENATE(B99,Q99)</f>
        <v>D</v>
      </c>
      <c r="S99" s="16"/>
    </row>
    <row r="100" spans="1:19" ht="15.6" x14ac:dyDescent="0.25">
      <c r="A100" s="9"/>
      <c r="B100" s="26"/>
      <c r="C100" s="23"/>
      <c r="D100" s="24"/>
      <c r="J100" s="15"/>
    </row>
    <row r="101" spans="1:19" ht="15.6" x14ac:dyDescent="0.25">
      <c r="A101" s="9"/>
      <c r="B101" s="27"/>
      <c r="C101" s="19" t="str">
        <f ca="1">+CONCATENATE(K101,".- ",G101)</f>
        <v>17.- 0</v>
      </c>
      <c r="D101" s="20"/>
      <c r="E101" s="9"/>
      <c r="F101" s="9"/>
      <c r="G101" s="36">
        <f ca="1">IF(J102="FIN","",LOOKUP(I101,DATOS!A:A,DATOS!G:G))</f>
        <v>0</v>
      </c>
      <c r="H101" s="36">
        <f ca="1">IF(J102="FIN",0,LOOKUP(I101,DATOS!A:A,DATOS!N:N))</f>
        <v>0</v>
      </c>
      <c r="I101" s="31">
        <f>+I95+1</f>
        <v>251</v>
      </c>
      <c r="J101" s="56">
        <f>IF(LOOKUP(I101,DATOS!A:A,DATOS!C:C)=0,J95,(LOOKUP(I101,DATOS!A:A,DATOS!C:C)))</f>
        <v>4</v>
      </c>
      <c r="K101" s="18">
        <f>+K95+1</f>
        <v>17</v>
      </c>
      <c r="L101" s="16" t="s">
        <v>31</v>
      </c>
      <c r="M101" s="16" t="s">
        <v>32</v>
      </c>
      <c r="N101" s="16" t="s">
        <v>37</v>
      </c>
      <c r="O101" s="16" t="s">
        <v>33</v>
      </c>
      <c r="P101" s="16" t="s">
        <v>34</v>
      </c>
      <c r="Q101" s="16" t="s">
        <v>35</v>
      </c>
      <c r="R101" s="16" t="str">
        <f ca="1">CONCATENATE("X",H101)</f>
        <v>X0</v>
      </c>
      <c r="S101" s="16" t="s">
        <v>36</v>
      </c>
    </row>
    <row r="102" spans="1:19" ht="15.6" x14ac:dyDescent="0.25">
      <c r="A102" s="185">
        <f ca="1">IF($E$2="X",0,IF(K103&gt;2,H101,K103))</f>
        <v>0</v>
      </c>
      <c r="B102" s="25"/>
      <c r="C102" s="21" t="str">
        <f ca="1">+CONCATENATE(I102," ",G102)</f>
        <v>a) 0</v>
      </c>
      <c r="D102" s="22"/>
      <c r="G102" s="34">
        <f ca="1">IF(J102="FIN","",LOOKUP(I101,DATOS!A:A,DATOS!J:J))</f>
        <v>0</v>
      </c>
      <c r="I102" s="31" t="s">
        <v>53</v>
      </c>
      <c r="J102" s="37" t="str">
        <f>IF(J96="FIN","FIN",IF(J101=J95,"","FIN"))</f>
        <v/>
      </c>
      <c r="K102" s="16" t="s">
        <v>5</v>
      </c>
      <c r="L102" s="16">
        <f ca="1">IF(M102&gt;0,0,P102)</f>
        <v>0</v>
      </c>
      <c r="M102" s="16">
        <f ca="1">IF(P103&gt;0,1,0)</f>
        <v>0</v>
      </c>
      <c r="N102" s="16">
        <f ca="1">IF(M102=1,-1/COUNTA(Q102:Q105),0)</f>
        <v>0</v>
      </c>
      <c r="O102" s="16">
        <f>COUNTA(B102:B105)</f>
        <v>0</v>
      </c>
      <c r="P102" s="16">
        <f ca="1">COUNTIF(R102:R105,R101)</f>
        <v>0</v>
      </c>
      <c r="Q102" s="17" t="s">
        <v>0</v>
      </c>
      <c r="R102" s="16" t="str">
        <f>CONCATENATE(B102,Q102)</f>
        <v>A</v>
      </c>
      <c r="S102" s="16">
        <f ca="1">IF(P102&gt;0,P102+O102,O102*3)</f>
        <v>0</v>
      </c>
    </row>
    <row r="103" spans="1:19" ht="15.6" x14ac:dyDescent="0.25">
      <c r="A103" s="185"/>
      <c r="B103" s="25"/>
      <c r="C103" s="21" t="str">
        <f ca="1">+CONCATENATE(I103," ",G103)</f>
        <v>b) 0</v>
      </c>
      <c r="D103" s="22"/>
      <c r="G103" s="34">
        <f ca="1">IF(J102="FIN","",LOOKUP(I101,DATOS!A:A,DATOS!K:K))</f>
        <v>0</v>
      </c>
      <c r="I103" s="31" t="s">
        <v>52</v>
      </c>
      <c r="K103" s="16">
        <f ca="1">S102</f>
        <v>0</v>
      </c>
      <c r="L103" s="16"/>
      <c r="M103" s="16"/>
      <c r="N103" s="16"/>
      <c r="O103" s="16"/>
      <c r="P103" s="16">
        <f ca="1">O102-P102</f>
        <v>0</v>
      </c>
      <c r="Q103" s="17" t="s">
        <v>1</v>
      </c>
      <c r="R103" s="16" t="str">
        <f>CONCATENATE(B103,Q103)</f>
        <v>B</v>
      </c>
      <c r="S103" s="16"/>
    </row>
    <row r="104" spans="1:19" ht="15.6" x14ac:dyDescent="0.25">
      <c r="A104" s="185"/>
      <c r="B104" s="25"/>
      <c r="C104" s="21" t="str">
        <f ca="1">+CONCATENATE(I104," ",G104)</f>
        <v>c) 0</v>
      </c>
      <c r="D104" s="22"/>
      <c r="G104" s="34">
        <f ca="1">IF(J102="FIN","",LOOKUP(I101,DATOS!A:A,DATOS!L:L))</f>
        <v>0</v>
      </c>
      <c r="I104" s="31" t="s">
        <v>51</v>
      </c>
      <c r="K104" s="16"/>
      <c r="L104" s="16"/>
      <c r="M104" s="16"/>
      <c r="N104" s="16"/>
      <c r="O104" s="16"/>
      <c r="P104" s="16"/>
      <c r="Q104" s="17" t="s">
        <v>2</v>
      </c>
      <c r="R104" s="16" t="str">
        <f>CONCATENATE(B104,Q104)</f>
        <v>C</v>
      </c>
      <c r="S104" s="16"/>
    </row>
    <row r="105" spans="1:19" ht="15.6" x14ac:dyDescent="0.25">
      <c r="A105" s="185"/>
      <c r="B105" s="25"/>
      <c r="C105" s="21" t="str">
        <f ca="1">+CONCATENATE(I105," ",G105)</f>
        <v>d) 0</v>
      </c>
      <c r="D105" s="22"/>
      <c r="G105" s="34">
        <f ca="1">IF(J102="FIN","",LOOKUP(I101,DATOS!A:A,DATOS!M:M))</f>
        <v>0</v>
      </c>
      <c r="I105" s="31" t="s">
        <v>43</v>
      </c>
      <c r="K105" s="16"/>
      <c r="L105" s="16"/>
      <c r="M105" s="16"/>
      <c r="N105" s="16"/>
      <c r="O105" s="16"/>
      <c r="P105" s="16"/>
      <c r="Q105" s="17" t="s">
        <v>3</v>
      </c>
      <c r="R105" s="16" t="str">
        <f>CONCATENATE(B105,Q105)</f>
        <v>D</v>
      </c>
      <c r="S105" s="16"/>
    </row>
    <row r="106" spans="1:19" ht="15.6" x14ac:dyDescent="0.25">
      <c r="A106" s="9"/>
      <c r="B106" s="26"/>
      <c r="C106" s="23"/>
      <c r="D106" s="24"/>
      <c r="J106" s="15"/>
    </row>
    <row r="107" spans="1:19" ht="15.6" x14ac:dyDescent="0.25">
      <c r="A107" s="9"/>
      <c r="B107" s="27"/>
      <c r="C107" s="19" t="str">
        <f ca="1">+CONCATENATE(K107,".- ",G107)</f>
        <v>18.- 0</v>
      </c>
      <c r="D107" s="20"/>
      <c r="E107" s="9"/>
      <c r="F107" s="9"/>
      <c r="G107" s="36">
        <f ca="1">IF(J108="FIN","",LOOKUP(I107,DATOS!A:A,DATOS!G:G))</f>
        <v>0</v>
      </c>
      <c r="H107" s="36">
        <f ca="1">IF(J108="FIN",0,LOOKUP(I107,DATOS!A:A,DATOS!N:N))</f>
        <v>0</v>
      </c>
      <c r="I107" s="31">
        <f>+I101+1</f>
        <v>252</v>
      </c>
      <c r="J107" s="56">
        <f>IF(LOOKUP(I107,DATOS!A:A,DATOS!C:C)=0,J101,(LOOKUP(I107,DATOS!A:A,DATOS!C:C)))</f>
        <v>4</v>
      </c>
      <c r="K107" s="18">
        <f>+K101+1</f>
        <v>18</v>
      </c>
      <c r="L107" s="16" t="s">
        <v>31</v>
      </c>
      <c r="M107" s="16" t="s">
        <v>32</v>
      </c>
      <c r="N107" s="16" t="s">
        <v>37</v>
      </c>
      <c r="O107" s="16" t="s">
        <v>33</v>
      </c>
      <c r="P107" s="16" t="s">
        <v>34</v>
      </c>
      <c r="Q107" s="16" t="s">
        <v>35</v>
      </c>
      <c r="R107" s="16" t="str">
        <f ca="1">CONCATENATE("X",H107)</f>
        <v>X0</v>
      </c>
      <c r="S107" s="16" t="s">
        <v>36</v>
      </c>
    </row>
    <row r="108" spans="1:19" ht="15.6" x14ac:dyDescent="0.25">
      <c r="A108" s="185">
        <f ca="1">IF($E$2="X",0,IF(K109&gt;2,H107,K109))</f>
        <v>0</v>
      </c>
      <c r="B108" s="25"/>
      <c r="C108" s="21" t="str">
        <f ca="1">+CONCATENATE(I108," ",G108)</f>
        <v>a) 0</v>
      </c>
      <c r="D108" s="22"/>
      <c r="G108" s="34">
        <f ca="1">IF(J108="FIN","",LOOKUP(I107,DATOS!A:A,DATOS!J:J))</f>
        <v>0</v>
      </c>
      <c r="I108" s="31" t="s">
        <v>53</v>
      </c>
      <c r="J108" s="37" t="str">
        <f>IF(J102="FIN","FIN",IF(J107=J101,"","FIN"))</f>
        <v/>
      </c>
      <c r="K108" s="16" t="s">
        <v>5</v>
      </c>
      <c r="L108" s="16">
        <f ca="1">IF(M108&gt;0,0,P108)</f>
        <v>0</v>
      </c>
      <c r="M108" s="16">
        <f ca="1">IF(P109&gt;0,1,0)</f>
        <v>0</v>
      </c>
      <c r="N108" s="16">
        <f ca="1">IF(M108=1,-1/COUNTA(Q108:Q111),0)</f>
        <v>0</v>
      </c>
      <c r="O108" s="16">
        <f>COUNTA(B108:B111)</f>
        <v>0</v>
      </c>
      <c r="P108" s="16">
        <f ca="1">COUNTIF(R108:R111,R107)</f>
        <v>0</v>
      </c>
      <c r="Q108" s="17" t="s">
        <v>0</v>
      </c>
      <c r="R108" s="16" t="str">
        <f>CONCATENATE(B108,Q108)</f>
        <v>A</v>
      </c>
      <c r="S108" s="16">
        <f ca="1">IF(P108&gt;0,P108+O108,O108*3)</f>
        <v>0</v>
      </c>
    </row>
    <row r="109" spans="1:19" ht="15.6" x14ac:dyDescent="0.25">
      <c r="A109" s="185"/>
      <c r="B109" s="25"/>
      <c r="C109" s="21" t="str">
        <f ca="1">+CONCATENATE(I109," ",G109)</f>
        <v>b) 0</v>
      </c>
      <c r="D109" s="22"/>
      <c r="G109" s="34">
        <f ca="1">IF(J108="FIN","",LOOKUP(I107,DATOS!A:A,DATOS!K:K))</f>
        <v>0</v>
      </c>
      <c r="I109" s="31" t="s">
        <v>52</v>
      </c>
      <c r="K109" s="16">
        <f ca="1">S108</f>
        <v>0</v>
      </c>
      <c r="L109" s="16"/>
      <c r="M109" s="16"/>
      <c r="N109" s="16"/>
      <c r="O109" s="16"/>
      <c r="P109" s="16">
        <f ca="1">O108-P108</f>
        <v>0</v>
      </c>
      <c r="Q109" s="17" t="s">
        <v>1</v>
      </c>
      <c r="R109" s="16" t="str">
        <f>CONCATENATE(B109,Q109)</f>
        <v>B</v>
      </c>
      <c r="S109" s="16"/>
    </row>
    <row r="110" spans="1:19" ht="15.6" x14ac:dyDescent="0.25">
      <c r="A110" s="185"/>
      <c r="B110" s="25"/>
      <c r="C110" s="21" t="str">
        <f ca="1">+CONCATENATE(I110," ",G110)</f>
        <v>c) 0</v>
      </c>
      <c r="D110" s="22"/>
      <c r="G110" s="34">
        <f ca="1">IF(J108="FIN","",LOOKUP(I107,DATOS!A:A,DATOS!L:L))</f>
        <v>0</v>
      </c>
      <c r="I110" s="31" t="s">
        <v>51</v>
      </c>
      <c r="K110" s="16"/>
      <c r="L110" s="16"/>
      <c r="M110" s="16"/>
      <c r="N110" s="16"/>
      <c r="O110" s="16"/>
      <c r="P110" s="16"/>
      <c r="Q110" s="17" t="s">
        <v>2</v>
      </c>
      <c r="R110" s="16" t="str">
        <f>CONCATENATE(B110,Q110)</f>
        <v>C</v>
      </c>
      <c r="S110" s="16"/>
    </row>
    <row r="111" spans="1:19" ht="15.6" x14ac:dyDescent="0.25">
      <c r="A111" s="185"/>
      <c r="B111" s="25"/>
      <c r="C111" s="21" t="str">
        <f ca="1">+CONCATENATE(I111," ",G111)</f>
        <v>d) 0</v>
      </c>
      <c r="D111" s="22"/>
      <c r="G111" s="34">
        <f ca="1">IF(J108="FIN","",LOOKUP(I107,DATOS!A:A,DATOS!M:M))</f>
        <v>0</v>
      </c>
      <c r="I111" s="31" t="s">
        <v>43</v>
      </c>
      <c r="K111" s="16"/>
      <c r="L111" s="16"/>
      <c r="M111" s="16"/>
      <c r="N111" s="16"/>
      <c r="O111" s="16"/>
      <c r="P111" s="16"/>
      <c r="Q111" s="17" t="s">
        <v>3</v>
      </c>
      <c r="R111" s="16" t="str">
        <f>CONCATENATE(B111,Q111)</f>
        <v>D</v>
      </c>
      <c r="S111" s="16"/>
    </row>
    <row r="112" spans="1:19" ht="15.6" x14ac:dyDescent="0.25">
      <c r="A112" s="9"/>
      <c r="B112" s="26"/>
      <c r="C112" s="23"/>
      <c r="D112" s="24"/>
      <c r="J112" s="15"/>
    </row>
    <row r="113" spans="1:19" ht="15.6" x14ac:dyDescent="0.25">
      <c r="A113" s="9"/>
      <c r="B113" s="27"/>
      <c r="C113" s="19" t="str">
        <f ca="1">+CONCATENATE(K113,".- ",G113)</f>
        <v>19.- 0</v>
      </c>
      <c r="D113" s="20"/>
      <c r="E113" s="9"/>
      <c r="F113" s="9"/>
      <c r="G113" s="36">
        <f ca="1">IF(J114="FIN","",LOOKUP(I113,DATOS!A:A,DATOS!G:G))</f>
        <v>0</v>
      </c>
      <c r="H113" s="36">
        <f ca="1">IF(J114="FIN",0,LOOKUP(I113,DATOS!A:A,DATOS!N:N))</f>
        <v>0</v>
      </c>
      <c r="I113" s="31">
        <f>+I107+1</f>
        <v>253</v>
      </c>
      <c r="J113" s="56">
        <f>IF(LOOKUP(I113,DATOS!A:A,DATOS!C:C)=0,J107,(LOOKUP(I113,DATOS!A:A,DATOS!C:C)))</f>
        <v>4</v>
      </c>
      <c r="K113" s="18">
        <f>+K107+1</f>
        <v>19</v>
      </c>
      <c r="L113" s="16" t="s">
        <v>31</v>
      </c>
      <c r="M113" s="16" t="s">
        <v>32</v>
      </c>
      <c r="N113" s="16" t="s">
        <v>37</v>
      </c>
      <c r="O113" s="16" t="s">
        <v>33</v>
      </c>
      <c r="P113" s="16" t="s">
        <v>34</v>
      </c>
      <c r="Q113" s="16" t="s">
        <v>35</v>
      </c>
      <c r="R113" s="16" t="str">
        <f ca="1">CONCATENATE("X",H113)</f>
        <v>X0</v>
      </c>
      <c r="S113" s="16" t="s">
        <v>36</v>
      </c>
    </row>
    <row r="114" spans="1:19" ht="15.6" x14ac:dyDescent="0.25">
      <c r="A114" s="185">
        <f ca="1">IF($E$2="X",0,IF(K115&gt;2,H113,K115))</f>
        <v>0</v>
      </c>
      <c r="B114" s="25"/>
      <c r="C114" s="21" t="str">
        <f ca="1">+CONCATENATE(I114," ",G114)</f>
        <v>a) 0</v>
      </c>
      <c r="D114" s="22"/>
      <c r="G114" s="34">
        <f ca="1">IF(J114="FIN","",LOOKUP(I113,DATOS!A:A,DATOS!J:J))</f>
        <v>0</v>
      </c>
      <c r="I114" s="31" t="s">
        <v>53</v>
      </c>
      <c r="J114" s="37" t="str">
        <f>IF(J108="FIN","FIN",IF(J113=J107,"","FIN"))</f>
        <v/>
      </c>
      <c r="K114" s="16" t="s">
        <v>5</v>
      </c>
      <c r="L114" s="16">
        <f ca="1">IF(M114&gt;0,0,P114)</f>
        <v>0</v>
      </c>
      <c r="M114" s="16">
        <f ca="1">IF(P115&gt;0,1,0)</f>
        <v>0</v>
      </c>
      <c r="N114" s="16">
        <f ca="1">IF(M114=1,-1/COUNTA(Q114:Q117),0)</f>
        <v>0</v>
      </c>
      <c r="O114" s="16">
        <f>COUNTA(B114:B117)</f>
        <v>0</v>
      </c>
      <c r="P114" s="16">
        <f ca="1">COUNTIF(R114:R117,R113)</f>
        <v>0</v>
      </c>
      <c r="Q114" s="17" t="s">
        <v>0</v>
      </c>
      <c r="R114" s="16" t="str">
        <f>CONCATENATE(B114,Q114)</f>
        <v>A</v>
      </c>
      <c r="S114" s="16">
        <f ca="1">IF(P114&gt;0,P114+O114,O114*3)</f>
        <v>0</v>
      </c>
    </row>
    <row r="115" spans="1:19" ht="15.6" x14ac:dyDescent="0.25">
      <c r="A115" s="185"/>
      <c r="B115" s="25"/>
      <c r="C115" s="21" t="str">
        <f ca="1">+CONCATENATE(I115," ",G115)</f>
        <v>b) 0</v>
      </c>
      <c r="D115" s="22"/>
      <c r="G115" s="34">
        <f ca="1">IF(J114="FIN","",LOOKUP(I113,DATOS!A:A,DATOS!K:K))</f>
        <v>0</v>
      </c>
      <c r="I115" s="31" t="s">
        <v>52</v>
      </c>
      <c r="K115" s="16">
        <f ca="1">S114</f>
        <v>0</v>
      </c>
      <c r="L115" s="16"/>
      <c r="M115" s="16"/>
      <c r="N115" s="16"/>
      <c r="O115" s="16"/>
      <c r="P115" s="16">
        <f ca="1">O114-P114</f>
        <v>0</v>
      </c>
      <c r="Q115" s="17" t="s">
        <v>1</v>
      </c>
      <c r="R115" s="16" t="str">
        <f>CONCATENATE(B115,Q115)</f>
        <v>B</v>
      </c>
      <c r="S115" s="16"/>
    </row>
    <row r="116" spans="1:19" ht="15.6" x14ac:dyDescent="0.25">
      <c r="A116" s="185"/>
      <c r="B116" s="25"/>
      <c r="C116" s="21" t="str">
        <f ca="1">+CONCATENATE(I116," ",G116)</f>
        <v>c) 0</v>
      </c>
      <c r="D116" s="22"/>
      <c r="G116" s="34">
        <f ca="1">IF(J114="FIN","",LOOKUP(I113,DATOS!A:A,DATOS!L:L))</f>
        <v>0</v>
      </c>
      <c r="I116" s="31" t="s">
        <v>51</v>
      </c>
      <c r="K116" s="16"/>
      <c r="L116" s="16"/>
      <c r="M116" s="16"/>
      <c r="N116" s="16"/>
      <c r="O116" s="16"/>
      <c r="P116" s="16"/>
      <c r="Q116" s="17" t="s">
        <v>2</v>
      </c>
      <c r="R116" s="16" t="str">
        <f>CONCATENATE(B116,Q116)</f>
        <v>C</v>
      </c>
      <c r="S116" s="16"/>
    </row>
    <row r="117" spans="1:19" ht="15.6" x14ac:dyDescent="0.25">
      <c r="A117" s="185"/>
      <c r="B117" s="25"/>
      <c r="C117" s="21" t="str">
        <f ca="1">+CONCATENATE(I117," ",G117)</f>
        <v>d) 0</v>
      </c>
      <c r="D117" s="22"/>
      <c r="G117" s="34">
        <f ca="1">IF(J114="FIN","",LOOKUP(I113,DATOS!A:A,DATOS!M:M))</f>
        <v>0</v>
      </c>
      <c r="I117" s="31" t="s">
        <v>43</v>
      </c>
      <c r="K117" s="16"/>
      <c r="L117" s="16"/>
      <c r="M117" s="16"/>
      <c r="N117" s="16"/>
      <c r="O117" s="16"/>
      <c r="P117" s="16"/>
      <c r="Q117" s="17" t="s">
        <v>3</v>
      </c>
      <c r="R117" s="16" t="str">
        <f>CONCATENATE(B117,Q117)</f>
        <v>D</v>
      </c>
      <c r="S117" s="16"/>
    </row>
    <row r="118" spans="1:19" ht="15.6" x14ac:dyDescent="0.25">
      <c r="A118" s="9"/>
      <c r="B118" s="26"/>
      <c r="C118" s="23"/>
      <c r="D118" s="24"/>
      <c r="J118" s="15"/>
    </row>
    <row r="119" spans="1:19" ht="15.6" x14ac:dyDescent="0.25">
      <c r="A119" s="9"/>
      <c r="B119" s="27"/>
      <c r="C119" s="19" t="str">
        <f ca="1">+CONCATENATE(K119,".- ",G119)</f>
        <v>20.- 0</v>
      </c>
      <c r="D119" s="20"/>
      <c r="E119" s="9"/>
      <c r="F119" s="9"/>
      <c r="G119" s="36">
        <f ca="1">IF(J120="FIN","",LOOKUP(I119,DATOS!A:A,DATOS!G:G))</f>
        <v>0</v>
      </c>
      <c r="H119" s="36">
        <f ca="1">IF(J120="FIN",0,LOOKUP(I119,DATOS!A:A,DATOS!N:N))</f>
        <v>0</v>
      </c>
      <c r="I119" s="31">
        <f>+I113+1</f>
        <v>254</v>
      </c>
      <c r="J119" s="56">
        <f>IF(LOOKUP(I119,DATOS!A:A,DATOS!C:C)=0,J113,(LOOKUP(I119,DATOS!A:A,DATOS!C:C)))</f>
        <v>4</v>
      </c>
      <c r="K119" s="18">
        <f>+K113+1</f>
        <v>20</v>
      </c>
      <c r="L119" s="16" t="s">
        <v>31</v>
      </c>
      <c r="M119" s="16" t="s">
        <v>32</v>
      </c>
      <c r="N119" s="16" t="s">
        <v>37</v>
      </c>
      <c r="O119" s="16" t="s">
        <v>33</v>
      </c>
      <c r="P119" s="16" t="s">
        <v>34</v>
      </c>
      <c r="Q119" s="16" t="s">
        <v>35</v>
      </c>
      <c r="R119" s="16" t="str">
        <f ca="1">CONCATENATE("X",H119)</f>
        <v>X0</v>
      </c>
      <c r="S119" s="16" t="s">
        <v>36</v>
      </c>
    </row>
    <row r="120" spans="1:19" ht="15.6" x14ac:dyDescent="0.25">
      <c r="A120" s="185">
        <f ca="1">IF($E$2="X",0,IF(K121&gt;2,H119,K121))</f>
        <v>0</v>
      </c>
      <c r="B120" s="25"/>
      <c r="C120" s="21" t="str">
        <f ca="1">+CONCATENATE(I120," ",G120)</f>
        <v>a) 0</v>
      </c>
      <c r="D120" s="22"/>
      <c r="G120" s="34">
        <f ca="1">IF(J120="FIN","",LOOKUP(I119,DATOS!A:A,DATOS!J:J))</f>
        <v>0</v>
      </c>
      <c r="I120" s="31" t="s">
        <v>53</v>
      </c>
      <c r="J120" s="37" t="str">
        <f>IF(J114="FIN","FIN",IF(J119=J113,"","FIN"))</f>
        <v/>
      </c>
      <c r="K120" s="16" t="s">
        <v>5</v>
      </c>
      <c r="L120" s="16">
        <f ca="1">IF(M120&gt;0,0,P120)</f>
        <v>0</v>
      </c>
      <c r="M120" s="16">
        <f ca="1">IF(P121&gt;0,1,0)</f>
        <v>0</v>
      </c>
      <c r="N120" s="16">
        <f ca="1">IF(M120=1,-1/COUNTA(Q120:Q123),0)</f>
        <v>0</v>
      </c>
      <c r="O120" s="16">
        <f>COUNTA(B120:B123)</f>
        <v>0</v>
      </c>
      <c r="P120" s="16">
        <f ca="1">COUNTIF(R120:R123,R119)</f>
        <v>0</v>
      </c>
      <c r="Q120" s="17" t="s">
        <v>0</v>
      </c>
      <c r="R120" s="16" t="str">
        <f>CONCATENATE(B120,Q120)</f>
        <v>A</v>
      </c>
      <c r="S120" s="16">
        <f ca="1">IF(P120&gt;0,P120+O120,O120*3)</f>
        <v>0</v>
      </c>
    </row>
    <row r="121" spans="1:19" ht="15.6" x14ac:dyDescent="0.25">
      <c r="A121" s="185"/>
      <c r="B121" s="25"/>
      <c r="C121" s="21" t="str">
        <f ca="1">+CONCATENATE(I121," ",G121)</f>
        <v>b) 0</v>
      </c>
      <c r="D121" s="22"/>
      <c r="G121" s="34">
        <f ca="1">IF(J120="FIN","",LOOKUP(I119,DATOS!A:A,DATOS!K:K))</f>
        <v>0</v>
      </c>
      <c r="I121" s="31" t="s">
        <v>52</v>
      </c>
      <c r="K121" s="16">
        <f ca="1">S120</f>
        <v>0</v>
      </c>
      <c r="L121" s="16"/>
      <c r="M121" s="16"/>
      <c r="N121" s="16"/>
      <c r="O121" s="16"/>
      <c r="P121" s="16">
        <f ca="1">O120-P120</f>
        <v>0</v>
      </c>
      <c r="Q121" s="17" t="s">
        <v>1</v>
      </c>
      <c r="R121" s="16" t="str">
        <f>CONCATENATE(B121,Q121)</f>
        <v>B</v>
      </c>
      <c r="S121" s="16"/>
    </row>
    <row r="122" spans="1:19" ht="15.6" x14ac:dyDescent="0.25">
      <c r="A122" s="185"/>
      <c r="B122" s="25"/>
      <c r="C122" s="21" t="str">
        <f ca="1">+CONCATENATE(I122," ",G122)</f>
        <v>c) 0</v>
      </c>
      <c r="D122" s="22"/>
      <c r="G122" s="34">
        <f ca="1">IF(J120="FIN","",LOOKUP(I119,DATOS!A:A,DATOS!L:L))</f>
        <v>0</v>
      </c>
      <c r="I122" s="31" t="s">
        <v>51</v>
      </c>
      <c r="K122" s="16"/>
      <c r="L122" s="16"/>
      <c r="M122" s="16"/>
      <c r="N122" s="16"/>
      <c r="O122" s="16"/>
      <c r="P122" s="16"/>
      <c r="Q122" s="17" t="s">
        <v>2</v>
      </c>
      <c r="R122" s="16" t="str">
        <f>CONCATENATE(B122,Q122)</f>
        <v>C</v>
      </c>
      <c r="S122" s="16"/>
    </row>
    <row r="123" spans="1:19" ht="15.6" x14ac:dyDescent="0.25">
      <c r="A123" s="185"/>
      <c r="B123" s="25"/>
      <c r="C123" s="21" t="str">
        <f ca="1">+CONCATENATE(I123," ",G123)</f>
        <v>d) 0</v>
      </c>
      <c r="D123" s="22"/>
      <c r="G123" s="34">
        <f ca="1">IF(J120="FIN","",LOOKUP(I119,DATOS!A:A,DATOS!M:M))</f>
        <v>0</v>
      </c>
      <c r="I123" s="31" t="s">
        <v>43</v>
      </c>
      <c r="K123" s="16"/>
      <c r="L123" s="16"/>
      <c r="M123" s="16"/>
      <c r="N123" s="16"/>
      <c r="O123" s="16"/>
      <c r="P123" s="16"/>
      <c r="Q123" s="17" t="s">
        <v>3</v>
      </c>
      <c r="R123" s="16" t="str">
        <f>CONCATENATE(B123,Q123)</f>
        <v>D</v>
      </c>
      <c r="S123" s="16"/>
    </row>
    <row r="124" spans="1:19" ht="15.6" x14ac:dyDescent="0.25">
      <c r="A124" s="9"/>
      <c r="B124" s="26"/>
      <c r="C124" s="23"/>
      <c r="D124" s="24"/>
      <c r="J124" s="15"/>
    </row>
    <row r="125" spans="1:19" ht="15.6" x14ac:dyDescent="0.25">
      <c r="A125" s="9"/>
      <c r="B125" s="27"/>
      <c r="C125" s="19" t="str">
        <f ca="1">+CONCATENATE(K125,".- ",G125)</f>
        <v>21.- 0</v>
      </c>
      <c r="D125" s="20"/>
      <c r="E125" s="9"/>
      <c r="F125" s="9"/>
      <c r="G125" s="36">
        <f ca="1">IF(J126="FIN","",LOOKUP(I125,DATOS!A:A,DATOS!G:G))</f>
        <v>0</v>
      </c>
      <c r="H125" s="36">
        <f ca="1">IF(J126="FIN",0,LOOKUP(I125,DATOS!A:A,DATOS!N:N))</f>
        <v>0</v>
      </c>
      <c r="I125" s="31">
        <f>+I119+1</f>
        <v>255</v>
      </c>
      <c r="J125" s="56">
        <f>IF(LOOKUP(I125,DATOS!A:A,DATOS!C:C)=0,J119,(LOOKUP(I125,DATOS!A:A,DATOS!C:C)))</f>
        <v>4</v>
      </c>
      <c r="K125" s="18">
        <f>+K119+1</f>
        <v>21</v>
      </c>
      <c r="L125" s="16" t="s">
        <v>31</v>
      </c>
      <c r="M125" s="16" t="s">
        <v>32</v>
      </c>
      <c r="N125" s="16" t="s">
        <v>37</v>
      </c>
      <c r="O125" s="16" t="s">
        <v>33</v>
      </c>
      <c r="P125" s="16" t="s">
        <v>34</v>
      </c>
      <c r="Q125" s="16" t="s">
        <v>35</v>
      </c>
      <c r="R125" s="16" t="str">
        <f ca="1">CONCATENATE("X",H125)</f>
        <v>X0</v>
      </c>
      <c r="S125" s="16" t="s">
        <v>36</v>
      </c>
    </row>
    <row r="126" spans="1:19" ht="15.6" x14ac:dyDescent="0.25">
      <c r="A126" s="185">
        <f ca="1">IF($E$2="X",0,IF(K127&gt;2,H125,K127))</f>
        <v>0</v>
      </c>
      <c r="B126" s="25"/>
      <c r="C126" s="21" t="str">
        <f ca="1">+CONCATENATE(I126," ",G126)</f>
        <v>a) 0</v>
      </c>
      <c r="D126" s="22"/>
      <c r="G126" s="34">
        <f ca="1">IF(J126="FIN","",LOOKUP(I125,DATOS!A:A,DATOS!J:J))</f>
        <v>0</v>
      </c>
      <c r="I126" s="31" t="s">
        <v>53</v>
      </c>
      <c r="J126" s="37" t="str">
        <f>IF(J120="FIN","FIN",IF(J125=J119,"","FIN"))</f>
        <v/>
      </c>
      <c r="K126" s="16" t="s">
        <v>5</v>
      </c>
      <c r="L126" s="16">
        <f ca="1">IF(M126&gt;0,0,P126)</f>
        <v>0</v>
      </c>
      <c r="M126" s="16">
        <f ca="1">IF(P127&gt;0,1,0)</f>
        <v>0</v>
      </c>
      <c r="N126" s="16">
        <f ca="1">IF(M126=1,-1/COUNTA(Q126:Q129),0)</f>
        <v>0</v>
      </c>
      <c r="O126" s="16">
        <f>COUNTA(B126:B129)</f>
        <v>0</v>
      </c>
      <c r="P126" s="16">
        <f ca="1">COUNTIF(R126:R129,R125)</f>
        <v>0</v>
      </c>
      <c r="Q126" s="17" t="s">
        <v>0</v>
      </c>
      <c r="R126" s="16" t="str">
        <f>CONCATENATE(B126,Q126)</f>
        <v>A</v>
      </c>
      <c r="S126" s="16">
        <f ca="1">IF(P126&gt;0,P126+O126,O126*3)</f>
        <v>0</v>
      </c>
    </row>
    <row r="127" spans="1:19" ht="15.6" x14ac:dyDescent="0.25">
      <c r="A127" s="185"/>
      <c r="B127" s="25"/>
      <c r="C127" s="21" t="str">
        <f ca="1">+CONCATENATE(I127," ",G127)</f>
        <v>b) 0</v>
      </c>
      <c r="D127" s="22"/>
      <c r="G127" s="34">
        <f ca="1">IF(J126="FIN","",LOOKUP(I125,DATOS!A:A,DATOS!K:K))</f>
        <v>0</v>
      </c>
      <c r="I127" s="31" t="s">
        <v>52</v>
      </c>
      <c r="K127" s="16">
        <f ca="1">S126</f>
        <v>0</v>
      </c>
      <c r="L127" s="16"/>
      <c r="M127" s="16"/>
      <c r="N127" s="16"/>
      <c r="O127" s="16"/>
      <c r="P127" s="16">
        <f ca="1">O126-P126</f>
        <v>0</v>
      </c>
      <c r="Q127" s="17" t="s">
        <v>1</v>
      </c>
      <c r="R127" s="16" t="str">
        <f>CONCATENATE(B127,Q127)</f>
        <v>B</v>
      </c>
      <c r="S127" s="16"/>
    </row>
    <row r="128" spans="1:19" ht="15.6" x14ac:dyDescent="0.25">
      <c r="A128" s="185"/>
      <c r="B128" s="25"/>
      <c r="C128" s="21" t="str">
        <f ca="1">+CONCATENATE(I128," ",G128)</f>
        <v>c) 0</v>
      </c>
      <c r="D128" s="22"/>
      <c r="G128" s="34">
        <f ca="1">IF(J126="FIN","",LOOKUP(I125,DATOS!A:A,DATOS!L:L))</f>
        <v>0</v>
      </c>
      <c r="I128" s="31" t="s">
        <v>51</v>
      </c>
      <c r="K128" s="16"/>
      <c r="L128" s="16"/>
      <c r="M128" s="16"/>
      <c r="N128" s="16"/>
      <c r="O128" s="16"/>
      <c r="P128" s="16"/>
      <c r="Q128" s="17" t="s">
        <v>2</v>
      </c>
      <c r="R128" s="16" t="str">
        <f>CONCATENATE(B128,Q128)</f>
        <v>C</v>
      </c>
      <c r="S128" s="16"/>
    </row>
    <row r="129" spans="1:19" ht="15.6" x14ac:dyDescent="0.25">
      <c r="A129" s="185"/>
      <c r="B129" s="25"/>
      <c r="C129" s="21" t="str">
        <f ca="1">+CONCATENATE(I129," ",G129)</f>
        <v>d) 0</v>
      </c>
      <c r="D129" s="22"/>
      <c r="G129" s="34">
        <f ca="1">IF(J126="FIN","",LOOKUP(I125,DATOS!A:A,DATOS!M:M))</f>
        <v>0</v>
      </c>
      <c r="I129" s="31" t="s">
        <v>43</v>
      </c>
      <c r="K129" s="16"/>
      <c r="L129" s="16"/>
      <c r="M129" s="16"/>
      <c r="N129" s="16"/>
      <c r="O129" s="16"/>
      <c r="P129" s="16"/>
      <c r="Q129" s="17" t="s">
        <v>3</v>
      </c>
      <c r="R129" s="16" t="str">
        <f>CONCATENATE(B129,Q129)</f>
        <v>D</v>
      </c>
      <c r="S129" s="16"/>
    </row>
    <row r="130" spans="1:19" ht="15.6" x14ac:dyDescent="0.25">
      <c r="A130" s="9"/>
      <c r="B130" s="26"/>
      <c r="C130" s="23"/>
      <c r="D130" s="24"/>
      <c r="J130" s="15"/>
    </row>
    <row r="131" spans="1:19" ht="15.6" x14ac:dyDescent="0.25">
      <c r="A131" s="9"/>
      <c r="B131" s="27"/>
      <c r="C131" s="19" t="str">
        <f ca="1">+CONCATENATE(K131,".- ",G131)</f>
        <v>22.- 0</v>
      </c>
      <c r="D131" s="20"/>
      <c r="E131" s="9"/>
      <c r="F131" s="9"/>
      <c r="G131" s="36">
        <f ca="1">IF(J132="FIN","",LOOKUP(I131,DATOS!A:A,DATOS!G:G))</f>
        <v>0</v>
      </c>
      <c r="H131" s="36">
        <f ca="1">IF(J132="FIN",0,LOOKUP(I131,DATOS!A:A,DATOS!N:N))</f>
        <v>0</v>
      </c>
      <c r="I131" s="31">
        <f>+I125+1</f>
        <v>256</v>
      </c>
      <c r="J131" s="56">
        <f>IF(LOOKUP(I131,DATOS!A:A,DATOS!C:C)=0,J125,(LOOKUP(I131,DATOS!A:A,DATOS!C:C)))</f>
        <v>4</v>
      </c>
      <c r="K131" s="18">
        <f>+K125+1</f>
        <v>22</v>
      </c>
      <c r="L131" s="16" t="s">
        <v>31</v>
      </c>
      <c r="M131" s="16" t="s">
        <v>32</v>
      </c>
      <c r="N131" s="16" t="s">
        <v>37</v>
      </c>
      <c r="O131" s="16" t="s">
        <v>33</v>
      </c>
      <c r="P131" s="16" t="s">
        <v>34</v>
      </c>
      <c r="Q131" s="16" t="s">
        <v>35</v>
      </c>
      <c r="R131" s="16" t="str">
        <f ca="1">CONCATENATE("X",H131)</f>
        <v>X0</v>
      </c>
      <c r="S131" s="16" t="s">
        <v>36</v>
      </c>
    </row>
    <row r="132" spans="1:19" ht="15.6" x14ac:dyDescent="0.25">
      <c r="A132" s="185">
        <f ca="1">IF($E$2="X",0,IF(K133&gt;2,H131,K133))</f>
        <v>0</v>
      </c>
      <c r="B132" s="25"/>
      <c r="C132" s="21" t="str">
        <f ca="1">+CONCATENATE(I132," ",G132)</f>
        <v>a) 0</v>
      </c>
      <c r="D132" s="22"/>
      <c r="G132" s="34">
        <f ca="1">IF(J132="FIN","",LOOKUP(I131,DATOS!A:A,DATOS!J:J))</f>
        <v>0</v>
      </c>
      <c r="I132" s="31" t="s">
        <v>53</v>
      </c>
      <c r="J132" s="37" t="str">
        <f>IF(J126="FIN","FIN",IF(J131=J125,"","FIN"))</f>
        <v/>
      </c>
      <c r="K132" s="16" t="s">
        <v>5</v>
      </c>
      <c r="L132" s="16">
        <f ca="1">IF(M132&gt;0,0,P132)</f>
        <v>0</v>
      </c>
      <c r="M132" s="16">
        <f ca="1">IF(P133&gt;0,1,0)</f>
        <v>0</v>
      </c>
      <c r="N132" s="16">
        <f ca="1">IF(M132=1,-1/COUNTA(Q132:Q135),0)</f>
        <v>0</v>
      </c>
      <c r="O132" s="16">
        <f>COUNTA(B132:B135)</f>
        <v>0</v>
      </c>
      <c r="P132" s="16">
        <f ca="1">COUNTIF(R132:R135,R131)</f>
        <v>0</v>
      </c>
      <c r="Q132" s="17" t="s">
        <v>0</v>
      </c>
      <c r="R132" s="16" t="str">
        <f>CONCATENATE(B132,Q132)</f>
        <v>A</v>
      </c>
      <c r="S132" s="16">
        <f ca="1">IF(P132&gt;0,P132+O132,O132*3)</f>
        <v>0</v>
      </c>
    </row>
    <row r="133" spans="1:19" ht="15.6" x14ac:dyDescent="0.25">
      <c r="A133" s="185"/>
      <c r="B133" s="25"/>
      <c r="C133" s="21" t="str">
        <f ca="1">+CONCATENATE(I133," ",G133)</f>
        <v>b) 0</v>
      </c>
      <c r="D133" s="22"/>
      <c r="G133" s="34">
        <f ca="1">IF(J132="FIN","",LOOKUP(I131,DATOS!A:A,DATOS!K:K))</f>
        <v>0</v>
      </c>
      <c r="I133" s="31" t="s">
        <v>52</v>
      </c>
      <c r="K133" s="16">
        <f ca="1">S132</f>
        <v>0</v>
      </c>
      <c r="L133" s="16"/>
      <c r="M133" s="16"/>
      <c r="N133" s="16"/>
      <c r="O133" s="16"/>
      <c r="P133" s="16">
        <f ca="1">O132-P132</f>
        <v>0</v>
      </c>
      <c r="Q133" s="17" t="s">
        <v>1</v>
      </c>
      <c r="R133" s="16" t="str">
        <f>CONCATENATE(B133,Q133)</f>
        <v>B</v>
      </c>
      <c r="S133" s="16"/>
    </row>
    <row r="134" spans="1:19" ht="15.6" x14ac:dyDescent="0.25">
      <c r="A134" s="185"/>
      <c r="B134" s="25"/>
      <c r="C134" s="21" t="str">
        <f ca="1">+CONCATENATE(I134," ",G134)</f>
        <v>c) 0</v>
      </c>
      <c r="D134" s="22"/>
      <c r="G134" s="34">
        <f ca="1">IF(J132="FIN","",LOOKUP(I131,DATOS!A:A,DATOS!L:L))</f>
        <v>0</v>
      </c>
      <c r="I134" s="31" t="s">
        <v>51</v>
      </c>
      <c r="K134" s="16"/>
      <c r="L134" s="16"/>
      <c r="M134" s="16"/>
      <c r="N134" s="16"/>
      <c r="O134" s="16"/>
      <c r="P134" s="16"/>
      <c r="Q134" s="17" t="s">
        <v>2</v>
      </c>
      <c r="R134" s="16" t="str">
        <f>CONCATENATE(B134,Q134)</f>
        <v>C</v>
      </c>
      <c r="S134" s="16"/>
    </row>
    <row r="135" spans="1:19" ht="15.6" x14ac:dyDescent="0.25">
      <c r="A135" s="185"/>
      <c r="B135" s="25"/>
      <c r="C135" s="21" t="str">
        <f ca="1">+CONCATENATE(I135," ",G135)</f>
        <v>d) 0</v>
      </c>
      <c r="D135" s="22"/>
      <c r="G135" s="34">
        <f ca="1">IF(J132="FIN","",LOOKUP(I131,DATOS!A:A,DATOS!M:M))</f>
        <v>0</v>
      </c>
      <c r="I135" s="31" t="s">
        <v>43</v>
      </c>
      <c r="K135" s="16"/>
      <c r="L135" s="16"/>
      <c r="M135" s="16"/>
      <c r="N135" s="16"/>
      <c r="O135" s="16"/>
      <c r="P135" s="16"/>
      <c r="Q135" s="17" t="s">
        <v>3</v>
      </c>
      <c r="R135" s="16" t="str">
        <f>CONCATENATE(B135,Q135)</f>
        <v>D</v>
      </c>
      <c r="S135" s="16"/>
    </row>
    <row r="136" spans="1:19" ht="15.6" x14ac:dyDescent="0.25">
      <c r="A136" s="9"/>
      <c r="B136" s="26"/>
      <c r="C136" s="23"/>
      <c r="D136" s="24"/>
      <c r="J136" s="15"/>
    </row>
    <row r="137" spans="1:19" ht="15.6" x14ac:dyDescent="0.25">
      <c r="A137" s="9"/>
      <c r="B137" s="27"/>
      <c r="C137" s="19" t="str">
        <f ca="1">+CONCATENATE(K137,".- ",G137)</f>
        <v>23.- 0</v>
      </c>
      <c r="D137" s="20"/>
      <c r="E137" s="9"/>
      <c r="F137" s="9"/>
      <c r="G137" s="36">
        <f ca="1">IF(J138="FIN","",LOOKUP(I137,DATOS!A:A,DATOS!G:G))</f>
        <v>0</v>
      </c>
      <c r="H137" s="36">
        <f ca="1">IF(J138="FIN",0,LOOKUP(I137,DATOS!A:A,DATOS!N:N))</f>
        <v>0</v>
      </c>
      <c r="I137" s="31">
        <f>+I131+1</f>
        <v>257</v>
      </c>
      <c r="J137" s="56">
        <f>IF(LOOKUP(I137,DATOS!A:A,DATOS!C:C)=0,J131,(LOOKUP(I137,DATOS!A:A,DATOS!C:C)))</f>
        <v>4</v>
      </c>
      <c r="K137" s="18">
        <f>+K131+1</f>
        <v>23</v>
      </c>
      <c r="L137" s="16" t="s">
        <v>31</v>
      </c>
      <c r="M137" s="16" t="s">
        <v>32</v>
      </c>
      <c r="N137" s="16" t="s">
        <v>37</v>
      </c>
      <c r="O137" s="16" t="s">
        <v>33</v>
      </c>
      <c r="P137" s="16" t="s">
        <v>34</v>
      </c>
      <c r="Q137" s="16" t="s">
        <v>35</v>
      </c>
      <c r="R137" s="16" t="str">
        <f ca="1">CONCATENATE("X",H137)</f>
        <v>X0</v>
      </c>
      <c r="S137" s="16" t="s">
        <v>36</v>
      </c>
    </row>
    <row r="138" spans="1:19" ht="15.6" x14ac:dyDescent="0.25">
      <c r="A138" s="185">
        <f ca="1">IF($E$2="X",0,IF(K139&gt;2,H137,K139))</f>
        <v>0</v>
      </c>
      <c r="B138" s="25"/>
      <c r="C138" s="21" t="str">
        <f ca="1">+CONCATENATE(I138," ",G138)</f>
        <v>a) 0</v>
      </c>
      <c r="D138" s="22"/>
      <c r="G138" s="34">
        <f ca="1">IF(J138="FIN","",LOOKUP(I137,DATOS!A:A,DATOS!J:J))</f>
        <v>0</v>
      </c>
      <c r="I138" s="31" t="s">
        <v>53</v>
      </c>
      <c r="J138" s="37" t="str">
        <f>IF(J132="FIN","FIN",IF(J137=J131,"","FIN"))</f>
        <v/>
      </c>
      <c r="K138" s="16" t="s">
        <v>5</v>
      </c>
      <c r="L138" s="16">
        <f ca="1">IF(M138&gt;0,0,P138)</f>
        <v>0</v>
      </c>
      <c r="M138" s="16">
        <f ca="1">IF(P139&gt;0,1,0)</f>
        <v>0</v>
      </c>
      <c r="N138" s="16">
        <f ca="1">IF(M138=1,-1/COUNTA(Q138:Q141),0)</f>
        <v>0</v>
      </c>
      <c r="O138" s="16">
        <f>COUNTA(B138:B141)</f>
        <v>0</v>
      </c>
      <c r="P138" s="16">
        <f ca="1">COUNTIF(R138:R141,R137)</f>
        <v>0</v>
      </c>
      <c r="Q138" s="17" t="s">
        <v>0</v>
      </c>
      <c r="R138" s="16" t="str">
        <f>CONCATENATE(B138,Q138)</f>
        <v>A</v>
      </c>
      <c r="S138" s="16">
        <f ca="1">IF(P138&gt;0,P138+O138,O138*3)</f>
        <v>0</v>
      </c>
    </row>
    <row r="139" spans="1:19" ht="15.6" x14ac:dyDescent="0.25">
      <c r="A139" s="185"/>
      <c r="B139" s="25"/>
      <c r="C139" s="21" t="str">
        <f ca="1">+CONCATENATE(I139," ",G139)</f>
        <v>b) 0</v>
      </c>
      <c r="D139" s="22"/>
      <c r="G139" s="34">
        <f ca="1">IF(J138="FIN","",LOOKUP(I137,DATOS!A:A,DATOS!K:K))</f>
        <v>0</v>
      </c>
      <c r="I139" s="31" t="s">
        <v>52</v>
      </c>
      <c r="K139" s="16">
        <f ca="1">S138</f>
        <v>0</v>
      </c>
      <c r="L139" s="16"/>
      <c r="M139" s="16"/>
      <c r="N139" s="16"/>
      <c r="O139" s="16"/>
      <c r="P139" s="16">
        <f ca="1">O138-P138</f>
        <v>0</v>
      </c>
      <c r="Q139" s="17" t="s">
        <v>1</v>
      </c>
      <c r="R139" s="16" t="str">
        <f>CONCATENATE(B139,Q139)</f>
        <v>B</v>
      </c>
      <c r="S139" s="16"/>
    </row>
    <row r="140" spans="1:19" ht="15.6" x14ac:dyDescent="0.25">
      <c r="A140" s="185"/>
      <c r="B140" s="25"/>
      <c r="C140" s="21" t="str">
        <f ca="1">+CONCATENATE(I140," ",G140)</f>
        <v>c) 0</v>
      </c>
      <c r="D140" s="22"/>
      <c r="G140" s="34">
        <f ca="1">IF(J138="FIN","",LOOKUP(I137,DATOS!A:A,DATOS!L:L))</f>
        <v>0</v>
      </c>
      <c r="I140" s="31" t="s">
        <v>51</v>
      </c>
      <c r="K140" s="16"/>
      <c r="L140" s="16"/>
      <c r="M140" s="16"/>
      <c r="N140" s="16"/>
      <c r="O140" s="16"/>
      <c r="P140" s="16"/>
      <c r="Q140" s="17" t="s">
        <v>2</v>
      </c>
      <c r="R140" s="16" t="str">
        <f>CONCATENATE(B140,Q140)</f>
        <v>C</v>
      </c>
      <c r="S140" s="16"/>
    </row>
    <row r="141" spans="1:19" ht="15.6" x14ac:dyDescent="0.25">
      <c r="A141" s="185"/>
      <c r="B141" s="25"/>
      <c r="C141" s="21" t="str">
        <f ca="1">+CONCATENATE(I141," ",G141)</f>
        <v>d) 0</v>
      </c>
      <c r="D141" s="22"/>
      <c r="G141" s="34">
        <f ca="1">IF(J138="FIN","",LOOKUP(I137,DATOS!A:A,DATOS!M:M))</f>
        <v>0</v>
      </c>
      <c r="I141" s="31" t="s">
        <v>43</v>
      </c>
      <c r="K141" s="16"/>
      <c r="L141" s="16"/>
      <c r="M141" s="16"/>
      <c r="N141" s="16"/>
      <c r="O141" s="16"/>
      <c r="P141" s="16"/>
      <c r="Q141" s="17" t="s">
        <v>3</v>
      </c>
      <c r="R141" s="16" t="str">
        <f>CONCATENATE(B141,Q141)</f>
        <v>D</v>
      </c>
      <c r="S141" s="16"/>
    </row>
    <row r="142" spans="1:19" ht="15.6" x14ac:dyDescent="0.25">
      <c r="A142" s="9"/>
      <c r="B142" s="26"/>
      <c r="C142" s="23"/>
      <c r="D142" s="24"/>
      <c r="J142" s="15"/>
    </row>
    <row r="143" spans="1:19" ht="15.6" x14ac:dyDescent="0.25">
      <c r="A143" s="9"/>
      <c r="B143" s="27"/>
      <c r="C143" s="19" t="str">
        <f ca="1">+CONCATENATE(K143,".- ",G143)</f>
        <v>24.- 0</v>
      </c>
      <c r="D143" s="20"/>
      <c r="E143" s="9"/>
      <c r="F143" s="9"/>
      <c r="G143" s="36">
        <f ca="1">IF(J144="FIN","",LOOKUP(I143,DATOS!A:A,DATOS!G:G))</f>
        <v>0</v>
      </c>
      <c r="H143" s="36">
        <f ca="1">IF(J144="FIN",0,LOOKUP(I143,DATOS!A:A,DATOS!N:N))</f>
        <v>0</v>
      </c>
      <c r="I143" s="31">
        <f>+I137+1</f>
        <v>258</v>
      </c>
      <c r="J143" s="56">
        <f>IF(LOOKUP(I143,DATOS!A:A,DATOS!C:C)=0,J137,(LOOKUP(I143,DATOS!A:A,DATOS!C:C)))</f>
        <v>4</v>
      </c>
      <c r="K143" s="18">
        <f>+K137+1</f>
        <v>24</v>
      </c>
      <c r="L143" s="16" t="s">
        <v>31</v>
      </c>
      <c r="M143" s="16" t="s">
        <v>32</v>
      </c>
      <c r="N143" s="16" t="s">
        <v>37</v>
      </c>
      <c r="O143" s="16" t="s">
        <v>33</v>
      </c>
      <c r="P143" s="16" t="s">
        <v>34</v>
      </c>
      <c r="Q143" s="16" t="s">
        <v>35</v>
      </c>
      <c r="R143" s="16" t="str">
        <f ca="1">CONCATENATE("X",H143)</f>
        <v>X0</v>
      </c>
      <c r="S143" s="16" t="s">
        <v>36</v>
      </c>
    </row>
    <row r="144" spans="1:19" ht="15.6" x14ac:dyDescent="0.25">
      <c r="A144" s="185">
        <f ca="1">IF($E$2="X",0,IF(K145&gt;2,H143,K145))</f>
        <v>0</v>
      </c>
      <c r="B144" s="25"/>
      <c r="C144" s="21" t="str">
        <f ca="1">+CONCATENATE(I144," ",G144)</f>
        <v>a) 0</v>
      </c>
      <c r="D144" s="22"/>
      <c r="G144" s="34">
        <f ca="1">IF(J144="FIN","",LOOKUP(I143,DATOS!A:A,DATOS!J:J))</f>
        <v>0</v>
      </c>
      <c r="I144" s="31" t="s">
        <v>53</v>
      </c>
      <c r="J144" s="37" t="str">
        <f>IF(J138="FIN","FIN",IF(J143=J137,"","FIN"))</f>
        <v/>
      </c>
      <c r="K144" s="16" t="s">
        <v>5</v>
      </c>
      <c r="L144" s="16">
        <f ca="1">IF(M144&gt;0,0,P144)</f>
        <v>0</v>
      </c>
      <c r="M144" s="16">
        <f ca="1">IF(P145&gt;0,1,0)</f>
        <v>0</v>
      </c>
      <c r="N144" s="16">
        <f ca="1">IF(M144=1,-1/COUNTA(Q144:Q147),0)</f>
        <v>0</v>
      </c>
      <c r="O144" s="16">
        <f>COUNTA(B144:B147)</f>
        <v>0</v>
      </c>
      <c r="P144" s="16">
        <f ca="1">COUNTIF(R144:R147,R143)</f>
        <v>0</v>
      </c>
      <c r="Q144" s="17" t="s">
        <v>0</v>
      </c>
      <c r="R144" s="16" t="str">
        <f>CONCATENATE(B144,Q144)</f>
        <v>A</v>
      </c>
      <c r="S144" s="16">
        <f ca="1">IF(P144&gt;0,P144+O144,O144*3)</f>
        <v>0</v>
      </c>
    </row>
    <row r="145" spans="1:19" ht="15.6" x14ac:dyDescent="0.25">
      <c r="A145" s="185"/>
      <c r="B145" s="25"/>
      <c r="C145" s="21" t="str">
        <f ca="1">+CONCATENATE(I145," ",G145)</f>
        <v>b) 0</v>
      </c>
      <c r="D145" s="22"/>
      <c r="G145" s="34">
        <f ca="1">IF(J144="FIN","",LOOKUP(I143,DATOS!A:A,DATOS!K:K))</f>
        <v>0</v>
      </c>
      <c r="I145" s="31" t="s">
        <v>52</v>
      </c>
      <c r="K145" s="16">
        <f ca="1">S144</f>
        <v>0</v>
      </c>
      <c r="L145" s="16"/>
      <c r="M145" s="16"/>
      <c r="N145" s="16"/>
      <c r="O145" s="16"/>
      <c r="P145" s="16">
        <f ca="1">O144-P144</f>
        <v>0</v>
      </c>
      <c r="Q145" s="17" t="s">
        <v>1</v>
      </c>
      <c r="R145" s="16" t="str">
        <f>CONCATENATE(B145,Q145)</f>
        <v>B</v>
      </c>
      <c r="S145" s="16"/>
    </row>
    <row r="146" spans="1:19" ht="15.6" x14ac:dyDescent="0.25">
      <c r="A146" s="185"/>
      <c r="B146" s="25"/>
      <c r="C146" s="21" t="str">
        <f ca="1">+CONCATENATE(I146," ",G146)</f>
        <v>c) 0</v>
      </c>
      <c r="D146" s="22"/>
      <c r="G146" s="34">
        <f ca="1">IF(J144="FIN","",LOOKUP(I143,DATOS!A:A,DATOS!L:L))</f>
        <v>0</v>
      </c>
      <c r="I146" s="31" t="s">
        <v>51</v>
      </c>
      <c r="K146" s="16"/>
      <c r="L146" s="16"/>
      <c r="M146" s="16"/>
      <c r="N146" s="16"/>
      <c r="O146" s="16"/>
      <c r="P146" s="16"/>
      <c r="Q146" s="17" t="s">
        <v>2</v>
      </c>
      <c r="R146" s="16" t="str">
        <f>CONCATENATE(B146,Q146)</f>
        <v>C</v>
      </c>
      <c r="S146" s="16"/>
    </row>
    <row r="147" spans="1:19" ht="15.6" x14ac:dyDescent="0.25">
      <c r="A147" s="185"/>
      <c r="B147" s="25"/>
      <c r="C147" s="21" t="str">
        <f ca="1">+CONCATENATE(I147," ",G147)</f>
        <v>d) 0</v>
      </c>
      <c r="D147" s="22"/>
      <c r="G147" s="34">
        <f ca="1">IF(J144="FIN","",LOOKUP(I143,DATOS!A:A,DATOS!M:M))</f>
        <v>0</v>
      </c>
      <c r="I147" s="31" t="s">
        <v>43</v>
      </c>
      <c r="K147" s="16"/>
      <c r="L147" s="16"/>
      <c r="M147" s="16"/>
      <c r="N147" s="16"/>
      <c r="O147" s="16"/>
      <c r="P147" s="16"/>
      <c r="Q147" s="17" t="s">
        <v>3</v>
      </c>
      <c r="R147" s="16" t="str">
        <f>CONCATENATE(B147,Q147)</f>
        <v>D</v>
      </c>
      <c r="S147" s="16"/>
    </row>
    <row r="148" spans="1:19" ht="15.6" x14ac:dyDescent="0.25">
      <c r="A148" s="9"/>
      <c r="B148" s="26"/>
      <c r="C148" s="23"/>
      <c r="D148" s="24"/>
      <c r="J148" s="15"/>
    </row>
    <row r="149" spans="1:19" ht="15.6" x14ac:dyDescent="0.25">
      <c r="A149" s="9"/>
      <c r="B149" s="27"/>
      <c r="C149" s="19" t="str">
        <f ca="1">+CONCATENATE(K149,".- ",G149)</f>
        <v>25.- 0</v>
      </c>
      <c r="D149" s="20"/>
      <c r="E149" s="9"/>
      <c r="F149" s="9"/>
      <c r="G149" s="36">
        <f ca="1">IF(J150="FIN","",LOOKUP(I149,DATOS!A:A,DATOS!G:G))</f>
        <v>0</v>
      </c>
      <c r="H149" s="36">
        <f ca="1">IF(J150="FIN",0,LOOKUP(I149,DATOS!A:A,DATOS!N:N))</f>
        <v>0</v>
      </c>
      <c r="I149" s="31">
        <f>+I143+1</f>
        <v>259</v>
      </c>
      <c r="J149" s="56">
        <f>IF(LOOKUP(I149,DATOS!A:A,DATOS!C:C)=0,J143,(LOOKUP(I149,DATOS!A:A,DATOS!C:C)))</f>
        <v>4</v>
      </c>
      <c r="K149" s="18">
        <f>+K143+1</f>
        <v>25</v>
      </c>
      <c r="L149" s="16" t="s">
        <v>31</v>
      </c>
      <c r="M149" s="16" t="s">
        <v>32</v>
      </c>
      <c r="N149" s="16" t="s">
        <v>37</v>
      </c>
      <c r="O149" s="16" t="s">
        <v>33</v>
      </c>
      <c r="P149" s="16" t="s">
        <v>34</v>
      </c>
      <c r="Q149" s="16" t="s">
        <v>35</v>
      </c>
      <c r="R149" s="16" t="str">
        <f ca="1">CONCATENATE("X",H149)</f>
        <v>X0</v>
      </c>
      <c r="S149" s="16" t="s">
        <v>36</v>
      </c>
    </row>
    <row r="150" spans="1:19" ht="15.6" x14ac:dyDescent="0.25">
      <c r="A150" s="185">
        <f ca="1">IF($E$2="X",0,IF(K151&gt;2,H149,K151))</f>
        <v>0</v>
      </c>
      <c r="B150" s="25"/>
      <c r="C150" s="21" t="str">
        <f ca="1">+CONCATENATE(I150," ",G150)</f>
        <v>a) 0</v>
      </c>
      <c r="D150" s="22"/>
      <c r="G150" s="34">
        <f ca="1">IF(J150="FIN","",LOOKUP(I149,DATOS!A:A,DATOS!J:J))</f>
        <v>0</v>
      </c>
      <c r="I150" s="31" t="s">
        <v>53</v>
      </c>
      <c r="J150" s="37" t="str">
        <f>IF(J144="FIN","FIN",IF(J149=J143,"","FIN"))</f>
        <v/>
      </c>
      <c r="K150" s="16" t="s">
        <v>5</v>
      </c>
      <c r="L150" s="16">
        <f ca="1">IF(M150&gt;0,0,P150)</f>
        <v>0</v>
      </c>
      <c r="M150" s="16">
        <f ca="1">IF(P151&gt;0,1,0)</f>
        <v>0</v>
      </c>
      <c r="N150" s="16">
        <f ca="1">IF(M150=1,-1/COUNTA(Q150:Q153),0)</f>
        <v>0</v>
      </c>
      <c r="O150" s="16">
        <f>COUNTA(B150:B153)</f>
        <v>0</v>
      </c>
      <c r="P150" s="16">
        <f ca="1">COUNTIF(R150:R153,R149)</f>
        <v>0</v>
      </c>
      <c r="Q150" s="17" t="s">
        <v>0</v>
      </c>
      <c r="R150" s="16" t="str">
        <f>CONCATENATE(B150,Q150)</f>
        <v>A</v>
      </c>
      <c r="S150" s="16">
        <f ca="1">IF(P150&gt;0,P150+O150,O150*3)</f>
        <v>0</v>
      </c>
    </row>
    <row r="151" spans="1:19" ht="15.6" x14ac:dyDescent="0.25">
      <c r="A151" s="185"/>
      <c r="B151" s="25"/>
      <c r="C151" s="21" t="str">
        <f ca="1">+CONCATENATE(I151," ",G151)</f>
        <v>b) 0</v>
      </c>
      <c r="D151" s="22"/>
      <c r="G151" s="34">
        <f ca="1">IF(J150="FIN","",LOOKUP(I149,DATOS!A:A,DATOS!K:K))</f>
        <v>0</v>
      </c>
      <c r="I151" s="31" t="s">
        <v>52</v>
      </c>
      <c r="K151" s="16">
        <f ca="1">S150</f>
        <v>0</v>
      </c>
      <c r="L151" s="16"/>
      <c r="M151" s="16"/>
      <c r="N151" s="16"/>
      <c r="O151" s="16"/>
      <c r="P151" s="16">
        <f ca="1">O150-P150</f>
        <v>0</v>
      </c>
      <c r="Q151" s="17" t="s">
        <v>1</v>
      </c>
      <c r="R151" s="16" t="str">
        <f>CONCATENATE(B151,Q151)</f>
        <v>B</v>
      </c>
      <c r="S151" s="16"/>
    </row>
    <row r="152" spans="1:19" ht="15.6" x14ac:dyDescent="0.25">
      <c r="A152" s="185"/>
      <c r="B152" s="25"/>
      <c r="C152" s="21" t="str">
        <f ca="1">+CONCATENATE(I152," ",G152)</f>
        <v>c) 0</v>
      </c>
      <c r="D152" s="22"/>
      <c r="G152" s="34">
        <f ca="1">IF(J150="FIN","",LOOKUP(I149,DATOS!A:A,DATOS!L:L))</f>
        <v>0</v>
      </c>
      <c r="I152" s="31" t="s">
        <v>51</v>
      </c>
      <c r="K152" s="16"/>
      <c r="L152" s="16"/>
      <c r="M152" s="16"/>
      <c r="N152" s="16"/>
      <c r="O152" s="16"/>
      <c r="P152" s="16"/>
      <c r="Q152" s="17" t="s">
        <v>2</v>
      </c>
      <c r="R152" s="16" t="str">
        <f>CONCATENATE(B152,Q152)</f>
        <v>C</v>
      </c>
      <c r="S152" s="16"/>
    </row>
    <row r="153" spans="1:19" ht="15.6" x14ac:dyDescent="0.25">
      <c r="A153" s="185"/>
      <c r="B153" s="25"/>
      <c r="C153" s="21" t="str">
        <f ca="1">+CONCATENATE(I153," ",G153)</f>
        <v>d) 0</v>
      </c>
      <c r="D153" s="22"/>
      <c r="G153" s="34">
        <f ca="1">IF(J150="FIN","",LOOKUP(I149,DATOS!A:A,DATOS!M:M))</f>
        <v>0</v>
      </c>
      <c r="I153" s="31" t="s">
        <v>43</v>
      </c>
      <c r="K153" s="16"/>
      <c r="L153" s="16"/>
      <c r="M153" s="16"/>
      <c r="N153" s="16"/>
      <c r="O153" s="16"/>
      <c r="P153" s="16"/>
      <c r="Q153" s="17" t="s">
        <v>3</v>
      </c>
      <c r="R153" s="16" t="str">
        <f>CONCATENATE(B153,Q153)</f>
        <v>D</v>
      </c>
      <c r="S153" s="16"/>
    </row>
    <row r="154" spans="1:19" ht="15.6" x14ac:dyDescent="0.25">
      <c r="A154" s="9"/>
      <c r="B154" s="26"/>
      <c r="C154" s="23"/>
      <c r="D154" s="24"/>
      <c r="J154" s="15"/>
    </row>
    <row r="155" spans="1:19" ht="15.6" x14ac:dyDescent="0.25">
      <c r="A155" s="9"/>
      <c r="B155" s="27"/>
      <c r="C155" s="19" t="str">
        <f ca="1">+CONCATENATE(K155,".- ",G155)</f>
        <v>26.- 0</v>
      </c>
      <c r="D155" s="20"/>
      <c r="E155" s="9"/>
      <c r="F155" s="9"/>
      <c r="G155" s="36">
        <f ca="1">IF(J156="FIN","",LOOKUP(I155,DATOS!A:A,DATOS!G:G))</f>
        <v>0</v>
      </c>
      <c r="H155" s="36">
        <f ca="1">IF(J156="FIN",0,LOOKUP(I155,DATOS!A:A,DATOS!N:N))</f>
        <v>0</v>
      </c>
      <c r="I155" s="31">
        <f>+I149+1</f>
        <v>260</v>
      </c>
      <c r="J155" s="56">
        <f>IF(LOOKUP(I155,DATOS!A:A,DATOS!C:C)=0,J149,(LOOKUP(I155,DATOS!A:A,DATOS!C:C)))</f>
        <v>4</v>
      </c>
      <c r="K155" s="18">
        <f>+K149+1</f>
        <v>26</v>
      </c>
      <c r="L155" s="16" t="s">
        <v>31</v>
      </c>
      <c r="M155" s="16" t="s">
        <v>32</v>
      </c>
      <c r="N155" s="16" t="s">
        <v>37</v>
      </c>
      <c r="O155" s="16" t="s">
        <v>33</v>
      </c>
      <c r="P155" s="16" t="s">
        <v>34</v>
      </c>
      <c r="Q155" s="16" t="s">
        <v>35</v>
      </c>
      <c r="R155" s="16" t="str">
        <f ca="1">CONCATENATE("X",H155)</f>
        <v>X0</v>
      </c>
      <c r="S155" s="16" t="s">
        <v>36</v>
      </c>
    </row>
    <row r="156" spans="1:19" ht="15.6" x14ac:dyDescent="0.25">
      <c r="A156" s="185">
        <f ca="1">IF($E$2="X",0,IF(K157&gt;2,H155,K157))</f>
        <v>0</v>
      </c>
      <c r="B156" s="25"/>
      <c r="C156" s="21" t="str">
        <f ca="1">+CONCATENATE(I156," ",G156)</f>
        <v>a) 0</v>
      </c>
      <c r="D156" s="22"/>
      <c r="G156" s="34">
        <f ca="1">IF(J156="FIN","",LOOKUP(I155,DATOS!A:A,DATOS!J:J))</f>
        <v>0</v>
      </c>
      <c r="I156" s="31" t="s">
        <v>53</v>
      </c>
      <c r="J156" s="37" t="str">
        <f>IF(J150="FIN","FIN",IF(J155=J149,"","FIN"))</f>
        <v/>
      </c>
      <c r="K156" s="16" t="s">
        <v>5</v>
      </c>
      <c r="L156" s="16">
        <f ca="1">IF(M156&gt;0,0,P156)</f>
        <v>0</v>
      </c>
      <c r="M156" s="16">
        <f ca="1">IF(P157&gt;0,1,0)</f>
        <v>0</v>
      </c>
      <c r="N156" s="16">
        <f ca="1">IF(M156=1,-1/COUNTA(Q156:Q159),0)</f>
        <v>0</v>
      </c>
      <c r="O156" s="16">
        <f>COUNTA(B156:B159)</f>
        <v>0</v>
      </c>
      <c r="P156" s="16">
        <f ca="1">COUNTIF(R156:R159,R155)</f>
        <v>0</v>
      </c>
      <c r="Q156" s="17" t="s">
        <v>0</v>
      </c>
      <c r="R156" s="16" t="str">
        <f>CONCATENATE(B156,Q156)</f>
        <v>A</v>
      </c>
      <c r="S156" s="16">
        <f ca="1">IF(P156&gt;0,P156+O156,O156*3)</f>
        <v>0</v>
      </c>
    </row>
    <row r="157" spans="1:19" ht="15.6" x14ac:dyDescent="0.25">
      <c r="A157" s="185"/>
      <c r="B157" s="25"/>
      <c r="C157" s="21" t="str">
        <f ca="1">+CONCATENATE(I157," ",G157)</f>
        <v>b) 0</v>
      </c>
      <c r="D157" s="22"/>
      <c r="G157" s="34">
        <f ca="1">IF(J156="FIN","",LOOKUP(I155,DATOS!A:A,DATOS!K:K))</f>
        <v>0</v>
      </c>
      <c r="I157" s="31" t="s">
        <v>52</v>
      </c>
      <c r="K157" s="16">
        <f ca="1">S156</f>
        <v>0</v>
      </c>
      <c r="L157" s="16"/>
      <c r="M157" s="16"/>
      <c r="N157" s="16"/>
      <c r="O157" s="16"/>
      <c r="P157" s="16">
        <f ca="1">O156-P156</f>
        <v>0</v>
      </c>
      <c r="Q157" s="17" t="s">
        <v>1</v>
      </c>
      <c r="R157" s="16" t="str">
        <f>CONCATENATE(B157,Q157)</f>
        <v>B</v>
      </c>
      <c r="S157" s="16"/>
    </row>
    <row r="158" spans="1:19" ht="15.6" x14ac:dyDescent="0.25">
      <c r="A158" s="185"/>
      <c r="B158" s="25"/>
      <c r="C158" s="21" t="str">
        <f ca="1">+CONCATENATE(I158," ",G158)</f>
        <v>c) 0</v>
      </c>
      <c r="D158" s="22"/>
      <c r="G158" s="34">
        <f ca="1">IF(J156="FIN","",LOOKUP(I155,DATOS!A:A,DATOS!L:L))</f>
        <v>0</v>
      </c>
      <c r="I158" s="31" t="s">
        <v>51</v>
      </c>
      <c r="K158" s="16"/>
      <c r="L158" s="16"/>
      <c r="M158" s="16"/>
      <c r="N158" s="16"/>
      <c r="O158" s="16"/>
      <c r="P158" s="16"/>
      <c r="Q158" s="17" t="s">
        <v>2</v>
      </c>
      <c r="R158" s="16" t="str">
        <f>CONCATENATE(B158,Q158)</f>
        <v>C</v>
      </c>
      <c r="S158" s="16"/>
    </row>
    <row r="159" spans="1:19" ht="15.6" x14ac:dyDescent="0.25">
      <c r="A159" s="185"/>
      <c r="B159" s="25"/>
      <c r="C159" s="21" t="str">
        <f ca="1">+CONCATENATE(I159," ",G159)</f>
        <v>d) 0</v>
      </c>
      <c r="D159" s="22"/>
      <c r="G159" s="34">
        <f ca="1">IF(J156="FIN","",LOOKUP(I155,DATOS!A:A,DATOS!M:M))</f>
        <v>0</v>
      </c>
      <c r="I159" s="31" t="s">
        <v>43</v>
      </c>
      <c r="K159" s="16"/>
      <c r="L159" s="16"/>
      <c r="M159" s="16"/>
      <c r="N159" s="16"/>
      <c r="O159" s="16"/>
      <c r="P159" s="16"/>
      <c r="Q159" s="17" t="s">
        <v>3</v>
      </c>
      <c r="R159" s="16" t="str">
        <f>CONCATENATE(B159,Q159)</f>
        <v>D</v>
      </c>
      <c r="S159" s="16"/>
    </row>
    <row r="160" spans="1:19" ht="15.6" x14ac:dyDescent="0.25">
      <c r="A160" s="9"/>
      <c r="B160" s="26"/>
      <c r="C160" s="23"/>
      <c r="D160" s="24"/>
      <c r="J160" s="15"/>
    </row>
    <row r="161" spans="1:19" ht="15.6" x14ac:dyDescent="0.25">
      <c r="A161" s="9"/>
      <c r="B161" s="27"/>
      <c r="C161" s="19" t="str">
        <f ca="1">+CONCATENATE(K161,".- ",G161)</f>
        <v>27.- 0</v>
      </c>
      <c r="D161" s="20"/>
      <c r="E161" s="9"/>
      <c r="F161" s="9"/>
      <c r="G161" s="36">
        <f ca="1">IF(J162="FIN","",LOOKUP(I161,DATOS!A:A,DATOS!G:G))</f>
        <v>0</v>
      </c>
      <c r="H161" s="36">
        <f ca="1">IF(J162="FIN",0,LOOKUP(I161,DATOS!A:A,DATOS!N:N))</f>
        <v>0</v>
      </c>
      <c r="I161" s="31">
        <f>+I155+1</f>
        <v>261</v>
      </c>
      <c r="J161" s="56">
        <f>IF(LOOKUP(I161,DATOS!A:A,DATOS!C:C)=0,J155,(LOOKUP(I161,DATOS!A:A,DATOS!C:C)))</f>
        <v>4</v>
      </c>
      <c r="K161" s="18">
        <f>+K155+1</f>
        <v>27</v>
      </c>
      <c r="L161" s="16" t="s">
        <v>31</v>
      </c>
      <c r="M161" s="16" t="s">
        <v>32</v>
      </c>
      <c r="N161" s="16" t="s">
        <v>37</v>
      </c>
      <c r="O161" s="16" t="s">
        <v>33</v>
      </c>
      <c r="P161" s="16" t="s">
        <v>34</v>
      </c>
      <c r="Q161" s="16" t="s">
        <v>35</v>
      </c>
      <c r="R161" s="16" t="str">
        <f ca="1">CONCATENATE("X",H161)</f>
        <v>X0</v>
      </c>
      <c r="S161" s="16" t="s">
        <v>36</v>
      </c>
    </row>
    <row r="162" spans="1:19" ht="15.6" x14ac:dyDescent="0.25">
      <c r="A162" s="185">
        <f ca="1">IF($E$2="X",0,IF(K163&gt;2,H161,K163))</f>
        <v>0</v>
      </c>
      <c r="B162" s="25"/>
      <c r="C162" s="21" t="str">
        <f ca="1">+CONCATENATE(I162," ",G162)</f>
        <v>a) 0</v>
      </c>
      <c r="D162" s="22"/>
      <c r="G162" s="34">
        <f ca="1">IF(J162="FIN","",LOOKUP(I161,DATOS!A:A,DATOS!J:J))</f>
        <v>0</v>
      </c>
      <c r="I162" s="31" t="s">
        <v>53</v>
      </c>
      <c r="J162" s="37" t="str">
        <f>IF(J156="FIN","FIN",IF(J161=J155,"","FIN"))</f>
        <v/>
      </c>
      <c r="K162" s="16" t="s">
        <v>5</v>
      </c>
      <c r="L162" s="16">
        <f ca="1">IF(M162&gt;0,0,P162)</f>
        <v>0</v>
      </c>
      <c r="M162" s="16">
        <f ca="1">IF(P163&gt;0,1,0)</f>
        <v>0</v>
      </c>
      <c r="N162" s="16">
        <f ca="1">IF(M162=1,-1/COUNTA(Q162:Q165),0)</f>
        <v>0</v>
      </c>
      <c r="O162" s="16">
        <f>COUNTA(B162:B165)</f>
        <v>0</v>
      </c>
      <c r="P162" s="16">
        <f ca="1">COUNTIF(R162:R165,R161)</f>
        <v>0</v>
      </c>
      <c r="Q162" s="17" t="s">
        <v>0</v>
      </c>
      <c r="R162" s="16" t="str">
        <f>CONCATENATE(B162,Q162)</f>
        <v>A</v>
      </c>
      <c r="S162" s="16">
        <f ca="1">IF(P162&gt;0,P162+O162,O162*3)</f>
        <v>0</v>
      </c>
    </row>
    <row r="163" spans="1:19" ht="15.6" x14ac:dyDescent="0.25">
      <c r="A163" s="185"/>
      <c r="B163" s="25"/>
      <c r="C163" s="21" t="str">
        <f ca="1">+CONCATENATE(I163," ",G163)</f>
        <v>b) 0</v>
      </c>
      <c r="D163" s="22"/>
      <c r="G163" s="34">
        <f ca="1">IF(J162="FIN","",LOOKUP(I161,DATOS!A:A,DATOS!K:K))</f>
        <v>0</v>
      </c>
      <c r="I163" s="31" t="s">
        <v>52</v>
      </c>
      <c r="K163" s="16">
        <f ca="1">S162</f>
        <v>0</v>
      </c>
      <c r="L163" s="16"/>
      <c r="M163" s="16"/>
      <c r="N163" s="16"/>
      <c r="O163" s="16"/>
      <c r="P163" s="16">
        <f ca="1">O162-P162</f>
        <v>0</v>
      </c>
      <c r="Q163" s="17" t="s">
        <v>1</v>
      </c>
      <c r="R163" s="16" t="str">
        <f>CONCATENATE(B163,Q163)</f>
        <v>B</v>
      </c>
      <c r="S163" s="16"/>
    </row>
    <row r="164" spans="1:19" ht="15.6" x14ac:dyDescent="0.25">
      <c r="A164" s="185"/>
      <c r="B164" s="25"/>
      <c r="C164" s="21" t="str">
        <f ca="1">+CONCATENATE(I164," ",G164)</f>
        <v>c) 0</v>
      </c>
      <c r="D164" s="22"/>
      <c r="G164" s="34">
        <f ca="1">IF(J162="FIN","",LOOKUP(I161,DATOS!A:A,DATOS!L:L))</f>
        <v>0</v>
      </c>
      <c r="I164" s="31" t="s">
        <v>51</v>
      </c>
      <c r="K164" s="16"/>
      <c r="L164" s="16"/>
      <c r="M164" s="16"/>
      <c r="N164" s="16"/>
      <c r="O164" s="16"/>
      <c r="P164" s="16"/>
      <c r="Q164" s="17" t="s">
        <v>2</v>
      </c>
      <c r="R164" s="16" t="str">
        <f>CONCATENATE(B164,Q164)</f>
        <v>C</v>
      </c>
      <c r="S164" s="16"/>
    </row>
    <row r="165" spans="1:19" ht="15.6" x14ac:dyDescent="0.25">
      <c r="A165" s="185"/>
      <c r="B165" s="25"/>
      <c r="C165" s="21" t="str">
        <f ca="1">+CONCATENATE(I165," ",G165)</f>
        <v>d) 0</v>
      </c>
      <c r="D165" s="22"/>
      <c r="G165" s="34">
        <f ca="1">IF(J162="FIN","",LOOKUP(I161,DATOS!A:A,DATOS!M:M))</f>
        <v>0</v>
      </c>
      <c r="I165" s="31" t="s">
        <v>43</v>
      </c>
      <c r="K165" s="16"/>
      <c r="L165" s="16"/>
      <c r="M165" s="16"/>
      <c r="N165" s="16"/>
      <c r="O165" s="16"/>
      <c r="P165" s="16"/>
      <c r="Q165" s="17" t="s">
        <v>3</v>
      </c>
      <c r="R165" s="16" t="str">
        <f>CONCATENATE(B165,Q165)</f>
        <v>D</v>
      </c>
      <c r="S165" s="16"/>
    </row>
    <row r="166" spans="1:19" ht="15.6" x14ac:dyDescent="0.25">
      <c r="A166" s="9"/>
      <c r="B166" s="26"/>
      <c r="C166" s="23"/>
      <c r="D166" s="24"/>
      <c r="J166" s="15"/>
    </row>
    <row r="167" spans="1:19" ht="15.6" x14ac:dyDescent="0.25">
      <c r="A167" s="9"/>
      <c r="B167" s="27"/>
      <c r="C167" s="19" t="str">
        <f ca="1">+CONCATENATE(K167,".- ",G167)</f>
        <v>28.- 0</v>
      </c>
      <c r="D167" s="20"/>
      <c r="E167" s="9"/>
      <c r="F167" s="9"/>
      <c r="G167" s="36">
        <f ca="1">IF(J168="FIN","",LOOKUP(I167,DATOS!A:A,DATOS!G:G))</f>
        <v>0</v>
      </c>
      <c r="H167" s="36">
        <f ca="1">IF(J168="FIN",0,LOOKUP(I167,DATOS!A:A,DATOS!N:N))</f>
        <v>0</v>
      </c>
      <c r="I167" s="31">
        <f>+I161+1</f>
        <v>262</v>
      </c>
      <c r="J167" s="56">
        <f>IF(LOOKUP(I167,DATOS!A:A,DATOS!C:C)=0,J161,(LOOKUP(I167,DATOS!A:A,DATOS!C:C)))</f>
        <v>4</v>
      </c>
      <c r="K167" s="18">
        <f>+K161+1</f>
        <v>28</v>
      </c>
      <c r="L167" s="16" t="s">
        <v>31</v>
      </c>
      <c r="M167" s="16" t="s">
        <v>32</v>
      </c>
      <c r="N167" s="16" t="s">
        <v>37</v>
      </c>
      <c r="O167" s="16" t="s">
        <v>33</v>
      </c>
      <c r="P167" s="16" t="s">
        <v>34</v>
      </c>
      <c r="Q167" s="16" t="s">
        <v>35</v>
      </c>
      <c r="R167" s="16" t="str">
        <f ca="1">CONCATENATE("X",H167)</f>
        <v>X0</v>
      </c>
      <c r="S167" s="16" t="s">
        <v>36</v>
      </c>
    </row>
    <row r="168" spans="1:19" ht="15.6" x14ac:dyDescent="0.25">
      <c r="A168" s="185">
        <f ca="1">IF($E$2="X",0,IF(K169&gt;2,H167,K169))</f>
        <v>0</v>
      </c>
      <c r="B168" s="25"/>
      <c r="C168" s="21" t="str">
        <f ca="1">+CONCATENATE(I168," ",G168)</f>
        <v>a) 0</v>
      </c>
      <c r="D168" s="22"/>
      <c r="G168" s="34">
        <f ca="1">IF(J168="FIN","",LOOKUP(I167,DATOS!A:A,DATOS!J:J))</f>
        <v>0</v>
      </c>
      <c r="I168" s="31" t="s">
        <v>53</v>
      </c>
      <c r="J168" s="37" t="str">
        <f>IF(J162="FIN","FIN",IF(J167=J161,"","FIN"))</f>
        <v/>
      </c>
      <c r="K168" s="16" t="s">
        <v>5</v>
      </c>
      <c r="L168" s="16">
        <f ca="1">IF(M168&gt;0,0,P168)</f>
        <v>0</v>
      </c>
      <c r="M168" s="16">
        <f ca="1">IF(P169&gt;0,1,0)</f>
        <v>0</v>
      </c>
      <c r="N168" s="16">
        <f ca="1">IF(M168=1,-1/COUNTA(Q168:Q171),0)</f>
        <v>0</v>
      </c>
      <c r="O168" s="16">
        <f>COUNTA(B168:B171)</f>
        <v>0</v>
      </c>
      <c r="P168" s="16">
        <f ca="1">COUNTIF(R168:R171,R167)</f>
        <v>0</v>
      </c>
      <c r="Q168" s="17" t="s">
        <v>0</v>
      </c>
      <c r="R168" s="16" t="str">
        <f>CONCATENATE(B168,Q168)</f>
        <v>A</v>
      </c>
      <c r="S168" s="16">
        <f ca="1">IF(P168&gt;0,P168+O168,O168*3)</f>
        <v>0</v>
      </c>
    </row>
    <row r="169" spans="1:19" ht="15.6" x14ac:dyDescent="0.25">
      <c r="A169" s="185"/>
      <c r="B169" s="25"/>
      <c r="C169" s="21" t="str">
        <f ca="1">+CONCATENATE(I169," ",G169)</f>
        <v>b) 0</v>
      </c>
      <c r="D169" s="22"/>
      <c r="G169" s="34">
        <f ca="1">IF(J168="FIN","",LOOKUP(I167,DATOS!A:A,DATOS!K:K))</f>
        <v>0</v>
      </c>
      <c r="I169" s="31" t="s">
        <v>52</v>
      </c>
      <c r="K169" s="16">
        <f ca="1">S168</f>
        <v>0</v>
      </c>
      <c r="L169" s="16"/>
      <c r="M169" s="16"/>
      <c r="N169" s="16"/>
      <c r="O169" s="16"/>
      <c r="P169" s="16">
        <f ca="1">O168-P168</f>
        <v>0</v>
      </c>
      <c r="Q169" s="17" t="s">
        <v>1</v>
      </c>
      <c r="R169" s="16" t="str">
        <f>CONCATENATE(B169,Q169)</f>
        <v>B</v>
      </c>
      <c r="S169" s="16"/>
    </row>
    <row r="170" spans="1:19" ht="15.6" x14ac:dyDescent="0.25">
      <c r="A170" s="185"/>
      <c r="B170" s="25"/>
      <c r="C170" s="21" t="str">
        <f ca="1">+CONCATENATE(I170," ",G170)</f>
        <v>c) 0</v>
      </c>
      <c r="D170" s="22"/>
      <c r="G170" s="34">
        <f ca="1">IF(J168="FIN","",LOOKUP(I167,DATOS!A:A,DATOS!L:L))</f>
        <v>0</v>
      </c>
      <c r="I170" s="31" t="s">
        <v>51</v>
      </c>
      <c r="K170" s="16"/>
      <c r="L170" s="16"/>
      <c r="M170" s="16"/>
      <c r="N170" s="16"/>
      <c r="O170" s="16"/>
      <c r="P170" s="16"/>
      <c r="Q170" s="17" t="s">
        <v>2</v>
      </c>
      <c r="R170" s="16" t="str">
        <f>CONCATENATE(B170,Q170)</f>
        <v>C</v>
      </c>
      <c r="S170" s="16"/>
    </row>
    <row r="171" spans="1:19" ht="15.6" x14ac:dyDescent="0.25">
      <c r="A171" s="185"/>
      <c r="B171" s="25"/>
      <c r="C171" s="21" t="str">
        <f ca="1">+CONCATENATE(I171," ",G171)</f>
        <v>d) 0</v>
      </c>
      <c r="D171" s="22"/>
      <c r="G171" s="34">
        <f ca="1">IF(J168="FIN","",LOOKUP(I167,DATOS!A:A,DATOS!M:M))</f>
        <v>0</v>
      </c>
      <c r="I171" s="31" t="s">
        <v>43</v>
      </c>
      <c r="K171" s="16"/>
      <c r="L171" s="16"/>
      <c r="M171" s="16"/>
      <c r="N171" s="16"/>
      <c r="O171" s="16"/>
      <c r="P171" s="16"/>
      <c r="Q171" s="17" t="s">
        <v>3</v>
      </c>
      <c r="R171" s="16" t="str">
        <f>CONCATENATE(B171,Q171)</f>
        <v>D</v>
      </c>
      <c r="S171" s="16"/>
    </row>
    <row r="172" spans="1:19" ht="15.6" x14ac:dyDescent="0.25">
      <c r="A172" s="9"/>
      <c r="B172" s="26"/>
      <c r="C172" s="23"/>
      <c r="D172" s="24"/>
      <c r="J172" s="15"/>
    </row>
    <row r="173" spans="1:19" ht="15.6" x14ac:dyDescent="0.25">
      <c r="A173" s="9"/>
      <c r="B173" s="27"/>
      <c r="C173" s="19" t="str">
        <f ca="1">+CONCATENATE(K173,".- ",G173)</f>
        <v>29.- 0</v>
      </c>
      <c r="D173" s="20"/>
      <c r="E173" s="9"/>
      <c r="F173" s="9"/>
      <c r="G173" s="36">
        <f ca="1">IF(J174="FIN","",LOOKUP(I173,DATOS!A:A,DATOS!G:G))</f>
        <v>0</v>
      </c>
      <c r="H173" s="36">
        <f ca="1">IF(J174="FIN",0,LOOKUP(I173,DATOS!A:A,DATOS!N:N))</f>
        <v>0</v>
      </c>
      <c r="I173" s="31">
        <f>+I167+1</f>
        <v>263</v>
      </c>
      <c r="J173" s="56">
        <f>IF(LOOKUP(I173,DATOS!A:A,DATOS!C:C)=0,J167,(LOOKUP(I173,DATOS!A:A,DATOS!C:C)))</f>
        <v>4</v>
      </c>
      <c r="K173" s="18">
        <f>+K167+1</f>
        <v>29</v>
      </c>
      <c r="L173" s="16" t="s">
        <v>31</v>
      </c>
      <c r="M173" s="16" t="s">
        <v>32</v>
      </c>
      <c r="N173" s="16" t="s">
        <v>37</v>
      </c>
      <c r="O173" s="16" t="s">
        <v>33</v>
      </c>
      <c r="P173" s="16" t="s">
        <v>34</v>
      </c>
      <c r="Q173" s="16" t="s">
        <v>35</v>
      </c>
      <c r="R173" s="16" t="str">
        <f ca="1">CONCATENATE("X",H173)</f>
        <v>X0</v>
      </c>
      <c r="S173" s="16" t="s">
        <v>36</v>
      </c>
    </row>
    <row r="174" spans="1:19" ht="15.6" x14ac:dyDescent="0.25">
      <c r="A174" s="185">
        <f ca="1">IF($E$2="X",0,IF(K175&gt;2,H173,K175))</f>
        <v>0</v>
      </c>
      <c r="B174" s="25"/>
      <c r="C174" s="21" t="str">
        <f ca="1">+CONCATENATE(I174," ",G174)</f>
        <v>a) 0</v>
      </c>
      <c r="D174" s="22"/>
      <c r="G174" s="34">
        <f ca="1">IF(J174="FIN","",LOOKUP(I173,DATOS!A:A,DATOS!J:J))</f>
        <v>0</v>
      </c>
      <c r="I174" s="31" t="s">
        <v>53</v>
      </c>
      <c r="J174" s="37" t="str">
        <f>IF(J168="FIN","FIN",IF(J173=J167,"","FIN"))</f>
        <v/>
      </c>
      <c r="K174" s="16" t="s">
        <v>5</v>
      </c>
      <c r="L174" s="16">
        <f ca="1">IF(M174&gt;0,0,P174)</f>
        <v>0</v>
      </c>
      <c r="M174" s="16">
        <f ca="1">IF(P175&gt;0,1,0)</f>
        <v>0</v>
      </c>
      <c r="N174" s="16">
        <f ca="1">IF(M174=1,-1/COUNTA(Q174:Q177),0)</f>
        <v>0</v>
      </c>
      <c r="O174" s="16">
        <f>COUNTA(B174:B177)</f>
        <v>0</v>
      </c>
      <c r="P174" s="16">
        <f ca="1">COUNTIF(R174:R177,R173)</f>
        <v>0</v>
      </c>
      <c r="Q174" s="17" t="s">
        <v>0</v>
      </c>
      <c r="R174" s="16" t="str">
        <f>CONCATENATE(B174,Q174)</f>
        <v>A</v>
      </c>
      <c r="S174" s="16">
        <f ca="1">IF(P174&gt;0,P174+O174,O174*3)</f>
        <v>0</v>
      </c>
    </row>
    <row r="175" spans="1:19" ht="15.6" x14ac:dyDescent="0.25">
      <c r="A175" s="185"/>
      <c r="B175" s="25"/>
      <c r="C175" s="21" t="str">
        <f ca="1">+CONCATENATE(I175," ",G175)</f>
        <v>b) 0</v>
      </c>
      <c r="D175" s="22"/>
      <c r="G175" s="34">
        <f ca="1">IF(J174="FIN","",LOOKUP(I173,DATOS!A:A,DATOS!K:K))</f>
        <v>0</v>
      </c>
      <c r="I175" s="31" t="s">
        <v>52</v>
      </c>
      <c r="K175" s="16">
        <f ca="1">S174</f>
        <v>0</v>
      </c>
      <c r="L175" s="16"/>
      <c r="M175" s="16"/>
      <c r="N175" s="16"/>
      <c r="O175" s="16"/>
      <c r="P175" s="16">
        <f ca="1">O174-P174</f>
        <v>0</v>
      </c>
      <c r="Q175" s="17" t="s">
        <v>1</v>
      </c>
      <c r="R175" s="16" t="str">
        <f>CONCATENATE(B175,Q175)</f>
        <v>B</v>
      </c>
      <c r="S175" s="16"/>
    </row>
    <row r="176" spans="1:19" ht="15.6" x14ac:dyDescent="0.25">
      <c r="A176" s="185"/>
      <c r="B176" s="25"/>
      <c r="C176" s="21" t="str">
        <f ca="1">+CONCATENATE(I176," ",G176)</f>
        <v>c) 0</v>
      </c>
      <c r="D176" s="22"/>
      <c r="G176" s="34">
        <f ca="1">IF(J174="FIN","",LOOKUP(I173,DATOS!A:A,DATOS!L:L))</f>
        <v>0</v>
      </c>
      <c r="I176" s="31" t="s">
        <v>51</v>
      </c>
      <c r="K176" s="16"/>
      <c r="L176" s="16"/>
      <c r="M176" s="16"/>
      <c r="N176" s="16"/>
      <c r="O176" s="16"/>
      <c r="P176" s="16"/>
      <c r="Q176" s="17" t="s">
        <v>2</v>
      </c>
      <c r="R176" s="16" t="str">
        <f>CONCATENATE(B176,Q176)</f>
        <v>C</v>
      </c>
      <c r="S176" s="16"/>
    </row>
    <row r="177" spans="1:19" ht="15.6" x14ac:dyDescent="0.25">
      <c r="A177" s="185"/>
      <c r="B177" s="25"/>
      <c r="C177" s="21" t="str">
        <f ca="1">+CONCATENATE(I177," ",G177)</f>
        <v>d) 0</v>
      </c>
      <c r="D177" s="22"/>
      <c r="G177" s="34">
        <f ca="1">IF(J174="FIN","",LOOKUP(I173,DATOS!A:A,DATOS!M:M))</f>
        <v>0</v>
      </c>
      <c r="I177" s="31" t="s">
        <v>43</v>
      </c>
      <c r="K177" s="16"/>
      <c r="L177" s="16"/>
      <c r="M177" s="16"/>
      <c r="N177" s="16"/>
      <c r="O177" s="16"/>
      <c r="P177" s="16"/>
      <c r="Q177" s="17" t="s">
        <v>3</v>
      </c>
      <c r="R177" s="16" t="str">
        <f>CONCATENATE(B177,Q177)</f>
        <v>D</v>
      </c>
      <c r="S177" s="16"/>
    </row>
    <row r="178" spans="1:19" ht="15.6" x14ac:dyDescent="0.25">
      <c r="A178" s="9"/>
      <c r="B178" s="26"/>
      <c r="C178" s="23"/>
      <c r="D178" s="24"/>
      <c r="J178" s="15"/>
    </row>
    <row r="179" spans="1:19" ht="15.6" x14ac:dyDescent="0.25">
      <c r="A179" s="9"/>
      <c r="B179" s="27"/>
      <c r="C179" s="19" t="str">
        <f ca="1">+CONCATENATE(K179,".- ",G179)</f>
        <v>30.- 0</v>
      </c>
      <c r="D179" s="20"/>
      <c r="E179" s="9"/>
      <c r="F179" s="9"/>
      <c r="G179" s="36">
        <f ca="1">IF(J180="FIN","",LOOKUP(I179,DATOS!A:A,DATOS!G:G))</f>
        <v>0</v>
      </c>
      <c r="H179" s="36">
        <f ca="1">IF(J180="FIN",0,LOOKUP(I179,DATOS!A:A,DATOS!N:N))</f>
        <v>0</v>
      </c>
      <c r="I179" s="31">
        <f>+I173+1</f>
        <v>264</v>
      </c>
      <c r="J179" s="56">
        <f>IF(LOOKUP(I179,DATOS!A:A,DATOS!C:C)=0,J173,(LOOKUP(I179,DATOS!A:A,DATOS!C:C)))</f>
        <v>4</v>
      </c>
      <c r="K179" s="18">
        <f>+K173+1</f>
        <v>30</v>
      </c>
      <c r="L179" s="16" t="s">
        <v>31</v>
      </c>
      <c r="M179" s="16" t="s">
        <v>32</v>
      </c>
      <c r="N179" s="16" t="s">
        <v>37</v>
      </c>
      <c r="O179" s="16" t="s">
        <v>33</v>
      </c>
      <c r="P179" s="16" t="s">
        <v>34</v>
      </c>
      <c r="Q179" s="16" t="s">
        <v>35</v>
      </c>
      <c r="R179" s="16" t="str">
        <f ca="1">CONCATENATE("X",H179)</f>
        <v>X0</v>
      </c>
      <c r="S179" s="16" t="s">
        <v>36</v>
      </c>
    </row>
    <row r="180" spans="1:19" ht="15.6" x14ac:dyDescent="0.25">
      <c r="A180" s="185">
        <f ca="1">IF($E$2="X",0,IF(K181&gt;2,H179,K181))</f>
        <v>0</v>
      </c>
      <c r="B180" s="25"/>
      <c r="C180" s="21" t="str">
        <f ca="1">+CONCATENATE(I180," ",G180)</f>
        <v>a) 0</v>
      </c>
      <c r="D180" s="22"/>
      <c r="G180" s="34">
        <f ca="1">IF(J180="FIN","",LOOKUP(I179,DATOS!A:A,DATOS!J:J))</f>
        <v>0</v>
      </c>
      <c r="I180" s="31" t="s">
        <v>53</v>
      </c>
      <c r="J180" s="37" t="str">
        <f>IF(J174="FIN","FIN",IF(J179=J173,"","FIN"))</f>
        <v/>
      </c>
      <c r="K180" s="16" t="s">
        <v>5</v>
      </c>
      <c r="L180" s="16">
        <f ca="1">IF(M180&gt;0,0,P180)</f>
        <v>0</v>
      </c>
      <c r="M180" s="16">
        <f ca="1">IF(P181&gt;0,1,0)</f>
        <v>0</v>
      </c>
      <c r="N180" s="16">
        <f ca="1">IF(M180=1,-1/COUNTA(Q180:Q183),0)</f>
        <v>0</v>
      </c>
      <c r="O180" s="16">
        <f>COUNTA(B180:B183)</f>
        <v>0</v>
      </c>
      <c r="P180" s="16">
        <f ca="1">COUNTIF(R180:R183,R179)</f>
        <v>0</v>
      </c>
      <c r="Q180" s="17" t="s">
        <v>0</v>
      </c>
      <c r="R180" s="16" t="str">
        <f>CONCATENATE(B180,Q180)</f>
        <v>A</v>
      </c>
      <c r="S180" s="16">
        <f ca="1">IF(P180&gt;0,P180+O180,O180*3)</f>
        <v>0</v>
      </c>
    </row>
    <row r="181" spans="1:19" ht="15.6" x14ac:dyDescent="0.25">
      <c r="A181" s="185"/>
      <c r="B181" s="25"/>
      <c r="C181" s="21" t="str">
        <f ca="1">+CONCATENATE(I181," ",G181)</f>
        <v>b) 0</v>
      </c>
      <c r="D181" s="22"/>
      <c r="G181" s="34">
        <f ca="1">IF(J180="FIN","",LOOKUP(I179,DATOS!A:A,DATOS!K:K))</f>
        <v>0</v>
      </c>
      <c r="I181" s="31" t="s">
        <v>52</v>
      </c>
      <c r="K181" s="16">
        <f ca="1">S180</f>
        <v>0</v>
      </c>
      <c r="L181" s="16"/>
      <c r="M181" s="16"/>
      <c r="N181" s="16"/>
      <c r="O181" s="16"/>
      <c r="P181" s="16">
        <f ca="1">O180-P180</f>
        <v>0</v>
      </c>
      <c r="Q181" s="17" t="s">
        <v>1</v>
      </c>
      <c r="R181" s="16" t="str">
        <f>CONCATENATE(B181,Q181)</f>
        <v>B</v>
      </c>
      <c r="S181" s="16"/>
    </row>
    <row r="182" spans="1:19" ht="15.6" x14ac:dyDescent="0.25">
      <c r="A182" s="185"/>
      <c r="B182" s="25"/>
      <c r="C182" s="21" t="str">
        <f ca="1">+CONCATENATE(I182," ",G182)</f>
        <v>c) 0</v>
      </c>
      <c r="D182" s="22"/>
      <c r="G182" s="34">
        <f ca="1">IF(J180="FIN","",LOOKUP(I179,DATOS!A:A,DATOS!L:L))</f>
        <v>0</v>
      </c>
      <c r="I182" s="31" t="s">
        <v>51</v>
      </c>
      <c r="K182" s="16"/>
      <c r="L182" s="16"/>
      <c r="M182" s="16"/>
      <c r="N182" s="16"/>
      <c r="O182" s="16"/>
      <c r="P182" s="16"/>
      <c r="Q182" s="17" t="s">
        <v>2</v>
      </c>
      <c r="R182" s="16" t="str">
        <f>CONCATENATE(B182,Q182)</f>
        <v>C</v>
      </c>
      <c r="S182" s="16"/>
    </row>
    <row r="183" spans="1:19" ht="15.6" x14ac:dyDescent="0.25">
      <c r="A183" s="185"/>
      <c r="B183" s="25"/>
      <c r="C183" s="21" t="str">
        <f ca="1">+CONCATENATE(I183," ",G183)</f>
        <v>d) 0</v>
      </c>
      <c r="D183" s="22"/>
      <c r="G183" s="34">
        <f ca="1">IF(J180="FIN","",LOOKUP(I179,DATOS!A:A,DATOS!M:M))</f>
        <v>0</v>
      </c>
      <c r="I183" s="31" t="s">
        <v>43</v>
      </c>
      <c r="K183" s="16"/>
      <c r="L183" s="16"/>
      <c r="M183" s="16"/>
      <c r="N183" s="16"/>
      <c r="O183" s="16"/>
      <c r="P183" s="16"/>
      <c r="Q183" s="17" t="s">
        <v>3</v>
      </c>
      <c r="R183" s="16" t="str">
        <f>CONCATENATE(B183,Q183)</f>
        <v>D</v>
      </c>
      <c r="S183" s="16"/>
    </row>
    <row r="184" spans="1:19" ht="15.6" x14ac:dyDescent="0.25">
      <c r="A184" s="9"/>
      <c r="B184" s="26"/>
      <c r="C184" s="23"/>
      <c r="D184" s="24"/>
      <c r="J184" s="15"/>
    </row>
    <row r="185" spans="1:19" ht="15.6" x14ac:dyDescent="0.25">
      <c r="A185" s="9"/>
      <c r="B185" s="27"/>
      <c r="C185" s="19" t="str">
        <f ca="1">+CONCATENATE(K185,".- ",G185)</f>
        <v>31.- 0</v>
      </c>
      <c r="D185" s="20"/>
      <c r="E185" s="9"/>
      <c r="F185" s="9"/>
      <c r="G185" s="36">
        <f ca="1">IF(J186="FIN","",LOOKUP(I185,DATOS!A:A,DATOS!G:G))</f>
        <v>0</v>
      </c>
      <c r="H185" s="36">
        <f ca="1">IF(J186="FIN",0,LOOKUP(I185,DATOS!A:A,DATOS!N:N))</f>
        <v>0</v>
      </c>
      <c r="I185" s="31">
        <f>+I179+1</f>
        <v>265</v>
      </c>
      <c r="J185" s="56">
        <f>IF(LOOKUP(I185,DATOS!A:A,DATOS!C:C)=0,J179,(LOOKUP(I185,DATOS!A:A,DATOS!C:C)))</f>
        <v>4</v>
      </c>
      <c r="K185" s="18">
        <f>+K179+1</f>
        <v>31</v>
      </c>
      <c r="L185" s="16" t="s">
        <v>31</v>
      </c>
      <c r="M185" s="16" t="s">
        <v>32</v>
      </c>
      <c r="N185" s="16" t="s">
        <v>37</v>
      </c>
      <c r="O185" s="16" t="s">
        <v>33</v>
      </c>
      <c r="P185" s="16" t="s">
        <v>34</v>
      </c>
      <c r="Q185" s="16" t="s">
        <v>35</v>
      </c>
      <c r="R185" s="16" t="str">
        <f ca="1">CONCATENATE("X",H185)</f>
        <v>X0</v>
      </c>
      <c r="S185" s="16" t="s">
        <v>36</v>
      </c>
    </row>
    <row r="186" spans="1:19" ht="15.6" x14ac:dyDescent="0.25">
      <c r="A186" s="185">
        <f ca="1">IF($E$2="X",0,IF(K187&gt;2,H185,K187))</f>
        <v>0</v>
      </c>
      <c r="B186" s="25"/>
      <c r="C186" s="21" t="str">
        <f ca="1">+CONCATENATE(I186," ",G186)</f>
        <v>a) 0</v>
      </c>
      <c r="D186" s="22"/>
      <c r="G186" s="34">
        <f ca="1">IF(J186="FIN","",LOOKUP(I185,DATOS!A:A,DATOS!J:J))</f>
        <v>0</v>
      </c>
      <c r="I186" s="31" t="s">
        <v>53</v>
      </c>
      <c r="J186" s="37" t="str">
        <f>IF(J180="FIN","FIN",IF(J185=J179,"","FIN"))</f>
        <v/>
      </c>
      <c r="K186" s="16" t="s">
        <v>5</v>
      </c>
      <c r="L186" s="16">
        <f ca="1">IF(M186&gt;0,0,P186)</f>
        <v>0</v>
      </c>
      <c r="M186" s="16">
        <f ca="1">IF(P187&gt;0,1,0)</f>
        <v>0</v>
      </c>
      <c r="N186" s="16">
        <f ca="1">IF(M186=1,-1/COUNTA(Q186:Q189),0)</f>
        <v>0</v>
      </c>
      <c r="O186" s="16">
        <f>COUNTA(B186:B189)</f>
        <v>0</v>
      </c>
      <c r="P186" s="16">
        <f ca="1">COUNTIF(R186:R189,R185)</f>
        <v>0</v>
      </c>
      <c r="Q186" s="17" t="s">
        <v>0</v>
      </c>
      <c r="R186" s="16" t="str">
        <f>CONCATENATE(B186,Q186)</f>
        <v>A</v>
      </c>
      <c r="S186" s="16">
        <f ca="1">IF(P186&gt;0,P186+O186,O186*3)</f>
        <v>0</v>
      </c>
    </row>
    <row r="187" spans="1:19" ht="15.6" x14ac:dyDescent="0.25">
      <c r="A187" s="185"/>
      <c r="B187" s="25"/>
      <c r="C187" s="21" t="str">
        <f ca="1">+CONCATENATE(I187," ",G187)</f>
        <v>b) 0</v>
      </c>
      <c r="D187" s="22"/>
      <c r="G187" s="34">
        <f ca="1">IF(J186="FIN","",LOOKUP(I185,DATOS!A:A,DATOS!K:K))</f>
        <v>0</v>
      </c>
      <c r="I187" s="31" t="s">
        <v>52</v>
      </c>
      <c r="K187" s="16">
        <f ca="1">S186</f>
        <v>0</v>
      </c>
      <c r="L187" s="16"/>
      <c r="M187" s="16"/>
      <c r="N187" s="16"/>
      <c r="O187" s="16"/>
      <c r="P187" s="16">
        <f ca="1">O186-P186</f>
        <v>0</v>
      </c>
      <c r="Q187" s="17" t="s">
        <v>1</v>
      </c>
      <c r="R187" s="16" t="str">
        <f>CONCATENATE(B187,Q187)</f>
        <v>B</v>
      </c>
      <c r="S187" s="16"/>
    </row>
    <row r="188" spans="1:19" ht="15.6" x14ac:dyDescent="0.25">
      <c r="A188" s="185"/>
      <c r="B188" s="25"/>
      <c r="C188" s="21" t="str">
        <f ca="1">+CONCATENATE(I188," ",G188)</f>
        <v>c) 0</v>
      </c>
      <c r="D188" s="22"/>
      <c r="G188" s="34">
        <f ca="1">IF(J186="FIN","",LOOKUP(I185,DATOS!A:A,DATOS!L:L))</f>
        <v>0</v>
      </c>
      <c r="I188" s="31" t="s">
        <v>51</v>
      </c>
      <c r="K188" s="16"/>
      <c r="L188" s="16"/>
      <c r="M188" s="16"/>
      <c r="N188" s="16"/>
      <c r="O188" s="16"/>
      <c r="P188" s="16"/>
      <c r="Q188" s="17" t="s">
        <v>2</v>
      </c>
      <c r="R188" s="16" t="str">
        <f>CONCATENATE(B188,Q188)</f>
        <v>C</v>
      </c>
      <c r="S188" s="16"/>
    </row>
    <row r="189" spans="1:19" ht="15.6" x14ac:dyDescent="0.25">
      <c r="A189" s="185"/>
      <c r="B189" s="25"/>
      <c r="C189" s="21" t="str">
        <f ca="1">+CONCATENATE(I189," ",G189)</f>
        <v>d) 0</v>
      </c>
      <c r="D189" s="22"/>
      <c r="G189" s="34">
        <f ca="1">IF(J186="FIN","",LOOKUP(I185,DATOS!A:A,DATOS!M:M))</f>
        <v>0</v>
      </c>
      <c r="I189" s="31" t="s">
        <v>43</v>
      </c>
      <c r="K189" s="16"/>
      <c r="L189" s="16"/>
      <c r="M189" s="16"/>
      <c r="N189" s="16"/>
      <c r="O189" s="16"/>
      <c r="P189" s="16"/>
      <c r="Q189" s="17" t="s">
        <v>3</v>
      </c>
      <c r="R189" s="16" t="str">
        <f>CONCATENATE(B189,Q189)</f>
        <v>D</v>
      </c>
      <c r="S189" s="16"/>
    </row>
    <row r="190" spans="1:19" ht="15.6" x14ac:dyDescent="0.25">
      <c r="A190" s="9"/>
      <c r="B190" s="26"/>
      <c r="C190" s="23"/>
      <c r="D190" s="24"/>
      <c r="J190" s="15"/>
    </row>
    <row r="191" spans="1:19" ht="15.6" x14ac:dyDescent="0.25">
      <c r="A191" s="9"/>
      <c r="B191" s="27"/>
      <c r="C191" s="19" t="str">
        <f ca="1">+CONCATENATE(K191,".- ",G191)</f>
        <v>32.- 0</v>
      </c>
      <c r="D191" s="20"/>
      <c r="E191" s="9"/>
      <c r="F191" s="9"/>
      <c r="G191" s="36">
        <f ca="1">IF(J192="FIN","",LOOKUP(I191,DATOS!A:A,DATOS!G:G))</f>
        <v>0</v>
      </c>
      <c r="H191" s="36">
        <f ca="1">IF(J192="FIN",0,LOOKUP(I191,DATOS!A:A,DATOS!N:N))</f>
        <v>0</v>
      </c>
      <c r="I191" s="31">
        <f>+I185+1</f>
        <v>266</v>
      </c>
      <c r="J191" s="56">
        <f>IF(LOOKUP(I191,DATOS!A:A,DATOS!C:C)=0,J185,(LOOKUP(I191,DATOS!A:A,DATOS!C:C)))</f>
        <v>4</v>
      </c>
      <c r="K191" s="18">
        <f>+K185+1</f>
        <v>32</v>
      </c>
      <c r="L191" s="16" t="s">
        <v>31</v>
      </c>
      <c r="M191" s="16" t="s">
        <v>32</v>
      </c>
      <c r="N191" s="16" t="s">
        <v>37</v>
      </c>
      <c r="O191" s="16" t="s">
        <v>33</v>
      </c>
      <c r="P191" s="16" t="s">
        <v>34</v>
      </c>
      <c r="Q191" s="16" t="s">
        <v>35</v>
      </c>
      <c r="R191" s="16" t="str">
        <f ca="1">CONCATENATE("X",H191)</f>
        <v>X0</v>
      </c>
      <c r="S191" s="16" t="s">
        <v>36</v>
      </c>
    </row>
    <row r="192" spans="1:19" ht="15.6" x14ac:dyDescent="0.25">
      <c r="A192" s="185">
        <f ca="1">IF($E$2="X",0,IF(K193&gt;2,H191,K193))</f>
        <v>0</v>
      </c>
      <c r="B192" s="25"/>
      <c r="C192" s="21" t="str">
        <f ca="1">+CONCATENATE(I192," ",G192)</f>
        <v>a) 0</v>
      </c>
      <c r="D192" s="22"/>
      <c r="G192" s="34">
        <f ca="1">IF(J192="FIN","",LOOKUP(I191,DATOS!A:A,DATOS!J:J))</f>
        <v>0</v>
      </c>
      <c r="I192" s="31" t="s">
        <v>53</v>
      </c>
      <c r="J192" s="37" t="str">
        <f>IF(J186="FIN","FIN",IF(J191=J185,"","FIN"))</f>
        <v/>
      </c>
      <c r="K192" s="16" t="s">
        <v>5</v>
      </c>
      <c r="L192" s="16">
        <f ca="1">IF(M192&gt;0,0,P192)</f>
        <v>0</v>
      </c>
      <c r="M192" s="16">
        <f ca="1">IF(P193&gt;0,1,0)</f>
        <v>0</v>
      </c>
      <c r="N192" s="16">
        <f ca="1">IF(M192=1,-1/COUNTA(Q192:Q195),0)</f>
        <v>0</v>
      </c>
      <c r="O192" s="16">
        <f>COUNTA(B192:B195)</f>
        <v>0</v>
      </c>
      <c r="P192" s="16">
        <f ca="1">COUNTIF(R192:R195,R191)</f>
        <v>0</v>
      </c>
      <c r="Q192" s="17" t="s">
        <v>0</v>
      </c>
      <c r="R192" s="16" t="str">
        <f>CONCATENATE(B192,Q192)</f>
        <v>A</v>
      </c>
      <c r="S192" s="16">
        <f ca="1">IF(P192&gt;0,P192+O192,O192*3)</f>
        <v>0</v>
      </c>
    </row>
    <row r="193" spans="1:19" ht="15.6" x14ac:dyDescent="0.25">
      <c r="A193" s="185"/>
      <c r="B193" s="25"/>
      <c r="C193" s="21" t="str">
        <f ca="1">+CONCATENATE(I193," ",G193)</f>
        <v>b) 0</v>
      </c>
      <c r="D193" s="22"/>
      <c r="G193" s="34">
        <f ca="1">IF(J192="FIN","",LOOKUP(I191,DATOS!A:A,DATOS!K:K))</f>
        <v>0</v>
      </c>
      <c r="I193" s="31" t="s">
        <v>52</v>
      </c>
      <c r="K193" s="16">
        <f ca="1">S192</f>
        <v>0</v>
      </c>
      <c r="L193" s="16"/>
      <c r="M193" s="16"/>
      <c r="N193" s="16"/>
      <c r="O193" s="16"/>
      <c r="P193" s="16">
        <f ca="1">O192-P192</f>
        <v>0</v>
      </c>
      <c r="Q193" s="17" t="s">
        <v>1</v>
      </c>
      <c r="R193" s="16" t="str">
        <f>CONCATENATE(B193,Q193)</f>
        <v>B</v>
      </c>
      <c r="S193" s="16"/>
    </row>
    <row r="194" spans="1:19" ht="15.6" x14ac:dyDescent="0.25">
      <c r="A194" s="185"/>
      <c r="B194" s="25"/>
      <c r="C194" s="21" t="str">
        <f ca="1">+CONCATENATE(I194," ",G194)</f>
        <v>c) 0</v>
      </c>
      <c r="D194" s="22"/>
      <c r="G194" s="34">
        <f ca="1">IF(J192="FIN","",LOOKUP(I191,DATOS!A:A,DATOS!L:L))</f>
        <v>0</v>
      </c>
      <c r="I194" s="31" t="s">
        <v>51</v>
      </c>
      <c r="K194" s="16"/>
      <c r="L194" s="16"/>
      <c r="M194" s="16"/>
      <c r="N194" s="16"/>
      <c r="O194" s="16"/>
      <c r="P194" s="16"/>
      <c r="Q194" s="17" t="s">
        <v>2</v>
      </c>
      <c r="R194" s="16" t="str">
        <f>CONCATENATE(B194,Q194)</f>
        <v>C</v>
      </c>
      <c r="S194" s="16"/>
    </row>
    <row r="195" spans="1:19" ht="15.6" x14ac:dyDescent="0.25">
      <c r="A195" s="185"/>
      <c r="B195" s="25"/>
      <c r="C195" s="21" t="str">
        <f ca="1">+CONCATENATE(I195," ",G195)</f>
        <v>d) 0</v>
      </c>
      <c r="D195" s="22"/>
      <c r="G195" s="34">
        <f ca="1">IF(J192="FIN","",LOOKUP(I191,DATOS!A:A,DATOS!M:M))</f>
        <v>0</v>
      </c>
      <c r="I195" s="31" t="s">
        <v>43</v>
      </c>
      <c r="K195" s="16"/>
      <c r="L195" s="16"/>
      <c r="M195" s="16"/>
      <c r="N195" s="16"/>
      <c r="O195" s="16"/>
      <c r="P195" s="16"/>
      <c r="Q195" s="17" t="s">
        <v>3</v>
      </c>
      <c r="R195" s="16" t="str">
        <f>CONCATENATE(B195,Q195)</f>
        <v>D</v>
      </c>
      <c r="S195" s="16"/>
    </row>
    <row r="196" spans="1:19" ht="15.6" x14ac:dyDescent="0.25">
      <c r="A196" s="9"/>
      <c r="B196" s="26"/>
      <c r="C196" s="23"/>
      <c r="D196" s="24"/>
      <c r="J196" s="15"/>
    </row>
    <row r="197" spans="1:19" ht="15.6" x14ac:dyDescent="0.25">
      <c r="A197" s="9"/>
      <c r="B197" s="27"/>
      <c r="C197" s="19" t="str">
        <f ca="1">+CONCATENATE(K197,".- ",G197)</f>
        <v>33.- 0</v>
      </c>
      <c r="D197" s="20"/>
      <c r="E197" s="9"/>
      <c r="F197" s="9"/>
      <c r="G197" s="36">
        <f ca="1">IF(J198="FIN","",LOOKUP(I197,DATOS!A:A,DATOS!G:G))</f>
        <v>0</v>
      </c>
      <c r="H197" s="36">
        <f ca="1">IF(J198="FIN",0,LOOKUP(I197,DATOS!A:A,DATOS!N:N))</f>
        <v>0</v>
      </c>
      <c r="I197" s="31">
        <f>+I191+1</f>
        <v>267</v>
      </c>
      <c r="J197" s="56">
        <f>IF(LOOKUP(I197,DATOS!A:A,DATOS!C:C)=0,J191,(LOOKUP(I197,DATOS!A:A,DATOS!C:C)))</f>
        <v>4</v>
      </c>
      <c r="K197" s="18">
        <f>+K191+1</f>
        <v>33</v>
      </c>
      <c r="L197" s="16" t="s">
        <v>31</v>
      </c>
      <c r="M197" s="16" t="s">
        <v>32</v>
      </c>
      <c r="N197" s="16" t="s">
        <v>37</v>
      </c>
      <c r="O197" s="16" t="s">
        <v>33</v>
      </c>
      <c r="P197" s="16" t="s">
        <v>34</v>
      </c>
      <c r="Q197" s="16" t="s">
        <v>35</v>
      </c>
      <c r="R197" s="16" t="str">
        <f ca="1">CONCATENATE("X",H197)</f>
        <v>X0</v>
      </c>
      <c r="S197" s="16" t="s">
        <v>36</v>
      </c>
    </row>
    <row r="198" spans="1:19" ht="15.6" x14ac:dyDescent="0.25">
      <c r="A198" s="185">
        <f ca="1">IF($E$2="X",0,IF(K199&gt;2,H197,K199))</f>
        <v>0</v>
      </c>
      <c r="B198" s="25"/>
      <c r="C198" s="21" t="str">
        <f ca="1">+CONCATENATE(I198," ",G198)</f>
        <v>a) 0</v>
      </c>
      <c r="D198" s="22"/>
      <c r="G198" s="34">
        <f ca="1">IF(J198="FIN","",LOOKUP(I197,DATOS!A:A,DATOS!J:J))</f>
        <v>0</v>
      </c>
      <c r="I198" s="31" t="s">
        <v>53</v>
      </c>
      <c r="J198" s="37" t="str">
        <f>IF(J192="FIN","FIN",IF(J197=J191,"","FIN"))</f>
        <v/>
      </c>
      <c r="K198" s="16" t="s">
        <v>5</v>
      </c>
      <c r="L198" s="16">
        <f ca="1">IF(M198&gt;0,0,P198)</f>
        <v>0</v>
      </c>
      <c r="M198" s="16">
        <f ca="1">IF(P199&gt;0,1,0)</f>
        <v>0</v>
      </c>
      <c r="N198" s="16">
        <f ca="1">IF(M198=1,-1/COUNTA(Q198:Q201),0)</f>
        <v>0</v>
      </c>
      <c r="O198" s="16">
        <f>COUNTA(B198:B201)</f>
        <v>0</v>
      </c>
      <c r="P198" s="16">
        <f ca="1">COUNTIF(R198:R201,R197)</f>
        <v>0</v>
      </c>
      <c r="Q198" s="17" t="s">
        <v>0</v>
      </c>
      <c r="R198" s="16" t="str">
        <f>CONCATENATE(B198,Q198)</f>
        <v>A</v>
      </c>
      <c r="S198" s="16">
        <f ca="1">IF(P198&gt;0,P198+O198,O198*3)</f>
        <v>0</v>
      </c>
    </row>
    <row r="199" spans="1:19" ht="15.6" x14ac:dyDescent="0.25">
      <c r="A199" s="185"/>
      <c r="B199" s="25"/>
      <c r="C199" s="21" t="str">
        <f ca="1">+CONCATENATE(I199," ",G199)</f>
        <v>b) 0</v>
      </c>
      <c r="D199" s="22"/>
      <c r="G199" s="34">
        <f ca="1">IF(J198="FIN","",LOOKUP(I197,DATOS!A:A,DATOS!K:K))</f>
        <v>0</v>
      </c>
      <c r="I199" s="31" t="s">
        <v>52</v>
      </c>
      <c r="K199" s="16">
        <f ca="1">S198</f>
        <v>0</v>
      </c>
      <c r="L199" s="16"/>
      <c r="M199" s="16"/>
      <c r="N199" s="16"/>
      <c r="O199" s="16"/>
      <c r="P199" s="16">
        <f ca="1">O198-P198</f>
        <v>0</v>
      </c>
      <c r="Q199" s="17" t="s">
        <v>1</v>
      </c>
      <c r="R199" s="16" t="str">
        <f>CONCATENATE(B199,Q199)</f>
        <v>B</v>
      </c>
      <c r="S199" s="16"/>
    </row>
    <row r="200" spans="1:19" ht="15.6" x14ac:dyDescent="0.25">
      <c r="A200" s="185"/>
      <c r="B200" s="25"/>
      <c r="C200" s="21" t="str">
        <f ca="1">+CONCATENATE(I200," ",G200)</f>
        <v>c) 0</v>
      </c>
      <c r="D200" s="22"/>
      <c r="G200" s="34">
        <f ca="1">IF(J198="FIN","",LOOKUP(I197,DATOS!A:A,DATOS!L:L))</f>
        <v>0</v>
      </c>
      <c r="I200" s="31" t="s">
        <v>51</v>
      </c>
      <c r="K200" s="16"/>
      <c r="L200" s="16"/>
      <c r="M200" s="16"/>
      <c r="N200" s="16"/>
      <c r="O200" s="16"/>
      <c r="P200" s="16"/>
      <c r="Q200" s="17" t="s">
        <v>2</v>
      </c>
      <c r="R200" s="16" t="str">
        <f>CONCATENATE(B200,Q200)</f>
        <v>C</v>
      </c>
      <c r="S200" s="16"/>
    </row>
    <row r="201" spans="1:19" ht="15.6" x14ac:dyDescent="0.25">
      <c r="A201" s="185"/>
      <c r="B201" s="25"/>
      <c r="C201" s="21" t="str">
        <f ca="1">+CONCATENATE(I201," ",G201)</f>
        <v>d) 0</v>
      </c>
      <c r="D201" s="22"/>
      <c r="G201" s="34">
        <f ca="1">IF(J198="FIN","",LOOKUP(I197,DATOS!A:A,DATOS!M:M))</f>
        <v>0</v>
      </c>
      <c r="I201" s="31" t="s">
        <v>43</v>
      </c>
      <c r="K201" s="16"/>
      <c r="L201" s="16"/>
      <c r="M201" s="16"/>
      <c r="N201" s="16"/>
      <c r="O201" s="16"/>
      <c r="P201" s="16"/>
      <c r="Q201" s="17" t="s">
        <v>3</v>
      </c>
      <c r="R201" s="16" t="str">
        <f>CONCATENATE(B201,Q201)</f>
        <v>D</v>
      </c>
      <c r="S201" s="16"/>
    </row>
    <row r="202" spans="1:19" ht="15.6" x14ac:dyDescent="0.25">
      <c r="A202" s="9"/>
      <c r="B202" s="26"/>
      <c r="C202" s="23"/>
      <c r="D202" s="24"/>
      <c r="J202" s="15"/>
    </row>
    <row r="203" spans="1:19" ht="15.6" x14ac:dyDescent="0.25">
      <c r="A203" s="9"/>
      <c r="B203" s="27"/>
      <c r="C203" s="19" t="str">
        <f ca="1">+CONCATENATE(K203,".- ",G203)</f>
        <v>34.- 0</v>
      </c>
      <c r="D203" s="20"/>
      <c r="E203" s="9"/>
      <c r="F203" s="9"/>
      <c r="G203" s="36">
        <f ca="1">IF(J204="FIN","",LOOKUP(I203,DATOS!A:A,DATOS!G:G))</f>
        <v>0</v>
      </c>
      <c r="H203" s="36">
        <f ca="1">IF(J204="FIN",0,LOOKUP(I203,DATOS!A:A,DATOS!N:N))</f>
        <v>0</v>
      </c>
      <c r="I203" s="31">
        <f>+I197+1</f>
        <v>268</v>
      </c>
      <c r="J203" s="56">
        <f>IF(LOOKUP(I203,DATOS!A:A,DATOS!C:C)=0,J197,(LOOKUP(I203,DATOS!A:A,DATOS!C:C)))</f>
        <v>4</v>
      </c>
      <c r="K203" s="18">
        <f>+K197+1</f>
        <v>34</v>
      </c>
      <c r="L203" s="16" t="s">
        <v>31</v>
      </c>
      <c r="M203" s="16" t="s">
        <v>32</v>
      </c>
      <c r="N203" s="16" t="s">
        <v>37</v>
      </c>
      <c r="O203" s="16" t="s">
        <v>33</v>
      </c>
      <c r="P203" s="16" t="s">
        <v>34</v>
      </c>
      <c r="Q203" s="16" t="s">
        <v>35</v>
      </c>
      <c r="R203" s="16" t="str">
        <f ca="1">CONCATENATE("X",H203)</f>
        <v>X0</v>
      </c>
      <c r="S203" s="16" t="s">
        <v>36</v>
      </c>
    </row>
    <row r="204" spans="1:19" ht="15.6" x14ac:dyDescent="0.25">
      <c r="A204" s="185">
        <f ca="1">IF($E$2="X",0,IF(K205&gt;2,H203,K205))</f>
        <v>0</v>
      </c>
      <c r="B204" s="25"/>
      <c r="C204" s="21" t="str">
        <f ca="1">+CONCATENATE(I204," ",G204)</f>
        <v>a) 0</v>
      </c>
      <c r="D204" s="22"/>
      <c r="G204" s="34">
        <f ca="1">IF(J204="FIN","",LOOKUP(I203,DATOS!A:A,DATOS!J:J))</f>
        <v>0</v>
      </c>
      <c r="I204" s="31" t="s">
        <v>53</v>
      </c>
      <c r="J204" s="37" t="str">
        <f>IF(J198="FIN","FIN",IF(J203=J197,"","FIN"))</f>
        <v/>
      </c>
      <c r="K204" s="16" t="s">
        <v>5</v>
      </c>
      <c r="L204" s="16">
        <f ca="1">IF(M204&gt;0,0,P204)</f>
        <v>0</v>
      </c>
      <c r="M204" s="16">
        <f ca="1">IF(P205&gt;0,1,0)</f>
        <v>0</v>
      </c>
      <c r="N204" s="16">
        <f ca="1">IF(M204=1,-1/COUNTA(Q204:Q207),0)</f>
        <v>0</v>
      </c>
      <c r="O204" s="16">
        <f>COUNTA(B204:B207)</f>
        <v>0</v>
      </c>
      <c r="P204" s="16">
        <f ca="1">COUNTIF(R204:R207,R203)</f>
        <v>0</v>
      </c>
      <c r="Q204" s="17" t="s">
        <v>0</v>
      </c>
      <c r="R204" s="16" t="str">
        <f>CONCATENATE(B204,Q204)</f>
        <v>A</v>
      </c>
      <c r="S204" s="16">
        <f ca="1">IF(P204&gt;0,P204+O204,O204*3)</f>
        <v>0</v>
      </c>
    </row>
    <row r="205" spans="1:19" ht="15.6" x14ac:dyDescent="0.25">
      <c r="A205" s="185"/>
      <c r="B205" s="25"/>
      <c r="C205" s="21" t="str">
        <f ca="1">+CONCATENATE(I205," ",G205)</f>
        <v>b) 0</v>
      </c>
      <c r="D205" s="22"/>
      <c r="G205" s="34">
        <f ca="1">IF(J204="FIN","",LOOKUP(I203,DATOS!A:A,DATOS!K:K))</f>
        <v>0</v>
      </c>
      <c r="I205" s="31" t="s">
        <v>52</v>
      </c>
      <c r="K205" s="16">
        <f ca="1">S204</f>
        <v>0</v>
      </c>
      <c r="L205" s="16"/>
      <c r="M205" s="16"/>
      <c r="N205" s="16"/>
      <c r="O205" s="16"/>
      <c r="P205" s="16">
        <f ca="1">O204-P204</f>
        <v>0</v>
      </c>
      <c r="Q205" s="17" t="s">
        <v>1</v>
      </c>
      <c r="R205" s="16" t="str">
        <f>CONCATENATE(B205,Q205)</f>
        <v>B</v>
      </c>
      <c r="S205" s="16"/>
    </row>
    <row r="206" spans="1:19" ht="15.6" x14ac:dyDescent="0.25">
      <c r="A206" s="185"/>
      <c r="B206" s="25"/>
      <c r="C206" s="21" t="str">
        <f ca="1">+CONCATENATE(I206," ",G206)</f>
        <v>c) 0</v>
      </c>
      <c r="D206" s="22"/>
      <c r="G206" s="34">
        <f ca="1">IF(J204="FIN","",LOOKUP(I203,DATOS!A:A,DATOS!L:L))</f>
        <v>0</v>
      </c>
      <c r="I206" s="31" t="s">
        <v>51</v>
      </c>
      <c r="K206" s="16"/>
      <c r="L206" s="16"/>
      <c r="M206" s="16"/>
      <c r="N206" s="16"/>
      <c r="O206" s="16"/>
      <c r="P206" s="16"/>
      <c r="Q206" s="17" t="s">
        <v>2</v>
      </c>
      <c r="R206" s="16" t="str">
        <f>CONCATENATE(B206,Q206)</f>
        <v>C</v>
      </c>
      <c r="S206" s="16"/>
    </row>
    <row r="207" spans="1:19" ht="15.6" x14ac:dyDescent="0.25">
      <c r="A207" s="185"/>
      <c r="B207" s="25"/>
      <c r="C207" s="21" t="str">
        <f ca="1">+CONCATENATE(I207," ",G207)</f>
        <v>d) 0</v>
      </c>
      <c r="D207" s="22"/>
      <c r="G207" s="34">
        <f ca="1">IF(J204="FIN","",LOOKUP(I203,DATOS!A:A,DATOS!M:M))</f>
        <v>0</v>
      </c>
      <c r="I207" s="31" t="s">
        <v>43</v>
      </c>
      <c r="K207" s="16"/>
      <c r="L207" s="16"/>
      <c r="M207" s="16"/>
      <c r="N207" s="16"/>
      <c r="O207" s="16"/>
      <c r="P207" s="16"/>
      <c r="Q207" s="17" t="s">
        <v>3</v>
      </c>
      <c r="R207" s="16" t="str">
        <f>CONCATENATE(B207,Q207)</f>
        <v>D</v>
      </c>
      <c r="S207" s="16"/>
    </row>
    <row r="208" spans="1:19" ht="15.6" x14ac:dyDescent="0.25">
      <c r="A208" s="9"/>
      <c r="B208" s="26"/>
      <c r="C208" s="23"/>
      <c r="D208" s="24"/>
      <c r="J208" s="15"/>
    </row>
    <row r="209" spans="1:19" ht="15.6" x14ac:dyDescent="0.25">
      <c r="A209" s="9"/>
      <c r="B209" s="27"/>
      <c r="C209" s="19" t="str">
        <f ca="1">+CONCATENATE(K209,".- ",G209)</f>
        <v>35.- 0</v>
      </c>
      <c r="D209" s="20"/>
      <c r="E209" s="9"/>
      <c r="F209" s="9"/>
      <c r="G209" s="36">
        <f ca="1">IF(J210="FIN","",LOOKUP(I209,DATOS!A:A,DATOS!G:G))</f>
        <v>0</v>
      </c>
      <c r="H209" s="36">
        <f ca="1">IF(J210="FIN",0,LOOKUP(I209,DATOS!A:A,DATOS!N:N))</f>
        <v>0</v>
      </c>
      <c r="I209" s="31">
        <f>+I203+1</f>
        <v>269</v>
      </c>
      <c r="J209" s="56">
        <f>IF(LOOKUP(I209,DATOS!A:A,DATOS!C:C)=0,J203,(LOOKUP(I209,DATOS!A:A,DATOS!C:C)))</f>
        <v>4</v>
      </c>
      <c r="K209" s="18">
        <f>+K203+1</f>
        <v>35</v>
      </c>
      <c r="L209" s="16" t="s">
        <v>31</v>
      </c>
      <c r="M209" s="16" t="s">
        <v>32</v>
      </c>
      <c r="N209" s="16" t="s">
        <v>37</v>
      </c>
      <c r="O209" s="16" t="s">
        <v>33</v>
      </c>
      <c r="P209" s="16" t="s">
        <v>34</v>
      </c>
      <c r="Q209" s="16" t="s">
        <v>35</v>
      </c>
      <c r="R209" s="16" t="str">
        <f ca="1">CONCATENATE("X",H209)</f>
        <v>X0</v>
      </c>
      <c r="S209" s="16" t="s">
        <v>36</v>
      </c>
    </row>
    <row r="210" spans="1:19" ht="15.6" x14ac:dyDescent="0.25">
      <c r="A210" s="185">
        <f ca="1">IF($E$2="X",0,IF(K211&gt;2,H209,K211))</f>
        <v>0</v>
      </c>
      <c r="B210" s="25"/>
      <c r="C210" s="21" t="str">
        <f ca="1">+CONCATENATE(I210," ",G210)</f>
        <v>a) 0</v>
      </c>
      <c r="D210" s="22"/>
      <c r="G210" s="34">
        <f ca="1">IF(J210="FIN","",LOOKUP(I209,DATOS!A:A,DATOS!J:J))</f>
        <v>0</v>
      </c>
      <c r="I210" s="31" t="s">
        <v>53</v>
      </c>
      <c r="J210" s="37" t="str">
        <f>IF(J204="FIN","FIN",IF(J209=J203,"","FIN"))</f>
        <v/>
      </c>
      <c r="K210" s="16" t="s">
        <v>5</v>
      </c>
      <c r="L210" s="16">
        <f ca="1">IF(M210&gt;0,0,P210)</f>
        <v>0</v>
      </c>
      <c r="M210" s="16">
        <f ca="1">IF(P211&gt;0,1,0)</f>
        <v>0</v>
      </c>
      <c r="N210" s="16">
        <f ca="1">IF(M210=1,-1/COUNTA(Q210:Q213),0)</f>
        <v>0</v>
      </c>
      <c r="O210" s="16">
        <f>COUNTA(B210:B213)</f>
        <v>0</v>
      </c>
      <c r="P210" s="16">
        <f ca="1">COUNTIF(R210:R213,R209)</f>
        <v>0</v>
      </c>
      <c r="Q210" s="17" t="s">
        <v>0</v>
      </c>
      <c r="R210" s="16" t="str">
        <f>CONCATENATE(B210,Q210)</f>
        <v>A</v>
      </c>
      <c r="S210" s="16">
        <f ca="1">IF(P210&gt;0,P210+O210,O210*3)</f>
        <v>0</v>
      </c>
    </row>
    <row r="211" spans="1:19" ht="15.6" x14ac:dyDescent="0.25">
      <c r="A211" s="185"/>
      <c r="B211" s="25"/>
      <c r="C211" s="21" t="str">
        <f ca="1">+CONCATENATE(I211," ",G211)</f>
        <v>b) 0</v>
      </c>
      <c r="D211" s="22"/>
      <c r="G211" s="34">
        <f ca="1">IF(J210="FIN","",LOOKUP(I209,DATOS!A:A,DATOS!K:K))</f>
        <v>0</v>
      </c>
      <c r="I211" s="31" t="s">
        <v>52</v>
      </c>
      <c r="K211" s="16">
        <f ca="1">S210</f>
        <v>0</v>
      </c>
      <c r="L211" s="16"/>
      <c r="M211" s="16"/>
      <c r="N211" s="16"/>
      <c r="O211" s="16"/>
      <c r="P211" s="16">
        <f ca="1">O210-P210</f>
        <v>0</v>
      </c>
      <c r="Q211" s="17" t="s">
        <v>1</v>
      </c>
      <c r="R211" s="16" t="str">
        <f>CONCATENATE(B211,Q211)</f>
        <v>B</v>
      </c>
      <c r="S211" s="16"/>
    </row>
    <row r="212" spans="1:19" ht="15.6" x14ac:dyDescent="0.25">
      <c r="A212" s="185"/>
      <c r="B212" s="25"/>
      <c r="C212" s="21" t="str">
        <f ca="1">+CONCATENATE(I212," ",G212)</f>
        <v>c) 0</v>
      </c>
      <c r="D212" s="22"/>
      <c r="G212" s="34">
        <f ca="1">IF(J210="FIN","",LOOKUP(I209,DATOS!A:A,DATOS!L:L))</f>
        <v>0</v>
      </c>
      <c r="I212" s="31" t="s">
        <v>51</v>
      </c>
      <c r="K212" s="16"/>
      <c r="L212" s="16"/>
      <c r="M212" s="16"/>
      <c r="N212" s="16"/>
      <c r="O212" s="16"/>
      <c r="P212" s="16"/>
      <c r="Q212" s="17" t="s">
        <v>2</v>
      </c>
      <c r="R212" s="16" t="str">
        <f>CONCATENATE(B212,Q212)</f>
        <v>C</v>
      </c>
      <c r="S212" s="16"/>
    </row>
    <row r="213" spans="1:19" ht="15.6" x14ac:dyDescent="0.25">
      <c r="A213" s="185"/>
      <c r="B213" s="25"/>
      <c r="C213" s="21" t="str">
        <f ca="1">+CONCATENATE(I213," ",G213)</f>
        <v>d) 0</v>
      </c>
      <c r="D213" s="22"/>
      <c r="G213" s="34">
        <f ca="1">IF(J210="FIN","",LOOKUP(I209,DATOS!A:A,DATOS!M:M))</f>
        <v>0</v>
      </c>
      <c r="I213" s="31" t="s">
        <v>43</v>
      </c>
      <c r="K213" s="16"/>
      <c r="L213" s="16"/>
      <c r="M213" s="16"/>
      <c r="N213" s="16"/>
      <c r="O213" s="16"/>
      <c r="P213" s="16"/>
      <c r="Q213" s="17" t="s">
        <v>3</v>
      </c>
      <c r="R213" s="16" t="str">
        <f>CONCATENATE(B213,Q213)</f>
        <v>D</v>
      </c>
      <c r="S213" s="16"/>
    </row>
    <row r="214" spans="1:19" ht="15.6" x14ac:dyDescent="0.25">
      <c r="A214" s="9"/>
      <c r="B214" s="26"/>
      <c r="C214" s="23"/>
      <c r="D214" s="24"/>
      <c r="J214" s="15"/>
    </row>
    <row r="215" spans="1:19" ht="15.6" x14ac:dyDescent="0.25">
      <c r="A215" s="9"/>
      <c r="B215" s="27"/>
      <c r="C215" s="19" t="str">
        <f ca="1">+CONCATENATE(K215,".- ",G215)</f>
        <v>36.- 0</v>
      </c>
      <c r="D215" s="20"/>
      <c r="E215" s="9"/>
      <c r="F215" s="9"/>
      <c r="G215" s="36">
        <f ca="1">IF(J216="FIN","",LOOKUP(I215,DATOS!A:A,DATOS!G:G))</f>
        <v>0</v>
      </c>
      <c r="H215" s="36">
        <f ca="1">IF(J216="FIN",0,LOOKUP(I215,DATOS!A:A,DATOS!N:N))</f>
        <v>0</v>
      </c>
      <c r="I215" s="31">
        <f>+I209+1</f>
        <v>270</v>
      </c>
      <c r="J215" s="56">
        <f>IF(LOOKUP(I215,DATOS!A:A,DATOS!C:C)=0,J209,(LOOKUP(I215,DATOS!A:A,DATOS!C:C)))</f>
        <v>4</v>
      </c>
      <c r="K215" s="18">
        <f>+K209+1</f>
        <v>36</v>
      </c>
      <c r="L215" s="16" t="s">
        <v>31</v>
      </c>
      <c r="M215" s="16" t="s">
        <v>32</v>
      </c>
      <c r="N215" s="16" t="s">
        <v>37</v>
      </c>
      <c r="O215" s="16" t="s">
        <v>33</v>
      </c>
      <c r="P215" s="16" t="s">
        <v>34</v>
      </c>
      <c r="Q215" s="16" t="s">
        <v>35</v>
      </c>
      <c r="R215" s="16" t="str">
        <f ca="1">CONCATENATE("X",H215)</f>
        <v>X0</v>
      </c>
      <c r="S215" s="16" t="s">
        <v>36</v>
      </c>
    </row>
    <row r="216" spans="1:19" ht="15.6" x14ac:dyDescent="0.25">
      <c r="A216" s="185">
        <f ca="1">IF($E$2="X",0,IF(K217&gt;2,H215,K217))</f>
        <v>0</v>
      </c>
      <c r="B216" s="25"/>
      <c r="C216" s="21" t="str">
        <f ca="1">+CONCATENATE(I216," ",G216)</f>
        <v>a) 0</v>
      </c>
      <c r="D216" s="22"/>
      <c r="G216" s="34">
        <f ca="1">IF(J216="FIN","",LOOKUP(I215,DATOS!A:A,DATOS!J:J))</f>
        <v>0</v>
      </c>
      <c r="I216" s="31" t="s">
        <v>53</v>
      </c>
      <c r="J216" s="37" t="str">
        <f>IF(J210="FIN","FIN",IF(J215=J209,"","FIN"))</f>
        <v/>
      </c>
      <c r="K216" s="16" t="s">
        <v>5</v>
      </c>
      <c r="L216" s="16">
        <f ca="1">IF(M216&gt;0,0,P216)</f>
        <v>0</v>
      </c>
      <c r="M216" s="16">
        <f ca="1">IF(P217&gt;0,1,0)</f>
        <v>0</v>
      </c>
      <c r="N216" s="16">
        <f ca="1">IF(M216=1,-1/COUNTA(Q216:Q219),0)</f>
        <v>0</v>
      </c>
      <c r="O216" s="16">
        <f>COUNTA(B216:B219)</f>
        <v>0</v>
      </c>
      <c r="P216" s="16">
        <f ca="1">COUNTIF(R216:R219,R215)</f>
        <v>0</v>
      </c>
      <c r="Q216" s="17" t="s">
        <v>0</v>
      </c>
      <c r="R216" s="16" t="str">
        <f>CONCATENATE(B216,Q216)</f>
        <v>A</v>
      </c>
      <c r="S216" s="16">
        <f ca="1">IF(P216&gt;0,P216+O216,O216*3)</f>
        <v>0</v>
      </c>
    </row>
    <row r="217" spans="1:19" ht="15.6" x14ac:dyDescent="0.25">
      <c r="A217" s="185"/>
      <c r="B217" s="25"/>
      <c r="C217" s="21" t="str">
        <f ca="1">+CONCATENATE(I217," ",G217)</f>
        <v>b) 0</v>
      </c>
      <c r="D217" s="22"/>
      <c r="G217" s="34">
        <f ca="1">IF(J216="FIN","",LOOKUP(I215,DATOS!A:A,DATOS!K:K))</f>
        <v>0</v>
      </c>
      <c r="I217" s="31" t="s">
        <v>52</v>
      </c>
      <c r="K217" s="16">
        <f ca="1">S216</f>
        <v>0</v>
      </c>
      <c r="L217" s="16"/>
      <c r="M217" s="16"/>
      <c r="N217" s="16"/>
      <c r="O217" s="16"/>
      <c r="P217" s="16">
        <f ca="1">O216-P216</f>
        <v>0</v>
      </c>
      <c r="Q217" s="17" t="s">
        <v>1</v>
      </c>
      <c r="R217" s="16" t="str">
        <f>CONCATENATE(B217,Q217)</f>
        <v>B</v>
      </c>
      <c r="S217" s="16"/>
    </row>
    <row r="218" spans="1:19" ht="15.6" x14ac:dyDescent="0.25">
      <c r="A218" s="185"/>
      <c r="B218" s="25"/>
      <c r="C218" s="21" t="str">
        <f ca="1">+CONCATENATE(I218," ",G218)</f>
        <v>c) 0</v>
      </c>
      <c r="D218" s="22"/>
      <c r="G218" s="34">
        <f ca="1">IF(J216="FIN","",LOOKUP(I215,DATOS!A:A,DATOS!L:L))</f>
        <v>0</v>
      </c>
      <c r="I218" s="31" t="s">
        <v>51</v>
      </c>
      <c r="K218" s="16"/>
      <c r="L218" s="16"/>
      <c r="M218" s="16"/>
      <c r="N218" s="16"/>
      <c r="O218" s="16"/>
      <c r="P218" s="16"/>
      <c r="Q218" s="17" t="s">
        <v>2</v>
      </c>
      <c r="R218" s="16" t="str">
        <f>CONCATENATE(B218,Q218)</f>
        <v>C</v>
      </c>
      <c r="S218" s="16"/>
    </row>
    <row r="219" spans="1:19" ht="15.6" x14ac:dyDescent="0.25">
      <c r="A219" s="185"/>
      <c r="B219" s="25"/>
      <c r="C219" s="21" t="str">
        <f ca="1">+CONCATENATE(I219," ",G219)</f>
        <v>d) 0</v>
      </c>
      <c r="D219" s="22"/>
      <c r="G219" s="34">
        <f ca="1">IF(J216="FIN","",LOOKUP(I215,DATOS!A:A,DATOS!M:M))</f>
        <v>0</v>
      </c>
      <c r="I219" s="31" t="s">
        <v>43</v>
      </c>
      <c r="K219" s="16"/>
      <c r="L219" s="16"/>
      <c r="M219" s="16"/>
      <c r="N219" s="16"/>
      <c r="O219" s="16"/>
      <c r="P219" s="16"/>
      <c r="Q219" s="17" t="s">
        <v>3</v>
      </c>
      <c r="R219" s="16" t="str">
        <f>CONCATENATE(B219,Q219)</f>
        <v>D</v>
      </c>
      <c r="S219" s="16"/>
    </row>
    <row r="220" spans="1:19" ht="15.6" x14ac:dyDescent="0.25">
      <c r="A220" s="9"/>
      <c r="B220" s="26"/>
      <c r="C220" s="23"/>
      <c r="D220" s="24"/>
      <c r="J220" s="15"/>
    </row>
    <row r="221" spans="1:19" ht="15.6" x14ac:dyDescent="0.25">
      <c r="A221" s="9"/>
      <c r="B221" s="27"/>
      <c r="C221" s="19" t="str">
        <f ca="1">+CONCATENATE(K221,".- ",G221)</f>
        <v>37.- 0</v>
      </c>
      <c r="D221" s="20"/>
      <c r="E221" s="9"/>
      <c r="F221" s="9"/>
      <c r="G221" s="36">
        <f ca="1">IF(J222="FIN","",LOOKUP(I221,DATOS!A:A,DATOS!G:G))</f>
        <v>0</v>
      </c>
      <c r="H221" s="36">
        <f ca="1">IF(J222="FIN",0,LOOKUP(I221,DATOS!A:A,DATOS!N:N))</f>
        <v>0</v>
      </c>
      <c r="I221" s="31">
        <f>+I215+1</f>
        <v>271</v>
      </c>
      <c r="J221" s="56">
        <f>IF(LOOKUP(I221,DATOS!A:A,DATOS!C:C)=0,J215,(LOOKUP(I221,DATOS!A:A,DATOS!C:C)))</f>
        <v>4</v>
      </c>
      <c r="K221" s="18">
        <f>+K215+1</f>
        <v>37</v>
      </c>
      <c r="L221" s="16" t="s">
        <v>31</v>
      </c>
      <c r="M221" s="16" t="s">
        <v>32</v>
      </c>
      <c r="N221" s="16" t="s">
        <v>37</v>
      </c>
      <c r="O221" s="16" t="s">
        <v>33</v>
      </c>
      <c r="P221" s="16" t="s">
        <v>34</v>
      </c>
      <c r="Q221" s="16" t="s">
        <v>35</v>
      </c>
      <c r="R221" s="16" t="str">
        <f ca="1">CONCATENATE("X",H221)</f>
        <v>X0</v>
      </c>
      <c r="S221" s="16" t="s">
        <v>36</v>
      </c>
    </row>
    <row r="222" spans="1:19" ht="15.6" x14ac:dyDescent="0.25">
      <c r="A222" s="185">
        <f ca="1">IF($E$2="X",0,IF(K223&gt;2,H221,K223))</f>
        <v>0</v>
      </c>
      <c r="B222" s="25"/>
      <c r="C222" s="21" t="str">
        <f ca="1">+CONCATENATE(I222," ",G222)</f>
        <v>a) 0</v>
      </c>
      <c r="D222" s="22"/>
      <c r="G222" s="34">
        <f ca="1">IF(J222="FIN","",LOOKUP(I221,DATOS!A:A,DATOS!J:J))</f>
        <v>0</v>
      </c>
      <c r="I222" s="31" t="s">
        <v>53</v>
      </c>
      <c r="J222" s="37" t="str">
        <f>IF(J216="FIN","FIN",IF(J221=J215,"","FIN"))</f>
        <v/>
      </c>
      <c r="K222" s="16" t="s">
        <v>5</v>
      </c>
      <c r="L222" s="16">
        <f ca="1">IF(M222&gt;0,0,P222)</f>
        <v>0</v>
      </c>
      <c r="M222" s="16">
        <f ca="1">IF(P223&gt;0,1,0)</f>
        <v>0</v>
      </c>
      <c r="N222" s="16">
        <f ca="1">IF(M222=1,-1/COUNTA(Q222:Q225),0)</f>
        <v>0</v>
      </c>
      <c r="O222" s="16">
        <f>COUNTA(B222:B225)</f>
        <v>0</v>
      </c>
      <c r="P222" s="16">
        <f ca="1">COUNTIF(R222:R225,R221)</f>
        <v>0</v>
      </c>
      <c r="Q222" s="17" t="s">
        <v>0</v>
      </c>
      <c r="R222" s="16" t="str">
        <f>CONCATENATE(B222,Q222)</f>
        <v>A</v>
      </c>
      <c r="S222" s="16">
        <f ca="1">IF(P222&gt;0,P222+O222,O222*3)</f>
        <v>0</v>
      </c>
    </row>
    <row r="223" spans="1:19" ht="15.6" x14ac:dyDescent="0.25">
      <c r="A223" s="185"/>
      <c r="B223" s="25"/>
      <c r="C223" s="21" t="str">
        <f ca="1">+CONCATENATE(I223," ",G223)</f>
        <v>b) 0</v>
      </c>
      <c r="D223" s="22"/>
      <c r="G223" s="34">
        <f ca="1">IF(J222="FIN","",LOOKUP(I221,DATOS!A:A,DATOS!K:K))</f>
        <v>0</v>
      </c>
      <c r="I223" s="31" t="s">
        <v>52</v>
      </c>
      <c r="K223" s="16">
        <f ca="1">S222</f>
        <v>0</v>
      </c>
      <c r="L223" s="16"/>
      <c r="M223" s="16"/>
      <c r="N223" s="16"/>
      <c r="O223" s="16"/>
      <c r="P223" s="16">
        <f ca="1">O222-P222</f>
        <v>0</v>
      </c>
      <c r="Q223" s="17" t="s">
        <v>1</v>
      </c>
      <c r="R223" s="16" t="str">
        <f>CONCATENATE(B223,Q223)</f>
        <v>B</v>
      </c>
      <c r="S223" s="16"/>
    </row>
    <row r="224" spans="1:19" ht="15.6" x14ac:dyDescent="0.25">
      <c r="A224" s="185"/>
      <c r="B224" s="25"/>
      <c r="C224" s="21" t="str">
        <f ca="1">+CONCATENATE(I224," ",G224)</f>
        <v>c) 0</v>
      </c>
      <c r="D224" s="22"/>
      <c r="G224" s="34">
        <f ca="1">IF(J222="FIN","",LOOKUP(I221,DATOS!A:A,DATOS!L:L))</f>
        <v>0</v>
      </c>
      <c r="I224" s="31" t="s">
        <v>51</v>
      </c>
      <c r="K224" s="16"/>
      <c r="L224" s="16"/>
      <c r="M224" s="16"/>
      <c r="N224" s="16"/>
      <c r="O224" s="16"/>
      <c r="P224" s="16"/>
      <c r="Q224" s="17" t="s">
        <v>2</v>
      </c>
      <c r="R224" s="16" t="str">
        <f>CONCATENATE(B224,Q224)</f>
        <v>C</v>
      </c>
      <c r="S224" s="16"/>
    </row>
    <row r="225" spans="1:19" ht="15.6" x14ac:dyDescent="0.25">
      <c r="A225" s="185"/>
      <c r="B225" s="25"/>
      <c r="C225" s="21" t="str">
        <f ca="1">+CONCATENATE(I225," ",G225)</f>
        <v>d) 0</v>
      </c>
      <c r="D225" s="22"/>
      <c r="G225" s="34">
        <f ca="1">IF(J222="FIN","",LOOKUP(I221,DATOS!A:A,DATOS!M:M))</f>
        <v>0</v>
      </c>
      <c r="I225" s="31" t="s">
        <v>43</v>
      </c>
      <c r="K225" s="16"/>
      <c r="L225" s="16"/>
      <c r="M225" s="16"/>
      <c r="N225" s="16"/>
      <c r="O225" s="16"/>
      <c r="P225" s="16"/>
      <c r="Q225" s="17" t="s">
        <v>3</v>
      </c>
      <c r="R225" s="16" t="str">
        <f>CONCATENATE(B225,Q225)</f>
        <v>D</v>
      </c>
      <c r="S225" s="16"/>
    </row>
    <row r="226" spans="1:19" ht="15.6" x14ac:dyDescent="0.25">
      <c r="A226" s="9"/>
      <c r="B226" s="26"/>
      <c r="C226" s="23"/>
      <c r="D226" s="24"/>
      <c r="J226" s="15"/>
    </row>
    <row r="227" spans="1:19" ht="15.6" x14ac:dyDescent="0.25">
      <c r="A227" s="9"/>
      <c r="B227" s="27"/>
      <c r="C227" s="19" t="str">
        <f ca="1">+CONCATENATE(K227,".- ",G227)</f>
        <v>38.- 0</v>
      </c>
      <c r="D227" s="20"/>
      <c r="E227" s="9"/>
      <c r="F227" s="9"/>
      <c r="G227" s="36">
        <f ca="1">IF(J228="FIN","",LOOKUP(I227,DATOS!A:A,DATOS!G:G))</f>
        <v>0</v>
      </c>
      <c r="H227" s="36">
        <f ca="1">IF(J228="FIN",0,LOOKUP(I227,DATOS!A:A,DATOS!N:N))</f>
        <v>0</v>
      </c>
      <c r="I227" s="31">
        <f>+I221+1</f>
        <v>272</v>
      </c>
      <c r="J227" s="56">
        <f>IF(LOOKUP(I227,DATOS!A:A,DATOS!C:C)=0,J221,(LOOKUP(I227,DATOS!A:A,DATOS!C:C)))</f>
        <v>4</v>
      </c>
      <c r="K227" s="18">
        <f>+K221+1</f>
        <v>38</v>
      </c>
      <c r="L227" s="16" t="s">
        <v>31</v>
      </c>
      <c r="M227" s="16" t="s">
        <v>32</v>
      </c>
      <c r="N227" s="16" t="s">
        <v>37</v>
      </c>
      <c r="O227" s="16" t="s">
        <v>33</v>
      </c>
      <c r="P227" s="16" t="s">
        <v>34</v>
      </c>
      <c r="Q227" s="16" t="s">
        <v>35</v>
      </c>
      <c r="R227" s="16" t="str">
        <f ca="1">CONCATENATE("X",H227)</f>
        <v>X0</v>
      </c>
      <c r="S227" s="16" t="s">
        <v>36</v>
      </c>
    </row>
    <row r="228" spans="1:19" ht="15.6" x14ac:dyDescent="0.25">
      <c r="A228" s="185">
        <f ca="1">IF($E$2="X",0,IF(K229&gt;2,H227,K229))</f>
        <v>0</v>
      </c>
      <c r="B228" s="25"/>
      <c r="C228" s="21" t="str">
        <f ca="1">+CONCATENATE(I228," ",G228)</f>
        <v>a) 0</v>
      </c>
      <c r="D228" s="22"/>
      <c r="G228" s="34">
        <f ca="1">IF(J228="FIN","",LOOKUP(I227,DATOS!A:A,DATOS!J:J))</f>
        <v>0</v>
      </c>
      <c r="I228" s="31" t="s">
        <v>53</v>
      </c>
      <c r="J228" s="37" t="str">
        <f>IF(J222="FIN","FIN",IF(J227=J221,"","FIN"))</f>
        <v/>
      </c>
      <c r="K228" s="16" t="s">
        <v>5</v>
      </c>
      <c r="L228" s="16">
        <f ca="1">IF(M228&gt;0,0,P228)</f>
        <v>0</v>
      </c>
      <c r="M228" s="16">
        <f ca="1">IF(P229&gt;0,1,0)</f>
        <v>0</v>
      </c>
      <c r="N228" s="16">
        <f ca="1">IF(M228=1,-1/COUNTA(Q228:Q231),0)</f>
        <v>0</v>
      </c>
      <c r="O228" s="16">
        <f>COUNTA(B228:B231)</f>
        <v>0</v>
      </c>
      <c r="P228" s="16">
        <f ca="1">COUNTIF(R228:R231,R227)</f>
        <v>0</v>
      </c>
      <c r="Q228" s="17" t="s">
        <v>0</v>
      </c>
      <c r="R228" s="16" t="str">
        <f>CONCATENATE(B228,Q228)</f>
        <v>A</v>
      </c>
      <c r="S228" s="16">
        <f ca="1">IF(P228&gt;0,P228+O228,O228*3)</f>
        <v>0</v>
      </c>
    </row>
    <row r="229" spans="1:19" ht="15.6" x14ac:dyDescent="0.25">
      <c r="A229" s="185"/>
      <c r="B229" s="25"/>
      <c r="C229" s="21" t="str">
        <f ca="1">+CONCATENATE(I229," ",G229)</f>
        <v>b) 0</v>
      </c>
      <c r="D229" s="22"/>
      <c r="G229" s="34">
        <f ca="1">IF(J228="FIN","",LOOKUP(I227,DATOS!A:A,DATOS!K:K))</f>
        <v>0</v>
      </c>
      <c r="I229" s="31" t="s">
        <v>52</v>
      </c>
      <c r="K229" s="16">
        <f ca="1">S228</f>
        <v>0</v>
      </c>
      <c r="L229" s="16"/>
      <c r="M229" s="16"/>
      <c r="N229" s="16"/>
      <c r="O229" s="16"/>
      <c r="P229" s="16">
        <f ca="1">O228-P228</f>
        <v>0</v>
      </c>
      <c r="Q229" s="17" t="s">
        <v>1</v>
      </c>
      <c r="R229" s="16" t="str">
        <f>CONCATENATE(B229,Q229)</f>
        <v>B</v>
      </c>
      <c r="S229" s="16"/>
    </row>
    <row r="230" spans="1:19" ht="15.6" x14ac:dyDescent="0.25">
      <c r="A230" s="185"/>
      <c r="B230" s="25"/>
      <c r="C230" s="21" t="str">
        <f ca="1">+CONCATENATE(I230," ",G230)</f>
        <v>c) 0</v>
      </c>
      <c r="D230" s="22"/>
      <c r="G230" s="34">
        <f ca="1">IF(J228="FIN","",LOOKUP(I227,DATOS!A:A,DATOS!L:L))</f>
        <v>0</v>
      </c>
      <c r="I230" s="31" t="s">
        <v>51</v>
      </c>
      <c r="K230" s="16"/>
      <c r="L230" s="16"/>
      <c r="M230" s="16"/>
      <c r="N230" s="16"/>
      <c r="O230" s="16"/>
      <c r="P230" s="16"/>
      <c r="Q230" s="17" t="s">
        <v>2</v>
      </c>
      <c r="R230" s="16" t="str">
        <f>CONCATENATE(B230,Q230)</f>
        <v>C</v>
      </c>
      <c r="S230" s="16"/>
    </row>
    <row r="231" spans="1:19" ht="15.6" x14ac:dyDescent="0.25">
      <c r="A231" s="185"/>
      <c r="B231" s="25"/>
      <c r="C231" s="21" t="str">
        <f ca="1">+CONCATENATE(I231," ",G231)</f>
        <v>d) 0</v>
      </c>
      <c r="D231" s="22"/>
      <c r="G231" s="34">
        <f ca="1">IF(J228="FIN","",LOOKUP(I227,DATOS!A:A,DATOS!M:M))</f>
        <v>0</v>
      </c>
      <c r="I231" s="31" t="s">
        <v>43</v>
      </c>
      <c r="K231" s="16"/>
      <c r="L231" s="16"/>
      <c r="M231" s="16"/>
      <c r="N231" s="16"/>
      <c r="O231" s="16"/>
      <c r="P231" s="16"/>
      <c r="Q231" s="17" t="s">
        <v>3</v>
      </c>
      <c r="R231" s="16" t="str">
        <f>CONCATENATE(B231,Q231)</f>
        <v>D</v>
      </c>
      <c r="S231" s="16"/>
    </row>
    <row r="232" spans="1:19" ht="15.6" x14ac:dyDescent="0.25">
      <c r="A232" s="9"/>
      <c r="B232" s="26"/>
      <c r="C232" s="23"/>
      <c r="D232" s="24"/>
      <c r="J232" s="15"/>
    </row>
    <row r="233" spans="1:19" ht="15.6" x14ac:dyDescent="0.25">
      <c r="A233" s="9"/>
      <c r="B233" s="27"/>
      <c r="C233" s="19" t="str">
        <f>+CONCATENATE(K233,".- ",G233)</f>
        <v xml:space="preserve">39.- </v>
      </c>
      <c r="D233" s="20"/>
      <c r="E233" s="9"/>
      <c r="F233" s="9"/>
      <c r="G233" s="36" t="str">
        <f>IF(J234="FIN","",LOOKUP(I233,DATOS!A:A,DATOS!G:G))</f>
        <v/>
      </c>
      <c r="H233" s="36">
        <f>IF(J234="FIN",0,LOOKUP(I233,DATOS!A:A,DATOS!N:N))</f>
        <v>0</v>
      </c>
      <c r="I233" s="31">
        <f>+I227+1</f>
        <v>273</v>
      </c>
      <c r="J233" s="56">
        <f>IF(LOOKUP(I233,DATOS!A:A,DATOS!C:C)=0,J227,(LOOKUP(I233,DATOS!A:A,DATOS!C:C)))</f>
        <v>5</v>
      </c>
      <c r="K233" s="18">
        <f>+K227+1</f>
        <v>39</v>
      </c>
      <c r="L233" s="16" t="s">
        <v>31</v>
      </c>
      <c r="M233" s="16" t="s">
        <v>32</v>
      </c>
      <c r="N233" s="16" t="s">
        <v>37</v>
      </c>
      <c r="O233" s="16" t="s">
        <v>33</v>
      </c>
      <c r="P233" s="16" t="s">
        <v>34</v>
      </c>
      <c r="Q233" s="16" t="s">
        <v>35</v>
      </c>
      <c r="R233" s="16" t="str">
        <f>CONCATENATE("X",H233)</f>
        <v>X0</v>
      </c>
      <c r="S233" s="16" t="s">
        <v>36</v>
      </c>
    </row>
    <row r="234" spans="1:19" ht="15.6" x14ac:dyDescent="0.25">
      <c r="A234" s="185">
        <f>IF($E$2="X",0,IF(K235&gt;2,H233,K235))</f>
        <v>0</v>
      </c>
      <c r="B234" s="25"/>
      <c r="C234" s="21" t="str">
        <f>+CONCATENATE(I234," ",G234)</f>
        <v xml:space="preserve">a) </v>
      </c>
      <c r="D234" s="22"/>
      <c r="G234" s="34" t="str">
        <f>IF(J234="FIN","",LOOKUP(I233,DATOS!A:A,DATOS!J:J))</f>
        <v/>
      </c>
      <c r="I234" s="31" t="s">
        <v>53</v>
      </c>
      <c r="J234" s="37" t="str">
        <f>IF(J228="FIN","FIN",IF(J233=J227,"","FIN"))</f>
        <v>FIN</v>
      </c>
      <c r="K234" s="16" t="s">
        <v>5</v>
      </c>
      <c r="L234" s="16">
        <f>IF(M234&gt;0,0,P234)</f>
        <v>0</v>
      </c>
      <c r="M234" s="16">
        <f>IF(P235&gt;0,1,0)</f>
        <v>0</v>
      </c>
      <c r="N234" s="16">
        <f>IF(M234=1,-1/COUNTA(Q234:Q237),0)</f>
        <v>0</v>
      </c>
      <c r="O234" s="16">
        <f>COUNTA(B234:B237)</f>
        <v>0</v>
      </c>
      <c r="P234" s="16">
        <f>COUNTIF(R234:R237,R233)</f>
        <v>0</v>
      </c>
      <c r="Q234" s="17" t="s">
        <v>0</v>
      </c>
      <c r="R234" s="16" t="str">
        <f>CONCATENATE(B234,Q234)</f>
        <v>A</v>
      </c>
      <c r="S234" s="16">
        <f>IF(P234&gt;0,P234+O234,O234*3)</f>
        <v>0</v>
      </c>
    </row>
    <row r="235" spans="1:19" ht="15.6" x14ac:dyDescent="0.25">
      <c r="A235" s="185"/>
      <c r="B235" s="25"/>
      <c r="C235" s="21" t="str">
        <f>+CONCATENATE(I235," ",G235)</f>
        <v xml:space="preserve">b) </v>
      </c>
      <c r="D235" s="22"/>
      <c r="G235" s="34" t="str">
        <f>IF(J234="FIN","",LOOKUP(I233,DATOS!A:A,DATOS!K:K))</f>
        <v/>
      </c>
      <c r="I235" s="31" t="s">
        <v>52</v>
      </c>
      <c r="K235" s="16">
        <f>S234</f>
        <v>0</v>
      </c>
      <c r="L235" s="16"/>
      <c r="M235" s="16"/>
      <c r="N235" s="16"/>
      <c r="O235" s="16"/>
      <c r="P235" s="16">
        <f>O234-P234</f>
        <v>0</v>
      </c>
      <c r="Q235" s="17" t="s">
        <v>1</v>
      </c>
      <c r="R235" s="16" t="str">
        <f>CONCATENATE(B235,Q235)</f>
        <v>B</v>
      </c>
      <c r="S235" s="16"/>
    </row>
    <row r="236" spans="1:19" ht="15.6" x14ac:dyDescent="0.25">
      <c r="A236" s="185"/>
      <c r="B236" s="25"/>
      <c r="C236" s="21" t="str">
        <f>+CONCATENATE(I236," ",G236)</f>
        <v xml:space="preserve">c) </v>
      </c>
      <c r="D236" s="22"/>
      <c r="G236" s="34" t="str">
        <f>IF(J234="FIN","",LOOKUP(I233,DATOS!A:A,DATOS!L:L))</f>
        <v/>
      </c>
      <c r="I236" s="31" t="s">
        <v>51</v>
      </c>
      <c r="K236" s="16"/>
      <c r="L236" s="16"/>
      <c r="M236" s="16"/>
      <c r="N236" s="16"/>
      <c r="O236" s="16"/>
      <c r="P236" s="16"/>
      <c r="Q236" s="17" t="s">
        <v>2</v>
      </c>
      <c r="R236" s="16" t="str">
        <f>CONCATENATE(B236,Q236)</f>
        <v>C</v>
      </c>
      <c r="S236" s="16"/>
    </row>
    <row r="237" spans="1:19" ht="15.6" x14ac:dyDescent="0.25">
      <c r="A237" s="185"/>
      <c r="B237" s="25"/>
      <c r="C237" s="21" t="str">
        <f>+CONCATENATE(I237," ",G237)</f>
        <v xml:space="preserve">d) </v>
      </c>
      <c r="D237" s="22"/>
      <c r="G237" s="34" t="str">
        <f>IF(J234="FIN","",LOOKUP(I233,DATOS!A:A,DATOS!M:M))</f>
        <v/>
      </c>
      <c r="I237" s="31" t="s">
        <v>43</v>
      </c>
      <c r="K237" s="16"/>
      <c r="L237" s="16"/>
      <c r="M237" s="16"/>
      <c r="N237" s="16"/>
      <c r="O237" s="16"/>
      <c r="P237" s="16"/>
      <c r="Q237" s="17" t="s">
        <v>3</v>
      </c>
      <c r="R237" s="16" t="str">
        <f>CONCATENATE(B237,Q237)</f>
        <v>D</v>
      </c>
      <c r="S237" s="16"/>
    </row>
    <row r="238" spans="1:19" ht="15.6" x14ac:dyDescent="0.25">
      <c r="A238" s="9"/>
      <c r="B238" s="26"/>
      <c r="C238" s="23"/>
      <c r="D238" s="24"/>
      <c r="J238" s="15"/>
    </row>
    <row r="239" spans="1:19" ht="15.6" x14ac:dyDescent="0.25">
      <c r="A239" s="9"/>
      <c r="B239" s="27"/>
      <c r="C239" s="19" t="str">
        <f>+CONCATENATE(K239,".- ",G239)</f>
        <v xml:space="preserve">40.- </v>
      </c>
      <c r="D239" s="20"/>
      <c r="E239" s="9"/>
      <c r="F239" s="9"/>
      <c r="G239" s="36" t="str">
        <f>IF(J240="FIN","",LOOKUP(I239,DATOS!A:A,DATOS!G:G))</f>
        <v/>
      </c>
      <c r="H239" s="36">
        <f>IF(J240="FIN",0,LOOKUP(I239,DATOS!A:A,DATOS!N:N))</f>
        <v>0</v>
      </c>
      <c r="I239" s="31">
        <f>+I233+1</f>
        <v>274</v>
      </c>
      <c r="J239" s="56">
        <f>IF(LOOKUP(I239,DATOS!A:A,DATOS!C:C)=0,J233,(LOOKUP(I239,DATOS!A:A,DATOS!C:C)))</f>
        <v>5</v>
      </c>
      <c r="K239" s="18">
        <f>+K233+1</f>
        <v>40</v>
      </c>
      <c r="L239" s="16" t="s">
        <v>31</v>
      </c>
      <c r="M239" s="16" t="s">
        <v>32</v>
      </c>
      <c r="N239" s="16" t="s">
        <v>37</v>
      </c>
      <c r="O239" s="16" t="s">
        <v>33</v>
      </c>
      <c r="P239" s="16" t="s">
        <v>34</v>
      </c>
      <c r="Q239" s="16" t="s">
        <v>35</v>
      </c>
      <c r="R239" s="16" t="str">
        <f>CONCATENATE("X",H239)</f>
        <v>X0</v>
      </c>
      <c r="S239" s="16" t="s">
        <v>36</v>
      </c>
    </row>
    <row r="240" spans="1:19" ht="15.6" x14ac:dyDescent="0.25">
      <c r="A240" s="185">
        <f>IF($E$2="X",0,IF(K241&gt;2,H239,K241))</f>
        <v>0</v>
      </c>
      <c r="B240" s="25"/>
      <c r="C240" s="21" t="str">
        <f>+CONCATENATE(I240," ",G240)</f>
        <v xml:space="preserve">a) </v>
      </c>
      <c r="D240" s="22"/>
      <c r="G240" s="34" t="str">
        <f>IF(J240="FIN","",LOOKUP(I239,DATOS!A:A,DATOS!J:J))</f>
        <v/>
      </c>
      <c r="I240" s="31" t="s">
        <v>53</v>
      </c>
      <c r="J240" s="37" t="str">
        <f>IF(J234="FIN","FIN",IF(J239=J233,"","FIN"))</f>
        <v>FIN</v>
      </c>
      <c r="K240" s="16" t="s">
        <v>5</v>
      </c>
      <c r="L240" s="16">
        <f>IF(M240&gt;0,0,P240)</f>
        <v>0</v>
      </c>
      <c r="M240" s="16">
        <f>IF(P241&gt;0,1,0)</f>
        <v>0</v>
      </c>
      <c r="N240" s="16">
        <f>IF(M240=1,-1/COUNTA(Q240:Q243),0)</f>
        <v>0</v>
      </c>
      <c r="O240" s="16">
        <f>COUNTA(B240:B243)</f>
        <v>0</v>
      </c>
      <c r="P240" s="16">
        <f>COUNTIF(R240:R243,R239)</f>
        <v>0</v>
      </c>
      <c r="Q240" s="17" t="s">
        <v>0</v>
      </c>
      <c r="R240" s="16" t="str">
        <f>CONCATENATE(B240,Q240)</f>
        <v>A</v>
      </c>
      <c r="S240" s="16">
        <f>IF(P240&gt;0,P240+O240,O240*3)</f>
        <v>0</v>
      </c>
    </row>
    <row r="241" spans="1:19" ht="15.6" x14ac:dyDescent="0.25">
      <c r="A241" s="185"/>
      <c r="B241" s="25"/>
      <c r="C241" s="21" t="str">
        <f>+CONCATENATE(I241," ",G241)</f>
        <v xml:space="preserve">b) </v>
      </c>
      <c r="D241" s="22"/>
      <c r="G241" s="34" t="str">
        <f>IF(J240="FIN","",LOOKUP(I239,DATOS!A:A,DATOS!K:K))</f>
        <v/>
      </c>
      <c r="I241" s="31" t="s">
        <v>52</v>
      </c>
      <c r="K241" s="16">
        <f>S240</f>
        <v>0</v>
      </c>
      <c r="L241" s="16"/>
      <c r="M241" s="16"/>
      <c r="N241" s="16"/>
      <c r="O241" s="16"/>
      <c r="P241" s="16">
        <f>O240-P240</f>
        <v>0</v>
      </c>
      <c r="Q241" s="17" t="s">
        <v>1</v>
      </c>
      <c r="R241" s="16" t="str">
        <f>CONCATENATE(B241,Q241)</f>
        <v>B</v>
      </c>
      <c r="S241" s="16"/>
    </row>
    <row r="242" spans="1:19" ht="15.6" x14ac:dyDescent="0.25">
      <c r="A242" s="185"/>
      <c r="B242" s="25"/>
      <c r="C242" s="21" t="str">
        <f>+CONCATENATE(I242," ",G242)</f>
        <v xml:space="preserve">c) </v>
      </c>
      <c r="D242" s="22"/>
      <c r="G242" s="34" t="str">
        <f>IF(J240="FIN","",LOOKUP(I239,DATOS!A:A,DATOS!L:L))</f>
        <v/>
      </c>
      <c r="I242" s="31" t="s">
        <v>51</v>
      </c>
      <c r="K242" s="16"/>
      <c r="L242" s="16"/>
      <c r="M242" s="16"/>
      <c r="N242" s="16"/>
      <c r="O242" s="16"/>
      <c r="P242" s="16"/>
      <c r="Q242" s="17" t="s">
        <v>2</v>
      </c>
      <c r="R242" s="16" t="str">
        <f>CONCATENATE(B242,Q242)</f>
        <v>C</v>
      </c>
      <c r="S242" s="16"/>
    </row>
    <row r="243" spans="1:19" ht="15.6" x14ac:dyDescent="0.25">
      <c r="A243" s="185"/>
      <c r="B243" s="25"/>
      <c r="C243" s="21" t="str">
        <f>+CONCATENATE(I243," ",G243)</f>
        <v xml:space="preserve">d) </v>
      </c>
      <c r="D243" s="22"/>
      <c r="G243" s="34" t="str">
        <f>IF(J240="FIN","",LOOKUP(I239,DATOS!A:A,DATOS!M:M))</f>
        <v/>
      </c>
      <c r="I243" s="31" t="s">
        <v>43</v>
      </c>
      <c r="K243" s="16"/>
      <c r="L243" s="16"/>
      <c r="M243" s="16"/>
      <c r="N243" s="16"/>
      <c r="O243" s="16"/>
      <c r="P243" s="16"/>
      <c r="Q243" s="17" t="s">
        <v>3</v>
      </c>
      <c r="R243" s="16" t="str">
        <f>CONCATENATE(B243,Q243)</f>
        <v>D</v>
      </c>
      <c r="S243" s="16"/>
    </row>
    <row r="244" spans="1:19" ht="15.6" x14ac:dyDescent="0.25">
      <c r="A244" s="9"/>
      <c r="B244" s="26"/>
      <c r="C244" s="23"/>
      <c r="D244" s="24"/>
      <c r="J244" s="15"/>
    </row>
    <row r="245" spans="1:19" ht="15.6" x14ac:dyDescent="0.25">
      <c r="A245" s="9"/>
      <c r="B245" s="27"/>
      <c r="C245" s="19" t="str">
        <f>+CONCATENATE(K245,".- ",G245)</f>
        <v xml:space="preserve">41.- </v>
      </c>
      <c r="D245" s="20"/>
      <c r="E245" s="9"/>
      <c r="F245" s="9"/>
      <c r="G245" s="36" t="str">
        <f>IF(J246="FIN","",LOOKUP(I245,DATOS!A:A,DATOS!G:G))</f>
        <v/>
      </c>
      <c r="H245" s="36">
        <f>IF(J246="FIN",0,LOOKUP(I245,DATOS!A:A,DATOS!N:N))</f>
        <v>0</v>
      </c>
      <c r="I245" s="31">
        <f>+I239+1</f>
        <v>275</v>
      </c>
      <c r="J245" s="56">
        <f>IF(LOOKUP(I245,DATOS!A:A,DATOS!C:C)=0,J239,(LOOKUP(I245,DATOS!A:A,DATOS!C:C)))</f>
        <v>5</v>
      </c>
      <c r="K245" s="18">
        <f>+K239+1</f>
        <v>41</v>
      </c>
      <c r="L245" s="16" t="s">
        <v>31</v>
      </c>
      <c r="M245" s="16" t="s">
        <v>32</v>
      </c>
      <c r="N245" s="16" t="s">
        <v>37</v>
      </c>
      <c r="O245" s="16" t="s">
        <v>33</v>
      </c>
      <c r="P245" s="16" t="s">
        <v>34</v>
      </c>
      <c r="Q245" s="16" t="s">
        <v>35</v>
      </c>
      <c r="R245" s="16" t="str">
        <f>CONCATENATE("X",H245)</f>
        <v>X0</v>
      </c>
      <c r="S245" s="16" t="s">
        <v>36</v>
      </c>
    </row>
    <row r="246" spans="1:19" ht="15.6" x14ac:dyDescent="0.25">
      <c r="A246" s="185">
        <f>IF($E$2="X",0,IF(K247&gt;2,H245,K247))</f>
        <v>0</v>
      </c>
      <c r="B246" s="25"/>
      <c r="C246" s="21" t="str">
        <f>+CONCATENATE(I246," ",G246)</f>
        <v xml:space="preserve">a) </v>
      </c>
      <c r="D246" s="22"/>
      <c r="G246" s="34" t="str">
        <f>IF(J246="FIN","",LOOKUP(I245,DATOS!A:A,DATOS!J:J))</f>
        <v/>
      </c>
      <c r="I246" s="31" t="s">
        <v>53</v>
      </c>
      <c r="J246" s="37" t="str">
        <f>IF(J240="FIN","FIN",IF(J245=J239,"","FIN"))</f>
        <v>FIN</v>
      </c>
      <c r="K246" s="16" t="s">
        <v>5</v>
      </c>
      <c r="L246" s="16">
        <f>IF(M246&gt;0,0,P246)</f>
        <v>0</v>
      </c>
      <c r="M246" s="16">
        <f>IF(P247&gt;0,1,0)</f>
        <v>0</v>
      </c>
      <c r="N246" s="16">
        <f>IF(M246=1,-1/COUNTA(Q246:Q249),0)</f>
        <v>0</v>
      </c>
      <c r="O246" s="16">
        <f>COUNTA(B246:B249)</f>
        <v>0</v>
      </c>
      <c r="P246" s="16">
        <f>COUNTIF(R246:R249,R245)</f>
        <v>0</v>
      </c>
      <c r="Q246" s="17" t="s">
        <v>0</v>
      </c>
      <c r="R246" s="16" t="str">
        <f>CONCATENATE(B246,Q246)</f>
        <v>A</v>
      </c>
      <c r="S246" s="16">
        <f>IF(P246&gt;0,P246+O246,O246*3)</f>
        <v>0</v>
      </c>
    </row>
    <row r="247" spans="1:19" ht="15.6" x14ac:dyDescent="0.25">
      <c r="A247" s="185"/>
      <c r="B247" s="25"/>
      <c r="C247" s="21" t="str">
        <f>+CONCATENATE(I247," ",G247)</f>
        <v xml:space="preserve">b) </v>
      </c>
      <c r="D247" s="22"/>
      <c r="G247" s="34" t="str">
        <f>IF(J246="FIN","",LOOKUP(I245,DATOS!A:A,DATOS!K:K))</f>
        <v/>
      </c>
      <c r="I247" s="31" t="s">
        <v>52</v>
      </c>
      <c r="K247" s="16">
        <f>S246</f>
        <v>0</v>
      </c>
      <c r="L247" s="16"/>
      <c r="M247" s="16"/>
      <c r="N247" s="16"/>
      <c r="O247" s="16"/>
      <c r="P247" s="16">
        <f>O246-P246</f>
        <v>0</v>
      </c>
      <c r="Q247" s="17" t="s">
        <v>1</v>
      </c>
      <c r="R247" s="16" t="str">
        <f>CONCATENATE(B247,Q247)</f>
        <v>B</v>
      </c>
      <c r="S247" s="16"/>
    </row>
    <row r="248" spans="1:19" ht="15.6" x14ac:dyDescent="0.25">
      <c r="A248" s="185"/>
      <c r="B248" s="25"/>
      <c r="C248" s="21" t="str">
        <f>+CONCATENATE(I248," ",G248)</f>
        <v xml:space="preserve">c) </v>
      </c>
      <c r="D248" s="22"/>
      <c r="G248" s="34" t="str">
        <f>IF(J246="FIN","",LOOKUP(I245,DATOS!A:A,DATOS!L:L))</f>
        <v/>
      </c>
      <c r="I248" s="31" t="s">
        <v>51</v>
      </c>
      <c r="K248" s="16"/>
      <c r="L248" s="16"/>
      <c r="M248" s="16"/>
      <c r="N248" s="16"/>
      <c r="O248" s="16"/>
      <c r="P248" s="16"/>
      <c r="Q248" s="17" t="s">
        <v>2</v>
      </c>
      <c r="R248" s="16" t="str">
        <f>CONCATENATE(B248,Q248)</f>
        <v>C</v>
      </c>
      <c r="S248" s="16"/>
    </row>
    <row r="249" spans="1:19" ht="15.6" x14ac:dyDescent="0.25">
      <c r="A249" s="185"/>
      <c r="B249" s="25"/>
      <c r="C249" s="21" t="str">
        <f>+CONCATENATE(I249," ",G249)</f>
        <v xml:space="preserve">d) </v>
      </c>
      <c r="D249" s="22"/>
      <c r="G249" s="34" t="str">
        <f>IF(J246="FIN","",LOOKUP(I245,DATOS!A:A,DATOS!M:M))</f>
        <v/>
      </c>
      <c r="I249" s="31" t="s">
        <v>43</v>
      </c>
      <c r="K249" s="16"/>
      <c r="L249" s="16"/>
      <c r="M249" s="16"/>
      <c r="N249" s="16"/>
      <c r="O249" s="16"/>
      <c r="P249" s="16"/>
      <c r="Q249" s="17" t="s">
        <v>3</v>
      </c>
      <c r="R249" s="16" t="str">
        <f>CONCATENATE(B249,Q249)</f>
        <v>D</v>
      </c>
      <c r="S249" s="16"/>
    </row>
    <row r="250" spans="1:19" ht="15.6" x14ac:dyDescent="0.25">
      <c r="A250" s="9"/>
      <c r="B250" s="26"/>
      <c r="C250" s="23"/>
      <c r="D250" s="24"/>
      <c r="J250" s="15"/>
    </row>
    <row r="251" spans="1:19" ht="15.6" x14ac:dyDescent="0.25">
      <c r="A251" s="9"/>
      <c r="B251" s="27"/>
      <c r="C251" s="19" t="str">
        <f>+CONCATENATE(K251,".- ",G251)</f>
        <v xml:space="preserve">42.- </v>
      </c>
      <c r="D251" s="20"/>
      <c r="E251" s="9"/>
      <c r="F251" s="9"/>
      <c r="G251" s="36" t="str">
        <f>IF(J252="FIN","",LOOKUP(I251,DATOS!A:A,DATOS!G:G))</f>
        <v/>
      </c>
      <c r="H251" s="36">
        <f>IF(J252="FIN",0,LOOKUP(I251,DATOS!A:A,DATOS!N:N))</f>
        <v>0</v>
      </c>
      <c r="I251" s="31">
        <f>+I245+1</f>
        <v>276</v>
      </c>
      <c r="J251" s="56">
        <f>IF(LOOKUP(I251,DATOS!A:A,DATOS!C:C)=0,J245,(LOOKUP(I251,DATOS!A:A,DATOS!C:C)))</f>
        <v>5</v>
      </c>
      <c r="K251" s="18">
        <f>+K245+1</f>
        <v>42</v>
      </c>
      <c r="L251" s="16" t="s">
        <v>31</v>
      </c>
      <c r="M251" s="16" t="s">
        <v>32</v>
      </c>
      <c r="N251" s="16" t="s">
        <v>37</v>
      </c>
      <c r="O251" s="16" t="s">
        <v>33</v>
      </c>
      <c r="P251" s="16" t="s">
        <v>34</v>
      </c>
      <c r="Q251" s="16" t="s">
        <v>35</v>
      </c>
      <c r="R251" s="16" t="str">
        <f>CONCATENATE("X",H251)</f>
        <v>X0</v>
      </c>
      <c r="S251" s="16" t="s">
        <v>36</v>
      </c>
    </row>
    <row r="252" spans="1:19" ht="15.6" x14ac:dyDescent="0.25">
      <c r="A252" s="185">
        <f>IF($E$2="X",0,IF(K253&gt;2,H251,K253))</f>
        <v>0</v>
      </c>
      <c r="B252" s="25"/>
      <c r="C252" s="21" t="str">
        <f>+CONCATENATE(I252," ",G252)</f>
        <v xml:space="preserve">a) </v>
      </c>
      <c r="D252" s="22"/>
      <c r="G252" s="34" t="str">
        <f>IF(J252="FIN","",LOOKUP(I251,DATOS!A:A,DATOS!J:J))</f>
        <v/>
      </c>
      <c r="I252" s="31" t="s">
        <v>53</v>
      </c>
      <c r="J252" s="37" t="str">
        <f>IF(J246="FIN","FIN",IF(J251=J245,"","FIN"))</f>
        <v>FIN</v>
      </c>
      <c r="K252" s="16" t="s">
        <v>5</v>
      </c>
      <c r="L252" s="16">
        <f>IF(M252&gt;0,0,P252)</f>
        <v>0</v>
      </c>
      <c r="M252" s="16">
        <f>IF(P253&gt;0,1,0)</f>
        <v>0</v>
      </c>
      <c r="N252" s="16">
        <f>IF(M252=1,-1/COUNTA(Q252:Q255),0)</f>
        <v>0</v>
      </c>
      <c r="O252" s="16">
        <f>COUNTA(B252:B255)</f>
        <v>0</v>
      </c>
      <c r="P252" s="16">
        <f>COUNTIF(R252:R255,R251)</f>
        <v>0</v>
      </c>
      <c r="Q252" s="17" t="s">
        <v>0</v>
      </c>
      <c r="R252" s="16" t="str">
        <f>CONCATENATE(B252,Q252)</f>
        <v>A</v>
      </c>
      <c r="S252" s="16">
        <f>IF(P252&gt;0,P252+O252,O252*3)</f>
        <v>0</v>
      </c>
    </row>
    <row r="253" spans="1:19" ht="15.6" x14ac:dyDescent="0.25">
      <c r="A253" s="185"/>
      <c r="B253" s="25"/>
      <c r="C253" s="21" t="str">
        <f>+CONCATENATE(I253," ",G253)</f>
        <v xml:space="preserve">b) </v>
      </c>
      <c r="D253" s="22"/>
      <c r="G253" s="34" t="str">
        <f>IF(J252="FIN","",LOOKUP(I251,DATOS!A:A,DATOS!K:K))</f>
        <v/>
      </c>
      <c r="I253" s="31" t="s">
        <v>52</v>
      </c>
      <c r="K253" s="16">
        <f>S252</f>
        <v>0</v>
      </c>
      <c r="L253" s="16"/>
      <c r="M253" s="16"/>
      <c r="N253" s="16"/>
      <c r="O253" s="16"/>
      <c r="P253" s="16">
        <f>O252-P252</f>
        <v>0</v>
      </c>
      <c r="Q253" s="17" t="s">
        <v>1</v>
      </c>
      <c r="R253" s="16" t="str">
        <f>CONCATENATE(B253,Q253)</f>
        <v>B</v>
      </c>
      <c r="S253" s="16"/>
    </row>
    <row r="254" spans="1:19" ht="15.6" x14ac:dyDescent="0.25">
      <c r="A254" s="185"/>
      <c r="B254" s="25"/>
      <c r="C254" s="21" t="str">
        <f>+CONCATENATE(I254," ",G254)</f>
        <v xml:space="preserve">c) </v>
      </c>
      <c r="D254" s="22"/>
      <c r="G254" s="34" t="str">
        <f>IF(J252="FIN","",LOOKUP(I251,DATOS!A:A,DATOS!L:L))</f>
        <v/>
      </c>
      <c r="I254" s="31" t="s">
        <v>51</v>
      </c>
      <c r="K254" s="16"/>
      <c r="L254" s="16"/>
      <c r="M254" s="16"/>
      <c r="N254" s="16"/>
      <c r="O254" s="16"/>
      <c r="P254" s="16"/>
      <c r="Q254" s="17" t="s">
        <v>2</v>
      </c>
      <c r="R254" s="16" t="str">
        <f>CONCATENATE(B254,Q254)</f>
        <v>C</v>
      </c>
      <c r="S254" s="16"/>
    </row>
    <row r="255" spans="1:19" ht="15.6" x14ac:dyDescent="0.25">
      <c r="A255" s="185"/>
      <c r="B255" s="25"/>
      <c r="C255" s="21" t="str">
        <f>+CONCATENATE(I255," ",G255)</f>
        <v xml:space="preserve">d) </v>
      </c>
      <c r="D255" s="22"/>
      <c r="G255" s="34" t="str">
        <f>IF(J252="FIN","",LOOKUP(I251,DATOS!A:A,DATOS!M:M))</f>
        <v/>
      </c>
      <c r="I255" s="31" t="s">
        <v>43</v>
      </c>
      <c r="K255" s="16"/>
      <c r="L255" s="16"/>
      <c r="M255" s="16"/>
      <c r="N255" s="16"/>
      <c r="O255" s="16"/>
      <c r="P255" s="16"/>
      <c r="Q255" s="17" t="s">
        <v>3</v>
      </c>
      <c r="R255" s="16" t="str">
        <f>CONCATENATE(B255,Q255)</f>
        <v>D</v>
      </c>
      <c r="S255" s="16"/>
    </row>
    <row r="256" spans="1:19" ht="15.6" x14ac:dyDescent="0.25">
      <c r="A256" s="9"/>
      <c r="B256" s="26"/>
      <c r="C256" s="23"/>
      <c r="D256" s="24"/>
      <c r="J256" s="15"/>
    </row>
    <row r="257" spans="1:19" ht="15.6" x14ac:dyDescent="0.25">
      <c r="A257" s="9"/>
      <c r="B257" s="27"/>
      <c r="C257" s="19" t="str">
        <f>+CONCATENATE(K257,".- ",G257)</f>
        <v xml:space="preserve">43.- </v>
      </c>
      <c r="D257" s="20"/>
      <c r="E257" s="9"/>
      <c r="F257" s="9"/>
      <c r="G257" s="36" t="str">
        <f>IF(J258="FIN","",LOOKUP(I257,DATOS!A:A,DATOS!G:G))</f>
        <v/>
      </c>
      <c r="H257" s="36">
        <f>IF(J258="FIN",0,LOOKUP(I257,DATOS!A:A,DATOS!N:N))</f>
        <v>0</v>
      </c>
      <c r="I257" s="31">
        <f>+I251+1</f>
        <v>277</v>
      </c>
      <c r="J257" s="56">
        <f>IF(LOOKUP(I257,DATOS!A:A,DATOS!C:C)=0,J251,(LOOKUP(I257,DATOS!A:A,DATOS!C:C)))</f>
        <v>5</v>
      </c>
      <c r="K257" s="18">
        <f>+K251+1</f>
        <v>43</v>
      </c>
      <c r="L257" s="16" t="s">
        <v>31</v>
      </c>
      <c r="M257" s="16" t="s">
        <v>32</v>
      </c>
      <c r="N257" s="16" t="s">
        <v>37</v>
      </c>
      <c r="O257" s="16" t="s">
        <v>33</v>
      </c>
      <c r="P257" s="16" t="s">
        <v>34</v>
      </c>
      <c r="Q257" s="16" t="s">
        <v>35</v>
      </c>
      <c r="R257" s="16" t="str">
        <f>CONCATENATE("X",H257)</f>
        <v>X0</v>
      </c>
      <c r="S257" s="16" t="s">
        <v>36</v>
      </c>
    </row>
    <row r="258" spans="1:19" ht="15.6" x14ac:dyDescent="0.25">
      <c r="A258" s="185">
        <f>IF($E$2="X",0,IF(K259&gt;2,H257,K259))</f>
        <v>0</v>
      </c>
      <c r="B258" s="25"/>
      <c r="C258" s="21" t="str">
        <f>+CONCATENATE(I258," ",G258)</f>
        <v xml:space="preserve">a) </v>
      </c>
      <c r="D258" s="22"/>
      <c r="G258" s="34" t="str">
        <f>IF(J258="FIN","",LOOKUP(I257,DATOS!A:A,DATOS!J:J))</f>
        <v/>
      </c>
      <c r="I258" s="31" t="s">
        <v>53</v>
      </c>
      <c r="J258" s="37" t="str">
        <f>IF(J252="FIN","FIN",IF(J257=J251,"","FIN"))</f>
        <v>FIN</v>
      </c>
      <c r="K258" s="16" t="s">
        <v>5</v>
      </c>
      <c r="L258" s="16">
        <f>IF(M258&gt;0,0,P258)</f>
        <v>0</v>
      </c>
      <c r="M258" s="16">
        <f>IF(P259&gt;0,1,0)</f>
        <v>0</v>
      </c>
      <c r="N258" s="16">
        <f>IF(M258=1,-1/COUNTA(Q258:Q261),0)</f>
        <v>0</v>
      </c>
      <c r="O258" s="16">
        <f>COUNTA(B258:B261)</f>
        <v>0</v>
      </c>
      <c r="P258" s="16">
        <f>COUNTIF(R258:R261,R257)</f>
        <v>0</v>
      </c>
      <c r="Q258" s="17" t="s">
        <v>0</v>
      </c>
      <c r="R258" s="16" t="str">
        <f>CONCATENATE(B258,Q258)</f>
        <v>A</v>
      </c>
      <c r="S258" s="16">
        <f>IF(P258&gt;0,P258+O258,O258*3)</f>
        <v>0</v>
      </c>
    </row>
    <row r="259" spans="1:19" ht="15.6" x14ac:dyDescent="0.25">
      <c r="A259" s="185"/>
      <c r="B259" s="25"/>
      <c r="C259" s="21" t="str">
        <f>+CONCATENATE(I259," ",G259)</f>
        <v xml:space="preserve">b) </v>
      </c>
      <c r="D259" s="22"/>
      <c r="G259" s="34" t="str">
        <f>IF(J258="FIN","",LOOKUP(I257,DATOS!A:A,DATOS!K:K))</f>
        <v/>
      </c>
      <c r="I259" s="31" t="s">
        <v>52</v>
      </c>
      <c r="K259" s="16">
        <f>S258</f>
        <v>0</v>
      </c>
      <c r="L259" s="16"/>
      <c r="M259" s="16"/>
      <c r="N259" s="16"/>
      <c r="O259" s="16"/>
      <c r="P259" s="16">
        <f>O258-P258</f>
        <v>0</v>
      </c>
      <c r="Q259" s="17" t="s">
        <v>1</v>
      </c>
      <c r="R259" s="16" t="str">
        <f>CONCATENATE(B259,Q259)</f>
        <v>B</v>
      </c>
      <c r="S259" s="16"/>
    </row>
    <row r="260" spans="1:19" ht="15.6" x14ac:dyDescent="0.25">
      <c r="A260" s="185"/>
      <c r="B260" s="25"/>
      <c r="C260" s="21" t="str">
        <f>+CONCATENATE(I260," ",G260)</f>
        <v xml:space="preserve">c) </v>
      </c>
      <c r="D260" s="22"/>
      <c r="G260" s="34" t="str">
        <f>IF(J258="FIN","",LOOKUP(I257,DATOS!A:A,DATOS!L:L))</f>
        <v/>
      </c>
      <c r="I260" s="31" t="s">
        <v>51</v>
      </c>
      <c r="K260" s="16"/>
      <c r="L260" s="16"/>
      <c r="M260" s="16"/>
      <c r="N260" s="16"/>
      <c r="O260" s="16"/>
      <c r="P260" s="16"/>
      <c r="Q260" s="17" t="s">
        <v>2</v>
      </c>
      <c r="R260" s="16" t="str">
        <f>CONCATENATE(B260,Q260)</f>
        <v>C</v>
      </c>
      <c r="S260" s="16"/>
    </row>
    <row r="261" spans="1:19" ht="15.6" x14ac:dyDescent="0.25">
      <c r="A261" s="185"/>
      <c r="B261" s="25"/>
      <c r="C261" s="21" t="str">
        <f>+CONCATENATE(I261," ",G261)</f>
        <v xml:space="preserve">d) </v>
      </c>
      <c r="D261" s="22"/>
      <c r="G261" s="34" t="str">
        <f>IF(J258="FIN","",LOOKUP(I257,DATOS!A:A,DATOS!M:M))</f>
        <v/>
      </c>
      <c r="I261" s="31" t="s">
        <v>43</v>
      </c>
      <c r="K261" s="16"/>
      <c r="L261" s="16"/>
      <c r="M261" s="16"/>
      <c r="N261" s="16"/>
      <c r="O261" s="16"/>
      <c r="P261" s="16"/>
      <c r="Q261" s="17" t="s">
        <v>3</v>
      </c>
      <c r="R261" s="16" t="str">
        <f>CONCATENATE(B261,Q261)</f>
        <v>D</v>
      </c>
      <c r="S261" s="16"/>
    </row>
    <row r="262" spans="1:19" ht="15.6" x14ac:dyDescent="0.25">
      <c r="A262" s="9"/>
      <c r="B262" s="26"/>
      <c r="C262" s="23"/>
      <c r="D262" s="24"/>
      <c r="J262" s="15"/>
    </row>
    <row r="263" spans="1:19" ht="15.6" x14ac:dyDescent="0.25">
      <c r="A263" s="9"/>
      <c r="B263" s="27"/>
      <c r="C263" s="19" t="str">
        <f>+CONCATENATE(K263,".- ",G263)</f>
        <v xml:space="preserve">44.- </v>
      </c>
      <c r="D263" s="20"/>
      <c r="E263" s="9"/>
      <c r="F263" s="9"/>
      <c r="G263" s="36" t="str">
        <f>IF(J264="FIN","",LOOKUP(I263,DATOS!A:A,DATOS!G:G))</f>
        <v/>
      </c>
      <c r="H263" s="36">
        <f>IF(J264="FIN",0,LOOKUP(I263,DATOS!A:A,DATOS!N:N))</f>
        <v>0</v>
      </c>
      <c r="I263" s="31">
        <f>+I257+1</f>
        <v>278</v>
      </c>
      <c r="J263" s="56">
        <f>IF(LOOKUP(I263,DATOS!A:A,DATOS!C:C)=0,J257,(LOOKUP(I263,DATOS!A:A,DATOS!C:C)))</f>
        <v>5</v>
      </c>
      <c r="K263" s="18">
        <f>+K257+1</f>
        <v>44</v>
      </c>
      <c r="L263" s="16" t="s">
        <v>31</v>
      </c>
      <c r="M263" s="16" t="s">
        <v>32</v>
      </c>
      <c r="N263" s="16" t="s">
        <v>37</v>
      </c>
      <c r="O263" s="16" t="s">
        <v>33</v>
      </c>
      <c r="P263" s="16" t="s">
        <v>34</v>
      </c>
      <c r="Q263" s="16" t="s">
        <v>35</v>
      </c>
      <c r="R263" s="16" t="str">
        <f>CONCATENATE("X",H263)</f>
        <v>X0</v>
      </c>
      <c r="S263" s="16" t="s">
        <v>36</v>
      </c>
    </row>
    <row r="264" spans="1:19" ht="15.6" x14ac:dyDescent="0.25">
      <c r="A264" s="185">
        <f>IF($E$2="X",0,IF(K265&gt;2,H263,K265))</f>
        <v>0</v>
      </c>
      <c r="B264" s="25"/>
      <c r="C264" s="21" t="str">
        <f>+CONCATENATE(I264," ",G264)</f>
        <v xml:space="preserve">a) </v>
      </c>
      <c r="D264" s="22"/>
      <c r="G264" s="34" t="str">
        <f>IF(J264="FIN","",LOOKUP(I263,DATOS!A:A,DATOS!J:J))</f>
        <v/>
      </c>
      <c r="I264" s="31" t="s">
        <v>53</v>
      </c>
      <c r="J264" s="37" t="str">
        <f>IF(J258="FIN","FIN",IF(J263=J257,"","FIN"))</f>
        <v>FIN</v>
      </c>
      <c r="K264" s="16" t="s">
        <v>5</v>
      </c>
      <c r="L264" s="16">
        <f>IF(M264&gt;0,0,P264)</f>
        <v>0</v>
      </c>
      <c r="M264" s="16">
        <f>IF(P265&gt;0,1,0)</f>
        <v>0</v>
      </c>
      <c r="N264" s="16">
        <f>IF(M264=1,-1/COUNTA(Q264:Q267),0)</f>
        <v>0</v>
      </c>
      <c r="O264" s="16">
        <f>COUNTA(B264:B267)</f>
        <v>0</v>
      </c>
      <c r="P264" s="16">
        <f>COUNTIF(R264:R267,R263)</f>
        <v>0</v>
      </c>
      <c r="Q264" s="17" t="s">
        <v>0</v>
      </c>
      <c r="R264" s="16" t="str">
        <f>CONCATENATE(B264,Q264)</f>
        <v>A</v>
      </c>
      <c r="S264" s="16">
        <f>IF(P264&gt;0,P264+O264,O264*3)</f>
        <v>0</v>
      </c>
    </row>
    <row r="265" spans="1:19" ht="15.6" x14ac:dyDescent="0.25">
      <c r="A265" s="185"/>
      <c r="B265" s="25"/>
      <c r="C265" s="21" t="str">
        <f>+CONCATENATE(I265," ",G265)</f>
        <v xml:space="preserve">b) </v>
      </c>
      <c r="D265" s="22"/>
      <c r="G265" s="34" t="str">
        <f>IF(J264="FIN","",LOOKUP(I263,DATOS!A:A,DATOS!K:K))</f>
        <v/>
      </c>
      <c r="I265" s="31" t="s">
        <v>52</v>
      </c>
      <c r="K265" s="16">
        <f>S264</f>
        <v>0</v>
      </c>
      <c r="L265" s="16"/>
      <c r="M265" s="16"/>
      <c r="N265" s="16"/>
      <c r="O265" s="16"/>
      <c r="P265" s="16">
        <f>O264-P264</f>
        <v>0</v>
      </c>
      <c r="Q265" s="17" t="s">
        <v>1</v>
      </c>
      <c r="R265" s="16" t="str">
        <f>CONCATENATE(B265,Q265)</f>
        <v>B</v>
      </c>
      <c r="S265" s="16"/>
    </row>
    <row r="266" spans="1:19" ht="15.6" x14ac:dyDescent="0.25">
      <c r="A266" s="185"/>
      <c r="B266" s="25"/>
      <c r="C266" s="21" t="str">
        <f>+CONCATENATE(I266," ",G266)</f>
        <v xml:space="preserve">c) </v>
      </c>
      <c r="D266" s="22"/>
      <c r="G266" s="34" t="str">
        <f>IF(J264="FIN","",LOOKUP(I263,DATOS!A:A,DATOS!L:L))</f>
        <v/>
      </c>
      <c r="I266" s="31" t="s">
        <v>51</v>
      </c>
      <c r="K266" s="16"/>
      <c r="L266" s="16"/>
      <c r="M266" s="16"/>
      <c r="N266" s="16"/>
      <c r="O266" s="16"/>
      <c r="P266" s="16"/>
      <c r="Q266" s="17" t="s">
        <v>2</v>
      </c>
      <c r="R266" s="16" t="str">
        <f>CONCATENATE(B266,Q266)</f>
        <v>C</v>
      </c>
      <c r="S266" s="16"/>
    </row>
    <row r="267" spans="1:19" ht="15.6" x14ac:dyDescent="0.25">
      <c r="A267" s="185"/>
      <c r="B267" s="25"/>
      <c r="C267" s="21" t="str">
        <f>+CONCATENATE(I267," ",G267)</f>
        <v xml:space="preserve">d) </v>
      </c>
      <c r="D267" s="22"/>
      <c r="G267" s="34" t="str">
        <f>IF(J264="FIN","",LOOKUP(I263,DATOS!A:A,DATOS!M:M))</f>
        <v/>
      </c>
      <c r="I267" s="31" t="s">
        <v>43</v>
      </c>
      <c r="K267" s="16"/>
      <c r="L267" s="16"/>
      <c r="M267" s="16"/>
      <c r="N267" s="16"/>
      <c r="O267" s="16"/>
      <c r="P267" s="16"/>
      <c r="Q267" s="17" t="s">
        <v>3</v>
      </c>
      <c r="R267" s="16" t="str">
        <f>CONCATENATE(B267,Q267)</f>
        <v>D</v>
      </c>
      <c r="S267" s="16"/>
    </row>
    <row r="268" spans="1:19" ht="15.6" x14ac:dyDescent="0.25">
      <c r="A268" s="9"/>
      <c r="B268" s="26"/>
      <c r="C268" s="23"/>
      <c r="D268" s="24"/>
      <c r="J268" s="15"/>
    </row>
    <row r="269" spans="1:19" ht="15.6" x14ac:dyDescent="0.25">
      <c r="A269" s="9"/>
      <c r="B269" s="27"/>
      <c r="C269" s="19" t="str">
        <f>+CONCATENATE(K269,".- ",G269)</f>
        <v xml:space="preserve">45.- </v>
      </c>
      <c r="D269" s="20"/>
      <c r="E269" s="9"/>
      <c r="F269" s="9"/>
      <c r="G269" s="36" t="str">
        <f>IF(J270="FIN","",LOOKUP(I269,DATOS!A:A,DATOS!G:G))</f>
        <v/>
      </c>
      <c r="H269" s="36">
        <f>IF(J270="FIN",0,LOOKUP(I269,DATOS!A:A,DATOS!N:N))</f>
        <v>0</v>
      </c>
      <c r="I269" s="31">
        <f>+I263+1</f>
        <v>279</v>
      </c>
      <c r="J269" s="56">
        <f>IF(LOOKUP(I269,DATOS!A:A,DATOS!C:C)=0,J263,(LOOKUP(I269,DATOS!A:A,DATOS!C:C)))</f>
        <v>5</v>
      </c>
      <c r="K269" s="18">
        <f>+K263+1</f>
        <v>45</v>
      </c>
      <c r="L269" s="16" t="s">
        <v>31</v>
      </c>
      <c r="M269" s="16" t="s">
        <v>32</v>
      </c>
      <c r="N269" s="16" t="s">
        <v>37</v>
      </c>
      <c r="O269" s="16" t="s">
        <v>33</v>
      </c>
      <c r="P269" s="16" t="s">
        <v>34</v>
      </c>
      <c r="Q269" s="16" t="s">
        <v>35</v>
      </c>
      <c r="R269" s="16" t="str">
        <f>CONCATENATE("X",H269)</f>
        <v>X0</v>
      </c>
      <c r="S269" s="16" t="s">
        <v>36</v>
      </c>
    </row>
    <row r="270" spans="1:19" ht="15.6" x14ac:dyDescent="0.25">
      <c r="A270" s="185">
        <f>IF($E$2="X",0,IF(K271&gt;2,H269,K271))</f>
        <v>0</v>
      </c>
      <c r="B270" s="25"/>
      <c r="C270" s="21" t="str">
        <f>+CONCATENATE(I270," ",G270)</f>
        <v xml:space="preserve">a) </v>
      </c>
      <c r="D270" s="22"/>
      <c r="G270" s="34" t="str">
        <f>IF(J270="FIN","",LOOKUP(I269,DATOS!A:A,DATOS!J:J))</f>
        <v/>
      </c>
      <c r="I270" s="31" t="s">
        <v>53</v>
      </c>
      <c r="J270" s="37" t="str">
        <f>IF(J264="FIN","FIN",IF(J269=J263,"","FIN"))</f>
        <v>FIN</v>
      </c>
      <c r="K270" s="16" t="s">
        <v>5</v>
      </c>
      <c r="L270" s="16">
        <f>IF(M270&gt;0,0,P270)</f>
        <v>0</v>
      </c>
      <c r="M270" s="16">
        <f>IF(P271&gt;0,1,0)</f>
        <v>0</v>
      </c>
      <c r="N270" s="16">
        <f>IF(M270=1,-1/COUNTA(Q270:Q273),0)</f>
        <v>0</v>
      </c>
      <c r="O270" s="16">
        <f>COUNTA(B270:B273)</f>
        <v>0</v>
      </c>
      <c r="P270" s="16">
        <f>COUNTIF(R270:R273,R269)</f>
        <v>0</v>
      </c>
      <c r="Q270" s="17" t="s">
        <v>0</v>
      </c>
      <c r="R270" s="16" t="str">
        <f>CONCATENATE(B270,Q270)</f>
        <v>A</v>
      </c>
      <c r="S270" s="16">
        <f>IF(P270&gt;0,P270+O270,O270*3)</f>
        <v>0</v>
      </c>
    </row>
    <row r="271" spans="1:19" ht="15.6" x14ac:dyDescent="0.25">
      <c r="A271" s="185"/>
      <c r="B271" s="25"/>
      <c r="C271" s="21" t="str">
        <f>+CONCATENATE(I271," ",G271)</f>
        <v xml:space="preserve">b) </v>
      </c>
      <c r="D271" s="22"/>
      <c r="G271" s="34" t="str">
        <f>IF(J270="FIN","",LOOKUP(I269,DATOS!A:A,DATOS!K:K))</f>
        <v/>
      </c>
      <c r="I271" s="31" t="s">
        <v>52</v>
      </c>
      <c r="K271" s="16">
        <f>S270</f>
        <v>0</v>
      </c>
      <c r="L271" s="16"/>
      <c r="M271" s="16"/>
      <c r="N271" s="16"/>
      <c r="O271" s="16"/>
      <c r="P271" s="16">
        <f>O270-P270</f>
        <v>0</v>
      </c>
      <c r="Q271" s="17" t="s">
        <v>1</v>
      </c>
      <c r="R271" s="16" t="str">
        <f>CONCATENATE(B271,Q271)</f>
        <v>B</v>
      </c>
      <c r="S271" s="16"/>
    </row>
    <row r="272" spans="1:19" ht="15.6" x14ac:dyDescent="0.25">
      <c r="A272" s="185"/>
      <c r="B272" s="25"/>
      <c r="C272" s="21" t="str">
        <f>+CONCATENATE(I272," ",G272)</f>
        <v xml:space="preserve">c) </v>
      </c>
      <c r="D272" s="22"/>
      <c r="G272" s="34" t="str">
        <f>IF(J270="FIN","",LOOKUP(I269,DATOS!A:A,DATOS!L:L))</f>
        <v/>
      </c>
      <c r="I272" s="31" t="s">
        <v>51</v>
      </c>
      <c r="K272" s="16"/>
      <c r="L272" s="16"/>
      <c r="M272" s="16"/>
      <c r="N272" s="16"/>
      <c r="O272" s="16"/>
      <c r="P272" s="16"/>
      <c r="Q272" s="17" t="s">
        <v>2</v>
      </c>
      <c r="R272" s="16" t="str">
        <f>CONCATENATE(B272,Q272)</f>
        <v>C</v>
      </c>
      <c r="S272" s="16"/>
    </row>
    <row r="273" spans="1:19" ht="15.6" x14ac:dyDescent="0.25">
      <c r="A273" s="185"/>
      <c r="B273" s="25"/>
      <c r="C273" s="21" t="str">
        <f>+CONCATENATE(I273," ",G273)</f>
        <v xml:space="preserve">d) </v>
      </c>
      <c r="D273" s="22"/>
      <c r="G273" s="34" t="str">
        <f>IF(J270="FIN","",LOOKUP(I269,DATOS!A:A,DATOS!M:M))</f>
        <v/>
      </c>
      <c r="I273" s="31" t="s">
        <v>43</v>
      </c>
      <c r="K273" s="16"/>
      <c r="L273" s="16"/>
      <c r="M273" s="16"/>
      <c r="N273" s="16"/>
      <c r="O273" s="16"/>
      <c r="P273" s="16"/>
      <c r="Q273" s="17" t="s">
        <v>3</v>
      </c>
      <c r="R273" s="16" t="str">
        <f>CONCATENATE(B273,Q273)</f>
        <v>D</v>
      </c>
      <c r="S273" s="16"/>
    </row>
    <row r="274" spans="1:19" ht="15.6" x14ac:dyDescent="0.25">
      <c r="A274" s="9"/>
      <c r="B274" s="26"/>
      <c r="C274" s="23"/>
      <c r="D274" s="24"/>
      <c r="J274" s="15"/>
    </row>
    <row r="275" spans="1:19" ht="15.6" x14ac:dyDescent="0.25">
      <c r="A275" s="9"/>
      <c r="B275" s="27"/>
      <c r="C275" s="19" t="str">
        <f>+CONCATENATE(K275,".- ",G275)</f>
        <v xml:space="preserve">46.- </v>
      </c>
      <c r="D275" s="20"/>
      <c r="E275" s="9"/>
      <c r="F275" s="9"/>
      <c r="G275" s="36" t="str">
        <f>IF(J276="FIN","",LOOKUP(I275,DATOS!A:A,DATOS!G:G))</f>
        <v/>
      </c>
      <c r="H275" s="36">
        <f>IF(J276="FIN",0,LOOKUP(I275,DATOS!A:A,DATOS!N:N))</f>
        <v>0</v>
      </c>
      <c r="I275" s="31">
        <f>+I269+1</f>
        <v>280</v>
      </c>
      <c r="J275" s="56">
        <f>IF(LOOKUP(I275,DATOS!A:A,DATOS!C:C)=0,J269,(LOOKUP(I275,DATOS!A:A,DATOS!C:C)))</f>
        <v>5</v>
      </c>
      <c r="K275" s="18">
        <f>+K269+1</f>
        <v>46</v>
      </c>
      <c r="L275" s="16" t="s">
        <v>31</v>
      </c>
      <c r="M275" s="16" t="s">
        <v>32</v>
      </c>
      <c r="N275" s="16" t="s">
        <v>37</v>
      </c>
      <c r="O275" s="16" t="s">
        <v>33</v>
      </c>
      <c r="P275" s="16" t="s">
        <v>34</v>
      </c>
      <c r="Q275" s="16" t="s">
        <v>35</v>
      </c>
      <c r="R275" s="16" t="str">
        <f>CONCATENATE("X",H275)</f>
        <v>X0</v>
      </c>
      <c r="S275" s="16" t="s">
        <v>36</v>
      </c>
    </row>
    <row r="276" spans="1:19" ht="15.6" x14ac:dyDescent="0.25">
      <c r="A276" s="185">
        <f>IF($E$2="X",0,IF(K277&gt;2,H275,K277))</f>
        <v>0</v>
      </c>
      <c r="B276" s="25"/>
      <c r="C276" s="21" t="str">
        <f>+CONCATENATE(I276," ",G276)</f>
        <v xml:space="preserve">a) </v>
      </c>
      <c r="D276" s="22"/>
      <c r="G276" s="34" t="str">
        <f>IF(J276="FIN","",LOOKUP(I275,DATOS!A:A,DATOS!J:J))</f>
        <v/>
      </c>
      <c r="I276" s="31" t="s">
        <v>53</v>
      </c>
      <c r="J276" s="37" t="str">
        <f>IF(J270="FIN","FIN",IF(J275=J269,"","FIN"))</f>
        <v>FIN</v>
      </c>
      <c r="K276" s="16" t="s">
        <v>5</v>
      </c>
      <c r="L276" s="16">
        <f>IF(M276&gt;0,0,P276)</f>
        <v>0</v>
      </c>
      <c r="M276" s="16">
        <f>IF(P277&gt;0,1,0)</f>
        <v>0</v>
      </c>
      <c r="N276" s="16">
        <f>IF(M276=1,-1/COUNTA(Q276:Q279),0)</f>
        <v>0</v>
      </c>
      <c r="O276" s="16">
        <f>COUNTA(B276:B279)</f>
        <v>0</v>
      </c>
      <c r="P276" s="16">
        <f>COUNTIF(R276:R279,R275)</f>
        <v>0</v>
      </c>
      <c r="Q276" s="17" t="s">
        <v>0</v>
      </c>
      <c r="R276" s="16" t="str">
        <f>CONCATENATE(B276,Q276)</f>
        <v>A</v>
      </c>
      <c r="S276" s="16">
        <f>IF(P276&gt;0,P276+O276,O276*3)</f>
        <v>0</v>
      </c>
    </row>
    <row r="277" spans="1:19" ht="15.6" x14ac:dyDescent="0.25">
      <c r="A277" s="185"/>
      <c r="B277" s="25"/>
      <c r="C277" s="21" t="str">
        <f>+CONCATENATE(I277," ",G277)</f>
        <v xml:space="preserve">b) </v>
      </c>
      <c r="D277" s="22"/>
      <c r="G277" s="34" t="str">
        <f>IF(J276="FIN","",LOOKUP(I275,DATOS!A:A,DATOS!K:K))</f>
        <v/>
      </c>
      <c r="I277" s="31" t="s">
        <v>52</v>
      </c>
      <c r="K277" s="16">
        <f>S276</f>
        <v>0</v>
      </c>
      <c r="L277" s="16"/>
      <c r="M277" s="16"/>
      <c r="N277" s="16"/>
      <c r="O277" s="16"/>
      <c r="P277" s="16">
        <f>O276-P276</f>
        <v>0</v>
      </c>
      <c r="Q277" s="17" t="s">
        <v>1</v>
      </c>
      <c r="R277" s="16" t="str">
        <f>CONCATENATE(B277,Q277)</f>
        <v>B</v>
      </c>
      <c r="S277" s="16"/>
    </row>
    <row r="278" spans="1:19" ht="15.6" x14ac:dyDescent="0.25">
      <c r="A278" s="185"/>
      <c r="B278" s="25"/>
      <c r="C278" s="21" t="str">
        <f>+CONCATENATE(I278," ",G278)</f>
        <v xml:space="preserve">c) </v>
      </c>
      <c r="D278" s="22"/>
      <c r="G278" s="34" t="str">
        <f>IF(J276="FIN","",LOOKUP(I275,DATOS!A:A,DATOS!L:L))</f>
        <v/>
      </c>
      <c r="I278" s="31" t="s">
        <v>51</v>
      </c>
      <c r="K278" s="16"/>
      <c r="L278" s="16"/>
      <c r="M278" s="16"/>
      <c r="N278" s="16"/>
      <c r="O278" s="16"/>
      <c r="P278" s="16"/>
      <c r="Q278" s="17" t="s">
        <v>2</v>
      </c>
      <c r="R278" s="16" t="str">
        <f>CONCATENATE(B278,Q278)</f>
        <v>C</v>
      </c>
      <c r="S278" s="16"/>
    </row>
    <row r="279" spans="1:19" ht="15.6" x14ac:dyDescent="0.25">
      <c r="A279" s="185"/>
      <c r="B279" s="25"/>
      <c r="C279" s="21" t="str">
        <f>+CONCATENATE(I279," ",G279)</f>
        <v xml:space="preserve">d) </v>
      </c>
      <c r="D279" s="22"/>
      <c r="G279" s="34" t="str">
        <f>IF(J276="FIN","",LOOKUP(I275,DATOS!A:A,DATOS!M:M))</f>
        <v/>
      </c>
      <c r="I279" s="31" t="s">
        <v>43</v>
      </c>
      <c r="K279" s="16"/>
      <c r="L279" s="16"/>
      <c r="M279" s="16"/>
      <c r="N279" s="16"/>
      <c r="O279" s="16"/>
      <c r="P279" s="16"/>
      <c r="Q279" s="17" t="s">
        <v>3</v>
      </c>
      <c r="R279" s="16" t="str">
        <f>CONCATENATE(B279,Q279)</f>
        <v>D</v>
      </c>
      <c r="S279" s="16"/>
    </row>
    <row r="280" spans="1:19" ht="15.6" x14ac:dyDescent="0.25">
      <c r="A280" s="9"/>
      <c r="B280" s="26"/>
      <c r="C280" s="23"/>
      <c r="D280" s="24"/>
      <c r="J280" s="15"/>
    </row>
    <row r="281" spans="1:19" ht="15.6" x14ac:dyDescent="0.25">
      <c r="A281" s="9"/>
      <c r="B281" s="27"/>
      <c r="C281" s="19" t="str">
        <f>+CONCATENATE(K281,".- ",G281)</f>
        <v xml:space="preserve">47.- </v>
      </c>
      <c r="D281" s="20"/>
      <c r="E281" s="9"/>
      <c r="F281" s="9"/>
      <c r="G281" s="36" t="str">
        <f>IF(J282="FIN","",LOOKUP(I281,DATOS!A:A,DATOS!G:G))</f>
        <v/>
      </c>
      <c r="H281" s="36">
        <f>IF(J282="FIN",0,LOOKUP(I281,DATOS!A:A,DATOS!N:N))</f>
        <v>0</v>
      </c>
      <c r="I281" s="31">
        <f>+I275+1</f>
        <v>281</v>
      </c>
      <c r="J281" s="56">
        <f>IF(LOOKUP(I281,DATOS!A:A,DATOS!C:C)=0,J275,(LOOKUP(I281,DATOS!A:A,DATOS!C:C)))</f>
        <v>5</v>
      </c>
      <c r="K281" s="18">
        <f>+K275+1</f>
        <v>47</v>
      </c>
      <c r="L281" s="16" t="s">
        <v>31</v>
      </c>
      <c r="M281" s="16" t="s">
        <v>32</v>
      </c>
      <c r="N281" s="16" t="s">
        <v>37</v>
      </c>
      <c r="O281" s="16" t="s">
        <v>33</v>
      </c>
      <c r="P281" s="16" t="s">
        <v>34</v>
      </c>
      <c r="Q281" s="16" t="s">
        <v>35</v>
      </c>
      <c r="R281" s="16" t="str">
        <f>CONCATENATE("X",H281)</f>
        <v>X0</v>
      </c>
      <c r="S281" s="16" t="s">
        <v>36</v>
      </c>
    </row>
    <row r="282" spans="1:19" ht="15.6" x14ac:dyDescent="0.25">
      <c r="A282" s="185">
        <f>IF($E$2="X",0,IF(K283&gt;2,H281,K283))</f>
        <v>0</v>
      </c>
      <c r="B282" s="25"/>
      <c r="C282" s="21" t="str">
        <f>+CONCATENATE(I282," ",G282)</f>
        <v xml:space="preserve">a) </v>
      </c>
      <c r="D282" s="22"/>
      <c r="G282" s="34" t="str">
        <f>IF(J282="FIN","",LOOKUP(I281,DATOS!A:A,DATOS!J:J))</f>
        <v/>
      </c>
      <c r="I282" s="31" t="s">
        <v>53</v>
      </c>
      <c r="J282" s="37" t="str">
        <f>IF(J276="FIN","FIN",IF(J281=J275,"","FIN"))</f>
        <v>FIN</v>
      </c>
      <c r="K282" s="16" t="s">
        <v>5</v>
      </c>
      <c r="L282" s="16">
        <f>IF(M282&gt;0,0,P282)</f>
        <v>0</v>
      </c>
      <c r="M282" s="16">
        <f>IF(P283&gt;0,1,0)</f>
        <v>0</v>
      </c>
      <c r="N282" s="16">
        <f>IF(M282=1,-1/COUNTA(Q282:Q285),0)</f>
        <v>0</v>
      </c>
      <c r="O282" s="16">
        <f>COUNTA(B282:B285)</f>
        <v>0</v>
      </c>
      <c r="P282" s="16">
        <f>COUNTIF(R282:R285,R281)</f>
        <v>0</v>
      </c>
      <c r="Q282" s="17" t="s">
        <v>0</v>
      </c>
      <c r="R282" s="16" t="str">
        <f>CONCATENATE(B282,Q282)</f>
        <v>A</v>
      </c>
      <c r="S282" s="16">
        <f>IF(P282&gt;0,P282+O282,O282*3)</f>
        <v>0</v>
      </c>
    </row>
    <row r="283" spans="1:19" ht="15.6" x14ac:dyDescent="0.25">
      <c r="A283" s="185"/>
      <c r="B283" s="25"/>
      <c r="C283" s="21" t="str">
        <f>+CONCATENATE(I283," ",G283)</f>
        <v xml:space="preserve">b) </v>
      </c>
      <c r="D283" s="22"/>
      <c r="G283" s="34" t="str">
        <f>IF(J282="FIN","",LOOKUP(I281,DATOS!A:A,DATOS!K:K))</f>
        <v/>
      </c>
      <c r="I283" s="31" t="s">
        <v>52</v>
      </c>
      <c r="K283" s="16">
        <f>S282</f>
        <v>0</v>
      </c>
      <c r="L283" s="16"/>
      <c r="M283" s="16"/>
      <c r="N283" s="16"/>
      <c r="O283" s="16"/>
      <c r="P283" s="16">
        <f>O282-P282</f>
        <v>0</v>
      </c>
      <c r="Q283" s="17" t="s">
        <v>1</v>
      </c>
      <c r="R283" s="16" t="str">
        <f>CONCATENATE(B283,Q283)</f>
        <v>B</v>
      </c>
      <c r="S283" s="16"/>
    </row>
    <row r="284" spans="1:19" ht="15.6" x14ac:dyDescent="0.25">
      <c r="A284" s="185"/>
      <c r="B284" s="25"/>
      <c r="C284" s="21" t="str">
        <f>+CONCATENATE(I284," ",G284)</f>
        <v xml:space="preserve">c) </v>
      </c>
      <c r="D284" s="22"/>
      <c r="G284" s="34" t="str">
        <f>IF(J282="FIN","",LOOKUP(I281,DATOS!A:A,DATOS!L:L))</f>
        <v/>
      </c>
      <c r="I284" s="31" t="s">
        <v>51</v>
      </c>
      <c r="K284" s="16"/>
      <c r="L284" s="16"/>
      <c r="M284" s="16"/>
      <c r="N284" s="16"/>
      <c r="O284" s="16"/>
      <c r="P284" s="16"/>
      <c r="Q284" s="17" t="s">
        <v>2</v>
      </c>
      <c r="R284" s="16" t="str">
        <f>CONCATENATE(B284,Q284)</f>
        <v>C</v>
      </c>
      <c r="S284" s="16"/>
    </row>
    <row r="285" spans="1:19" ht="15.6" x14ac:dyDescent="0.25">
      <c r="A285" s="185"/>
      <c r="B285" s="25"/>
      <c r="C285" s="21" t="str">
        <f>+CONCATENATE(I285," ",G285)</f>
        <v xml:space="preserve">d) </v>
      </c>
      <c r="D285" s="22"/>
      <c r="G285" s="34" t="str">
        <f>IF(J282="FIN","",LOOKUP(I281,DATOS!A:A,DATOS!M:M))</f>
        <v/>
      </c>
      <c r="I285" s="31" t="s">
        <v>43</v>
      </c>
      <c r="K285" s="16"/>
      <c r="L285" s="16"/>
      <c r="M285" s="16"/>
      <c r="N285" s="16"/>
      <c r="O285" s="16"/>
      <c r="P285" s="16"/>
      <c r="Q285" s="17" t="s">
        <v>3</v>
      </c>
      <c r="R285" s="16" t="str">
        <f>CONCATENATE(B285,Q285)</f>
        <v>D</v>
      </c>
      <c r="S285" s="16"/>
    </row>
    <row r="286" spans="1:19" ht="15.6" x14ac:dyDescent="0.25">
      <c r="A286" s="9"/>
      <c r="B286" s="26"/>
      <c r="C286" s="23"/>
      <c r="D286" s="24"/>
      <c r="J286" s="15"/>
    </row>
    <row r="287" spans="1:19" ht="15.6" x14ac:dyDescent="0.25">
      <c r="A287" s="9"/>
      <c r="B287" s="27"/>
      <c r="C287" s="19" t="str">
        <f>+CONCATENATE(K287,".- ",G287)</f>
        <v xml:space="preserve">48.- </v>
      </c>
      <c r="D287" s="20"/>
      <c r="E287" s="9"/>
      <c r="F287" s="9"/>
      <c r="G287" s="36" t="str">
        <f>IF(J288="FIN","",LOOKUP(I287,DATOS!A:A,DATOS!G:G))</f>
        <v/>
      </c>
      <c r="H287" s="36">
        <f>IF(J288="FIN",0,LOOKUP(I287,DATOS!A:A,DATOS!N:N))</f>
        <v>0</v>
      </c>
      <c r="I287" s="31">
        <f>+I281+1</f>
        <v>282</v>
      </c>
      <c r="J287" s="56">
        <f>IF(LOOKUP(I287,DATOS!A:A,DATOS!C:C)=0,J281,(LOOKUP(I287,DATOS!A:A,DATOS!C:C)))</f>
        <v>5</v>
      </c>
      <c r="K287" s="18">
        <f>+K281+1</f>
        <v>48</v>
      </c>
      <c r="L287" s="16" t="s">
        <v>31</v>
      </c>
      <c r="M287" s="16" t="s">
        <v>32</v>
      </c>
      <c r="N287" s="16" t="s">
        <v>37</v>
      </c>
      <c r="O287" s="16" t="s">
        <v>33</v>
      </c>
      <c r="P287" s="16" t="s">
        <v>34</v>
      </c>
      <c r="Q287" s="16" t="s">
        <v>35</v>
      </c>
      <c r="R287" s="16" t="str">
        <f>CONCATENATE("X",H287)</f>
        <v>X0</v>
      </c>
      <c r="S287" s="16" t="s">
        <v>36</v>
      </c>
    </row>
    <row r="288" spans="1:19" ht="15.6" x14ac:dyDescent="0.25">
      <c r="A288" s="185">
        <f>IF($E$2="X",0,IF(K289&gt;2,H287,K289))</f>
        <v>0</v>
      </c>
      <c r="B288" s="25"/>
      <c r="C288" s="21" t="str">
        <f>+CONCATENATE(I288," ",G288)</f>
        <v xml:space="preserve">a) </v>
      </c>
      <c r="D288" s="22"/>
      <c r="G288" s="34" t="str">
        <f>IF(J288="FIN","",LOOKUP(I287,DATOS!A:A,DATOS!J:J))</f>
        <v/>
      </c>
      <c r="I288" s="31" t="s">
        <v>53</v>
      </c>
      <c r="J288" s="37" t="str">
        <f>IF(J282="FIN","FIN",IF(J287=J281,"","FIN"))</f>
        <v>FIN</v>
      </c>
      <c r="K288" s="16" t="s">
        <v>5</v>
      </c>
      <c r="L288" s="16">
        <f>IF(M288&gt;0,0,P288)</f>
        <v>0</v>
      </c>
      <c r="M288" s="16">
        <f>IF(P289&gt;0,1,0)</f>
        <v>0</v>
      </c>
      <c r="N288" s="16">
        <f>IF(M288=1,-1/COUNTA(Q288:Q291),0)</f>
        <v>0</v>
      </c>
      <c r="O288" s="16">
        <f>COUNTA(B288:B291)</f>
        <v>0</v>
      </c>
      <c r="P288" s="16">
        <f>COUNTIF(R288:R291,R287)</f>
        <v>0</v>
      </c>
      <c r="Q288" s="17" t="s">
        <v>0</v>
      </c>
      <c r="R288" s="16" t="str">
        <f>CONCATENATE(B288,Q288)</f>
        <v>A</v>
      </c>
      <c r="S288" s="16">
        <f>IF(P288&gt;0,P288+O288,O288*3)</f>
        <v>0</v>
      </c>
    </row>
    <row r="289" spans="1:19" ht="15.6" x14ac:dyDescent="0.25">
      <c r="A289" s="185"/>
      <c r="B289" s="25"/>
      <c r="C289" s="21" t="str">
        <f>+CONCATENATE(I289," ",G289)</f>
        <v xml:space="preserve">b) </v>
      </c>
      <c r="D289" s="22"/>
      <c r="G289" s="34" t="str">
        <f>IF(J288="FIN","",LOOKUP(I287,DATOS!A:A,DATOS!K:K))</f>
        <v/>
      </c>
      <c r="I289" s="31" t="s">
        <v>52</v>
      </c>
      <c r="K289" s="16">
        <f>S288</f>
        <v>0</v>
      </c>
      <c r="L289" s="16"/>
      <c r="M289" s="16"/>
      <c r="N289" s="16"/>
      <c r="O289" s="16"/>
      <c r="P289" s="16">
        <f>O288-P288</f>
        <v>0</v>
      </c>
      <c r="Q289" s="17" t="s">
        <v>1</v>
      </c>
      <c r="R289" s="16" t="str">
        <f>CONCATENATE(B289,Q289)</f>
        <v>B</v>
      </c>
      <c r="S289" s="16"/>
    </row>
    <row r="290" spans="1:19" ht="15.6" x14ac:dyDescent="0.25">
      <c r="A290" s="185"/>
      <c r="B290" s="25"/>
      <c r="C290" s="21" t="str">
        <f>+CONCATENATE(I290," ",G290)</f>
        <v xml:space="preserve">c) </v>
      </c>
      <c r="D290" s="22"/>
      <c r="G290" s="34" t="str">
        <f>IF(J288="FIN","",LOOKUP(I287,DATOS!A:A,DATOS!L:L))</f>
        <v/>
      </c>
      <c r="I290" s="31" t="s">
        <v>51</v>
      </c>
      <c r="K290" s="16"/>
      <c r="L290" s="16"/>
      <c r="M290" s="16"/>
      <c r="N290" s="16"/>
      <c r="O290" s="16"/>
      <c r="P290" s="16"/>
      <c r="Q290" s="17" t="s">
        <v>2</v>
      </c>
      <c r="R290" s="16" t="str">
        <f>CONCATENATE(B290,Q290)</f>
        <v>C</v>
      </c>
      <c r="S290" s="16"/>
    </row>
    <row r="291" spans="1:19" ht="15.6" x14ac:dyDescent="0.25">
      <c r="A291" s="185"/>
      <c r="B291" s="25"/>
      <c r="C291" s="21" t="str">
        <f>+CONCATENATE(I291," ",G291)</f>
        <v xml:space="preserve">d) </v>
      </c>
      <c r="D291" s="22"/>
      <c r="G291" s="34" t="str">
        <f>IF(J288="FIN","",LOOKUP(I287,DATOS!A:A,DATOS!M:M))</f>
        <v/>
      </c>
      <c r="I291" s="31" t="s">
        <v>43</v>
      </c>
      <c r="K291" s="16"/>
      <c r="L291" s="16"/>
      <c r="M291" s="16"/>
      <c r="N291" s="16"/>
      <c r="O291" s="16"/>
      <c r="P291" s="16"/>
      <c r="Q291" s="17" t="s">
        <v>3</v>
      </c>
      <c r="R291" s="16" t="str">
        <f>CONCATENATE(B291,Q291)</f>
        <v>D</v>
      </c>
      <c r="S291" s="16"/>
    </row>
    <row r="292" spans="1:19" ht="15.6" x14ac:dyDescent="0.25">
      <c r="A292" s="9"/>
      <c r="B292" s="26"/>
      <c r="C292" s="23"/>
      <c r="D292" s="24"/>
      <c r="J292" s="15"/>
    </row>
    <row r="293" spans="1:19" ht="15.6" x14ac:dyDescent="0.25">
      <c r="A293" s="9"/>
      <c r="B293" s="27"/>
      <c r="C293" s="19" t="str">
        <f>+CONCATENATE(K293,".- ",G293)</f>
        <v xml:space="preserve">49.- </v>
      </c>
      <c r="D293" s="20"/>
      <c r="E293" s="9"/>
      <c r="F293" s="9"/>
      <c r="G293" s="36" t="str">
        <f>IF(J294="FIN","",LOOKUP(I293,DATOS!A:A,DATOS!G:G))</f>
        <v/>
      </c>
      <c r="H293" s="36">
        <f>IF(J294="FIN",0,LOOKUP(I293,DATOS!A:A,DATOS!N:N))</f>
        <v>0</v>
      </c>
      <c r="I293" s="31">
        <f>+I287+1</f>
        <v>283</v>
      </c>
      <c r="J293" s="56">
        <f>IF(LOOKUP(I293,DATOS!A:A,DATOS!C:C)=0,J287,(LOOKUP(I293,DATOS!A:A,DATOS!C:C)))</f>
        <v>5</v>
      </c>
      <c r="K293" s="18">
        <f>+K287+1</f>
        <v>49</v>
      </c>
      <c r="L293" s="16" t="s">
        <v>31</v>
      </c>
      <c r="M293" s="16" t="s">
        <v>32</v>
      </c>
      <c r="N293" s="16" t="s">
        <v>37</v>
      </c>
      <c r="O293" s="16" t="s">
        <v>33</v>
      </c>
      <c r="P293" s="16" t="s">
        <v>34</v>
      </c>
      <c r="Q293" s="16" t="s">
        <v>35</v>
      </c>
      <c r="R293" s="16" t="str">
        <f>CONCATENATE("X",H293)</f>
        <v>X0</v>
      </c>
      <c r="S293" s="16" t="s">
        <v>36</v>
      </c>
    </row>
    <row r="294" spans="1:19" ht="15.6" x14ac:dyDescent="0.25">
      <c r="A294" s="185">
        <f>IF($E$2="X",0,IF(K295&gt;2,H293,K295))</f>
        <v>0</v>
      </c>
      <c r="B294" s="25"/>
      <c r="C294" s="21" t="str">
        <f>+CONCATENATE(I294," ",G294)</f>
        <v xml:space="preserve">a) </v>
      </c>
      <c r="D294" s="22"/>
      <c r="G294" s="34" t="str">
        <f>IF(J294="FIN","",LOOKUP(I293,DATOS!A:A,DATOS!J:J))</f>
        <v/>
      </c>
      <c r="I294" s="31" t="s">
        <v>53</v>
      </c>
      <c r="J294" s="37" t="str">
        <f>IF(J288="FIN","FIN",IF(J293=J287,"","FIN"))</f>
        <v>FIN</v>
      </c>
      <c r="K294" s="16" t="s">
        <v>5</v>
      </c>
      <c r="L294" s="16">
        <f>IF(M294&gt;0,0,P294)</f>
        <v>0</v>
      </c>
      <c r="M294" s="16">
        <f>IF(P295&gt;0,1,0)</f>
        <v>0</v>
      </c>
      <c r="N294" s="16">
        <f>IF(M294=1,-1/COUNTA(Q294:Q297),0)</f>
        <v>0</v>
      </c>
      <c r="O294" s="16">
        <f>COUNTA(B294:B297)</f>
        <v>0</v>
      </c>
      <c r="P294" s="16">
        <f>COUNTIF(R294:R297,R293)</f>
        <v>0</v>
      </c>
      <c r="Q294" s="17" t="s">
        <v>0</v>
      </c>
      <c r="R294" s="16" t="str">
        <f>CONCATENATE(B294,Q294)</f>
        <v>A</v>
      </c>
      <c r="S294" s="16">
        <f>IF(P294&gt;0,P294+O294,O294*3)</f>
        <v>0</v>
      </c>
    </row>
    <row r="295" spans="1:19" ht="15.6" x14ac:dyDescent="0.25">
      <c r="A295" s="185"/>
      <c r="B295" s="25"/>
      <c r="C295" s="21" t="str">
        <f>+CONCATENATE(I295," ",G295)</f>
        <v xml:space="preserve">b) </v>
      </c>
      <c r="D295" s="22"/>
      <c r="G295" s="34" t="str">
        <f>IF(J294="FIN","",LOOKUP(I293,DATOS!A:A,DATOS!K:K))</f>
        <v/>
      </c>
      <c r="I295" s="31" t="s">
        <v>52</v>
      </c>
      <c r="K295" s="16">
        <f>S294</f>
        <v>0</v>
      </c>
      <c r="L295" s="16"/>
      <c r="M295" s="16"/>
      <c r="N295" s="16"/>
      <c r="O295" s="16"/>
      <c r="P295" s="16">
        <f>O294-P294</f>
        <v>0</v>
      </c>
      <c r="Q295" s="17" t="s">
        <v>1</v>
      </c>
      <c r="R295" s="16" t="str">
        <f>CONCATENATE(B295,Q295)</f>
        <v>B</v>
      </c>
      <c r="S295" s="16"/>
    </row>
    <row r="296" spans="1:19" ht="15.6" x14ac:dyDescent="0.25">
      <c r="A296" s="185"/>
      <c r="B296" s="25"/>
      <c r="C296" s="21" t="str">
        <f>+CONCATENATE(I296," ",G296)</f>
        <v xml:space="preserve">c) </v>
      </c>
      <c r="D296" s="22"/>
      <c r="G296" s="34" t="str">
        <f>IF(J294="FIN","",LOOKUP(I293,DATOS!A:A,DATOS!L:L))</f>
        <v/>
      </c>
      <c r="I296" s="31" t="s">
        <v>51</v>
      </c>
      <c r="K296" s="16"/>
      <c r="L296" s="16"/>
      <c r="M296" s="16"/>
      <c r="N296" s="16"/>
      <c r="O296" s="16"/>
      <c r="P296" s="16"/>
      <c r="Q296" s="17" t="s">
        <v>2</v>
      </c>
      <c r="R296" s="16" t="str">
        <f>CONCATENATE(B296,Q296)</f>
        <v>C</v>
      </c>
      <c r="S296" s="16"/>
    </row>
    <row r="297" spans="1:19" ht="15.6" x14ac:dyDescent="0.25">
      <c r="A297" s="185"/>
      <c r="B297" s="25"/>
      <c r="C297" s="21" t="str">
        <f>+CONCATENATE(I297," ",G297)</f>
        <v xml:space="preserve">d) </v>
      </c>
      <c r="D297" s="22"/>
      <c r="G297" s="34" t="str">
        <f>IF(J294="FIN","",LOOKUP(I293,DATOS!A:A,DATOS!M:M))</f>
        <v/>
      </c>
      <c r="I297" s="31" t="s">
        <v>43</v>
      </c>
      <c r="K297" s="16"/>
      <c r="L297" s="16"/>
      <c r="M297" s="16"/>
      <c r="N297" s="16"/>
      <c r="O297" s="16"/>
      <c r="P297" s="16"/>
      <c r="Q297" s="17" t="s">
        <v>3</v>
      </c>
      <c r="R297" s="16" t="str">
        <f>CONCATENATE(B297,Q297)</f>
        <v>D</v>
      </c>
      <c r="S297" s="16"/>
    </row>
    <row r="298" spans="1:19" ht="15.6" x14ac:dyDescent="0.25">
      <c r="A298" s="9"/>
      <c r="B298" s="26"/>
      <c r="C298" s="23"/>
      <c r="D298" s="24"/>
      <c r="J298" s="15"/>
    </row>
    <row r="299" spans="1:19" ht="15.6" x14ac:dyDescent="0.25">
      <c r="A299" s="9"/>
      <c r="B299" s="27"/>
      <c r="C299" s="19" t="str">
        <f>+CONCATENATE(K299,".- ",G299)</f>
        <v xml:space="preserve">50.- </v>
      </c>
      <c r="D299" s="20"/>
      <c r="E299" s="9"/>
      <c r="F299" s="9"/>
      <c r="G299" s="36" t="str">
        <f>IF(J300="FIN","",LOOKUP(I299,DATOS!A:A,DATOS!G:G))</f>
        <v/>
      </c>
      <c r="H299" s="36">
        <f>IF(J300="FIN",0,LOOKUP(I299,DATOS!A:A,DATOS!N:N))</f>
        <v>0</v>
      </c>
      <c r="I299" s="31">
        <f>+I293+1</f>
        <v>284</v>
      </c>
      <c r="J299" s="56">
        <f>IF(LOOKUP(I299,DATOS!A:A,DATOS!C:C)=0,J293,(LOOKUP(I299,DATOS!A:A,DATOS!C:C)))</f>
        <v>5</v>
      </c>
      <c r="K299" s="18">
        <f>+K293+1</f>
        <v>50</v>
      </c>
      <c r="L299" s="16" t="s">
        <v>31</v>
      </c>
      <c r="M299" s="16" t="s">
        <v>32</v>
      </c>
      <c r="N299" s="16" t="s">
        <v>37</v>
      </c>
      <c r="O299" s="16" t="s">
        <v>33</v>
      </c>
      <c r="P299" s="16" t="s">
        <v>34</v>
      </c>
      <c r="Q299" s="16" t="s">
        <v>35</v>
      </c>
      <c r="R299" s="16" t="str">
        <f>CONCATENATE("X",H299)</f>
        <v>X0</v>
      </c>
      <c r="S299" s="16" t="s">
        <v>36</v>
      </c>
    </row>
    <row r="300" spans="1:19" ht="15.6" x14ac:dyDescent="0.25">
      <c r="A300" s="185">
        <f>IF($E$2="X",0,IF(K301&gt;2,H299,K301))</f>
        <v>0</v>
      </c>
      <c r="B300" s="25"/>
      <c r="C300" s="21" t="str">
        <f>+CONCATENATE(I300," ",G300)</f>
        <v xml:space="preserve">a) </v>
      </c>
      <c r="D300" s="22"/>
      <c r="G300" s="34" t="str">
        <f>IF(J300="FIN","",LOOKUP(I299,DATOS!A:A,DATOS!J:J))</f>
        <v/>
      </c>
      <c r="I300" s="31" t="s">
        <v>53</v>
      </c>
      <c r="J300" s="37" t="str">
        <f>IF(J294="FIN","FIN",IF(J299=J293,"","FIN"))</f>
        <v>FIN</v>
      </c>
      <c r="K300" s="16" t="s">
        <v>5</v>
      </c>
      <c r="L300" s="16">
        <f>IF(M300&gt;0,0,P300)</f>
        <v>0</v>
      </c>
      <c r="M300" s="16">
        <f>IF(P301&gt;0,1,0)</f>
        <v>0</v>
      </c>
      <c r="N300" s="16">
        <f>IF(M300=1,-1/COUNTA(Q300:Q303),0)</f>
        <v>0</v>
      </c>
      <c r="O300" s="16">
        <f>COUNTA(B300:B303)</f>
        <v>0</v>
      </c>
      <c r="P300" s="16">
        <f>COUNTIF(R300:R303,R299)</f>
        <v>0</v>
      </c>
      <c r="Q300" s="17" t="s">
        <v>0</v>
      </c>
      <c r="R300" s="16" t="str">
        <f>CONCATENATE(B300,Q300)</f>
        <v>A</v>
      </c>
      <c r="S300" s="16">
        <f>IF(P300&gt;0,P300+O300,O300*3)</f>
        <v>0</v>
      </c>
    </row>
    <row r="301" spans="1:19" ht="15.6" x14ac:dyDescent="0.25">
      <c r="A301" s="185"/>
      <c r="B301" s="25"/>
      <c r="C301" s="21" t="str">
        <f>+CONCATENATE(I301," ",G301)</f>
        <v xml:space="preserve">b) </v>
      </c>
      <c r="D301" s="22"/>
      <c r="G301" s="34" t="str">
        <f>IF(J300="FIN","",LOOKUP(I299,DATOS!A:A,DATOS!K:K))</f>
        <v/>
      </c>
      <c r="I301" s="31" t="s">
        <v>52</v>
      </c>
      <c r="K301" s="16">
        <f>S300</f>
        <v>0</v>
      </c>
      <c r="L301" s="16"/>
      <c r="M301" s="16"/>
      <c r="N301" s="16"/>
      <c r="O301" s="16"/>
      <c r="P301" s="16">
        <f>O300-P300</f>
        <v>0</v>
      </c>
      <c r="Q301" s="17" t="s">
        <v>1</v>
      </c>
      <c r="R301" s="16" t="str">
        <f>CONCATENATE(B301,Q301)</f>
        <v>B</v>
      </c>
      <c r="S301" s="16"/>
    </row>
    <row r="302" spans="1:19" ht="15.6" x14ac:dyDescent="0.25">
      <c r="A302" s="185"/>
      <c r="B302" s="25"/>
      <c r="C302" s="21" t="str">
        <f>+CONCATENATE(I302," ",G302)</f>
        <v xml:space="preserve">c) </v>
      </c>
      <c r="D302" s="22"/>
      <c r="G302" s="34" t="str">
        <f>IF(J300="FIN","",LOOKUP(I299,DATOS!A:A,DATOS!L:L))</f>
        <v/>
      </c>
      <c r="I302" s="31" t="s">
        <v>51</v>
      </c>
      <c r="K302" s="16"/>
      <c r="L302" s="16"/>
      <c r="M302" s="16"/>
      <c r="N302" s="16"/>
      <c r="O302" s="16"/>
      <c r="P302" s="16"/>
      <c r="Q302" s="17" t="s">
        <v>2</v>
      </c>
      <c r="R302" s="16" t="str">
        <f>CONCATENATE(B302,Q302)</f>
        <v>C</v>
      </c>
      <c r="S302" s="16"/>
    </row>
    <row r="303" spans="1:19" ht="15.6" x14ac:dyDescent="0.25">
      <c r="A303" s="185"/>
      <c r="B303" s="25"/>
      <c r="C303" s="21" t="str">
        <f>+CONCATENATE(I303," ",G303)</f>
        <v xml:space="preserve">d) </v>
      </c>
      <c r="D303" s="22"/>
      <c r="G303" s="34" t="str">
        <f>IF(J300="FIN","",LOOKUP(I299,DATOS!A:A,DATOS!M:M))</f>
        <v/>
      </c>
      <c r="I303" s="31" t="s">
        <v>43</v>
      </c>
      <c r="K303" s="16"/>
      <c r="L303" s="16"/>
      <c r="M303" s="16"/>
      <c r="N303" s="16"/>
      <c r="O303" s="16"/>
      <c r="P303" s="16"/>
      <c r="Q303" s="17" t="s">
        <v>3</v>
      </c>
      <c r="R303" s="16" t="str">
        <f>CONCATENATE(B303,Q303)</f>
        <v>D</v>
      </c>
      <c r="S303" s="16"/>
    </row>
    <row r="304" spans="1:19" ht="15.6" x14ac:dyDescent="0.25">
      <c r="A304" s="9"/>
      <c r="B304" s="26"/>
      <c r="C304" s="23"/>
      <c r="D304" s="24"/>
      <c r="J304" s="15"/>
    </row>
    <row r="305" spans="1:19" ht="15.6" x14ac:dyDescent="0.25">
      <c r="A305" s="9"/>
      <c r="B305" s="27"/>
      <c r="C305" s="19" t="str">
        <f>+CONCATENATE(K305,".- ",G305)</f>
        <v xml:space="preserve">51.- </v>
      </c>
      <c r="D305" s="20"/>
      <c r="E305" s="9"/>
      <c r="F305" s="9"/>
      <c r="G305" s="36" t="str">
        <f>IF(J306="FIN","",LOOKUP(I305,DATOS!A:A,DATOS!G:G))</f>
        <v/>
      </c>
      <c r="H305" s="36">
        <f>IF(J306="FIN",0,LOOKUP(I305,DATOS!A:A,DATOS!N:N))</f>
        <v>0</v>
      </c>
      <c r="I305" s="31">
        <f>+I299+1</f>
        <v>285</v>
      </c>
      <c r="J305" s="56">
        <f>IF(LOOKUP(I305,DATOS!A:A,DATOS!C:C)=0,J299,(LOOKUP(I305,DATOS!A:A,DATOS!C:C)))</f>
        <v>5</v>
      </c>
      <c r="K305" s="18">
        <f>+K299+1</f>
        <v>51</v>
      </c>
      <c r="L305" s="16" t="s">
        <v>31</v>
      </c>
      <c r="M305" s="16" t="s">
        <v>32</v>
      </c>
      <c r="N305" s="16" t="s">
        <v>37</v>
      </c>
      <c r="O305" s="16" t="s">
        <v>33</v>
      </c>
      <c r="P305" s="16" t="s">
        <v>34</v>
      </c>
      <c r="Q305" s="16" t="s">
        <v>35</v>
      </c>
      <c r="R305" s="16" t="str">
        <f>CONCATENATE("X",H305)</f>
        <v>X0</v>
      </c>
      <c r="S305" s="16" t="s">
        <v>36</v>
      </c>
    </row>
    <row r="306" spans="1:19" ht="15.6" x14ac:dyDescent="0.25">
      <c r="A306" s="185">
        <f>IF($E$2="X",0,IF(K307&gt;2,H305,K307))</f>
        <v>0</v>
      </c>
      <c r="B306" s="25"/>
      <c r="C306" s="21" t="str">
        <f>+CONCATENATE(I306," ",G306)</f>
        <v xml:space="preserve">a) </v>
      </c>
      <c r="D306" s="22"/>
      <c r="G306" s="34" t="str">
        <f>IF(J306="FIN","",LOOKUP(I305,DATOS!A:A,DATOS!J:J))</f>
        <v/>
      </c>
      <c r="I306" s="31" t="s">
        <v>53</v>
      </c>
      <c r="J306" s="37" t="str">
        <f>IF(J300="FIN","FIN",IF(J305=J299,"","FIN"))</f>
        <v>FIN</v>
      </c>
      <c r="K306" s="16" t="s">
        <v>5</v>
      </c>
      <c r="L306" s="16">
        <f>IF(M306&gt;0,0,P306)</f>
        <v>0</v>
      </c>
      <c r="M306" s="16">
        <f>IF(P307&gt;0,1,0)</f>
        <v>0</v>
      </c>
      <c r="N306" s="16">
        <f>IF(M306=1,-1/COUNTA(Q306:Q309),0)</f>
        <v>0</v>
      </c>
      <c r="O306" s="16">
        <f>COUNTA(B306:B309)</f>
        <v>0</v>
      </c>
      <c r="P306" s="16">
        <f>COUNTIF(R306:R309,R305)</f>
        <v>0</v>
      </c>
      <c r="Q306" s="17" t="s">
        <v>0</v>
      </c>
      <c r="R306" s="16" t="str">
        <f>CONCATENATE(B306,Q306)</f>
        <v>A</v>
      </c>
      <c r="S306" s="16">
        <f>IF(P306&gt;0,P306+O306,O306*3)</f>
        <v>0</v>
      </c>
    </row>
    <row r="307" spans="1:19" ht="15.6" x14ac:dyDescent="0.25">
      <c r="A307" s="185"/>
      <c r="B307" s="25"/>
      <c r="C307" s="21" t="str">
        <f>+CONCATENATE(I307," ",G307)</f>
        <v xml:space="preserve">b) </v>
      </c>
      <c r="D307" s="22"/>
      <c r="G307" s="34" t="str">
        <f>IF(J306="FIN","",LOOKUP(I305,DATOS!A:A,DATOS!K:K))</f>
        <v/>
      </c>
      <c r="I307" s="31" t="s">
        <v>52</v>
      </c>
      <c r="K307" s="16">
        <f>S306</f>
        <v>0</v>
      </c>
      <c r="L307" s="16"/>
      <c r="M307" s="16"/>
      <c r="N307" s="16"/>
      <c r="O307" s="16"/>
      <c r="P307" s="16">
        <f>O306-P306</f>
        <v>0</v>
      </c>
      <c r="Q307" s="17" t="s">
        <v>1</v>
      </c>
      <c r="R307" s="16" t="str">
        <f>CONCATENATE(B307,Q307)</f>
        <v>B</v>
      </c>
      <c r="S307" s="16"/>
    </row>
    <row r="308" spans="1:19" ht="15.6" x14ac:dyDescent="0.25">
      <c r="A308" s="185"/>
      <c r="B308" s="25"/>
      <c r="C308" s="21" t="str">
        <f>+CONCATENATE(I308," ",G308)</f>
        <v xml:space="preserve">c) </v>
      </c>
      <c r="D308" s="22"/>
      <c r="G308" s="34" t="str">
        <f>IF(J306="FIN","",LOOKUP(I305,DATOS!A:A,DATOS!L:L))</f>
        <v/>
      </c>
      <c r="I308" s="31" t="s">
        <v>51</v>
      </c>
      <c r="K308" s="16"/>
      <c r="L308" s="16"/>
      <c r="M308" s="16"/>
      <c r="N308" s="16"/>
      <c r="O308" s="16"/>
      <c r="P308" s="16"/>
      <c r="Q308" s="17" t="s">
        <v>2</v>
      </c>
      <c r="R308" s="16" t="str">
        <f>CONCATENATE(B308,Q308)</f>
        <v>C</v>
      </c>
      <c r="S308" s="16"/>
    </row>
    <row r="309" spans="1:19" ht="15.6" x14ac:dyDescent="0.25">
      <c r="A309" s="185"/>
      <c r="B309" s="25"/>
      <c r="C309" s="21" t="str">
        <f>+CONCATENATE(I309," ",G309)</f>
        <v xml:space="preserve">d) </v>
      </c>
      <c r="D309" s="22"/>
      <c r="G309" s="34" t="str">
        <f>IF(J306="FIN","",LOOKUP(I305,DATOS!A:A,DATOS!M:M))</f>
        <v/>
      </c>
      <c r="I309" s="31" t="s">
        <v>43</v>
      </c>
      <c r="K309" s="16"/>
      <c r="L309" s="16"/>
      <c r="M309" s="16"/>
      <c r="N309" s="16"/>
      <c r="O309" s="16"/>
      <c r="P309" s="16"/>
      <c r="Q309" s="17" t="s">
        <v>3</v>
      </c>
      <c r="R309" s="16" t="str">
        <f>CONCATENATE(B309,Q309)</f>
        <v>D</v>
      </c>
      <c r="S309" s="16"/>
    </row>
    <row r="310" spans="1:19" ht="15.6" x14ac:dyDescent="0.25">
      <c r="A310" s="9"/>
      <c r="B310" s="26"/>
      <c r="C310" s="23"/>
      <c r="D310" s="24"/>
      <c r="J310" s="15"/>
    </row>
    <row r="311" spans="1:19" ht="15.6" x14ac:dyDescent="0.25">
      <c r="A311" s="9"/>
      <c r="B311" s="27"/>
      <c r="C311" s="19" t="str">
        <f>+CONCATENATE(K311,".- ",G311)</f>
        <v xml:space="preserve">52.- </v>
      </c>
      <c r="D311" s="20"/>
      <c r="E311" s="9"/>
      <c r="F311" s="9"/>
      <c r="G311" s="36" t="str">
        <f>IF(J312="FIN","",LOOKUP(I311,DATOS!A:A,DATOS!G:G))</f>
        <v/>
      </c>
      <c r="H311" s="36">
        <f>IF(J312="FIN",0,LOOKUP(I311,DATOS!A:A,DATOS!N:N))</f>
        <v>0</v>
      </c>
      <c r="I311" s="31">
        <f>+I305+1</f>
        <v>286</v>
      </c>
      <c r="J311" s="56">
        <f>IF(LOOKUP(I311,DATOS!A:A,DATOS!C:C)=0,J305,(LOOKUP(I311,DATOS!A:A,DATOS!C:C)))</f>
        <v>5</v>
      </c>
      <c r="K311" s="18">
        <f>+K305+1</f>
        <v>52</v>
      </c>
      <c r="L311" s="16" t="s">
        <v>31</v>
      </c>
      <c r="M311" s="16" t="s">
        <v>32</v>
      </c>
      <c r="N311" s="16" t="s">
        <v>37</v>
      </c>
      <c r="O311" s="16" t="s">
        <v>33</v>
      </c>
      <c r="P311" s="16" t="s">
        <v>34</v>
      </c>
      <c r="Q311" s="16" t="s">
        <v>35</v>
      </c>
      <c r="R311" s="16" t="str">
        <f>CONCATENATE("X",H311)</f>
        <v>X0</v>
      </c>
      <c r="S311" s="16" t="s">
        <v>36</v>
      </c>
    </row>
    <row r="312" spans="1:19" ht="15.6" x14ac:dyDescent="0.25">
      <c r="A312" s="185">
        <f>IF($E$2="X",0,IF(K313&gt;2,H311,K313))</f>
        <v>0</v>
      </c>
      <c r="B312" s="25"/>
      <c r="C312" s="21" t="str">
        <f>+CONCATENATE(I312," ",G312)</f>
        <v xml:space="preserve">a) </v>
      </c>
      <c r="D312" s="22"/>
      <c r="G312" s="34" t="str">
        <f>IF(J312="FIN","",LOOKUP(I311,DATOS!A:A,DATOS!J:J))</f>
        <v/>
      </c>
      <c r="I312" s="31" t="s">
        <v>53</v>
      </c>
      <c r="J312" s="37" t="str">
        <f>IF(J306="FIN","FIN",IF(J311=J305,"","FIN"))</f>
        <v>FIN</v>
      </c>
      <c r="K312" s="16" t="s">
        <v>5</v>
      </c>
      <c r="L312" s="16">
        <f>IF(M312&gt;0,0,P312)</f>
        <v>0</v>
      </c>
      <c r="M312" s="16">
        <f>IF(P313&gt;0,1,0)</f>
        <v>0</v>
      </c>
      <c r="N312" s="16">
        <f>IF(M312=1,-1/COUNTA(Q312:Q315),0)</f>
        <v>0</v>
      </c>
      <c r="O312" s="16">
        <f>COUNTA(B312:B315)</f>
        <v>0</v>
      </c>
      <c r="P312" s="16">
        <f>COUNTIF(R312:R315,R311)</f>
        <v>0</v>
      </c>
      <c r="Q312" s="17" t="s">
        <v>0</v>
      </c>
      <c r="R312" s="16" t="str">
        <f>CONCATENATE(B312,Q312)</f>
        <v>A</v>
      </c>
      <c r="S312" s="16">
        <f>IF(P312&gt;0,P312+O312,O312*3)</f>
        <v>0</v>
      </c>
    </row>
    <row r="313" spans="1:19" ht="15.6" x14ac:dyDescent="0.25">
      <c r="A313" s="185"/>
      <c r="B313" s="25"/>
      <c r="C313" s="21" t="str">
        <f>+CONCATENATE(I313," ",G313)</f>
        <v xml:space="preserve">b) </v>
      </c>
      <c r="D313" s="22"/>
      <c r="G313" s="34" t="str">
        <f>IF(J312="FIN","",LOOKUP(I311,DATOS!A:A,DATOS!K:K))</f>
        <v/>
      </c>
      <c r="I313" s="31" t="s">
        <v>52</v>
      </c>
      <c r="K313" s="16">
        <f>S312</f>
        <v>0</v>
      </c>
      <c r="L313" s="16"/>
      <c r="M313" s="16"/>
      <c r="N313" s="16"/>
      <c r="O313" s="16"/>
      <c r="P313" s="16">
        <f>O312-P312</f>
        <v>0</v>
      </c>
      <c r="Q313" s="17" t="s">
        <v>1</v>
      </c>
      <c r="R313" s="16" t="str">
        <f>CONCATENATE(B313,Q313)</f>
        <v>B</v>
      </c>
      <c r="S313" s="16"/>
    </row>
    <row r="314" spans="1:19" ht="15.6" x14ac:dyDescent="0.25">
      <c r="A314" s="185"/>
      <c r="B314" s="25"/>
      <c r="C314" s="21" t="str">
        <f>+CONCATENATE(I314," ",G314)</f>
        <v xml:space="preserve">c) </v>
      </c>
      <c r="D314" s="22"/>
      <c r="G314" s="34" t="str">
        <f>IF(J312="FIN","",LOOKUP(I311,DATOS!A:A,DATOS!L:L))</f>
        <v/>
      </c>
      <c r="I314" s="31" t="s">
        <v>51</v>
      </c>
      <c r="K314" s="16"/>
      <c r="L314" s="16"/>
      <c r="M314" s="16"/>
      <c r="N314" s="16"/>
      <c r="O314" s="16"/>
      <c r="P314" s="16"/>
      <c r="Q314" s="17" t="s">
        <v>2</v>
      </c>
      <c r="R314" s="16" t="str">
        <f>CONCATENATE(B314,Q314)</f>
        <v>C</v>
      </c>
      <c r="S314" s="16"/>
    </row>
    <row r="315" spans="1:19" ht="15.6" x14ac:dyDescent="0.25">
      <c r="A315" s="185"/>
      <c r="B315" s="25"/>
      <c r="C315" s="21" t="str">
        <f>+CONCATENATE(I315," ",G315)</f>
        <v xml:space="preserve">d) </v>
      </c>
      <c r="D315" s="22"/>
      <c r="G315" s="34" t="str">
        <f>IF(J312="FIN","",LOOKUP(I311,DATOS!A:A,DATOS!M:M))</f>
        <v/>
      </c>
      <c r="I315" s="31" t="s">
        <v>43</v>
      </c>
      <c r="K315" s="16"/>
      <c r="L315" s="16"/>
      <c r="M315" s="16"/>
      <c r="N315" s="16"/>
      <c r="O315" s="16"/>
      <c r="P315" s="16"/>
      <c r="Q315" s="17" t="s">
        <v>3</v>
      </c>
      <c r="R315" s="16" t="str">
        <f>CONCATENATE(B315,Q315)</f>
        <v>D</v>
      </c>
      <c r="S315" s="16"/>
    </row>
    <row r="316" spans="1:19" ht="15.6" x14ac:dyDescent="0.25">
      <c r="A316" s="9"/>
      <c r="B316" s="26"/>
      <c r="C316" s="23"/>
      <c r="D316" s="24"/>
      <c r="J316" s="15"/>
    </row>
    <row r="317" spans="1:19" ht="15.6" x14ac:dyDescent="0.25">
      <c r="A317" s="9"/>
      <c r="B317" s="27"/>
      <c r="C317" s="19" t="str">
        <f>+CONCATENATE(K317,".- ",G317)</f>
        <v xml:space="preserve">53.- </v>
      </c>
      <c r="D317" s="20"/>
      <c r="E317" s="9"/>
      <c r="F317" s="9"/>
      <c r="G317" s="36" t="str">
        <f>IF(J318="FIN","",LOOKUP(I317,DATOS!A:A,DATOS!G:G))</f>
        <v/>
      </c>
      <c r="H317" s="36">
        <f>IF(J318="FIN",0,LOOKUP(I317,DATOS!A:A,DATOS!N:N))</f>
        <v>0</v>
      </c>
      <c r="I317" s="31">
        <f>+I311+1</f>
        <v>287</v>
      </c>
      <c r="J317" s="56">
        <f>IF(LOOKUP(I317,DATOS!A:A,DATOS!C:C)=0,J311,(LOOKUP(I317,DATOS!A:A,DATOS!C:C)))</f>
        <v>5</v>
      </c>
      <c r="K317" s="18">
        <f>+K311+1</f>
        <v>53</v>
      </c>
      <c r="L317" s="16" t="s">
        <v>31</v>
      </c>
      <c r="M317" s="16" t="s">
        <v>32</v>
      </c>
      <c r="N317" s="16" t="s">
        <v>37</v>
      </c>
      <c r="O317" s="16" t="s">
        <v>33</v>
      </c>
      <c r="P317" s="16" t="s">
        <v>34</v>
      </c>
      <c r="Q317" s="16" t="s">
        <v>35</v>
      </c>
      <c r="R317" s="16" t="str">
        <f>CONCATENATE("X",H317)</f>
        <v>X0</v>
      </c>
      <c r="S317" s="16" t="s">
        <v>36</v>
      </c>
    </row>
    <row r="318" spans="1:19" ht="15.6" x14ac:dyDescent="0.25">
      <c r="A318" s="185">
        <f>IF($E$2="X",0,IF(K319&gt;2,H317,K319))</f>
        <v>0</v>
      </c>
      <c r="B318" s="25"/>
      <c r="C318" s="21" t="str">
        <f>+CONCATENATE(I318," ",G318)</f>
        <v xml:space="preserve">a) </v>
      </c>
      <c r="D318" s="22"/>
      <c r="G318" s="34" t="str">
        <f>IF(J318="FIN","",LOOKUP(I317,DATOS!A:A,DATOS!J:J))</f>
        <v/>
      </c>
      <c r="I318" s="31" t="s">
        <v>53</v>
      </c>
      <c r="J318" s="37" t="str">
        <f>IF(J312="FIN","FIN",IF(J317=J311,"","FIN"))</f>
        <v>FIN</v>
      </c>
      <c r="K318" s="16" t="s">
        <v>5</v>
      </c>
      <c r="L318" s="16">
        <f>IF(M318&gt;0,0,P318)</f>
        <v>0</v>
      </c>
      <c r="M318" s="16">
        <f>IF(P319&gt;0,1,0)</f>
        <v>0</v>
      </c>
      <c r="N318" s="16">
        <f>IF(M318=1,-1/COUNTA(Q318:Q321),0)</f>
        <v>0</v>
      </c>
      <c r="O318" s="16">
        <f>COUNTA(B318:B321)</f>
        <v>0</v>
      </c>
      <c r="P318" s="16">
        <f>COUNTIF(R318:R321,R317)</f>
        <v>0</v>
      </c>
      <c r="Q318" s="17" t="s">
        <v>0</v>
      </c>
      <c r="R318" s="16" t="str">
        <f>CONCATENATE(B318,Q318)</f>
        <v>A</v>
      </c>
      <c r="S318" s="16">
        <f>IF(P318&gt;0,P318+O318,O318*3)</f>
        <v>0</v>
      </c>
    </row>
    <row r="319" spans="1:19" ht="15.6" x14ac:dyDescent="0.25">
      <c r="A319" s="185"/>
      <c r="B319" s="25"/>
      <c r="C319" s="21" t="str">
        <f>+CONCATENATE(I319," ",G319)</f>
        <v xml:space="preserve">b) </v>
      </c>
      <c r="D319" s="22"/>
      <c r="G319" s="34" t="str">
        <f>IF(J318="FIN","",LOOKUP(I317,DATOS!A:A,DATOS!K:K))</f>
        <v/>
      </c>
      <c r="I319" s="31" t="s">
        <v>52</v>
      </c>
      <c r="K319" s="16">
        <f>S318</f>
        <v>0</v>
      </c>
      <c r="L319" s="16"/>
      <c r="M319" s="16"/>
      <c r="N319" s="16"/>
      <c r="O319" s="16"/>
      <c r="P319" s="16">
        <f>O318-P318</f>
        <v>0</v>
      </c>
      <c r="Q319" s="17" t="s">
        <v>1</v>
      </c>
      <c r="R319" s="16" t="str">
        <f>CONCATENATE(B319,Q319)</f>
        <v>B</v>
      </c>
      <c r="S319" s="16"/>
    </row>
    <row r="320" spans="1:19" ht="15.6" x14ac:dyDescent="0.25">
      <c r="A320" s="185"/>
      <c r="B320" s="25"/>
      <c r="C320" s="21" t="str">
        <f>+CONCATENATE(I320," ",G320)</f>
        <v xml:space="preserve">c) </v>
      </c>
      <c r="D320" s="22"/>
      <c r="G320" s="34" t="str">
        <f>IF(J318="FIN","",LOOKUP(I317,DATOS!A:A,DATOS!L:L))</f>
        <v/>
      </c>
      <c r="I320" s="31" t="s">
        <v>51</v>
      </c>
      <c r="K320" s="16"/>
      <c r="L320" s="16"/>
      <c r="M320" s="16"/>
      <c r="N320" s="16"/>
      <c r="O320" s="16"/>
      <c r="P320" s="16"/>
      <c r="Q320" s="17" t="s">
        <v>2</v>
      </c>
      <c r="R320" s="16" t="str">
        <f>CONCATENATE(B320,Q320)</f>
        <v>C</v>
      </c>
      <c r="S320" s="16"/>
    </row>
    <row r="321" spans="1:19" ht="15.6" x14ac:dyDescent="0.25">
      <c r="A321" s="185"/>
      <c r="B321" s="25"/>
      <c r="C321" s="21" t="str">
        <f>+CONCATENATE(I321," ",G321)</f>
        <v xml:space="preserve">d) </v>
      </c>
      <c r="D321" s="22"/>
      <c r="G321" s="34" t="str">
        <f>IF(J318="FIN","",LOOKUP(I317,DATOS!A:A,DATOS!M:M))</f>
        <v/>
      </c>
      <c r="I321" s="31" t="s">
        <v>43</v>
      </c>
      <c r="K321" s="16"/>
      <c r="L321" s="16"/>
      <c r="M321" s="16"/>
      <c r="N321" s="16"/>
      <c r="O321" s="16"/>
      <c r="P321" s="16"/>
      <c r="Q321" s="17" t="s">
        <v>3</v>
      </c>
      <c r="R321" s="16" t="str">
        <f>CONCATENATE(B321,Q321)</f>
        <v>D</v>
      </c>
      <c r="S321" s="16"/>
    </row>
    <row r="322" spans="1:19" ht="15.6" x14ac:dyDescent="0.25">
      <c r="A322" s="9"/>
      <c r="B322" s="26"/>
      <c r="C322" s="23"/>
      <c r="D322" s="24"/>
      <c r="J322" s="15"/>
    </row>
    <row r="323" spans="1:19" ht="15.6" x14ac:dyDescent="0.25">
      <c r="A323" s="9"/>
      <c r="B323" s="27"/>
      <c r="C323" s="19" t="str">
        <f>+CONCATENATE(K323,".- ",G323)</f>
        <v xml:space="preserve">54.- </v>
      </c>
      <c r="D323" s="20"/>
      <c r="E323" s="9"/>
      <c r="F323" s="9"/>
      <c r="G323" s="36" t="str">
        <f>IF(J324="FIN","",LOOKUP(I323,DATOS!A:A,DATOS!G:G))</f>
        <v/>
      </c>
      <c r="H323" s="36">
        <f>IF(J324="FIN",0,LOOKUP(I323,DATOS!A:A,DATOS!N:N))</f>
        <v>0</v>
      </c>
      <c r="I323" s="31">
        <f>+I317+1</f>
        <v>288</v>
      </c>
      <c r="J323" s="56">
        <f>IF(LOOKUP(I323,DATOS!A:A,DATOS!C:C)=0,J317,(LOOKUP(I323,DATOS!A:A,DATOS!C:C)))</f>
        <v>5</v>
      </c>
      <c r="K323" s="18">
        <f>+K317+1</f>
        <v>54</v>
      </c>
      <c r="L323" s="16" t="s">
        <v>31</v>
      </c>
      <c r="M323" s="16" t="s">
        <v>32</v>
      </c>
      <c r="N323" s="16" t="s">
        <v>37</v>
      </c>
      <c r="O323" s="16" t="s">
        <v>33</v>
      </c>
      <c r="P323" s="16" t="s">
        <v>34</v>
      </c>
      <c r="Q323" s="16" t="s">
        <v>35</v>
      </c>
      <c r="R323" s="16" t="str">
        <f>CONCATENATE("X",H323)</f>
        <v>X0</v>
      </c>
      <c r="S323" s="16" t="s">
        <v>36</v>
      </c>
    </row>
    <row r="324" spans="1:19" ht="15.6" x14ac:dyDescent="0.25">
      <c r="A324" s="185">
        <f>IF($E$2="X",0,IF(K325&gt;2,H323,K325))</f>
        <v>0</v>
      </c>
      <c r="B324" s="25"/>
      <c r="C324" s="21" t="str">
        <f>+CONCATENATE(I324," ",G324)</f>
        <v xml:space="preserve">a) </v>
      </c>
      <c r="D324" s="22"/>
      <c r="G324" s="34" t="str">
        <f>IF(J324="FIN","",LOOKUP(I323,DATOS!A:A,DATOS!J:J))</f>
        <v/>
      </c>
      <c r="I324" s="31" t="s">
        <v>53</v>
      </c>
      <c r="J324" s="37" t="str">
        <f>IF(J318="FIN","FIN",IF(J323=J317,"","FIN"))</f>
        <v>FIN</v>
      </c>
      <c r="K324" s="16" t="s">
        <v>5</v>
      </c>
      <c r="L324" s="16">
        <f>IF(M324&gt;0,0,P324)</f>
        <v>0</v>
      </c>
      <c r="M324" s="16">
        <f>IF(P325&gt;0,1,0)</f>
        <v>0</v>
      </c>
      <c r="N324" s="16">
        <f>IF(M324=1,-1/COUNTA(Q324:Q327),0)</f>
        <v>0</v>
      </c>
      <c r="O324" s="16">
        <f>COUNTA(B324:B327)</f>
        <v>0</v>
      </c>
      <c r="P324" s="16">
        <f>COUNTIF(R324:R327,R323)</f>
        <v>0</v>
      </c>
      <c r="Q324" s="17" t="s">
        <v>0</v>
      </c>
      <c r="R324" s="16" t="str">
        <f>CONCATENATE(B324,Q324)</f>
        <v>A</v>
      </c>
      <c r="S324" s="16">
        <f>IF(P324&gt;0,P324+O324,O324*3)</f>
        <v>0</v>
      </c>
    </row>
    <row r="325" spans="1:19" ht="15.6" x14ac:dyDescent="0.25">
      <c r="A325" s="185"/>
      <c r="B325" s="25"/>
      <c r="C325" s="21" t="str">
        <f>+CONCATENATE(I325," ",G325)</f>
        <v xml:space="preserve">b) </v>
      </c>
      <c r="D325" s="22"/>
      <c r="G325" s="34" t="str">
        <f>IF(J324="FIN","",LOOKUP(I323,DATOS!A:A,DATOS!K:K))</f>
        <v/>
      </c>
      <c r="I325" s="31" t="s">
        <v>52</v>
      </c>
      <c r="K325" s="16">
        <f>S324</f>
        <v>0</v>
      </c>
      <c r="L325" s="16"/>
      <c r="M325" s="16"/>
      <c r="N325" s="16"/>
      <c r="O325" s="16"/>
      <c r="P325" s="16">
        <f>O324-P324</f>
        <v>0</v>
      </c>
      <c r="Q325" s="17" t="s">
        <v>1</v>
      </c>
      <c r="R325" s="16" t="str">
        <f>CONCATENATE(B325,Q325)</f>
        <v>B</v>
      </c>
      <c r="S325" s="16"/>
    </row>
    <row r="326" spans="1:19" ht="15.6" x14ac:dyDescent="0.25">
      <c r="A326" s="185"/>
      <c r="B326" s="25"/>
      <c r="C326" s="21" t="str">
        <f>+CONCATENATE(I326," ",G326)</f>
        <v xml:space="preserve">c) </v>
      </c>
      <c r="D326" s="22"/>
      <c r="G326" s="34" t="str">
        <f>IF(J324="FIN","",LOOKUP(I323,DATOS!A:A,DATOS!L:L))</f>
        <v/>
      </c>
      <c r="I326" s="31" t="s">
        <v>51</v>
      </c>
      <c r="K326" s="16"/>
      <c r="L326" s="16"/>
      <c r="M326" s="16"/>
      <c r="N326" s="16"/>
      <c r="O326" s="16"/>
      <c r="P326" s="16"/>
      <c r="Q326" s="17" t="s">
        <v>2</v>
      </c>
      <c r="R326" s="16" t="str">
        <f>CONCATENATE(B326,Q326)</f>
        <v>C</v>
      </c>
      <c r="S326" s="16"/>
    </row>
    <row r="327" spans="1:19" ht="15.6" x14ac:dyDescent="0.25">
      <c r="A327" s="185"/>
      <c r="B327" s="25"/>
      <c r="C327" s="21" t="str">
        <f>+CONCATENATE(I327," ",G327)</f>
        <v xml:space="preserve">d) </v>
      </c>
      <c r="D327" s="22"/>
      <c r="G327" s="34" t="str">
        <f>IF(J324="FIN","",LOOKUP(I323,DATOS!A:A,DATOS!M:M))</f>
        <v/>
      </c>
      <c r="I327" s="31" t="s">
        <v>43</v>
      </c>
      <c r="K327" s="16"/>
      <c r="L327" s="16"/>
      <c r="M327" s="16"/>
      <c r="N327" s="16"/>
      <c r="O327" s="16"/>
      <c r="P327" s="16"/>
      <c r="Q327" s="17" t="s">
        <v>3</v>
      </c>
      <c r="R327" s="16" t="str">
        <f>CONCATENATE(B327,Q327)</f>
        <v>D</v>
      </c>
      <c r="S327" s="16"/>
    </row>
    <row r="328" spans="1:19" ht="15.6" x14ac:dyDescent="0.25">
      <c r="A328" s="9"/>
      <c r="B328" s="26"/>
      <c r="C328" s="23"/>
      <c r="D328" s="24"/>
      <c r="J328" s="15"/>
    </row>
    <row r="329" spans="1:19" ht="15.6" x14ac:dyDescent="0.25">
      <c r="A329" s="9"/>
      <c r="B329" s="27"/>
      <c r="C329" s="19" t="str">
        <f>+CONCATENATE(K329,".- ",G329)</f>
        <v xml:space="preserve">55.- </v>
      </c>
      <c r="D329" s="20"/>
      <c r="E329" s="9"/>
      <c r="F329" s="9"/>
      <c r="G329" s="36" t="str">
        <f>IF(J330="FIN","",LOOKUP(I329,DATOS!A:A,DATOS!G:G))</f>
        <v/>
      </c>
      <c r="H329" s="36">
        <f>IF(J330="FIN",0,LOOKUP(I329,DATOS!A:A,DATOS!N:N))</f>
        <v>0</v>
      </c>
      <c r="I329" s="31">
        <f>+I323+1</f>
        <v>289</v>
      </c>
      <c r="J329" s="56">
        <f>IF(LOOKUP(I329,DATOS!A:A,DATOS!C:C)=0,J323,(LOOKUP(I329,DATOS!A:A,DATOS!C:C)))</f>
        <v>5</v>
      </c>
      <c r="K329" s="18">
        <f>+K323+1</f>
        <v>55</v>
      </c>
      <c r="L329" s="16" t="s">
        <v>31</v>
      </c>
      <c r="M329" s="16" t="s">
        <v>32</v>
      </c>
      <c r="N329" s="16" t="s">
        <v>37</v>
      </c>
      <c r="O329" s="16" t="s">
        <v>33</v>
      </c>
      <c r="P329" s="16" t="s">
        <v>34</v>
      </c>
      <c r="Q329" s="16" t="s">
        <v>35</v>
      </c>
      <c r="R329" s="16" t="str">
        <f>CONCATENATE("X",H329)</f>
        <v>X0</v>
      </c>
      <c r="S329" s="16" t="s">
        <v>36</v>
      </c>
    </row>
    <row r="330" spans="1:19" ht="15.6" x14ac:dyDescent="0.25">
      <c r="A330" s="185">
        <f>IF($E$2="X",0,IF(K331&gt;2,H329,K331))</f>
        <v>0</v>
      </c>
      <c r="B330" s="25"/>
      <c r="C330" s="21" t="str">
        <f>+CONCATENATE(I330," ",G330)</f>
        <v xml:space="preserve">a) </v>
      </c>
      <c r="D330" s="22"/>
      <c r="G330" s="34" t="str">
        <f>IF(J330="FIN","",LOOKUP(I329,DATOS!A:A,DATOS!J:J))</f>
        <v/>
      </c>
      <c r="I330" s="31" t="s">
        <v>53</v>
      </c>
      <c r="J330" s="37" t="str">
        <f>IF(J324="FIN","FIN",IF(J329=J323,"","FIN"))</f>
        <v>FIN</v>
      </c>
      <c r="K330" s="16" t="s">
        <v>5</v>
      </c>
      <c r="L330" s="16">
        <f>IF(M330&gt;0,0,P330)</f>
        <v>0</v>
      </c>
      <c r="M330" s="16">
        <f>IF(P331&gt;0,1,0)</f>
        <v>0</v>
      </c>
      <c r="N330" s="16">
        <f>IF(M330=1,-1/COUNTA(Q330:Q333),0)</f>
        <v>0</v>
      </c>
      <c r="O330" s="16">
        <f>COUNTA(B330:B333)</f>
        <v>0</v>
      </c>
      <c r="P330" s="16">
        <f>COUNTIF(R330:R333,R329)</f>
        <v>0</v>
      </c>
      <c r="Q330" s="17" t="s">
        <v>0</v>
      </c>
      <c r="R330" s="16" t="str">
        <f>CONCATENATE(B330,Q330)</f>
        <v>A</v>
      </c>
      <c r="S330" s="16">
        <f>IF(P330&gt;0,P330+O330,O330*3)</f>
        <v>0</v>
      </c>
    </row>
    <row r="331" spans="1:19" ht="15.6" x14ac:dyDescent="0.25">
      <c r="A331" s="185"/>
      <c r="B331" s="25"/>
      <c r="C331" s="21" t="str">
        <f>+CONCATENATE(I331," ",G331)</f>
        <v xml:space="preserve">b) </v>
      </c>
      <c r="D331" s="22"/>
      <c r="G331" s="34" t="str">
        <f>IF(J330="FIN","",LOOKUP(I329,DATOS!A:A,DATOS!K:K))</f>
        <v/>
      </c>
      <c r="I331" s="31" t="s">
        <v>52</v>
      </c>
      <c r="K331" s="16">
        <f>S330</f>
        <v>0</v>
      </c>
      <c r="L331" s="16"/>
      <c r="M331" s="16"/>
      <c r="N331" s="16"/>
      <c r="O331" s="16"/>
      <c r="P331" s="16">
        <f>O330-P330</f>
        <v>0</v>
      </c>
      <c r="Q331" s="17" t="s">
        <v>1</v>
      </c>
      <c r="R331" s="16" t="str">
        <f>CONCATENATE(B331,Q331)</f>
        <v>B</v>
      </c>
      <c r="S331" s="16"/>
    </row>
    <row r="332" spans="1:19" ht="15.6" x14ac:dyDescent="0.25">
      <c r="A332" s="185"/>
      <c r="B332" s="25"/>
      <c r="C332" s="21" t="str">
        <f>+CONCATENATE(I332," ",G332)</f>
        <v xml:space="preserve">c) </v>
      </c>
      <c r="D332" s="22"/>
      <c r="G332" s="34" t="str">
        <f>IF(J330="FIN","",LOOKUP(I329,DATOS!A:A,DATOS!L:L))</f>
        <v/>
      </c>
      <c r="I332" s="31" t="s">
        <v>51</v>
      </c>
      <c r="K332" s="16"/>
      <c r="L332" s="16"/>
      <c r="M332" s="16"/>
      <c r="N332" s="16"/>
      <c r="O332" s="16"/>
      <c r="P332" s="16"/>
      <c r="Q332" s="17" t="s">
        <v>2</v>
      </c>
      <c r="R332" s="16" t="str">
        <f>CONCATENATE(B332,Q332)</f>
        <v>C</v>
      </c>
      <c r="S332" s="16"/>
    </row>
    <row r="333" spans="1:19" ht="15.6" x14ac:dyDescent="0.25">
      <c r="A333" s="185"/>
      <c r="B333" s="25"/>
      <c r="C333" s="21" t="str">
        <f>+CONCATENATE(I333," ",G333)</f>
        <v xml:space="preserve">d) </v>
      </c>
      <c r="D333" s="22"/>
      <c r="G333" s="34" t="str">
        <f>IF(J330="FIN","",LOOKUP(I329,DATOS!A:A,DATOS!M:M))</f>
        <v/>
      </c>
      <c r="I333" s="31" t="s">
        <v>43</v>
      </c>
      <c r="K333" s="16"/>
      <c r="L333" s="16"/>
      <c r="M333" s="16"/>
      <c r="N333" s="16"/>
      <c r="O333" s="16"/>
      <c r="P333" s="16"/>
      <c r="Q333" s="17" t="s">
        <v>3</v>
      </c>
      <c r="R333" s="16" t="str">
        <f>CONCATENATE(B333,Q333)</f>
        <v>D</v>
      </c>
      <c r="S333" s="16"/>
    </row>
    <row r="334" spans="1:19" ht="15.6" x14ac:dyDescent="0.25">
      <c r="A334" s="9"/>
      <c r="B334" s="26"/>
      <c r="C334" s="23"/>
      <c r="D334" s="24"/>
      <c r="J334" s="15"/>
    </row>
    <row r="335" spans="1:19" ht="15.6" x14ac:dyDescent="0.25">
      <c r="A335" s="9"/>
      <c r="B335" s="27"/>
      <c r="C335" s="19" t="str">
        <f>+CONCATENATE(K335,".- ",G335)</f>
        <v xml:space="preserve">56.- </v>
      </c>
      <c r="D335" s="20"/>
      <c r="E335" s="9"/>
      <c r="F335" s="9"/>
      <c r="G335" s="36" t="str">
        <f>IF(J336="FIN","",LOOKUP(I335,DATOS!A:A,DATOS!G:G))</f>
        <v/>
      </c>
      <c r="H335" s="36">
        <f>IF(J336="FIN",0,LOOKUP(I335,DATOS!A:A,DATOS!N:N))</f>
        <v>0</v>
      </c>
      <c r="I335" s="31">
        <f>+I329+1</f>
        <v>290</v>
      </c>
      <c r="J335" s="56">
        <f>IF(LOOKUP(I335,DATOS!A:A,DATOS!C:C)=0,J329,(LOOKUP(I335,DATOS!A:A,DATOS!C:C)))</f>
        <v>5</v>
      </c>
      <c r="K335" s="18">
        <f>+K329+1</f>
        <v>56</v>
      </c>
      <c r="L335" s="16" t="s">
        <v>31</v>
      </c>
      <c r="M335" s="16" t="s">
        <v>32</v>
      </c>
      <c r="N335" s="16" t="s">
        <v>37</v>
      </c>
      <c r="O335" s="16" t="s">
        <v>33</v>
      </c>
      <c r="P335" s="16" t="s">
        <v>34</v>
      </c>
      <c r="Q335" s="16" t="s">
        <v>35</v>
      </c>
      <c r="R335" s="16" t="str">
        <f>CONCATENATE("X",H335)</f>
        <v>X0</v>
      </c>
      <c r="S335" s="16" t="s">
        <v>36</v>
      </c>
    </row>
    <row r="336" spans="1:19" ht="15.6" x14ac:dyDescent="0.25">
      <c r="A336" s="185">
        <f>IF($E$2="X",0,IF(K337&gt;2,H335,K337))</f>
        <v>0</v>
      </c>
      <c r="B336" s="25"/>
      <c r="C336" s="21" t="str">
        <f>+CONCATENATE(I336," ",G336)</f>
        <v xml:space="preserve">a) </v>
      </c>
      <c r="D336" s="22"/>
      <c r="G336" s="34" t="str">
        <f>IF(J336="FIN","",LOOKUP(I335,DATOS!A:A,DATOS!J:J))</f>
        <v/>
      </c>
      <c r="I336" s="31" t="s">
        <v>53</v>
      </c>
      <c r="J336" s="37" t="str">
        <f>IF(J330="FIN","FIN",IF(J335=J329,"","FIN"))</f>
        <v>FIN</v>
      </c>
      <c r="K336" s="16" t="s">
        <v>5</v>
      </c>
      <c r="L336" s="16">
        <f>IF(M336&gt;0,0,P336)</f>
        <v>0</v>
      </c>
      <c r="M336" s="16">
        <f>IF(P337&gt;0,1,0)</f>
        <v>0</v>
      </c>
      <c r="N336" s="16">
        <f>IF(M336=1,-1/COUNTA(Q336:Q339),0)</f>
        <v>0</v>
      </c>
      <c r="O336" s="16">
        <f>COUNTA(B336:B339)</f>
        <v>0</v>
      </c>
      <c r="P336" s="16">
        <f>COUNTIF(R336:R339,R335)</f>
        <v>0</v>
      </c>
      <c r="Q336" s="17" t="s">
        <v>0</v>
      </c>
      <c r="R336" s="16" t="str">
        <f>CONCATENATE(B336,Q336)</f>
        <v>A</v>
      </c>
      <c r="S336" s="16">
        <f>IF(P336&gt;0,P336+O336,O336*3)</f>
        <v>0</v>
      </c>
    </row>
    <row r="337" spans="1:19" ht="15.6" x14ac:dyDescent="0.25">
      <c r="A337" s="185"/>
      <c r="B337" s="25"/>
      <c r="C337" s="21" t="str">
        <f>+CONCATENATE(I337," ",G337)</f>
        <v xml:space="preserve">b) </v>
      </c>
      <c r="D337" s="22"/>
      <c r="G337" s="34" t="str">
        <f>IF(J336="FIN","",LOOKUP(I335,DATOS!A:A,DATOS!K:K))</f>
        <v/>
      </c>
      <c r="I337" s="31" t="s">
        <v>52</v>
      </c>
      <c r="K337" s="16">
        <f>S336</f>
        <v>0</v>
      </c>
      <c r="L337" s="16"/>
      <c r="M337" s="16"/>
      <c r="N337" s="16"/>
      <c r="O337" s="16"/>
      <c r="P337" s="16">
        <f>O336-P336</f>
        <v>0</v>
      </c>
      <c r="Q337" s="17" t="s">
        <v>1</v>
      </c>
      <c r="R337" s="16" t="str">
        <f>CONCATENATE(B337,Q337)</f>
        <v>B</v>
      </c>
      <c r="S337" s="16"/>
    </row>
    <row r="338" spans="1:19" ht="15.6" x14ac:dyDescent="0.25">
      <c r="A338" s="185"/>
      <c r="B338" s="25"/>
      <c r="C338" s="21" t="str">
        <f>+CONCATENATE(I338," ",G338)</f>
        <v xml:space="preserve">c) </v>
      </c>
      <c r="D338" s="22"/>
      <c r="G338" s="34" t="str">
        <f>IF(J336="FIN","",LOOKUP(I335,DATOS!A:A,DATOS!L:L))</f>
        <v/>
      </c>
      <c r="I338" s="31" t="s">
        <v>51</v>
      </c>
      <c r="K338" s="16"/>
      <c r="L338" s="16"/>
      <c r="M338" s="16"/>
      <c r="N338" s="16"/>
      <c r="O338" s="16"/>
      <c r="P338" s="16"/>
      <c r="Q338" s="17" t="s">
        <v>2</v>
      </c>
      <c r="R338" s="16" t="str">
        <f>CONCATENATE(B338,Q338)</f>
        <v>C</v>
      </c>
      <c r="S338" s="16"/>
    </row>
    <row r="339" spans="1:19" ht="15.6" x14ac:dyDescent="0.25">
      <c r="A339" s="185"/>
      <c r="B339" s="25"/>
      <c r="C339" s="21" t="str">
        <f>+CONCATENATE(I339," ",G339)</f>
        <v xml:space="preserve">d) </v>
      </c>
      <c r="D339" s="22"/>
      <c r="G339" s="34" t="str">
        <f>IF(J336="FIN","",LOOKUP(I335,DATOS!A:A,DATOS!M:M))</f>
        <v/>
      </c>
      <c r="I339" s="31" t="s">
        <v>43</v>
      </c>
      <c r="K339" s="16"/>
      <c r="L339" s="16"/>
      <c r="M339" s="16"/>
      <c r="N339" s="16"/>
      <c r="O339" s="16"/>
      <c r="P339" s="16"/>
      <c r="Q339" s="17" t="s">
        <v>3</v>
      </c>
      <c r="R339" s="16" t="str">
        <f>CONCATENATE(B339,Q339)</f>
        <v>D</v>
      </c>
      <c r="S339" s="16"/>
    </row>
    <row r="340" spans="1:19" ht="15.6" x14ac:dyDescent="0.25">
      <c r="A340" s="9"/>
      <c r="B340" s="26"/>
      <c r="C340" s="23"/>
      <c r="D340" s="24"/>
      <c r="J340" s="15"/>
    </row>
    <row r="341" spans="1:19" ht="15.6" x14ac:dyDescent="0.25">
      <c r="A341" s="9"/>
      <c r="B341" s="27"/>
      <c r="C341" s="19" t="str">
        <f>+CONCATENATE(K341,".- ",G341)</f>
        <v xml:space="preserve">57.- </v>
      </c>
      <c r="D341" s="20"/>
      <c r="E341" s="9"/>
      <c r="F341" s="9"/>
      <c r="G341" s="36" t="str">
        <f>IF(J342="FIN","",LOOKUP(I341,DATOS!A:A,DATOS!G:G))</f>
        <v/>
      </c>
      <c r="H341" s="36">
        <f>IF(J342="FIN",0,LOOKUP(I341,DATOS!A:A,DATOS!N:N))</f>
        <v>0</v>
      </c>
      <c r="I341" s="31">
        <f>+I335+1</f>
        <v>291</v>
      </c>
      <c r="J341" s="56">
        <f>IF(LOOKUP(I341,DATOS!A:A,DATOS!C:C)=0,J335,(LOOKUP(I341,DATOS!A:A,DATOS!C:C)))</f>
        <v>5</v>
      </c>
      <c r="K341" s="18">
        <f>+K335+1</f>
        <v>57</v>
      </c>
      <c r="L341" s="16" t="s">
        <v>31</v>
      </c>
      <c r="M341" s="16" t="s">
        <v>32</v>
      </c>
      <c r="N341" s="16" t="s">
        <v>37</v>
      </c>
      <c r="O341" s="16" t="s">
        <v>33</v>
      </c>
      <c r="P341" s="16" t="s">
        <v>34</v>
      </c>
      <c r="Q341" s="16" t="s">
        <v>35</v>
      </c>
      <c r="R341" s="16" t="str">
        <f>CONCATENATE("X",H341)</f>
        <v>X0</v>
      </c>
      <c r="S341" s="16" t="s">
        <v>36</v>
      </c>
    </row>
    <row r="342" spans="1:19" ht="15.6" x14ac:dyDescent="0.25">
      <c r="A342" s="185">
        <f>IF($E$2="X",0,IF(K343&gt;2,H341,K343))</f>
        <v>0</v>
      </c>
      <c r="B342" s="25"/>
      <c r="C342" s="21" t="str">
        <f>+CONCATENATE(I342," ",G342)</f>
        <v xml:space="preserve">a) </v>
      </c>
      <c r="D342" s="22"/>
      <c r="G342" s="34" t="str">
        <f>IF(J342="FIN","",LOOKUP(I341,DATOS!A:A,DATOS!J:J))</f>
        <v/>
      </c>
      <c r="I342" s="31" t="s">
        <v>53</v>
      </c>
      <c r="J342" s="37" t="str">
        <f>IF(J336="FIN","FIN",IF(J341=J335,"","FIN"))</f>
        <v>FIN</v>
      </c>
      <c r="K342" s="16" t="s">
        <v>5</v>
      </c>
      <c r="L342" s="16">
        <f>IF(M342&gt;0,0,P342)</f>
        <v>0</v>
      </c>
      <c r="M342" s="16">
        <f>IF(P343&gt;0,1,0)</f>
        <v>0</v>
      </c>
      <c r="N342" s="16">
        <f>IF(M342=1,-1/COUNTA(Q342:Q345),0)</f>
        <v>0</v>
      </c>
      <c r="O342" s="16">
        <f>COUNTA(B342:B345)</f>
        <v>0</v>
      </c>
      <c r="P342" s="16">
        <f>COUNTIF(R342:R345,R341)</f>
        <v>0</v>
      </c>
      <c r="Q342" s="17" t="s">
        <v>0</v>
      </c>
      <c r="R342" s="16" t="str">
        <f>CONCATENATE(B342,Q342)</f>
        <v>A</v>
      </c>
      <c r="S342" s="16">
        <f>IF(P342&gt;0,P342+O342,O342*3)</f>
        <v>0</v>
      </c>
    </row>
    <row r="343" spans="1:19" ht="15.6" x14ac:dyDescent="0.25">
      <c r="A343" s="185"/>
      <c r="B343" s="25"/>
      <c r="C343" s="21" t="str">
        <f>+CONCATENATE(I343," ",G343)</f>
        <v xml:space="preserve">b) </v>
      </c>
      <c r="D343" s="22"/>
      <c r="G343" s="34" t="str">
        <f>IF(J342="FIN","",LOOKUP(I341,DATOS!A:A,DATOS!K:K))</f>
        <v/>
      </c>
      <c r="I343" s="31" t="s">
        <v>52</v>
      </c>
      <c r="K343" s="16">
        <f>S342</f>
        <v>0</v>
      </c>
      <c r="L343" s="16"/>
      <c r="M343" s="16"/>
      <c r="N343" s="16"/>
      <c r="O343" s="16"/>
      <c r="P343" s="16">
        <f>O342-P342</f>
        <v>0</v>
      </c>
      <c r="Q343" s="17" t="s">
        <v>1</v>
      </c>
      <c r="R343" s="16" t="str">
        <f>CONCATENATE(B343,Q343)</f>
        <v>B</v>
      </c>
      <c r="S343" s="16"/>
    </row>
    <row r="344" spans="1:19" ht="15.6" x14ac:dyDescent="0.25">
      <c r="A344" s="185"/>
      <c r="B344" s="25"/>
      <c r="C344" s="21" t="str">
        <f>+CONCATENATE(I344," ",G344)</f>
        <v xml:space="preserve">c) </v>
      </c>
      <c r="D344" s="22"/>
      <c r="G344" s="34" t="str">
        <f>IF(J342="FIN","",LOOKUP(I341,DATOS!A:A,DATOS!L:L))</f>
        <v/>
      </c>
      <c r="I344" s="31" t="s">
        <v>51</v>
      </c>
      <c r="K344" s="16"/>
      <c r="L344" s="16"/>
      <c r="M344" s="16"/>
      <c r="N344" s="16"/>
      <c r="O344" s="16"/>
      <c r="P344" s="16"/>
      <c r="Q344" s="17" t="s">
        <v>2</v>
      </c>
      <c r="R344" s="16" t="str">
        <f>CONCATENATE(B344,Q344)</f>
        <v>C</v>
      </c>
      <c r="S344" s="16"/>
    </row>
    <row r="345" spans="1:19" ht="15.6" x14ac:dyDescent="0.25">
      <c r="A345" s="185"/>
      <c r="B345" s="25"/>
      <c r="C345" s="21" t="str">
        <f>+CONCATENATE(I345," ",G345)</f>
        <v xml:space="preserve">d) </v>
      </c>
      <c r="D345" s="22"/>
      <c r="G345" s="34" t="str">
        <f>IF(J342="FIN","",LOOKUP(I341,DATOS!A:A,DATOS!M:M))</f>
        <v/>
      </c>
      <c r="I345" s="31" t="s">
        <v>43</v>
      </c>
      <c r="K345" s="16"/>
      <c r="L345" s="16"/>
      <c r="M345" s="16"/>
      <c r="N345" s="16"/>
      <c r="O345" s="16"/>
      <c r="P345" s="16"/>
      <c r="Q345" s="17" t="s">
        <v>3</v>
      </c>
      <c r="R345" s="16" t="str">
        <f>CONCATENATE(B345,Q345)</f>
        <v>D</v>
      </c>
      <c r="S345" s="16"/>
    </row>
    <row r="346" spans="1:19" ht="15.6" x14ac:dyDescent="0.25">
      <c r="A346" s="9"/>
      <c r="B346" s="26"/>
      <c r="C346" s="23"/>
      <c r="D346" s="24"/>
      <c r="J346" s="15"/>
    </row>
    <row r="347" spans="1:19" ht="15.6" x14ac:dyDescent="0.25">
      <c r="A347" s="9"/>
      <c r="B347" s="27"/>
      <c r="C347" s="19" t="str">
        <f>+CONCATENATE(K347,".- ",G347)</f>
        <v xml:space="preserve">58.- </v>
      </c>
      <c r="D347" s="20"/>
      <c r="E347" s="9"/>
      <c r="F347" s="9"/>
      <c r="G347" s="36" t="str">
        <f>IF(J348="FIN","",LOOKUP(I347,DATOS!A:A,DATOS!G:G))</f>
        <v/>
      </c>
      <c r="H347" s="36">
        <f>IF(J348="FIN",0,LOOKUP(I347,DATOS!A:A,DATOS!N:N))</f>
        <v>0</v>
      </c>
      <c r="I347" s="31">
        <f>+I341+1</f>
        <v>292</v>
      </c>
      <c r="J347" s="56">
        <f>IF(LOOKUP(I347,DATOS!A:A,DATOS!C:C)=0,J341,(LOOKUP(I347,DATOS!A:A,DATOS!C:C)))</f>
        <v>5</v>
      </c>
      <c r="K347" s="18">
        <f>+K341+1</f>
        <v>58</v>
      </c>
      <c r="L347" s="16" t="s">
        <v>31</v>
      </c>
      <c r="M347" s="16" t="s">
        <v>32</v>
      </c>
      <c r="N347" s="16" t="s">
        <v>37</v>
      </c>
      <c r="O347" s="16" t="s">
        <v>33</v>
      </c>
      <c r="P347" s="16" t="s">
        <v>34</v>
      </c>
      <c r="Q347" s="16" t="s">
        <v>35</v>
      </c>
      <c r="R347" s="16" t="str">
        <f>CONCATENATE("X",H347)</f>
        <v>X0</v>
      </c>
      <c r="S347" s="16" t="s">
        <v>36</v>
      </c>
    </row>
    <row r="348" spans="1:19" ht="15.6" x14ac:dyDescent="0.25">
      <c r="A348" s="185">
        <f>IF($E$2="X",0,IF(K349&gt;2,H347,K349))</f>
        <v>0</v>
      </c>
      <c r="B348" s="25"/>
      <c r="C348" s="21" t="str">
        <f>+CONCATENATE(I348," ",G348)</f>
        <v xml:space="preserve">a) </v>
      </c>
      <c r="D348" s="22"/>
      <c r="G348" s="34" t="str">
        <f>IF(J348="FIN","",LOOKUP(I347,DATOS!A:A,DATOS!J:J))</f>
        <v/>
      </c>
      <c r="I348" s="31" t="s">
        <v>53</v>
      </c>
      <c r="J348" s="37" t="str">
        <f>IF(J342="FIN","FIN",IF(J347=J341,"","FIN"))</f>
        <v>FIN</v>
      </c>
      <c r="K348" s="16" t="s">
        <v>5</v>
      </c>
      <c r="L348" s="16">
        <f>IF(M348&gt;0,0,P348)</f>
        <v>0</v>
      </c>
      <c r="M348" s="16">
        <f>IF(P349&gt;0,1,0)</f>
        <v>0</v>
      </c>
      <c r="N348" s="16">
        <f>IF(M348=1,-1/COUNTA(Q348:Q351),0)</f>
        <v>0</v>
      </c>
      <c r="O348" s="16">
        <f>COUNTA(B348:B351)</f>
        <v>0</v>
      </c>
      <c r="P348" s="16">
        <f>COUNTIF(R348:R351,R347)</f>
        <v>0</v>
      </c>
      <c r="Q348" s="17" t="s">
        <v>0</v>
      </c>
      <c r="R348" s="16" t="str">
        <f>CONCATENATE(B348,Q348)</f>
        <v>A</v>
      </c>
      <c r="S348" s="16">
        <f>IF(P348&gt;0,P348+O348,O348*3)</f>
        <v>0</v>
      </c>
    </row>
    <row r="349" spans="1:19" ht="15.6" x14ac:dyDescent="0.25">
      <c r="A349" s="185"/>
      <c r="B349" s="25"/>
      <c r="C349" s="21" t="str">
        <f>+CONCATENATE(I349," ",G349)</f>
        <v xml:space="preserve">b) </v>
      </c>
      <c r="D349" s="22"/>
      <c r="G349" s="34" t="str">
        <f>IF(J348="FIN","",LOOKUP(I347,DATOS!A:A,DATOS!K:K))</f>
        <v/>
      </c>
      <c r="I349" s="31" t="s">
        <v>52</v>
      </c>
      <c r="K349" s="16">
        <f>S348</f>
        <v>0</v>
      </c>
      <c r="L349" s="16"/>
      <c r="M349" s="16"/>
      <c r="N349" s="16"/>
      <c r="O349" s="16"/>
      <c r="P349" s="16">
        <f>O348-P348</f>
        <v>0</v>
      </c>
      <c r="Q349" s="17" t="s">
        <v>1</v>
      </c>
      <c r="R349" s="16" t="str">
        <f>CONCATENATE(B349,Q349)</f>
        <v>B</v>
      </c>
      <c r="S349" s="16"/>
    </row>
    <row r="350" spans="1:19" ht="15.6" x14ac:dyDescent="0.25">
      <c r="A350" s="185"/>
      <c r="B350" s="25"/>
      <c r="C350" s="21" t="str">
        <f>+CONCATENATE(I350," ",G350)</f>
        <v xml:space="preserve">c) </v>
      </c>
      <c r="D350" s="22"/>
      <c r="G350" s="34" t="str">
        <f>IF(J348="FIN","",LOOKUP(I347,DATOS!A:A,DATOS!L:L))</f>
        <v/>
      </c>
      <c r="I350" s="31" t="s">
        <v>51</v>
      </c>
      <c r="K350" s="16"/>
      <c r="L350" s="16"/>
      <c r="M350" s="16"/>
      <c r="N350" s="16"/>
      <c r="O350" s="16"/>
      <c r="P350" s="16"/>
      <c r="Q350" s="17" t="s">
        <v>2</v>
      </c>
      <c r="R350" s="16" t="str">
        <f>CONCATENATE(B350,Q350)</f>
        <v>C</v>
      </c>
      <c r="S350" s="16"/>
    </row>
    <row r="351" spans="1:19" ht="15.6" x14ac:dyDescent="0.25">
      <c r="A351" s="185"/>
      <c r="B351" s="25"/>
      <c r="C351" s="21" t="str">
        <f>+CONCATENATE(I351," ",G351)</f>
        <v xml:space="preserve">d) </v>
      </c>
      <c r="D351" s="22"/>
      <c r="G351" s="34" t="str">
        <f>IF(J348="FIN","",LOOKUP(I347,DATOS!A:A,DATOS!M:M))</f>
        <v/>
      </c>
      <c r="I351" s="31" t="s">
        <v>43</v>
      </c>
      <c r="K351" s="16"/>
      <c r="L351" s="16"/>
      <c r="M351" s="16"/>
      <c r="N351" s="16"/>
      <c r="O351" s="16"/>
      <c r="P351" s="16"/>
      <c r="Q351" s="17" t="s">
        <v>3</v>
      </c>
      <c r="R351" s="16" t="str">
        <f>CONCATENATE(B351,Q351)</f>
        <v>D</v>
      </c>
      <c r="S351" s="16"/>
    </row>
    <row r="352" spans="1:19" ht="15.6" x14ac:dyDescent="0.25">
      <c r="A352" s="9"/>
      <c r="B352" s="26"/>
      <c r="C352" s="23"/>
      <c r="D352" s="24"/>
      <c r="J352" s="15"/>
    </row>
    <row r="353" spans="1:19" ht="15.6" x14ac:dyDescent="0.25">
      <c r="A353" s="9"/>
      <c r="B353" s="27"/>
      <c r="C353" s="19" t="str">
        <f>+CONCATENATE(K353,".- ",G353)</f>
        <v xml:space="preserve">59.- </v>
      </c>
      <c r="D353" s="20"/>
      <c r="E353" s="9"/>
      <c r="F353" s="9"/>
      <c r="G353" s="36" t="str">
        <f>IF(J354="FIN","",LOOKUP(I353,DATOS!A:A,DATOS!G:G))</f>
        <v/>
      </c>
      <c r="H353" s="36">
        <f>IF(J354="FIN",0,LOOKUP(I353,DATOS!A:A,DATOS!N:N))</f>
        <v>0</v>
      </c>
      <c r="I353" s="31">
        <f>+I347+1</f>
        <v>293</v>
      </c>
      <c r="J353" s="56">
        <f>IF(LOOKUP(I353,DATOS!A:A,DATOS!C:C)=0,J347,(LOOKUP(I353,DATOS!A:A,DATOS!C:C)))</f>
        <v>5</v>
      </c>
      <c r="K353" s="18">
        <f>+K347+1</f>
        <v>59</v>
      </c>
      <c r="L353" s="16" t="s">
        <v>31</v>
      </c>
      <c r="M353" s="16" t="s">
        <v>32</v>
      </c>
      <c r="N353" s="16" t="s">
        <v>37</v>
      </c>
      <c r="O353" s="16" t="s">
        <v>33</v>
      </c>
      <c r="P353" s="16" t="s">
        <v>34</v>
      </c>
      <c r="Q353" s="16" t="s">
        <v>35</v>
      </c>
      <c r="R353" s="16" t="str">
        <f>CONCATENATE("X",H353)</f>
        <v>X0</v>
      </c>
      <c r="S353" s="16" t="s">
        <v>36</v>
      </c>
    </row>
    <row r="354" spans="1:19" ht="15.6" x14ac:dyDescent="0.25">
      <c r="A354" s="185">
        <f>IF($E$2="X",0,IF(K355&gt;2,H353,K355))</f>
        <v>0</v>
      </c>
      <c r="B354" s="25"/>
      <c r="C354" s="21" t="str">
        <f>+CONCATENATE(I354," ",G354)</f>
        <v xml:space="preserve">a) </v>
      </c>
      <c r="D354" s="22"/>
      <c r="G354" s="34" t="str">
        <f>IF(J354="FIN","",LOOKUP(I353,DATOS!A:A,DATOS!J:J))</f>
        <v/>
      </c>
      <c r="I354" s="31" t="s">
        <v>53</v>
      </c>
      <c r="J354" s="37" t="str">
        <f>IF(J348="FIN","FIN",IF(J353=J347,"","FIN"))</f>
        <v>FIN</v>
      </c>
      <c r="K354" s="16" t="s">
        <v>5</v>
      </c>
      <c r="L354" s="16">
        <f>IF(M354&gt;0,0,P354)</f>
        <v>0</v>
      </c>
      <c r="M354" s="16">
        <f>IF(P355&gt;0,1,0)</f>
        <v>0</v>
      </c>
      <c r="N354" s="16">
        <f>IF(M354=1,-1/COUNTA(Q354:Q357),0)</f>
        <v>0</v>
      </c>
      <c r="O354" s="16">
        <f>COUNTA(B354:B357)</f>
        <v>0</v>
      </c>
      <c r="P354" s="16">
        <f>COUNTIF(R354:R357,R353)</f>
        <v>0</v>
      </c>
      <c r="Q354" s="17" t="s">
        <v>0</v>
      </c>
      <c r="R354" s="16" t="str">
        <f>CONCATENATE(B354,Q354)</f>
        <v>A</v>
      </c>
      <c r="S354" s="16">
        <f>IF(P354&gt;0,P354+O354,O354*3)</f>
        <v>0</v>
      </c>
    </row>
    <row r="355" spans="1:19" ht="15.6" x14ac:dyDescent="0.25">
      <c r="A355" s="185"/>
      <c r="B355" s="25"/>
      <c r="C355" s="21" t="str">
        <f>+CONCATENATE(I355," ",G355)</f>
        <v xml:space="preserve">b) </v>
      </c>
      <c r="D355" s="22"/>
      <c r="G355" s="34" t="str">
        <f>IF(J354="FIN","",LOOKUP(I353,DATOS!A:A,DATOS!K:K))</f>
        <v/>
      </c>
      <c r="I355" s="31" t="s">
        <v>52</v>
      </c>
      <c r="K355" s="16">
        <f>S354</f>
        <v>0</v>
      </c>
      <c r="L355" s="16"/>
      <c r="M355" s="16"/>
      <c r="N355" s="16"/>
      <c r="O355" s="16"/>
      <c r="P355" s="16">
        <f>O354-P354</f>
        <v>0</v>
      </c>
      <c r="Q355" s="17" t="s">
        <v>1</v>
      </c>
      <c r="R355" s="16" t="str">
        <f>CONCATENATE(B355,Q355)</f>
        <v>B</v>
      </c>
      <c r="S355" s="16"/>
    </row>
    <row r="356" spans="1:19" ht="15.6" x14ac:dyDescent="0.25">
      <c r="A356" s="185"/>
      <c r="B356" s="25"/>
      <c r="C356" s="21" t="str">
        <f>+CONCATENATE(I356," ",G356)</f>
        <v xml:space="preserve">c) </v>
      </c>
      <c r="D356" s="22"/>
      <c r="G356" s="34" t="str">
        <f>IF(J354="FIN","",LOOKUP(I353,DATOS!A:A,DATOS!L:L))</f>
        <v/>
      </c>
      <c r="I356" s="31" t="s">
        <v>51</v>
      </c>
      <c r="K356" s="16"/>
      <c r="L356" s="16"/>
      <c r="M356" s="16"/>
      <c r="N356" s="16"/>
      <c r="O356" s="16"/>
      <c r="P356" s="16"/>
      <c r="Q356" s="17" t="s">
        <v>2</v>
      </c>
      <c r="R356" s="16" t="str">
        <f>CONCATENATE(B356,Q356)</f>
        <v>C</v>
      </c>
      <c r="S356" s="16"/>
    </row>
    <row r="357" spans="1:19" ht="15.6" x14ac:dyDescent="0.25">
      <c r="A357" s="185"/>
      <c r="B357" s="25"/>
      <c r="C357" s="21" t="str">
        <f>+CONCATENATE(I357," ",G357)</f>
        <v xml:space="preserve">d) </v>
      </c>
      <c r="D357" s="22"/>
      <c r="G357" s="34" t="str">
        <f>IF(J354="FIN","",LOOKUP(I353,DATOS!A:A,DATOS!M:M))</f>
        <v/>
      </c>
      <c r="I357" s="31" t="s">
        <v>43</v>
      </c>
      <c r="K357" s="16"/>
      <c r="L357" s="16"/>
      <c r="M357" s="16"/>
      <c r="N357" s="16"/>
      <c r="O357" s="16"/>
      <c r="P357" s="16"/>
      <c r="Q357" s="17" t="s">
        <v>3</v>
      </c>
      <c r="R357" s="16" t="str">
        <f>CONCATENATE(B357,Q357)</f>
        <v>D</v>
      </c>
      <c r="S357" s="16"/>
    </row>
    <row r="358" spans="1:19" ht="15.6" x14ac:dyDescent="0.25">
      <c r="A358" s="9"/>
      <c r="B358" s="26"/>
      <c r="C358" s="23"/>
      <c r="D358" s="24"/>
      <c r="J358" s="15"/>
    </row>
    <row r="359" spans="1:19" ht="15.6" x14ac:dyDescent="0.25">
      <c r="A359" s="9"/>
      <c r="B359" s="27"/>
      <c r="C359" s="19" t="str">
        <f>+CONCATENATE(K359,".- ",G359)</f>
        <v xml:space="preserve">60.- </v>
      </c>
      <c r="D359" s="20"/>
      <c r="E359" s="9"/>
      <c r="F359" s="9"/>
      <c r="G359" s="36" t="str">
        <f>IF(J360="FIN","",LOOKUP(I359,DATOS!A:A,DATOS!G:G))</f>
        <v/>
      </c>
      <c r="H359" s="36">
        <f>IF(J360="FIN",0,LOOKUP(I359,DATOS!A:A,DATOS!N:N))</f>
        <v>0</v>
      </c>
      <c r="I359" s="31">
        <f>+I353+1</f>
        <v>294</v>
      </c>
      <c r="J359" s="56">
        <f>IF(LOOKUP(I359,DATOS!A:A,DATOS!C:C)=0,J353,(LOOKUP(I359,DATOS!A:A,DATOS!C:C)))</f>
        <v>5</v>
      </c>
      <c r="K359" s="18">
        <f>+K353+1</f>
        <v>60</v>
      </c>
      <c r="L359" s="16" t="s">
        <v>31</v>
      </c>
      <c r="M359" s="16" t="s">
        <v>32</v>
      </c>
      <c r="N359" s="16" t="s">
        <v>37</v>
      </c>
      <c r="O359" s="16" t="s">
        <v>33</v>
      </c>
      <c r="P359" s="16" t="s">
        <v>34</v>
      </c>
      <c r="Q359" s="16" t="s">
        <v>35</v>
      </c>
      <c r="R359" s="16" t="str">
        <f>CONCATENATE("X",H359)</f>
        <v>X0</v>
      </c>
      <c r="S359" s="16" t="s">
        <v>36</v>
      </c>
    </row>
    <row r="360" spans="1:19" ht="15.6" x14ac:dyDescent="0.25">
      <c r="A360" s="185">
        <f>IF($E$2="X",0,IF(K361&gt;2,H359,K361))</f>
        <v>0</v>
      </c>
      <c r="B360" s="25"/>
      <c r="C360" s="21" t="str">
        <f>+CONCATENATE(I360," ",G360)</f>
        <v xml:space="preserve">a) </v>
      </c>
      <c r="D360" s="22"/>
      <c r="G360" s="34" t="str">
        <f>IF(J360="FIN","",LOOKUP(I359,DATOS!A:A,DATOS!J:J))</f>
        <v/>
      </c>
      <c r="I360" s="31" t="s">
        <v>53</v>
      </c>
      <c r="J360" s="37" t="str">
        <f>IF(J354="FIN","FIN",IF(J359=J353,"","FIN"))</f>
        <v>FIN</v>
      </c>
      <c r="K360" s="16" t="s">
        <v>5</v>
      </c>
      <c r="L360" s="16">
        <f>IF(M360&gt;0,0,P360)</f>
        <v>0</v>
      </c>
      <c r="M360" s="16">
        <f>IF(P361&gt;0,1,0)</f>
        <v>0</v>
      </c>
      <c r="N360" s="16">
        <f>IF(M360=1,-1/COUNTA(Q360:Q363),0)</f>
        <v>0</v>
      </c>
      <c r="O360" s="16">
        <f>COUNTA(B360:B363)</f>
        <v>0</v>
      </c>
      <c r="P360" s="16">
        <f>COUNTIF(R360:R363,R359)</f>
        <v>0</v>
      </c>
      <c r="Q360" s="17" t="s">
        <v>0</v>
      </c>
      <c r="R360" s="16" t="str">
        <f>CONCATENATE(B360,Q360)</f>
        <v>A</v>
      </c>
      <c r="S360" s="16">
        <f>IF(P360&gt;0,P360+O360,O360*3)</f>
        <v>0</v>
      </c>
    </row>
    <row r="361" spans="1:19" ht="15.6" x14ac:dyDescent="0.25">
      <c r="A361" s="185"/>
      <c r="B361" s="25"/>
      <c r="C361" s="21" t="str">
        <f>+CONCATENATE(I361," ",G361)</f>
        <v xml:space="preserve">b) </v>
      </c>
      <c r="D361" s="22"/>
      <c r="G361" s="34" t="str">
        <f>IF(J360="FIN","",LOOKUP(I359,DATOS!A:A,DATOS!K:K))</f>
        <v/>
      </c>
      <c r="I361" s="31" t="s">
        <v>52</v>
      </c>
      <c r="K361" s="16">
        <f>S360</f>
        <v>0</v>
      </c>
      <c r="L361" s="16"/>
      <c r="M361" s="16"/>
      <c r="N361" s="16"/>
      <c r="O361" s="16"/>
      <c r="P361" s="16">
        <f>O360-P360</f>
        <v>0</v>
      </c>
      <c r="Q361" s="17" t="s">
        <v>1</v>
      </c>
      <c r="R361" s="16" t="str">
        <f>CONCATENATE(B361,Q361)</f>
        <v>B</v>
      </c>
      <c r="S361" s="16"/>
    </row>
    <row r="362" spans="1:19" ht="15.6" x14ac:dyDescent="0.25">
      <c r="A362" s="185"/>
      <c r="B362" s="25"/>
      <c r="C362" s="21" t="str">
        <f>+CONCATENATE(I362," ",G362)</f>
        <v xml:space="preserve">c) </v>
      </c>
      <c r="D362" s="22"/>
      <c r="G362" s="34" t="str">
        <f>IF(J360="FIN","",LOOKUP(I359,DATOS!A:A,DATOS!L:L))</f>
        <v/>
      </c>
      <c r="I362" s="31" t="s">
        <v>51</v>
      </c>
      <c r="K362" s="16"/>
      <c r="L362" s="16"/>
      <c r="M362" s="16"/>
      <c r="N362" s="16"/>
      <c r="O362" s="16"/>
      <c r="P362" s="16"/>
      <c r="Q362" s="17" t="s">
        <v>2</v>
      </c>
      <c r="R362" s="16" t="str">
        <f>CONCATENATE(B362,Q362)</f>
        <v>C</v>
      </c>
      <c r="S362" s="16"/>
    </row>
    <row r="363" spans="1:19" ht="15.6" x14ac:dyDescent="0.25">
      <c r="A363" s="185"/>
      <c r="B363" s="25"/>
      <c r="C363" s="21" t="str">
        <f>+CONCATENATE(I363," ",G363)</f>
        <v xml:space="preserve">d) </v>
      </c>
      <c r="D363" s="22"/>
      <c r="G363" s="34" t="str">
        <f>IF(J360="FIN","",LOOKUP(I359,DATOS!A:A,DATOS!M:M))</f>
        <v/>
      </c>
      <c r="I363" s="31" t="s">
        <v>43</v>
      </c>
      <c r="K363" s="16"/>
      <c r="L363" s="16"/>
      <c r="M363" s="16"/>
      <c r="N363" s="16"/>
      <c r="O363" s="16"/>
      <c r="P363" s="16"/>
      <c r="Q363" s="17" t="s">
        <v>3</v>
      </c>
      <c r="R363" s="16" t="str">
        <f>CONCATENATE(B363,Q363)</f>
        <v>D</v>
      </c>
      <c r="S363" s="16"/>
    </row>
    <row r="364" spans="1:19" ht="15.6" x14ac:dyDescent="0.25">
      <c r="A364" s="9"/>
      <c r="B364" s="26"/>
      <c r="C364" s="23"/>
      <c r="D364" s="24"/>
      <c r="J364" s="15"/>
    </row>
    <row r="365" spans="1:19" ht="15.6" x14ac:dyDescent="0.25">
      <c r="A365" s="9"/>
      <c r="B365" s="27"/>
      <c r="C365" s="19" t="str">
        <f>+CONCATENATE(K365,".- ",G365)</f>
        <v xml:space="preserve">61.- </v>
      </c>
      <c r="D365" s="20"/>
      <c r="E365" s="9"/>
      <c r="F365" s="9"/>
      <c r="G365" s="36" t="str">
        <f>IF(J366="FIN","",LOOKUP(I365,DATOS!A:A,DATOS!G:G))</f>
        <v/>
      </c>
      <c r="H365" s="36">
        <f>IF(J366="FIN",0,LOOKUP(I365,DATOS!A:A,DATOS!N:N))</f>
        <v>0</v>
      </c>
      <c r="I365" s="31">
        <f>+I359+1</f>
        <v>295</v>
      </c>
      <c r="J365" s="56">
        <f>IF(LOOKUP(I365,DATOS!A:A,DATOS!C:C)=0,J359,(LOOKUP(I365,DATOS!A:A,DATOS!C:C)))</f>
        <v>5</v>
      </c>
      <c r="K365" s="18">
        <f>+K359+1</f>
        <v>61</v>
      </c>
      <c r="L365" s="16" t="s">
        <v>31</v>
      </c>
      <c r="M365" s="16" t="s">
        <v>32</v>
      </c>
      <c r="N365" s="16" t="s">
        <v>37</v>
      </c>
      <c r="O365" s="16" t="s">
        <v>33</v>
      </c>
      <c r="P365" s="16" t="s">
        <v>34</v>
      </c>
      <c r="Q365" s="16" t="s">
        <v>35</v>
      </c>
      <c r="R365" s="16" t="str">
        <f>CONCATENATE("X",H365)</f>
        <v>X0</v>
      </c>
      <c r="S365" s="16" t="s">
        <v>36</v>
      </c>
    </row>
    <row r="366" spans="1:19" ht="15.6" x14ac:dyDescent="0.25">
      <c r="A366" s="185">
        <f>IF($E$2="X",0,IF(K367&gt;2,H365,K367))</f>
        <v>0</v>
      </c>
      <c r="B366" s="25"/>
      <c r="C366" s="21" t="str">
        <f>+CONCATENATE(I366," ",G366)</f>
        <v xml:space="preserve">a) </v>
      </c>
      <c r="D366" s="22"/>
      <c r="G366" s="34" t="str">
        <f>IF(J366="FIN","",LOOKUP(I365,DATOS!A:A,DATOS!J:J))</f>
        <v/>
      </c>
      <c r="I366" s="31" t="s">
        <v>53</v>
      </c>
      <c r="J366" s="37" t="str">
        <f>IF(J360="FIN","FIN",IF(J365=J359,"","FIN"))</f>
        <v>FIN</v>
      </c>
      <c r="K366" s="16" t="s">
        <v>5</v>
      </c>
      <c r="L366" s="16">
        <f>IF(M366&gt;0,0,P366)</f>
        <v>0</v>
      </c>
      <c r="M366" s="16">
        <f>IF(P367&gt;0,1,0)</f>
        <v>0</v>
      </c>
      <c r="N366" s="16">
        <f>IF(M366=1,-1/COUNTA(Q366:Q369),0)</f>
        <v>0</v>
      </c>
      <c r="O366" s="16">
        <f>COUNTA(B366:B369)</f>
        <v>0</v>
      </c>
      <c r="P366" s="16">
        <f>COUNTIF(R366:R369,R365)</f>
        <v>0</v>
      </c>
      <c r="Q366" s="17" t="s">
        <v>0</v>
      </c>
      <c r="R366" s="16" t="str">
        <f>CONCATENATE(B366,Q366)</f>
        <v>A</v>
      </c>
      <c r="S366" s="16">
        <f>IF(P366&gt;0,P366+O366,O366*3)</f>
        <v>0</v>
      </c>
    </row>
    <row r="367" spans="1:19" ht="15.6" x14ac:dyDescent="0.25">
      <c r="A367" s="185"/>
      <c r="B367" s="25"/>
      <c r="C367" s="21" t="str">
        <f>+CONCATENATE(I367," ",G367)</f>
        <v xml:space="preserve">b) </v>
      </c>
      <c r="D367" s="22"/>
      <c r="G367" s="34" t="str">
        <f>IF(J366="FIN","",LOOKUP(I365,DATOS!A:A,DATOS!K:K))</f>
        <v/>
      </c>
      <c r="I367" s="31" t="s">
        <v>52</v>
      </c>
      <c r="K367" s="16">
        <f>S366</f>
        <v>0</v>
      </c>
      <c r="L367" s="16"/>
      <c r="M367" s="16"/>
      <c r="N367" s="16"/>
      <c r="O367" s="16"/>
      <c r="P367" s="16">
        <f>O366-P366</f>
        <v>0</v>
      </c>
      <c r="Q367" s="17" t="s">
        <v>1</v>
      </c>
      <c r="R367" s="16" t="str">
        <f>CONCATENATE(B367,Q367)</f>
        <v>B</v>
      </c>
      <c r="S367" s="16"/>
    </row>
    <row r="368" spans="1:19" ht="15.6" x14ac:dyDescent="0.25">
      <c r="A368" s="185"/>
      <c r="B368" s="25"/>
      <c r="C368" s="21" t="str">
        <f>+CONCATENATE(I368," ",G368)</f>
        <v xml:space="preserve">c) </v>
      </c>
      <c r="D368" s="22"/>
      <c r="G368" s="34" t="str">
        <f>IF(J366="FIN","",LOOKUP(I365,DATOS!A:A,DATOS!L:L))</f>
        <v/>
      </c>
      <c r="I368" s="31" t="s">
        <v>51</v>
      </c>
      <c r="K368" s="16"/>
      <c r="L368" s="16"/>
      <c r="M368" s="16"/>
      <c r="N368" s="16"/>
      <c r="O368" s="16"/>
      <c r="P368" s="16"/>
      <c r="Q368" s="17" t="s">
        <v>2</v>
      </c>
      <c r="R368" s="16" t="str">
        <f>CONCATENATE(B368,Q368)</f>
        <v>C</v>
      </c>
      <c r="S368" s="16"/>
    </row>
    <row r="369" spans="1:19" ht="15.6" x14ac:dyDescent="0.25">
      <c r="A369" s="185"/>
      <c r="B369" s="25"/>
      <c r="C369" s="21" t="str">
        <f>+CONCATENATE(I369," ",G369)</f>
        <v xml:space="preserve">d) </v>
      </c>
      <c r="D369" s="22"/>
      <c r="G369" s="34" t="str">
        <f>IF(J366="FIN","",LOOKUP(I365,DATOS!A:A,DATOS!M:M))</f>
        <v/>
      </c>
      <c r="I369" s="31" t="s">
        <v>43</v>
      </c>
      <c r="K369" s="16"/>
      <c r="L369" s="16"/>
      <c r="M369" s="16"/>
      <c r="N369" s="16"/>
      <c r="O369" s="16"/>
      <c r="P369" s="16"/>
      <c r="Q369" s="17" t="s">
        <v>3</v>
      </c>
      <c r="R369" s="16" t="str">
        <f>CONCATENATE(B369,Q369)</f>
        <v>D</v>
      </c>
      <c r="S369" s="16"/>
    </row>
    <row r="370" spans="1:19" ht="15.6" x14ac:dyDescent="0.25">
      <c r="A370" s="9"/>
      <c r="B370" s="26"/>
      <c r="C370" s="23"/>
      <c r="D370" s="24"/>
      <c r="J370" s="15"/>
    </row>
    <row r="371" spans="1:19" ht="15.6" x14ac:dyDescent="0.25">
      <c r="A371" s="9"/>
      <c r="B371" s="27"/>
      <c r="C371" s="19" t="str">
        <f>+CONCATENATE(K371,".- ",G371)</f>
        <v xml:space="preserve">62.- </v>
      </c>
      <c r="D371" s="20"/>
      <c r="E371" s="9"/>
      <c r="F371" s="9"/>
      <c r="G371" s="36" t="str">
        <f>IF(J372="FIN","",LOOKUP(I371,DATOS!A:A,DATOS!G:G))</f>
        <v/>
      </c>
      <c r="H371" s="36">
        <f>IF(J372="FIN",0,LOOKUP(I371,DATOS!A:A,DATOS!N:N))</f>
        <v>0</v>
      </c>
      <c r="I371" s="31">
        <f>+I365+1</f>
        <v>296</v>
      </c>
      <c r="J371" s="56">
        <f>IF(LOOKUP(I371,DATOS!A:A,DATOS!C:C)=0,J365,(LOOKUP(I371,DATOS!A:A,DATOS!C:C)))</f>
        <v>5</v>
      </c>
      <c r="K371" s="18">
        <f>+K365+1</f>
        <v>62</v>
      </c>
      <c r="L371" s="16" t="s">
        <v>31</v>
      </c>
      <c r="M371" s="16" t="s">
        <v>32</v>
      </c>
      <c r="N371" s="16" t="s">
        <v>37</v>
      </c>
      <c r="O371" s="16" t="s">
        <v>33</v>
      </c>
      <c r="P371" s="16" t="s">
        <v>34</v>
      </c>
      <c r="Q371" s="16" t="s">
        <v>35</v>
      </c>
      <c r="R371" s="16" t="str">
        <f>CONCATENATE("X",H371)</f>
        <v>X0</v>
      </c>
      <c r="S371" s="16" t="s">
        <v>36</v>
      </c>
    </row>
    <row r="372" spans="1:19" ht="15.6" x14ac:dyDescent="0.25">
      <c r="A372" s="185">
        <f>IF($E$2="X",0,IF(K373&gt;2,H371,K373))</f>
        <v>0</v>
      </c>
      <c r="B372" s="25"/>
      <c r="C372" s="21" t="str">
        <f>+CONCATENATE(I372," ",G372)</f>
        <v xml:space="preserve">a) </v>
      </c>
      <c r="D372" s="22"/>
      <c r="G372" s="34" t="str">
        <f>IF(J372="FIN","",LOOKUP(I371,DATOS!A:A,DATOS!J:J))</f>
        <v/>
      </c>
      <c r="I372" s="31" t="s">
        <v>53</v>
      </c>
      <c r="J372" s="37" t="str">
        <f>IF(J366="FIN","FIN",IF(J371=J365,"","FIN"))</f>
        <v>FIN</v>
      </c>
      <c r="K372" s="16" t="s">
        <v>5</v>
      </c>
      <c r="L372" s="16">
        <f>IF(M372&gt;0,0,P372)</f>
        <v>0</v>
      </c>
      <c r="M372" s="16">
        <f>IF(P373&gt;0,1,0)</f>
        <v>0</v>
      </c>
      <c r="N372" s="16">
        <f>IF(M372=1,-1/COUNTA(Q372:Q375),0)</f>
        <v>0</v>
      </c>
      <c r="O372" s="16">
        <f>COUNTA(B372:B375)</f>
        <v>0</v>
      </c>
      <c r="P372" s="16">
        <f>COUNTIF(R372:R375,R371)</f>
        <v>0</v>
      </c>
      <c r="Q372" s="17" t="s">
        <v>0</v>
      </c>
      <c r="R372" s="16" t="str">
        <f>CONCATENATE(B372,Q372)</f>
        <v>A</v>
      </c>
      <c r="S372" s="16">
        <f>IF(P372&gt;0,P372+O372,O372*3)</f>
        <v>0</v>
      </c>
    </row>
    <row r="373" spans="1:19" ht="15.6" x14ac:dyDescent="0.25">
      <c r="A373" s="185"/>
      <c r="B373" s="25"/>
      <c r="C373" s="21" t="str">
        <f>+CONCATENATE(I373," ",G373)</f>
        <v xml:space="preserve">b) </v>
      </c>
      <c r="D373" s="22"/>
      <c r="G373" s="34" t="str">
        <f>IF(J372="FIN","",LOOKUP(I371,DATOS!A:A,DATOS!K:K))</f>
        <v/>
      </c>
      <c r="I373" s="31" t="s">
        <v>52</v>
      </c>
      <c r="K373" s="16">
        <f>S372</f>
        <v>0</v>
      </c>
      <c r="L373" s="16"/>
      <c r="M373" s="16"/>
      <c r="N373" s="16"/>
      <c r="O373" s="16"/>
      <c r="P373" s="16">
        <f>O372-P372</f>
        <v>0</v>
      </c>
      <c r="Q373" s="17" t="s">
        <v>1</v>
      </c>
      <c r="R373" s="16" t="str">
        <f>CONCATENATE(B373,Q373)</f>
        <v>B</v>
      </c>
      <c r="S373" s="16"/>
    </row>
    <row r="374" spans="1:19" ht="15.6" x14ac:dyDescent="0.25">
      <c r="A374" s="185"/>
      <c r="B374" s="25"/>
      <c r="C374" s="21" t="str">
        <f>+CONCATENATE(I374," ",G374)</f>
        <v xml:space="preserve">c) </v>
      </c>
      <c r="D374" s="22"/>
      <c r="G374" s="34" t="str">
        <f>IF(J372="FIN","",LOOKUP(I371,DATOS!A:A,DATOS!L:L))</f>
        <v/>
      </c>
      <c r="I374" s="31" t="s">
        <v>51</v>
      </c>
      <c r="K374" s="16"/>
      <c r="L374" s="16"/>
      <c r="M374" s="16"/>
      <c r="N374" s="16"/>
      <c r="O374" s="16"/>
      <c r="P374" s="16"/>
      <c r="Q374" s="17" t="s">
        <v>2</v>
      </c>
      <c r="R374" s="16" t="str">
        <f>CONCATENATE(B374,Q374)</f>
        <v>C</v>
      </c>
      <c r="S374" s="16"/>
    </row>
    <row r="375" spans="1:19" ht="15.6" x14ac:dyDescent="0.25">
      <c r="A375" s="185"/>
      <c r="B375" s="25"/>
      <c r="C375" s="21" t="str">
        <f>+CONCATENATE(I375," ",G375)</f>
        <v xml:space="preserve">d) </v>
      </c>
      <c r="D375" s="22"/>
      <c r="G375" s="34" t="str">
        <f>IF(J372="FIN","",LOOKUP(I371,DATOS!A:A,DATOS!M:M))</f>
        <v/>
      </c>
      <c r="I375" s="31" t="s">
        <v>43</v>
      </c>
      <c r="K375" s="16"/>
      <c r="L375" s="16"/>
      <c r="M375" s="16"/>
      <c r="N375" s="16"/>
      <c r="O375" s="16"/>
      <c r="P375" s="16"/>
      <c r="Q375" s="17" t="s">
        <v>3</v>
      </c>
      <c r="R375" s="16" t="str">
        <f>CONCATENATE(B375,Q375)</f>
        <v>D</v>
      </c>
      <c r="S375" s="16"/>
    </row>
    <row r="376" spans="1:19" ht="15.6" x14ac:dyDescent="0.25">
      <c r="A376" s="9"/>
      <c r="B376" s="26"/>
      <c r="C376" s="23"/>
      <c r="D376" s="24"/>
      <c r="J376" s="15"/>
    </row>
    <row r="377" spans="1:19" ht="15.6" x14ac:dyDescent="0.25">
      <c r="A377" s="9"/>
      <c r="B377" s="27"/>
      <c r="C377" s="19" t="str">
        <f>+CONCATENATE(K377,".- ",G377)</f>
        <v xml:space="preserve">63.- </v>
      </c>
      <c r="D377" s="20"/>
      <c r="E377" s="9"/>
      <c r="F377" s="9"/>
      <c r="G377" s="36" t="str">
        <f>IF(J378="FIN","",LOOKUP(I377,DATOS!A:A,DATOS!G:G))</f>
        <v/>
      </c>
      <c r="H377" s="36">
        <f>IF(J378="FIN",0,LOOKUP(I377,DATOS!A:A,DATOS!N:N))</f>
        <v>0</v>
      </c>
      <c r="I377" s="31">
        <f>+I371+1</f>
        <v>297</v>
      </c>
      <c r="J377" s="56">
        <f>IF(LOOKUP(I377,DATOS!A:A,DATOS!C:C)=0,J371,(LOOKUP(I377,DATOS!A:A,DATOS!C:C)))</f>
        <v>5</v>
      </c>
      <c r="K377" s="18">
        <f>+K371+1</f>
        <v>63</v>
      </c>
      <c r="L377" s="16" t="s">
        <v>31</v>
      </c>
      <c r="M377" s="16" t="s">
        <v>32</v>
      </c>
      <c r="N377" s="16" t="s">
        <v>37</v>
      </c>
      <c r="O377" s="16" t="s">
        <v>33</v>
      </c>
      <c r="P377" s="16" t="s">
        <v>34</v>
      </c>
      <c r="Q377" s="16" t="s">
        <v>35</v>
      </c>
      <c r="R377" s="16" t="str">
        <f>CONCATENATE("X",H377)</f>
        <v>X0</v>
      </c>
      <c r="S377" s="16" t="s">
        <v>36</v>
      </c>
    </row>
    <row r="378" spans="1:19" ht="15.6" x14ac:dyDescent="0.25">
      <c r="A378" s="185">
        <f>IF($E$2="X",0,IF(K379&gt;2,H377,K379))</f>
        <v>0</v>
      </c>
      <c r="B378" s="25"/>
      <c r="C378" s="21" t="str">
        <f>+CONCATENATE(I378," ",G378)</f>
        <v xml:space="preserve">a) </v>
      </c>
      <c r="D378" s="22"/>
      <c r="G378" s="34" t="str">
        <f>IF(J378="FIN","",LOOKUP(I377,DATOS!A:A,DATOS!J:J))</f>
        <v/>
      </c>
      <c r="I378" s="31" t="s">
        <v>53</v>
      </c>
      <c r="J378" s="37" t="str">
        <f>IF(J372="FIN","FIN",IF(J377=J371,"","FIN"))</f>
        <v>FIN</v>
      </c>
      <c r="K378" s="16" t="s">
        <v>5</v>
      </c>
      <c r="L378" s="16">
        <f>IF(M378&gt;0,0,P378)</f>
        <v>0</v>
      </c>
      <c r="M378" s="16">
        <f>IF(P379&gt;0,1,0)</f>
        <v>0</v>
      </c>
      <c r="N378" s="16">
        <f>IF(M378=1,-1/COUNTA(Q378:Q381),0)</f>
        <v>0</v>
      </c>
      <c r="O378" s="16">
        <f>COUNTA(B378:B381)</f>
        <v>0</v>
      </c>
      <c r="P378" s="16">
        <f>COUNTIF(R378:R381,R377)</f>
        <v>0</v>
      </c>
      <c r="Q378" s="17" t="s">
        <v>0</v>
      </c>
      <c r="R378" s="16" t="str">
        <f>CONCATENATE(B378,Q378)</f>
        <v>A</v>
      </c>
      <c r="S378" s="16">
        <f>IF(P378&gt;0,P378+O378,O378*3)</f>
        <v>0</v>
      </c>
    </row>
    <row r="379" spans="1:19" ht="15.6" x14ac:dyDescent="0.25">
      <c r="A379" s="185"/>
      <c r="B379" s="25"/>
      <c r="C379" s="21" t="str">
        <f>+CONCATENATE(I379," ",G379)</f>
        <v xml:space="preserve">b) </v>
      </c>
      <c r="D379" s="22"/>
      <c r="G379" s="34" t="str">
        <f>IF(J378="FIN","",LOOKUP(I377,DATOS!A:A,DATOS!K:K))</f>
        <v/>
      </c>
      <c r="I379" s="31" t="s">
        <v>52</v>
      </c>
      <c r="K379" s="16">
        <f>S378</f>
        <v>0</v>
      </c>
      <c r="L379" s="16"/>
      <c r="M379" s="16"/>
      <c r="N379" s="16"/>
      <c r="O379" s="16"/>
      <c r="P379" s="16">
        <f>O378-P378</f>
        <v>0</v>
      </c>
      <c r="Q379" s="17" t="s">
        <v>1</v>
      </c>
      <c r="R379" s="16" t="str">
        <f>CONCATENATE(B379,Q379)</f>
        <v>B</v>
      </c>
      <c r="S379" s="16"/>
    </row>
    <row r="380" spans="1:19" ht="15.6" x14ac:dyDescent="0.25">
      <c r="A380" s="185"/>
      <c r="B380" s="25"/>
      <c r="C380" s="21" t="str">
        <f>+CONCATENATE(I380," ",G380)</f>
        <v xml:space="preserve">c) </v>
      </c>
      <c r="D380" s="22"/>
      <c r="G380" s="34" t="str">
        <f>IF(J378="FIN","",LOOKUP(I377,DATOS!A:A,DATOS!L:L))</f>
        <v/>
      </c>
      <c r="I380" s="31" t="s">
        <v>51</v>
      </c>
      <c r="K380" s="16"/>
      <c r="L380" s="16"/>
      <c r="M380" s="16"/>
      <c r="N380" s="16"/>
      <c r="O380" s="16"/>
      <c r="P380" s="16"/>
      <c r="Q380" s="17" t="s">
        <v>2</v>
      </c>
      <c r="R380" s="16" t="str">
        <f>CONCATENATE(B380,Q380)</f>
        <v>C</v>
      </c>
      <c r="S380" s="16"/>
    </row>
    <row r="381" spans="1:19" ht="15.6" x14ac:dyDescent="0.25">
      <c r="A381" s="185"/>
      <c r="B381" s="25"/>
      <c r="C381" s="21" t="str">
        <f>+CONCATENATE(I381," ",G381)</f>
        <v xml:space="preserve">d) </v>
      </c>
      <c r="D381" s="22"/>
      <c r="G381" s="34" t="str">
        <f>IF(J378="FIN","",LOOKUP(I377,DATOS!A:A,DATOS!M:M))</f>
        <v/>
      </c>
      <c r="I381" s="31" t="s">
        <v>43</v>
      </c>
      <c r="K381" s="16"/>
      <c r="L381" s="16"/>
      <c r="M381" s="16"/>
      <c r="N381" s="16"/>
      <c r="O381" s="16"/>
      <c r="P381" s="16"/>
      <c r="Q381" s="17" t="s">
        <v>3</v>
      </c>
      <c r="R381" s="16" t="str">
        <f>CONCATENATE(B381,Q381)</f>
        <v>D</v>
      </c>
      <c r="S381" s="16"/>
    </row>
    <row r="382" spans="1:19" ht="15.6" x14ac:dyDescent="0.25">
      <c r="A382" s="9"/>
      <c r="B382" s="26"/>
      <c r="C382" s="23"/>
      <c r="D382" s="24"/>
      <c r="J382" s="15"/>
    </row>
    <row r="383" spans="1:19" ht="15.6" x14ac:dyDescent="0.25">
      <c r="A383" s="9"/>
      <c r="B383" s="27"/>
      <c r="C383" s="19" t="str">
        <f>+CONCATENATE(K383,".- ",G383)</f>
        <v xml:space="preserve">64.- </v>
      </c>
      <c r="D383" s="20"/>
      <c r="E383" s="9"/>
      <c r="F383" s="9"/>
      <c r="G383" s="36" t="str">
        <f>IF(J384="FIN","",LOOKUP(I383,DATOS!A:A,DATOS!G:G))</f>
        <v/>
      </c>
      <c r="H383" s="36">
        <f>IF(J384="FIN",0,LOOKUP(I383,DATOS!A:A,DATOS!N:N))</f>
        <v>0</v>
      </c>
      <c r="I383" s="31">
        <f>+I377+1</f>
        <v>298</v>
      </c>
      <c r="J383" s="56">
        <f>IF(LOOKUP(I383,DATOS!A:A,DATOS!C:C)=0,J377,(LOOKUP(I383,DATOS!A:A,DATOS!C:C)))</f>
        <v>5</v>
      </c>
      <c r="K383" s="18">
        <f>+K377+1</f>
        <v>64</v>
      </c>
      <c r="L383" s="16" t="s">
        <v>31</v>
      </c>
      <c r="M383" s="16" t="s">
        <v>32</v>
      </c>
      <c r="N383" s="16" t="s">
        <v>37</v>
      </c>
      <c r="O383" s="16" t="s">
        <v>33</v>
      </c>
      <c r="P383" s="16" t="s">
        <v>34</v>
      </c>
      <c r="Q383" s="16" t="s">
        <v>35</v>
      </c>
      <c r="R383" s="16" t="str">
        <f>CONCATENATE("X",H383)</f>
        <v>X0</v>
      </c>
      <c r="S383" s="16" t="s">
        <v>36</v>
      </c>
    </row>
    <row r="384" spans="1:19" ht="15.6" x14ac:dyDescent="0.25">
      <c r="A384" s="185">
        <f>IF($E$2="X",0,IF(K385&gt;2,H383,K385))</f>
        <v>0</v>
      </c>
      <c r="B384" s="25"/>
      <c r="C384" s="21" t="str">
        <f>+CONCATENATE(I384," ",G384)</f>
        <v xml:space="preserve">a) </v>
      </c>
      <c r="D384" s="22"/>
      <c r="G384" s="34" t="str">
        <f>IF(J384="FIN","",LOOKUP(I383,DATOS!A:A,DATOS!J:J))</f>
        <v/>
      </c>
      <c r="I384" s="31" t="s">
        <v>53</v>
      </c>
      <c r="J384" s="37" t="str">
        <f>IF(J378="FIN","FIN",IF(J383=J377,"","FIN"))</f>
        <v>FIN</v>
      </c>
      <c r="K384" s="16" t="s">
        <v>5</v>
      </c>
      <c r="L384" s="16">
        <f>IF(M384&gt;0,0,P384)</f>
        <v>0</v>
      </c>
      <c r="M384" s="16">
        <f>IF(P385&gt;0,1,0)</f>
        <v>0</v>
      </c>
      <c r="N384" s="16">
        <f>IF(M384=1,-1/COUNTA(Q384:Q387),0)</f>
        <v>0</v>
      </c>
      <c r="O384" s="16">
        <f>COUNTA(B384:B387)</f>
        <v>0</v>
      </c>
      <c r="P384" s="16">
        <f>COUNTIF(R384:R387,R383)</f>
        <v>0</v>
      </c>
      <c r="Q384" s="17" t="s">
        <v>0</v>
      </c>
      <c r="R384" s="16" t="str">
        <f>CONCATENATE(B384,Q384)</f>
        <v>A</v>
      </c>
      <c r="S384" s="16">
        <f>IF(P384&gt;0,P384+O384,O384*3)</f>
        <v>0</v>
      </c>
    </row>
    <row r="385" spans="1:19" ht="15.6" x14ac:dyDescent="0.25">
      <c r="A385" s="185"/>
      <c r="B385" s="25"/>
      <c r="C385" s="21" t="str">
        <f>+CONCATENATE(I385," ",G385)</f>
        <v xml:space="preserve">b) </v>
      </c>
      <c r="D385" s="22"/>
      <c r="G385" s="34" t="str">
        <f>IF(J384="FIN","",LOOKUP(I383,DATOS!A:A,DATOS!K:K))</f>
        <v/>
      </c>
      <c r="I385" s="31" t="s">
        <v>52</v>
      </c>
      <c r="K385" s="16">
        <f>S384</f>
        <v>0</v>
      </c>
      <c r="L385" s="16"/>
      <c r="M385" s="16"/>
      <c r="N385" s="16"/>
      <c r="O385" s="16"/>
      <c r="P385" s="16">
        <f>O384-P384</f>
        <v>0</v>
      </c>
      <c r="Q385" s="17" t="s">
        <v>1</v>
      </c>
      <c r="R385" s="16" t="str">
        <f>CONCATENATE(B385,Q385)</f>
        <v>B</v>
      </c>
      <c r="S385" s="16"/>
    </row>
    <row r="386" spans="1:19" ht="15.6" x14ac:dyDescent="0.25">
      <c r="A386" s="185"/>
      <c r="B386" s="25"/>
      <c r="C386" s="21" t="str">
        <f>+CONCATENATE(I386," ",G386)</f>
        <v xml:space="preserve">c) </v>
      </c>
      <c r="D386" s="22"/>
      <c r="G386" s="34" t="str">
        <f>IF(J384="FIN","",LOOKUP(I383,DATOS!A:A,DATOS!L:L))</f>
        <v/>
      </c>
      <c r="I386" s="31" t="s">
        <v>51</v>
      </c>
      <c r="K386" s="16"/>
      <c r="L386" s="16"/>
      <c r="M386" s="16"/>
      <c r="N386" s="16"/>
      <c r="O386" s="16"/>
      <c r="P386" s="16"/>
      <c r="Q386" s="17" t="s">
        <v>2</v>
      </c>
      <c r="R386" s="16" t="str">
        <f>CONCATENATE(B386,Q386)</f>
        <v>C</v>
      </c>
      <c r="S386" s="16"/>
    </row>
    <row r="387" spans="1:19" ht="15.6" x14ac:dyDescent="0.25">
      <c r="A387" s="185"/>
      <c r="B387" s="25"/>
      <c r="C387" s="21" t="str">
        <f>+CONCATENATE(I387," ",G387)</f>
        <v xml:space="preserve">d) </v>
      </c>
      <c r="D387" s="22"/>
      <c r="G387" s="34" t="str">
        <f>IF(J384="FIN","",LOOKUP(I383,DATOS!A:A,DATOS!M:M))</f>
        <v/>
      </c>
      <c r="I387" s="31" t="s">
        <v>43</v>
      </c>
      <c r="K387" s="16"/>
      <c r="L387" s="16"/>
      <c r="M387" s="16"/>
      <c r="N387" s="16"/>
      <c r="O387" s="16"/>
      <c r="P387" s="16"/>
      <c r="Q387" s="17" t="s">
        <v>3</v>
      </c>
      <c r="R387" s="16" t="str">
        <f>CONCATENATE(B387,Q387)</f>
        <v>D</v>
      </c>
      <c r="S387" s="16"/>
    </row>
    <row r="388" spans="1:19" ht="15.6" x14ac:dyDescent="0.25">
      <c r="A388" s="9"/>
      <c r="B388" s="26"/>
      <c r="C388" s="23"/>
      <c r="D388" s="24"/>
      <c r="J388" s="15"/>
    </row>
    <row r="389" spans="1:19" ht="15.6" x14ac:dyDescent="0.25">
      <c r="A389" s="9"/>
      <c r="B389" s="27"/>
      <c r="C389" s="19" t="str">
        <f>+CONCATENATE(K389,".- ",G389)</f>
        <v xml:space="preserve">65.- </v>
      </c>
      <c r="D389" s="20"/>
      <c r="E389" s="9"/>
      <c r="F389" s="9"/>
      <c r="G389" s="36" t="str">
        <f>IF(J390="FIN","",LOOKUP(I389,DATOS!A:A,DATOS!G:G))</f>
        <v/>
      </c>
      <c r="H389" s="36">
        <f>IF(J390="FIN",0,LOOKUP(I389,DATOS!A:A,DATOS!N:N))</f>
        <v>0</v>
      </c>
      <c r="I389" s="31">
        <f>+I383+1</f>
        <v>299</v>
      </c>
      <c r="J389" s="56">
        <f>IF(LOOKUP(I389,DATOS!A:A,DATOS!C:C)=0,J383,(LOOKUP(I389,DATOS!A:A,DATOS!C:C)))</f>
        <v>5</v>
      </c>
      <c r="K389" s="18">
        <f>+K383+1</f>
        <v>65</v>
      </c>
      <c r="L389" s="16" t="s">
        <v>31</v>
      </c>
      <c r="M389" s="16" t="s">
        <v>32</v>
      </c>
      <c r="N389" s="16" t="s">
        <v>37</v>
      </c>
      <c r="O389" s="16" t="s">
        <v>33</v>
      </c>
      <c r="P389" s="16" t="s">
        <v>34</v>
      </c>
      <c r="Q389" s="16" t="s">
        <v>35</v>
      </c>
      <c r="R389" s="16" t="str">
        <f>CONCATENATE("X",H389)</f>
        <v>X0</v>
      </c>
      <c r="S389" s="16" t="s">
        <v>36</v>
      </c>
    </row>
    <row r="390" spans="1:19" ht="15.6" x14ac:dyDescent="0.25">
      <c r="A390" s="185">
        <f>IF($E$2="X",0,IF(K391&gt;2,H389,K391))</f>
        <v>0</v>
      </c>
      <c r="B390" s="25"/>
      <c r="C390" s="21" t="str">
        <f>+CONCATENATE(I390," ",G390)</f>
        <v xml:space="preserve">a) </v>
      </c>
      <c r="D390" s="22"/>
      <c r="G390" s="34" t="str">
        <f>IF(J390="FIN","",LOOKUP(I389,DATOS!A:A,DATOS!J:J))</f>
        <v/>
      </c>
      <c r="I390" s="31" t="s">
        <v>53</v>
      </c>
      <c r="J390" s="37" t="str">
        <f>IF(J384="FIN","FIN",IF(J389=J383,"","FIN"))</f>
        <v>FIN</v>
      </c>
      <c r="K390" s="16" t="s">
        <v>5</v>
      </c>
      <c r="L390" s="16">
        <f>IF(M390&gt;0,0,P390)</f>
        <v>0</v>
      </c>
      <c r="M390" s="16">
        <f>IF(P391&gt;0,1,0)</f>
        <v>0</v>
      </c>
      <c r="N390" s="16">
        <f>IF(M390=1,-1/COUNTA(Q390:Q393),0)</f>
        <v>0</v>
      </c>
      <c r="O390" s="16">
        <f>COUNTA(B390:B393)</f>
        <v>0</v>
      </c>
      <c r="P390" s="16">
        <f>COUNTIF(R390:R393,R389)</f>
        <v>0</v>
      </c>
      <c r="Q390" s="17" t="s">
        <v>0</v>
      </c>
      <c r="R390" s="16" t="str">
        <f>CONCATENATE(B390,Q390)</f>
        <v>A</v>
      </c>
      <c r="S390" s="16">
        <f>IF(P390&gt;0,P390+O390,O390*3)</f>
        <v>0</v>
      </c>
    </row>
    <row r="391" spans="1:19" ht="15.6" x14ac:dyDescent="0.25">
      <c r="A391" s="185"/>
      <c r="B391" s="25"/>
      <c r="C391" s="21" t="str">
        <f>+CONCATENATE(I391," ",G391)</f>
        <v xml:space="preserve">b) </v>
      </c>
      <c r="D391" s="22"/>
      <c r="G391" s="34" t="str">
        <f>IF(J390="FIN","",LOOKUP(I389,DATOS!A:A,DATOS!K:K))</f>
        <v/>
      </c>
      <c r="I391" s="31" t="s">
        <v>52</v>
      </c>
      <c r="K391" s="16">
        <f>S390</f>
        <v>0</v>
      </c>
      <c r="L391" s="16"/>
      <c r="M391" s="16"/>
      <c r="N391" s="16"/>
      <c r="O391" s="16"/>
      <c r="P391" s="16">
        <f>O390-P390</f>
        <v>0</v>
      </c>
      <c r="Q391" s="17" t="s">
        <v>1</v>
      </c>
      <c r="R391" s="16" t="str">
        <f>CONCATENATE(B391,Q391)</f>
        <v>B</v>
      </c>
      <c r="S391" s="16"/>
    </row>
    <row r="392" spans="1:19" ht="15.6" x14ac:dyDescent="0.25">
      <c r="A392" s="185"/>
      <c r="B392" s="25"/>
      <c r="C392" s="21" t="str">
        <f>+CONCATENATE(I392," ",G392)</f>
        <v xml:space="preserve">c) </v>
      </c>
      <c r="D392" s="22"/>
      <c r="G392" s="34" t="str">
        <f>IF(J390="FIN","",LOOKUP(I389,DATOS!A:A,DATOS!L:L))</f>
        <v/>
      </c>
      <c r="I392" s="31" t="s">
        <v>51</v>
      </c>
      <c r="K392" s="16"/>
      <c r="L392" s="16"/>
      <c r="M392" s="16"/>
      <c r="N392" s="16"/>
      <c r="O392" s="16"/>
      <c r="P392" s="16"/>
      <c r="Q392" s="17" t="s">
        <v>2</v>
      </c>
      <c r="R392" s="16" t="str">
        <f>CONCATENATE(B392,Q392)</f>
        <v>C</v>
      </c>
      <c r="S392" s="16"/>
    </row>
    <row r="393" spans="1:19" ht="15.6" x14ac:dyDescent="0.25">
      <c r="A393" s="185"/>
      <c r="B393" s="25"/>
      <c r="C393" s="21" t="str">
        <f>+CONCATENATE(I393," ",G393)</f>
        <v xml:space="preserve">d) </v>
      </c>
      <c r="D393" s="22"/>
      <c r="G393" s="34" t="str">
        <f>IF(J390="FIN","",LOOKUP(I389,DATOS!A:A,DATOS!M:M))</f>
        <v/>
      </c>
      <c r="I393" s="31" t="s">
        <v>43</v>
      </c>
      <c r="K393" s="16"/>
      <c r="L393" s="16"/>
      <c r="M393" s="16"/>
      <c r="N393" s="16"/>
      <c r="O393" s="16"/>
      <c r="P393" s="16"/>
      <c r="Q393" s="17" t="s">
        <v>3</v>
      </c>
      <c r="R393" s="16" t="str">
        <f>CONCATENATE(B393,Q393)</f>
        <v>D</v>
      </c>
      <c r="S393" s="16"/>
    </row>
    <row r="394" spans="1:19" ht="15.6" x14ac:dyDescent="0.25">
      <c r="A394" s="9"/>
      <c r="B394" s="26"/>
      <c r="C394" s="23"/>
      <c r="D394" s="24"/>
      <c r="J394" s="15"/>
    </row>
    <row r="395" spans="1:19" ht="15.6" x14ac:dyDescent="0.25">
      <c r="A395" s="9"/>
      <c r="B395" s="27"/>
      <c r="C395" s="19" t="str">
        <f>+CONCATENATE(K395,".- ",G395)</f>
        <v xml:space="preserve">66.- </v>
      </c>
      <c r="D395" s="20"/>
      <c r="E395" s="9"/>
      <c r="F395" s="9"/>
      <c r="G395" s="36" t="str">
        <f>IF(J396="FIN","",LOOKUP(I395,DATOS!A:A,DATOS!G:G))</f>
        <v/>
      </c>
      <c r="H395" s="36">
        <f>IF(J396="FIN",0,LOOKUP(I395,DATOS!A:A,DATOS!N:N))</f>
        <v>0</v>
      </c>
      <c r="I395" s="31">
        <f>+I389+1</f>
        <v>300</v>
      </c>
      <c r="J395" s="56">
        <f>IF(LOOKUP(I395,DATOS!A:A,DATOS!C:C)=0,J389,(LOOKUP(I395,DATOS!A:A,DATOS!C:C)))</f>
        <v>5</v>
      </c>
      <c r="K395" s="18">
        <f>+K389+1</f>
        <v>66</v>
      </c>
      <c r="L395" s="16" t="s">
        <v>31</v>
      </c>
      <c r="M395" s="16" t="s">
        <v>32</v>
      </c>
      <c r="N395" s="16" t="s">
        <v>37</v>
      </c>
      <c r="O395" s="16" t="s">
        <v>33</v>
      </c>
      <c r="P395" s="16" t="s">
        <v>34</v>
      </c>
      <c r="Q395" s="16" t="s">
        <v>35</v>
      </c>
      <c r="R395" s="16" t="str">
        <f>CONCATENATE("X",H395)</f>
        <v>X0</v>
      </c>
      <c r="S395" s="16" t="s">
        <v>36</v>
      </c>
    </row>
    <row r="396" spans="1:19" ht="15.6" x14ac:dyDescent="0.25">
      <c r="A396" s="185">
        <f>IF($E$2="X",0,IF(K397&gt;2,H395,K397))</f>
        <v>0</v>
      </c>
      <c r="B396" s="25"/>
      <c r="C396" s="21" t="str">
        <f>+CONCATENATE(I396," ",G396)</f>
        <v xml:space="preserve">a) </v>
      </c>
      <c r="D396" s="22"/>
      <c r="G396" s="34" t="str">
        <f>IF(J396="FIN","",LOOKUP(I395,DATOS!A:A,DATOS!J:J))</f>
        <v/>
      </c>
      <c r="I396" s="31" t="s">
        <v>53</v>
      </c>
      <c r="J396" s="37" t="str">
        <f>IF(J390="FIN","FIN",IF(J395=J389,"","FIN"))</f>
        <v>FIN</v>
      </c>
      <c r="K396" s="16" t="s">
        <v>5</v>
      </c>
      <c r="L396" s="16">
        <f>IF(M396&gt;0,0,P396)</f>
        <v>0</v>
      </c>
      <c r="M396" s="16">
        <f>IF(P397&gt;0,1,0)</f>
        <v>0</v>
      </c>
      <c r="N396" s="16">
        <f>IF(M396=1,-1/COUNTA(Q396:Q399),0)</f>
        <v>0</v>
      </c>
      <c r="O396" s="16">
        <f>COUNTA(B396:B399)</f>
        <v>0</v>
      </c>
      <c r="P396" s="16">
        <f>COUNTIF(R396:R399,R395)</f>
        <v>0</v>
      </c>
      <c r="Q396" s="17" t="s">
        <v>0</v>
      </c>
      <c r="R396" s="16" t="str">
        <f>CONCATENATE(B396,Q396)</f>
        <v>A</v>
      </c>
      <c r="S396" s="16">
        <f>IF(P396&gt;0,P396+O396,O396*3)</f>
        <v>0</v>
      </c>
    </row>
    <row r="397" spans="1:19" ht="15.6" x14ac:dyDescent="0.25">
      <c r="A397" s="185"/>
      <c r="B397" s="25"/>
      <c r="C397" s="21" t="str">
        <f>+CONCATENATE(I397," ",G397)</f>
        <v xml:space="preserve">b) </v>
      </c>
      <c r="D397" s="22"/>
      <c r="G397" s="34" t="str">
        <f>IF(J396="FIN","",LOOKUP(I395,DATOS!A:A,DATOS!K:K))</f>
        <v/>
      </c>
      <c r="I397" s="31" t="s">
        <v>52</v>
      </c>
      <c r="K397" s="16">
        <f>S396</f>
        <v>0</v>
      </c>
      <c r="L397" s="16"/>
      <c r="M397" s="16"/>
      <c r="N397" s="16"/>
      <c r="O397" s="16"/>
      <c r="P397" s="16">
        <f>O396-P396</f>
        <v>0</v>
      </c>
      <c r="Q397" s="17" t="s">
        <v>1</v>
      </c>
      <c r="R397" s="16" t="str">
        <f>CONCATENATE(B397,Q397)</f>
        <v>B</v>
      </c>
      <c r="S397" s="16"/>
    </row>
    <row r="398" spans="1:19" ht="15.6" x14ac:dyDescent="0.25">
      <c r="A398" s="185"/>
      <c r="B398" s="25"/>
      <c r="C398" s="21" t="str">
        <f>+CONCATENATE(I398," ",G398)</f>
        <v xml:space="preserve">c) </v>
      </c>
      <c r="D398" s="22"/>
      <c r="G398" s="34" t="str">
        <f>IF(J396="FIN","",LOOKUP(I395,DATOS!A:A,DATOS!L:L))</f>
        <v/>
      </c>
      <c r="I398" s="31" t="s">
        <v>51</v>
      </c>
      <c r="K398" s="16"/>
      <c r="L398" s="16"/>
      <c r="M398" s="16"/>
      <c r="N398" s="16"/>
      <c r="O398" s="16"/>
      <c r="P398" s="16"/>
      <c r="Q398" s="17" t="s">
        <v>2</v>
      </c>
      <c r="R398" s="16" t="str">
        <f>CONCATENATE(B398,Q398)</f>
        <v>C</v>
      </c>
      <c r="S398" s="16"/>
    </row>
    <row r="399" spans="1:19" ht="15.6" x14ac:dyDescent="0.25">
      <c r="A399" s="185"/>
      <c r="B399" s="25"/>
      <c r="C399" s="21" t="str">
        <f>+CONCATENATE(I399," ",G399)</f>
        <v xml:space="preserve">d) </v>
      </c>
      <c r="D399" s="22"/>
      <c r="G399" s="34" t="str">
        <f>IF(J396="FIN","",LOOKUP(I395,DATOS!A:A,DATOS!M:M))</f>
        <v/>
      </c>
      <c r="I399" s="31" t="s">
        <v>43</v>
      </c>
      <c r="K399" s="16"/>
      <c r="L399" s="16"/>
      <c r="M399" s="16"/>
      <c r="N399" s="16"/>
      <c r="O399" s="16"/>
      <c r="P399" s="16"/>
      <c r="Q399" s="17" t="s">
        <v>3</v>
      </c>
      <c r="R399" s="16" t="str">
        <f>CONCATENATE(B399,Q399)</f>
        <v>D</v>
      </c>
      <c r="S399" s="16"/>
    </row>
    <row r="400" spans="1:19" ht="15.6" x14ac:dyDescent="0.25">
      <c r="A400" s="9"/>
      <c r="B400" s="26"/>
      <c r="C400" s="23"/>
      <c r="D400" s="24"/>
      <c r="J400" s="15"/>
    </row>
    <row r="401" spans="1:19" ht="15.6" x14ac:dyDescent="0.25">
      <c r="A401" s="9"/>
      <c r="B401" s="27"/>
      <c r="C401" s="19" t="str">
        <f>+CONCATENATE(K401,".- ",G401)</f>
        <v xml:space="preserve">67.- </v>
      </c>
      <c r="D401" s="20"/>
      <c r="E401" s="9"/>
      <c r="F401" s="9"/>
      <c r="G401" s="36" t="str">
        <f>IF(J402="FIN","",LOOKUP(I401,DATOS!A:A,DATOS!G:G))</f>
        <v/>
      </c>
      <c r="H401" s="36">
        <f>IF(J402="FIN",0,LOOKUP(I401,DATOS!A:A,DATOS!N:N))</f>
        <v>0</v>
      </c>
      <c r="I401" s="31">
        <f>+I395+1</f>
        <v>301</v>
      </c>
      <c r="J401" s="56">
        <f>IF(LOOKUP(I401,DATOS!A:A,DATOS!C:C)=0,J395,(LOOKUP(I401,DATOS!A:A,DATOS!C:C)))</f>
        <v>5</v>
      </c>
      <c r="K401" s="18">
        <f>+K395+1</f>
        <v>67</v>
      </c>
      <c r="L401" s="16" t="s">
        <v>31</v>
      </c>
      <c r="M401" s="16" t="s">
        <v>32</v>
      </c>
      <c r="N401" s="16" t="s">
        <v>37</v>
      </c>
      <c r="O401" s="16" t="s">
        <v>33</v>
      </c>
      <c r="P401" s="16" t="s">
        <v>34</v>
      </c>
      <c r="Q401" s="16" t="s">
        <v>35</v>
      </c>
      <c r="R401" s="16" t="str">
        <f>CONCATENATE("X",H401)</f>
        <v>X0</v>
      </c>
      <c r="S401" s="16" t="s">
        <v>36</v>
      </c>
    </row>
    <row r="402" spans="1:19" ht="15.6" x14ac:dyDescent="0.25">
      <c r="A402" s="185">
        <f>IF($E$2="X",0,IF(K403&gt;2,H401,K403))</f>
        <v>0</v>
      </c>
      <c r="B402" s="25"/>
      <c r="C402" s="21" t="str">
        <f>+CONCATENATE(I402," ",G402)</f>
        <v xml:space="preserve">a) </v>
      </c>
      <c r="D402" s="22"/>
      <c r="G402" s="34" t="str">
        <f>IF(J402="FIN","",LOOKUP(I401,DATOS!A:A,DATOS!J:J))</f>
        <v/>
      </c>
      <c r="I402" s="31" t="s">
        <v>53</v>
      </c>
      <c r="J402" s="37" t="str">
        <f>IF(J396="FIN","FIN",IF(J401=J395,"","FIN"))</f>
        <v>FIN</v>
      </c>
      <c r="K402" s="16" t="s">
        <v>5</v>
      </c>
      <c r="L402" s="16">
        <f>IF(M402&gt;0,0,P402)</f>
        <v>0</v>
      </c>
      <c r="M402" s="16">
        <f>IF(P403&gt;0,1,0)</f>
        <v>0</v>
      </c>
      <c r="N402" s="16">
        <f>IF(M402=1,-1/COUNTA(Q402:Q405),0)</f>
        <v>0</v>
      </c>
      <c r="O402" s="16">
        <f>COUNTA(B402:B405)</f>
        <v>0</v>
      </c>
      <c r="P402" s="16">
        <f>COUNTIF(R402:R405,R401)</f>
        <v>0</v>
      </c>
      <c r="Q402" s="17" t="s">
        <v>0</v>
      </c>
      <c r="R402" s="16" t="str">
        <f>CONCATENATE(B402,Q402)</f>
        <v>A</v>
      </c>
      <c r="S402" s="16">
        <f>IF(P402&gt;0,P402+O402,O402*3)</f>
        <v>0</v>
      </c>
    </row>
    <row r="403" spans="1:19" ht="15.6" x14ac:dyDescent="0.25">
      <c r="A403" s="185"/>
      <c r="B403" s="25"/>
      <c r="C403" s="21" t="str">
        <f>+CONCATENATE(I403," ",G403)</f>
        <v xml:space="preserve">b) </v>
      </c>
      <c r="D403" s="22"/>
      <c r="G403" s="34" t="str">
        <f>IF(J402="FIN","",LOOKUP(I401,DATOS!A:A,DATOS!K:K))</f>
        <v/>
      </c>
      <c r="I403" s="31" t="s">
        <v>52</v>
      </c>
      <c r="K403" s="16">
        <f>S402</f>
        <v>0</v>
      </c>
      <c r="L403" s="16"/>
      <c r="M403" s="16"/>
      <c r="N403" s="16"/>
      <c r="O403" s="16"/>
      <c r="P403" s="16">
        <f>O402-P402</f>
        <v>0</v>
      </c>
      <c r="Q403" s="17" t="s">
        <v>1</v>
      </c>
      <c r="R403" s="16" t="str">
        <f>CONCATENATE(B403,Q403)</f>
        <v>B</v>
      </c>
      <c r="S403" s="16"/>
    </row>
    <row r="404" spans="1:19" ht="15.6" x14ac:dyDescent="0.25">
      <c r="A404" s="185"/>
      <c r="B404" s="25"/>
      <c r="C404" s="21" t="str">
        <f>+CONCATENATE(I404," ",G404)</f>
        <v xml:space="preserve">c) </v>
      </c>
      <c r="D404" s="22"/>
      <c r="G404" s="34" t="str">
        <f>IF(J402="FIN","",LOOKUP(I401,DATOS!A:A,DATOS!L:L))</f>
        <v/>
      </c>
      <c r="I404" s="31" t="s">
        <v>51</v>
      </c>
      <c r="K404" s="16"/>
      <c r="L404" s="16"/>
      <c r="M404" s="16"/>
      <c r="N404" s="16"/>
      <c r="O404" s="16"/>
      <c r="P404" s="16"/>
      <c r="Q404" s="17" t="s">
        <v>2</v>
      </c>
      <c r="R404" s="16" t="str">
        <f>CONCATENATE(B404,Q404)</f>
        <v>C</v>
      </c>
      <c r="S404" s="16"/>
    </row>
    <row r="405" spans="1:19" ht="15.6" x14ac:dyDescent="0.25">
      <c r="A405" s="185"/>
      <c r="B405" s="25"/>
      <c r="C405" s="21" t="str">
        <f>+CONCATENATE(I405," ",G405)</f>
        <v xml:space="preserve">d) </v>
      </c>
      <c r="D405" s="22"/>
      <c r="G405" s="34" t="str">
        <f>IF(J402="FIN","",LOOKUP(I401,DATOS!A:A,DATOS!M:M))</f>
        <v/>
      </c>
      <c r="I405" s="31" t="s">
        <v>43</v>
      </c>
      <c r="K405" s="16"/>
      <c r="L405" s="16"/>
      <c r="M405" s="16"/>
      <c r="N405" s="16"/>
      <c r="O405" s="16"/>
      <c r="P405" s="16"/>
      <c r="Q405" s="17" t="s">
        <v>3</v>
      </c>
      <c r="R405" s="16" t="str">
        <f>CONCATENATE(B405,Q405)</f>
        <v>D</v>
      </c>
      <c r="S405" s="16"/>
    </row>
    <row r="406" spans="1:19" ht="15.6" x14ac:dyDescent="0.25">
      <c r="A406" s="9"/>
      <c r="B406" s="26"/>
      <c r="C406" s="23"/>
      <c r="D406" s="24"/>
      <c r="J406" s="15"/>
    </row>
    <row r="407" spans="1:19" ht="15.6" x14ac:dyDescent="0.25">
      <c r="A407" s="9"/>
      <c r="B407" s="27"/>
      <c r="C407" s="19" t="str">
        <f>+CONCATENATE(K407,".- ",G407)</f>
        <v xml:space="preserve">68.- </v>
      </c>
      <c r="D407" s="20"/>
      <c r="E407" s="9"/>
      <c r="F407" s="9"/>
      <c r="G407" s="36" t="str">
        <f>IF(J408="FIN","",LOOKUP(I407,DATOS!A:A,DATOS!G:G))</f>
        <v/>
      </c>
      <c r="H407" s="36">
        <f>IF(J408="FIN",0,LOOKUP(I407,DATOS!A:A,DATOS!N:N))</f>
        <v>0</v>
      </c>
      <c r="I407" s="31">
        <f>+I401+1</f>
        <v>302</v>
      </c>
      <c r="J407" s="56">
        <f>IF(LOOKUP(I407,DATOS!A:A,DATOS!C:C)=0,J401,(LOOKUP(I407,DATOS!A:A,DATOS!C:C)))</f>
        <v>5</v>
      </c>
      <c r="K407" s="18">
        <f>+K401+1</f>
        <v>68</v>
      </c>
      <c r="L407" s="16" t="s">
        <v>31</v>
      </c>
      <c r="M407" s="16" t="s">
        <v>32</v>
      </c>
      <c r="N407" s="16" t="s">
        <v>37</v>
      </c>
      <c r="O407" s="16" t="s">
        <v>33</v>
      </c>
      <c r="P407" s="16" t="s">
        <v>34</v>
      </c>
      <c r="Q407" s="16" t="s">
        <v>35</v>
      </c>
      <c r="R407" s="16" t="str">
        <f>CONCATENATE("X",H407)</f>
        <v>X0</v>
      </c>
      <c r="S407" s="16" t="s">
        <v>36</v>
      </c>
    </row>
    <row r="408" spans="1:19" ht="15.6" x14ac:dyDescent="0.25">
      <c r="A408" s="185">
        <f>IF($E$2="X",0,IF(K409&gt;2,H407,K409))</f>
        <v>0</v>
      </c>
      <c r="B408" s="25"/>
      <c r="C408" s="21" t="str">
        <f>+CONCATENATE(I408," ",G408)</f>
        <v xml:space="preserve">a) </v>
      </c>
      <c r="D408" s="22"/>
      <c r="G408" s="34" t="str">
        <f>IF(J408="FIN","",LOOKUP(I407,DATOS!A:A,DATOS!J:J))</f>
        <v/>
      </c>
      <c r="I408" s="31" t="s">
        <v>53</v>
      </c>
      <c r="J408" s="37" t="str">
        <f>IF(J402="FIN","FIN",IF(J407=J401,"","FIN"))</f>
        <v>FIN</v>
      </c>
      <c r="K408" s="16" t="s">
        <v>5</v>
      </c>
      <c r="L408" s="16">
        <f>IF(M408&gt;0,0,P408)</f>
        <v>0</v>
      </c>
      <c r="M408" s="16">
        <f>IF(P409&gt;0,1,0)</f>
        <v>0</v>
      </c>
      <c r="N408" s="16">
        <f>IF(M408=1,-1/COUNTA(Q408:Q411),0)</f>
        <v>0</v>
      </c>
      <c r="O408" s="16">
        <f>COUNTA(B408:B411)</f>
        <v>0</v>
      </c>
      <c r="P408" s="16">
        <f>COUNTIF(R408:R411,R407)</f>
        <v>0</v>
      </c>
      <c r="Q408" s="17" t="s">
        <v>0</v>
      </c>
      <c r="R408" s="16" t="str">
        <f>CONCATENATE(B408,Q408)</f>
        <v>A</v>
      </c>
      <c r="S408" s="16">
        <f>IF(P408&gt;0,P408+O408,O408*3)</f>
        <v>0</v>
      </c>
    </row>
    <row r="409" spans="1:19" ht="15.6" x14ac:dyDescent="0.25">
      <c r="A409" s="185"/>
      <c r="B409" s="25"/>
      <c r="C409" s="21" t="str">
        <f>+CONCATENATE(I409," ",G409)</f>
        <v xml:space="preserve">b) </v>
      </c>
      <c r="D409" s="22"/>
      <c r="G409" s="34" t="str">
        <f>IF(J408="FIN","",LOOKUP(I407,DATOS!A:A,DATOS!K:K))</f>
        <v/>
      </c>
      <c r="I409" s="31" t="s">
        <v>52</v>
      </c>
      <c r="K409" s="16">
        <f>S408</f>
        <v>0</v>
      </c>
      <c r="L409" s="16"/>
      <c r="M409" s="16"/>
      <c r="N409" s="16"/>
      <c r="O409" s="16"/>
      <c r="P409" s="16">
        <f>O408-P408</f>
        <v>0</v>
      </c>
      <c r="Q409" s="17" t="s">
        <v>1</v>
      </c>
      <c r="R409" s="16" t="str">
        <f>CONCATENATE(B409,Q409)</f>
        <v>B</v>
      </c>
      <c r="S409" s="16"/>
    </row>
    <row r="410" spans="1:19" ht="15.6" x14ac:dyDescent="0.25">
      <c r="A410" s="185"/>
      <c r="B410" s="25"/>
      <c r="C410" s="21" t="str">
        <f>+CONCATENATE(I410," ",G410)</f>
        <v xml:space="preserve">c) </v>
      </c>
      <c r="D410" s="22"/>
      <c r="G410" s="34" t="str">
        <f>IF(J408="FIN","",LOOKUP(I407,DATOS!A:A,DATOS!L:L))</f>
        <v/>
      </c>
      <c r="I410" s="31" t="s">
        <v>51</v>
      </c>
      <c r="K410" s="16"/>
      <c r="L410" s="16"/>
      <c r="M410" s="16"/>
      <c r="N410" s="16"/>
      <c r="O410" s="16"/>
      <c r="P410" s="16"/>
      <c r="Q410" s="17" t="s">
        <v>2</v>
      </c>
      <c r="R410" s="16" t="str">
        <f>CONCATENATE(B410,Q410)</f>
        <v>C</v>
      </c>
      <c r="S410" s="16"/>
    </row>
    <row r="411" spans="1:19" ht="15.6" x14ac:dyDescent="0.25">
      <c r="A411" s="185"/>
      <c r="B411" s="25"/>
      <c r="C411" s="21" t="str">
        <f>+CONCATENATE(I411," ",G411)</f>
        <v xml:space="preserve">d) </v>
      </c>
      <c r="D411" s="22"/>
      <c r="G411" s="34" t="str">
        <f>IF(J408="FIN","",LOOKUP(I407,DATOS!A:A,DATOS!M:M))</f>
        <v/>
      </c>
      <c r="I411" s="31" t="s">
        <v>43</v>
      </c>
      <c r="K411" s="16"/>
      <c r="L411" s="16"/>
      <c r="M411" s="16"/>
      <c r="N411" s="16"/>
      <c r="O411" s="16"/>
      <c r="P411" s="16"/>
      <c r="Q411" s="17" t="s">
        <v>3</v>
      </c>
      <c r="R411" s="16" t="str">
        <f>CONCATENATE(B411,Q411)</f>
        <v>D</v>
      </c>
      <c r="S411" s="16"/>
    </row>
    <row r="412" spans="1:19" ht="15.6" x14ac:dyDescent="0.25">
      <c r="A412" s="9"/>
      <c r="B412" s="26"/>
      <c r="C412" s="23"/>
      <c r="D412" s="24"/>
      <c r="J412" s="15"/>
    </row>
    <row r="413" spans="1:19" ht="15.6" x14ac:dyDescent="0.25">
      <c r="A413" s="9"/>
      <c r="B413" s="27"/>
      <c r="C413" s="19" t="str">
        <f>+CONCATENATE(K413,".- ",G413)</f>
        <v xml:space="preserve">69.- </v>
      </c>
      <c r="D413" s="20"/>
      <c r="E413" s="9"/>
      <c r="F413" s="9"/>
      <c r="G413" s="36" t="str">
        <f>IF(J414="FIN","",LOOKUP(I413,DATOS!A:A,DATOS!G:G))</f>
        <v/>
      </c>
      <c r="H413" s="36">
        <f>IF(J414="FIN",0,LOOKUP(I413,DATOS!A:A,DATOS!N:N))</f>
        <v>0</v>
      </c>
      <c r="I413" s="31">
        <f>+I407+1</f>
        <v>303</v>
      </c>
      <c r="J413" s="56">
        <f>IF(LOOKUP(I413,DATOS!A:A,DATOS!C:C)=0,J407,(LOOKUP(I413,DATOS!A:A,DATOS!C:C)))</f>
        <v>5</v>
      </c>
      <c r="K413" s="18">
        <f>+K407+1</f>
        <v>69</v>
      </c>
      <c r="L413" s="16" t="s">
        <v>31</v>
      </c>
      <c r="M413" s="16" t="s">
        <v>32</v>
      </c>
      <c r="N413" s="16" t="s">
        <v>37</v>
      </c>
      <c r="O413" s="16" t="s">
        <v>33</v>
      </c>
      <c r="P413" s="16" t="s">
        <v>34</v>
      </c>
      <c r="Q413" s="16" t="s">
        <v>35</v>
      </c>
      <c r="R413" s="16" t="str">
        <f>CONCATENATE("X",H413)</f>
        <v>X0</v>
      </c>
      <c r="S413" s="16" t="s">
        <v>36</v>
      </c>
    </row>
    <row r="414" spans="1:19" ht="15.6" x14ac:dyDescent="0.25">
      <c r="A414" s="185">
        <f>IF($E$2="X",0,IF(K415&gt;2,H413,K415))</f>
        <v>0</v>
      </c>
      <c r="B414" s="25"/>
      <c r="C414" s="21" t="str">
        <f>+CONCATENATE(I414," ",G414)</f>
        <v xml:space="preserve">a) </v>
      </c>
      <c r="D414" s="22"/>
      <c r="G414" s="34" t="str">
        <f>IF(J414="FIN","",LOOKUP(I413,DATOS!A:A,DATOS!J:J))</f>
        <v/>
      </c>
      <c r="I414" s="31" t="s">
        <v>53</v>
      </c>
      <c r="J414" s="37" t="str">
        <f>IF(J408="FIN","FIN",IF(J413=J407,"","FIN"))</f>
        <v>FIN</v>
      </c>
      <c r="K414" s="16" t="s">
        <v>5</v>
      </c>
      <c r="L414" s="16">
        <f>IF(M414&gt;0,0,P414)</f>
        <v>0</v>
      </c>
      <c r="M414" s="16">
        <f>IF(P415&gt;0,1,0)</f>
        <v>0</v>
      </c>
      <c r="N414" s="16">
        <f>IF(M414=1,-1/COUNTA(Q414:Q417),0)</f>
        <v>0</v>
      </c>
      <c r="O414" s="16">
        <f>COUNTA(B414:B417)</f>
        <v>0</v>
      </c>
      <c r="P414" s="16">
        <f>COUNTIF(R414:R417,R413)</f>
        <v>0</v>
      </c>
      <c r="Q414" s="17" t="s">
        <v>0</v>
      </c>
      <c r="R414" s="16" t="str">
        <f>CONCATENATE(B414,Q414)</f>
        <v>A</v>
      </c>
      <c r="S414" s="16">
        <f>IF(P414&gt;0,P414+O414,O414*3)</f>
        <v>0</v>
      </c>
    </row>
    <row r="415" spans="1:19" ht="15.6" x14ac:dyDescent="0.25">
      <c r="A415" s="185"/>
      <c r="B415" s="25"/>
      <c r="C415" s="21" t="str">
        <f>+CONCATENATE(I415," ",G415)</f>
        <v xml:space="preserve">b) </v>
      </c>
      <c r="D415" s="22"/>
      <c r="G415" s="34" t="str">
        <f>IF(J414="FIN","",LOOKUP(I413,DATOS!A:A,DATOS!K:K))</f>
        <v/>
      </c>
      <c r="I415" s="31" t="s">
        <v>52</v>
      </c>
      <c r="K415" s="16">
        <f>S414</f>
        <v>0</v>
      </c>
      <c r="L415" s="16"/>
      <c r="M415" s="16"/>
      <c r="N415" s="16"/>
      <c r="O415" s="16"/>
      <c r="P415" s="16">
        <f>O414-P414</f>
        <v>0</v>
      </c>
      <c r="Q415" s="17" t="s">
        <v>1</v>
      </c>
      <c r="R415" s="16" t="str">
        <f>CONCATENATE(B415,Q415)</f>
        <v>B</v>
      </c>
      <c r="S415" s="16"/>
    </row>
    <row r="416" spans="1:19" ht="15.6" x14ac:dyDescent="0.25">
      <c r="A416" s="185"/>
      <c r="B416" s="25"/>
      <c r="C416" s="21" t="str">
        <f>+CONCATENATE(I416," ",G416)</f>
        <v xml:space="preserve">c) </v>
      </c>
      <c r="D416" s="22"/>
      <c r="G416" s="34" t="str">
        <f>IF(J414="FIN","",LOOKUP(I413,DATOS!A:A,DATOS!L:L))</f>
        <v/>
      </c>
      <c r="I416" s="31" t="s">
        <v>51</v>
      </c>
      <c r="K416" s="16"/>
      <c r="L416" s="16"/>
      <c r="M416" s="16"/>
      <c r="N416" s="16"/>
      <c r="O416" s="16"/>
      <c r="P416" s="16"/>
      <c r="Q416" s="17" t="s">
        <v>2</v>
      </c>
      <c r="R416" s="16" t="str">
        <f>CONCATENATE(B416,Q416)</f>
        <v>C</v>
      </c>
      <c r="S416" s="16"/>
    </row>
    <row r="417" spans="1:19" ht="15.6" x14ac:dyDescent="0.25">
      <c r="A417" s="185"/>
      <c r="B417" s="25"/>
      <c r="C417" s="21" t="str">
        <f>+CONCATENATE(I417," ",G417)</f>
        <v xml:space="preserve">d) </v>
      </c>
      <c r="D417" s="22"/>
      <c r="G417" s="34" t="str">
        <f>IF(J414="FIN","",LOOKUP(I413,DATOS!A:A,DATOS!M:M))</f>
        <v/>
      </c>
      <c r="I417" s="31" t="s">
        <v>43</v>
      </c>
      <c r="K417" s="16"/>
      <c r="L417" s="16"/>
      <c r="M417" s="16"/>
      <c r="N417" s="16"/>
      <c r="O417" s="16"/>
      <c r="P417" s="16"/>
      <c r="Q417" s="17" t="s">
        <v>3</v>
      </c>
      <c r="R417" s="16" t="str">
        <f>CONCATENATE(B417,Q417)</f>
        <v>D</v>
      </c>
      <c r="S417" s="16"/>
    </row>
    <row r="418" spans="1:19" ht="15.6" x14ac:dyDescent="0.25">
      <c r="A418" s="9"/>
      <c r="B418" s="26"/>
      <c r="C418" s="23"/>
      <c r="D418" s="24"/>
      <c r="J418" s="15"/>
    </row>
    <row r="419" spans="1:19" ht="15.6" x14ac:dyDescent="0.25">
      <c r="A419" s="9"/>
      <c r="B419" s="27"/>
      <c r="C419" s="19" t="str">
        <f>+CONCATENATE(K419,".- ",G419)</f>
        <v xml:space="preserve">70.- </v>
      </c>
      <c r="D419" s="20"/>
      <c r="E419" s="9"/>
      <c r="F419" s="9"/>
      <c r="G419" s="36" t="str">
        <f>IF(J420="FIN","",LOOKUP(I419,DATOS!A:A,DATOS!G:G))</f>
        <v/>
      </c>
      <c r="H419" s="36">
        <f>IF(J420="FIN",0,LOOKUP(I419,DATOS!A:A,DATOS!N:N))</f>
        <v>0</v>
      </c>
      <c r="I419" s="31">
        <f>+I413+1</f>
        <v>304</v>
      </c>
      <c r="J419" s="56">
        <f>IF(LOOKUP(I419,DATOS!A:A,DATOS!C:C)=0,J413,(LOOKUP(I419,DATOS!A:A,DATOS!C:C)))</f>
        <v>5</v>
      </c>
      <c r="K419" s="18">
        <f>+K413+1</f>
        <v>70</v>
      </c>
      <c r="L419" s="16" t="s">
        <v>31</v>
      </c>
      <c r="M419" s="16" t="s">
        <v>32</v>
      </c>
      <c r="N419" s="16" t="s">
        <v>37</v>
      </c>
      <c r="O419" s="16" t="s">
        <v>33</v>
      </c>
      <c r="P419" s="16" t="s">
        <v>34</v>
      </c>
      <c r="Q419" s="16" t="s">
        <v>35</v>
      </c>
      <c r="R419" s="16" t="str">
        <f>CONCATENATE("X",H419)</f>
        <v>X0</v>
      </c>
      <c r="S419" s="16" t="s">
        <v>36</v>
      </c>
    </row>
    <row r="420" spans="1:19" ht="15.6" x14ac:dyDescent="0.25">
      <c r="A420" s="185">
        <f>IF($E$2="X",0,IF(K421&gt;2,H419,K421))</f>
        <v>0</v>
      </c>
      <c r="B420" s="25"/>
      <c r="C420" s="21" t="str">
        <f>+CONCATENATE(I420," ",G420)</f>
        <v xml:space="preserve">a) </v>
      </c>
      <c r="D420" s="22"/>
      <c r="G420" s="34" t="str">
        <f>IF(J420="FIN","",LOOKUP(I419,DATOS!A:A,DATOS!J:J))</f>
        <v/>
      </c>
      <c r="I420" s="31" t="s">
        <v>53</v>
      </c>
      <c r="J420" s="37" t="str">
        <f>IF(J414="FIN","FIN",IF(J419=J413,"","FIN"))</f>
        <v>FIN</v>
      </c>
      <c r="K420" s="16" t="s">
        <v>5</v>
      </c>
      <c r="L420" s="16">
        <f>IF(M420&gt;0,0,P420)</f>
        <v>0</v>
      </c>
      <c r="M420" s="16">
        <f>IF(P421&gt;0,1,0)</f>
        <v>0</v>
      </c>
      <c r="N420" s="16">
        <f>IF(M420=1,-1/COUNTA(Q420:Q423),0)</f>
        <v>0</v>
      </c>
      <c r="O420" s="16">
        <f>COUNTA(B420:B423)</f>
        <v>0</v>
      </c>
      <c r="P420" s="16">
        <f>COUNTIF(R420:R423,R419)</f>
        <v>0</v>
      </c>
      <c r="Q420" s="17" t="s">
        <v>0</v>
      </c>
      <c r="R420" s="16" t="str">
        <f>CONCATENATE(B420,Q420)</f>
        <v>A</v>
      </c>
      <c r="S420" s="16">
        <f>IF(P420&gt;0,P420+O420,O420*3)</f>
        <v>0</v>
      </c>
    </row>
    <row r="421" spans="1:19" ht="15.6" x14ac:dyDescent="0.25">
      <c r="A421" s="185"/>
      <c r="B421" s="25"/>
      <c r="C421" s="21" t="str">
        <f>+CONCATENATE(I421," ",G421)</f>
        <v xml:space="preserve">b) </v>
      </c>
      <c r="D421" s="22"/>
      <c r="G421" s="34" t="str">
        <f>IF(J420="FIN","",LOOKUP(I419,DATOS!A:A,DATOS!K:K))</f>
        <v/>
      </c>
      <c r="I421" s="31" t="s">
        <v>52</v>
      </c>
      <c r="K421" s="16">
        <f>S420</f>
        <v>0</v>
      </c>
      <c r="L421" s="16"/>
      <c r="M421" s="16"/>
      <c r="N421" s="16"/>
      <c r="O421" s="16"/>
      <c r="P421" s="16">
        <f>O420-P420</f>
        <v>0</v>
      </c>
      <c r="Q421" s="17" t="s">
        <v>1</v>
      </c>
      <c r="R421" s="16" t="str">
        <f>CONCATENATE(B421,Q421)</f>
        <v>B</v>
      </c>
      <c r="S421" s="16"/>
    </row>
    <row r="422" spans="1:19" ht="15.6" x14ac:dyDescent="0.25">
      <c r="A422" s="185"/>
      <c r="B422" s="25"/>
      <c r="C422" s="21" t="str">
        <f>+CONCATENATE(I422," ",G422)</f>
        <v xml:space="preserve">c) </v>
      </c>
      <c r="D422" s="22"/>
      <c r="G422" s="34" t="str">
        <f>IF(J420="FIN","",LOOKUP(I419,DATOS!A:A,DATOS!L:L))</f>
        <v/>
      </c>
      <c r="I422" s="31" t="s">
        <v>51</v>
      </c>
      <c r="K422" s="16"/>
      <c r="L422" s="16"/>
      <c r="M422" s="16"/>
      <c r="N422" s="16"/>
      <c r="O422" s="16"/>
      <c r="P422" s="16"/>
      <c r="Q422" s="17" t="s">
        <v>2</v>
      </c>
      <c r="R422" s="16" t="str">
        <f>CONCATENATE(B422,Q422)</f>
        <v>C</v>
      </c>
      <c r="S422" s="16"/>
    </row>
    <row r="423" spans="1:19" ht="15.6" x14ac:dyDescent="0.25">
      <c r="A423" s="185"/>
      <c r="B423" s="25"/>
      <c r="C423" s="21" t="str">
        <f>+CONCATENATE(I423," ",G423)</f>
        <v xml:space="preserve">d) </v>
      </c>
      <c r="D423" s="22"/>
      <c r="G423" s="34" t="str">
        <f>IF(J420="FIN","",LOOKUP(I419,DATOS!A:A,DATOS!M:M))</f>
        <v/>
      </c>
      <c r="I423" s="31" t="s">
        <v>43</v>
      </c>
      <c r="K423" s="16"/>
      <c r="L423" s="16"/>
      <c r="M423" s="16"/>
      <c r="N423" s="16"/>
      <c r="O423" s="16"/>
      <c r="P423" s="16"/>
      <c r="Q423" s="17" t="s">
        <v>3</v>
      </c>
      <c r="R423" s="16" t="str">
        <f>CONCATENATE(B423,Q423)</f>
        <v>D</v>
      </c>
      <c r="S423" s="16"/>
    </row>
    <row r="424" spans="1:19" ht="15.6" x14ac:dyDescent="0.25">
      <c r="A424" s="9"/>
      <c r="B424" s="26"/>
      <c r="C424" s="23"/>
      <c r="D424" s="24"/>
      <c r="J424" s="15"/>
    </row>
    <row r="425" spans="1:19" ht="15.6" x14ac:dyDescent="0.25">
      <c r="A425" s="9"/>
      <c r="B425" s="27"/>
      <c r="C425" s="19" t="str">
        <f>+CONCATENATE(K425,".- ",G425)</f>
        <v xml:space="preserve">71.- </v>
      </c>
      <c r="D425" s="20"/>
      <c r="E425" s="9"/>
      <c r="F425" s="9"/>
      <c r="G425" s="36" t="str">
        <f>IF(J426="FIN","",LOOKUP(I425,DATOS!A:A,DATOS!G:G))</f>
        <v/>
      </c>
      <c r="H425" s="36">
        <f>IF(J426="FIN",0,LOOKUP(I425,DATOS!A:A,DATOS!N:N))</f>
        <v>0</v>
      </c>
      <c r="I425" s="31">
        <f>+I419+1</f>
        <v>305</v>
      </c>
      <c r="J425" s="56">
        <f>IF(LOOKUP(I425,DATOS!A:A,DATOS!C:C)=0,J419,(LOOKUP(I425,DATOS!A:A,DATOS!C:C)))</f>
        <v>5</v>
      </c>
      <c r="K425" s="18">
        <f>+K419+1</f>
        <v>71</v>
      </c>
      <c r="L425" s="16" t="s">
        <v>31</v>
      </c>
      <c r="M425" s="16" t="s">
        <v>32</v>
      </c>
      <c r="N425" s="16" t="s">
        <v>37</v>
      </c>
      <c r="O425" s="16" t="s">
        <v>33</v>
      </c>
      <c r="P425" s="16" t="s">
        <v>34</v>
      </c>
      <c r="Q425" s="16" t="s">
        <v>35</v>
      </c>
      <c r="R425" s="16" t="str">
        <f>CONCATENATE("X",H425)</f>
        <v>X0</v>
      </c>
      <c r="S425" s="16" t="s">
        <v>36</v>
      </c>
    </row>
    <row r="426" spans="1:19" ht="15.6" x14ac:dyDescent="0.25">
      <c r="A426" s="185">
        <f>IF($E$2="X",0,IF(K427&gt;2,H425,K427))</f>
        <v>0</v>
      </c>
      <c r="B426" s="25"/>
      <c r="C426" s="21" t="str">
        <f>+CONCATENATE(I426," ",G426)</f>
        <v xml:space="preserve">a) </v>
      </c>
      <c r="D426" s="22"/>
      <c r="G426" s="34" t="str">
        <f>IF(J426="FIN","",LOOKUP(I425,DATOS!A:A,DATOS!J:J))</f>
        <v/>
      </c>
      <c r="I426" s="31" t="s">
        <v>53</v>
      </c>
      <c r="J426" s="37" t="str">
        <f>IF(J420="FIN","FIN",IF(J425=J419,"","FIN"))</f>
        <v>FIN</v>
      </c>
      <c r="K426" s="16" t="s">
        <v>5</v>
      </c>
      <c r="L426" s="16">
        <f>IF(M426&gt;0,0,P426)</f>
        <v>0</v>
      </c>
      <c r="M426" s="16">
        <f>IF(P427&gt;0,1,0)</f>
        <v>0</v>
      </c>
      <c r="N426" s="16">
        <f>IF(M426=1,-1/COUNTA(Q426:Q429),0)</f>
        <v>0</v>
      </c>
      <c r="O426" s="16">
        <f>COUNTA(B426:B429)</f>
        <v>0</v>
      </c>
      <c r="P426" s="16">
        <f>COUNTIF(R426:R429,R425)</f>
        <v>0</v>
      </c>
      <c r="Q426" s="17" t="s">
        <v>0</v>
      </c>
      <c r="R426" s="16" t="str">
        <f>CONCATENATE(B426,Q426)</f>
        <v>A</v>
      </c>
      <c r="S426" s="16">
        <f>IF(P426&gt;0,P426+O426,O426*3)</f>
        <v>0</v>
      </c>
    </row>
    <row r="427" spans="1:19" ht="15.6" x14ac:dyDescent="0.25">
      <c r="A427" s="185"/>
      <c r="B427" s="25"/>
      <c r="C427" s="21" t="str">
        <f>+CONCATENATE(I427," ",G427)</f>
        <v xml:space="preserve">b) </v>
      </c>
      <c r="D427" s="22"/>
      <c r="G427" s="34" t="str">
        <f>IF(J426="FIN","",LOOKUP(I425,DATOS!A:A,DATOS!K:K))</f>
        <v/>
      </c>
      <c r="I427" s="31" t="s">
        <v>52</v>
      </c>
      <c r="K427" s="16">
        <f>S426</f>
        <v>0</v>
      </c>
      <c r="L427" s="16"/>
      <c r="M427" s="16"/>
      <c r="N427" s="16"/>
      <c r="O427" s="16"/>
      <c r="P427" s="16">
        <f>O426-P426</f>
        <v>0</v>
      </c>
      <c r="Q427" s="17" t="s">
        <v>1</v>
      </c>
      <c r="R427" s="16" t="str">
        <f>CONCATENATE(B427,Q427)</f>
        <v>B</v>
      </c>
      <c r="S427" s="16"/>
    </row>
    <row r="428" spans="1:19" ht="15.6" x14ac:dyDescent="0.25">
      <c r="A428" s="185"/>
      <c r="B428" s="25"/>
      <c r="C428" s="21" t="str">
        <f>+CONCATENATE(I428," ",G428)</f>
        <v xml:space="preserve">c) </v>
      </c>
      <c r="D428" s="22"/>
      <c r="G428" s="34" t="str">
        <f>IF(J426="FIN","",LOOKUP(I425,DATOS!A:A,DATOS!L:L))</f>
        <v/>
      </c>
      <c r="I428" s="31" t="s">
        <v>51</v>
      </c>
      <c r="K428" s="16"/>
      <c r="L428" s="16"/>
      <c r="M428" s="16"/>
      <c r="N428" s="16"/>
      <c r="O428" s="16"/>
      <c r="P428" s="16"/>
      <c r="Q428" s="17" t="s">
        <v>2</v>
      </c>
      <c r="R428" s="16" t="str">
        <f>CONCATENATE(B428,Q428)</f>
        <v>C</v>
      </c>
      <c r="S428" s="16"/>
    </row>
    <row r="429" spans="1:19" ht="15.6" x14ac:dyDescent="0.25">
      <c r="A429" s="185"/>
      <c r="B429" s="25"/>
      <c r="C429" s="21" t="str">
        <f>+CONCATENATE(I429," ",G429)</f>
        <v xml:space="preserve">d) </v>
      </c>
      <c r="D429" s="22"/>
      <c r="G429" s="34" t="str">
        <f>IF(J426="FIN","",LOOKUP(I425,DATOS!A:A,DATOS!M:M))</f>
        <v/>
      </c>
      <c r="I429" s="31" t="s">
        <v>43</v>
      </c>
      <c r="K429" s="16"/>
      <c r="L429" s="16"/>
      <c r="M429" s="16"/>
      <c r="N429" s="16"/>
      <c r="O429" s="16"/>
      <c r="P429" s="16"/>
      <c r="Q429" s="17" t="s">
        <v>3</v>
      </c>
      <c r="R429" s="16" t="str">
        <f>CONCATENATE(B429,Q429)</f>
        <v>D</v>
      </c>
      <c r="S429" s="16"/>
    </row>
    <row r="430" spans="1:19" ht="15.6" x14ac:dyDescent="0.25">
      <c r="A430" s="9"/>
      <c r="B430" s="26"/>
      <c r="C430" s="23"/>
      <c r="D430" s="24"/>
      <c r="J430" s="15"/>
    </row>
    <row r="431" spans="1:19" ht="15.6" x14ac:dyDescent="0.25">
      <c r="A431" s="9"/>
      <c r="B431" s="27"/>
      <c r="C431" s="19" t="str">
        <f>+CONCATENATE(K431,".- ",G431)</f>
        <v xml:space="preserve">72.- </v>
      </c>
      <c r="D431" s="20"/>
      <c r="E431" s="9"/>
      <c r="F431" s="9"/>
      <c r="G431" s="36" t="str">
        <f>IF(J432="FIN","",LOOKUP(I431,DATOS!A:A,DATOS!G:G))</f>
        <v/>
      </c>
      <c r="H431" s="36">
        <f>IF(J432="FIN",0,LOOKUP(I431,DATOS!A:A,DATOS!N:N))</f>
        <v>0</v>
      </c>
      <c r="I431" s="31">
        <f>+I425+1</f>
        <v>306</v>
      </c>
      <c r="J431" s="56">
        <f>IF(LOOKUP(I431,DATOS!A:A,DATOS!C:C)=0,J425,(LOOKUP(I431,DATOS!A:A,DATOS!C:C)))</f>
        <v>5</v>
      </c>
      <c r="K431" s="18">
        <f>+K425+1</f>
        <v>72</v>
      </c>
      <c r="L431" s="16" t="s">
        <v>31</v>
      </c>
      <c r="M431" s="16" t="s">
        <v>32</v>
      </c>
      <c r="N431" s="16" t="s">
        <v>37</v>
      </c>
      <c r="O431" s="16" t="s">
        <v>33</v>
      </c>
      <c r="P431" s="16" t="s">
        <v>34</v>
      </c>
      <c r="Q431" s="16" t="s">
        <v>35</v>
      </c>
      <c r="R431" s="16" t="str">
        <f>CONCATENATE("X",H431)</f>
        <v>X0</v>
      </c>
      <c r="S431" s="16" t="s">
        <v>36</v>
      </c>
    </row>
    <row r="432" spans="1:19" ht="15.6" x14ac:dyDescent="0.25">
      <c r="A432" s="185">
        <f>IF($E$2="X",0,IF(K433&gt;2,H431,K433))</f>
        <v>0</v>
      </c>
      <c r="B432" s="25"/>
      <c r="C432" s="21" t="str">
        <f>+CONCATENATE(I432," ",G432)</f>
        <v xml:space="preserve">a) </v>
      </c>
      <c r="D432" s="22"/>
      <c r="G432" s="34" t="str">
        <f>IF(J432="FIN","",LOOKUP(I431,DATOS!A:A,DATOS!J:J))</f>
        <v/>
      </c>
      <c r="I432" s="31" t="s">
        <v>53</v>
      </c>
      <c r="J432" s="37" t="str">
        <f>IF(J426="FIN","FIN",IF(J431=J425,"","FIN"))</f>
        <v>FIN</v>
      </c>
      <c r="K432" s="16" t="s">
        <v>5</v>
      </c>
      <c r="L432" s="16">
        <f>IF(M432&gt;0,0,P432)</f>
        <v>0</v>
      </c>
      <c r="M432" s="16">
        <f>IF(P433&gt;0,1,0)</f>
        <v>0</v>
      </c>
      <c r="N432" s="16">
        <f>IF(M432=1,-1/COUNTA(Q432:Q435),0)</f>
        <v>0</v>
      </c>
      <c r="O432" s="16">
        <f>COUNTA(B432:B435)</f>
        <v>0</v>
      </c>
      <c r="P432" s="16">
        <f>COUNTIF(R432:R435,R431)</f>
        <v>0</v>
      </c>
      <c r="Q432" s="17" t="s">
        <v>0</v>
      </c>
      <c r="R432" s="16" t="str">
        <f>CONCATENATE(B432,Q432)</f>
        <v>A</v>
      </c>
      <c r="S432" s="16">
        <f>IF(P432&gt;0,P432+O432,O432*3)</f>
        <v>0</v>
      </c>
    </row>
    <row r="433" spans="1:19" ht="15.6" x14ac:dyDescent="0.25">
      <c r="A433" s="185"/>
      <c r="B433" s="25"/>
      <c r="C433" s="21" t="str">
        <f>+CONCATENATE(I433," ",G433)</f>
        <v xml:space="preserve">b) </v>
      </c>
      <c r="D433" s="22"/>
      <c r="G433" s="34" t="str">
        <f>IF(J432="FIN","",LOOKUP(I431,DATOS!A:A,DATOS!K:K))</f>
        <v/>
      </c>
      <c r="I433" s="31" t="s">
        <v>52</v>
      </c>
      <c r="K433" s="16">
        <f>S432</f>
        <v>0</v>
      </c>
      <c r="L433" s="16"/>
      <c r="M433" s="16"/>
      <c r="N433" s="16"/>
      <c r="O433" s="16"/>
      <c r="P433" s="16">
        <f>O432-P432</f>
        <v>0</v>
      </c>
      <c r="Q433" s="17" t="s">
        <v>1</v>
      </c>
      <c r="R433" s="16" t="str">
        <f>CONCATENATE(B433,Q433)</f>
        <v>B</v>
      </c>
      <c r="S433" s="16"/>
    </row>
    <row r="434" spans="1:19" ht="15.6" x14ac:dyDescent="0.25">
      <c r="A434" s="185"/>
      <c r="B434" s="25"/>
      <c r="C434" s="21" t="str">
        <f>+CONCATENATE(I434," ",G434)</f>
        <v xml:space="preserve">c) </v>
      </c>
      <c r="D434" s="22"/>
      <c r="G434" s="34" t="str">
        <f>IF(J432="FIN","",LOOKUP(I431,DATOS!A:A,DATOS!L:L))</f>
        <v/>
      </c>
      <c r="I434" s="31" t="s">
        <v>51</v>
      </c>
      <c r="K434" s="16"/>
      <c r="L434" s="16"/>
      <c r="M434" s="16"/>
      <c r="N434" s="16"/>
      <c r="O434" s="16"/>
      <c r="P434" s="16"/>
      <c r="Q434" s="17" t="s">
        <v>2</v>
      </c>
      <c r="R434" s="16" t="str">
        <f>CONCATENATE(B434,Q434)</f>
        <v>C</v>
      </c>
      <c r="S434" s="16"/>
    </row>
    <row r="435" spans="1:19" ht="15.6" x14ac:dyDescent="0.25">
      <c r="A435" s="185"/>
      <c r="B435" s="25"/>
      <c r="C435" s="21" t="str">
        <f>+CONCATENATE(I435," ",G435)</f>
        <v xml:space="preserve">d) </v>
      </c>
      <c r="D435" s="22"/>
      <c r="G435" s="34" t="str">
        <f>IF(J432="FIN","",LOOKUP(I431,DATOS!A:A,DATOS!M:M))</f>
        <v/>
      </c>
      <c r="I435" s="31" t="s">
        <v>43</v>
      </c>
      <c r="K435" s="16"/>
      <c r="L435" s="16"/>
      <c r="M435" s="16"/>
      <c r="N435" s="16"/>
      <c r="O435" s="16"/>
      <c r="P435" s="16"/>
      <c r="Q435" s="17" t="s">
        <v>3</v>
      </c>
      <c r="R435" s="16" t="str">
        <f>CONCATENATE(B435,Q435)</f>
        <v>D</v>
      </c>
      <c r="S435" s="16"/>
    </row>
    <row r="436" spans="1:19" ht="15.6" x14ac:dyDescent="0.25">
      <c r="A436" s="9"/>
      <c r="B436" s="26"/>
      <c r="C436" s="23"/>
      <c r="D436" s="24"/>
      <c r="J436" s="15"/>
    </row>
    <row r="437" spans="1:19" ht="15.6" x14ac:dyDescent="0.25">
      <c r="A437" s="9"/>
      <c r="B437" s="27"/>
      <c r="C437" s="19" t="str">
        <f>+CONCATENATE(K437,".- ",G437)</f>
        <v xml:space="preserve">73.- </v>
      </c>
      <c r="D437" s="20"/>
      <c r="E437" s="9"/>
      <c r="F437" s="9"/>
      <c r="G437" s="36" t="str">
        <f>IF(J438="FIN","",LOOKUP(I437,DATOS!A:A,DATOS!G:G))</f>
        <v/>
      </c>
      <c r="H437" s="36">
        <f>IF(J438="FIN",0,LOOKUP(I437,DATOS!A:A,DATOS!N:N))</f>
        <v>0</v>
      </c>
      <c r="I437" s="31">
        <f>+I431+1</f>
        <v>307</v>
      </c>
      <c r="J437" s="56">
        <f>IF(LOOKUP(I437,DATOS!A:A,DATOS!C:C)=0,J431,(LOOKUP(I437,DATOS!A:A,DATOS!C:C)))</f>
        <v>5</v>
      </c>
      <c r="K437" s="18">
        <f>+K431+1</f>
        <v>73</v>
      </c>
      <c r="L437" s="16" t="s">
        <v>31</v>
      </c>
      <c r="M437" s="16" t="s">
        <v>32</v>
      </c>
      <c r="N437" s="16" t="s">
        <v>37</v>
      </c>
      <c r="O437" s="16" t="s">
        <v>33</v>
      </c>
      <c r="P437" s="16" t="s">
        <v>34</v>
      </c>
      <c r="Q437" s="16" t="s">
        <v>35</v>
      </c>
      <c r="R437" s="16" t="str">
        <f>CONCATENATE("X",H437)</f>
        <v>X0</v>
      </c>
      <c r="S437" s="16" t="s">
        <v>36</v>
      </c>
    </row>
    <row r="438" spans="1:19" ht="15.6" x14ac:dyDescent="0.25">
      <c r="A438" s="185">
        <f>IF($E$2="X",0,IF(K439&gt;2,H437,K439))</f>
        <v>0</v>
      </c>
      <c r="B438" s="25"/>
      <c r="C438" s="21" t="str">
        <f>+CONCATENATE(I438," ",G438)</f>
        <v xml:space="preserve">a) </v>
      </c>
      <c r="D438" s="22"/>
      <c r="G438" s="34" t="str">
        <f>IF(J438="FIN","",LOOKUP(I437,DATOS!A:A,DATOS!J:J))</f>
        <v/>
      </c>
      <c r="I438" s="31" t="s">
        <v>53</v>
      </c>
      <c r="J438" s="37" t="str">
        <f>IF(J432="FIN","FIN",IF(J437=J431,"","FIN"))</f>
        <v>FIN</v>
      </c>
      <c r="K438" s="16" t="s">
        <v>5</v>
      </c>
      <c r="L438" s="16">
        <f>IF(M438&gt;0,0,P438)</f>
        <v>0</v>
      </c>
      <c r="M438" s="16">
        <f>IF(P439&gt;0,1,0)</f>
        <v>0</v>
      </c>
      <c r="N438" s="16">
        <f>IF(M438=1,-1/COUNTA(Q438:Q441),0)</f>
        <v>0</v>
      </c>
      <c r="O438" s="16">
        <f>COUNTA(B438:B441)</f>
        <v>0</v>
      </c>
      <c r="P438" s="16">
        <f>COUNTIF(R438:R441,R437)</f>
        <v>0</v>
      </c>
      <c r="Q438" s="17" t="s">
        <v>0</v>
      </c>
      <c r="R438" s="16" t="str">
        <f>CONCATENATE(B438,Q438)</f>
        <v>A</v>
      </c>
      <c r="S438" s="16">
        <f>IF(P438&gt;0,P438+O438,O438*3)</f>
        <v>0</v>
      </c>
    </row>
    <row r="439" spans="1:19" ht="15.6" x14ac:dyDescent="0.25">
      <c r="A439" s="185"/>
      <c r="B439" s="25"/>
      <c r="C439" s="21" t="str">
        <f>+CONCATENATE(I439," ",G439)</f>
        <v xml:space="preserve">b) </v>
      </c>
      <c r="D439" s="22"/>
      <c r="G439" s="34" t="str">
        <f>IF(J438="FIN","",LOOKUP(I437,DATOS!A:A,DATOS!K:K))</f>
        <v/>
      </c>
      <c r="I439" s="31" t="s">
        <v>52</v>
      </c>
      <c r="K439" s="16">
        <f>S438</f>
        <v>0</v>
      </c>
      <c r="L439" s="16"/>
      <c r="M439" s="16"/>
      <c r="N439" s="16"/>
      <c r="O439" s="16"/>
      <c r="P439" s="16">
        <f>O438-P438</f>
        <v>0</v>
      </c>
      <c r="Q439" s="17" t="s">
        <v>1</v>
      </c>
      <c r="R439" s="16" t="str">
        <f>CONCATENATE(B439,Q439)</f>
        <v>B</v>
      </c>
      <c r="S439" s="16"/>
    </row>
    <row r="440" spans="1:19" ht="15.6" x14ac:dyDescent="0.25">
      <c r="A440" s="185"/>
      <c r="B440" s="25"/>
      <c r="C440" s="21" t="str">
        <f>+CONCATENATE(I440," ",G440)</f>
        <v xml:space="preserve">c) </v>
      </c>
      <c r="D440" s="22"/>
      <c r="G440" s="34" t="str">
        <f>IF(J438="FIN","",LOOKUP(I437,DATOS!A:A,DATOS!L:L))</f>
        <v/>
      </c>
      <c r="I440" s="31" t="s">
        <v>51</v>
      </c>
      <c r="K440" s="16"/>
      <c r="L440" s="16"/>
      <c r="M440" s="16"/>
      <c r="N440" s="16"/>
      <c r="O440" s="16"/>
      <c r="P440" s="16"/>
      <c r="Q440" s="17" t="s">
        <v>2</v>
      </c>
      <c r="R440" s="16" t="str">
        <f>CONCATENATE(B440,Q440)</f>
        <v>C</v>
      </c>
      <c r="S440" s="16"/>
    </row>
    <row r="441" spans="1:19" ht="15.6" x14ac:dyDescent="0.25">
      <c r="A441" s="185"/>
      <c r="B441" s="25"/>
      <c r="C441" s="21" t="str">
        <f>+CONCATENATE(I441," ",G441)</f>
        <v xml:space="preserve">d) </v>
      </c>
      <c r="D441" s="22"/>
      <c r="G441" s="34" t="str">
        <f>IF(J438="FIN","",LOOKUP(I437,DATOS!A:A,DATOS!M:M))</f>
        <v/>
      </c>
      <c r="I441" s="31" t="s">
        <v>43</v>
      </c>
      <c r="K441" s="16"/>
      <c r="L441" s="16"/>
      <c r="M441" s="16"/>
      <c r="N441" s="16"/>
      <c r="O441" s="16"/>
      <c r="P441" s="16"/>
      <c r="Q441" s="17" t="s">
        <v>3</v>
      </c>
      <c r="R441" s="16" t="str">
        <f>CONCATENATE(B441,Q441)</f>
        <v>D</v>
      </c>
      <c r="S441" s="16"/>
    </row>
    <row r="442" spans="1:19" ht="15.6" x14ac:dyDescent="0.25">
      <c r="A442" s="9"/>
      <c r="B442" s="26"/>
      <c r="C442" s="23"/>
      <c r="D442" s="24"/>
      <c r="J442" s="15"/>
    </row>
    <row r="443" spans="1:19" ht="15.6" x14ac:dyDescent="0.25">
      <c r="A443" s="9"/>
      <c r="B443" s="27"/>
      <c r="C443" s="19" t="str">
        <f>+CONCATENATE(K443,".- ",G443)</f>
        <v xml:space="preserve">74.- </v>
      </c>
      <c r="D443" s="20"/>
      <c r="E443" s="9"/>
      <c r="F443" s="9"/>
      <c r="G443" s="36" t="str">
        <f>IF(J444="FIN","",LOOKUP(I443,DATOS!A:A,DATOS!G:G))</f>
        <v/>
      </c>
      <c r="H443" s="36">
        <f>IF(J444="FIN",0,LOOKUP(I443,DATOS!A:A,DATOS!N:N))</f>
        <v>0</v>
      </c>
      <c r="I443" s="31">
        <f>+I437+1</f>
        <v>308</v>
      </c>
      <c r="J443" s="56">
        <f>IF(LOOKUP(I443,DATOS!A:A,DATOS!C:C)=0,J437,(LOOKUP(I443,DATOS!A:A,DATOS!C:C)))</f>
        <v>5</v>
      </c>
      <c r="K443" s="18">
        <f>+K437+1</f>
        <v>74</v>
      </c>
      <c r="L443" s="16" t="s">
        <v>31</v>
      </c>
      <c r="M443" s="16" t="s">
        <v>32</v>
      </c>
      <c r="N443" s="16" t="s">
        <v>37</v>
      </c>
      <c r="O443" s="16" t="s">
        <v>33</v>
      </c>
      <c r="P443" s="16" t="s">
        <v>34</v>
      </c>
      <c r="Q443" s="16" t="s">
        <v>35</v>
      </c>
      <c r="R443" s="16" t="str">
        <f>CONCATENATE("X",H443)</f>
        <v>X0</v>
      </c>
      <c r="S443" s="16" t="s">
        <v>36</v>
      </c>
    </row>
    <row r="444" spans="1:19" ht="15.6" x14ac:dyDescent="0.25">
      <c r="A444" s="185">
        <f>IF($E$2="X",0,IF(K445&gt;2,H443,K445))</f>
        <v>0</v>
      </c>
      <c r="B444" s="25"/>
      <c r="C444" s="21" t="str">
        <f>+CONCATENATE(I444," ",G444)</f>
        <v xml:space="preserve">a) </v>
      </c>
      <c r="D444" s="22"/>
      <c r="G444" s="34" t="str">
        <f>IF(J444="FIN","",LOOKUP(I443,DATOS!A:A,DATOS!J:J))</f>
        <v/>
      </c>
      <c r="I444" s="31" t="s">
        <v>53</v>
      </c>
      <c r="J444" s="37" t="str">
        <f>IF(J438="FIN","FIN",IF(J443=J437,"","FIN"))</f>
        <v>FIN</v>
      </c>
      <c r="K444" s="16" t="s">
        <v>5</v>
      </c>
      <c r="L444" s="16">
        <f>IF(M444&gt;0,0,P444)</f>
        <v>0</v>
      </c>
      <c r="M444" s="16">
        <f>IF(P445&gt;0,1,0)</f>
        <v>0</v>
      </c>
      <c r="N444" s="16">
        <f>IF(M444=1,-1/COUNTA(Q444:Q447),0)</f>
        <v>0</v>
      </c>
      <c r="O444" s="16">
        <f>COUNTA(B444:B447)</f>
        <v>0</v>
      </c>
      <c r="P444" s="16">
        <f>COUNTIF(R444:R447,R443)</f>
        <v>0</v>
      </c>
      <c r="Q444" s="17" t="s">
        <v>0</v>
      </c>
      <c r="R444" s="16" t="str">
        <f>CONCATENATE(B444,Q444)</f>
        <v>A</v>
      </c>
      <c r="S444" s="16">
        <f>IF(P444&gt;0,P444+O444,O444*3)</f>
        <v>0</v>
      </c>
    </row>
    <row r="445" spans="1:19" ht="15.6" x14ac:dyDescent="0.25">
      <c r="A445" s="185"/>
      <c r="B445" s="25"/>
      <c r="C445" s="21" t="str">
        <f>+CONCATENATE(I445," ",G445)</f>
        <v xml:space="preserve">b) </v>
      </c>
      <c r="D445" s="22"/>
      <c r="G445" s="34" t="str">
        <f>IF(J444="FIN","",LOOKUP(I443,DATOS!A:A,DATOS!K:K))</f>
        <v/>
      </c>
      <c r="I445" s="31" t="s">
        <v>52</v>
      </c>
      <c r="K445" s="16">
        <f>S444</f>
        <v>0</v>
      </c>
      <c r="L445" s="16"/>
      <c r="M445" s="16"/>
      <c r="N445" s="16"/>
      <c r="O445" s="16"/>
      <c r="P445" s="16">
        <f>O444-P444</f>
        <v>0</v>
      </c>
      <c r="Q445" s="17" t="s">
        <v>1</v>
      </c>
      <c r="R445" s="16" t="str">
        <f>CONCATENATE(B445,Q445)</f>
        <v>B</v>
      </c>
      <c r="S445" s="16"/>
    </row>
    <row r="446" spans="1:19" ht="15.6" x14ac:dyDescent="0.25">
      <c r="A446" s="185"/>
      <c r="B446" s="25"/>
      <c r="C446" s="21" t="str">
        <f>+CONCATENATE(I446," ",G446)</f>
        <v xml:space="preserve">c) </v>
      </c>
      <c r="D446" s="22"/>
      <c r="G446" s="34" t="str">
        <f>IF(J444="FIN","",LOOKUP(I443,DATOS!A:A,DATOS!L:L))</f>
        <v/>
      </c>
      <c r="I446" s="31" t="s">
        <v>51</v>
      </c>
      <c r="K446" s="16"/>
      <c r="L446" s="16"/>
      <c r="M446" s="16"/>
      <c r="N446" s="16"/>
      <c r="O446" s="16"/>
      <c r="P446" s="16"/>
      <c r="Q446" s="17" t="s">
        <v>2</v>
      </c>
      <c r="R446" s="16" t="str">
        <f>CONCATENATE(B446,Q446)</f>
        <v>C</v>
      </c>
      <c r="S446" s="16"/>
    </row>
    <row r="447" spans="1:19" ht="15.6" x14ac:dyDescent="0.25">
      <c r="A447" s="185"/>
      <c r="B447" s="25"/>
      <c r="C447" s="21" t="str">
        <f>+CONCATENATE(I447," ",G447)</f>
        <v xml:space="preserve">d) </v>
      </c>
      <c r="D447" s="22"/>
      <c r="G447" s="34" t="str">
        <f>IF(J444="FIN","",LOOKUP(I443,DATOS!A:A,DATOS!M:M))</f>
        <v/>
      </c>
      <c r="I447" s="31" t="s">
        <v>43</v>
      </c>
      <c r="K447" s="16"/>
      <c r="L447" s="16"/>
      <c r="M447" s="16"/>
      <c r="N447" s="16"/>
      <c r="O447" s="16"/>
      <c r="P447" s="16"/>
      <c r="Q447" s="17" t="s">
        <v>3</v>
      </c>
      <c r="R447" s="16" t="str">
        <f>CONCATENATE(B447,Q447)</f>
        <v>D</v>
      </c>
      <c r="S447" s="16"/>
    </row>
    <row r="448" spans="1:19" ht="15.6" x14ac:dyDescent="0.25">
      <c r="A448" s="9"/>
      <c r="B448" s="26"/>
      <c r="C448" s="23"/>
      <c r="D448" s="24"/>
      <c r="J448" s="15"/>
    </row>
    <row r="449" spans="1:19" ht="15.6" x14ac:dyDescent="0.25">
      <c r="A449" s="9"/>
      <c r="B449" s="27"/>
      <c r="C449" s="19" t="str">
        <f>+CONCATENATE(K449,".- ",G449)</f>
        <v xml:space="preserve">75.- </v>
      </c>
      <c r="D449" s="20"/>
      <c r="E449" s="9"/>
      <c r="F449" s="9"/>
      <c r="G449" s="36" t="str">
        <f>IF(J450="FIN","",LOOKUP(I449,DATOS!A:A,DATOS!G:G))</f>
        <v/>
      </c>
      <c r="H449" s="36">
        <f>IF(J450="FIN",0,LOOKUP(I449,DATOS!A:A,DATOS!N:N))</f>
        <v>0</v>
      </c>
      <c r="I449" s="31">
        <f>+I443+1</f>
        <v>309</v>
      </c>
      <c r="J449" s="56">
        <f>IF(LOOKUP(I449,DATOS!A:A,DATOS!C:C)=0,J443,(LOOKUP(I449,DATOS!A:A,DATOS!C:C)))</f>
        <v>5</v>
      </c>
      <c r="K449" s="18">
        <f>+K443+1</f>
        <v>75</v>
      </c>
      <c r="L449" s="16" t="s">
        <v>31</v>
      </c>
      <c r="M449" s="16" t="s">
        <v>32</v>
      </c>
      <c r="N449" s="16" t="s">
        <v>37</v>
      </c>
      <c r="O449" s="16" t="s">
        <v>33</v>
      </c>
      <c r="P449" s="16" t="s">
        <v>34</v>
      </c>
      <c r="Q449" s="16" t="s">
        <v>35</v>
      </c>
      <c r="R449" s="16" t="str">
        <f>CONCATENATE("X",H449)</f>
        <v>X0</v>
      </c>
      <c r="S449" s="16" t="s">
        <v>36</v>
      </c>
    </row>
    <row r="450" spans="1:19" ht="15.6" x14ac:dyDescent="0.25">
      <c r="A450" s="185">
        <f>IF($E$2="X",0,IF(K451&gt;2,H449,K451))</f>
        <v>0</v>
      </c>
      <c r="B450" s="25"/>
      <c r="C450" s="21" t="str">
        <f>+CONCATENATE(I450," ",G450)</f>
        <v xml:space="preserve">a) </v>
      </c>
      <c r="D450" s="22"/>
      <c r="G450" s="34" t="str">
        <f>IF(J450="FIN","",LOOKUP(I449,DATOS!A:A,DATOS!J:J))</f>
        <v/>
      </c>
      <c r="I450" s="31" t="s">
        <v>53</v>
      </c>
      <c r="J450" s="37" t="str">
        <f>IF(J444="FIN","FIN",IF(J449=J443,"","FIN"))</f>
        <v>FIN</v>
      </c>
      <c r="K450" s="16" t="s">
        <v>5</v>
      </c>
      <c r="L450" s="16">
        <f>IF(M450&gt;0,0,P450)</f>
        <v>0</v>
      </c>
      <c r="M450" s="16">
        <f>IF(P451&gt;0,1,0)</f>
        <v>0</v>
      </c>
      <c r="N450" s="16">
        <f>IF(M450=1,-1/COUNTA(Q450:Q453),0)</f>
        <v>0</v>
      </c>
      <c r="O450" s="16">
        <f>COUNTA(B450:B453)</f>
        <v>0</v>
      </c>
      <c r="P450" s="16">
        <f>COUNTIF(R450:R453,R449)</f>
        <v>0</v>
      </c>
      <c r="Q450" s="17" t="s">
        <v>0</v>
      </c>
      <c r="R450" s="16" t="str">
        <f>CONCATENATE(B450,Q450)</f>
        <v>A</v>
      </c>
      <c r="S450" s="16">
        <f>IF(P450&gt;0,P450+O450,O450*3)</f>
        <v>0</v>
      </c>
    </row>
    <row r="451" spans="1:19" ht="15.6" x14ac:dyDescent="0.25">
      <c r="A451" s="185"/>
      <c r="B451" s="25"/>
      <c r="C451" s="21" t="str">
        <f>+CONCATENATE(I451," ",G451)</f>
        <v xml:space="preserve">b) </v>
      </c>
      <c r="D451" s="22"/>
      <c r="G451" s="34" t="str">
        <f>IF(J450="FIN","",LOOKUP(I449,DATOS!A:A,DATOS!K:K))</f>
        <v/>
      </c>
      <c r="I451" s="31" t="s">
        <v>52</v>
      </c>
      <c r="K451" s="16">
        <f>S450</f>
        <v>0</v>
      </c>
      <c r="L451" s="16"/>
      <c r="M451" s="16"/>
      <c r="N451" s="16"/>
      <c r="O451" s="16"/>
      <c r="P451" s="16">
        <f>O450-P450</f>
        <v>0</v>
      </c>
      <c r="Q451" s="17" t="s">
        <v>1</v>
      </c>
      <c r="R451" s="16" t="str">
        <f>CONCATENATE(B451,Q451)</f>
        <v>B</v>
      </c>
      <c r="S451" s="16"/>
    </row>
    <row r="452" spans="1:19" ht="15.6" x14ac:dyDescent="0.25">
      <c r="A452" s="185"/>
      <c r="B452" s="25"/>
      <c r="C452" s="21" t="str">
        <f>+CONCATENATE(I452," ",G452)</f>
        <v xml:space="preserve">c) </v>
      </c>
      <c r="D452" s="22"/>
      <c r="G452" s="34" t="str">
        <f>IF(J450="FIN","",LOOKUP(I449,DATOS!A:A,DATOS!L:L))</f>
        <v/>
      </c>
      <c r="I452" s="31" t="s">
        <v>51</v>
      </c>
      <c r="K452" s="16"/>
      <c r="L452" s="16"/>
      <c r="M452" s="16"/>
      <c r="N452" s="16"/>
      <c r="O452" s="16"/>
      <c r="P452" s="16"/>
      <c r="Q452" s="17" t="s">
        <v>2</v>
      </c>
      <c r="R452" s="16" t="str">
        <f>CONCATENATE(B452,Q452)</f>
        <v>C</v>
      </c>
      <c r="S452" s="16"/>
    </row>
    <row r="453" spans="1:19" ht="15.6" x14ac:dyDescent="0.25">
      <c r="A453" s="185"/>
      <c r="B453" s="25"/>
      <c r="C453" s="21" t="str">
        <f>+CONCATENATE(I453," ",G453)</f>
        <v xml:space="preserve">d) </v>
      </c>
      <c r="D453" s="22"/>
      <c r="G453" s="34" t="str">
        <f>IF(J450="FIN","",LOOKUP(I449,DATOS!A:A,DATOS!M:M))</f>
        <v/>
      </c>
      <c r="I453" s="31" t="s">
        <v>43</v>
      </c>
      <c r="K453" s="16"/>
      <c r="L453" s="16"/>
      <c r="M453" s="16"/>
      <c r="N453" s="16"/>
      <c r="O453" s="16"/>
      <c r="P453" s="16"/>
      <c r="Q453" s="17" t="s">
        <v>3</v>
      </c>
      <c r="R453" s="16" t="str">
        <f>CONCATENATE(B453,Q453)</f>
        <v>D</v>
      </c>
      <c r="S453" s="16"/>
    </row>
    <row r="454" spans="1:19" ht="15.6" x14ac:dyDescent="0.25">
      <c r="A454" s="9"/>
      <c r="B454" s="26"/>
      <c r="C454" s="23"/>
      <c r="D454" s="24"/>
      <c r="J454" s="15"/>
    </row>
    <row r="455" spans="1:19" ht="15.6" x14ac:dyDescent="0.25">
      <c r="A455" s="9"/>
      <c r="B455" s="27"/>
      <c r="C455" s="19" t="str">
        <f>+CONCATENATE(K455,".- ",G455)</f>
        <v xml:space="preserve">76.- </v>
      </c>
      <c r="D455" s="20"/>
      <c r="E455" s="9"/>
      <c r="F455" s="9"/>
      <c r="G455" s="36" t="str">
        <f>IF(J456="FIN","",LOOKUP(I455,DATOS!A:A,DATOS!G:G))</f>
        <v/>
      </c>
      <c r="H455" s="36">
        <f>IF(J456="FIN",0,LOOKUP(I455,DATOS!A:A,DATOS!N:N))</f>
        <v>0</v>
      </c>
      <c r="I455" s="31">
        <f>+I449+1</f>
        <v>310</v>
      </c>
      <c r="J455" s="56">
        <f>IF(LOOKUP(I455,DATOS!A:A,DATOS!C:C)=0,J449,(LOOKUP(I455,DATOS!A:A,DATOS!C:C)))</f>
        <v>5</v>
      </c>
      <c r="K455" s="18">
        <f>+K449+1</f>
        <v>76</v>
      </c>
      <c r="L455" s="16" t="s">
        <v>31</v>
      </c>
      <c r="M455" s="16" t="s">
        <v>32</v>
      </c>
      <c r="N455" s="16" t="s">
        <v>37</v>
      </c>
      <c r="O455" s="16" t="s">
        <v>33</v>
      </c>
      <c r="P455" s="16" t="s">
        <v>34</v>
      </c>
      <c r="Q455" s="16" t="s">
        <v>35</v>
      </c>
      <c r="R455" s="16" t="str">
        <f>CONCATENATE("X",H455)</f>
        <v>X0</v>
      </c>
      <c r="S455" s="16" t="s">
        <v>36</v>
      </c>
    </row>
    <row r="456" spans="1:19" ht="15.6" x14ac:dyDescent="0.25">
      <c r="A456" s="185">
        <f>IF($E$2="X",0,IF(K457&gt;2,H455,K457))</f>
        <v>0</v>
      </c>
      <c r="B456" s="25"/>
      <c r="C456" s="21" t="str">
        <f>+CONCATENATE(I456," ",G456)</f>
        <v xml:space="preserve">a) </v>
      </c>
      <c r="D456" s="22"/>
      <c r="G456" s="34" t="str">
        <f>IF(J456="FIN","",LOOKUP(I455,DATOS!A:A,DATOS!J:J))</f>
        <v/>
      </c>
      <c r="I456" s="31" t="s">
        <v>53</v>
      </c>
      <c r="J456" s="37" t="str">
        <f>IF(J450="FIN","FIN",IF(J455=J449,"","FIN"))</f>
        <v>FIN</v>
      </c>
      <c r="K456" s="16" t="s">
        <v>5</v>
      </c>
      <c r="L456" s="16">
        <f>IF(M456&gt;0,0,P456)</f>
        <v>0</v>
      </c>
      <c r="M456" s="16">
        <f>IF(P457&gt;0,1,0)</f>
        <v>0</v>
      </c>
      <c r="N456" s="16">
        <f>IF(M456=1,-1/COUNTA(Q456:Q459),0)</f>
        <v>0</v>
      </c>
      <c r="O456" s="16">
        <f>COUNTA(B456:B459)</f>
        <v>0</v>
      </c>
      <c r="P456" s="16">
        <f>COUNTIF(R456:R459,R455)</f>
        <v>0</v>
      </c>
      <c r="Q456" s="17" t="s">
        <v>0</v>
      </c>
      <c r="R456" s="16" t="str">
        <f>CONCATENATE(B456,Q456)</f>
        <v>A</v>
      </c>
      <c r="S456" s="16">
        <f>IF(P456&gt;0,P456+O456,O456*3)</f>
        <v>0</v>
      </c>
    </row>
    <row r="457" spans="1:19" ht="15.6" x14ac:dyDescent="0.25">
      <c r="A457" s="185"/>
      <c r="B457" s="25"/>
      <c r="C457" s="21" t="str">
        <f>+CONCATENATE(I457," ",G457)</f>
        <v xml:space="preserve">b) </v>
      </c>
      <c r="D457" s="22"/>
      <c r="G457" s="34" t="str">
        <f>IF(J456="FIN","",LOOKUP(I455,DATOS!A:A,DATOS!K:K))</f>
        <v/>
      </c>
      <c r="I457" s="31" t="s">
        <v>52</v>
      </c>
      <c r="K457" s="16">
        <f>S456</f>
        <v>0</v>
      </c>
      <c r="L457" s="16"/>
      <c r="M457" s="16"/>
      <c r="N457" s="16"/>
      <c r="O457" s="16"/>
      <c r="P457" s="16">
        <f>O456-P456</f>
        <v>0</v>
      </c>
      <c r="Q457" s="17" t="s">
        <v>1</v>
      </c>
      <c r="R457" s="16" t="str">
        <f>CONCATENATE(B457,Q457)</f>
        <v>B</v>
      </c>
      <c r="S457" s="16"/>
    </row>
    <row r="458" spans="1:19" ht="15.6" x14ac:dyDescent="0.25">
      <c r="A458" s="185"/>
      <c r="B458" s="25"/>
      <c r="C458" s="21" t="str">
        <f>+CONCATENATE(I458," ",G458)</f>
        <v xml:space="preserve">c) </v>
      </c>
      <c r="D458" s="22"/>
      <c r="G458" s="34" t="str">
        <f>IF(J456="FIN","",LOOKUP(I455,DATOS!A:A,DATOS!L:L))</f>
        <v/>
      </c>
      <c r="I458" s="31" t="s">
        <v>51</v>
      </c>
      <c r="K458" s="16"/>
      <c r="L458" s="16"/>
      <c r="M458" s="16"/>
      <c r="N458" s="16"/>
      <c r="O458" s="16"/>
      <c r="P458" s="16"/>
      <c r="Q458" s="17" t="s">
        <v>2</v>
      </c>
      <c r="R458" s="16" t="str">
        <f>CONCATENATE(B458,Q458)</f>
        <v>C</v>
      </c>
      <c r="S458" s="16"/>
    </row>
    <row r="459" spans="1:19" ht="15.6" x14ac:dyDescent="0.25">
      <c r="A459" s="185"/>
      <c r="B459" s="25"/>
      <c r="C459" s="21" t="str">
        <f>+CONCATENATE(I459," ",G459)</f>
        <v xml:space="preserve">d) </v>
      </c>
      <c r="D459" s="22"/>
      <c r="G459" s="34" t="str">
        <f>IF(J456="FIN","",LOOKUP(I455,DATOS!A:A,DATOS!M:M))</f>
        <v/>
      </c>
      <c r="I459" s="31" t="s">
        <v>43</v>
      </c>
      <c r="K459" s="16"/>
      <c r="L459" s="16"/>
      <c r="M459" s="16"/>
      <c r="N459" s="16"/>
      <c r="O459" s="16"/>
      <c r="P459" s="16"/>
      <c r="Q459" s="17" t="s">
        <v>3</v>
      </c>
      <c r="R459" s="16" t="str">
        <f>CONCATENATE(B459,Q459)</f>
        <v>D</v>
      </c>
      <c r="S459" s="16"/>
    </row>
    <row r="460" spans="1:19" ht="15.6" x14ac:dyDescent="0.25">
      <c r="A460" s="9"/>
      <c r="B460" s="26"/>
      <c r="C460" s="23"/>
      <c r="D460" s="24"/>
      <c r="J460" s="15"/>
    </row>
    <row r="461" spans="1:19" ht="15.6" x14ac:dyDescent="0.25">
      <c r="A461" s="9"/>
      <c r="B461" s="27"/>
      <c r="C461" s="19" t="str">
        <f>+CONCATENATE(K461,".- ",G461)</f>
        <v xml:space="preserve">77.- </v>
      </c>
      <c r="D461" s="20"/>
      <c r="E461" s="9"/>
      <c r="F461" s="9"/>
      <c r="G461" s="36" t="str">
        <f>IF(J462="FIN","",LOOKUP(I461,DATOS!A:A,DATOS!G:G))</f>
        <v/>
      </c>
      <c r="H461" s="36">
        <f>IF(J462="FIN",0,LOOKUP(I461,DATOS!A:A,DATOS!N:N))</f>
        <v>0</v>
      </c>
      <c r="I461" s="31">
        <f>+I455+1</f>
        <v>311</v>
      </c>
      <c r="J461" s="56">
        <f>IF(LOOKUP(I461,DATOS!A:A,DATOS!C:C)=0,J455,(LOOKUP(I461,DATOS!A:A,DATOS!C:C)))</f>
        <v>5</v>
      </c>
      <c r="K461" s="18">
        <f>+K455+1</f>
        <v>77</v>
      </c>
      <c r="L461" s="16" t="s">
        <v>31</v>
      </c>
      <c r="M461" s="16" t="s">
        <v>32</v>
      </c>
      <c r="N461" s="16" t="s">
        <v>37</v>
      </c>
      <c r="O461" s="16" t="s">
        <v>33</v>
      </c>
      <c r="P461" s="16" t="s">
        <v>34</v>
      </c>
      <c r="Q461" s="16" t="s">
        <v>35</v>
      </c>
      <c r="R461" s="16" t="str">
        <f>CONCATENATE("X",H461)</f>
        <v>X0</v>
      </c>
      <c r="S461" s="16" t="s">
        <v>36</v>
      </c>
    </row>
    <row r="462" spans="1:19" ht="15.6" x14ac:dyDescent="0.25">
      <c r="A462" s="185">
        <f>IF($E$2="X",0,IF(K463&gt;2,H461,K463))</f>
        <v>0</v>
      </c>
      <c r="B462" s="25"/>
      <c r="C462" s="21" t="str">
        <f>+CONCATENATE(I462," ",G462)</f>
        <v xml:space="preserve">a) </v>
      </c>
      <c r="D462" s="22"/>
      <c r="G462" s="34" t="str">
        <f>IF(J462="FIN","",LOOKUP(I461,DATOS!A:A,DATOS!J:J))</f>
        <v/>
      </c>
      <c r="I462" s="31" t="s">
        <v>53</v>
      </c>
      <c r="J462" s="37" t="str">
        <f>IF(J456="FIN","FIN",IF(J461=J455,"","FIN"))</f>
        <v>FIN</v>
      </c>
      <c r="K462" s="16" t="s">
        <v>5</v>
      </c>
      <c r="L462" s="16">
        <f>IF(M462&gt;0,0,P462)</f>
        <v>0</v>
      </c>
      <c r="M462" s="16">
        <f>IF(P463&gt;0,1,0)</f>
        <v>0</v>
      </c>
      <c r="N462" s="16">
        <f>IF(M462=1,-1/COUNTA(Q462:Q465),0)</f>
        <v>0</v>
      </c>
      <c r="O462" s="16">
        <f>COUNTA(B462:B465)</f>
        <v>0</v>
      </c>
      <c r="P462" s="16">
        <f>COUNTIF(R462:R465,R461)</f>
        <v>0</v>
      </c>
      <c r="Q462" s="17" t="s">
        <v>0</v>
      </c>
      <c r="R462" s="16" t="str">
        <f>CONCATENATE(B462,Q462)</f>
        <v>A</v>
      </c>
      <c r="S462" s="16">
        <f>IF(P462&gt;0,P462+O462,O462*3)</f>
        <v>0</v>
      </c>
    </row>
    <row r="463" spans="1:19" ht="15.6" x14ac:dyDescent="0.25">
      <c r="A463" s="185"/>
      <c r="B463" s="25"/>
      <c r="C463" s="21" t="str">
        <f>+CONCATENATE(I463," ",G463)</f>
        <v xml:space="preserve">b) </v>
      </c>
      <c r="D463" s="22"/>
      <c r="G463" s="34" t="str">
        <f>IF(J462="FIN","",LOOKUP(I461,DATOS!A:A,DATOS!K:K))</f>
        <v/>
      </c>
      <c r="I463" s="31" t="s">
        <v>52</v>
      </c>
      <c r="K463" s="16">
        <f>S462</f>
        <v>0</v>
      </c>
      <c r="L463" s="16"/>
      <c r="M463" s="16"/>
      <c r="N463" s="16"/>
      <c r="O463" s="16"/>
      <c r="P463" s="16">
        <f>O462-P462</f>
        <v>0</v>
      </c>
      <c r="Q463" s="17" t="s">
        <v>1</v>
      </c>
      <c r="R463" s="16" t="str">
        <f>CONCATENATE(B463,Q463)</f>
        <v>B</v>
      </c>
      <c r="S463" s="16"/>
    </row>
    <row r="464" spans="1:19" ht="15.6" x14ac:dyDescent="0.25">
      <c r="A464" s="185"/>
      <c r="B464" s="25"/>
      <c r="C464" s="21" t="str">
        <f>+CONCATENATE(I464," ",G464)</f>
        <v xml:space="preserve">c) </v>
      </c>
      <c r="D464" s="22"/>
      <c r="G464" s="34" t="str">
        <f>IF(J462="FIN","",LOOKUP(I461,DATOS!A:A,DATOS!L:L))</f>
        <v/>
      </c>
      <c r="I464" s="31" t="s">
        <v>51</v>
      </c>
      <c r="K464" s="16"/>
      <c r="L464" s="16"/>
      <c r="M464" s="16"/>
      <c r="N464" s="16"/>
      <c r="O464" s="16"/>
      <c r="P464" s="16"/>
      <c r="Q464" s="17" t="s">
        <v>2</v>
      </c>
      <c r="R464" s="16" t="str">
        <f>CONCATENATE(B464,Q464)</f>
        <v>C</v>
      </c>
      <c r="S464" s="16"/>
    </row>
    <row r="465" spans="1:19" ht="15.6" x14ac:dyDescent="0.25">
      <c r="A465" s="185"/>
      <c r="B465" s="25"/>
      <c r="C465" s="21" t="str">
        <f>+CONCATENATE(I465," ",G465)</f>
        <v xml:space="preserve">d) </v>
      </c>
      <c r="D465" s="22"/>
      <c r="G465" s="34" t="str">
        <f>IF(J462="FIN","",LOOKUP(I461,DATOS!A:A,DATOS!M:M))</f>
        <v/>
      </c>
      <c r="I465" s="31" t="s">
        <v>43</v>
      </c>
      <c r="K465" s="16"/>
      <c r="L465" s="16"/>
      <c r="M465" s="16"/>
      <c r="N465" s="16"/>
      <c r="O465" s="16"/>
      <c r="P465" s="16"/>
      <c r="Q465" s="17" t="s">
        <v>3</v>
      </c>
      <c r="R465" s="16" t="str">
        <f>CONCATENATE(B465,Q465)</f>
        <v>D</v>
      </c>
      <c r="S465" s="16"/>
    </row>
    <row r="466" spans="1:19" ht="15.6" x14ac:dyDescent="0.25">
      <c r="A466" s="9"/>
      <c r="B466" s="26"/>
      <c r="C466" s="23"/>
      <c r="D466" s="24"/>
      <c r="J466" s="15"/>
    </row>
    <row r="467" spans="1:19" ht="15.6" x14ac:dyDescent="0.25">
      <c r="A467" s="9"/>
      <c r="B467" s="27"/>
      <c r="C467" s="19" t="str">
        <f>+CONCATENATE(K467,".- ",G467)</f>
        <v xml:space="preserve">78.- </v>
      </c>
      <c r="D467" s="20"/>
      <c r="E467" s="9"/>
      <c r="F467" s="9"/>
      <c r="G467" s="36" t="str">
        <f>IF(J468="FIN","",LOOKUP(I467,DATOS!A:A,DATOS!G:G))</f>
        <v/>
      </c>
      <c r="H467" s="36">
        <f>IF(J468="FIN",0,LOOKUP(I467,DATOS!A:A,DATOS!N:N))</f>
        <v>0</v>
      </c>
      <c r="I467" s="31">
        <f>+I461+1</f>
        <v>312</v>
      </c>
      <c r="J467" s="56">
        <f>IF(LOOKUP(I467,DATOS!A:A,DATOS!C:C)=0,J461,(LOOKUP(I467,DATOS!A:A,DATOS!C:C)))</f>
        <v>5</v>
      </c>
      <c r="K467" s="18">
        <f>+K461+1</f>
        <v>78</v>
      </c>
      <c r="L467" s="16" t="s">
        <v>31</v>
      </c>
      <c r="M467" s="16" t="s">
        <v>32</v>
      </c>
      <c r="N467" s="16" t="s">
        <v>37</v>
      </c>
      <c r="O467" s="16" t="s">
        <v>33</v>
      </c>
      <c r="P467" s="16" t="s">
        <v>34</v>
      </c>
      <c r="Q467" s="16" t="s">
        <v>35</v>
      </c>
      <c r="R467" s="16" t="str">
        <f>CONCATENATE("X",H467)</f>
        <v>X0</v>
      </c>
      <c r="S467" s="16" t="s">
        <v>36</v>
      </c>
    </row>
    <row r="468" spans="1:19" ht="15.6" x14ac:dyDescent="0.25">
      <c r="A468" s="185">
        <f>IF($E$2="X",0,IF(K469&gt;2,H467,K469))</f>
        <v>0</v>
      </c>
      <c r="B468" s="25"/>
      <c r="C468" s="21" t="str">
        <f>+CONCATENATE(I468," ",G468)</f>
        <v xml:space="preserve">a) </v>
      </c>
      <c r="D468" s="22"/>
      <c r="G468" s="34" t="str">
        <f>IF(J468="FIN","",LOOKUP(I467,DATOS!A:A,DATOS!J:J))</f>
        <v/>
      </c>
      <c r="I468" s="31" t="s">
        <v>53</v>
      </c>
      <c r="J468" s="37" t="str">
        <f>IF(J462="FIN","FIN",IF(J467=J461,"","FIN"))</f>
        <v>FIN</v>
      </c>
      <c r="K468" s="16" t="s">
        <v>5</v>
      </c>
      <c r="L468" s="16">
        <f>IF(M468&gt;0,0,P468)</f>
        <v>0</v>
      </c>
      <c r="M468" s="16">
        <f>IF(P469&gt;0,1,0)</f>
        <v>0</v>
      </c>
      <c r="N468" s="16">
        <f>IF(M468=1,-1/COUNTA(Q468:Q471),0)</f>
        <v>0</v>
      </c>
      <c r="O468" s="16">
        <f>COUNTA(B468:B471)</f>
        <v>0</v>
      </c>
      <c r="P468" s="16">
        <f>COUNTIF(R468:R471,R467)</f>
        <v>0</v>
      </c>
      <c r="Q468" s="17" t="s">
        <v>0</v>
      </c>
      <c r="R468" s="16" t="str">
        <f>CONCATENATE(B468,Q468)</f>
        <v>A</v>
      </c>
      <c r="S468" s="16">
        <f>IF(P468&gt;0,P468+O468,O468*3)</f>
        <v>0</v>
      </c>
    </row>
    <row r="469" spans="1:19" ht="15.6" x14ac:dyDescent="0.25">
      <c r="A469" s="185"/>
      <c r="B469" s="25"/>
      <c r="C469" s="21" t="str">
        <f>+CONCATENATE(I469," ",G469)</f>
        <v xml:space="preserve">b) </v>
      </c>
      <c r="D469" s="22"/>
      <c r="G469" s="34" t="str">
        <f>IF(J468="FIN","",LOOKUP(I467,DATOS!A:A,DATOS!K:K))</f>
        <v/>
      </c>
      <c r="I469" s="31" t="s">
        <v>52</v>
      </c>
      <c r="K469" s="16">
        <f>S468</f>
        <v>0</v>
      </c>
      <c r="L469" s="16"/>
      <c r="M469" s="16"/>
      <c r="N469" s="16"/>
      <c r="O469" s="16"/>
      <c r="P469" s="16">
        <f>O468-P468</f>
        <v>0</v>
      </c>
      <c r="Q469" s="17" t="s">
        <v>1</v>
      </c>
      <c r="R469" s="16" t="str">
        <f>CONCATENATE(B469,Q469)</f>
        <v>B</v>
      </c>
      <c r="S469" s="16"/>
    </row>
    <row r="470" spans="1:19" ht="15.6" x14ac:dyDescent="0.25">
      <c r="A470" s="185"/>
      <c r="B470" s="25"/>
      <c r="C470" s="21" t="str">
        <f>+CONCATENATE(I470," ",G470)</f>
        <v xml:space="preserve">c) </v>
      </c>
      <c r="D470" s="22"/>
      <c r="G470" s="34" t="str">
        <f>IF(J468="FIN","",LOOKUP(I467,DATOS!A:A,DATOS!L:L))</f>
        <v/>
      </c>
      <c r="I470" s="31" t="s">
        <v>51</v>
      </c>
      <c r="K470" s="16"/>
      <c r="L470" s="16"/>
      <c r="M470" s="16"/>
      <c r="N470" s="16"/>
      <c r="O470" s="16"/>
      <c r="P470" s="16"/>
      <c r="Q470" s="17" t="s">
        <v>2</v>
      </c>
      <c r="R470" s="16" t="str">
        <f>CONCATENATE(B470,Q470)</f>
        <v>C</v>
      </c>
      <c r="S470" s="16"/>
    </row>
    <row r="471" spans="1:19" ht="15.6" x14ac:dyDescent="0.25">
      <c r="A471" s="185"/>
      <c r="B471" s="25"/>
      <c r="C471" s="21" t="str">
        <f>+CONCATENATE(I471," ",G471)</f>
        <v xml:space="preserve">d) </v>
      </c>
      <c r="D471" s="22"/>
      <c r="G471" s="34" t="str">
        <f>IF(J468="FIN","",LOOKUP(I467,DATOS!A:A,DATOS!M:M))</f>
        <v/>
      </c>
      <c r="I471" s="31" t="s">
        <v>43</v>
      </c>
      <c r="K471" s="16"/>
      <c r="L471" s="16"/>
      <c r="M471" s="16"/>
      <c r="N471" s="16"/>
      <c r="O471" s="16"/>
      <c r="P471" s="16"/>
      <c r="Q471" s="17" t="s">
        <v>3</v>
      </c>
      <c r="R471" s="16" t="str">
        <f>CONCATENATE(B471,Q471)</f>
        <v>D</v>
      </c>
      <c r="S471" s="16"/>
    </row>
    <row r="472" spans="1:19" ht="15.6" x14ac:dyDescent="0.25">
      <c r="A472" s="9"/>
      <c r="B472" s="26"/>
      <c r="C472" s="23"/>
      <c r="D472" s="24"/>
      <c r="J472" s="15"/>
    </row>
    <row r="473" spans="1:19" ht="15.6" x14ac:dyDescent="0.25">
      <c r="A473" s="9"/>
      <c r="B473" s="27"/>
      <c r="C473" s="19" t="str">
        <f>+CONCATENATE(K473,".- ",G473)</f>
        <v xml:space="preserve">79.- </v>
      </c>
      <c r="D473" s="20"/>
      <c r="E473" s="9"/>
      <c r="F473" s="9"/>
      <c r="G473" s="36" t="str">
        <f>IF(J474="FIN","",LOOKUP(I473,DATOS!A:A,DATOS!G:G))</f>
        <v/>
      </c>
      <c r="H473" s="36">
        <f>IF(J474="FIN",0,LOOKUP(I473,DATOS!A:A,DATOS!N:N))</f>
        <v>0</v>
      </c>
      <c r="I473" s="31">
        <f>+I467+1</f>
        <v>313</v>
      </c>
      <c r="J473" s="56">
        <f>IF(LOOKUP(I473,DATOS!A:A,DATOS!C:C)=0,J467,(LOOKUP(I473,DATOS!A:A,DATOS!C:C)))</f>
        <v>5</v>
      </c>
      <c r="K473" s="18">
        <f>+K467+1</f>
        <v>79</v>
      </c>
      <c r="L473" s="16" t="s">
        <v>31</v>
      </c>
      <c r="M473" s="16" t="s">
        <v>32</v>
      </c>
      <c r="N473" s="16" t="s">
        <v>37</v>
      </c>
      <c r="O473" s="16" t="s">
        <v>33</v>
      </c>
      <c r="P473" s="16" t="s">
        <v>34</v>
      </c>
      <c r="Q473" s="16" t="s">
        <v>35</v>
      </c>
      <c r="R473" s="16" t="str">
        <f>CONCATENATE("X",H473)</f>
        <v>X0</v>
      </c>
      <c r="S473" s="16" t="s">
        <v>36</v>
      </c>
    </row>
    <row r="474" spans="1:19" ht="15.6" x14ac:dyDescent="0.25">
      <c r="A474" s="185">
        <f>IF($E$2="X",0,IF(K475&gt;2,H473,K475))</f>
        <v>0</v>
      </c>
      <c r="B474" s="25"/>
      <c r="C474" s="21" t="str">
        <f>+CONCATENATE(I474," ",G474)</f>
        <v xml:space="preserve">a) </v>
      </c>
      <c r="D474" s="22"/>
      <c r="G474" s="34" t="str">
        <f>IF(J474="FIN","",LOOKUP(I473,DATOS!A:A,DATOS!J:J))</f>
        <v/>
      </c>
      <c r="I474" s="31" t="s">
        <v>53</v>
      </c>
      <c r="J474" s="37" t="str">
        <f>IF(J468="FIN","FIN",IF(J473=J467,"","FIN"))</f>
        <v>FIN</v>
      </c>
      <c r="K474" s="16" t="s">
        <v>5</v>
      </c>
      <c r="L474" s="16">
        <f>IF(M474&gt;0,0,P474)</f>
        <v>0</v>
      </c>
      <c r="M474" s="16">
        <f>IF(P475&gt;0,1,0)</f>
        <v>0</v>
      </c>
      <c r="N474" s="16">
        <f>IF(M474=1,-1/COUNTA(Q474:Q477),0)</f>
        <v>0</v>
      </c>
      <c r="O474" s="16">
        <f>COUNTA(B474:B477)</f>
        <v>0</v>
      </c>
      <c r="P474" s="16">
        <f>COUNTIF(R474:R477,R473)</f>
        <v>0</v>
      </c>
      <c r="Q474" s="17" t="s">
        <v>0</v>
      </c>
      <c r="R474" s="16" t="str">
        <f>CONCATENATE(B474,Q474)</f>
        <v>A</v>
      </c>
      <c r="S474" s="16">
        <f>IF(P474&gt;0,P474+O474,O474*3)</f>
        <v>0</v>
      </c>
    </row>
    <row r="475" spans="1:19" ht="15.6" x14ac:dyDescent="0.25">
      <c r="A475" s="185"/>
      <c r="B475" s="25"/>
      <c r="C475" s="21" t="str">
        <f>+CONCATENATE(I475," ",G475)</f>
        <v xml:space="preserve">b) </v>
      </c>
      <c r="D475" s="22"/>
      <c r="G475" s="34" t="str">
        <f>IF(J474="FIN","",LOOKUP(I473,DATOS!A:A,DATOS!K:K))</f>
        <v/>
      </c>
      <c r="I475" s="31" t="s">
        <v>52</v>
      </c>
      <c r="K475" s="16">
        <f>S474</f>
        <v>0</v>
      </c>
      <c r="L475" s="16"/>
      <c r="M475" s="16"/>
      <c r="N475" s="16"/>
      <c r="O475" s="16"/>
      <c r="P475" s="16">
        <f>O474-P474</f>
        <v>0</v>
      </c>
      <c r="Q475" s="17" t="s">
        <v>1</v>
      </c>
      <c r="R475" s="16" t="str">
        <f>CONCATENATE(B475,Q475)</f>
        <v>B</v>
      </c>
      <c r="S475" s="16"/>
    </row>
    <row r="476" spans="1:19" ht="15.6" x14ac:dyDescent="0.25">
      <c r="A476" s="185"/>
      <c r="B476" s="25"/>
      <c r="C476" s="21" t="str">
        <f>+CONCATENATE(I476," ",G476)</f>
        <v xml:space="preserve">c) </v>
      </c>
      <c r="D476" s="22"/>
      <c r="G476" s="34" t="str">
        <f>IF(J474="FIN","",LOOKUP(I473,DATOS!A:A,DATOS!L:L))</f>
        <v/>
      </c>
      <c r="I476" s="31" t="s">
        <v>51</v>
      </c>
      <c r="K476" s="16"/>
      <c r="L476" s="16"/>
      <c r="M476" s="16"/>
      <c r="N476" s="16"/>
      <c r="O476" s="16"/>
      <c r="P476" s="16"/>
      <c r="Q476" s="17" t="s">
        <v>2</v>
      </c>
      <c r="R476" s="16" t="str">
        <f>CONCATENATE(B476,Q476)</f>
        <v>C</v>
      </c>
      <c r="S476" s="16"/>
    </row>
    <row r="477" spans="1:19" ht="15.6" x14ac:dyDescent="0.25">
      <c r="A477" s="185"/>
      <c r="B477" s="25"/>
      <c r="C477" s="21" t="str">
        <f>+CONCATENATE(I477," ",G477)</f>
        <v xml:space="preserve">d) </v>
      </c>
      <c r="D477" s="22"/>
      <c r="G477" s="34" t="str">
        <f>IF(J474="FIN","",LOOKUP(I473,DATOS!A:A,DATOS!M:M))</f>
        <v/>
      </c>
      <c r="I477" s="31" t="s">
        <v>43</v>
      </c>
      <c r="K477" s="16"/>
      <c r="L477" s="16"/>
      <c r="M477" s="16"/>
      <c r="N477" s="16"/>
      <c r="O477" s="16"/>
      <c r="P477" s="16"/>
      <c r="Q477" s="17" t="s">
        <v>3</v>
      </c>
      <c r="R477" s="16" t="str">
        <f>CONCATENATE(B477,Q477)</f>
        <v>D</v>
      </c>
      <c r="S477" s="16"/>
    </row>
    <row r="478" spans="1:19" ht="15.6" x14ac:dyDescent="0.25">
      <c r="A478" s="9"/>
      <c r="B478" s="26"/>
      <c r="C478" s="23"/>
      <c r="D478" s="24"/>
      <c r="J478" s="15"/>
    </row>
    <row r="479" spans="1:19" ht="15.6" x14ac:dyDescent="0.25">
      <c r="A479" s="9"/>
      <c r="B479" s="27"/>
      <c r="C479" s="19" t="str">
        <f>+CONCATENATE(K479,".- ",G479)</f>
        <v xml:space="preserve">80.- </v>
      </c>
      <c r="D479" s="20"/>
      <c r="E479" s="9"/>
      <c r="F479" s="9"/>
      <c r="G479" s="36" t="str">
        <f>IF(J480="FIN","",LOOKUP(I479,DATOS!A:A,DATOS!G:G))</f>
        <v/>
      </c>
      <c r="H479" s="36">
        <f>IF(J480="FIN",0,LOOKUP(I479,DATOS!A:A,DATOS!N:N))</f>
        <v>0</v>
      </c>
      <c r="I479" s="31">
        <f>+I473+1</f>
        <v>314</v>
      </c>
      <c r="J479" s="56">
        <f>IF(LOOKUP(I479,DATOS!A:A,DATOS!C:C)=0,J473,(LOOKUP(I479,DATOS!A:A,DATOS!C:C)))</f>
        <v>5</v>
      </c>
      <c r="K479" s="18">
        <f>+K473+1</f>
        <v>80</v>
      </c>
      <c r="L479" s="16" t="s">
        <v>31</v>
      </c>
      <c r="M479" s="16" t="s">
        <v>32</v>
      </c>
      <c r="N479" s="16" t="s">
        <v>37</v>
      </c>
      <c r="O479" s="16" t="s">
        <v>33</v>
      </c>
      <c r="P479" s="16" t="s">
        <v>34</v>
      </c>
      <c r="Q479" s="16" t="s">
        <v>35</v>
      </c>
      <c r="R479" s="16" t="str">
        <f>CONCATENATE("X",H479)</f>
        <v>X0</v>
      </c>
      <c r="S479" s="16" t="s">
        <v>36</v>
      </c>
    </row>
    <row r="480" spans="1:19" ht="15.6" x14ac:dyDescent="0.25">
      <c r="A480" s="185">
        <f>IF($E$2="X",0,IF(K481&gt;2,H479,K481))</f>
        <v>0</v>
      </c>
      <c r="B480" s="25"/>
      <c r="C480" s="21" t="str">
        <f>+CONCATENATE(I480," ",G480)</f>
        <v xml:space="preserve">a) </v>
      </c>
      <c r="D480" s="22"/>
      <c r="G480" s="34" t="str">
        <f>IF(J480="FIN","",LOOKUP(I479,DATOS!A:A,DATOS!J:J))</f>
        <v/>
      </c>
      <c r="I480" s="31" t="s">
        <v>53</v>
      </c>
      <c r="J480" s="37" t="str">
        <f>IF(J474="FIN","FIN",IF(J479=J473,"","FIN"))</f>
        <v>FIN</v>
      </c>
      <c r="K480" s="16" t="s">
        <v>5</v>
      </c>
      <c r="L480" s="16">
        <f>IF(M480&gt;0,0,P480)</f>
        <v>0</v>
      </c>
      <c r="M480" s="16">
        <f>IF(P481&gt;0,1,0)</f>
        <v>0</v>
      </c>
      <c r="N480" s="16">
        <f>IF(M480=1,-1/COUNTA(Q480:Q483),0)</f>
        <v>0</v>
      </c>
      <c r="O480" s="16">
        <f>COUNTA(B480:B483)</f>
        <v>0</v>
      </c>
      <c r="P480" s="16">
        <f>COUNTIF(R480:R483,R479)</f>
        <v>0</v>
      </c>
      <c r="Q480" s="17" t="s">
        <v>0</v>
      </c>
      <c r="R480" s="16" t="str">
        <f>CONCATENATE(B480,Q480)</f>
        <v>A</v>
      </c>
      <c r="S480" s="16">
        <f>IF(P480&gt;0,P480+O480,O480*3)</f>
        <v>0</v>
      </c>
    </row>
    <row r="481" spans="1:19" ht="15.6" x14ac:dyDescent="0.25">
      <c r="A481" s="185"/>
      <c r="B481" s="25"/>
      <c r="C481" s="21" t="str">
        <f>+CONCATENATE(I481," ",G481)</f>
        <v xml:space="preserve">b) </v>
      </c>
      <c r="D481" s="22"/>
      <c r="G481" s="34" t="str">
        <f>IF(J480="FIN","",LOOKUP(I479,DATOS!A:A,DATOS!K:K))</f>
        <v/>
      </c>
      <c r="I481" s="31" t="s">
        <v>52</v>
      </c>
      <c r="K481" s="16">
        <f>S480</f>
        <v>0</v>
      </c>
      <c r="L481" s="16"/>
      <c r="M481" s="16"/>
      <c r="N481" s="16"/>
      <c r="O481" s="16"/>
      <c r="P481" s="16">
        <f>O480-P480</f>
        <v>0</v>
      </c>
      <c r="Q481" s="17" t="s">
        <v>1</v>
      </c>
      <c r="R481" s="16" t="str">
        <f>CONCATENATE(B481,Q481)</f>
        <v>B</v>
      </c>
      <c r="S481" s="16"/>
    </row>
    <row r="482" spans="1:19" ht="15.6" x14ac:dyDescent="0.25">
      <c r="A482" s="185"/>
      <c r="B482" s="25"/>
      <c r="C482" s="21" t="str">
        <f>+CONCATENATE(I482," ",G482)</f>
        <v xml:space="preserve">c) </v>
      </c>
      <c r="D482" s="22"/>
      <c r="G482" s="34" t="str">
        <f>IF(J480="FIN","",LOOKUP(I479,DATOS!A:A,DATOS!L:L))</f>
        <v/>
      </c>
      <c r="I482" s="31" t="s">
        <v>51</v>
      </c>
      <c r="K482" s="16"/>
      <c r="L482" s="16"/>
      <c r="M482" s="16"/>
      <c r="N482" s="16"/>
      <c r="O482" s="16"/>
      <c r="P482" s="16"/>
      <c r="Q482" s="17" t="s">
        <v>2</v>
      </c>
      <c r="R482" s="16" t="str">
        <f>CONCATENATE(B482,Q482)</f>
        <v>C</v>
      </c>
      <c r="S482" s="16"/>
    </row>
    <row r="483" spans="1:19" ht="15.6" x14ac:dyDescent="0.25">
      <c r="A483" s="185"/>
      <c r="B483" s="25"/>
      <c r="C483" s="21" t="str">
        <f>+CONCATENATE(I483," ",G483)</f>
        <v xml:space="preserve">d) </v>
      </c>
      <c r="D483" s="22"/>
      <c r="G483" s="34" t="str">
        <f>IF(J480="FIN","",LOOKUP(I479,DATOS!A:A,DATOS!M:M))</f>
        <v/>
      </c>
      <c r="I483" s="31" t="s">
        <v>43</v>
      </c>
      <c r="K483" s="16"/>
      <c r="L483" s="16"/>
      <c r="M483" s="16"/>
      <c r="N483" s="16"/>
      <c r="O483" s="16"/>
      <c r="P483" s="16"/>
      <c r="Q483" s="17" t="s">
        <v>3</v>
      </c>
      <c r="R483" s="16" t="str">
        <f>CONCATENATE(B483,Q483)</f>
        <v>D</v>
      </c>
      <c r="S483" s="16"/>
    </row>
    <row r="484" spans="1:19" ht="15.6" x14ac:dyDescent="0.25">
      <c r="A484" s="9"/>
      <c r="B484" s="26"/>
      <c r="C484" s="23"/>
      <c r="D484" s="24"/>
      <c r="J484" s="15"/>
    </row>
    <row r="485" spans="1:19" ht="15.6" x14ac:dyDescent="0.25">
      <c r="A485" s="9"/>
      <c r="B485" s="27"/>
      <c r="C485" s="19" t="str">
        <f>+CONCATENATE(K485,".- ",G485)</f>
        <v xml:space="preserve">81.- </v>
      </c>
      <c r="D485" s="20"/>
      <c r="E485" s="9"/>
      <c r="F485" s="9"/>
      <c r="G485" s="36" t="str">
        <f>IF(J486="FIN","",LOOKUP(I485,DATOS!A:A,DATOS!G:G))</f>
        <v/>
      </c>
      <c r="H485" s="36">
        <f>IF(J486="FIN",0,LOOKUP(I485,DATOS!A:A,DATOS!N:N))</f>
        <v>0</v>
      </c>
      <c r="I485" s="31">
        <f>+I479+1</f>
        <v>315</v>
      </c>
      <c r="J485" s="56">
        <f>IF(LOOKUP(I485,DATOS!A:A,DATOS!C:C)=0,J479,(LOOKUP(I485,DATOS!A:A,DATOS!C:C)))</f>
        <v>5</v>
      </c>
      <c r="K485" s="18">
        <f>+K479+1</f>
        <v>81</v>
      </c>
      <c r="L485" s="16" t="s">
        <v>31</v>
      </c>
      <c r="M485" s="16" t="s">
        <v>32</v>
      </c>
      <c r="N485" s="16" t="s">
        <v>37</v>
      </c>
      <c r="O485" s="16" t="s">
        <v>33</v>
      </c>
      <c r="P485" s="16" t="s">
        <v>34</v>
      </c>
      <c r="Q485" s="16" t="s">
        <v>35</v>
      </c>
      <c r="R485" s="16" t="str">
        <f>CONCATENATE("X",H485)</f>
        <v>X0</v>
      </c>
      <c r="S485" s="16" t="s">
        <v>36</v>
      </c>
    </row>
    <row r="486" spans="1:19" ht="15.6" x14ac:dyDescent="0.25">
      <c r="A486" s="185">
        <f>IF($E$2="X",0,IF(K487&gt;2,H485,K487))</f>
        <v>0</v>
      </c>
      <c r="B486" s="25"/>
      <c r="C486" s="21" t="str">
        <f>+CONCATENATE(I486," ",G486)</f>
        <v xml:space="preserve">a) </v>
      </c>
      <c r="D486" s="22"/>
      <c r="G486" s="34" t="str">
        <f>IF(J486="FIN","",LOOKUP(I485,DATOS!A:A,DATOS!J:J))</f>
        <v/>
      </c>
      <c r="I486" s="31" t="s">
        <v>53</v>
      </c>
      <c r="J486" s="37" t="str">
        <f>IF(J480="FIN","FIN",IF(J485=J479,"","FIN"))</f>
        <v>FIN</v>
      </c>
      <c r="K486" s="16" t="s">
        <v>5</v>
      </c>
      <c r="L486" s="16">
        <f>IF(M486&gt;0,0,P486)</f>
        <v>0</v>
      </c>
      <c r="M486" s="16">
        <f>IF(P487&gt;0,1,0)</f>
        <v>0</v>
      </c>
      <c r="N486" s="16">
        <f>IF(M486=1,-1/COUNTA(Q486:Q489),0)</f>
        <v>0</v>
      </c>
      <c r="O486" s="16">
        <f>COUNTA(B486:B489)</f>
        <v>0</v>
      </c>
      <c r="P486" s="16">
        <f>COUNTIF(R486:R489,R485)</f>
        <v>0</v>
      </c>
      <c r="Q486" s="17" t="s">
        <v>0</v>
      </c>
      <c r="R486" s="16" t="str">
        <f>CONCATENATE(B486,Q486)</f>
        <v>A</v>
      </c>
      <c r="S486" s="16">
        <f>IF(P486&gt;0,P486+O486,O486*3)</f>
        <v>0</v>
      </c>
    </row>
    <row r="487" spans="1:19" ht="15.6" x14ac:dyDescent="0.25">
      <c r="A487" s="185"/>
      <c r="B487" s="25"/>
      <c r="C487" s="21" t="str">
        <f>+CONCATENATE(I487," ",G487)</f>
        <v xml:space="preserve">b) </v>
      </c>
      <c r="D487" s="22"/>
      <c r="G487" s="34" t="str">
        <f>IF(J486="FIN","",LOOKUP(I485,DATOS!A:A,DATOS!K:K))</f>
        <v/>
      </c>
      <c r="I487" s="31" t="s">
        <v>52</v>
      </c>
      <c r="K487" s="16">
        <f>S486</f>
        <v>0</v>
      </c>
      <c r="L487" s="16"/>
      <c r="M487" s="16"/>
      <c r="N487" s="16"/>
      <c r="O487" s="16"/>
      <c r="P487" s="16">
        <f>O486-P486</f>
        <v>0</v>
      </c>
      <c r="Q487" s="17" t="s">
        <v>1</v>
      </c>
      <c r="R487" s="16" t="str">
        <f>CONCATENATE(B487,Q487)</f>
        <v>B</v>
      </c>
      <c r="S487" s="16"/>
    </row>
    <row r="488" spans="1:19" ht="15.6" x14ac:dyDescent="0.25">
      <c r="A488" s="185"/>
      <c r="B488" s="25"/>
      <c r="C488" s="21" t="str">
        <f>+CONCATENATE(I488," ",G488)</f>
        <v xml:space="preserve">c) </v>
      </c>
      <c r="D488" s="22"/>
      <c r="G488" s="34" t="str">
        <f>IF(J486="FIN","",LOOKUP(I485,DATOS!A:A,DATOS!L:L))</f>
        <v/>
      </c>
      <c r="I488" s="31" t="s">
        <v>51</v>
      </c>
      <c r="K488" s="16"/>
      <c r="L488" s="16"/>
      <c r="M488" s="16"/>
      <c r="N488" s="16"/>
      <c r="O488" s="16"/>
      <c r="P488" s="16"/>
      <c r="Q488" s="17" t="s">
        <v>2</v>
      </c>
      <c r="R488" s="16" t="str">
        <f>CONCATENATE(B488,Q488)</f>
        <v>C</v>
      </c>
      <c r="S488" s="16"/>
    </row>
    <row r="489" spans="1:19" ht="15.6" x14ac:dyDescent="0.25">
      <c r="A489" s="185"/>
      <c r="B489" s="25"/>
      <c r="C489" s="21" t="str">
        <f>+CONCATENATE(I489," ",G489)</f>
        <v xml:space="preserve">d) </v>
      </c>
      <c r="D489" s="22"/>
      <c r="G489" s="34" t="str">
        <f>IF(J486="FIN","",LOOKUP(I485,DATOS!A:A,DATOS!M:M))</f>
        <v/>
      </c>
      <c r="I489" s="31" t="s">
        <v>43</v>
      </c>
      <c r="K489" s="16"/>
      <c r="L489" s="16"/>
      <c r="M489" s="16"/>
      <c r="N489" s="16"/>
      <c r="O489" s="16"/>
      <c r="P489" s="16"/>
      <c r="Q489" s="17" t="s">
        <v>3</v>
      </c>
      <c r="R489" s="16" t="str">
        <f>CONCATENATE(B489,Q489)</f>
        <v>D</v>
      </c>
      <c r="S489" s="16"/>
    </row>
    <row r="490" spans="1:19" ht="15.6" x14ac:dyDescent="0.25">
      <c r="A490" s="9"/>
      <c r="B490" s="26"/>
      <c r="C490" s="23"/>
      <c r="D490" s="24"/>
      <c r="J490" s="15"/>
    </row>
    <row r="491" spans="1:19" ht="15.6" x14ac:dyDescent="0.25">
      <c r="A491" s="9"/>
      <c r="B491" s="27"/>
      <c r="C491" s="19" t="str">
        <f>+CONCATENATE(K491,".- ",G491)</f>
        <v xml:space="preserve">82.- </v>
      </c>
      <c r="D491" s="20"/>
      <c r="E491" s="9"/>
      <c r="F491" s="9"/>
      <c r="G491" s="36" t="str">
        <f>IF(J492="FIN","",LOOKUP(I491,DATOS!A:A,DATOS!G:G))</f>
        <v/>
      </c>
      <c r="H491" s="36">
        <f>IF(J492="FIN",0,LOOKUP(I491,DATOS!A:A,DATOS!N:N))</f>
        <v>0</v>
      </c>
      <c r="I491" s="31">
        <f>+I485+1</f>
        <v>316</v>
      </c>
      <c r="J491" s="56">
        <f>IF(LOOKUP(I491,DATOS!A:A,DATOS!C:C)=0,J485,(LOOKUP(I491,DATOS!A:A,DATOS!C:C)))</f>
        <v>5</v>
      </c>
      <c r="K491" s="18">
        <f>+K485+1</f>
        <v>82</v>
      </c>
      <c r="L491" s="16" t="s">
        <v>31</v>
      </c>
      <c r="M491" s="16" t="s">
        <v>32</v>
      </c>
      <c r="N491" s="16" t="s">
        <v>37</v>
      </c>
      <c r="O491" s="16" t="s">
        <v>33</v>
      </c>
      <c r="P491" s="16" t="s">
        <v>34</v>
      </c>
      <c r="Q491" s="16" t="s">
        <v>35</v>
      </c>
      <c r="R491" s="16" t="str">
        <f>CONCATENATE("X",H491)</f>
        <v>X0</v>
      </c>
      <c r="S491" s="16" t="s">
        <v>36</v>
      </c>
    </row>
    <row r="492" spans="1:19" ht="15.6" x14ac:dyDescent="0.25">
      <c r="A492" s="185">
        <f>IF($E$2="X",0,IF(K493&gt;2,H491,K493))</f>
        <v>0</v>
      </c>
      <c r="B492" s="25"/>
      <c r="C492" s="21" t="str">
        <f>+CONCATENATE(I492," ",G492)</f>
        <v xml:space="preserve">a) </v>
      </c>
      <c r="D492" s="22"/>
      <c r="G492" s="34" t="str">
        <f>IF(J492="FIN","",LOOKUP(I491,DATOS!A:A,DATOS!J:J))</f>
        <v/>
      </c>
      <c r="I492" s="31" t="s">
        <v>53</v>
      </c>
      <c r="J492" s="37" t="str">
        <f>IF(J486="FIN","FIN",IF(J491=J485,"","FIN"))</f>
        <v>FIN</v>
      </c>
      <c r="K492" s="16" t="s">
        <v>5</v>
      </c>
      <c r="L492" s="16">
        <f>IF(M492&gt;0,0,P492)</f>
        <v>0</v>
      </c>
      <c r="M492" s="16">
        <f>IF(P493&gt;0,1,0)</f>
        <v>0</v>
      </c>
      <c r="N492" s="16">
        <f>IF(M492=1,-1/COUNTA(Q492:Q495),0)</f>
        <v>0</v>
      </c>
      <c r="O492" s="16">
        <f>COUNTA(B492:B495)</f>
        <v>0</v>
      </c>
      <c r="P492" s="16">
        <f>COUNTIF(R492:R495,R491)</f>
        <v>0</v>
      </c>
      <c r="Q492" s="17" t="s">
        <v>0</v>
      </c>
      <c r="R492" s="16" t="str">
        <f>CONCATENATE(B492,Q492)</f>
        <v>A</v>
      </c>
      <c r="S492" s="16">
        <f>IF(P492&gt;0,P492+O492,O492*3)</f>
        <v>0</v>
      </c>
    </row>
    <row r="493" spans="1:19" ht="15.6" x14ac:dyDescent="0.25">
      <c r="A493" s="185"/>
      <c r="B493" s="25"/>
      <c r="C493" s="21" t="str">
        <f>+CONCATENATE(I493," ",G493)</f>
        <v xml:space="preserve">b) </v>
      </c>
      <c r="D493" s="22"/>
      <c r="G493" s="34" t="str">
        <f>IF(J492="FIN","",LOOKUP(I491,DATOS!A:A,DATOS!K:K))</f>
        <v/>
      </c>
      <c r="I493" s="31" t="s">
        <v>52</v>
      </c>
      <c r="K493" s="16">
        <f>S492</f>
        <v>0</v>
      </c>
      <c r="L493" s="16"/>
      <c r="M493" s="16"/>
      <c r="N493" s="16"/>
      <c r="O493" s="16"/>
      <c r="P493" s="16">
        <f>O492-P492</f>
        <v>0</v>
      </c>
      <c r="Q493" s="17" t="s">
        <v>1</v>
      </c>
      <c r="R493" s="16" t="str">
        <f>CONCATENATE(B493,Q493)</f>
        <v>B</v>
      </c>
      <c r="S493" s="16"/>
    </row>
    <row r="494" spans="1:19" ht="15.6" x14ac:dyDescent="0.25">
      <c r="A494" s="185"/>
      <c r="B494" s="25"/>
      <c r="C494" s="21" t="str">
        <f>+CONCATENATE(I494," ",G494)</f>
        <v xml:space="preserve">c) </v>
      </c>
      <c r="D494" s="22"/>
      <c r="G494" s="34" t="str">
        <f>IF(J492="FIN","",LOOKUP(I491,DATOS!A:A,DATOS!L:L))</f>
        <v/>
      </c>
      <c r="I494" s="31" t="s">
        <v>51</v>
      </c>
      <c r="K494" s="16"/>
      <c r="L494" s="16"/>
      <c r="M494" s="16"/>
      <c r="N494" s="16"/>
      <c r="O494" s="16"/>
      <c r="P494" s="16"/>
      <c r="Q494" s="17" t="s">
        <v>2</v>
      </c>
      <c r="R494" s="16" t="str">
        <f>CONCATENATE(B494,Q494)</f>
        <v>C</v>
      </c>
      <c r="S494" s="16"/>
    </row>
    <row r="495" spans="1:19" ht="15.6" x14ac:dyDescent="0.25">
      <c r="A495" s="185"/>
      <c r="B495" s="25"/>
      <c r="C495" s="21" t="str">
        <f>+CONCATENATE(I495," ",G495)</f>
        <v xml:space="preserve">d) </v>
      </c>
      <c r="D495" s="22"/>
      <c r="G495" s="34" t="str">
        <f>IF(J492="FIN","",LOOKUP(I491,DATOS!A:A,DATOS!M:M))</f>
        <v/>
      </c>
      <c r="I495" s="31" t="s">
        <v>43</v>
      </c>
      <c r="K495" s="16"/>
      <c r="L495" s="16"/>
      <c r="M495" s="16"/>
      <c r="N495" s="16"/>
      <c r="O495" s="16"/>
      <c r="P495" s="16"/>
      <c r="Q495" s="17" t="s">
        <v>3</v>
      </c>
      <c r="R495" s="16" t="str">
        <f>CONCATENATE(B495,Q495)</f>
        <v>D</v>
      </c>
      <c r="S495" s="16"/>
    </row>
    <row r="496" spans="1:19" ht="15.6" x14ac:dyDescent="0.25">
      <c r="A496" s="9"/>
      <c r="B496" s="26"/>
      <c r="C496" s="23"/>
      <c r="D496" s="24"/>
      <c r="J496" s="15"/>
    </row>
    <row r="497" spans="1:19" ht="15.6" x14ac:dyDescent="0.25">
      <c r="A497" s="9"/>
      <c r="B497" s="27"/>
      <c r="C497" s="19" t="str">
        <f>+CONCATENATE(K497,".- ",G497)</f>
        <v xml:space="preserve">83.- </v>
      </c>
      <c r="D497" s="20"/>
      <c r="E497" s="9"/>
      <c r="F497" s="9"/>
      <c r="G497" s="36" t="str">
        <f>IF(J498="FIN","",LOOKUP(I497,DATOS!A:A,DATOS!G:G))</f>
        <v/>
      </c>
      <c r="H497" s="36">
        <f>IF(J498="FIN",0,LOOKUP(I497,DATOS!A:A,DATOS!N:N))</f>
        <v>0</v>
      </c>
      <c r="I497" s="31">
        <f>+I491+1</f>
        <v>317</v>
      </c>
      <c r="J497" s="56">
        <f>IF(LOOKUP(I497,DATOS!A:A,DATOS!C:C)=0,J491,(LOOKUP(I497,DATOS!A:A,DATOS!C:C)))</f>
        <v>5</v>
      </c>
      <c r="K497" s="18">
        <f>+K491+1</f>
        <v>83</v>
      </c>
      <c r="L497" s="16" t="s">
        <v>31</v>
      </c>
      <c r="M497" s="16" t="s">
        <v>32</v>
      </c>
      <c r="N497" s="16" t="s">
        <v>37</v>
      </c>
      <c r="O497" s="16" t="s">
        <v>33</v>
      </c>
      <c r="P497" s="16" t="s">
        <v>34</v>
      </c>
      <c r="Q497" s="16" t="s">
        <v>35</v>
      </c>
      <c r="R497" s="16" t="str">
        <f>CONCATENATE("X",H497)</f>
        <v>X0</v>
      </c>
      <c r="S497" s="16" t="s">
        <v>36</v>
      </c>
    </row>
    <row r="498" spans="1:19" ht="15.6" x14ac:dyDescent="0.25">
      <c r="A498" s="185">
        <f>IF($E$2="X",0,IF(K499&gt;2,H497,K499))</f>
        <v>0</v>
      </c>
      <c r="B498" s="25"/>
      <c r="C498" s="21" t="str">
        <f>+CONCATENATE(I498," ",G498)</f>
        <v xml:space="preserve">a) </v>
      </c>
      <c r="D498" s="22"/>
      <c r="G498" s="34" t="str">
        <f>IF(J498="FIN","",LOOKUP(I497,DATOS!A:A,DATOS!J:J))</f>
        <v/>
      </c>
      <c r="I498" s="31" t="s">
        <v>53</v>
      </c>
      <c r="J498" s="37" t="str">
        <f>IF(J492="FIN","FIN",IF(J497=J491,"","FIN"))</f>
        <v>FIN</v>
      </c>
      <c r="K498" s="16" t="s">
        <v>5</v>
      </c>
      <c r="L498" s="16">
        <f>IF(M498&gt;0,0,P498)</f>
        <v>0</v>
      </c>
      <c r="M498" s="16">
        <f>IF(P499&gt;0,1,0)</f>
        <v>0</v>
      </c>
      <c r="N498" s="16">
        <f>IF(M498=1,-1/COUNTA(Q498:Q501),0)</f>
        <v>0</v>
      </c>
      <c r="O498" s="16">
        <f>COUNTA(B498:B501)</f>
        <v>0</v>
      </c>
      <c r="P498" s="16">
        <f>COUNTIF(R498:R501,R497)</f>
        <v>0</v>
      </c>
      <c r="Q498" s="17" t="s">
        <v>0</v>
      </c>
      <c r="R498" s="16" t="str">
        <f>CONCATENATE(B498,Q498)</f>
        <v>A</v>
      </c>
      <c r="S498" s="16">
        <f>IF(P498&gt;0,P498+O498,O498*3)</f>
        <v>0</v>
      </c>
    </row>
    <row r="499" spans="1:19" ht="15.6" x14ac:dyDescent="0.25">
      <c r="A499" s="185"/>
      <c r="B499" s="25"/>
      <c r="C499" s="21" t="str">
        <f>+CONCATENATE(I499," ",G499)</f>
        <v xml:space="preserve">b) </v>
      </c>
      <c r="D499" s="22"/>
      <c r="G499" s="34" t="str">
        <f>IF(J498="FIN","",LOOKUP(I497,DATOS!A:A,DATOS!K:K))</f>
        <v/>
      </c>
      <c r="I499" s="31" t="s">
        <v>52</v>
      </c>
      <c r="K499" s="16">
        <f>S498</f>
        <v>0</v>
      </c>
      <c r="L499" s="16"/>
      <c r="M499" s="16"/>
      <c r="N499" s="16"/>
      <c r="O499" s="16"/>
      <c r="P499" s="16">
        <f>O498-P498</f>
        <v>0</v>
      </c>
      <c r="Q499" s="17" t="s">
        <v>1</v>
      </c>
      <c r="R499" s="16" t="str">
        <f>CONCATENATE(B499,Q499)</f>
        <v>B</v>
      </c>
      <c r="S499" s="16"/>
    </row>
    <row r="500" spans="1:19" ht="15.6" x14ac:dyDescent="0.25">
      <c r="A500" s="185"/>
      <c r="B500" s="25"/>
      <c r="C500" s="21" t="str">
        <f>+CONCATENATE(I500," ",G500)</f>
        <v xml:space="preserve">c) </v>
      </c>
      <c r="D500" s="22"/>
      <c r="G500" s="34" t="str">
        <f>IF(J498="FIN","",LOOKUP(I497,DATOS!A:A,DATOS!L:L))</f>
        <v/>
      </c>
      <c r="I500" s="31" t="s">
        <v>51</v>
      </c>
      <c r="K500" s="16"/>
      <c r="L500" s="16"/>
      <c r="M500" s="16"/>
      <c r="N500" s="16"/>
      <c r="O500" s="16"/>
      <c r="P500" s="16"/>
      <c r="Q500" s="17" t="s">
        <v>2</v>
      </c>
      <c r="R500" s="16" t="str">
        <f>CONCATENATE(B500,Q500)</f>
        <v>C</v>
      </c>
      <c r="S500" s="16"/>
    </row>
    <row r="501" spans="1:19" ht="15.6" x14ac:dyDescent="0.25">
      <c r="A501" s="185"/>
      <c r="B501" s="25"/>
      <c r="C501" s="21" t="str">
        <f>+CONCATENATE(I501," ",G501)</f>
        <v xml:space="preserve">d) </v>
      </c>
      <c r="D501" s="22"/>
      <c r="G501" s="34" t="str">
        <f>IF(J498="FIN","",LOOKUP(I497,DATOS!A:A,DATOS!M:M))</f>
        <v/>
      </c>
      <c r="I501" s="31" t="s">
        <v>43</v>
      </c>
      <c r="K501" s="16"/>
      <c r="L501" s="16"/>
      <c r="M501" s="16"/>
      <c r="N501" s="16"/>
      <c r="O501" s="16"/>
      <c r="P501" s="16"/>
      <c r="Q501" s="17" t="s">
        <v>3</v>
      </c>
      <c r="R501" s="16" t="str">
        <f>CONCATENATE(B501,Q501)</f>
        <v>D</v>
      </c>
      <c r="S501" s="16"/>
    </row>
    <row r="502" spans="1:19" ht="15.6" x14ac:dyDescent="0.25">
      <c r="A502" s="9"/>
      <c r="B502" s="26"/>
      <c r="C502" s="23"/>
      <c r="D502" s="24"/>
      <c r="J502" s="15"/>
    </row>
    <row r="503" spans="1:19" ht="15.6" x14ac:dyDescent="0.25">
      <c r="A503" s="9"/>
      <c r="B503" s="27"/>
      <c r="C503" s="19" t="str">
        <f>+CONCATENATE(K503,".- ",G503)</f>
        <v xml:space="preserve">84.- </v>
      </c>
      <c r="D503" s="20"/>
      <c r="E503" s="9"/>
      <c r="F503" s="9"/>
      <c r="G503" s="36" t="str">
        <f>IF(J504="FIN","",LOOKUP(I503,DATOS!A:A,DATOS!G:G))</f>
        <v/>
      </c>
      <c r="H503" s="36">
        <f>IF(J504="FIN",0,LOOKUP(I503,DATOS!A:A,DATOS!N:N))</f>
        <v>0</v>
      </c>
      <c r="I503" s="31">
        <f>+I497+1</f>
        <v>318</v>
      </c>
      <c r="J503" s="56">
        <f>IF(LOOKUP(I503,DATOS!A:A,DATOS!C:C)=0,J497,(LOOKUP(I503,DATOS!A:A,DATOS!C:C)))</f>
        <v>5</v>
      </c>
      <c r="K503" s="18">
        <f>+K497+1</f>
        <v>84</v>
      </c>
      <c r="L503" s="16" t="s">
        <v>31</v>
      </c>
      <c r="M503" s="16" t="s">
        <v>32</v>
      </c>
      <c r="N503" s="16" t="s">
        <v>37</v>
      </c>
      <c r="O503" s="16" t="s">
        <v>33</v>
      </c>
      <c r="P503" s="16" t="s">
        <v>34</v>
      </c>
      <c r="Q503" s="16" t="s">
        <v>35</v>
      </c>
      <c r="R503" s="16" t="str">
        <f>CONCATENATE("X",H503)</f>
        <v>X0</v>
      </c>
      <c r="S503" s="16" t="s">
        <v>36</v>
      </c>
    </row>
    <row r="504" spans="1:19" ht="15.6" x14ac:dyDescent="0.25">
      <c r="A504" s="185">
        <f>IF($E$2="X",0,IF(K505&gt;2,H503,K505))</f>
        <v>0</v>
      </c>
      <c r="B504" s="25"/>
      <c r="C504" s="21" t="str">
        <f>+CONCATENATE(I504," ",G504)</f>
        <v xml:space="preserve">a) </v>
      </c>
      <c r="D504" s="22"/>
      <c r="G504" s="34" t="str">
        <f>IF(J504="FIN","",LOOKUP(I503,DATOS!A:A,DATOS!J:J))</f>
        <v/>
      </c>
      <c r="I504" s="31" t="s">
        <v>53</v>
      </c>
      <c r="J504" s="37" t="str">
        <f>IF(J498="FIN","FIN",IF(J503=J497,"","FIN"))</f>
        <v>FIN</v>
      </c>
      <c r="K504" s="16" t="s">
        <v>5</v>
      </c>
      <c r="L504" s="16">
        <f>IF(M504&gt;0,0,P504)</f>
        <v>0</v>
      </c>
      <c r="M504" s="16">
        <f>IF(P505&gt;0,1,0)</f>
        <v>0</v>
      </c>
      <c r="N504" s="16">
        <f>IF(M504=1,-1/COUNTA(Q504:Q507),0)</f>
        <v>0</v>
      </c>
      <c r="O504" s="16">
        <f>COUNTA(B504:B507)</f>
        <v>0</v>
      </c>
      <c r="P504" s="16">
        <f>COUNTIF(R504:R507,R503)</f>
        <v>0</v>
      </c>
      <c r="Q504" s="17" t="s">
        <v>0</v>
      </c>
      <c r="R504" s="16" t="str">
        <f>CONCATENATE(B504,Q504)</f>
        <v>A</v>
      </c>
      <c r="S504" s="16">
        <f>IF(P504&gt;0,P504+O504,O504*3)</f>
        <v>0</v>
      </c>
    </row>
    <row r="505" spans="1:19" ht="15.6" x14ac:dyDescent="0.25">
      <c r="A505" s="185"/>
      <c r="B505" s="25"/>
      <c r="C505" s="21" t="str">
        <f>+CONCATENATE(I505," ",G505)</f>
        <v xml:space="preserve">b) </v>
      </c>
      <c r="D505" s="22"/>
      <c r="G505" s="34" t="str">
        <f>IF(J504="FIN","",LOOKUP(I503,DATOS!A:A,DATOS!K:K))</f>
        <v/>
      </c>
      <c r="I505" s="31" t="s">
        <v>52</v>
      </c>
      <c r="K505" s="16">
        <f>S504</f>
        <v>0</v>
      </c>
      <c r="L505" s="16"/>
      <c r="M505" s="16"/>
      <c r="N505" s="16"/>
      <c r="O505" s="16"/>
      <c r="P505" s="16">
        <f>O504-P504</f>
        <v>0</v>
      </c>
      <c r="Q505" s="17" t="s">
        <v>1</v>
      </c>
      <c r="R505" s="16" t="str">
        <f>CONCATENATE(B505,Q505)</f>
        <v>B</v>
      </c>
      <c r="S505" s="16"/>
    </row>
    <row r="506" spans="1:19" ht="15.6" x14ac:dyDescent="0.25">
      <c r="A506" s="185"/>
      <c r="B506" s="25"/>
      <c r="C506" s="21" t="str">
        <f>+CONCATENATE(I506," ",G506)</f>
        <v xml:space="preserve">c) </v>
      </c>
      <c r="D506" s="22"/>
      <c r="G506" s="34" t="str">
        <f>IF(J504="FIN","",LOOKUP(I503,DATOS!A:A,DATOS!L:L))</f>
        <v/>
      </c>
      <c r="I506" s="31" t="s">
        <v>51</v>
      </c>
      <c r="K506" s="16"/>
      <c r="L506" s="16"/>
      <c r="M506" s="16"/>
      <c r="N506" s="16"/>
      <c r="O506" s="16"/>
      <c r="P506" s="16"/>
      <c r="Q506" s="17" t="s">
        <v>2</v>
      </c>
      <c r="R506" s="16" t="str">
        <f>CONCATENATE(B506,Q506)</f>
        <v>C</v>
      </c>
      <c r="S506" s="16"/>
    </row>
    <row r="507" spans="1:19" ht="15.6" x14ac:dyDescent="0.25">
      <c r="A507" s="185"/>
      <c r="B507" s="25"/>
      <c r="C507" s="21" t="str">
        <f>+CONCATENATE(I507," ",G507)</f>
        <v xml:space="preserve">d) </v>
      </c>
      <c r="D507" s="22"/>
      <c r="G507" s="34" t="str">
        <f>IF(J504="FIN","",LOOKUP(I503,DATOS!A:A,DATOS!M:M))</f>
        <v/>
      </c>
      <c r="I507" s="31" t="s">
        <v>43</v>
      </c>
      <c r="K507" s="16"/>
      <c r="L507" s="16"/>
      <c r="M507" s="16"/>
      <c r="N507" s="16"/>
      <c r="O507" s="16"/>
      <c r="P507" s="16"/>
      <c r="Q507" s="17" t="s">
        <v>3</v>
      </c>
      <c r="R507" s="16" t="str">
        <f>CONCATENATE(B507,Q507)</f>
        <v>D</v>
      </c>
      <c r="S507" s="16"/>
    </row>
    <row r="508" spans="1:19" ht="15.6" x14ac:dyDescent="0.25">
      <c r="A508" s="9"/>
      <c r="B508" s="26"/>
      <c r="C508" s="23"/>
      <c r="D508" s="24"/>
      <c r="J508" s="15"/>
    </row>
    <row r="509" spans="1:19" ht="15.6" x14ac:dyDescent="0.25">
      <c r="A509" s="9"/>
      <c r="B509" s="27"/>
      <c r="C509" s="19" t="str">
        <f>+CONCATENATE(K509,".- ",G509)</f>
        <v xml:space="preserve">85.- </v>
      </c>
      <c r="D509" s="20"/>
      <c r="E509" s="9"/>
      <c r="F509" s="9"/>
      <c r="G509" s="36" t="str">
        <f>IF(J510="FIN","",LOOKUP(I509,DATOS!A:A,DATOS!G:G))</f>
        <v/>
      </c>
      <c r="H509" s="36">
        <f>IF(J510="FIN",0,LOOKUP(I509,DATOS!A:A,DATOS!N:N))</f>
        <v>0</v>
      </c>
      <c r="I509" s="31">
        <f>+I503+1</f>
        <v>319</v>
      </c>
      <c r="J509" s="56">
        <f>IF(LOOKUP(I509,DATOS!A:A,DATOS!C:C)=0,J503,(LOOKUP(I509,DATOS!A:A,DATOS!C:C)))</f>
        <v>5</v>
      </c>
      <c r="K509" s="18">
        <f>+K503+1</f>
        <v>85</v>
      </c>
      <c r="L509" s="16" t="s">
        <v>31</v>
      </c>
      <c r="M509" s="16" t="s">
        <v>32</v>
      </c>
      <c r="N509" s="16" t="s">
        <v>37</v>
      </c>
      <c r="O509" s="16" t="s">
        <v>33</v>
      </c>
      <c r="P509" s="16" t="s">
        <v>34</v>
      </c>
      <c r="Q509" s="16" t="s">
        <v>35</v>
      </c>
      <c r="R509" s="16" t="str">
        <f>CONCATENATE("X",H509)</f>
        <v>X0</v>
      </c>
      <c r="S509" s="16" t="s">
        <v>36</v>
      </c>
    </row>
    <row r="510" spans="1:19" ht="15.6" x14ac:dyDescent="0.25">
      <c r="A510" s="185">
        <f>IF($E$2="X",0,IF(K511&gt;2,H509,K511))</f>
        <v>0</v>
      </c>
      <c r="B510" s="25"/>
      <c r="C510" s="21" t="str">
        <f>+CONCATENATE(I510," ",G510)</f>
        <v xml:space="preserve">a) </v>
      </c>
      <c r="D510" s="22"/>
      <c r="G510" s="34" t="str">
        <f>IF(J510="FIN","",LOOKUP(I509,DATOS!A:A,DATOS!J:J))</f>
        <v/>
      </c>
      <c r="I510" s="31" t="s">
        <v>53</v>
      </c>
      <c r="J510" s="37" t="str">
        <f>IF(J504="FIN","FIN",IF(J509=J503,"","FIN"))</f>
        <v>FIN</v>
      </c>
      <c r="K510" s="16" t="s">
        <v>5</v>
      </c>
      <c r="L510" s="16">
        <f>IF(M510&gt;0,0,P510)</f>
        <v>0</v>
      </c>
      <c r="M510" s="16">
        <f>IF(P511&gt;0,1,0)</f>
        <v>0</v>
      </c>
      <c r="N510" s="16">
        <f>IF(M510=1,-1/COUNTA(Q510:Q513),0)</f>
        <v>0</v>
      </c>
      <c r="O510" s="16">
        <f>COUNTA(B510:B513)</f>
        <v>0</v>
      </c>
      <c r="P510" s="16">
        <f>COUNTIF(R510:R513,R509)</f>
        <v>0</v>
      </c>
      <c r="Q510" s="17" t="s">
        <v>0</v>
      </c>
      <c r="R510" s="16" t="str">
        <f>CONCATENATE(B510,Q510)</f>
        <v>A</v>
      </c>
      <c r="S510" s="16">
        <f>IF(P510&gt;0,P510+O510,O510*3)</f>
        <v>0</v>
      </c>
    </row>
    <row r="511" spans="1:19" ht="15.6" x14ac:dyDescent="0.25">
      <c r="A511" s="185"/>
      <c r="B511" s="25"/>
      <c r="C511" s="21" t="str">
        <f>+CONCATENATE(I511," ",G511)</f>
        <v xml:space="preserve">b) </v>
      </c>
      <c r="D511" s="22"/>
      <c r="G511" s="34" t="str">
        <f>IF(J510="FIN","",LOOKUP(I509,DATOS!A:A,DATOS!K:K))</f>
        <v/>
      </c>
      <c r="I511" s="31" t="s">
        <v>52</v>
      </c>
      <c r="K511" s="16">
        <f>S510</f>
        <v>0</v>
      </c>
      <c r="L511" s="16"/>
      <c r="M511" s="16"/>
      <c r="N511" s="16"/>
      <c r="O511" s="16"/>
      <c r="P511" s="16">
        <f>O510-P510</f>
        <v>0</v>
      </c>
      <c r="Q511" s="17" t="s">
        <v>1</v>
      </c>
      <c r="R511" s="16" t="str">
        <f>CONCATENATE(B511,Q511)</f>
        <v>B</v>
      </c>
      <c r="S511" s="16"/>
    </row>
    <row r="512" spans="1:19" ht="15.6" x14ac:dyDescent="0.25">
      <c r="A512" s="185"/>
      <c r="B512" s="25"/>
      <c r="C512" s="21" t="str">
        <f>+CONCATENATE(I512," ",G512)</f>
        <v xml:space="preserve">c) </v>
      </c>
      <c r="D512" s="22"/>
      <c r="G512" s="34" t="str">
        <f>IF(J510="FIN","",LOOKUP(I509,DATOS!A:A,DATOS!L:L))</f>
        <v/>
      </c>
      <c r="I512" s="31" t="s">
        <v>51</v>
      </c>
      <c r="K512" s="16"/>
      <c r="L512" s="16"/>
      <c r="M512" s="16"/>
      <c r="N512" s="16"/>
      <c r="O512" s="16"/>
      <c r="P512" s="16"/>
      <c r="Q512" s="17" t="s">
        <v>2</v>
      </c>
      <c r="R512" s="16" t="str">
        <f>CONCATENATE(B512,Q512)</f>
        <v>C</v>
      </c>
      <c r="S512" s="16"/>
    </row>
    <row r="513" spans="1:19" ht="15.6" x14ac:dyDescent="0.25">
      <c r="A513" s="185"/>
      <c r="B513" s="25"/>
      <c r="C513" s="21" t="str">
        <f>+CONCATENATE(I513," ",G513)</f>
        <v xml:space="preserve">d) </v>
      </c>
      <c r="D513" s="22"/>
      <c r="G513" s="34" t="str">
        <f>IF(J510="FIN","",LOOKUP(I509,DATOS!A:A,DATOS!M:M))</f>
        <v/>
      </c>
      <c r="I513" s="31" t="s">
        <v>43</v>
      </c>
      <c r="K513" s="16"/>
      <c r="L513" s="16"/>
      <c r="M513" s="16"/>
      <c r="N513" s="16"/>
      <c r="O513" s="16"/>
      <c r="P513" s="16"/>
      <c r="Q513" s="17" t="s">
        <v>3</v>
      </c>
      <c r="R513" s="16" t="str">
        <f>CONCATENATE(B513,Q513)</f>
        <v>D</v>
      </c>
      <c r="S513" s="16"/>
    </row>
    <row r="514" spans="1:19" ht="15.6" x14ac:dyDescent="0.25">
      <c r="A514" s="9"/>
      <c r="B514" s="26"/>
      <c r="C514" s="23"/>
      <c r="D514" s="24"/>
      <c r="J514" s="15"/>
    </row>
    <row r="515" spans="1:19" ht="15.6" x14ac:dyDescent="0.25">
      <c r="A515" s="9"/>
      <c r="B515" s="27"/>
      <c r="C515" s="19" t="str">
        <f>+CONCATENATE(K515,".- ",G515)</f>
        <v xml:space="preserve">86.- </v>
      </c>
      <c r="D515" s="20"/>
      <c r="E515" s="9"/>
      <c r="F515" s="9"/>
      <c r="G515" s="36" t="str">
        <f>IF(J516="FIN","",LOOKUP(I515,DATOS!A:A,DATOS!G:G))</f>
        <v/>
      </c>
      <c r="H515" s="36">
        <f>IF(J516="FIN",0,LOOKUP(I515,DATOS!A:A,DATOS!N:N))</f>
        <v>0</v>
      </c>
      <c r="I515" s="31">
        <f>+I509+1</f>
        <v>320</v>
      </c>
      <c r="J515" s="56">
        <f>IF(LOOKUP(I515,DATOS!A:A,DATOS!C:C)=0,J509,(LOOKUP(I515,DATOS!A:A,DATOS!C:C)))</f>
        <v>5</v>
      </c>
      <c r="K515" s="18">
        <f>+K509+1</f>
        <v>86</v>
      </c>
      <c r="L515" s="16" t="s">
        <v>31</v>
      </c>
      <c r="M515" s="16" t="s">
        <v>32</v>
      </c>
      <c r="N515" s="16" t="s">
        <v>37</v>
      </c>
      <c r="O515" s="16" t="s">
        <v>33</v>
      </c>
      <c r="P515" s="16" t="s">
        <v>34</v>
      </c>
      <c r="Q515" s="16" t="s">
        <v>35</v>
      </c>
      <c r="R515" s="16" t="str">
        <f>CONCATENATE("X",H515)</f>
        <v>X0</v>
      </c>
      <c r="S515" s="16" t="s">
        <v>36</v>
      </c>
    </row>
    <row r="516" spans="1:19" ht="15.6" x14ac:dyDescent="0.25">
      <c r="A516" s="185">
        <f>IF($E$2="X",0,IF(K517&gt;2,H515,K517))</f>
        <v>0</v>
      </c>
      <c r="B516" s="25"/>
      <c r="C516" s="21" t="str">
        <f>+CONCATENATE(I516," ",G516)</f>
        <v xml:space="preserve">a) </v>
      </c>
      <c r="D516" s="22"/>
      <c r="G516" s="34" t="str">
        <f>IF(J516="FIN","",LOOKUP(I515,DATOS!A:A,DATOS!J:J))</f>
        <v/>
      </c>
      <c r="I516" s="31" t="s">
        <v>53</v>
      </c>
      <c r="J516" s="37" t="str">
        <f>IF(J510="FIN","FIN",IF(J515=J509,"","FIN"))</f>
        <v>FIN</v>
      </c>
      <c r="K516" s="16" t="s">
        <v>5</v>
      </c>
      <c r="L516" s="16">
        <f>IF(M516&gt;0,0,P516)</f>
        <v>0</v>
      </c>
      <c r="M516" s="16">
        <f>IF(P517&gt;0,1,0)</f>
        <v>0</v>
      </c>
      <c r="N516" s="16">
        <f>IF(M516=1,-1/COUNTA(Q516:Q519),0)</f>
        <v>0</v>
      </c>
      <c r="O516" s="16">
        <f>COUNTA(B516:B519)</f>
        <v>0</v>
      </c>
      <c r="P516" s="16">
        <f>COUNTIF(R516:R519,R515)</f>
        <v>0</v>
      </c>
      <c r="Q516" s="17" t="s">
        <v>0</v>
      </c>
      <c r="R516" s="16" t="str">
        <f>CONCATENATE(B516,Q516)</f>
        <v>A</v>
      </c>
      <c r="S516" s="16">
        <f>IF(P516&gt;0,P516+O516,O516*3)</f>
        <v>0</v>
      </c>
    </row>
    <row r="517" spans="1:19" ht="15.6" x14ac:dyDescent="0.25">
      <c r="A517" s="185"/>
      <c r="B517" s="25"/>
      <c r="C517" s="21" t="str">
        <f>+CONCATENATE(I517," ",G517)</f>
        <v xml:space="preserve">b) </v>
      </c>
      <c r="D517" s="22"/>
      <c r="G517" s="34" t="str">
        <f>IF(J516="FIN","",LOOKUP(I515,DATOS!A:A,DATOS!K:K))</f>
        <v/>
      </c>
      <c r="I517" s="31" t="s">
        <v>52</v>
      </c>
      <c r="K517" s="16">
        <f>S516</f>
        <v>0</v>
      </c>
      <c r="L517" s="16"/>
      <c r="M517" s="16"/>
      <c r="N517" s="16"/>
      <c r="O517" s="16"/>
      <c r="P517" s="16">
        <f>O516-P516</f>
        <v>0</v>
      </c>
      <c r="Q517" s="17" t="s">
        <v>1</v>
      </c>
      <c r="R517" s="16" t="str">
        <f>CONCATENATE(B517,Q517)</f>
        <v>B</v>
      </c>
      <c r="S517" s="16"/>
    </row>
    <row r="518" spans="1:19" ht="15.6" x14ac:dyDescent="0.25">
      <c r="A518" s="185"/>
      <c r="B518" s="25"/>
      <c r="C518" s="21" t="str">
        <f>+CONCATENATE(I518," ",G518)</f>
        <v xml:space="preserve">c) </v>
      </c>
      <c r="D518" s="22"/>
      <c r="G518" s="34" t="str">
        <f>IF(J516="FIN","",LOOKUP(I515,DATOS!A:A,DATOS!L:L))</f>
        <v/>
      </c>
      <c r="I518" s="31" t="s">
        <v>51</v>
      </c>
      <c r="K518" s="16"/>
      <c r="L518" s="16"/>
      <c r="M518" s="16"/>
      <c r="N518" s="16"/>
      <c r="O518" s="16"/>
      <c r="P518" s="16"/>
      <c r="Q518" s="17" t="s">
        <v>2</v>
      </c>
      <c r="R518" s="16" t="str">
        <f>CONCATENATE(B518,Q518)</f>
        <v>C</v>
      </c>
      <c r="S518" s="16"/>
    </row>
    <row r="519" spans="1:19" ht="15.6" x14ac:dyDescent="0.25">
      <c r="A519" s="185"/>
      <c r="B519" s="25"/>
      <c r="C519" s="21" t="str">
        <f>+CONCATENATE(I519," ",G519)</f>
        <v xml:space="preserve">d) </v>
      </c>
      <c r="D519" s="22"/>
      <c r="G519" s="34" t="str">
        <f>IF(J516="FIN","",LOOKUP(I515,DATOS!A:A,DATOS!M:M))</f>
        <v/>
      </c>
      <c r="I519" s="31" t="s">
        <v>43</v>
      </c>
      <c r="K519" s="16"/>
      <c r="L519" s="16"/>
      <c r="M519" s="16"/>
      <c r="N519" s="16"/>
      <c r="O519" s="16"/>
      <c r="P519" s="16"/>
      <c r="Q519" s="17" t="s">
        <v>3</v>
      </c>
      <c r="R519" s="16" t="str">
        <f>CONCATENATE(B519,Q519)</f>
        <v>D</v>
      </c>
      <c r="S519" s="16"/>
    </row>
    <row r="520" spans="1:19" ht="15.6" x14ac:dyDescent="0.25">
      <c r="A520" s="9"/>
      <c r="B520" s="26"/>
      <c r="C520" s="23"/>
      <c r="D520" s="24"/>
      <c r="J520" s="15"/>
    </row>
    <row r="521" spans="1:19" ht="15.6" x14ac:dyDescent="0.25">
      <c r="A521" s="9"/>
      <c r="B521" s="27"/>
      <c r="C521" s="19" t="str">
        <f>+CONCATENATE(K521,".- ",G521)</f>
        <v xml:space="preserve">87.- </v>
      </c>
      <c r="D521" s="20"/>
      <c r="E521" s="9"/>
      <c r="F521" s="9"/>
      <c r="G521" s="36" t="str">
        <f>IF(J522="FIN","",LOOKUP(I521,DATOS!A:A,DATOS!G:G))</f>
        <v/>
      </c>
      <c r="H521" s="36">
        <f>IF(J522="FIN",0,LOOKUP(I521,DATOS!A:A,DATOS!N:N))</f>
        <v>0</v>
      </c>
      <c r="I521" s="31">
        <f>+I515+1</f>
        <v>321</v>
      </c>
      <c r="J521" s="56">
        <f>IF(LOOKUP(I521,DATOS!A:A,DATOS!C:C)=0,J515,(LOOKUP(I521,DATOS!A:A,DATOS!C:C)))</f>
        <v>5</v>
      </c>
      <c r="K521" s="18">
        <f>+K515+1</f>
        <v>87</v>
      </c>
      <c r="L521" s="16" t="s">
        <v>31</v>
      </c>
      <c r="M521" s="16" t="s">
        <v>32</v>
      </c>
      <c r="N521" s="16" t="s">
        <v>37</v>
      </c>
      <c r="O521" s="16" t="s">
        <v>33</v>
      </c>
      <c r="P521" s="16" t="s">
        <v>34</v>
      </c>
      <c r="Q521" s="16" t="s">
        <v>35</v>
      </c>
      <c r="R521" s="16" t="str">
        <f>CONCATENATE("X",H521)</f>
        <v>X0</v>
      </c>
      <c r="S521" s="16" t="s">
        <v>36</v>
      </c>
    </row>
    <row r="522" spans="1:19" ht="15.6" x14ac:dyDescent="0.25">
      <c r="A522" s="185">
        <f>IF($E$2="X",0,IF(K523&gt;2,H521,K523))</f>
        <v>0</v>
      </c>
      <c r="B522" s="25"/>
      <c r="C522" s="21" t="str">
        <f>+CONCATENATE(I522," ",G522)</f>
        <v xml:space="preserve">a) </v>
      </c>
      <c r="D522" s="22"/>
      <c r="G522" s="34" t="str">
        <f>IF(J522="FIN","",LOOKUP(I521,DATOS!A:A,DATOS!J:J))</f>
        <v/>
      </c>
      <c r="I522" s="31" t="s">
        <v>53</v>
      </c>
      <c r="J522" s="37" t="str">
        <f>IF(J516="FIN","FIN",IF(J521=J515,"","FIN"))</f>
        <v>FIN</v>
      </c>
      <c r="K522" s="16" t="s">
        <v>5</v>
      </c>
      <c r="L522" s="16">
        <f>IF(M522&gt;0,0,P522)</f>
        <v>0</v>
      </c>
      <c r="M522" s="16">
        <f>IF(P523&gt;0,1,0)</f>
        <v>0</v>
      </c>
      <c r="N522" s="16">
        <f>IF(M522=1,-1/COUNTA(Q522:Q525),0)</f>
        <v>0</v>
      </c>
      <c r="O522" s="16">
        <f>COUNTA(B522:B525)</f>
        <v>0</v>
      </c>
      <c r="P522" s="16">
        <f>COUNTIF(R522:R525,R521)</f>
        <v>0</v>
      </c>
      <c r="Q522" s="17" t="s">
        <v>0</v>
      </c>
      <c r="R522" s="16" t="str">
        <f>CONCATENATE(B522,Q522)</f>
        <v>A</v>
      </c>
      <c r="S522" s="16">
        <f>IF(P522&gt;0,P522+O522,O522*3)</f>
        <v>0</v>
      </c>
    </row>
    <row r="523" spans="1:19" ht="15.6" x14ac:dyDescent="0.25">
      <c r="A523" s="185"/>
      <c r="B523" s="25"/>
      <c r="C523" s="21" t="str">
        <f>+CONCATENATE(I523," ",G523)</f>
        <v xml:space="preserve">b) </v>
      </c>
      <c r="D523" s="22"/>
      <c r="G523" s="34" t="str">
        <f>IF(J522="FIN","",LOOKUP(I521,DATOS!A:A,DATOS!K:K))</f>
        <v/>
      </c>
      <c r="I523" s="31" t="s">
        <v>52</v>
      </c>
      <c r="K523" s="16">
        <f>S522</f>
        <v>0</v>
      </c>
      <c r="L523" s="16"/>
      <c r="M523" s="16"/>
      <c r="N523" s="16"/>
      <c r="O523" s="16"/>
      <c r="P523" s="16">
        <f>O522-P522</f>
        <v>0</v>
      </c>
      <c r="Q523" s="17" t="s">
        <v>1</v>
      </c>
      <c r="R523" s="16" t="str">
        <f>CONCATENATE(B523,Q523)</f>
        <v>B</v>
      </c>
      <c r="S523" s="16"/>
    </row>
    <row r="524" spans="1:19" ht="15.6" x14ac:dyDescent="0.25">
      <c r="A524" s="185"/>
      <c r="B524" s="25"/>
      <c r="C524" s="21" t="str">
        <f>+CONCATENATE(I524," ",G524)</f>
        <v xml:space="preserve">c) </v>
      </c>
      <c r="D524" s="22"/>
      <c r="G524" s="34" t="str">
        <f>IF(J522="FIN","",LOOKUP(I521,DATOS!A:A,DATOS!L:L))</f>
        <v/>
      </c>
      <c r="I524" s="31" t="s">
        <v>51</v>
      </c>
      <c r="K524" s="16"/>
      <c r="L524" s="16"/>
      <c r="M524" s="16"/>
      <c r="N524" s="16"/>
      <c r="O524" s="16"/>
      <c r="P524" s="16"/>
      <c r="Q524" s="17" t="s">
        <v>2</v>
      </c>
      <c r="R524" s="16" t="str">
        <f>CONCATENATE(B524,Q524)</f>
        <v>C</v>
      </c>
      <c r="S524" s="16"/>
    </row>
    <row r="525" spans="1:19" ht="15.6" x14ac:dyDescent="0.25">
      <c r="A525" s="185"/>
      <c r="B525" s="25"/>
      <c r="C525" s="21" t="str">
        <f>+CONCATENATE(I525," ",G525)</f>
        <v xml:space="preserve">d) </v>
      </c>
      <c r="D525" s="22"/>
      <c r="G525" s="34" t="str">
        <f>IF(J522="FIN","",LOOKUP(I521,DATOS!A:A,DATOS!M:M))</f>
        <v/>
      </c>
      <c r="I525" s="31" t="s">
        <v>43</v>
      </c>
      <c r="K525" s="16"/>
      <c r="L525" s="16"/>
      <c r="M525" s="16"/>
      <c r="N525" s="16"/>
      <c r="O525" s="16"/>
      <c r="P525" s="16"/>
      <c r="Q525" s="17" t="s">
        <v>3</v>
      </c>
      <c r="R525" s="16" t="str">
        <f>CONCATENATE(B525,Q525)</f>
        <v>D</v>
      </c>
      <c r="S525" s="16"/>
    </row>
    <row r="526" spans="1:19" ht="15.6" x14ac:dyDescent="0.25">
      <c r="A526" s="9"/>
      <c r="B526" s="26"/>
      <c r="C526" s="23"/>
      <c r="D526" s="24"/>
      <c r="J526" s="15"/>
    </row>
    <row r="527" spans="1:19" ht="15.6" x14ac:dyDescent="0.25">
      <c r="A527" s="9"/>
      <c r="B527" s="27"/>
      <c r="C527" s="19" t="str">
        <f>+CONCATENATE(K527,".- ",G527)</f>
        <v xml:space="preserve">88.- </v>
      </c>
      <c r="D527" s="20"/>
      <c r="E527" s="9"/>
      <c r="F527" s="9"/>
      <c r="G527" s="36" t="str">
        <f>IF(J528="FIN","",LOOKUP(I527,DATOS!A:A,DATOS!G:G))</f>
        <v/>
      </c>
      <c r="H527" s="36">
        <f>IF(J528="FIN",0,LOOKUP(I527,DATOS!A:A,DATOS!N:N))</f>
        <v>0</v>
      </c>
      <c r="I527" s="31">
        <f>+I521+1</f>
        <v>322</v>
      </c>
      <c r="J527" s="56">
        <f>IF(LOOKUP(I527,DATOS!A:A,DATOS!C:C)=0,J521,(LOOKUP(I527,DATOS!A:A,DATOS!C:C)))</f>
        <v>5</v>
      </c>
      <c r="K527" s="18">
        <f>+K521+1</f>
        <v>88</v>
      </c>
      <c r="L527" s="16" t="s">
        <v>31</v>
      </c>
      <c r="M527" s="16" t="s">
        <v>32</v>
      </c>
      <c r="N527" s="16" t="s">
        <v>37</v>
      </c>
      <c r="O527" s="16" t="s">
        <v>33</v>
      </c>
      <c r="P527" s="16" t="s">
        <v>34</v>
      </c>
      <c r="Q527" s="16" t="s">
        <v>35</v>
      </c>
      <c r="R527" s="16" t="str">
        <f>CONCATENATE("X",H527)</f>
        <v>X0</v>
      </c>
      <c r="S527" s="16" t="s">
        <v>36</v>
      </c>
    </row>
    <row r="528" spans="1:19" ht="15.6" x14ac:dyDescent="0.25">
      <c r="A528" s="185">
        <f>IF($E$2="X",0,IF(K529&gt;2,H527,K529))</f>
        <v>0</v>
      </c>
      <c r="B528" s="25"/>
      <c r="C528" s="21" t="str">
        <f>+CONCATENATE(I528," ",G528)</f>
        <v xml:space="preserve">a) </v>
      </c>
      <c r="D528" s="22"/>
      <c r="G528" s="34" t="str">
        <f>IF(J528="FIN","",LOOKUP(I527,DATOS!A:A,DATOS!J:J))</f>
        <v/>
      </c>
      <c r="I528" s="31" t="s">
        <v>53</v>
      </c>
      <c r="J528" s="37" t="str">
        <f>IF(J522="FIN","FIN",IF(J527=J521,"","FIN"))</f>
        <v>FIN</v>
      </c>
      <c r="K528" s="16" t="s">
        <v>5</v>
      </c>
      <c r="L528" s="16">
        <f>IF(M528&gt;0,0,P528)</f>
        <v>0</v>
      </c>
      <c r="M528" s="16">
        <f>IF(P529&gt;0,1,0)</f>
        <v>0</v>
      </c>
      <c r="N528" s="16">
        <f>IF(M528=1,-1/COUNTA(Q528:Q531),0)</f>
        <v>0</v>
      </c>
      <c r="O528" s="16">
        <f>COUNTA(B528:B531)</f>
        <v>0</v>
      </c>
      <c r="P528" s="16">
        <f>COUNTIF(R528:R531,R527)</f>
        <v>0</v>
      </c>
      <c r="Q528" s="17" t="s">
        <v>0</v>
      </c>
      <c r="R528" s="16" t="str">
        <f>CONCATENATE(B528,Q528)</f>
        <v>A</v>
      </c>
      <c r="S528" s="16">
        <f>IF(P528&gt;0,P528+O528,O528*3)</f>
        <v>0</v>
      </c>
    </row>
    <row r="529" spans="1:19" ht="15.6" x14ac:dyDescent="0.25">
      <c r="A529" s="185"/>
      <c r="B529" s="25"/>
      <c r="C529" s="21" t="str">
        <f>+CONCATENATE(I529," ",G529)</f>
        <v xml:space="preserve">b) </v>
      </c>
      <c r="D529" s="22"/>
      <c r="G529" s="34" t="str">
        <f>IF(J528="FIN","",LOOKUP(I527,DATOS!A:A,DATOS!K:K))</f>
        <v/>
      </c>
      <c r="I529" s="31" t="s">
        <v>52</v>
      </c>
      <c r="K529" s="16">
        <f>S528</f>
        <v>0</v>
      </c>
      <c r="L529" s="16"/>
      <c r="M529" s="16"/>
      <c r="N529" s="16"/>
      <c r="O529" s="16"/>
      <c r="P529" s="16">
        <f>O528-P528</f>
        <v>0</v>
      </c>
      <c r="Q529" s="17" t="s">
        <v>1</v>
      </c>
      <c r="R529" s="16" t="str">
        <f>CONCATENATE(B529,Q529)</f>
        <v>B</v>
      </c>
      <c r="S529" s="16"/>
    </row>
    <row r="530" spans="1:19" ht="15.6" x14ac:dyDescent="0.25">
      <c r="A530" s="185"/>
      <c r="B530" s="25"/>
      <c r="C530" s="21" t="str">
        <f>+CONCATENATE(I530," ",G530)</f>
        <v xml:space="preserve">c) </v>
      </c>
      <c r="D530" s="22"/>
      <c r="G530" s="34" t="str">
        <f>IF(J528="FIN","",LOOKUP(I527,DATOS!A:A,DATOS!L:L))</f>
        <v/>
      </c>
      <c r="I530" s="31" t="s">
        <v>51</v>
      </c>
      <c r="K530" s="16"/>
      <c r="L530" s="16"/>
      <c r="M530" s="16"/>
      <c r="N530" s="16"/>
      <c r="O530" s="16"/>
      <c r="P530" s="16"/>
      <c r="Q530" s="17" t="s">
        <v>2</v>
      </c>
      <c r="R530" s="16" t="str">
        <f>CONCATENATE(B530,Q530)</f>
        <v>C</v>
      </c>
      <c r="S530" s="16"/>
    </row>
    <row r="531" spans="1:19" ht="15.6" x14ac:dyDescent="0.25">
      <c r="A531" s="185"/>
      <c r="B531" s="25"/>
      <c r="C531" s="21" t="str">
        <f>+CONCATENATE(I531," ",G531)</f>
        <v xml:space="preserve">d) </v>
      </c>
      <c r="D531" s="22"/>
      <c r="G531" s="34" t="str">
        <f>IF(J528="FIN","",LOOKUP(I527,DATOS!A:A,DATOS!M:M))</f>
        <v/>
      </c>
      <c r="I531" s="31" t="s">
        <v>43</v>
      </c>
      <c r="K531" s="16"/>
      <c r="L531" s="16"/>
      <c r="M531" s="16"/>
      <c r="N531" s="16"/>
      <c r="O531" s="16"/>
      <c r="P531" s="16"/>
      <c r="Q531" s="17" t="s">
        <v>3</v>
      </c>
      <c r="R531" s="16" t="str">
        <f>CONCATENATE(B531,Q531)</f>
        <v>D</v>
      </c>
      <c r="S531" s="16"/>
    </row>
    <row r="532" spans="1:19" ht="15.6" x14ac:dyDescent="0.25">
      <c r="A532" s="9"/>
      <c r="B532" s="26"/>
      <c r="C532" s="23"/>
      <c r="D532" s="24"/>
      <c r="J532" s="15"/>
    </row>
    <row r="533" spans="1:19" ht="15.6" x14ac:dyDescent="0.25">
      <c r="A533" s="9"/>
      <c r="B533" s="27"/>
      <c r="C533" s="19" t="str">
        <f>+CONCATENATE(K533,".- ",G533)</f>
        <v xml:space="preserve">89.- </v>
      </c>
      <c r="D533" s="20"/>
      <c r="E533" s="9"/>
      <c r="F533" s="9"/>
      <c r="G533" s="36" t="str">
        <f>IF(J534="FIN","",LOOKUP(I533,DATOS!A:A,DATOS!G:G))</f>
        <v/>
      </c>
      <c r="H533" s="36">
        <f>IF(J534="FIN",0,LOOKUP(I533,DATOS!A:A,DATOS!N:N))</f>
        <v>0</v>
      </c>
      <c r="I533" s="31">
        <f>+I527+1</f>
        <v>323</v>
      </c>
      <c r="J533" s="56">
        <f>IF(LOOKUP(I533,DATOS!A:A,DATOS!C:C)=0,J527,(LOOKUP(I533,DATOS!A:A,DATOS!C:C)))</f>
        <v>5</v>
      </c>
      <c r="K533" s="18">
        <f>+K527+1</f>
        <v>89</v>
      </c>
      <c r="L533" s="16" t="s">
        <v>31</v>
      </c>
      <c r="M533" s="16" t="s">
        <v>32</v>
      </c>
      <c r="N533" s="16" t="s">
        <v>37</v>
      </c>
      <c r="O533" s="16" t="s">
        <v>33</v>
      </c>
      <c r="P533" s="16" t="s">
        <v>34</v>
      </c>
      <c r="Q533" s="16" t="s">
        <v>35</v>
      </c>
      <c r="R533" s="16" t="str">
        <f>CONCATENATE("X",H533)</f>
        <v>X0</v>
      </c>
      <c r="S533" s="16" t="s">
        <v>36</v>
      </c>
    </row>
    <row r="534" spans="1:19" ht="15.6" x14ac:dyDescent="0.25">
      <c r="A534" s="185">
        <f>IF($E$2="X",0,IF(K535&gt;2,H533,K535))</f>
        <v>0</v>
      </c>
      <c r="B534" s="25"/>
      <c r="C534" s="21" t="str">
        <f>+CONCATENATE(I534," ",G534)</f>
        <v xml:space="preserve">a) </v>
      </c>
      <c r="D534" s="22"/>
      <c r="G534" s="34" t="str">
        <f>IF(J534="FIN","",LOOKUP(I533,DATOS!A:A,DATOS!J:J))</f>
        <v/>
      </c>
      <c r="I534" s="31" t="s">
        <v>53</v>
      </c>
      <c r="J534" s="37" t="str">
        <f>IF(J528="FIN","FIN",IF(J533=J527,"","FIN"))</f>
        <v>FIN</v>
      </c>
      <c r="K534" s="16" t="s">
        <v>5</v>
      </c>
      <c r="L534" s="16">
        <f>IF(M534&gt;0,0,P534)</f>
        <v>0</v>
      </c>
      <c r="M534" s="16">
        <f>IF(P535&gt;0,1,0)</f>
        <v>0</v>
      </c>
      <c r="N534" s="16">
        <f>IF(M534=1,-1/COUNTA(Q534:Q537),0)</f>
        <v>0</v>
      </c>
      <c r="O534" s="16">
        <f>COUNTA(B534:B537)</f>
        <v>0</v>
      </c>
      <c r="P534" s="16">
        <f>COUNTIF(R534:R537,R533)</f>
        <v>0</v>
      </c>
      <c r="Q534" s="17" t="s">
        <v>0</v>
      </c>
      <c r="R534" s="16" t="str">
        <f>CONCATENATE(B534,Q534)</f>
        <v>A</v>
      </c>
      <c r="S534" s="16">
        <f>IF(P534&gt;0,P534+O534,O534*3)</f>
        <v>0</v>
      </c>
    </row>
    <row r="535" spans="1:19" ht="15.6" x14ac:dyDescent="0.25">
      <c r="A535" s="185"/>
      <c r="B535" s="25"/>
      <c r="C535" s="21" t="str">
        <f>+CONCATENATE(I535," ",G535)</f>
        <v xml:space="preserve">b) </v>
      </c>
      <c r="D535" s="22"/>
      <c r="G535" s="34" t="str">
        <f>IF(J534="FIN","",LOOKUP(I533,DATOS!A:A,DATOS!K:K))</f>
        <v/>
      </c>
      <c r="I535" s="31" t="s">
        <v>52</v>
      </c>
      <c r="K535" s="16">
        <f>S534</f>
        <v>0</v>
      </c>
      <c r="L535" s="16"/>
      <c r="M535" s="16"/>
      <c r="N535" s="16"/>
      <c r="O535" s="16"/>
      <c r="P535" s="16">
        <f>O534-P534</f>
        <v>0</v>
      </c>
      <c r="Q535" s="17" t="s">
        <v>1</v>
      </c>
      <c r="R535" s="16" t="str">
        <f>CONCATENATE(B535,Q535)</f>
        <v>B</v>
      </c>
      <c r="S535" s="16"/>
    </row>
    <row r="536" spans="1:19" ht="15.6" x14ac:dyDescent="0.25">
      <c r="A536" s="185"/>
      <c r="B536" s="25"/>
      <c r="C536" s="21" t="str">
        <f>+CONCATENATE(I536," ",G536)</f>
        <v xml:space="preserve">c) </v>
      </c>
      <c r="D536" s="22"/>
      <c r="G536" s="34" t="str">
        <f>IF(J534="FIN","",LOOKUP(I533,DATOS!A:A,DATOS!L:L))</f>
        <v/>
      </c>
      <c r="I536" s="31" t="s">
        <v>51</v>
      </c>
      <c r="K536" s="16"/>
      <c r="L536" s="16"/>
      <c r="M536" s="16"/>
      <c r="N536" s="16"/>
      <c r="O536" s="16"/>
      <c r="P536" s="16"/>
      <c r="Q536" s="17" t="s">
        <v>2</v>
      </c>
      <c r="R536" s="16" t="str">
        <f>CONCATENATE(B536,Q536)</f>
        <v>C</v>
      </c>
      <c r="S536" s="16"/>
    </row>
    <row r="537" spans="1:19" ht="15.6" x14ac:dyDescent="0.25">
      <c r="A537" s="185"/>
      <c r="B537" s="25"/>
      <c r="C537" s="21" t="str">
        <f>+CONCATENATE(I537," ",G537)</f>
        <v xml:space="preserve">d) </v>
      </c>
      <c r="D537" s="22"/>
      <c r="G537" s="34" t="str">
        <f>IF(J534="FIN","",LOOKUP(I533,DATOS!A:A,DATOS!M:M))</f>
        <v/>
      </c>
      <c r="I537" s="31" t="s">
        <v>43</v>
      </c>
      <c r="K537" s="16"/>
      <c r="L537" s="16"/>
      <c r="M537" s="16"/>
      <c r="N537" s="16"/>
      <c r="O537" s="16"/>
      <c r="P537" s="16"/>
      <c r="Q537" s="17" t="s">
        <v>3</v>
      </c>
      <c r="R537" s="16" t="str">
        <f>CONCATENATE(B537,Q537)</f>
        <v>D</v>
      </c>
      <c r="S537" s="16"/>
    </row>
    <row r="538" spans="1:19" ht="15.6" x14ac:dyDescent="0.25">
      <c r="A538" s="9"/>
      <c r="B538" s="26"/>
      <c r="C538" s="23"/>
      <c r="D538" s="24"/>
      <c r="J538" s="15"/>
    </row>
    <row r="539" spans="1:19" ht="15.6" x14ac:dyDescent="0.25">
      <c r="A539" s="9"/>
      <c r="B539" s="27"/>
      <c r="C539" s="19" t="str">
        <f>+CONCATENATE(K539,".- ",G539)</f>
        <v xml:space="preserve">90.- </v>
      </c>
      <c r="D539" s="20"/>
      <c r="E539" s="9"/>
      <c r="F539" s="9"/>
      <c r="G539" s="36" t="str">
        <f>IF(J540="FIN","",LOOKUP(I539,DATOS!A:A,DATOS!G:G))</f>
        <v/>
      </c>
      <c r="H539" s="36">
        <f>IF(J540="FIN",0,LOOKUP(I539,DATOS!A:A,DATOS!N:N))</f>
        <v>0</v>
      </c>
      <c r="I539" s="31">
        <f>+I533+1</f>
        <v>324</v>
      </c>
      <c r="J539" s="56">
        <f>IF(LOOKUP(I539,DATOS!A:A,DATOS!C:C)=0,J533,(LOOKUP(I539,DATOS!A:A,DATOS!C:C)))</f>
        <v>5</v>
      </c>
      <c r="K539" s="18">
        <f>+K533+1</f>
        <v>90</v>
      </c>
      <c r="L539" s="16" t="s">
        <v>31</v>
      </c>
      <c r="M539" s="16" t="s">
        <v>32</v>
      </c>
      <c r="N539" s="16" t="s">
        <v>37</v>
      </c>
      <c r="O539" s="16" t="s">
        <v>33</v>
      </c>
      <c r="P539" s="16" t="s">
        <v>34</v>
      </c>
      <c r="Q539" s="16" t="s">
        <v>35</v>
      </c>
      <c r="R539" s="16" t="str">
        <f>CONCATENATE("X",H539)</f>
        <v>X0</v>
      </c>
      <c r="S539" s="16" t="s">
        <v>36</v>
      </c>
    </row>
    <row r="540" spans="1:19" ht="15.6" x14ac:dyDescent="0.25">
      <c r="A540" s="185">
        <f>IF($E$2="X",0,IF(K541&gt;2,H539,K541))</f>
        <v>0</v>
      </c>
      <c r="B540" s="25"/>
      <c r="C540" s="21" t="str">
        <f>+CONCATENATE(I540," ",G540)</f>
        <v xml:space="preserve">a) </v>
      </c>
      <c r="D540" s="22"/>
      <c r="G540" s="34" t="str">
        <f>IF(J540="FIN","",LOOKUP(I539,DATOS!A:A,DATOS!J:J))</f>
        <v/>
      </c>
      <c r="I540" s="31" t="s">
        <v>53</v>
      </c>
      <c r="J540" s="37" t="str">
        <f>IF(J534="FIN","FIN",IF(J539=J533,"","FIN"))</f>
        <v>FIN</v>
      </c>
      <c r="K540" s="16" t="s">
        <v>5</v>
      </c>
      <c r="L540" s="16">
        <f>IF(M540&gt;0,0,P540)</f>
        <v>0</v>
      </c>
      <c r="M540" s="16">
        <f>IF(P541&gt;0,1,0)</f>
        <v>0</v>
      </c>
      <c r="N540" s="16">
        <f>IF(M540=1,-1/COUNTA(Q540:Q543),0)</f>
        <v>0</v>
      </c>
      <c r="O540" s="16">
        <f>COUNTA(B540:B543)</f>
        <v>0</v>
      </c>
      <c r="P540" s="16">
        <f>COUNTIF(R540:R543,R539)</f>
        <v>0</v>
      </c>
      <c r="Q540" s="17" t="s">
        <v>0</v>
      </c>
      <c r="R540" s="16" t="str">
        <f>CONCATENATE(B540,Q540)</f>
        <v>A</v>
      </c>
      <c r="S540" s="16">
        <f>IF(P540&gt;0,P540+O540,O540*3)</f>
        <v>0</v>
      </c>
    </row>
    <row r="541" spans="1:19" ht="15.6" x14ac:dyDescent="0.25">
      <c r="A541" s="185"/>
      <c r="B541" s="25"/>
      <c r="C541" s="21" t="str">
        <f>+CONCATENATE(I541," ",G541)</f>
        <v xml:space="preserve">b) </v>
      </c>
      <c r="D541" s="22"/>
      <c r="G541" s="34" t="str">
        <f>IF(J540="FIN","",LOOKUP(I539,DATOS!A:A,DATOS!K:K))</f>
        <v/>
      </c>
      <c r="I541" s="31" t="s">
        <v>52</v>
      </c>
      <c r="K541" s="16">
        <f>S540</f>
        <v>0</v>
      </c>
      <c r="L541" s="16"/>
      <c r="M541" s="16"/>
      <c r="N541" s="16"/>
      <c r="O541" s="16"/>
      <c r="P541" s="16">
        <f>O540-P540</f>
        <v>0</v>
      </c>
      <c r="Q541" s="17" t="s">
        <v>1</v>
      </c>
      <c r="R541" s="16" t="str">
        <f>CONCATENATE(B541,Q541)</f>
        <v>B</v>
      </c>
      <c r="S541" s="16"/>
    </row>
    <row r="542" spans="1:19" ht="15.6" x14ac:dyDescent="0.25">
      <c r="A542" s="185"/>
      <c r="B542" s="25"/>
      <c r="C542" s="21" t="str">
        <f>+CONCATENATE(I542," ",G542)</f>
        <v xml:space="preserve">c) </v>
      </c>
      <c r="D542" s="22"/>
      <c r="G542" s="34" t="str">
        <f>IF(J540="FIN","",LOOKUP(I539,DATOS!A:A,DATOS!L:L))</f>
        <v/>
      </c>
      <c r="I542" s="31" t="s">
        <v>51</v>
      </c>
      <c r="K542" s="16"/>
      <c r="L542" s="16"/>
      <c r="M542" s="16"/>
      <c r="N542" s="16"/>
      <c r="O542" s="16"/>
      <c r="P542" s="16"/>
      <c r="Q542" s="17" t="s">
        <v>2</v>
      </c>
      <c r="R542" s="16" t="str">
        <f>CONCATENATE(B542,Q542)</f>
        <v>C</v>
      </c>
      <c r="S542" s="16"/>
    </row>
    <row r="543" spans="1:19" ht="15.6" x14ac:dyDescent="0.25">
      <c r="A543" s="185"/>
      <c r="B543" s="25"/>
      <c r="C543" s="21" t="str">
        <f>+CONCATENATE(I543," ",G543)</f>
        <v xml:space="preserve">d) </v>
      </c>
      <c r="D543" s="22"/>
      <c r="G543" s="34" t="str">
        <f>IF(J540="FIN","",LOOKUP(I539,DATOS!A:A,DATOS!M:M))</f>
        <v/>
      </c>
      <c r="I543" s="31" t="s">
        <v>43</v>
      </c>
      <c r="K543" s="16"/>
      <c r="L543" s="16"/>
      <c r="M543" s="16"/>
      <c r="N543" s="16"/>
      <c r="O543" s="16"/>
      <c r="P543" s="16"/>
      <c r="Q543" s="17" t="s">
        <v>3</v>
      </c>
      <c r="R543" s="16" t="str">
        <f>CONCATENATE(B543,Q543)</f>
        <v>D</v>
      </c>
      <c r="S543" s="16"/>
    </row>
    <row r="544" spans="1:19" ht="15.6" x14ac:dyDescent="0.25">
      <c r="A544" s="9"/>
      <c r="B544" s="26"/>
      <c r="C544" s="23"/>
      <c r="D544" s="24"/>
      <c r="J544" s="15"/>
    </row>
    <row r="545" spans="1:19" ht="15.6" x14ac:dyDescent="0.25">
      <c r="A545" s="9"/>
      <c r="B545" s="27"/>
      <c r="C545" s="19" t="str">
        <f>+CONCATENATE(K545,".- ",G545)</f>
        <v xml:space="preserve">91.- </v>
      </c>
      <c r="D545" s="20"/>
      <c r="E545" s="9"/>
      <c r="F545" s="9"/>
      <c r="G545" s="36" t="str">
        <f>IF(J546="FIN","",LOOKUP(I545,DATOS!A:A,DATOS!G:G))</f>
        <v/>
      </c>
      <c r="H545" s="36">
        <f>IF(J546="FIN",0,LOOKUP(I545,DATOS!A:A,DATOS!N:N))</f>
        <v>0</v>
      </c>
      <c r="I545" s="31">
        <f>+I539+1</f>
        <v>325</v>
      </c>
      <c r="J545" s="56">
        <f>IF(LOOKUP(I545,DATOS!A:A,DATOS!C:C)=0,J539,(LOOKUP(I545,DATOS!A:A,DATOS!C:C)))</f>
        <v>5</v>
      </c>
      <c r="K545" s="18">
        <f>+K539+1</f>
        <v>91</v>
      </c>
      <c r="L545" s="16" t="s">
        <v>31</v>
      </c>
      <c r="M545" s="16" t="s">
        <v>32</v>
      </c>
      <c r="N545" s="16" t="s">
        <v>37</v>
      </c>
      <c r="O545" s="16" t="s">
        <v>33</v>
      </c>
      <c r="P545" s="16" t="s">
        <v>34</v>
      </c>
      <c r="Q545" s="16" t="s">
        <v>35</v>
      </c>
      <c r="R545" s="16" t="str">
        <f>CONCATENATE("X",H545)</f>
        <v>X0</v>
      </c>
      <c r="S545" s="16" t="s">
        <v>36</v>
      </c>
    </row>
    <row r="546" spans="1:19" ht="15.6" x14ac:dyDescent="0.25">
      <c r="A546" s="185">
        <f>IF($E$2="X",0,IF(K547&gt;2,H545,K547))</f>
        <v>0</v>
      </c>
      <c r="B546" s="25"/>
      <c r="C546" s="21" t="str">
        <f>+CONCATENATE(I546," ",G546)</f>
        <v xml:space="preserve">a) </v>
      </c>
      <c r="D546" s="22"/>
      <c r="G546" s="34" t="str">
        <f>IF(J546="FIN","",LOOKUP(I545,DATOS!A:A,DATOS!J:J))</f>
        <v/>
      </c>
      <c r="I546" s="31" t="s">
        <v>53</v>
      </c>
      <c r="J546" s="37" t="str">
        <f>IF(J540="FIN","FIN",IF(J545=J539,"","FIN"))</f>
        <v>FIN</v>
      </c>
      <c r="K546" s="16" t="s">
        <v>5</v>
      </c>
      <c r="L546" s="16">
        <f>IF(M546&gt;0,0,P546)</f>
        <v>0</v>
      </c>
      <c r="M546" s="16">
        <f>IF(P547&gt;0,1,0)</f>
        <v>0</v>
      </c>
      <c r="N546" s="16">
        <f>IF(M546=1,-1/COUNTA(Q546:Q549),0)</f>
        <v>0</v>
      </c>
      <c r="O546" s="16">
        <f>COUNTA(B546:B549)</f>
        <v>0</v>
      </c>
      <c r="P546" s="16">
        <f>COUNTIF(R546:R549,R545)</f>
        <v>0</v>
      </c>
      <c r="Q546" s="17" t="s">
        <v>0</v>
      </c>
      <c r="R546" s="16" t="str">
        <f>CONCATENATE(B546,Q546)</f>
        <v>A</v>
      </c>
      <c r="S546" s="16">
        <f>IF(P546&gt;0,P546+O546,O546*3)</f>
        <v>0</v>
      </c>
    </row>
    <row r="547" spans="1:19" ht="15.6" x14ac:dyDescent="0.25">
      <c r="A547" s="185"/>
      <c r="B547" s="25"/>
      <c r="C547" s="21" t="str">
        <f>+CONCATENATE(I547," ",G547)</f>
        <v xml:space="preserve">b) </v>
      </c>
      <c r="D547" s="22"/>
      <c r="G547" s="34" t="str">
        <f>IF(J546="FIN","",LOOKUP(I545,DATOS!A:A,DATOS!K:K))</f>
        <v/>
      </c>
      <c r="I547" s="31" t="s">
        <v>52</v>
      </c>
      <c r="K547" s="16">
        <f>S546</f>
        <v>0</v>
      </c>
      <c r="L547" s="16"/>
      <c r="M547" s="16"/>
      <c r="N547" s="16"/>
      <c r="O547" s="16"/>
      <c r="P547" s="16">
        <f>O546-P546</f>
        <v>0</v>
      </c>
      <c r="Q547" s="17" t="s">
        <v>1</v>
      </c>
      <c r="R547" s="16" t="str">
        <f>CONCATENATE(B547,Q547)</f>
        <v>B</v>
      </c>
      <c r="S547" s="16"/>
    </row>
    <row r="548" spans="1:19" ht="15.6" x14ac:dyDescent="0.25">
      <c r="A548" s="185"/>
      <c r="B548" s="25"/>
      <c r="C548" s="21" t="str">
        <f>+CONCATENATE(I548," ",G548)</f>
        <v xml:space="preserve">c) </v>
      </c>
      <c r="D548" s="22"/>
      <c r="G548" s="34" t="str">
        <f>IF(J546="FIN","",LOOKUP(I545,DATOS!A:A,DATOS!L:L))</f>
        <v/>
      </c>
      <c r="I548" s="31" t="s">
        <v>51</v>
      </c>
      <c r="K548" s="16"/>
      <c r="L548" s="16"/>
      <c r="M548" s="16"/>
      <c r="N548" s="16"/>
      <c r="O548" s="16"/>
      <c r="P548" s="16"/>
      <c r="Q548" s="17" t="s">
        <v>2</v>
      </c>
      <c r="R548" s="16" t="str">
        <f>CONCATENATE(B548,Q548)</f>
        <v>C</v>
      </c>
      <c r="S548" s="16"/>
    </row>
    <row r="549" spans="1:19" ht="15.6" x14ac:dyDescent="0.25">
      <c r="A549" s="185"/>
      <c r="B549" s="25"/>
      <c r="C549" s="21" t="str">
        <f>+CONCATENATE(I549," ",G549)</f>
        <v xml:space="preserve">d) </v>
      </c>
      <c r="D549" s="22"/>
      <c r="G549" s="34" t="str">
        <f>IF(J546="FIN","",LOOKUP(I545,DATOS!A:A,DATOS!M:M))</f>
        <v/>
      </c>
      <c r="I549" s="31" t="s">
        <v>43</v>
      </c>
      <c r="K549" s="16"/>
      <c r="L549" s="16"/>
      <c r="M549" s="16"/>
      <c r="N549" s="16"/>
      <c r="O549" s="16"/>
      <c r="P549" s="16"/>
      <c r="Q549" s="17" t="s">
        <v>3</v>
      </c>
      <c r="R549" s="16" t="str">
        <f>CONCATENATE(B549,Q549)</f>
        <v>D</v>
      </c>
      <c r="S549" s="16"/>
    </row>
    <row r="550" spans="1:19" ht="15.6" x14ac:dyDescent="0.25">
      <c r="A550" s="9"/>
      <c r="B550" s="26"/>
      <c r="C550" s="23"/>
      <c r="D550" s="24"/>
      <c r="J550" s="15"/>
    </row>
    <row r="551" spans="1:19" ht="15.6" x14ac:dyDescent="0.25">
      <c r="A551" s="9"/>
      <c r="B551" s="27"/>
      <c r="C551" s="19" t="str">
        <f>+CONCATENATE(K551,".- ",G551)</f>
        <v xml:space="preserve">92.- </v>
      </c>
      <c r="D551" s="20"/>
      <c r="E551" s="9"/>
      <c r="F551" s="9"/>
      <c r="G551" s="36" t="str">
        <f>IF(J552="FIN","",LOOKUP(I551,DATOS!A:A,DATOS!G:G))</f>
        <v/>
      </c>
      <c r="H551" s="36">
        <f>IF(J552="FIN",0,LOOKUP(I551,DATOS!A:A,DATOS!N:N))</f>
        <v>0</v>
      </c>
      <c r="I551" s="31">
        <f>+I545+1</f>
        <v>326</v>
      </c>
      <c r="J551" s="56">
        <f>IF(LOOKUP(I551,DATOS!A:A,DATOS!C:C)=0,J545,(LOOKUP(I551,DATOS!A:A,DATOS!C:C)))</f>
        <v>5</v>
      </c>
      <c r="K551" s="18">
        <f>+K545+1</f>
        <v>92</v>
      </c>
      <c r="L551" s="16" t="s">
        <v>31</v>
      </c>
      <c r="M551" s="16" t="s">
        <v>32</v>
      </c>
      <c r="N551" s="16" t="s">
        <v>37</v>
      </c>
      <c r="O551" s="16" t="s">
        <v>33</v>
      </c>
      <c r="P551" s="16" t="s">
        <v>34</v>
      </c>
      <c r="Q551" s="16" t="s">
        <v>35</v>
      </c>
      <c r="R551" s="16" t="str">
        <f>CONCATENATE("X",H551)</f>
        <v>X0</v>
      </c>
      <c r="S551" s="16" t="s">
        <v>36</v>
      </c>
    </row>
    <row r="552" spans="1:19" ht="15.6" x14ac:dyDescent="0.25">
      <c r="A552" s="185">
        <f>IF($E$2="X",0,IF(K553&gt;2,H551,K553))</f>
        <v>0</v>
      </c>
      <c r="B552" s="25"/>
      <c r="C552" s="21" t="str">
        <f>+CONCATENATE(I552," ",G552)</f>
        <v xml:space="preserve">a) </v>
      </c>
      <c r="D552" s="22"/>
      <c r="G552" s="34" t="str">
        <f>IF(J552="FIN","",LOOKUP(I551,DATOS!A:A,DATOS!J:J))</f>
        <v/>
      </c>
      <c r="I552" s="31" t="s">
        <v>53</v>
      </c>
      <c r="J552" s="37" t="str">
        <f>IF(J546="FIN","FIN",IF(J551=J545,"","FIN"))</f>
        <v>FIN</v>
      </c>
      <c r="K552" s="16" t="s">
        <v>5</v>
      </c>
      <c r="L552" s="16">
        <f>IF(M552&gt;0,0,P552)</f>
        <v>0</v>
      </c>
      <c r="M552" s="16">
        <f>IF(P553&gt;0,1,0)</f>
        <v>0</v>
      </c>
      <c r="N552" s="16">
        <f>IF(M552=1,-1/COUNTA(Q552:Q555),0)</f>
        <v>0</v>
      </c>
      <c r="O552" s="16">
        <f>COUNTA(B552:B555)</f>
        <v>0</v>
      </c>
      <c r="P552" s="16">
        <f>COUNTIF(R552:R555,R551)</f>
        <v>0</v>
      </c>
      <c r="Q552" s="17" t="s">
        <v>0</v>
      </c>
      <c r="R552" s="16" t="str">
        <f>CONCATENATE(B552,Q552)</f>
        <v>A</v>
      </c>
      <c r="S552" s="16">
        <f>IF(P552&gt;0,P552+O552,O552*3)</f>
        <v>0</v>
      </c>
    </row>
    <row r="553" spans="1:19" ht="15.6" x14ac:dyDescent="0.25">
      <c r="A553" s="185"/>
      <c r="B553" s="25"/>
      <c r="C553" s="21" t="str">
        <f>+CONCATENATE(I553," ",G553)</f>
        <v xml:space="preserve">b) </v>
      </c>
      <c r="D553" s="22"/>
      <c r="G553" s="34" t="str">
        <f>IF(J552="FIN","",LOOKUP(I551,DATOS!A:A,DATOS!K:K))</f>
        <v/>
      </c>
      <c r="I553" s="31" t="s">
        <v>52</v>
      </c>
      <c r="K553" s="16">
        <f>S552</f>
        <v>0</v>
      </c>
      <c r="L553" s="16"/>
      <c r="M553" s="16"/>
      <c r="N553" s="16"/>
      <c r="O553" s="16"/>
      <c r="P553" s="16">
        <f>O552-P552</f>
        <v>0</v>
      </c>
      <c r="Q553" s="17" t="s">
        <v>1</v>
      </c>
      <c r="R553" s="16" t="str">
        <f>CONCATENATE(B553,Q553)</f>
        <v>B</v>
      </c>
      <c r="S553" s="16"/>
    </row>
    <row r="554" spans="1:19" ht="15.6" x14ac:dyDescent="0.25">
      <c r="A554" s="185"/>
      <c r="B554" s="25"/>
      <c r="C554" s="21" t="str">
        <f>+CONCATENATE(I554," ",G554)</f>
        <v xml:space="preserve">c) </v>
      </c>
      <c r="D554" s="22"/>
      <c r="G554" s="34" t="str">
        <f>IF(J552="FIN","",LOOKUP(I551,DATOS!A:A,DATOS!L:L))</f>
        <v/>
      </c>
      <c r="I554" s="31" t="s">
        <v>51</v>
      </c>
      <c r="K554" s="16"/>
      <c r="L554" s="16"/>
      <c r="M554" s="16"/>
      <c r="N554" s="16"/>
      <c r="O554" s="16"/>
      <c r="P554" s="16"/>
      <c r="Q554" s="17" t="s">
        <v>2</v>
      </c>
      <c r="R554" s="16" t="str">
        <f>CONCATENATE(B554,Q554)</f>
        <v>C</v>
      </c>
      <c r="S554" s="16"/>
    </row>
    <row r="555" spans="1:19" ht="15.6" x14ac:dyDescent="0.25">
      <c r="A555" s="185"/>
      <c r="B555" s="25"/>
      <c r="C555" s="21" t="str">
        <f>+CONCATENATE(I555," ",G555)</f>
        <v xml:space="preserve">d) </v>
      </c>
      <c r="D555" s="22"/>
      <c r="G555" s="34" t="str">
        <f>IF(J552="FIN","",LOOKUP(I551,DATOS!A:A,DATOS!M:M))</f>
        <v/>
      </c>
      <c r="I555" s="31" t="s">
        <v>43</v>
      </c>
      <c r="K555" s="16"/>
      <c r="L555" s="16"/>
      <c r="M555" s="16"/>
      <c r="N555" s="16"/>
      <c r="O555" s="16"/>
      <c r="P555" s="16"/>
      <c r="Q555" s="17" t="s">
        <v>3</v>
      </c>
      <c r="R555" s="16" t="str">
        <f>CONCATENATE(B555,Q555)</f>
        <v>D</v>
      </c>
      <c r="S555" s="16"/>
    </row>
    <row r="556" spans="1:19" ht="15.6" x14ac:dyDescent="0.25">
      <c r="A556" s="9"/>
      <c r="B556" s="26"/>
      <c r="C556" s="23"/>
      <c r="D556" s="24"/>
      <c r="J556" s="15"/>
    </row>
    <row r="557" spans="1:19" ht="15.6" x14ac:dyDescent="0.25">
      <c r="A557" s="9"/>
      <c r="B557" s="27"/>
      <c r="C557" s="19" t="str">
        <f>+CONCATENATE(K557,".- ",G557)</f>
        <v xml:space="preserve">93.- </v>
      </c>
      <c r="D557" s="20"/>
      <c r="E557" s="9"/>
      <c r="F557" s="9"/>
      <c r="G557" s="36" t="str">
        <f>IF(J558="FIN","",LOOKUP(I557,DATOS!A:A,DATOS!G:G))</f>
        <v/>
      </c>
      <c r="H557" s="36">
        <f>IF(J558="FIN",0,LOOKUP(I557,DATOS!A:A,DATOS!N:N))</f>
        <v>0</v>
      </c>
      <c r="I557" s="31">
        <f>+I551+1</f>
        <v>327</v>
      </c>
      <c r="J557" s="56">
        <f>IF(LOOKUP(I557,DATOS!A:A,DATOS!C:C)=0,J551,(LOOKUP(I557,DATOS!A:A,DATOS!C:C)))</f>
        <v>5</v>
      </c>
      <c r="K557" s="18">
        <f>+K551+1</f>
        <v>93</v>
      </c>
      <c r="L557" s="16" t="s">
        <v>31</v>
      </c>
      <c r="M557" s="16" t="s">
        <v>32</v>
      </c>
      <c r="N557" s="16" t="s">
        <v>37</v>
      </c>
      <c r="O557" s="16" t="s">
        <v>33</v>
      </c>
      <c r="P557" s="16" t="s">
        <v>34</v>
      </c>
      <c r="Q557" s="16" t="s">
        <v>35</v>
      </c>
      <c r="R557" s="16" t="str">
        <f>CONCATENATE("X",H557)</f>
        <v>X0</v>
      </c>
      <c r="S557" s="16" t="s">
        <v>36</v>
      </c>
    </row>
    <row r="558" spans="1:19" ht="15.6" x14ac:dyDescent="0.25">
      <c r="A558" s="185">
        <f>IF($E$2="X",0,IF(K559&gt;2,H557,K559))</f>
        <v>0</v>
      </c>
      <c r="B558" s="25"/>
      <c r="C558" s="21" t="str">
        <f>+CONCATENATE(I558," ",G558)</f>
        <v xml:space="preserve">a) </v>
      </c>
      <c r="D558" s="22"/>
      <c r="G558" s="34" t="str">
        <f>IF(J558="FIN","",LOOKUP(I557,DATOS!A:A,DATOS!J:J))</f>
        <v/>
      </c>
      <c r="I558" s="31" t="s">
        <v>53</v>
      </c>
      <c r="J558" s="37" t="str">
        <f>IF(J552="FIN","FIN",IF(J557=J551,"","FIN"))</f>
        <v>FIN</v>
      </c>
      <c r="K558" s="16" t="s">
        <v>5</v>
      </c>
      <c r="L558" s="16">
        <f>IF(M558&gt;0,0,P558)</f>
        <v>0</v>
      </c>
      <c r="M558" s="16">
        <f>IF(P559&gt;0,1,0)</f>
        <v>0</v>
      </c>
      <c r="N558" s="16">
        <f>IF(M558=1,-1/COUNTA(Q558:Q561),0)</f>
        <v>0</v>
      </c>
      <c r="O558" s="16">
        <f>COUNTA(B558:B561)</f>
        <v>0</v>
      </c>
      <c r="P558" s="16">
        <f>COUNTIF(R558:R561,R557)</f>
        <v>0</v>
      </c>
      <c r="Q558" s="17" t="s">
        <v>0</v>
      </c>
      <c r="R558" s="16" t="str">
        <f>CONCATENATE(B558,Q558)</f>
        <v>A</v>
      </c>
      <c r="S558" s="16">
        <f>IF(P558&gt;0,P558+O558,O558*3)</f>
        <v>0</v>
      </c>
    </row>
    <row r="559" spans="1:19" ht="15.6" x14ac:dyDescent="0.25">
      <c r="A559" s="185"/>
      <c r="B559" s="25"/>
      <c r="C559" s="21" t="str">
        <f>+CONCATENATE(I559," ",G559)</f>
        <v xml:space="preserve">b) </v>
      </c>
      <c r="D559" s="22"/>
      <c r="G559" s="34" t="str">
        <f>IF(J558="FIN","",LOOKUP(I557,DATOS!A:A,DATOS!K:K))</f>
        <v/>
      </c>
      <c r="I559" s="31" t="s">
        <v>52</v>
      </c>
      <c r="K559" s="16">
        <f>S558</f>
        <v>0</v>
      </c>
      <c r="L559" s="16"/>
      <c r="M559" s="16"/>
      <c r="N559" s="16"/>
      <c r="O559" s="16"/>
      <c r="P559" s="16">
        <f>O558-P558</f>
        <v>0</v>
      </c>
      <c r="Q559" s="17" t="s">
        <v>1</v>
      </c>
      <c r="R559" s="16" t="str">
        <f>CONCATENATE(B559,Q559)</f>
        <v>B</v>
      </c>
      <c r="S559" s="16"/>
    </row>
    <row r="560" spans="1:19" ht="15.6" x14ac:dyDescent="0.25">
      <c r="A560" s="185"/>
      <c r="B560" s="25"/>
      <c r="C560" s="21" t="str">
        <f>+CONCATENATE(I560," ",G560)</f>
        <v xml:space="preserve">c) </v>
      </c>
      <c r="D560" s="22"/>
      <c r="G560" s="34" t="str">
        <f>IF(J558="FIN","",LOOKUP(I557,DATOS!A:A,DATOS!L:L))</f>
        <v/>
      </c>
      <c r="I560" s="31" t="s">
        <v>51</v>
      </c>
      <c r="K560" s="16"/>
      <c r="L560" s="16"/>
      <c r="M560" s="16"/>
      <c r="N560" s="16"/>
      <c r="O560" s="16"/>
      <c r="P560" s="16"/>
      <c r="Q560" s="17" t="s">
        <v>2</v>
      </c>
      <c r="R560" s="16" t="str">
        <f>CONCATENATE(B560,Q560)</f>
        <v>C</v>
      </c>
      <c r="S560" s="16"/>
    </row>
    <row r="561" spans="1:19" ht="15.6" x14ac:dyDescent="0.25">
      <c r="A561" s="185"/>
      <c r="B561" s="25"/>
      <c r="C561" s="21" t="str">
        <f>+CONCATENATE(I561," ",G561)</f>
        <v xml:space="preserve">d) </v>
      </c>
      <c r="D561" s="22"/>
      <c r="G561" s="34" t="str">
        <f>IF(J558="FIN","",LOOKUP(I557,DATOS!A:A,DATOS!M:M))</f>
        <v/>
      </c>
      <c r="I561" s="31" t="s">
        <v>43</v>
      </c>
      <c r="K561" s="16"/>
      <c r="L561" s="16"/>
      <c r="M561" s="16"/>
      <c r="N561" s="16"/>
      <c r="O561" s="16"/>
      <c r="P561" s="16"/>
      <c r="Q561" s="17" t="s">
        <v>3</v>
      </c>
      <c r="R561" s="16" t="str">
        <f>CONCATENATE(B561,Q561)</f>
        <v>D</v>
      </c>
      <c r="S561" s="16"/>
    </row>
    <row r="562" spans="1:19" ht="15.6" x14ac:dyDescent="0.25">
      <c r="A562" s="9"/>
      <c r="B562" s="26"/>
      <c r="C562" s="23"/>
      <c r="D562" s="24"/>
      <c r="J562" s="15"/>
    </row>
    <row r="563" spans="1:19" ht="15.6" x14ac:dyDescent="0.25">
      <c r="A563" s="9"/>
      <c r="B563" s="27"/>
      <c r="C563" s="19" t="str">
        <f>+CONCATENATE(K563,".- ",G563)</f>
        <v xml:space="preserve">94.- </v>
      </c>
      <c r="D563" s="20"/>
      <c r="E563" s="9"/>
      <c r="F563" s="9"/>
      <c r="G563" s="36" t="str">
        <f>IF(J564="FIN","",LOOKUP(I563,DATOS!A:A,DATOS!G:G))</f>
        <v/>
      </c>
      <c r="H563" s="36">
        <f>IF(J564="FIN",0,LOOKUP(I563,DATOS!A:A,DATOS!N:N))</f>
        <v>0</v>
      </c>
      <c r="I563" s="31">
        <f>+I557+1</f>
        <v>328</v>
      </c>
      <c r="J563" s="56">
        <f>IF(LOOKUP(I563,DATOS!A:A,DATOS!C:C)=0,J557,(LOOKUP(I563,DATOS!A:A,DATOS!C:C)))</f>
        <v>5</v>
      </c>
      <c r="K563" s="18">
        <f>+K557+1</f>
        <v>94</v>
      </c>
      <c r="L563" s="16" t="s">
        <v>31</v>
      </c>
      <c r="M563" s="16" t="s">
        <v>32</v>
      </c>
      <c r="N563" s="16" t="s">
        <v>37</v>
      </c>
      <c r="O563" s="16" t="s">
        <v>33</v>
      </c>
      <c r="P563" s="16" t="s">
        <v>34</v>
      </c>
      <c r="Q563" s="16" t="s">
        <v>35</v>
      </c>
      <c r="R563" s="16" t="str">
        <f>CONCATENATE("X",H563)</f>
        <v>X0</v>
      </c>
      <c r="S563" s="16" t="s">
        <v>36</v>
      </c>
    </row>
    <row r="564" spans="1:19" ht="15.6" x14ac:dyDescent="0.25">
      <c r="A564" s="185">
        <f>IF($E$2="X",0,IF(K565&gt;2,H563,K565))</f>
        <v>0</v>
      </c>
      <c r="B564" s="25"/>
      <c r="C564" s="21" t="str">
        <f>+CONCATENATE(I564," ",G564)</f>
        <v xml:space="preserve">a) </v>
      </c>
      <c r="D564" s="22"/>
      <c r="G564" s="34" t="str">
        <f>IF(J564="FIN","",LOOKUP(I563,DATOS!A:A,DATOS!J:J))</f>
        <v/>
      </c>
      <c r="I564" s="31" t="s">
        <v>53</v>
      </c>
      <c r="J564" s="37" t="str">
        <f>IF(J558="FIN","FIN",IF(J563=J557,"","FIN"))</f>
        <v>FIN</v>
      </c>
      <c r="K564" s="16" t="s">
        <v>5</v>
      </c>
      <c r="L564" s="16">
        <f>IF(M564&gt;0,0,P564)</f>
        <v>0</v>
      </c>
      <c r="M564" s="16">
        <f>IF(P565&gt;0,1,0)</f>
        <v>0</v>
      </c>
      <c r="N564" s="16">
        <f>IF(M564=1,-1/COUNTA(Q564:Q567),0)</f>
        <v>0</v>
      </c>
      <c r="O564" s="16">
        <f>COUNTA(B564:B567)</f>
        <v>0</v>
      </c>
      <c r="P564" s="16">
        <f>COUNTIF(R564:R567,R563)</f>
        <v>0</v>
      </c>
      <c r="Q564" s="17" t="s">
        <v>0</v>
      </c>
      <c r="R564" s="16" t="str">
        <f>CONCATENATE(B564,Q564)</f>
        <v>A</v>
      </c>
      <c r="S564" s="16">
        <f>IF(P564&gt;0,P564+O564,O564*3)</f>
        <v>0</v>
      </c>
    </row>
    <row r="565" spans="1:19" ht="15.6" x14ac:dyDescent="0.25">
      <c r="A565" s="185"/>
      <c r="B565" s="25"/>
      <c r="C565" s="21" t="str">
        <f>+CONCATENATE(I565," ",G565)</f>
        <v xml:space="preserve">b) </v>
      </c>
      <c r="D565" s="22"/>
      <c r="G565" s="34" t="str">
        <f>IF(J564="FIN","",LOOKUP(I563,DATOS!A:A,DATOS!K:K))</f>
        <v/>
      </c>
      <c r="I565" s="31" t="s">
        <v>52</v>
      </c>
      <c r="K565" s="16">
        <f>S564</f>
        <v>0</v>
      </c>
      <c r="L565" s="16"/>
      <c r="M565" s="16"/>
      <c r="N565" s="16"/>
      <c r="O565" s="16"/>
      <c r="P565" s="16">
        <f>O564-P564</f>
        <v>0</v>
      </c>
      <c r="Q565" s="17" t="s">
        <v>1</v>
      </c>
      <c r="R565" s="16" t="str">
        <f>CONCATENATE(B565,Q565)</f>
        <v>B</v>
      </c>
      <c r="S565" s="16"/>
    </row>
    <row r="566" spans="1:19" ht="15.6" x14ac:dyDescent="0.25">
      <c r="A566" s="185"/>
      <c r="B566" s="25"/>
      <c r="C566" s="21" t="str">
        <f>+CONCATENATE(I566," ",G566)</f>
        <v xml:space="preserve">c) </v>
      </c>
      <c r="D566" s="22"/>
      <c r="G566" s="34" t="str">
        <f>IF(J564="FIN","",LOOKUP(I563,DATOS!A:A,DATOS!L:L))</f>
        <v/>
      </c>
      <c r="I566" s="31" t="s">
        <v>51</v>
      </c>
      <c r="K566" s="16"/>
      <c r="L566" s="16"/>
      <c r="M566" s="16"/>
      <c r="N566" s="16"/>
      <c r="O566" s="16"/>
      <c r="P566" s="16"/>
      <c r="Q566" s="17" t="s">
        <v>2</v>
      </c>
      <c r="R566" s="16" t="str">
        <f>CONCATENATE(B566,Q566)</f>
        <v>C</v>
      </c>
      <c r="S566" s="16"/>
    </row>
    <row r="567" spans="1:19" ht="15.6" x14ac:dyDescent="0.25">
      <c r="A567" s="185"/>
      <c r="B567" s="25"/>
      <c r="C567" s="21" t="str">
        <f>+CONCATENATE(I567," ",G567)</f>
        <v xml:space="preserve">d) </v>
      </c>
      <c r="D567" s="22"/>
      <c r="G567" s="34" t="str">
        <f>IF(J564="FIN","",LOOKUP(I563,DATOS!A:A,DATOS!M:M))</f>
        <v/>
      </c>
      <c r="I567" s="31" t="s">
        <v>43</v>
      </c>
      <c r="K567" s="16"/>
      <c r="L567" s="16"/>
      <c r="M567" s="16"/>
      <c r="N567" s="16"/>
      <c r="O567" s="16"/>
      <c r="P567" s="16"/>
      <c r="Q567" s="17" t="s">
        <v>3</v>
      </c>
      <c r="R567" s="16" t="str">
        <f>CONCATENATE(B567,Q567)</f>
        <v>D</v>
      </c>
      <c r="S567" s="16"/>
    </row>
    <row r="568" spans="1:19" ht="15.6" x14ac:dyDescent="0.25">
      <c r="A568" s="9"/>
      <c r="B568" s="26"/>
      <c r="C568" s="23"/>
      <c r="D568" s="24"/>
      <c r="J568" s="15"/>
    </row>
    <row r="569" spans="1:19" ht="15.6" x14ac:dyDescent="0.25">
      <c r="A569" s="9"/>
      <c r="B569" s="27"/>
      <c r="C569" s="19" t="str">
        <f>+CONCATENATE(K569,".- ",G569)</f>
        <v xml:space="preserve">95.- </v>
      </c>
      <c r="D569" s="20"/>
      <c r="E569" s="9"/>
      <c r="F569" s="9"/>
      <c r="G569" s="36" t="str">
        <f>IF(J570="FIN","",LOOKUP(I569,DATOS!A:A,DATOS!G:G))</f>
        <v/>
      </c>
      <c r="H569" s="36">
        <f>IF(J570="FIN",0,LOOKUP(I569,DATOS!A:A,DATOS!N:N))</f>
        <v>0</v>
      </c>
      <c r="I569" s="31">
        <f>+I563+1</f>
        <v>329</v>
      </c>
      <c r="J569" s="56">
        <f>IF(LOOKUP(I569,DATOS!A:A,DATOS!C:C)=0,J563,(LOOKUP(I569,DATOS!A:A,DATOS!C:C)))</f>
        <v>5</v>
      </c>
      <c r="K569" s="18">
        <f>+K563+1</f>
        <v>95</v>
      </c>
      <c r="L569" s="16" t="s">
        <v>31</v>
      </c>
      <c r="M569" s="16" t="s">
        <v>32</v>
      </c>
      <c r="N569" s="16" t="s">
        <v>37</v>
      </c>
      <c r="O569" s="16" t="s">
        <v>33</v>
      </c>
      <c r="P569" s="16" t="s">
        <v>34</v>
      </c>
      <c r="Q569" s="16" t="s">
        <v>35</v>
      </c>
      <c r="R569" s="16" t="str">
        <f>CONCATENATE("X",H569)</f>
        <v>X0</v>
      </c>
      <c r="S569" s="16" t="s">
        <v>36</v>
      </c>
    </row>
    <row r="570" spans="1:19" ht="15.6" x14ac:dyDescent="0.25">
      <c r="A570" s="185">
        <f>IF($E$2="X",0,IF(K571&gt;2,H569,K571))</f>
        <v>0</v>
      </c>
      <c r="B570" s="25"/>
      <c r="C570" s="21" t="str">
        <f>+CONCATENATE(I570," ",G570)</f>
        <v xml:space="preserve">a) </v>
      </c>
      <c r="D570" s="22"/>
      <c r="G570" s="34" t="str">
        <f>IF(J570="FIN","",LOOKUP(I569,DATOS!A:A,DATOS!J:J))</f>
        <v/>
      </c>
      <c r="I570" s="31" t="s">
        <v>53</v>
      </c>
      <c r="J570" s="37" t="str">
        <f>IF(J564="FIN","FIN",IF(J569=J563,"","FIN"))</f>
        <v>FIN</v>
      </c>
      <c r="K570" s="16" t="s">
        <v>5</v>
      </c>
      <c r="L570" s="16">
        <f>IF(M570&gt;0,0,P570)</f>
        <v>0</v>
      </c>
      <c r="M570" s="16">
        <f>IF(P571&gt;0,1,0)</f>
        <v>0</v>
      </c>
      <c r="N570" s="16">
        <f>IF(M570=1,-1/COUNTA(Q570:Q573),0)</f>
        <v>0</v>
      </c>
      <c r="O570" s="16">
        <f>COUNTA(B570:B573)</f>
        <v>0</v>
      </c>
      <c r="P570" s="16">
        <f>COUNTIF(R570:R573,R569)</f>
        <v>0</v>
      </c>
      <c r="Q570" s="17" t="s">
        <v>0</v>
      </c>
      <c r="R570" s="16" t="str">
        <f>CONCATENATE(B570,Q570)</f>
        <v>A</v>
      </c>
      <c r="S570" s="16">
        <f>IF(P570&gt;0,P570+O570,O570*3)</f>
        <v>0</v>
      </c>
    </row>
    <row r="571" spans="1:19" ht="15.6" x14ac:dyDescent="0.25">
      <c r="A571" s="185"/>
      <c r="B571" s="25"/>
      <c r="C571" s="21" t="str">
        <f>+CONCATENATE(I571," ",G571)</f>
        <v xml:space="preserve">b) </v>
      </c>
      <c r="D571" s="22"/>
      <c r="G571" s="34" t="str">
        <f>IF(J570="FIN","",LOOKUP(I569,DATOS!A:A,DATOS!K:K))</f>
        <v/>
      </c>
      <c r="I571" s="31" t="s">
        <v>52</v>
      </c>
      <c r="K571" s="16">
        <f>S570</f>
        <v>0</v>
      </c>
      <c r="L571" s="16"/>
      <c r="M571" s="16"/>
      <c r="N571" s="16"/>
      <c r="O571" s="16"/>
      <c r="P571" s="16">
        <f>O570-P570</f>
        <v>0</v>
      </c>
      <c r="Q571" s="17" t="s">
        <v>1</v>
      </c>
      <c r="R571" s="16" t="str">
        <f>CONCATENATE(B571,Q571)</f>
        <v>B</v>
      </c>
      <c r="S571" s="16"/>
    </row>
    <row r="572" spans="1:19" ht="15.6" x14ac:dyDescent="0.25">
      <c r="A572" s="185"/>
      <c r="B572" s="25"/>
      <c r="C572" s="21" t="str">
        <f>+CONCATENATE(I572," ",G572)</f>
        <v xml:space="preserve">c) </v>
      </c>
      <c r="D572" s="22"/>
      <c r="G572" s="34" t="str">
        <f>IF(J570="FIN","",LOOKUP(I569,DATOS!A:A,DATOS!L:L))</f>
        <v/>
      </c>
      <c r="I572" s="31" t="s">
        <v>51</v>
      </c>
      <c r="K572" s="16"/>
      <c r="L572" s="16"/>
      <c r="M572" s="16"/>
      <c r="N572" s="16"/>
      <c r="O572" s="16"/>
      <c r="P572" s="16"/>
      <c r="Q572" s="17" t="s">
        <v>2</v>
      </c>
      <c r="R572" s="16" t="str">
        <f>CONCATENATE(B572,Q572)</f>
        <v>C</v>
      </c>
      <c r="S572" s="16"/>
    </row>
    <row r="573" spans="1:19" ht="15.6" x14ac:dyDescent="0.25">
      <c r="A573" s="185"/>
      <c r="B573" s="25"/>
      <c r="C573" s="21" t="str">
        <f>+CONCATENATE(I573," ",G573)</f>
        <v xml:space="preserve">d) </v>
      </c>
      <c r="D573" s="22"/>
      <c r="G573" s="34" t="str">
        <f>IF(J570="FIN","",LOOKUP(I569,DATOS!A:A,DATOS!M:M))</f>
        <v/>
      </c>
      <c r="I573" s="31" t="s">
        <v>43</v>
      </c>
      <c r="K573" s="16"/>
      <c r="L573" s="16"/>
      <c r="M573" s="16"/>
      <c r="N573" s="16"/>
      <c r="O573" s="16"/>
      <c r="P573" s="16"/>
      <c r="Q573" s="17" t="s">
        <v>3</v>
      </c>
      <c r="R573" s="16" t="str">
        <f>CONCATENATE(B573,Q573)</f>
        <v>D</v>
      </c>
      <c r="S573" s="16"/>
    </row>
    <row r="574" spans="1:19" ht="15.6" x14ac:dyDescent="0.25">
      <c r="A574" s="9"/>
      <c r="B574" s="26"/>
      <c r="C574" s="23"/>
      <c r="D574" s="24"/>
      <c r="J574" s="15"/>
    </row>
    <row r="575" spans="1:19" ht="15.6" x14ac:dyDescent="0.25">
      <c r="A575" s="9"/>
      <c r="B575" s="27"/>
      <c r="C575" s="19" t="str">
        <f>+CONCATENATE(K575,".- ",G575)</f>
        <v xml:space="preserve">96.- </v>
      </c>
      <c r="D575" s="20"/>
      <c r="E575" s="9"/>
      <c r="F575" s="9"/>
      <c r="G575" s="36" t="str">
        <f>IF(J576="FIN","",LOOKUP(I575,DATOS!A:A,DATOS!G:G))</f>
        <v/>
      </c>
      <c r="H575" s="36">
        <f>IF(J576="FIN",0,LOOKUP(I575,DATOS!A:A,DATOS!N:N))</f>
        <v>0</v>
      </c>
      <c r="I575" s="31">
        <f>+I569+1</f>
        <v>330</v>
      </c>
      <c r="J575" s="56">
        <f>IF(LOOKUP(I575,DATOS!A:A,DATOS!C:C)=0,J569,(LOOKUP(I575,DATOS!A:A,DATOS!C:C)))</f>
        <v>5</v>
      </c>
      <c r="K575" s="18">
        <f>+K569+1</f>
        <v>96</v>
      </c>
      <c r="L575" s="16" t="s">
        <v>31</v>
      </c>
      <c r="M575" s="16" t="s">
        <v>32</v>
      </c>
      <c r="N575" s="16" t="s">
        <v>37</v>
      </c>
      <c r="O575" s="16" t="s">
        <v>33</v>
      </c>
      <c r="P575" s="16" t="s">
        <v>34</v>
      </c>
      <c r="Q575" s="16" t="s">
        <v>35</v>
      </c>
      <c r="R575" s="16" t="str">
        <f>CONCATENATE("X",H575)</f>
        <v>X0</v>
      </c>
      <c r="S575" s="16" t="s">
        <v>36</v>
      </c>
    </row>
    <row r="576" spans="1:19" ht="15.6" x14ac:dyDescent="0.25">
      <c r="A576" s="185">
        <f>IF($E$2="X",0,IF(K577&gt;2,H575,K577))</f>
        <v>0</v>
      </c>
      <c r="B576" s="25"/>
      <c r="C576" s="21" t="str">
        <f>+CONCATENATE(I576," ",G576)</f>
        <v xml:space="preserve">a) </v>
      </c>
      <c r="D576" s="22"/>
      <c r="G576" s="34" t="str">
        <f>IF(J576="FIN","",LOOKUP(I575,DATOS!A:A,DATOS!J:J))</f>
        <v/>
      </c>
      <c r="I576" s="31" t="s">
        <v>53</v>
      </c>
      <c r="J576" s="37" t="str">
        <f>IF(J570="FIN","FIN",IF(J575=J569,"","FIN"))</f>
        <v>FIN</v>
      </c>
      <c r="K576" s="16" t="s">
        <v>5</v>
      </c>
      <c r="L576" s="16">
        <f>IF(M576&gt;0,0,P576)</f>
        <v>0</v>
      </c>
      <c r="M576" s="16">
        <f>IF(P577&gt;0,1,0)</f>
        <v>0</v>
      </c>
      <c r="N576" s="16">
        <f>IF(M576=1,-1/COUNTA(Q576:Q579),0)</f>
        <v>0</v>
      </c>
      <c r="O576" s="16">
        <f>COUNTA(B576:B579)</f>
        <v>0</v>
      </c>
      <c r="P576" s="16">
        <f>COUNTIF(R576:R579,R575)</f>
        <v>0</v>
      </c>
      <c r="Q576" s="17" t="s">
        <v>0</v>
      </c>
      <c r="R576" s="16" t="str">
        <f>CONCATENATE(B576,Q576)</f>
        <v>A</v>
      </c>
      <c r="S576" s="16">
        <f>IF(P576&gt;0,P576+O576,O576*3)</f>
        <v>0</v>
      </c>
    </row>
    <row r="577" spans="1:19" ht="15.6" x14ac:dyDescent="0.25">
      <c r="A577" s="185"/>
      <c r="B577" s="25"/>
      <c r="C577" s="21" t="str">
        <f>+CONCATENATE(I577," ",G577)</f>
        <v xml:space="preserve">b) </v>
      </c>
      <c r="D577" s="22"/>
      <c r="G577" s="34" t="str">
        <f>IF(J576="FIN","",LOOKUP(I575,DATOS!A:A,DATOS!K:K))</f>
        <v/>
      </c>
      <c r="I577" s="31" t="s">
        <v>52</v>
      </c>
      <c r="K577" s="16">
        <f>S576</f>
        <v>0</v>
      </c>
      <c r="L577" s="16"/>
      <c r="M577" s="16"/>
      <c r="N577" s="16"/>
      <c r="O577" s="16"/>
      <c r="P577" s="16">
        <f>O576-P576</f>
        <v>0</v>
      </c>
      <c r="Q577" s="17" t="s">
        <v>1</v>
      </c>
      <c r="R577" s="16" t="str">
        <f>CONCATENATE(B577,Q577)</f>
        <v>B</v>
      </c>
      <c r="S577" s="16"/>
    </row>
    <row r="578" spans="1:19" ht="15.6" x14ac:dyDescent="0.25">
      <c r="A578" s="185"/>
      <c r="B578" s="25"/>
      <c r="C578" s="21" t="str">
        <f>+CONCATENATE(I578," ",G578)</f>
        <v xml:space="preserve">c) </v>
      </c>
      <c r="D578" s="22"/>
      <c r="G578" s="34" t="str">
        <f>IF(J576="FIN","",LOOKUP(I575,DATOS!A:A,DATOS!L:L))</f>
        <v/>
      </c>
      <c r="I578" s="31" t="s">
        <v>51</v>
      </c>
      <c r="K578" s="16"/>
      <c r="L578" s="16"/>
      <c r="M578" s="16"/>
      <c r="N578" s="16"/>
      <c r="O578" s="16"/>
      <c r="P578" s="16"/>
      <c r="Q578" s="17" t="s">
        <v>2</v>
      </c>
      <c r="R578" s="16" t="str">
        <f>CONCATENATE(B578,Q578)</f>
        <v>C</v>
      </c>
      <c r="S578" s="16"/>
    </row>
    <row r="579" spans="1:19" ht="15.6" x14ac:dyDescent="0.25">
      <c r="A579" s="185"/>
      <c r="B579" s="25"/>
      <c r="C579" s="21" t="str">
        <f>+CONCATENATE(I579," ",G579)</f>
        <v xml:space="preserve">d) </v>
      </c>
      <c r="D579" s="22"/>
      <c r="G579" s="34" t="str">
        <f>IF(J576="FIN","",LOOKUP(I575,DATOS!A:A,DATOS!M:M))</f>
        <v/>
      </c>
      <c r="I579" s="31" t="s">
        <v>43</v>
      </c>
      <c r="K579" s="16"/>
      <c r="L579" s="16"/>
      <c r="M579" s="16"/>
      <c r="N579" s="16"/>
      <c r="O579" s="16"/>
      <c r="P579" s="16"/>
      <c r="Q579" s="17" t="s">
        <v>3</v>
      </c>
      <c r="R579" s="16" t="str">
        <f>CONCATENATE(B579,Q579)</f>
        <v>D</v>
      </c>
      <c r="S579" s="16"/>
    </row>
    <row r="580" spans="1:19" ht="15.6" x14ac:dyDescent="0.25">
      <c r="A580" s="9"/>
      <c r="B580" s="26"/>
      <c r="C580" s="23"/>
      <c r="D580" s="24"/>
      <c r="J580" s="15"/>
    </row>
    <row r="581" spans="1:19" ht="15.6" x14ac:dyDescent="0.25">
      <c r="A581" s="9"/>
      <c r="B581" s="27"/>
      <c r="C581" s="19" t="str">
        <f>+CONCATENATE(K581,".- ",G581)</f>
        <v xml:space="preserve">97.- </v>
      </c>
      <c r="D581" s="20"/>
      <c r="E581" s="9"/>
      <c r="F581" s="9"/>
      <c r="G581" s="36" t="str">
        <f>IF(J582="FIN","",LOOKUP(I581,DATOS!A:A,DATOS!G:G))</f>
        <v/>
      </c>
      <c r="H581" s="36">
        <f>IF(J582="FIN",0,LOOKUP(I581,DATOS!A:A,DATOS!N:N))</f>
        <v>0</v>
      </c>
      <c r="I581" s="31">
        <f>+I575+1</f>
        <v>331</v>
      </c>
      <c r="J581" s="56">
        <f>IF(LOOKUP(I581,DATOS!A:A,DATOS!C:C)=0,J575,(LOOKUP(I581,DATOS!A:A,DATOS!C:C)))</f>
        <v>5</v>
      </c>
      <c r="K581" s="18">
        <f>+K575+1</f>
        <v>97</v>
      </c>
      <c r="L581" s="16" t="s">
        <v>31</v>
      </c>
      <c r="M581" s="16" t="s">
        <v>32</v>
      </c>
      <c r="N581" s="16" t="s">
        <v>37</v>
      </c>
      <c r="O581" s="16" t="s">
        <v>33</v>
      </c>
      <c r="P581" s="16" t="s">
        <v>34</v>
      </c>
      <c r="Q581" s="16" t="s">
        <v>35</v>
      </c>
      <c r="R581" s="16" t="str">
        <f>CONCATENATE("X",H581)</f>
        <v>X0</v>
      </c>
      <c r="S581" s="16" t="s">
        <v>36</v>
      </c>
    </row>
    <row r="582" spans="1:19" ht="15.6" x14ac:dyDescent="0.25">
      <c r="A582" s="185">
        <f>IF($E$2="X",0,IF(K583&gt;2,H581,K583))</f>
        <v>0</v>
      </c>
      <c r="B582" s="25"/>
      <c r="C582" s="21" t="str">
        <f>+CONCATENATE(I582," ",G582)</f>
        <v xml:space="preserve">a) </v>
      </c>
      <c r="D582" s="22"/>
      <c r="G582" s="34" t="str">
        <f>IF(J582="FIN","",LOOKUP(I581,DATOS!A:A,DATOS!J:J))</f>
        <v/>
      </c>
      <c r="I582" s="31" t="s">
        <v>53</v>
      </c>
      <c r="J582" s="37" t="str">
        <f>IF(J576="FIN","FIN",IF(J581=J575,"","FIN"))</f>
        <v>FIN</v>
      </c>
      <c r="K582" s="16" t="s">
        <v>5</v>
      </c>
      <c r="L582" s="16">
        <f>IF(M582&gt;0,0,P582)</f>
        <v>0</v>
      </c>
      <c r="M582" s="16">
        <f>IF(P583&gt;0,1,0)</f>
        <v>0</v>
      </c>
      <c r="N582" s="16">
        <f>IF(M582=1,-1/COUNTA(Q582:Q585),0)</f>
        <v>0</v>
      </c>
      <c r="O582" s="16">
        <f>COUNTA(B582:B585)</f>
        <v>0</v>
      </c>
      <c r="P582" s="16">
        <f>COUNTIF(R582:R585,R581)</f>
        <v>0</v>
      </c>
      <c r="Q582" s="17" t="s">
        <v>0</v>
      </c>
      <c r="R582" s="16" t="str">
        <f>CONCATENATE(B582,Q582)</f>
        <v>A</v>
      </c>
      <c r="S582" s="16">
        <f>IF(P582&gt;0,P582+O582,O582*3)</f>
        <v>0</v>
      </c>
    </row>
    <row r="583" spans="1:19" ht="15.6" x14ac:dyDescent="0.25">
      <c r="A583" s="185"/>
      <c r="B583" s="25"/>
      <c r="C583" s="21" t="str">
        <f>+CONCATENATE(I583," ",G583)</f>
        <v xml:space="preserve">b) </v>
      </c>
      <c r="D583" s="22"/>
      <c r="G583" s="34" t="str">
        <f>IF(J582="FIN","",LOOKUP(I581,DATOS!A:A,DATOS!K:K))</f>
        <v/>
      </c>
      <c r="I583" s="31" t="s">
        <v>52</v>
      </c>
      <c r="K583" s="16">
        <f>S582</f>
        <v>0</v>
      </c>
      <c r="L583" s="16"/>
      <c r="M583" s="16"/>
      <c r="N583" s="16"/>
      <c r="O583" s="16"/>
      <c r="P583" s="16">
        <f>O582-P582</f>
        <v>0</v>
      </c>
      <c r="Q583" s="17" t="s">
        <v>1</v>
      </c>
      <c r="R583" s="16" t="str">
        <f>CONCATENATE(B583,Q583)</f>
        <v>B</v>
      </c>
      <c r="S583" s="16"/>
    </row>
    <row r="584" spans="1:19" ht="15.6" x14ac:dyDescent="0.25">
      <c r="A584" s="185"/>
      <c r="B584" s="25"/>
      <c r="C584" s="21" t="str">
        <f>+CONCATENATE(I584," ",G584)</f>
        <v xml:space="preserve">c) </v>
      </c>
      <c r="D584" s="22"/>
      <c r="G584" s="34" t="str">
        <f>IF(J582="FIN","",LOOKUP(I581,DATOS!A:A,DATOS!L:L))</f>
        <v/>
      </c>
      <c r="I584" s="31" t="s">
        <v>51</v>
      </c>
      <c r="K584" s="16"/>
      <c r="L584" s="16"/>
      <c r="M584" s="16"/>
      <c r="N584" s="16"/>
      <c r="O584" s="16"/>
      <c r="P584" s="16"/>
      <c r="Q584" s="17" t="s">
        <v>2</v>
      </c>
      <c r="R584" s="16" t="str">
        <f>CONCATENATE(B584,Q584)</f>
        <v>C</v>
      </c>
      <c r="S584" s="16"/>
    </row>
    <row r="585" spans="1:19" ht="15.6" x14ac:dyDescent="0.25">
      <c r="A585" s="185"/>
      <c r="B585" s="25"/>
      <c r="C585" s="21" t="str">
        <f>+CONCATENATE(I585," ",G585)</f>
        <v xml:space="preserve">d) </v>
      </c>
      <c r="D585" s="22"/>
      <c r="G585" s="34" t="str">
        <f>IF(J582="FIN","",LOOKUP(I581,DATOS!A:A,DATOS!M:M))</f>
        <v/>
      </c>
      <c r="I585" s="31" t="s">
        <v>43</v>
      </c>
      <c r="K585" s="16"/>
      <c r="L585" s="16"/>
      <c r="M585" s="16"/>
      <c r="N585" s="16"/>
      <c r="O585" s="16"/>
      <c r="P585" s="16"/>
      <c r="Q585" s="17" t="s">
        <v>3</v>
      </c>
      <c r="R585" s="16" t="str">
        <f>CONCATENATE(B585,Q585)</f>
        <v>D</v>
      </c>
      <c r="S585" s="16"/>
    </row>
    <row r="586" spans="1:19" ht="15.6" x14ac:dyDescent="0.25">
      <c r="A586" s="9"/>
      <c r="B586" s="26"/>
      <c r="C586" s="23"/>
      <c r="D586" s="24"/>
      <c r="J586" s="15"/>
    </row>
    <row r="587" spans="1:19" ht="15.6" x14ac:dyDescent="0.25">
      <c r="A587" s="9"/>
      <c r="B587" s="27"/>
      <c r="C587" s="19" t="str">
        <f>+CONCATENATE(K587,".- ",G587)</f>
        <v xml:space="preserve">98.- </v>
      </c>
      <c r="D587" s="20"/>
      <c r="E587" s="9"/>
      <c r="F587" s="9"/>
      <c r="G587" s="36" t="str">
        <f>IF(J588="FIN","",LOOKUP(I587,DATOS!A:A,DATOS!G:G))</f>
        <v/>
      </c>
      <c r="H587" s="36">
        <f>IF(J588="FIN",0,LOOKUP(I587,DATOS!A:A,DATOS!N:N))</f>
        <v>0</v>
      </c>
      <c r="I587" s="31">
        <f>+I581+1</f>
        <v>332</v>
      </c>
      <c r="J587" s="56">
        <f>IF(LOOKUP(I587,DATOS!A:A,DATOS!C:C)=0,J581,(LOOKUP(I587,DATOS!A:A,DATOS!C:C)))</f>
        <v>5</v>
      </c>
      <c r="K587" s="18">
        <f>+K581+1</f>
        <v>98</v>
      </c>
      <c r="L587" s="16" t="s">
        <v>31</v>
      </c>
      <c r="M587" s="16" t="s">
        <v>32</v>
      </c>
      <c r="N587" s="16" t="s">
        <v>37</v>
      </c>
      <c r="O587" s="16" t="s">
        <v>33</v>
      </c>
      <c r="P587" s="16" t="s">
        <v>34</v>
      </c>
      <c r="Q587" s="16" t="s">
        <v>35</v>
      </c>
      <c r="R587" s="16" t="str">
        <f>CONCATENATE("X",H587)</f>
        <v>X0</v>
      </c>
      <c r="S587" s="16" t="s">
        <v>36</v>
      </c>
    </row>
    <row r="588" spans="1:19" ht="15.6" x14ac:dyDescent="0.25">
      <c r="A588" s="185">
        <f>IF($E$2="X",0,IF(K589&gt;2,H587,K589))</f>
        <v>0</v>
      </c>
      <c r="B588" s="25"/>
      <c r="C588" s="21" t="str">
        <f>+CONCATENATE(I588," ",G588)</f>
        <v xml:space="preserve">a) </v>
      </c>
      <c r="D588" s="22"/>
      <c r="G588" s="34" t="str">
        <f>IF(J588="FIN","",LOOKUP(I587,DATOS!A:A,DATOS!J:J))</f>
        <v/>
      </c>
      <c r="I588" s="31" t="s">
        <v>53</v>
      </c>
      <c r="J588" s="37" t="str">
        <f>IF(J582="FIN","FIN",IF(J587=J581,"","FIN"))</f>
        <v>FIN</v>
      </c>
      <c r="K588" s="16" t="s">
        <v>5</v>
      </c>
      <c r="L588" s="16">
        <f>IF(M588&gt;0,0,P588)</f>
        <v>0</v>
      </c>
      <c r="M588" s="16">
        <f>IF(P589&gt;0,1,0)</f>
        <v>0</v>
      </c>
      <c r="N588" s="16">
        <f>IF(M588=1,-1/COUNTA(Q588:Q591),0)</f>
        <v>0</v>
      </c>
      <c r="O588" s="16">
        <f>COUNTA(B588:B591)</f>
        <v>0</v>
      </c>
      <c r="P588" s="16">
        <f>COUNTIF(R588:R591,R587)</f>
        <v>0</v>
      </c>
      <c r="Q588" s="17" t="s">
        <v>0</v>
      </c>
      <c r="R588" s="16" t="str">
        <f>CONCATENATE(B588,Q588)</f>
        <v>A</v>
      </c>
      <c r="S588" s="16">
        <f>IF(P588&gt;0,P588+O588,O588*3)</f>
        <v>0</v>
      </c>
    </row>
    <row r="589" spans="1:19" ht="15.6" x14ac:dyDescent="0.25">
      <c r="A589" s="185"/>
      <c r="B589" s="25"/>
      <c r="C589" s="21" t="str">
        <f>+CONCATENATE(I589," ",G589)</f>
        <v xml:space="preserve">b) </v>
      </c>
      <c r="D589" s="22"/>
      <c r="G589" s="34" t="str">
        <f>IF(J588="FIN","",LOOKUP(I587,DATOS!A:A,DATOS!K:K))</f>
        <v/>
      </c>
      <c r="I589" s="31" t="s">
        <v>52</v>
      </c>
      <c r="K589" s="16">
        <f>S588</f>
        <v>0</v>
      </c>
      <c r="L589" s="16"/>
      <c r="M589" s="16"/>
      <c r="N589" s="16"/>
      <c r="O589" s="16"/>
      <c r="P589" s="16">
        <f>O588-P588</f>
        <v>0</v>
      </c>
      <c r="Q589" s="17" t="s">
        <v>1</v>
      </c>
      <c r="R589" s="16" t="str">
        <f>CONCATENATE(B589,Q589)</f>
        <v>B</v>
      </c>
      <c r="S589" s="16"/>
    </row>
    <row r="590" spans="1:19" ht="15.6" x14ac:dyDescent="0.25">
      <c r="A590" s="185"/>
      <c r="B590" s="25"/>
      <c r="C590" s="21" t="str">
        <f>+CONCATENATE(I590," ",G590)</f>
        <v xml:space="preserve">c) </v>
      </c>
      <c r="D590" s="22"/>
      <c r="G590" s="34" t="str">
        <f>IF(J588="FIN","",LOOKUP(I587,DATOS!A:A,DATOS!L:L))</f>
        <v/>
      </c>
      <c r="I590" s="31" t="s">
        <v>51</v>
      </c>
      <c r="K590" s="16"/>
      <c r="L590" s="16"/>
      <c r="M590" s="16"/>
      <c r="N590" s="16"/>
      <c r="O590" s="16"/>
      <c r="P590" s="16"/>
      <c r="Q590" s="17" t="s">
        <v>2</v>
      </c>
      <c r="R590" s="16" t="str">
        <f>CONCATENATE(B590,Q590)</f>
        <v>C</v>
      </c>
      <c r="S590" s="16"/>
    </row>
    <row r="591" spans="1:19" ht="15.6" x14ac:dyDescent="0.25">
      <c r="A591" s="185"/>
      <c r="B591" s="25"/>
      <c r="C591" s="21" t="str">
        <f>+CONCATENATE(I591," ",G591)</f>
        <v xml:space="preserve">d) </v>
      </c>
      <c r="D591" s="22"/>
      <c r="G591" s="34" t="str">
        <f>IF(J588="FIN","",LOOKUP(I587,DATOS!A:A,DATOS!M:M))</f>
        <v/>
      </c>
      <c r="I591" s="31" t="s">
        <v>43</v>
      </c>
      <c r="K591" s="16"/>
      <c r="L591" s="16"/>
      <c r="M591" s="16"/>
      <c r="N591" s="16"/>
      <c r="O591" s="16"/>
      <c r="P591" s="16"/>
      <c r="Q591" s="17" t="s">
        <v>3</v>
      </c>
      <c r="R591" s="16" t="str">
        <f>CONCATENATE(B591,Q591)</f>
        <v>D</v>
      </c>
      <c r="S591" s="16"/>
    </row>
    <row r="592" spans="1:19" ht="15.6" x14ac:dyDescent="0.25">
      <c r="A592" s="9"/>
      <c r="B592" s="26"/>
      <c r="C592" s="23"/>
      <c r="D592" s="24"/>
      <c r="J592" s="15"/>
    </row>
    <row r="593" spans="1:19" ht="15.6" x14ac:dyDescent="0.25">
      <c r="A593" s="9"/>
      <c r="B593" s="27"/>
      <c r="C593" s="19" t="str">
        <f>+CONCATENATE(K593,".- ",G593)</f>
        <v xml:space="preserve">99.- </v>
      </c>
      <c r="D593" s="20"/>
      <c r="E593" s="9"/>
      <c r="F593" s="9"/>
      <c r="G593" s="36" t="str">
        <f>IF(J594="FIN","",LOOKUP(I593,DATOS!A:A,DATOS!G:G))</f>
        <v/>
      </c>
      <c r="H593" s="36">
        <f>IF(J594="FIN",0,LOOKUP(I593,DATOS!A:A,DATOS!N:N))</f>
        <v>0</v>
      </c>
      <c r="I593" s="31">
        <f>+I587+1</f>
        <v>333</v>
      </c>
      <c r="J593" s="56">
        <f>IF(LOOKUP(I593,DATOS!A:A,DATOS!C:C)=0,J587,(LOOKUP(I593,DATOS!A:A,DATOS!C:C)))</f>
        <v>5</v>
      </c>
      <c r="K593" s="18">
        <f>+K587+1</f>
        <v>99</v>
      </c>
      <c r="L593" s="16" t="s">
        <v>31</v>
      </c>
      <c r="M593" s="16" t="s">
        <v>32</v>
      </c>
      <c r="N593" s="16" t="s">
        <v>37</v>
      </c>
      <c r="O593" s="16" t="s">
        <v>33</v>
      </c>
      <c r="P593" s="16" t="s">
        <v>34</v>
      </c>
      <c r="Q593" s="16" t="s">
        <v>35</v>
      </c>
      <c r="R593" s="16" t="str">
        <f>CONCATENATE("X",H593)</f>
        <v>X0</v>
      </c>
      <c r="S593" s="16" t="s">
        <v>36</v>
      </c>
    </row>
    <row r="594" spans="1:19" ht="15.6" x14ac:dyDescent="0.25">
      <c r="A594" s="185">
        <f>IF($E$2="X",0,IF(K595&gt;2,H593,K595))</f>
        <v>0</v>
      </c>
      <c r="B594" s="25"/>
      <c r="C594" s="21" t="str">
        <f>+CONCATENATE(I594," ",G594)</f>
        <v xml:space="preserve">a) </v>
      </c>
      <c r="D594" s="22"/>
      <c r="G594" s="34" t="str">
        <f>IF(J594="FIN","",LOOKUP(I593,DATOS!A:A,DATOS!J:J))</f>
        <v/>
      </c>
      <c r="I594" s="31" t="s">
        <v>53</v>
      </c>
      <c r="J594" s="37" t="str">
        <f>IF(J588="FIN","FIN",IF(J593=J587,"","FIN"))</f>
        <v>FIN</v>
      </c>
      <c r="K594" s="16" t="s">
        <v>5</v>
      </c>
      <c r="L594" s="16">
        <f>IF(M594&gt;0,0,P594)</f>
        <v>0</v>
      </c>
      <c r="M594" s="16">
        <f>IF(P595&gt;0,1,0)</f>
        <v>0</v>
      </c>
      <c r="N594" s="16">
        <f>IF(M594=1,-1/COUNTA(Q594:Q597),0)</f>
        <v>0</v>
      </c>
      <c r="O594" s="16">
        <f>COUNTA(B594:B597)</f>
        <v>0</v>
      </c>
      <c r="P594" s="16">
        <f>COUNTIF(R594:R597,R593)</f>
        <v>0</v>
      </c>
      <c r="Q594" s="17" t="s">
        <v>0</v>
      </c>
      <c r="R594" s="16" t="str">
        <f>CONCATENATE(B594,Q594)</f>
        <v>A</v>
      </c>
      <c r="S594" s="16">
        <f>IF(P594&gt;0,P594+O594,O594*3)</f>
        <v>0</v>
      </c>
    </row>
    <row r="595" spans="1:19" ht="15.6" x14ac:dyDescent="0.25">
      <c r="A595" s="185"/>
      <c r="B595" s="25"/>
      <c r="C595" s="21" t="str">
        <f>+CONCATENATE(I595," ",G595)</f>
        <v xml:space="preserve">b) </v>
      </c>
      <c r="D595" s="22"/>
      <c r="G595" s="34" t="str">
        <f>IF(J594="FIN","",LOOKUP(I593,DATOS!A:A,DATOS!K:K))</f>
        <v/>
      </c>
      <c r="I595" s="31" t="s">
        <v>52</v>
      </c>
      <c r="K595" s="16">
        <f>S594</f>
        <v>0</v>
      </c>
      <c r="L595" s="16"/>
      <c r="M595" s="16"/>
      <c r="N595" s="16"/>
      <c r="O595" s="16"/>
      <c r="P595" s="16">
        <f>O594-P594</f>
        <v>0</v>
      </c>
      <c r="Q595" s="17" t="s">
        <v>1</v>
      </c>
      <c r="R595" s="16" t="str">
        <f>CONCATENATE(B595,Q595)</f>
        <v>B</v>
      </c>
      <c r="S595" s="16"/>
    </row>
    <row r="596" spans="1:19" ht="15.6" x14ac:dyDescent="0.25">
      <c r="A596" s="185"/>
      <c r="B596" s="25"/>
      <c r="C596" s="21" t="str">
        <f>+CONCATENATE(I596," ",G596)</f>
        <v xml:space="preserve">c) </v>
      </c>
      <c r="D596" s="22"/>
      <c r="G596" s="34" t="str">
        <f>IF(J594="FIN","",LOOKUP(I593,DATOS!A:A,DATOS!L:L))</f>
        <v/>
      </c>
      <c r="I596" s="31" t="s">
        <v>51</v>
      </c>
      <c r="K596" s="16"/>
      <c r="L596" s="16"/>
      <c r="M596" s="16"/>
      <c r="N596" s="16"/>
      <c r="O596" s="16"/>
      <c r="P596" s="16"/>
      <c r="Q596" s="17" t="s">
        <v>2</v>
      </c>
      <c r="R596" s="16" t="str">
        <f>CONCATENATE(B596,Q596)</f>
        <v>C</v>
      </c>
      <c r="S596" s="16"/>
    </row>
    <row r="597" spans="1:19" ht="15.6" x14ac:dyDescent="0.25">
      <c r="A597" s="185"/>
      <c r="B597" s="25"/>
      <c r="C597" s="21" t="str">
        <f>+CONCATENATE(I597," ",G597)</f>
        <v xml:space="preserve">d) </v>
      </c>
      <c r="D597" s="22"/>
      <c r="G597" s="34" t="str">
        <f>IF(J594="FIN","",LOOKUP(I593,DATOS!A:A,DATOS!M:M))</f>
        <v/>
      </c>
      <c r="I597" s="31" t="s">
        <v>43</v>
      </c>
      <c r="K597" s="16"/>
      <c r="L597" s="16"/>
      <c r="M597" s="16"/>
      <c r="N597" s="16"/>
      <c r="O597" s="16"/>
      <c r="P597" s="16"/>
      <c r="Q597" s="17" t="s">
        <v>3</v>
      </c>
      <c r="R597" s="16" t="str">
        <f>CONCATENATE(B597,Q597)</f>
        <v>D</v>
      </c>
      <c r="S597" s="16"/>
    </row>
    <row r="598" spans="1:19" ht="15.6" x14ac:dyDescent="0.25">
      <c r="A598" s="9"/>
      <c r="B598" s="26"/>
      <c r="C598" s="23"/>
      <c r="D598" s="24"/>
      <c r="J598" s="15"/>
    </row>
    <row r="599" spans="1:19" ht="15.6" x14ac:dyDescent="0.25">
      <c r="A599" s="9"/>
      <c r="B599" s="27"/>
      <c r="C599" s="19" t="str">
        <f>+CONCATENATE(K599,".- ",G599)</f>
        <v xml:space="preserve">100.- </v>
      </c>
      <c r="D599" s="20"/>
      <c r="E599" s="9"/>
      <c r="F599" s="9"/>
      <c r="G599" s="36" t="str">
        <f>IF(J600="FIN","",LOOKUP(I599,DATOS!A:A,DATOS!G:G))</f>
        <v/>
      </c>
      <c r="H599" s="36">
        <f>IF(J600="FIN",0,LOOKUP(I599,DATOS!A:A,DATOS!N:N))</f>
        <v>0</v>
      </c>
      <c r="I599" s="31">
        <f>+I593+1</f>
        <v>334</v>
      </c>
      <c r="J599" s="56">
        <f>IF(LOOKUP(I599,DATOS!A:A,DATOS!C:C)=0,J593,(LOOKUP(I599,DATOS!A:A,DATOS!C:C)))</f>
        <v>5</v>
      </c>
      <c r="K599" s="18">
        <f>+K593+1</f>
        <v>100</v>
      </c>
      <c r="L599" s="16" t="s">
        <v>31</v>
      </c>
      <c r="M599" s="16" t="s">
        <v>32</v>
      </c>
      <c r="N599" s="16" t="s">
        <v>37</v>
      </c>
      <c r="O599" s="16" t="s">
        <v>33</v>
      </c>
      <c r="P599" s="16" t="s">
        <v>34</v>
      </c>
      <c r="Q599" s="16" t="s">
        <v>35</v>
      </c>
      <c r="R599" s="16" t="str">
        <f>CONCATENATE("X",H599)</f>
        <v>X0</v>
      </c>
      <c r="S599" s="16" t="s">
        <v>36</v>
      </c>
    </row>
    <row r="600" spans="1:19" ht="15.6" x14ac:dyDescent="0.25">
      <c r="A600" s="185">
        <f>IF($E$2="X",0,IF(K601&gt;2,H599,K601))</f>
        <v>0</v>
      </c>
      <c r="B600" s="25"/>
      <c r="C600" s="21" t="str">
        <f>+CONCATENATE(I600," ",G600)</f>
        <v xml:space="preserve">a) </v>
      </c>
      <c r="D600" s="22"/>
      <c r="G600" s="34" t="str">
        <f>IF(J600="FIN","",LOOKUP(I599,DATOS!A:A,DATOS!J:J))</f>
        <v/>
      </c>
      <c r="I600" s="31" t="s">
        <v>53</v>
      </c>
      <c r="J600" s="37" t="str">
        <f>IF(J594="FIN","FIN",IF(J599=J593,"","FIN"))</f>
        <v>FIN</v>
      </c>
      <c r="K600" s="16" t="s">
        <v>5</v>
      </c>
      <c r="L600" s="16">
        <f>IF(M600&gt;0,0,P600)</f>
        <v>0</v>
      </c>
      <c r="M600" s="16">
        <f>IF(P601&gt;0,1,0)</f>
        <v>0</v>
      </c>
      <c r="N600" s="16">
        <f>IF(M600=1,-1/COUNTA(Q600:Q603),0)</f>
        <v>0</v>
      </c>
      <c r="O600" s="16">
        <f>COUNTA(B600:B603)</f>
        <v>0</v>
      </c>
      <c r="P600" s="16">
        <f>COUNTIF(R600:R603,R599)</f>
        <v>0</v>
      </c>
      <c r="Q600" s="17" t="s">
        <v>0</v>
      </c>
      <c r="R600" s="16" t="str">
        <f>CONCATENATE(B600,Q600)</f>
        <v>A</v>
      </c>
      <c r="S600" s="16">
        <f>IF(P600&gt;0,P600+O600,O600*3)</f>
        <v>0</v>
      </c>
    </row>
    <row r="601" spans="1:19" ht="15.6" x14ac:dyDescent="0.25">
      <c r="A601" s="185"/>
      <c r="B601" s="25"/>
      <c r="C601" s="21" t="str">
        <f>+CONCATENATE(I601," ",G601)</f>
        <v xml:space="preserve">b) </v>
      </c>
      <c r="D601" s="22"/>
      <c r="G601" s="34" t="str">
        <f>IF(J600="FIN","",LOOKUP(I599,DATOS!A:A,DATOS!K:K))</f>
        <v/>
      </c>
      <c r="I601" s="31" t="s">
        <v>52</v>
      </c>
      <c r="K601" s="16">
        <f>S600</f>
        <v>0</v>
      </c>
      <c r="L601" s="16"/>
      <c r="M601" s="16"/>
      <c r="N601" s="16"/>
      <c r="O601" s="16"/>
      <c r="P601" s="16">
        <f>O600-P600</f>
        <v>0</v>
      </c>
      <c r="Q601" s="17" t="s">
        <v>1</v>
      </c>
      <c r="R601" s="16" t="str">
        <f>CONCATENATE(B601,Q601)</f>
        <v>B</v>
      </c>
      <c r="S601" s="16"/>
    </row>
    <row r="602" spans="1:19" ht="15.6" x14ac:dyDescent="0.25">
      <c r="A602" s="185"/>
      <c r="B602" s="25"/>
      <c r="C602" s="21" t="str">
        <f>+CONCATENATE(I602," ",G602)</f>
        <v xml:space="preserve">c) </v>
      </c>
      <c r="D602" s="22"/>
      <c r="G602" s="34" t="str">
        <f>IF(J600="FIN","",LOOKUP(I599,DATOS!A:A,DATOS!L:L))</f>
        <v/>
      </c>
      <c r="I602" s="31" t="s">
        <v>51</v>
      </c>
      <c r="K602" s="16"/>
      <c r="L602" s="16"/>
      <c r="M602" s="16"/>
      <c r="N602" s="16"/>
      <c r="O602" s="16"/>
      <c r="P602" s="16"/>
      <c r="Q602" s="17" t="s">
        <v>2</v>
      </c>
      <c r="R602" s="16" t="str">
        <f>CONCATENATE(B602,Q602)</f>
        <v>C</v>
      </c>
      <c r="S602" s="16"/>
    </row>
    <row r="603" spans="1:19" ht="15.6" x14ac:dyDescent="0.25">
      <c r="A603" s="185"/>
      <c r="B603" s="25"/>
      <c r="C603" s="21" t="str">
        <f>+CONCATENATE(I603," ",G603)</f>
        <v xml:space="preserve">d) </v>
      </c>
      <c r="D603" s="22"/>
      <c r="G603" s="34" t="str">
        <f>IF(J600="FIN","",LOOKUP(I599,DATOS!A:A,DATOS!M:M))</f>
        <v/>
      </c>
      <c r="I603" s="31" t="s">
        <v>43</v>
      </c>
      <c r="K603" s="16"/>
      <c r="L603" s="16"/>
      <c r="M603" s="16"/>
      <c r="N603" s="16"/>
      <c r="O603" s="16"/>
      <c r="P603" s="16"/>
      <c r="Q603" s="17" t="s">
        <v>3</v>
      </c>
      <c r="R603" s="16" t="str">
        <f>CONCATENATE(B603,Q603)</f>
        <v>D</v>
      </c>
      <c r="S603" s="16"/>
    </row>
    <row r="604" spans="1:19" ht="15.6" x14ac:dyDescent="0.25">
      <c r="A604" s="9"/>
      <c r="B604" s="51"/>
      <c r="C604" s="23"/>
      <c r="D604" s="24"/>
      <c r="J604" s="15"/>
    </row>
    <row r="605" spans="1:19" ht="15" hidden="1" customHeight="1" x14ac:dyDescent="0.25"/>
    <row r="606" spans="1:19" ht="15" hidden="1" customHeight="1" x14ac:dyDescent="0.25"/>
    <row r="607" spans="1:19" ht="15" hidden="1" customHeight="1" x14ac:dyDescent="0.25"/>
    <row r="608" spans="1:19" ht="15" hidden="1" customHeight="1" x14ac:dyDescent="0.25"/>
    <row r="609" ht="15" hidden="1" customHeight="1" x14ac:dyDescent="0.25"/>
    <row r="610" ht="15.6" hidden="1" x14ac:dyDescent="0.25"/>
    <row r="611" ht="15.6" hidden="1" x14ac:dyDescent="0.25"/>
    <row r="612" ht="15.6" hidden="1" x14ac:dyDescent="0.25"/>
    <row r="613" ht="15.6" hidden="1" x14ac:dyDescent="0.25"/>
    <row r="614" ht="15.6" hidden="1" x14ac:dyDescent="0.25"/>
    <row r="615" ht="15.6" hidden="1" x14ac:dyDescent="0.25"/>
    <row r="616" ht="15.6" hidden="1" x14ac:dyDescent="0.25"/>
    <row r="617" ht="15.6" hidden="1" x14ac:dyDescent="0.25"/>
    <row r="618" ht="15.6" hidden="1" x14ac:dyDescent="0.25"/>
    <row r="619" ht="15.6" hidden="1" x14ac:dyDescent="0.25"/>
    <row r="620" ht="15.6" hidden="1" x14ac:dyDescent="0.25"/>
    <row r="621" ht="15.6" hidden="1" x14ac:dyDescent="0.25"/>
    <row r="622" ht="15.6" hidden="1" x14ac:dyDescent="0.25"/>
    <row r="623" ht="15.6" hidden="1" x14ac:dyDescent="0.25"/>
    <row r="624" ht="15.6" hidden="1" x14ac:dyDescent="0.25"/>
    <row r="625" ht="15.6" hidden="1" x14ac:dyDescent="0.25"/>
    <row r="626" ht="15.6" hidden="1" x14ac:dyDescent="0.25"/>
    <row r="627" ht="15.6" hidden="1" x14ac:dyDescent="0.25"/>
    <row r="628" ht="15.6" hidden="1" x14ac:dyDescent="0.25"/>
    <row r="629" ht="15.6" hidden="1" x14ac:dyDescent="0.25"/>
    <row r="630" ht="15.6" hidden="1" x14ac:dyDescent="0.25"/>
    <row r="631" ht="15.6" hidden="1" x14ac:dyDescent="0.25"/>
    <row r="632" ht="15.6" hidden="1" x14ac:dyDescent="0.25"/>
    <row r="633" ht="15.6" hidden="1" x14ac:dyDescent="0.25"/>
    <row r="634" ht="15.6" hidden="1" x14ac:dyDescent="0.25"/>
    <row r="635" ht="15.6" hidden="1" x14ac:dyDescent="0.25"/>
    <row r="636" ht="15.6" hidden="1" x14ac:dyDescent="0.25"/>
    <row r="637" ht="15.6" hidden="1" x14ac:dyDescent="0.25"/>
    <row r="638" ht="15.6" hidden="1" x14ac:dyDescent="0.25"/>
    <row r="639" ht="15.6" hidden="1" x14ac:dyDescent="0.25"/>
    <row r="640" ht="15.6" hidden="1" x14ac:dyDescent="0.25"/>
    <row r="641" ht="15.6" hidden="1" x14ac:dyDescent="0.25"/>
    <row r="642" ht="15.6" hidden="1" x14ac:dyDescent="0.25"/>
    <row r="643" ht="15.6" hidden="1" x14ac:dyDescent="0.25"/>
    <row r="644" ht="15.6" hidden="1" x14ac:dyDescent="0.25"/>
    <row r="645" ht="15.6" hidden="1" x14ac:dyDescent="0.25"/>
    <row r="646" ht="15.6" hidden="1" x14ac:dyDescent="0.25"/>
    <row r="647" ht="15.6" hidden="1" x14ac:dyDescent="0.25"/>
    <row r="648" ht="15.6" hidden="1" x14ac:dyDescent="0.25"/>
    <row r="649" ht="15.6" hidden="1" x14ac:dyDescent="0.25"/>
    <row r="650" ht="15.6" hidden="1" x14ac:dyDescent="0.25"/>
    <row r="651" ht="15.6" hidden="1" x14ac:dyDescent="0.25"/>
    <row r="652" ht="15.6" hidden="1" x14ac:dyDescent="0.25"/>
    <row r="653" ht="15.6" hidden="1" x14ac:dyDescent="0.25"/>
    <row r="654" ht="15.6" hidden="1" x14ac:dyDescent="0.25"/>
    <row r="655" ht="15.6" hidden="1" x14ac:dyDescent="0.25"/>
    <row r="656" ht="15.6" hidden="1" x14ac:dyDescent="0.25"/>
    <row r="657" ht="15.6" hidden="1" x14ac:dyDescent="0.25"/>
    <row r="658" ht="15.6" hidden="1" x14ac:dyDescent="0.25"/>
    <row r="659" ht="15.6" hidden="1" x14ac:dyDescent="0.25"/>
    <row r="660" ht="15.6" hidden="1" x14ac:dyDescent="0.25"/>
    <row r="661" ht="15.6" hidden="1" x14ac:dyDescent="0.25"/>
    <row r="662" ht="15.6" hidden="1" x14ac:dyDescent="0.25"/>
    <row r="663" ht="15.6" hidden="1" x14ac:dyDescent="0.25"/>
    <row r="664" ht="15.6" hidden="1" x14ac:dyDescent="0.25"/>
    <row r="665" ht="15.6" hidden="1" x14ac:dyDescent="0.25"/>
    <row r="666" ht="15.6" hidden="1" x14ac:dyDescent="0.25"/>
    <row r="667" ht="15.6" hidden="1" x14ac:dyDescent="0.25"/>
    <row r="668" ht="15.6" hidden="1" x14ac:dyDescent="0.25"/>
    <row r="669" ht="15.6" hidden="1" x14ac:dyDescent="0.25"/>
    <row r="670" ht="15.6" hidden="1" x14ac:dyDescent="0.25"/>
    <row r="671" ht="15.6" hidden="1" x14ac:dyDescent="0.25"/>
    <row r="672" ht="15.6" hidden="1" x14ac:dyDescent="0.25"/>
    <row r="673" ht="15.6" hidden="1" x14ac:dyDescent="0.25"/>
    <row r="674" ht="15.6" hidden="1" x14ac:dyDescent="0.25"/>
    <row r="675" ht="15.6" hidden="1" x14ac:dyDescent="0.25"/>
    <row r="676" ht="15.6" hidden="1" x14ac:dyDescent="0.25"/>
    <row r="677" ht="15.6" hidden="1" x14ac:dyDescent="0.25"/>
    <row r="678" ht="15.6" hidden="1" x14ac:dyDescent="0.25"/>
    <row r="679" ht="15.6" hidden="1" x14ac:dyDescent="0.25"/>
    <row r="680" ht="15.6" hidden="1" x14ac:dyDescent="0.25"/>
    <row r="681" ht="15.6" hidden="1" x14ac:dyDescent="0.25"/>
    <row r="682" ht="15.6" hidden="1" x14ac:dyDescent="0.25"/>
    <row r="683" ht="15.6" hidden="1" x14ac:dyDescent="0.25"/>
    <row r="684" ht="15.6" hidden="1" x14ac:dyDescent="0.25"/>
    <row r="685" ht="15.6" hidden="1" x14ac:dyDescent="0.25"/>
    <row r="686" ht="15.6" hidden="1" x14ac:dyDescent="0.25"/>
    <row r="687" ht="15.6" hidden="1" x14ac:dyDescent="0.25"/>
    <row r="688" ht="15.6" hidden="1" x14ac:dyDescent="0.25"/>
    <row r="689" ht="15.6" hidden="1" x14ac:dyDescent="0.25"/>
    <row r="690" ht="15.6" hidden="1" x14ac:dyDescent="0.25"/>
    <row r="691" ht="15.6" hidden="1" x14ac:dyDescent="0.25"/>
    <row r="692" ht="15.6" hidden="1" x14ac:dyDescent="0.25"/>
    <row r="693" ht="15.6" hidden="1" x14ac:dyDescent="0.25"/>
    <row r="694" ht="15.6" hidden="1" x14ac:dyDescent="0.25"/>
    <row r="695" ht="15.6" hidden="1" x14ac:dyDescent="0.25"/>
    <row r="696" ht="15.6" hidden="1" x14ac:dyDescent="0.25"/>
    <row r="697" ht="15.6" hidden="1" x14ac:dyDescent="0.25"/>
    <row r="698" ht="15.6" hidden="1" x14ac:dyDescent="0.25"/>
    <row r="699" ht="15.6" hidden="1" x14ac:dyDescent="0.25"/>
    <row r="700" ht="15.6" hidden="1" x14ac:dyDescent="0.25"/>
    <row r="701" ht="15.6" hidden="1" x14ac:dyDescent="0.25"/>
    <row r="702" ht="15.6" hidden="1" x14ac:dyDescent="0.25"/>
    <row r="703" ht="15.6" hidden="1" x14ac:dyDescent="0.25"/>
    <row r="704" ht="15.6" hidden="1" x14ac:dyDescent="0.25"/>
    <row r="705" ht="15.6" hidden="1" x14ac:dyDescent="0.25"/>
    <row r="706" ht="15.6" hidden="1" x14ac:dyDescent="0.25"/>
    <row r="707" ht="15.6" hidden="1" x14ac:dyDescent="0.25"/>
    <row r="708" ht="15.6" hidden="1" x14ac:dyDescent="0.25"/>
    <row r="709" ht="15.6" hidden="1" x14ac:dyDescent="0.25"/>
    <row r="710" ht="15.6" hidden="1" x14ac:dyDescent="0.25"/>
    <row r="711" ht="15.6" hidden="1" x14ac:dyDescent="0.25"/>
    <row r="712" ht="15.6" hidden="1" x14ac:dyDescent="0.25"/>
    <row r="713" ht="15.6" hidden="1" x14ac:dyDescent="0.25"/>
    <row r="714" ht="15.6" hidden="1" x14ac:dyDescent="0.25"/>
    <row r="715" ht="15.6" hidden="1" x14ac:dyDescent="0.25"/>
    <row r="716" ht="15.6" hidden="1" x14ac:dyDescent="0.25"/>
    <row r="717" ht="15.6" hidden="1" x14ac:dyDescent="0.25"/>
    <row r="718" ht="15.6" hidden="1" x14ac:dyDescent="0.25"/>
    <row r="719" ht="15.6" hidden="1" x14ac:dyDescent="0.25"/>
    <row r="720" ht="15.6" hidden="1" x14ac:dyDescent="0.25"/>
    <row r="721" ht="15.6" hidden="1" x14ac:dyDescent="0.25"/>
    <row r="722" ht="15.6" hidden="1" x14ac:dyDescent="0.25"/>
    <row r="723" ht="15.6" hidden="1" x14ac:dyDescent="0.25"/>
    <row r="724" ht="15.6" hidden="1" x14ac:dyDescent="0.25"/>
    <row r="725" ht="15.6" hidden="1" x14ac:dyDescent="0.25"/>
    <row r="726" ht="15.6" hidden="1" x14ac:dyDescent="0.25"/>
    <row r="727" ht="15.6" hidden="1" x14ac:dyDescent="0.25"/>
    <row r="728" ht="15.6" hidden="1" x14ac:dyDescent="0.25"/>
    <row r="729" ht="15.6" hidden="1" x14ac:dyDescent="0.25"/>
    <row r="730" ht="15.6" hidden="1" x14ac:dyDescent="0.25"/>
    <row r="731" ht="15.6" hidden="1" x14ac:dyDescent="0.25"/>
    <row r="732" ht="15.6" hidden="1" x14ac:dyDescent="0.25"/>
    <row r="733" ht="15.6" hidden="1" x14ac:dyDescent="0.25"/>
    <row r="734" ht="15.6" hidden="1" x14ac:dyDescent="0.25"/>
    <row r="735" ht="15.6" hidden="1" x14ac:dyDescent="0.25"/>
    <row r="736" ht="15.6" hidden="1" x14ac:dyDescent="0.25"/>
    <row r="737" ht="15.6" hidden="1" x14ac:dyDescent="0.25"/>
    <row r="738" ht="15.6" hidden="1" x14ac:dyDescent="0.25"/>
    <row r="739" ht="15.6" hidden="1" x14ac:dyDescent="0.25"/>
    <row r="740" ht="15.6" hidden="1" x14ac:dyDescent="0.25"/>
    <row r="741" ht="15.6" hidden="1" x14ac:dyDescent="0.25"/>
    <row r="742" ht="15.6" hidden="1" x14ac:dyDescent="0.25"/>
    <row r="743" ht="15.6" hidden="1" x14ac:dyDescent="0.25"/>
    <row r="744" ht="15.6" hidden="1" x14ac:dyDescent="0.25"/>
    <row r="745" ht="15.6" hidden="1" x14ac:dyDescent="0.25"/>
    <row r="746" ht="15.6" hidden="1" x14ac:dyDescent="0.25"/>
    <row r="747" ht="15.6" hidden="1" x14ac:dyDescent="0.25"/>
    <row r="748" ht="15.6" hidden="1" x14ac:dyDescent="0.25"/>
    <row r="749" ht="15.6" hidden="1" x14ac:dyDescent="0.25"/>
    <row r="750" ht="15.6" hidden="1" x14ac:dyDescent="0.25"/>
    <row r="751" ht="15.6" hidden="1" x14ac:dyDescent="0.25"/>
    <row r="752" ht="15.6" hidden="1" x14ac:dyDescent="0.25"/>
    <row r="753" ht="15.6" hidden="1" x14ac:dyDescent="0.25"/>
    <row r="754" ht="15.6" hidden="1" x14ac:dyDescent="0.25"/>
    <row r="755" ht="15.6" hidden="1" x14ac:dyDescent="0.25"/>
    <row r="756" ht="15.6" hidden="1" x14ac:dyDescent="0.25"/>
    <row r="757" ht="15.6" hidden="1" x14ac:dyDescent="0.25"/>
    <row r="758" ht="15.6" hidden="1" x14ac:dyDescent="0.25"/>
    <row r="759" ht="15.6" hidden="1" x14ac:dyDescent="0.25"/>
    <row r="760" ht="15.6" hidden="1" x14ac:dyDescent="0.25"/>
    <row r="761" ht="15.6" hidden="1" x14ac:dyDescent="0.25"/>
    <row r="762" ht="15.6" hidden="1" x14ac:dyDescent="0.25"/>
    <row r="763" ht="15.6" hidden="1" x14ac:dyDescent="0.25"/>
    <row r="764" ht="15.6" hidden="1" x14ac:dyDescent="0.25"/>
    <row r="765" ht="15.6" hidden="1" x14ac:dyDescent="0.25"/>
    <row r="766" ht="15.6" hidden="1" x14ac:dyDescent="0.25"/>
    <row r="767" ht="15.6" hidden="1" x14ac:dyDescent="0.25"/>
    <row r="768" ht="15.6" hidden="1" x14ac:dyDescent="0.25"/>
    <row r="769" ht="15.6" hidden="1" x14ac:dyDescent="0.25"/>
    <row r="770" ht="15.6" hidden="1" x14ac:dyDescent="0.25"/>
    <row r="771" ht="15.6" hidden="1" x14ac:dyDescent="0.25"/>
    <row r="772" ht="15.6" hidden="1" x14ac:dyDescent="0.25"/>
    <row r="773" ht="15.6" hidden="1" x14ac:dyDescent="0.25"/>
    <row r="774" ht="15.6" hidden="1" x14ac:dyDescent="0.25"/>
    <row r="775" ht="15.6" hidden="1" x14ac:dyDescent="0.25"/>
    <row r="776" ht="15.6" hidden="1" x14ac:dyDescent="0.25"/>
    <row r="777" ht="15.6" hidden="1" x14ac:dyDescent="0.25"/>
    <row r="778" ht="15.6" hidden="1" x14ac:dyDescent="0.25"/>
    <row r="779" ht="15.6" hidden="1" x14ac:dyDescent="0.25"/>
    <row r="780" ht="15.6" hidden="1" x14ac:dyDescent="0.25"/>
    <row r="781" ht="15.6" hidden="1" x14ac:dyDescent="0.25"/>
    <row r="782" ht="15.6" hidden="1" x14ac:dyDescent="0.25"/>
    <row r="783" ht="15.6" hidden="1" x14ac:dyDescent="0.25"/>
    <row r="784" ht="15.6" hidden="1" x14ac:dyDescent="0.25"/>
    <row r="785" ht="15.6" hidden="1" x14ac:dyDescent="0.25"/>
    <row r="786" ht="15.6" hidden="1" x14ac:dyDescent="0.25"/>
    <row r="787" ht="15.6" hidden="1" x14ac:dyDescent="0.25"/>
    <row r="788" ht="15.6" hidden="1" x14ac:dyDescent="0.25"/>
    <row r="789" ht="15.6" hidden="1" x14ac:dyDescent="0.25"/>
    <row r="790" ht="15.6" hidden="1" x14ac:dyDescent="0.25"/>
    <row r="791" ht="15.6" hidden="1" x14ac:dyDescent="0.25"/>
    <row r="792" ht="15.6" hidden="1" x14ac:dyDescent="0.25"/>
    <row r="793" ht="15.6" hidden="1" x14ac:dyDescent="0.25"/>
    <row r="794" ht="15.6" hidden="1" x14ac:dyDescent="0.25"/>
    <row r="795" ht="15.6" hidden="1" x14ac:dyDescent="0.25"/>
    <row r="796" ht="15.6" hidden="1" x14ac:dyDescent="0.25"/>
    <row r="797" ht="15.6" hidden="1" x14ac:dyDescent="0.25"/>
    <row r="798" ht="15.6" hidden="1" x14ac:dyDescent="0.25"/>
    <row r="799" ht="15.6" hidden="1" x14ac:dyDescent="0.25"/>
    <row r="800" ht="15.6" hidden="1" x14ac:dyDescent="0.25"/>
    <row r="801" ht="15.6" hidden="1" x14ac:dyDescent="0.25"/>
    <row r="802" ht="15.6" hidden="1" x14ac:dyDescent="0.25"/>
    <row r="803" ht="15.6" hidden="1" x14ac:dyDescent="0.25"/>
    <row r="804" ht="15.6" hidden="1" x14ac:dyDescent="0.25"/>
    <row r="805" ht="15.6" hidden="1" x14ac:dyDescent="0.25"/>
    <row r="806" ht="15.6" hidden="1" x14ac:dyDescent="0.25"/>
    <row r="807" ht="15.6" hidden="1" x14ac:dyDescent="0.25"/>
    <row r="808" ht="15.6" hidden="1" x14ac:dyDescent="0.25"/>
    <row r="809" ht="15.6" hidden="1" x14ac:dyDescent="0.25"/>
    <row r="810" ht="15.6" hidden="1" x14ac:dyDescent="0.25"/>
    <row r="811" ht="15.6" hidden="1" x14ac:dyDescent="0.25"/>
    <row r="812" ht="15.6" hidden="1" x14ac:dyDescent="0.25"/>
    <row r="813" ht="15.6" hidden="1" x14ac:dyDescent="0.25"/>
    <row r="814" ht="15.6" hidden="1" x14ac:dyDescent="0.25"/>
    <row r="815" ht="15.6" hidden="1" x14ac:dyDescent="0.25"/>
    <row r="816" ht="15.6" hidden="1" x14ac:dyDescent="0.25"/>
    <row r="817" ht="15.6" hidden="1" x14ac:dyDescent="0.25"/>
    <row r="818" ht="15.6" hidden="1" x14ac:dyDescent="0.25"/>
    <row r="819" ht="15.6" hidden="1" x14ac:dyDescent="0.25"/>
    <row r="820" ht="15.6" hidden="1" x14ac:dyDescent="0.25"/>
    <row r="821" ht="15.6" hidden="1" x14ac:dyDescent="0.25"/>
    <row r="822" ht="15.6" hidden="1" x14ac:dyDescent="0.25"/>
    <row r="823" ht="15.6" hidden="1" x14ac:dyDescent="0.25"/>
    <row r="824" ht="15.6" hidden="1" x14ac:dyDescent="0.25"/>
    <row r="825" ht="15.6" hidden="1" x14ac:dyDescent="0.25"/>
    <row r="826" ht="15.6" hidden="1" x14ac:dyDescent="0.25"/>
    <row r="827" ht="15.6" hidden="1" x14ac:dyDescent="0.25"/>
    <row r="828" ht="15.6" hidden="1" x14ac:dyDescent="0.25"/>
    <row r="829" ht="15.6" hidden="1" x14ac:dyDescent="0.25"/>
    <row r="830" ht="15.6" hidden="1" x14ac:dyDescent="0.25"/>
    <row r="831" ht="15.6" hidden="1" x14ac:dyDescent="0.25"/>
    <row r="832" ht="15.6" hidden="1" x14ac:dyDescent="0.25"/>
    <row r="833" ht="15.6" hidden="1" x14ac:dyDescent="0.25"/>
    <row r="834" ht="15.6" hidden="1" x14ac:dyDescent="0.25"/>
    <row r="835" ht="15.6" hidden="1" x14ac:dyDescent="0.25"/>
    <row r="836" ht="15.6" hidden="1" x14ac:dyDescent="0.25"/>
    <row r="837" ht="15.6" hidden="1" x14ac:dyDescent="0.25"/>
    <row r="838" ht="15.6" hidden="1" x14ac:dyDescent="0.25"/>
    <row r="839" ht="15.6" hidden="1" x14ac:dyDescent="0.25"/>
    <row r="840" ht="15.6" hidden="1" x14ac:dyDescent="0.25"/>
    <row r="841" ht="15.6" hidden="1" x14ac:dyDescent="0.25"/>
    <row r="842" ht="15.6" hidden="1" x14ac:dyDescent="0.25"/>
    <row r="843" ht="15.6" hidden="1" x14ac:dyDescent="0.25"/>
    <row r="844" ht="15.6" hidden="1" x14ac:dyDescent="0.25"/>
    <row r="845" ht="15.6" hidden="1" x14ac:dyDescent="0.25"/>
    <row r="846" ht="15.6" hidden="1" x14ac:dyDescent="0.25"/>
    <row r="847" ht="15.6" hidden="1" x14ac:dyDescent="0.25"/>
    <row r="848" ht="15.6" hidden="1" x14ac:dyDescent="0.25"/>
    <row r="849" ht="15.6" hidden="1" x14ac:dyDescent="0.25"/>
    <row r="850" ht="15.6" hidden="1" x14ac:dyDescent="0.25"/>
    <row r="851" ht="15.6" hidden="1" x14ac:dyDescent="0.25"/>
    <row r="852" ht="15.6" hidden="1" x14ac:dyDescent="0.25"/>
    <row r="853" ht="15.6" hidden="1" x14ac:dyDescent="0.25"/>
    <row r="854" ht="15.6" hidden="1" x14ac:dyDescent="0.25"/>
    <row r="855" ht="15.6" hidden="1" x14ac:dyDescent="0.25"/>
    <row r="856" ht="15.6" hidden="1" x14ac:dyDescent="0.25"/>
    <row r="857" ht="15.6" hidden="1" x14ac:dyDescent="0.25"/>
    <row r="858" ht="15.6" hidden="1" x14ac:dyDescent="0.25"/>
    <row r="859" ht="15.6" hidden="1" x14ac:dyDescent="0.25"/>
    <row r="860" ht="15.6" hidden="1" x14ac:dyDescent="0.25"/>
    <row r="861" ht="15.6" hidden="1" x14ac:dyDescent="0.25"/>
    <row r="862" ht="15.6" hidden="1" x14ac:dyDescent="0.25"/>
    <row r="863" ht="15.6" hidden="1" x14ac:dyDescent="0.25"/>
    <row r="864" ht="15.6" hidden="1" x14ac:dyDescent="0.25"/>
    <row r="865" ht="15.6" hidden="1" x14ac:dyDescent="0.25"/>
    <row r="866" ht="15.6" hidden="1" x14ac:dyDescent="0.25"/>
    <row r="867" ht="15.6" hidden="1" x14ac:dyDescent="0.25"/>
    <row r="868" ht="15.6" hidden="1" x14ac:dyDescent="0.25"/>
    <row r="869" ht="15.6" hidden="1" x14ac:dyDescent="0.25"/>
    <row r="870" ht="15.6" hidden="1" x14ac:dyDescent="0.25"/>
    <row r="871" ht="15.6" hidden="1" x14ac:dyDescent="0.25"/>
    <row r="872" ht="15.6" hidden="1" x14ac:dyDescent="0.25"/>
    <row r="873" ht="15.6" hidden="1" x14ac:dyDescent="0.25"/>
    <row r="874" ht="15.6" hidden="1" x14ac:dyDescent="0.25"/>
    <row r="875" ht="15.6" hidden="1" x14ac:dyDescent="0.25"/>
    <row r="876" ht="15.6" hidden="1" x14ac:dyDescent="0.25"/>
    <row r="877" ht="15.6" hidden="1" x14ac:dyDescent="0.25"/>
    <row r="878" ht="15.6" hidden="1" x14ac:dyDescent="0.25"/>
    <row r="879" ht="15.6" hidden="1" x14ac:dyDescent="0.25"/>
    <row r="880" ht="15.6" hidden="1" x14ac:dyDescent="0.25"/>
    <row r="881" ht="15.6" hidden="1" x14ac:dyDescent="0.25"/>
    <row r="882" ht="15.6" hidden="1" x14ac:dyDescent="0.25"/>
    <row r="883" ht="15.6" hidden="1" x14ac:dyDescent="0.25"/>
    <row r="884" ht="15.6" hidden="1" x14ac:dyDescent="0.25"/>
    <row r="885" ht="15.6" hidden="1" x14ac:dyDescent="0.25"/>
    <row r="886" ht="15.6" hidden="1" x14ac:dyDescent="0.25"/>
    <row r="887" ht="15.6" hidden="1" x14ac:dyDescent="0.25"/>
    <row r="888" ht="15.6" hidden="1" x14ac:dyDescent="0.25"/>
    <row r="889" ht="15.6" hidden="1" x14ac:dyDescent="0.25"/>
    <row r="890" ht="15.6" hidden="1" x14ac:dyDescent="0.25"/>
    <row r="891" ht="15.6" hidden="1" x14ac:dyDescent="0.25"/>
    <row r="892" ht="15.6" hidden="1" x14ac:dyDescent="0.25"/>
    <row r="893" ht="15.6" hidden="1" x14ac:dyDescent="0.25"/>
    <row r="894" ht="15.6" hidden="1" x14ac:dyDescent="0.25"/>
    <row r="895" ht="15.6" hidden="1" x14ac:dyDescent="0.25"/>
    <row r="896" ht="15.6" hidden="1" x14ac:dyDescent="0.25"/>
    <row r="897" ht="15.6" hidden="1" x14ac:dyDescent="0.25"/>
    <row r="898" ht="15.6" hidden="1" x14ac:dyDescent="0.25"/>
    <row r="899" ht="15.6" hidden="1" x14ac:dyDescent="0.25"/>
    <row r="900" ht="15.6" hidden="1" x14ac:dyDescent="0.25"/>
    <row r="901" ht="15.6" hidden="1" x14ac:dyDescent="0.25"/>
    <row r="902" ht="15.6" hidden="1" x14ac:dyDescent="0.25"/>
    <row r="903" ht="15.6" hidden="1" x14ac:dyDescent="0.25"/>
    <row r="904" ht="15.6" hidden="1" x14ac:dyDescent="0.25"/>
    <row r="905" ht="15.6" hidden="1" x14ac:dyDescent="0.25"/>
    <row r="906" ht="15.6" hidden="1" x14ac:dyDescent="0.25"/>
    <row r="907" ht="15.6" hidden="1" x14ac:dyDescent="0.25"/>
    <row r="908" ht="15.6" hidden="1" x14ac:dyDescent="0.25"/>
    <row r="909" ht="15.6" hidden="1" x14ac:dyDescent="0.25"/>
    <row r="910" ht="15.6" hidden="1" x14ac:dyDescent="0.25"/>
    <row r="911" ht="15.6" hidden="1" x14ac:dyDescent="0.25"/>
    <row r="912" ht="15.6" hidden="1" x14ac:dyDescent="0.25"/>
    <row r="913" ht="15.6" hidden="1" x14ac:dyDescent="0.25"/>
    <row r="914" ht="15.6" hidden="1" x14ac:dyDescent="0.25"/>
    <row r="915" ht="15.6" hidden="1" x14ac:dyDescent="0.25"/>
    <row r="916" ht="15.6" hidden="1" x14ac:dyDescent="0.25"/>
    <row r="917" ht="15.6" hidden="1" x14ac:dyDescent="0.25"/>
    <row r="918" ht="15.6" hidden="1" x14ac:dyDescent="0.25"/>
    <row r="919" ht="15.6" hidden="1" x14ac:dyDescent="0.25"/>
    <row r="920" ht="15.6" hidden="1" x14ac:dyDescent="0.25"/>
    <row r="921" ht="15.6" hidden="1" x14ac:dyDescent="0.25"/>
    <row r="922" ht="15.6" hidden="1" x14ac:dyDescent="0.25"/>
    <row r="923" ht="15.6" hidden="1" x14ac:dyDescent="0.25"/>
    <row r="924" ht="15.6" hidden="1" x14ac:dyDescent="0.25"/>
    <row r="925" ht="15.6" hidden="1" x14ac:dyDescent="0.25"/>
    <row r="926" ht="15.6" hidden="1" x14ac:dyDescent="0.25"/>
    <row r="927" ht="15.6" hidden="1" x14ac:dyDescent="0.25"/>
    <row r="928" ht="15.6" hidden="1" x14ac:dyDescent="0.25"/>
    <row r="929" ht="15.6" hidden="1" x14ac:dyDescent="0.25"/>
    <row r="930" ht="15.6" hidden="1" x14ac:dyDescent="0.25"/>
    <row r="931" ht="15.6" hidden="1" x14ac:dyDescent="0.25"/>
    <row r="932" ht="15.6" hidden="1" x14ac:dyDescent="0.25"/>
    <row r="933" ht="15.6" hidden="1" x14ac:dyDescent="0.25"/>
    <row r="934" ht="15.6" hidden="1" x14ac:dyDescent="0.25"/>
    <row r="935" ht="15.6" hidden="1" x14ac:dyDescent="0.25"/>
    <row r="936" ht="15.6" hidden="1" x14ac:dyDescent="0.25"/>
    <row r="937" ht="15.6" hidden="1" x14ac:dyDescent="0.25"/>
    <row r="938" ht="15.6" hidden="1" x14ac:dyDescent="0.25"/>
    <row r="939" ht="15.6" hidden="1" x14ac:dyDescent="0.25"/>
    <row r="940" ht="15.6" hidden="1" x14ac:dyDescent="0.25"/>
    <row r="941" ht="15.6" hidden="1" x14ac:dyDescent="0.25"/>
    <row r="942" ht="15.6" hidden="1" x14ac:dyDescent="0.25"/>
    <row r="943" ht="15.6" hidden="1" x14ac:dyDescent="0.25"/>
    <row r="944" ht="15.6" hidden="1" x14ac:dyDescent="0.25"/>
    <row r="945" ht="15.6" hidden="1" x14ac:dyDescent="0.25"/>
    <row r="946" ht="15.6" hidden="1" x14ac:dyDescent="0.25"/>
    <row r="947" ht="15.6" hidden="1" x14ac:dyDescent="0.25"/>
    <row r="948" ht="15.6" hidden="1" x14ac:dyDescent="0.25"/>
    <row r="949" ht="15.6" hidden="1" x14ac:dyDescent="0.25"/>
    <row r="950" ht="15.6" hidden="1" x14ac:dyDescent="0.25"/>
    <row r="951" ht="15.6" hidden="1" x14ac:dyDescent="0.25"/>
    <row r="952" ht="15.6" hidden="1" x14ac:dyDescent="0.25"/>
    <row r="953" ht="15.6" hidden="1" x14ac:dyDescent="0.25"/>
    <row r="954" ht="15.6" hidden="1" x14ac:dyDescent="0.25"/>
    <row r="955" ht="15.6" hidden="1" x14ac:dyDescent="0.25"/>
    <row r="956" ht="15.6" hidden="1" x14ac:dyDescent="0.25"/>
    <row r="957" ht="15.6" hidden="1" x14ac:dyDescent="0.25"/>
    <row r="958" ht="15.6" hidden="1" x14ac:dyDescent="0.25"/>
    <row r="959" ht="15.6" hidden="1" x14ac:dyDescent="0.25"/>
    <row r="960" ht="15.6" hidden="1" x14ac:dyDescent="0.25"/>
    <row r="961" ht="15.6" hidden="1" x14ac:dyDescent="0.25"/>
    <row r="962" ht="15.6" hidden="1" x14ac:dyDescent="0.25"/>
    <row r="963" ht="15.6" hidden="1" x14ac:dyDescent="0.25"/>
    <row r="964" ht="15.6" hidden="1" x14ac:dyDescent="0.25"/>
    <row r="965" ht="15.6" hidden="1" x14ac:dyDescent="0.25"/>
    <row r="966" ht="15.6" hidden="1" x14ac:dyDescent="0.25"/>
    <row r="967" ht="15.6" hidden="1" x14ac:dyDescent="0.25"/>
    <row r="968" ht="15.6" hidden="1" x14ac:dyDescent="0.25"/>
    <row r="969" ht="15.6" hidden="1" x14ac:dyDescent="0.25"/>
    <row r="970" ht="15.6" hidden="1" x14ac:dyDescent="0.25"/>
    <row r="971" ht="15.6" hidden="1" x14ac:dyDescent="0.25"/>
    <row r="972" ht="15.6" hidden="1" x14ac:dyDescent="0.25"/>
    <row r="973" ht="15.6" hidden="1" x14ac:dyDescent="0.25"/>
    <row r="974" ht="15.6" hidden="1" x14ac:dyDescent="0.25"/>
    <row r="975" ht="15.6" hidden="1" x14ac:dyDescent="0.25"/>
    <row r="976" ht="15.6" hidden="1" x14ac:dyDescent="0.25"/>
    <row r="977" ht="15.6" hidden="1" x14ac:dyDescent="0.25"/>
    <row r="978" ht="15.6" hidden="1" x14ac:dyDescent="0.25"/>
    <row r="979" ht="15.6" hidden="1" x14ac:dyDescent="0.25"/>
    <row r="980" ht="15.6" hidden="1" x14ac:dyDescent="0.25"/>
    <row r="981" ht="15.6" hidden="1" x14ac:dyDescent="0.25"/>
    <row r="982" ht="15.6" hidden="1" x14ac:dyDescent="0.25"/>
    <row r="983" ht="15.6" hidden="1" x14ac:dyDescent="0.25"/>
    <row r="984" ht="15.6" hidden="1" x14ac:dyDescent="0.25"/>
    <row r="985" ht="15.6" hidden="1" x14ac:dyDescent="0.25"/>
    <row r="986" ht="15.6" hidden="1" x14ac:dyDescent="0.25"/>
    <row r="987" ht="15.6" hidden="1" x14ac:dyDescent="0.25"/>
    <row r="988" ht="15.6" hidden="1" x14ac:dyDescent="0.25"/>
    <row r="989" ht="15.6" hidden="1" x14ac:dyDescent="0.25"/>
    <row r="990" ht="15.6" hidden="1" x14ac:dyDescent="0.25"/>
    <row r="991" ht="15.6" hidden="1" x14ac:dyDescent="0.25"/>
    <row r="992" ht="15.6" hidden="1" x14ac:dyDescent="0.25"/>
    <row r="993" ht="15.6" hidden="1" x14ac:dyDescent="0.25"/>
    <row r="994" ht="15.6" hidden="1" x14ac:dyDescent="0.25"/>
    <row r="995" ht="15.6" hidden="1" x14ac:dyDescent="0.25"/>
    <row r="996" ht="15.6" hidden="1" x14ac:dyDescent="0.25"/>
    <row r="997" ht="15.6" hidden="1" x14ac:dyDescent="0.25"/>
    <row r="998" ht="15.6" hidden="1" x14ac:dyDescent="0.25"/>
    <row r="999" ht="15.6" hidden="1" x14ac:dyDescent="0.25"/>
    <row r="1000" ht="15.6" hidden="1" x14ac:dyDescent="0.25"/>
    <row r="1001" ht="15.6" hidden="1" x14ac:dyDescent="0.25"/>
    <row r="1002" ht="15.6" hidden="1" x14ac:dyDescent="0.25"/>
    <row r="1003" ht="15.6" hidden="1" x14ac:dyDescent="0.25"/>
    <row r="1004" ht="15.6" hidden="1" x14ac:dyDescent="0.25"/>
    <row r="1005" ht="15.6" hidden="1" x14ac:dyDescent="0.25"/>
    <row r="1006" ht="15.6" hidden="1" x14ac:dyDescent="0.25"/>
    <row r="1007" ht="15.6" hidden="1" x14ac:dyDescent="0.25"/>
    <row r="1008" ht="15.6" hidden="1" x14ac:dyDescent="0.25"/>
    <row r="1009" ht="15.6" hidden="1" x14ac:dyDescent="0.25"/>
    <row r="1010" ht="15.6" hidden="1" x14ac:dyDescent="0.25"/>
    <row r="1011" ht="15.6" hidden="1" x14ac:dyDescent="0.25"/>
    <row r="1012" ht="15.6" hidden="1" x14ac:dyDescent="0.25"/>
    <row r="1013" ht="15.6" hidden="1" x14ac:dyDescent="0.25"/>
    <row r="1014" ht="15.6" hidden="1" x14ac:dyDescent="0.25"/>
    <row r="1015" ht="15.6" hidden="1" x14ac:dyDescent="0.25"/>
    <row r="1016" ht="15.6" hidden="1" x14ac:dyDescent="0.25"/>
    <row r="1017" ht="15.6" hidden="1" x14ac:dyDescent="0.25"/>
    <row r="1018" ht="15.6" hidden="1" x14ac:dyDescent="0.25"/>
    <row r="1019" ht="15.6" hidden="1" x14ac:dyDescent="0.25"/>
    <row r="1020" ht="15.6" hidden="1" x14ac:dyDescent="0.25"/>
    <row r="1021" ht="15.6" hidden="1" x14ac:dyDescent="0.25"/>
    <row r="1022" ht="15.6" hidden="1" x14ac:dyDescent="0.25"/>
    <row r="1023" ht="15.6" hidden="1" x14ac:dyDescent="0.25"/>
    <row r="1024" ht="15.6" hidden="1" x14ac:dyDescent="0.25"/>
    <row r="1025" ht="15.6" hidden="1" x14ac:dyDescent="0.25"/>
    <row r="1026" ht="15.6" hidden="1" x14ac:dyDescent="0.25"/>
    <row r="1027" ht="15.6" hidden="1" x14ac:dyDescent="0.25"/>
    <row r="1028" ht="15.6" hidden="1" x14ac:dyDescent="0.25"/>
    <row r="1029" ht="15.6" hidden="1" x14ac:dyDescent="0.25"/>
    <row r="1030" ht="15.6" hidden="1" x14ac:dyDescent="0.25"/>
    <row r="1031" ht="15.6" hidden="1" x14ac:dyDescent="0.25"/>
    <row r="1032" ht="15.6" hidden="1" x14ac:dyDescent="0.25"/>
    <row r="1033" ht="15.6" hidden="1" x14ac:dyDescent="0.25"/>
    <row r="1034" ht="15.6" hidden="1" x14ac:dyDescent="0.25"/>
    <row r="1035" ht="15.6" hidden="1" x14ac:dyDescent="0.25"/>
    <row r="1036" ht="15.6" hidden="1" x14ac:dyDescent="0.25"/>
    <row r="1037" ht="15.6" hidden="1" x14ac:dyDescent="0.25"/>
    <row r="1038" ht="15.6" hidden="1" x14ac:dyDescent="0.25"/>
    <row r="1039" ht="15.6" hidden="1" x14ac:dyDescent="0.25"/>
    <row r="1040" ht="15.6" hidden="1" x14ac:dyDescent="0.25"/>
    <row r="1041" ht="15.6" hidden="1" x14ac:dyDescent="0.25"/>
    <row r="1042" ht="15.6" hidden="1" x14ac:dyDescent="0.25"/>
    <row r="1043" ht="15.6" hidden="1" x14ac:dyDescent="0.25"/>
    <row r="1044" ht="15.6" hidden="1" x14ac:dyDescent="0.25"/>
    <row r="1045" ht="15.6" hidden="1" x14ac:dyDescent="0.25"/>
    <row r="1046" ht="15.6" hidden="1" x14ac:dyDescent="0.25"/>
    <row r="1047" ht="15.6" hidden="1" x14ac:dyDescent="0.25"/>
    <row r="1048" ht="15.6" hidden="1" x14ac:dyDescent="0.25"/>
    <row r="1049" ht="15.6" hidden="1" x14ac:dyDescent="0.25"/>
    <row r="1050" ht="15.6" hidden="1" x14ac:dyDescent="0.25"/>
    <row r="1051" ht="15.6" hidden="1" x14ac:dyDescent="0.25"/>
    <row r="1052" ht="15.6" hidden="1" x14ac:dyDescent="0.25"/>
    <row r="1053" ht="15.6" hidden="1" x14ac:dyDescent="0.25"/>
    <row r="1054" ht="15.6" hidden="1" x14ac:dyDescent="0.25"/>
    <row r="1055" ht="15.6" hidden="1" x14ac:dyDescent="0.25"/>
    <row r="1056" ht="15.6" hidden="1" x14ac:dyDescent="0.25"/>
    <row r="1057" ht="15.6" hidden="1" x14ac:dyDescent="0.25"/>
    <row r="1058" ht="15.6" hidden="1" x14ac:dyDescent="0.25"/>
    <row r="1059" ht="15.6" hidden="1" x14ac:dyDescent="0.25"/>
    <row r="1060" ht="15.6" hidden="1" x14ac:dyDescent="0.25"/>
    <row r="1061" ht="15.6" hidden="1" x14ac:dyDescent="0.25"/>
    <row r="1062" ht="15.6" hidden="1" x14ac:dyDescent="0.25"/>
    <row r="1063" ht="15.6" hidden="1" x14ac:dyDescent="0.25"/>
    <row r="1064" ht="15.6" hidden="1" x14ac:dyDescent="0.25"/>
    <row r="1065" ht="15.6" hidden="1" x14ac:dyDescent="0.25"/>
    <row r="1066" ht="15.6" hidden="1" x14ac:dyDescent="0.25"/>
    <row r="1067" ht="15.6" hidden="1" x14ac:dyDescent="0.25"/>
    <row r="1068" ht="15.6" hidden="1" x14ac:dyDescent="0.25"/>
    <row r="1069" ht="15.6" hidden="1" x14ac:dyDescent="0.25"/>
    <row r="1070" ht="15.6" hidden="1" x14ac:dyDescent="0.25"/>
    <row r="1071" ht="15.6" hidden="1" x14ac:dyDescent="0.25"/>
    <row r="1072" ht="15.6" hidden="1" x14ac:dyDescent="0.25"/>
    <row r="1073" ht="15.6" hidden="1" x14ac:dyDescent="0.25"/>
    <row r="1074" ht="15.6" hidden="1" x14ac:dyDescent="0.25"/>
    <row r="1075" ht="15.6" hidden="1" x14ac:dyDescent="0.25"/>
    <row r="1076" ht="15.6" hidden="1" x14ac:dyDescent="0.25"/>
    <row r="1077" ht="15.6" hidden="1" x14ac:dyDescent="0.25"/>
    <row r="1078" ht="15.6" hidden="1" x14ac:dyDescent="0.25"/>
    <row r="1079" ht="15.6" hidden="1" x14ac:dyDescent="0.25"/>
    <row r="1080" ht="15.6" hidden="1" x14ac:dyDescent="0.25"/>
    <row r="1081" ht="15.6" hidden="1" x14ac:dyDescent="0.25"/>
    <row r="1082" ht="15.6" hidden="1" x14ac:dyDescent="0.25"/>
    <row r="1083" ht="15.6" hidden="1" x14ac:dyDescent="0.25"/>
    <row r="1084" ht="15.6" hidden="1" x14ac:dyDescent="0.25"/>
    <row r="1085" ht="15.6" hidden="1" x14ac:dyDescent="0.25"/>
    <row r="1086" ht="15.6" hidden="1" x14ac:dyDescent="0.25"/>
    <row r="1087" ht="15.6" hidden="1" x14ac:dyDescent="0.25"/>
    <row r="1088" ht="15.6" hidden="1" x14ac:dyDescent="0.25"/>
    <row r="1089" ht="15.6" hidden="1" x14ac:dyDescent="0.25"/>
    <row r="1090" ht="15.6" hidden="1" x14ac:dyDescent="0.25"/>
    <row r="1091" ht="15.6" hidden="1" x14ac:dyDescent="0.25"/>
    <row r="1092" ht="15.6" hidden="1" x14ac:dyDescent="0.25"/>
    <row r="1093" ht="15.6" hidden="1" x14ac:dyDescent="0.25"/>
    <row r="1094" ht="15.6" hidden="1" x14ac:dyDescent="0.25"/>
    <row r="1095" ht="15.6" hidden="1" x14ac:dyDescent="0.25"/>
    <row r="1096" ht="15.6" hidden="1" x14ac:dyDescent="0.25"/>
    <row r="1097" ht="15.6" hidden="1" x14ac:dyDescent="0.25"/>
    <row r="1098" ht="15.6" hidden="1" x14ac:dyDescent="0.25"/>
    <row r="1099" ht="15.6" hidden="1" x14ac:dyDescent="0.25"/>
    <row r="1100" ht="15.6" hidden="1" x14ac:dyDescent="0.25"/>
    <row r="1101" ht="15.6" hidden="1" x14ac:dyDescent="0.25"/>
    <row r="1102" ht="15.6" hidden="1" x14ac:dyDescent="0.25"/>
    <row r="1103" ht="15.6" hidden="1" x14ac:dyDescent="0.25"/>
    <row r="1104" ht="15.6" hidden="1" x14ac:dyDescent="0.25"/>
    <row r="1105" ht="15.6" hidden="1" x14ac:dyDescent="0.25"/>
    <row r="1106" ht="15.6" hidden="1" x14ac:dyDescent="0.25"/>
    <row r="1107" ht="15.6" hidden="1" x14ac:dyDescent="0.25"/>
    <row r="1108" ht="15.6" hidden="1" x14ac:dyDescent="0.25"/>
    <row r="1109" ht="15.6" hidden="1" x14ac:dyDescent="0.25"/>
    <row r="1110" ht="15.6" hidden="1" x14ac:dyDescent="0.25"/>
    <row r="1111" ht="15.6" hidden="1" x14ac:dyDescent="0.25"/>
    <row r="1112" ht="15.6" hidden="1" x14ac:dyDescent="0.25"/>
    <row r="1113" ht="15.6" hidden="1" x14ac:dyDescent="0.25"/>
    <row r="1114" ht="15.6" hidden="1" x14ac:dyDescent="0.25"/>
    <row r="1115" ht="15.6" hidden="1" x14ac:dyDescent="0.25"/>
    <row r="1116" ht="15.6" hidden="1" x14ac:dyDescent="0.25"/>
    <row r="1117" ht="15.6" hidden="1" x14ac:dyDescent="0.25"/>
    <row r="1118" ht="15.6" hidden="1" x14ac:dyDescent="0.25"/>
    <row r="1119" ht="15.6" hidden="1" x14ac:dyDescent="0.25"/>
    <row r="1120" ht="15.6" hidden="1" x14ac:dyDescent="0.25"/>
    <row r="1121" ht="15.6" hidden="1" x14ac:dyDescent="0.25"/>
    <row r="1122" ht="15.6" hidden="1" x14ac:dyDescent="0.25"/>
    <row r="1123" ht="15.6" hidden="1" x14ac:dyDescent="0.25"/>
    <row r="1124" ht="15.6" hidden="1" x14ac:dyDescent="0.25"/>
    <row r="1125" ht="15.6" hidden="1" x14ac:dyDescent="0.25"/>
    <row r="1126" ht="15.6" hidden="1" x14ac:dyDescent="0.25"/>
    <row r="1127" ht="15.6" hidden="1" x14ac:dyDescent="0.25"/>
    <row r="1128" ht="15.6" hidden="1" x14ac:dyDescent="0.25"/>
    <row r="1129" ht="15.6" hidden="1" x14ac:dyDescent="0.25"/>
    <row r="1130" ht="15.6" hidden="1" x14ac:dyDescent="0.25"/>
    <row r="1131" ht="15.6" hidden="1" x14ac:dyDescent="0.25"/>
    <row r="1132" ht="15.6" hidden="1" x14ac:dyDescent="0.25"/>
    <row r="1133" ht="15.6" hidden="1" x14ac:dyDescent="0.25"/>
    <row r="1134" ht="15.6" hidden="1" x14ac:dyDescent="0.25"/>
    <row r="1135" ht="15.6" hidden="1" x14ac:dyDescent="0.25"/>
    <row r="1136" ht="15.6" hidden="1" x14ac:dyDescent="0.25"/>
    <row r="1137" ht="15.6" hidden="1" x14ac:dyDescent="0.25"/>
    <row r="1138" ht="15.6" hidden="1" x14ac:dyDescent="0.25"/>
    <row r="1139" ht="15.6" hidden="1" x14ac:dyDescent="0.25"/>
    <row r="1140" ht="15.6" hidden="1" x14ac:dyDescent="0.25"/>
    <row r="1141" ht="15.6" hidden="1" x14ac:dyDescent="0.25"/>
    <row r="1142" ht="15.6" hidden="1" x14ac:dyDescent="0.25"/>
    <row r="1143" ht="15.6" hidden="1" x14ac:dyDescent="0.25"/>
    <row r="1144" ht="15.6" hidden="1" x14ac:dyDescent="0.25"/>
    <row r="1145" ht="15.6" hidden="1" x14ac:dyDescent="0.25"/>
    <row r="1146" ht="15.6" hidden="1" x14ac:dyDescent="0.25"/>
    <row r="1147" ht="15.6" hidden="1" x14ac:dyDescent="0.25"/>
    <row r="1148" ht="15.6" hidden="1" x14ac:dyDescent="0.25"/>
    <row r="1149" ht="15.6" hidden="1" x14ac:dyDescent="0.25"/>
    <row r="1150" ht="15.6" hidden="1" x14ac:dyDescent="0.25"/>
    <row r="1151" ht="15.6" hidden="1" x14ac:dyDescent="0.25"/>
    <row r="1152" ht="15.6" hidden="1" x14ac:dyDescent="0.25"/>
    <row r="1153" ht="15.6" hidden="1" x14ac:dyDescent="0.25"/>
    <row r="1154" ht="15.6" hidden="1" x14ac:dyDescent="0.25"/>
    <row r="1155" ht="15.6" hidden="1" x14ac:dyDescent="0.25"/>
    <row r="1156" ht="15.6" hidden="1" x14ac:dyDescent="0.25"/>
    <row r="1157" ht="15.6" hidden="1" x14ac:dyDescent="0.25"/>
    <row r="1158" ht="15.6" hidden="1" x14ac:dyDescent="0.25"/>
    <row r="1159" ht="15.6" hidden="1" x14ac:dyDescent="0.25"/>
    <row r="1160" ht="15.6" hidden="1" x14ac:dyDescent="0.25"/>
    <row r="1161" ht="15.6" hidden="1" x14ac:dyDescent="0.25"/>
    <row r="1162" ht="15.6" hidden="1" x14ac:dyDescent="0.25"/>
    <row r="1163" ht="15.6" hidden="1" x14ac:dyDescent="0.25"/>
    <row r="1164" ht="15.6" hidden="1" x14ac:dyDescent="0.25"/>
    <row r="1165" ht="15.6" hidden="1" x14ac:dyDescent="0.25"/>
    <row r="1166" ht="15.6" hidden="1" x14ac:dyDescent="0.25"/>
    <row r="1167" ht="15.6" hidden="1" x14ac:dyDescent="0.25"/>
    <row r="1168" ht="15.6" hidden="1" x14ac:dyDescent="0.25"/>
    <row r="1169" ht="15.6" hidden="1" x14ac:dyDescent="0.25"/>
    <row r="1170" ht="15.6" hidden="1" x14ac:dyDescent="0.25"/>
    <row r="1171" ht="15.6" hidden="1" x14ac:dyDescent="0.25"/>
    <row r="1172" ht="15.6" hidden="1" x14ac:dyDescent="0.25"/>
    <row r="1173" ht="15.6" hidden="1" x14ac:dyDescent="0.25"/>
    <row r="1174" ht="15.6" hidden="1" x14ac:dyDescent="0.25"/>
    <row r="1175" ht="15.6" hidden="1" x14ac:dyDescent="0.25"/>
    <row r="1176" ht="15.6" hidden="1" x14ac:dyDescent="0.25"/>
    <row r="1177" ht="15.6" hidden="1" x14ac:dyDescent="0.25"/>
    <row r="1178" ht="15.6" hidden="1" x14ac:dyDescent="0.25"/>
    <row r="1179" ht="15.6" hidden="1" x14ac:dyDescent="0.25"/>
    <row r="1180" ht="15.6" hidden="1" x14ac:dyDescent="0.25"/>
    <row r="1181" ht="15.6" hidden="1" x14ac:dyDescent="0.25"/>
    <row r="1182" ht="15.6" hidden="1" x14ac:dyDescent="0.25"/>
    <row r="1183" ht="15.6" hidden="1" x14ac:dyDescent="0.25"/>
    <row r="1184" ht="15.6" hidden="1" x14ac:dyDescent="0.25"/>
    <row r="1185" ht="15.6" hidden="1" x14ac:dyDescent="0.25"/>
    <row r="1186" ht="15.6" hidden="1" x14ac:dyDescent="0.25"/>
    <row r="1187" ht="15.6" hidden="1" x14ac:dyDescent="0.25"/>
    <row r="1188" ht="15.6" hidden="1" x14ac:dyDescent="0.25"/>
    <row r="1189" ht="15.6" hidden="1" x14ac:dyDescent="0.25"/>
    <row r="1190" ht="15.6" hidden="1" x14ac:dyDescent="0.25"/>
    <row r="1191" ht="15.6" hidden="1" x14ac:dyDescent="0.25"/>
    <row r="1192" ht="15.6" hidden="1" x14ac:dyDescent="0.25"/>
    <row r="1193" ht="15.6" hidden="1" x14ac:dyDescent="0.25"/>
    <row r="1194" ht="15.6" hidden="1" x14ac:dyDescent="0.25"/>
    <row r="1195" ht="15.6" hidden="1" x14ac:dyDescent="0.25"/>
    <row r="1196" ht="15.6" hidden="1" x14ac:dyDescent="0.25"/>
    <row r="1197" ht="15.6" hidden="1" x14ac:dyDescent="0.25"/>
    <row r="1198" ht="15.6" hidden="1" x14ac:dyDescent="0.25"/>
    <row r="1199" ht="15.6" hidden="1" x14ac:dyDescent="0.25"/>
    <row r="1200" ht="15.6" hidden="1" x14ac:dyDescent="0.25"/>
    <row r="1201" ht="15.6" hidden="1" x14ac:dyDescent="0.25"/>
    <row r="1202" ht="15.6" hidden="1" x14ac:dyDescent="0.25"/>
    <row r="1203" ht="15.6" hidden="1" x14ac:dyDescent="0.25"/>
    <row r="1204" ht="15.6" hidden="1" x14ac:dyDescent="0.25"/>
  </sheetData>
  <mergeCells count="100">
    <mergeCell ref="A582:A585"/>
    <mergeCell ref="A588:A591"/>
    <mergeCell ref="A594:A597"/>
    <mergeCell ref="A600:A603"/>
    <mergeCell ref="A546:A549"/>
    <mergeCell ref="A552:A555"/>
    <mergeCell ref="A558:A561"/>
    <mergeCell ref="A564:A567"/>
    <mergeCell ref="A570:A573"/>
    <mergeCell ref="A576:A579"/>
    <mergeCell ref="A540:A543"/>
    <mergeCell ref="A474:A477"/>
    <mergeCell ref="A480:A483"/>
    <mergeCell ref="A486:A489"/>
    <mergeCell ref="A492:A495"/>
    <mergeCell ref="A498:A501"/>
    <mergeCell ref="A504:A507"/>
    <mergeCell ref="A510:A513"/>
    <mergeCell ref="A516:A519"/>
    <mergeCell ref="A522:A525"/>
    <mergeCell ref="A528:A531"/>
    <mergeCell ref="A534:A537"/>
    <mergeCell ref="A468:A471"/>
    <mergeCell ref="A402:A405"/>
    <mergeCell ref="A408:A411"/>
    <mergeCell ref="A414:A417"/>
    <mergeCell ref="A420:A423"/>
    <mergeCell ref="A426:A429"/>
    <mergeCell ref="A432:A435"/>
    <mergeCell ref="A438:A441"/>
    <mergeCell ref="A444:A447"/>
    <mergeCell ref="A450:A453"/>
    <mergeCell ref="A456:A459"/>
    <mergeCell ref="A462:A465"/>
    <mergeCell ref="A396:A399"/>
    <mergeCell ref="A330:A333"/>
    <mergeCell ref="A336:A339"/>
    <mergeCell ref="A342:A345"/>
    <mergeCell ref="A348:A351"/>
    <mergeCell ref="A354:A357"/>
    <mergeCell ref="A360:A363"/>
    <mergeCell ref="A366:A369"/>
    <mergeCell ref="A372:A375"/>
    <mergeCell ref="A378:A381"/>
    <mergeCell ref="A384:A387"/>
    <mergeCell ref="A390:A393"/>
    <mergeCell ref="A324:A327"/>
    <mergeCell ref="A258:A261"/>
    <mergeCell ref="A264:A267"/>
    <mergeCell ref="A270:A273"/>
    <mergeCell ref="A276:A279"/>
    <mergeCell ref="A282:A285"/>
    <mergeCell ref="A288:A291"/>
    <mergeCell ref="A294:A297"/>
    <mergeCell ref="A300:A303"/>
    <mergeCell ref="A306:A309"/>
    <mergeCell ref="A312:A315"/>
    <mergeCell ref="A318:A321"/>
    <mergeCell ref="A252:A255"/>
    <mergeCell ref="A186:A189"/>
    <mergeCell ref="A192:A195"/>
    <mergeCell ref="A198:A201"/>
    <mergeCell ref="A204:A207"/>
    <mergeCell ref="A210:A213"/>
    <mergeCell ref="A216:A219"/>
    <mergeCell ref="A222:A225"/>
    <mergeCell ref="A228:A231"/>
    <mergeCell ref="A234:A237"/>
    <mergeCell ref="A240:A243"/>
    <mergeCell ref="A246:A249"/>
    <mergeCell ref="A180:A183"/>
    <mergeCell ref="A114:A117"/>
    <mergeCell ref="A120:A123"/>
    <mergeCell ref="A126:A129"/>
    <mergeCell ref="A132:A135"/>
    <mergeCell ref="A138:A141"/>
    <mergeCell ref="A144:A147"/>
    <mergeCell ref="A150:A153"/>
    <mergeCell ref="A156:A159"/>
    <mergeCell ref="A162:A165"/>
    <mergeCell ref="A168:A171"/>
    <mergeCell ref="A174:A177"/>
    <mergeCell ref="A108:A111"/>
    <mergeCell ref="A42:A45"/>
    <mergeCell ref="A48:A51"/>
    <mergeCell ref="A54:A57"/>
    <mergeCell ref="A60:A63"/>
    <mergeCell ref="A66:A69"/>
    <mergeCell ref="A72:A75"/>
    <mergeCell ref="A78:A81"/>
    <mergeCell ref="A84:A87"/>
    <mergeCell ref="A90:A93"/>
    <mergeCell ref="A96:A99"/>
    <mergeCell ref="A102:A105"/>
    <mergeCell ref="A36:A39"/>
    <mergeCell ref="A6:A9"/>
    <mergeCell ref="A12:A15"/>
    <mergeCell ref="A18:A21"/>
    <mergeCell ref="A24:A27"/>
    <mergeCell ref="A30:A33"/>
  </mergeCells>
  <conditionalFormatting sqref="A6:A9 A12:A15 A18:A21 A24:A27 A30:A33 A36:A39 A42:A45 A48:A51 A54:A57 A60:A63 A66:A69 A72:A75 A78:A81 A84:A87 A90:A93 A96:A99 A102:A105 A108:A111 A114:A117 A120:A123 A126:A129 A132:A135 A138:A141 A144:A147 A150:A153 A156:A159 A162:A165 A168:A171 A174:A177 A180:A183 A186:A189 A192:A195 A198:A201 A204:A207 A210:A213 A216:A219 A222:A225 A228:A231 A234:A237 A240:A243 A246:A249 A252:A255 A258:A261 A264:A267 A270:A273 A276:A279 A282:A285 A288:A291 A294:A297 A300:A303 A306:A309 A312:A315 A318:A321 A324:A327 A330:A333 A336:A339 A342:A345 A348:A351 A354:A357 A360:A363 A366:A369 A372:A375 A378:A381 A384:A387 A390:A393 A396:A399 A402:A405 A408:A411 A414:A417 A420:A423 A426:A429 A432:A435 A438:A441 A444:A447 A450:A453 A456:A459 A462:A465 A468:A471 A474:A477 A480:A483 A486:A489 A492:A495 A498:A501 A504:A507 A510:A513 A516:A519 A522:A525 A528:A531 A534:A537 A540:A543 A546:A549 A552:A555 A558:A561 A564:A567 A570:A573 A576:A579 A582:A585 A588:A591 A594:A597 A600:A603">
    <cfRule type="cellIs" dxfId="32" priority="1" stopIfTrue="1" operator="lessThan">
      <formula>2</formula>
    </cfRule>
    <cfRule type="cellIs" dxfId="31" priority="2" stopIfTrue="1" operator="equal">
      <formula>2</formula>
    </cfRule>
    <cfRule type="cellIs" dxfId="30" priority="3" stopIfTrue="1" operator="greaterThan">
      <formula>2</formula>
    </cfRule>
  </conditionalFormatting>
  <dataValidations count="2">
    <dataValidation type="list" allowBlank="1" showDropDown="1" showInputMessage="1" showErrorMessage="1" errorTitle="¡¡¡¡ATENCIÓN !!!!!" error="Para el correcto funcionamiento, debes poner una &quot;X&quot; en la opción que consideres correcta._x000a_" sqref="B1:B1048576">
      <formula1>"X,x"</formula1>
    </dataValidation>
    <dataValidation allowBlank="1" showDropDown="1" showInputMessage="1" showErrorMessage="1" sqref="E2"/>
  </dataValidations>
  <hyperlinks>
    <hyperlink ref="A1" location="PORTADA!A1" display="◄"/>
  </hyperlink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1204"/>
  <sheetViews>
    <sheetView workbookViewId="0">
      <selection activeCell="C1" sqref="C1:C1048576"/>
    </sheetView>
  </sheetViews>
  <sheetFormatPr baseColWidth="10" defaultColWidth="0" defaultRowHeight="0" customHeight="1" zeroHeight="1" x14ac:dyDescent="0.25"/>
  <cols>
    <col min="1" max="1" width="3.6640625" style="4" customWidth="1"/>
    <col min="2" max="2" width="3.6640625" style="52" customWidth="1"/>
    <col min="3" max="3" width="121" style="13" customWidth="1"/>
    <col min="4" max="4" width="1.88671875" style="11" customWidth="1"/>
    <col min="5" max="5" width="3.33203125" style="12" customWidth="1"/>
    <col min="6" max="6" width="4.33203125" style="12" customWidth="1"/>
    <col min="7" max="7" width="7.109375" style="30" hidden="1" customWidth="1"/>
    <col min="8" max="8" width="5.88671875" style="30" hidden="1" customWidth="1"/>
    <col min="9" max="9" width="5.88671875" style="31" hidden="1" customWidth="1"/>
    <col min="10" max="10" width="14.88671875" style="56" hidden="1" customWidth="1"/>
    <col min="11" max="24" width="19.88671875" style="15" hidden="1" customWidth="1"/>
    <col min="25" max="29" width="2.88671875" style="15" hidden="1" customWidth="1"/>
    <col min="30" max="33" width="14.6640625" style="4" hidden="1" customWidth="1"/>
    <col min="34" max="16384" width="16.44140625" style="4" hidden="1"/>
  </cols>
  <sheetData>
    <row r="1" spans="1:41" ht="28.8" thickBot="1" x14ac:dyDescent="0.45">
      <c r="A1" s="28" t="s">
        <v>4</v>
      </c>
      <c r="B1" s="46"/>
      <c r="C1" s="180" t="str">
        <f>AO1</f>
        <v xml:space="preserve">Tema 5 - PROTECCIÓN CONTRAINCENDIOS </v>
      </c>
      <c r="D1" s="2"/>
      <c r="E1" s="3" t="e">
        <f ca="1">ROUND(Q2/K2*10,2)</f>
        <v>#DIV/0!</v>
      </c>
      <c r="F1" s="3"/>
      <c r="I1" s="35">
        <v>5</v>
      </c>
      <c r="J1" s="55" t="s">
        <v>56</v>
      </c>
      <c r="K1" s="29" t="s">
        <v>6</v>
      </c>
      <c r="L1" s="14" t="s">
        <v>7</v>
      </c>
      <c r="M1" s="14" t="s">
        <v>8</v>
      </c>
      <c r="N1" s="14" t="s">
        <v>38</v>
      </c>
      <c r="O1" s="14" t="s">
        <v>9</v>
      </c>
      <c r="P1" s="14" t="s">
        <v>16</v>
      </c>
      <c r="Q1" s="14" t="s">
        <v>10</v>
      </c>
      <c r="R1" s="14" t="s">
        <v>11</v>
      </c>
      <c r="S1" s="14" t="s">
        <v>24</v>
      </c>
      <c r="T1" s="14" t="s">
        <v>25</v>
      </c>
      <c r="U1" s="14" t="s">
        <v>13</v>
      </c>
      <c r="V1" s="14" t="s">
        <v>12</v>
      </c>
      <c r="W1" s="14" t="s">
        <v>15</v>
      </c>
      <c r="X1" s="14" t="s">
        <v>14</v>
      </c>
      <c r="AD1" s="62" t="s">
        <v>6</v>
      </c>
      <c r="AE1" s="62" t="s">
        <v>7</v>
      </c>
      <c r="AF1" s="62" t="s">
        <v>8</v>
      </c>
      <c r="AG1" s="62" t="s">
        <v>38</v>
      </c>
      <c r="AH1" s="62" t="s">
        <v>9</v>
      </c>
      <c r="AI1" s="62" t="s">
        <v>16</v>
      </c>
      <c r="AJ1" s="62" t="s">
        <v>10</v>
      </c>
      <c r="AK1" s="62" t="s">
        <v>11</v>
      </c>
      <c r="AL1" s="169" t="s">
        <v>99</v>
      </c>
      <c r="AM1" s="170"/>
      <c r="AN1" s="30" t="s">
        <v>57</v>
      </c>
      <c r="AO1" s="34" t="str">
        <f>LOOKUP(I5,DATOS!A:A,DATOS!F:F)</f>
        <v xml:space="preserve">Tema 5 - PROTECCIÓN CONTRAINCENDIOS </v>
      </c>
    </row>
    <row r="2" spans="1:41" ht="16.2" thickBot="1" x14ac:dyDescent="0.3">
      <c r="A2" s="5"/>
      <c r="B2" s="47"/>
      <c r="C2" s="6" t="str">
        <f ca="1">IF(CONTROL!I4="A",X2,"")</f>
        <v>Test, compuesto por 0 preguntas</v>
      </c>
      <c r="D2" s="2"/>
      <c r="E2" s="7"/>
      <c r="F2" s="8"/>
      <c r="K2" s="29">
        <f ca="1">COUNTA(H:H)-COUNT(H:H)</f>
        <v>0</v>
      </c>
      <c r="L2" s="14">
        <f ca="1">SUM(L3:L1048576)</f>
        <v>0</v>
      </c>
      <c r="M2" s="14">
        <f ca="1">SUM(M3:M1048576)</f>
        <v>0</v>
      </c>
      <c r="N2" s="14">
        <f ca="1">SUM(N3:N52)</f>
        <v>0</v>
      </c>
      <c r="O2" s="14">
        <f ca="1">L2+M2</f>
        <v>0</v>
      </c>
      <c r="P2" s="14" t="e">
        <f ca="1">+O2/K2</f>
        <v>#DIV/0!</v>
      </c>
      <c r="Q2" s="14">
        <f ca="1">+L2+N2</f>
        <v>0</v>
      </c>
      <c r="R2" s="14" t="e">
        <f ca="1">ROUND(Q2/(L2+M2)*10,2)</f>
        <v>#DIV/0!</v>
      </c>
      <c r="S2" s="14" t="e">
        <f ca="1">ROUND(Q2/K2*10,2)</f>
        <v>#DIV/0!</v>
      </c>
      <c r="T2" s="14" t="e">
        <f ca="1">CONCATENATE("puntual: ", R2,"   Nota final: ", S2)</f>
        <v>#DIV/0!</v>
      </c>
      <c r="U2" s="14" t="e">
        <f ca="1">CONCATENATE("Evolución: ", K2," preguntas, ",L2," aciertos, ",M2," errores, ",Q2," puntos.   Nota ",T2)</f>
        <v>#DIV/0!</v>
      </c>
      <c r="V2" s="14" t="str">
        <f ca="1">CONCATENATE("Test, compuesto por ",K2," preguntas")</f>
        <v>Test, compuesto por 0 preguntas</v>
      </c>
      <c r="W2" s="14" t="str">
        <f ca="1">IF(E2="X",V2,IF(O2&gt;0,U2,V2))</f>
        <v>Test, compuesto por 0 preguntas</v>
      </c>
      <c r="X2" s="14" t="str">
        <f ca="1">IF(CONTROL!I4="A",W2,V2)</f>
        <v>Test, compuesto por 0 preguntas</v>
      </c>
      <c r="AD2" s="15">
        <f ca="1">IF(CONTROL!$I$4="A",K2,0)</f>
        <v>0</v>
      </c>
      <c r="AE2" s="15">
        <f ca="1">IF(CONTROL!$I$4="A",L2,0)</f>
        <v>0</v>
      </c>
      <c r="AF2" s="15">
        <f ca="1">IF(CONTROL!$I$4="A",M2,0)</f>
        <v>0</v>
      </c>
      <c r="AG2" s="15">
        <f ca="1">IF(CONTROL!$I$4="A",N2,0)</f>
        <v>0</v>
      </c>
      <c r="AH2" s="15">
        <f ca="1">IF(CONTROL!$I$4="A",O2,0)</f>
        <v>0</v>
      </c>
      <c r="AI2" s="15" t="e">
        <f ca="1">IF(CONTROL!$I$4="A",P2,0)</f>
        <v>#DIV/0!</v>
      </c>
      <c r="AJ2" s="15">
        <f ca="1">IF(CONTROL!$I$4="A",Q2,0)</f>
        <v>0</v>
      </c>
      <c r="AK2" s="15" t="e">
        <f ca="1">IF(CONTROL!$I$4="A",R2,0)</f>
        <v>#DIV/0!</v>
      </c>
      <c r="AL2" s="15" t="str">
        <f>+AO2</f>
        <v xml:space="preserve">Tema 5 - PROTECCIÓN CONTRAINCENDIOS </v>
      </c>
      <c r="AM2" s="15"/>
      <c r="AN2" s="30" t="s">
        <v>68</v>
      </c>
      <c r="AO2" s="34" t="str">
        <f>LOOKUP(I5,DATOS!A:A,DATOS!E:E)</f>
        <v xml:space="preserve">Tema 5 - PROTECCIÓN CONTRAINCENDIOS </v>
      </c>
    </row>
    <row r="3" spans="1:41" ht="15.6" x14ac:dyDescent="0.25">
      <c r="A3" s="9"/>
      <c r="B3" s="48"/>
      <c r="C3" s="10"/>
      <c r="J3" s="15"/>
    </row>
    <row r="4" spans="1:41" ht="15.6" x14ac:dyDescent="0.25">
      <c r="A4" s="9"/>
      <c r="B4" s="48"/>
      <c r="C4" s="10"/>
      <c r="J4" s="15"/>
    </row>
    <row r="5" spans="1:41" ht="15.6" x14ac:dyDescent="0.25">
      <c r="A5" s="9"/>
      <c r="B5" s="27"/>
      <c r="C5" s="19" t="str">
        <f ca="1">+CONCATENATE(K5,".- ",G5)</f>
        <v>1.- 0</v>
      </c>
      <c r="D5" s="20"/>
      <c r="E5" s="9"/>
      <c r="F5" s="9"/>
      <c r="G5" s="36">
        <f ca="1">LOOKUP(I5,DATOS!A:A,DATOS!G:G)</f>
        <v>0</v>
      </c>
      <c r="H5" s="36">
        <f ca="1">LOOKUP(I5,DATOS!A:A,DATOS!N:N)</f>
        <v>0</v>
      </c>
      <c r="I5" s="31">
        <f>LOOKUP(I1,DATOS!C:C,DATOS!A:A)</f>
        <v>273</v>
      </c>
      <c r="J5" s="56">
        <f>LOOKUP(I5,DATOS!A:A,DATOS!C:C)</f>
        <v>5</v>
      </c>
      <c r="K5" s="18">
        <v>1</v>
      </c>
      <c r="L5" s="16" t="s">
        <v>31</v>
      </c>
      <c r="M5" s="16" t="s">
        <v>32</v>
      </c>
      <c r="N5" s="16" t="s">
        <v>37</v>
      </c>
      <c r="O5" s="16" t="s">
        <v>33</v>
      </c>
      <c r="P5" s="16" t="s">
        <v>34</v>
      </c>
      <c r="Q5" s="16" t="s">
        <v>35</v>
      </c>
      <c r="R5" s="16" t="str">
        <f ca="1">CONCATENATE("X",H5)</f>
        <v>X0</v>
      </c>
      <c r="S5" s="16" t="s">
        <v>36</v>
      </c>
    </row>
    <row r="6" spans="1:41" ht="15.6" x14ac:dyDescent="0.25">
      <c r="A6" s="185">
        <f ca="1">IF($E$2="X",0,IF(K7&gt;2,H5,K7))</f>
        <v>0</v>
      </c>
      <c r="B6" s="25"/>
      <c r="C6" s="21" t="str">
        <f ca="1">+CONCATENATE(I6," ",G6)</f>
        <v>a) 0</v>
      </c>
      <c r="D6" s="22"/>
      <c r="G6" s="34">
        <f ca="1">LOOKUP(I5,DATOS!A:A,DATOS!J:J)</f>
        <v>0</v>
      </c>
      <c r="I6" s="31" t="s">
        <v>53</v>
      </c>
      <c r="K6" s="16" t="s">
        <v>5</v>
      </c>
      <c r="L6" s="16">
        <f ca="1">IF(M6&gt;0,0,P6)</f>
        <v>0</v>
      </c>
      <c r="M6" s="16">
        <f ca="1">IF(P7&gt;0,1,0)</f>
        <v>0</v>
      </c>
      <c r="N6" s="16">
        <f ca="1">IF(M6=1,-1/COUNTA(Q6:Q9),0)</f>
        <v>0</v>
      </c>
      <c r="O6" s="16">
        <f>COUNTA(B6:B9)</f>
        <v>0</v>
      </c>
      <c r="P6" s="16">
        <f ca="1">COUNTIF(R6:R9,R5)</f>
        <v>0</v>
      </c>
      <c r="Q6" s="17" t="s">
        <v>0</v>
      </c>
      <c r="R6" s="16" t="str">
        <f>CONCATENATE(B6,Q6)</f>
        <v>A</v>
      </c>
      <c r="S6" s="16">
        <f ca="1">IF(P6&gt;0,P6+O6,O6*3)</f>
        <v>0</v>
      </c>
    </row>
    <row r="7" spans="1:41" ht="15.6" x14ac:dyDescent="0.25">
      <c r="A7" s="185"/>
      <c r="B7" s="25"/>
      <c r="C7" s="21" t="str">
        <f ca="1">+CONCATENATE(I7," ",G7)</f>
        <v>b) 0</v>
      </c>
      <c r="D7" s="22"/>
      <c r="G7" s="34">
        <f ca="1">LOOKUP(I5,DATOS!A:A,DATOS!K:K)</f>
        <v>0</v>
      </c>
      <c r="I7" s="31" t="s">
        <v>52</v>
      </c>
      <c r="K7" s="16">
        <f ca="1">S6</f>
        <v>0</v>
      </c>
      <c r="L7" s="16"/>
      <c r="M7" s="16"/>
      <c r="N7" s="16"/>
      <c r="O7" s="16"/>
      <c r="P7" s="16">
        <f ca="1">O6-P6</f>
        <v>0</v>
      </c>
      <c r="Q7" s="17" t="s">
        <v>1</v>
      </c>
      <c r="R7" s="16" t="str">
        <f>CONCATENATE(B7,Q7)</f>
        <v>B</v>
      </c>
      <c r="S7" s="16"/>
    </row>
    <row r="8" spans="1:41" ht="15.6" x14ac:dyDescent="0.25">
      <c r="A8" s="185"/>
      <c r="B8" s="25"/>
      <c r="C8" s="21" t="str">
        <f ca="1">+CONCATENATE(I8," ",G8)</f>
        <v>c) 0</v>
      </c>
      <c r="D8" s="22"/>
      <c r="G8" s="34">
        <f ca="1">LOOKUP(I5,DATOS!A:A,DATOS!L:L)</f>
        <v>0</v>
      </c>
      <c r="I8" s="31" t="s">
        <v>51</v>
      </c>
      <c r="K8" s="16"/>
      <c r="L8" s="16"/>
      <c r="M8" s="16"/>
      <c r="N8" s="16"/>
      <c r="O8" s="16"/>
      <c r="P8" s="16"/>
      <c r="Q8" s="17" t="s">
        <v>2</v>
      </c>
      <c r="R8" s="16" t="str">
        <f>CONCATENATE(B8,Q8)</f>
        <v>C</v>
      </c>
      <c r="S8" s="16"/>
    </row>
    <row r="9" spans="1:41" ht="15.6" x14ac:dyDescent="0.25">
      <c r="A9" s="185"/>
      <c r="B9" s="25"/>
      <c r="C9" s="21" t="str">
        <f ca="1">+CONCATENATE(I9," ",G9)</f>
        <v>d) 0</v>
      </c>
      <c r="D9" s="22"/>
      <c r="G9" s="34">
        <f ca="1">LOOKUP(I5,DATOS!A:A,DATOS!M:M)</f>
        <v>0</v>
      </c>
      <c r="I9" s="31" t="s">
        <v>43</v>
      </c>
      <c r="K9" s="16"/>
      <c r="L9" s="16"/>
      <c r="M9" s="16"/>
      <c r="N9" s="16"/>
      <c r="O9" s="16"/>
      <c r="P9" s="16"/>
      <c r="Q9" s="17" t="s">
        <v>3</v>
      </c>
      <c r="R9" s="16" t="str">
        <f>CONCATENATE(B9,Q9)</f>
        <v>D</v>
      </c>
      <c r="S9" s="16"/>
    </row>
    <row r="10" spans="1:41" ht="15.6" x14ac:dyDescent="0.25">
      <c r="A10" s="9"/>
      <c r="B10" s="26"/>
      <c r="C10" s="23"/>
      <c r="D10" s="24"/>
      <c r="J10" s="15"/>
    </row>
    <row r="11" spans="1:41" ht="15.6" x14ac:dyDescent="0.25">
      <c r="A11" s="9"/>
      <c r="B11" s="27"/>
      <c r="C11" s="19" t="str">
        <f ca="1">+CONCATENATE(K11,".- ",G11)</f>
        <v>2.- 0</v>
      </c>
      <c r="D11" s="20"/>
      <c r="E11" s="9"/>
      <c r="F11" s="9"/>
      <c r="G11" s="36">
        <f ca="1">IF(J12="FIN","",LOOKUP(I11,DATOS!A:A,DATOS!G:G))</f>
        <v>0</v>
      </c>
      <c r="H11" s="36">
        <f ca="1">IF(J12="FIN",0,LOOKUP(I11,DATOS!A:A,DATOS!N:N))</f>
        <v>0</v>
      </c>
      <c r="I11" s="31">
        <f>+I5+1</f>
        <v>274</v>
      </c>
      <c r="J11" s="56">
        <f>IF(LOOKUP(I11,DATOS!A:A,DATOS!C:C)=0,J5,(LOOKUP(I11,DATOS!A:A,DATOS!C:C)))</f>
        <v>5</v>
      </c>
      <c r="K11" s="18">
        <f>+K5+1</f>
        <v>2</v>
      </c>
      <c r="L11" s="16" t="s">
        <v>31</v>
      </c>
      <c r="M11" s="16" t="s">
        <v>32</v>
      </c>
      <c r="N11" s="16" t="s">
        <v>37</v>
      </c>
      <c r="O11" s="16" t="s">
        <v>33</v>
      </c>
      <c r="P11" s="16" t="s">
        <v>34</v>
      </c>
      <c r="Q11" s="16" t="s">
        <v>35</v>
      </c>
      <c r="R11" s="16" t="str">
        <f ca="1">CONCATENATE("X",H11)</f>
        <v>X0</v>
      </c>
      <c r="S11" s="16" t="s">
        <v>36</v>
      </c>
    </row>
    <row r="12" spans="1:41" ht="26.4" x14ac:dyDescent="0.25">
      <c r="A12" s="185">
        <f ca="1">IF($E$2="X",0,IF(K13&gt;2,H11,K13))</f>
        <v>0</v>
      </c>
      <c r="B12" s="25"/>
      <c r="C12" s="21" t="str">
        <f ca="1">+CONCATENATE(I12," ",G12)</f>
        <v>a) 0</v>
      </c>
      <c r="D12" s="22"/>
      <c r="G12" s="34">
        <f ca="1">IF(J12="FIN","",LOOKUP(I11,DATOS!A:A,DATOS!J:J))</f>
        <v>0</v>
      </c>
      <c r="I12" s="31" t="s">
        <v>53</v>
      </c>
      <c r="J12" s="37" t="str">
        <f>IF(J6="FIN","FIN",IF(J11=J5,"","FIN"))</f>
        <v/>
      </c>
      <c r="K12" s="16" t="s">
        <v>5</v>
      </c>
      <c r="L12" s="16">
        <f ca="1">IF(M12&gt;0,0,P12)</f>
        <v>0</v>
      </c>
      <c r="M12" s="16">
        <f ca="1">IF(P13&gt;0,1,0)</f>
        <v>0</v>
      </c>
      <c r="N12" s="16">
        <f ca="1">IF(M12=1,-1/COUNTA(Q12:Q15),0)</f>
        <v>0</v>
      </c>
      <c r="O12" s="16">
        <f>COUNTA(B12:B15)</f>
        <v>0</v>
      </c>
      <c r="P12" s="16">
        <f ca="1">COUNTIF(R12:R15,R11)</f>
        <v>0</v>
      </c>
      <c r="Q12" s="17" t="s">
        <v>0</v>
      </c>
      <c r="R12" s="16" t="str">
        <f>CONCATENATE(B12,Q12)</f>
        <v>A</v>
      </c>
      <c r="S12" s="16">
        <f ca="1">IF(P12&gt;0,P12+O12,O12*3)</f>
        <v>0</v>
      </c>
    </row>
    <row r="13" spans="1:41" ht="15.6" x14ac:dyDescent="0.25">
      <c r="A13" s="185"/>
      <c r="B13" s="25"/>
      <c r="C13" s="21" t="str">
        <f ca="1">+CONCATENATE(I13," ",G13)</f>
        <v>b) 0</v>
      </c>
      <c r="D13" s="22"/>
      <c r="G13" s="34">
        <f ca="1">IF(J12="FIN","",LOOKUP(I11,DATOS!A:A,DATOS!K:K))</f>
        <v>0</v>
      </c>
      <c r="I13" s="31" t="s">
        <v>52</v>
      </c>
      <c r="K13" s="16">
        <f ca="1">S12</f>
        <v>0</v>
      </c>
      <c r="L13" s="16"/>
      <c r="M13" s="16"/>
      <c r="N13" s="16"/>
      <c r="O13" s="16"/>
      <c r="P13" s="16">
        <f ca="1">O12-P12</f>
        <v>0</v>
      </c>
      <c r="Q13" s="17" t="s">
        <v>1</v>
      </c>
      <c r="R13" s="16" t="str">
        <f>CONCATENATE(B13,Q13)</f>
        <v>B</v>
      </c>
      <c r="S13" s="16"/>
    </row>
    <row r="14" spans="1:41" ht="15.6" x14ac:dyDescent="0.25">
      <c r="A14" s="185"/>
      <c r="B14" s="25"/>
      <c r="C14" s="21" t="str">
        <f ca="1">+CONCATENATE(I14," ",G14)</f>
        <v>c) 0</v>
      </c>
      <c r="D14" s="22"/>
      <c r="G14" s="34">
        <f ca="1">IF(J12="FIN","",LOOKUP(I11,DATOS!A:A,DATOS!L:L))</f>
        <v>0</v>
      </c>
      <c r="I14" s="31" t="s">
        <v>51</v>
      </c>
      <c r="K14" s="16"/>
      <c r="L14" s="16"/>
      <c r="M14" s="16"/>
      <c r="N14" s="16"/>
      <c r="O14" s="16"/>
      <c r="P14" s="16"/>
      <c r="Q14" s="17" t="s">
        <v>2</v>
      </c>
      <c r="R14" s="16" t="str">
        <f>CONCATENATE(B14,Q14)</f>
        <v>C</v>
      </c>
      <c r="S14" s="16"/>
    </row>
    <row r="15" spans="1:41" ht="15.6" x14ac:dyDescent="0.25">
      <c r="A15" s="185"/>
      <c r="B15" s="25"/>
      <c r="C15" s="21" t="str">
        <f ca="1">+CONCATENATE(I15," ",G15)</f>
        <v>d) 0</v>
      </c>
      <c r="D15" s="22"/>
      <c r="G15" s="34">
        <f ca="1">IF(J12="FIN","",LOOKUP(I11,DATOS!A:A,DATOS!M:M))</f>
        <v>0</v>
      </c>
      <c r="I15" s="31" t="s">
        <v>43</v>
      </c>
      <c r="K15" s="16"/>
      <c r="L15" s="16"/>
      <c r="M15" s="16"/>
      <c r="N15" s="16"/>
      <c r="O15" s="16"/>
      <c r="P15" s="16"/>
      <c r="Q15" s="17" t="s">
        <v>3</v>
      </c>
      <c r="R15" s="16" t="str">
        <f>CONCATENATE(B15,Q15)</f>
        <v>D</v>
      </c>
      <c r="S15" s="16"/>
    </row>
    <row r="16" spans="1:41" ht="15.6" x14ac:dyDescent="0.25">
      <c r="A16" s="9"/>
      <c r="B16" s="26"/>
      <c r="C16" s="23"/>
      <c r="D16" s="24"/>
      <c r="J16" s="15"/>
    </row>
    <row r="17" spans="1:19" ht="15.6" x14ac:dyDescent="0.25">
      <c r="A17" s="9"/>
      <c r="B17" s="27"/>
      <c r="C17" s="19" t="str">
        <f ca="1">+CONCATENATE(K17,".- ",G17)</f>
        <v>3.- 0</v>
      </c>
      <c r="D17" s="20"/>
      <c r="E17" s="9"/>
      <c r="F17" s="9"/>
      <c r="G17" s="36">
        <f ca="1">IF(J18="FIN","",LOOKUP(I17,DATOS!A:A,DATOS!G:G))</f>
        <v>0</v>
      </c>
      <c r="H17" s="36">
        <f ca="1">IF(J18="FIN",0,LOOKUP(I17,DATOS!A:A,DATOS!N:N))</f>
        <v>0</v>
      </c>
      <c r="I17" s="31">
        <f>+I11+1</f>
        <v>275</v>
      </c>
      <c r="J17" s="56">
        <f>IF(LOOKUP(I17,DATOS!A:A,DATOS!C:C)=0,J11,(LOOKUP(I17,DATOS!A:A,DATOS!C:C)))</f>
        <v>5</v>
      </c>
      <c r="K17" s="18">
        <f>+K11+1</f>
        <v>3</v>
      </c>
      <c r="L17" s="16" t="s">
        <v>31</v>
      </c>
      <c r="M17" s="16" t="s">
        <v>32</v>
      </c>
      <c r="N17" s="16" t="s">
        <v>37</v>
      </c>
      <c r="O17" s="16" t="s">
        <v>33</v>
      </c>
      <c r="P17" s="16" t="s">
        <v>34</v>
      </c>
      <c r="Q17" s="16" t="s">
        <v>35</v>
      </c>
      <c r="R17" s="16" t="str">
        <f ca="1">CONCATENATE("X",H17)</f>
        <v>X0</v>
      </c>
      <c r="S17" s="16" t="s">
        <v>36</v>
      </c>
    </row>
    <row r="18" spans="1:19" ht="15.6" x14ac:dyDescent="0.25">
      <c r="A18" s="185">
        <f ca="1">IF($E$2="X",0,IF(K19&gt;2,H17,K19))</f>
        <v>0</v>
      </c>
      <c r="B18" s="25"/>
      <c r="C18" s="21" t="str">
        <f ca="1">+CONCATENATE(I18," ",G18)</f>
        <v>a) 0</v>
      </c>
      <c r="D18" s="22"/>
      <c r="G18" s="34">
        <f ca="1">IF(J18="FIN","",LOOKUP(I17,DATOS!A:A,DATOS!J:J))</f>
        <v>0</v>
      </c>
      <c r="I18" s="31" t="s">
        <v>53</v>
      </c>
      <c r="J18" s="37" t="str">
        <f>IF(J12="FIN","FIN",IF(J17=J11,"","FIN"))</f>
        <v/>
      </c>
      <c r="K18" s="16" t="s">
        <v>5</v>
      </c>
      <c r="L18" s="16">
        <f ca="1">IF(M18&gt;0,0,P18)</f>
        <v>0</v>
      </c>
      <c r="M18" s="16">
        <f ca="1">IF(P19&gt;0,1,0)</f>
        <v>0</v>
      </c>
      <c r="N18" s="16">
        <f ca="1">IF(M18=1,-1/COUNTA(Q18:Q21),0)</f>
        <v>0</v>
      </c>
      <c r="O18" s="16">
        <f>COUNTA(B18:B21)</f>
        <v>0</v>
      </c>
      <c r="P18" s="16">
        <f ca="1">COUNTIF(R18:R21,R17)</f>
        <v>0</v>
      </c>
      <c r="Q18" s="17" t="s">
        <v>0</v>
      </c>
      <c r="R18" s="16" t="str">
        <f>CONCATENATE(B18,Q18)</f>
        <v>A</v>
      </c>
      <c r="S18" s="16">
        <f ca="1">IF(P18&gt;0,P18+O18,O18*3)</f>
        <v>0</v>
      </c>
    </row>
    <row r="19" spans="1:19" ht="15.6" x14ac:dyDescent="0.25">
      <c r="A19" s="185"/>
      <c r="B19" s="25"/>
      <c r="C19" s="21" t="str">
        <f ca="1">+CONCATENATE(I19," ",G19)</f>
        <v>b) 0</v>
      </c>
      <c r="D19" s="22"/>
      <c r="G19" s="34">
        <f ca="1">IF(J18="FIN","",LOOKUP(I17,DATOS!A:A,DATOS!K:K))</f>
        <v>0</v>
      </c>
      <c r="I19" s="31" t="s">
        <v>52</v>
      </c>
      <c r="K19" s="16">
        <f ca="1">S18</f>
        <v>0</v>
      </c>
      <c r="L19" s="16"/>
      <c r="M19" s="16"/>
      <c r="N19" s="16"/>
      <c r="O19" s="16"/>
      <c r="P19" s="16">
        <f ca="1">O18-P18</f>
        <v>0</v>
      </c>
      <c r="Q19" s="17" t="s">
        <v>1</v>
      </c>
      <c r="R19" s="16" t="str">
        <f>CONCATENATE(B19,Q19)</f>
        <v>B</v>
      </c>
      <c r="S19" s="16"/>
    </row>
    <row r="20" spans="1:19" ht="15.6" x14ac:dyDescent="0.25">
      <c r="A20" s="185"/>
      <c r="B20" s="25"/>
      <c r="C20" s="21" t="str">
        <f ca="1">+CONCATENATE(I20," ",G20)</f>
        <v>c) 0</v>
      </c>
      <c r="D20" s="22"/>
      <c r="G20" s="34">
        <f ca="1">IF(J18="FIN","",LOOKUP(I17,DATOS!A:A,DATOS!L:L))</f>
        <v>0</v>
      </c>
      <c r="I20" s="31" t="s">
        <v>51</v>
      </c>
      <c r="K20" s="16"/>
      <c r="L20" s="16"/>
      <c r="M20" s="16"/>
      <c r="N20" s="16"/>
      <c r="O20" s="16"/>
      <c r="P20" s="16"/>
      <c r="Q20" s="17" t="s">
        <v>2</v>
      </c>
      <c r="R20" s="16" t="str">
        <f>CONCATENATE(B20,Q20)</f>
        <v>C</v>
      </c>
      <c r="S20" s="16"/>
    </row>
    <row r="21" spans="1:19" ht="15.6" x14ac:dyDescent="0.25">
      <c r="A21" s="185"/>
      <c r="B21" s="25"/>
      <c r="C21" s="21" t="str">
        <f ca="1">+CONCATENATE(I21," ",G21)</f>
        <v>d) 0</v>
      </c>
      <c r="D21" s="22"/>
      <c r="G21" s="34">
        <f ca="1">IF(J18="FIN","",LOOKUP(I17,DATOS!A:A,DATOS!M:M))</f>
        <v>0</v>
      </c>
      <c r="I21" s="31" t="s">
        <v>43</v>
      </c>
      <c r="K21" s="16"/>
      <c r="L21" s="16"/>
      <c r="M21" s="16"/>
      <c r="N21" s="16"/>
      <c r="O21" s="16"/>
      <c r="P21" s="16"/>
      <c r="Q21" s="17" t="s">
        <v>3</v>
      </c>
      <c r="R21" s="16" t="str">
        <f>CONCATENATE(B21,Q21)</f>
        <v>D</v>
      </c>
      <c r="S21" s="16"/>
    </row>
    <row r="22" spans="1:19" ht="15.6" x14ac:dyDescent="0.25">
      <c r="A22" s="9"/>
      <c r="B22" s="26"/>
      <c r="C22" s="23"/>
      <c r="D22" s="24"/>
      <c r="J22" s="15"/>
    </row>
    <row r="23" spans="1:19" ht="15.6" x14ac:dyDescent="0.25">
      <c r="A23" s="9"/>
      <c r="B23" s="27"/>
      <c r="C23" s="19" t="str">
        <f ca="1">+CONCATENATE(K23,".- ",G23)</f>
        <v>4.- 0</v>
      </c>
      <c r="D23" s="20"/>
      <c r="E23" s="9"/>
      <c r="F23" s="9"/>
      <c r="G23" s="36">
        <f ca="1">IF(J24="FIN","",LOOKUP(I23,DATOS!A:A,DATOS!G:G))</f>
        <v>0</v>
      </c>
      <c r="H23" s="36">
        <f ca="1">IF(J24="FIN",0,LOOKUP(I23,DATOS!A:A,DATOS!N:N))</f>
        <v>0</v>
      </c>
      <c r="I23" s="31">
        <f>+I17+1</f>
        <v>276</v>
      </c>
      <c r="J23" s="56">
        <f>IF(LOOKUP(I23,DATOS!A:A,DATOS!C:C)=0,J17,(LOOKUP(I23,DATOS!A:A,DATOS!C:C)))</f>
        <v>5</v>
      </c>
      <c r="K23" s="18">
        <f>+K17+1</f>
        <v>4</v>
      </c>
      <c r="L23" s="16" t="s">
        <v>31</v>
      </c>
      <c r="M23" s="16" t="s">
        <v>32</v>
      </c>
      <c r="N23" s="16" t="s">
        <v>37</v>
      </c>
      <c r="O23" s="16" t="s">
        <v>33</v>
      </c>
      <c r="P23" s="16" t="s">
        <v>34</v>
      </c>
      <c r="Q23" s="16" t="s">
        <v>35</v>
      </c>
      <c r="R23" s="16" t="str">
        <f ca="1">CONCATENATE("X",H23)</f>
        <v>X0</v>
      </c>
      <c r="S23" s="16" t="s">
        <v>36</v>
      </c>
    </row>
    <row r="24" spans="1:19" ht="15.6" x14ac:dyDescent="0.25">
      <c r="A24" s="185">
        <f ca="1">IF($E$2="X",0,IF(K25&gt;2,H23,K25))</f>
        <v>0</v>
      </c>
      <c r="B24" s="25"/>
      <c r="C24" s="21" t="str">
        <f ca="1">+CONCATENATE(I24," ",G24)</f>
        <v>a) 0</v>
      </c>
      <c r="D24" s="22"/>
      <c r="G24" s="34">
        <f ca="1">IF(J24="FIN","",LOOKUP(I23,DATOS!A:A,DATOS!J:J))</f>
        <v>0</v>
      </c>
      <c r="I24" s="31" t="s">
        <v>53</v>
      </c>
      <c r="J24" s="37" t="str">
        <f>IF(J18="FIN","FIN",IF(J23=J17,"","FIN"))</f>
        <v/>
      </c>
      <c r="K24" s="16" t="s">
        <v>5</v>
      </c>
      <c r="L24" s="16">
        <f ca="1">IF(M24&gt;0,0,P24)</f>
        <v>0</v>
      </c>
      <c r="M24" s="16">
        <f ca="1">IF(P25&gt;0,1,0)</f>
        <v>0</v>
      </c>
      <c r="N24" s="16">
        <f ca="1">IF(M24=1,-1/COUNTA(Q24:Q27),0)</f>
        <v>0</v>
      </c>
      <c r="O24" s="16">
        <f>COUNTA(B24:B27)</f>
        <v>0</v>
      </c>
      <c r="P24" s="16">
        <f ca="1">COUNTIF(R24:R27,R23)</f>
        <v>0</v>
      </c>
      <c r="Q24" s="17" t="s">
        <v>0</v>
      </c>
      <c r="R24" s="16" t="str">
        <f>CONCATENATE(B24,Q24)</f>
        <v>A</v>
      </c>
      <c r="S24" s="16">
        <f ca="1">IF(P24&gt;0,P24+O24,O24*3)</f>
        <v>0</v>
      </c>
    </row>
    <row r="25" spans="1:19" ht="15.6" x14ac:dyDescent="0.25">
      <c r="A25" s="185"/>
      <c r="B25" s="25"/>
      <c r="C25" s="21" t="str">
        <f ca="1">+CONCATENATE(I25," ",G25)</f>
        <v>b) 0</v>
      </c>
      <c r="D25" s="22"/>
      <c r="G25" s="34">
        <f ca="1">IF(J24="FIN","",LOOKUP(I23,DATOS!A:A,DATOS!K:K))</f>
        <v>0</v>
      </c>
      <c r="I25" s="31" t="s">
        <v>52</v>
      </c>
      <c r="K25" s="16">
        <f ca="1">S24</f>
        <v>0</v>
      </c>
      <c r="L25" s="16"/>
      <c r="M25" s="16"/>
      <c r="N25" s="16"/>
      <c r="O25" s="16"/>
      <c r="P25" s="16">
        <f ca="1">O24-P24</f>
        <v>0</v>
      </c>
      <c r="Q25" s="17" t="s">
        <v>1</v>
      </c>
      <c r="R25" s="16" t="str">
        <f>CONCATENATE(B25,Q25)</f>
        <v>B</v>
      </c>
      <c r="S25" s="16"/>
    </row>
    <row r="26" spans="1:19" ht="15.6" x14ac:dyDescent="0.25">
      <c r="A26" s="185"/>
      <c r="B26" s="25"/>
      <c r="C26" s="21" t="str">
        <f ca="1">+CONCATENATE(I26," ",G26)</f>
        <v>c) 0</v>
      </c>
      <c r="D26" s="22"/>
      <c r="G26" s="34">
        <f ca="1">IF(J24="FIN","",LOOKUP(I23,DATOS!A:A,DATOS!L:L))</f>
        <v>0</v>
      </c>
      <c r="I26" s="31" t="s">
        <v>51</v>
      </c>
      <c r="K26" s="16"/>
      <c r="L26" s="16"/>
      <c r="M26" s="16"/>
      <c r="N26" s="16"/>
      <c r="O26" s="16"/>
      <c r="P26" s="16"/>
      <c r="Q26" s="17" t="s">
        <v>2</v>
      </c>
      <c r="R26" s="16" t="str">
        <f>CONCATENATE(B26,Q26)</f>
        <v>C</v>
      </c>
      <c r="S26" s="16"/>
    </row>
    <row r="27" spans="1:19" ht="15.6" x14ac:dyDescent="0.25">
      <c r="A27" s="185"/>
      <c r="B27" s="25"/>
      <c r="C27" s="21" t="str">
        <f ca="1">+CONCATENATE(I27," ",G27)</f>
        <v>d) 0</v>
      </c>
      <c r="D27" s="22"/>
      <c r="G27" s="34">
        <f ca="1">IF(J24="FIN","",LOOKUP(I23,DATOS!A:A,DATOS!M:M))</f>
        <v>0</v>
      </c>
      <c r="I27" s="31" t="s">
        <v>43</v>
      </c>
      <c r="K27" s="16"/>
      <c r="L27" s="16"/>
      <c r="M27" s="16"/>
      <c r="N27" s="16"/>
      <c r="O27" s="16"/>
      <c r="P27" s="16"/>
      <c r="Q27" s="17" t="s">
        <v>3</v>
      </c>
      <c r="R27" s="16" t="str">
        <f>CONCATENATE(B27,Q27)</f>
        <v>D</v>
      </c>
      <c r="S27" s="16"/>
    </row>
    <row r="28" spans="1:19" ht="15.6" x14ac:dyDescent="0.25">
      <c r="A28" s="9"/>
      <c r="B28" s="26"/>
      <c r="C28" s="23"/>
      <c r="D28" s="24"/>
      <c r="J28" s="15"/>
    </row>
    <row r="29" spans="1:19" ht="15.6" x14ac:dyDescent="0.25">
      <c r="A29" s="9"/>
      <c r="B29" s="27"/>
      <c r="C29" s="19" t="str">
        <f ca="1">+CONCATENATE(K29,".- ",G29)</f>
        <v>5.- 0</v>
      </c>
      <c r="D29" s="20"/>
      <c r="E29" s="9"/>
      <c r="F29" s="9"/>
      <c r="G29" s="36">
        <f ca="1">IF(J30="FIN","",LOOKUP(I29,DATOS!A:A,DATOS!G:G))</f>
        <v>0</v>
      </c>
      <c r="H29" s="36">
        <f ca="1">IF(J30="FIN",0,LOOKUP(I29,DATOS!A:A,DATOS!N:N))</f>
        <v>0</v>
      </c>
      <c r="I29" s="31">
        <f>+I23+1</f>
        <v>277</v>
      </c>
      <c r="J29" s="56">
        <f>IF(LOOKUP(I29,DATOS!A:A,DATOS!C:C)=0,J23,(LOOKUP(I29,DATOS!A:A,DATOS!C:C)))</f>
        <v>5</v>
      </c>
      <c r="K29" s="18">
        <f>+K23+1</f>
        <v>5</v>
      </c>
      <c r="L29" s="16" t="s">
        <v>31</v>
      </c>
      <c r="M29" s="16" t="s">
        <v>32</v>
      </c>
      <c r="N29" s="16" t="s">
        <v>37</v>
      </c>
      <c r="O29" s="16" t="s">
        <v>33</v>
      </c>
      <c r="P29" s="16" t="s">
        <v>34</v>
      </c>
      <c r="Q29" s="16" t="s">
        <v>35</v>
      </c>
      <c r="R29" s="16" t="str">
        <f ca="1">CONCATENATE("X",H29)</f>
        <v>X0</v>
      </c>
      <c r="S29" s="16" t="s">
        <v>36</v>
      </c>
    </row>
    <row r="30" spans="1:19" ht="15.6" x14ac:dyDescent="0.25">
      <c r="A30" s="185">
        <f ca="1">IF($E$2="X",0,IF(K31&gt;2,H29,K31))</f>
        <v>0</v>
      </c>
      <c r="B30" s="25"/>
      <c r="C30" s="21" t="str">
        <f ca="1">+CONCATENATE(I30," ",G30)</f>
        <v>a) 0</v>
      </c>
      <c r="D30" s="22"/>
      <c r="G30" s="34">
        <f ca="1">IF(J30="FIN","",LOOKUP(I29,DATOS!A:A,DATOS!J:J))</f>
        <v>0</v>
      </c>
      <c r="I30" s="31" t="s">
        <v>53</v>
      </c>
      <c r="J30" s="37" t="str">
        <f>IF(J24="FIN","FIN",IF(J29=J23,"","FIN"))</f>
        <v/>
      </c>
      <c r="K30" s="16" t="s">
        <v>5</v>
      </c>
      <c r="L30" s="16">
        <f ca="1">IF(M30&gt;0,0,P30)</f>
        <v>0</v>
      </c>
      <c r="M30" s="16">
        <f ca="1">IF(P31&gt;0,1,0)</f>
        <v>0</v>
      </c>
      <c r="N30" s="16">
        <f ca="1">IF(M30=1,-1/COUNTA(Q30:Q33),0)</f>
        <v>0</v>
      </c>
      <c r="O30" s="16">
        <f>COUNTA(B30:B33)</f>
        <v>0</v>
      </c>
      <c r="P30" s="16">
        <f ca="1">COUNTIF(R30:R33,R29)</f>
        <v>0</v>
      </c>
      <c r="Q30" s="17" t="s">
        <v>0</v>
      </c>
      <c r="R30" s="16" t="str">
        <f>CONCATENATE(B30,Q30)</f>
        <v>A</v>
      </c>
      <c r="S30" s="16">
        <f ca="1">IF(P30&gt;0,P30+O30,O30*3)</f>
        <v>0</v>
      </c>
    </row>
    <row r="31" spans="1:19" ht="15.6" x14ac:dyDescent="0.25">
      <c r="A31" s="185"/>
      <c r="B31" s="25"/>
      <c r="C31" s="21" t="str">
        <f ca="1">+CONCATENATE(I31," ",G31)</f>
        <v>b) 0</v>
      </c>
      <c r="D31" s="22"/>
      <c r="G31" s="34">
        <f ca="1">IF(J30="FIN","",LOOKUP(I29,DATOS!A:A,DATOS!K:K))</f>
        <v>0</v>
      </c>
      <c r="I31" s="31" t="s">
        <v>52</v>
      </c>
      <c r="K31" s="16">
        <f ca="1">S30</f>
        <v>0</v>
      </c>
      <c r="L31" s="16"/>
      <c r="M31" s="16"/>
      <c r="N31" s="16"/>
      <c r="O31" s="16"/>
      <c r="P31" s="16">
        <f ca="1">O30-P30</f>
        <v>0</v>
      </c>
      <c r="Q31" s="17" t="s">
        <v>1</v>
      </c>
      <c r="R31" s="16" t="str">
        <f>CONCATENATE(B31,Q31)</f>
        <v>B</v>
      </c>
      <c r="S31" s="16"/>
    </row>
    <row r="32" spans="1:19" ht="15.6" x14ac:dyDescent="0.25">
      <c r="A32" s="185"/>
      <c r="B32" s="25"/>
      <c r="C32" s="21" t="str">
        <f ca="1">+CONCATENATE(I32," ",G32)</f>
        <v>c) 0</v>
      </c>
      <c r="D32" s="22"/>
      <c r="G32" s="34">
        <f ca="1">IF(J30="FIN","",LOOKUP(I29,DATOS!A:A,DATOS!L:L))</f>
        <v>0</v>
      </c>
      <c r="I32" s="31" t="s">
        <v>51</v>
      </c>
      <c r="K32" s="16"/>
      <c r="L32" s="16"/>
      <c r="M32" s="16"/>
      <c r="N32" s="16"/>
      <c r="O32" s="16"/>
      <c r="P32" s="16"/>
      <c r="Q32" s="17" t="s">
        <v>2</v>
      </c>
      <c r="R32" s="16" t="str">
        <f>CONCATENATE(B32,Q32)</f>
        <v>C</v>
      </c>
      <c r="S32" s="16"/>
    </row>
    <row r="33" spans="1:19" ht="15.6" x14ac:dyDescent="0.25">
      <c r="A33" s="185"/>
      <c r="B33" s="25"/>
      <c r="C33" s="21" t="str">
        <f ca="1">+CONCATENATE(I33," ",G33)</f>
        <v>d) 0</v>
      </c>
      <c r="D33" s="22"/>
      <c r="G33" s="34">
        <f ca="1">IF(J30="FIN","",LOOKUP(I29,DATOS!A:A,DATOS!M:M))</f>
        <v>0</v>
      </c>
      <c r="I33" s="31" t="s">
        <v>43</v>
      </c>
      <c r="K33" s="16"/>
      <c r="L33" s="16"/>
      <c r="M33" s="16"/>
      <c r="N33" s="16"/>
      <c r="O33" s="16"/>
      <c r="P33" s="16"/>
      <c r="Q33" s="17" t="s">
        <v>3</v>
      </c>
      <c r="R33" s="16" t="str">
        <f>CONCATENATE(B33,Q33)</f>
        <v>D</v>
      </c>
      <c r="S33" s="16"/>
    </row>
    <row r="34" spans="1:19" ht="15.6" x14ac:dyDescent="0.25">
      <c r="A34" s="9"/>
      <c r="B34" s="26"/>
      <c r="C34" s="23"/>
      <c r="D34" s="24"/>
      <c r="J34" s="15"/>
    </row>
    <row r="35" spans="1:19" ht="15.6" x14ac:dyDescent="0.25">
      <c r="A35" s="9"/>
      <c r="B35" s="27"/>
      <c r="C35" s="19" t="str">
        <f ca="1">+CONCATENATE(K35,".- ",G35)</f>
        <v>6.- 0</v>
      </c>
      <c r="D35" s="20"/>
      <c r="E35" s="9"/>
      <c r="F35" s="9"/>
      <c r="G35" s="36">
        <f ca="1">IF(J36="FIN","",LOOKUP(I35,DATOS!A:A,DATOS!G:G))</f>
        <v>0</v>
      </c>
      <c r="H35" s="36">
        <f ca="1">IF(J36="FIN",0,LOOKUP(I35,DATOS!A:A,DATOS!N:N))</f>
        <v>0</v>
      </c>
      <c r="I35" s="31">
        <f>+I29+1</f>
        <v>278</v>
      </c>
      <c r="J35" s="56">
        <f>IF(LOOKUP(I35,DATOS!A:A,DATOS!C:C)=0,J29,(LOOKUP(I35,DATOS!A:A,DATOS!C:C)))</f>
        <v>5</v>
      </c>
      <c r="K35" s="18">
        <f>+K29+1</f>
        <v>6</v>
      </c>
      <c r="L35" s="16" t="s">
        <v>31</v>
      </c>
      <c r="M35" s="16" t="s">
        <v>32</v>
      </c>
      <c r="N35" s="16" t="s">
        <v>37</v>
      </c>
      <c r="O35" s="16" t="s">
        <v>33</v>
      </c>
      <c r="P35" s="16" t="s">
        <v>34</v>
      </c>
      <c r="Q35" s="16" t="s">
        <v>35</v>
      </c>
      <c r="R35" s="16" t="str">
        <f ca="1">CONCATENATE("X",H35)</f>
        <v>X0</v>
      </c>
      <c r="S35" s="16" t="s">
        <v>36</v>
      </c>
    </row>
    <row r="36" spans="1:19" ht="15.6" x14ac:dyDescent="0.25">
      <c r="A36" s="185">
        <f ca="1">IF($E$2="X",0,IF(K37&gt;2,H35,K37))</f>
        <v>0</v>
      </c>
      <c r="B36" s="25"/>
      <c r="C36" s="21" t="str">
        <f ca="1">+CONCATENATE(I36," ",G36)</f>
        <v>a) 0</v>
      </c>
      <c r="D36" s="22"/>
      <c r="G36" s="34">
        <f ca="1">IF(J36="FIN","",LOOKUP(I35,DATOS!A:A,DATOS!J:J))</f>
        <v>0</v>
      </c>
      <c r="I36" s="31" t="s">
        <v>53</v>
      </c>
      <c r="J36" s="37" t="str">
        <f>IF(J30="FIN","FIN",IF(J35=J29,"","FIN"))</f>
        <v/>
      </c>
      <c r="K36" s="16" t="s">
        <v>5</v>
      </c>
      <c r="L36" s="16">
        <f ca="1">IF(M36&gt;0,0,P36)</f>
        <v>0</v>
      </c>
      <c r="M36" s="16">
        <f ca="1">IF(P37&gt;0,1,0)</f>
        <v>0</v>
      </c>
      <c r="N36" s="16">
        <f ca="1">IF(M36=1,-1/COUNTA(Q36:Q39),0)</f>
        <v>0</v>
      </c>
      <c r="O36" s="16">
        <f>COUNTA(B36:B39)</f>
        <v>0</v>
      </c>
      <c r="P36" s="16">
        <f ca="1">COUNTIF(R36:R39,R35)</f>
        <v>0</v>
      </c>
      <c r="Q36" s="17" t="s">
        <v>0</v>
      </c>
      <c r="R36" s="16" t="str">
        <f>CONCATENATE(B36,Q36)</f>
        <v>A</v>
      </c>
      <c r="S36" s="16">
        <f ca="1">IF(P36&gt;0,P36+O36,O36*3)</f>
        <v>0</v>
      </c>
    </row>
    <row r="37" spans="1:19" ht="15.6" x14ac:dyDescent="0.25">
      <c r="A37" s="185"/>
      <c r="B37" s="25"/>
      <c r="C37" s="21" t="str">
        <f ca="1">+CONCATENATE(I37," ",G37)</f>
        <v>b) 0</v>
      </c>
      <c r="D37" s="22"/>
      <c r="G37" s="34">
        <f ca="1">IF(J36="FIN","",LOOKUP(I35,DATOS!A:A,DATOS!K:K))</f>
        <v>0</v>
      </c>
      <c r="I37" s="31" t="s">
        <v>52</v>
      </c>
      <c r="K37" s="16">
        <f ca="1">S36</f>
        <v>0</v>
      </c>
      <c r="L37" s="16"/>
      <c r="M37" s="16"/>
      <c r="N37" s="16"/>
      <c r="O37" s="16"/>
      <c r="P37" s="16">
        <f ca="1">O36-P36</f>
        <v>0</v>
      </c>
      <c r="Q37" s="17" t="s">
        <v>1</v>
      </c>
      <c r="R37" s="16" t="str">
        <f>CONCATENATE(B37,Q37)</f>
        <v>B</v>
      </c>
      <c r="S37" s="16"/>
    </row>
    <row r="38" spans="1:19" ht="15.6" x14ac:dyDescent="0.25">
      <c r="A38" s="185"/>
      <c r="B38" s="25"/>
      <c r="C38" s="21" t="str">
        <f ca="1">+CONCATENATE(I38," ",G38)</f>
        <v>c) 0</v>
      </c>
      <c r="D38" s="22"/>
      <c r="G38" s="34">
        <f ca="1">IF(J36="FIN","",LOOKUP(I35,DATOS!A:A,DATOS!L:L))</f>
        <v>0</v>
      </c>
      <c r="I38" s="31" t="s">
        <v>51</v>
      </c>
      <c r="K38" s="16"/>
      <c r="L38" s="16"/>
      <c r="M38" s="16"/>
      <c r="N38" s="16"/>
      <c r="O38" s="16"/>
      <c r="P38" s="16"/>
      <c r="Q38" s="17" t="s">
        <v>2</v>
      </c>
      <c r="R38" s="16" t="str">
        <f>CONCATENATE(B38,Q38)</f>
        <v>C</v>
      </c>
      <c r="S38" s="16"/>
    </row>
    <row r="39" spans="1:19" ht="15.6" x14ac:dyDescent="0.25">
      <c r="A39" s="185"/>
      <c r="B39" s="25"/>
      <c r="C39" s="21" t="str">
        <f ca="1">+CONCATENATE(I39," ",G39)</f>
        <v>d) 0</v>
      </c>
      <c r="D39" s="22"/>
      <c r="G39" s="34">
        <f ca="1">IF(J36="FIN","",LOOKUP(I35,DATOS!A:A,DATOS!M:M))</f>
        <v>0</v>
      </c>
      <c r="I39" s="31" t="s">
        <v>43</v>
      </c>
      <c r="K39" s="16"/>
      <c r="L39" s="16"/>
      <c r="M39" s="16"/>
      <c r="N39" s="16"/>
      <c r="O39" s="16"/>
      <c r="P39" s="16"/>
      <c r="Q39" s="17" t="s">
        <v>3</v>
      </c>
      <c r="R39" s="16" t="str">
        <f>CONCATENATE(B39,Q39)</f>
        <v>D</v>
      </c>
      <c r="S39" s="16"/>
    </row>
    <row r="40" spans="1:19" ht="15.6" x14ac:dyDescent="0.25">
      <c r="A40" s="9"/>
      <c r="B40" s="26"/>
      <c r="C40" s="23"/>
      <c r="D40" s="24"/>
      <c r="J40" s="15"/>
    </row>
    <row r="41" spans="1:19" ht="15.6" x14ac:dyDescent="0.25">
      <c r="A41" s="9"/>
      <c r="B41" s="27"/>
      <c r="C41" s="19" t="str">
        <f ca="1">+CONCATENATE(K41,".- ",G41)</f>
        <v>7.- 0</v>
      </c>
      <c r="D41" s="20"/>
      <c r="E41" s="9"/>
      <c r="F41" s="9"/>
      <c r="G41" s="36">
        <f ca="1">IF(J42="FIN","",LOOKUP(I41,DATOS!A:A,DATOS!G:G))</f>
        <v>0</v>
      </c>
      <c r="H41" s="36">
        <f ca="1">IF(J42="FIN",0,LOOKUP(I41,DATOS!A:A,DATOS!N:N))</f>
        <v>0</v>
      </c>
      <c r="I41" s="31">
        <f>+I35+1</f>
        <v>279</v>
      </c>
      <c r="J41" s="56">
        <f>IF(LOOKUP(I41,DATOS!A:A,DATOS!C:C)=0,J35,(LOOKUP(I41,DATOS!A:A,DATOS!C:C)))</f>
        <v>5</v>
      </c>
      <c r="K41" s="18">
        <f>+K35+1</f>
        <v>7</v>
      </c>
      <c r="L41" s="16" t="s">
        <v>31</v>
      </c>
      <c r="M41" s="16" t="s">
        <v>32</v>
      </c>
      <c r="N41" s="16" t="s">
        <v>37</v>
      </c>
      <c r="O41" s="16" t="s">
        <v>33</v>
      </c>
      <c r="P41" s="16" t="s">
        <v>34</v>
      </c>
      <c r="Q41" s="16" t="s">
        <v>35</v>
      </c>
      <c r="R41" s="16" t="str">
        <f ca="1">CONCATENATE("X",H41)</f>
        <v>X0</v>
      </c>
      <c r="S41" s="16" t="s">
        <v>36</v>
      </c>
    </row>
    <row r="42" spans="1:19" ht="15.6" x14ac:dyDescent="0.25">
      <c r="A42" s="185">
        <f ca="1">IF($E$2="X",0,IF(K43&gt;2,H41,K43))</f>
        <v>0</v>
      </c>
      <c r="B42" s="25"/>
      <c r="C42" s="21" t="str">
        <f ca="1">+CONCATENATE(I42," ",G42)</f>
        <v>a) 0</v>
      </c>
      <c r="D42" s="22"/>
      <c r="G42" s="34">
        <f ca="1">IF(J42="FIN","",LOOKUP(I41,DATOS!A:A,DATOS!J:J))</f>
        <v>0</v>
      </c>
      <c r="I42" s="31" t="s">
        <v>53</v>
      </c>
      <c r="J42" s="37" t="str">
        <f>IF(J36="FIN","FIN",IF(J41=J35,"","FIN"))</f>
        <v/>
      </c>
      <c r="K42" s="16" t="s">
        <v>5</v>
      </c>
      <c r="L42" s="16">
        <f ca="1">IF(M42&gt;0,0,P42)</f>
        <v>0</v>
      </c>
      <c r="M42" s="16">
        <f ca="1">IF(P43&gt;0,1,0)</f>
        <v>0</v>
      </c>
      <c r="N42" s="16">
        <f ca="1">IF(M42=1,-1/COUNTA(Q42:Q45),0)</f>
        <v>0</v>
      </c>
      <c r="O42" s="16">
        <f>COUNTA(B42:B45)</f>
        <v>0</v>
      </c>
      <c r="P42" s="16">
        <f ca="1">COUNTIF(R42:R45,R41)</f>
        <v>0</v>
      </c>
      <c r="Q42" s="17" t="s">
        <v>0</v>
      </c>
      <c r="R42" s="16" t="str">
        <f>CONCATENATE(B42,Q42)</f>
        <v>A</v>
      </c>
      <c r="S42" s="16">
        <f ca="1">IF(P42&gt;0,P42+O42,O42*3)</f>
        <v>0</v>
      </c>
    </row>
    <row r="43" spans="1:19" ht="15.6" x14ac:dyDescent="0.25">
      <c r="A43" s="185"/>
      <c r="B43" s="25"/>
      <c r="C43" s="21" t="str">
        <f ca="1">+CONCATENATE(I43," ",G43)</f>
        <v>b) 0</v>
      </c>
      <c r="D43" s="22"/>
      <c r="G43" s="34">
        <f ca="1">IF(J42="FIN","",LOOKUP(I41,DATOS!A:A,DATOS!K:K))</f>
        <v>0</v>
      </c>
      <c r="I43" s="31" t="s">
        <v>52</v>
      </c>
      <c r="K43" s="16">
        <f ca="1">S42</f>
        <v>0</v>
      </c>
      <c r="L43" s="16"/>
      <c r="M43" s="16"/>
      <c r="N43" s="16"/>
      <c r="O43" s="16"/>
      <c r="P43" s="16">
        <f ca="1">O42-P42</f>
        <v>0</v>
      </c>
      <c r="Q43" s="17" t="s">
        <v>1</v>
      </c>
      <c r="R43" s="16" t="str">
        <f>CONCATENATE(B43,Q43)</f>
        <v>B</v>
      </c>
      <c r="S43" s="16"/>
    </row>
    <row r="44" spans="1:19" ht="15.6" x14ac:dyDescent="0.25">
      <c r="A44" s="185"/>
      <c r="B44" s="25"/>
      <c r="C44" s="21" t="str">
        <f ca="1">+CONCATENATE(I44," ",G44)</f>
        <v>c) 0</v>
      </c>
      <c r="D44" s="22"/>
      <c r="G44" s="34">
        <f ca="1">IF(J42="FIN","",LOOKUP(I41,DATOS!A:A,DATOS!L:L))</f>
        <v>0</v>
      </c>
      <c r="I44" s="31" t="s">
        <v>51</v>
      </c>
      <c r="K44" s="16"/>
      <c r="L44" s="16"/>
      <c r="M44" s="16"/>
      <c r="N44" s="16"/>
      <c r="O44" s="16"/>
      <c r="P44" s="16"/>
      <c r="Q44" s="17" t="s">
        <v>2</v>
      </c>
      <c r="R44" s="16" t="str">
        <f>CONCATENATE(B44,Q44)</f>
        <v>C</v>
      </c>
      <c r="S44" s="16"/>
    </row>
    <row r="45" spans="1:19" ht="15.6" x14ac:dyDescent="0.25">
      <c r="A45" s="185"/>
      <c r="B45" s="25"/>
      <c r="C45" s="21" t="str">
        <f ca="1">+CONCATENATE(I45," ",G45)</f>
        <v>d) 0</v>
      </c>
      <c r="D45" s="22"/>
      <c r="G45" s="34">
        <f ca="1">IF(J42="FIN","",LOOKUP(I41,DATOS!A:A,DATOS!M:M))</f>
        <v>0</v>
      </c>
      <c r="I45" s="31" t="s">
        <v>43</v>
      </c>
      <c r="K45" s="16"/>
      <c r="L45" s="16"/>
      <c r="M45" s="16"/>
      <c r="N45" s="16"/>
      <c r="O45" s="16"/>
      <c r="P45" s="16"/>
      <c r="Q45" s="17" t="s">
        <v>3</v>
      </c>
      <c r="R45" s="16" t="str">
        <f>CONCATENATE(B45,Q45)</f>
        <v>D</v>
      </c>
      <c r="S45" s="16"/>
    </row>
    <row r="46" spans="1:19" ht="15.6" x14ac:dyDescent="0.25">
      <c r="A46" s="9"/>
      <c r="B46" s="26"/>
      <c r="C46" s="23"/>
      <c r="D46" s="24"/>
      <c r="J46" s="15"/>
    </row>
    <row r="47" spans="1:19" ht="15.6" x14ac:dyDescent="0.25">
      <c r="A47" s="9"/>
      <c r="B47" s="27"/>
      <c r="C47" s="19" t="str">
        <f ca="1">+CONCATENATE(K47,".- ",G47)</f>
        <v>8.- 0</v>
      </c>
      <c r="D47" s="20"/>
      <c r="E47" s="9"/>
      <c r="F47" s="9"/>
      <c r="G47" s="36">
        <f ca="1">IF(J48="FIN","",LOOKUP(I47,DATOS!A:A,DATOS!G:G))</f>
        <v>0</v>
      </c>
      <c r="H47" s="36">
        <f ca="1">IF(J48="FIN",0,LOOKUP(I47,DATOS!A:A,DATOS!N:N))</f>
        <v>0</v>
      </c>
      <c r="I47" s="31">
        <f>+I41+1</f>
        <v>280</v>
      </c>
      <c r="J47" s="56">
        <f>IF(LOOKUP(I47,DATOS!A:A,DATOS!C:C)=0,J41,(LOOKUP(I47,DATOS!A:A,DATOS!C:C)))</f>
        <v>5</v>
      </c>
      <c r="K47" s="18">
        <f>+K41+1</f>
        <v>8</v>
      </c>
      <c r="L47" s="16" t="s">
        <v>31</v>
      </c>
      <c r="M47" s="16" t="s">
        <v>32</v>
      </c>
      <c r="N47" s="16" t="s">
        <v>37</v>
      </c>
      <c r="O47" s="16" t="s">
        <v>33</v>
      </c>
      <c r="P47" s="16" t="s">
        <v>34</v>
      </c>
      <c r="Q47" s="16" t="s">
        <v>35</v>
      </c>
      <c r="R47" s="16" t="str">
        <f ca="1">CONCATENATE("X",H47)</f>
        <v>X0</v>
      </c>
      <c r="S47" s="16" t="s">
        <v>36</v>
      </c>
    </row>
    <row r="48" spans="1:19" ht="15.6" x14ac:dyDescent="0.25">
      <c r="A48" s="185">
        <f ca="1">IF($E$2="X",0,IF(K49&gt;2,H47,K49))</f>
        <v>0</v>
      </c>
      <c r="B48" s="25"/>
      <c r="C48" s="21" t="str">
        <f ca="1">+CONCATENATE(I48," ",G48)</f>
        <v>a) 0</v>
      </c>
      <c r="D48" s="22"/>
      <c r="G48" s="34">
        <f ca="1">IF(J48="FIN","",LOOKUP(I47,DATOS!A:A,DATOS!J:J))</f>
        <v>0</v>
      </c>
      <c r="I48" s="31" t="s">
        <v>53</v>
      </c>
      <c r="J48" s="37" t="str">
        <f>IF(J42="FIN","FIN",IF(J47=J41,"","FIN"))</f>
        <v/>
      </c>
      <c r="K48" s="16" t="s">
        <v>5</v>
      </c>
      <c r="L48" s="16">
        <f ca="1">IF(M48&gt;0,0,P48)</f>
        <v>0</v>
      </c>
      <c r="M48" s="16">
        <f ca="1">IF(P49&gt;0,1,0)</f>
        <v>0</v>
      </c>
      <c r="N48" s="16">
        <f ca="1">IF(M48=1,-1/COUNTA(Q48:Q51),0)</f>
        <v>0</v>
      </c>
      <c r="O48" s="16">
        <f>COUNTA(B48:B51)</f>
        <v>0</v>
      </c>
      <c r="P48" s="16">
        <f ca="1">COUNTIF(R48:R51,R47)</f>
        <v>0</v>
      </c>
      <c r="Q48" s="17" t="s">
        <v>0</v>
      </c>
      <c r="R48" s="16" t="str">
        <f>CONCATENATE(B48,Q48)</f>
        <v>A</v>
      </c>
      <c r="S48" s="16">
        <f ca="1">IF(P48&gt;0,P48+O48,O48*3)</f>
        <v>0</v>
      </c>
    </row>
    <row r="49" spans="1:19" ht="15.6" x14ac:dyDescent="0.25">
      <c r="A49" s="185"/>
      <c r="B49" s="25"/>
      <c r="C49" s="21" t="str">
        <f ca="1">+CONCATENATE(I49," ",G49)</f>
        <v>b) 0</v>
      </c>
      <c r="D49" s="22"/>
      <c r="G49" s="34">
        <f ca="1">IF(J48="FIN","",LOOKUP(I47,DATOS!A:A,DATOS!K:K))</f>
        <v>0</v>
      </c>
      <c r="I49" s="31" t="s">
        <v>52</v>
      </c>
      <c r="K49" s="16">
        <f ca="1">S48</f>
        <v>0</v>
      </c>
      <c r="L49" s="16"/>
      <c r="M49" s="16"/>
      <c r="N49" s="16"/>
      <c r="O49" s="16"/>
      <c r="P49" s="16">
        <f ca="1">O48-P48</f>
        <v>0</v>
      </c>
      <c r="Q49" s="17" t="s">
        <v>1</v>
      </c>
      <c r="R49" s="16" t="str">
        <f>CONCATENATE(B49,Q49)</f>
        <v>B</v>
      </c>
      <c r="S49" s="16"/>
    </row>
    <row r="50" spans="1:19" ht="15.6" x14ac:dyDescent="0.25">
      <c r="A50" s="185"/>
      <c r="B50" s="25"/>
      <c r="C50" s="21" t="str">
        <f ca="1">+CONCATENATE(I50," ",G50)</f>
        <v>c) 0</v>
      </c>
      <c r="D50" s="22"/>
      <c r="G50" s="34">
        <f ca="1">IF(J48="FIN","",LOOKUP(I47,DATOS!A:A,DATOS!L:L))</f>
        <v>0</v>
      </c>
      <c r="I50" s="31" t="s">
        <v>51</v>
      </c>
      <c r="K50" s="16"/>
      <c r="L50" s="16"/>
      <c r="M50" s="16"/>
      <c r="N50" s="16"/>
      <c r="O50" s="16"/>
      <c r="P50" s="16"/>
      <c r="Q50" s="17" t="s">
        <v>2</v>
      </c>
      <c r="R50" s="16" t="str">
        <f>CONCATENATE(B50,Q50)</f>
        <v>C</v>
      </c>
      <c r="S50" s="16"/>
    </row>
    <row r="51" spans="1:19" ht="15.6" x14ac:dyDescent="0.25">
      <c r="A51" s="185"/>
      <c r="B51" s="25"/>
      <c r="C51" s="21" t="str">
        <f ca="1">+CONCATENATE(I51," ",G51)</f>
        <v>d) 0</v>
      </c>
      <c r="D51" s="22"/>
      <c r="G51" s="34">
        <f ca="1">IF(J48="FIN","",LOOKUP(I47,DATOS!A:A,DATOS!M:M))</f>
        <v>0</v>
      </c>
      <c r="I51" s="31" t="s">
        <v>43</v>
      </c>
      <c r="K51" s="16"/>
      <c r="L51" s="16"/>
      <c r="M51" s="16"/>
      <c r="N51" s="16"/>
      <c r="O51" s="16"/>
      <c r="P51" s="16"/>
      <c r="Q51" s="17" t="s">
        <v>3</v>
      </c>
      <c r="R51" s="16" t="str">
        <f>CONCATENATE(B51,Q51)</f>
        <v>D</v>
      </c>
      <c r="S51" s="16"/>
    </row>
    <row r="52" spans="1:19" ht="15.6" x14ac:dyDescent="0.25">
      <c r="A52" s="9"/>
      <c r="B52" s="26"/>
      <c r="C52" s="23"/>
      <c r="D52" s="24"/>
      <c r="J52" s="15"/>
    </row>
    <row r="53" spans="1:19" ht="15.6" x14ac:dyDescent="0.25">
      <c r="A53" s="9"/>
      <c r="B53" s="27"/>
      <c r="C53" s="19" t="str">
        <f ca="1">+CONCATENATE(K53,".- ",G53)</f>
        <v>9.- 0</v>
      </c>
      <c r="D53" s="20"/>
      <c r="E53" s="9"/>
      <c r="F53" s="9"/>
      <c r="G53" s="36">
        <f ca="1">IF(J54="FIN","",LOOKUP(I53,DATOS!A:A,DATOS!G:G))</f>
        <v>0</v>
      </c>
      <c r="H53" s="36">
        <f ca="1">IF(J54="FIN",0,LOOKUP(I53,DATOS!A:A,DATOS!N:N))</f>
        <v>0</v>
      </c>
      <c r="I53" s="31">
        <f>+I47+1</f>
        <v>281</v>
      </c>
      <c r="J53" s="56">
        <f>IF(LOOKUP(I53,DATOS!A:A,DATOS!C:C)=0,J47,(LOOKUP(I53,DATOS!A:A,DATOS!C:C)))</f>
        <v>5</v>
      </c>
      <c r="K53" s="18">
        <f>+K47+1</f>
        <v>9</v>
      </c>
      <c r="L53" s="16" t="s">
        <v>31</v>
      </c>
      <c r="M53" s="16" t="s">
        <v>32</v>
      </c>
      <c r="N53" s="16" t="s">
        <v>37</v>
      </c>
      <c r="O53" s="16" t="s">
        <v>33</v>
      </c>
      <c r="P53" s="16" t="s">
        <v>34</v>
      </c>
      <c r="Q53" s="16" t="s">
        <v>35</v>
      </c>
      <c r="R53" s="16" t="str">
        <f ca="1">CONCATENATE("X",H53)</f>
        <v>X0</v>
      </c>
      <c r="S53" s="16" t="s">
        <v>36</v>
      </c>
    </row>
    <row r="54" spans="1:19" ht="15.6" x14ac:dyDescent="0.25">
      <c r="A54" s="185">
        <f ca="1">IF($E$2="X",0,IF(K55&gt;2,H53,K55))</f>
        <v>0</v>
      </c>
      <c r="B54" s="25"/>
      <c r="C54" s="21" t="str">
        <f ca="1">+CONCATENATE(I54," ",G54)</f>
        <v>a) 0</v>
      </c>
      <c r="D54" s="22"/>
      <c r="G54" s="34">
        <f ca="1">IF(J54="FIN","",LOOKUP(I53,DATOS!A:A,DATOS!J:J))</f>
        <v>0</v>
      </c>
      <c r="I54" s="31" t="s">
        <v>53</v>
      </c>
      <c r="J54" s="37" t="str">
        <f>IF(J48="FIN","FIN",IF(J53=J47,"","FIN"))</f>
        <v/>
      </c>
      <c r="K54" s="16" t="s">
        <v>5</v>
      </c>
      <c r="L54" s="16">
        <f ca="1">IF(M54&gt;0,0,P54)</f>
        <v>0</v>
      </c>
      <c r="M54" s="16">
        <f ca="1">IF(P55&gt;0,1,0)</f>
        <v>0</v>
      </c>
      <c r="N54" s="16">
        <f ca="1">IF(M54=1,-1/COUNTA(Q54:Q57),0)</f>
        <v>0</v>
      </c>
      <c r="O54" s="16">
        <f>COUNTA(B54:B57)</f>
        <v>0</v>
      </c>
      <c r="P54" s="16">
        <f ca="1">COUNTIF(R54:R57,R53)</f>
        <v>0</v>
      </c>
      <c r="Q54" s="17" t="s">
        <v>0</v>
      </c>
      <c r="R54" s="16" t="str">
        <f>CONCATENATE(B54,Q54)</f>
        <v>A</v>
      </c>
      <c r="S54" s="16">
        <f ca="1">IF(P54&gt;0,P54+O54,O54*3)</f>
        <v>0</v>
      </c>
    </row>
    <row r="55" spans="1:19" ht="15.6" x14ac:dyDescent="0.25">
      <c r="A55" s="185"/>
      <c r="B55" s="25"/>
      <c r="C55" s="21" t="str">
        <f ca="1">+CONCATENATE(I55," ",G55)</f>
        <v>b) 0</v>
      </c>
      <c r="D55" s="22"/>
      <c r="G55" s="34">
        <f ca="1">IF(J54="FIN","",LOOKUP(I53,DATOS!A:A,DATOS!K:K))</f>
        <v>0</v>
      </c>
      <c r="I55" s="31" t="s">
        <v>52</v>
      </c>
      <c r="K55" s="16">
        <f ca="1">S54</f>
        <v>0</v>
      </c>
      <c r="L55" s="16"/>
      <c r="M55" s="16"/>
      <c r="N55" s="16"/>
      <c r="O55" s="16"/>
      <c r="P55" s="16">
        <f ca="1">O54-P54</f>
        <v>0</v>
      </c>
      <c r="Q55" s="17" t="s">
        <v>1</v>
      </c>
      <c r="R55" s="16" t="str">
        <f>CONCATENATE(B55,Q55)</f>
        <v>B</v>
      </c>
      <c r="S55" s="16"/>
    </row>
    <row r="56" spans="1:19" ht="15.6" x14ac:dyDescent="0.25">
      <c r="A56" s="185"/>
      <c r="B56" s="25"/>
      <c r="C56" s="21" t="str">
        <f ca="1">+CONCATENATE(I56," ",G56)</f>
        <v>c) 0</v>
      </c>
      <c r="D56" s="22"/>
      <c r="G56" s="34">
        <f ca="1">IF(J54="FIN","",LOOKUP(I53,DATOS!A:A,DATOS!L:L))</f>
        <v>0</v>
      </c>
      <c r="I56" s="31" t="s">
        <v>51</v>
      </c>
      <c r="K56" s="16"/>
      <c r="L56" s="16"/>
      <c r="M56" s="16"/>
      <c r="N56" s="16"/>
      <c r="O56" s="16"/>
      <c r="P56" s="16"/>
      <c r="Q56" s="17" t="s">
        <v>2</v>
      </c>
      <c r="R56" s="16" t="str">
        <f>CONCATENATE(B56,Q56)</f>
        <v>C</v>
      </c>
      <c r="S56" s="16"/>
    </row>
    <row r="57" spans="1:19" ht="15.6" x14ac:dyDescent="0.25">
      <c r="A57" s="185"/>
      <c r="B57" s="25"/>
      <c r="C57" s="21" t="str">
        <f ca="1">+CONCATENATE(I57," ",G57)</f>
        <v>d) 0</v>
      </c>
      <c r="D57" s="22"/>
      <c r="G57" s="34">
        <f ca="1">IF(J54="FIN","",LOOKUP(I53,DATOS!A:A,DATOS!M:M))</f>
        <v>0</v>
      </c>
      <c r="I57" s="31" t="s">
        <v>43</v>
      </c>
      <c r="K57" s="16"/>
      <c r="L57" s="16"/>
      <c r="M57" s="16"/>
      <c r="N57" s="16"/>
      <c r="O57" s="16"/>
      <c r="P57" s="16"/>
      <c r="Q57" s="17" t="s">
        <v>3</v>
      </c>
      <c r="R57" s="16" t="str">
        <f>CONCATENATE(B57,Q57)</f>
        <v>D</v>
      </c>
      <c r="S57" s="16"/>
    </row>
    <row r="58" spans="1:19" ht="15.6" x14ac:dyDescent="0.25">
      <c r="A58" s="9"/>
      <c r="B58" s="26"/>
      <c r="C58" s="23"/>
      <c r="D58" s="24"/>
      <c r="J58" s="15"/>
    </row>
    <row r="59" spans="1:19" ht="15.6" x14ac:dyDescent="0.25">
      <c r="A59" s="9"/>
      <c r="B59" s="27"/>
      <c r="C59" s="19" t="str">
        <f ca="1">+CONCATENATE(K59,".- ",G59)</f>
        <v>10.- 0</v>
      </c>
      <c r="D59" s="20"/>
      <c r="E59" s="9"/>
      <c r="F59" s="9"/>
      <c r="G59" s="36">
        <f ca="1">IF(J60="FIN","",LOOKUP(I59,DATOS!A:A,DATOS!G:G))</f>
        <v>0</v>
      </c>
      <c r="H59" s="36">
        <f ca="1">IF(J60="FIN",0,LOOKUP(I59,DATOS!A:A,DATOS!N:N))</f>
        <v>0</v>
      </c>
      <c r="I59" s="31">
        <f>+I53+1</f>
        <v>282</v>
      </c>
      <c r="J59" s="56">
        <f>IF(LOOKUP(I59,DATOS!A:A,DATOS!C:C)=0,J53,(LOOKUP(I59,DATOS!A:A,DATOS!C:C)))</f>
        <v>5</v>
      </c>
      <c r="K59" s="18">
        <f>+K53+1</f>
        <v>10</v>
      </c>
      <c r="L59" s="16" t="s">
        <v>31</v>
      </c>
      <c r="M59" s="16" t="s">
        <v>32</v>
      </c>
      <c r="N59" s="16" t="s">
        <v>37</v>
      </c>
      <c r="O59" s="16" t="s">
        <v>33</v>
      </c>
      <c r="P59" s="16" t="s">
        <v>34</v>
      </c>
      <c r="Q59" s="16" t="s">
        <v>35</v>
      </c>
      <c r="R59" s="16" t="str">
        <f ca="1">CONCATENATE("X",H59)</f>
        <v>X0</v>
      </c>
      <c r="S59" s="16" t="s">
        <v>36</v>
      </c>
    </row>
    <row r="60" spans="1:19" ht="15.6" x14ac:dyDescent="0.25">
      <c r="A60" s="185">
        <f ca="1">IF($E$2="X",0,IF(K61&gt;2,H59,K61))</f>
        <v>0</v>
      </c>
      <c r="B60" s="25"/>
      <c r="C60" s="21" t="str">
        <f ca="1">+CONCATENATE(I60," ",G60)</f>
        <v>a) 0</v>
      </c>
      <c r="D60" s="22"/>
      <c r="G60" s="34">
        <f ca="1">IF(J60="FIN","",LOOKUP(I59,DATOS!A:A,DATOS!J:J))</f>
        <v>0</v>
      </c>
      <c r="I60" s="31" t="s">
        <v>53</v>
      </c>
      <c r="J60" s="37" t="str">
        <f>IF(J54="FIN","FIN",IF(J59=J53,"","FIN"))</f>
        <v/>
      </c>
      <c r="K60" s="16" t="s">
        <v>5</v>
      </c>
      <c r="L60" s="16">
        <f ca="1">IF(M60&gt;0,0,P60)</f>
        <v>0</v>
      </c>
      <c r="M60" s="16">
        <f ca="1">IF(P61&gt;0,1,0)</f>
        <v>0</v>
      </c>
      <c r="N60" s="16">
        <f ca="1">IF(M60=1,-1/COUNTA(Q60:Q63),0)</f>
        <v>0</v>
      </c>
      <c r="O60" s="16">
        <f>COUNTA(B60:B63)</f>
        <v>0</v>
      </c>
      <c r="P60" s="16">
        <f ca="1">COUNTIF(R60:R63,R59)</f>
        <v>0</v>
      </c>
      <c r="Q60" s="17" t="s">
        <v>0</v>
      </c>
      <c r="R60" s="16" t="str">
        <f>CONCATENATE(B60,Q60)</f>
        <v>A</v>
      </c>
      <c r="S60" s="16">
        <f ca="1">IF(P60&gt;0,P60+O60,O60*3)</f>
        <v>0</v>
      </c>
    </row>
    <row r="61" spans="1:19" ht="15.6" x14ac:dyDescent="0.25">
      <c r="A61" s="185"/>
      <c r="B61" s="25"/>
      <c r="C61" s="21" t="str">
        <f ca="1">+CONCATENATE(I61," ",G61)</f>
        <v>b) 0</v>
      </c>
      <c r="D61" s="22"/>
      <c r="G61" s="34">
        <f ca="1">IF(J60="FIN","",LOOKUP(I59,DATOS!A:A,DATOS!K:K))</f>
        <v>0</v>
      </c>
      <c r="I61" s="31" t="s">
        <v>52</v>
      </c>
      <c r="K61" s="16">
        <f ca="1">S60</f>
        <v>0</v>
      </c>
      <c r="L61" s="16"/>
      <c r="M61" s="16"/>
      <c r="N61" s="16"/>
      <c r="O61" s="16"/>
      <c r="P61" s="16">
        <f ca="1">O60-P60</f>
        <v>0</v>
      </c>
      <c r="Q61" s="17" t="s">
        <v>1</v>
      </c>
      <c r="R61" s="16" t="str">
        <f>CONCATENATE(B61,Q61)</f>
        <v>B</v>
      </c>
      <c r="S61" s="16"/>
    </row>
    <row r="62" spans="1:19" ht="15.6" x14ac:dyDescent="0.25">
      <c r="A62" s="185"/>
      <c r="B62" s="25"/>
      <c r="C62" s="21" t="str">
        <f ca="1">+CONCATENATE(I62," ",G62)</f>
        <v>c) 0</v>
      </c>
      <c r="D62" s="22"/>
      <c r="G62" s="34">
        <f ca="1">IF(J60="FIN","",LOOKUP(I59,DATOS!A:A,DATOS!L:L))</f>
        <v>0</v>
      </c>
      <c r="I62" s="31" t="s">
        <v>51</v>
      </c>
      <c r="K62" s="16"/>
      <c r="L62" s="16"/>
      <c r="M62" s="16"/>
      <c r="N62" s="16"/>
      <c r="O62" s="16"/>
      <c r="P62" s="16"/>
      <c r="Q62" s="17" t="s">
        <v>2</v>
      </c>
      <c r="R62" s="16" t="str">
        <f>CONCATENATE(B62,Q62)</f>
        <v>C</v>
      </c>
      <c r="S62" s="16"/>
    </row>
    <row r="63" spans="1:19" ht="15.6" x14ac:dyDescent="0.25">
      <c r="A63" s="185"/>
      <c r="B63" s="25"/>
      <c r="C63" s="21" t="str">
        <f ca="1">+CONCATENATE(I63," ",G63)</f>
        <v>d) 0</v>
      </c>
      <c r="D63" s="22"/>
      <c r="G63" s="34">
        <f ca="1">IF(J60="FIN","",LOOKUP(I59,DATOS!A:A,DATOS!M:M))</f>
        <v>0</v>
      </c>
      <c r="I63" s="31" t="s">
        <v>43</v>
      </c>
      <c r="K63" s="16"/>
      <c r="L63" s="16"/>
      <c r="M63" s="16"/>
      <c r="N63" s="16"/>
      <c r="O63" s="16"/>
      <c r="P63" s="16"/>
      <c r="Q63" s="17" t="s">
        <v>3</v>
      </c>
      <c r="R63" s="16" t="str">
        <f>CONCATENATE(B63,Q63)</f>
        <v>D</v>
      </c>
      <c r="S63" s="16"/>
    </row>
    <row r="64" spans="1:19" ht="15.6" x14ac:dyDescent="0.25">
      <c r="A64" s="9"/>
      <c r="B64" s="26"/>
      <c r="C64" s="23"/>
      <c r="D64" s="24"/>
      <c r="J64" s="15"/>
    </row>
    <row r="65" spans="1:19" ht="15.6" x14ac:dyDescent="0.25">
      <c r="A65" s="9"/>
      <c r="B65" s="27"/>
      <c r="C65" s="19" t="str">
        <f ca="1">+CONCATENATE(K65,".- ",G65)</f>
        <v>11.- 0</v>
      </c>
      <c r="D65" s="20"/>
      <c r="E65" s="9"/>
      <c r="F65" s="9"/>
      <c r="G65" s="36">
        <f ca="1">IF(J66="FIN","",LOOKUP(I65,DATOS!A:A,DATOS!G:G))</f>
        <v>0</v>
      </c>
      <c r="H65" s="36">
        <f ca="1">IF(J66="FIN",0,LOOKUP(I65,DATOS!A:A,DATOS!N:N))</f>
        <v>0</v>
      </c>
      <c r="I65" s="31">
        <f>+I59+1</f>
        <v>283</v>
      </c>
      <c r="J65" s="56">
        <f>IF(LOOKUP(I65,DATOS!A:A,DATOS!C:C)=0,J59,(LOOKUP(I65,DATOS!A:A,DATOS!C:C)))</f>
        <v>5</v>
      </c>
      <c r="K65" s="18">
        <f>+K59+1</f>
        <v>11</v>
      </c>
      <c r="L65" s="16" t="s">
        <v>31</v>
      </c>
      <c r="M65" s="16" t="s">
        <v>32</v>
      </c>
      <c r="N65" s="16" t="s">
        <v>37</v>
      </c>
      <c r="O65" s="16" t="s">
        <v>33</v>
      </c>
      <c r="P65" s="16" t="s">
        <v>34</v>
      </c>
      <c r="Q65" s="16" t="s">
        <v>35</v>
      </c>
      <c r="R65" s="16" t="str">
        <f ca="1">CONCATENATE("X",H65)</f>
        <v>X0</v>
      </c>
      <c r="S65" s="16" t="s">
        <v>36</v>
      </c>
    </row>
    <row r="66" spans="1:19" ht="15.6" x14ac:dyDescent="0.25">
      <c r="A66" s="185">
        <f ca="1">IF($E$2="X",0,IF(K67&gt;2,H65,K67))</f>
        <v>0</v>
      </c>
      <c r="B66" s="25"/>
      <c r="C66" s="21" t="str">
        <f ca="1">+CONCATENATE(I66," ",G66)</f>
        <v>a) 0</v>
      </c>
      <c r="D66" s="22"/>
      <c r="G66" s="34">
        <f ca="1">IF(J66="FIN","",LOOKUP(I65,DATOS!A:A,DATOS!J:J))</f>
        <v>0</v>
      </c>
      <c r="I66" s="31" t="s">
        <v>53</v>
      </c>
      <c r="J66" s="37" t="str">
        <f>IF(J60="FIN","FIN",IF(J65=J59,"","FIN"))</f>
        <v/>
      </c>
      <c r="K66" s="16" t="s">
        <v>5</v>
      </c>
      <c r="L66" s="16">
        <f ca="1">IF(M66&gt;0,0,P66)</f>
        <v>0</v>
      </c>
      <c r="M66" s="16">
        <f ca="1">IF(P67&gt;0,1,0)</f>
        <v>0</v>
      </c>
      <c r="N66" s="16">
        <f ca="1">IF(M66=1,-1/COUNTA(Q66:Q69),0)</f>
        <v>0</v>
      </c>
      <c r="O66" s="16">
        <f>COUNTA(B66:B69)</f>
        <v>0</v>
      </c>
      <c r="P66" s="16">
        <f ca="1">COUNTIF(R66:R69,R65)</f>
        <v>0</v>
      </c>
      <c r="Q66" s="17" t="s">
        <v>0</v>
      </c>
      <c r="R66" s="16" t="str">
        <f>CONCATENATE(B66,Q66)</f>
        <v>A</v>
      </c>
      <c r="S66" s="16">
        <f ca="1">IF(P66&gt;0,P66+O66,O66*3)</f>
        <v>0</v>
      </c>
    </row>
    <row r="67" spans="1:19" ht="15.6" x14ac:dyDescent="0.25">
      <c r="A67" s="185"/>
      <c r="B67" s="25"/>
      <c r="C67" s="21" t="str">
        <f ca="1">+CONCATENATE(I67," ",G67)</f>
        <v>b) 0</v>
      </c>
      <c r="D67" s="22"/>
      <c r="G67" s="34">
        <f ca="1">IF(J66="FIN","",LOOKUP(I65,DATOS!A:A,DATOS!K:K))</f>
        <v>0</v>
      </c>
      <c r="I67" s="31" t="s">
        <v>52</v>
      </c>
      <c r="K67" s="16">
        <f ca="1">S66</f>
        <v>0</v>
      </c>
      <c r="L67" s="16"/>
      <c r="M67" s="16"/>
      <c r="N67" s="16"/>
      <c r="O67" s="16"/>
      <c r="P67" s="16">
        <f ca="1">O66-P66</f>
        <v>0</v>
      </c>
      <c r="Q67" s="17" t="s">
        <v>1</v>
      </c>
      <c r="R67" s="16" t="str">
        <f>CONCATENATE(B67,Q67)</f>
        <v>B</v>
      </c>
      <c r="S67" s="16"/>
    </row>
    <row r="68" spans="1:19" ht="15.6" x14ac:dyDescent="0.25">
      <c r="A68" s="185"/>
      <c r="B68" s="25"/>
      <c r="C68" s="21" t="str">
        <f ca="1">+CONCATENATE(I68," ",G68)</f>
        <v>c) 0</v>
      </c>
      <c r="D68" s="22"/>
      <c r="G68" s="34">
        <f ca="1">IF(J66="FIN","",LOOKUP(I65,DATOS!A:A,DATOS!L:L))</f>
        <v>0</v>
      </c>
      <c r="I68" s="31" t="s">
        <v>51</v>
      </c>
      <c r="K68" s="16"/>
      <c r="L68" s="16"/>
      <c r="M68" s="16"/>
      <c r="N68" s="16"/>
      <c r="O68" s="16"/>
      <c r="P68" s="16"/>
      <c r="Q68" s="17" t="s">
        <v>2</v>
      </c>
      <c r="R68" s="16" t="str">
        <f>CONCATENATE(B68,Q68)</f>
        <v>C</v>
      </c>
      <c r="S68" s="16"/>
    </row>
    <row r="69" spans="1:19" ht="15.6" x14ac:dyDescent="0.25">
      <c r="A69" s="185"/>
      <c r="B69" s="25"/>
      <c r="C69" s="21" t="str">
        <f ca="1">+CONCATENATE(I69," ",G69)</f>
        <v>d) 0</v>
      </c>
      <c r="D69" s="22"/>
      <c r="G69" s="34">
        <f ca="1">IF(J66="FIN","",LOOKUP(I65,DATOS!A:A,DATOS!M:M))</f>
        <v>0</v>
      </c>
      <c r="I69" s="31" t="s">
        <v>43</v>
      </c>
      <c r="K69" s="16"/>
      <c r="L69" s="16"/>
      <c r="M69" s="16"/>
      <c r="N69" s="16"/>
      <c r="O69" s="16"/>
      <c r="P69" s="16"/>
      <c r="Q69" s="17" t="s">
        <v>3</v>
      </c>
      <c r="R69" s="16" t="str">
        <f>CONCATENATE(B69,Q69)</f>
        <v>D</v>
      </c>
      <c r="S69" s="16"/>
    </row>
    <row r="70" spans="1:19" ht="15.6" x14ac:dyDescent="0.25">
      <c r="A70" s="9"/>
      <c r="B70" s="26"/>
      <c r="C70" s="23"/>
      <c r="D70" s="24"/>
      <c r="J70" s="15"/>
    </row>
    <row r="71" spans="1:19" ht="15.6" x14ac:dyDescent="0.25">
      <c r="A71" s="9"/>
      <c r="B71" s="27"/>
      <c r="C71" s="19" t="str">
        <f ca="1">+CONCATENATE(K71,".- ",G71)</f>
        <v>12.- 0</v>
      </c>
      <c r="D71" s="20"/>
      <c r="E71" s="9"/>
      <c r="F71" s="9"/>
      <c r="G71" s="36">
        <f ca="1">IF(J72="FIN","",LOOKUP(I71,DATOS!A:A,DATOS!G:G))</f>
        <v>0</v>
      </c>
      <c r="H71" s="36">
        <f ca="1">IF(J72="FIN",0,LOOKUP(I71,DATOS!A:A,DATOS!N:N))</f>
        <v>0</v>
      </c>
      <c r="I71" s="31">
        <f>+I65+1</f>
        <v>284</v>
      </c>
      <c r="J71" s="56">
        <f>IF(LOOKUP(I71,DATOS!A:A,DATOS!C:C)=0,J65,(LOOKUP(I71,DATOS!A:A,DATOS!C:C)))</f>
        <v>5</v>
      </c>
      <c r="K71" s="18">
        <f>+K65+1</f>
        <v>12</v>
      </c>
      <c r="L71" s="16" t="s">
        <v>31</v>
      </c>
      <c r="M71" s="16" t="s">
        <v>32</v>
      </c>
      <c r="N71" s="16" t="s">
        <v>37</v>
      </c>
      <c r="O71" s="16" t="s">
        <v>33</v>
      </c>
      <c r="P71" s="16" t="s">
        <v>34</v>
      </c>
      <c r="Q71" s="16" t="s">
        <v>35</v>
      </c>
      <c r="R71" s="16" t="str">
        <f ca="1">CONCATENATE("X",H71)</f>
        <v>X0</v>
      </c>
      <c r="S71" s="16" t="s">
        <v>36</v>
      </c>
    </row>
    <row r="72" spans="1:19" ht="15.6" x14ac:dyDescent="0.25">
      <c r="A72" s="185">
        <f ca="1">IF($E$2="X",0,IF(K73&gt;2,H71,K73))</f>
        <v>0</v>
      </c>
      <c r="B72" s="25"/>
      <c r="C72" s="21" t="str">
        <f ca="1">+CONCATENATE(I72," ",G72)</f>
        <v>a) 0</v>
      </c>
      <c r="D72" s="22"/>
      <c r="G72" s="34">
        <f ca="1">IF(J72="FIN","",LOOKUP(I71,DATOS!A:A,DATOS!J:J))</f>
        <v>0</v>
      </c>
      <c r="I72" s="31" t="s">
        <v>53</v>
      </c>
      <c r="J72" s="37" t="str">
        <f>IF(J66="FIN","FIN",IF(J71=J65,"","FIN"))</f>
        <v/>
      </c>
      <c r="K72" s="16" t="s">
        <v>5</v>
      </c>
      <c r="L72" s="16">
        <f ca="1">IF(M72&gt;0,0,P72)</f>
        <v>0</v>
      </c>
      <c r="M72" s="16">
        <f ca="1">IF(P73&gt;0,1,0)</f>
        <v>0</v>
      </c>
      <c r="N72" s="16">
        <f ca="1">IF(M72=1,-1/COUNTA(Q72:Q75),0)</f>
        <v>0</v>
      </c>
      <c r="O72" s="16">
        <f>COUNTA(B72:B75)</f>
        <v>0</v>
      </c>
      <c r="P72" s="16">
        <f ca="1">COUNTIF(R72:R75,R71)</f>
        <v>0</v>
      </c>
      <c r="Q72" s="17" t="s">
        <v>0</v>
      </c>
      <c r="R72" s="16" t="str">
        <f>CONCATENATE(B72,Q72)</f>
        <v>A</v>
      </c>
      <c r="S72" s="16">
        <f ca="1">IF(P72&gt;0,P72+O72,O72*3)</f>
        <v>0</v>
      </c>
    </row>
    <row r="73" spans="1:19" ht="15.6" x14ac:dyDescent="0.25">
      <c r="A73" s="185"/>
      <c r="B73" s="25"/>
      <c r="C73" s="21" t="str">
        <f ca="1">+CONCATENATE(I73," ",G73)</f>
        <v>b) 0</v>
      </c>
      <c r="D73" s="22"/>
      <c r="G73" s="34">
        <f ca="1">IF(J72="FIN","",LOOKUP(I71,DATOS!A:A,DATOS!K:K))</f>
        <v>0</v>
      </c>
      <c r="I73" s="31" t="s">
        <v>52</v>
      </c>
      <c r="K73" s="16">
        <f ca="1">S72</f>
        <v>0</v>
      </c>
      <c r="L73" s="16"/>
      <c r="M73" s="16"/>
      <c r="N73" s="16"/>
      <c r="O73" s="16"/>
      <c r="P73" s="16">
        <f ca="1">O72-P72</f>
        <v>0</v>
      </c>
      <c r="Q73" s="17" t="s">
        <v>1</v>
      </c>
      <c r="R73" s="16" t="str">
        <f>CONCATENATE(B73,Q73)</f>
        <v>B</v>
      </c>
      <c r="S73" s="16"/>
    </row>
    <row r="74" spans="1:19" ht="15.6" x14ac:dyDescent="0.25">
      <c r="A74" s="185"/>
      <c r="B74" s="25"/>
      <c r="C74" s="21" t="str">
        <f ca="1">+CONCATENATE(I74," ",G74)</f>
        <v>c) 0</v>
      </c>
      <c r="D74" s="22"/>
      <c r="G74" s="34">
        <f ca="1">IF(J72="FIN","",LOOKUP(I71,DATOS!A:A,DATOS!L:L))</f>
        <v>0</v>
      </c>
      <c r="I74" s="31" t="s">
        <v>51</v>
      </c>
      <c r="K74" s="16"/>
      <c r="L74" s="16"/>
      <c r="M74" s="16"/>
      <c r="N74" s="16"/>
      <c r="O74" s="16"/>
      <c r="P74" s="16"/>
      <c r="Q74" s="17" t="s">
        <v>2</v>
      </c>
      <c r="R74" s="16" t="str">
        <f>CONCATENATE(B74,Q74)</f>
        <v>C</v>
      </c>
      <c r="S74" s="16"/>
    </row>
    <row r="75" spans="1:19" ht="15.6" x14ac:dyDescent="0.25">
      <c r="A75" s="185"/>
      <c r="B75" s="25"/>
      <c r="C75" s="21" t="str">
        <f ca="1">+CONCATENATE(I75," ",G75)</f>
        <v>d) 0</v>
      </c>
      <c r="D75" s="22"/>
      <c r="G75" s="34">
        <f ca="1">IF(J72="FIN","",LOOKUP(I71,DATOS!A:A,DATOS!M:M))</f>
        <v>0</v>
      </c>
      <c r="I75" s="31" t="s">
        <v>43</v>
      </c>
      <c r="K75" s="16"/>
      <c r="L75" s="16"/>
      <c r="M75" s="16"/>
      <c r="N75" s="16"/>
      <c r="O75" s="16"/>
      <c r="P75" s="16"/>
      <c r="Q75" s="17" t="s">
        <v>3</v>
      </c>
      <c r="R75" s="16" t="str">
        <f>CONCATENATE(B75,Q75)</f>
        <v>D</v>
      </c>
      <c r="S75" s="16"/>
    </row>
    <row r="76" spans="1:19" ht="15.6" x14ac:dyDescent="0.25">
      <c r="A76" s="9"/>
      <c r="B76" s="26"/>
      <c r="C76" s="23"/>
      <c r="D76" s="24"/>
      <c r="J76" s="15"/>
    </row>
    <row r="77" spans="1:19" ht="15.6" x14ac:dyDescent="0.25">
      <c r="A77" s="9"/>
      <c r="B77" s="27"/>
      <c r="C77" s="19" t="str">
        <f ca="1">+CONCATENATE(K77,".- ",G77)</f>
        <v>13.- 0</v>
      </c>
      <c r="D77" s="20"/>
      <c r="E77" s="9"/>
      <c r="F77" s="9"/>
      <c r="G77" s="36">
        <f ca="1">IF(J78="FIN","",LOOKUP(I77,DATOS!A:A,DATOS!G:G))</f>
        <v>0</v>
      </c>
      <c r="H77" s="36">
        <f ca="1">IF(J78="FIN",0,LOOKUP(I77,DATOS!A:A,DATOS!N:N))</f>
        <v>0</v>
      </c>
      <c r="I77" s="31">
        <f>+I71+1</f>
        <v>285</v>
      </c>
      <c r="J77" s="56">
        <f>IF(LOOKUP(I77,DATOS!A:A,DATOS!C:C)=0,J71,(LOOKUP(I77,DATOS!A:A,DATOS!C:C)))</f>
        <v>5</v>
      </c>
      <c r="K77" s="18">
        <f>+K71+1</f>
        <v>13</v>
      </c>
      <c r="L77" s="16" t="s">
        <v>31</v>
      </c>
      <c r="M77" s="16" t="s">
        <v>32</v>
      </c>
      <c r="N77" s="16" t="s">
        <v>37</v>
      </c>
      <c r="O77" s="16" t="s">
        <v>33</v>
      </c>
      <c r="P77" s="16" t="s">
        <v>34</v>
      </c>
      <c r="Q77" s="16" t="s">
        <v>35</v>
      </c>
      <c r="R77" s="16" t="str">
        <f ca="1">CONCATENATE("X",H77)</f>
        <v>X0</v>
      </c>
      <c r="S77" s="16" t="s">
        <v>36</v>
      </c>
    </row>
    <row r="78" spans="1:19" ht="15.6" x14ac:dyDescent="0.25">
      <c r="A78" s="185">
        <f ca="1">IF($E$2="X",0,IF(K79&gt;2,H77,K79))</f>
        <v>0</v>
      </c>
      <c r="B78" s="25"/>
      <c r="C78" s="21" t="str">
        <f ca="1">+CONCATENATE(I78," ",G78)</f>
        <v>a) 0</v>
      </c>
      <c r="D78" s="22"/>
      <c r="G78" s="34">
        <f ca="1">IF(J78="FIN","",LOOKUP(I77,DATOS!A:A,DATOS!J:J))</f>
        <v>0</v>
      </c>
      <c r="I78" s="31" t="s">
        <v>53</v>
      </c>
      <c r="J78" s="37" t="str">
        <f>IF(J72="FIN","FIN",IF(J77=J71,"","FIN"))</f>
        <v/>
      </c>
      <c r="K78" s="16" t="s">
        <v>5</v>
      </c>
      <c r="L78" s="16">
        <f ca="1">IF(M78&gt;0,0,P78)</f>
        <v>0</v>
      </c>
      <c r="M78" s="16">
        <f ca="1">IF(P79&gt;0,1,0)</f>
        <v>0</v>
      </c>
      <c r="N78" s="16">
        <f ca="1">IF(M78=1,-1/COUNTA(Q78:Q81),0)</f>
        <v>0</v>
      </c>
      <c r="O78" s="16">
        <f>COUNTA(B78:B81)</f>
        <v>0</v>
      </c>
      <c r="P78" s="16">
        <f ca="1">COUNTIF(R78:R81,R77)</f>
        <v>0</v>
      </c>
      <c r="Q78" s="17" t="s">
        <v>0</v>
      </c>
      <c r="R78" s="16" t="str">
        <f>CONCATENATE(B78,Q78)</f>
        <v>A</v>
      </c>
      <c r="S78" s="16">
        <f ca="1">IF(P78&gt;0,P78+O78,O78*3)</f>
        <v>0</v>
      </c>
    </row>
    <row r="79" spans="1:19" ht="15.6" x14ac:dyDescent="0.25">
      <c r="A79" s="185"/>
      <c r="B79" s="25"/>
      <c r="C79" s="21" t="str">
        <f ca="1">+CONCATENATE(I79," ",G79)</f>
        <v>b) 0</v>
      </c>
      <c r="D79" s="22"/>
      <c r="G79" s="34">
        <f ca="1">IF(J78="FIN","",LOOKUP(I77,DATOS!A:A,DATOS!K:K))</f>
        <v>0</v>
      </c>
      <c r="I79" s="31" t="s">
        <v>52</v>
      </c>
      <c r="K79" s="16">
        <f ca="1">S78</f>
        <v>0</v>
      </c>
      <c r="L79" s="16"/>
      <c r="M79" s="16"/>
      <c r="N79" s="16"/>
      <c r="O79" s="16"/>
      <c r="P79" s="16">
        <f ca="1">O78-P78</f>
        <v>0</v>
      </c>
      <c r="Q79" s="17" t="s">
        <v>1</v>
      </c>
      <c r="R79" s="16" t="str">
        <f>CONCATENATE(B79,Q79)</f>
        <v>B</v>
      </c>
      <c r="S79" s="16"/>
    </row>
    <row r="80" spans="1:19" ht="15.6" x14ac:dyDescent="0.25">
      <c r="A80" s="185"/>
      <c r="B80" s="25"/>
      <c r="C80" s="21" t="str">
        <f ca="1">+CONCATENATE(I80," ",G80)</f>
        <v>c) 0</v>
      </c>
      <c r="D80" s="22"/>
      <c r="G80" s="34">
        <f ca="1">IF(J78="FIN","",LOOKUP(I77,DATOS!A:A,DATOS!L:L))</f>
        <v>0</v>
      </c>
      <c r="I80" s="31" t="s">
        <v>51</v>
      </c>
      <c r="K80" s="16"/>
      <c r="L80" s="16"/>
      <c r="M80" s="16"/>
      <c r="N80" s="16"/>
      <c r="O80" s="16"/>
      <c r="P80" s="16"/>
      <c r="Q80" s="17" t="s">
        <v>2</v>
      </c>
      <c r="R80" s="16" t="str">
        <f>CONCATENATE(B80,Q80)</f>
        <v>C</v>
      </c>
      <c r="S80" s="16"/>
    </row>
    <row r="81" spans="1:19" ht="15.6" x14ac:dyDescent="0.25">
      <c r="A81" s="185"/>
      <c r="B81" s="25"/>
      <c r="C81" s="21" t="str">
        <f ca="1">+CONCATENATE(I81," ",G81)</f>
        <v>d) 0</v>
      </c>
      <c r="D81" s="22"/>
      <c r="G81" s="34">
        <f ca="1">IF(J78="FIN","",LOOKUP(I77,DATOS!A:A,DATOS!M:M))</f>
        <v>0</v>
      </c>
      <c r="I81" s="31" t="s">
        <v>43</v>
      </c>
      <c r="K81" s="16"/>
      <c r="L81" s="16"/>
      <c r="M81" s="16"/>
      <c r="N81" s="16"/>
      <c r="O81" s="16"/>
      <c r="P81" s="16"/>
      <c r="Q81" s="17" t="s">
        <v>3</v>
      </c>
      <c r="R81" s="16" t="str">
        <f>CONCATENATE(B81,Q81)</f>
        <v>D</v>
      </c>
      <c r="S81" s="16"/>
    </row>
    <row r="82" spans="1:19" ht="15.6" x14ac:dyDescent="0.25">
      <c r="A82" s="9"/>
      <c r="B82" s="26"/>
      <c r="C82" s="23"/>
      <c r="D82" s="24"/>
      <c r="J82" s="15"/>
    </row>
    <row r="83" spans="1:19" ht="15.6" x14ac:dyDescent="0.25">
      <c r="A83" s="9"/>
      <c r="B83" s="27"/>
      <c r="C83" s="19" t="str">
        <f ca="1">+CONCATENATE(K83,".- ",G83)</f>
        <v>14.- 0</v>
      </c>
      <c r="D83" s="20"/>
      <c r="E83" s="9"/>
      <c r="F83" s="9"/>
      <c r="G83" s="36">
        <f ca="1">IF(J84="FIN","",LOOKUP(I83,DATOS!A:A,DATOS!G:G))</f>
        <v>0</v>
      </c>
      <c r="H83" s="36">
        <f ca="1">IF(J84="FIN",0,LOOKUP(I83,DATOS!A:A,DATOS!N:N))</f>
        <v>0</v>
      </c>
      <c r="I83" s="31">
        <f>+I77+1</f>
        <v>286</v>
      </c>
      <c r="J83" s="56">
        <f>IF(LOOKUP(I83,DATOS!A:A,DATOS!C:C)=0,J77,(LOOKUP(I83,DATOS!A:A,DATOS!C:C)))</f>
        <v>5</v>
      </c>
      <c r="K83" s="18">
        <f>+K77+1</f>
        <v>14</v>
      </c>
      <c r="L83" s="16" t="s">
        <v>31</v>
      </c>
      <c r="M83" s="16" t="s">
        <v>32</v>
      </c>
      <c r="N83" s="16" t="s">
        <v>37</v>
      </c>
      <c r="O83" s="16" t="s">
        <v>33</v>
      </c>
      <c r="P83" s="16" t="s">
        <v>34</v>
      </c>
      <c r="Q83" s="16" t="s">
        <v>35</v>
      </c>
      <c r="R83" s="16" t="str">
        <f ca="1">CONCATENATE("X",H83)</f>
        <v>X0</v>
      </c>
      <c r="S83" s="16" t="s">
        <v>36</v>
      </c>
    </row>
    <row r="84" spans="1:19" ht="15.6" x14ac:dyDescent="0.25">
      <c r="A84" s="185">
        <f ca="1">IF($E$2="X",0,IF(K85&gt;2,H83,K85))</f>
        <v>0</v>
      </c>
      <c r="B84" s="25"/>
      <c r="C84" s="21" t="str">
        <f ca="1">+CONCATENATE(I84," ",G84)</f>
        <v>a) 0</v>
      </c>
      <c r="D84" s="22"/>
      <c r="G84" s="34">
        <f ca="1">IF(J84="FIN","",LOOKUP(I83,DATOS!A:A,DATOS!J:J))</f>
        <v>0</v>
      </c>
      <c r="I84" s="31" t="s">
        <v>53</v>
      </c>
      <c r="J84" s="37" t="str">
        <f>IF(J78="FIN","FIN",IF(J83=J77,"","FIN"))</f>
        <v/>
      </c>
      <c r="K84" s="16" t="s">
        <v>5</v>
      </c>
      <c r="L84" s="16">
        <f ca="1">IF(M84&gt;0,0,P84)</f>
        <v>0</v>
      </c>
      <c r="M84" s="16">
        <f ca="1">IF(P85&gt;0,1,0)</f>
        <v>0</v>
      </c>
      <c r="N84" s="16">
        <f ca="1">IF(M84=1,-1/COUNTA(Q84:Q87),0)</f>
        <v>0</v>
      </c>
      <c r="O84" s="16">
        <f>COUNTA(B84:B87)</f>
        <v>0</v>
      </c>
      <c r="P84" s="16">
        <f ca="1">COUNTIF(R84:R87,R83)</f>
        <v>0</v>
      </c>
      <c r="Q84" s="17" t="s">
        <v>0</v>
      </c>
      <c r="R84" s="16" t="str">
        <f>CONCATENATE(B84,Q84)</f>
        <v>A</v>
      </c>
      <c r="S84" s="16">
        <f ca="1">IF(P84&gt;0,P84+O84,O84*3)</f>
        <v>0</v>
      </c>
    </row>
    <row r="85" spans="1:19" ht="15.6" x14ac:dyDescent="0.25">
      <c r="A85" s="185"/>
      <c r="B85" s="25"/>
      <c r="C85" s="21" t="str">
        <f ca="1">+CONCATENATE(I85," ",G85)</f>
        <v>b) 0</v>
      </c>
      <c r="D85" s="22"/>
      <c r="G85" s="34">
        <f ca="1">IF(J84="FIN","",LOOKUP(I83,DATOS!A:A,DATOS!K:K))</f>
        <v>0</v>
      </c>
      <c r="I85" s="31" t="s">
        <v>52</v>
      </c>
      <c r="K85" s="16">
        <f ca="1">S84</f>
        <v>0</v>
      </c>
      <c r="L85" s="16"/>
      <c r="M85" s="16"/>
      <c r="N85" s="16"/>
      <c r="O85" s="16"/>
      <c r="P85" s="16">
        <f ca="1">O84-P84</f>
        <v>0</v>
      </c>
      <c r="Q85" s="17" t="s">
        <v>1</v>
      </c>
      <c r="R85" s="16" t="str">
        <f>CONCATENATE(B85,Q85)</f>
        <v>B</v>
      </c>
      <c r="S85" s="16"/>
    </row>
    <row r="86" spans="1:19" ht="15.6" x14ac:dyDescent="0.25">
      <c r="A86" s="185"/>
      <c r="B86" s="25"/>
      <c r="C86" s="21" t="str">
        <f ca="1">+CONCATENATE(I86," ",G86)</f>
        <v>c) 0</v>
      </c>
      <c r="D86" s="22"/>
      <c r="G86" s="34">
        <f ca="1">IF(J84="FIN","",LOOKUP(I83,DATOS!A:A,DATOS!L:L))</f>
        <v>0</v>
      </c>
      <c r="I86" s="31" t="s">
        <v>51</v>
      </c>
      <c r="K86" s="16"/>
      <c r="L86" s="16"/>
      <c r="M86" s="16"/>
      <c r="N86" s="16"/>
      <c r="O86" s="16"/>
      <c r="P86" s="16"/>
      <c r="Q86" s="17" t="s">
        <v>2</v>
      </c>
      <c r="R86" s="16" t="str">
        <f>CONCATENATE(B86,Q86)</f>
        <v>C</v>
      </c>
      <c r="S86" s="16"/>
    </row>
    <row r="87" spans="1:19" ht="15.6" x14ac:dyDescent="0.25">
      <c r="A87" s="185"/>
      <c r="B87" s="25"/>
      <c r="C87" s="21" t="str">
        <f ca="1">+CONCATENATE(I87," ",G87)</f>
        <v>d) 0</v>
      </c>
      <c r="D87" s="22"/>
      <c r="G87" s="34">
        <f ca="1">IF(J84="FIN","",LOOKUP(I83,DATOS!A:A,DATOS!M:M))</f>
        <v>0</v>
      </c>
      <c r="I87" s="31" t="s">
        <v>43</v>
      </c>
      <c r="K87" s="16"/>
      <c r="L87" s="16"/>
      <c r="M87" s="16"/>
      <c r="N87" s="16"/>
      <c r="O87" s="16"/>
      <c r="P87" s="16"/>
      <c r="Q87" s="17" t="s">
        <v>3</v>
      </c>
      <c r="R87" s="16" t="str">
        <f>CONCATENATE(B87,Q87)</f>
        <v>D</v>
      </c>
      <c r="S87" s="16"/>
    </row>
    <row r="88" spans="1:19" ht="15.6" x14ac:dyDescent="0.25">
      <c r="A88" s="9"/>
      <c r="B88" s="26"/>
      <c r="C88" s="23"/>
      <c r="D88" s="24"/>
      <c r="J88" s="15"/>
    </row>
    <row r="89" spans="1:19" ht="15.6" x14ac:dyDescent="0.25">
      <c r="A89" s="9"/>
      <c r="B89" s="27"/>
      <c r="C89" s="19" t="str">
        <f ca="1">+CONCATENATE(K89,".- ",G89)</f>
        <v>15.- 0</v>
      </c>
      <c r="D89" s="20"/>
      <c r="E89" s="9"/>
      <c r="F89" s="9"/>
      <c r="G89" s="36">
        <f ca="1">IF(J90="FIN","",LOOKUP(I89,DATOS!A:A,DATOS!G:G))</f>
        <v>0</v>
      </c>
      <c r="H89" s="36">
        <f ca="1">IF(J90="FIN",0,LOOKUP(I89,DATOS!A:A,DATOS!N:N))</f>
        <v>0</v>
      </c>
      <c r="I89" s="31">
        <f>+I83+1</f>
        <v>287</v>
      </c>
      <c r="J89" s="56">
        <f>IF(LOOKUP(I89,DATOS!A:A,DATOS!C:C)=0,J83,(LOOKUP(I89,DATOS!A:A,DATOS!C:C)))</f>
        <v>5</v>
      </c>
      <c r="K89" s="18">
        <f>+K83+1</f>
        <v>15</v>
      </c>
      <c r="L89" s="16" t="s">
        <v>31</v>
      </c>
      <c r="M89" s="16" t="s">
        <v>32</v>
      </c>
      <c r="N89" s="16" t="s">
        <v>37</v>
      </c>
      <c r="O89" s="16" t="s">
        <v>33</v>
      </c>
      <c r="P89" s="16" t="s">
        <v>34</v>
      </c>
      <c r="Q89" s="16" t="s">
        <v>35</v>
      </c>
      <c r="R89" s="16" t="str">
        <f ca="1">CONCATENATE("X",H89)</f>
        <v>X0</v>
      </c>
      <c r="S89" s="16" t="s">
        <v>36</v>
      </c>
    </row>
    <row r="90" spans="1:19" ht="15.6" x14ac:dyDescent="0.25">
      <c r="A90" s="185">
        <f ca="1">IF($E$2="X",0,IF(K91&gt;2,H89,K91))</f>
        <v>0</v>
      </c>
      <c r="B90" s="25"/>
      <c r="C90" s="21" t="str">
        <f ca="1">+CONCATENATE(I90," ",G90)</f>
        <v>a) 0</v>
      </c>
      <c r="D90" s="22"/>
      <c r="G90" s="34">
        <f ca="1">IF(J90="FIN","",LOOKUP(I89,DATOS!A:A,DATOS!J:J))</f>
        <v>0</v>
      </c>
      <c r="I90" s="31" t="s">
        <v>53</v>
      </c>
      <c r="J90" s="37" t="str">
        <f>IF(J84="FIN","FIN",IF(J89=J83,"","FIN"))</f>
        <v/>
      </c>
      <c r="K90" s="16" t="s">
        <v>5</v>
      </c>
      <c r="L90" s="16">
        <f ca="1">IF(M90&gt;0,0,P90)</f>
        <v>0</v>
      </c>
      <c r="M90" s="16">
        <f ca="1">IF(P91&gt;0,1,0)</f>
        <v>0</v>
      </c>
      <c r="N90" s="16">
        <f ca="1">IF(M90=1,-1/COUNTA(Q90:Q93),0)</f>
        <v>0</v>
      </c>
      <c r="O90" s="16">
        <f>COUNTA(B90:B93)</f>
        <v>0</v>
      </c>
      <c r="P90" s="16">
        <f ca="1">COUNTIF(R90:R93,R89)</f>
        <v>0</v>
      </c>
      <c r="Q90" s="17" t="s">
        <v>0</v>
      </c>
      <c r="R90" s="16" t="str">
        <f>CONCATENATE(B90,Q90)</f>
        <v>A</v>
      </c>
      <c r="S90" s="16">
        <f ca="1">IF(P90&gt;0,P90+O90,O90*3)</f>
        <v>0</v>
      </c>
    </row>
    <row r="91" spans="1:19" ht="15.6" x14ac:dyDescent="0.25">
      <c r="A91" s="185"/>
      <c r="B91" s="25"/>
      <c r="C91" s="21" t="str">
        <f ca="1">+CONCATENATE(I91," ",G91)</f>
        <v>b) 0</v>
      </c>
      <c r="D91" s="22"/>
      <c r="G91" s="34">
        <f ca="1">IF(J90="FIN","",LOOKUP(I89,DATOS!A:A,DATOS!K:K))</f>
        <v>0</v>
      </c>
      <c r="I91" s="31" t="s">
        <v>52</v>
      </c>
      <c r="K91" s="16">
        <f ca="1">S90</f>
        <v>0</v>
      </c>
      <c r="L91" s="16"/>
      <c r="M91" s="16"/>
      <c r="N91" s="16"/>
      <c r="O91" s="16"/>
      <c r="P91" s="16">
        <f ca="1">O90-P90</f>
        <v>0</v>
      </c>
      <c r="Q91" s="17" t="s">
        <v>1</v>
      </c>
      <c r="R91" s="16" t="str">
        <f>CONCATENATE(B91,Q91)</f>
        <v>B</v>
      </c>
      <c r="S91" s="16"/>
    </row>
    <row r="92" spans="1:19" ht="15.6" x14ac:dyDescent="0.25">
      <c r="A92" s="185"/>
      <c r="B92" s="25"/>
      <c r="C92" s="21" t="str">
        <f ca="1">+CONCATENATE(I92," ",G92)</f>
        <v>c) 0</v>
      </c>
      <c r="D92" s="22"/>
      <c r="G92" s="34">
        <f ca="1">IF(J90="FIN","",LOOKUP(I89,DATOS!A:A,DATOS!L:L))</f>
        <v>0</v>
      </c>
      <c r="I92" s="31" t="s">
        <v>51</v>
      </c>
      <c r="K92" s="16"/>
      <c r="L92" s="16"/>
      <c r="M92" s="16"/>
      <c r="N92" s="16"/>
      <c r="O92" s="16"/>
      <c r="P92" s="16"/>
      <c r="Q92" s="17" t="s">
        <v>2</v>
      </c>
      <c r="R92" s="16" t="str">
        <f>CONCATENATE(B92,Q92)</f>
        <v>C</v>
      </c>
      <c r="S92" s="16"/>
    </row>
    <row r="93" spans="1:19" ht="15.6" x14ac:dyDescent="0.25">
      <c r="A93" s="185"/>
      <c r="B93" s="25"/>
      <c r="C93" s="21" t="str">
        <f ca="1">+CONCATENATE(I93," ",G93)</f>
        <v>d) 0</v>
      </c>
      <c r="D93" s="22"/>
      <c r="G93" s="34">
        <f ca="1">IF(J90="FIN","",LOOKUP(I89,DATOS!A:A,DATOS!M:M))</f>
        <v>0</v>
      </c>
      <c r="I93" s="31" t="s">
        <v>43</v>
      </c>
      <c r="K93" s="16"/>
      <c r="L93" s="16"/>
      <c r="M93" s="16"/>
      <c r="N93" s="16"/>
      <c r="O93" s="16"/>
      <c r="P93" s="16"/>
      <c r="Q93" s="17" t="s">
        <v>3</v>
      </c>
      <c r="R93" s="16" t="str">
        <f>CONCATENATE(B93,Q93)</f>
        <v>D</v>
      </c>
      <c r="S93" s="16"/>
    </row>
    <row r="94" spans="1:19" ht="15.6" x14ac:dyDescent="0.25">
      <c r="A94" s="9"/>
      <c r="B94" s="26"/>
      <c r="C94" s="23"/>
      <c r="D94" s="24"/>
      <c r="J94" s="15"/>
    </row>
    <row r="95" spans="1:19" ht="15.6" x14ac:dyDescent="0.25">
      <c r="A95" s="9"/>
      <c r="B95" s="27"/>
      <c r="C95" s="19" t="str">
        <f ca="1">+CONCATENATE(K95,".- ",G95)</f>
        <v>16.- 0</v>
      </c>
      <c r="D95" s="20"/>
      <c r="E95" s="9"/>
      <c r="F95" s="9"/>
      <c r="G95" s="36">
        <f ca="1">IF(J96="FIN","",LOOKUP(I95,DATOS!A:A,DATOS!G:G))</f>
        <v>0</v>
      </c>
      <c r="H95" s="36">
        <f ca="1">IF(J96="FIN",0,LOOKUP(I95,DATOS!A:A,DATOS!N:N))</f>
        <v>0</v>
      </c>
      <c r="I95" s="31">
        <f>+I89+1</f>
        <v>288</v>
      </c>
      <c r="J95" s="56">
        <f>IF(LOOKUP(I95,DATOS!A:A,DATOS!C:C)=0,J89,(LOOKUP(I95,DATOS!A:A,DATOS!C:C)))</f>
        <v>5</v>
      </c>
      <c r="K95" s="18">
        <f>+K89+1</f>
        <v>16</v>
      </c>
      <c r="L95" s="16" t="s">
        <v>31</v>
      </c>
      <c r="M95" s="16" t="s">
        <v>32</v>
      </c>
      <c r="N95" s="16" t="s">
        <v>37</v>
      </c>
      <c r="O95" s="16" t="s">
        <v>33</v>
      </c>
      <c r="P95" s="16" t="s">
        <v>34</v>
      </c>
      <c r="Q95" s="16" t="s">
        <v>35</v>
      </c>
      <c r="R95" s="16" t="str">
        <f ca="1">CONCATENATE("X",H95)</f>
        <v>X0</v>
      </c>
      <c r="S95" s="16" t="s">
        <v>36</v>
      </c>
    </row>
    <row r="96" spans="1:19" ht="15.6" x14ac:dyDescent="0.25">
      <c r="A96" s="185">
        <f ca="1">IF($E$2="X",0,IF(K97&gt;2,H95,K97))</f>
        <v>0</v>
      </c>
      <c r="B96" s="25"/>
      <c r="C96" s="21" t="str">
        <f ca="1">+CONCATENATE(I96," ",G96)</f>
        <v>a) 0</v>
      </c>
      <c r="D96" s="22"/>
      <c r="G96" s="34">
        <f ca="1">IF(J96="FIN","",LOOKUP(I95,DATOS!A:A,DATOS!J:J))</f>
        <v>0</v>
      </c>
      <c r="I96" s="31" t="s">
        <v>53</v>
      </c>
      <c r="J96" s="37" t="str">
        <f>IF(J90="FIN","FIN",IF(J95=J89,"","FIN"))</f>
        <v/>
      </c>
      <c r="K96" s="16" t="s">
        <v>5</v>
      </c>
      <c r="L96" s="16">
        <f ca="1">IF(M96&gt;0,0,P96)</f>
        <v>0</v>
      </c>
      <c r="M96" s="16">
        <f ca="1">IF(P97&gt;0,1,0)</f>
        <v>0</v>
      </c>
      <c r="N96" s="16">
        <f ca="1">IF(M96=1,-1/COUNTA(Q96:Q99),0)</f>
        <v>0</v>
      </c>
      <c r="O96" s="16">
        <f>COUNTA(B96:B99)</f>
        <v>0</v>
      </c>
      <c r="P96" s="16">
        <f ca="1">COUNTIF(R96:R99,R95)</f>
        <v>0</v>
      </c>
      <c r="Q96" s="17" t="s">
        <v>0</v>
      </c>
      <c r="R96" s="16" t="str">
        <f>CONCATENATE(B96,Q96)</f>
        <v>A</v>
      </c>
      <c r="S96" s="16">
        <f ca="1">IF(P96&gt;0,P96+O96,O96*3)</f>
        <v>0</v>
      </c>
    </row>
    <row r="97" spans="1:19" ht="15.6" x14ac:dyDescent="0.25">
      <c r="A97" s="185"/>
      <c r="B97" s="25"/>
      <c r="C97" s="21" t="str">
        <f ca="1">+CONCATENATE(I97," ",G97)</f>
        <v>b) 0</v>
      </c>
      <c r="D97" s="22"/>
      <c r="G97" s="34">
        <f ca="1">IF(J96="FIN","",LOOKUP(I95,DATOS!A:A,DATOS!K:K))</f>
        <v>0</v>
      </c>
      <c r="I97" s="31" t="s">
        <v>52</v>
      </c>
      <c r="K97" s="16">
        <f ca="1">S96</f>
        <v>0</v>
      </c>
      <c r="L97" s="16"/>
      <c r="M97" s="16"/>
      <c r="N97" s="16"/>
      <c r="O97" s="16"/>
      <c r="P97" s="16">
        <f ca="1">O96-P96</f>
        <v>0</v>
      </c>
      <c r="Q97" s="17" t="s">
        <v>1</v>
      </c>
      <c r="R97" s="16" t="str">
        <f>CONCATENATE(B97,Q97)</f>
        <v>B</v>
      </c>
      <c r="S97" s="16"/>
    </row>
    <row r="98" spans="1:19" ht="15.6" x14ac:dyDescent="0.25">
      <c r="A98" s="185"/>
      <c r="B98" s="25"/>
      <c r="C98" s="21" t="str">
        <f ca="1">+CONCATENATE(I98," ",G98)</f>
        <v>c) 0</v>
      </c>
      <c r="D98" s="22"/>
      <c r="G98" s="34">
        <f ca="1">IF(J96="FIN","",LOOKUP(I95,DATOS!A:A,DATOS!L:L))</f>
        <v>0</v>
      </c>
      <c r="I98" s="31" t="s">
        <v>51</v>
      </c>
      <c r="K98" s="16"/>
      <c r="L98" s="16"/>
      <c r="M98" s="16"/>
      <c r="N98" s="16"/>
      <c r="O98" s="16"/>
      <c r="P98" s="16"/>
      <c r="Q98" s="17" t="s">
        <v>2</v>
      </c>
      <c r="R98" s="16" t="str">
        <f>CONCATENATE(B98,Q98)</f>
        <v>C</v>
      </c>
      <c r="S98" s="16"/>
    </row>
    <row r="99" spans="1:19" ht="15.6" x14ac:dyDescent="0.25">
      <c r="A99" s="185"/>
      <c r="B99" s="25"/>
      <c r="C99" s="21" t="str">
        <f ca="1">+CONCATENATE(I99," ",G99)</f>
        <v>d) 0</v>
      </c>
      <c r="D99" s="22"/>
      <c r="G99" s="34">
        <f ca="1">IF(J96="FIN","",LOOKUP(I95,DATOS!A:A,DATOS!M:M))</f>
        <v>0</v>
      </c>
      <c r="I99" s="31" t="s">
        <v>43</v>
      </c>
      <c r="K99" s="16"/>
      <c r="L99" s="16"/>
      <c r="M99" s="16"/>
      <c r="N99" s="16"/>
      <c r="O99" s="16"/>
      <c r="P99" s="16"/>
      <c r="Q99" s="17" t="s">
        <v>3</v>
      </c>
      <c r="R99" s="16" t="str">
        <f>CONCATENATE(B99,Q99)</f>
        <v>D</v>
      </c>
      <c r="S99" s="16"/>
    </row>
    <row r="100" spans="1:19" ht="15.6" x14ac:dyDescent="0.25">
      <c r="A100" s="9"/>
      <c r="B100" s="26"/>
      <c r="C100" s="23"/>
      <c r="D100" s="24"/>
      <c r="J100" s="15"/>
    </row>
    <row r="101" spans="1:19" ht="15.6" x14ac:dyDescent="0.25">
      <c r="A101" s="9"/>
      <c r="B101" s="27"/>
      <c r="C101" s="19" t="str">
        <f ca="1">+CONCATENATE(K101,".- ",G101)</f>
        <v>17.- 0</v>
      </c>
      <c r="D101" s="20"/>
      <c r="E101" s="9"/>
      <c r="F101" s="9"/>
      <c r="G101" s="36">
        <f ca="1">IF(J102="FIN","",LOOKUP(I101,DATOS!A:A,DATOS!G:G))</f>
        <v>0</v>
      </c>
      <c r="H101" s="36">
        <f ca="1">IF(J102="FIN",0,LOOKUP(I101,DATOS!A:A,DATOS!N:N))</f>
        <v>0</v>
      </c>
      <c r="I101" s="31">
        <f>+I95+1</f>
        <v>289</v>
      </c>
      <c r="J101" s="56">
        <f>IF(LOOKUP(I101,DATOS!A:A,DATOS!C:C)=0,J95,(LOOKUP(I101,DATOS!A:A,DATOS!C:C)))</f>
        <v>5</v>
      </c>
      <c r="K101" s="18">
        <f>+K95+1</f>
        <v>17</v>
      </c>
      <c r="L101" s="16" t="s">
        <v>31</v>
      </c>
      <c r="M101" s="16" t="s">
        <v>32</v>
      </c>
      <c r="N101" s="16" t="s">
        <v>37</v>
      </c>
      <c r="O101" s="16" t="s">
        <v>33</v>
      </c>
      <c r="P101" s="16" t="s">
        <v>34</v>
      </c>
      <c r="Q101" s="16" t="s">
        <v>35</v>
      </c>
      <c r="R101" s="16" t="str">
        <f ca="1">CONCATENATE("X",H101)</f>
        <v>X0</v>
      </c>
      <c r="S101" s="16" t="s">
        <v>36</v>
      </c>
    </row>
    <row r="102" spans="1:19" ht="15.6" x14ac:dyDescent="0.25">
      <c r="A102" s="185">
        <f ca="1">IF($E$2="X",0,IF(K103&gt;2,H101,K103))</f>
        <v>0</v>
      </c>
      <c r="B102" s="25"/>
      <c r="C102" s="21" t="str">
        <f ca="1">+CONCATENATE(I102," ",G102)</f>
        <v>a) 0</v>
      </c>
      <c r="D102" s="22"/>
      <c r="G102" s="34">
        <f ca="1">IF(J102="FIN","",LOOKUP(I101,DATOS!A:A,DATOS!J:J))</f>
        <v>0</v>
      </c>
      <c r="I102" s="31" t="s">
        <v>53</v>
      </c>
      <c r="J102" s="37" t="str">
        <f>IF(J96="FIN","FIN",IF(J101=J95,"","FIN"))</f>
        <v/>
      </c>
      <c r="K102" s="16" t="s">
        <v>5</v>
      </c>
      <c r="L102" s="16">
        <f ca="1">IF(M102&gt;0,0,P102)</f>
        <v>0</v>
      </c>
      <c r="M102" s="16">
        <f ca="1">IF(P103&gt;0,1,0)</f>
        <v>0</v>
      </c>
      <c r="N102" s="16">
        <f ca="1">IF(M102=1,-1/COUNTA(Q102:Q105),0)</f>
        <v>0</v>
      </c>
      <c r="O102" s="16">
        <f>COUNTA(B102:B105)</f>
        <v>0</v>
      </c>
      <c r="P102" s="16">
        <f ca="1">COUNTIF(R102:R105,R101)</f>
        <v>0</v>
      </c>
      <c r="Q102" s="17" t="s">
        <v>0</v>
      </c>
      <c r="R102" s="16" t="str">
        <f>CONCATENATE(B102,Q102)</f>
        <v>A</v>
      </c>
      <c r="S102" s="16">
        <f ca="1">IF(P102&gt;0,P102+O102,O102*3)</f>
        <v>0</v>
      </c>
    </row>
    <row r="103" spans="1:19" ht="15.6" x14ac:dyDescent="0.25">
      <c r="A103" s="185"/>
      <c r="B103" s="25"/>
      <c r="C103" s="21" t="str">
        <f ca="1">+CONCATENATE(I103," ",G103)</f>
        <v>b) 0</v>
      </c>
      <c r="D103" s="22"/>
      <c r="G103" s="34">
        <f ca="1">IF(J102="FIN","",LOOKUP(I101,DATOS!A:A,DATOS!K:K))</f>
        <v>0</v>
      </c>
      <c r="I103" s="31" t="s">
        <v>52</v>
      </c>
      <c r="K103" s="16">
        <f ca="1">S102</f>
        <v>0</v>
      </c>
      <c r="L103" s="16"/>
      <c r="M103" s="16"/>
      <c r="N103" s="16"/>
      <c r="O103" s="16"/>
      <c r="P103" s="16">
        <f ca="1">O102-P102</f>
        <v>0</v>
      </c>
      <c r="Q103" s="17" t="s">
        <v>1</v>
      </c>
      <c r="R103" s="16" t="str">
        <f>CONCATENATE(B103,Q103)</f>
        <v>B</v>
      </c>
      <c r="S103" s="16"/>
    </row>
    <row r="104" spans="1:19" ht="15.6" x14ac:dyDescent="0.25">
      <c r="A104" s="185"/>
      <c r="B104" s="25"/>
      <c r="C104" s="21" t="str">
        <f ca="1">+CONCATENATE(I104," ",G104)</f>
        <v>c) 0</v>
      </c>
      <c r="D104" s="22"/>
      <c r="G104" s="34">
        <f ca="1">IF(J102="FIN","",LOOKUP(I101,DATOS!A:A,DATOS!L:L))</f>
        <v>0</v>
      </c>
      <c r="I104" s="31" t="s">
        <v>51</v>
      </c>
      <c r="K104" s="16"/>
      <c r="L104" s="16"/>
      <c r="M104" s="16"/>
      <c r="N104" s="16"/>
      <c r="O104" s="16"/>
      <c r="P104" s="16"/>
      <c r="Q104" s="17" t="s">
        <v>2</v>
      </c>
      <c r="R104" s="16" t="str">
        <f>CONCATENATE(B104,Q104)</f>
        <v>C</v>
      </c>
      <c r="S104" s="16"/>
    </row>
    <row r="105" spans="1:19" ht="15.6" x14ac:dyDescent="0.25">
      <c r="A105" s="185"/>
      <c r="B105" s="25"/>
      <c r="C105" s="21" t="str">
        <f ca="1">+CONCATENATE(I105," ",G105)</f>
        <v>d) 0</v>
      </c>
      <c r="D105" s="22"/>
      <c r="G105" s="34">
        <f ca="1">IF(J102="FIN","",LOOKUP(I101,DATOS!A:A,DATOS!M:M))</f>
        <v>0</v>
      </c>
      <c r="I105" s="31" t="s">
        <v>43</v>
      </c>
      <c r="K105" s="16"/>
      <c r="L105" s="16"/>
      <c r="M105" s="16"/>
      <c r="N105" s="16"/>
      <c r="O105" s="16"/>
      <c r="P105" s="16"/>
      <c r="Q105" s="17" t="s">
        <v>3</v>
      </c>
      <c r="R105" s="16" t="str">
        <f>CONCATENATE(B105,Q105)</f>
        <v>D</v>
      </c>
      <c r="S105" s="16"/>
    </row>
    <row r="106" spans="1:19" ht="15.6" x14ac:dyDescent="0.25">
      <c r="A106" s="9"/>
      <c r="B106" s="26"/>
      <c r="C106" s="23"/>
      <c r="D106" s="24"/>
      <c r="J106" s="15"/>
    </row>
    <row r="107" spans="1:19" ht="15.6" x14ac:dyDescent="0.25">
      <c r="A107" s="9"/>
      <c r="B107" s="27"/>
      <c r="C107" s="19" t="str">
        <f ca="1">+CONCATENATE(K107,".- ",G107)</f>
        <v>18.- 0</v>
      </c>
      <c r="D107" s="20"/>
      <c r="E107" s="9"/>
      <c r="F107" s="9"/>
      <c r="G107" s="36">
        <f ca="1">IF(J108="FIN","",LOOKUP(I107,DATOS!A:A,DATOS!G:G))</f>
        <v>0</v>
      </c>
      <c r="H107" s="36">
        <f ca="1">IF(J108="FIN",0,LOOKUP(I107,DATOS!A:A,DATOS!N:N))</f>
        <v>0</v>
      </c>
      <c r="I107" s="31">
        <f>+I101+1</f>
        <v>290</v>
      </c>
      <c r="J107" s="56">
        <f>IF(LOOKUP(I107,DATOS!A:A,DATOS!C:C)=0,J101,(LOOKUP(I107,DATOS!A:A,DATOS!C:C)))</f>
        <v>5</v>
      </c>
      <c r="K107" s="18">
        <f>+K101+1</f>
        <v>18</v>
      </c>
      <c r="L107" s="16" t="s">
        <v>31</v>
      </c>
      <c r="M107" s="16" t="s">
        <v>32</v>
      </c>
      <c r="N107" s="16" t="s">
        <v>37</v>
      </c>
      <c r="O107" s="16" t="s">
        <v>33</v>
      </c>
      <c r="P107" s="16" t="s">
        <v>34</v>
      </c>
      <c r="Q107" s="16" t="s">
        <v>35</v>
      </c>
      <c r="R107" s="16" t="str">
        <f ca="1">CONCATENATE("X",H107)</f>
        <v>X0</v>
      </c>
      <c r="S107" s="16" t="s">
        <v>36</v>
      </c>
    </row>
    <row r="108" spans="1:19" ht="15.6" x14ac:dyDescent="0.25">
      <c r="A108" s="185">
        <f ca="1">IF($E$2="X",0,IF(K109&gt;2,H107,K109))</f>
        <v>0</v>
      </c>
      <c r="B108" s="25"/>
      <c r="C108" s="21" t="str">
        <f ca="1">+CONCATENATE(I108," ",G108)</f>
        <v>a) 0</v>
      </c>
      <c r="D108" s="22"/>
      <c r="G108" s="34">
        <f ca="1">IF(J108="FIN","",LOOKUP(I107,DATOS!A:A,DATOS!J:J))</f>
        <v>0</v>
      </c>
      <c r="I108" s="31" t="s">
        <v>53</v>
      </c>
      <c r="J108" s="37" t="str">
        <f>IF(J102="FIN","FIN",IF(J107=J101,"","FIN"))</f>
        <v/>
      </c>
      <c r="K108" s="16" t="s">
        <v>5</v>
      </c>
      <c r="L108" s="16">
        <f ca="1">IF(M108&gt;0,0,P108)</f>
        <v>0</v>
      </c>
      <c r="M108" s="16">
        <f ca="1">IF(P109&gt;0,1,0)</f>
        <v>0</v>
      </c>
      <c r="N108" s="16">
        <f ca="1">IF(M108=1,-1/COUNTA(Q108:Q111),0)</f>
        <v>0</v>
      </c>
      <c r="O108" s="16">
        <f>COUNTA(B108:B111)</f>
        <v>0</v>
      </c>
      <c r="P108" s="16">
        <f ca="1">COUNTIF(R108:R111,R107)</f>
        <v>0</v>
      </c>
      <c r="Q108" s="17" t="s">
        <v>0</v>
      </c>
      <c r="R108" s="16" t="str">
        <f>CONCATENATE(B108,Q108)</f>
        <v>A</v>
      </c>
      <c r="S108" s="16">
        <f ca="1">IF(P108&gt;0,P108+O108,O108*3)</f>
        <v>0</v>
      </c>
    </row>
    <row r="109" spans="1:19" ht="15.6" x14ac:dyDescent="0.25">
      <c r="A109" s="185"/>
      <c r="B109" s="25"/>
      <c r="C109" s="21" t="str">
        <f ca="1">+CONCATENATE(I109," ",G109)</f>
        <v>b) 0</v>
      </c>
      <c r="D109" s="22"/>
      <c r="G109" s="34">
        <f ca="1">IF(J108="FIN","",LOOKUP(I107,DATOS!A:A,DATOS!K:K))</f>
        <v>0</v>
      </c>
      <c r="I109" s="31" t="s">
        <v>52</v>
      </c>
      <c r="K109" s="16">
        <f ca="1">S108</f>
        <v>0</v>
      </c>
      <c r="L109" s="16"/>
      <c r="M109" s="16"/>
      <c r="N109" s="16"/>
      <c r="O109" s="16"/>
      <c r="P109" s="16">
        <f ca="1">O108-P108</f>
        <v>0</v>
      </c>
      <c r="Q109" s="17" t="s">
        <v>1</v>
      </c>
      <c r="R109" s="16" t="str">
        <f>CONCATENATE(B109,Q109)</f>
        <v>B</v>
      </c>
      <c r="S109" s="16"/>
    </row>
    <row r="110" spans="1:19" ht="15.6" x14ac:dyDescent="0.25">
      <c r="A110" s="185"/>
      <c r="B110" s="25"/>
      <c r="C110" s="21" t="str">
        <f ca="1">+CONCATENATE(I110," ",G110)</f>
        <v>c) 0</v>
      </c>
      <c r="D110" s="22"/>
      <c r="G110" s="34">
        <f ca="1">IF(J108="FIN","",LOOKUP(I107,DATOS!A:A,DATOS!L:L))</f>
        <v>0</v>
      </c>
      <c r="I110" s="31" t="s">
        <v>51</v>
      </c>
      <c r="K110" s="16"/>
      <c r="L110" s="16"/>
      <c r="M110" s="16"/>
      <c r="N110" s="16"/>
      <c r="O110" s="16"/>
      <c r="P110" s="16"/>
      <c r="Q110" s="17" t="s">
        <v>2</v>
      </c>
      <c r="R110" s="16" t="str">
        <f>CONCATENATE(B110,Q110)</f>
        <v>C</v>
      </c>
      <c r="S110" s="16"/>
    </row>
    <row r="111" spans="1:19" ht="15.6" x14ac:dyDescent="0.25">
      <c r="A111" s="185"/>
      <c r="B111" s="25"/>
      <c r="C111" s="21" t="str">
        <f ca="1">+CONCATENATE(I111," ",G111)</f>
        <v>d) 0</v>
      </c>
      <c r="D111" s="22"/>
      <c r="G111" s="34">
        <f ca="1">IF(J108="FIN","",LOOKUP(I107,DATOS!A:A,DATOS!M:M))</f>
        <v>0</v>
      </c>
      <c r="I111" s="31" t="s">
        <v>43</v>
      </c>
      <c r="K111" s="16"/>
      <c r="L111" s="16"/>
      <c r="M111" s="16"/>
      <c r="N111" s="16"/>
      <c r="O111" s="16"/>
      <c r="P111" s="16"/>
      <c r="Q111" s="17" t="s">
        <v>3</v>
      </c>
      <c r="R111" s="16" t="str">
        <f>CONCATENATE(B111,Q111)</f>
        <v>D</v>
      </c>
      <c r="S111" s="16"/>
    </row>
    <row r="112" spans="1:19" ht="15.6" x14ac:dyDescent="0.25">
      <c r="A112" s="9"/>
      <c r="B112" s="26"/>
      <c r="C112" s="23"/>
      <c r="D112" s="24"/>
      <c r="J112" s="15"/>
    </row>
    <row r="113" spans="1:19" ht="15.6" x14ac:dyDescent="0.25">
      <c r="A113" s="9"/>
      <c r="B113" s="27"/>
      <c r="C113" s="19" t="str">
        <f ca="1">+CONCATENATE(K113,".- ",G113)</f>
        <v>19.- 0</v>
      </c>
      <c r="D113" s="20"/>
      <c r="E113" s="9"/>
      <c r="F113" s="9"/>
      <c r="G113" s="36">
        <f ca="1">IF(J114="FIN","",LOOKUP(I113,DATOS!A:A,DATOS!G:G))</f>
        <v>0</v>
      </c>
      <c r="H113" s="36">
        <f ca="1">IF(J114="FIN",0,LOOKUP(I113,DATOS!A:A,DATOS!N:N))</f>
        <v>0</v>
      </c>
      <c r="I113" s="31">
        <f>+I107+1</f>
        <v>291</v>
      </c>
      <c r="J113" s="56">
        <f>IF(LOOKUP(I113,DATOS!A:A,DATOS!C:C)=0,J107,(LOOKUP(I113,DATOS!A:A,DATOS!C:C)))</f>
        <v>5</v>
      </c>
      <c r="K113" s="18">
        <f>+K107+1</f>
        <v>19</v>
      </c>
      <c r="L113" s="16" t="s">
        <v>31</v>
      </c>
      <c r="M113" s="16" t="s">
        <v>32</v>
      </c>
      <c r="N113" s="16" t="s">
        <v>37</v>
      </c>
      <c r="O113" s="16" t="s">
        <v>33</v>
      </c>
      <c r="P113" s="16" t="s">
        <v>34</v>
      </c>
      <c r="Q113" s="16" t="s">
        <v>35</v>
      </c>
      <c r="R113" s="16" t="str">
        <f ca="1">CONCATENATE("X",H113)</f>
        <v>X0</v>
      </c>
      <c r="S113" s="16" t="s">
        <v>36</v>
      </c>
    </row>
    <row r="114" spans="1:19" ht="15.6" x14ac:dyDescent="0.25">
      <c r="A114" s="185">
        <f ca="1">IF($E$2="X",0,IF(K115&gt;2,H113,K115))</f>
        <v>0</v>
      </c>
      <c r="B114" s="25"/>
      <c r="C114" s="21" t="str">
        <f ca="1">+CONCATENATE(I114," ",G114)</f>
        <v>a) 0</v>
      </c>
      <c r="D114" s="22"/>
      <c r="G114" s="34">
        <f ca="1">IF(J114="FIN","",LOOKUP(I113,DATOS!A:A,DATOS!J:J))</f>
        <v>0</v>
      </c>
      <c r="I114" s="31" t="s">
        <v>53</v>
      </c>
      <c r="J114" s="37" t="str">
        <f>IF(J108="FIN","FIN",IF(J113=J107,"","FIN"))</f>
        <v/>
      </c>
      <c r="K114" s="16" t="s">
        <v>5</v>
      </c>
      <c r="L114" s="16">
        <f ca="1">IF(M114&gt;0,0,P114)</f>
        <v>0</v>
      </c>
      <c r="M114" s="16">
        <f ca="1">IF(P115&gt;0,1,0)</f>
        <v>0</v>
      </c>
      <c r="N114" s="16">
        <f ca="1">IF(M114=1,-1/COUNTA(Q114:Q117),0)</f>
        <v>0</v>
      </c>
      <c r="O114" s="16">
        <f>COUNTA(B114:B117)</f>
        <v>0</v>
      </c>
      <c r="P114" s="16">
        <f ca="1">COUNTIF(R114:R117,R113)</f>
        <v>0</v>
      </c>
      <c r="Q114" s="17" t="s">
        <v>0</v>
      </c>
      <c r="R114" s="16" t="str">
        <f>CONCATENATE(B114,Q114)</f>
        <v>A</v>
      </c>
      <c r="S114" s="16">
        <f ca="1">IF(P114&gt;0,P114+O114,O114*3)</f>
        <v>0</v>
      </c>
    </row>
    <row r="115" spans="1:19" ht="15.6" x14ac:dyDescent="0.25">
      <c r="A115" s="185"/>
      <c r="B115" s="25"/>
      <c r="C115" s="21" t="str">
        <f ca="1">+CONCATENATE(I115," ",G115)</f>
        <v>b) 0</v>
      </c>
      <c r="D115" s="22"/>
      <c r="G115" s="34">
        <f ca="1">IF(J114="FIN","",LOOKUP(I113,DATOS!A:A,DATOS!K:K))</f>
        <v>0</v>
      </c>
      <c r="I115" s="31" t="s">
        <v>52</v>
      </c>
      <c r="K115" s="16">
        <f ca="1">S114</f>
        <v>0</v>
      </c>
      <c r="L115" s="16"/>
      <c r="M115" s="16"/>
      <c r="N115" s="16"/>
      <c r="O115" s="16"/>
      <c r="P115" s="16">
        <f ca="1">O114-P114</f>
        <v>0</v>
      </c>
      <c r="Q115" s="17" t="s">
        <v>1</v>
      </c>
      <c r="R115" s="16" t="str">
        <f>CONCATENATE(B115,Q115)</f>
        <v>B</v>
      </c>
      <c r="S115" s="16"/>
    </row>
    <row r="116" spans="1:19" ht="15.6" x14ac:dyDescent="0.25">
      <c r="A116" s="185"/>
      <c r="B116" s="25"/>
      <c r="C116" s="21" t="str">
        <f ca="1">+CONCATENATE(I116," ",G116)</f>
        <v>c) 0</v>
      </c>
      <c r="D116" s="22"/>
      <c r="G116" s="34">
        <f ca="1">IF(J114="FIN","",LOOKUP(I113,DATOS!A:A,DATOS!L:L))</f>
        <v>0</v>
      </c>
      <c r="I116" s="31" t="s">
        <v>51</v>
      </c>
      <c r="K116" s="16"/>
      <c r="L116" s="16"/>
      <c r="M116" s="16"/>
      <c r="N116" s="16"/>
      <c r="O116" s="16"/>
      <c r="P116" s="16"/>
      <c r="Q116" s="17" t="s">
        <v>2</v>
      </c>
      <c r="R116" s="16" t="str">
        <f>CONCATENATE(B116,Q116)</f>
        <v>C</v>
      </c>
      <c r="S116" s="16"/>
    </row>
    <row r="117" spans="1:19" ht="15.6" x14ac:dyDescent="0.25">
      <c r="A117" s="185"/>
      <c r="B117" s="25"/>
      <c r="C117" s="21" t="str">
        <f ca="1">+CONCATENATE(I117," ",G117)</f>
        <v>d) 0</v>
      </c>
      <c r="D117" s="22"/>
      <c r="G117" s="34">
        <f ca="1">IF(J114="FIN","",LOOKUP(I113,DATOS!A:A,DATOS!M:M))</f>
        <v>0</v>
      </c>
      <c r="I117" s="31" t="s">
        <v>43</v>
      </c>
      <c r="K117" s="16"/>
      <c r="L117" s="16"/>
      <c r="M117" s="16"/>
      <c r="N117" s="16"/>
      <c r="O117" s="16"/>
      <c r="P117" s="16"/>
      <c r="Q117" s="17" t="s">
        <v>3</v>
      </c>
      <c r="R117" s="16" t="str">
        <f>CONCATENATE(B117,Q117)</f>
        <v>D</v>
      </c>
      <c r="S117" s="16"/>
    </row>
    <row r="118" spans="1:19" ht="15.6" x14ac:dyDescent="0.25">
      <c r="A118" s="9"/>
      <c r="B118" s="26"/>
      <c r="C118" s="23"/>
      <c r="D118" s="24"/>
      <c r="J118" s="15"/>
    </row>
    <row r="119" spans="1:19" ht="15.6" x14ac:dyDescent="0.25">
      <c r="A119" s="9"/>
      <c r="B119" s="27"/>
      <c r="C119" s="19" t="str">
        <f ca="1">+CONCATENATE(K119,".- ",G119)</f>
        <v>20.- 0</v>
      </c>
      <c r="D119" s="20"/>
      <c r="E119" s="9"/>
      <c r="F119" s="9"/>
      <c r="G119" s="36">
        <f ca="1">IF(J120="FIN","",LOOKUP(I119,DATOS!A:A,DATOS!G:G))</f>
        <v>0</v>
      </c>
      <c r="H119" s="36">
        <f ca="1">IF(J120="FIN",0,LOOKUP(I119,DATOS!A:A,DATOS!N:N))</f>
        <v>0</v>
      </c>
      <c r="I119" s="31">
        <f>+I113+1</f>
        <v>292</v>
      </c>
      <c r="J119" s="56">
        <f>IF(LOOKUP(I119,DATOS!A:A,DATOS!C:C)=0,J113,(LOOKUP(I119,DATOS!A:A,DATOS!C:C)))</f>
        <v>5</v>
      </c>
      <c r="K119" s="18">
        <f>+K113+1</f>
        <v>20</v>
      </c>
      <c r="L119" s="16" t="s">
        <v>31</v>
      </c>
      <c r="M119" s="16" t="s">
        <v>32</v>
      </c>
      <c r="N119" s="16" t="s">
        <v>37</v>
      </c>
      <c r="O119" s="16" t="s">
        <v>33</v>
      </c>
      <c r="P119" s="16" t="s">
        <v>34</v>
      </c>
      <c r="Q119" s="16" t="s">
        <v>35</v>
      </c>
      <c r="R119" s="16" t="str">
        <f ca="1">CONCATENATE("X",H119)</f>
        <v>X0</v>
      </c>
      <c r="S119" s="16" t="s">
        <v>36</v>
      </c>
    </row>
    <row r="120" spans="1:19" ht="15.6" x14ac:dyDescent="0.25">
      <c r="A120" s="185">
        <f ca="1">IF($E$2="X",0,IF(K121&gt;2,H119,K121))</f>
        <v>0</v>
      </c>
      <c r="B120" s="25"/>
      <c r="C120" s="21" t="str">
        <f ca="1">+CONCATENATE(I120," ",G120)</f>
        <v>a) 0</v>
      </c>
      <c r="D120" s="22"/>
      <c r="G120" s="34">
        <f ca="1">IF(J120="FIN","",LOOKUP(I119,DATOS!A:A,DATOS!J:J))</f>
        <v>0</v>
      </c>
      <c r="I120" s="31" t="s">
        <v>53</v>
      </c>
      <c r="J120" s="37" t="str">
        <f>IF(J114="FIN","FIN",IF(J119=J113,"","FIN"))</f>
        <v/>
      </c>
      <c r="K120" s="16" t="s">
        <v>5</v>
      </c>
      <c r="L120" s="16">
        <f ca="1">IF(M120&gt;0,0,P120)</f>
        <v>0</v>
      </c>
      <c r="M120" s="16">
        <f ca="1">IF(P121&gt;0,1,0)</f>
        <v>0</v>
      </c>
      <c r="N120" s="16">
        <f ca="1">IF(M120=1,-1/COUNTA(Q120:Q123),0)</f>
        <v>0</v>
      </c>
      <c r="O120" s="16">
        <f>COUNTA(B120:B123)</f>
        <v>0</v>
      </c>
      <c r="P120" s="16">
        <f ca="1">COUNTIF(R120:R123,R119)</f>
        <v>0</v>
      </c>
      <c r="Q120" s="17" t="s">
        <v>0</v>
      </c>
      <c r="R120" s="16" t="str">
        <f>CONCATENATE(B120,Q120)</f>
        <v>A</v>
      </c>
      <c r="S120" s="16">
        <f ca="1">IF(P120&gt;0,P120+O120,O120*3)</f>
        <v>0</v>
      </c>
    </row>
    <row r="121" spans="1:19" ht="15.6" x14ac:dyDescent="0.25">
      <c r="A121" s="185"/>
      <c r="B121" s="25"/>
      <c r="C121" s="21" t="str">
        <f ca="1">+CONCATENATE(I121," ",G121)</f>
        <v>b) 0</v>
      </c>
      <c r="D121" s="22"/>
      <c r="G121" s="34">
        <f ca="1">IF(J120="FIN","",LOOKUP(I119,DATOS!A:A,DATOS!K:K))</f>
        <v>0</v>
      </c>
      <c r="I121" s="31" t="s">
        <v>52</v>
      </c>
      <c r="K121" s="16">
        <f ca="1">S120</f>
        <v>0</v>
      </c>
      <c r="L121" s="16"/>
      <c r="M121" s="16"/>
      <c r="N121" s="16"/>
      <c r="O121" s="16"/>
      <c r="P121" s="16">
        <f ca="1">O120-P120</f>
        <v>0</v>
      </c>
      <c r="Q121" s="17" t="s">
        <v>1</v>
      </c>
      <c r="R121" s="16" t="str">
        <f>CONCATENATE(B121,Q121)</f>
        <v>B</v>
      </c>
      <c r="S121" s="16"/>
    </row>
    <row r="122" spans="1:19" ht="15.6" x14ac:dyDescent="0.25">
      <c r="A122" s="185"/>
      <c r="B122" s="25"/>
      <c r="C122" s="21" t="str">
        <f ca="1">+CONCATENATE(I122," ",G122)</f>
        <v>c) 0</v>
      </c>
      <c r="D122" s="22"/>
      <c r="G122" s="34">
        <f ca="1">IF(J120="FIN","",LOOKUP(I119,DATOS!A:A,DATOS!L:L))</f>
        <v>0</v>
      </c>
      <c r="I122" s="31" t="s">
        <v>51</v>
      </c>
      <c r="K122" s="16"/>
      <c r="L122" s="16"/>
      <c r="M122" s="16"/>
      <c r="N122" s="16"/>
      <c r="O122" s="16"/>
      <c r="P122" s="16"/>
      <c r="Q122" s="17" t="s">
        <v>2</v>
      </c>
      <c r="R122" s="16" t="str">
        <f>CONCATENATE(B122,Q122)</f>
        <v>C</v>
      </c>
      <c r="S122" s="16"/>
    </row>
    <row r="123" spans="1:19" ht="15.6" x14ac:dyDescent="0.25">
      <c r="A123" s="185"/>
      <c r="B123" s="25"/>
      <c r="C123" s="21" t="str">
        <f ca="1">+CONCATENATE(I123," ",G123)</f>
        <v>d) 0</v>
      </c>
      <c r="D123" s="22"/>
      <c r="G123" s="34">
        <f ca="1">IF(J120="FIN","",LOOKUP(I119,DATOS!A:A,DATOS!M:M))</f>
        <v>0</v>
      </c>
      <c r="I123" s="31" t="s">
        <v>43</v>
      </c>
      <c r="K123" s="16"/>
      <c r="L123" s="16"/>
      <c r="M123" s="16"/>
      <c r="N123" s="16"/>
      <c r="O123" s="16"/>
      <c r="P123" s="16"/>
      <c r="Q123" s="17" t="s">
        <v>3</v>
      </c>
      <c r="R123" s="16" t="str">
        <f>CONCATENATE(B123,Q123)</f>
        <v>D</v>
      </c>
      <c r="S123" s="16"/>
    </row>
    <row r="124" spans="1:19" ht="15.6" x14ac:dyDescent="0.25">
      <c r="A124" s="9"/>
      <c r="B124" s="26"/>
      <c r="C124" s="23"/>
      <c r="D124" s="24"/>
      <c r="J124" s="15"/>
    </row>
    <row r="125" spans="1:19" ht="15.6" x14ac:dyDescent="0.25">
      <c r="A125" s="9"/>
      <c r="B125" s="27"/>
      <c r="C125" s="19" t="str">
        <f ca="1">+CONCATENATE(K125,".- ",G125)</f>
        <v>21.- 0</v>
      </c>
      <c r="D125" s="20"/>
      <c r="E125" s="9"/>
      <c r="F125" s="9"/>
      <c r="G125" s="36">
        <f ca="1">IF(J126="FIN","",LOOKUP(I125,DATOS!A:A,DATOS!G:G))</f>
        <v>0</v>
      </c>
      <c r="H125" s="36">
        <f ca="1">IF(J126="FIN",0,LOOKUP(I125,DATOS!A:A,DATOS!N:N))</f>
        <v>0</v>
      </c>
      <c r="I125" s="31">
        <f>+I119+1</f>
        <v>293</v>
      </c>
      <c r="J125" s="56">
        <f>IF(LOOKUP(I125,DATOS!A:A,DATOS!C:C)=0,J119,(LOOKUP(I125,DATOS!A:A,DATOS!C:C)))</f>
        <v>5</v>
      </c>
      <c r="K125" s="18">
        <f>+K119+1</f>
        <v>21</v>
      </c>
      <c r="L125" s="16" t="s">
        <v>31</v>
      </c>
      <c r="M125" s="16" t="s">
        <v>32</v>
      </c>
      <c r="N125" s="16" t="s">
        <v>37</v>
      </c>
      <c r="O125" s="16" t="s">
        <v>33</v>
      </c>
      <c r="P125" s="16" t="s">
        <v>34</v>
      </c>
      <c r="Q125" s="16" t="s">
        <v>35</v>
      </c>
      <c r="R125" s="16" t="str">
        <f ca="1">CONCATENATE("X",H125)</f>
        <v>X0</v>
      </c>
      <c r="S125" s="16" t="s">
        <v>36</v>
      </c>
    </row>
    <row r="126" spans="1:19" ht="15.6" x14ac:dyDescent="0.25">
      <c r="A126" s="185">
        <f ca="1">IF($E$2="X",0,IF(K127&gt;2,H125,K127))</f>
        <v>0</v>
      </c>
      <c r="B126" s="25"/>
      <c r="C126" s="21" t="str">
        <f ca="1">+CONCATENATE(I126," ",G126)</f>
        <v>a) 0</v>
      </c>
      <c r="D126" s="22"/>
      <c r="G126" s="34">
        <f ca="1">IF(J126="FIN","",LOOKUP(I125,DATOS!A:A,DATOS!J:J))</f>
        <v>0</v>
      </c>
      <c r="I126" s="31" t="s">
        <v>53</v>
      </c>
      <c r="J126" s="37" t="str">
        <f>IF(J120="FIN","FIN",IF(J125=J119,"","FIN"))</f>
        <v/>
      </c>
      <c r="K126" s="16" t="s">
        <v>5</v>
      </c>
      <c r="L126" s="16">
        <f ca="1">IF(M126&gt;0,0,P126)</f>
        <v>0</v>
      </c>
      <c r="M126" s="16">
        <f ca="1">IF(P127&gt;0,1,0)</f>
        <v>0</v>
      </c>
      <c r="N126" s="16">
        <f ca="1">IF(M126=1,-1/COUNTA(Q126:Q129),0)</f>
        <v>0</v>
      </c>
      <c r="O126" s="16">
        <f>COUNTA(B126:B129)</f>
        <v>0</v>
      </c>
      <c r="P126" s="16">
        <f ca="1">COUNTIF(R126:R129,R125)</f>
        <v>0</v>
      </c>
      <c r="Q126" s="17" t="s">
        <v>0</v>
      </c>
      <c r="R126" s="16" t="str">
        <f>CONCATENATE(B126,Q126)</f>
        <v>A</v>
      </c>
      <c r="S126" s="16">
        <f ca="1">IF(P126&gt;0,P126+O126,O126*3)</f>
        <v>0</v>
      </c>
    </row>
    <row r="127" spans="1:19" ht="15.6" x14ac:dyDescent="0.25">
      <c r="A127" s="185"/>
      <c r="B127" s="25"/>
      <c r="C127" s="21" t="str">
        <f ca="1">+CONCATENATE(I127," ",G127)</f>
        <v>b) 0</v>
      </c>
      <c r="D127" s="22"/>
      <c r="G127" s="34">
        <f ca="1">IF(J126="FIN","",LOOKUP(I125,DATOS!A:A,DATOS!K:K))</f>
        <v>0</v>
      </c>
      <c r="I127" s="31" t="s">
        <v>52</v>
      </c>
      <c r="K127" s="16">
        <f ca="1">S126</f>
        <v>0</v>
      </c>
      <c r="L127" s="16"/>
      <c r="M127" s="16"/>
      <c r="N127" s="16"/>
      <c r="O127" s="16"/>
      <c r="P127" s="16">
        <f ca="1">O126-P126</f>
        <v>0</v>
      </c>
      <c r="Q127" s="17" t="s">
        <v>1</v>
      </c>
      <c r="R127" s="16" t="str">
        <f>CONCATENATE(B127,Q127)</f>
        <v>B</v>
      </c>
      <c r="S127" s="16"/>
    </row>
    <row r="128" spans="1:19" ht="15.6" x14ac:dyDescent="0.25">
      <c r="A128" s="185"/>
      <c r="B128" s="25"/>
      <c r="C128" s="21" t="str">
        <f ca="1">+CONCATENATE(I128," ",G128)</f>
        <v>c) 0</v>
      </c>
      <c r="D128" s="22"/>
      <c r="G128" s="34">
        <f ca="1">IF(J126="FIN","",LOOKUP(I125,DATOS!A:A,DATOS!L:L))</f>
        <v>0</v>
      </c>
      <c r="I128" s="31" t="s">
        <v>51</v>
      </c>
      <c r="K128" s="16"/>
      <c r="L128" s="16"/>
      <c r="M128" s="16"/>
      <c r="N128" s="16"/>
      <c r="O128" s="16"/>
      <c r="P128" s="16"/>
      <c r="Q128" s="17" t="s">
        <v>2</v>
      </c>
      <c r="R128" s="16" t="str">
        <f>CONCATENATE(B128,Q128)</f>
        <v>C</v>
      </c>
      <c r="S128" s="16"/>
    </row>
    <row r="129" spans="1:19" ht="15.6" x14ac:dyDescent="0.25">
      <c r="A129" s="185"/>
      <c r="B129" s="25"/>
      <c r="C129" s="21" t="str">
        <f ca="1">+CONCATENATE(I129," ",G129)</f>
        <v>d) 0</v>
      </c>
      <c r="D129" s="22"/>
      <c r="G129" s="34">
        <f ca="1">IF(J126="FIN","",LOOKUP(I125,DATOS!A:A,DATOS!M:M))</f>
        <v>0</v>
      </c>
      <c r="I129" s="31" t="s">
        <v>43</v>
      </c>
      <c r="K129" s="16"/>
      <c r="L129" s="16"/>
      <c r="M129" s="16"/>
      <c r="N129" s="16"/>
      <c r="O129" s="16"/>
      <c r="P129" s="16"/>
      <c r="Q129" s="17" t="s">
        <v>3</v>
      </c>
      <c r="R129" s="16" t="str">
        <f>CONCATENATE(B129,Q129)</f>
        <v>D</v>
      </c>
      <c r="S129" s="16"/>
    </row>
    <row r="130" spans="1:19" ht="15.6" x14ac:dyDescent="0.25">
      <c r="A130" s="9"/>
      <c r="B130" s="26"/>
      <c r="C130" s="23"/>
      <c r="D130" s="24"/>
      <c r="J130" s="15"/>
    </row>
    <row r="131" spans="1:19" ht="15.6" x14ac:dyDescent="0.25">
      <c r="A131" s="9"/>
      <c r="B131" s="27"/>
      <c r="C131" s="19" t="str">
        <f ca="1">+CONCATENATE(K131,".- ",G131)</f>
        <v>22.- 0</v>
      </c>
      <c r="D131" s="20"/>
      <c r="E131" s="9"/>
      <c r="F131" s="9"/>
      <c r="G131" s="36">
        <f ca="1">IF(J132="FIN","",LOOKUP(I131,DATOS!A:A,DATOS!G:G))</f>
        <v>0</v>
      </c>
      <c r="H131" s="36">
        <f ca="1">IF(J132="FIN",0,LOOKUP(I131,DATOS!A:A,DATOS!N:N))</f>
        <v>0</v>
      </c>
      <c r="I131" s="31">
        <f>+I125+1</f>
        <v>294</v>
      </c>
      <c r="J131" s="56">
        <f>IF(LOOKUP(I131,DATOS!A:A,DATOS!C:C)=0,J125,(LOOKUP(I131,DATOS!A:A,DATOS!C:C)))</f>
        <v>5</v>
      </c>
      <c r="K131" s="18">
        <f>+K125+1</f>
        <v>22</v>
      </c>
      <c r="L131" s="16" t="s">
        <v>31</v>
      </c>
      <c r="M131" s="16" t="s">
        <v>32</v>
      </c>
      <c r="N131" s="16" t="s">
        <v>37</v>
      </c>
      <c r="O131" s="16" t="s">
        <v>33</v>
      </c>
      <c r="P131" s="16" t="s">
        <v>34</v>
      </c>
      <c r="Q131" s="16" t="s">
        <v>35</v>
      </c>
      <c r="R131" s="16" t="str">
        <f ca="1">CONCATENATE("X",H131)</f>
        <v>X0</v>
      </c>
      <c r="S131" s="16" t="s">
        <v>36</v>
      </c>
    </row>
    <row r="132" spans="1:19" ht="15.6" x14ac:dyDescent="0.25">
      <c r="A132" s="185">
        <f ca="1">IF($E$2="X",0,IF(K133&gt;2,H131,K133))</f>
        <v>0</v>
      </c>
      <c r="B132" s="25"/>
      <c r="C132" s="21" t="str">
        <f ca="1">+CONCATENATE(I132," ",G132)</f>
        <v>a) 0</v>
      </c>
      <c r="D132" s="22"/>
      <c r="G132" s="34">
        <f ca="1">IF(J132="FIN","",LOOKUP(I131,DATOS!A:A,DATOS!J:J))</f>
        <v>0</v>
      </c>
      <c r="I132" s="31" t="s">
        <v>53</v>
      </c>
      <c r="J132" s="37" t="str">
        <f>IF(J126="FIN","FIN",IF(J131=J125,"","FIN"))</f>
        <v/>
      </c>
      <c r="K132" s="16" t="s">
        <v>5</v>
      </c>
      <c r="L132" s="16">
        <f ca="1">IF(M132&gt;0,0,P132)</f>
        <v>0</v>
      </c>
      <c r="M132" s="16">
        <f ca="1">IF(P133&gt;0,1,0)</f>
        <v>0</v>
      </c>
      <c r="N132" s="16">
        <f ca="1">IF(M132=1,-1/COUNTA(Q132:Q135),0)</f>
        <v>0</v>
      </c>
      <c r="O132" s="16">
        <f>COUNTA(B132:B135)</f>
        <v>0</v>
      </c>
      <c r="P132" s="16">
        <f ca="1">COUNTIF(R132:R135,R131)</f>
        <v>0</v>
      </c>
      <c r="Q132" s="17" t="s">
        <v>0</v>
      </c>
      <c r="R132" s="16" t="str">
        <f>CONCATENATE(B132,Q132)</f>
        <v>A</v>
      </c>
      <c r="S132" s="16">
        <f ca="1">IF(P132&gt;0,P132+O132,O132*3)</f>
        <v>0</v>
      </c>
    </row>
    <row r="133" spans="1:19" ht="15.6" x14ac:dyDescent="0.25">
      <c r="A133" s="185"/>
      <c r="B133" s="25"/>
      <c r="C133" s="21" t="str">
        <f ca="1">+CONCATENATE(I133," ",G133)</f>
        <v>b) 0</v>
      </c>
      <c r="D133" s="22"/>
      <c r="G133" s="34">
        <f ca="1">IF(J132="FIN","",LOOKUP(I131,DATOS!A:A,DATOS!K:K))</f>
        <v>0</v>
      </c>
      <c r="I133" s="31" t="s">
        <v>52</v>
      </c>
      <c r="K133" s="16">
        <f ca="1">S132</f>
        <v>0</v>
      </c>
      <c r="L133" s="16"/>
      <c r="M133" s="16"/>
      <c r="N133" s="16"/>
      <c r="O133" s="16"/>
      <c r="P133" s="16">
        <f ca="1">O132-P132</f>
        <v>0</v>
      </c>
      <c r="Q133" s="17" t="s">
        <v>1</v>
      </c>
      <c r="R133" s="16" t="str">
        <f>CONCATENATE(B133,Q133)</f>
        <v>B</v>
      </c>
      <c r="S133" s="16"/>
    </row>
    <row r="134" spans="1:19" ht="15.6" x14ac:dyDescent="0.25">
      <c r="A134" s="185"/>
      <c r="B134" s="25"/>
      <c r="C134" s="21" t="str">
        <f ca="1">+CONCATENATE(I134," ",G134)</f>
        <v>c) 0</v>
      </c>
      <c r="D134" s="22"/>
      <c r="G134" s="34">
        <f ca="1">IF(J132="FIN","",LOOKUP(I131,DATOS!A:A,DATOS!L:L))</f>
        <v>0</v>
      </c>
      <c r="I134" s="31" t="s">
        <v>51</v>
      </c>
      <c r="K134" s="16"/>
      <c r="L134" s="16"/>
      <c r="M134" s="16"/>
      <c r="N134" s="16"/>
      <c r="O134" s="16"/>
      <c r="P134" s="16"/>
      <c r="Q134" s="17" t="s">
        <v>2</v>
      </c>
      <c r="R134" s="16" t="str">
        <f>CONCATENATE(B134,Q134)</f>
        <v>C</v>
      </c>
      <c r="S134" s="16"/>
    </row>
    <row r="135" spans="1:19" ht="15.6" x14ac:dyDescent="0.25">
      <c r="A135" s="185"/>
      <c r="B135" s="25"/>
      <c r="C135" s="21" t="str">
        <f ca="1">+CONCATENATE(I135," ",G135)</f>
        <v>d) 0</v>
      </c>
      <c r="D135" s="22"/>
      <c r="G135" s="34">
        <f ca="1">IF(J132="FIN","",LOOKUP(I131,DATOS!A:A,DATOS!M:M))</f>
        <v>0</v>
      </c>
      <c r="I135" s="31" t="s">
        <v>43</v>
      </c>
      <c r="K135" s="16"/>
      <c r="L135" s="16"/>
      <c r="M135" s="16"/>
      <c r="N135" s="16"/>
      <c r="O135" s="16"/>
      <c r="P135" s="16"/>
      <c r="Q135" s="17" t="s">
        <v>3</v>
      </c>
      <c r="R135" s="16" t="str">
        <f>CONCATENATE(B135,Q135)</f>
        <v>D</v>
      </c>
      <c r="S135" s="16"/>
    </row>
    <row r="136" spans="1:19" ht="15.6" x14ac:dyDescent="0.25">
      <c r="A136" s="9"/>
      <c r="B136" s="26"/>
      <c r="C136" s="23"/>
      <c r="D136" s="24"/>
      <c r="J136" s="15"/>
    </row>
    <row r="137" spans="1:19" ht="15.6" x14ac:dyDescent="0.25">
      <c r="A137" s="9"/>
      <c r="B137" s="27"/>
      <c r="C137" s="19" t="str">
        <f ca="1">+CONCATENATE(K137,".- ",G137)</f>
        <v>23.- 0</v>
      </c>
      <c r="D137" s="20"/>
      <c r="E137" s="9"/>
      <c r="F137" s="9"/>
      <c r="G137" s="36">
        <f ca="1">IF(J138="FIN","",LOOKUP(I137,DATOS!A:A,DATOS!G:G))</f>
        <v>0</v>
      </c>
      <c r="H137" s="36">
        <f ca="1">IF(J138="FIN",0,LOOKUP(I137,DATOS!A:A,DATOS!N:N))</f>
        <v>0</v>
      </c>
      <c r="I137" s="31">
        <f>+I131+1</f>
        <v>295</v>
      </c>
      <c r="J137" s="56">
        <f>IF(LOOKUP(I137,DATOS!A:A,DATOS!C:C)=0,J131,(LOOKUP(I137,DATOS!A:A,DATOS!C:C)))</f>
        <v>5</v>
      </c>
      <c r="K137" s="18">
        <f>+K131+1</f>
        <v>23</v>
      </c>
      <c r="L137" s="16" t="s">
        <v>31</v>
      </c>
      <c r="M137" s="16" t="s">
        <v>32</v>
      </c>
      <c r="N137" s="16" t="s">
        <v>37</v>
      </c>
      <c r="O137" s="16" t="s">
        <v>33</v>
      </c>
      <c r="P137" s="16" t="s">
        <v>34</v>
      </c>
      <c r="Q137" s="16" t="s">
        <v>35</v>
      </c>
      <c r="R137" s="16" t="str">
        <f ca="1">CONCATENATE("X",H137)</f>
        <v>X0</v>
      </c>
      <c r="S137" s="16" t="s">
        <v>36</v>
      </c>
    </row>
    <row r="138" spans="1:19" ht="15.6" x14ac:dyDescent="0.25">
      <c r="A138" s="185">
        <f ca="1">IF($E$2="X",0,IF(K139&gt;2,H137,K139))</f>
        <v>0</v>
      </c>
      <c r="B138" s="25"/>
      <c r="C138" s="21" t="str">
        <f ca="1">+CONCATENATE(I138," ",G138)</f>
        <v>a) 0</v>
      </c>
      <c r="D138" s="22"/>
      <c r="G138" s="34">
        <f ca="1">IF(J138="FIN","",LOOKUP(I137,DATOS!A:A,DATOS!J:J))</f>
        <v>0</v>
      </c>
      <c r="I138" s="31" t="s">
        <v>53</v>
      </c>
      <c r="J138" s="37" t="str">
        <f>IF(J132="FIN","FIN",IF(J137=J131,"","FIN"))</f>
        <v/>
      </c>
      <c r="K138" s="16" t="s">
        <v>5</v>
      </c>
      <c r="L138" s="16">
        <f ca="1">IF(M138&gt;0,0,P138)</f>
        <v>0</v>
      </c>
      <c r="M138" s="16">
        <f ca="1">IF(P139&gt;0,1,0)</f>
        <v>0</v>
      </c>
      <c r="N138" s="16">
        <f ca="1">IF(M138=1,-1/COUNTA(Q138:Q141),0)</f>
        <v>0</v>
      </c>
      <c r="O138" s="16">
        <f>COUNTA(B138:B141)</f>
        <v>0</v>
      </c>
      <c r="P138" s="16">
        <f ca="1">COUNTIF(R138:R141,R137)</f>
        <v>0</v>
      </c>
      <c r="Q138" s="17" t="s">
        <v>0</v>
      </c>
      <c r="R138" s="16" t="str">
        <f>CONCATENATE(B138,Q138)</f>
        <v>A</v>
      </c>
      <c r="S138" s="16">
        <f ca="1">IF(P138&gt;0,P138+O138,O138*3)</f>
        <v>0</v>
      </c>
    </row>
    <row r="139" spans="1:19" ht="15.6" x14ac:dyDescent="0.25">
      <c r="A139" s="185"/>
      <c r="B139" s="25"/>
      <c r="C139" s="21" t="str">
        <f ca="1">+CONCATENATE(I139," ",G139)</f>
        <v>b) 0</v>
      </c>
      <c r="D139" s="22"/>
      <c r="G139" s="34">
        <f ca="1">IF(J138="FIN","",LOOKUP(I137,DATOS!A:A,DATOS!K:K))</f>
        <v>0</v>
      </c>
      <c r="I139" s="31" t="s">
        <v>52</v>
      </c>
      <c r="K139" s="16">
        <f ca="1">S138</f>
        <v>0</v>
      </c>
      <c r="L139" s="16"/>
      <c r="M139" s="16"/>
      <c r="N139" s="16"/>
      <c r="O139" s="16"/>
      <c r="P139" s="16">
        <f ca="1">O138-P138</f>
        <v>0</v>
      </c>
      <c r="Q139" s="17" t="s">
        <v>1</v>
      </c>
      <c r="R139" s="16" t="str">
        <f>CONCATENATE(B139,Q139)</f>
        <v>B</v>
      </c>
      <c r="S139" s="16"/>
    </row>
    <row r="140" spans="1:19" ht="15.6" x14ac:dyDescent="0.25">
      <c r="A140" s="185"/>
      <c r="B140" s="25"/>
      <c r="C140" s="21" t="str">
        <f ca="1">+CONCATENATE(I140," ",G140)</f>
        <v>c) 0</v>
      </c>
      <c r="D140" s="22"/>
      <c r="G140" s="34">
        <f ca="1">IF(J138="FIN","",LOOKUP(I137,DATOS!A:A,DATOS!L:L))</f>
        <v>0</v>
      </c>
      <c r="I140" s="31" t="s">
        <v>51</v>
      </c>
      <c r="K140" s="16"/>
      <c r="L140" s="16"/>
      <c r="M140" s="16"/>
      <c r="N140" s="16"/>
      <c r="O140" s="16"/>
      <c r="P140" s="16"/>
      <c r="Q140" s="17" t="s">
        <v>2</v>
      </c>
      <c r="R140" s="16" t="str">
        <f>CONCATENATE(B140,Q140)</f>
        <v>C</v>
      </c>
      <c r="S140" s="16"/>
    </row>
    <row r="141" spans="1:19" ht="15.6" x14ac:dyDescent="0.25">
      <c r="A141" s="185"/>
      <c r="B141" s="25"/>
      <c r="C141" s="21" t="str">
        <f ca="1">+CONCATENATE(I141," ",G141)</f>
        <v>d) 0</v>
      </c>
      <c r="D141" s="22"/>
      <c r="G141" s="34">
        <f ca="1">IF(J138="FIN","",LOOKUP(I137,DATOS!A:A,DATOS!M:M))</f>
        <v>0</v>
      </c>
      <c r="I141" s="31" t="s">
        <v>43</v>
      </c>
      <c r="K141" s="16"/>
      <c r="L141" s="16"/>
      <c r="M141" s="16"/>
      <c r="N141" s="16"/>
      <c r="O141" s="16"/>
      <c r="P141" s="16"/>
      <c r="Q141" s="17" t="s">
        <v>3</v>
      </c>
      <c r="R141" s="16" t="str">
        <f>CONCATENATE(B141,Q141)</f>
        <v>D</v>
      </c>
      <c r="S141" s="16"/>
    </row>
    <row r="142" spans="1:19" ht="15.6" x14ac:dyDescent="0.25">
      <c r="A142" s="9"/>
      <c r="B142" s="26"/>
      <c r="C142" s="23"/>
      <c r="D142" s="24"/>
      <c r="J142" s="15"/>
    </row>
    <row r="143" spans="1:19" ht="15.6" x14ac:dyDescent="0.25">
      <c r="A143" s="9"/>
      <c r="B143" s="27"/>
      <c r="C143" s="19" t="str">
        <f ca="1">+CONCATENATE(K143,".- ",G143)</f>
        <v>24.- 0</v>
      </c>
      <c r="D143" s="20"/>
      <c r="E143" s="9"/>
      <c r="F143" s="9"/>
      <c r="G143" s="36">
        <f ca="1">IF(J144="FIN","",LOOKUP(I143,DATOS!A:A,DATOS!G:G))</f>
        <v>0</v>
      </c>
      <c r="H143" s="36">
        <f ca="1">IF(J144="FIN",0,LOOKUP(I143,DATOS!A:A,DATOS!N:N))</f>
        <v>0</v>
      </c>
      <c r="I143" s="31">
        <f>+I137+1</f>
        <v>296</v>
      </c>
      <c r="J143" s="56">
        <f>IF(LOOKUP(I143,DATOS!A:A,DATOS!C:C)=0,J137,(LOOKUP(I143,DATOS!A:A,DATOS!C:C)))</f>
        <v>5</v>
      </c>
      <c r="K143" s="18">
        <f>+K137+1</f>
        <v>24</v>
      </c>
      <c r="L143" s="16" t="s">
        <v>31</v>
      </c>
      <c r="M143" s="16" t="s">
        <v>32</v>
      </c>
      <c r="N143" s="16" t="s">
        <v>37</v>
      </c>
      <c r="O143" s="16" t="s">
        <v>33</v>
      </c>
      <c r="P143" s="16" t="s">
        <v>34</v>
      </c>
      <c r="Q143" s="16" t="s">
        <v>35</v>
      </c>
      <c r="R143" s="16" t="str">
        <f ca="1">CONCATENATE("X",H143)</f>
        <v>X0</v>
      </c>
      <c r="S143" s="16" t="s">
        <v>36</v>
      </c>
    </row>
    <row r="144" spans="1:19" ht="15.6" x14ac:dyDescent="0.25">
      <c r="A144" s="185">
        <f ca="1">IF($E$2="X",0,IF(K145&gt;2,H143,K145))</f>
        <v>0</v>
      </c>
      <c r="B144" s="25"/>
      <c r="C144" s="21" t="str">
        <f ca="1">+CONCATENATE(I144," ",G144)</f>
        <v>a) 0</v>
      </c>
      <c r="D144" s="22"/>
      <c r="G144" s="34">
        <f ca="1">IF(J144="FIN","",LOOKUP(I143,DATOS!A:A,DATOS!J:J))</f>
        <v>0</v>
      </c>
      <c r="I144" s="31" t="s">
        <v>53</v>
      </c>
      <c r="J144" s="37" t="str">
        <f>IF(J138="FIN","FIN",IF(J143=J137,"","FIN"))</f>
        <v/>
      </c>
      <c r="K144" s="16" t="s">
        <v>5</v>
      </c>
      <c r="L144" s="16">
        <f ca="1">IF(M144&gt;0,0,P144)</f>
        <v>0</v>
      </c>
      <c r="M144" s="16">
        <f ca="1">IF(P145&gt;0,1,0)</f>
        <v>0</v>
      </c>
      <c r="N144" s="16">
        <f ca="1">IF(M144=1,-1/COUNTA(Q144:Q147),0)</f>
        <v>0</v>
      </c>
      <c r="O144" s="16">
        <f>COUNTA(B144:B147)</f>
        <v>0</v>
      </c>
      <c r="P144" s="16">
        <f ca="1">COUNTIF(R144:R147,R143)</f>
        <v>0</v>
      </c>
      <c r="Q144" s="17" t="s">
        <v>0</v>
      </c>
      <c r="R144" s="16" t="str">
        <f>CONCATENATE(B144,Q144)</f>
        <v>A</v>
      </c>
      <c r="S144" s="16">
        <f ca="1">IF(P144&gt;0,P144+O144,O144*3)</f>
        <v>0</v>
      </c>
    </row>
    <row r="145" spans="1:19" ht="15.6" x14ac:dyDescent="0.25">
      <c r="A145" s="185"/>
      <c r="B145" s="25"/>
      <c r="C145" s="21" t="str">
        <f ca="1">+CONCATENATE(I145," ",G145)</f>
        <v>b) 0</v>
      </c>
      <c r="D145" s="22"/>
      <c r="G145" s="34">
        <f ca="1">IF(J144="FIN","",LOOKUP(I143,DATOS!A:A,DATOS!K:K))</f>
        <v>0</v>
      </c>
      <c r="I145" s="31" t="s">
        <v>52</v>
      </c>
      <c r="K145" s="16">
        <f ca="1">S144</f>
        <v>0</v>
      </c>
      <c r="L145" s="16"/>
      <c r="M145" s="16"/>
      <c r="N145" s="16"/>
      <c r="O145" s="16"/>
      <c r="P145" s="16">
        <f ca="1">O144-P144</f>
        <v>0</v>
      </c>
      <c r="Q145" s="17" t="s">
        <v>1</v>
      </c>
      <c r="R145" s="16" t="str">
        <f>CONCATENATE(B145,Q145)</f>
        <v>B</v>
      </c>
      <c r="S145" s="16"/>
    </row>
    <row r="146" spans="1:19" ht="15.6" x14ac:dyDescent="0.25">
      <c r="A146" s="185"/>
      <c r="B146" s="25"/>
      <c r="C146" s="21" t="str">
        <f ca="1">+CONCATENATE(I146," ",G146)</f>
        <v>c) 0</v>
      </c>
      <c r="D146" s="22"/>
      <c r="G146" s="34">
        <f ca="1">IF(J144="FIN","",LOOKUP(I143,DATOS!A:A,DATOS!L:L))</f>
        <v>0</v>
      </c>
      <c r="I146" s="31" t="s">
        <v>51</v>
      </c>
      <c r="K146" s="16"/>
      <c r="L146" s="16"/>
      <c r="M146" s="16"/>
      <c r="N146" s="16"/>
      <c r="O146" s="16"/>
      <c r="P146" s="16"/>
      <c r="Q146" s="17" t="s">
        <v>2</v>
      </c>
      <c r="R146" s="16" t="str">
        <f>CONCATENATE(B146,Q146)</f>
        <v>C</v>
      </c>
      <c r="S146" s="16"/>
    </row>
    <row r="147" spans="1:19" ht="15.6" x14ac:dyDescent="0.25">
      <c r="A147" s="185"/>
      <c r="B147" s="25"/>
      <c r="C147" s="21" t="str">
        <f ca="1">+CONCATENATE(I147," ",G147)</f>
        <v>d) 0</v>
      </c>
      <c r="D147" s="22"/>
      <c r="G147" s="34">
        <f ca="1">IF(J144="FIN","",LOOKUP(I143,DATOS!A:A,DATOS!M:M))</f>
        <v>0</v>
      </c>
      <c r="I147" s="31" t="s">
        <v>43</v>
      </c>
      <c r="K147" s="16"/>
      <c r="L147" s="16"/>
      <c r="M147" s="16"/>
      <c r="N147" s="16"/>
      <c r="O147" s="16"/>
      <c r="P147" s="16"/>
      <c r="Q147" s="17" t="s">
        <v>3</v>
      </c>
      <c r="R147" s="16" t="str">
        <f>CONCATENATE(B147,Q147)</f>
        <v>D</v>
      </c>
      <c r="S147" s="16"/>
    </row>
    <row r="148" spans="1:19" ht="15.6" x14ac:dyDescent="0.25">
      <c r="A148" s="9"/>
      <c r="B148" s="26"/>
      <c r="C148" s="23"/>
      <c r="D148" s="24"/>
      <c r="J148" s="15"/>
    </row>
    <row r="149" spans="1:19" ht="15.6" x14ac:dyDescent="0.25">
      <c r="A149" s="9"/>
      <c r="B149" s="27"/>
      <c r="C149" s="19" t="str">
        <f ca="1">+CONCATENATE(K149,".- ",G149)</f>
        <v>25.- 0</v>
      </c>
      <c r="D149" s="20"/>
      <c r="E149" s="9"/>
      <c r="F149" s="9"/>
      <c r="G149" s="36">
        <f ca="1">IF(J150="FIN","",LOOKUP(I149,DATOS!A:A,DATOS!G:G))</f>
        <v>0</v>
      </c>
      <c r="H149" s="36">
        <f ca="1">IF(J150="FIN",0,LOOKUP(I149,DATOS!A:A,DATOS!N:N))</f>
        <v>0</v>
      </c>
      <c r="I149" s="31">
        <f>+I143+1</f>
        <v>297</v>
      </c>
      <c r="J149" s="56">
        <f>IF(LOOKUP(I149,DATOS!A:A,DATOS!C:C)=0,J143,(LOOKUP(I149,DATOS!A:A,DATOS!C:C)))</f>
        <v>5</v>
      </c>
      <c r="K149" s="18">
        <f>+K143+1</f>
        <v>25</v>
      </c>
      <c r="L149" s="16" t="s">
        <v>31</v>
      </c>
      <c r="M149" s="16" t="s">
        <v>32</v>
      </c>
      <c r="N149" s="16" t="s">
        <v>37</v>
      </c>
      <c r="O149" s="16" t="s">
        <v>33</v>
      </c>
      <c r="P149" s="16" t="s">
        <v>34</v>
      </c>
      <c r="Q149" s="16" t="s">
        <v>35</v>
      </c>
      <c r="R149" s="16" t="str">
        <f ca="1">CONCATENATE("X",H149)</f>
        <v>X0</v>
      </c>
      <c r="S149" s="16" t="s">
        <v>36</v>
      </c>
    </row>
    <row r="150" spans="1:19" ht="15.6" x14ac:dyDescent="0.25">
      <c r="A150" s="185">
        <f ca="1">IF($E$2="X",0,IF(K151&gt;2,H149,K151))</f>
        <v>0</v>
      </c>
      <c r="B150" s="25"/>
      <c r="C150" s="21" t="str">
        <f ca="1">+CONCATENATE(I150," ",G150)</f>
        <v>a) 0</v>
      </c>
      <c r="D150" s="22"/>
      <c r="G150" s="34">
        <f ca="1">IF(J150="FIN","",LOOKUP(I149,DATOS!A:A,DATOS!J:J))</f>
        <v>0</v>
      </c>
      <c r="I150" s="31" t="s">
        <v>53</v>
      </c>
      <c r="J150" s="37" t="str">
        <f>IF(J144="FIN","FIN",IF(J149=J143,"","FIN"))</f>
        <v/>
      </c>
      <c r="K150" s="16" t="s">
        <v>5</v>
      </c>
      <c r="L150" s="16">
        <f ca="1">IF(M150&gt;0,0,P150)</f>
        <v>0</v>
      </c>
      <c r="M150" s="16">
        <f ca="1">IF(P151&gt;0,1,0)</f>
        <v>0</v>
      </c>
      <c r="N150" s="16">
        <f ca="1">IF(M150=1,-1/COUNTA(Q150:Q153),0)</f>
        <v>0</v>
      </c>
      <c r="O150" s="16">
        <f>COUNTA(B150:B153)</f>
        <v>0</v>
      </c>
      <c r="P150" s="16">
        <f ca="1">COUNTIF(R150:R153,R149)</f>
        <v>0</v>
      </c>
      <c r="Q150" s="17" t="s">
        <v>0</v>
      </c>
      <c r="R150" s="16" t="str">
        <f>CONCATENATE(B150,Q150)</f>
        <v>A</v>
      </c>
      <c r="S150" s="16">
        <f ca="1">IF(P150&gt;0,P150+O150,O150*3)</f>
        <v>0</v>
      </c>
    </row>
    <row r="151" spans="1:19" ht="15.6" x14ac:dyDescent="0.25">
      <c r="A151" s="185"/>
      <c r="B151" s="25"/>
      <c r="C151" s="21" t="str">
        <f ca="1">+CONCATENATE(I151," ",G151)</f>
        <v>b) 0</v>
      </c>
      <c r="D151" s="22"/>
      <c r="G151" s="34">
        <f ca="1">IF(J150="FIN","",LOOKUP(I149,DATOS!A:A,DATOS!K:K))</f>
        <v>0</v>
      </c>
      <c r="I151" s="31" t="s">
        <v>52</v>
      </c>
      <c r="K151" s="16">
        <f ca="1">S150</f>
        <v>0</v>
      </c>
      <c r="L151" s="16"/>
      <c r="M151" s="16"/>
      <c r="N151" s="16"/>
      <c r="O151" s="16"/>
      <c r="P151" s="16">
        <f ca="1">O150-P150</f>
        <v>0</v>
      </c>
      <c r="Q151" s="17" t="s">
        <v>1</v>
      </c>
      <c r="R151" s="16" t="str">
        <f>CONCATENATE(B151,Q151)</f>
        <v>B</v>
      </c>
      <c r="S151" s="16"/>
    </row>
    <row r="152" spans="1:19" ht="15.6" x14ac:dyDescent="0.25">
      <c r="A152" s="185"/>
      <c r="B152" s="25"/>
      <c r="C152" s="21" t="str">
        <f ca="1">+CONCATENATE(I152," ",G152)</f>
        <v>c) 0</v>
      </c>
      <c r="D152" s="22"/>
      <c r="G152" s="34">
        <f ca="1">IF(J150="FIN","",LOOKUP(I149,DATOS!A:A,DATOS!L:L))</f>
        <v>0</v>
      </c>
      <c r="I152" s="31" t="s">
        <v>51</v>
      </c>
      <c r="K152" s="16"/>
      <c r="L152" s="16"/>
      <c r="M152" s="16"/>
      <c r="N152" s="16"/>
      <c r="O152" s="16"/>
      <c r="P152" s="16"/>
      <c r="Q152" s="17" t="s">
        <v>2</v>
      </c>
      <c r="R152" s="16" t="str">
        <f>CONCATENATE(B152,Q152)</f>
        <v>C</v>
      </c>
      <c r="S152" s="16"/>
    </row>
    <row r="153" spans="1:19" ht="15.6" x14ac:dyDescent="0.25">
      <c r="A153" s="185"/>
      <c r="B153" s="25"/>
      <c r="C153" s="21" t="str">
        <f ca="1">+CONCATENATE(I153," ",G153)</f>
        <v>d) 0</v>
      </c>
      <c r="D153" s="22"/>
      <c r="G153" s="34">
        <f ca="1">IF(J150="FIN","",LOOKUP(I149,DATOS!A:A,DATOS!M:M))</f>
        <v>0</v>
      </c>
      <c r="I153" s="31" t="s">
        <v>43</v>
      </c>
      <c r="K153" s="16"/>
      <c r="L153" s="16"/>
      <c r="M153" s="16"/>
      <c r="N153" s="16"/>
      <c r="O153" s="16"/>
      <c r="P153" s="16"/>
      <c r="Q153" s="17" t="s">
        <v>3</v>
      </c>
      <c r="R153" s="16" t="str">
        <f>CONCATENATE(B153,Q153)</f>
        <v>D</v>
      </c>
      <c r="S153" s="16"/>
    </row>
    <row r="154" spans="1:19" ht="15.6" x14ac:dyDescent="0.25">
      <c r="A154" s="9"/>
      <c r="B154" s="26"/>
      <c r="C154" s="23"/>
      <c r="D154" s="24"/>
      <c r="J154" s="15"/>
    </row>
    <row r="155" spans="1:19" ht="15.6" x14ac:dyDescent="0.25">
      <c r="A155" s="9"/>
      <c r="B155" s="27"/>
      <c r="C155" s="19" t="str">
        <f ca="1">+CONCATENATE(K155,".- ",G155)</f>
        <v>26.- 0</v>
      </c>
      <c r="D155" s="20"/>
      <c r="E155" s="9"/>
      <c r="F155" s="9"/>
      <c r="G155" s="36">
        <f ca="1">IF(J156="FIN","",LOOKUP(I155,DATOS!A:A,DATOS!G:G))</f>
        <v>0</v>
      </c>
      <c r="H155" s="36">
        <f ca="1">IF(J156="FIN",0,LOOKUP(I155,DATOS!A:A,DATOS!N:N))</f>
        <v>0</v>
      </c>
      <c r="I155" s="31">
        <f>+I149+1</f>
        <v>298</v>
      </c>
      <c r="J155" s="56">
        <f>IF(LOOKUP(I155,DATOS!A:A,DATOS!C:C)=0,J149,(LOOKUP(I155,DATOS!A:A,DATOS!C:C)))</f>
        <v>5</v>
      </c>
      <c r="K155" s="18">
        <f>+K149+1</f>
        <v>26</v>
      </c>
      <c r="L155" s="16" t="s">
        <v>31</v>
      </c>
      <c r="M155" s="16" t="s">
        <v>32</v>
      </c>
      <c r="N155" s="16" t="s">
        <v>37</v>
      </c>
      <c r="O155" s="16" t="s">
        <v>33</v>
      </c>
      <c r="P155" s="16" t="s">
        <v>34</v>
      </c>
      <c r="Q155" s="16" t="s">
        <v>35</v>
      </c>
      <c r="R155" s="16" t="str">
        <f ca="1">CONCATENATE("X",H155)</f>
        <v>X0</v>
      </c>
      <c r="S155" s="16" t="s">
        <v>36</v>
      </c>
    </row>
    <row r="156" spans="1:19" ht="15.6" x14ac:dyDescent="0.25">
      <c r="A156" s="185">
        <f ca="1">IF($E$2="X",0,IF(K157&gt;2,H155,K157))</f>
        <v>0</v>
      </c>
      <c r="B156" s="25"/>
      <c r="C156" s="21" t="str">
        <f ca="1">+CONCATENATE(I156," ",G156)</f>
        <v>a) 0</v>
      </c>
      <c r="D156" s="22"/>
      <c r="G156" s="34">
        <f ca="1">IF(J156="FIN","",LOOKUP(I155,DATOS!A:A,DATOS!J:J))</f>
        <v>0</v>
      </c>
      <c r="I156" s="31" t="s">
        <v>53</v>
      </c>
      <c r="J156" s="37" t="str">
        <f>IF(J150="FIN","FIN",IF(J155=J149,"","FIN"))</f>
        <v/>
      </c>
      <c r="K156" s="16" t="s">
        <v>5</v>
      </c>
      <c r="L156" s="16">
        <f ca="1">IF(M156&gt;0,0,P156)</f>
        <v>0</v>
      </c>
      <c r="M156" s="16">
        <f ca="1">IF(P157&gt;0,1,0)</f>
        <v>0</v>
      </c>
      <c r="N156" s="16">
        <f ca="1">IF(M156=1,-1/COUNTA(Q156:Q159),0)</f>
        <v>0</v>
      </c>
      <c r="O156" s="16">
        <f>COUNTA(B156:B159)</f>
        <v>0</v>
      </c>
      <c r="P156" s="16">
        <f ca="1">COUNTIF(R156:R159,R155)</f>
        <v>0</v>
      </c>
      <c r="Q156" s="17" t="s">
        <v>0</v>
      </c>
      <c r="R156" s="16" t="str">
        <f>CONCATENATE(B156,Q156)</f>
        <v>A</v>
      </c>
      <c r="S156" s="16">
        <f ca="1">IF(P156&gt;0,P156+O156,O156*3)</f>
        <v>0</v>
      </c>
    </row>
    <row r="157" spans="1:19" ht="15.6" x14ac:dyDescent="0.25">
      <c r="A157" s="185"/>
      <c r="B157" s="25"/>
      <c r="C157" s="21" t="str">
        <f ca="1">+CONCATENATE(I157," ",G157)</f>
        <v>b) 0</v>
      </c>
      <c r="D157" s="22"/>
      <c r="G157" s="34">
        <f ca="1">IF(J156="FIN","",LOOKUP(I155,DATOS!A:A,DATOS!K:K))</f>
        <v>0</v>
      </c>
      <c r="I157" s="31" t="s">
        <v>52</v>
      </c>
      <c r="K157" s="16">
        <f ca="1">S156</f>
        <v>0</v>
      </c>
      <c r="L157" s="16"/>
      <c r="M157" s="16"/>
      <c r="N157" s="16"/>
      <c r="O157" s="16"/>
      <c r="P157" s="16">
        <f ca="1">O156-P156</f>
        <v>0</v>
      </c>
      <c r="Q157" s="17" t="s">
        <v>1</v>
      </c>
      <c r="R157" s="16" t="str">
        <f>CONCATENATE(B157,Q157)</f>
        <v>B</v>
      </c>
      <c r="S157" s="16"/>
    </row>
    <row r="158" spans="1:19" ht="15.6" x14ac:dyDescent="0.25">
      <c r="A158" s="185"/>
      <c r="B158" s="25"/>
      <c r="C158" s="21" t="str">
        <f ca="1">+CONCATENATE(I158," ",G158)</f>
        <v>c) 0</v>
      </c>
      <c r="D158" s="22"/>
      <c r="G158" s="34">
        <f ca="1">IF(J156="FIN","",LOOKUP(I155,DATOS!A:A,DATOS!L:L))</f>
        <v>0</v>
      </c>
      <c r="I158" s="31" t="s">
        <v>51</v>
      </c>
      <c r="K158" s="16"/>
      <c r="L158" s="16"/>
      <c r="M158" s="16"/>
      <c r="N158" s="16"/>
      <c r="O158" s="16"/>
      <c r="P158" s="16"/>
      <c r="Q158" s="17" t="s">
        <v>2</v>
      </c>
      <c r="R158" s="16" t="str">
        <f>CONCATENATE(B158,Q158)</f>
        <v>C</v>
      </c>
      <c r="S158" s="16"/>
    </row>
    <row r="159" spans="1:19" ht="15.6" x14ac:dyDescent="0.25">
      <c r="A159" s="185"/>
      <c r="B159" s="25"/>
      <c r="C159" s="21" t="str">
        <f ca="1">+CONCATENATE(I159," ",G159)</f>
        <v>d) 0</v>
      </c>
      <c r="D159" s="22"/>
      <c r="G159" s="34">
        <f ca="1">IF(J156="FIN","",LOOKUP(I155,DATOS!A:A,DATOS!M:M))</f>
        <v>0</v>
      </c>
      <c r="I159" s="31" t="s">
        <v>43</v>
      </c>
      <c r="K159" s="16"/>
      <c r="L159" s="16"/>
      <c r="M159" s="16"/>
      <c r="N159" s="16"/>
      <c r="O159" s="16"/>
      <c r="P159" s="16"/>
      <c r="Q159" s="17" t="s">
        <v>3</v>
      </c>
      <c r="R159" s="16" t="str">
        <f>CONCATENATE(B159,Q159)</f>
        <v>D</v>
      </c>
      <c r="S159" s="16"/>
    </row>
    <row r="160" spans="1:19" ht="15.6" x14ac:dyDescent="0.25">
      <c r="A160" s="9"/>
      <c r="B160" s="26"/>
      <c r="C160" s="23"/>
      <c r="D160" s="24"/>
      <c r="J160" s="15"/>
    </row>
    <row r="161" spans="1:19" ht="15.6" x14ac:dyDescent="0.25">
      <c r="A161" s="9"/>
      <c r="B161" s="27"/>
      <c r="C161" s="19" t="str">
        <f ca="1">+CONCATENATE(K161,".- ",G161)</f>
        <v>27.- 0</v>
      </c>
      <c r="D161" s="20"/>
      <c r="E161" s="9"/>
      <c r="F161" s="9"/>
      <c r="G161" s="36">
        <f ca="1">IF(J162="FIN","",LOOKUP(I161,DATOS!A:A,DATOS!G:G))</f>
        <v>0</v>
      </c>
      <c r="H161" s="36">
        <f ca="1">IF(J162="FIN",0,LOOKUP(I161,DATOS!A:A,DATOS!N:N))</f>
        <v>0</v>
      </c>
      <c r="I161" s="31">
        <f>+I155+1</f>
        <v>299</v>
      </c>
      <c r="J161" s="56">
        <f>IF(LOOKUP(I161,DATOS!A:A,DATOS!C:C)=0,J155,(LOOKUP(I161,DATOS!A:A,DATOS!C:C)))</f>
        <v>5</v>
      </c>
      <c r="K161" s="18">
        <f>+K155+1</f>
        <v>27</v>
      </c>
      <c r="L161" s="16" t="s">
        <v>31</v>
      </c>
      <c r="M161" s="16" t="s">
        <v>32</v>
      </c>
      <c r="N161" s="16" t="s">
        <v>37</v>
      </c>
      <c r="O161" s="16" t="s">
        <v>33</v>
      </c>
      <c r="P161" s="16" t="s">
        <v>34</v>
      </c>
      <c r="Q161" s="16" t="s">
        <v>35</v>
      </c>
      <c r="R161" s="16" t="str">
        <f ca="1">CONCATENATE("X",H161)</f>
        <v>X0</v>
      </c>
      <c r="S161" s="16" t="s">
        <v>36</v>
      </c>
    </row>
    <row r="162" spans="1:19" ht="15.6" x14ac:dyDescent="0.25">
      <c r="A162" s="185">
        <f ca="1">IF($E$2="X",0,IF(K163&gt;2,H161,K163))</f>
        <v>0</v>
      </c>
      <c r="B162" s="25"/>
      <c r="C162" s="21" t="str">
        <f ca="1">+CONCATENATE(I162," ",G162)</f>
        <v>a) 0</v>
      </c>
      <c r="D162" s="22"/>
      <c r="G162" s="34">
        <f ca="1">IF(J162="FIN","",LOOKUP(I161,DATOS!A:A,DATOS!J:J))</f>
        <v>0</v>
      </c>
      <c r="I162" s="31" t="s">
        <v>53</v>
      </c>
      <c r="J162" s="37" t="str">
        <f>IF(J156="FIN","FIN",IF(J161=J155,"","FIN"))</f>
        <v/>
      </c>
      <c r="K162" s="16" t="s">
        <v>5</v>
      </c>
      <c r="L162" s="16">
        <f ca="1">IF(M162&gt;0,0,P162)</f>
        <v>0</v>
      </c>
      <c r="M162" s="16">
        <f ca="1">IF(P163&gt;0,1,0)</f>
        <v>0</v>
      </c>
      <c r="N162" s="16">
        <f ca="1">IF(M162=1,-1/COUNTA(Q162:Q165),0)</f>
        <v>0</v>
      </c>
      <c r="O162" s="16">
        <f>COUNTA(B162:B165)</f>
        <v>0</v>
      </c>
      <c r="P162" s="16">
        <f ca="1">COUNTIF(R162:R165,R161)</f>
        <v>0</v>
      </c>
      <c r="Q162" s="17" t="s">
        <v>0</v>
      </c>
      <c r="R162" s="16" t="str">
        <f>CONCATENATE(B162,Q162)</f>
        <v>A</v>
      </c>
      <c r="S162" s="16">
        <f ca="1">IF(P162&gt;0,P162+O162,O162*3)</f>
        <v>0</v>
      </c>
    </row>
    <row r="163" spans="1:19" ht="15.6" x14ac:dyDescent="0.25">
      <c r="A163" s="185"/>
      <c r="B163" s="25"/>
      <c r="C163" s="21" t="str">
        <f ca="1">+CONCATENATE(I163," ",G163)</f>
        <v>b) 0</v>
      </c>
      <c r="D163" s="22"/>
      <c r="G163" s="34">
        <f ca="1">IF(J162="FIN","",LOOKUP(I161,DATOS!A:A,DATOS!K:K))</f>
        <v>0</v>
      </c>
      <c r="I163" s="31" t="s">
        <v>52</v>
      </c>
      <c r="K163" s="16">
        <f ca="1">S162</f>
        <v>0</v>
      </c>
      <c r="L163" s="16"/>
      <c r="M163" s="16"/>
      <c r="N163" s="16"/>
      <c r="O163" s="16"/>
      <c r="P163" s="16">
        <f ca="1">O162-P162</f>
        <v>0</v>
      </c>
      <c r="Q163" s="17" t="s">
        <v>1</v>
      </c>
      <c r="R163" s="16" t="str">
        <f>CONCATENATE(B163,Q163)</f>
        <v>B</v>
      </c>
      <c r="S163" s="16"/>
    </row>
    <row r="164" spans="1:19" ht="15.6" x14ac:dyDescent="0.25">
      <c r="A164" s="185"/>
      <c r="B164" s="25"/>
      <c r="C164" s="21" t="str">
        <f ca="1">+CONCATENATE(I164," ",G164)</f>
        <v>c) 0</v>
      </c>
      <c r="D164" s="22"/>
      <c r="G164" s="34">
        <f ca="1">IF(J162="FIN","",LOOKUP(I161,DATOS!A:A,DATOS!L:L))</f>
        <v>0</v>
      </c>
      <c r="I164" s="31" t="s">
        <v>51</v>
      </c>
      <c r="K164" s="16"/>
      <c r="L164" s="16"/>
      <c r="M164" s="16"/>
      <c r="N164" s="16"/>
      <c r="O164" s="16"/>
      <c r="P164" s="16"/>
      <c r="Q164" s="17" t="s">
        <v>2</v>
      </c>
      <c r="R164" s="16" t="str">
        <f>CONCATENATE(B164,Q164)</f>
        <v>C</v>
      </c>
      <c r="S164" s="16"/>
    </row>
    <row r="165" spans="1:19" ht="15.6" x14ac:dyDescent="0.25">
      <c r="A165" s="185"/>
      <c r="B165" s="25"/>
      <c r="C165" s="21" t="str">
        <f ca="1">+CONCATENATE(I165," ",G165)</f>
        <v>d) 0</v>
      </c>
      <c r="D165" s="22"/>
      <c r="G165" s="34">
        <f ca="1">IF(J162="FIN","",LOOKUP(I161,DATOS!A:A,DATOS!M:M))</f>
        <v>0</v>
      </c>
      <c r="I165" s="31" t="s">
        <v>43</v>
      </c>
      <c r="K165" s="16"/>
      <c r="L165" s="16"/>
      <c r="M165" s="16"/>
      <c r="N165" s="16"/>
      <c r="O165" s="16"/>
      <c r="P165" s="16"/>
      <c r="Q165" s="17" t="s">
        <v>3</v>
      </c>
      <c r="R165" s="16" t="str">
        <f>CONCATENATE(B165,Q165)</f>
        <v>D</v>
      </c>
      <c r="S165" s="16"/>
    </row>
    <row r="166" spans="1:19" ht="15.6" x14ac:dyDescent="0.25">
      <c r="A166" s="9"/>
      <c r="B166" s="26"/>
      <c r="C166" s="23"/>
      <c r="D166" s="24"/>
      <c r="J166" s="15"/>
    </row>
    <row r="167" spans="1:19" ht="15.6" x14ac:dyDescent="0.25">
      <c r="A167" s="9"/>
      <c r="B167" s="27"/>
      <c r="C167" s="19" t="str">
        <f ca="1">+CONCATENATE(K167,".- ",G167)</f>
        <v>28.- 0</v>
      </c>
      <c r="D167" s="20"/>
      <c r="E167" s="9"/>
      <c r="F167" s="9"/>
      <c r="G167" s="36">
        <f ca="1">IF(J168="FIN","",LOOKUP(I167,DATOS!A:A,DATOS!G:G))</f>
        <v>0</v>
      </c>
      <c r="H167" s="36">
        <f ca="1">IF(J168="FIN",0,LOOKUP(I167,DATOS!A:A,DATOS!N:N))</f>
        <v>0</v>
      </c>
      <c r="I167" s="31">
        <f>+I161+1</f>
        <v>300</v>
      </c>
      <c r="J167" s="56">
        <f>IF(LOOKUP(I167,DATOS!A:A,DATOS!C:C)=0,J161,(LOOKUP(I167,DATOS!A:A,DATOS!C:C)))</f>
        <v>5</v>
      </c>
      <c r="K167" s="18">
        <f>+K161+1</f>
        <v>28</v>
      </c>
      <c r="L167" s="16" t="s">
        <v>31</v>
      </c>
      <c r="M167" s="16" t="s">
        <v>32</v>
      </c>
      <c r="N167" s="16" t="s">
        <v>37</v>
      </c>
      <c r="O167" s="16" t="s">
        <v>33</v>
      </c>
      <c r="P167" s="16" t="s">
        <v>34</v>
      </c>
      <c r="Q167" s="16" t="s">
        <v>35</v>
      </c>
      <c r="R167" s="16" t="str">
        <f ca="1">CONCATENATE("X",H167)</f>
        <v>X0</v>
      </c>
      <c r="S167" s="16" t="s">
        <v>36</v>
      </c>
    </row>
    <row r="168" spans="1:19" ht="15.6" x14ac:dyDescent="0.25">
      <c r="A168" s="185">
        <f ca="1">IF($E$2="X",0,IF(K169&gt;2,H167,K169))</f>
        <v>0</v>
      </c>
      <c r="B168" s="25"/>
      <c r="C168" s="21" t="str">
        <f ca="1">+CONCATENATE(I168," ",G168)</f>
        <v>a) 0</v>
      </c>
      <c r="D168" s="22"/>
      <c r="G168" s="34">
        <f ca="1">IF(J168="FIN","",LOOKUP(I167,DATOS!A:A,DATOS!J:J))</f>
        <v>0</v>
      </c>
      <c r="I168" s="31" t="s">
        <v>53</v>
      </c>
      <c r="J168" s="37" t="str">
        <f>IF(J162="FIN","FIN",IF(J167=J161,"","FIN"))</f>
        <v/>
      </c>
      <c r="K168" s="16" t="s">
        <v>5</v>
      </c>
      <c r="L168" s="16">
        <f ca="1">IF(M168&gt;0,0,P168)</f>
        <v>0</v>
      </c>
      <c r="M168" s="16">
        <f ca="1">IF(P169&gt;0,1,0)</f>
        <v>0</v>
      </c>
      <c r="N168" s="16">
        <f ca="1">IF(M168=1,-1/COUNTA(Q168:Q171),0)</f>
        <v>0</v>
      </c>
      <c r="O168" s="16">
        <f>COUNTA(B168:B171)</f>
        <v>0</v>
      </c>
      <c r="P168" s="16">
        <f ca="1">COUNTIF(R168:R171,R167)</f>
        <v>0</v>
      </c>
      <c r="Q168" s="17" t="s">
        <v>0</v>
      </c>
      <c r="R168" s="16" t="str">
        <f>CONCATENATE(B168,Q168)</f>
        <v>A</v>
      </c>
      <c r="S168" s="16">
        <f ca="1">IF(P168&gt;0,P168+O168,O168*3)</f>
        <v>0</v>
      </c>
    </row>
    <row r="169" spans="1:19" ht="15.6" x14ac:dyDescent="0.25">
      <c r="A169" s="185"/>
      <c r="B169" s="25"/>
      <c r="C169" s="21" t="str">
        <f ca="1">+CONCATENATE(I169," ",G169)</f>
        <v>b) 0</v>
      </c>
      <c r="D169" s="22"/>
      <c r="G169" s="34">
        <f ca="1">IF(J168="FIN","",LOOKUP(I167,DATOS!A:A,DATOS!K:K))</f>
        <v>0</v>
      </c>
      <c r="I169" s="31" t="s">
        <v>52</v>
      </c>
      <c r="K169" s="16">
        <f ca="1">S168</f>
        <v>0</v>
      </c>
      <c r="L169" s="16"/>
      <c r="M169" s="16"/>
      <c r="N169" s="16"/>
      <c r="O169" s="16"/>
      <c r="P169" s="16">
        <f ca="1">O168-P168</f>
        <v>0</v>
      </c>
      <c r="Q169" s="17" t="s">
        <v>1</v>
      </c>
      <c r="R169" s="16" t="str">
        <f>CONCATENATE(B169,Q169)</f>
        <v>B</v>
      </c>
      <c r="S169" s="16"/>
    </row>
    <row r="170" spans="1:19" ht="15.6" x14ac:dyDescent="0.25">
      <c r="A170" s="185"/>
      <c r="B170" s="25"/>
      <c r="C170" s="21" t="str">
        <f ca="1">+CONCATENATE(I170," ",G170)</f>
        <v>c) 0</v>
      </c>
      <c r="D170" s="22"/>
      <c r="G170" s="34">
        <f ca="1">IF(J168="FIN","",LOOKUP(I167,DATOS!A:A,DATOS!L:L))</f>
        <v>0</v>
      </c>
      <c r="I170" s="31" t="s">
        <v>51</v>
      </c>
      <c r="K170" s="16"/>
      <c r="L170" s="16"/>
      <c r="M170" s="16"/>
      <c r="N170" s="16"/>
      <c r="O170" s="16"/>
      <c r="P170" s="16"/>
      <c r="Q170" s="17" t="s">
        <v>2</v>
      </c>
      <c r="R170" s="16" t="str">
        <f>CONCATENATE(B170,Q170)</f>
        <v>C</v>
      </c>
      <c r="S170" s="16"/>
    </row>
    <row r="171" spans="1:19" ht="15.6" x14ac:dyDescent="0.25">
      <c r="A171" s="185"/>
      <c r="B171" s="25"/>
      <c r="C171" s="21" t="str">
        <f ca="1">+CONCATENATE(I171," ",G171)</f>
        <v>d) 0</v>
      </c>
      <c r="D171" s="22"/>
      <c r="G171" s="34">
        <f ca="1">IF(J168="FIN","",LOOKUP(I167,DATOS!A:A,DATOS!M:M))</f>
        <v>0</v>
      </c>
      <c r="I171" s="31" t="s">
        <v>43</v>
      </c>
      <c r="K171" s="16"/>
      <c r="L171" s="16"/>
      <c r="M171" s="16"/>
      <c r="N171" s="16"/>
      <c r="O171" s="16"/>
      <c r="P171" s="16"/>
      <c r="Q171" s="17" t="s">
        <v>3</v>
      </c>
      <c r="R171" s="16" t="str">
        <f>CONCATENATE(B171,Q171)</f>
        <v>D</v>
      </c>
      <c r="S171" s="16"/>
    </row>
    <row r="172" spans="1:19" ht="15.6" x14ac:dyDescent="0.25">
      <c r="A172" s="9"/>
      <c r="B172" s="26"/>
      <c r="C172" s="23"/>
      <c r="D172" s="24"/>
      <c r="J172" s="15"/>
    </row>
    <row r="173" spans="1:19" ht="15.6" x14ac:dyDescent="0.25">
      <c r="A173" s="9"/>
      <c r="B173" s="27"/>
      <c r="C173" s="19" t="str">
        <f ca="1">+CONCATENATE(K173,".- ",G173)</f>
        <v>29.- 0</v>
      </c>
      <c r="D173" s="20"/>
      <c r="E173" s="9"/>
      <c r="F173" s="9"/>
      <c r="G173" s="36">
        <f ca="1">IF(J174="FIN","",LOOKUP(I173,DATOS!A:A,DATOS!G:G))</f>
        <v>0</v>
      </c>
      <c r="H173" s="36">
        <f ca="1">IF(J174="FIN",0,LOOKUP(I173,DATOS!A:A,DATOS!N:N))</f>
        <v>0</v>
      </c>
      <c r="I173" s="31">
        <f>+I167+1</f>
        <v>301</v>
      </c>
      <c r="J173" s="56">
        <f>IF(LOOKUP(I173,DATOS!A:A,DATOS!C:C)=0,J167,(LOOKUP(I173,DATOS!A:A,DATOS!C:C)))</f>
        <v>5</v>
      </c>
      <c r="K173" s="18">
        <f>+K167+1</f>
        <v>29</v>
      </c>
      <c r="L173" s="16" t="s">
        <v>31</v>
      </c>
      <c r="M173" s="16" t="s">
        <v>32</v>
      </c>
      <c r="N173" s="16" t="s">
        <v>37</v>
      </c>
      <c r="O173" s="16" t="s">
        <v>33</v>
      </c>
      <c r="P173" s="16" t="s">
        <v>34</v>
      </c>
      <c r="Q173" s="16" t="s">
        <v>35</v>
      </c>
      <c r="R173" s="16" t="str">
        <f ca="1">CONCATENATE("X",H173)</f>
        <v>X0</v>
      </c>
      <c r="S173" s="16" t="s">
        <v>36</v>
      </c>
    </row>
    <row r="174" spans="1:19" ht="15.6" x14ac:dyDescent="0.25">
      <c r="A174" s="185">
        <f ca="1">IF($E$2="X",0,IF(K175&gt;2,H173,K175))</f>
        <v>0</v>
      </c>
      <c r="B174" s="25"/>
      <c r="C174" s="21" t="str">
        <f ca="1">+CONCATENATE(I174," ",G174)</f>
        <v>a) 0</v>
      </c>
      <c r="D174" s="22"/>
      <c r="G174" s="34">
        <f ca="1">IF(J174="FIN","",LOOKUP(I173,DATOS!A:A,DATOS!J:J))</f>
        <v>0</v>
      </c>
      <c r="I174" s="31" t="s">
        <v>53</v>
      </c>
      <c r="J174" s="37" t="str">
        <f>IF(J168="FIN","FIN",IF(J173=J167,"","FIN"))</f>
        <v/>
      </c>
      <c r="K174" s="16" t="s">
        <v>5</v>
      </c>
      <c r="L174" s="16">
        <f ca="1">IF(M174&gt;0,0,P174)</f>
        <v>0</v>
      </c>
      <c r="M174" s="16">
        <f ca="1">IF(P175&gt;0,1,0)</f>
        <v>0</v>
      </c>
      <c r="N174" s="16">
        <f ca="1">IF(M174=1,-1/COUNTA(Q174:Q177),0)</f>
        <v>0</v>
      </c>
      <c r="O174" s="16">
        <f>COUNTA(B174:B177)</f>
        <v>0</v>
      </c>
      <c r="P174" s="16">
        <f ca="1">COUNTIF(R174:R177,R173)</f>
        <v>0</v>
      </c>
      <c r="Q174" s="17" t="s">
        <v>0</v>
      </c>
      <c r="R174" s="16" t="str">
        <f>CONCATENATE(B174,Q174)</f>
        <v>A</v>
      </c>
      <c r="S174" s="16">
        <f ca="1">IF(P174&gt;0,P174+O174,O174*3)</f>
        <v>0</v>
      </c>
    </row>
    <row r="175" spans="1:19" ht="15.6" x14ac:dyDescent="0.25">
      <c r="A175" s="185"/>
      <c r="B175" s="25"/>
      <c r="C175" s="21" t="str">
        <f ca="1">+CONCATENATE(I175," ",G175)</f>
        <v>b) 0</v>
      </c>
      <c r="D175" s="22"/>
      <c r="G175" s="34">
        <f ca="1">IF(J174="FIN","",LOOKUP(I173,DATOS!A:A,DATOS!K:K))</f>
        <v>0</v>
      </c>
      <c r="I175" s="31" t="s">
        <v>52</v>
      </c>
      <c r="K175" s="16">
        <f ca="1">S174</f>
        <v>0</v>
      </c>
      <c r="L175" s="16"/>
      <c r="M175" s="16"/>
      <c r="N175" s="16"/>
      <c r="O175" s="16"/>
      <c r="P175" s="16">
        <f ca="1">O174-P174</f>
        <v>0</v>
      </c>
      <c r="Q175" s="17" t="s">
        <v>1</v>
      </c>
      <c r="R175" s="16" t="str">
        <f>CONCATENATE(B175,Q175)</f>
        <v>B</v>
      </c>
      <c r="S175" s="16"/>
    </row>
    <row r="176" spans="1:19" ht="15.6" x14ac:dyDescent="0.25">
      <c r="A176" s="185"/>
      <c r="B176" s="25"/>
      <c r="C176" s="21" t="str">
        <f ca="1">+CONCATENATE(I176," ",G176)</f>
        <v>c) 0</v>
      </c>
      <c r="D176" s="22"/>
      <c r="G176" s="34">
        <f ca="1">IF(J174="FIN","",LOOKUP(I173,DATOS!A:A,DATOS!L:L))</f>
        <v>0</v>
      </c>
      <c r="I176" s="31" t="s">
        <v>51</v>
      </c>
      <c r="K176" s="16"/>
      <c r="L176" s="16"/>
      <c r="M176" s="16"/>
      <c r="N176" s="16"/>
      <c r="O176" s="16"/>
      <c r="P176" s="16"/>
      <c r="Q176" s="17" t="s">
        <v>2</v>
      </c>
      <c r="R176" s="16" t="str">
        <f>CONCATENATE(B176,Q176)</f>
        <v>C</v>
      </c>
      <c r="S176" s="16"/>
    </row>
    <row r="177" spans="1:19" ht="15.6" x14ac:dyDescent="0.25">
      <c r="A177" s="185"/>
      <c r="B177" s="25"/>
      <c r="C177" s="21" t="str">
        <f ca="1">+CONCATENATE(I177," ",G177)</f>
        <v>d) 0</v>
      </c>
      <c r="D177" s="22"/>
      <c r="G177" s="34">
        <f ca="1">IF(J174="FIN","",LOOKUP(I173,DATOS!A:A,DATOS!M:M))</f>
        <v>0</v>
      </c>
      <c r="I177" s="31" t="s">
        <v>43</v>
      </c>
      <c r="K177" s="16"/>
      <c r="L177" s="16"/>
      <c r="M177" s="16"/>
      <c r="N177" s="16"/>
      <c r="O177" s="16"/>
      <c r="P177" s="16"/>
      <c r="Q177" s="17" t="s">
        <v>3</v>
      </c>
      <c r="R177" s="16" t="str">
        <f>CONCATENATE(B177,Q177)</f>
        <v>D</v>
      </c>
      <c r="S177" s="16"/>
    </row>
    <row r="178" spans="1:19" ht="15.6" x14ac:dyDescent="0.25">
      <c r="A178" s="9"/>
      <c r="B178" s="26"/>
      <c r="C178" s="23"/>
      <c r="D178" s="24"/>
      <c r="J178" s="15"/>
    </row>
    <row r="179" spans="1:19" ht="15.6" x14ac:dyDescent="0.25">
      <c r="A179" s="9"/>
      <c r="B179" s="27"/>
      <c r="C179" s="19" t="str">
        <f ca="1">+CONCATENATE(K179,".- ",G179)</f>
        <v>30.- 0</v>
      </c>
      <c r="D179" s="20"/>
      <c r="E179" s="9"/>
      <c r="F179" s="9"/>
      <c r="G179" s="36">
        <f ca="1">IF(J180="FIN","",LOOKUP(I179,DATOS!A:A,DATOS!G:G))</f>
        <v>0</v>
      </c>
      <c r="H179" s="36">
        <f ca="1">IF(J180="FIN",0,LOOKUP(I179,DATOS!A:A,DATOS!N:N))</f>
        <v>0</v>
      </c>
      <c r="I179" s="31">
        <f>+I173+1</f>
        <v>302</v>
      </c>
      <c r="J179" s="56">
        <f>IF(LOOKUP(I179,DATOS!A:A,DATOS!C:C)=0,J173,(LOOKUP(I179,DATOS!A:A,DATOS!C:C)))</f>
        <v>5</v>
      </c>
      <c r="K179" s="18">
        <f>+K173+1</f>
        <v>30</v>
      </c>
      <c r="L179" s="16" t="s">
        <v>31</v>
      </c>
      <c r="M179" s="16" t="s">
        <v>32</v>
      </c>
      <c r="N179" s="16" t="s">
        <v>37</v>
      </c>
      <c r="O179" s="16" t="s">
        <v>33</v>
      </c>
      <c r="P179" s="16" t="s">
        <v>34</v>
      </c>
      <c r="Q179" s="16" t="s">
        <v>35</v>
      </c>
      <c r="R179" s="16" t="str">
        <f ca="1">CONCATENATE("X",H179)</f>
        <v>X0</v>
      </c>
      <c r="S179" s="16" t="s">
        <v>36</v>
      </c>
    </row>
    <row r="180" spans="1:19" ht="15.6" x14ac:dyDescent="0.25">
      <c r="A180" s="185">
        <f ca="1">IF($E$2="X",0,IF(K181&gt;2,H179,K181))</f>
        <v>0</v>
      </c>
      <c r="B180" s="25"/>
      <c r="C180" s="21" t="str">
        <f ca="1">+CONCATENATE(I180," ",G180)</f>
        <v>a) 0</v>
      </c>
      <c r="D180" s="22"/>
      <c r="G180" s="34">
        <f ca="1">IF(J180="FIN","",LOOKUP(I179,DATOS!A:A,DATOS!J:J))</f>
        <v>0</v>
      </c>
      <c r="I180" s="31" t="s">
        <v>53</v>
      </c>
      <c r="J180" s="37" t="str">
        <f>IF(J174="FIN","FIN",IF(J179=J173,"","FIN"))</f>
        <v/>
      </c>
      <c r="K180" s="16" t="s">
        <v>5</v>
      </c>
      <c r="L180" s="16">
        <f ca="1">IF(M180&gt;0,0,P180)</f>
        <v>0</v>
      </c>
      <c r="M180" s="16">
        <f ca="1">IF(P181&gt;0,1,0)</f>
        <v>0</v>
      </c>
      <c r="N180" s="16">
        <f ca="1">IF(M180=1,-1/COUNTA(Q180:Q183),0)</f>
        <v>0</v>
      </c>
      <c r="O180" s="16">
        <f>COUNTA(B180:B183)</f>
        <v>0</v>
      </c>
      <c r="P180" s="16">
        <f ca="1">COUNTIF(R180:R183,R179)</f>
        <v>0</v>
      </c>
      <c r="Q180" s="17" t="s">
        <v>0</v>
      </c>
      <c r="R180" s="16" t="str">
        <f>CONCATENATE(B180,Q180)</f>
        <v>A</v>
      </c>
      <c r="S180" s="16">
        <f ca="1">IF(P180&gt;0,P180+O180,O180*3)</f>
        <v>0</v>
      </c>
    </row>
    <row r="181" spans="1:19" ht="15.6" x14ac:dyDescent="0.25">
      <c r="A181" s="185"/>
      <c r="B181" s="25"/>
      <c r="C181" s="21" t="str">
        <f ca="1">+CONCATENATE(I181," ",G181)</f>
        <v>b) 0</v>
      </c>
      <c r="D181" s="22"/>
      <c r="G181" s="34">
        <f ca="1">IF(J180="FIN","",LOOKUP(I179,DATOS!A:A,DATOS!K:K))</f>
        <v>0</v>
      </c>
      <c r="I181" s="31" t="s">
        <v>52</v>
      </c>
      <c r="K181" s="16">
        <f ca="1">S180</f>
        <v>0</v>
      </c>
      <c r="L181" s="16"/>
      <c r="M181" s="16"/>
      <c r="N181" s="16"/>
      <c r="O181" s="16"/>
      <c r="P181" s="16">
        <f ca="1">O180-P180</f>
        <v>0</v>
      </c>
      <c r="Q181" s="17" t="s">
        <v>1</v>
      </c>
      <c r="R181" s="16" t="str">
        <f>CONCATENATE(B181,Q181)</f>
        <v>B</v>
      </c>
      <c r="S181" s="16"/>
    </row>
    <row r="182" spans="1:19" ht="15.6" x14ac:dyDescent="0.25">
      <c r="A182" s="185"/>
      <c r="B182" s="25"/>
      <c r="C182" s="21" t="str">
        <f ca="1">+CONCATENATE(I182," ",G182)</f>
        <v>c) 0</v>
      </c>
      <c r="D182" s="22"/>
      <c r="G182" s="34">
        <f ca="1">IF(J180="FIN","",LOOKUP(I179,DATOS!A:A,DATOS!L:L))</f>
        <v>0</v>
      </c>
      <c r="I182" s="31" t="s">
        <v>51</v>
      </c>
      <c r="K182" s="16"/>
      <c r="L182" s="16"/>
      <c r="M182" s="16"/>
      <c r="N182" s="16"/>
      <c r="O182" s="16"/>
      <c r="P182" s="16"/>
      <c r="Q182" s="17" t="s">
        <v>2</v>
      </c>
      <c r="R182" s="16" t="str">
        <f>CONCATENATE(B182,Q182)</f>
        <v>C</v>
      </c>
      <c r="S182" s="16"/>
    </row>
    <row r="183" spans="1:19" ht="15.6" x14ac:dyDescent="0.25">
      <c r="A183" s="185"/>
      <c r="B183" s="25"/>
      <c r="C183" s="21" t="str">
        <f ca="1">+CONCATENATE(I183," ",G183)</f>
        <v>d) 0</v>
      </c>
      <c r="D183" s="22"/>
      <c r="G183" s="34">
        <f ca="1">IF(J180="FIN","",LOOKUP(I179,DATOS!A:A,DATOS!M:M))</f>
        <v>0</v>
      </c>
      <c r="I183" s="31" t="s">
        <v>43</v>
      </c>
      <c r="K183" s="16"/>
      <c r="L183" s="16"/>
      <c r="M183" s="16"/>
      <c r="N183" s="16"/>
      <c r="O183" s="16"/>
      <c r="P183" s="16"/>
      <c r="Q183" s="17" t="s">
        <v>3</v>
      </c>
      <c r="R183" s="16" t="str">
        <f>CONCATENATE(B183,Q183)</f>
        <v>D</v>
      </c>
      <c r="S183" s="16"/>
    </row>
    <row r="184" spans="1:19" ht="15.6" x14ac:dyDescent="0.25">
      <c r="A184" s="9"/>
      <c r="B184" s="26"/>
      <c r="C184" s="23"/>
      <c r="D184" s="24"/>
      <c r="J184" s="15"/>
    </row>
    <row r="185" spans="1:19" ht="15.6" x14ac:dyDescent="0.25">
      <c r="A185" s="9"/>
      <c r="B185" s="27"/>
      <c r="C185" s="19" t="str">
        <f ca="1">+CONCATENATE(K185,".- ",G185)</f>
        <v>31.- 0</v>
      </c>
      <c r="D185" s="20"/>
      <c r="E185" s="9"/>
      <c r="F185" s="9"/>
      <c r="G185" s="36">
        <f ca="1">IF(J186="FIN","",LOOKUP(I185,DATOS!A:A,DATOS!G:G))</f>
        <v>0</v>
      </c>
      <c r="H185" s="36">
        <f ca="1">IF(J186="FIN",0,LOOKUP(I185,DATOS!A:A,DATOS!N:N))</f>
        <v>0</v>
      </c>
      <c r="I185" s="31">
        <f>+I179+1</f>
        <v>303</v>
      </c>
      <c r="J185" s="56">
        <f>IF(LOOKUP(I185,DATOS!A:A,DATOS!C:C)=0,J179,(LOOKUP(I185,DATOS!A:A,DATOS!C:C)))</f>
        <v>5</v>
      </c>
      <c r="K185" s="18">
        <f>+K179+1</f>
        <v>31</v>
      </c>
      <c r="L185" s="16" t="s">
        <v>31</v>
      </c>
      <c r="M185" s="16" t="s">
        <v>32</v>
      </c>
      <c r="N185" s="16" t="s">
        <v>37</v>
      </c>
      <c r="O185" s="16" t="s">
        <v>33</v>
      </c>
      <c r="P185" s="16" t="s">
        <v>34</v>
      </c>
      <c r="Q185" s="16" t="s">
        <v>35</v>
      </c>
      <c r="R185" s="16" t="str">
        <f ca="1">CONCATENATE("X",H185)</f>
        <v>X0</v>
      </c>
      <c r="S185" s="16" t="s">
        <v>36</v>
      </c>
    </row>
    <row r="186" spans="1:19" ht="15.6" x14ac:dyDescent="0.25">
      <c r="A186" s="185">
        <f ca="1">IF($E$2="X",0,IF(K187&gt;2,H185,K187))</f>
        <v>0</v>
      </c>
      <c r="B186" s="25"/>
      <c r="C186" s="21" t="str">
        <f ca="1">+CONCATENATE(I186," ",G186)</f>
        <v>a) 0</v>
      </c>
      <c r="D186" s="22"/>
      <c r="G186" s="34">
        <f ca="1">IF(J186="FIN","",LOOKUP(I185,DATOS!A:A,DATOS!J:J))</f>
        <v>0</v>
      </c>
      <c r="I186" s="31" t="s">
        <v>53</v>
      </c>
      <c r="J186" s="37" t="str">
        <f>IF(J180="FIN","FIN",IF(J185=J179,"","FIN"))</f>
        <v/>
      </c>
      <c r="K186" s="16" t="s">
        <v>5</v>
      </c>
      <c r="L186" s="16">
        <f ca="1">IF(M186&gt;0,0,P186)</f>
        <v>0</v>
      </c>
      <c r="M186" s="16">
        <f ca="1">IF(P187&gt;0,1,0)</f>
        <v>0</v>
      </c>
      <c r="N186" s="16">
        <f ca="1">IF(M186=1,-1/COUNTA(Q186:Q189),0)</f>
        <v>0</v>
      </c>
      <c r="O186" s="16">
        <f>COUNTA(B186:B189)</f>
        <v>0</v>
      </c>
      <c r="P186" s="16">
        <f ca="1">COUNTIF(R186:R189,R185)</f>
        <v>0</v>
      </c>
      <c r="Q186" s="17" t="s">
        <v>0</v>
      </c>
      <c r="R186" s="16" t="str">
        <f>CONCATENATE(B186,Q186)</f>
        <v>A</v>
      </c>
      <c r="S186" s="16">
        <f ca="1">IF(P186&gt;0,P186+O186,O186*3)</f>
        <v>0</v>
      </c>
    </row>
    <row r="187" spans="1:19" ht="15.6" x14ac:dyDescent="0.25">
      <c r="A187" s="185"/>
      <c r="B187" s="25"/>
      <c r="C187" s="21" t="str">
        <f ca="1">+CONCATENATE(I187," ",G187)</f>
        <v>b) 0</v>
      </c>
      <c r="D187" s="22"/>
      <c r="G187" s="34">
        <f ca="1">IF(J186="FIN","",LOOKUP(I185,DATOS!A:A,DATOS!K:K))</f>
        <v>0</v>
      </c>
      <c r="I187" s="31" t="s">
        <v>52</v>
      </c>
      <c r="K187" s="16">
        <f ca="1">S186</f>
        <v>0</v>
      </c>
      <c r="L187" s="16"/>
      <c r="M187" s="16"/>
      <c r="N187" s="16"/>
      <c r="O187" s="16"/>
      <c r="P187" s="16">
        <f ca="1">O186-P186</f>
        <v>0</v>
      </c>
      <c r="Q187" s="17" t="s">
        <v>1</v>
      </c>
      <c r="R187" s="16" t="str">
        <f>CONCATENATE(B187,Q187)</f>
        <v>B</v>
      </c>
      <c r="S187" s="16"/>
    </row>
    <row r="188" spans="1:19" ht="15.6" x14ac:dyDescent="0.25">
      <c r="A188" s="185"/>
      <c r="B188" s="25"/>
      <c r="C188" s="21" t="str">
        <f ca="1">+CONCATENATE(I188," ",G188)</f>
        <v>c) 0</v>
      </c>
      <c r="D188" s="22"/>
      <c r="G188" s="34">
        <f ca="1">IF(J186="FIN","",LOOKUP(I185,DATOS!A:A,DATOS!L:L))</f>
        <v>0</v>
      </c>
      <c r="I188" s="31" t="s">
        <v>51</v>
      </c>
      <c r="K188" s="16"/>
      <c r="L188" s="16"/>
      <c r="M188" s="16"/>
      <c r="N188" s="16"/>
      <c r="O188" s="16"/>
      <c r="P188" s="16"/>
      <c r="Q188" s="17" t="s">
        <v>2</v>
      </c>
      <c r="R188" s="16" t="str">
        <f>CONCATENATE(B188,Q188)</f>
        <v>C</v>
      </c>
      <c r="S188" s="16"/>
    </row>
    <row r="189" spans="1:19" ht="15.6" x14ac:dyDescent="0.25">
      <c r="A189" s="185"/>
      <c r="B189" s="25"/>
      <c r="C189" s="21" t="str">
        <f ca="1">+CONCATENATE(I189," ",G189)</f>
        <v>d) 0</v>
      </c>
      <c r="D189" s="22"/>
      <c r="G189" s="34">
        <f ca="1">IF(J186="FIN","",LOOKUP(I185,DATOS!A:A,DATOS!M:M))</f>
        <v>0</v>
      </c>
      <c r="I189" s="31" t="s">
        <v>43</v>
      </c>
      <c r="K189" s="16"/>
      <c r="L189" s="16"/>
      <c r="M189" s="16"/>
      <c r="N189" s="16"/>
      <c r="O189" s="16"/>
      <c r="P189" s="16"/>
      <c r="Q189" s="17" t="s">
        <v>3</v>
      </c>
      <c r="R189" s="16" t="str">
        <f>CONCATENATE(B189,Q189)</f>
        <v>D</v>
      </c>
      <c r="S189" s="16"/>
    </row>
    <row r="190" spans="1:19" ht="15.6" x14ac:dyDescent="0.25">
      <c r="A190" s="9"/>
      <c r="B190" s="26"/>
      <c r="C190" s="23"/>
      <c r="D190" s="24"/>
      <c r="J190" s="15"/>
    </row>
    <row r="191" spans="1:19" ht="15.6" x14ac:dyDescent="0.25">
      <c r="A191" s="9"/>
      <c r="B191" s="27"/>
      <c r="C191" s="19" t="str">
        <f ca="1">+CONCATENATE(K191,".- ",G191)</f>
        <v>32.- 0</v>
      </c>
      <c r="D191" s="20"/>
      <c r="E191" s="9"/>
      <c r="F191" s="9"/>
      <c r="G191" s="36">
        <f ca="1">IF(J192="FIN","",LOOKUP(I191,DATOS!A:A,DATOS!G:G))</f>
        <v>0</v>
      </c>
      <c r="H191" s="36">
        <f ca="1">IF(J192="FIN",0,LOOKUP(I191,DATOS!A:A,DATOS!N:N))</f>
        <v>0</v>
      </c>
      <c r="I191" s="31">
        <f>+I185+1</f>
        <v>304</v>
      </c>
      <c r="J191" s="56">
        <f>IF(LOOKUP(I191,DATOS!A:A,DATOS!C:C)=0,J185,(LOOKUP(I191,DATOS!A:A,DATOS!C:C)))</f>
        <v>5</v>
      </c>
      <c r="K191" s="18">
        <f>+K185+1</f>
        <v>32</v>
      </c>
      <c r="L191" s="16" t="s">
        <v>31</v>
      </c>
      <c r="M191" s="16" t="s">
        <v>32</v>
      </c>
      <c r="N191" s="16" t="s">
        <v>37</v>
      </c>
      <c r="O191" s="16" t="s">
        <v>33</v>
      </c>
      <c r="P191" s="16" t="s">
        <v>34</v>
      </c>
      <c r="Q191" s="16" t="s">
        <v>35</v>
      </c>
      <c r="R191" s="16" t="str">
        <f ca="1">CONCATENATE("X",H191)</f>
        <v>X0</v>
      </c>
      <c r="S191" s="16" t="s">
        <v>36</v>
      </c>
    </row>
    <row r="192" spans="1:19" ht="15.6" x14ac:dyDescent="0.25">
      <c r="A192" s="185">
        <f ca="1">IF($E$2="X",0,IF(K193&gt;2,H191,K193))</f>
        <v>0</v>
      </c>
      <c r="B192" s="25"/>
      <c r="C192" s="21" t="str">
        <f ca="1">+CONCATENATE(I192," ",G192)</f>
        <v>a) 0</v>
      </c>
      <c r="D192" s="22"/>
      <c r="G192" s="34">
        <f ca="1">IF(J192="FIN","",LOOKUP(I191,DATOS!A:A,DATOS!J:J))</f>
        <v>0</v>
      </c>
      <c r="I192" s="31" t="s">
        <v>53</v>
      </c>
      <c r="J192" s="37" t="str">
        <f>IF(J186="FIN","FIN",IF(J191=J185,"","FIN"))</f>
        <v/>
      </c>
      <c r="K192" s="16" t="s">
        <v>5</v>
      </c>
      <c r="L192" s="16">
        <f ca="1">IF(M192&gt;0,0,P192)</f>
        <v>0</v>
      </c>
      <c r="M192" s="16">
        <f ca="1">IF(P193&gt;0,1,0)</f>
        <v>0</v>
      </c>
      <c r="N192" s="16">
        <f ca="1">IF(M192=1,-1/COUNTA(Q192:Q195),0)</f>
        <v>0</v>
      </c>
      <c r="O192" s="16">
        <f>COUNTA(B192:B195)</f>
        <v>0</v>
      </c>
      <c r="P192" s="16">
        <f ca="1">COUNTIF(R192:R195,R191)</f>
        <v>0</v>
      </c>
      <c r="Q192" s="17" t="s">
        <v>0</v>
      </c>
      <c r="R192" s="16" t="str">
        <f>CONCATENATE(B192,Q192)</f>
        <v>A</v>
      </c>
      <c r="S192" s="16">
        <f ca="1">IF(P192&gt;0,P192+O192,O192*3)</f>
        <v>0</v>
      </c>
    </row>
    <row r="193" spans="1:19" ht="15.6" x14ac:dyDescent="0.25">
      <c r="A193" s="185"/>
      <c r="B193" s="25"/>
      <c r="C193" s="21" t="str">
        <f ca="1">+CONCATENATE(I193," ",G193)</f>
        <v>b) 0</v>
      </c>
      <c r="D193" s="22"/>
      <c r="G193" s="34">
        <f ca="1">IF(J192="FIN","",LOOKUP(I191,DATOS!A:A,DATOS!K:K))</f>
        <v>0</v>
      </c>
      <c r="I193" s="31" t="s">
        <v>52</v>
      </c>
      <c r="K193" s="16">
        <f ca="1">S192</f>
        <v>0</v>
      </c>
      <c r="L193" s="16"/>
      <c r="M193" s="16"/>
      <c r="N193" s="16"/>
      <c r="O193" s="16"/>
      <c r="P193" s="16">
        <f ca="1">O192-P192</f>
        <v>0</v>
      </c>
      <c r="Q193" s="17" t="s">
        <v>1</v>
      </c>
      <c r="R193" s="16" t="str">
        <f>CONCATENATE(B193,Q193)</f>
        <v>B</v>
      </c>
      <c r="S193" s="16"/>
    </row>
    <row r="194" spans="1:19" ht="15.6" x14ac:dyDescent="0.25">
      <c r="A194" s="185"/>
      <c r="B194" s="25"/>
      <c r="C194" s="21" t="str">
        <f ca="1">+CONCATENATE(I194," ",G194)</f>
        <v>c) 0</v>
      </c>
      <c r="D194" s="22"/>
      <c r="G194" s="34">
        <f ca="1">IF(J192="FIN","",LOOKUP(I191,DATOS!A:A,DATOS!L:L))</f>
        <v>0</v>
      </c>
      <c r="I194" s="31" t="s">
        <v>51</v>
      </c>
      <c r="K194" s="16"/>
      <c r="L194" s="16"/>
      <c r="M194" s="16"/>
      <c r="N194" s="16"/>
      <c r="O194" s="16"/>
      <c r="P194" s="16"/>
      <c r="Q194" s="17" t="s">
        <v>2</v>
      </c>
      <c r="R194" s="16" t="str">
        <f>CONCATENATE(B194,Q194)</f>
        <v>C</v>
      </c>
      <c r="S194" s="16"/>
    </row>
    <row r="195" spans="1:19" ht="15.6" x14ac:dyDescent="0.25">
      <c r="A195" s="185"/>
      <c r="B195" s="25"/>
      <c r="C195" s="21" t="str">
        <f ca="1">+CONCATENATE(I195," ",G195)</f>
        <v>d) 0</v>
      </c>
      <c r="D195" s="22"/>
      <c r="G195" s="34">
        <f ca="1">IF(J192="FIN","",LOOKUP(I191,DATOS!A:A,DATOS!M:M))</f>
        <v>0</v>
      </c>
      <c r="I195" s="31" t="s">
        <v>43</v>
      </c>
      <c r="K195" s="16"/>
      <c r="L195" s="16"/>
      <c r="M195" s="16"/>
      <c r="N195" s="16"/>
      <c r="O195" s="16"/>
      <c r="P195" s="16"/>
      <c r="Q195" s="17" t="s">
        <v>3</v>
      </c>
      <c r="R195" s="16" t="str">
        <f>CONCATENATE(B195,Q195)</f>
        <v>D</v>
      </c>
      <c r="S195" s="16"/>
    </row>
    <row r="196" spans="1:19" ht="15.6" x14ac:dyDescent="0.25">
      <c r="A196" s="9"/>
      <c r="B196" s="26"/>
      <c r="C196" s="23"/>
      <c r="D196" s="24"/>
      <c r="J196" s="15"/>
    </row>
    <row r="197" spans="1:19" ht="15.6" x14ac:dyDescent="0.25">
      <c r="A197" s="9"/>
      <c r="B197" s="27"/>
      <c r="C197" s="19" t="str">
        <f ca="1">+CONCATENATE(K197,".- ",G197)</f>
        <v>33.- 0</v>
      </c>
      <c r="D197" s="20"/>
      <c r="E197" s="9"/>
      <c r="F197" s="9"/>
      <c r="G197" s="36">
        <f ca="1">IF(J198="FIN","",LOOKUP(I197,DATOS!A:A,DATOS!G:G))</f>
        <v>0</v>
      </c>
      <c r="H197" s="36">
        <f ca="1">IF(J198="FIN",0,LOOKUP(I197,DATOS!A:A,DATOS!N:N))</f>
        <v>0</v>
      </c>
      <c r="I197" s="31">
        <f>+I191+1</f>
        <v>305</v>
      </c>
      <c r="J197" s="56">
        <f>IF(LOOKUP(I197,DATOS!A:A,DATOS!C:C)=0,J191,(LOOKUP(I197,DATOS!A:A,DATOS!C:C)))</f>
        <v>5</v>
      </c>
      <c r="K197" s="18">
        <f>+K191+1</f>
        <v>33</v>
      </c>
      <c r="L197" s="16" t="s">
        <v>31</v>
      </c>
      <c r="M197" s="16" t="s">
        <v>32</v>
      </c>
      <c r="N197" s="16" t="s">
        <v>37</v>
      </c>
      <c r="O197" s="16" t="s">
        <v>33</v>
      </c>
      <c r="P197" s="16" t="s">
        <v>34</v>
      </c>
      <c r="Q197" s="16" t="s">
        <v>35</v>
      </c>
      <c r="R197" s="16" t="str">
        <f ca="1">CONCATENATE("X",H197)</f>
        <v>X0</v>
      </c>
      <c r="S197" s="16" t="s">
        <v>36</v>
      </c>
    </row>
    <row r="198" spans="1:19" ht="15.6" x14ac:dyDescent="0.25">
      <c r="A198" s="185">
        <f ca="1">IF($E$2="X",0,IF(K199&gt;2,H197,K199))</f>
        <v>0</v>
      </c>
      <c r="B198" s="25"/>
      <c r="C198" s="21" t="str">
        <f ca="1">+CONCATENATE(I198," ",G198)</f>
        <v>a) 0</v>
      </c>
      <c r="D198" s="22"/>
      <c r="G198" s="34">
        <f ca="1">IF(J198="FIN","",LOOKUP(I197,DATOS!A:A,DATOS!J:J))</f>
        <v>0</v>
      </c>
      <c r="I198" s="31" t="s">
        <v>53</v>
      </c>
      <c r="J198" s="37" t="str">
        <f>IF(J192="FIN","FIN",IF(J197=J191,"","FIN"))</f>
        <v/>
      </c>
      <c r="K198" s="16" t="s">
        <v>5</v>
      </c>
      <c r="L198" s="16">
        <f ca="1">IF(M198&gt;0,0,P198)</f>
        <v>0</v>
      </c>
      <c r="M198" s="16">
        <f ca="1">IF(P199&gt;0,1,0)</f>
        <v>0</v>
      </c>
      <c r="N198" s="16">
        <f ca="1">IF(M198=1,-1/COUNTA(Q198:Q201),0)</f>
        <v>0</v>
      </c>
      <c r="O198" s="16">
        <f>COUNTA(B198:B201)</f>
        <v>0</v>
      </c>
      <c r="P198" s="16">
        <f ca="1">COUNTIF(R198:R201,R197)</f>
        <v>0</v>
      </c>
      <c r="Q198" s="17" t="s">
        <v>0</v>
      </c>
      <c r="R198" s="16" t="str">
        <f>CONCATENATE(B198,Q198)</f>
        <v>A</v>
      </c>
      <c r="S198" s="16">
        <f ca="1">IF(P198&gt;0,P198+O198,O198*3)</f>
        <v>0</v>
      </c>
    </row>
    <row r="199" spans="1:19" ht="15.6" x14ac:dyDescent="0.25">
      <c r="A199" s="185"/>
      <c r="B199" s="25"/>
      <c r="C199" s="21" t="str">
        <f ca="1">+CONCATENATE(I199," ",G199)</f>
        <v>b) 0</v>
      </c>
      <c r="D199" s="22"/>
      <c r="G199" s="34">
        <f ca="1">IF(J198="FIN","",LOOKUP(I197,DATOS!A:A,DATOS!K:K))</f>
        <v>0</v>
      </c>
      <c r="I199" s="31" t="s">
        <v>52</v>
      </c>
      <c r="K199" s="16">
        <f ca="1">S198</f>
        <v>0</v>
      </c>
      <c r="L199" s="16"/>
      <c r="M199" s="16"/>
      <c r="N199" s="16"/>
      <c r="O199" s="16"/>
      <c r="P199" s="16">
        <f ca="1">O198-P198</f>
        <v>0</v>
      </c>
      <c r="Q199" s="17" t="s">
        <v>1</v>
      </c>
      <c r="R199" s="16" t="str">
        <f>CONCATENATE(B199,Q199)</f>
        <v>B</v>
      </c>
      <c r="S199" s="16"/>
    </row>
    <row r="200" spans="1:19" ht="15.6" x14ac:dyDescent="0.25">
      <c r="A200" s="185"/>
      <c r="B200" s="25"/>
      <c r="C200" s="21" t="str">
        <f ca="1">+CONCATENATE(I200," ",G200)</f>
        <v>c) 0</v>
      </c>
      <c r="D200" s="22"/>
      <c r="G200" s="34">
        <f ca="1">IF(J198="FIN","",LOOKUP(I197,DATOS!A:A,DATOS!L:L))</f>
        <v>0</v>
      </c>
      <c r="I200" s="31" t="s">
        <v>51</v>
      </c>
      <c r="K200" s="16"/>
      <c r="L200" s="16"/>
      <c r="M200" s="16"/>
      <c r="N200" s="16"/>
      <c r="O200" s="16"/>
      <c r="P200" s="16"/>
      <c r="Q200" s="17" t="s">
        <v>2</v>
      </c>
      <c r="R200" s="16" t="str">
        <f>CONCATENATE(B200,Q200)</f>
        <v>C</v>
      </c>
      <c r="S200" s="16"/>
    </row>
    <row r="201" spans="1:19" ht="15.6" x14ac:dyDescent="0.25">
      <c r="A201" s="185"/>
      <c r="B201" s="25"/>
      <c r="C201" s="21" t="str">
        <f ca="1">+CONCATENATE(I201," ",G201)</f>
        <v>d) 0</v>
      </c>
      <c r="D201" s="22"/>
      <c r="G201" s="34">
        <f ca="1">IF(J198="FIN","",LOOKUP(I197,DATOS!A:A,DATOS!M:M))</f>
        <v>0</v>
      </c>
      <c r="I201" s="31" t="s">
        <v>43</v>
      </c>
      <c r="K201" s="16"/>
      <c r="L201" s="16"/>
      <c r="M201" s="16"/>
      <c r="N201" s="16"/>
      <c r="O201" s="16"/>
      <c r="P201" s="16"/>
      <c r="Q201" s="17" t="s">
        <v>3</v>
      </c>
      <c r="R201" s="16" t="str">
        <f>CONCATENATE(B201,Q201)</f>
        <v>D</v>
      </c>
      <c r="S201" s="16"/>
    </row>
    <row r="202" spans="1:19" ht="15.6" x14ac:dyDescent="0.25">
      <c r="A202" s="9"/>
      <c r="B202" s="26"/>
      <c r="C202" s="23"/>
      <c r="D202" s="24"/>
      <c r="J202" s="15"/>
    </row>
    <row r="203" spans="1:19" ht="15.6" x14ac:dyDescent="0.25">
      <c r="A203" s="9"/>
      <c r="B203" s="27"/>
      <c r="C203" s="19" t="str">
        <f ca="1">+CONCATENATE(K203,".- ",G203)</f>
        <v>34.- 0</v>
      </c>
      <c r="D203" s="20"/>
      <c r="E203" s="9"/>
      <c r="F203" s="9"/>
      <c r="G203" s="36">
        <f ca="1">IF(J204="FIN","",LOOKUP(I203,DATOS!A:A,DATOS!G:G))</f>
        <v>0</v>
      </c>
      <c r="H203" s="36">
        <f ca="1">IF(J204="FIN",0,LOOKUP(I203,DATOS!A:A,DATOS!N:N))</f>
        <v>0</v>
      </c>
      <c r="I203" s="31">
        <f>+I197+1</f>
        <v>306</v>
      </c>
      <c r="J203" s="56">
        <f>IF(LOOKUP(I203,DATOS!A:A,DATOS!C:C)=0,J197,(LOOKUP(I203,DATOS!A:A,DATOS!C:C)))</f>
        <v>5</v>
      </c>
      <c r="K203" s="18">
        <f>+K197+1</f>
        <v>34</v>
      </c>
      <c r="L203" s="16" t="s">
        <v>31</v>
      </c>
      <c r="M203" s="16" t="s">
        <v>32</v>
      </c>
      <c r="N203" s="16" t="s">
        <v>37</v>
      </c>
      <c r="O203" s="16" t="s">
        <v>33</v>
      </c>
      <c r="P203" s="16" t="s">
        <v>34</v>
      </c>
      <c r="Q203" s="16" t="s">
        <v>35</v>
      </c>
      <c r="R203" s="16" t="str">
        <f ca="1">CONCATENATE("X",H203)</f>
        <v>X0</v>
      </c>
      <c r="S203" s="16" t="s">
        <v>36</v>
      </c>
    </row>
    <row r="204" spans="1:19" ht="15.6" x14ac:dyDescent="0.25">
      <c r="A204" s="185">
        <f ca="1">IF($E$2="X",0,IF(K205&gt;2,H203,K205))</f>
        <v>0</v>
      </c>
      <c r="B204" s="25"/>
      <c r="C204" s="21" t="str">
        <f ca="1">+CONCATENATE(I204," ",G204)</f>
        <v>a) 0</v>
      </c>
      <c r="D204" s="22"/>
      <c r="G204" s="34">
        <f ca="1">IF(J204="FIN","",LOOKUP(I203,DATOS!A:A,DATOS!J:J))</f>
        <v>0</v>
      </c>
      <c r="I204" s="31" t="s">
        <v>53</v>
      </c>
      <c r="J204" s="37" t="str">
        <f>IF(J198="FIN","FIN",IF(J203=J197,"","FIN"))</f>
        <v/>
      </c>
      <c r="K204" s="16" t="s">
        <v>5</v>
      </c>
      <c r="L204" s="16">
        <f ca="1">IF(M204&gt;0,0,P204)</f>
        <v>0</v>
      </c>
      <c r="M204" s="16">
        <f ca="1">IF(P205&gt;0,1,0)</f>
        <v>0</v>
      </c>
      <c r="N204" s="16">
        <f ca="1">IF(M204=1,-1/COUNTA(Q204:Q207),0)</f>
        <v>0</v>
      </c>
      <c r="O204" s="16">
        <f>COUNTA(B204:B207)</f>
        <v>0</v>
      </c>
      <c r="P204" s="16">
        <f ca="1">COUNTIF(R204:R207,R203)</f>
        <v>0</v>
      </c>
      <c r="Q204" s="17" t="s">
        <v>0</v>
      </c>
      <c r="R204" s="16" t="str">
        <f>CONCATENATE(B204,Q204)</f>
        <v>A</v>
      </c>
      <c r="S204" s="16">
        <f ca="1">IF(P204&gt;0,P204+O204,O204*3)</f>
        <v>0</v>
      </c>
    </row>
    <row r="205" spans="1:19" ht="15.6" x14ac:dyDescent="0.25">
      <c r="A205" s="185"/>
      <c r="B205" s="25"/>
      <c r="C205" s="21" t="str">
        <f ca="1">+CONCATENATE(I205," ",G205)</f>
        <v>b) 0</v>
      </c>
      <c r="D205" s="22"/>
      <c r="G205" s="34">
        <f ca="1">IF(J204="FIN","",LOOKUP(I203,DATOS!A:A,DATOS!K:K))</f>
        <v>0</v>
      </c>
      <c r="I205" s="31" t="s">
        <v>52</v>
      </c>
      <c r="K205" s="16">
        <f ca="1">S204</f>
        <v>0</v>
      </c>
      <c r="L205" s="16"/>
      <c r="M205" s="16"/>
      <c r="N205" s="16"/>
      <c r="O205" s="16"/>
      <c r="P205" s="16">
        <f ca="1">O204-P204</f>
        <v>0</v>
      </c>
      <c r="Q205" s="17" t="s">
        <v>1</v>
      </c>
      <c r="R205" s="16" t="str">
        <f>CONCATENATE(B205,Q205)</f>
        <v>B</v>
      </c>
      <c r="S205" s="16"/>
    </row>
    <row r="206" spans="1:19" ht="15.6" x14ac:dyDescent="0.25">
      <c r="A206" s="185"/>
      <c r="B206" s="25"/>
      <c r="C206" s="21" t="str">
        <f ca="1">+CONCATENATE(I206," ",G206)</f>
        <v>c) 0</v>
      </c>
      <c r="D206" s="22"/>
      <c r="G206" s="34">
        <f ca="1">IF(J204="FIN","",LOOKUP(I203,DATOS!A:A,DATOS!L:L))</f>
        <v>0</v>
      </c>
      <c r="I206" s="31" t="s">
        <v>51</v>
      </c>
      <c r="K206" s="16"/>
      <c r="L206" s="16"/>
      <c r="M206" s="16"/>
      <c r="N206" s="16"/>
      <c r="O206" s="16"/>
      <c r="P206" s="16"/>
      <c r="Q206" s="17" t="s">
        <v>2</v>
      </c>
      <c r="R206" s="16" t="str">
        <f>CONCATENATE(B206,Q206)</f>
        <v>C</v>
      </c>
      <c r="S206" s="16"/>
    </row>
    <row r="207" spans="1:19" ht="15.6" x14ac:dyDescent="0.25">
      <c r="A207" s="185"/>
      <c r="B207" s="25"/>
      <c r="C207" s="21" t="str">
        <f ca="1">+CONCATENATE(I207," ",G207)</f>
        <v>d) 0</v>
      </c>
      <c r="D207" s="22"/>
      <c r="G207" s="34">
        <f ca="1">IF(J204="FIN","",LOOKUP(I203,DATOS!A:A,DATOS!M:M))</f>
        <v>0</v>
      </c>
      <c r="I207" s="31" t="s">
        <v>43</v>
      </c>
      <c r="K207" s="16"/>
      <c r="L207" s="16"/>
      <c r="M207" s="16"/>
      <c r="N207" s="16"/>
      <c r="O207" s="16"/>
      <c r="P207" s="16"/>
      <c r="Q207" s="17" t="s">
        <v>3</v>
      </c>
      <c r="R207" s="16" t="str">
        <f>CONCATENATE(B207,Q207)</f>
        <v>D</v>
      </c>
      <c r="S207" s="16"/>
    </row>
    <row r="208" spans="1:19" ht="15.6" x14ac:dyDescent="0.25">
      <c r="A208" s="9"/>
      <c r="B208" s="26"/>
      <c r="C208" s="23"/>
      <c r="D208" s="24"/>
      <c r="J208" s="15"/>
    </row>
    <row r="209" spans="1:19" ht="15.6" x14ac:dyDescent="0.25">
      <c r="A209" s="9"/>
      <c r="B209" s="27"/>
      <c r="C209" s="19" t="str">
        <f ca="1">+CONCATENATE(K209,".- ",G209)</f>
        <v>35.- 0</v>
      </c>
      <c r="D209" s="20"/>
      <c r="E209" s="9"/>
      <c r="F209" s="9"/>
      <c r="G209" s="36">
        <f ca="1">IF(J210="FIN","",LOOKUP(I209,DATOS!A:A,DATOS!G:G))</f>
        <v>0</v>
      </c>
      <c r="H209" s="36">
        <f ca="1">IF(J210="FIN",0,LOOKUP(I209,DATOS!A:A,DATOS!N:N))</f>
        <v>0</v>
      </c>
      <c r="I209" s="31">
        <f>+I203+1</f>
        <v>307</v>
      </c>
      <c r="J209" s="56">
        <f>IF(LOOKUP(I209,DATOS!A:A,DATOS!C:C)=0,J203,(LOOKUP(I209,DATOS!A:A,DATOS!C:C)))</f>
        <v>5</v>
      </c>
      <c r="K209" s="18">
        <f>+K203+1</f>
        <v>35</v>
      </c>
      <c r="L209" s="16" t="s">
        <v>31</v>
      </c>
      <c r="M209" s="16" t="s">
        <v>32</v>
      </c>
      <c r="N209" s="16" t="s">
        <v>37</v>
      </c>
      <c r="O209" s="16" t="s">
        <v>33</v>
      </c>
      <c r="P209" s="16" t="s">
        <v>34</v>
      </c>
      <c r="Q209" s="16" t="s">
        <v>35</v>
      </c>
      <c r="R209" s="16" t="str">
        <f ca="1">CONCATENATE("X",H209)</f>
        <v>X0</v>
      </c>
      <c r="S209" s="16" t="s">
        <v>36</v>
      </c>
    </row>
    <row r="210" spans="1:19" ht="15.6" x14ac:dyDescent="0.25">
      <c r="A210" s="185">
        <f ca="1">IF($E$2="X",0,IF(K211&gt;2,H209,K211))</f>
        <v>0</v>
      </c>
      <c r="B210" s="25"/>
      <c r="C210" s="21" t="str">
        <f ca="1">+CONCATENATE(I210," ",G210)</f>
        <v>a) 0</v>
      </c>
      <c r="D210" s="22"/>
      <c r="G210" s="34">
        <f ca="1">IF(J210="FIN","",LOOKUP(I209,DATOS!A:A,DATOS!J:J))</f>
        <v>0</v>
      </c>
      <c r="I210" s="31" t="s">
        <v>53</v>
      </c>
      <c r="J210" s="37" t="str">
        <f>IF(J204="FIN","FIN",IF(J209=J203,"","FIN"))</f>
        <v/>
      </c>
      <c r="K210" s="16" t="s">
        <v>5</v>
      </c>
      <c r="L210" s="16">
        <f ca="1">IF(M210&gt;0,0,P210)</f>
        <v>0</v>
      </c>
      <c r="M210" s="16">
        <f ca="1">IF(P211&gt;0,1,0)</f>
        <v>0</v>
      </c>
      <c r="N210" s="16">
        <f ca="1">IF(M210=1,-1/COUNTA(Q210:Q213),0)</f>
        <v>0</v>
      </c>
      <c r="O210" s="16">
        <f>COUNTA(B210:B213)</f>
        <v>0</v>
      </c>
      <c r="P210" s="16">
        <f ca="1">COUNTIF(R210:R213,R209)</f>
        <v>0</v>
      </c>
      <c r="Q210" s="17" t="s">
        <v>0</v>
      </c>
      <c r="R210" s="16" t="str">
        <f>CONCATENATE(B210,Q210)</f>
        <v>A</v>
      </c>
      <c r="S210" s="16">
        <f ca="1">IF(P210&gt;0,P210+O210,O210*3)</f>
        <v>0</v>
      </c>
    </row>
    <row r="211" spans="1:19" ht="15.6" x14ac:dyDescent="0.25">
      <c r="A211" s="185"/>
      <c r="B211" s="25"/>
      <c r="C211" s="21" t="str">
        <f ca="1">+CONCATENATE(I211," ",G211)</f>
        <v>b) 0</v>
      </c>
      <c r="D211" s="22"/>
      <c r="G211" s="34">
        <f ca="1">IF(J210="FIN","",LOOKUP(I209,DATOS!A:A,DATOS!K:K))</f>
        <v>0</v>
      </c>
      <c r="I211" s="31" t="s">
        <v>52</v>
      </c>
      <c r="K211" s="16">
        <f ca="1">S210</f>
        <v>0</v>
      </c>
      <c r="L211" s="16"/>
      <c r="M211" s="16"/>
      <c r="N211" s="16"/>
      <c r="O211" s="16"/>
      <c r="P211" s="16">
        <f ca="1">O210-P210</f>
        <v>0</v>
      </c>
      <c r="Q211" s="17" t="s">
        <v>1</v>
      </c>
      <c r="R211" s="16" t="str">
        <f>CONCATENATE(B211,Q211)</f>
        <v>B</v>
      </c>
      <c r="S211" s="16"/>
    </row>
    <row r="212" spans="1:19" ht="15.6" x14ac:dyDescent="0.25">
      <c r="A212" s="185"/>
      <c r="B212" s="25"/>
      <c r="C212" s="21" t="str">
        <f ca="1">+CONCATENATE(I212," ",G212)</f>
        <v>c) 0</v>
      </c>
      <c r="D212" s="22"/>
      <c r="G212" s="34">
        <f ca="1">IF(J210="FIN","",LOOKUP(I209,DATOS!A:A,DATOS!L:L))</f>
        <v>0</v>
      </c>
      <c r="I212" s="31" t="s">
        <v>51</v>
      </c>
      <c r="K212" s="16"/>
      <c r="L212" s="16"/>
      <c r="M212" s="16"/>
      <c r="N212" s="16"/>
      <c r="O212" s="16"/>
      <c r="P212" s="16"/>
      <c r="Q212" s="17" t="s">
        <v>2</v>
      </c>
      <c r="R212" s="16" t="str">
        <f>CONCATENATE(B212,Q212)</f>
        <v>C</v>
      </c>
      <c r="S212" s="16"/>
    </row>
    <row r="213" spans="1:19" ht="15.6" x14ac:dyDescent="0.25">
      <c r="A213" s="185"/>
      <c r="B213" s="25"/>
      <c r="C213" s="21" t="str">
        <f ca="1">+CONCATENATE(I213," ",G213)</f>
        <v>d) 0</v>
      </c>
      <c r="D213" s="22"/>
      <c r="G213" s="34">
        <f ca="1">IF(J210="FIN","",LOOKUP(I209,DATOS!A:A,DATOS!M:M))</f>
        <v>0</v>
      </c>
      <c r="I213" s="31" t="s">
        <v>43</v>
      </c>
      <c r="K213" s="16"/>
      <c r="L213" s="16"/>
      <c r="M213" s="16"/>
      <c r="N213" s="16"/>
      <c r="O213" s="16"/>
      <c r="P213" s="16"/>
      <c r="Q213" s="17" t="s">
        <v>3</v>
      </c>
      <c r="R213" s="16" t="str">
        <f>CONCATENATE(B213,Q213)</f>
        <v>D</v>
      </c>
      <c r="S213" s="16"/>
    </row>
    <row r="214" spans="1:19" ht="15.6" x14ac:dyDescent="0.25">
      <c r="A214" s="9"/>
      <c r="B214" s="26"/>
      <c r="C214" s="23"/>
      <c r="D214" s="24"/>
      <c r="J214" s="15"/>
    </row>
    <row r="215" spans="1:19" ht="15.6" x14ac:dyDescent="0.25">
      <c r="A215" s="9"/>
      <c r="B215" s="27"/>
      <c r="C215" s="19" t="str">
        <f ca="1">+CONCATENATE(K215,".- ",G215)</f>
        <v>36.- 0</v>
      </c>
      <c r="D215" s="20"/>
      <c r="E215" s="9"/>
      <c r="F215" s="9"/>
      <c r="G215" s="36">
        <f ca="1">IF(J216="FIN","",LOOKUP(I215,DATOS!A:A,DATOS!G:G))</f>
        <v>0</v>
      </c>
      <c r="H215" s="36">
        <f ca="1">IF(J216="FIN",0,LOOKUP(I215,DATOS!A:A,DATOS!N:N))</f>
        <v>0</v>
      </c>
      <c r="I215" s="31">
        <f>+I209+1</f>
        <v>308</v>
      </c>
      <c r="J215" s="56">
        <f>IF(LOOKUP(I215,DATOS!A:A,DATOS!C:C)=0,J209,(LOOKUP(I215,DATOS!A:A,DATOS!C:C)))</f>
        <v>5</v>
      </c>
      <c r="K215" s="18">
        <f>+K209+1</f>
        <v>36</v>
      </c>
      <c r="L215" s="16" t="s">
        <v>31</v>
      </c>
      <c r="M215" s="16" t="s">
        <v>32</v>
      </c>
      <c r="N215" s="16" t="s">
        <v>37</v>
      </c>
      <c r="O215" s="16" t="s">
        <v>33</v>
      </c>
      <c r="P215" s="16" t="s">
        <v>34</v>
      </c>
      <c r="Q215" s="16" t="s">
        <v>35</v>
      </c>
      <c r="R215" s="16" t="str">
        <f ca="1">CONCATENATE("X",H215)</f>
        <v>X0</v>
      </c>
      <c r="S215" s="16" t="s">
        <v>36</v>
      </c>
    </row>
    <row r="216" spans="1:19" ht="15.6" x14ac:dyDescent="0.25">
      <c r="A216" s="185">
        <f ca="1">IF($E$2="X",0,IF(K217&gt;2,H215,K217))</f>
        <v>0</v>
      </c>
      <c r="B216" s="25"/>
      <c r="C216" s="21" t="str">
        <f ca="1">+CONCATENATE(I216," ",G216)</f>
        <v>a) 0</v>
      </c>
      <c r="D216" s="22"/>
      <c r="G216" s="34">
        <f ca="1">IF(J216="FIN","",LOOKUP(I215,DATOS!A:A,DATOS!J:J))</f>
        <v>0</v>
      </c>
      <c r="I216" s="31" t="s">
        <v>53</v>
      </c>
      <c r="J216" s="37" t="str">
        <f>IF(J210="FIN","FIN",IF(J215=J209,"","FIN"))</f>
        <v/>
      </c>
      <c r="K216" s="16" t="s">
        <v>5</v>
      </c>
      <c r="L216" s="16">
        <f ca="1">IF(M216&gt;0,0,P216)</f>
        <v>0</v>
      </c>
      <c r="M216" s="16">
        <f ca="1">IF(P217&gt;0,1,0)</f>
        <v>0</v>
      </c>
      <c r="N216" s="16">
        <f ca="1">IF(M216=1,-1/COUNTA(Q216:Q219),0)</f>
        <v>0</v>
      </c>
      <c r="O216" s="16">
        <f>COUNTA(B216:B219)</f>
        <v>0</v>
      </c>
      <c r="P216" s="16">
        <f ca="1">COUNTIF(R216:R219,R215)</f>
        <v>0</v>
      </c>
      <c r="Q216" s="17" t="s">
        <v>0</v>
      </c>
      <c r="R216" s="16" t="str">
        <f>CONCATENATE(B216,Q216)</f>
        <v>A</v>
      </c>
      <c r="S216" s="16">
        <f ca="1">IF(P216&gt;0,P216+O216,O216*3)</f>
        <v>0</v>
      </c>
    </row>
    <row r="217" spans="1:19" ht="15.6" x14ac:dyDescent="0.25">
      <c r="A217" s="185"/>
      <c r="B217" s="25"/>
      <c r="C217" s="21" t="str">
        <f ca="1">+CONCATENATE(I217," ",G217)</f>
        <v>b) 0</v>
      </c>
      <c r="D217" s="22"/>
      <c r="G217" s="34">
        <f ca="1">IF(J216="FIN","",LOOKUP(I215,DATOS!A:A,DATOS!K:K))</f>
        <v>0</v>
      </c>
      <c r="I217" s="31" t="s">
        <v>52</v>
      </c>
      <c r="K217" s="16">
        <f ca="1">S216</f>
        <v>0</v>
      </c>
      <c r="L217" s="16"/>
      <c r="M217" s="16"/>
      <c r="N217" s="16"/>
      <c r="O217" s="16"/>
      <c r="P217" s="16">
        <f ca="1">O216-P216</f>
        <v>0</v>
      </c>
      <c r="Q217" s="17" t="s">
        <v>1</v>
      </c>
      <c r="R217" s="16" t="str">
        <f>CONCATENATE(B217,Q217)</f>
        <v>B</v>
      </c>
      <c r="S217" s="16"/>
    </row>
    <row r="218" spans="1:19" ht="15.6" x14ac:dyDescent="0.25">
      <c r="A218" s="185"/>
      <c r="B218" s="25"/>
      <c r="C218" s="21" t="str">
        <f ca="1">+CONCATENATE(I218," ",G218)</f>
        <v>c) 0</v>
      </c>
      <c r="D218" s="22"/>
      <c r="G218" s="34">
        <f ca="1">IF(J216="FIN","",LOOKUP(I215,DATOS!A:A,DATOS!L:L))</f>
        <v>0</v>
      </c>
      <c r="I218" s="31" t="s">
        <v>51</v>
      </c>
      <c r="K218" s="16"/>
      <c r="L218" s="16"/>
      <c r="M218" s="16"/>
      <c r="N218" s="16"/>
      <c r="O218" s="16"/>
      <c r="P218" s="16"/>
      <c r="Q218" s="17" t="s">
        <v>2</v>
      </c>
      <c r="R218" s="16" t="str">
        <f>CONCATENATE(B218,Q218)</f>
        <v>C</v>
      </c>
      <c r="S218" s="16"/>
    </row>
    <row r="219" spans="1:19" ht="15.6" x14ac:dyDescent="0.25">
      <c r="A219" s="185"/>
      <c r="B219" s="25"/>
      <c r="C219" s="21" t="str">
        <f ca="1">+CONCATENATE(I219," ",G219)</f>
        <v>d) 0</v>
      </c>
      <c r="D219" s="22"/>
      <c r="G219" s="34">
        <f ca="1">IF(J216="FIN","",LOOKUP(I215,DATOS!A:A,DATOS!M:M))</f>
        <v>0</v>
      </c>
      <c r="I219" s="31" t="s">
        <v>43</v>
      </c>
      <c r="K219" s="16"/>
      <c r="L219" s="16"/>
      <c r="M219" s="16"/>
      <c r="N219" s="16"/>
      <c r="O219" s="16"/>
      <c r="P219" s="16"/>
      <c r="Q219" s="17" t="s">
        <v>3</v>
      </c>
      <c r="R219" s="16" t="str">
        <f>CONCATENATE(B219,Q219)</f>
        <v>D</v>
      </c>
      <c r="S219" s="16"/>
    </row>
    <row r="220" spans="1:19" ht="15.6" x14ac:dyDescent="0.25">
      <c r="A220" s="9"/>
      <c r="B220" s="26"/>
      <c r="C220" s="23"/>
      <c r="D220" s="24"/>
      <c r="J220" s="15"/>
    </row>
    <row r="221" spans="1:19" ht="15.6" x14ac:dyDescent="0.25">
      <c r="A221" s="9"/>
      <c r="B221" s="27"/>
      <c r="C221" s="19" t="str">
        <f ca="1">+CONCATENATE(K221,".- ",G221)</f>
        <v>37.- 0</v>
      </c>
      <c r="D221" s="20"/>
      <c r="E221" s="9"/>
      <c r="F221" s="9"/>
      <c r="G221" s="36">
        <f ca="1">IF(J222="FIN","",LOOKUP(I221,DATOS!A:A,DATOS!G:G))</f>
        <v>0</v>
      </c>
      <c r="H221" s="36">
        <f ca="1">IF(J222="FIN",0,LOOKUP(I221,DATOS!A:A,DATOS!N:N))</f>
        <v>0</v>
      </c>
      <c r="I221" s="31">
        <f>+I215+1</f>
        <v>309</v>
      </c>
      <c r="J221" s="56">
        <f>IF(LOOKUP(I221,DATOS!A:A,DATOS!C:C)=0,J215,(LOOKUP(I221,DATOS!A:A,DATOS!C:C)))</f>
        <v>5</v>
      </c>
      <c r="K221" s="18">
        <f>+K215+1</f>
        <v>37</v>
      </c>
      <c r="L221" s="16" t="s">
        <v>31</v>
      </c>
      <c r="M221" s="16" t="s">
        <v>32</v>
      </c>
      <c r="N221" s="16" t="s">
        <v>37</v>
      </c>
      <c r="O221" s="16" t="s">
        <v>33</v>
      </c>
      <c r="P221" s="16" t="s">
        <v>34</v>
      </c>
      <c r="Q221" s="16" t="s">
        <v>35</v>
      </c>
      <c r="R221" s="16" t="str">
        <f ca="1">CONCATENATE("X",H221)</f>
        <v>X0</v>
      </c>
      <c r="S221" s="16" t="s">
        <v>36</v>
      </c>
    </row>
    <row r="222" spans="1:19" ht="15.6" x14ac:dyDescent="0.25">
      <c r="A222" s="185">
        <f ca="1">IF($E$2="X",0,IF(K223&gt;2,H221,K223))</f>
        <v>0</v>
      </c>
      <c r="B222" s="25"/>
      <c r="C222" s="21" t="str">
        <f ca="1">+CONCATENATE(I222," ",G222)</f>
        <v>a) 0</v>
      </c>
      <c r="D222" s="22"/>
      <c r="G222" s="34">
        <f ca="1">IF(J222="FIN","",LOOKUP(I221,DATOS!A:A,DATOS!J:J))</f>
        <v>0</v>
      </c>
      <c r="I222" s="31" t="s">
        <v>53</v>
      </c>
      <c r="J222" s="37" t="str">
        <f>IF(J216="FIN","FIN",IF(J221=J215,"","FIN"))</f>
        <v/>
      </c>
      <c r="K222" s="16" t="s">
        <v>5</v>
      </c>
      <c r="L222" s="16">
        <f ca="1">IF(M222&gt;0,0,P222)</f>
        <v>0</v>
      </c>
      <c r="M222" s="16">
        <f ca="1">IF(P223&gt;0,1,0)</f>
        <v>0</v>
      </c>
      <c r="N222" s="16">
        <f ca="1">IF(M222=1,-1/COUNTA(Q222:Q225),0)</f>
        <v>0</v>
      </c>
      <c r="O222" s="16">
        <f>COUNTA(B222:B225)</f>
        <v>0</v>
      </c>
      <c r="P222" s="16">
        <f ca="1">COUNTIF(R222:R225,R221)</f>
        <v>0</v>
      </c>
      <c r="Q222" s="17" t="s">
        <v>0</v>
      </c>
      <c r="R222" s="16" t="str">
        <f>CONCATENATE(B222,Q222)</f>
        <v>A</v>
      </c>
      <c r="S222" s="16">
        <f ca="1">IF(P222&gt;0,P222+O222,O222*3)</f>
        <v>0</v>
      </c>
    </row>
    <row r="223" spans="1:19" ht="15.6" x14ac:dyDescent="0.25">
      <c r="A223" s="185"/>
      <c r="B223" s="25"/>
      <c r="C223" s="21" t="str">
        <f ca="1">+CONCATENATE(I223," ",G223)</f>
        <v>b) 0</v>
      </c>
      <c r="D223" s="22"/>
      <c r="G223" s="34">
        <f ca="1">IF(J222="FIN","",LOOKUP(I221,DATOS!A:A,DATOS!K:K))</f>
        <v>0</v>
      </c>
      <c r="I223" s="31" t="s">
        <v>52</v>
      </c>
      <c r="K223" s="16">
        <f ca="1">S222</f>
        <v>0</v>
      </c>
      <c r="L223" s="16"/>
      <c r="M223" s="16"/>
      <c r="N223" s="16"/>
      <c r="O223" s="16"/>
      <c r="P223" s="16">
        <f ca="1">O222-P222</f>
        <v>0</v>
      </c>
      <c r="Q223" s="17" t="s">
        <v>1</v>
      </c>
      <c r="R223" s="16" t="str">
        <f>CONCATENATE(B223,Q223)</f>
        <v>B</v>
      </c>
      <c r="S223" s="16"/>
    </row>
    <row r="224" spans="1:19" ht="15.6" x14ac:dyDescent="0.25">
      <c r="A224" s="185"/>
      <c r="B224" s="25"/>
      <c r="C224" s="21" t="str">
        <f ca="1">+CONCATENATE(I224," ",G224)</f>
        <v>c) 0</v>
      </c>
      <c r="D224" s="22"/>
      <c r="G224" s="34">
        <f ca="1">IF(J222="FIN","",LOOKUP(I221,DATOS!A:A,DATOS!L:L))</f>
        <v>0</v>
      </c>
      <c r="I224" s="31" t="s">
        <v>51</v>
      </c>
      <c r="K224" s="16"/>
      <c r="L224" s="16"/>
      <c r="M224" s="16"/>
      <c r="N224" s="16"/>
      <c r="O224" s="16"/>
      <c r="P224" s="16"/>
      <c r="Q224" s="17" t="s">
        <v>2</v>
      </c>
      <c r="R224" s="16" t="str">
        <f>CONCATENATE(B224,Q224)</f>
        <v>C</v>
      </c>
      <c r="S224" s="16"/>
    </row>
    <row r="225" spans="1:19" ht="15.6" x14ac:dyDescent="0.25">
      <c r="A225" s="185"/>
      <c r="B225" s="25"/>
      <c r="C225" s="21" t="str">
        <f ca="1">+CONCATENATE(I225," ",G225)</f>
        <v>d) 0</v>
      </c>
      <c r="D225" s="22"/>
      <c r="G225" s="34">
        <f ca="1">IF(J222="FIN","",LOOKUP(I221,DATOS!A:A,DATOS!M:M))</f>
        <v>0</v>
      </c>
      <c r="I225" s="31" t="s">
        <v>43</v>
      </c>
      <c r="K225" s="16"/>
      <c r="L225" s="16"/>
      <c r="M225" s="16"/>
      <c r="N225" s="16"/>
      <c r="O225" s="16"/>
      <c r="P225" s="16"/>
      <c r="Q225" s="17" t="s">
        <v>3</v>
      </c>
      <c r="R225" s="16" t="str">
        <f>CONCATENATE(B225,Q225)</f>
        <v>D</v>
      </c>
      <c r="S225" s="16"/>
    </row>
    <row r="226" spans="1:19" ht="15.6" x14ac:dyDescent="0.25">
      <c r="A226" s="9"/>
      <c r="B226" s="26"/>
      <c r="C226" s="23"/>
      <c r="D226" s="24"/>
      <c r="J226" s="15"/>
    </row>
    <row r="227" spans="1:19" ht="15.6" x14ac:dyDescent="0.25">
      <c r="A227" s="9"/>
      <c r="B227" s="27"/>
      <c r="C227" s="19" t="str">
        <f ca="1">+CONCATENATE(K227,".- ",G227)</f>
        <v>38.- 0</v>
      </c>
      <c r="D227" s="20"/>
      <c r="E227" s="9"/>
      <c r="F227" s="9"/>
      <c r="G227" s="36">
        <f ca="1">IF(J228="FIN","",LOOKUP(I227,DATOS!A:A,DATOS!G:G))</f>
        <v>0</v>
      </c>
      <c r="H227" s="36">
        <f ca="1">IF(J228="FIN",0,LOOKUP(I227,DATOS!A:A,DATOS!N:N))</f>
        <v>0</v>
      </c>
      <c r="I227" s="31">
        <f>+I221+1</f>
        <v>310</v>
      </c>
      <c r="J227" s="56">
        <f>IF(LOOKUP(I227,DATOS!A:A,DATOS!C:C)=0,J221,(LOOKUP(I227,DATOS!A:A,DATOS!C:C)))</f>
        <v>5</v>
      </c>
      <c r="K227" s="18">
        <f>+K221+1</f>
        <v>38</v>
      </c>
      <c r="L227" s="16" t="s">
        <v>31</v>
      </c>
      <c r="M227" s="16" t="s">
        <v>32</v>
      </c>
      <c r="N227" s="16" t="s">
        <v>37</v>
      </c>
      <c r="O227" s="16" t="s">
        <v>33</v>
      </c>
      <c r="P227" s="16" t="s">
        <v>34</v>
      </c>
      <c r="Q227" s="16" t="s">
        <v>35</v>
      </c>
      <c r="R227" s="16" t="str">
        <f ca="1">CONCATENATE("X",H227)</f>
        <v>X0</v>
      </c>
      <c r="S227" s="16" t="s">
        <v>36</v>
      </c>
    </row>
    <row r="228" spans="1:19" ht="15.6" x14ac:dyDescent="0.25">
      <c r="A228" s="185">
        <f ca="1">IF($E$2="X",0,IF(K229&gt;2,H227,K229))</f>
        <v>0</v>
      </c>
      <c r="B228" s="25"/>
      <c r="C228" s="21" t="str">
        <f ca="1">+CONCATENATE(I228," ",G228)</f>
        <v>a) 0</v>
      </c>
      <c r="D228" s="22"/>
      <c r="G228" s="34">
        <f ca="1">IF(J228="FIN","",LOOKUP(I227,DATOS!A:A,DATOS!J:J))</f>
        <v>0</v>
      </c>
      <c r="I228" s="31" t="s">
        <v>53</v>
      </c>
      <c r="J228" s="37" t="str">
        <f>IF(J222="FIN","FIN",IF(J227=J221,"","FIN"))</f>
        <v/>
      </c>
      <c r="K228" s="16" t="s">
        <v>5</v>
      </c>
      <c r="L228" s="16">
        <f ca="1">IF(M228&gt;0,0,P228)</f>
        <v>0</v>
      </c>
      <c r="M228" s="16">
        <f ca="1">IF(P229&gt;0,1,0)</f>
        <v>0</v>
      </c>
      <c r="N228" s="16">
        <f ca="1">IF(M228=1,-1/COUNTA(Q228:Q231),0)</f>
        <v>0</v>
      </c>
      <c r="O228" s="16">
        <f>COUNTA(B228:B231)</f>
        <v>0</v>
      </c>
      <c r="P228" s="16">
        <f ca="1">COUNTIF(R228:R231,R227)</f>
        <v>0</v>
      </c>
      <c r="Q228" s="17" t="s">
        <v>0</v>
      </c>
      <c r="R228" s="16" t="str">
        <f>CONCATENATE(B228,Q228)</f>
        <v>A</v>
      </c>
      <c r="S228" s="16">
        <f ca="1">IF(P228&gt;0,P228+O228,O228*3)</f>
        <v>0</v>
      </c>
    </row>
    <row r="229" spans="1:19" ht="15.6" x14ac:dyDescent="0.25">
      <c r="A229" s="185"/>
      <c r="B229" s="25"/>
      <c r="C229" s="21" t="str">
        <f ca="1">+CONCATENATE(I229," ",G229)</f>
        <v>b) 0</v>
      </c>
      <c r="D229" s="22"/>
      <c r="G229" s="34">
        <f ca="1">IF(J228="FIN","",LOOKUP(I227,DATOS!A:A,DATOS!K:K))</f>
        <v>0</v>
      </c>
      <c r="I229" s="31" t="s">
        <v>52</v>
      </c>
      <c r="K229" s="16">
        <f ca="1">S228</f>
        <v>0</v>
      </c>
      <c r="L229" s="16"/>
      <c r="M229" s="16"/>
      <c r="N229" s="16"/>
      <c r="O229" s="16"/>
      <c r="P229" s="16">
        <f ca="1">O228-P228</f>
        <v>0</v>
      </c>
      <c r="Q229" s="17" t="s">
        <v>1</v>
      </c>
      <c r="R229" s="16" t="str">
        <f>CONCATENATE(B229,Q229)</f>
        <v>B</v>
      </c>
      <c r="S229" s="16"/>
    </row>
    <row r="230" spans="1:19" ht="15.6" x14ac:dyDescent="0.25">
      <c r="A230" s="185"/>
      <c r="B230" s="25"/>
      <c r="C230" s="21" t="str">
        <f ca="1">+CONCATENATE(I230," ",G230)</f>
        <v>c) 0</v>
      </c>
      <c r="D230" s="22"/>
      <c r="G230" s="34">
        <f ca="1">IF(J228="FIN","",LOOKUP(I227,DATOS!A:A,DATOS!L:L))</f>
        <v>0</v>
      </c>
      <c r="I230" s="31" t="s">
        <v>51</v>
      </c>
      <c r="K230" s="16"/>
      <c r="L230" s="16"/>
      <c r="M230" s="16"/>
      <c r="N230" s="16"/>
      <c r="O230" s="16"/>
      <c r="P230" s="16"/>
      <c r="Q230" s="17" t="s">
        <v>2</v>
      </c>
      <c r="R230" s="16" t="str">
        <f>CONCATENATE(B230,Q230)</f>
        <v>C</v>
      </c>
      <c r="S230" s="16"/>
    </row>
    <row r="231" spans="1:19" ht="15.6" x14ac:dyDescent="0.25">
      <c r="A231" s="185"/>
      <c r="B231" s="25"/>
      <c r="C231" s="21" t="str">
        <f ca="1">+CONCATENATE(I231," ",G231)</f>
        <v>d) 0</v>
      </c>
      <c r="D231" s="22"/>
      <c r="G231" s="34">
        <f ca="1">IF(J228="FIN","",LOOKUP(I227,DATOS!A:A,DATOS!M:M))</f>
        <v>0</v>
      </c>
      <c r="I231" s="31" t="s">
        <v>43</v>
      </c>
      <c r="K231" s="16"/>
      <c r="L231" s="16"/>
      <c r="M231" s="16"/>
      <c r="N231" s="16"/>
      <c r="O231" s="16"/>
      <c r="P231" s="16"/>
      <c r="Q231" s="17" t="s">
        <v>3</v>
      </c>
      <c r="R231" s="16" t="str">
        <f>CONCATENATE(B231,Q231)</f>
        <v>D</v>
      </c>
      <c r="S231" s="16"/>
    </row>
    <row r="232" spans="1:19" ht="15.6" x14ac:dyDescent="0.25">
      <c r="A232" s="9"/>
      <c r="B232" s="26"/>
      <c r="C232" s="23"/>
      <c r="D232" s="24"/>
      <c r="J232" s="15"/>
    </row>
    <row r="233" spans="1:19" ht="15.6" x14ac:dyDescent="0.25">
      <c r="A233" s="9"/>
      <c r="B233" s="27"/>
      <c r="C233" s="19" t="str">
        <f ca="1">+CONCATENATE(K233,".- ",G233)</f>
        <v>39.- 0</v>
      </c>
      <c r="D233" s="20"/>
      <c r="E233" s="9"/>
      <c r="F233" s="9"/>
      <c r="G233" s="36">
        <f ca="1">IF(J234="FIN","",LOOKUP(I233,DATOS!A:A,DATOS!G:G))</f>
        <v>0</v>
      </c>
      <c r="H233" s="36">
        <f ca="1">IF(J234="FIN",0,LOOKUP(I233,DATOS!A:A,DATOS!N:N))</f>
        <v>0</v>
      </c>
      <c r="I233" s="31">
        <f>+I227+1</f>
        <v>311</v>
      </c>
      <c r="J233" s="56">
        <f>IF(LOOKUP(I233,DATOS!A:A,DATOS!C:C)=0,J227,(LOOKUP(I233,DATOS!A:A,DATOS!C:C)))</f>
        <v>5</v>
      </c>
      <c r="K233" s="18">
        <f>+K227+1</f>
        <v>39</v>
      </c>
      <c r="L233" s="16" t="s">
        <v>31</v>
      </c>
      <c r="M233" s="16" t="s">
        <v>32</v>
      </c>
      <c r="N233" s="16" t="s">
        <v>37</v>
      </c>
      <c r="O233" s="16" t="s">
        <v>33</v>
      </c>
      <c r="P233" s="16" t="s">
        <v>34</v>
      </c>
      <c r="Q233" s="16" t="s">
        <v>35</v>
      </c>
      <c r="R233" s="16" t="str">
        <f ca="1">CONCATENATE("X",H233)</f>
        <v>X0</v>
      </c>
      <c r="S233" s="16" t="s">
        <v>36</v>
      </c>
    </row>
    <row r="234" spans="1:19" ht="15.6" x14ac:dyDescent="0.25">
      <c r="A234" s="185">
        <f ca="1">IF($E$2="X",0,IF(K235&gt;2,H233,K235))</f>
        <v>0</v>
      </c>
      <c r="B234" s="25"/>
      <c r="C234" s="21" t="str">
        <f ca="1">+CONCATENATE(I234," ",G234)</f>
        <v>a) 0</v>
      </c>
      <c r="D234" s="22"/>
      <c r="G234" s="34">
        <f ca="1">IF(J234="FIN","",LOOKUP(I233,DATOS!A:A,DATOS!J:J))</f>
        <v>0</v>
      </c>
      <c r="I234" s="31" t="s">
        <v>53</v>
      </c>
      <c r="J234" s="37" t="str">
        <f>IF(J228="FIN","FIN",IF(J233=J227,"","FIN"))</f>
        <v/>
      </c>
      <c r="K234" s="16" t="s">
        <v>5</v>
      </c>
      <c r="L234" s="16">
        <f ca="1">IF(M234&gt;0,0,P234)</f>
        <v>0</v>
      </c>
      <c r="M234" s="16">
        <f ca="1">IF(P235&gt;0,1,0)</f>
        <v>0</v>
      </c>
      <c r="N234" s="16">
        <f ca="1">IF(M234=1,-1/COUNTA(Q234:Q237),0)</f>
        <v>0</v>
      </c>
      <c r="O234" s="16">
        <f>COUNTA(B234:B237)</f>
        <v>0</v>
      </c>
      <c r="P234" s="16">
        <f ca="1">COUNTIF(R234:R237,R233)</f>
        <v>0</v>
      </c>
      <c r="Q234" s="17" t="s">
        <v>0</v>
      </c>
      <c r="R234" s="16" t="str">
        <f>CONCATENATE(B234,Q234)</f>
        <v>A</v>
      </c>
      <c r="S234" s="16">
        <f ca="1">IF(P234&gt;0,P234+O234,O234*3)</f>
        <v>0</v>
      </c>
    </row>
    <row r="235" spans="1:19" ht="15.6" x14ac:dyDescent="0.25">
      <c r="A235" s="185"/>
      <c r="B235" s="25"/>
      <c r="C235" s="21" t="str">
        <f ca="1">+CONCATENATE(I235," ",G235)</f>
        <v>b) 0</v>
      </c>
      <c r="D235" s="22"/>
      <c r="G235" s="34">
        <f ca="1">IF(J234="FIN","",LOOKUP(I233,DATOS!A:A,DATOS!K:K))</f>
        <v>0</v>
      </c>
      <c r="I235" s="31" t="s">
        <v>52</v>
      </c>
      <c r="K235" s="16">
        <f ca="1">S234</f>
        <v>0</v>
      </c>
      <c r="L235" s="16"/>
      <c r="M235" s="16"/>
      <c r="N235" s="16"/>
      <c r="O235" s="16"/>
      <c r="P235" s="16">
        <f ca="1">O234-P234</f>
        <v>0</v>
      </c>
      <c r="Q235" s="17" t="s">
        <v>1</v>
      </c>
      <c r="R235" s="16" t="str">
        <f>CONCATENATE(B235,Q235)</f>
        <v>B</v>
      </c>
      <c r="S235" s="16"/>
    </row>
    <row r="236" spans="1:19" ht="15.6" x14ac:dyDescent="0.25">
      <c r="A236" s="185"/>
      <c r="B236" s="25"/>
      <c r="C236" s="21" t="str">
        <f ca="1">+CONCATENATE(I236," ",G236)</f>
        <v>c) 0</v>
      </c>
      <c r="D236" s="22"/>
      <c r="G236" s="34">
        <f ca="1">IF(J234="FIN","",LOOKUP(I233,DATOS!A:A,DATOS!L:L))</f>
        <v>0</v>
      </c>
      <c r="I236" s="31" t="s">
        <v>51</v>
      </c>
      <c r="K236" s="16"/>
      <c r="L236" s="16"/>
      <c r="M236" s="16"/>
      <c r="N236" s="16"/>
      <c r="O236" s="16"/>
      <c r="P236" s="16"/>
      <c r="Q236" s="17" t="s">
        <v>2</v>
      </c>
      <c r="R236" s="16" t="str">
        <f>CONCATENATE(B236,Q236)</f>
        <v>C</v>
      </c>
      <c r="S236" s="16"/>
    </row>
    <row r="237" spans="1:19" ht="15.6" x14ac:dyDescent="0.25">
      <c r="A237" s="185"/>
      <c r="B237" s="25"/>
      <c r="C237" s="21" t="str">
        <f ca="1">+CONCATENATE(I237," ",G237)</f>
        <v>d) 0</v>
      </c>
      <c r="D237" s="22"/>
      <c r="G237" s="34">
        <f ca="1">IF(J234="FIN","",LOOKUP(I233,DATOS!A:A,DATOS!M:M))</f>
        <v>0</v>
      </c>
      <c r="I237" s="31" t="s">
        <v>43</v>
      </c>
      <c r="K237" s="16"/>
      <c r="L237" s="16"/>
      <c r="M237" s="16"/>
      <c r="N237" s="16"/>
      <c r="O237" s="16"/>
      <c r="P237" s="16"/>
      <c r="Q237" s="17" t="s">
        <v>3</v>
      </c>
      <c r="R237" s="16" t="str">
        <f>CONCATENATE(B237,Q237)</f>
        <v>D</v>
      </c>
      <c r="S237" s="16"/>
    </row>
    <row r="238" spans="1:19" ht="15.6" x14ac:dyDescent="0.25">
      <c r="A238" s="9"/>
      <c r="B238" s="26"/>
      <c r="C238" s="23"/>
      <c r="D238" s="24"/>
      <c r="J238" s="15"/>
    </row>
    <row r="239" spans="1:19" ht="15.6" x14ac:dyDescent="0.25">
      <c r="A239" s="9"/>
      <c r="B239" s="27"/>
      <c r="C239" s="19" t="str">
        <f ca="1">+CONCATENATE(K239,".- ",G239)</f>
        <v>40.- 0</v>
      </c>
      <c r="D239" s="20"/>
      <c r="E239" s="9"/>
      <c r="F239" s="9"/>
      <c r="G239" s="36">
        <f ca="1">IF(J240="FIN","",LOOKUP(I239,DATOS!A:A,DATOS!G:G))</f>
        <v>0</v>
      </c>
      <c r="H239" s="36">
        <f ca="1">IF(J240="FIN",0,LOOKUP(I239,DATOS!A:A,DATOS!N:N))</f>
        <v>0</v>
      </c>
      <c r="I239" s="31">
        <f>+I233+1</f>
        <v>312</v>
      </c>
      <c r="J239" s="56">
        <f>IF(LOOKUP(I239,DATOS!A:A,DATOS!C:C)=0,J233,(LOOKUP(I239,DATOS!A:A,DATOS!C:C)))</f>
        <v>5</v>
      </c>
      <c r="K239" s="18">
        <f>+K233+1</f>
        <v>40</v>
      </c>
      <c r="L239" s="16" t="s">
        <v>31</v>
      </c>
      <c r="M239" s="16" t="s">
        <v>32</v>
      </c>
      <c r="N239" s="16" t="s">
        <v>37</v>
      </c>
      <c r="O239" s="16" t="s">
        <v>33</v>
      </c>
      <c r="P239" s="16" t="s">
        <v>34</v>
      </c>
      <c r="Q239" s="16" t="s">
        <v>35</v>
      </c>
      <c r="R239" s="16" t="str">
        <f ca="1">CONCATENATE("X",H239)</f>
        <v>X0</v>
      </c>
      <c r="S239" s="16" t="s">
        <v>36</v>
      </c>
    </row>
    <row r="240" spans="1:19" ht="15.6" x14ac:dyDescent="0.25">
      <c r="A240" s="185">
        <f ca="1">IF($E$2="X",0,IF(K241&gt;2,H239,K241))</f>
        <v>0</v>
      </c>
      <c r="B240" s="25"/>
      <c r="C240" s="21" t="str">
        <f ca="1">+CONCATENATE(I240," ",G240)</f>
        <v>a) 0</v>
      </c>
      <c r="D240" s="22"/>
      <c r="G240" s="34">
        <f ca="1">IF(J240="FIN","",LOOKUP(I239,DATOS!A:A,DATOS!J:J))</f>
        <v>0</v>
      </c>
      <c r="I240" s="31" t="s">
        <v>53</v>
      </c>
      <c r="J240" s="37" t="str">
        <f>IF(J234="FIN","FIN",IF(J239=J233,"","FIN"))</f>
        <v/>
      </c>
      <c r="K240" s="16" t="s">
        <v>5</v>
      </c>
      <c r="L240" s="16">
        <f ca="1">IF(M240&gt;0,0,P240)</f>
        <v>0</v>
      </c>
      <c r="M240" s="16">
        <f ca="1">IF(P241&gt;0,1,0)</f>
        <v>0</v>
      </c>
      <c r="N240" s="16">
        <f ca="1">IF(M240=1,-1/COUNTA(Q240:Q243),0)</f>
        <v>0</v>
      </c>
      <c r="O240" s="16">
        <f>COUNTA(B240:B243)</f>
        <v>0</v>
      </c>
      <c r="P240" s="16">
        <f ca="1">COUNTIF(R240:R243,R239)</f>
        <v>0</v>
      </c>
      <c r="Q240" s="17" t="s">
        <v>0</v>
      </c>
      <c r="R240" s="16" t="str">
        <f>CONCATENATE(B240,Q240)</f>
        <v>A</v>
      </c>
      <c r="S240" s="16">
        <f ca="1">IF(P240&gt;0,P240+O240,O240*3)</f>
        <v>0</v>
      </c>
    </row>
    <row r="241" spans="1:19" ht="15.6" x14ac:dyDescent="0.25">
      <c r="A241" s="185"/>
      <c r="B241" s="25"/>
      <c r="C241" s="21" t="str">
        <f ca="1">+CONCATENATE(I241," ",G241)</f>
        <v>b) 0</v>
      </c>
      <c r="D241" s="22"/>
      <c r="G241" s="34">
        <f ca="1">IF(J240="FIN","",LOOKUP(I239,DATOS!A:A,DATOS!K:K))</f>
        <v>0</v>
      </c>
      <c r="I241" s="31" t="s">
        <v>52</v>
      </c>
      <c r="K241" s="16">
        <f ca="1">S240</f>
        <v>0</v>
      </c>
      <c r="L241" s="16"/>
      <c r="M241" s="16"/>
      <c r="N241" s="16"/>
      <c r="O241" s="16"/>
      <c r="P241" s="16">
        <f ca="1">O240-P240</f>
        <v>0</v>
      </c>
      <c r="Q241" s="17" t="s">
        <v>1</v>
      </c>
      <c r="R241" s="16" t="str">
        <f>CONCATENATE(B241,Q241)</f>
        <v>B</v>
      </c>
      <c r="S241" s="16"/>
    </row>
    <row r="242" spans="1:19" ht="15.6" x14ac:dyDescent="0.25">
      <c r="A242" s="185"/>
      <c r="B242" s="25"/>
      <c r="C242" s="21" t="str">
        <f ca="1">+CONCATENATE(I242," ",G242)</f>
        <v>c) 0</v>
      </c>
      <c r="D242" s="22"/>
      <c r="G242" s="34">
        <f ca="1">IF(J240="FIN","",LOOKUP(I239,DATOS!A:A,DATOS!L:L))</f>
        <v>0</v>
      </c>
      <c r="I242" s="31" t="s">
        <v>51</v>
      </c>
      <c r="K242" s="16"/>
      <c r="L242" s="16"/>
      <c r="M242" s="16"/>
      <c r="N242" s="16"/>
      <c r="O242" s="16"/>
      <c r="P242" s="16"/>
      <c r="Q242" s="17" t="s">
        <v>2</v>
      </c>
      <c r="R242" s="16" t="str">
        <f>CONCATENATE(B242,Q242)</f>
        <v>C</v>
      </c>
      <c r="S242" s="16"/>
    </row>
    <row r="243" spans="1:19" ht="15.6" x14ac:dyDescent="0.25">
      <c r="A243" s="185"/>
      <c r="B243" s="25"/>
      <c r="C243" s="21" t="str">
        <f ca="1">+CONCATENATE(I243," ",G243)</f>
        <v>d) 0</v>
      </c>
      <c r="D243" s="22"/>
      <c r="G243" s="34">
        <f ca="1">IF(J240="FIN","",LOOKUP(I239,DATOS!A:A,DATOS!M:M))</f>
        <v>0</v>
      </c>
      <c r="I243" s="31" t="s">
        <v>43</v>
      </c>
      <c r="K243" s="16"/>
      <c r="L243" s="16"/>
      <c r="M243" s="16"/>
      <c r="N243" s="16"/>
      <c r="O243" s="16"/>
      <c r="P243" s="16"/>
      <c r="Q243" s="17" t="s">
        <v>3</v>
      </c>
      <c r="R243" s="16" t="str">
        <f>CONCATENATE(B243,Q243)</f>
        <v>D</v>
      </c>
      <c r="S243" s="16"/>
    </row>
    <row r="244" spans="1:19" ht="15.6" x14ac:dyDescent="0.25">
      <c r="A244" s="9"/>
      <c r="B244" s="26"/>
      <c r="C244" s="23"/>
      <c r="D244" s="24"/>
      <c r="J244" s="15"/>
    </row>
    <row r="245" spans="1:19" ht="15.6" x14ac:dyDescent="0.25">
      <c r="A245" s="9"/>
      <c r="B245" s="27"/>
      <c r="C245" s="19" t="str">
        <f ca="1">+CONCATENATE(K245,".- ",G245)</f>
        <v>41.- 0</v>
      </c>
      <c r="D245" s="20"/>
      <c r="E245" s="9"/>
      <c r="F245" s="9"/>
      <c r="G245" s="36">
        <f ca="1">IF(J246="FIN","",LOOKUP(I245,DATOS!A:A,DATOS!G:G))</f>
        <v>0</v>
      </c>
      <c r="H245" s="36">
        <f ca="1">IF(J246="FIN",0,LOOKUP(I245,DATOS!A:A,DATOS!N:N))</f>
        <v>0</v>
      </c>
      <c r="I245" s="31">
        <f>+I239+1</f>
        <v>313</v>
      </c>
      <c r="J245" s="56">
        <f>IF(LOOKUP(I245,DATOS!A:A,DATOS!C:C)=0,J239,(LOOKUP(I245,DATOS!A:A,DATOS!C:C)))</f>
        <v>5</v>
      </c>
      <c r="K245" s="18">
        <f>+K239+1</f>
        <v>41</v>
      </c>
      <c r="L245" s="16" t="s">
        <v>31</v>
      </c>
      <c r="M245" s="16" t="s">
        <v>32</v>
      </c>
      <c r="N245" s="16" t="s">
        <v>37</v>
      </c>
      <c r="O245" s="16" t="s">
        <v>33</v>
      </c>
      <c r="P245" s="16" t="s">
        <v>34</v>
      </c>
      <c r="Q245" s="16" t="s">
        <v>35</v>
      </c>
      <c r="R245" s="16" t="str">
        <f ca="1">CONCATENATE("X",H245)</f>
        <v>X0</v>
      </c>
      <c r="S245" s="16" t="s">
        <v>36</v>
      </c>
    </row>
    <row r="246" spans="1:19" ht="15.6" x14ac:dyDescent="0.25">
      <c r="A246" s="185">
        <f ca="1">IF($E$2="X",0,IF(K247&gt;2,H245,K247))</f>
        <v>0</v>
      </c>
      <c r="B246" s="25"/>
      <c r="C246" s="21" t="str">
        <f ca="1">+CONCATENATE(I246," ",G246)</f>
        <v>a) 0</v>
      </c>
      <c r="D246" s="22"/>
      <c r="G246" s="34">
        <f ca="1">IF(J246="FIN","",LOOKUP(I245,DATOS!A:A,DATOS!J:J))</f>
        <v>0</v>
      </c>
      <c r="I246" s="31" t="s">
        <v>53</v>
      </c>
      <c r="J246" s="37" t="str">
        <f>IF(J240="FIN","FIN",IF(J245=J239,"","FIN"))</f>
        <v/>
      </c>
      <c r="K246" s="16" t="s">
        <v>5</v>
      </c>
      <c r="L246" s="16">
        <f ca="1">IF(M246&gt;0,0,P246)</f>
        <v>0</v>
      </c>
      <c r="M246" s="16">
        <f ca="1">IF(P247&gt;0,1,0)</f>
        <v>0</v>
      </c>
      <c r="N246" s="16">
        <f ca="1">IF(M246=1,-1/COUNTA(Q246:Q249),0)</f>
        <v>0</v>
      </c>
      <c r="O246" s="16">
        <f>COUNTA(B246:B249)</f>
        <v>0</v>
      </c>
      <c r="P246" s="16">
        <f ca="1">COUNTIF(R246:R249,R245)</f>
        <v>0</v>
      </c>
      <c r="Q246" s="17" t="s">
        <v>0</v>
      </c>
      <c r="R246" s="16" t="str">
        <f>CONCATENATE(B246,Q246)</f>
        <v>A</v>
      </c>
      <c r="S246" s="16">
        <f ca="1">IF(P246&gt;0,P246+O246,O246*3)</f>
        <v>0</v>
      </c>
    </row>
    <row r="247" spans="1:19" ht="15.6" x14ac:dyDescent="0.25">
      <c r="A247" s="185"/>
      <c r="B247" s="25"/>
      <c r="C247" s="21" t="str">
        <f ca="1">+CONCATENATE(I247," ",G247)</f>
        <v>b) 0</v>
      </c>
      <c r="D247" s="22"/>
      <c r="G247" s="34">
        <f ca="1">IF(J246="FIN","",LOOKUP(I245,DATOS!A:A,DATOS!K:K))</f>
        <v>0</v>
      </c>
      <c r="I247" s="31" t="s">
        <v>52</v>
      </c>
      <c r="K247" s="16">
        <f ca="1">S246</f>
        <v>0</v>
      </c>
      <c r="L247" s="16"/>
      <c r="M247" s="16"/>
      <c r="N247" s="16"/>
      <c r="O247" s="16"/>
      <c r="P247" s="16">
        <f ca="1">O246-P246</f>
        <v>0</v>
      </c>
      <c r="Q247" s="17" t="s">
        <v>1</v>
      </c>
      <c r="R247" s="16" t="str">
        <f>CONCATENATE(B247,Q247)</f>
        <v>B</v>
      </c>
      <c r="S247" s="16"/>
    </row>
    <row r="248" spans="1:19" ht="15.6" x14ac:dyDescent="0.25">
      <c r="A248" s="185"/>
      <c r="B248" s="25"/>
      <c r="C248" s="21" t="str">
        <f ca="1">+CONCATENATE(I248," ",G248)</f>
        <v>c) 0</v>
      </c>
      <c r="D248" s="22"/>
      <c r="G248" s="34">
        <f ca="1">IF(J246="FIN","",LOOKUP(I245,DATOS!A:A,DATOS!L:L))</f>
        <v>0</v>
      </c>
      <c r="I248" s="31" t="s">
        <v>51</v>
      </c>
      <c r="K248" s="16"/>
      <c r="L248" s="16"/>
      <c r="M248" s="16"/>
      <c r="N248" s="16"/>
      <c r="O248" s="16"/>
      <c r="P248" s="16"/>
      <c r="Q248" s="17" t="s">
        <v>2</v>
      </c>
      <c r="R248" s="16" t="str">
        <f>CONCATENATE(B248,Q248)</f>
        <v>C</v>
      </c>
      <c r="S248" s="16"/>
    </row>
    <row r="249" spans="1:19" ht="15.6" x14ac:dyDescent="0.25">
      <c r="A249" s="185"/>
      <c r="B249" s="25"/>
      <c r="C249" s="21" t="str">
        <f ca="1">+CONCATENATE(I249," ",G249)</f>
        <v>d) 0</v>
      </c>
      <c r="D249" s="22"/>
      <c r="G249" s="34">
        <f ca="1">IF(J246="FIN","",LOOKUP(I245,DATOS!A:A,DATOS!M:M))</f>
        <v>0</v>
      </c>
      <c r="I249" s="31" t="s">
        <v>43</v>
      </c>
      <c r="K249" s="16"/>
      <c r="L249" s="16"/>
      <c r="M249" s="16"/>
      <c r="N249" s="16"/>
      <c r="O249" s="16"/>
      <c r="P249" s="16"/>
      <c r="Q249" s="17" t="s">
        <v>3</v>
      </c>
      <c r="R249" s="16" t="str">
        <f>CONCATENATE(B249,Q249)</f>
        <v>D</v>
      </c>
      <c r="S249" s="16"/>
    </row>
    <row r="250" spans="1:19" ht="15.6" x14ac:dyDescent="0.25">
      <c r="A250" s="9"/>
      <c r="B250" s="26"/>
      <c r="C250" s="23"/>
      <c r="D250" s="24"/>
      <c r="J250" s="15"/>
    </row>
    <row r="251" spans="1:19" ht="15.6" x14ac:dyDescent="0.25">
      <c r="A251" s="9"/>
      <c r="B251" s="27"/>
      <c r="C251" s="19" t="str">
        <f ca="1">+CONCATENATE(K251,".- ",G251)</f>
        <v>42.- 0</v>
      </c>
      <c r="D251" s="20"/>
      <c r="E251" s="9"/>
      <c r="F251" s="9"/>
      <c r="G251" s="36">
        <f ca="1">IF(J252="FIN","",LOOKUP(I251,DATOS!A:A,DATOS!G:G))</f>
        <v>0</v>
      </c>
      <c r="H251" s="36">
        <f ca="1">IF(J252="FIN",0,LOOKUP(I251,DATOS!A:A,DATOS!N:N))</f>
        <v>0</v>
      </c>
      <c r="I251" s="31">
        <f>+I245+1</f>
        <v>314</v>
      </c>
      <c r="J251" s="56">
        <f>IF(LOOKUP(I251,DATOS!A:A,DATOS!C:C)=0,J245,(LOOKUP(I251,DATOS!A:A,DATOS!C:C)))</f>
        <v>5</v>
      </c>
      <c r="K251" s="18">
        <f>+K245+1</f>
        <v>42</v>
      </c>
      <c r="L251" s="16" t="s">
        <v>31</v>
      </c>
      <c r="M251" s="16" t="s">
        <v>32</v>
      </c>
      <c r="N251" s="16" t="s">
        <v>37</v>
      </c>
      <c r="O251" s="16" t="s">
        <v>33</v>
      </c>
      <c r="P251" s="16" t="s">
        <v>34</v>
      </c>
      <c r="Q251" s="16" t="s">
        <v>35</v>
      </c>
      <c r="R251" s="16" t="str">
        <f ca="1">CONCATENATE("X",H251)</f>
        <v>X0</v>
      </c>
      <c r="S251" s="16" t="s">
        <v>36</v>
      </c>
    </row>
    <row r="252" spans="1:19" ht="15.6" x14ac:dyDescent="0.25">
      <c r="A252" s="185">
        <f ca="1">IF($E$2="X",0,IF(K253&gt;2,H251,K253))</f>
        <v>0</v>
      </c>
      <c r="B252" s="25"/>
      <c r="C252" s="21" t="str">
        <f ca="1">+CONCATENATE(I252," ",G252)</f>
        <v>a) 0</v>
      </c>
      <c r="D252" s="22"/>
      <c r="G252" s="34">
        <f ca="1">IF(J252="FIN","",LOOKUP(I251,DATOS!A:A,DATOS!J:J))</f>
        <v>0</v>
      </c>
      <c r="I252" s="31" t="s">
        <v>53</v>
      </c>
      <c r="J252" s="37" t="str">
        <f>IF(J246="FIN","FIN",IF(J251=J245,"","FIN"))</f>
        <v/>
      </c>
      <c r="K252" s="16" t="s">
        <v>5</v>
      </c>
      <c r="L252" s="16">
        <f ca="1">IF(M252&gt;0,0,P252)</f>
        <v>0</v>
      </c>
      <c r="M252" s="16">
        <f ca="1">IF(P253&gt;0,1,0)</f>
        <v>0</v>
      </c>
      <c r="N252" s="16">
        <f ca="1">IF(M252=1,-1/COUNTA(Q252:Q255),0)</f>
        <v>0</v>
      </c>
      <c r="O252" s="16">
        <f>COUNTA(B252:B255)</f>
        <v>0</v>
      </c>
      <c r="P252" s="16">
        <f ca="1">COUNTIF(R252:R255,R251)</f>
        <v>0</v>
      </c>
      <c r="Q252" s="17" t="s">
        <v>0</v>
      </c>
      <c r="R252" s="16" t="str">
        <f>CONCATENATE(B252,Q252)</f>
        <v>A</v>
      </c>
      <c r="S252" s="16">
        <f ca="1">IF(P252&gt;0,P252+O252,O252*3)</f>
        <v>0</v>
      </c>
    </row>
    <row r="253" spans="1:19" ht="15.6" x14ac:dyDescent="0.25">
      <c r="A253" s="185"/>
      <c r="B253" s="25"/>
      <c r="C253" s="21" t="str">
        <f ca="1">+CONCATENATE(I253," ",G253)</f>
        <v>b) 0</v>
      </c>
      <c r="D253" s="22"/>
      <c r="G253" s="34">
        <f ca="1">IF(J252="FIN","",LOOKUP(I251,DATOS!A:A,DATOS!K:K))</f>
        <v>0</v>
      </c>
      <c r="I253" s="31" t="s">
        <v>52</v>
      </c>
      <c r="K253" s="16">
        <f ca="1">S252</f>
        <v>0</v>
      </c>
      <c r="L253" s="16"/>
      <c r="M253" s="16"/>
      <c r="N253" s="16"/>
      <c r="O253" s="16"/>
      <c r="P253" s="16">
        <f ca="1">O252-P252</f>
        <v>0</v>
      </c>
      <c r="Q253" s="17" t="s">
        <v>1</v>
      </c>
      <c r="R253" s="16" t="str">
        <f>CONCATENATE(B253,Q253)</f>
        <v>B</v>
      </c>
      <c r="S253" s="16"/>
    </row>
    <row r="254" spans="1:19" ht="15.6" x14ac:dyDescent="0.25">
      <c r="A254" s="185"/>
      <c r="B254" s="25"/>
      <c r="C254" s="21" t="str">
        <f ca="1">+CONCATENATE(I254," ",G254)</f>
        <v>c) 0</v>
      </c>
      <c r="D254" s="22"/>
      <c r="G254" s="34">
        <f ca="1">IF(J252="FIN","",LOOKUP(I251,DATOS!A:A,DATOS!L:L))</f>
        <v>0</v>
      </c>
      <c r="I254" s="31" t="s">
        <v>51</v>
      </c>
      <c r="K254" s="16"/>
      <c r="L254" s="16"/>
      <c r="M254" s="16"/>
      <c r="N254" s="16"/>
      <c r="O254" s="16"/>
      <c r="P254" s="16"/>
      <c r="Q254" s="17" t="s">
        <v>2</v>
      </c>
      <c r="R254" s="16" t="str">
        <f>CONCATENATE(B254,Q254)</f>
        <v>C</v>
      </c>
      <c r="S254" s="16"/>
    </row>
    <row r="255" spans="1:19" ht="15.6" x14ac:dyDescent="0.25">
      <c r="A255" s="185"/>
      <c r="B255" s="25"/>
      <c r="C255" s="21" t="str">
        <f ca="1">+CONCATENATE(I255," ",G255)</f>
        <v>d) 0</v>
      </c>
      <c r="D255" s="22"/>
      <c r="G255" s="34">
        <f ca="1">IF(J252="FIN","",LOOKUP(I251,DATOS!A:A,DATOS!M:M))</f>
        <v>0</v>
      </c>
      <c r="I255" s="31" t="s">
        <v>43</v>
      </c>
      <c r="K255" s="16"/>
      <c r="L255" s="16"/>
      <c r="M255" s="16"/>
      <c r="N255" s="16"/>
      <c r="O255" s="16"/>
      <c r="P255" s="16"/>
      <c r="Q255" s="17" t="s">
        <v>3</v>
      </c>
      <c r="R255" s="16" t="str">
        <f>CONCATENATE(B255,Q255)</f>
        <v>D</v>
      </c>
      <c r="S255" s="16"/>
    </row>
    <row r="256" spans="1:19" ht="15.6" x14ac:dyDescent="0.25">
      <c r="A256" s="9"/>
      <c r="B256" s="26"/>
      <c r="C256" s="23"/>
      <c r="D256" s="24"/>
      <c r="J256" s="15"/>
    </row>
    <row r="257" spans="1:19" ht="15.6" x14ac:dyDescent="0.25">
      <c r="A257" s="9"/>
      <c r="B257" s="27"/>
      <c r="C257" s="19" t="str">
        <f ca="1">+CONCATENATE(K257,".- ",G257)</f>
        <v>43.- 0</v>
      </c>
      <c r="D257" s="20"/>
      <c r="E257" s="9"/>
      <c r="F257" s="9"/>
      <c r="G257" s="36">
        <f ca="1">IF(J258="FIN","",LOOKUP(I257,DATOS!A:A,DATOS!G:G))</f>
        <v>0</v>
      </c>
      <c r="H257" s="36">
        <f ca="1">IF(J258="FIN",0,LOOKUP(I257,DATOS!A:A,DATOS!N:N))</f>
        <v>0</v>
      </c>
      <c r="I257" s="31">
        <f>+I251+1</f>
        <v>315</v>
      </c>
      <c r="J257" s="56">
        <f>IF(LOOKUP(I257,DATOS!A:A,DATOS!C:C)=0,J251,(LOOKUP(I257,DATOS!A:A,DATOS!C:C)))</f>
        <v>5</v>
      </c>
      <c r="K257" s="18">
        <f>+K251+1</f>
        <v>43</v>
      </c>
      <c r="L257" s="16" t="s">
        <v>31</v>
      </c>
      <c r="M257" s="16" t="s">
        <v>32</v>
      </c>
      <c r="N257" s="16" t="s">
        <v>37</v>
      </c>
      <c r="O257" s="16" t="s">
        <v>33</v>
      </c>
      <c r="P257" s="16" t="s">
        <v>34</v>
      </c>
      <c r="Q257" s="16" t="s">
        <v>35</v>
      </c>
      <c r="R257" s="16" t="str">
        <f ca="1">CONCATENATE("X",H257)</f>
        <v>X0</v>
      </c>
      <c r="S257" s="16" t="s">
        <v>36</v>
      </c>
    </row>
    <row r="258" spans="1:19" ht="15.6" x14ac:dyDescent="0.25">
      <c r="A258" s="185">
        <f ca="1">IF($E$2="X",0,IF(K259&gt;2,H257,K259))</f>
        <v>0</v>
      </c>
      <c r="B258" s="25"/>
      <c r="C258" s="21" t="str">
        <f ca="1">+CONCATENATE(I258," ",G258)</f>
        <v>a) 0</v>
      </c>
      <c r="D258" s="22"/>
      <c r="G258" s="34">
        <f ca="1">IF(J258="FIN","",LOOKUP(I257,DATOS!A:A,DATOS!J:J))</f>
        <v>0</v>
      </c>
      <c r="I258" s="31" t="s">
        <v>53</v>
      </c>
      <c r="J258" s="37" t="str">
        <f>IF(J252="FIN","FIN",IF(J257=J251,"","FIN"))</f>
        <v/>
      </c>
      <c r="K258" s="16" t="s">
        <v>5</v>
      </c>
      <c r="L258" s="16">
        <f ca="1">IF(M258&gt;0,0,P258)</f>
        <v>0</v>
      </c>
      <c r="M258" s="16">
        <f ca="1">IF(P259&gt;0,1,0)</f>
        <v>0</v>
      </c>
      <c r="N258" s="16">
        <f ca="1">IF(M258=1,-1/COUNTA(Q258:Q261),0)</f>
        <v>0</v>
      </c>
      <c r="O258" s="16">
        <f>COUNTA(B258:B261)</f>
        <v>0</v>
      </c>
      <c r="P258" s="16">
        <f ca="1">COUNTIF(R258:R261,R257)</f>
        <v>0</v>
      </c>
      <c r="Q258" s="17" t="s">
        <v>0</v>
      </c>
      <c r="R258" s="16" t="str">
        <f>CONCATENATE(B258,Q258)</f>
        <v>A</v>
      </c>
      <c r="S258" s="16">
        <f ca="1">IF(P258&gt;0,P258+O258,O258*3)</f>
        <v>0</v>
      </c>
    </row>
    <row r="259" spans="1:19" ht="15.6" x14ac:dyDescent="0.25">
      <c r="A259" s="185"/>
      <c r="B259" s="25"/>
      <c r="C259" s="21" t="str">
        <f ca="1">+CONCATENATE(I259," ",G259)</f>
        <v>b) 0</v>
      </c>
      <c r="D259" s="22"/>
      <c r="G259" s="34">
        <f ca="1">IF(J258="FIN","",LOOKUP(I257,DATOS!A:A,DATOS!K:K))</f>
        <v>0</v>
      </c>
      <c r="I259" s="31" t="s">
        <v>52</v>
      </c>
      <c r="K259" s="16">
        <f ca="1">S258</f>
        <v>0</v>
      </c>
      <c r="L259" s="16"/>
      <c r="M259" s="16"/>
      <c r="N259" s="16"/>
      <c r="O259" s="16"/>
      <c r="P259" s="16">
        <f ca="1">O258-P258</f>
        <v>0</v>
      </c>
      <c r="Q259" s="17" t="s">
        <v>1</v>
      </c>
      <c r="R259" s="16" t="str">
        <f>CONCATENATE(B259,Q259)</f>
        <v>B</v>
      </c>
      <c r="S259" s="16"/>
    </row>
    <row r="260" spans="1:19" ht="15.6" x14ac:dyDescent="0.25">
      <c r="A260" s="185"/>
      <c r="B260" s="25"/>
      <c r="C260" s="21" t="str">
        <f ca="1">+CONCATENATE(I260," ",G260)</f>
        <v>c) 0</v>
      </c>
      <c r="D260" s="22"/>
      <c r="G260" s="34">
        <f ca="1">IF(J258="FIN","",LOOKUP(I257,DATOS!A:A,DATOS!L:L))</f>
        <v>0</v>
      </c>
      <c r="I260" s="31" t="s">
        <v>51</v>
      </c>
      <c r="K260" s="16"/>
      <c r="L260" s="16"/>
      <c r="M260" s="16"/>
      <c r="N260" s="16"/>
      <c r="O260" s="16"/>
      <c r="P260" s="16"/>
      <c r="Q260" s="17" t="s">
        <v>2</v>
      </c>
      <c r="R260" s="16" t="str">
        <f>CONCATENATE(B260,Q260)</f>
        <v>C</v>
      </c>
      <c r="S260" s="16"/>
    </row>
    <row r="261" spans="1:19" ht="15.6" x14ac:dyDescent="0.25">
      <c r="A261" s="185"/>
      <c r="B261" s="25"/>
      <c r="C261" s="21" t="str">
        <f ca="1">+CONCATENATE(I261," ",G261)</f>
        <v>d) 0</v>
      </c>
      <c r="D261" s="22"/>
      <c r="G261" s="34">
        <f ca="1">IF(J258="FIN","",LOOKUP(I257,DATOS!A:A,DATOS!M:M))</f>
        <v>0</v>
      </c>
      <c r="I261" s="31" t="s">
        <v>43</v>
      </c>
      <c r="K261" s="16"/>
      <c r="L261" s="16"/>
      <c r="M261" s="16"/>
      <c r="N261" s="16"/>
      <c r="O261" s="16"/>
      <c r="P261" s="16"/>
      <c r="Q261" s="17" t="s">
        <v>3</v>
      </c>
      <c r="R261" s="16" t="str">
        <f>CONCATENATE(B261,Q261)</f>
        <v>D</v>
      </c>
      <c r="S261" s="16"/>
    </row>
    <row r="262" spans="1:19" ht="15.6" x14ac:dyDescent="0.25">
      <c r="A262" s="9"/>
      <c r="B262" s="26"/>
      <c r="C262" s="23"/>
      <c r="D262" s="24"/>
      <c r="J262" s="15"/>
    </row>
    <row r="263" spans="1:19" ht="15.6" x14ac:dyDescent="0.25">
      <c r="A263" s="9"/>
      <c r="B263" s="27"/>
      <c r="C263" s="19" t="str">
        <f ca="1">+CONCATENATE(K263,".- ",G263)</f>
        <v>44.- 0</v>
      </c>
      <c r="D263" s="20"/>
      <c r="E263" s="9"/>
      <c r="F263" s="9"/>
      <c r="G263" s="36">
        <f ca="1">IF(J264="FIN","",LOOKUP(I263,DATOS!A:A,DATOS!G:G))</f>
        <v>0</v>
      </c>
      <c r="H263" s="36">
        <f ca="1">IF(J264="FIN",0,LOOKUP(I263,DATOS!A:A,DATOS!N:N))</f>
        <v>0</v>
      </c>
      <c r="I263" s="31">
        <f>+I257+1</f>
        <v>316</v>
      </c>
      <c r="J263" s="56">
        <f>IF(LOOKUP(I263,DATOS!A:A,DATOS!C:C)=0,J257,(LOOKUP(I263,DATOS!A:A,DATOS!C:C)))</f>
        <v>5</v>
      </c>
      <c r="K263" s="18">
        <f>+K257+1</f>
        <v>44</v>
      </c>
      <c r="L263" s="16" t="s">
        <v>31</v>
      </c>
      <c r="M263" s="16" t="s">
        <v>32</v>
      </c>
      <c r="N263" s="16" t="s">
        <v>37</v>
      </c>
      <c r="O263" s="16" t="s">
        <v>33</v>
      </c>
      <c r="P263" s="16" t="s">
        <v>34</v>
      </c>
      <c r="Q263" s="16" t="s">
        <v>35</v>
      </c>
      <c r="R263" s="16" t="str">
        <f ca="1">CONCATENATE("X",H263)</f>
        <v>X0</v>
      </c>
      <c r="S263" s="16" t="s">
        <v>36</v>
      </c>
    </row>
    <row r="264" spans="1:19" ht="15.6" x14ac:dyDescent="0.25">
      <c r="A264" s="185">
        <f ca="1">IF($E$2="X",0,IF(K265&gt;2,H263,K265))</f>
        <v>0</v>
      </c>
      <c r="B264" s="25"/>
      <c r="C264" s="21" t="str">
        <f ca="1">+CONCATENATE(I264," ",G264)</f>
        <v>a) 0</v>
      </c>
      <c r="D264" s="22"/>
      <c r="G264" s="34">
        <f ca="1">IF(J264="FIN","",LOOKUP(I263,DATOS!A:A,DATOS!J:J))</f>
        <v>0</v>
      </c>
      <c r="I264" s="31" t="s">
        <v>53</v>
      </c>
      <c r="J264" s="37" t="str">
        <f>IF(J258="FIN","FIN",IF(J263=J257,"","FIN"))</f>
        <v/>
      </c>
      <c r="K264" s="16" t="s">
        <v>5</v>
      </c>
      <c r="L264" s="16">
        <f ca="1">IF(M264&gt;0,0,P264)</f>
        <v>0</v>
      </c>
      <c r="M264" s="16">
        <f ca="1">IF(P265&gt;0,1,0)</f>
        <v>0</v>
      </c>
      <c r="N264" s="16">
        <f ca="1">IF(M264=1,-1/COUNTA(Q264:Q267),0)</f>
        <v>0</v>
      </c>
      <c r="O264" s="16">
        <f>COUNTA(B264:B267)</f>
        <v>0</v>
      </c>
      <c r="P264" s="16">
        <f ca="1">COUNTIF(R264:R267,R263)</f>
        <v>0</v>
      </c>
      <c r="Q264" s="17" t="s">
        <v>0</v>
      </c>
      <c r="R264" s="16" t="str">
        <f>CONCATENATE(B264,Q264)</f>
        <v>A</v>
      </c>
      <c r="S264" s="16">
        <f ca="1">IF(P264&gt;0,P264+O264,O264*3)</f>
        <v>0</v>
      </c>
    </row>
    <row r="265" spans="1:19" ht="15.6" x14ac:dyDescent="0.25">
      <c r="A265" s="185"/>
      <c r="B265" s="25"/>
      <c r="C265" s="21" t="str">
        <f ca="1">+CONCATENATE(I265," ",G265)</f>
        <v>b) 0</v>
      </c>
      <c r="D265" s="22"/>
      <c r="G265" s="34">
        <f ca="1">IF(J264="FIN","",LOOKUP(I263,DATOS!A:A,DATOS!K:K))</f>
        <v>0</v>
      </c>
      <c r="I265" s="31" t="s">
        <v>52</v>
      </c>
      <c r="K265" s="16">
        <f ca="1">S264</f>
        <v>0</v>
      </c>
      <c r="L265" s="16"/>
      <c r="M265" s="16"/>
      <c r="N265" s="16"/>
      <c r="O265" s="16"/>
      <c r="P265" s="16">
        <f ca="1">O264-P264</f>
        <v>0</v>
      </c>
      <c r="Q265" s="17" t="s">
        <v>1</v>
      </c>
      <c r="R265" s="16" t="str">
        <f>CONCATENATE(B265,Q265)</f>
        <v>B</v>
      </c>
      <c r="S265" s="16"/>
    </row>
    <row r="266" spans="1:19" ht="15.6" x14ac:dyDescent="0.25">
      <c r="A266" s="185"/>
      <c r="B266" s="25"/>
      <c r="C266" s="21" t="str">
        <f ca="1">+CONCATENATE(I266," ",G266)</f>
        <v>c) 0</v>
      </c>
      <c r="D266" s="22"/>
      <c r="G266" s="34">
        <f ca="1">IF(J264="FIN","",LOOKUP(I263,DATOS!A:A,DATOS!L:L))</f>
        <v>0</v>
      </c>
      <c r="I266" s="31" t="s">
        <v>51</v>
      </c>
      <c r="K266" s="16"/>
      <c r="L266" s="16"/>
      <c r="M266" s="16"/>
      <c r="N266" s="16"/>
      <c r="O266" s="16"/>
      <c r="P266" s="16"/>
      <c r="Q266" s="17" t="s">
        <v>2</v>
      </c>
      <c r="R266" s="16" t="str">
        <f>CONCATENATE(B266,Q266)</f>
        <v>C</v>
      </c>
      <c r="S266" s="16"/>
    </row>
    <row r="267" spans="1:19" ht="15.6" x14ac:dyDescent="0.25">
      <c r="A267" s="185"/>
      <c r="B267" s="25"/>
      <c r="C267" s="21" t="str">
        <f ca="1">+CONCATENATE(I267," ",G267)</f>
        <v>d) 0</v>
      </c>
      <c r="D267" s="22"/>
      <c r="G267" s="34">
        <f ca="1">IF(J264="FIN","",LOOKUP(I263,DATOS!A:A,DATOS!M:M))</f>
        <v>0</v>
      </c>
      <c r="I267" s="31" t="s">
        <v>43</v>
      </c>
      <c r="K267" s="16"/>
      <c r="L267" s="16"/>
      <c r="M267" s="16"/>
      <c r="N267" s="16"/>
      <c r="O267" s="16"/>
      <c r="P267" s="16"/>
      <c r="Q267" s="17" t="s">
        <v>3</v>
      </c>
      <c r="R267" s="16" t="str">
        <f>CONCATENATE(B267,Q267)</f>
        <v>D</v>
      </c>
      <c r="S267" s="16"/>
    </row>
    <row r="268" spans="1:19" ht="15.6" x14ac:dyDescent="0.25">
      <c r="A268" s="9"/>
      <c r="B268" s="26"/>
      <c r="C268" s="23"/>
      <c r="D268" s="24"/>
      <c r="J268" s="15"/>
    </row>
    <row r="269" spans="1:19" ht="15.6" x14ac:dyDescent="0.25">
      <c r="A269" s="9"/>
      <c r="B269" s="27"/>
      <c r="C269" s="19" t="str">
        <f ca="1">+CONCATENATE(K269,".- ",G269)</f>
        <v>45.- 0</v>
      </c>
      <c r="D269" s="20"/>
      <c r="E269" s="9"/>
      <c r="F269" s="9"/>
      <c r="G269" s="36">
        <f ca="1">IF(J270="FIN","",LOOKUP(I269,DATOS!A:A,DATOS!G:G))</f>
        <v>0</v>
      </c>
      <c r="H269" s="36">
        <f ca="1">IF(J270="FIN",0,LOOKUP(I269,DATOS!A:A,DATOS!N:N))</f>
        <v>0</v>
      </c>
      <c r="I269" s="31">
        <f>+I263+1</f>
        <v>317</v>
      </c>
      <c r="J269" s="56">
        <f>IF(LOOKUP(I269,DATOS!A:A,DATOS!C:C)=0,J263,(LOOKUP(I269,DATOS!A:A,DATOS!C:C)))</f>
        <v>5</v>
      </c>
      <c r="K269" s="18">
        <f>+K263+1</f>
        <v>45</v>
      </c>
      <c r="L269" s="16" t="s">
        <v>31</v>
      </c>
      <c r="M269" s="16" t="s">
        <v>32</v>
      </c>
      <c r="N269" s="16" t="s">
        <v>37</v>
      </c>
      <c r="O269" s="16" t="s">
        <v>33</v>
      </c>
      <c r="P269" s="16" t="s">
        <v>34</v>
      </c>
      <c r="Q269" s="16" t="s">
        <v>35</v>
      </c>
      <c r="R269" s="16" t="str">
        <f ca="1">CONCATENATE("X",H269)</f>
        <v>X0</v>
      </c>
      <c r="S269" s="16" t="s">
        <v>36</v>
      </c>
    </row>
    <row r="270" spans="1:19" ht="15.6" x14ac:dyDescent="0.25">
      <c r="A270" s="185">
        <f ca="1">IF($E$2="X",0,IF(K271&gt;2,H269,K271))</f>
        <v>0</v>
      </c>
      <c r="B270" s="25"/>
      <c r="C270" s="21" t="str">
        <f ca="1">+CONCATENATE(I270," ",G270)</f>
        <v>a) 0</v>
      </c>
      <c r="D270" s="22"/>
      <c r="G270" s="34">
        <f ca="1">IF(J270="FIN","",LOOKUP(I269,DATOS!A:A,DATOS!J:J))</f>
        <v>0</v>
      </c>
      <c r="I270" s="31" t="s">
        <v>53</v>
      </c>
      <c r="J270" s="37" t="str">
        <f>IF(J264="FIN","FIN",IF(J269=J263,"","FIN"))</f>
        <v/>
      </c>
      <c r="K270" s="16" t="s">
        <v>5</v>
      </c>
      <c r="L270" s="16">
        <f ca="1">IF(M270&gt;0,0,P270)</f>
        <v>0</v>
      </c>
      <c r="M270" s="16">
        <f ca="1">IF(P271&gt;0,1,0)</f>
        <v>0</v>
      </c>
      <c r="N270" s="16">
        <f ca="1">IF(M270=1,-1/COUNTA(Q270:Q273),0)</f>
        <v>0</v>
      </c>
      <c r="O270" s="16">
        <f>COUNTA(B270:B273)</f>
        <v>0</v>
      </c>
      <c r="P270" s="16">
        <f ca="1">COUNTIF(R270:R273,R269)</f>
        <v>0</v>
      </c>
      <c r="Q270" s="17" t="s">
        <v>0</v>
      </c>
      <c r="R270" s="16" t="str">
        <f>CONCATENATE(B270,Q270)</f>
        <v>A</v>
      </c>
      <c r="S270" s="16">
        <f ca="1">IF(P270&gt;0,P270+O270,O270*3)</f>
        <v>0</v>
      </c>
    </row>
    <row r="271" spans="1:19" ht="15.6" x14ac:dyDescent="0.25">
      <c r="A271" s="185"/>
      <c r="B271" s="25"/>
      <c r="C271" s="21" t="str">
        <f ca="1">+CONCATENATE(I271," ",G271)</f>
        <v>b) 0</v>
      </c>
      <c r="D271" s="22"/>
      <c r="G271" s="34">
        <f ca="1">IF(J270="FIN","",LOOKUP(I269,DATOS!A:A,DATOS!K:K))</f>
        <v>0</v>
      </c>
      <c r="I271" s="31" t="s">
        <v>52</v>
      </c>
      <c r="K271" s="16">
        <f ca="1">S270</f>
        <v>0</v>
      </c>
      <c r="L271" s="16"/>
      <c r="M271" s="16"/>
      <c r="N271" s="16"/>
      <c r="O271" s="16"/>
      <c r="P271" s="16">
        <f ca="1">O270-P270</f>
        <v>0</v>
      </c>
      <c r="Q271" s="17" t="s">
        <v>1</v>
      </c>
      <c r="R271" s="16" t="str">
        <f>CONCATENATE(B271,Q271)</f>
        <v>B</v>
      </c>
      <c r="S271" s="16"/>
    </row>
    <row r="272" spans="1:19" ht="15.6" x14ac:dyDescent="0.25">
      <c r="A272" s="185"/>
      <c r="B272" s="25"/>
      <c r="C272" s="21" t="str">
        <f ca="1">+CONCATENATE(I272," ",G272)</f>
        <v>c) 0</v>
      </c>
      <c r="D272" s="22"/>
      <c r="G272" s="34">
        <f ca="1">IF(J270="FIN","",LOOKUP(I269,DATOS!A:A,DATOS!L:L))</f>
        <v>0</v>
      </c>
      <c r="I272" s="31" t="s">
        <v>51</v>
      </c>
      <c r="K272" s="16"/>
      <c r="L272" s="16"/>
      <c r="M272" s="16"/>
      <c r="N272" s="16"/>
      <c r="O272" s="16"/>
      <c r="P272" s="16"/>
      <c r="Q272" s="17" t="s">
        <v>2</v>
      </c>
      <c r="R272" s="16" t="str">
        <f>CONCATENATE(B272,Q272)</f>
        <v>C</v>
      </c>
      <c r="S272" s="16"/>
    </row>
    <row r="273" spans="1:19" ht="15.6" x14ac:dyDescent="0.25">
      <c r="A273" s="185"/>
      <c r="B273" s="25"/>
      <c r="C273" s="21" t="str">
        <f ca="1">+CONCATENATE(I273," ",G273)</f>
        <v>d) 0</v>
      </c>
      <c r="D273" s="22"/>
      <c r="G273" s="34">
        <f ca="1">IF(J270="FIN","",LOOKUP(I269,DATOS!A:A,DATOS!M:M))</f>
        <v>0</v>
      </c>
      <c r="I273" s="31" t="s">
        <v>43</v>
      </c>
      <c r="K273" s="16"/>
      <c r="L273" s="16"/>
      <c r="M273" s="16"/>
      <c r="N273" s="16"/>
      <c r="O273" s="16"/>
      <c r="P273" s="16"/>
      <c r="Q273" s="17" t="s">
        <v>3</v>
      </c>
      <c r="R273" s="16" t="str">
        <f>CONCATENATE(B273,Q273)</f>
        <v>D</v>
      </c>
      <c r="S273" s="16"/>
    </row>
    <row r="274" spans="1:19" ht="15.6" x14ac:dyDescent="0.25">
      <c r="A274" s="9"/>
      <c r="B274" s="26"/>
      <c r="C274" s="23"/>
      <c r="D274" s="24"/>
      <c r="J274" s="15"/>
    </row>
    <row r="275" spans="1:19" ht="15.6" x14ac:dyDescent="0.25">
      <c r="A275" s="9"/>
      <c r="B275" s="27"/>
      <c r="C275" s="19" t="str">
        <f ca="1">+CONCATENATE(K275,".- ",G275)</f>
        <v>46.- 0</v>
      </c>
      <c r="D275" s="20"/>
      <c r="E275" s="9"/>
      <c r="F275" s="9"/>
      <c r="G275" s="36">
        <f ca="1">IF(J276="FIN","",LOOKUP(I275,DATOS!A:A,DATOS!G:G))</f>
        <v>0</v>
      </c>
      <c r="H275" s="36">
        <f ca="1">IF(J276="FIN",0,LOOKUP(I275,DATOS!A:A,DATOS!N:N))</f>
        <v>0</v>
      </c>
      <c r="I275" s="31">
        <f>+I269+1</f>
        <v>318</v>
      </c>
      <c r="J275" s="56">
        <f>IF(LOOKUP(I275,DATOS!A:A,DATOS!C:C)=0,J269,(LOOKUP(I275,DATOS!A:A,DATOS!C:C)))</f>
        <v>5</v>
      </c>
      <c r="K275" s="18">
        <f>+K269+1</f>
        <v>46</v>
      </c>
      <c r="L275" s="16" t="s">
        <v>31</v>
      </c>
      <c r="M275" s="16" t="s">
        <v>32</v>
      </c>
      <c r="N275" s="16" t="s">
        <v>37</v>
      </c>
      <c r="O275" s="16" t="s">
        <v>33</v>
      </c>
      <c r="P275" s="16" t="s">
        <v>34</v>
      </c>
      <c r="Q275" s="16" t="s">
        <v>35</v>
      </c>
      <c r="R275" s="16" t="str">
        <f ca="1">CONCATENATE("X",H275)</f>
        <v>X0</v>
      </c>
      <c r="S275" s="16" t="s">
        <v>36</v>
      </c>
    </row>
    <row r="276" spans="1:19" ht="15.6" x14ac:dyDescent="0.25">
      <c r="A276" s="185">
        <f ca="1">IF($E$2="X",0,IF(K277&gt;2,H275,K277))</f>
        <v>0</v>
      </c>
      <c r="B276" s="25"/>
      <c r="C276" s="21" t="str">
        <f ca="1">+CONCATENATE(I276," ",G276)</f>
        <v>a) 0</v>
      </c>
      <c r="D276" s="22"/>
      <c r="G276" s="34">
        <f ca="1">IF(J276="FIN","",LOOKUP(I275,DATOS!A:A,DATOS!J:J))</f>
        <v>0</v>
      </c>
      <c r="I276" s="31" t="s">
        <v>53</v>
      </c>
      <c r="J276" s="37" t="str">
        <f>IF(J270="FIN","FIN",IF(J275=J269,"","FIN"))</f>
        <v/>
      </c>
      <c r="K276" s="16" t="s">
        <v>5</v>
      </c>
      <c r="L276" s="16">
        <f ca="1">IF(M276&gt;0,0,P276)</f>
        <v>0</v>
      </c>
      <c r="M276" s="16">
        <f ca="1">IF(P277&gt;0,1,0)</f>
        <v>0</v>
      </c>
      <c r="N276" s="16">
        <f ca="1">IF(M276=1,-1/COUNTA(Q276:Q279),0)</f>
        <v>0</v>
      </c>
      <c r="O276" s="16">
        <f>COUNTA(B276:B279)</f>
        <v>0</v>
      </c>
      <c r="P276" s="16">
        <f ca="1">COUNTIF(R276:R279,R275)</f>
        <v>0</v>
      </c>
      <c r="Q276" s="17" t="s">
        <v>0</v>
      </c>
      <c r="R276" s="16" t="str">
        <f>CONCATENATE(B276,Q276)</f>
        <v>A</v>
      </c>
      <c r="S276" s="16">
        <f ca="1">IF(P276&gt;0,P276+O276,O276*3)</f>
        <v>0</v>
      </c>
    </row>
    <row r="277" spans="1:19" ht="15.6" x14ac:dyDescent="0.25">
      <c r="A277" s="185"/>
      <c r="B277" s="25"/>
      <c r="C277" s="21" t="str">
        <f ca="1">+CONCATENATE(I277," ",G277)</f>
        <v>b) 0</v>
      </c>
      <c r="D277" s="22"/>
      <c r="G277" s="34">
        <f ca="1">IF(J276="FIN","",LOOKUP(I275,DATOS!A:A,DATOS!K:K))</f>
        <v>0</v>
      </c>
      <c r="I277" s="31" t="s">
        <v>52</v>
      </c>
      <c r="K277" s="16">
        <f ca="1">S276</f>
        <v>0</v>
      </c>
      <c r="L277" s="16"/>
      <c r="M277" s="16"/>
      <c r="N277" s="16"/>
      <c r="O277" s="16"/>
      <c r="P277" s="16">
        <f ca="1">O276-P276</f>
        <v>0</v>
      </c>
      <c r="Q277" s="17" t="s">
        <v>1</v>
      </c>
      <c r="R277" s="16" t="str">
        <f>CONCATENATE(B277,Q277)</f>
        <v>B</v>
      </c>
      <c r="S277" s="16"/>
    </row>
    <row r="278" spans="1:19" ht="15.6" x14ac:dyDescent="0.25">
      <c r="A278" s="185"/>
      <c r="B278" s="25"/>
      <c r="C278" s="21" t="str">
        <f ca="1">+CONCATENATE(I278," ",G278)</f>
        <v>c) 0</v>
      </c>
      <c r="D278" s="22"/>
      <c r="G278" s="34">
        <f ca="1">IF(J276="FIN","",LOOKUP(I275,DATOS!A:A,DATOS!L:L))</f>
        <v>0</v>
      </c>
      <c r="I278" s="31" t="s">
        <v>51</v>
      </c>
      <c r="K278" s="16"/>
      <c r="L278" s="16"/>
      <c r="M278" s="16"/>
      <c r="N278" s="16"/>
      <c r="O278" s="16"/>
      <c r="P278" s="16"/>
      <c r="Q278" s="17" t="s">
        <v>2</v>
      </c>
      <c r="R278" s="16" t="str">
        <f>CONCATENATE(B278,Q278)</f>
        <v>C</v>
      </c>
      <c r="S278" s="16"/>
    </row>
    <row r="279" spans="1:19" ht="15.6" x14ac:dyDescent="0.25">
      <c r="A279" s="185"/>
      <c r="B279" s="25"/>
      <c r="C279" s="21" t="str">
        <f ca="1">+CONCATENATE(I279," ",G279)</f>
        <v>d) 0</v>
      </c>
      <c r="D279" s="22"/>
      <c r="G279" s="34">
        <f ca="1">IF(J276="FIN","",LOOKUP(I275,DATOS!A:A,DATOS!M:M))</f>
        <v>0</v>
      </c>
      <c r="I279" s="31" t="s">
        <v>43</v>
      </c>
      <c r="K279" s="16"/>
      <c r="L279" s="16"/>
      <c r="M279" s="16"/>
      <c r="N279" s="16"/>
      <c r="O279" s="16"/>
      <c r="P279" s="16"/>
      <c r="Q279" s="17" t="s">
        <v>3</v>
      </c>
      <c r="R279" s="16" t="str">
        <f>CONCATENATE(B279,Q279)</f>
        <v>D</v>
      </c>
      <c r="S279" s="16"/>
    </row>
    <row r="280" spans="1:19" ht="15.6" x14ac:dyDescent="0.25">
      <c r="A280" s="9"/>
      <c r="B280" s="26"/>
      <c r="C280" s="23"/>
      <c r="D280" s="24"/>
      <c r="J280" s="15"/>
    </row>
    <row r="281" spans="1:19" ht="15.6" x14ac:dyDescent="0.25">
      <c r="A281" s="9"/>
      <c r="B281" s="27"/>
      <c r="C281" s="19" t="str">
        <f ca="1">+CONCATENATE(K281,".- ",G281)</f>
        <v>47.- 0</v>
      </c>
      <c r="D281" s="20"/>
      <c r="E281" s="9"/>
      <c r="F281" s="9"/>
      <c r="G281" s="36">
        <f ca="1">IF(J282="FIN","",LOOKUP(I281,DATOS!A:A,DATOS!G:G))</f>
        <v>0</v>
      </c>
      <c r="H281" s="36">
        <f ca="1">IF(J282="FIN",0,LOOKUP(I281,DATOS!A:A,DATOS!N:N))</f>
        <v>0</v>
      </c>
      <c r="I281" s="31">
        <f>+I275+1</f>
        <v>319</v>
      </c>
      <c r="J281" s="56">
        <f>IF(LOOKUP(I281,DATOS!A:A,DATOS!C:C)=0,J275,(LOOKUP(I281,DATOS!A:A,DATOS!C:C)))</f>
        <v>5</v>
      </c>
      <c r="K281" s="18">
        <f>+K275+1</f>
        <v>47</v>
      </c>
      <c r="L281" s="16" t="s">
        <v>31</v>
      </c>
      <c r="M281" s="16" t="s">
        <v>32</v>
      </c>
      <c r="N281" s="16" t="s">
        <v>37</v>
      </c>
      <c r="O281" s="16" t="s">
        <v>33</v>
      </c>
      <c r="P281" s="16" t="s">
        <v>34</v>
      </c>
      <c r="Q281" s="16" t="s">
        <v>35</v>
      </c>
      <c r="R281" s="16" t="str">
        <f ca="1">CONCATENATE("X",H281)</f>
        <v>X0</v>
      </c>
      <c r="S281" s="16" t="s">
        <v>36</v>
      </c>
    </row>
    <row r="282" spans="1:19" ht="15.6" x14ac:dyDescent="0.25">
      <c r="A282" s="185">
        <f ca="1">IF($E$2="X",0,IF(K283&gt;2,H281,K283))</f>
        <v>0</v>
      </c>
      <c r="B282" s="25"/>
      <c r="C282" s="21" t="str">
        <f ca="1">+CONCATENATE(I282," ",G282)</f>
        <v>a) 0</v>
      </c>
      <c r="D282" s="22"/>
      <c r="G282" s="34">
        <f ca="1">IF(J282="FIN","",LOOKUP(I281,DATOS!A:A,DATOS!J:J))</f>
        <v>0</v>
      </c>
      <c r="I282" s="31" t="s">
        <v>53</v>
      </c>
      <c r="J282" s="37" t="str">
        <f>IF(J276="FIN","FIN",IF(J281=J275,"","FIN"))</f>
        <v/>
      </c>
      <c r="K282" s="16" t="s">
        <v>5</v>
      </c>
      <c r="L282" s="16">
        <f ca="1">IF(M282&gt;0,0,P282)</f>
        <v>0</v>
      </c>
      <c r="M282" s="16">
        <f ca="1">IF(P283&gt;0,1,0)</f>
        <v>0</v>
      </c>
      <c r="N282" s="16">
        <f ca="1">IF(M282=1,-1/COUNTA(Q282:Q285),0)</f>
        <v>0</v>
      </c>
      <c r="O282" s="16">
        <f>COUNTA(B282:B285)</f>
        <v>0</v>
      </c>
      <c r="P282" s="16">
        <f ca="1">COUNTIF(R282:R285,R281)</f>
        <v>0</v>
      </c>
      <c r="Q282" s="17" t="s">
        <v>0</v>
      </c>
      <c r="R282" s="16" t="str">
        <f>CONCATENATE(B282,Q282)</f>
        <v>A</v>
      </c>
      <c r="S282" s="16">
        <f ca="1">IF(P282&gt;0,P282+O282,O282*3)</f>
        <v>0</v>
      </c>
    </row>
    <row r="283" spans="1:19" ht="15.6" x14ac:dyDescent="0.25">
      <c r="A283" s="185"/>
      <c r="B283" s="25"/>
      <c r="C283" s="21" t="str">
        <f ca="1">+CONCATENATE(I283," ",G283)</f>
        <v>b) 0</v>
      </c>
      <c r="D283" s="22"/>
      <c r="G283" s="34">
        <f ca="1">IF(J282="FIN","",LOOKUP(I281,DATOS!A:A,DATOS!K:K))</f>
        <v>0</v>
      </c>
      <c r="I283" s="31" t="s">
        <v>52</v>
      </c>
      <c r="K283" s="16">
        <f ca="1">S282</f>
        <v>0</v>
      </c>
      <c r="L283" s="16"/>
      <c r="M283" s="16"/>
      <c r="N283" s="16"/>
      <c r="O283" s="16"/>
      <c r="P283" s="16">
        <f ca="1">O282-P282</f>
        <v>0</v>
      </c>
      <c r="Q283" s="17" t="s">
        <v>1</v>
      </c>
      <c r="R283" s="16" t="str">
        <f>CONCATENATE(B283,Q283)</f>
        <v>B</v>
      </c>
      <c r="S283" s="16"/>
    </row>
    <row r="284" spans="1:19" ht="15.6" x14ac:dyDescent="0.25">
      <c r="A284" s="185"/>
      <c r="B284" s="25"/>
      <c r="C284" s="21" t="str">
        <f ca="1">+CONCATENATE(I284," ",G284)</f>
        <v>c) 0</v>
      </c>
      <c r="D284" s="22"/>
      <c r="G284" s="34">
        <f ca="1">IF(J282="FIN","",LOOKUP(I281,DATOS!A:A,DATOS!L:L))</f>
        <v>0</v>
      </c>
      <c r="I284" s="31" t="s">
        <v>51</v>
      </c>
      <c r="K284" s="16"/>
      <c r="L284" s="16"/>
      <c r="M284" s="16"/>
      <c r="N284" s="16"/>
      <c r="O284" s="16"/>
      <c r="P284" s="16"/>
      <c r="Q284" s="17" t="s">
        <v>2</v>
      </c>
      <c r="R284" s="16" t="str">
        <f>CONCATENATE(B284,Q284)</f>
        <v>C</v>
      </c>
      <c r="S284" s="16"/>
    </row>
    <row r="285" spans="1:19" ht="15.6" x14ac:dyDescent="0.25">
      <c r="A285" s="185"/>
      <c r="B285" s="25"/>
      <c r="C285" s="21" t="str">
        <f ca="1">+CONCATENATE(I285," ",G285)</f>
        <v>d) 0</v>
      </c>
      <c r="D285" s="22"/>
      <c r="G285" s="34">
        <f ca="1">IF(J282="FIN","",LOOKUP(I281,DATOS!A:A,DATOS!M:M))</f>
        <v>0</v>
      </c>
      <c r="I285" s="31" t="s">
        <v>43</v>
      </c>
      <c r="K285" s="16"/>
      <c r="L285" s="16"/>
      <c r="M285" s="16"/>
      <c r="N285" s="16"/>
      <c r="O285" s="16"/>
      <c r="P285" s="16"/>
      <c r="Q285" s="17" t="s">
        <v>3</v>
      </c>
      <c r="R285" s="16" t="str">
        <f>CONCATENATE(B285,Q285)</f>
        <v>D</v>
      </c>
      <c r="S285" s="16"/>
    </row>
    <row r="286" spans="1:19" ht="15.6" x14ac:dyDescent="0.25">
      <c r="A286" s="9"/>
      <c r="B286" s="26"/>
      <c r="C286" s="23"/>
      <c r="D286" s="24"/>
      <c r="J286" s="15"/>
    </row>
    <row r="287" spans="1:19" ht="15.6" x14ac:dyDescent="0.25">
      <c r="A287" s="9"/>
      <c r="B287" s="27"/>
      <c r="C287" s="19" t="str">
        <f ca="1">+CONCATENATE(K287,".- ",G287)</f>
        <v>48.- 0</v>
      </c>
      <c r="D287" s="20"/>
      <c r="E287" s="9"/>
      <c r="F287" s="9"/>
      <c r="G287" s="36">
        <f ca="1">IF(J288="FIN","",LOOKUP(I287,DATOS!A:A,DATOS!G:G))</f>
        <v>0</v>
      </c>
      <c r="H287" s="36">
        <f ca="1">IF(J288="FIN",0,LOOKUP(I287,DATOS!A:A,DATOS!N:N))</f>
        <v>0</v>
      </c>
      <c r="I287" s="31">
        <f>+I281+1</f>
        <v>320</v>
      </c>
      <c r="J287" s="56">
        <f>IF(LOOKUP(I287,DATOS!A:A,DATOS!C:C)=0,J281,(LOOKUP(I287,DATOS!A:A,DATOS!C:C)))</f>
        <v>5</v>
      </c>
      <c r="K287" s="18">
        <f>+K281+1</f>
        <v>48</v>
      </c>
      <c r="L287" s="16" t="s">
        <v>31</v>
      </c>
      <c r="M287" s="16" t="s">
        <v>32</v>
      </c>
      <c r="N287" s="16" t="s">
        <v>37</v>
      </c>
      <c r="O287" s="16" t="s">
        <v>33</v>
      </c>
      <c r="P287" s="16" t="s">
        <v>34</v>
      </c>
      <c r="Q287" s="16" t="s">
        <v>35</v>
      </c>
      <c r="R287" s="16" t="str">
        <f ca="1">CONCATENATE("X",H287)</f>
        <v>X0</v>
      </c>
      <c r="S287" s="16" t="s">
        <v>36</v>
      </c>
    </row>
    <row r="288" spans="1:19" ht="15.6" x14ac:dyDescent="0.25">
      <c r="A288" s="185">
        <f ca="1">IF($E$2="X",0,IF(K289&gt;2,H287,K289))</f>
        <v>0</v>
      </c>
      <c r="B288" s="25"/>
      <c r="C288" s="21" t="str">
        <f ca="1">+CONCATENATE(I288," ",G288)</f>
        <v>a) 0</v>
      </c>
      <c r="D288" s="22"/>
      <c r="G288" s="34">
        <f ca="1">IF(J288="FIN","",LOOKUP(I287,DATOS!A:A,DATOS!J:J))</f>
        <v>0</v>
      </c>
      <c r="I288" s="31" t="s">
        <v>53</v>
      </c>
      <c r="J288" s="37" t="str">
        <f>IF(J282="FIN","FIN",IF(J287=J281,"","FIN"))</f>
        <v/>
      </c>
      <c r="K288" s="16" t="s">
        <v>5</v>
      </c>
      <c r="L288" s="16">
        <f ca="1">IF(M288&gt;0,0,P288)</f>
        <v>0</v>
      </c>
      <c r="M288" s="16">
        <f ca="1">IF(P289&gt;0,1,0)</f>
        <v>0</v>
      </c>
      <c r="N288" s="16">
        <f ca="1">IF(M288=1,-1/COUNTA(Q288:Q291),0)</f>
        <v>0</v>
      </c>
      <c r="O288" s="16">
        <f>COUNTA(B288:B291)</f>
        <v>0</v>
      </c>
      <c r="P288" s="16">
        <f ca="1">COUNTIF(R288:R291,R287)</f>
        <v>0</v>
      </c>
      <c r="Q288" s="17" t="s">
        <v>0</v>
      </c>
      <c r="R288" s="16" t="str">
        <f>CONCATENATE(B288,Q288)</f>
        <v>A</v>
      </c>
      <c r="S288" s="16">
        <f ca="1">IF(P288&gt;0,P288+O288,O288*3)</f>
        <v>0</v>
      </c>
    </row>
    <row r="289" spans="1:19" ht="15.6" x14ac:dyDescent="0.25">
      <c r="A289" s="185"/>
      <c r="B289" s="25"/>
      <c r="C289" s="21" t="str">
        <f ca="1">+CONCATENATE(I289," ",G289)</f>
        <v>b) 0</v>
      </c>
      <c r="D289" s="22"/>
      <c r="G289" s="34">
        <f ca="1">IF(J288="FIN","",LOOKUP(I287,DATOS!A:A,DATOS!K:K))</f>
        <v>0</v>
      </c>
      <c r="I289" s="31" t="s">
        <v>52</v>
      </c>
      <c r="K289" s="16">
        <f ca="1">S288</f>
        <v>0</v>
      </c>
      <c r="L289" s="16"/>
      <c r="M289" s="16"/>
      <c r="N289" s="16"/>
      <c r="O289" s="16"/>
      <c r="P289" s="16">
        <f ca="1">O288-P288</f>
        <v>0</v>
      </c>
      <c r="Q289" s="17" t="s">
        <v>1</v>
      </c>
      <c r="R289" s="16" t="str">
        <f>CONCATENATE(B289,Q289)</f>
        <v>B</v>
      </c>
      <c r="S289" s="16"/>
    </row>
    <row r="290" spans="1:19" ht="15.6" x14ac:dyDescent="0.25">
      <c r="A290" s="185"/>
      <c r="B290" s="25"/>
      <c r="C290" s="21" t="str">
        <f ca="1">+CONCATENATE(I290," ",G290)</f>
        <v>c) 0</v>
      </c>
      <c r="D290" s="22"/>
      <c r="G290" s="34">
        <f ca="1">IF(J288="FIN","",LOOKUP(I287,DATOS!A:A,DATOS!L:L))</f>
        <v>0</v>
      </c>
      <c r="I290" s="31" t="s">
        <v>51</v>
      </c>
      <c r="K290" s="16"/>
      <c r="L290" s="16"/>
      <c r="M290" s="16"/>
      <c r="N290" s="16"/>
      <c r="O290" s="16"/>
      <c r="P290" s="16"/>
      <c r="Q290" s="17" t="s">
        <v>2</v>
      </c>
      <c r="R290" s="16" t="str">
        <f>CONCATENATE(B290,Q290)</f>
        <v>C</v>
      </c>
      <c r="S290" s="16"/>
    </row>
    <row r="291" spans="1:19" ht="15.6" x14ac:dyDescent="0.25">
      <c r="A291" s="185"/>
      <c r="B291" s="25"/>
      <c r="C291" s="21" t="str">
        <f ca="1">+CONCATENATE(I291," ",G291)</f>
        <v>d) 0</v>
      </c>
      <c r="D291" s="22"/>
      <c r="G291" s="34">
        <f ca="1">IF(J288="FIN","",LOOKUP(I287,DATOS!A:A,DATOS!M:M))</f>
        <v>0</v>
      </c>
      <c r="I291" s="31" t="s">
        <v>43</v>
      </c>
      <c r="K291" s="16"/>
      <c r="L291" s="16"/>
      <c r="M291" s="16"/>
      <c r="N291" s="16"/>
      <c r="O291" s="16"/>
      <c r="P291" s="16"/>
      <c r="Q291" s="17" t="s">
        <v>3</v>
      </c>
      <c r="R291" s="16" t="str">
        <f>CONCATENATE(B291,Q291)</f>
        <v>D</v>
      </c>
      <c r="S291" s="16"/>
    </row>
    <row r="292" spans="1:19" ht="15.6" x14ac:dyDescent="0.25">
      <c r="A292" s="9"/>
      <c r="B292" s="26"/>
      <c r="C292" s="23"/>
      <c r="D292" s="24"/>
      <c r="J292" s="15"/>
    </row>
    <row r="293" spans="1:19" ht="15.6" x14ac:dyDescent="0.25">
      <c r="A293" s="9"/>
      <c r="B293" s="27"/>
      <c r="C293" s="19" t="str">
        <f ca="1">+CONCATENATE(K293,".- ",G293)</f>
        <v>49.- 0</v>
      </c>
      <c r="D293" s="20"/>
      <c r="E293" s="9"/>
      <c r="F293" s="9"/>
      <c r="G293" s="36">
        <f ca="1">IF(J294="FIN","",LOOKUP(I293,DATOS!A:A,DATOS!G:G))</f>
        <v>0</v>
      </c>
      <c r="H293" s="36">
        <f ca="1">IF(J294="FIN",0,LOOKUP(I293,DATOS!A:A,DATOS!N:N))</f>
        <v>0</v>
      </c>
      <c r="I293" s="31">
        <f>+I287+1</f>
        <v>321</v>
      </c>
      <c r="J293" s="56">
        <f>IF(LOOKUP(I293,DATOS!A:A,DATOS!C:C)=0,J287,(LOOKUP(I293,DATOS!A:A,DATOS!C:C)))</f>
        <v>5</v>
      </c>
      <c r="K293" s="18">
        <f>+K287+1</f>
        <v>49</v>
      </c>
      <c r="L293" s="16" t="s">
        <v>31</v>
      </c>
      <c r="M293" s="16" t="s">
        <v>32</v>
      </c>
      <c r="N293" s="16" t="s">
        <v>37</v>
      </c>
      <c r="O293" s="16" t="s">
        <v>33</v>
      </c>
      <c r="P293" s="16" t="s">
        <v>34</v>
      </c>
      <c r="Q293" s="16" t="s">
        <v>35</v>
      </c>
      <c r="R293" s="16" t="str">
        <f ca="1">CONCATENATE("X",H293)</f>
        <v>X0</v>
      </c>
      <c r="S293" s="16" t="s">
        <v>36</v>
      </c>
    </row>
    <row r="294" spans="1:19" ht="15.6" x14ac:dyDescent="0.25">
      <c r="A294" s="185">
        <f ca="1">IF($E$2="X",0,IF(K295&gt;2,H293,K295))</f>
        <v>0</v>
      </c>
      <c r="B294" s="25"/>
      <c r="C294" s="21" t="str">
        <f ca="1">+CONCATENATE(I294," ",G294)</f>
        <v>a) 0</v>
      </c>
      <c r="D294" s="22"/>
      <c r="G294" s="34">
        <f ca="1">IF(J294="FIN","",LOOKUP(I293,DATOS!A:A,DATOS!J:J))</f>
        <v>0</v>
      </c>
      <c r="I294" s="31" t="s">
        <v>53</v>
      </c>
      <c r="J294" s="37" t="str">
        <f>IF(J288="FIN","FIN",IF(J293=J287,"","FIN"))</f>
        <v/>
      </c>
      <c r="K294" s="16" t="s">
        <v>5</v>
      </c>
      <c r="L294" s="16">
        <f ca="1">IF(M294&gt;0,0,P294)</f>
        <v>0</v>
      </c>
      <c r="M294" s="16">
        <f ca="1">IF(P295&gt;0,1,0)</f>
        <v>0</v>
      </c>
      <c r="N294" s="16">
        <f ca="1">IF(M294=1,-1/COUNTA(Q294:Q297),0)</f>
        <v>0</v>
      </c>
      <c r="O294" s="16">
        <f>COUNTA(B294:B297)</f>
        <v>0</v>
      </c>
      <c r="P294" s="16">
        <f ca="1">COUNTIF(R294:R297,R293)</f>
        <v>0</v>
      </c>
      <c r="Q294" s="17" t="s">
        <v>0</v>
      </c>
      <c r="R294" s="16" t="str">
        <f>CONCATENATE(B294,Q294)</f>
        <v>A</v>
      </c>
      <c r="S294" s="16">
        <f ca="1">IF(P294&gt;0,P294+O294,O294*3)</f>
        <v>0</v>
      </c>
    </row>
    <row r="295" spans="1:19" ht="15.6" x14ac:dyDescent="0.25">
      <c r="A295" s="185"/>
      <c r="B295" s="25"/>
      <c r="C295" s="21" t="str">
        <f ca="1">+CONCATENATE(I295," ",G295)</f>
        <v>b) 0</v>
      </c>
      <c r="D295" s="22"/>
      <c r="G295" s="34">
        <f ca="1">IF(J294="FIN","",LOOKUP(I293,DATOS!A:A,DATOS!K:K))</f>
        <v>0</v>
      </c>
      <c r="I295" s="31" t="s">
        <v>52</v>
      </c>
      <c r="K295" s="16">
        <f ca="1">S294</f>
        <v>0</v>
      </c>
      <c r="L295" s="16"/>
      <c r="M295" s="16"/>
      <c r="N295" s="16"/>
      <c r="O295" s="16"/>
      <c r="P295" s="16">
        <f ca="1">O294-P294</f>
        <v>0</v>
      </c>
      <c r="Q295" s="17" t="s">
        <v>1</v>
      </c>
      <c r="R295" s="16" t="str">
        <f>CONCATENATE(B295,Q295)</f>
        <v>B</v>
      </c>
      <c r="S295" s="16"/>
    </row>
    <row r="296" spans="1:19" ht="15.6" x14ac:dyDescent="0.25">
      <c r="A296" s="185"/>
      <c r="B296" s="25"/>
      <c r="C296" s="21" t="str">
        <f ca="1">+CONCATENATE(I296," ",G296)</f>
        <v>c) 0</v>
      </c>
      <c r="D296" s="22"/>
      <c r="G296" s="34">
        <f ca="1">IF(J294="FIN","",LOOKUP(I293,DATOS!A:A,DATOS!L:L))</f>
        <v>0</v>
      </c>
      <c r="I296" s="31" t="s">
        <v>51</v>
      </c>
      <c r="K296" s="16"/>
      <c r="L296" s="16"/>
      <c r="M296" s="16"/>
      <c r="N296" s="16"/>
      <c r="O296" s="16"/>
      <c r="P296" s="16"/>
      <c r="Q296" s="17" t="s">
        <v>2</v>
      </c>
      <c r="R296" s="16" t="str">
        <f>CONCATENATE(B296,Q296)</f>
        <v>C</v>
      </c>
      <c r="S296" s="16"/>
    </row>
    <row r="297" spans="1:19" ht="15.6" x14ac:dyDescent="0.25">
      <c r="A297" s="185"/>
      <c r="B297" s="25"/>
      <c r="C297" s="21" t="str">
        <f ca="1">+CONCATENATE(I297," ",G297)</f>
        <v>d) 0</v>
      </c>
      <c r="D297" s="22"/>
      <c r="G297" s="34">
        <f ca="1">IF(J294="FIN","",LOOKUP(I293,DATOS!A:A,DATOS!M:M))</f>
        <v>0</v>
      </c>
      <c r="I297" s="31" t="s">
        <v>43</v>
      </c>
      <c r="K297" s="16"/>
      <c r="L297" s="16"/>
      <c r="M297" s="16"/>
      <c r="N297" s="16"/>
      <c r="O297" s="16"/>
      <c r="P297" s="16"/>
      <c r="Q297" s="17" t="s">
        <v>3</v>
      </c>
      <c r="R297" s="16" t="str">
        <f>CONCATENATE(B297,Q297)</f>
        <v>D</v>
      </c>
      <c r="S297" s="16"/>
    </row>
    <row r="298" spans="1:19" ht="15.6" x14ac:dyDescent="0.25">
      <c r="A298" s="9"/>
      <c r="B298" s="26"/>
      <c r="C298" s="23"/>
      <c r="D298" s="24"/>
      <c r="J298" s="15"/>
    </row>
    <row r="299" spans="1:19" ht="15.6" x14ac:dyDescent="0.25">
      <c r="A299" s="9"/>
      <c r="B299" s="27"/>
      <c r="C299" s="19" t="str">
        <f ca="1">+CONCATENATE(K299,".- ",G299)</f>
        <v>50.- 0</v>
      </c>
      <c r="D299" s="20"/>
      <c r="E299" s="9"/>
      <c r="F299" s="9"/>
      <c r="G299" s="36">
        <f ca="1">IF(J300="FIN","",LOOKUP(I299,DATOS!A:A,DATOS!G:G))</f>
        <v>0</v>
      </c>
      <c r="H299" s="36">
        <f ca="1">IF(J300="FIN",0,LOOKUP(I299,DATOS!A:A,DATOS!N:N))</f>
        <v>0</v>
      </c>
      <c r="I299" s="31">
        <f>+I293+1</f>
        <v>322</v>
      </c>
      <c r="J299" s="56">
        <f>IF(LOOKUP(I299,DATOS!A:A,DATOS!C:C)=0,J293,(LOOKUP(I299,DATOS!A:A,DATOS!C:C)))</f>
        <v>5</v>
      </c>
      <c r="K299" s="18">
        <f>+K293+1</f>
        <v>50</v>
      </c>
      <c r="L299" s="16" t="s">
        <v>31</v>
      </c>
      <c r="M299" s="16" t="s">
        <v>32</v>
      </c>
      <c r="N299" s="16" t="s">
        <v>37</v>
      </c>
      <c r="O299" s="16" t="s">
        <v>33</v>
      </c>
      <c r="P299" s="16" t="s">
        <v>34</v>
      </c>
      <c r="Q299" s="16" t="s">
        <v>35</v>
      </c>
      <c r="R299" s="16" t="str">
        <f ca="1">CONCATENATE("X",H299)</f>
        <v>X0</v>
      </c>
      <c r="S299" s="16" t="s">
        <v>36</v>
      </c>
    </row>
    <row r="300" spans="1:19" ht="15.6" x14ac:dyDescent="0.25">
      <c r="A300" s="185">
        <f ca="1">IF($E$2="X",0,IF(K301&gt;2,H299,K301))</f>
        <v>0</v>
      </c>
      <c r="B300" s="25"/>
      <c r="C300" s="21" t="str">
        <f ca="1">+CONCATENATE(I300," ",G300)</f>
        <v>a) 0</v>
      </c>
      <c r="D300" s="22"/>
      <c r="G300" s="34">
        <f ca="1">IF(J300="FIN","",LOOKUP(I299,DATOS!A:A,DATOS!J:J))</f>
        <v>0</v>
      </c>
      <c r="I300" s="31" t="s">
        <v>53</v>
      </c>
      <c r="J300" s="37" t="str">
        <f>IF(J294="FIN","FIN",IF(J299=J293,"","FIN"))</f>
        <v/>
      </c>
      <c r="K300" s="16" t="s">
        <v>5</v>
      </c>
      <c r="L300" s="16">
        <f ca="1">IF(M300&gt;0,0,P300)</f>
        <v>0</v>
      </c>
      <c r="M300" s="16">
        <f ca="1">IF(P301&gt;0,1,0)</f>
        <v>0</v>
      </c>
      <c r="N300" s="16">
        <f ca="1">IF(M300=1,-1/COUNTA(Q300:Q303),0)</f>
        <v>0</v>
      </c>
      <c r="O300" s="16">
        <f>COUNTA(B300:B303)</f>
        <v>0</v>
      </c>
      <c r="P300" s="16">
        <f ca="1">COUNTIF(R300:R303,R299)</f>
        <v>0</v>
      </c>
      <c r="Q300" s="17" t="s">
        <v>0</v>
      </c>
      <c r="R300" s="16" t="str">
        <f>CONCATENATE(B300,Q300)</f>
        <v>A</v>
      </c>
      <c r="S300" s="16">
        <f ca="1">IF(P300&gt;0,P300+O300,O300*3)</f>
        <v>0</v>
      </c>
    </row>
    <row r="301" spans="1:19" ht="15.6" x14ac:dyDescent="0.25">
      <c r="A301" s="185"/>
      <c r="B301" s="25"/>
      <c r="C301" s="21" t="str">
        <f ca="1">+CONCATENATE(I301," ",G301)</f>
        <v>b) 0</v>
      </c>
      <c r="D301" s="22"/>
      <c r="G301" s="34">
        <f ca="1">IF(J300="FIN","",LOOKUP(I299,DATOS!A:A,DATOS!K:K))</f>
        <v>0</v>
      </c>
      <c r="I301" s="31" t="s">
        <v>52</v>
      </c>
      <c r="K301" s="16">
        <f ca="1">S300</f>
        <v>0</v>
      </c>
      <c r="L301" s="16"/>
      <c r="M301" s="16"/>
      <c r="N301" s="16"/>
      <c r="O301" s="16"/>
      <c r="P301" s="16">
        <f ca="1">O300-P300</f>
        <v>0</v>
      </c>
      <c r="Q301" s="17" t="s">
        <v>1</v>
      </c>
      <c r="R301" s="16" t="str">
        <f>CONCATENATE(B301,Q301)</f>
        <v>B</v>
      </c>
      <c r="S301" s="16"/>
    </row>
    <row r="302" spans="1:19" ht="15.6" x14ac:dyDescent="0.25">
      <c r="A302" s="185"/>
      <c r="B302" s="25"/>
      <c r="C302" s="21" t="str">
        <f ca="1">+CONCATENATE(I302," ",G302)</f>
        <v>c) 0</v>
      </c>
      <c r="D302" s="22"/>
      <c r="G302" s="34">
        <f ca="1">IF(J300="FIN","",LOOKUP(I299,DATOS!A:A,DATOS!L:L))</f>
        <v>0</v>
      </c>
      <c r="I302" s="31" t="s">
        <v>51</v>
      </c>
      <c r="K302" s="16"/>
      <c r="L302" s="16"/>
      <c r="M302" s="16"/>
      <c r="N302" s="16"/>
      <c r="O302" s="16"/>
      <c r="P302" s="16"/>
      <c r="Q302" s="17" t="s">
        <v>2</v>
      </c>
      <c r="R302" s="16" t="str">
        <f>CONCATENATE(B302,Q302)</f>
        <v>C</v>
      </c>
      <c r="S302" s="16"/>
    </row>
    <row r="303" spans="1:19" ht="15.6" x14ac:dyDescent="0.25">
      <c r="A303" s="185"/>
      <c r="B303" s="25"/>
      <c r="C303" s="21" t="str">
        <f ca="1">+CONCATENATE(I303," ",G303)</f>
        <v>d) 0</v>
      </c>
      <c r="D303" s="22"/>
      <c r="G303" s="34">
        <f ca="1">IF(J300="FIN","",LOOKUP(I299,DATOS!A:A,DATOS!M:M))</f>
        <v>0</v>
      </c>
      <c r="I303" s="31" t="s">
        <v>43</v>
      </c>
      <c r="K303" s="16"/>
      <c r="L303" s="16"/>
      <c r="M303" s="16"/>
      <c r="N303" s="16"/>
      <c r="O303" s="16"/>
      <c r="P303" s="16"/>
      <c r="Q303" s="17" t="s">
        <v>3</v>
      </c>
      <c r="R303" s="16" t="str">
        <f>CONCATENATE(B303,Q303)</f>
        <v>D</v>
      </c>
      <c r="S303" s="16"/>
    </row>
    <row r="304" spans="1:19" ht="15.6" x14ac:dyDescent="0.25">
      <c r="A304" s="9"/>
      <c r="B304" s="26"/>
      <c r="C304" s="23"/>
      <c r="D304" s="24"/>
      <c r="J304" s="15"/>
    </row>
    <row r="305" spans="1:19" ht="15.6" x14ac:dyDescent="0.25">
      <c r="A305" s="9"/>
      <c r="B305" s="27"/>
      <c r="C305" s="19" t="str">
        <f ca="1">+CONCATENATE(K305,".- ",G305)</f>
        <v>51.- 0</v>
      </c>
      <c r="D305" s="20"/>
      <c r="E305" s="9"/>
      <c r="F305" s="9"/>
      <c r="G305" s="36">
        <f ca="1">IF(J306="FIN","",LOOKUP(I305,DATOS!A:A,DATOS!G:G))</f>
        <v>0</v>
      </c>
      <c r="H305" s="36">
        <f ca="1">IF(J306="FIN",0,LOOKUP(I305,DATOS!A:A,DATOS!N:N))</f>
        <v>0</v>
      </c>
      <c r="I305" s="31">
        <f>+I299+1</f>
        <v>323</v>
      </c>
      <c r="J305" s="56">
        <f>IF(LOOKUP(I305,DATOS!A:A,DATOS!C:C)=0,J299,(LOOKUP(I305,DATOS!A:A,DATOS!C:C)))</f>
        <v>5</v>
      </c>
      <c r="K305" s="18">
        <f>+K299+1</f>
        <v>51</v>
      </c>
      <c r="L305" s="16" t="s">
        <v>31</v>
      </c>
      <c r="M305" s="16" t="s">
        <v>32</v>
      </c>
      <c r="N305" s="16" t="s">
        <v>37</v>
      </c>
      <c r="O305" s="16" t="s">
        <v>33</v>
      </c>
      <c r="P305" s="16" t="s">
        <v>34</v>
      </c>
      <c r="Q305" s="16" t="s">
        <v>35</v>
      </c>
      <c r="R305" s="16" t="str">
        <f ca="1">CONCATENATE("X",H305)</f>
        <v>X0</v>
      </c>
      <c r="S305" s="16" t="s">
        <v>36</v>
      </c>
    </row>
    <row r="306" spans="1:19" ht="15.6" x14ac:dyDescent="0.25">
      <c r="A306" s="185">
        <f ca="1">IF($E$2="X",0,IF(K307&gt;2,H305,K307))</f>
        <v>0</v>
      </c>
      <c r="B306" s="25"/>
      <c r="C306" s="21" t="str">
        <f ca="1">+CONCATENATE(I306," ",G306)</f>
        <v>a) 0</v>
      </c>
      <c r="D306" s="22"/>
      <c r="G306" s="34">
        <f ca="1">IF(J306="FIN","",LOOKUP(I305,DATOS!A:A,DATOS!J:J))</f>
        <v>0</v>
      </c>
      <c r="I306" s="31" t="s">
        <v>53</v>
      </c>
      <c r="J306" s="37" t="str">
        <f>IF(J300="FIN","FIN",IF(J305=J299,"","FIN"))</f>
        <v/>
      </c>
      <c r="K306" s="16" t="s">
        <v>5</v>
      </c>
      <c r="L306" s="16">
        <f ca="1">IF(M306&gt;0,0,P306)</f>
        <v>0</v>
      </c>
      <c r="M306" s="16">
        <f ca="1">IF(P307&gt;0,1,0)</f>
        <v>0</v>
      </c>
      <c r="N306" s="16">
        <f ca="1">IF(M306=1,-1/COUNTA(Q306:Q309),0)</f>
        <v>0</v>
      </c>
      <c r="O306" s="16">
        <f>COUNTA(B306:B309)</f>
        <v>0</v>
      </c>
      <c r="P306" s="16">
        <f ca="1">COUNTIF(R306:R309,R305)</f>
        <v>0</v>
      </c>
      <c r="Q306" s="17" t="s">
        <v>0</v>
      </c>
      <c r="R306" s="16" t="str">
        <f>CONCATENATE(B306,Q306)</f>
        <v>A</v>
      </c>
      <c r="S306" s="16">
        <f ca="1">IF(P306&gt;0,P306+O306,O306*3)</f>
        <v>0</v>
      </c>
    </row>
    <row r="307" spans="1:19" ht="15.6" x14ac:dyDescent="0.25">
      <c r="A307" s="185"/>
      <c r="B307" s="25"/>
      <c r="C307" s="21" t="str">
        <f ca="1">+CONCATENATE(I307," ",G307)</f>
        <v>b) 0</v>
      </c>
      <c r="D307" s="22"/>
      <c r="G307" s="34">
        <f ca="1">IF(J306="FIN","",LOOKUP(I305,DATOS!A:A,DATOS!K:K))</f>
        <v>0</v>
      </c>
      <c r="I307" s="31" t="s">
        <v>52</v>
      </c>
      <c r="K307" s="16">
        <f ca="1">S306</f>
        <v>0</v>
      </c>
      <c r="L307" s="16"/>
      <c r="M307" s="16"/>
      <c r="N307" s="16"/>
      <c r="O307" s="16"/>
      <c r="P307" s="16">
        <f ca="1">O306-P306</f>
        <v>0</v>
      </c>
      <c r="Q307" s="17" t="s">
        <v>1</v>
      </c>
      <c r="R307" s="16" t="str">
        <f>CONCATENATE(B307,Q307)</f>
        <v>B</v>
      </c>
      <c r="S307" s="16"/>
    </row>
    <row r="308" spans="1:19" ht="15.6" x14ac:dyDescent="0.25">
      <c r="A308" s="185"/>
      <c r="B308" s="25"/>
      <c r="C308" s="21" t="str">
        <f ca="1">+CONCATENATE(I308," ",G308)</f>
        <v>c) 0</v>
      </c>
      <c r="D308" s="22"/>
      <c r="G308" s="34">
        <f ca="1">IF(J306="FIN","",LOOKUP(I305,DATOS!A:A,DATOS!L:L))</f>
        <v>0</v>
      </c>
      <c r="I308" s="31" t="s">
        <v>51</v>
      </c>
      <c r="K308" s="16"/>
      <c r="L308" s="16"/>
      <c r="M308" s="16"/>
      <c r="N308" s="16"/>
      <c r="O308" s="16"/>
      <c r="P308" s="16"/>
      <c r="Q308" s="17" t="s">
        <v>2</v>
      </c>
      <c r="R308" s="16" t="str">
        <f>CONCATENATE(B308,Q308)</f>
        <v>C</v>
      </c>
      <c r="S308" s="16"/>
    </row>
    <row r="309" spans="1:19" ht="15.6" x14ac:dyDescent="0.25">
      <c r="A309" s="185"/>
      <c r="B309" s="25"/>
      <c r="C309" s="21" t="str">
        <f ca="1">+CONCATENATE(I309," ",G309)</f>
        <v>d) 0</v>
      </c>
      <c r="D309" s="22"/>
      <c r="G309" s="34">
        <f ca="1">IF(J306="FIN","",LOOKUP(I305,DATOS!A:A,DATOS!M:M))</f>
        <v>0</v>
      </c>
      <c r="I309" s="31" t="s">
        <v>43</v>
      </c>
      <c r="K309" s="16"/>
      <c r="L309" s="16"/>
      <c r="M309" s="16"/>
      <c r="N309" s="16"/>
      <c r="O309" s="16"/>
      <c r="P309" s="16"/>
      <c r="Q309" s="17" t="s">
        <v>3</v>
      </c>
      <c r="R309" s="16" t="str">
        <f>CONCATENATE(B309,Q309)</f>
        <v>D</v>
      </c>
      <c r="S309" s="16"/>
    </row>
    <row r="310" spans="1:19" ht="15.6" x14ac:dyDescent="0.25">
      <c r="A310" s="9"/>
      <c r="B310" s="26"/>
      <c r="C310" s="23"/>
      <c r="D310" s="24"/>
      <c r="J310" s="15"/>
    </row>
    <row r="311" spans="1:19" ht="15.6" x14ac:dyDescent="0.25">
      <c r="A311" s="9"/>
      <c r="B311" s="27"/>
      <c r="C311" s="19" t="str">
        <f ca="1">+CONCATENATE(K311,".- ",G311)</f>
        <v>52.- 0</v>
      </c>
      <c r="D311" s="20"/>
      <c r="E311" s="9"/>
      <c r="F311" s="9"/>
      <c r="G311" s="36">
        <f ca="1">IF(J312="FIN","",LOOKUP(I311,DATOS!A:A,DATOS!G:G))</f>
        <v>0</v>
      </c>
      <c r="H311" s="36">
        <f ca="1">IF(J312="FIN",0,LOOKUP(I311,DATOS!A:A,DATOS!N:N))</f>
        <v>0</v>
      </c>
      <c r="I311" s="31">
        <f>+I305+1</f>
        <v>324</v>
      </c>
      <c r="J311" s="56">
        <f>IF(LOOKUP(I311,DATOS!A:A,DATOS!C:C)=0,J305,(LOOKUP(I311,DATOS!A:A,DATOS!C:C)))</f>
        <v>5</v>
      </c>
      <c r="K311" s="18">
        <f>+K305+1</f>
        <v>52</v>
      </c>
      <c r="L311" s="16" t="s">
        <v>31</v>
      </c>
      <c r="M311" s="16" t="s">
        <v>32</v>
      </c>
      <c r="N311" s="16" t="s">
        <v>37</v>
      </c>
      <c r="O311" s="16" t="s">
        <v>33</v>
      </c>
      <c r="P311" s="16" t="s">
        <v>34</v>
      </c>
      <c r="Q311" s="16" t="s">
        <v>35</v>
      </c>
      <c r="R311" s="16" t="str">
        <f ca="1">CONCATENATE("X",H311)</f>
        <v>X0</v>
      </c>
      <c r="S311" s="16" t="s">
        <v>36</v>
      </c>
    </row>
    <row r="312" spans="1:19" ht="15.6" x14ac:dyDescent="0.25">
      <c r="A312" s="185">
        <f ca="1">IF($E$2="X",0,IF(K313&gt;2,H311,K313))</f>
        <v>0</v>
      </c>
      <c r="B312" s="25"/>
      <c r="C312" s="21" t="str">
        <f ca="1">+CONCATENATE(I312," ",G312)</f>
        <v>a) 0</v>
      </c>
      <c r="D312" s="22"/>
      <c r="G312" s="34">
        <f ca="1">IF(J312="FIN","",LOOKUP(I311,DATOS!A:A,DATOS!J:J))</f>
        <v>0</v>
      </c>
      <c r="I312" s="31" t="s">
        <v>53</v>
      </c>
      <c r="J312" s="37" t="str">
        <f>IF(J306="FIN","FIN",IF(J311=J305,"","FIN"))</f>
        <v/>
      </c>
      <c r="K312" s="16" t="s">
        <v>5</v>
      </c>
      <c r="L312" s="16">
        <f ca="1">IF(M312&gt;0,0,P312)</f>
        <v>0</v>
      </c>
      <c r="M312" s="16">
        <f ca="1">IF(P313&gt;0,1,0)</f>
        <v>0</v>
      </c>
      <c r="N312" s="16">
        <f ca="1">IF(M312=1,-1/COUNTA(Q312:Q315),0)</f>
        <v>0</v>
      </c>
      <c r="O312" s="16">
        <f>COUNTA(B312:B315)</f>
        <v>0</v>
      </c>
      <c r="P312" s="16">
        <f ca="1">COUNTIF(R312:R315,R311)</f>
        <v>0</v>
      </c>
      <c r="Q312" s="17" t="s">
        <v>0</v>
      </c>
      <c r="R312" s="16" t="str">
        <f>CONCATENATE(B312,Q312)</f>
        <v>A</v>
      </c>
      <c r="S312" s="16">
        <f ca="1">IF(P312&gt;0,P312+O312,O312*3)</f>
        <v>0</v>
      </c>
    </row>
    <row r="313" spans="1:19" ht="15.6" x14ac:dyDescent="0.25">
      <c r="A313" s="185"/>
      <c r="B313" s="25"/>
      <c r="C313" s="21" t="str">
        <f ca="1">+CONCATENATE(I313," ",G313)</f>
        <v>b) 0</v>
      </c>
      <c r="D313" s="22"/>
      <c r="G313" s="34">
        <f ca="1">IF(J312="FIN","",LOOKUP(I311,DATOS!A:A,DATOS!K:K))</f>
        <v>0</v>
      </c>
      <c r="I313" s="31" t="s">
        <v>52</v>
      </c>
      <c r="K313" s="16">
        <f ca="1">S312</f>
        <v>0</v>
      </c>
      <c r="L313" s="16"/>
      <c r="M313" s="16"/>
      <c r="N313" s="16"/>
      <c r="O313" s="16"/>
      <c r="P313" s="16">
        <f ca="1">O312-P312</f>
        <v>0</v>
      </c>
      <c r="Q313" s="17" t="s">
        <v>1</v>
      </c>
      <c r="R313" s="16" t="str">
        <f>CONCATENATE(B313,Q313)</f>
        <v>B</v>
      </c>
      <c r="S313" s="16"/>
    </row>
    <row r="314" spans="1:19" ht="15.6" x14ac:dyDescent="0.25">
      <c r="A314" s="185"/>
      <c r="B314" s="25"/>
      <c r="C314" s="21" t="str">
        <f ca="1">+CONCATENATE(I314," ",G314)</f>
        <v>c) 0</v>
      </c>
      <c r="D314" s="22"/>
      <c r="G314" s="34">
        <f ca="1">IF(J312="FIN","",LOOKUP(I311,DATOS!A:A,DATOS!L:L))</f>
        <v>0</v>
      </c>
      <c r="I314" s="31" t="s">
        <v>51</v>
      </c>
      <c r="K314" s="16"/>
      <c r="L314" s="16"/>
      <c r="M314" s="16"/>
      <c r="N314" s="16"/>
      <c r="O314" s="16"/>
      <c r="P314" s="16"/>
      <c r="Q314" s="17" t="s">
        <v>2</v>
      </c>
      <c r="R314" s="16" t="str">
        <f>CONCATENATE(B314,Q314)</f>
        <v>C</v>
      </c>
      <c r="S314" s="16"/>
    </row>
    <row r="315" spans="1:19" ht="15.6" x14ac:dyDescent="0.25">
      <c r="A315" s="185"/>
      <c r="B315" s="25"/>
      <c r="C315" s="21" t="str">
        <f ca="1">+CONCATENATE(I315," ",G315)</f>
        <v>d) 0</v>
      </c>
      <c r="D315" s="22"/>
      <c r="G315" s="34">
        <f ca="1">IF(J312="FIN","",LOOKUP(I311,DATOS!A:A,DATOS!M:M))</f>
        <v>0</v>
      </c>
      <c r="I315" s="31" t="s">
        <v>43</v>
      </c>
      <c r="K315" s="16"/>
      <c r="L315" s="16"/>
      <c r="M315" s="16"/>
      <c r="N315" s="16"/>
      <c r="O315" s="16"/>
      <c r="P315" s="16"/>
      <c r="Q315" s="17" t="s">
        <v>3</v>
      </c>
      <c r="R315" s="16" t="str">
        <f>CONCATENATE(B315,Q315)</f>
        <v>D</v>
      </c>
      <c r="S315" s="16"/>
    </row>
    <row r="316" spans="1:19" ht="15.6" x14ac:dyDescent="0.25">
      <c r="A316" s="9"/>
      <c r="B316" s="26"/>
      <c r="C316" s="23"/>
      <c r="D316" s="24"/>
      <c r="J316" s="15"/>
    </row>
    <row r="317" spans="1:19" ht="15.6" x14ac:dyDescent="0.25">
      <c r="A317" s="9"/>
      <c r="B317" s="27"/>
      <c r="C317" s="19" t="str">
        <f ca="1">+CONCATENATE(K317,".- ",G317)</f>
        <v>53.- 0</v>
      </c>
      <c r="D317" s="20"/>
      <c r="E317" s="9"/>
      <c r="F317" s="9"/>
      <c r="G317" s="36">
        <f ca="1">IF(J318="FIN","",LOOKUP(I317,DATOS!A:A,DATOS!G:G))</f>
        <v>0</v>
      </c>
      <c r="H317" s="36">
        <f ca="1">IF(J318="FIN",0,LOOKUP(I317,DATOS!A:A,DATOS!N:N))</f>
        <v>0</v>
      </c>
      <c r="I317" s="31">
        <f>+I311+1</f>
        <v>325</v>
      </c>
      <c r="J317" s="56">
        <f>IF(LOOKUP(I317,DATOS!A:A,DATOS!C:C)=0,J311,(LOOKUP(I317,DATOS!A:A,DATOS!C:C)))</f>
        <v>5</v>
      </c>
      <c r="K317" s="18">
        <f>+K311+1</f>
        <v>53</v>
      </c>
      <c r="L317" s="16" t="s">
        <v>31</v>
      </c>
      <c r="M317" s="16" t="s">
        <v>32</v>
      </c>
      <c r="N317" s="16" t="s">
        <v>37</v>
      </c>
      <c r="O317" s="16" t="s">
        <v>33</v>
      </c>
      <c r="P317" s="16" t="s">
        <v>34</v>
      </c>
      <c r="Q317" s="16" t="s">
        <v>35</v>
      </c>
      <c r="R317" s="16" t="str">
        <f ca="1">CONCATENATE("X",H317)</f>
        <v>X0</v>
      </c>
      <c r="S317" s="16" t="s">
        <v>36</v>
      </c>
    </row>
    <row r="318" spans="1:19" ht="15.6" x14ac:dyDescent="0.25">
      <c r="A318" s="185">
        <f ca="1">IF($E$2="X",0,IF(K319&gt;2,H317,K319))</f>
        <v>0</v>
      </c>
      <c r="B318" s="25"/>
      <c r="C318" s="21" t="str">
        <f ca="1">+CONCATENATE(I318," ",G318)</f>
        <v>a) 0</v>
      </c>
      <c r="D318" s="22"/>
      <c r="G318" s="34">
        <f ca="1">IF(J318="FIN","",LOOKUP(I317,DATOS!A:A,DATOS!J:J))</f>
        <v>0</v>
      </c>
      <c r="I318" s="31" t="s">
        <v>53</v>
      </c>
      <c r="J318" s="37" t="str">
        <f>IF(J312="FIN","FIN",IF(J317=J311,"","FIN"))</f>
        <v/>
      </c>
      <c r="K318" s="16" t="s">
        <v>5</v>
      </c>
      <c r="L318" s="16">
        <f ca="1">IF(M318&gt;0,0,P318)</f>
        <v>0</v>
      </c>
      <c r="M318" s="16">
        <f ca="1">IF(P319&gt;0,1,0)</f>
        <v>0</v>
      </c>
      <c r="N318" s="16">
        <f ca="1">IF(M318=1,-1/COUNTA(Q318:Q321),0)</f>
        <v>0</v>
      </c>
      <c r="O318" s="16">
        <f>COUNTA(B318:B321)</f>
        <v>0</v>
      </c>
      <c r="P318" s="16">
        <f ca="1">COUNTIF(R318:R321,R317)</f>
        <v>0</v>
      </c>
      <c r="Q318" s="17" t="s">
        <v>0</v>
      </c>
      <c r="R318" s="16" t="str">
        <f>CONCATENATE(B318,Q318)</f>
        <v>A</v>
      </c>
      <c r="S318" s="16">
        <f ca="1">IF(P318&gt;0,P318+O318,O318*3)</f>
        <v>0</v>
      </c>
    </row>
    <row r="319" spans="1:19" ht="15.6" x14ac:dyDescent="0.25">
      <c r="A319" s="185"/>
      <c r="B319" s="25"/>
      <c r="C319" s="21" t="str">
        <f ca="1">+CONCATENATE(I319," ",G319)</f>
        <v>b) 0</v>
      </c>
      <c r="D319" s="22"/>
      <c r="G319" s="34">
        <f ca="1">IF(J318="FIN","",LOOKUP(I317,DATOS!A:A,DATOS!K:K))</f>
        <v>0</v>
      </c>
      <c r="I319" s="31" t="s">
        <v>52</v>
      </c>
      <c r="K319" s="16">
        <f ca="1">S318</f>
        <v>0</v>
      </c>
      <c r="L319" s="16"/>
      <c r="M319" s="16"/>
      <c r="N319" s="16"/>
      <c r="O319" s="16"/>
      <c r="P319" s="16">
        <f ca="1">O318-P318</f>
        <v>0</v>
      </c>
      <c r="Q319" s="17" t="s">
        <v>1</v>
      </c>
      <c r="R319" s="16" t="str">
        <f>CONCATENATE(B319,Q319)</f>
        <v>B</v>
      </c>
      <c r="S319" s="16"/>
    </row>
    <row r="320" spans="1:19" ht="15.6" x14ac:dyDescent="0.25">
      <c r="A320" s="185"/>
      <c r="B320" s="25"/>
      <c r="C320" s="21" t="str">
        <f ca="1">+CONCATENATE(I320," ",G320)</f>
        <v>c) 0</v>
      </c>
      <c r="D320" s="22"/>
      <c r="G320" s="34">
        <f ca="1">IF(J318="FIN","",LOOKUP(I317,DATOS!A:A,DATOS!L:L))</f>
        <v>0</v>
      </c>
      <c r="I320" s="31" t="s">
        <v>51</v>
      </c>
      <c r="K320" s="16"/>
      <c r="L320" s="16"/>
      <c r="M320" s="16"/>
      <c r="N320" s="16"/>
      <c r="O320" s="16"/>
      <c r="P320" s="16"/>
      <c r="Q320" s="17" t="s">
        <v>2</v>
      </c>
      <c r="R320" s="16" t="str">
        <f>CONCATENATE(B320,Q320)</f>
        <v>C</v>
      </c>
      <c r="S320" s="16"/>
    </row>
    <row r="321" spans="1:19" ht="15.6" x14ac:dyDescent="0.25">
      <c r="A321" s="185"/>
      <c r="B321" s="25"/>
      <c r="C321" s="21" t="str">
        <f ca="1">+CONCATENATE(I321," ",G321)</f>
        <v>d) 0</v>
      </c>
      <c r="D321" s="22"/>
      <c r="G321" s="34">
        <f ca="1">IF(J318="FIN","",LOOKUP(I317,DATOS!A:A,DATOS!M:M))</f>
        <v>0</v>
      </c>
      <c r="I321" s="31" t="s">
        <v>43</v>
      </c>
      <c r="K321" s="16"/>
      <c r="L321" s="16"/>
      <c r="M321" s="16"/>
      <c r="N321" s="16"/>
      <c r="O321" s="16"/>
      <c r="P321" s="16"/>
      <c r="Q321" s="17" t="s">
        <v>3</v>
      </c>
      <c r="R321" s="16" t="str">
        <f>CONCATENATE(B321,Q321)</f>
        <v>D</v>
      </c>
      <c r="S321" s="16"/>
    </row>
    <row r="322" spans="1:19" ht="15.6" x14ac:dyDescent="0.25">
      <c r="A322" s="9"/>
      <c r="B322" s="26"/>
      <c r="C322" s="23"/>
      <c r="D322" s="24"/>
      <c r="J322" s="15"/>
    </row>
    <row r="323" spans="1:19" ht="15.6" x14ac:dyDescent="0.25">
      <c r="A323" s="9"/>
      <c r="B323" s="27"/>
      <c r="C323" s="19" t="str">
        <f ca="1">+CONCATENATE(K323,".- ",G323)</f>
        <v>54.- 0</v>
      </c>
      <c r="D323" s="20"/>
      <c r="E323" s="9"/>
      <c r="F323" s="9"/>
      <c r="G323" s="36">
        <f ca="1">IF(J324="FIN","",LOOKUP(I323,DATOS!A:A,DATOS!G:G))</f>
        <v>0</v>
      </c>
      <c r="H323" s="36">
        <f ca="1">IF(J324="FIN",0,LOOKUP(I323,DATOS!A:A,DATOS!N:N))</f>
        <v>0</v>
      </c>
      <c r="I323" s="31">
        <f>+I317+1</f>
        <v>326</v>
      </c>
      <c r="J323" s="56">
        <f>IF(LOOKUP(I323,DATOS!A:A,DATOS!C:C)=0,J317,(LOOKUP(I323,DATOS!A:A,DATOS!C:C)))</f>
        <v>5</v>
      </c>
      <c r="K323" s="18">
        <f>+K317+1</f>
        <v>54</v>
      </c>
      <c r="L323" s="16" t="s">
        <v>31</v>
      </c>
      <c r="M323" s="16" t="s">
        <v>32</v>
      </c>
      <c r="N323" s="16" t="s">
        <v>37</v>
      </c>
      <c r="O323" s="16" t="s">
        <v>33</v>
      </c>
      <c r="P323" s="16" t="s">
        <v>34</v>
      </c>
      <c r="Q323" s="16" t="s">
        <v>35</v>
      </c>
      <c r="R323" s="16" t="str">
        <f ca="1">CONCATENATE("X",H323)</f>
        <v>X0</v>
      </c>
      <c r="S323" s="16" t="s">
        <v>36</v>
      </c>
    </row>
    <row r="324" spans="1:19" ht="15.6" x14ac:dyDescent="0.25">
      <c r="A324" s="185">
        <f ca="1">IF($E$2="X",0,IF(K325&gt;2,H323,K325))</f>
        <v>0</v>
      </c>
      <c r="B324" s="25"/>
      <c r="C324" s="21" t="str">
        <f ca="1">+CONCATENATE(I324," ",G324)</f>
        <v>a) 0</v>
      </c>
      <c r="D324" s="22"/>
      <c r="G324" s="34">
        <f ca="1">IF(J324="FIN","",LOOKUP(I323,DATOS!A:A,DATOS!J:J))</f>
        <v>0</v>
      </c>
      <c r="I324" s="31" t="s">
        <v>53</v>
      </c>
      <c r="J324" s="37" t="str">
        <f>IF(J318="FIN","FIN",IF(J323=J317,"","FIN"))</f>
        <v/>
      </c>
      <c r="K324" s="16" t="s">
        <v>5</v>
      </c>
      <c r="L324" s="16">
        <f ca="1">IF(M324&gt;0,0,P324)</f>
        <v>0</v>
      </c>
      <c r="M324" s="16">
        <f ca="1">IF(P325&gt;0,1,0)</f>
        <v>0</v>
      </c>
      <c r="N324" s="16">
        <f ca="1">IF(M324=1,-1/COUNTA(Q324:Q327),0)</f>
        <v>0</v>
      </c>
      <c r="O324" s="16">
        <f>COUNTA(B324:B327)</f>
        <v>0</v>
      </c>
      <c r="P324" s="16">
        <f ca="1">COUNTIF(R324:R327,R323)</f>
        <v>0</v>
      </c>
      <c r="Q324" s="17" t="s">
        <v>0</v>
      </c>
      <c r="R324" s="16" t="str">
        <f>CONCATENATE(B324,Q324)</f>
        <v>A</v>
      </c>
      <c r="S324" s="16">
        <f ca="1">IF(P324&gt;0,P324+O324,O324*3)</f>
        <v>0</v>
      </c>
    </row>
    <row r="325" spans="1:19" ht="15.6" x14ac:dyDescent="0.25">
      <c r="A325" s="185"/>
      <c r="B325" s="25"/>
      <c r="C325" s="21" t="str">
        <f ca="1">+CONCATENATE(I325," ",G325)</f>
        <v>b) 0</v>
      </c>
      <c r="D325" s="22"/>
      <c r="G325" s="34">
        <f ca="1">IF(J324="FIN","",LOOKUP(I323,DATOS!A:A,DATOS!K:K))</f>
        <v>0</v>
      </c>
      <c r="I325" s="31" t="s">
        <v>52</v>
      </c>
      <c r="K325" s="16">
        <f ca="1">S324</f>
        <v>0</v>
      </c>
      <c r="L325" s="16"/>
      <c r="M325" s="16"/>
      <c r="N325" s="16"/>
      <c r="O325" s="16"/>
      <c r="P325" s="16">
        <f ca="1">O324-P324</f>
        <v>0</v>
      </c>
      <c r="Q325" s="17" t="s">
        <v>1</v>
      </c>
      <c r="R325" s="16" t="str">
        <f>CONCATENATE(B325,Q325)</f>
        <v>B</v>
      </c>
      <c r="S325" s="16"/>
    </row>
    <row r="326" spans="1:19" ht="15.6" x14ac:dyDescent="0.25">
      <c r="A326" s="185"/>
      <c r="B326" s="25"/>
      <c r="C326" s="21" t="str">
        <f ca="1">+CONCATENATE(I326," ",G326)</f>
        <v>c) 0</v>
      </c>
      <c r="D326" s="22"/>
      <c r="G326" s="34">
        <f ca="1">IF(J324="FIN","",LOOKUP(I323,DATOS!A:A,DATOS!L:L))</f>
        <v>0</v>
      </c>
      <c r="I326" s="31" t="s">
        <v>51</v>
      </c>
      <c r="K326" s="16"/>
      <c r="L326" s="16"/>
      <c r="M326" s="16"/>
      <c r="N326" s="16"/>
      <c r="O326" s="16"/>
      <c r="P326" s="16"/>
      <c r="Q326" s="17" t="s">
        <v>2</v>
      </c>
      <c r="R326" s="16" t="str">
        <f>CONCATENATE(B326,Q326)</f>
        <v>C</v>
      </c>
      <c r="S326" s="16"/>
    </row>
    <row r="327" spans="1:19" ht="15.6" x14ac:dyDescent="0.25">
      <c r="A327" s="185"/>
      <c r="B327" s="25"/>
      <c r="C327" s="21" t="str">
        <f ca="1">+CONCATENATE(I327," ",G327)</f>
        <v>d) 0</v>
      </c>
      <c r="D327" s="22"/>
      <c r="G327" s="34">
        <f ca="1">IF(J324="FIN","",LOOKUP(I323,DATOS!A:A,DATOS!M:M))</f>
        <v>0</v>
      </c>
      <c r="I327" s="31" t="s">
        <v>43</v>
      </c>
      <c r="K327" s="16"/>
      <c r="L327" s="16"/>
      <c r="M327" s="16"/>
      <c r="N327" s="16"/>
      <c r="O327" s="16"/>
      <c r="P327" s="16"/>
      <c r="Q327" s="17" t="s">
        <v>3</v>
      </c>
      <c r="R327" s="16" t="str">
        <f>CONCATENATE(B327,Q327)</f>
        <v>D</v>
      </c>
      <c r="S327" s="16"/>
    </row>
    <row r="328" spans="1:19" ht="15.6" x14ac:dyDescent="0.25">
      <c r="A328" s="9"/>
      <c r="B328" s="26"/>
      <c r="C328" s="23"/>
      <c r="D328" s="24"/>
      <c r="J328" s="15"/>
    </row>
    <row r="329" spans="1:19" ht="15.6" x14ac:dyDescent="0.25">
      <c r="A329" s="9"/>
      <c r="B329" s="27"/>
      <c r="C329" s="19" t="str">
        <f ca="1">+CONCATENATE(K329,".- ",G329)</f>
        <v>55.- 0</v>
      </c>
      <c r="D329" s="20"/>
      <c r="E329" s="9"/>
      <c r="F329" s="9"/>
      <c r="G329" s="36">
        <f ca="1">IF(J330="FIN","",LOOKUP(I329,DATOS!A:A,DATOS!G:G))</f>
        <v>0</v>
      </c>
      <c r="H329" s="36">
        <f ca="1">IF(J330="FIN",0,LOOKUP(I329,DATOS!A:A,DATOS!N:N))</f>
        <v>0</v>
      </c>
      <c r="I329" s="31">
        <f>+I323+1</f>
        <v>327</v>
      </c>
      <c r="J329" s="56">
        <f>IF(LOOKUP(I329,DATOS!A:A,DATOS!C:C)=0,J323,(LOOKUP(I329,DATOS!A:A,DATOS!C:C)))</f>
        <v>5</v>
      </c>
      <c r="K329" s="18">
        <f>+K323+1</f>
        <v>55</v>
      </c>
      <c r="L329" s="16" t="s">
        <v>31</v>
      </c>
      <c r="M329" s="16" t="s">
        <v>32</v>
      </c>
      <c r="N329" s="16" t="s">
        <v>37</v>
      </c>
      <c r="O329" s="16" t="s">
        <v>33</v>
      </c>
      <c r="P329" s="16" t="s">
        <v>34</v>
      </c>
      <c r="Q329" s="16" t="s">
        <v>35</v>
      </c>
      <c r="R329" s="16" t="str">
        <f ca="1">CONCATENATE("X",H329)</f>
        <v>X0</v>
      </c>
      <c r="S329" s="16" t="s">
        <v>36</v>
      </c>
    </row>
    <row r="330" spans="1:19" ht="15.6" x14ac:dyDescent="0.25">
      <c r="A330" s="185">
        <f ca="1">IF($E$2="X",0,IF(K331&gt;2,H329,K331))</f>
        <v>0</v>
      </c>
      <c r="B330" s="25"/>
      <c r="C330" s="21" t="str">
        <f ca="1">+CONCATENATE(I330," ",G330)</f>
        <v>a) 0</v>
      </c>
      <c r="D330" s="22"/>
      <c r="G330" s="34">
        <f ca="1">IF(J330="FIN","",LOOKUP(I329,DATOS!A:A,DATOS!J:J))</f>
        <v>0</v>
      </c>
      <c r="I330" s="31" t="s">
        <v>53</v>
      </c>
      <c r="J330" s="37" t="str">
        <f>IF(J324="FIN","FIN",IF(J329=J323,"","FIN"))</f>
        <v/>
      </c>
      <c r="K330" s="16" t="s">
        <v>5</v>
      </c>
      <c r="L330" s="16">
        <f ca="1">IF(M330&gt;0,0,P330)</f>
        <v>0</v>
      </c>
      <c r="M330" s="16">
        <f ca="1">IF(P331&gt;0,1,0)</f>
        <v>0</v>
      </c>
      <c r="N330" s="16">
        <f ca="1">IF(M330=1,-1/COUNTA(Q330:Q333),0)</f>
        <v>0</v>
      </c>
      <c r="O330" s="16">
        <f>COUNTA(B330:B333)</f>
        <v>0</v>
      </c>
      <c r="P330" s="16">
        <f ca="1">COUNTIF(R330:R333,R329)</f>
        <v>0</v>
      </c>
      <c r="Q330" s="17" t="s">
        <v>0</v>
      </c>
      <c r="R330" s="16" t="str">
        <f>CONCATENATE(B330,Q330)</f>
        <v>A</v>
      </c>
      <c r="S330" s="16">
        <f ca="1">IF(P330&gt;0,P330+O330,O330*3)</f>
        <v>0</v>
      </c>
    </row>
    <row r="331" spans="1:19" ht="15.6" x14ac:dyDescent="0.25">
      <c r="A331" s="185"/>
      <c r="B331" s="25"/>
      <c r="C331" s="21" t="str">
        <f ca="1">+CONCATENATE(I331," ",G331)</f>
        <v>b) 0</v>
      </c>
      <c r="D331" s="22"/>
      <c r="G331" s="34">
        <f ca="1">IF(J330="FIN","",LOOKUP(I329,DATOS!A:A,DATOS!K:K))</f>
        <v>0</v>
      </c>
      <c r="I331" s="31" t="s">
        <v>52</v>
      </c>
      <c r="K331" s="16">
        <f ca="1">S330</f>
        <v>0</v>
      </c>
      <c r="L331" s="16"/>
      <c r="M331" s="16"/>
      <c r="N331" s="16"/>
      <c r="O331" s="16"/>
      <c r="P331" s="16">
        <f ca="1">O330-P330</f>
        <v>0</v>
      </c>
      <c r="Q331" s="17" t="s">
        <v>1</v>
      </c>
      <c r="R331" s="16" t="str">
        <f>CONCATENATE(B331,Q331)</f>
        <v>B</v>
      </c>
      <c r="S331" s="16"/>
    </row>
    <row r="332" spans="1:19" ht="15.6" x14ac:dyDescent="0.25">
      <c r="A332" s="185"/>
      <c r="B332" s="25"/>
      <c r="C332" s="21" t="str">
        <f ca="1">+CONCATENATE(I332," ",G332)</f>
        <v>c) 0</v>
      </c>
      <c r="D332" s="22"/>
      <c r="G332" s="34">
        <f ca="1">IF(J330="FIN","",LOOKUP(I329,DATOS!A:A,DATOS!L:L))</f>
        <v>0</v>
      </c>
      <c r="I332" s="31" t="s">
        <v>51</v>
      </c>
      <c r="K332" s="16"/>
      <c r="L332" s="16"/>
      <c r="M332" s="16"/>
      <c r="N332" s="16"/>
      <c r="O332" s="16"/>
      <c r="P332" s="16"/>
      <c r="Q332" s="17" t="s">
        <v>2</v>
      </c>
      <c r="R332" s="16" t="str">
        <f>CONCATENATE(B332,Q332)</f>
        <v>C</v>
      </c>
      <c r="S332" s="16"/>
    </row>
    <row r="333" spans="1:19" ht="15.6" x14ac:dyDescent="0.25">
      <c r="A333" s="185"/>
      <c r="B333" s="25"/>
      <c r="C333" s="21" t="str">
        <f ca="1">+CONCATENATE(I333," ",G333)</f>
        <v>d) 0</v>
      </c>
      <c r="D333" s="22"/>
      <c r="G333" s="34">
        <f ca="1">IF(J330="FIN","",LOOKUP(I329,DATOS!A:A,DATOS!M:M))</f>
        <v>0</v>
      </c>
      <c r="I333" s="31" t="s">
        <v>43</v>
      </c>
      <c r="K333" s="16"/>
      <c r="L333" s="16"/>
      <c r="M333" s="16"/>
      <c r="N333" s="16"/>
      <c r="O333" s="16"/>
      <c r="P333" s="16"/>
      <c r="Q333" s="17" t="s">
        <v>3</v>
      </c>
      <c r="R333" s="16" t="str">
        <f>CONCATENATE(B333,Q333)</f>
        <v>D</v>
      </c>
      <c r="S333" s="16"/>
    </row>
    <row r="334" spans="1:19" ht="15.6" x14ac:dyDescent="0.25">
      <c r="A334" s="9"/>
      <c r="B334" s="26"/>
      <c r="C334" s="23"/>
      <c r="D334" s="24"/>
      <c r="J334" s="15"/>
    </row>
    <row r="335" spans="1:19" ht="15.6" x14ac:dyDescent="0.25">
      <c r="A335" s="9"/>
      <c r="B335" s="27"/>
      <c r="C335" s="19" t="str">
        <f ca="1">+CONCATENATE(K335,".- ",G335)</f>
        <v>56.- 0</v>
      </c>
      <c r="D335" s="20"/>
      <c r="E335" s="9"/>
      <c r="F335" s="9"/>
      <c r="G335" s="36">
        <f ca="1">IF(J336="FIN","",LOOKUP(I335,DATOS!A:A,DATOS!G:G))</f>
        <v>0</v>
      </c>
      <c r="H335" s="36">
        <f ca="1">IF(J336="FIN",0,LOOKUP(I335,DATOS!A:A,DATOS!N:N))</f>
        <v>0</v>
      </c>
      <c r="I335" s="31">
        <f>+I329+1</f>
        <v>328</v>
      </c>
      <c r="J335" s="56">
        <f>IF(LOOKUP(I335,DATOS!A:A,DATOS!C:C)=0,J329,(LOOKUP(I335,DATOS!A:A,DATOS!C:C)))</f>
        <v>5</v>
      </c>
      <c r="K335" s="18">
        <f>+K329+1</f>
        <v>56</v>
      </c>
      <c r="L335" s="16" t="s">
        <v>31</v>
      </c>
      <c r="M335" s="16" t="s">
        <v>32</v>
      </c>
      <c r="N335" s="16" t="s">
        <v>37</v>
      </c>
      <c r="O335" s="16" t="s">
        <v>33</v>
      </c>
      <c r="P335" s="16" t="s">
        <v>34</v>
      </c>
      <c r="Q335" s="16" t="s">
        <v>35</v>
      </c>
      <c r="R335" s="16" t="str">
        <f ca="1">CONCATENATE("X",H335)</f>
        <v>X0</v>
      </c>
      <c r="S335" s="16" t="s">
        <v>36</v>
      </c>
    </row>
    <row r="336" spans="1:19" ht="15.6" x14ac:dyDescent="0.25">
      <c r="A336" s="185">
        <f ca="1">IF($E$2="X",0,IF(K337&gt;2,H335,K337))</f>
        <v>0</v>
      </c>
      <c r="B336" s="25"/>
      <c r="C336" s="21" t="str">
        <f ca="1">+CONCATENATE(I336," ",G336)</f>
        <v>a) 0</v>
      </c>
      <c r="D336" s="22"/>
      <c r="G336" s="34">
        <f ca="1">IF(J336="FIN","",LOOKUP(I335,DATOS!A:A,DATOS!J:J))</f>
        <v>0</v>
      </c>
      <c r="I336" s="31" t="s">
        <v>53</v>
      </c>
      <c r="J336" s="37" t="str">
        <f>IF(J330="FIN","FIN",IF(J335=J329,"","FIN"))</f>
        <v/>
      </c>
      <c r="K336" s="16" t="s">
        <v>5</v>
      </c>
      <c r="L336" s="16">
        <f ca="1">IF(M336&gt;0,0,P336)</f>
        <v>0</v>
      </c>
      <c r="M336" s="16">
        <f ca="1">IF(P337&gt;0,1,0)</f>
        <v>0</v>
      </c>
      <c r="N336" s="16">
        <f ca="1">IF(M336=1,-1/COUNTA(Q336:Q339),0)</f>
        <v>0</v>
      </c>
      <c r="O336" s="16">
        <f>COUNTA(B336:B339)</f>
        <v>0</v>
      </c>
      <c r="P336" s="16">
        <f ca="1">COUNTIF(R336:R339,R335)</f>
        <v>0</v>
      </c>
      <c r="Q336" s="17" t="s">
        <v>0</v>
      </c>
      <c r="R336" s="16" t="str">
        <f>CONCATENATE(B336,Q336)</f>
        <v>A</v>
      </c>
      <c r="S336" s="16">
        <f ca="1">IF(P336&gt;0,P336+O336,O336*3)</f>
        <v>0</v>
      </c>
    </row>
    <row r="337" spans="1:19" ht="15.6" x14ac:dyDescent="0.25">
      <c r="A337" s="185"/>
      <c r="B337" s="25"/>
      <c r="C337" s="21" t="str">
        <f ca="1">+CONCATENATE(I337," ",G337)</f>
        <v>b) 0</v>
      </c>
      <c r="D337" s="22"/>
      <c r="G337" s="34">
        <f ca="1">IF(J336="FIN","",LOOKUP(I335,DATOS!A:A,DATOS!K:K))</f>
        <v>0</v>
      </c>
      <c r="I337" s="31" t="s">
        <v>52</v>
      </c>
      <c r="K337" s="16">
        <f ca="1">S336</f>
        <v>0</v>
      </c>
      <c r="L337" s="16"/>
      <c r="M337" s="16"/>
      <c r="N337" s="16"/>
      <c r="O337" s="16"/>
      <c r="P337" s="16">
        <f ca="1">O336-P336</f>
        <v>0</v>
      </c>
      <c r="Q337" s="17" t="s">
        <v>1</v>
      </c>
      <c r="R337" s="16" t="str">
        <f>CONCATENATE(B337,Q337)</f>
        <v>B</v>
      </c>
      <c r="S337" s="16"/>
    </row>
    <row r="338" spans="1:19" ht="15.6" x14ac:dyDescent="0.25">
      <c r="A338" s="185"/>
      <c r="B338" s="25"/>
      <c r="C338" s="21" t="str">
        <f ca="1">+CONCATENATE(I338," ",G338)</f>
        <v>c) 0</v>
      </c>
      <c r="D338" s="22"/>
      <c r="G338" s="34">
        <f ca="1">IF(J336="FIN","",LOOKUP(I335,DATOS!A:A,DATOS!L:L))</f>
        <v>0</v>
      </c>
      <c r="I338" s="31" t="s">
        <v>51</v>
      </c>
      <c r="K338" s="16"/>
      <c r="L338" s="16"/>
      <c r="M338" s="16"/>
      <c r="N338" s="16"/>
      <c r="O338" s="16"/>
      <c r="P338" s="16"/>
      <c r="Q338" s="17" t="s">
        <v>2</v>
      </c>
      <c r="R338" s="16" t="str">
        <f>CONCATENATE(B338,Q338)</f>
        <v>C</v>
      </c>
      <c r="S338" s="16"/>
    </row>
    <row r="339" spans="1:19" ht="15.6" x14ac:dyDescent="0.25">
      <c r="A339" s="185"/>
      <c r="B339" s="25"/>
      <c r="C339" s="21" t="str">
        <f ca="1">+CONCATENATE(I339," ",G339)</f>
        <v>d) 0</v>
      </c>
      <c r="D339" s="22"/>
      <c r="G339" s="34">
        <f ca="1">IF(J336="FIN","",LOOKUP(I335,DATOS!A:A,DATOS!M:M))</f>
        <v>0</v>
      </c>
      <c r="I339" s="31" t="s">
        <v>43</v>
      </c>
      <c r="K339" s="16"/>
      <c r="L339" s="16"/>
      <c r="M339" s="16"/>
      <c r="N339" s="16"/>
      <c r="O339" s="16"/>
      <c r="P339" s="16"/>
      <c r="Q339" s="17" t="s">
        <v>3</v>
      </c>
      <c r="R339" s="16" t="str">
        <f>CONCATENATE(B339,Q339)</f>
        <v>D</v>
      </c>
      <c r="S339" s="16"/>
    </row>
    <row r="340" spans="1:19" ht="15.6" x14ac:dyDescent="0.25">
      <c r="A340" s="9"/>
      <c r="B340" s="26"/>
      <c r="C340" s="23"/>
      <c r="D340" s="24"/>
      <c r="J340" s="15"/>
    </row>
    <row r="341" spans="1:19" ht="15.6" x14ac:dyDescent="0.25">
      <c r="A341" s="9"/>
      <c r="B341" s="27"/>
      <c r="C341" s="19" t="str">
        <f ca="1">+CONCATENATE(K341,".- ",G341)</f>
        <v>57.- 0</v>
      </c>
      <c r="D341" s="20"/>
      <c r="E341" s="9"/>
      <c r="F341" s="9"/>
      <c r="G341" s="36">
        <f ca="1">IF(J342="FIN","",LOOKUP(I341,DATOS!A:A,DATOS!G:G))</f>
        <v>0</v>
      </c>
      <c r="H341" s="36">
        <f ca="1">IF(J342="FIN",0,LOOKUP(I341,DATOS!A:A,DATOS!N:N))</f>
        <v>0</v>
      </c>
      <c r="I341" s="31">
        <f>+I335+1</f>
        <v>329</v>
      </c>
      <c r="J341" s="56">
        <f>IF(LOOKUP(I341,DATOS!A:A,DATOS!C:C)=0,J335,(LOOKUP(I341,DATOS!A:A,DATOS!C:C)))</f>
        <v>5</v>
      </c>
      <c r="K341" s="18">
        <f>+K335+1</f>
        <v>57</v>
      </c>
      <c r="L341" s="16" t="s">
        <v>31</v>
      </c>
      <c r="M341" s="16" t="s">
        <v>32</v>
      </c>
      <c r="N341" s="16" t="s">
        <v>37</v>
      </c>
      <c r="O341" s="16" t="s">
        <v>33</v>
      </c>
      <c r="P341" s="16" t="s">
        <v>34</v>
      </c>
      <c r="Q341" s="16" t="s">
        <v>35</v>
      </c>
      <c r="R341" s="16" t="str">
        <f ca="1">CONCATENATE("X",H341)</f>
        <v>X0</v>
      </c>
      <c r="S341" s="16" t="s">
        <v>36</v>
      </c>
    </row>
    <row r="342" spans="1:19" ht="15.6" x14ac:dyDescent="0.25">
      <c r="A342" s="185">
        <f ca="1">IF($E$2="X",0,IF(K343&gt;2,H341,K343))</f>
        <v>0</v>
      </c>
      <c r="B342" s="25"/>
      <c r="C342" s="21" t="str">
        <f ca="1">+CONCATENATE(I342," ",G342)</f>
        <v>a) 0</v>
      </c>
      <c r="D342" s="22"/>
      <c r="G342" s="34">
        <f ca="1">IF(J342="FIN","",LOOKUP(I341,DATOS!A:A,DATOS!J:J))</f>
        <v>0</v>
      </c>
      <c r="I342" s="31" t="s">
        <v>53</v>
      </c>
      <c r="J342" s="37" t="str">
        <f>IF(J336="FIN","FIN",IF(J341=J335,"","FIN"))</f>
        <v/>
      </c>
      <c r="K342" s="16" t="s">
        <v>5</v>
      </c>
      <c r="L342" s="16">
        <f ca="1">IF(M342&gt;0,0,P342)</f>
        <v>0</v>
      </c>
      <c r="M342" s="16">
        <f ca="1">IF(P343&gt;0,1,0)</f>
        <v>0</v>
      </c>
      <c r="N342" s="16">
        <f ca="1">IF(M342=1,-1/COUNTA(Q342:Q345),0)</f>
        <v>0</v>
      </c>
      <c r="O342" s="16">
        <f>COUNTA(B342:B345)</f>
        <v>0</v>
      </c>
      <c r="P342" s="16">
        <f ca="1">COUNTIF(R342:R345,R341)</f>
        <v>0</v>
      </c>
      <c r="Q342" s="17" t="s">
        <v>0</v>
      </c>
      <c r="R342" s="16" t="str">
        <f>CONCATENATE(B342,Q342)</f>
        <v>A</v>
      </c>
      <c r="S342" s="16">
        <f ca="1">IF(P342&gt;0,P342+O342,O342*3)</f>
        <v>0</v>
      </c>
    </row>
    <row r="343" spans="1:19" ht="15.6" x14ac:dyDescent="0.25">
      <c r="A343" s="185"/>
      <c r="B343" s="25"/>
      <c r="C343" s="21" t="str">
        <f ca="1">+CONCATENATE(I343," ",G343)</f>
        <v>b) 0</v>
      </c>
      <c r="D343" s="22"/>
      <c r="G343" s="34">
        <f ca="1">IF(J342="FIN","",LOOKUP(I341,DATOS!A:A,DATOS!K:K))</f>
        <v>0</v>
      </c>
      <c r="I343" s="31" t="s">
        <v>52</v>
      </c>
      <c r="K343" s="16">
        <f ca="1">S342</f>
        <v>0</v>
      </c>
      <c r="L343" s="16"/>
      <c r="M343" s="16"/>
      <c r="N343" s="16"/>
      <c r="O343" s="16"/>
      <c r="P343" s="16">
        <f ca="1">O342-P342</f>
        <v>0</v>
      </c>
      <c r="Q343" s="17" t="s">
        <v>1</v>
      </c>
      <c r="R343" s="16" t="str">
        <f>CONCATENATE(B343,Q343)</f>
        <v>B</v>
      </c>
      <c r="S343" s="16"/>
    </row>
    <row r="344" spans="1:19" ht="15.6" x14ac:dyDescent="0.25">
      <c r="A344" s="185"/>
      <c r="B344" s="25"/>
      <c r="C344" s="21" t="str">
        <f ca="1">+CONCATENATE(I344," ",G344)</f>
        <v>c) 0</v>
      </c>
      <c r="D344" s="22"/>
      <c r="G344" s="34">
        <f ca="1">IF(J342="FIN","",LOOKUP(I341,DATOS!A:A,DATOS!L:L))</f>
        <v>0</v>
      </c>
      <c r="I344" s="31" t="s">
        <v>51</v>
      </c>
      <c r="K344" s="16"/>
      <c r="L344" s="16"/>
      <c r="M344" s="16"/>
      <c r="N344" s="16"/>
      <c r="O344" s="16"/>
      <c r="P344" s="16"/>
      <c r="Q344" s="17" t="s">
        <v>2</v>
      </c>
      <c r="R344" s="16" t="str">
        <f>CONCATENATE(B344,Q344)</f>
        <v>C</v>
      </c>
      <c r="S344" s="16"/>
    </row>
    <row r="345" spans="1:19" ht="15.6" x14ac:dyDescent="0.25">
      <c r="A345" s="185"/>
      <c r="B345" s="25"/>
      <c r="C345" s="21" t="str">
        <f ca="1">+CONCATENATE(I345," ",G345)</f>
        <v>d) 0</v>
      </c>
      <c r="D345" s="22"/>
      <c r="G345" s="34">
        <f ca="1">IF(J342="FIN","",LOOKUP(I341,DATOS!A:A,DATOS!M:M))</f>
        <v>0</v>
      </c>
      <c r="I345" s="31" t="s">
        <v>43</v>
      </c>
      <c r="K345" s="16"/>
      <c r="L345" s="16"/>
      <c r="M345" s="16"/>
      <c r="N345" s="16"/>
      <c r="O345" s="16"/>
      <c r="P345" s="16"/>
      <c r="Q345" s="17" t="s">
        <v>3</v>
      </c>
      <c r="R345" s="16" t="str">
        <f>CONCATENATE(B345,Q345)</f>
        <v>D</v>
      </c>
      <c r="S345" s="16"/>
    </row>
    <row r="346" spans="1:19" ht="15.6" x14ac:dyDescent="0.25">
      <c r="A346" s="9"/>
      <c r="B346" s="26"/>
      <c r="C346" s="23"/>
      <c r="D346" s="24"/>
      <c r="J346" s="15"/>
    </row>
    <row r="347" spans="1:19" ht="15.6" x14ac:dyDescent="0.25">
      <c r="A347" s="9"/>
      <c r="B347" s="27"/>
      <c r="C347" s="19" t="str">
        <f ca="1">+CONCATENATE(K347,".- ",G347)</f>
        <v>58.- 0</v>
      </c>
      <c r="D347" s="20"/>
      <c r="E347" s="9"/>
      <c r="F347" s="9"/>
      <c r="G347" s="36">
        <f ca="1">IF(J348="FIN","",LOOKUP(I347,DATOS!A:A,DATOS!G:G))</f>
        <v>0</v>
      </c>
      <c r="H347" s="36">
        <f ca="1">IF(J348="FIN",0,LOOKUP(I347,DATOS!A:A,DATOS!N:N))</f>
        <v>0</v>
      </c>
      <c r="I347" s="31">
        <f>+I341+1</f>
        <v>330</v>
      </c>
      <c r="J347" s="56">
        <f>IF(LOOKUP(I347,DATOS!A:A,DATOS!C:C)=0,J341,(LOOKUP(I347,DATOS!A:A,DATOS!C:C)))</f>
        <v>5</v>
      </c>
      <c r="K347" s="18">
        <f>+K341+1</f>
        <v>58</v>
      </c>
      <c r="L347" s="16" t="s">
        <v>31</v>
      </c>
      <c r="M347" s="16" t="s">
        <v>32</v>
      </c>
      <c r="N347" s="16" t="s">
        <v>37</v>
      </c>
      <c r="O347" s="16" t="s">
        <v>33</v>
      </c>
      <c r="P347" s="16" t="s">
        <v>34</v>
      </c>
      <c r="Q347" s="16" t="s">
        <v>35</v>
      </c>
      <c r="R347" s="16" t="str">
        <f ca="1">CONCATENATE("X",H347)</f>
        <v>X0</v>
      </c>
      <c r="S347" s="16" t="s">
        <v>36</v>
      </c>
    </row>
    <row r="348" spans="1:19" ht="15.6" x14ac:dyDescent="0.25">
      <c r="A348" s="185">
        <f ca="1">IF($E$2="X",0,IF(K349&gt;2,H347,K349))</f>
        <v>0</v>
      </c>
      <c r="B348" s="25"/>
      <c r="C348" s="21" t="str">
        <f ca="1">+CONCATENATE(I348," ",G348)</f>
        <v>a) 0</v>
      </c>
      <c r="D348" s="22"/>
      <c r="G348" s="34">
        <f ca="1">IF(J348="FIN","",LOOKUP(I347,DATOS!A:A,DATOS!J:J))</f>
        <v>0</v>
      </c>
      <c r="I348" s="31" t="s">
        <v>53</v>
      </c>
      <c r="J348" s="37" t="str">
        <f>IF(J342="FIN","FIN",IF(J347=J341,"","FIN"))</f>
        <v/>
      </c>
      <c r="K348" s="16" t="s">
        <v>5</v>
      </c>
      <c r="L348" s="16">
        <f ca="1">IF(M348&gt;0,0,P348)</f>
        <v>0</v>
      </c>
      <c r="M348" s="16">
        <f ca="1">IF(P349&gt;0,1,0)</f>
        <v>0</v>
      </c>
      <c r="N348" s="16">
        <f ca="1">IF(M348=1,-1/COUNTA(Q348:Q351),0)</f>
        <v>0</v>
      </c>
      <c r="O348" s="16">
        <f>COUNTA(B348:B351)</f>
        <v>0</v>
      </c>
      <c r="P348" s="16">
        <f ca="1">COUNTIF(R348:R351,R347)</f>
        <v>0</v>
      </c>
      <c r="Q348" s="17" t="s">
        <v>0</v>
      </c>
      <c r="R348" s="16" t="str">
        <f>CONCATENATE(B348,Q348)</f>
        <v>A</v>
      </c>
      <c r="S348" s="16">
        <f ca="1">IF(P348&gt;0,P348+O348,O348*3)</f>
        <v>0</v>
      </c>
    </row>
    <row r="349" spans="1:19" ht="15.6" x14ac:dyDescent="0.25">
      <c r="A349" s="185"/>
      <c r="B349" s="25"/>
      <c r="C349" s="21" t="str">
        <f ca="1">+CONCATENATE(I349," ",G349)</f>
        <v>b) 0</v>
      </c>
      <c r="D349" s="22"/>
      <c r="G349" s="34">
        <f ca="1">IF(J348="FIN","",LOOKUP(I347,DATOS!A:A,DATOS!K:K))</f>
        <v>0</v>
      </c>
      <c r="I349" s="31" t="s">
        <v>52</v>
      </c>
      <c r="K349" s="16">
        <f ca="1">S348</f>
        <v>0</v>
      </c>
      <c r="L349" s="16"/>
      <c r="M349" s="16"/>
      <c r="N349" s="16"/>
      <c r="O349" s="16"/>
      <c r="P349" s="16">
        <f ca="1">O348-P348</f>
        <v>0</v>
      </c>
      <c r="Q349" s="17" t="s">
        <v>1</v>
      </c>
      <c r="R349" s="16" t="str">
        <f>CONCATENATE(B349,Q349)</f>
        <v>B</v>
      </c>
      <c r="S349" s="16"/>
    </row>
    <row r="350" spans="1:19" ht="15.6" x14ac:dyDescent="0.25">
      <c r="A350" s="185"/>
      <c r="B350" s="25"/>
      <c r="C350" s="21" t="str">
        <f ca="1">+CONCATENATE(I350," ",G350)</f>
        <v>c) 0</v>
      </c>
      <c r="D350" s="22"/>
      <c r="G350" s="34">
        <f ca="1">IF(J348="FIN","",LOOKUP(I347,DATOS!A:A,DATOS!L:L))</f>
        <v>0</v>
      </c>
      <c r="I350" s="31" t="s">
        <v>51</v>
      </c>
      <c r="K350" s="16"/>
      <c r="L350" s="16"/>
      <c r="M350" s="16"/>
      <c r="N350" s="16"/>
      <c r="O350" s="16"/>
      <c r="P350" s="16"/>
      <c r="Q350" s="17" t="s">
        <v>2</v>
      </c>
      <c r="R350" s="16" t="str">
        <f>CONCATENATE(B350,Q350)</f>
        <v>C</v>
      </c>
      <c r="S350" s="16"/>
    </row>
    <row r="351" spans="1:19" ht="15.6" x14ac:dyDescent="0.25">
      <c r="A351" s="185"/>
      <c r="B351" s="25"/>
      <c r="C351" s="21" t="str">
        <f ca="1">+CONCATENATE(I351," ",G351)</f>
        <v>d) 0</v>
      </c>
      <c r="D351" s="22"/>
      <c r="G351" s="34">
        <f ca="1">IF(J348="FIN","",LOOKUP(I347,DATOS!A:A,DATOS!M:M))</f>
        <v>0</v>
      </c>
      <c r="I351" s="31" t="s">
        <v>43</v>
      </c>
      <c r="K351" s="16"/>
      <c r="L351" s="16"/>
      <c r="M351" s="16"/>
      <c r="N351" s="16"/>
      <c r="O351" s="16"/>
      <c r="P351" s="16"/>
      <c r="Q351" s="17" t="s">
        <v>3</v>
      </c>
      <c r="R351" s="16" t="str">
        <f>CONCATENATE(B351,Q351)</f>
        <v>D</v>
      </c>
      <c r="S351" s="16"/>
    </row>
    <row r="352" spans="1:19" ht="15.6" x14ac:dyDescent="0.25">
      <c r="A352" s="9"/>
      <c r="B352" s="26"/>
      <c r="C352" s="23"/>
      <c r="D352" s="24"/>
      <c r="J352" s="15"/>
    </row>
    <row r="353" spans="1:19" ht="15.6" x14ac:dyDescent="0.25">
      <c r="A353" s="9"/>
      <c r="B353" s="27"/>
      <c r="C353" s="19" t="str">
        <f ca="1">+CONCATENATE(K353,".- ",G353)</f>
        <v>59.- 0</v>
      </c>
      <c r="D353" s="20"/>
      <c r="E353" s="9"/>
      <c r="F353" s="9"/>
      <c r="G353" s="36">
        <f ca="1">IF(J354="FIN","",LOOKUP(I353,DATOS!A:A,DATOS!G:G))</f>
        <v>0</v>
      </c>
      <c r="H353" s="36">
        <f ca="1">IF(J354="FIN",0,LOOKUP(I353,DATOS!A:A,DATOS!N:N))</f>
        <v>0</v>
      </c>
      <c r="I353" s="31">
        <f>+I347+1</f>
        <v>331</v>
      </c>
      <c r="J353" s="56">
        <f>IF(LOOKUP(I353,DATOS!A:A,DATOS!C:C)=0,J347,(LOOKUP(I353,DATOS!A:A,DATOS!C:C)))</f>
        <v>5</v>
      </c>
      <c r="K353" s="18">
        <f>+K347+1</f>
        <v>59</v>
      </c>
      <c r="L353" s="16" t="s">
        <v>31</v>
      </c>
      <c r="M353" s="16" t="s">
        <v>32</v>
      </c>
      <c r="N353" s="16" t="s">
        <v>37</v>
      </c>
      <c r="O353" s="16" t="s">
        <v>33</v>
      </c>
      <c r="P353" s="16" t="s">
        <v>34</v>
      </c>
      <c r="Q353" s="16" t="s">
        <v>35</v>
      </c>
      <c r="R353" s="16" t="str">
        <f ca="1">CONCATENATE("X",H353)</f>
        <v>X0</v>
      </c>
      <c r="S353" s="16" t="s">
        <v>36</v>
      </c>
    </row>
    <row r="354" spans="1:19" ht="15.6" x14ac:dyDescent="0.25">
      <c r="A354" s="185">
        <f ca="1">IF($E$2="X",0,IF(K355&gt;2,H353,K355))</f>
        <v>0</v>
      </c>
      <c r="B354" s="25"/>
      <c r="C354" s="21" t="str">
        <f ca="1">+CONCATENATE(I354," ",G354)</f>
        <v>a) 0</v>
      </c>
      <c r="D354" s="22"/>
      <c r="G354" s="34">
        <f ca="1">IF(J354="FIN","",LOOKUP(I353,DATOS!A:A,DATOS!J:J))</f>
        <v>0</v>
      </c>
      <c r="I354" s="31" t="s">
        <v>53</v>
      </c>
      <c r="J354" s="37" t="str">
        <f>IF(J348="FIN","FIN",IF(J353=J347,"","FIN"))</f>
        <v/>
      </c>
      <c r="K354" s="16" t="s">
        <v>5</v>
      </c>
      <c r="L354" s="16">
        <f ca="1">IF(M354&gt;0,0,P354)</f>
        <v>0</v>
      </c>
      <c r="M354" s="16">
        <f ca="1">IF(P355&gt;0,1,0)</f>
        <v>0</v>
      </c>
      <c r="N354" s="16">
        <f ca="1">IF(M354=1,-1/COUNTA(Q354:Q357),0)</f>
        <v>0</v>
      </c>
      <c r="O354" s="16">
        <f>COUNTA(B354:B357)</f>
        <v>0</v>
      </c>
      <c r="P354" s="16">
        <f ca="1">COUNTIF(R354:R357,R353)</f>
        <v>0</v>
      </c>
      <c r="Q354" s="17" t="s">
        <v>0</v>
      </c>
      <c r="R354" s="16" t="str">
        <f>CONCATENATE(B354,Q354)</f>
        <v>A</v>
      </c>
      <c r="S354" s="16">
        <f ca="1">IF(P354&gt;0,P354+O354,O354*3)</f>
        <v>0</v>
      </c>
    </row>
    <row r="355" spans="1:19" ht="15.6" x14ac:dyDescent="0.25">
      <c r="A355" s="185"/>
      <c r="B355" s="25"/>
      <c r="C355" s="21" t="str">
        <f ca="1">+CONCATENATE(I355," ",G355)</f>
        <v>b) 0</v>
      </c>
      <c r="D355" s="22"/>
      <c r="G355" s="34">
        <f ca="1">IF(J354="FIN","",LOOKUP(I353,DATOS!A:A,DATOS!K:K))</f>
        <v>0</v>
      </c>
      <c r="I355" s="31" t="s">
        <v>52</v>
      </c>
      <c r="K355" s="16">
        <f ca="1">S354</f>
        <v>0</v>
      </c>
      <c r="L355" s="16"/>
      <c r="M355" s="16"/>
      <c r="N355" s="16"/>
      <c r="O355" s="16"/>
      <c r="P355" s="16">
        <f ca="1">O354-P354</f>
        <v>0</v>
      </c>
      <c r="Q355" s="17" t="s">
        <v>1</v>
      </c>
      <c r="R355" s="16" t="str">
        <f>CONCATENATE(B355,Q355)</f>
        <v>B</v>
      </c>
      <c r="S355" s="16"/>
    </row>
    <row r="356" spans="1:19" ht="15.6" x14ac:dyDescent="0.25">
      <c r="A356" s="185"/>
      <c r="B356" s="25"/>
      <c r="C356" s="21" t="str">
        <f ca="1">+CONCATENATE(I356," ",G356)</f>
        <v>c) 0</v>
      </c>
      <c r="D356" s="22"/>
      <c r="G356" s="34">
        <f ca="1">IF(J354="FIN","",LOOKUP(I353,DATOS!A:A,DATOS!L:L))</f>
        <v>0</v>
      </c>
      <c r="I356" s="31" t="s">
        <v>51</v>
      </c>
      <c r="K356" s="16"/>
      <c r="L356" s="16"/>
      <c r="M356" s="16"/>
      <c r="N356" s="16"/>
      <c r="O356" s="16"/>
      <c r="P356" s="16"/>
      <c r="Q356" s="17" t="s">
        <v>2</v>
      </c>
      <c r="R356" s="16" t="str">
        <f>CONCATENATE(B356,Q356)</f>
        <v>C</v>
      </c>
      <c r="S356" s="16"/>
    </row>
    <row r="357" spans="1:19" ht="15.6" x14ac:dyDescent="0.25">
      <c r="A357" s="185"/>
      <c r="B357" s="25"/>
      <c r="C357" s="21" t="str">
        <f ca="1">+CONCATENATE(I357," ",G357)</f>
        <v>d) 0</v>
      </c>
      <c r="D357" s="22"/>
      <c r="G357" s="34">
        <f ca="1">IF(J354="FIN","",LOOKUP(I353,DATOS!A:A,DATOS!M:M))</f>
        <v>0</v>
      </c>
      <c r="I357" s="31" t="s">
        <v>43</v>
      </c>
      <c r="K357" s="16"/>
      <c r="L357" s="16"/>
      <c r="M357" s="16"/>
      <c r="N357" s="16"/>
      <c r="O357" s="16"/>
      <c r="P357" s="16"/>
      <c r="Q357" s="17" t="s">
        <v>3</v>
      </c>
      <c r="R357" s="16" t="str">
        <f>CONCATENATE(B357,Q357)</f>
        <v>D</v>
      </c>
      <c r="S357" s="16"/>
    </row>
    <row r="358" spans="1:19" ht="15.6" x14ac:dyDescent="0.25">
      <c r="A358" s="9"/>
      <c r="B358" s="26"/>
      <c r="C358" s="23"/>
      <c r="D358" s="24"/>
      <c r="J358" s="15"/>
    </row>
    <row r="359" spans="1:19" ht="15.6" x14ac:dyDescent="0.25">
      <c r="A359" s="9"/>
      <c r="B359" s="27"/>
      <c r="C359" s="19" t="str">
        <f ca="1">+CONCATENATE(K359,".- ",G359)</f>
        <v>60.- 0</v>
      </c>
      <c r="D359" s="20"/>
      <c r="E359" s="9"/>
      <c r="F359" s="9"/>
      <c r="G359" s="36">
        <f ca="1">IF(J360="FIN","",LOOKUP(I359,DATOS!A:A,DATOS!G:G))</f>
        <v>0</v>
      </c>
      <c r="H359" s="36">
        <f ca="1">IF(J360="FIN",0,LOOKUP(I359,DATOS!A:A,DATOS!N:N))</f>
        <v>0</v>
      </c>
      <c r="I359" s="31">
        <f>+I353+1</f>
        <v>332</v>
      </c>
      <c r="J359" s="56">
        <f>IF(LOOKUP(I359,DATOS!A:A,DATOS!C:C)=0,J353,(LOOKUP(I359,DATOS!A:A,DATOS!C:C)))</f>
        <v>5</v>
      </c>
      <c r="K359" s="18">
        <f>+K353+1</f>
        <v>60</v>
      </c>
      <c r="L359" s="16" t="s">
        <v>31</v>
      </c>
      <c r="M359" s="16" t="s">
        <v>32</v>
      </c>
      <c r="N359" s="16" t="s">
        <v>37</v>
      </c>
      <c r="O359" s="16" t="s">
        <v>33</v>
      </c>
      <c r="P359" s="16" t="s">
        <v>34</v>
      </c>
      <c r="Q359" s="16" t="s">
        <v>35</v>
      </c>
      <c r="R359" s="16" t="str">
        <f ca="1">CONCATENATE("X",H359)</f>
        <v>X0</v>
      </c>
      <c r="S359" s="16" t="s">
        <v>36</v>
      </c>
    </row>
    <row r="360" spans="1:19" ht="15.6" x14ac:dyDescent="0.25">
      <c r="A360" s="185">
        <f ca="1">IF($E$2="X",0,IF(K361&gt;2,H359,K361))</f>
        <v>0</v>
      </c>
      <c r="B360" s="25"/>
      <c r="C360" s="21" t="str">
        <f ca="1">+CONCATENATE(I360," ",G360)</f>
        <v>a) 0</v>
      </c>
      <c r="D360" s="22"/>
      <c r="G360" s="34">
        <f ca="1">IF(J360="FIN","",LOOKUP(I359,DATOS!A:A,DATOS!J:J))</f>
        <v>0</v>
      </c>
      <c r="I360" s="31" t="s">
        <v>53</v>
      </c>
      <c r="J360" s="37" t="str">
        <f>IF(J354="FIN","FIN",IF(J359=J353,"","FIN"))</f>
        <v/>
      </c>
      <c r="K360" s="16" t="s">
        <v>5</v>
      </c>
      <c r="L360" s="16">
        <f ca="1">IF(M360&gt;0,0,P360)</f>
        <v>0</v>
      </c>
      <c r="M360" s="16">
        <f ca="1">IF(P361&gt;0,1,0)</f>
        <v>0</v>
      </c>
      <c r="N360" s="16">
        <f ca="1">IF(M360=1,-1/COUNTA(Q360:Q363),0)</f>
        <v>0</v>
      </c>
      <c r="O360" s="16">
        <f>COUNTA(B360:B363)</f>
        <v>0</v>
      </c>
      <c r="P360" s="16">
        <f ca="1">COUNTIF(R360:R363,R359)</f>
        <v>0</v>
      </c>
      <c r="Q360" s="17" t="s">
        <v>0</v>
      </c>
      <c r="R360" s="16" t="str">
        <f>CONCATENATE(B360,Q360)</f>
        <v>A</v>
      </c>
      <c r="S360" s="16">
        <f ca="1">IF(P360&gt;0,P360+O360,O360*3)</f>
        <v>0</v>
      </c>
    </row>
    <row r="361" spans="1:19" ht="15.6" x14ac:dyDescent="0.25">
      <c r="A361" s="185"/>
      <c r="B361" s="25"/>
      <c r="C361" s="21" t="str">
        <f ca="1">+CONCATENATE(I361," ",G361)</f>
        <v>b) 0</v>
      </c>
      <c r="D361" s="22"/>
      <c r="G361" s="34">
        <f ca="1">IF(J360="FIN","",LOOKUP(I359,DATOS!A:A,DATOS!K:K))</f>
        <v>0</v>
      </c>
      <c r="I361" s="31" t="s">
        <v>52</v>
      </c>
      <c r="K361" s="16">
        <f ca="1">S360</f>
        <v>0</v>
      </c>
      <c r="L361" s="16"/>
      <c r="M361" s="16"/>
      <c r="N361" s="16"/>
      <c r="O361" s="16"/>
      <c r="P361" s="16">
        <f ca="1">O360-P360</f>
        <v>0</v>
      </c>
      <c r="Q361" s="17" t="s">
        <v>1</v>
      </c>
      <c r="R361" s="16" t="str">
        <f>CONCATENATE(B361,Q361)</f>
        <v>B</v>
      </c>
      <c r="S361" s="16"/>
    </row>
    <row r="362" spans="1:19" ht="15.6" x14ac:dyDescent="0.25">
      <c r="A362" s="185"/>
      <c r="B362" s="25"/>
      <c r="C362" s="21" t="str">
        <f ca="1">+CONCATENATE(I362," ",G362)</f>
        <v>c) 0</v>
      </c>
      <c r="D362" s="22"/>
      <c r="G362" s="34">
        <f ca="1">IF(J360="FIN","",LOOKUP(I359,DATOS!A:A,DATOS!L:L))</f>
        <v>0</v>
      </c>
      <c r="I362" s="31" t="s">
        <v>51</v>
      </c>
      <c r="K362" s="16"/>
      <c r="L362" s="16"/>
      <c r="M362" s="16"/>
      <c r="N362" s="16"/>
      <c r="O362" s="16"/>
      <c r="P362" s="16"/>
      <c r="Q362" s="17" t="s">
        <v>2</v>
      </c>
      <c r="R362" s="16" t="str">
        <f>CONCATENATE(B362,Q362)</f>
        <v>C</v>
      </c>
      <c r="S362" s="16"/>
    </row>
    <row r="363" spans="1:19" ht="15.6" x14ac:dyDescent="0.25">
      <c r="A363" s="185"/>
      <c r="B363" s="25"/>
      <c r="C363" s="21" t="str">
        <f ca="1">+CONCATENATE(I363," ",G363)</f>
        <v>d) 0</v>
      </c>
      <c r="D363" s="22"/>
      <c r="G363" s="34">
        <f ca="1">IF(J360="FIN","",LOOKUP(I359,DATOS!A:A,DATOS!M:M))</f>
        <v>0</v>
      </c>
      <c r="I363" s="31" t="s">
        <v>43</v>
      </c>
      <c r="K363" s="16"/>
      <c r="L363" s="16"/>
      <c r="M363" s="16"/>
      <c r="N363" s="16"/>
      <c r="O363" s="16"/>
      <c r="P363" s="16"/>
      <c r="Q363" s="17" t="s">
        <v>3</v>
      </c>
      <c r="R363" s="16" t="str">
        <f>CONCATENATE(B363,Q363)</f>
        <v>D</v>
      </c>
      <c r="S363" s="16"/>
    </row>
    <row r="364" spans="1:19" ht="15.6" x14ac:dyDescent="0.25">
      <c r="A364" s="9"/>
      <c r="B364" s="26"/>
      <c r="C364" s="23"/>
      <c r="D364" s="24"/>
      <c r="J364" s="15"/>
    </row>
    <row r="365" spans="1:19" ht="15.6" x14ac:dyDescent="0.25">
      <c r="A365" s="9"/>
      <c r="B365" s="27"/>
      <c r="C365" s="19" t="str">
        <f ca="1">+CONCATENATE(K365,".- ",G365)</f>
        <v>61.- 0</v>
      </c>
      <c r="D365" s="20"/>
      <c r="E365" s="9"/>
      <c r="F365" s="9"/>
      <c r="G365" s="36">
        <f ca="1">IF(J366="FIN","",LOOKUP(I365,DATOS!A:A,DATOS!G:G))</f>
        <v>0</v>
      </c>
      <c r="H365" s="36">
        <f ca="1">IF(J366="FIN",0,LOOKUP(I365,DATOS!A:A,DATOS!N:N))</f>
        <v>0</v>
      </c>
      <c r="I365" s="31">
        <f>+I359+1</f>
        <v>333</v>
      </c>
      <c r="J365" s="56">
        <f>IF(LOOKUP(I365,DATOS!A:A,DATOS!C:C)=0,J359,(LOOKUP(I365,DATOS!A:A,DATOS!C:C)))</f>
        <v>5</v>
      </c>
      <c r="K365" s="18">
        <f>+K359+1</f>
        <v>61</v>
      </c>
      <c r="L365" s="16" t="s">
        <v>31</v>
      </c>
      <c r="M365" s="16" t="s">
        <v>32</v>
      </c>
      <c r="N365" s="16" t="s">
        <v>37</v>
      </c>
      <c r="O365" s="16" t="s">
        <v>33</v>
      </c>
      <c r="P365" s="16" t="s">
        <v>34</v>
      </c>
      <c r="Q365" s="16" t="s">
        <v>35</v>
      </c>
      <c r="R365" s="16" t="str">
        <f ca="1">CONCATENATE("X",H365)</f>
        <v>X0</v>
      </c>
      <c r="S365" s="16" t="s">
        <v>36</v>
      </c>
    </row>
    <row r="366" spans="1:19" ht="15.6" x14ac:dyDescent="0.25">
      <c r="A366" s="185">
        <f ca="1">IF($E$2="X",0,IF(K367&gt;2,H365,K367))</f>
        <v>0</v>
      </c>
      <c r="B366" s="25"/>
      <c r="C366" s="21" t="str">
        <f ca="1">+CONCATENATE(I366," ",G366)</f>
        <v>a) 0</v>
      </c>
      <c r="D366" s="22"/>
      <c r="G366" s="34">
        <f ca="1">IF(J366="FIN","",LOOKUP(I365,DATOS!A:A,DATOS!J:J))</f>
        <v>0</v>
      </c>
      <c r="I366" s="31" t="s">
        <v>53</v>
      </c>
      <c r="J366" s="37" t="str">
        <f>IF(J360="FIN","FIN",IF(J365=J359,"","FIN"))</f>
        <v/>
      </c>
      <c r="K366" s="16" t="s">
        <v>5</v>
      </c>
      <c r="L366" s="16">
        <f ca="1">IF(M366&gt;0,0,P366)</f>
        <v>0</v>
      </c>
      <c r="M366" s="16">
        <f ca="1">IF(P367&gt;0,1,0)</f>
        <v>0</v>
      </c>
      <c r="N366" s="16">
        <f ca="1">IF(M366=1,-1/COUNTA(Q366:Q369),0)</f>
        <v>0</v>
      </c>
      <c r="O366" s="16">
        <f>COUNTA(B366:B369)</f>
        <v>0</v>
      </c>
      <c r="P366" s="16">
        <f ca="1">COUNTIF(R366:R369,R365)</f>
        <v>0</v>
      </c>
      <c r="Q366" s="17" t="s">
        <v>0</v>
      </c>
      <c r="R366" s="16" t="str">
        <f>CONCATENATE(B366,Q366)</f>
        <v>A</v>
      </c>
      <c r="S366" s="16">
        <f ca="1">IF(P366&gt;0,P366+O366,O366*3)</f>
        <v>0</v>
      </c>
    </row>
    <row r="367" spans="1:19" ht="15.6" x14ac:dyDescent="0.25">
      <c r="A367" s="185"/>
      <c r="B367" s="25"/>
      <c r="C367" s="21" t="str">
        <f ca="1">+CONCATENATE(I367," ",G367)</f>
        <v>b) 0</v>
      </c>
      <c r="D367" s="22"/>
      <c r="G367" s="34">
        <f ca="1">IF(J366="FIN","",LOOKUP(I365,DATOS!A:A,DATOS!K:K))</f>
        <v>0</v>
      </c>
      <c r="I367" s="31" t="s">
        <v>52</v>
      </c>
      <c r="K367" s="16">
        <f ca="1">S366</f>
        <v>0</v>
      </c>
      <c r="L367" s="16"/>
      <c r="M367" s="16"/>
      <c r="N367" s="16"/>
      <c r="O367" s="16"/>
      <c r="P367" s="16">
        <f ca="1">O366-P366</f>
        <v>0</v>
      </c>
      <c r="Q367" s="17" t="s">
        <v>1</v>
      </c>
      <c r="R367" s="16" t="str">
        <f>CONCATENATE(B367,Q367)</f>
        <v>B</v>
      </c>
      <c r="S367" s="16"/>
    </row>
    <row r="368" spans="1:19" ht="15.6" x14ac:dyDescent="0.25">
      <c r="A368" s="185"/>
      <c r="B368" s="25"/>
      <c r="C368" s="21" t="str">
        <f ca="1">+CONCATENATE(I368," ",G368)</f>
        <v>c) 0</v>
      </c>
      <c r="D368" s="22"/>
      <c r="G368" s="34">
        <f ca="1">IF(J366="FIN","",LOOKUP(I365,DATOS!A:A,DATOS!L:L))</f>
        <v>0</v>
      </c>
      <c r="I368" s="31" t="s">
        <v>51</v>
      </c>
      <c r="K368" s="16"/>
      <c r="L368" s="16"/>
      <c r="M368" s="16"/>
      <c r="N368" s="16"/>
      <c r="O368" s="16"/>
      <c r="P368" s="16"/>
      <c r="Q368" s="17" t="s">
        <v>2</v>
      </c>
      <c r="R368" s="16" t="str">
        <f>CONCATENATE(B368,Q368)</f>
        <v>C</v>
      </c>
      <c r="S368" s="16"/>
    </row>
    <row r="369" spans="1:19" ht="15.6" x14ac:dyDescent="0.25">
      <c r="A369" s="185"/>
      <c r="B369" s="25"/>
      <c r="C369" s="21" t="str">
        <f ca="1">+CONCATENATE(I369," ",G369)</f>
        <v>d) 0</v>
      </c>
      <c r="D369" s="22"/>
      <c r="G369" s="34">
        <f ca="1">IF(J366="FIN","",LOOKUP(I365,DATOS!A:A,DATOS!M:M))</f>
        <v>0</v>
      </c>
      <c r="I369" s="31" t="s">
        <v>43</v>
      </c>
      <c r="K369" s="16"/>
      <c r="L369" s="16"/>
      <c r="M369" s="16"/>
      <c r="N369" s="16"/>
      <c r="O369" s="16"/>
      <c r="P369" s="16"/>
      <c r="Q369" s="17" t="s">
        <v>3</v>
      </c>
      <c r="R369" s="16" t="str">
        <f>CONCATENATE(B369,Q369)</f>
        <v>D</v>
      </c>
      <c r="S369" s="16"/>
    </row>
    <row r="370" spans="1:19" ht="15.6" x14ac:dyDescent="0.25">
      <c r="A370" s="9"/>
      <c r="B370" s="26"/>
      <c r="C370" s="23"/>
      <c r="D370" s="24"/>
      <c r="J370" s="15"/>
    </row>
    <row r="371" spans="1:19" ht="15.6" x14ac:dyDescent="0.25">
      <c r="A371" s="9"/>
      <c r="B371" s="27"/>
      <c r="C371" s="19" t="str">
        <f ca="1">+CONCATENATE(K371,".- ",G371)</f>
        <v>62.- 0</v>
      </c>
      <c r="D371" s="20"/>
      <c r="E371" s="9"/>
      <c r="F371" s="9"/>
      <c r="G371" s="36">
        <f ca="1">IF(J372="FIN","",LOOKUP(I371,DATOS!A:A,DATOS!G:G))</f>
        <v>0</v>
      </c>
      <c r="H371" s="36">
        <f ca="1">IF(J372="FIN",0,LOOKUP(I371,DATOS!A:A,DATOS!N:N))</f>
        <v>0</v>
      </c>
      <c r="I371" s="31">
        <f>+I365+1</f>
        <v>334</v>
      </c>
      <c r="J371" s="56">
        <f>IF(LOOKUP(I371,DATOS!A:A,DATOS!C:C)=0,J365,(LOOKUP(I371,DATOS!A:A,DATOS!C:C)))</f>
        <v>5</v>
      </c>
      <c r="K371" s="18">
        <f>+K365+1</f>
        <v>62</v>
      </c>
      <c r="L371" s="16" t="s">
        <v>31</v>
      </c>
      <c r="M371" s="16" t="s">
        <v>32</v>
      </c>
      <c r="N371" s="16" t="s">
        <v>37</v>
      </c>
      <c r="O371" s="16" t="s">
        <v>33</v>
      </c>
      <c r="P371" s="16" t="s">
        <v>34</v>
      </c>
      <c r="Q371" s="16" t="s">
        <v>35</v>
      </c>
      <c r="R371" s="16" t="str">
        <f ca="1">CONCATENATE("X",H371)</f>
        <v>X0</v>
      </c>
      <c r="S371" s="16" t="s">
        <v>36</v>
      </c>
    </row>
    <row r="372" spans="1:19" ht="15.6" x14ac:dyDescent="0.25">
      <c r="A372" s="185">
        <f ca="1">IF($E$2="X",0,IF(K373&gt;2,H371,K373))</f>
        <v>0</v>
      </c>
      <c r="B372" s="25"/>
      <c r="C372" s="21" t="str">
        <f ca="1">+CONCATENATE(I372," ",G372)</f>
        <v>a) 0</v>
      </c>
      <c r="D372" s="22"/>
      <c r="G372" s="34">
        <f ca="1">IF(J372="FIN","",LOOKUP(I371,DATOS!A:A,DATOS!J:J))</f>
        <v>0</v>
      </c>
      <c r="I372" s="31" t="s">
        <v>53</v>
      </c>
      <c r="J372" s="37" t="str">
        <f>IF(J366="FIN","FIN",IF(J371=J365,"","FIN"))</f>
        <v/>
      </c>
      <c r="K372" s="16" t="s">
        <v>5</v>
      </c>
      <c r="L372" s="16">
        <f ca="1">IF(M372&gt;0,0,P372)</f>
        <v>0</v>
      </c>
      <c r="M372" s="16">
        <f ca="1">IF(P373&gt;0,1,0)</f>
        <v>0</v>
      </c>
      <c r="N372" s="16">
        <f ca="1">IF(M372=1,-1/COUNTA(Q372:Q375),0)</f>
        <v>0</v>
      </c>
      <c r="O372" s="16">
        <f>COUNTA(B372:B375)</f>
        <v>0</v>
      </c>
      <c r="P372" s="16">
        <f ca="1">COUNTIF(R372:R375,R371)</f>
        <v>0</v>
      </c>
      <c r="Q372" s="17" t="s">
        <v>0</v>
      </c>
      <c r="R372" s="16" t="str">
        <f>CONCATENATE(B372,Q372)</f>
        <v>A</v>
      </c>
      <c r="S372" s="16">
        <f ca="1">IF(P372&gt;0,P372+O372,O372*3)</f>
        <v>0</v>
      </c>
    </row>
    <row r="373" spans="1:19" ht="15.6" x14ac:dyDescent="0.25">
      <c r="A373" s="185"/>
      <c r="B373" s="25"/>
      <c r="C373" s="21" t="str">
        <f ca="1">+CONCATENATE(I373," ",G373)</f>
        <v>b) 0</v>
      </c>
      <c r="D373" s="22"/>
      <c r="G373" s="34">
        <f ca="1">IF(J372="FIN","",LOOKUP(I371,DATOS!A:A,DATOS!K:K))</f>
        <v>0</v>
      </c>
      <c r="I373" s="31" t="s">
        <v>52</v>
      </c>
      <c r="K373" s="16">
        <f ca="1">S372</f>
        <v>0</v>
      </c>
      <c r="L373" s="16"/>
      <c r="M373" s="16"/>
      <c r="N373" s="16"/>
      <c r="O373" s="16"/>
      <c r="P373" s="16">
        <f ca="1">O372-P372</f>
        <v>0</v>
      </c>
      <c r="Q373" s="17" t="s">
        <v>1</v>
      </c>
      <c r="R373" s="16" t="str">
        <f>CONCATENATE(B373,Q373)</f>
        <v>B</v>
      </c>
      <c r="S373" s="16"/>
    </row>
    <row r="374" spans="1:19" ht="15.6" x14ac:dyDescent="0.25">
      <c r="A374" s="185"/>
      <c r="B374" s="25"/>
      <c r="C374" s="21" t="str">
        <f ca="1">+CONCATENATE(I374," ",G374)</f>
        <v>c) 0</v>
      </c>
      <c r="D374" s="22"/>
      <c r="G374" s="34">
        <f ca="1">IF(J372="FIN","",LOOKUP(I371,DATOS!A:A,DATOS!L:L))</f>
        <v>0</v>
      </c>
      <c r="I374" s="31" t="s">
        <v>51</v>
      </c>
      <c r="K374" s="16"/>
      <c r="L374" s="16"/>
      <c r="M374" s="16"/>
      <c r="N374" s="16"/>
      <c r="O374" s="16"/>
      <c r="P374" s="16"/>
      <c r="Q374" s="17" t="s">
        <v>2</v>
      </c>
      <c r="R374" s="16" t="str">
        <f>CONCATENATE(B374,Q374)</f>
        <v>C</v>
      </c>
      <c r="S374" s="16"/>
    </row>
    <row r="375" spans="1:19" ht="15.6" x14ac:dyDescent="0.25">
      <c r="A375" s="185"/>
      <c r="B375" s="25"/>
      <c r="C375" s="21" t="str">
        <f ca="1">+CONCATENATE(I375," ",G375)</f>
        <v>d) 0</v>
      </c>
      <c r="D375" s="22"/>
      <c r="G375" s="34">
        <f ca="1">IF(J372="FIN","",LOOKUP(I371,DATOS!A:A,DATOS!M:M))</f>
        <v>0</v>
      </c>
      <c r="I375" s="31" t="s">
        <v>43</v>
      </c>
      <c r="K375" s="16"/>
      <c r="L375" s="16"/>
      <c r="M375" s="16"/>
      <c r="N375" s="16"/>
      <c r="O375" s="16"/>
      <c r="P375" s="16"/>
      <c r="Q375" s="17" t="s">
        <v>3</v>
      </c>
      <c r="R375" s="16" t="str">
        <f>CONCATENATE(B375,Q375)</f>
        <v>D</v>
      </c>
      <c r="S375" s="16"/>
    </row>
    <row r="376" spans="1:19" ht="15.6" x14ac:dyDescent="0.25">
      <c r="A376" s="9"/>
      <c r="B376" s="26"/>
      <c r="C376" s="23"/>
      <c r="D376" s="24"/>
      <c r="J376" s="15"/>
    </row>
    <row r="377" spans="1:19" ht="15.6" x14ac:dyDescent="0.25">
      <c r="A377" s="9"/>
      <c r="B377" s="27"/>
      <c r="C377" s="19" t="str">
        <f ca="1">+CONCATENATE(K377,".- ",G377)</f>
        <v>63.- 0</v>
      </c>
      <c r="D377" s="20"/>
      <c r="E377" s="9"/>
      <c r="F377" s="9"/>
      <c r="G377" s="36">
        <f ca="1">IF(J378="FIN","",LOOKUP(I377,DATOS!A:A,DATOS!G:G))</f>
        <v>0</v>
      </c>
      <c r="H377" s="36">
        <f ca="1">IF(J378="FIN",0,LOOKUP(I377,DATOS!A:A,DATOS!N:N))</f>
        <v>0</v>
      </c>
      <c r="I377" s="31">
        <f>+I371+1</f>
        <v>335</v>
      </c>
      <c r="J377" s="56">
        <f>IF(LOOKUP(I377,DATOS!A:A,DATOS!C:C)=0,J371,(LOOKUP(I377,DATOS!A:A,DATOS!C:C)))</f>
        <v>5</v>
      </c>
      <c r="K377" s="18">
        <f>+K371+1</f>
        <v>63</v>
      </c>
      <c r="L377" s="16" t="s">
        <v>31</v>
      </c>
      <c r="M377" s="16" t="s">
        <v>32</v>
      </c>
      <c r="N377" s="16" t="s">
        <v>37</v>
      </c>
      <c r="O377" s="16" t="s">
        <v>33</v>
      </c>
      <c r="P377" s="16" t="s">
        <v>34</v>
      </c>
      <c r="Q377" s="16" t="s">
        <v>35</v>
      </c>
      <c r="R377" s="16" t="str">
        <f ca="1">CONCATENATE("X",H377)</f>
        <v>X0</v>
      </c>
      <c r="S377" s="16" t="s">
        <v>36</v>
      </c>
    </row>
    <row r="378" spans="1:19" ht="15.6" x14ac:dyDescent="0.25">
      <c r="A378" s="185">
        <f ca="1">IF($E$2="X",0,IF(K379&gt;2,H377,K379))</f>
        <v>0</v>
      </c>
      <c r="B378" s="25"/>
      <c r="C378" s="21" t="str">
        <f ca="1">+CONCATENATE(I378," ",G378)</f>
        <v>a) 0</v>
      </c>
      <c r="D378" s="22"/>
      <c r="G378" s="34">
        <f ca="1">IF(J378="FIN","",LOOKUP(I377,DATOS!A:A,DATOS!J:J))</f>
        <v>0</v>
      </c>
      <c r="I378" s="31" t="s">
        <v>53</v>
      </c>
      <c r="J378" s="37" t="str">
        <f>IF(J372="FIN","FIN",IF(J377=J371,"","FIN"))</f>
        <v/>
      </c>
      <c r="K378" s="16" t="s">
        <v>5</v>
      </c>
      <c r="L378" s="16">
        <f ca="1">IF(M378&gt;0,0,P378)</f>
        <v>0</v>
      </c>
      <c r="M378" s="16">
        <f ca="1">IF(P379&gt;0,1,0)</f>
        <v>0</v>
      </c>
      <c r="N378" s="16">
        <f ca="1">IF(M378=1,-1/COUNTA(Q378:Q381),0)</f>
        <v>0</v>
      </c>
      <c r="O378" s="16">
        <f>COUNTA(B378:B381)</f>
        <v>0</v>
      </c>
      <c r="P378" s="16">
        <f ca="1">COUNTIF(R378:R381,R377)</f>
        <v>0</v>
      </c>
      <c r="Q378" s="17" t="s">
        <v>0</v>
      </c>
      <c r="R378" s="16" t="str">
        <f>CONCATENATE(B378,Q378)</f>
        <v>A</v>
      </c>
      <c r="S378" s="16">
        <f ca="1">IF(P378&gt;0,P378+O378,O378*3)</f>
        <v>0</v>
      </c>
    </row>
    <row r="379" spans="1:19" ht="15.6" x14ac:dyDescent="0.25">
      <c r="A379" s="185"/>
      <c r="B379" s="25"/>
      <c r="C379" s="21" t="str">
        <f ca="1">+CONCATENATE(I379," ",G379)</f>
        <v>b) 0</v>
      </c>
      <c r="D379" s="22"/>
      <c r="G379" s="34">
        <f ca="1">IF(J378="FIN","",LOOKUP(I377,DATOS!A:A,DATOS!K:K))</f>
        <v>0</v>
      </c>
      <c r="I379" s="31" t="s">
        <v>52</v>
      </c>
      <c r="K379" s="16">
        <f ca="1">S378</f>
        <v>0</v>
      </c>
      <c r="L379" s="16"/>
      <c r="M379" s="16"/>
      <c r="N379" s="16"/>
      <c r="O379" s="16"/>
      <c r="P379" s="16">
        <f ca="1">O378-P378</f>
        <v>0</v>
      </c>
      <c r="Q379" s="17" t="s">
        <v>1</v>
      </c>
      <c r="R379" s="16" t="str">
        <f>CONCATENATE(B379,Q379)</f>
        <v>B</v>
      </c>
      <c r="S379" s="16"/>
    </row>
    <row r="380" spans="1:19" ht="15.6" x14ac:dyDescent="0.25">
      <c r="A380" s="185"/>
      <c r="B380" s="25"/>
      <c r="C380" s="21" t="str">
        <f ca="1">+CONCATENATE(I380," ",G380)</f>
        <v>c) 0</v>
      </c>
      <c r="D380" s="22"/>
      <c r="G380" s="34">
        <f ca="1">IF(J378="FIN","",LOOKUP(I377,DATOS!A:A,DATOS!L:L))</f>
        <v>0</v>
      </c>
      <c r="I380" s="31" t="s">
        <v>51</v>
      </c>
      <c r="K380" s="16"/>
      <c r="L380" s="16"/>
      <c r="M380" s="16"/>
      <c r="N380" s="16"/>
      <c r="O380" s="16"/>
      <c r="P380" s="16"/>
      <c r="Q380" s="17" t="s">
        <v>2</v>
      </c>
      <c r="R380" s="16" t="str">
        <f>CONCATENATE(B380,Q380)</f>
        <v>C</v>
      </c>
      <c r="S380" s="16"/>
    </row>
    <row r="381" spans="1:19" ht="15.6" x14ac:dyDescent="0.25">
      <c r="A381" s="185"/>
      <c r="B381" s="25"/>
      <c r="C381" s="21" t="str">
        <f ca="1">+CONCATENATE(I381," ",G381)</f>
        <v>d) 0</v>
      </c>
      <c r="D381" s="22"/>
      <c r="G381" s="34">
        <f ca="1">IF(J378="FIN","",LOOKUP(I377,DATOS!A:A,DATOS!M:M))</f>
        <v>0</v>
      </c>
      <c r="I381" s="31" t="s">
        <v>43</v>
      </c>
      <c r="K381" s="16"/>
      <c r="L381" s="16"/>
      <c r="M381" s="16"/>
      <c r="N381" s="16"/>
      <c r="O381" s="16"/>
      <c r="P381" s="16"/>
      <c r="Q381" s="17" t="s">
        <v>3</v>
      </c>
      <c r="R381" s="16" t="str">
        <f>CONCATENATE(B381,Q381)</f>
        <v>D</v>
      </c>
      <c r="S381" s="16"/>
    </row>
    <row r="382" spans="1:19" ht="15.6" x14ac:dyDescent="0.25">
      <c r="A382" s="9"/>
      <c r="B382" s="26"/>
      <c r="C382" s="23"/>
      <c r="D382" s="24"/>
      <c r="J382" s="15"/>
    </row>
    <row r="383" spans="1:19" ht="15.6" x14ac:dyDescent="0.25">
      <c r="A383" s="9"/>
      <c r="B383" s="27"/>
      <c r="C383" s="19" t="str">
        <f ca="1">+CONCATENATE(K383,".- ",G383)</f>
        <v>64.- 0</v>
      </c>
      <c r="D383" s="20"/>
      <c r="E383" s="9"/>
      <c r="F383" s="9"/>
      <c r="G383" s="36">
        <f ca="1">IF(J384="FIN","",LOOKUP(I383,DATOS!A:A,DATOS!G:G))</f>
        <v>0</v>
      </c>
      <c r="H383" s="36">
        <f ca="1">IF(J384="FIN",0,LOOKUP(I383,DATOS!A:A,DATOS!N:N))</f>
        <v>0</v>
      </c>
      <c r="I383" s="31">
        <f>+I377+1</f>
        <v>336</v>
      </c>
      <c r="J383" s="56">
        <f>IF(LOOKUP(I383,DATOS!A:A,DATOS!C:C)=0,J377,(LOOKUP(I383,DATOS!A:A,DATOS!C:C)))</f>
        <v>5</v>
      </c>
      <c r="K383" s="18">
        <f>+K377+1</f>
        <v>64</v>
      </c>
      <c r="L383" s="16" t="s">
        <v>31</v>
      </c>
      <c r="M383" s="16" t="s">
        <v>32</v>
      </c>
      <c r="N383" s="16" t="s">
        <v>37</v>
      </c>
      <c r="O383" s="16" t="s">
        <v>33</v>
      </c>
      <c r="P383" s="16" t="s">
        <v>34</v>
      </c>
      <c r="Q383" s="16" t="s">
        <v>35</v>
      </c>
      <c r="R383" s="16" t="str">
        <f ca="1">CONCATENATE("X",H383)</f>
        <v>X0</v>
      </c>
      <c r="S383" s="16" t="s">
        <v>36</v>
      </c>
    </row>
    <row r="384" spans="1:19" ht="15.6" x14ac:dyDescent="0.25">
      <c r="A384" s="185">
        <f ca="1">IF($E$2="X",0,IF(K385&gt;2,H383,K385))</f>
        <v>0</v>
      </c>
      <c r="B384" s="25"/>
      <c r="C384" s="21" t="str">
        <f ca="1">+CONCATENATE(I384," ",G384)</f>
        <v>a) 0</v>
      </c>
      <c r="D384" s="22"/>
      <c r="G384" s="34">
        <f ca="1">IF(J384="FIN","",LOOKUP(I383,DATOS!A:A,DATOS!J:J))</f>
        <v>0</v>
      </c>
      <c r="I384" s="31" t="s">
        <v>53</v>
      </c>
      <c r="J384" s="37" t="str">
        <f>IF(J378="FIN","FIN",IF(J383=J377,"","FIN"))</f>
        <v/>
      </c>
      <c r="K384" s="16" t="s">
        <v>5</v>
      </c>
      <c r="L384" s="16">
        <f ca="1">IF(M384&gt;0,0,P384)</f>
        <v>0</v>
      </c>
      <c r="M384" s="16">
        <f ca="1">IF(P385&gt;0,1,0)</f>
        <v>0</v>
      </c>
      <c r="N384" s="16">
        <f ca="1">IF(M384=1,-1/COUNTA(Q384:Q387),0)</f>
        <v>0</v>
      </c>
      <c r="O384" s="16">
        <f>COUNTA(B384:B387)</f>
        <v>0</v>
      </c>
      <c r="P384" s="16">
        <f ca="1">COUNTIF(R384:R387,R383)</f>
        <v>0</v>
      </c>
      <c r="Q384" s="17" t="s">
        <v>0</v>
      </c>
      <c r="R384" s="16" t="str">
        <f>CONCATENATE(B384,Q384)</f>
        <v>A</v>
      </c>
      <c r="S384" s="16">
        <f ca="1">IF(P384&gt;0,P384+O384,O384*3)</f>
        <v>0</v>
      </c>
    </row>
    <row r="385" spans="1:19" ht="15.6" x14ac:dyDescent="0.25">
      <c r="A385" s="185"/>
      <c r="B385" s="25"/>
      <c r="C385" s="21" t="str">
        <f ca="1">+CONCATENATE(I385," ",G385)</f>
        <v>b) 0</v>
      </c>
      <c r="D385" s="22"/>
      <c r="G385" s="34">
        <f ca="1">IF(J384="FIN","",LOOKUP(I383,DATOS!A:A,DATOS!K:K))</f>
        <v>0</v>
      </c>
      <c r="I385" s="31" t="s">
        <v>52</v>
      </c>
      <c r="K385" s="16">
        <f ca="1">S384</f>
        <v>0</v>
      </c>
      <c r="L385" s="16"/>
      <c r="M385" s="16"/>
      <c r="N385" s="16"/>
      <c r="O385" s="16"/>
      <c r="P385" s="16">
        <f ca="1">O384-P384</f>
        <v>0</v>
      </c>
      <c r="Q385" s="17" t="s">
        <v>1</v>
      </c>
      <c r="R385" s="16" t="str">
        <f>CONCATENATE(B385,Q385)</f>
        <v>B</v>
      </c>
      <c r="S385" s="16"/>
    </row>
    <row r="386" spans="1:19" ht="15.6" x14ac:dyDescent="0.25">
      <c r="A386" s="185"/>
      <c r="B386" s="25"/>
      <c r="C386" s="21" t="str">
        <f ca="1">+CONCATENATE(I386," ",G386)</f>
        <v>c) 0</v>
      </c>
      <c r="D386" s="22"/>
      <c r="G386" s="34">
        <f ca="1">IF(J384="FIN","",LOOKUP(I383,DATOS!A:A,DATOS!L:L))</f>
        <v>0</v>
      </c>
      <c r="I386" s="31" t="s">
        <v>51</v>
      </c>
      <c r="K386" s="16"/>
      <c r="L386" s="16"/>
      <c r="M386" s="16"/>
      <c r="N386" s="16"/>
      <c r="O386" s="16"/>
      <c r="P386" s="16"/>
      <c r="Q386" s="17" t="s">
        <v>2</v>
      </c>
      <c r="R386" s="16" t="str">
        <f>CONCATENATE(B386,Q386)</f>
        <v>C</v>
      </c>
      <c r="S386" s="16"/>
    </row>
    <row r="387" spans="1:19" ht="15.6" x14ac:dyDescent="0.25">
      <c r="A387" s="185"/>
      <c r="B387" s="25"/>
      <c r="C387" s="21" t="str">
        <f ca="1">+CONCATENATE(I387," ",G387)</f>
        <v>d) 0</v>
      </c>
      <c r="D387" s="22"/>
      <c r="G387" s="34">
        <f ca="1">IF(J384="FIN","",LOOKUP(I383,DATOS!A:A,DATOS!M:M))</f>
        <v>0</v>
      </c>
      <c r="I387" s="31" t="s">
        <v>43</v>
      </c>
      <c r="K387" s="16"/>
      <c r="L387" s="16"/>
      <c r="M387" s="16"/>
      <c r="N387" s="16"/>
      <c r="O387" s="16"/>
      <c r="P387" s="16"/>
      <c r="Q387" s="17" t="s">
        <v>3</v>
      </c>
      <c r="R387" s="16" t="str">
        <f>CONCATENATE(B387,Q387)</f>
        <v>D</v>
      </c>
      <c r="S387" s="16"/>
    </row>
    <row r="388" spans="1:19" ht="15.6" x14ac:dyDescent="0.25">
      <c r="A388" s="9"/>
      <c r="B388" s="26"/>
      <c r="C388" s="23"/>
      <c r="D388" s="24"/>
      <c r="J388" s="15"/>
    </row>
    <row r="389" spans="1:19" ht="15.6" x14ac:dyDescent="0.25">
      <c r="A389" s="9"/>
      <c r="B389" s="27"/>
      <c r="C389" s="19" t="str">
        <f ca="1">+CONCATENATE(K389,".- ",G389)</f>
        <v>65.- 0</v>
      </c>
      <c r="D389" s="20"/>
      <c r="E389" s="9"/>
      <c r="F389" s="9"/>
      <c r="G389" s="36">
        <f ca="1">IF(J390="FIN","",LOOKUP(I389,DATOS!A:A,DATOS!G:G))</f>
        <v>0</v>
      </c>
      <c r="H389" s="36">
        <f ca="1">IF(J390="FIN",0,LOOKUP(I389,DATOS!A:A,DATOS!N:N))</f>
        <v>0</v>
      </c>
      <c r="I389" s="31">
        <f>+I383+1</f>
        <v>337</v>
      </c>
      <c r="J389" s="56">
        <f>IF(LOOKUP(I389,DATOS!A:A,DATOS!C:C)=0,J383,(LOOKUP(I389,DATOS!A:A,DATOS!C:C)))</f>
        <v>5</v>
      </c>
      <c r="K389" s="18">
        <f>+K383+1</f>
        <v>65</v>
      </c>
      <c r="L389" s="16" t="s">
        <v>31</v>
      </c>
      <c r="M389" s="16" t="s">
        <v>32</v>
      </c>
      <c r="N389" s="16" t="s">
        <v>37</v>
      </c>
      <c r="O389" s="16" t="s">
        <v>33</v>
      </c>
      <c r="P389" s="16" t="s">
        <v>34</v>
      </c>
      <c r="Q389" s="16" t="s">
        <v>35</v>
      </c>
      <c r="R389" s="16" t="str">
        <f ca="1">CONCATENATE("X",H389)</f>
        <v>X0</v>
      </c>
      <c r="S389" s="16" t="s">
        <v>36</v>
      </c>
    </row>
    <row r="390" spans="1:19" ht="15.6" x14ac:dyDescent="0.25">
      <c r="A390" s="185">
        <f ca="1">IF($E$2="X",0,IF(K391&gt;2,H389,K391))</f>
        <v>0</v>
      </c>
      <c r="B390" s="25"/>
      <c r="C390" s="21" t="str">
        <f ca="1">+CONCATENATE(I390," ",G390)</f>
        <v>a) 0</v>
      </c>
      <c r="D390" s="22"/>
      <c r="G390" s="34">
        <f ca="1">IF(J390="FIN","",LOOKUP(I389,DATOS!A:A,DATOS!J:J))</f>
        <v>0</v>
      </c>
      <c r="I390" s="31" t="s">
        <v>53</v>
      </c>
      <c r="J390" s="37" t="str">
        <f>IF(J384="FIN","FIN",IF(J389=J383,"","FIN"))</f>
        <v/>
      </c>
      <c r="K390" s="16" t="s">
        <v>5</v>
      </c>
      <c r="L390" s="16">
        <f ca="1">IF(M390&gt;0,0,P390)</f>
        <v>0</v>
      </c>
      <c r="M390" s="16">
        <f ca="1">IF(P391&gt;0,1,0)</f>
        <v>0</v>
      </c>
      <c r="N390" s="16">
        <f ca="1">IF(M390=1,-1/COUNTA(Q390:Q393),0)</f>
        <v>0</v>
      </c>
      <c r="O390" s="16">
        <f>COUNTA(B390:B393)</f>
        <v>0</v>
      </c>
      <c r="P390" s="16">
        <f ca="1">COUNTIF(R390:R393,R389)</f>
        <v>0</v>
      </c>
      <c r="Q390" s="17" t="s">
        <v>0</v>
      </c>
      <c r="R390" s="16" t="str">
        <f>CONCATENATE(B390,Q390)</f>
        <v>A</v>
      </c>
      <c r="S390" s="16">
        <f ca="1">IF(P390&gt;0,P390+O390,O390*3)</f>
        <v>0</v>
      </c>
    </row>
    <row r="391" spans="1:19" ht="15.6" x14ac:dyDescent="0.25">
      <c r="A391" s="185"/>
      <c r="B391" s="25"/>
      <c r="C391" s="21" t="str">
        <f ca="1">+CONCATENATE(I391," ",G391)</f>
        <v>b) 0</v>
      </c>
      <c r="D391" s="22"/>
      <c r="G391" s="34">
        <f ca="1">IF(J390="FIN","",LOOKUP(I389,DATOS!A:A,DATOS!K:K))</f>
        <v>0</v>
      </c>
      <c r="I391" s="31" t="s">
        <v>52</v>
      </c>
      <c r="K391" s="16">
        <f ca="1">S390</f>
        <v>0</v>
      </c>
      <c r="L391" s="16"/>
      <c r="M391" s="16"/>
      <c r="N391" s="16"/>
      <c r="O391" s="16"/>
      <c r="P391" s="16">
        <f ca="1">O390-P390</f>
        <v>0</v>
      </c>
      <c r="Q391" s="17" t="s">
        <v>1</v>
      </c>
      <c r="R391" s="16" t="str">
        <f>CONCATENATE(B391,Q391)</f>
        <v>B</v>
      </c>
      <c r="S391" s="16"/>
    </row>
    <row r="392" spans="1:19" ht="15.6" x14ac:dyDescent="0.25">
      <c r="A392" s="185"/>
      <c r="B392" s="25"/>
      <c r="C392" s="21" t="str">
        <f ca="1">+CONCATENATE(I392," ",G392)</f>
        <v>c) 0</v>
      </c>
      <c r="D392" s="22"/>
      <c r="G392" s="34">
        <f ca="1">IF(J390="FIN","",LOOKUP(I389,DATOS!A:A,DATOS!L:L))</f>
        <v>0</v>
      </c>
      <c r="I392" s="31" t="s">
        <v>51</v>
      </c>
      <c r="K392" s="16"/>
      <c r="L392" s="16"/>
      <c r="M392" s="16"/>
      <c r="N392" s="16"/>
      <c r="O392" s="16"/>
      <c r="P392" s="16"/>
      <c r="Q392" s="17" t="s">
        <v>2</v>
      </c>
      <c r="R392" s="16" t="str">
        <f>CONCATENATE(B392,Q392)</f>
        <v>C</v>
      </c>
      <c r="S392" s="16"/>
    </row>
    <row r="393" spans="1:19" ht="15.6" x14ac:dyDescent="0.25">
      <c r="A393" s="185"/>
      <c r="B393" s="25"/>
      <c r="C393" s="21" t="str">
        <f ca="1">+CONCATENATE(I393," ",G393)</f>
        <v>d) 0</v>
      </c>
      <c r="D393" s="22"/>
      <c r="G393" s="34">
        <f ca="1">IF(J390="FIN","",LOOKUP(I389,DATOS!A:A,DATOS!M:M))</f>
        <v>0</v>
      </c>
      <c r="I393" s="31" t="s">
        <v>43</v>
      </c>
      <c r="K393" s="16"/>
      <c r="L393" s="16"/>
      <c r="M393" s="16"/>
      <c r="N393" s="16"/>
      <c r="O393" s="16"/>
      <c r="P393" s="16"/>
      <c r="Q393" s="17" t="s">
        <v>3</v>
      </c>
      <c r="R393" s="16" t="str">
        <f>CONCATENATE(B393,Q393)</f>
        <v>D</v>
      </c>
      <c r="S393" s="16"/>
    </row>
    <row r="394" spans="1:19" ht="15.6" x14ac:dyDescent="0.25">
      <c r="A394" s="9"/>
      <c r="B394" s="26"/>
      <c r="C394" s="23"/>
      <c r="D394" s="24"/>
      <c r="J394" s="15"/>
    </row>
    <row r="395" spans="1:19" ht="15.6" x14ac:dyDescent="0.25">
      <c r="A395" s="9"/>
      <c r="B395" s="27"/>
      <c r="C395" s="19" t="str">
        <f ca="1">+CONCATENATE(K395,".- ",G395)</f>
        <v>66.- 0</v>
      </c>
      <c r="D395" s="20"/>
      <c r="E395" s="9"/>
      <c r="F395" s="9"/>
      <c r="G395" s="36">
        <f ca="1">IF(J396="FIN","",LOOKUP(I395,DATOS!A:A,DATOS!G:G))</f>
        <v>0</v>
      </c>
      <c r="H395" s="36">
        <f ca="1">IF(J396="FIN",0,LOOKUP(I395,DATOS!A:A,DATOS!N:N))</f>
        <v>0</v>
      </c>
      <c r="I395" s="31">
        <f>+I389+1</f>
        <v>338</v>
      </c>
      <c r="J395" s="56">
        <f>IF(LOOKUP(I395,DATOS!A:A,DATOS!C:C)=0,J389,(LOOKUP(I395,DATOS!A:A,DATOS!C:C)))</f>
        <v>5</v>
      </c>
      <c r="K395" s="18">
        <f>+K389+1</f>
        <v>66</v>
      </c>
      <c r="L395" s="16" t="s">
        <v>31</v>
      </c>
      <c r="M395" s="16" t="s">
        <v>32</v>
      </c>
      <c r="N395" s="16" t="s">
        <v>37</v>
      </c>
      <c r="O395" s="16" t="s">
        <v>33</v>
      </c>
      <c r="P395" s="16" t="s">
        <v>34</v>
      </c>
      <c r="Q395" s="16" t="s">
        <v>35</v>
      </c>
      <c r="R395" s="16" t="str">
        <f ca="1">CONCATENATE("X",H395)</f>
        <v>X0</v>
      </c>
      <c r="S395" s="16" t="s">
        <v>36</v>
      </c>
    </row>
    <row r="396" spans="1:19" ht="15.6" x14ac:dyDescent="0.25">
      <c r="A396" s="185">
        <f ca="1">IF($E$2="X",0,IF(K397&gt;2,H395,K397))</f>
        <v>0</v>
      </c>
      <c r="B396" s="25"/>
      <c r="C396" s="21" t="str">
        <f ca="1">+CONCATENATE(I396," ",G396)</f>
        <v>a) 0</v>
      </c>
      <c r="D396" s="22"/>
      <c r="G396" s="34">
        <f ca="1">IF(J396="FIN","",LOOKUP(I395,DATOS!A:A,DATOS!J:J))</f>
        <v>0</v>
      </c>
      <c r="I396" s="31" t="s">
        <v>53</v>
      </c>
      <c r="J396" s="37" t="str">
        <f>IF(J390="FIN","FIN",IF(J395=J389,"","FIN"))</f>
        <v/>
      </c>
      <c r="K396" s="16" t="s">
        <v>5</v>
      </c>
      <c r="L396" s="16">
        <f ca="1">IF(M396&gt;0,0,P396)</f>
        <v>0</v>
      </c>
      <c r="M396" s="16">
        <f ca="1">IF(P397&gt;0,1,0)</f>
        <v>0</v>
      </c>
      <c r="N396" s="16">
        <f ca="1">IF(M396=1,-1/COUNTA(Q396:Q399),0)</f>
        <v>0</v>
      </c>
      <c r="O396" s="16">
        <f>COUNTA(B396:B399)</f>
        <v>0</v>
      </c>
      <c r="P396" s="16">
        <f ca="1">COUNTIF(R396:R399,R395)</f>
        <v>0</v>
      </c>
      <c r="Q396" s="17" t="s">
        <v>0</v>
      </c>
      <c r="R396" s="16" t="str">
        <f>CONCATENATE(B396,Q396)</f>
        <v>A</v>
      </c>
      <c r="S396" s="16">
        <f ca="1">IF(P396&gt;0,P396+O396,O396*3)</f>
        <v>0</v>
      </c>
    </row>
    <row r="397" spans="1:19" ht="15.6" x14ac:dyDescent="0.25">
      <c r="A397" s="185"/>
      <c r="B397" s="25"/>
      <c r="C397" s="21" t="str">
        <f ca="1">+CONCATENATE(I397," ",G397)</f>
        <v>b) 0</v>
      </c>
      <c r="D397" s="22"/>
      <c r="G397" s="34">
        <f ca="1">IF(J396="FIN","",LOOKUP(I395,DATOS!A:A,DATOS!K:K))</f>
        <v>0</v>
      </c>
      <c r="I397" s="31" t="s">
        <v>52</v>
      </c>
      <c r="K397" s="16">
        <f ca="1">S396</f>
        <v>0</v>
      </c>
      <c r="L397" s="16"/>
      <c r="M397" s="16"/>
      <c r="N397" s="16"/>
      <c r="O397" s="16"/>
      <c r="P397" s="16">
        <f ca="1">O396-P396</f>
        <v>0</v>
      </c>
      <c r="Q397" s="17" t="s">
        <v>1</v>
      </c>
      <c r="R397" s="16" t="str">
        <f>CONCATENATE(B397,Q397)</f>
        <v>B</v>
      </c>
      <c r="S397" s="16"/>
    </row>
    <row r="398" spans="1:19" ht="15.6" x14ac:dyDescent="0.25">
      <c r="A398" s="185"/>
      <c r="B398" s="25"/>
      <c r="C398" s="21" t="str">
        <f ca="1">+CONCATENATE(I398," ",G398)</f>
        <v>c) 0</v>
      </c>
      <c r="D398" s="22"/>
      <c r="G398" s="34">
        <f ca="1">IF(J396="FIN","",LOOKUP(I395,DATOS!A:A,DATOS!L:L))</f>
        <v>0</v>
      </c>
      <c r="I398" s="31" t="s">
        <v>51</v>
      </c>
      <c r="K398" s="16"/>
      <c r="L398" s="16"/>
      <c r="M398" s="16"/>
      <c r="N398" s="16"/>
      <c r="O398" s="16"/>
      <c r="P398" s="16"/>
      <c r="Q398" s="17" t="s">
        <v>2</v>
      </c>
      <c r="R398" s="16" t="str">
        <f>CONCATENATE(B398,Q398)</f>
        <v>C</v>
      </c>
      <c r="S398" s="16"/>
    </row>
    <row r="399" spans="1:19" ht="15.6" x14ac:dyDescent="0.25">
      <c r="A399" s="185"/>
      <c r="B399" s="25"/>
      <c r="C399" s="21" t="str">
        <f ca="1">+CONCATENATE(I399," ",G399)</f>
        <v>d) 0</v>
      </c>
      <c r="D399" s="22"/>
      <c r="G399" s="34">
        <f ca="1">IF(J396="FIN","",LOOKUP(I395,DATOS!A:A,DATOS!M:M))</f>
        <v>0</v>
      </c>
      <c r="I399" s="31" t="s">
        <v>43</v>
      </c>
      <c r="K399" s="16"/>
      <c r="L399" s="16"/>
      <c r="M399" s="16"/>
      <c r="N399" s="16"/>
      <c r="O399" s="16"/>
      <c r="P399" s="16"/>
      <c r="Q399" s="17" t="s">
        <v>3</v>
      </c>
      <c r="R399" s="16" t="str">
        <f>CONCATENATE(B399,Q399)</f>
        <v>D</v>
      </c>
      <c r="S399" s="16"/>
    </row>
    <row r="400" spans="1:19" ht="15.6" x14ac:dyDescent="0.25">
      <c r="A400" s="9"/>
      <c r="B400" s="26"/>
      <c r="C400" s="23"/>
      <c r="D400" s="24"/>
      <c r="J400" s="15"/>
    </row>
    <row r="401" spans="1:19" ht="15.6" x14ac:dyDescent="0.25">
      <c r="A401" s="9"/>
      <c r="B401" s="27"/>
      <c r="C401" s="19" t="str">
        <f ca="1">+CONCATENATE(K401,".- ",G401)</f>
        <v>67.- 0</v>
      </c>
      <c r="D401" s="20"/>
      <c r="E401" s="9"/>
      <c r="F401" s="9"/>
      <c r="G401" s="36">
        <f ca="1">IF(J402="FIN","",LOOKUP(I401,DATOS!A:A,DATOS!G:G))</f>
        <v>0</v>
      </c>
      <c r="H401" s="36">
        <f ca="1">IF(J402="FIN",0,LOOKUP(I401,DATOS!A:A,DATOS!N:N))</f>
        <v>0</v>
      </c>
      <c r="I401" s="31">
        <f>+I395+1</f>
        <v>339</v>
      </c>
      <c r="J401" s="56">
        <f>IF(LOOKUP(I401,DATOS!A:A,DATOS!C:C)=0,J395,(LOOKUP(I401,DATOS!A:A,DATOS!C:C)))</f>
        <v>5</v>
      </c>
      <c r="K401" s="18">
        <f>+K395+1</f>
        <v>67</v>
      </c>
      <c r="L401" s="16" t="s">
        <v>31</v>
      </c>
      <c r="M401" s="16" t="s">
        <v>32</v>
      </c>
      <c r="N401" s="16" t="s">
        <v>37</v>
      </c>
      <c r="O401" s="16" t="s">
        <v>33</v>
      </c>
      <c r="P401" s="16" t="s">
        <v>34</v>
      </c>
      <c r="Q401" s="16" t="s">
        <v>35</v>
      </c>
      <c r="R401" s="16" t="str">
        <f ca="1">CONCATENATE("X",H401)</f>
        <v>X0</v>
      </c>
      <c r="S401" s="16" t="s">
        <v>36</v>
      </c>
    </row>
    <row r="402" spans="1:19" ht="15.6" x14ac:dyDescent="0.25">
      <c r="A402" s="185">
        <f ca="1">IF($E$2="X",0,IF(K403&gt;2,H401,K403))</f>
        <v>0</v>
      </c>
      <c r="B402" s="25"/>
      <c r="C402" s="21" t="str">
        <f ca="1">+CONCATENATE(I402," ",G402)</f>
        <v>a) 0</v>
      </c>
      <c r="D402" s="22"/>
      <c r="G402" s="34">
        <f ca="1">IF(J402="FIN","",LOOKUP(I401,DATOS!A:A,DATOS!J:J))</f>
        <v>0</v>
      </c>
      <c r="I402" s="31" t="s">
        <v>53</v>
      </c>
      <c r="J402" s="37" t="str">
        <f>IF(J396="FIN","FIN",IF(J401=J395,"","FIN"))</f>
        <v/>
      </c>
      <c r="K402" s="16" t="s">
        <v>5</v>
      </c>
      <c r="L402" s="16">
        <f ca="1">IF(M402&gt;0,0,P402)</f>
        <v>0</v>
      </c>
      <c r="M402" s="16">
        <f ca="1">IF(P403&gt;0,1,0)</f>
        <v>0</v>
      </c>
      <c r="N402" s="16">
        <f ca="1">IF(M402=1,-1/COUNTA(Q402:Q405),0)</f>
        <v>0</v>
      </c>
      <c r="O402" s="16">
        <f>COUNTA(B402:B405)</f>
        <v>0</v>
      </c>
      <c r="P402" s="16">
        <f ca="1">COUNTIF(R402:R405,R401)</f>
        <v>0</v>
      </c>
      <c r="Q402" s="17" t="s">
        <v>0</v>
      </c>
      <c r="R402" s="16" t="str">
        <f>CONCATENATE(B402,Q402)</f>
        <v>A</v>
      </c>
      <c r="S402" s="16">
        <f ca="1">IF(P402&gt;0,P402+O402,O402*3)</f>
        <v>0</v>
      </c>
    </row>
    <row r="403" spans="1:19" ht="15.6" x14ac:dyDescent="0.25">
      <c r="A403" s="185"/>
      <c r="B403" s="25"/>
      <c r="C403" s="21" t="str">
        <f ca="1">+CONCATENATE(I403," ",G403)</f>
        <v>b) 0</v>
      </c>
      <c r="D403" s="22"/>
      <c r="G403" s="34">
        <f ca="1">IF(J402="FIN","",LOOKUP(I401,DATOS!A:A,DATOS!K:K))</f>
        <v>0</v>
      </c>
      <c r="I403" s="31" t="s">
        <v>52</v>
      </c>
      <c r="K403" s="16">
        <f ca="1">S402</f>
        <v>0</v>
      </c>
      <c r="L403" s="16"/>
      <c r="M403" s="16"/>
      <c r="N403" s="16"/>
      <c r="O403" s="16"/>
      <c r="P403" s="16">
        <f ca="1">O402-P402</f>
        <v>0</v>
      </c>
      <c r="Q403" s="17" t="s">
        <v>1</v>
      </c>
      <c r="R403" s="16" t="str">
        <f>CONCATENATE(B403,Q403)</f>
        <v>B</v>
      </c>
      <c r="S403" s="16"/>
    </row>
    <row r="404" spans="1:19" ht="15.6" x14ac:dyDescent="0.25">
      <c r="A404" s="185"/>
      <c r="B404" s="25"/>
      <c r="C404" s="21" t="str">
        <f ca="1">+CONCATENATE(I404," ",G404)</f>
        <v>c) 0</v>
      </c>
      <c r="D404" s="22"/>
      <c r="G404" s="34">
        <f ca="1">IF(J402="FIN","",LOOKUP(I401,DATOS!A:A,DATOS!L:L))</f>
        <v>0</v>
      </c>
      <c r="I404" s="31" t="s">
        <v>51</v>
      </c>
      <c r="K404" s="16"/>
      <c r="L404" s="16"/>
      <c r="M404" s="16"/>
      <c r="N404" s="16"/>
      <c r="O404" s="16"/>
      <c r="P404" s="16"/>
      <c r="Q404" s="17" t="s">
        <v>2</v>
      </c>
      <c r="R404" s="16" t="str">
        <f>CONCATENATE(B404,Q404)</f>
        <v>C</v>
      </c>
      <c r="S404" s="16"/>
    </row>
    <row r="405" spans="1:19" ht="15.6" x14ac:dyDescent="0.25">
      <c r="A405" s="185"/>
      <c r="B405" s="25"/>
      <c r="C405" s="21" t="str">
        <f ca="1">+CONCATENATE(I405," ",G405)</f>
        <v>d) 0</v>
      </c>
      <c r="D405" s="22"/>
      <c r="G405" s="34">
        <f ca="1">IF(J402="FIN","",LOOKUP(I401,DATOS!A:A,DATOS!M:M))</f>
        <v>0</v>
      </c>
      <c r="I405" s="31" t="s">
        <v>43</v>
      </c>
      <c r="K405" s="16"/>
      <c r="L405" s="16"/>
      <c r="M405" s="16"/>
      <c r="N405" s="16"/>
      <c r="O405" s="16"/>
      <c r="P405" s="16"/>
      <c r="Q405" s="17" t="s">
        <v>3</v>
      </c>
      <c r="R405" s="16" t="str">
        <f>CONCATENATE(B405,Q405)</f>
        <v>D</v>
      </c>
      <c r="S405" s="16"/>
    </row>
    <row r="406" spans="1:19" ht="15.6" x14ac:dyDescent="0.25">
      <c r="A406" s="9"/>
      <c r="B406" s="26"/>
      <c r="C406" s="23"/>
      <c r="D406" s="24"/>
      <c r="J406" s="15"/>
    </row>
    <row r="407" spans="1:19" ht="15.6" x14ac:dyDescent="0.25">
      <c r="A407" s="9"/>
      <c r="B407" s="27"/>
      <c r="C407" s="19" t="str">
        <f ca="1">+CONCATENATE(K407,".- ",G407)</f>
        <v>68.- 0</v>
      </c>
      <c r="D407" s="20"/>
      <c r="E407" s="9"/>
      <c r="F407" s="9"/>
      <c r="G407" s="36">
        <f ca="1">IF(J408="FIN","",LOOKUP(I407,DATOS!A:A,DATOS!G:G))</f>
        <v>0</v>
      </c>
      <c r="H407" s="36">
        <f ca="1">IF(J408="FIN",0,LOOKUP(I407,DATOS!A:A,DATOS!N:N))</f>
        <v>0</v>
      </c>
      <c r="I407" s="31">
        <f>+I401+1</f>
        <v>340</v>
      </c>
      <c r="J407" s="56">
        <f>IF(LOOKUP(I407,DATOS!A:A,DATOS!C:C)=0,J401,(LOOKUP(I407,DATOS!A:A,DATOS!C:C)))</f>
        <v>5</v>
      </c>
      <c r="K407" s="18">
        <f>+K401+1</f>
        <v>68</v>
      </c>
      <c r="L407" s="16" t="s">
        <v>31</v>
      </c>
      <c r="M407" s="16" t="s">
        <v>32</v>
      </c>
      <c r="N407" s="16" t="s">
        <v>37</v>
      </c>
      <c r="O407" s="16" t="s">
        <v>33</v>
      </c>
      <c r="P407" s="16" t="s">
        <v>34</v>
      </c>
      <c r="Q407" s="16" t="s">
        <v>35</v>
      </c>
      <c r="R407" s="16" t="str">
        <f ca="1">CONCATENATE("X",H407)</f>
        <v>X0</v>
      </c>
      <c r="S407" s="16" t="s">
        <v>36</v>
      </c>
    </row>
    <row r="408" spans="1:19" ht="15.6" x14ac:dyDescent="0.25">
      <c r="A408" s="185">
        <f ca="1">IF($E$2="X",0,IF(K409&gt;2,H407,K409))</f>
        <v>0</v>
      </c>
      <c r="B408" s="25"/>
      <c r="C408" s="21" t="str">
        <f ca="1">+CONCATENATE(I408," ",G408)</f>
        <v>a) 0</v>
      </c>
      <c r="D408" s="22"/>
      <c r="G408" s="34">
        <f ca="1">IF(J408="FIN","",LOOKUP(I407,DATOS!A:A,DATOS!J:J))</f>
        <v>0</v>
      </c>
      <c r="I408" s="31" t="s">
        <v>53</v>
      </c>
      <c r="J408" s="37" t="str">
        <f>IF(J402="FIN","FIN",IF(J407=J401,"","FIN"))</f>
        <v/>
      </c>
      <c r="K408" s="16" t="s">
        <v>5</v>
      </c>
      <c r="L408" s="16">
        <f ca="1">IF(M408&gt;0,0,P408)</f>
        <v>0</v>
      </c>
      <c r="M408" s="16">
        <f ca="1">IF(P409&gt;0,1,0)</f>
        <v>0</v>
      </c>
      <c r="N408" s="16">
        <f ca="1">IF(M408=1,-1/COUNTA(Q408:Q411),0)</f>
        <v>0</v>
      </c>
      <c r="O408" s="16">
        <f>COUNTA(B408:B411)</f>
        <v>0</v>
      </c>
      <c r="P408" s="16">
        <f ca="1">COUNTIF(R408:R411,R407)</f>
        <v>0</v>
      </c>
      <c r="Q408" s="17" t="s">
        <v>0</v>
      </c>
      <c r="R408" s="16" t="str">
        <f>CONCATENATE(B408,Q408)</f>
        <v>A</v>
      </c>
      <c r="S408" s="16">
        <f ca="1">IF(P408&gt;0,P408+O408,O408*3)</f>
        <v>0</v>
      </c>
    </row>
    <row r="409" spans="1:19" ht="15.6" x14ac:dyDescent="0.25">
      <c r="A409" s="185"/>
      <c r="B409" s="25"/>
      <c r="C409" s="21" t="str">
        <f ca="1">+CONCATENATE(I409," ",G409)</f>
        <v>b) 0</v>
      </c>
      <c r="D409" s="22"/>
      <c r="G409" s="34">
        <f ca="1">IF(J408="FIN","",LOOKUP(I407,DATOS!A:A,DATOS!K:K))</f>
        <v>0</v>
      </c>
      <c r="I409" s="31" t="s">
        <v>52</v>
      </c>
      <c r="K409" s="16">
        <f ca="1">S408</f>
        <v>0</v>
      </c>
      <c r="L409" s="16"/>
      <c r="M409" s="16"/>
      <c r="N409" s="16"/>
      <c r="O409" s="16"/>
      <c r="P409" s="16">
        <f ca="1">O408-P408</f>
        <v>0</v>
      </c>
      <c r="Q409" s="17" t="s">
        <v>1</v>
      </c>
      <c r="R409" s="16" t="str">
        <f>CONCATENATE(B409,Q409)</f>
        <v>B</v>
      </c>
      <c r="S409" s="16"/>
    </row>
    <row r="410" spans="1:19" ht="15.6" x14ac:dyDescent="0.25">
      <c r="A410" s="185"/>
      <c r="B410" s="25"/>
      <c r="C410" s="21" t="str">
        <f ca="1">+CONCATENATE(I410," ",G410)</f>
        <v>c) 0</v>
      </c>
      <c r="D410" s="22"/>
      <c r="G410" s="34">
        <f ca="1">IF(J408="FIN","",LOOKUP(I407,DATOS!A:A,DATOS!L:L))</f>
        <v>0</v>
      </c>
      <c r="I410" s="31" t="s">
        <v>51</v>
      </c>
      <c r="K410" s="16"/>
      <c r="L410" s="16"/>
      <c r="M410" s="16"/>
      <c r="N410" s="16"/>
      <c r="O410" s="16"/>
      <c r="P410" s="16"/>
      <c r="Q410" s="17" t="s">
        <v>2</v>
      </c>
      <c r="R410" s="16" t="str">
        <f>CONCATENATE(B410,Q410)</f>
        <v>C</v>
      </c>
      <c r="S410" s="16"/>
    </row>
    <row r="411" spans="1:19" ht="15.6" x14ac:dyDescent="0.25">
      <c r="A411" s="185"/>
      <c r="B411" s="25"/>
      <c r="C411" s="21" t="str">
        <f ca="1">+CONCATENATE(I411," ",G411)</f>
        <v>d) 0</v>
      </c>
      <c r="D411" s="22"/>
      <c r="G411" s="34">
        <f ca="1">IF(J408="FIN","",LOOKUP(I407,DATOS!A:A,DATOS!M:M))</f>
        <v>0</v>
      </c>
      <c r="I411" s="31" t="s">
        <v>43</v>
      </c>
      <c r="K411" s="16"/>
      <c r="L411" s="16"/>
      <c r="M411" s="16"/>
      <c r="N411" s="16"/>
      <c r="O411" s="16"/>
      <c r="P411" s="16"/>
      <c r="Q411" s="17" t="s">
        <v>3</v>
      </c>
      <c r="R411" s="16" t="str">
        <f>CONCATENATE(B411,Q411)</f>
        <v>D</v>
      </c>
      <c r="S411" s="16"/>
    </row>
    <row r="412" spans="1:19" ht="15.6" x14ac:dyDescent="0.25">
      <c r="A412" s="9"/>
      <c r="B412" s="26"/>
      <c r="C412" s="23"/>
      <c r="D412" s="24"/>
      <c r="J412" s="15"/>
    </row>
    <row r="413" spans="1:19" ht="15.6" x14ac:dyDescent="0.25">
      <c r="A413" s="9"/>
      <c r="B413" s="27"/>
      <c r="C413" s="19" t="str">
        <f ca="1">+CONCATENATE(K413,".- ",G413)</f>
        <v>69.- 0</v>
      </c>
      <c r="D413" s="20"/>
      <c r="E413" s="9"/>
      <c r="F413" s="9"/>
      <c r="G413" s="36">
        <f ca="1">IF(J414="FIN","",LOOKUP(I413,DATOS!A:A,DATOS!G:G))</f>
        <v>0</v>
      </c>
      <c r="H413" s="36">
        <f ca="1">IF(J414="FIN",0,LOOKUP(I413,DATOS!A:A,DATOS!N:N))</f>
        <v>0</v>
      </c>
      <c r="I413" s="31">
        <f>+I407+1</f>
        <v>341</v>
      </c>
      <c r="J413" s="56">
        <f>IF(LOOKUP(I413,DATOS!A:A,DATOS!C:C)=0,J407,(LOOKUP(I413,DATOS!A:A,DATOS!C:C)))</f>
        <v>5</v>
      </c>
      <c r="K413" s="18">
        <f>+K407+1</f>
        <v>69</v>
      </c>
      <c r="L413" s="16" t="s">
        <v>31</v>
      </c>
      <c r="M413" s="16" t="s">
        <v>32</v>
      </c>
      <c r="N413" s="16" t="s">
        <v>37</v>
      </c>
      <c r="O413" s="16" t="s">
        <v>33</v>
      </c>
      <c r="P413" s="16" t="s">
        <v>34</v>
      </c>
      <c r="Q413" s="16" t="s">
        <v>35</v>
      </c>
      <c r="R413" s="16" t="str">
        <f ca="1">CONCATENATE("X",H413)</f>
        <v>X0</v>
      </c>
      <c r="S413" s="16" t="s">
        <v>36</v>
      </c>
    </row>
    <row r="414" spans="1:19" ht="15.6" x14ac:dyDescent="0.25">
      <c r="A414" s="185">
        <f ca="1">IF($E$2="X",0,IF(K415&gt;2,H413,K415))</f>
        <v>0</v>
      </c>
      <c r="B414" s="25"/>
      <c r="C414" s="21" t="str">
        <f ca="1">+CONCATENATE(I414," ",G414)</f>
        <v>a) 0</v>
      </c>
      <c r="D414" s="22"/>
      <c r="G414" s="34">
        <f ca="1">IF(J414="FIN","",LOOKUP(I413,DATOS!A:A,DATOS!J:J))</f>
        <v>0</v>
      </c>
      <c r="I414" s="31" t="s">
        <v>53</v>
      </c>
      <c r="J414" s="37" t="str">
        <f>IF(J408="FIN","FIN",IF(J413=J407,"","FIN"))</f>
        <v/>
      </c>
      <c r="K414" s="16" t="s">
        <v>5</v>
      </c>
      <c r="L414" s="16">
        <f ca="1">IF(M414&gt;0,0,P414)</f>
        <v>0</v>
      </c>
      <c r="M414" s="16">
        <f ca="1">IF(P415&gt;0,1,0)</f>
        <v>0</v>
      </c>
      <c r="N414" s="16">
        <f ca="1">IF(M414=1,-1/COUNTA(Q414:Q417),0)</f>
        <v>0</v>
      </c>
      <c r="O414" s="16">
        <f>COUNTA(B414:B417)</f>
        <v>0</v>
      </c>
      <c r="P414" s="16">
        <f ca="1">COUNTIF(R414:R417,R413)</f>
        <v>0</v>
      </c>
      <c r="Q414" s="17" t="s">
        <v>0</v>
      </c>
      <c r="R414" s="16" t="str">
        <f>CONCATENATE(B414,Q414)</f>
        <v>A</v>
      </c>
      <c r="S414" s="16">
        <f ca="1">IF(P414&gt;0,P414+O414,O414*3)</f>
        <v>0</v>
      </c>
    </row>
    <row r="415" spans="1:19" ht="15.6" x14ac:dyDescent="0.25">
      <c r="A415" s="185"/>
      <c r="B415" s="25"/>
      <c r="C415" s="21" t="str">
        <f ca="1">+CONCATENATE(I415," ",G415)</f>
        <v>b) 0</v>
      </c>
      <c r="D415" s="22"/>
      <c r="G415" s="34">
        <f ca="1">IF(J414="FIN","",LOOKUP(I413,DATOS!A:A,DATOS!K:K))</f>
        <v>0</v>
      </c>
      <c r="I415" s="31" t="s">
        <v>52</v>
      </c>
      <c r="K415" s="16">
        <f ca="1">S414</f>
        <v>0</v>
      </c>
      <c r="L415" s="16"/>
      <c r="M415" s="16"/>
      <c r="N415" s="16"/>
      <c r="O415" s="16"/>
      <c r="P415" s="16">
        <f ca="1">O414-P414</f>
        <v>0</v>
      </c>
      <c r="Q415" s="17" t="s">
        <v>1</v>
      </c>
      <c r="R415" s="16" t="str">
        <f>CONCATENATE(B415,Q415)</f>
        <v>B</v>
      </c>
      <c r="S415" s="16"/>
    </row>
    <row r="416" spans="1:19" ht="15.6" x14ac:dyDescent="0.25">
      <c r="A416" s="185"/>
      <c r="B416" s="25"/>
      <c r="C416" s="21" t="str">
        <f ca="1">+CONCATENATE(I416," ",G416)</f>
        <v>c) 0</v>
      </c>
      <c r="D416" s="22"/>
      <c r="G416" s="34">
        <f ca="1">IF(J414="FIN","",LOOKUP(I413,DATOS!A:A,DATOS!L:L))</f>
        <v>0</v>
      </c>
      <c r="I416" s="31" t="s">
        <v>51</v>
      </c>
      <c r="K416" s="16"/>
      <c r="L416" s="16"/>
      <c r="M416" s="16"/>
      <c r="N416" s="16"/>
      <c r="O416" s="16"/>
      <c r="P416" s="16"/>
      <c r="Q416" s="17" t="s">
        <v>2</v>
      </c>
      <c r="R416" s="16" t="str">
        <f>CONCATENATE(B416,Q416)</f>
        <v>C</v>
      </c>
      <c r="S416" s="16"/>
    </row>
    <row r="417" spans="1:19" ht="15.6" x14ac:dyDescent="0.25">
      <c r="A417" s="185"/>
      <c r="B417" s="25"/>
      <c r="C417" s="21" t="str">
        <f ca="1">+CONCATENATE(I417," ",G417)</f>
        <v>d) 0</v>
      </c>
      <c r="D417" s="22"/>
      <c r="G417" s="34">
        <f ca="1">IF(J414="FIN","",LOOKUP(I413,DATOS!A:A,DATOS!M:M))</f>
        <v>0</v>
      </c>
      <c r="I417" s="31" t="s">
        <v>43</v>
      </c>
      <c r="K417" s="16"/>
      <c r="L417" s="16"/>
      <c r="M417" s="16"/>
      <c r="N417" s="16"/>
      <c r="O417" s="16"/>
      <c r="P417" s="16"/>
      <c r="Q417" s="17" t="s">
        <v>3</v>
      </c>
      <c r="R417" s="16" t="str">
        <f>CONCATENATE(B417,Q417)</f>
        <v>D</v>
      </c>
      <c r="S417" s="16"/>
    </row>
    <row r="418" spans="1:19" ht="15.6" x14ac:dyDescent="0.25">
      <c r="A418" s="9"/>
      <c r="B418" s="26"/>
      <c r="C418" s="23"/>
      <c r="D418" s="24"/>
      <c r="J418" s="15"/>
    </row>
    <row r="419" spans="1:19" ht="15.6" x14ac:dyDescent="0.25">
      <c r="A419" s="9"/>
      <c r="B419" s="27"/>
      <c r="C419" s="19" t="str">
        <f>+CONCATENATE(K419,".- ",G419)</f>
        <v xml:space="preserve">70.- </v>
      </c>
      <c r="D419" s="20"/>
      <c r="E419" s="9"/>
      <c r="F419" s="9"/>
      <c r="G419" s="36" t="str">
        <f>IF(J420="FIN","",LOOKUP(I419,DATOS!A:A,DATOS!G:G))</f>
        <v/>
      </c>
      <c r="H419" s="36">
        <f>IF(J420="FIN",0,LOOKUP(I419,DATOS!A:A,DATOS!N:N))</f>
        <v>0</v>
      </c>
      <c r="I419" s="31">
        <f>+I413+1</f>
        <v>342</v>
      </c>
      <c r="J419" s="56">
        <f>IF(LOOKUP(I419,DATOS!A:A,DATOS!C:C)=0,J413,(LOOKUP(I419,DATOS!A:A,DATOS!C:C)))</f>
        <v>6</v>
      </c>
      <c r="K419" s="18">
        <f>+K413+1</f>
        <v>70</v>
      </c>
      <c r="L419" s="16" t="s">
        <v>31</v>
      </c>
      <c r="M419" s="16" t="s">
        <v>32</v>
      </c>
      <c r="N419" s="16" t="s">
        <v>37</v>
      </c>
      <c r="O419" s="16" t="s">
        <v>33</v>
      </c>
      <c r="P419" s="16" t="s">
        <v>34</v>
      </c>
      <c r="Q419" s="16" t="s">
        <v>35</v>
      </c>
      <c r="R419" s="16" t="str">
        <f>CONCATENATE("X",H419)</f>
        <v>X0</v>
      </c>
      <c r="S419" s="16" t="s">
        <v>36</v>
      </c>
    </row>
    <row r="420" spans="1:19" ht="15.6" x14ac:dyDescent="0.25">
      <c r="A420" s="185">
        <f>IF($E$2="X",0,IF(K421&gt;2,H419,K421))</f>
        <v>0</v>
      </c>
      <c r="B420" s="25"/>
      <c r="C420" s="21" t="str">
        <f>+CONCATENATE(I420," ",G420)</f>
        <v xml:space="preserve">a) </v>
      </c>
      <c r="D420" s="22"/>
      <c r="G420" s="34" t="str">
        <f>IF(J420="FIN","",LOOKUP(I419,DATOS!A:A,DATOS!J:J))</f>
        <v/>
      </c>
      <c r="I420" s="31" t="s">
        <v>53</v>
      </c>
      <c r="J420" s="37" t="str">
        <f>IF(J414="FIN","FIN",IF(J419=J413,"","FIN"))</f>
        <v>FIN</v>
      </c>
      <c r="K420" s="16" t="s">
        <v>5</v>
      </c>
      <c r="L420" s="16">
        <f>IF(M420&gt;0,0,P420)</f>
        <v>0</v>
      </c>
      <c r="M420" s="16">
        <f>IF(P421&gt;0,1,0)</f>
        <v>0</v>
      </c>
      <c r="N420" s="16">
        <f>IF(M420=1,-1/COUNTA(Q420:Q423),0)</f>
        <v>0</v>
      </c>
      <c r="O420" s="16">
        <f>COUNTA(B420:B423)</f>
        <v>0</v>
      </c>
      <c r="P420" s="16">
        <f>COUNTIF(R420:R423,R419)</f>
        <v>0</v>
      </c>
      <c r="Q420" s="17" t="s">
        <v>0</v>
      </c>
      <c r="R420" s="16" t="str">
        <f>CONCATENATE(B420,Q420)</f>
        <v>A</v>
      </c>
      <c r="S420" s="16">
        <f>IF(P420&gt;0,P420+O420,O420*3)</f>
        <v>0</v>
      </c>
    </row>
    <row r="421" spans="1:19" ht="15.6" x14ac:dyDescent="0.25">
      <c r="A421" s="185"/>
      <c r="B421" s="25"/>
      <c r="C421" s="21" t="str">
        <f>+CONCATENATE(I421," ",G421)</f>
        <v xml:space="preserve">b) </v>
      </c>
      <c r="D421" s="22"/>
      <c r="G421" s="34" t="str">
        <f>IF(J420="FIN","",LOOKUP(I419,DATOS!A:A,DATOS!K:K))</f>
        <v/>
      </c>
      <c r="I421" s="31" t="s">
        <v>52</v>
      </c>
      <c r="K421" s="16">
        <f>S420</f>
        <v>0</v>
      </c>
      <c r="L421" s="16"/>
      <c r="M421" s="16"/>
      <c r="N421" s="16"/>
      <c r="O421" s="16"/>
      <c r="P421" s="16">
        <f>O420-P420</f>
        <v>0</v>
      </c>
      <c r="Q421" s="17" t="s">
        <v>1</v>
      </c>
      <c r="R421" s="16" t="str">
        <f>CONCATENATE(B421,Q421)</f>
        <v>B</v>
      </c>
      <c r="S421" s="16"/>
    </row>
    <row r="422" spans="1:19" ht="15.6" x14ac:dyDescent="0.25">
      <c r="A422" s="185"/>
      <c r="B422" s="25"/>
      <c r="C422" s="21" t="str">
        <f>+CONCATENATE(I422," ",G422)</f>
        <v xml:space="preserve">c) </v>
      </c>
      <c r="D422" s="22"/>
      <c r="G422" s="34" t="str">
        <f>IF(J420="FIN","",LOOKUP(I419,DATOS!A:A,DATOS!L:L))</f>
        <v/>
      </c>
      <c r="I422" s="31" t="s">
        <v>51</v>
      </c>
      <c r="K422" s="16"/>
      <c r="L422" s="16"/>
      <c r="M422" s="16"/>
      <c r="N422" s="16"/>
      <c r="O422" s="16"/>
      <c r="P422" s="16"/>
      <c r="Q422" s="17" t="s">
        <v>2</v>
      </c>
      <c r="R422" s="16" t="str">
        <f>CONCATENATE(B422,Q422)</f>
        <v>C</v>
      </c>
      <c r="S422" s="16"/>
    </row>
    <row r="423" spans="1:19" ht="15.6" x14ac:dyDescent="0.25">
      <c r="A423" s="185"/>
      <c r="B423" s="25"/>
      <c r="C423" s="21" t="str">
        <f>+CONCATENATE(I423," ",G423)</f>
        <v xml:space="preserve">d) </v>
      </c>
      <c r="D423" s="22"/>
      <c r="G423" s="34" t="str">
        <f>IF(J420="FIN","",LOOKUP(I419,DATOS!A:A,DATOS!M:M))</f>
        <v/>
      </c>
      <c r="I423" s="31" t="s">
        <v>43</v>
      </c>
      <c r="K423" s="16"/>
      <c r="L423" s="16"/>
      <c r="M423" s="16"/>
      <c r="N423" s="16"/>
      <c r="O423" s="16"/>
      <c r="P423" s="16"/>
      <c r="Q423" s="17" t="s">
        <v>3</v>
      </c>
      <c r="R423" s="16" t="str">
        <f>CONCATENATE(B423,Q423)</f>
        <v>D</v>
      </c>
      <c r="S423" s="16"/>
    </row>
    <row r="424" spans="1:19" ht="15.6" x14ac:dyDescent="0.25">
      <c r="A424" s="9"/>
      <c r="B424" s="26"/>
      <c r="C424" s="23"/>
      <c r="D424" s="24"/>
      <c r="J424" s="15"/>
    </row>
    <row r="425" spans="1:19" ht="15.6" x14ac:dyDescent="0.25">
      <c r="A425" s="9"/>
      <c r="B425" s="27"/>
      <c r="C425" s="19" t="str">
        <f>+CONCATENATE(K425,".- ",G425)</f>
        <v xml:space="preserve">71.- </v>
      </c>
      <c r="D425" s="20"/>
      <c r="E425" s="9"/>
      <c r="F425" s="9"/>
      <c r="G425" s="36" t="str">
        <f>IF(J426="FIN","",LOOKUP(I425,DATOS!A:A,DATOS!G:G))</f>
        <v/>
      </c>
      <c r="H425" s="36">
        <f>IF(J426="FIN",0,LOOKUP(I425,DATOS!A:A,DATOS!N:N))</f>
        <v>0</v>
      </c>
      <c r="I425" s="31">
        <f>+I419+1</f>
        <v>343</v>
      </c>
      <c r="J425" s="56">
        <f>IF(LOOKUP(I425,DATOS!A:A,DATOS!C:C)=0,J419,(LOOKUP(I425,DATOS!A:A,DATOS!C:C)))</f>
        <v>6</v>
      </c>
      <c r="K425" s="18">
        <f>+K419+1</f>
        <v>71</v>
      </c>
      <c r="L425" s="16" t="s">
        <v>31</v>
      </c>
      <c r="M425" s="16" t="s">
        <v>32</v>
      </c>
      <c r="N425" s="16" t="s">
        <v>37</v>
      </c>
      <c r="O425" s="16" t="s">
        <v>33</v>
      </c>
      <c r="P425" s="16" t="s">
        <v>34</v>
      </c>
      <c r="Q425" s="16" t="s">
        <v>35</v>
      </c>
      <c r="R425" s="16" t="str">
        <f>CONCATENATE("X",H425)</f>
        <v>X0</v>
      </c>
      <c r="S425" s="16" t="s">
        <v>36</v>
      </c>
    </row>
    <row r="426" spans="1:19" ht="15.6" x14ac:dyDescent="0.25">
      <c r="A426" s="185">
        <f>IF($E$2="X",0,IF(K427&gt;2,H425,K427))</f>
        <v>0</v>
      </c>
      <c r="B426" s="25"/>
      <c r="C426" s="21" t="str">
        <f>+CONCATENATE(I426," ",G426)</f>
        <v xml:space="preserve">a) </v>
      </c>
      <c r="D426" s="22"/>
      <c r="G426" s="34" t="str">
        <f>IF(J426="FIN","",LOOKUP(I425,DATOS!A:A,DATOS!J:J))</f>
        <v/>
      </c>
      <c r="I426" s="31" t="s">
        <v>53</v>
      </c>
      <c r="J426" s="37" t="str">
        <f>IF(J420="FIN","FIN",IF(J425=J419,"","FIN"))</f>
        <v>FIN</v>
      </c>
      <c r="K426" s="16" t="s">
        <v>5</v>
      </c>
      <c r="L426" s="16">
        <f>IF(M426&gt;0,0,P426)</f>
        <v>0</v>
      </c>
      <c r="M426" s="16">
        <f>IF(P427&gt;0,1,0)</f>
        <v>0</v>
      </c>
      <c r="N426" s="16">
        <f>IF(M426=1,-1/COUNTA(Q426:Q429),0)</f>
        <v>0</v>
      </c>
      <c r="O426" s="16">
        <f>COUNTA(B426:B429)</f>
        <v>0</v>
      </c>
      <c r="P426" s="16">
        <f>COUNTIF(R426:R429,R425)</f>
        <v>0</v>
      </c>
      <c r="Q426" s="17" t="s">
        <v>0</v>
      </c>
      <c r="R426" s="16" t="str">
        <f>CONCATENATE(B426,Q426)</f>
        <v>A</v>
      </c>
      <c r="S426" s="16">
        <f>IF(P426&gt;0,P426+O426,O426*3)</f>
        <v>0</v>
      </c>
    </row>
    <row r="427" spans="1:19" ht="15.6" x14ac:dyDescent="0.25">
      <c r="A427" s="185"/>
      <c r="B427" s="25"/>
      <c r="C427" s="21" t="str">
        <f>+CONCATENATE(I427," ",G427)</f>
        <v xml:space="preserve">b) </v>
      </c>
      <c r="D427" s="22"/>
      <c r="G427" s="34" t="str">
        <f>IF(J426="FIN","",LOOKUP(I425,DATOS!A:A,DATOS!K:K))</f>
        <v/>
      </c>
      <c r="I427" s="31" t="s">
        <v>52</v>
      </c>
      <c r="K427" s="16">
        <f>S426</f>
        <v>0</v>
      </c>
      <c r="L427" s="16"/>
      <c r="M427" s="16"/>
      <c r="N427" s="16"/>
      <c r="O427" s="16"/>
      <c r="P427" s="16">
        <f>O426-P426</f>
        <v>0</v>
      </c>
      <c r="Q427" s="17" t="s">
        <v>1</v>
      </c>
      <c r="R427" s="16" t="str">
        <f>CONCATENATE(B427,Q427)</f>
        <v>B</v>
      </c>
      <c r="S427" s="16"/>
    </row>
    <row r="428" spans="1:19" ht="15.6" x14ac:dyDescent="0.25">
      <c r="A428" s="185"/>
      <c r="B428" s="25"/>
      <c r="C428" s="21" t="str">
        <f>+CONCATENATE(I428," ",G428)</f>
        <v xml:space="preserve">c) </v>
      </c>
      <c r="D428" s="22"/>
      <c r="G428" s="34" t="str">
        <f>IF(J426="FIN","",LOOKUP(I425,DATOS!A:A,DATOS!L:L))</f>
        <v/>
      </c>
      <c r="I428" s="31" t="s">
        <v>51</v>
      </c>
      <c r="K428" s="16"/>
      <c r="L428" s="16"/>
      <c r="M428" s="16"/>
      <c r="N428" s="16"/>
      <c r="O428" s="16"/>
      <c r="P428" s="16"/>
      <c r="Q428" s="17" t="s">
        <v>2</v>
      </c>
      <c r="R428" s="16" t="str">
        <f>CONCATENATE(B428,Q428)</f>
        <v>C</v>
      </c>
      <c r="S428" s="16"/>
    </row>
    <row r="429" spans="1:19" ht="15.6" x14ac:dyDescent="0.25">
      <c r="A429" s="185"/>
      <c r="B429" s="25"/>
      <c r="C429" s="21" t="str">
        <f>+CONCATENATE(I429," ",G429)</f>
        <v xml:space="preserve">d) </v>
      </c>
      <c r="D429" s="22"/>
      <c r="G429" s="34" t="str">
        <f>IF(J426="FIN","",LOOKUP(I425,DATOS!A:A,DATOS!M:M))</f>
        <v/>
      </c>
      <c r="I429" s="31" t="s">
        <v>43</v>
      </c>
      <c r="K429" s="16"/>
      <c r="L429" s="16"/>
      <c r="M429" s="16"/>
      <c r="N429" s="16"/>
      <c r="O429" s="16"/>
      <c r="P429" s="16"/>
      <c r="Q429" s="17" t="s">
        <v>3</v>
      </c>
      <c r="R429" s="16" t="str">
        <f>CONCATENATE(B429,Q429)</f>
        <v>D</v>
      </c>
      <c r="S429" s="16"/>
    </row>
    <row r="430" spans="1:19" ht="15.6" x14ac:dyDescent="0.25">
      <c r="A430" s="9"/>
      <c r="B430" s="26"/>
      <c r="C430" s="23"/>
      <c r="D430" s="24"/>
      <c r="J430" s="15"/>
    </row>
    <row r="431" spans="1:19" ht="15.6" x14ac:dyDescent="0.25">
      <c r="A431" s="9"/>
      <c r="B431" s="27"/>
      <c r="C431" s="19" t="str">
        <f>+CONCATENATE(K431,".- ",G431)</f>
        <v xml:space="preserve">72.- </v>
      </c>
      <c r="D431" s="20"/>
      <c r="E431" s="9"/>
      <c r="F431" s="9"/>
      <c r="G431" s="36" t="str">
        <f>IF(J432="FIN","",LOOKUP(I431,DATOS!A:A,DATOS!G:G))</f>
        <v/>
      </c>
      <c r="H431" s="36">
        <f>IF(J432="FIN",0,LOOKUP(I431,DATOS!A:A,DATOS!N:N))</f>
        <v>0</v>
      </c>
      <c r="I431" s="31">
        <f>+I425+1</f>
        <v>344</v>
      </c>
      <c r="J431" s="56">
        <f>IF(LOOKUP(I431,DATOS!A:A,DATOS!C:C)=0,J425,(LOOKUP(I431,DATOS!A:A,DATOS!C:C)))</f>
        <v>6</v>
      </c>
      <c r="K431" s="18">
        <f>+K425+1</f>
        <v>72</v>
      </c>
      <c r="L431" s="16" t="s">
        <v>31</v>
      </c>
      <c r="M431" s="16" t="s">
        <v>32</v>
      </c>
      <c r="N431" s="16" t="s">
        <v>37</v>
      </c>
      <c r="O431" s="16" t="s">
        <v>33</v>
      </c>
      <c r="P431" s="16" t="s">
        <v>34</v>
      </c>
      <c r="Q431" s="16" t="s">
        <v>35</v>
      </c>
      <c r="R431" s="16" t="str">
        <f>CONCATENATE("X",H431)</f>
        <v>X0</v>
      </c>
      <c r="S431" s="16" t="s">
        <v>36</v>
      </c>
    </row>
    <row r="432" spans="1:19" ht="15.6" x14ac:dyDescent="0.25">
      <c r="A432" s="185">
        <f>IF($E$2="X",0,IF(K433&gt;2,H431,K433))</f>
        <v>0</v>
      </c>
      <c r="B432" s="25"/>
      <c r="C432" s="21" t="str">
        <f>+CONCATENATE(I432," ",G432)</f>
        <v xml:space="preserve">a) </v>
      </c>
      <c r="D432" s="22"/>
      <c r="G432" s="34" t="str">
        <f>IF(J432="FIN","",LOOKUP(I431,DATOS!A:A,DATOS!J:J))</f>
        <v/>
      </c>
      <c r="I432" s="31" t="s">
        <v>53</v>
      </c>
      <c r="J432" s="37" t="str">
        <f>IF(J426="FIN","FIN",IF(J431=J425,"","FIN"))</f>
        <v>FIN</v>
      </c>
      <c r="K432" s="16" t="s">
        <v>5</v>
      </c>
      <c r="L432" s="16">
        <f>IF(M432&gt;0,0,P432)</f>
        <v>0</v>
      </c>
      <c r="M432" s="16">
        <f>IF(P433&gt;0,1,0)</f>
        <v>0</v>
      </c>
      <c r="N432" s="16">
        <f>IF(M432=1,-1/COUNTA(Q432:Q435),0)</f>
        <v>0</v>
      </c>
      <c r="O432" s="16">
        <f>COUNTA(B432:B435)</f>
        <v>0</v>
      </c>
      <c r="P432" s="16">
        <f>COUNTIF(R432:R435,R431)</f>
        <v>0</v>
      </c>
      <c r="Q432" s="17" t="s">
        <v>0</v>
      </c>
      <c r="R432" s="16" t="str">
        <f>CONCATENATE(B432,Q432)</f>
        <v>A</v>
      </c>
      <c r="S432" s="16">
        <f>IF(P432&gt;0,P432+O432,O432*3)</f>
        <v>0</v>
      </c>
    </row>
    <row r="433" spans="1:19" ht="15.6" x14ac:dyDescent="0.25">
      <c r="A433" s="185"/>
      <c r="B433" s="25"/>
      <c r="C433" s="21" t="str">
        <f>+CONCATENATE(I433," ",G433)</f>
        <v xml:space="preserve">b) </v>
      </c>
      <c r="D433" s="22"/>
      <c r="G433" s="34" t="str">
        <f>IF(J432="FIN","",LOOKUP(I431,DATOS!A:A,DATOS!K:K))</f>
        <v/>
      </c>
      <c r="I433" s="31" t="s">
        <v>52</v>
      </c>
      <c r="K433" s="16">
        <f>S432</f>
        <v>0</v>
      </c>
      <c r="L433" s="16"/>
      <c r="M433" s="16"/>
      <c r="N433" s="16"/>
      <c r="O433" s="16"/>
      <c r="P433" s="16">
        <f>O432-P432</f>
        <v>0</v>
      </c>
      <c r="Q433" s="17" t="s">
        <v>1</v>
      </c>
      <c r="R433" s="16" t="str">
        <f>CONCATENATE(B433,Q433)</f>
        <v>B</v>
      </c>
      <c r="S433" s="16"/>
    </row>
    <row r="434" spans="1:19" ht="15.6" x14ac:dyDescent="0.25">
      <c r="A434" s="185"/>
      <c r="B434" s="25"/>
      <c r="C434" s="21" t="str">
        <f>+CONCATENATE(I434," ",G434)</f>
        <v xml:space="preserve">c) </v>
      </c>
      <c r="D434" s="22"/>
      <c r="G434" s="34" t="str">
        <f>IF(J432="FIN","",LOOKUP(I431,DATOS!A:A,DATOS!L:L))</f>
        <v/>
      </c>
      <c r="I434" s="31" t="s">
        <v>51</v>
      </c>
      <c r="K434" s="16"/>
      <c r="L434" s="16"/>
      <c r="M434" s="16"/>
      <c r="N434" s="16"/>
      <c r="O434" s="16"/>
      <c r="P434" s="16"/>
      <c r="Q434" s="17" t="s">
        <v>2</v>
      </c>
      <c r="R434" s="16" t="str">
        <f>CONCATENATE(B434,Q434)</f>
        <v>C</v>
      </c>
      <c r="S434" s="16"/>
    </row>
    <row r="435" spans="1:19" ht="15.6" x14ac:dyDescent="0.25">
      <c r="A435" s="185"/>
      <c r="B435" s="25"/>
      <c r="C435" s="21" t="str">
        <f>+CONCATENATE(I435," ",G435)</f>
        <v xml:space="preserve">d) </v>
      </c>
      <c r="D435" s="22"/>
      <c r="G435" s="34" t="str">
        <f>IF(J432="FIN","",LOOKUP(I431,DATOS!A:A,DATOS!M:M))</f>
        <v/>
      </c>
      <c r="I435" s="31" t="s">
        <v>43</v>
      </c>
      <c r="K435" s="16"/>
      <c r="L435" s="16"/>
      <c r="M435" s="16"/>
      <c r="N435" s="16"/>
      <c r="O435" s="16"/>
      <c r="P435" s="16"/>
      <c r="Q435" s="17" t="s">
        <v>3</v>
      </c>
      <c r="R435" s="16" t="str">
        <f>CONCATENATE(B435,Q435)</f>
        <v>D</v>
      </c>
      <c r="S435" s="16"/>
    </row>
    <row r="436" spans="1:19" ht="15.6" x14ac:dyDescent="0.25">
      <c r="A436" s="9"/>
      <c r="B436" s="26"/>
      <c r="C436" s="23"/>
      <c r="D436" s="24"/>
      <c r="J436" s="15"/>
    </row>
    <row r="437" spans="1:19" ht="15.6" x14ac:dyDescent="0.25">
      <c r="A437" s="9"/>
      <c r="B437" s="27"/>
      <c r="C437" s="19" t="str">
        <f>+CONCATENATE(K437,".- ",G437)</f>
        <v xml:space="preserve">73.- </v>
      </c>
      <c r="D437" s="20"/>
      <c r="E437" s="9"/>
      <c r="F437" s="9"/>
      <c r="G437" s="36" t="str">
        <f>IF(J438="FIN","",LOOKUP(I437,DATOS!A:A,DATOS!G:G))</f>
        <v/>
      </c>
      <c r="H437" s="36">
        <f>IF(J438="FIN",0,LOOKUP(I437,DATOS!A:A,DATOS!N:N))</f>
        <v>0</v>
      </c>
      <c r="I437" s="31">
        <f>+I431+1</f>
        <v>345</v>
      </c>
      <c r="J437" s="56">
        <f>IF(LOOKUP(I437,DATOS!A:A,DATOS!C:C)=0,J431,(LOOKUP(I437,DATOS!A:A,DATOS!C:C)))</f>
        <v>6</v>
      </c>
      <c r="K437" s="18">
        <f>+K431+1</f>
        <v>73</v>
      </c>
      <c r="L437" s="16" t="s">
        <v>31</v>
      </c>
      <c r="M437" s="16" t="s">
        <v>32</v>
      </c>
      <c r="N437" s="16" t="s">
        <v>37</v>
      </c>
      <c r="O437" s="16" t="s">
        <v>33</v>
      </c>
      <c r="P437" s="16" t="s">
        <v>34</v>
      </c>
      <c r="Q437" s="16" t="s">
        <v>35</v>
      </c>
      <c r="R437" s="16" t="str">
        <f>CONCATENATE("X",H437)</f>
        <v>X0</v>
      </c>
      <c r="S437" s="16" t="s">
        <v>36</v>
      </c>
    </row>
    <row r="438" spans="1:19" ht="15.6" x14ac:dyDescent="0.25">
      <c r="A438" s="185">
        <f>IF($E$2="X",0,IF(K439&gt;2,H437,K439))</f>
        <v>0</v>
      </c>
      <c r="B438" s="25"/>
      <c r="C438" s="21" t="str">
        <f>+CONCATENATE(I438," ",G438)</f>
        <v xml:space="preserve">a) </v>
      </c>
      <c r="D438" s="22"/>
      <c r="G438" s="34" t="str">
        <f>IF(J438="FIN","",LOOKUP(I437,DATOS!A:A,DATOS!J:J))</f>
        <v/>
      </c>
      <c r="I438" s="31" t="s">
        <v>53</v>
      </c>
      <c r="J438" s="37" t="str">
        <f>IF(J432="FIN","FIN",IF(J437=J431,"","FIN"))</f>
        <v>FIN</v>
      </c>
      <c r="K438" s="16" t="s">
        <v>5</v>
      </c>
      <c r="L438" s="16">
        <f>IF(M438&gt;0,0,P438)</f>
        <v>0</v>
      </c>
      <c r="M438" s="16">
        <f>IF(P439&gt;0,1,0)</f>
        <v>0</v>
      </c>
      <c r="N438" s="16">
        <f>IF(M438=1,-1/COUNTA(Q438:Q441),0)</f>
        <v>0</v>
      </c>
      <c r="O438" s="16">
        <f>COUNTA(B438:B441)</f>
        <v>0</v>
      </c>
      <c r="P438" s="16">
        <f>COUNTIF(R438:R441,R437)</f>
        <v>0</v>
      </c>
      <c r="Q438" s="17" t="s">
        <v>0</v>
      </c>
      <c r="R438" s="16" t="str">
        <f>CONCATENATE(B438,Q438)</f>
        <v>A</v>
      </c>
      <c r="S438" s="16">
        <f>IF(P438&gt;0,P438+O438,O438*3)</f>
        <v>0</v>
      </c>
    </row>
    <row r="439" spans="1:19" ht="15.6" x14ac:dyDescent="0.25">
      <c r="A439" s="185"/>
      <c r="B439" s="25"/>
      <c r="C439" s="21" t="str">
        <f>+CONCATENATE(I439," ",G439)</f>
        <v xml:space="preserve">b) </v>
      </c>
      <c r="D439" s="22"/>
      <c r="G439" s="34" t="str">
        <f>IF(J438="FIN","",LOOKUP(I437,DATOS!A:A,DATOS!K:K))</f>
        <v/>
      </c>
      <c r="I439" s="31" t="s">
        <v>52</v>
      </c>
      <c r="K439" s="16">
        <f>S438</f>
        <v>0</v>
      </c>
      <c r="L439" s="16"/>
      <c r="M439" s="16"/>
      <c r="N439" s="16"/>
      <c r="O439" s="16"/>
      <c r="P439" s="16">
        <f>O438-P438</f>
        <v>0</v>
      </c>
      <c r="Q439" s="17" t="s">
        <v>1</v>
      </c>
      <c r="R439" s="16" t="str">
        <f>CONCATENATE(B439,Q439)</f>
        <v>B</v>
      </c>
      <c r="S439" s="16"/>
    </row>
    <row r="440" spans="1:19" ht="15.6" x14ac:dyDescent="0.25">
      <c r="A440" s="185"/>
      <c r="B440" s="25"/>
      <c r="C440" s="21" t="str">
        <f>+CONCATENATE(I440," ",G440)</f>
        <v xml:space="preserve">c) </v>
      </c>
      <c r="D440" s="22"/>
      <c r="G440" s="34" t="str">
        <f>IF(J438="FIN","",LOOKUP(I437,DATOS!A:A,DATOS!L:L))</f>
        <v/>
      </c>
      <c r="I440" s="31" t="s">
        <v>51</v>
      </c>
      <c r="K440" s="16"/>
      <c r="L440" s="16"/>
      <c r="M440" s="16"/>
      <c r="N440" s="16"/>
      <c r="O440" s="16"/>
      <c r="P440" s="16"/>
      <c r="Q440" s="17" t="s">
        <v>2</v>
      </c>
      <c r="R440" s="16" t="str">
        <f>CONCATENATE(B440,Q440)</f>
        <v>C</v>
      </c>
      <c r="S440" s="16"/>
    </row>
    <row r="441" spans="1:19" ht="15.6" x14ac:dyDescent="0.25">
      <c r="A441" s="185"/>
      <c r="B441" s="25"/>
      <c r="C441" s="21" t="str">
        <f>+CONCATENATE(I441," ",G441)</f>
        <v xml:space="preserve">d) </v>
      </c>
      <c r="D441" s="22"/>
      <c r="G441" s="34" t="str">
        <f>IF(J438="FIN","",LOOKUP(I437,DATOS!A:A,DATOS!M:M))</f>
        <v/>
      </c>
      <c r="I441" s="31" t="s">
        <v>43</v>
      </c>
      <c r="K441" s="16"/>
      <c r="L441" s="16"/>
      <c r="M441" s="16"/>
      <c r="N441" s="16"/>
      <c r="O441" s="16"/>
      <c r="P441" s="16"/>
      <c r="Q441" s="17" t="s">
        <v>3</v>
      </c>
      <c r="R441" s="16" t="str">
        <f>CONCATENATE(B441,Q441)</f>
        <v>D</v>
      </c>
      <c r="S441" s="16"/>
    </row>
    <row r="442" spans="1:19" ht="15.6" x14ac:dyDescent="0.25">
      <c r="A442" s="9"/>
      <c r="B442" s="26"/>
      <c r="C442" s="23"/>
      <c r="D442" s="24"/>
      <c r="J442" s="15"/>
    </row>
    <row r="443" spans="1:19" ht="15.6" x14ac:dyDescent="0.25">
      <c r="A443" s="9"/>
      <c r="B443" s="27"/>
      <c r="C443" s="19" t="str">
        <f>+CONCATENATE(K443,".- ",G443)</f>
        <v xml:space="preserve">74.- </v>
      </c>
      <c r="D443" s="20"/>
      <c r="E443" s="9"/>
      <c r="F443" s="9"/>
      <c r="G443" s="36" t="str">
        <f>IF(J444="FIN","",LOOKUP(I443,DATOS!A:A,DATOS!G:G))</f>
        <v/>
      </c>
      <c r="H443" s="36">
        <f>IF(J444="FIN",0,LOOKUP(I443,DATOS!A:A,DATOS!N:N))</f>
        <v>0</v>
      </c>
      <c r="I443" s="31">
        <f>+I437+1</f>
        <v>346</v>
      </c>
      <c r="J443" s="56">
        <f>IF(LOOKUP(I443,DATOS!A:A,DATOS!C:C)=0,J437,(LOOKUP(I443,DATOS!A:A,DATOS!C:C)))</f>
        <v>6</v>
      </c>
      <c r="K443" s="18">
        <f>+K437+1</f>
        <v>74</v>
      </c>
      <c r="L443" s="16" t="s">
        <v>31</v>
      </c>
      <c r="M443" s="16" t="s">
        <v>32</v>
      </c>
      <c r="N443" s="16" t="s">
        <v>37</v>
      </c>
      <c r="O443" s="16" t="s">
        <v>33</v>
      </c>
      <c r="P443" s="16" t="s">
        <v>34</v>
      </c>
      <c r="Q443" s="16" t="s">
        <v>35</v>
      </c>
      <c r="R443" s="16" t="str">
        <f>CONCATENATE("X",H443)</f>
        <v>X0</v>
      </c>
      <c r="S443" s="16" t="s">
        <v>36</v>
      </c>
    </row>
    <row r="444" spans="1:19" ht="15.6" x14ac:dyDescent="0.25">
      <c r="A444" s="185">
        <f>IF($E$2="X",0,IF(K445&gt;2,H443,K445))</f>
        <v>0</v>
      </c>
      <c r="B444" s="25"/>
      <c r="C444" s="21" t="str">
        <f>+CONCATENATE(I444," ",G444)</f>
        <v xml:space="preserve">a) </v>
      </c>
      <c r="D444" s="22"/>
      <c r="G444" s="34" t="str">
        <f>IF(J444="FIN","",LOOKUP(I443,DATOS!A:A,DATOS!J:J))</f>
        <v/>
      </c>
      <c r="I444" s="31" t="s">
        <v>53</v>
      </c>
      <c r="J444" s="37" t="str">
        <f>IF(J438="FIN","FIN",IF(J443=J437,"","FIN"))</f>
        <v>FIN</v>
      </c>
      <c r="K444" s="16" t="s">
        <v>5</v>
      </c>
      <c r="L444" s="16">
        <f>IF(M444&gt;0,0,P444)</f>
        <v>0</v>
      </c>
      <c r="M444" s="16">
        <f>IF(P445&gt;0,1,0)</f>
        <v>0</v>
      </c>
      <c r="N444" s="16">
        <f>IF(M444=1,-1/COUNTA(Q444:Q447),0)</f>
        <v>0</v>
      </c>
      <c r="O444" s="16">
        <f>COUNTA(B444:B447)</f>
        <v>0</v>
      </c>
      <c r="P444" s="16">
        <f>COUNTIF(R444:R447,R443)</f>
        <v>0</v>
      </c>
      <c r="Q444" s="17" t="s">
        <v>0</v>
      </c>
      <c r="R444" s="16" t="str">
        <f>CONCATENATE(B444,Q444)</f>
        <v>A</v>
      </c>
      <c r="S444" s="16">
        <f>IF(P444&gt;0,P444+O444,O444*3)</f>
        <v>0</v>
      </c>
    </row>
    <row r="445" spans="1:19" ht="15.6" x14ac:dyDescent="0.25">
      <c r="A445" s="185"/>
      <c r="B445" s="25"/>
      <c r="C445" s="21" t="str">
        <f>+CONCATENATE(I445," ",G445)</f>
        <v xml:space="preserve">b) </v>
      </c>
      <c r="D445" s="22"/>
      <c r="G445" s="34" t="str">
        <f>IF(J444="FIN","",LOOKUP(I443,DATOS!A:A,DATOS!K:K))</f>
        <v/>
      </c>
      <c r="I445" s="31" t="s">
        <v>52</v>
      </c>
      <c r="K445" s="16">
        <f>S444</f>
        <v>0</v>
      </c>
      <c r="L445" s="16"/>
      <c r="M445" s="16"/>
      <c r="N445" s="16"/>
      <c r="O445" s="16"/>
      <c r="P445" s="16">
        <f>O444-P444</f>
        <v>0</v>
      </c>
      <c r="Q445" s="17" t="s">
        <v>1</v>
      </c>
      <c r="R445" s="16" t="str">
        <f>CONCATENATE(B445,Q445)</f>
        <v>B</v>
      </c>
      <c r="S445" s="16"/>
    </row>
    <row r="446" spans="1:19" ht="15.6" x14ac:dyDescent="0.25">
      <c r="A446" s="185"/>
      <c r="B446" s="25"/>
      <c r="C446" s="21" t="str">
        <f>+CONCATENATE(I446," ",G446)</f>
        <v xml:space="preserve">c) </v>
      </c>
      <c r="D446" s="22"/>
      <c r="G446" s="34" t="str">
        <f>IF(J444="FIN","",LOOKUP(I443,DATOS!A:A,DATOS!L:L))</f>
        <v/>
      </c>
      <c r="I446" s="31" t="s">
        <v>51</v>
      </c>
      <c r="K446" s="16"/>
      <c r="L446" s="16"/>
      <c r="M446" s="16"/>
      <c r="N446" s="16"/>
      <c r="O446" s="16"/>
      <c r="P446" s="16"/>
      <c r="Q446" s="17" t="s">
        <v>2</v>
      </c>
      <c r="R446" s="16" t="str">
        <f>CONCATENATE(B446,Q446)</f>
        <v>C</v>
      </c>
      <c r="S446" s="16"/>
    </row>
    <row r="447" spans="1:19" ht="15.6" x14ac:dyDescent="0.25">
      <c r="A447" s="185"/>
      <c r="B447" s="25"/>
      <c r="C447" s="21" t="str">
        <f>+CONCATENATE(I447," ",G447)</f>
        <v xml:space="preserve">d) </v>
      </c>
      <c r="D447" s="22"/>
      <c r="G447" s="34" t="str">
        <f>IF(J444="FIN","",LOOKUP(I443,DATOS!A:A,DATOS!M:M))</f>
        <v/>
      </c>
      <c r="I447" s="31" t="s">
        <v>43</v>
      </c>
      <c r="K447" s="16"/>
      <c r="L447" s="16"/>
      <c r="M447" s="16"/>
      <c r="N447" s="16"/>
      <c r="O447" s="16"/>
      <c r="P447" s="16"/>
      <c r="Q447" s="17" t="s">
        <v>3</v>
      </c>
      <c r="R447" s="16" t="str">
        <f>CONCATENATE(B447,Q447)</f>
        <v>D</v>
      </c>
      <c r="S447" s="16"/>
    </row>
    <row r="448" spans="1:19" ht="15.6" x14ac:dyDescent="0.25">
      <c r="A448" s="9"/>
      <c r="B448" s="26"/>
      <c r="C448" s="23"/>
      <c r="D448" s="24"/>
      <c r="J448" s="15"/>
    </row>
    <row r="449" spans="1:19" ht="15.6" x14ac:dyDescent="0.25">
      <c r="A449" s="9"/>
      <c r="B449" s="27"/>
      <c r="C449" s="19" t="str">
        <f>+CONCATENATE(K449,".- ",G449)</f>
        <v xml:space="preserve">75.- </v>
      </c>
      <c r="D449" s="20"/>
      <c r="E449" s="9"/>
      <c r="F449" s="9"/>
      <c r="G449" s="36" t="str">
        <f>IF(J450="FIN","",LOOKUP(I449,DATOS!A:A,DATOS!G:G))</f>
        <v/>
      </c>
      <c r="H449" s="36">
        <f>IF(J450="FIN",0,LOOKUP(I449,DATOS!A:A,DATOS!N:N))</f>
        <v>0</v>
      </c>
      <c r="I449" s="31">
        <f>+I443+1</f>
        <v>347</v>
      </c>
      <c r="J449" s="56">
        <f>IF(LOOKUP(I449,DATOS!A:A,DATOS!C:C)=0,J443,(LOOKUP(I449,DATOS!A:A,DATOS!C:C)))</f>
        <v>6</v>
      </c>
      <c r="K449" s="18">
        <f>+K443+1</f>
        <v>75</v>
      </c>
      <c r="L449" s="16" t="s">
        <v>31</v>
      </c>
      <c r="M449" s="16" t="s">
        <v>32</v>
      </c>
      <c r="N449" s="16" t="s">
        <v>37</v>
      </c>
      <c r="O449" s="16" t="s">
        <v>33</v>
      </c>
      <c r="P449" s="16" t="s">
        <v>34</v>
      </c>
      <c r="Q449" s="16" t="s">
        <v>35</v>
      </c>
      <c r="R449" s="16" t="str">
        <f>CONCATENATE("X",H449)</f>
        <v>X0</v>
      </c>
      <c r="S449" s="16" t="s">
        <v>36</v>
      </c>
    </row>
    <row r="450" spans="1:19" ht="15.6" x14ac:dyDescent="0.25">
      <c r="A450" s="185">
        <f>IF($E$2="X",0,IF(K451&gt;2,H449,K451))</f>
        <v>0</v>
      </c>
      <c r="B450" s="25"/>
      <c r="C450" s="21" t="str">
        <f>+CONCATENATE(I450," ",G450)</f>
        <v xml:space="preserve">a) </v>
      </c>
      <c r="D450" s="22"/>
      <c r="G450" s="34" t="str">
        <f>IF(J450="FIN","",LOOKUP(I449,DATOS!A:A,DATOS!J:J))</f>
        <v/>
      </c>
      <c r="I450" s="31" t="s">
        <v>53</v>
      </c>
      <c r="J450" s="37" t="str">
        <f>IF(J444="FIN","FIN",IF(J449=J443,"","FIN"))</f>
        <v>FIN</v>
      </c>
      <c r="K450" s="16" t="s">
        <v>5</v>
      </c>
      <c r="L450" s="16">
        <f>IF(M450&gt;0,0,P450)</f>
        <v>0</v>
      </c>
      <c r="M450" s="16">
        <f>IF(P451&gt;0,1,0)</f>
        <v>0</v>
      </c>
      <c r="N450" s="16">
        <f>IF(M450=1,-1/COUNTA(Q450:Q453),0)</f>
        <v>0</v>
      </c>
      <c r="O450" s="16">
        <f>COUNTA(B450:B453)</f>
        <v>0</v>
      </c>
      <c r="P450" s="16">
        <f>COUNTIF(R450:R453,R449)</f>
        <v>0</v>
      </c>
      <c r="Q450" s="17" t="s">
        <v>0</v>
      </c>
      <c r="R450" s="16" t="str">
        <f>CONCATENATE(B450,Q450)</f>
        <v>A</v>
      </c>
      <c r="S450" s="16">
        <f>IF(P450&gt;0,P450+O450,O450*3)</f>
        <v>0</v>
      </c>
    </row>
    <row r="451" spans="1:19" ht="15.6" x14ac:dyDescent="0.25">
      <c r="A451" s="185"/>
      <c r="B451" s="25"/>
      <c r="C451" s="21" t="str">
        <f>+CONCATENATE(I451," ",G451)</f>
        <v xml:space="preserve">b) </v>
      </c>
      <c r="D451" s="22"/>
      <c r="G451" s="34" t="str">
        <f>IF(J450="FIN","",LOOKUP(I449,DATOS!A:A,DATOS!K:K))</f>
        <v/>
      </c>
      <c r="I451" s="31" t="s">
        <v>52</v>
      </c>
      <c r="K451" s="16">
        <f>S450</f>
        <v>0</v>
      </c>
      <c r="L451" s="16"/>
      <c r="M451" s="16"/>
      <c r="N451" s="16"/>
      <c r="O451" s="16"/>
      <c r="P451" s="16">
        <f>O450-P450</f>
        <v>0</v>
      </c>
      <c r="Q451" s="17" t="s">
        <v>1</v>
      </c>
      <c r="R451" s="16" t="str">
        <f>CONCATENATE(B451,Q451)</f>
        <v>B</v>
      </c>
      <c r="S451" s="16"/>
    </row>
    <row r="452" spans="1:19" ht="15.6" x14ac:dyDescent="0.25">
      <c r="A452" s="185"/>
      <c r="B452" s="25"/>
      <c r="C452" s="21" t="str">
        <f>+CONCATENATE(I452," ",G452)</f>
        <v xml:space="preserve">c) </v>
      </c>
      <c r="D452" s="22"/>
      <c r="G452" s="34" t="str">
        <f>IF(J450="FIN","",LOOKUP(I449,DATOS!A:A,DATOS!L:L))</f>
        <v/>
      </c>
      <c r="I452" s="31" t="s">
        <v>51</v>
      </c>
      <c r="K452" s="16"/>
      <c r="L452" s="16"/>
      <c r="M452" s="16"/>
      <c r="N452" s="16"/>
      <c r="O452" s="16"/>
      <c r="P452" s="16"/>
      <c r="Q452" s="17" t="s">
        <v>2</v>
      </c>
      <c r="R452" s="16" t="str">
        <f>CONCATENATE(B452,Q452)</f>
        <v>C</v>
      </c>
      <c r="S452" s="16"/>
    </row>
    <row r="453" spans="1:19" ht="15.6" x14ac:dyDescent="0.25">
      <c r="A453" s="185"/>
      <c r="B453" s="25"/>
      <c r="C453" s="21" t="str">
        <f>+CONCATENATE(I453," ",G453)</f>
        <v xml:space="preserve">d) </v>
      </c>
      <c r="D453" s="22"/>
      <c r="G453" s="34" t="str">
        <f>IF(J450="FIN","",LOOKUP(I449,DATOS!A:A,DATOS!M:M))</f>
        <v/>
      </c>
      <c r="I453" s="31" t="s">
        <v>43</v>
      </c>
      <c r="K453" s="16"/>
      <c r="L453" s="16"/>
      <c r="M453" s="16"/>
      <c r="N453" s="16"/>
      <c r="O453" s="16"/>
      <c r="P453" s="16"/>
      <c r="Q453" s="17" t="s">
        <v>3</v>
      </c>
      <c r="R453" s="16" t="str">
        <f>CONCATENATE(B453,Q453)</f>
        <v>D</v>
      </c>
      <c r="S453" s="16"/>
    </row>
    <row r="454" spans="1:19" ht="15.6" x14ac:dyDescent="0.25">
      <c r="A454" s="9"/>
      <c r="B454" s="26"/>
      <c r="C454" s="23"/>
      <c r="D454" s="24"/>
      <c r="J454" s="15"/>
    </row>
    <row r="455" spans="1:19" ht="15.6" x14ac:dyDescent="0.25">
      <c r="A455" s="9"/>
      <c r="B455" s="27"/>
      <c r="C455" s="19" t="str">
        <f>+CONCATENATE(K455,".- ",G455)</f>
        <v xml:space="preserve">76.- </v>
      </c>
      <c r="D455" s="20"/>
      <c r="E455" s="9"/>
      <c r="F455" s="9"/>
      <c r="G455" s="36" t="str">
        <f>IF(J456="FIN","",LOOKUP(I455,DATOS!A:A,DATOS!G:G))</f>
        <v/>
      </c>
      <c r="H455" s="36">
        <f>IF(J456="FIN",0,LOOKUP(I455,DATOS!A:A,DATOS!N:N))</f>
        <v>0</v>
      </c>
      <c r="I455" s="31">
        <f>+I449+1</f>
        <v>348</v>
      </c>
      <c r="J455" s="56">
        <f>IF(LOOKUP(I455,DATOS!A:A,DATOS!C:C)=0,J449,(LOOKUP(I455,DATOS!A:A,DATOS!C:C)))</f>
        <v>6</v>
      </c>
      <c r="K455" s="18">
        <f>+K449+1</f>
        <v>76</v>
      </c>
      <c r="L455" s="16" t="s">
        <v>31</v>
      </c>
      <c r="M455" s="16" t="s">
        <v>32</v>
      </c>
      <c r="N455" s="16" t="s">
        <v>37</v>
      </c>
      <c r="O455" s="16" t="s">
        <v>33</v>
      </c>
      <c r="P455" s="16" t="s">
        <v>34</v>
      </c>
      <c r="Q455" s="16" t="s">
        <v>35</v>
      </c>
      <c r="R455" s="16" t="str">
        <f>CONCATENATE("X",H455)</f>
        <v>X0</v>
      </c>
      <c r="S455" s="16" t="s">
        <v>36</v>
      </c>
    </row>
    <row r="456" spans="1:19" ht="15.6" x14ac:dyDescent="0.25">
      <c r="A456" s="185">
        <f>IF($E$2="X",0,IF(K457&gt;2,H455,K457))</f>
        <v>0</v>
      </c>
      <c r="B456" s="25"/>
      <c r="C456" s="21" t="str">
        <f>+CONCATENATE(I456," ",G456)</f>
        <v xml:space="preserve">a) </v>
      </c>
      <c r="D456" s="22"/>
      <c r="G456" s="34" t="str">
        <f>IF(J456="FIN","",LOOKUP(I455,DATOS!A:A,DATOS!J:J))</f>
        <v/>
      </c>
      <c r="I456" s="31" t="s">
        <v>53</v>
      </c>
      <c r="J456" s="37" t="str">
        <f>IF(J450="FIN","FIN",IF(J455=J449,"","FIN"))</f>
        <v>FIN</v>
      </c>
      <c r="K456" s="16" t="s">
        <v>5</v>
      </c>
      <c r="L456" s="16">
        <f>IF(M456&gt;0,0,P456)</f>
        <v>0</v>
      </c>
      <c r="M456" s="16">
        <f>IF(P457&gt;0,1,0)</f>
        <v>0</v>
      </c>
      <c r="N456" s="16">
        <f>IF(M456=1,-1/COUNTA(Q456:Q459),0)</f>
        <v>0</v>
      </c>
      <c r="O456" s="16">
        <f>COUNTA(B456:B459)</f>
        <v>0</v>
      </c>
      <c r="P456" s="16">
        <f>COUNTIF(R456:R459,R455)</f>
        <v>0</v>
      </c>
      <c r="Q456" s="17" t="s">
        <v>0</v>
      </c>
      <c r="R456" s="16" t="str">
        <f>CONCATENATE(B456,Q456)</f>
        <v>A</v>
      </c>
      <c r="S456" s="16">
        <f>IF(P456&gt;0,P456+O456,O456*3)</f>
        <v>0</v>
      </c>
    </row>
    <row r="457" spans="1:19" ht="15.6" x14ac:dyDescent="0.25">
      <c r="A457" s="185"/>
      <c r="B457" s="25"/>
      <c r="C457" s="21" t="str">
        <f>+CONCATENATE(I457," ",G457)</f>
        <v xml:space="preserve">b) </v>
      </c>
      <c r="D457" s="22"/>
      <c r="G457" s="34" t="str">
        <f>IF(J456="FIN","",LOOKUP(I455,DATOS!A:A,DATOS!K:K))</f>
        <v/>
      </c>
      <c r="I457" s="31" t="s">
        <v>52</v>
      </c>
      <c r="K457" s="16">
        <f>S456</f>
        <v>0</v>
      </c>
      <c r="L457" s="16"/>
      <c r="M457" s="16"/>
      <c r="N457" s="16"/>
      <c r="O457" s="16"/>
      <c r="P457" s="16">
        <f>O456-P456</f>
        <v>0</v>
      </c>
      <c r="Q457" s="17" t="s">
        <v>1</v>
      </c>
      <c r="R457" s="16" t="str">
        <f>CONCATENATE(B457,Q457)</f>
        <v>B</v>
      </c>
      <c r="S457" s="16"/>
    </row>
    <row r="458" spans="1:19" ht="15.6" x14ac:dyDescent="0.25">
      <c r="A458" s="185"/>
      <c r="B458" s="25"/>
      <c r="C458" s="21" t="str">
        <f>+CONCATENATE(I458," ",G458)</f>
        <v xml:space="preserve">c) </v>
      </c>
      <c r="D458" s="22"/>
      <c r="G458" s="34" t="str">
        <f>IF(J456="FIN","",LOOKUP(I455,DATOS!A:A,DATOS!L:L))</f>
        <v/>
      </c>
      <c r="I458" s="31" t="s">
        <v>51</v>
      </c>
      <c r="K458" s="16"/>
      <c r="L458" s="16"/>
      <c r="M458" s="16"/>
      <c r="N458" s="16"/>
      <c r="O458" s="16"/>
      <c r="P458" s="16"/>
      <c r="Q458" s="17" t="s">
        <v>2</v>
      </c>
      <c r="R458" s="16" t="str">
        <f>CONCATENATE(B458,Q458)</f>
        <v>C</v>
      </c>
      <c r="S458" s="16"/>
    </row>
    <row r="459" spans="1:19" ht="15.6" x14ac:dyDescent="0.25">
      <c r="A459" s="185"/>
      <c r="B459" s="25"/>
      <c r="C459" s="21" t="str">
        <f>+CONCATENATE(I459," ",G459)</f>
        <v xml:space="preserve">d) </v>
      </c>
      <c r="D459" s="22"/>
      <c r="G459" s="34" t="str">
        <f>IF(J456="FIN","",LOOKUP(I455,DATOS!A:A,DATOS!M:M))</f>
        <v/>
      </c>
      <c r="I459" s="31" t="s">
        <v>43</v>
      </c>
      <c r="K459" s="16"/>
      <c r="L459" s="16"/>
      <c r="M459" s="16"/>
      <c r="N459" s="16"/>
      <c r="O459" s="16"/>
      <c r="P459" s="16"/>
      <c r="Q459" s="17" t="s">
        <v>3</v>
      </c>
      <c r="R459" s="16" t="str">
        <f>CONCATENATE(B459,Q459)</f>
        <v>D</v>
      </c>
      <c r="S459" s="16"/>
    </row>
    <row r="460" spans="1:19" ht="15.6" x14ac:dyDescent="0.25">
      <c r="A460" s="9"/>
      <c r="B460" s="26"/>
      <c r="C460" s="23"/>
      <c r="D460" s="24"/>
      <c r="J460" s="15"/>
    </row>
    <row r="461" spans="1:19" ht="15.6" x14ac:dyDescent="0.25">
      <c r="A461" s="9"/>
      <c r="B461" s="27"/>
      <c r="C461" s="19" t="str">
        <f>+CONCATENATE(K461,".- ",G461)</f>
        <v xml:space="preserve">77.- </v>
      </c>
      <c r="D461" s="20"/>
      <c r="E461" s="9"/>
      <c r="F461" s="9"/>
      <c r="G461" s="36" t="str">
        <f>IF(J462="FIN","",LOOKUP(I461,DATOS!A:A,DATOS!G:G))</f>
        <v/>
      </c>
      <c r="H461" s="36">
        <f>IF(J462="FIN",0,LOOKUP(I461,DATOS!A:A,DATOS!N:N))</f>
        <v>0</v>
      </c>
      <c r="I461" s="31">
        <f>+I455+1</f>
        <v>349</v>
      </c>
      <c r="J461" s="56">
        <f>IF(LOOKUP(I461,DATOS!A:A,DATOS!C:C)=0,J455,(LOOKUP(I461,DATOS!A:A,DATOS!C:C)))</f>
        <v>6</v>
      </c>
      <c r="K461" s="18">
        <f>+K455+1</f>
        <v>77</v>
      </c>
      <c r="L461" s="16" t="s">
        <v>31</v>
      </c>
      <c r="M461" s="16" t="s">
        <v>32</v>
      </c>
      <c r="N461" s="16" t="s">
        <v>37</v>
      </c>
      <c r="O461" s="16" t="s">
        <v>33</v>
      </c>
      <c r="P461" s="16" t="s">
        <v>34</v>
      </c>
      <c r="Q461" s="16" t="s">
        <v>35</v>
      </c>
      <c r="R461" s="16" t="str">
        <f>CONCATENATE("X",H461)</f>
        <v>X0</v>
      </c>
      <c r="S461" s="16" t="s">
        <v>36</v>
      </c>
    </row>
    <row r="462" spans="1:19" ht="15.6" x14ac:dyDescent="0.25">
      <c r="A462" s="185">
        <f>IF($E$2="X",0,IF(K463&gt;2,H461,K463))</f>
        <v>0</v>
      </c>
      <c r="B462" s="25"/>
      <c r="C462" s="21" t="str">
        <f>+CONCATENATE(I462," ",G462)</f>
        <v xml:space="preserve">a) </v>
      </c>
      <c r="D462" s="22"/>
      <c r="G462" s="34" t="str">
        <f>IF(J462="FIN","",LOOKUP(I461,DATOS!A:A,DATOS!J:J))</f>
        <v/>
      </c>
      <c r="I462" s="31" t="s">
        <v>53</v>
      </c>
      <c r="J462" s="37" t="str">
        <f>IF(J456="FIN","FIN",IF(J461=J455,"","FIN"))</f>
        <v>FIN</v>
      </c>
      <c r="K462" s="16" t="s">
        <v>5</v>
      </c>
      <c r="L462" s="16">
        <f>IF(M462&gt;0,0,P462)</f>
        <v>0</v>
      </c>
      <c r="M462" s="16">
        <f>IF(P463&gt;0,1,0)</f>
        <v>0</v>
      </c>
      <c r="N462" s="16">
        <f>IF(M462=1,-1/COUNTA(Q462:Q465),0)</f>
        <v>0</v>
      </c>
      <c r="O462" s="16">
        <f>COUNTA(B462:B465)</f>
        <v>0</v>
      </c>
      <c r="P462" s="16">
        <f>COUNTIF(R462:R465,R461)</f>
        <v>0</v>
      </c>
      <c r="Q462" s="17" t="s">
        <v>0</v>
      </c>
      <c r="R462" s="16" t="str">
        <f>CONCATENATE(B462,Q462)</f>
        <v>A</v>
      </c>
      <c r="S462" s="16">
        <f>IF(P462&gt;0,P462+O462,O462*3)</f>
        <v>0</v>
      </c>
    </row>
    <row r="463" spans="1:19" ht="15.6" x14ac:dyDescent="0.25">
      <c r="A463" s="185"/>
      <c r="B463" s="25"/>
      <c r="C463" s="21" t="str">
        <f>+CONCATENATE(I463," ",G463)</f>
        <v xml:space="preserve">b) </v>
      </c>
      <c r="D463" s="22"/>
      <c r="G463" s="34" t="str">
        <f>IF(J462="FIN","",LOOKUP(I461,DATOS!A:A,DATOS!K:K))</f>
        <v/>
      </c>
      <c r="I463" s="31" t="s">
        <v>52</v>
      </c>
      <c r="K463" s="16">
        <f>S462</f>
        <v>0</v>
      </c>
      <c r="L463" s="16"/>
      <c r="M463" s="16"/>
      <c r="N463" s="16"/>
      <c r="O463" s="16"/>
      <c r="P463" s="16">
        <f>O462-P462</f>
        <v>0</v>
      </c>
      <c r="Q463" s="17" t="s">
        <v>1</v>
      </c>
      <c r="R463" s="16" t="str">
        <f>CONCATENATE(B463,Q463)</f>
        <v>B</v>
      </c>
      <c r="S463" s="16"/>
    </row>
    <row r="464" spans="1:19" ht="15.6" x14ac:dyDescent="0.25">
      <c r="A464" s="185"/>
      <c r="B464" s="25"/>
      <c r="C464" s="21" t="str">
        <f>+CONCATENATE(I464," ",G464)</f>
        <v xml:space="preserve">c) </v>
      </c>
      <c r="D464" s="22"/>
      <c r="G464" s="34" t="str">
        <f>IF(J462="FIN","",LOOKUP(I461,DATOS!A:A,DATOS!L:L))</f>
        <v/>
      </c>
      <c r="I464" s="31" t="s">
        <v>51</v>
      </c>
      <c r="K464" s="16"/>
      <c r="L464" s="16"/>
      <c r="M464" s="16"/>
      <c r="N464" s="16"/>
      <c r="O464" s="16"/>
      <c r="P464" s="16"/>
      <c r="Q464" s="17" t="s">
        <v>2</v>
      </c>
      <c r="R464" s="16" t="str">
        <f>CONCATENATE(B464,Q464)</f>
        <v>C</v>
      </c>
      <c r="S464" s="16"/>
    </row>
    <row r="465" spans="1:19" ht="15.6" x14ac:dyDescent="0.25">
      <c r="A465" s="185"/>
      <c r="B465" s="25"/>
      <c r="C465" s="21" t="str">
        <f>+CONCATENATE(I465," ",G465)</f>
        <v xml:space="preserve">d) </v>
      </c>
      <c r="D465" s="22"/>
      <c r="G465" s="34" t="str">
        <f>IF(J462="FIN","",LOOKUP(I461,DATOS!A:A,DATOS!M:M))</f>
        <v/>
      </c>
      <c r="I465" s="31" t="s">
        <v>43</v>
      </c>
      <c r="K465" s="16"/>
      <c r="L465" s="16"/>
      <c r="M465" s="16"/>
      <c r="N465" s="16"/>
      <c r="O465" s="16"/>
      <c r="P465" s="16"/>
      <c r="Q465" s="17" t="s">
        <v>3</v>
      </c>
      <c r="R465" s="16" t="str">
        <f>CONCATENATE(B465,Q465)</f>
        <v>D</v>
      </c>
      <c r="S465" s="16"/>
    </row>
    <row r="466" spans="1:19" ht="15.6" x14ac:dyDescent="0.25">
      <c r="A466" s="9"/>
      <c r="B466" s="26"/>
      <c r="C466" s="23"/>
      <c r="D466" s="24"/>
      <c r="J466" s="15"/>
    </row>
    <row r="467" spans="1:19" ht="15.6" x14ac:dyDescent="0.25">
      <c r="A467" s="9"/>
      <c r="B467" s="27"/>
      <c r="C467" s="19" t="str">
        <f>+CONCATENATE(K467,".- ",G467)</f>
        <v xml:space="preserve">78.- </v>
      </c>
      <c r="D467" s="20"/>
      <c r="E467" s="9"/>
      <c r="F467" s="9"/>
      <c r="G467" s="36" t="str">
        <f>IF(J468="FIN","",LOOKUP(I467,DATOS!A:A,DATOS!G:G))</f>
        <v/>
      </c>
      <c r="H467" s="36">
        <f>IF(J468="FIN",0,LOOKUP(I467,DATOS!A:A,DATOS!N:N))</f>
        <v>0</v>
      </c>
      <c r="I467" s="31">
        <f>+I461+1</f>
        <v>350</v>
      </c>
      <c r="J467" s="56">
        <f>IF(LOOKUP(I467,DATOS!A:A,DATOS!C:C)=0,J461,(LOOKUP(I467,DATOS!A:A,DATOS!C:C)))</f>
        <v>6</v>
      </c>
      <c r="K467" s="18">
        <f>+K461+1</f>
        <v>78</v>
      </c>
      <c r="L467" s="16" t="s">
        <v>31</v>
      </c>
      <c r="M467" s="16" t="s">
        <v>32</v>
      </c>
      <c r="N467" s="16" t="s">
        <v>37</v>
      </c>
      <c r="O467" s="16" t="s">
        <v>33</v>
      </c>
      <c r="P467" s="16" t="s">
        <v>34</v>
      </c>
      <c r="Q467" s="16" t="s">
        <v>35</v>
      </c>
      <c r="R467" s="16" t="str">
        <f>CONCATENATE("X",H467)</f>
        <v>X0</v>
      </c>
      <c r="S467" s="16" t="s">
        <v>36</v>
      </c>
    </row>
    <row r="468" spans="1:19" ht="15.6" x14ac:dyDescent="0.25">
      <c r="A468" s="185">
        <f>IF($E$2="X",0,IF(K469&gt;2,H467,K469))</f>
        <v>0</v>
      </c>
      <c r="B468" s="25"/>
      <c r="C468" s="21" t="str">
        <f>+CONCATENATE(I468," ",G468)</f>
        <v xml:space="preserve">a) </v>
      </c>
      <c r="D468" s="22"/>
      <c r="G468" s="34" t="str">
        <f>IF(J468="FIN","",LOOKUP(I467,DATOS!A:A,DATOS!J:J))</f>
        <v/>
      </c>
      <c r="I468" s="31" t="s">
        <v>53</v>
      </c>
      <c r="J468" s="37" t="str">
        <f>IF(J462="FIN","FIN",IF(J467=J461,"","FIN"))</f>
        <v>FIN</v>
      </c>
      <c r="K468" s="16" t="s">
        <v>5</v>
      </c>
      <c r="L468" s="16">
        <f>IF(M468&gt;0,0,P468)</f>
        <v>0</v>
      </c>
      <c r="M468" s="16">
        <f>IF(P469&gt;0,1,0)</f>
        <v>0</v>
      </c>
      <c r="N468" s="16">
        <f>IF(M468=1,-1/COUNTA(Q468:Q471),0)</f>
        <v>0</v>
      </c>
      <c r="O468" s="16">
        <f>COUNTA(B468:B471)</f>
        <v>0</v>
      </c>
      <c r="P468" s="16">
        <f>COUNTIF(R468:R471,R467)</f>
        <v>0</v>
      </c>
      <c r="Q468" s="17" t="s">
        <v>0</v>
      </c>
      <c r="R468" s="16" t="str">
        <f>CONCATENATE(B468,Q468)</f>
        <v>A</v>
      </c>
      <c r="S468" s="16">
        <f>IF(P468&gt;0,P468+O468,O468*3)</f>
        <v>0</v>
      </c>
    </row>
    <row r="469" spans="1:19" ht="15.6" x14ac:dyDescent="0.25">
      <c r="A469" s="185"/>
      <c r="B469" s="25"/>
      <c r="C469" s="21" t="str">
        <f>+CONCATENATE(I469," ",G469)</f>
        <v xml:space="preserve">b) </v>
      </c>
      <c r="D469" s="22"/>
      <c r="G469" s="34" t="str">
        <f>IF(J468="FIN","",LOOKUP(I467,DATOS!A:A,DATOS!K:K))</f>
        <v/>
      </c>
      <c r="I469" s="31" t="s">
        <v>52</v>
      </c>
      <c r="K469" s="16">
        <f>S468</f>
        <v>0</v>
      </c>
      <c r="L469" s="16"/>
      <c r="M469" s="16"/>
      <c r="N469" s="16"/>
      <c r="O469" s="16"/>
      <c r="P469" s="16">
        <f>O468-P468</f>
        <v>0</v>
      </c>
      <c r="Q469" s="17" t="s">
        <v>1</v>
      </c>
      <c r="R469" s="16" t="str">
        <f>CONCATENATE(B469,Q469)</f>
        <v>B</v>
      </c>
      <c r="S469" s="16"/>
    </row>
    <row r="470" spans="1:19" ht="15.6" x14ac:dyDescent="0.25">
      <c r="A470" s="185"/>
      <c r="B470" s="25"/>
      <c r="C470" s="21" t="str">
        <f>+CONCATENATE(I470," ",G470)</f>
        <v xml:space="preserve">c) </v>
      </c>
      <c r="D470" s="22"/>
      <c r="G470" s="34" t="str">
        <f>IF(J468="FIN","",LOOKUP(I467,DATOS!A:A,DATOS!L:L))</f>
        <v/>
      </c>
      <c r="I470" s="31" t="s">
        <v>51</v>
      </c>
      <c r="K470" s="16"/>
      <c r="L470" s="16"/>
      <c r="M470" s="16"/>
      <c r="N470" s="16"/>
      <c r="O470" s="16"/>
      <c r="P470" s="16"/>
      <c r="Q470" s="17" t="s">
        <v>2</v>
      </c>
      <c r="R470" s="16" t="str">
        <f>CONCATENATE(B470,Q470)</f>
        <v>C</v>
      </c>
      <c r="S470" s="16"/>
    </row>
    <row r="471" spans="1:19" ht="15.6" x14ac:dyDescent="0.25">
      <c r="A471" s="185"/>
      <c r="B471" s="25"/>
      <c r="C471" s="21" t="str">
        <f>+CONCATENATE(I471," ",G471)</f>
        <v xml:space="preserve">d) </v>
      </c>
      <c r="D471" s="22"/>
      <c r="G471" s="34" t="str">
        <f>IF(J468="FIN","",LOOKUP(I467,DATOS!A:A,DATOS!M:M))</f>
        <v/>
      </c>
      <c r="I471" s="31" t="s">
        <v>43</v>
      </c>
      <c r="K471" s="16"/>
      <c r="L471" s="16"/>
      <c r="M471" s="16"/>
      <c r="N471" s="16"/>
      <c r="O471" s="16"/>
      <c r="P471" s="16"/>
      <c r="Q471" s="17" t="s">
        <v>3</v>
      </c>
      <c r="R471" s="16" t="str">
        <f>CONCATENATE(B471,Q471)</f>
        <v>D</v>
      </c>
      <c r="S471" s="16"/>
    </row>
    <row r="472" spans="1:19" ht="15.6" x14ac:dyDescent="0.25">
      <c r="A472" s="9"/>
      <c r="B472" s="26"/>
      <c r="C472" s="23"/>
      <c r="D472" s="24"/>
      <c r="J472" s="15"/>
    </row>
    <row r="473" spans="1:19" ht="15.6" x14ac:dyDescent="0.25">
      <c r="A473" s="9"/>
      <c r="B473" s="27"/>
      <c r="C473" s="19" t="str">
        <f>+CONCATENATE(K473,".- ",G473)</f>
        <v xml:space="preserve">79.- </v>
      </c>
      <c r="D473" s="20"/>
      <c r="E473" s="9"/>
      <c r="F473" s="9"/>
      <c r="G473" s="36" t="str">
        <f>IF(J474="FIN","",LOOKUP(I473,DATOS!A:A,DATOS!G:G))</f>
        <v/>
      </c>
      <c r="H473" s="36">
        <f>IF(J474="FIN",0,LOOKUP(I473,DATOS!A:A,DATOS!N:N))</f>
        <v>0</v>
      </c>
      <c r="I473" s="31">
        <f>+I467+1</f>
        <v>351</v>
      </c>
      <c r="J473" s="56">
        <f>IF(LOOKUP(I473,DATOS!A:A,DATOS!C:C)=0,J467,(LOOKUP(I473,DATOS!A:A,DATOS!C:C)))</f>
        <v>6</v>
      </c>
      <c r="K473" s="18">
        <f>+K467+1</f>
        <v>79</v>
      </c>
      <c r="L473" s="16" t="s">
        <v>31</v>
      </c>
      <c r="M473" s="16" t="s">
        <v>32</v>
      </c>
      <c r="N473" s="16" t="s">
        <v>37</v>
      </c>
      <c r="O473" s="16" t="s">
        <v>33</v>
      </c>
      <c r="P473" s="16" t="s">
        <v>34</v>
      </c>
      <c r="Q473" s="16" t="s">
        <v>35</v>
      </c>
      <c r="R473" s="16" t="str">
        <f>CONCATENATE("X",H473)</f>
        <v>X0</v>
      </c>
      <c r="S473" s="16" t="s">
        <v>36</v>
      </c>
    </row>
    <row r="474" spans="1:19" ht="15.6" x14ac:dyDescent="0.25">
      <c r="A474" s="185">
        <f>IF($E$2="X",0,IF(K475&gt;2,H473,K475))</f>
        <v>0</v>
      </c>
      <c r="B474" s="25"/>
      <c r="C474" s="21" t="str">
        <f>+CONCATENATE(I474," ",G474)</f>
        <v xml:space="preserve">a) </v>
      </c>
      <c r="D474" s="22"/>
      <c r="G474" s="34" t="str">
        <f>IF(J474="FIN","",LOOKUP(I473,DATOS!A:A,DATOS!J:J))</f>
        <v/>
      </c>
      <c r="I474" s="31" t="s">
        <v>53</v>
      </c>
      <c r="J474" s="37" t="str">
        <f>IF(J468="FIN","FIN",IF(J473=J467,"","FIN"))</f>
        <v>FIN</v>
      </c>
      <c r="K474" s="16" t="s">
        <v>5</v>
      </c>
      <c r="L474" s="16">
        <f>IF(M474&gt;0,0,P474)</f>
        <v>0</v>
      </c>
      <c r="M474" s="16">
        <f>IF(P475&gt;0,1,0)</f>
        <v>0</v>
      </c>
      <c r="N474" s="16">
        <f>IF(M474=1,-1/COUNTA(Q474:Q477),0)</f>
        <v>0</v>
      </c>
      <c r="O474" s="16">
        <f>COUNTA(B474:B477)</f>
        <v>0</v>
      </c>
      <c r="P474" s="16">
        <f>COUNTIF(R474:R477,R473)</f>
        <v>0</v>
      </c>
      <c r="Q474" s="17" t="s">
        <v>0</v>
      </c>
      <c r="R474" s="16" t="str">
        <f>CONCATENATE(B474,Q474)</f>
        <v>A</v>
      </c>
      <c r="S474" s="16">
        <f>IF(P474&gt;0,P474+O474,O474*3)</f>
        <v>0</v>
      </c>
    </row>
    <row r="475" spans="1:19" ht="15.6" x14ac:dyDescent="0.25">
      <c r="A475" s="185"/>
      <c r="B475" s="25"/>
      <c r="C475" s="21" t="str">
        <f>+CONCATENATE(I475," ",G475)</f>
        <v xml:space="preserve">b) </v>
      </c>
      <c r="D475" s="22"/>
      <c r="G475" s="34" t="str">
        <f>IF(J474="FIN","",LOOKUP(I473,DATOS!A:A,DATOS!K:K))</f>
        <v/>
      </c>
      <c r="I475" s="31" t="s">
        <v>52</v>
      </c>
      <c r="K475" s="16">
        <f>S474</f>
        <v>0</v>
      </c>
      <c r="L475" s="16"/>
      <c r="M475" s="16"/>
      <c r="N475" s="16"/>
      <c r="O475" s="16"/>
      <c r="P475" s="16">
        <f>O474-P474</f>
        <v>0</v>
      </c>
      <c r="Q475" s="17" t="s">
        <v>1</v>
      </c>
      <c r="R475" s="16" t="str">
        <f>CONCATENATE(B475,Q475)</f>
        <v>B</v>
      </c>
      <c r="S475" s="16"/>
    </row>
    <row r="476" spans="1:19" ht="15.6" x14ac:dyDescent="0.25">
      <c r="A476" s="185"/>
      <c r="B476" s="25"/>
      <c r="C476" s="21" t="str">
        <f>+CONCATENATE(I476," ",G476)</f>
        <v xml:space="preserve">c) </v>
      </c>
      <c r="D476" s="22"/>
      <c r="G476" s="34" t="str">
        <f>IF(J474="FIN","",LOOKUP(I473,DATOS!A:A,DATOS!L:L))</f>
        <v/>
      </c>
      <c r="I476" s="31" t="s">
        <v>51</v>
      </c>
      <c r="K476" s="16"/>
      <c r="L476" s="16"/>
      <c r="M476" s="16"/>
      <c r="N476" s="16"/>
      <c r="O476" s="16"/>
      <c r="P476" s="16"/>
      <c r="Q476" s="17" t="s">
        <v>2</v>
      </c>
      <c r="R476" s="16" t="str">
        <f>CONCATENATE(B476,Q476)</f>
        <v>C</v>
      </c>
      <c r="S476" s="16"/>
    </row>
    <row r="477" spans="1:19" ht="15.6" x14ac:dyDescent="0.25">
      <c r="A477" s="185"/>
      <c r="B477" s="25"/>
      <c r="C477" s="21" t="str">
        <f>+CONCATENATE(I477," ",G477)</f>
        <v xml:space="preserve">d) </v>
      </c>
      <c r="D477" s="22"/>
      <c r="G477" s="34" t="str">
        <f>IF(J474="FIN","",LOOKUP(I473,DATOS!A:A,DATOS!M:M))</f>
        <v/>
      </c>
      <c r="I477" s="31" t="s">
        <v>43</v>
      </c>
      <c r="K477" s="16"/>
      <c r="L477" s="16"/>
      <c r="M477" s="16"/>
      <c r="N477" s="16"/>
      <c r="O477" s="16"/>
      <c r="P477" s="16"/>
      <c r="Q477" s="17" t="s">
        <v>3</v>
      </c>
      <c r="R477" s="16" t="str">
        <f>CONCATENATE(B477,Q477)</f>
        <v>D</v>
      </c>
      <c r="S477" s="16"/>
    </row>
    <row r="478" spans="1:19" ht="15.6" x14ac:dyDescent="0.25">
      <c r="A478" s="9"/>
      <c r="B478" s="26"/>
      <c r="C478" s="23"/>
      <c r="D478" s="24"/>
      <c r="J478" s="15"/>
    </row>
    <row r="479" spans="1:19" ht="15.6" x14ac:dyDescent="0.25">
      <c r="A479" s="9"/>
      <c r="B479" s="27"/>
      <c r="C479" s="19" t="str">
        <f>+CONCATENATE(K479,".- ",G479)</f>
        <v xml:space="preserve">80.- </v>
      </c>
      <c r="D479" s="20"/>
      <c r="E479" s="9"/>
      <c r="F479" s="9"/>
      <c r="G479" s="36" t="str">
        <f>IF(J480="FIN","",LOOKUP(I479,DATOS!A:A,DATOS!G:G))</f>
        <v/>
      </c>
      <c r="H479" s="36">
        <f>IF(J480="FIN",0,LOOKUP(I479,DATOS!A:A,DATOS!N:N))</f>
        <v>0</v>
      </c>
      <c r="I479" s="31">
        <f>+I473+1</f>
        <v>352</v>
      </c>
      <c r="J479" s="56">
        <f>IF(LOOKUP(I479,DATOS!A:A,DATOS!C:C)=0,J473,(LOOKUP(I479,DATOS!A:A,DATOS!C:C)))</f>
        <v>6</v>
      </c>
      <c r="K479" s="18">
        <f>+K473+1</f>
        <v>80</v>
      </c>
      <c r="L479" s="16" t="s">
        <v>31</v>
      </c>
      <c r="M479" s="16" t="s">
        <v>32</v>
      </c>
      <c r="N479" s="16" t="s">
        <v>37</v>
      </c>
      <c r="O479" s="16" t="s">
        <v>33</v>
      </c>
      <c r="P479" s="16" t="s">
        <v>34</v>
      </c>
      <c r="Q479" s="16" t="s">
        <v>35</v>
      </c>
      <c r="R479" s="16" t="str">
        <f>CONCATENATE("X",H479)</f>
        <v>X0</v>
      </c>
      <c r="S479" s="16" t="s">
        <v>36</v>
      </c>
    </row>
    <row r="480" spans="1:19" ht="15.6" x14ac:dyDescent="0.25">
      <c r="A480" s="185">
        <f>IF($E$2="X",0,IF(K481&gt;2,H479,K481))</f>
        <v>0</v>
      </c>
      <c r="B480" s="25"/>
      <c r="C480" s="21" t="str">
        <f>+CONCATENATE(I480," ",G480)</f>
        <v xml:space="preserve">a) </v>
      </c>
      <c r="D480" s="22"/>
      <c r="G480" s="34" t="str">
        <f>IF(J480="FIN","",LOOKUP(I479,DATOS!A:A,DATOS!J:J))</f>
        <v/>
      </c>
      <c r="I480" s="31" t="s">
        <v>53</v>
      </c>
      <c r="J480" s="37" t="str">
        <f>IF(J474="FIN","FIN",IF(J479=J473,"","FIN"))</f>
        <v>FIN</v>
      </c>
      <c r="K480" s="16" t="s">
        <v>5</v>
      </c>
      <c r="L480" s="16">
        <f>IF(M480&gt;0,0,P480)</f>
        <v>0</v>
      </c>
      <c r="M480" s="16">
        <f>IF(P481&gt;0,1,0)</f>
        <v>0</v>
      </c>
      <c r="N480" s="16">
        <f>IF(M480=1,-1/COUNTA(Q480:Q483),0)</f>
        <v>0</v>
      </c>
      <c r="O480" s="16">
        <f>COUNTA(B480:B483)</f>
        <v>0</v>
      </c>
      <c r="P480" s="16">
        <f>COUNTIF(R480:R483,R479)</f>
        <v>0</v>
      </c>
      <c r="Q480" s="17" t="s">
        <v>0</v>
      </c>
      <c r="R480" s="16" t="str">
        <f>CONCATENATE(B480,Q480)</f>
        <v>A</v>
      </c>
      <c r="S480" s="16">
        <f>IF(P480&gt;0,P480+O480,O480*3)</f>
        <v>0</v>
      </c>
    </row>
    <row r="481" spans="1:19" ht="15.6" x14ac:dyDescent="0.25">
      <c r="A481" s="185"/>
      <c r="B481" s="25"/>
      <c r="C481" s="21" t="str">
        <f>+CONCATENATE(I481," ",G481)</f>
        <v xml:space="preserve">b) </v>
      </c>
      <c r="D481" s="22"/>
      <c r="G481" s="34" t="str">
        <f>IF(J480="FIN","",LOOKUP(I479,DATOS!A:A,DATOS!K:K))</f>
        <v/>
      </c>
      <c r="I481" s="31" t="s">
        <v>52</v>
      </c>
      <c r="K481" s="16">
        <f>S480</f>
        <v>0</v>
      </c>
      <c r="L481" s="16"/>
      <c r="M481" s="16"/>
      <c r="N481" s="16"/>
      <c r="O481" s="16"/>
      <c r="P481" s="16">
        <f>O480-P480</f>
        <v>0</v>
      </c>
      <c r="Q481" s="17" t="s">
        <v>1</v>
      </c>
      <c r="R481" s="16" t="str">
        <f>CONCATENATE(B481,Q481)</f>
        <v>B</v>
      </c>
      <c r="S481" s="16"/>
    </row>
    <row r="482" spans="1:19" ht="15.6" x14ac:dyDescent="0.25">
      <c r="A482" s="185"/>
      <c r="B482" s="25"/>
      <c r="C482" s="21" t="str">
        <f>+CONCATENATE(I482," ",G482)</f>
        <v xml:space="preserve">c) </v>
      </c>
      <c r="D482" s="22"/>
      <c r="G482" s="34" t="str">
        <f>IF(J480="FIN","",LOOKUP(I479,DATOS!A:A,DATOS!L:L))</f>
        <v/>
      </c>
      <c r="I482" s="31" t="s">
        <v>51</v>
      </c>
      <c r="K482" s="16"/>
      <c r="L482" s="16"/>
      <c r="M482" s="16"/>
      <c r="N482" s="16"/>
      <c r="O482" s="16"/>
      <c r="P482" s="16"/>
      <c r="Q482" s="17" t="s">
        <v>2</v>
      </c>
      <c r="R482" s="16" t="str">
        <f>CONCATENATE(B482,Q482)</f>
        <v>C</v>
      </c>
      <c r="S482" s="16"/>
    </row>
    <row r="483" spans="1:19" ht="15.6" x14ac:dyDescent="0.25">
      <c r="A483" s="185"/>
      <c r="B483" s="25"/>
      <c r="C483" s="21" t="str">
        <f>+CONCATENATE(I483," ",G483)</f>
        <v xml:space="preserve">d) </v>
      </c>
      <c r="D483" s="22"/>
      <c r="G483" s="34" t="str">
        <f>IF(J480="FIN","",LOOKUP(I479,DATOS!A:A,DATOS!M:M))</f>
        <v/>
      </c>
      <c r="I483" s="31" t="s">
        <v>43</v>
      </c>
      <c r="K483" s="16"/>
      <c r="L483" s="16"/>
      <c r="M483" s="16"/>
      <c r="N483" s="16"/>
      <c r="O483" s="16"/>
      <c r="P483" s="16"/>
      <c r="Q483" s="17" t="s">
        <v>3</v>
      </c>
      <c r="R483" s="16" t="str">
        <f>CONCATENATE(B483,Q483)</f>
        <v>D</v>
      </c>
      <c r="S483" s="16"/>
    </row>
    <row r="484" spans="1:19" ht="15.6" x14ac:dyDescent="0.25">
      <c r="A484" s="9"/>
      <c r="B484" s="26"/>
      <c r="C484" s="23"/>
      <c r="D484" s="24"/>
      <c r="J484" s="15"/>
    </row>
    <row r="485" spans="1:19" ht="15.6" x14ac:dyDescent="0.25">
      <c r="A485" s="9"/>
      <c r="B485" s="27"/>
      <c r="C485" s="19" t="str">
        <f>+CONCATENATE(K485,".- ",G485)</f>
        <v xml:space="preserve">81.- </v>
      </c>
      <c r="D485" s="20"/>
      <c r="E485" s="9"/>
      <c r="F485" s="9"/>
      <c r="G485" s="36" t="str">
        <f>IF(J486="FIN","",LOOKUP(I485,DATOS!A:A,DATOS!G:G))</f>
        <v/>
      </c>
      <c r="H485" s="36">
        <f>IF(J486="FIN",0,LOOKUP(I485,DATOS!A:A,DATOS!N:N))</f>
        <v>0</v>
      </c>
      <c r="I485" s="31">
        <f>+I479+1</f>
        <v>353</v>
      </c>
      <c r="J485" s="56">
        <f>IF(LOOKUP(I485,DATOS!A:A,DATOS!C:C)=0,J479,(LOOKUP(I485,DATOS!A:A,DATOS!C:C)))</f>
        <v>6</v>
      </c>
      <c r="K485" s="18">
        <f>+K479+1</f>
        <v>81</v>
      </c>
      <c r="L485" s="16" t="s">
        <v>31</v>
      </c>
      <c r="M485" s="16" t="s">
        <v>32</v>
      </c>
      <c r="N485" s="16" t="s">
        <v>37</v>
      </c>
      <c r="O485" s="16" t="s">
        <v>33</v>
      </c>
      <c r="P485" s="16" t="s">
        <v>34</v>
      </c>
      <c r="Q485" s="16" t="s">
        <v>35</v>
      </c>
      <c r="R485" s="16" t="str">
        <f>CONCATENATE("X",H485)</f>
        <v>X0</v>
      </c>
      <c r="S485" s="16" t="s">
        <v>36</v>
      </c>
    </row>
    <row r="486" spans="1:19" ht="15.6" x14ac:dyDescent="0.25">
      <c r="A486" s="185">
        <f>IF($E$2="X",0,IF(K487&gt;2,H485,K487))</f>
        <v>0</v>
      </c>
      <c r="B486" s="25"/>
      <c r="C486" s="21" t="str">
        <f>+CONCATENATE(I486," ",G486)</f>
        <v xml:space="preserve">a) </v>
      </c>
      <c r="D486" s="22"/>
      <c r="G486" s="34" t="str">
        <f>IF(J486="FIN","",LOOKUP(I485,DATOS!A:A,DATOS!J:J))</f>
        <v/>
      </c>
      <c r="I486" s="31" t="s">
        <v>53</v>
      </c>
      <c r="J486" s="37" t="str">
        <f>IF(J480="FIN","FIN",IF(J485=J479,"","FIN"))</f>
        <v>FIN</v>
      </c>
      <c r="K486" s="16" t="s">
        <v>5</v>
      </c>
      <c r="L486" s="16">
        <f>IF(M486&gt;0,0,P486)</f>
        <v>0</v>
      </c>
      <c r="M486" s="16">
        <f>IF(P487&gt;0,1,0)</f>
        <v>0</v>
      </c>
      <c r="N486" s="16">
        <f>IF(M486=1,-1/COUNTA(Q486:Q489),0)</f>
        <v>0</v>
      </c>
      <c r="O486" s="16">
        <f>COUNTA(B486:B489)</f>
        <v>0</v>
      </c>
      <c r="P486" s="16">
        <f>COUNTIF(R486:R489,R485)</f>
        <v>0</v>
      </c>
      <c r="Q486" s="17" t="s">
        <v>0</v>
      </c>
      <c r="R486" s="16" t="str">
        <f>CONCATENATE(B486,Q486)</f>
        <v>A</v>
      </c>
      <c r="S486" s="16">
        <f>IF(P486&gt;0,P486+O486,O486*3)</f>
        <v>0</v>
      </c>
    </row>
    <row r="487" spans="1:19" ht="15.6" x14ac:dyDescent="0.25">
      <c r="A487" s="185"/>
      <c r="B487" s="25"/>
      <c r="C487" s="21" t="str">
        <f>+CONCATENATE(I487," ",G487)</f>
        <v xml:space="preserve">b) </v>
      </c>
      <c r="D487" s="22"/>
      <c r="G487" s="34" t="str">
        <f>IF(J486="FIN","",LOOKUP(I485,DATOS!A:A,DATOS!K:K))</f>
        <v/>
      </c>
      <c r="I487" s="31" t="s">
        <v>52</v>
      </c>
      <c r="K487" s="16">
        <f>S486</f>
        <v>0</v>
      </c>
      <c r="L487" s="16"/>
      <c r="M487" s="16"/>
      <c r="N487" s="16"/>
      <c r="O487" s="16"/>
      <c r="P487" s="16">
        <f>O486-P486</f>
        <v>0</v>
      </c>
      <c r="Q487" s="17" t="s">
        <v>1</v>
      </c>
      <c r="R487" s="16" t="str">
        <f>CONCATENATE(B487,Q487)</f>
        <v>B</v>
      </c>
      <c r="S487" s="16"/>
    </row>
    <row r="488" spans="1:19" ht="15.6" x14ac:dyDescent="0.25">
      <c r="A488" s="185"/>
      <c r="B488" s="25"/>
      <c r="C488" s="21" t="str">
        <f>+CONCATENATE(I488," ",G488)</f>
        <v xml:space="preserve">c) </v>
      </c>
      <c r="D488" s="22"/>
      <c r="G488" s="34" t="str">
        <f>IF(J486="FIN","",LOOKUP(I485,DATOS!A:A,DATOS!L:L))</f>
        <v/>
      </c>
      <c r="I488" s="31" t="s">
        <v>51</v>
      </c>
      <c r="K488" s="16"/>
      <c r="L488" s="16"/>
      <c r="M488" s="16"/>
      <c r="N488" s="16"/>
      <c r="O488" s="16"/>
      <c r="P488" s="16"/>
      <c r="Q488" s="17" t="s">
        <v>2</v>
      </c>
      <c r="R488" s="16" t="str">
        <f>CONCATENATE(B488,Q488)</f>
        <v>C</v>
      </c>
      <c r="S488" s="16"/>
    </row>
    <row r="489" spans="1:19" ht="15.6" x14ac:dyDescent="0.25">
      <c r="A489" s="185"/>
      <c r="B489" s="25"/>
      <c r="C489" s="21" t="str">
        <f>+CONCATENATE(I489," ",G489)</f>
        <v xml:space="preserve">d) </v>
      </c>
      <c r="D489" s="22"/>
      <c r="G489" s="34" t="str">
        <f>IF(J486="FIN","",LOOKUP(I485,DATOS!A:A,DATOS!M:M))</f>
        <v/>
      </c>
      <c r="I489" s="31" t="s">
        <v>43</v>
      </c>
      <c r="K489" s="16"/>
      <c r="L489" s="16"/>
      <c r="M489" s="16"/>
      <c r="N489" s="16"/>
      <c r="O489" s="16"/>
      <c r="P489" s="16"/>
      <c r="Q489" s="17" t="s">
        <v>3</v>
      </c>
      <c r="R489" s="16" t="str">
        <f>CONCATENATE(B489,Q489)</f>
        <v>D</v>
      </c>
      <c r="S489" s="16"/>
    </row>
    <row r="490" spans="1:19" ht="15.6" x14ac:dyDescent="0.25">
      <c r="A490" s="9"/>
      <c r="B490" s="26"/>
      <c r="C490" s="23"/>
      <c r="D490" s="24"/>
      <c r="J490" s="15"/>
    </row>
    <row r="491" spans="1:19" ht="15.6" x14ac:dyDescent="0.25">
      <c r="A491" s="9"/>
      <c r="B491" s="27"/>
      <c r="C491" s="19" t="str">
        <f>+CONCATENATE(K491,".- ",G491)</f>
        <v xml:space="preserve">82.- </v>
      </c>
      <c r="D491" s="20"/>
      <c r="E491" s="9"/>
      <c r="F491" s="9"/>
      <c r="G491" s="36" t="str">
        <f>IF(J492="FIN","",LOOKUP(I491,DATOS!A:A,DATOS!G:G))</f>
        <v/>
      </c>
      <c r="H491" s="36">
        <f>IF(J492="FIN",0,LOOKUP(I491,DATOS!A:A,DATOS!N:N))</f>
        <v>0</v>
      </c>
      <c r="I491" s="31">
        <f>+I485+1</f>
        <v>354</v>
      </c>
      <c r="J491" s="56">
        <f>IF(LOOKUP(I491,DATOS!A:A,DATOS!C:C)=0,J485,(LOOKUP(I491,DATOS!A:A,DATOS!C:C)))</f>
        <v>6</v>
      </c>
      <c r="K491" s="18">
        <f>+K485+1</f>
        <v>82</v>
      </c>
      <c r="L491" s="16" t="s">
        <v>31</v>
      </c>
      <c r="M491" s="16" t="s">
        <v>32</v>
      </c>
      <c r="N491" s="16" t="s">
        <v>37</v>
      </c>
      <c r="O491" s="16" t="s">
        <v>33</v>
      </c>
      <c r="P491" s="16" t="s">
        <v>34</v>
      </c>
      <c r="Q491" s="16" t="s">
        <v>35</v>
      </c>
      <c r="R491" s="16" t="str">
        <f>CONCATENATE("X",H491)</f>
        <v>X0</v>
      </c>
      <c r="S491" s="16" t="s">
        <v>36</v>
      </c>
    </row>
    <row r="492" spans="1:19" ht="15.6" x14ac:dyDescent="0.25">
      <c r="A492" s="185">
        <f>IF($E$2="X",0,IF(K493&gt;2,H491,K493))</f>
        <v>0</v>
      </c>
      <c r="B492" s="25"/>
      <c r="C492" s="21" t="str">
        <f>+CONCATENATE(I492," ",G492)</f>
        <v xml:space="preserve">a) </v>
      </c>
      <c r="D492" s="22"/>
      <c r="G492" s="34" t="str">
        <f>IF(J492="FIN","",LOOKUP(I491,DATOS!A:A,DATOS!J:J))</f>
        <v/>
      </c>
      <c r="I492" s="31" t="s">
        <v>53</v>
      </c>
      <c r="J492" s="37" t="str">
        <f>IF(J486="FIN","FIN",IF(J491=J485,"","FIN"))</f>
        <v>FIN</v>
      </c>
      <c r="K492" s="16" t="s">
        <v>5</v>
      </c>
      <c r="L492" s="16">
        <f>IF(M492&gt;0,0,P492)</f>
        <v>0</v>
      </c>
      <c r="M492" s="16">
        <f>IF(P493&gt;0,1,0)</f>
        <v>0</v>
      </c>
      <c r="N492" s="16">
        <f>IF(M492=1,-1/COUNTA(Q492:Q495),0)</f>
        <v>0</v>
      </c>
      <c r="O492" s="16">
        <f>COUNTA(B492:B495)</f>
        <v>0</v>
      </c>
      <c r="P492" s="16">
        <f>COUNTIF(R492:R495,R491)</f>
        <v>0</v>
      </c>
      <c r="Q492" s="17" t="s">
        <v>0</v>
      </c>
      <c r="R492" s="16" t="str">
        <f>CONCATENATE(B492,Q492)</f>
        <v>A</v>
      </c>
      <c r="S492" s="16">
        <f>IF(P492&gt;0,P492+O492,O492*3)</f>
        <v>0</v>
      </c>
    </row>
    <row r="493" spans="1:19" ht="15.6" x14ac:dyDescent="0.25">
      <c r="A493" s="185"/>
      <c r="B493" s="25"/>
      <c r="C493" s="21" t="str">
        <f>+CONCATENATE(I493," ",G493)</f>
        <v xml:space="preserve">b) </v>
      </c>
      <c r="D493" s="22"/>
      <c r="G493" s="34" t="str">
        <f>IF(J492="FIN","",LOOKUP(I491,DATOS!A:A,DATOS!K:K))</f>
        <v/>
      </c>
      <c r="I493" s="31" t="s">
        <v>52</v>
      </c>
      <c r="K493" s="16">
        <f>S492</f>
        <v>0</v>
      </c>
      <c r="L493" s="16"/>
      <c r="M493" s="16"/>
      <c r="N493" s="16"/>
      <c r="O493" s="16"/>
      <c r="P493" s="16">
        <f>O492-P492</f>
        <v>0</v>
      </c>
      <c r="Q493" s="17" t="s">
        <v>1</v>
      </c>
      <c r="R493" s="16" t="str">
        <f>CONCATENATE(B493,Q493)</f>
        <v>B</v>
      </c>
      <c r="S493" s="16"/>
    </row>
    <row r="494" spans="1:19" ht="15.6" x14ac:dyDescent="0.25">
      <c r="A494" s="185"/>
      <c r="B494" s="25"/>
      <c r="C494" s="21" t="str">
        <f>+CONCATENATE(I494," ",G494)</f>
        <v xml:space="preserve">c) </v>
      </c>
      <c r="D494" s="22"/>
      <c r="G494" s="34" t="str">
        <f>IF(J492="FIN","",LOOKUP(I491,DATOS!A:A,DATOS!L:L))</f>
        <v/>
      </c>
      <c r="I494" s="31" t="s">
        <v>51</v>
      </c>
      <c r="K494" s="16"/>
      <c r="L494" s="16"/>
      <c r="M494" s="16"/>
      <c r="N494" s="16"/>
      <c r="O494" s="16"/>
      <c r="P494" s="16"/>
      <c r="Q494" s="17" t="s">
        <v>2</v>
      </c>
      <c r="R494" s="16" t="str">
        <f>CONCATENATE(B494,Q494)</f>
        <v>C</v>
      </c>
      <c r="S494" s="16"/>
    </row>
    <row r="495" spans="1:19" ht="15.6" x14ac:dyDescent="0.25">
      <c r="A495" s="185"/>
      <c r="B495" s="25"/>
      <c r="C495" s="21" t="str">
        <f>+CONCATENATE(I495," ",G495)</f>
        <v xml:space="preserve">d) </v>
      </c>
      <c r="D495" s="22"/>
      <c r="G495" s="34" t="str">
        <f>IF(J492="FIN","",LOOKUP(I491,DATOS!A:A,DATOS!M:M))</f>
        <v/>
      </c>
      <c r="I495" s="31" t="s">
        <v>43</v>
      </c>
      <c r="K495" s="16"/>
      <c r="L495" s="16"/>
      <c r="M495" s="16"/>
      <c r="N495" s="16"/>
      <c r="O495" s="16"/>
      <c r="P495" s="16"/>
      <c r="Q495" s="17" t="s">
        <v>3</v>
      </c>
      <c r="R495" s="16" t="str">
        <f>CONCATENATE(B495,Q495)</f>
        <v>D</v>
      </c>
      <c r="S495" s="16"/>
    </row>
    <row r="496" spans="1:19" ht="15.6" x14ac:dyDescent="0.25">
      <c r="A496" s="9"/>
      <c r="B496" s="26"/>
      <c r="C496" s="23"/>
      <c r="D496" s="24"/>
      <c r="J496" s="15"/>
    </row>
    <row r="497" spans="1:19" ht="15.6" x14ac:dyDescent="0.25">
      <c r="A497" s="9"/>
      <c r="B497" s="27"/>
      <c r="C497" s="19" t="str">
        <f>+CONCATENATE(K497,".- ",G497)</f>
        <v xml:space="preserve">83.- </v>
      </c>
      <c r="D497" s="20"/>
      <c r="E497" s="9"/>
      <c r="F497" s="9"/>
      <c r="G497" s="36" t="str">
        <f>IF(J498="FIN","",LOOKUP(I497,DATOS!A:A,DATOS!G:G))</f>
        <v/>
      </c>
      <c r="H497" s="36">
        <f>IF(J498="FIN",0,LOOKUP(I497,DATOS!A:A,DATOS!N:N))</f>
        <v>0</v>
      </c>
      <c r="I497" s="31">
        <f>+I491+1</f>
        <v>355</v>
      </c>
      <c r="J497" s="56">
        <f>IF(LOOKUP(I497,DATOS!A:A,DATOS!C:C)=0,J491,(LOOKUP(I497,DATOS!A:A,DATOS!C:C)))</f>
        <v>6</v>
      </c>
      <c r="K497" s="18">
        <f>+K491+1</f>
        <v>83</v>
      </c>
      <c r="L497" s="16" t="s">
        <v>31</v>
      </c>
      <c r="M497" s="16" t="s">
        <v>32</v>
      </c>
      <c r="N497" s="16" t="s">
        <v>37</v>
      </c>
      <c r="O497" s="16" t="s">
        <v>33</v>
      </c>
      <c r="P497" s="16" t="s">
        <v>34</v>
      </c>
      <c r="Q497" s="16" t="s">
        <v>35</v>
      </c>
      <c r="R497" s="16" t="str">
        <f>CONCATENATE("X",H497)</f>
        <v>X0</v>
      </c>
      <c r="S497" s="16" t="s">
        <v>36</v>
      </c>
    </row>
    <row r="498" spans="1:19" ht="15.6" x14ac:dyDescent="0.25">
      <c r="A498" s="185">
        <f>IF($E$2="X",0,IF(K499&gt;2,H497,K499))</f>
        <v>0</v>
      </c>
      <c r="B498" s="25"/>
      <c r="C498" s="21" t="str">
        <f>+CONCATENATE(I498," ",G498)</f>
        <v xml:space="preserve">a) </v>
      </c>
      <c r="D498" s="22"/>
      <c r="G498" s="34" t="str">
        <f>IF(J498="FIN","",LOOKUP(I497,DATOS!A:A,DATOS!J:J))</f>
        <v/>
      </c>
      <c r="I498" s="31" t="s">
        <v>53</v>
      </c>
      <c r="J498" s="37" t="str">
        <f>IF(J492="FIN","FIN",IF(J497=J491,"","FIN"))</f>
        <v>FIN</v>
      </c>
      <c r="K498" s="16" t="s">
        <v>5</v>
      </c>
      <c r="L498" s="16">
        <f>IF(M498&gt;0,0,P498)</f>
        <v>0</v>
      </c>
      <c r="M498" s="16">
        <f>IF(P499&gt;0,1,0)</f>
        <v>0</v>
      </c>
      <c r="N498" s="16">
        <f>IF(M498=1,-1/COUNTA(Q498:Q501),0)</f>
        <v>0</v>
      </c>
      <c r="O498" s="16">
        <f>COUNTA(B498:B501)</f>
        <v>0</v>
      </c>
      <c r="P498" s="16">
        <f>COUNTIF(R498:R501,R497)</f>
        <v>0</v>
      </c>
      <c r="Q498" s="17" t="s">
        <v>0</v>
      </c>
      <c r="R498" s="16" t="str">
        <f>CONCATENATE(B498,Q498)</f>
        <v>A</v>
      </c>
      <c r="S498" s="16">
        <f>IF(P498&gt;0,P498+O498,O498*3)</f>
        <v>0</v>
      </c>
    </row>
    <row r="499" spans="1:19" ht="15.6" x14ac:dyDescent="0.25">
      <c r="A499" s="185"/>
      <c r="B499" s="25"/>
      <c r="C499" s="21" t="str">
        <f>+CONCATENATE(I499," ",G499)</f>
        <v xml:space="preserve">b) </v>
      </c>
      <c r="D499" s="22"/>
      <c r="G499" s="34" t="str">
        <f>IF(J498="FIN","",LOOKUP(I497,DATOS!A:A,DATOS!K:K))</f>
        <v/>
      </c>
      <c r="I499" s="31" t="s">
        <v>52</v>
      </c>
      <c r="K499" s="16">
        <f>S498</f>
        <v>0</v>
      </c>
      <c r="L499" s="16"/>
      <c r="M499" s="16"/>
      <c r="N499" s="16"/>
      <c r="O499" s="16"/>
      <c r="P499" s="16">
        <f>O498-P498</f>
        <v>0</v>
      </c>
      <c r="Q499" s="17" t="s">
        <v>1</v>
      </c>
      <c r="R499" s="16" t="str">
        <f>CONCATENATE(B499,Q499)</f>
        <v>B</v>
      </c>
      <c r="S499" s="16"/>
    </row>
    <row r="500" spans="1:19" ht="15.6" x14ac:dyDescent="0.25">
      <c r="A500" s="185"/>
      <c r="B500" s="25"/>
      <c r="C500" s="21" t="str">
        <f>+CONCATENATE(I500," ",G500)</f>
        <v xml:space="preserve">c) </v>
      </c>
      <c r="D500" s="22"/>
      <c r="G500" s="34" t="str">
        <f>IF(J498="FIN","",LOOKUP(I497,DATOS!A:A,DATOS!L:L))</f>
        <v/>
      </c>
      <c r="I500" s="31" t="s">
        <v>51</v>
      </c>
      <c r="K500" s="16"/>
      <c r="L500" s="16"/>
      <c r="M500" s="16"/>
      <c r="N500" s="16"/>
      <c r="O500" s="16"/>
      <c r="P500" s="16"/>
      <c r="Q500" s="17" t="s">
        <v>2</v>
      </c>
      <c r="R500" s="16" t="str">
        <f>CONCATENATE(B500,Q500)</f>
        <v>C</v>
      </c>
      <c r="S500" s="16"/>
    </row>
    <row r="501" spans="1:19" ht="15.6" x14ac:dyDescent="0.25">
      <c r="A501" s="185"/>
      <c r="B501" s="25"/>
      <c r="C501" s="21" t="str">
        <f>+CONCATENATE(I501," ",G501)</f>
        <v xml:space="preserve">d) </v>
      </c>
      <c r="D501" s="22"/>
      <c r="G501" s="34" t="str">
        <f>IF(J498="FIN","",LOOKUP(I497,DATOS!A:A,DATOS!M:M))</f>
        <v/>
      </c>
      <c r="I501" s="31" t="s">
        <v>43</v>
      </c>
      <c r="K501" s="16"/>
      <c r="L501" s="16"/>
      <c r="M501" s="16"/>
      <c r="N501" s="16"/>
      <c r="O501" s="16"/>
      <c r="P501" s="16"/>
      <c r="Q501" s="17" t="s">
        <v>3</v>
      </c>
      <c r="R501" s="16" t="str">
        <f>CONCATENATE(B501,Q501)</f>
        <v>D</v>
      </c>
      <c r="S501" s="16"/>
    </row>
    <row r="502" spans="1:19" ht="15.6" x14ac:dyDescent="0.25">
      <c r="A502" s="9"/>
      <c r="B502" s="26"/>
      <c r="C502" s="23"/>
      <c r="D502" s="24"/>
      <c r="J502" s="15"/>
    </row>
    <row r="503" spans="1:19" ht="15.6" x14ac:dyDescent="0.25">
      <c r="A503" s="9"/>
      <c r="B503" s="27"/>
      <c r="C503" s="19" t="str">
        <f>+CONCATENATE(K503,".- ",G503)</f>
        <v xml:space="preserve">84.- </v>
      </c>
      <c r="D503" s="20"/>
      <c r="E503" s="9"/>
      <c r="F503" s="9"/>
      <c r="G503" s="36" t="str">
        <f>IF(J504="FIN","",LOOKUP(I503,DATOS!A:A,DATOS!G:G))</f>
        <v/>
      </c>
      <c r="H503" s="36">
        <f>IF(J504="FIN",0,LOOKUP(I503,DATOS!A:A,DATOS!N:N))</f>
        <v>0</v>
      </c>
      <c r="I503" s="31">
        <f>+I497+1</f>
        <v>356</v>
      </c>
      <c r="J503" s="56">
        <f>IF(LOOKUP(I503,DATOS!A:A,DATOS!C:C)=0,J497,(LOOKUP(I503,DATOS!A:A,DATOS!C:C)))</f>
        <v>6</v>
      </c>
      <c r="K503" s="18">
        <f>+K497+1</f>
        <v>84</v>
      </c>
      <c r="L503" s="16" t="s">
        <v>31</v>
      </c>
      <c r="M503" s="16" t="s">
        <v>32</v>
      </c>
      <c r="N503" s="16" t="s">
        <v>37</v>
      </c>
      <c r="O503" s="16" t="s">
        <v>33</v>
      </c>
      <c r="P503" s="16" t="s">
        <v>34</v>
      </c>
      <c r="Q503" s="16" t="s">
        <v>35</v>
      </c>
      <c r="R503" s="16" t="str">
        <f>CONCATENATE("X",H503)</f>
        <v>X0</v>
      </c>
      <c r="S503" s="16" t="s">
        <v>36</v>
      </c>
    </row>
    <row r="504" spans="1:19" ht="15.6" x14ac:dyDescent="0.25">
      <c r="A504" s="185">
        <f>IF($E$2="X",0,IF(K505&gt;2,H503,K505))</f>
        <v>0</v>
      </c>
      <c r="B504" s="25"/>
      <c r="C504" s="21" t="str">
        <f>+CONCATENATE(I504," ",G504)</f>
        <v xml:space="preserve">a) </v>
      </c>
      <c r="D504" s="22"/>
      <c r="G504" s="34" t="str">
        <f>IF(J504="FIN","",LOOKUP(I503,DATOS!A:A,DATOS!J:J))</f>
        <v/>
      </c>
      <c r="I504" s="31" t="s">
        <v>53</v>
      </c>
      <c r="J504" s="37" t="str">
        <f>IF(J498="FIN","FIN",IF(J503=J497,"","FIN"))</f>
        <v>FIN</v>
      </c>
      <c r="K504" s="16" t="s">
        <v>5</v>
      </c>
      <c r="L504" s="16">
        <f>IF(M504&gt;0,0,P504)</f>
        <v>0</v>
      </c>
      <c r="M504" s="16">
        <f>IF(P505&gt;0,1,0)</f>
        <v>0</v>
      </c>
      <c r="N504" s="16">
        <f>IF(M504=1,-1/COUNTA(Q504:Q507),0)</f>
        <v>0</v>
      </c>
      <c r="O504" s="16">
        <f>COUNTA(B504:B507)</f>
        <v>0</v>
      </c>
      <c r="P504" s="16">
        <f>COUNTIF(R504:R507,R503)</f>
        <v>0</v>
      </c>
      <c r="Q504" s="17" t="s">
        <v>0</v>
      </c>
      <c r="R504" s="16" t="str">
        <f>CONCATENATE(B504,Q504)</f>
        <v>A</v>
      </c>
      <c r="S504" s="16">
        <f>IF(P504&gt;0,P504+O504,O504*3)</f>
        <v>0</v>
      </c>
    </row>
    <row r="505" spans="1:19" ht="15.6" x14ac:dyDescent="0.25">
      <c r="A505" s="185"/>
      <c r="B505" s="25"/>
      <c r="C505" s="21" t="str">
        <f>+CONCATENATE(I505," ",G505)</f>
        <v xml:space="preserve">b) </v>
      </c>
      <c r="D505" s="22"/>
      <c r="G505" s="34" t="str">
        <f>IF(J504="FIN","",LOOKUP(I503,DATOS!A:A,DATOS!K:K))</f>
        <v/>
      </c>
      <c r="I505" s="31" t="s">
        <v>52</v>
      </c>
      <c r="K505" s="16">
        <f>S504</f>
        <v>0</v>
      </c>
      <c r="L505" s="16"/>
      <c r="M505" s="16"/>
      <c r="N505" s="16"/>
      <c r="O505" s="16"/>
      <c r="P505" s="16">
        <f>O504-P504</f>
        <v>0</v>
      </c>
      <c r="Q505" s="17" t="s">
        <v>1</v>
      </c>
      <c r="R505" s="16" t="str">
        <f>CONCATENATE(B505,Q505)</f>
        <v>B</v>
      </c>
      <c r="S505" s="16"/>
    </row>
    <row r="506" spans="1:19" ht="15.6" x14ac:dyDescent="0.25">
      <c r="A506" s="185"/>
      <c r="B506" s="25"/>
      <c r="C506" s="21" t="str">
        <f>+CONCATENATE(I506," ",G506)</f>
        <v xml:space="preserve">c) </v>
      </c>
      <c r="D506" s="22"/>
      <c r="G506" s="34" t="str">
        <f>IF(J504="FIN","",LOOKUP(I503,DATOS!A:A,DATOS!L:L))</f>
        <v/>
      </c>
      <c r="I506" s="31" t="s">
        <v>51</v>
      </c>
      <c r="K506" s="16"/>
      <c r="L506" s="16"/>
      <c r="M506" s="16"/>
      <c r="N506" s="16"/>
      <c r="O506" s="16"/>
      <c r="P506" s="16"/>
      <c r="Q506" s="17" t="s">
        <v>2</v>
      </c>
      <c r="R506" s="16" t="str">
        <f>CONCATENATE(B506,Q506)</f>
        <v>C</v>
      </c>
      <c r="S506" s="16"/>
    </row>
    <row r="507" spans="1:19" ht="15.6" x14ac:dyDescent="0.25">
      <c r="A507" s="185"/>
      <c r="B507" s="25"/>
      <c r="C507" s="21" t="str">
        <f>+CONCATENATE(I507," ",G507)</f>
        <v xml:space="preserve">d) </v>
      </c>
      <c r="D507" s="22"/>
      <c r="G507" s="34" t="str">
        <f>IF(J504="FIN","",LOOKUP(I503,DATOS!A:A,DATOS!M:M))</f>
        <v/>
      </c>
      <c r="I507" s="31" t="s">
        <v>43</v>
      </c>
      <c r="K507" s="16"/>
      <c r="L507" s="16"/>
      <c r="M507" s="16"/>
      <c r="N507" s="16"/>
      <c r="O507" s="16"/>
      <c r="P507" s="16"/>
      <c r="Q507" s="17" t="s">
        <v>3</v>
      </c>
      <c r="R507" s="16" t="str">
        <f>CONCATENATE(B507,Q507)</f>
        <v>D</v>
      </c>
      <c r="S507" s="16"/>
    </row>
    <row r="508" spans="1:19" ht="15.6" x14ac:dyDescent="0.25">
      <c r="A508" s="9"/>
      <c r="B508" s="26"/>
      <c r="C508" s="23"/>
      <c r="D508" s="24"/>
      <c r="J508" s="15"/>
    </row>
    <row r="509" spans="1:19" ht="15.6" x14ac:dyDescent="0.25">
      <c r="A509" s="9"/>
      <c r="B509" s="27"/>
      <c r="C509" s="19" t="str">
        <f>+CONCATENATE(K509,".- ",G509)</f>
        <v xml:space="preserve">85.- </v>
      </c>
      <c r="D509" s="20"/>
      <c r="E509" s="9"/>
      <c r="F509" s="9"/>
      <c r="G509" s="36" t="str">
        <f>IF(J510="FIN","",LOOKUP(I509,DATOS!A:A,DATOS!G:G))</f>
        <v/>
      </c>
      <c r="H509" s="36">
        <f>IF(J510="FIN",0,LOOKUP(I509,DATOS!A:A,DATOS!N:N))</f>
        <v>0</v>
      </c>
      <c r="I509" s="31">
        <f>+I503+1</f>
        <v>357</v>
      </c>
      <c r="J509" s="56">
        <f>IF(LOOKUP(I509,DATOS!A:A,DATOS!C:C)=0,J503,(LOOKUP(I509,DATOS!A:A,DATOS!C:C)))</f>
        <v>6</v>
      </c>
      <c r="K509" s="18">
        <f>+K503+1</f>
        <v>85</v>
      </c>
      <c r="L509" s="16" t="s">
        <v>31</v>
      </c>
      <c r="M509" s="16" t="s">
        <v>32</v>
      </c>
      <c r="N509" s="16" t="s">
        <v>37</v>
      </c>
      <c r="O509" s="16" t="s">
        <v>33</v>
      </c>
      <c r="P509" s="16" t="s">
        <v>34</v>
      </c>
      <c r="Q509" s="16" t="s">
        <v>35</v>
      </c>
      <c r="R509" s="16" t="str">
        <f>CONCATENATE("X",H509)</f>
        <v>X0</v>
      </c>
      <c r="S509" s="16" t="s">
        <v>36</v>
      </c>
    </row>
    <row r="510" spans="1:19" ht="15.6" x14ac:dyDescent="0.25">
      <c r="A510" s="185">
        <f>IF($E$2="X",0,IF(K511&gt;2,H509,K511))</f>
        <v>0</v>
      </c>
      <c r="B510" s="25"/>
      <c r="C510" s="21" t="str">
        <f>+CONCATENATE(I510," ",G510)</f>
        <v xml:space="preserve">a) </v>
      </c>
      <c r="D510" s="22"/>
      <c r="G510" s="34" t="str">
        <f>IF(J510="FIN","",LOOKUP(I509,DATOS!A:A,DATOS!J:J))</f>
        <v/>
      </c>
      <c r="I510" s="31" t="s">
        <v>53</v>
      </c>
      <c r="J510" s="37" t="str">
        <f>IF(J504="FIN","FIN",IF(J509=J503,"","FIN"))</f>
        <v>FIN</v>
      </c>
      <c r="K510" s="16" t="s">
        <v>5</v>
      </c>
      <c r="L510" s="16">
        <f>IF(M510&gt;0,0,P510)</f>
        <v>0</v>
      </c>
      <c r="M510" s="16">
        <f>IF(P511&gt;0,1,0)</f>
        <v>0</v>
      </c>
      <c r="N510" s="16">
        <f>IF(M510=1,-1/COUNTA(Q510:Q513),0)</f>
        <v>0</v>
      </c>
      <c r="O510" s="16">
        <f>COUNTA(B510:B513)</f>
        <v>0</v>
      </c>
      <c r="P510" s="16">
        <f>COUNTIF(R510:R513,R509)</f>
        <v>0</v>
      </c>
      <c r="Q510" s="17" t="s">
        <v>0</v>
      </c>
      <c r="R510" s="16" t="str">
        <f>CONCATENATE(B510,Q510)</f>
        <v>A</v>
      </c>
      <c r="S510" s="16">
        <f>IF(P510&gt;0,P510+O510,O510*3)</f>
        <v>0</v>
      </c>
    </row>
    <row r="511" spans="1:19" ht="15.6" x14ac:dyDescent="0.25">
      <c r="A511" s="185"/>
      <c r="B511" s="25"/>
      <c r="C511" s="21" t="str">
        <f>+CONCATENATE(I511," ",G511)</f>
        <v xml:space="preserve">b) </v>
      </c>
      <c r="D511" s="22"/>
      <c r="G511" s="34" t="str">
        <f>IF(J510="FIN","",LOOKUP(I509,DATOS!A:A,DATOS!K:K))</f>
        <v/>
      </c>
      <c r="I511" s="31" t="s">
        <v>52</v>
      </c>
      <c r="K511" s="16">
        <f>S510</f>
        <v>0</v>
      </c>
      <c r="L511" s="16"/>
      <c r="M511" s="16"/>
      <c r="N511" s="16"/>
      <c r="O511" s="16"/>
      <c r="P511" s="16">
        <f>O510-P510</f>
        <v>0</v>
      </c>
      <c r="Q511" s="17" t="s">
        <v>1</v>
      </c>
      <c r="R511" s="16" t="str">
        <f>CONCATENATE(B511,Q511)</f>
        <v>B</v>
      </c>
      <c r="S511" s="16"/>
    </row>
    <row r="512" spans="1:19" ht="15.6" x14ac:dyDescent="0.25">
      <c r="A512" s="185"/>
      <c r="B512" s="25"/>
      <c r="C512" s="21" t="str">
        <f>+CONCATENATE(I512," ",G512)</f>
        <v xml:space="preserve">c) </v>
      </c>
      <c r="D512" s="22"/>
      <c r="G512" s="34" t="str">
        <f>IF(J510="FIN","",LOOKUP(I509,DATOS!A:A,DATOS!L:L))</f>
        <v/>
      </c>
      <c r="I512" s="31" t="s">
        <v>51</v>
      </c>
      <c r="K512" s="16"/>
      <c r="L512" s="16"/>
      <c r="M512" s="16"/>
      <c r="N512" s="16"/>
      <c r="O512" s="16"/>
      <c r="P512" s="16"/>
      <c r="Q512" s="17" t="s">
        <v>2</v>
      </c>
      <c r="R512" s="16" t="str">
        <f>CONCATENATE(B512,Q512)</f>
        <v>C</v>
      </c>
      <c r="S512" s="16"/>
    </row>
    <row r="513" spans="1:19" ht="15.6" x14ac:dyDescent="0.25">
      <c r="A513" s="185"/>
      <c r="B513" s="25"/>
      <c r="C513" s="21" t="str">
        <f>+CONCATENATE(I513," ",G513)</f>
        <v xml:space="preserve">d) </v>
      </c>
      <c r="D513" s="22"/>
      <c r="G513" s="34" t="str">
        <f>IF(J510="FIN","",LOOKUP(I509,DATOS!A:A,DATOS!M:M))</f>
        <v/>
      </c>
      <c r="I513" s="31" t="s">
        <v>43</v>
      </c>
      <c r="K513" s="16"/>
      <c r="L513" s="16"/>
      <c r="M513" s="16"/>
      <c r="N513" s="16"/>
      <c r="O513" s="16"/>
      <c r="P513" s="16"/>
      <c r="Q513" s="17" t="s">
        <v>3</v>
      </c>
      <c r="R513" s="16" t="str">
        <f>CONCATENATE(B513,Q513)</f>
        <v>D</v>
      </c>
      <c r="S513" s="16"/>
    </row>
    <row r="514" spans="1:19" ht="15.6" x14ac:dyDescent="0.25">
      <c r="A514" s="9"/>
      <c r="B514" s="26"/>
      <c r="C514" s="23"/>
      <c r="D514" s="24"/>
      <c r="J514" s="15"/>
    </row>
    <row r="515" spans="1:19" ht="15.6" x14ac:dyDescent="0.25">
      <c r="A515" s="9"/>
      <c r="B515" s="27"/>
      <c r="C515" s="19" t="str">
        <f>+CONCATENATE(K515,".- ",G515)</f>
        <v xml:space="preserve">86.- </v>
      </c>
      <c r="D515" s="20"/>
      <c r="E515" s="9"/>
      <c r="F515" s="9"/>
      <c r="G515" s="36" t="str">
        <f>IF(J516="FIN","",LOOKUP(I515,DATOS!A:A,DATOS!G:G))</f>
        <v/>
      </c>
      <c r="H515" s="36">
        <f>IF(J516="FIN",0,LOOKUP(I515,DATOS!A:A,DATOS!N:N))</f>
        <v>0</v>
      </c>
      <c r="I515" s="31">
        <f>+I509+1</f>
        <v>358</v>
      </c>
      <c r="J515" s="56">
        <f>IF(LOOKUP(I515,DATOS!A:A,DATOS!C:C)=0,J509,(LOOKUP(I515,DATOS!A:A,DATOS!C:C)))</f>
        <v>6</v>
      </c>
      <c r="K515" s="18">
        <f>+K509+1</f>
        <v>86</v>
      </c>
      <c r="L515" s="16" t="s">
        <v>31</v>
      </c>
      <c r="M515" s="16" t="s">
        <v>32</v>
      </c>
      <c r="N515" s="16" t="s">
        <v>37</v>
      </c>
      <c r="O515" s="16" t="s">
        <v>33</v>
      </c>
      <c r="P515" s="16" t="s">
        <v>34</v>
      </c>
      <c r="Q515" s="16" t="s">
        <v>35</v>
      </c>
      <c r="R515" s="16" t="str">
        <f>CONCATENATE("X",H515)</f>
        <v>X0</v>
      </c>
      <c r="S515" s="16" t="s">
        <v>36</v>
      </c>
    </row>
    <row r="516" spans="1:19" ht="15.6" x14ac:dyDescent="0.25">
      <c r="A516" s="185">
        <f>IF($E$2="X",0,IF(K517&gt;2,H515,K517))</f>
        <v>0</v>
      </c>
      <c r="B516" s="25"/>
      <c r="C516" s="21" t="str">
        <f>+CONCATENATE(I516," ",G516)</f>
        <v xml:space="preserve">a) </v>
      </c>
      <c r="D516" s="22"/>
      <c r="G516" s="34" t="str">
        <f>IF(J516="FIN","",LOOKUP(I515,DATOS!A:A,DATOS!J:J))</f>
        <v/>
      </c>
      <c r="I516" s="31" t="s">
        <v>53</v>
      </c>
      <c r="J516" s="37" t="str">
        <f>IF(J510="FIN","FIN",IF(J515=J509,"","FIN"))</f>
        <v>FIN</v>
      </c>
      <c r="K516" s="16" t="s">
        <v>5</v>
      </c>
      <c r="L516" s="16">
        <f>IF(M516&gt;0,0,P516)</f>
        <v>0</v>
      </c>
      <c r="M516" s="16">
        <f>IF(P517&gt;0,1,0)</f>
        <v>0</v>
      </c>
      <c r="N516" s="16">
        <f>IF(M516=1,-1/COUNTA(Q516:Q519),0)</f>
        <v>0</v>
      </c>
      <c r="O516" s="16">
        <f>COUNTA(B516:B519)</f>
        <v>0</v>
      </c>
      <c r="P516" s="16">
        <f>COUNTIF(R516:R519,R515)</f>
        <v>0</v>
      </c>
      <c r="Q516" s="17" t="s">
        <v>0</v>
      </c>
      <c r="R516" s="16" t="str">
        <f>CONCATENATE(B516,Q516)</f>
        <v>A</v>
      </c>
      <c r="S516" s="16">
        <f>IF(P516&gt;0,P516+O516,O516*3)</f>
        <v>0</v>
      </c>
    </row>
    <row r="517" spans="1:19" ht="15.6" x14ac:dyDescent="0.25">
      <c r="A517" s="185"/>
      <c r="B517" s="25"/>
      <c r="C517" s="21" t="str">
        <f>+CONCATENATE(I517," ",G517)</f>
        <v xml:space="preserve">b) </v>
      </c>
      <c r="D517" s="22"/>
      <c r="G517" s="34" t="str">
        <f>IF(J516="FIN","",LOOKUP(I515,DATOS!A:A,DATOS!K:K))</f>
        <v/>
      </c>
      <c r="I517" s="31" t="s">
        <v>52</v>
      </c>
      <c r="K517" s="16">
        <f>S516</f>
        <v>0</v>
      </c>
      <c r="L517" s="16"/>
      <c r="M517" s="16"/>
      <c r="N517" s="16"/>
      <c r="O517" s="16"/>
      <c r="P517" s="16">
        <f>O516-P516</f>
        <v>0</v>
      </c>
      <c r="Q517" s="17" t="s">
        <v>1</v>
      </c>
      <c r="R517" s="16" t="str">
        <f>CONCATENATE(B517,Q517)</f>
        <v>B</v>
      </c>
      <c r="S517" s="16"/>
    </row>
    <row r="518" spans="1:19" ht="15.6" x14ac:dyDescent="0.25">
      <c r="A518" s="185"/>
      <c r="B518" s="25"/>
      <c r="C518" s="21" t="str">
        <f>+CONCATENATE(I518," ",G518)</f>
        <v xml:space="preserve">c) </v>
      </c>
      <c r="D518" s="22"/>
      <c r="G518" s="34" t="str">
        <f>IF(J516="FIN","",LOOKUP(I515,DATOS!A:A,DATOS!L:L))</f>
        <v/>
      </c>
      <c r="I518" s="31" t="s">
        <v>51</v>
      </c>
      <c r="K518" s="16"/>
      <c r="L518" s="16"/>
      <c r="M518" s="16"/>
      <c r="N518" s="16"/>
      <c r="O518" s="16"/>
      <c r="P518" s="16"/>
      <c r="Q518" s="17" t="s">
        <v>2</v>
      </c>
      <c r="R518" s="16" t="str">
        <f>CONCATENATE(B518,Q518)</f>
        <v>C</v>
      </c>
      <c r="S518" s="16"/>
    </row>
    <row r="519" spans="1:19" ht="15.6" x14ac:dyDescent="0.25">
      <c r="A519" s="185"/>
      <c r="B519" s="25"/>
      <c r="C519" s="21" t="str">
        <f>+CONCATENATE(I519," ",G519)</f>
        <v xml:space="preserve">d) </v>
      </c>
      <c r="D519" s="22"/>
      <c r="G519" s="34" t="str">
        <f>IF(J516="FIN","",LOOKUP(I515,DATOS!A:A,DATOS!M:M))</f>
        <v/>
      </c>
      <c r="I519" s="31" t="s">
        <v>43</v>
      </c>
      <c r="K519" s="16"/>
      <c r="L519" s="16"/>
      <c r="M519" s="16"/>
      <c r="N519" s="16"/>
      <c r="O519" s="16"/>
      <c r="P519" s="16"/>
      <c r="Q519" s="17" t="s">
        <v>3</v>
      </c>
      <c r="R519" s="16" t="str">
        <f>CONCATENATE(B519,Q519)</f>
        <v>D</v>
      </c>
      <c r="S519" s="16"/>
    </row>
    <row r="520" spans="1:19" ht="15.6" x14ac:dyDescent="0.25">
      <c r="A520" s="9"/>
      <c r="B520" s="26"/>
      <c r="C520" s="23"/>
      <c r="D520" s="24"/>
      <c r="J520" s="15"/>
    </row>
    <row r="521" spans="1:19" ht="15.6" x14ac:dyDescent="0.25">
      <c r="A521" s="9"/>
      <c r="B521" s="27"/>
      <c r="C521" s="19" t="str">
        <f>+CONCATENATE(K521,".- ",G521)</f>
        <v xml:space="preserve">87.- </v>
      </c>
      <c r="D521" s="20"/>
      <c r="E521" s="9"/>
      <c r="F521" s="9"/>
      <c r="G521" s="36" t="str">
        <f>IF(J522="FIN","",LOOKUP(I521,DATOS!A:A,DATOS!G:G))</f>
        <v/>
      </c>
      <c r="H521" s="36">
        <f>IF(J522="FIN",0,LOOKUP(I521,DATOS!A:A,DATOS!N:N))</f>
        <v>0</v>
      </c>
      <c r="I521" s="31">
        <f>+I515+1</f>
        <v>359</v>
      </c>
      <c r="J521" s="56">
        <f>IF(LOOKUP(I521,DATOS!A:A,DATOS!C:C)=0,J515,(LOOKUP(I521,DATOS!A:A,DATOS!C:C)))</f>
        <v>6</v>
      </c>
      <c r="K521" s="18">
        <f>+K515+1</f>
        <v>87</v>
      </c>
      <c r="L521" s="16" t="s">
        <v>31</v>
      </c>
      <c r="M521" s="16" t="s">
        <v>32</v>
      </c>
      <c r="N521" s="16" t="s">
        <v>37</v>
      </c>
      <c r="O521" s="16" t="s">
        <v>33</v>
      </c>
      <c r="P521" s="16" t="s">
        <v>34</v>
      </c>
      <c r="Q521" s="16" t="s">
        <v>35</v>
      </c>
      <c r="R521" s="16" t="str">
        <f>CONCATENATE("X",H521)</f>
        <v>X0</v>
      </c>
      <c r="S521" s="16" t="s">
        <v>36</v>
      </c>
    </row>
    <row r="522" spans="1:19" ht="15.6" x14ac:dyDescent="0.25">
      <c r="A522" s="185">
        <f>IF($E$2="X",0,IF(K523&gt;2,H521,K523))</f>
        <v>0</v>
      </c>
      <c r="B522" s="25"/>
      <c r="C522" s="21" t="str">
        <f>+CONCATENATE(I522," ",G522)</f>
        <v xml:space="preserve">a) </v>
      </c>
      <c r="D522" s="22"/>
      <c r="G522" s="34" t="str">
        <f>IF(J522="FIN","",LOOKUP(I521,DATOS!A:A,DATOS!J:J))</f>
        <v/>
      </c>
      <c r="I522" s="31" t="s">
        <v>53</v>
      </c>
      <c r="J522" s="37" t="str">
        <f>IF(J516="FIN","FIN",IF(J521=J515,"","FIN"))</f>
        <v>FIN</v>
      </c>
      <c r="K522" s="16" t="s">
        <v>5</v>
      </c>
      <c r="L522" s="16">
        <f>IF(M522&gt;0,0,P522)</f>
        <v>0</v>
      </c>
      <c r="M522" s="16">
        <f>IF(P523&gt;0,1,0)</f>
        <v>0</v>
      </c>
      <c r="N522" s="16">
        <f>IF(M522=1,-1/COUNTA(Q522:Q525),0)</f>
        <v>0</v>
      </c>
      <c r="O522" s="16">
        <f>COUNTA(B522:B525)</f>
        <v>0</v>
      </c>
      <c r="P522" s="16">
        <f>COUNTIF(R522:R525,R521)</f>
        <v>0</v>
      </c>
      <c r="Q522" s="17" t="s">
        <v>0</v>
      </c>
      <c r="R522" s="16" t="str">
        <f>CONCATENATE(B522,Q522)</f>
        <v>A</v>
      </c>
      <c r="S522" s="16">
        <f>IF(P522&gt;0,P522+O522,O522*3)</f>
        <v>0</v>
      </c>
    </row>
    <row r="523" spans="1:19" ht="15.6" x14ac:dyDescent="0.25">
      <c r="A523" s="185"/>
      <c r="B523" s="25"/>
      <c r="C523" s="21" t="str">
        <f>+CONCATENATE(I523," ",G523)</f>
        <v xml:space="preserve">b) </v>
      </c>
      <c r="D523" s="22"/>
      <c r="G523" s="34" t="str">
        <f>IF(J522="FIN","",LOOKUP(I521,DATOS!A:A,DATOS!K:K))</f>
        <v/>
      </c>
      <c r="I523" s="31" t="s">
        <v>52</v>
      </c>
      <c r="K523" s="16">
        <f>S522</f>
        <v>0</v>
      </c>
      <c r="L523" s="16"/>
      <c r="M523" s="16"/>
      <c r="N523" s="16"/>
      <c r="O523" s="16"/>
      <c r="P523" s="16">
        <f>O522-P522</f>
        <v>0</v>
      </c>
      <c r="Q523" s="17" t="s">
        <v>1</v>
      </c>
      <c r="R523" s="16" t="str">
        <f>CONCATENATE(B523,Q523)</f>
        <v>B</v>
      </c>
      <c r="S523" s="16"/>
    </row>
    <row r="524" spans="1:19" ht="15.6" x14ac:dyDescent="0.25">
      <c r="A524" s="185"/>
      <c r="B524" s="25"/>
      <c r="C524" s="21" t="str">
        <f>+CONCATENATE(I524," ",G524)</f>
        <v xml:space="preserve">c) </v>
      </c>
      <c r="D524" s="22"/>
      <c r="G524" s="34" t="str">
        <f>IF(J522="FIN","",LOOKUP(I521,DATOS!A:A,DATOS!L:L))</f>
        <v/>
      </c>
      <c r="I524" s="31" t="s">
        <v>51</v>
      </c>
      <c r="K524" s="16"/>
      <c r="L524" s="16"/>
      <c r="M524" s="16"/>
      <c r="N524" s="16"/>
      <c r="O524" s="16"/>
      <c r="P524" s="16"/>
      <c r="Q524" s="17" t="s">
        <v>2</v>
      </c>
      <c r="R524" s="16" t="str">
        <f>CONCATENATE(B524,Q524)</f>
        <v>C</v>
      </c>
      <c r="S524" s="16"/>
    </row>
    <row r="525" spans="1:19" ht="15.6" x14ac:dyDescent="0.25">
      <c r="A525" s="185"/>
      <c r="B525" s="25"/>
      <c r="C525" s="21" t="str">
        <f>+CONCATENATE(I525," ",G525)</f>
        <v xml:space="preserve">d) </v>
      </c>
      <c r="D525" s="22"/>
      <c r="G525" s="34" t="str">
        <f>IF(J522="FIN","",LOOKUP(I521,DATOS!A:A,DATOS!M:M))</f>
        <v/>
      </c>
      <c r="I525" s="31" t="s">
        <v>43</v>
      </c>
      <c r="K525" s="16"/>
      <c r="L525" s="16"/>
      <c r="M525" s="16"/>
      <c r="N525" s="16"/>
      <c r="O525" s="16"/>
      <c r="P525" s="16"/>
      <c r="Q525" s="17" t="s">
        <v>3</v>
      </c>
      <c r="R525" s="16" t="str">
        <f>CONCATENATE(B525,Q525)</f>
        <v>D</v>
      </c>
      <c r="S525" s="16"/>
    </row>
    <row r="526" spans="1:19" ht="15.6" x14ac:dyDescent="0.25">
      <c r="A526" s="9"/>
      <c r="B526" s="26"/>
      <c r="C526" s="23"/>
      <c r="D526" s="24"/>
      <c r="J526" s="15"/>
    </row>
    <row r="527" spans="1:19" ht="15.6" x14ac:dyDescent="0.25">
      <c r="A527" s="9"/>
      <c r="B527" s="27"/>
      <c r="C527" s="19" t="str">
        <f>+CONCATENATE(K527,".- ",G527)</f>
        <v xml:space="preserve">88.- </v>
      </c>
      <c r="D527" s="20"/>
      <c r="E527" s="9"/>
      <c r="F527" s="9"/>
      <c r="G527" s="36" t="str">
        <f>IF(J528="FIN","",LOOKUP(I527,DATOS!A:A,DATOS!G:G))</f>
        <v/>
      </c>
      <c r="H527" s="36">
        <f>IF(J528="FIN",0,LOOKUP(I527,DATOS!A:A,DATOS!N:N))</f>
        <v>0</v>
      </c>
      <c r="I527" s="31">
        <f>+I521+1</f>
        <v>360</v>
      </c>
      <c r="J527" s="56">
        <f>IF(LOOKUP(I527,DATOS!A:A,DATOS!C:C)=0,J521,(LOOKUP(I527,DATOS!A:A,DATOS!C:C)))</f>
        <v>6</v>
      </c>
      <c r="K527" s="18">
        <f>+K521+1</f>
        <v>88</v>
      </c>
      <c r="L527" s="16" t="s">
        <v>31</v>
      </c>
      <c r="M527" s="16" t="s">
        <v>32</v>
      </c>
      <c r="N527" s="16" t="s">
        <v>37</v>
      </c>
      <c r="O527" s="16" t="s">
        <v>33</v>
      </c>
      <c r="P527" s="16" t="s">
        <v>34</v>
      </c>
      <c r="Q527" s="16" t="s">
        <v>35</v>
      </c>
      <c r="R527" s="16" t="str">
        <f>CONCATENATE("X",H527)</f>
        <v>X0</v>
      </c>
      <c r="S527" s="16" t="s">
        <v>36</v>
      </c>
    </row>
    <row r="528" spans="1:19" ht="15.6" x14ac:dyDescent="0.25">
      <c r="A528" s="185">
        <f>IF($E$2="X",0,IF(K529&gt;2,H527,K529))</f>
        <v>0</v>
      </c>
      <c r="B528" s="25"/>
      <c r="C528" s="21" t="str">
        <f>+CONCATENATE(I528," ",G528)</f>
        <v xml:space="preserve">a) </v>
      </c>
      <c r="D528" s="22"/>
      <c r="G528" s="34" t="str">
        <f>IF(J528="FIN","",LOOKUP(I527,DATOS!A:A,DATOS!J:J))</f>
        <v/>
      </c>
      <c r="I528" s="31" t="s">
        <v>53</v>
      </c>
      <c r="J528" s="37" t="str">
        <f>IF(J522="FIN","FIN",IF(J527=J521,"","FIN"))</f>
        <v>FIN</v>
      </c>
      <c r="K528" s="16" t="s">
        <v>5</v>
      </c>
      <c r="L528" s="16">
        <f>IF(M528&gt;0,0,P528)</f>
        <v>0</v>
      </c>
      <c r="M528" s="16">
        <f>IF(P529&gt;0,1,0)</f>
        <v>0</v>
      </c>
      <c r="N528" s="16">
        <f>IF(M528=1,-1/COUNTA(Q528:Q531),0)</f>
        <v>0</v>
      </c>
      <c r="O528" s="16">
        <f>COUNTA(B528:B531)</f>
        <v>0</v>
      </c>
      <c r="P528" s="16">
        <f>COUNTIF(R528:R531,R527)</f>
        <v>0</v>
      </c>
      <c r="Q528" s="17" t="s">
        <v>0</v>
      </c>
      <c r="R528" s="16" t="str">
        <f>CONCATENATE(B528,Q528)</f>
        <v>A</v>
      </c>
      <c r="S528" s="16">
        <f>IF(P528&gt;0,P528+O528,O528*3)</f>
        <v>0</v>
      </c>
    </row>
    <row r="529" spans="1:19" ht="15.6" x14ac:dyDescent="0.25">
      <c r="A529" s="185"/>
      <c r="B529" s="25"/>
      <c r="C529" s="21" t="str">
        <f>+CONCATENATE(I529," ",G529)</f>
        <v xml:space="preserve">b) </v>
      </c>
      <c r="D529" s="22"/>
      <c r="G529" s="34" t="str">
        <f>IF(J528="FIN","",LOOKUP(I527,DATOS!A:A,DATOS!K:K))</f>
        <v/>
      </c>
      <c r="I529" s="31" t="s">
        <v>52</v>
      </c>
      <c r="K529" s="16">
        <f>S528</f>
        <v>0</v>
      </c>
      <c r="L529" s="16"/>
      <c r="M529" s="16"/>
      <c r="N529" s="16"/>
      <c r="O529" s="16"/>
      <c r="P529" s="16">
        <f>O528-P528</f>
        <v>0</v>
      </c>
      <c r="Q529" s="17" t="s">
        <v>1</v>
      </c>
      <c r="R529" s="16" t="str">
        <f>CONCATENATE(B529,Q529)</f>
        <v>B</v>
      </c>
      <c r="S529" s="16"/>
    </row>
    <row r="530" spans="1:19" ht="15.6" x14ac:dyDescent="0.25">
      <c r="A530" s="185"/>
      <c r="B530" s="25"/>
      <c r="C530" s="21" t="str">
        <f>+CONCATENATE(I530," ",G530)</f>
        <v xml:space="preserve">c) </v>
      </c>
      <c r="D530" s="22"/>
      <c r="G530" s="34" t="str">
        <f>IF(J528="FIN","",LOOKUP(I527,DATOS!A:A,DATOS!L:L))</f>
        <v/>
      </c>
      <c r="I530" s="31" t="s">
        <v>51</v>
      </c>
      <c r="K530" s="16"/>
      <c r="L530" s="16"/>
      <c r="M530" s="16"/>
      <c r="N530" s="16"/>
      <c r="O530" s="16"/>
      <c r="P530" s="16"/>
      <c r="Q530" s="17" t="s">
        <v>2</v>
      </c>
      <c r="R530" s="16" t="str">
        <f>CONCATENATE(B530,Q530)</f>
        <v>C</v>
      </c>
      <c r="S530" s="16"/>
    </row>
    <row r="531" spans="1:19" ht="15.6" x14ac:dyDescent="0.25">
      <c r="A531" s="185"/>
      <c r="B531" s="25"/>
      <c r="C531" s="21" t="str">
        <f>+CONCATENATE(I531," ",G531)</f>
        <v xml:space="preserve">d) </v>
      </c>
      <c r="D531" s="22"/>
      <c r="G531" s="34" t="str">
        <f>IF(J528="FIN","",LOOKUP(I527,DATOS!A:A,DATOS!M:M))</f>
        <v/>
      </c>
      <c r="I531" s="31" t="s">
        <v>43</v>
      </c>
      <c r="K531" s="16"/>
      <c r="L531" s="16"/>
      <c r="M531" s="16"/>
      <c r="N531" s="16"/>
      <c r="O531" s="16"/>
      <c r="P531" s="16"/>
      <c r="Q531" s="17" t="s">
        <v>3</v>
      </c>
      <c r="R531" s="16" t="str">
        <f>CONCATENATE(B531,Q531)</f>
        <v>D</v>
      </c>
      <c r="S531" s="16"/>
    </row>
    <row r="532" spans="1:19" ht="15.6" x14ac:dyDescent="0.25">
      <c r="A532" s="9"/>
      <c r="B532" s="26"/>
      <c r="C532" s="23"/>
      <c r="D532" s="24"/>
      <c r="J532" s="15"/>
    </row>
    <row r="533" spans="1:19" ht="15.6" x14ac:dyDescent="0.25">
      <c r="A533" s="9"/>
      <c r="B533" s="27"/>
      <c r="C533" s="19" t="str">
        <f>+CONCATENATE(K533,".- ",G533)</f>
        <v xml:space="preserve">89.- </v>
      </c>
      <c r="D533" s="20"/>
      <c r="E533" s="9"/>
      <c r="F533" s="9"/>
      <c r="G533" s="36" t="str">
        <f>IF(J534="FIN","",LOOKUP(I533,DATOS!A:A,DATOS!G:G))</f>
        <v/>
      </c>
      <c r="H533" s="36">
        <f>IF(J534="FIN",0,LOOKUP(I533,DATOS!A:A,DATOS!N:N))</f>
        <v>0</v>
      </c>
      <c r="I533" s="31">
        <f>+I527+1</f>
        <v>361</v>
      </c>
      <c r="J533" s="56">
        <f>IF(LOOKUP(I533,DATOS!A:A,DATOS!C:C)=0,J527,(LOOKUP(I533,DATOS!A:A,DATOS!C:C)))</f>
        <v>6</v>
      </c>
      <c r="K533" s="18">
        <f>+K527+1</f>
        <v>89</v>
      </c>
      <c r="L533" s="16" t="s">
        <v>31</v>
      </c>
      <c r="M533" s="16" t="s">
        <v>32</v>
      </c>
      <c r="N533" s="16" t="s">
        <v>37</v>
      </c>
      <c r="O533" s="16" t="s">
        <v>33</v>
      </c>
      <c r="P533" s="16" t="s">
        <v>34</v>
      </c>
      <c r="Q533" s="16" t="s">
        <v>35</v>
      </c>
      <c r="R533" s="16" t="str">
        <f>CONCATENATE("X",H533)</f>
        <v>X0</v>
      </c>
      <c r="S533" s="16" t="s">
        <v>36</v>
      </c>
    </row>
    <row r="534" spans="1:19" ht="15.6" x14ac:dyDescent="0.25">
      <c r="A534" s="185">
        <f>IF($E$2="X",0,IF(K535&gt;2,H533,K535))</f>
        <v>0</v>
      </c>
      <c r="B534" s="25"/>
      <c r="C534" s="21" t="str">
        <f>+CONCATENATE(I534," ",G534)</f>
        <v xml:space="preserve">a) </v>
      </c>
      <c r="D534" s="22"/>
      <c r="G534" s="34" t="str">
        <f>IF(J534="FIN","",LOOKUP(I533,DATOS!A:A,DATOS!J:J))</f>
        <v/>
      </c>
      <c r="I534" s="31" t="s">
        <v>53</v>
      </c>
      <c r="J534" s="37" t="str">
        <f>IF(J528="FIN","FIN",IF(J533=J527,"","FIN"))</f>
        <v>FIN</v>
      </c>
      <c r="K534" s="16" t="s">
        <v>5</v>
      </c>
      <c r="L534" s="16">
        <f>IF(M534&gt;0,0,P534)</f>
        <v>0</v>
      </c>
      <c r="M534" s="16">
        <f>IF(P535&gt;0,1,0)</f>
        <v>0</v>
      </c>
      <c r="N534" s="16">
        <f>IF(M534=1,-1/COUNTA(Q534:Q537),0)</f>
        <v>0</v>
      </c>
      <c r="O534" s="16">
        <f>COUNTA(B534:B537)</f>
        <v>0</v>
      </c>
      <c r="P534" s="16">
        <f>COUNTIF(R534:R537,R533)</f>
        <v>0</v>
      </c>
      <c r="Q534" s="17" t="s">
        <v>0</v>
      </c>
      <c r="R534" s="16" t="str">
        <f>CONCATENATE(B534,Q534)</f>
        <v>A</v>
      </c>
      <c r="S534" s="16">
        <f>IF(P534&gt;0,P534+O534,O534*3)</f>
        <v>0</v>
      </c>
    </row>
    <row r="535" spans="1:19" ht="15.6" x14ac:dyDescent="0.25">
      <c r="A535" s="185"/>
      <c r="B535" s="25"/>
      <c r="C535" s="21" t="str">
        <f>+CONCATENATE(I535," ",G535)</f>
        <v xml:space="preserve">b) </v>
      </c>
      <c r="D535" s="22"/>
      <c r="G535" s="34" t="str">
        <f>IF(J534="FIN","",LOOKUP(I533,DATOS!A:A,DATOS!K:K))</f>
        <v/>
      </c>
      <c r="I535" s="31" t="s">
        <v>52</v>
      </c>
      <c r="K535" s="16">
        <f>S534</f>
        <v>0</v>
      </c>
      <c r="L535" s="16"/>
      <c r="M535" s="16"/>
      <c r="N535" s="16"/>
      <c r="O535" s="16"/>
      <c r="P535" s="16">
        <f>O534-P534</f>
        <v>0</v>
      </c>
      <c r="Q535" s="17" t="s">
        <v>1</v>
      </c>
      <c r="R535" s="16" t="str">
        <f>CONCATENATE(B535,Q535)</f>
        <v>B</v>
      </c>
      <c r="S535" s="16"/>
    </row>
    <row r="536" spans="1:19" ht="15.6" x14ac:dyDescent="0.25">
      <c r="A536" s="185"/>
      <c r="B536" s="25"/>
      <c r="C536" s="21" t="str">
        <f>+CONCATENATE(I536," ",G536)</f>
        <v xml:space="preserve">c) </v>
      </c>
      <c r="D536" s="22"/>
      <c r="G536" s="34" t="str">
        <f>IF(J534="FIN","",LOOKUP(I533,DATOS!A:A,DATOS!L:L))</f>
        <v/>
      </c>
      <c r="I536" s="31" t="s">
        <v>51</v>
      </c>
      <c r="K536" s="16"/>
      <c r="L536" s="16"/>
      <c r="M536" s="16"/>
      <c r="N536" s="16"/>
      <c r="O536" s="16"/>
      <c r="P536" s="16"/>
      <c r="Q536" s="17" t="s">
        <v>2</v>
      </c>
      <c r="R536" s="16" t="str">
        <f>CONCATENATE(B536,Q536)</f>
        <v>C</v>
      </c>
      <c r="S536" s="16"/>
    </row>
    <row r="537" spans="1:19" ht="15.6" x14ac:dyDescent="0.25">
      <c r="A537" s="185"/>
      <c r="B537" s="25"/>
      <c r="C537" s="21" t="str">
        <f>+CONCATENATE(I537," ",G537)</f>
        <v xml:space="preserve">d) </v>
      </c>
      <c r="D537" s="22"/>
      <c r="G537" s="34" t="str">
        <f>IF(J534="FIN","",LOOKUP(I533,DATOS!A:A,DATOS!M:M))</f>
        <v/>
      </c>
      <c r="I537" s="31" t="s">
        <v>43</v>
      </c>
      <c r="K537" s="16"/>
      <c r="L537" s="16"/>
      <c r="M537" s="16"/>
      <c r="N537" s="16"/>
      <c r="O537" s="16"/>
      <c r="P537" s="16"/>
      <c r="Q537" s="17" t="s">
        <v>3</v>
      </c>
      <c r="R537" s="16" t="str">
        <f>CONCATENATE(B537,Q537)</f>
        <v>D</v>
      </c>
      <c r="S537" s="16"/>
    </row>
    <row r="538" spans="1:19" ht="15.6" x14ac:dyDescent="0.25">
      <c r="A538" s="9"/>
      <c r="B538" s="26"/>
      <c r="C538" s="23"/>
      <c r="D538" s="24"/>
      <c r="J538" s="15"/>
    </row>
    <row r="539" spans="1:19" ht="15.6" x14ac:dyDescent="0.25">
      <c r="A539" s="9"/>
      <c r="B539" s="27"/>
      <c r="C539" s="19" t="str">
        <f>+CONCATENATE(K539,".- ",G539)</f>
        <v xml:space="preserve">90.- </v>
      </c>
      <c r="D539" s="20"/>
      <c r="E539" s="9"/>
      <c r="F539" s="9"/>
      <c r="G539" s="36" t="str">
        <f>IF(J540="FIN","",LOOKUP(I539,DATOS!A:A,DATOS!G:G))</f>
        <v/>
      </c>
      <c r="H539" s="36">
        <f>IF(J540="FIN",0,LOOKUP(I539,DATOS!A:A,DATOS!N:N))</f>
        <v>0</v>
      </c>
      <c r="I539" s="31">
        <f>+I533+1</f>
        <v>362</v>
      </c>
      <c r="J539" s="56">
        <f>IF(LOOKUP(I539,DATOS!A:A,DATOS!C:C)=0,J533,(LOOKUP(I539,DATOS!A:A,DATOS!C:C)))</f>
        <v>6</v>
      </c>
      <c r="K539" s="18">
        <f>+K533+1</f>
        <v>90</v>
      </c>
      <c r="L539" s="16" t="s">
        <v>31</v>
      </c>
      <c r="M539" s="16" t="s">
        <v>32</v>
      </c>
      <c r="N539" s="16" t="s">
        <v>37</v>
      </c>
      <c r="O539" s="16" t="s">
        <v>33</v>
      </c>
      <c r="P539" s="16" t="s">
        <v>34</v>
      </c>
      <c r="Q539" s="16" t="s">
        <v>35</v>
      </c>
      <c r="R539" s="16" t="str">
        <f>CONCATENATE("X",H539)</f>
        <v>X0</v>
      </c>
      <c r="S539" s="16" t="s">
        <v>36</v>
      </c>
    </row>
    <row r="540" spans="1:19" ht="15.6" x14ac:dyDescent="0.25">
      <c r="A540" s="185">
        <f>IF($E$2="X",0,IF(K541&gt;2,H539,K541))</f>
        <v>0</v>
      </c>
      <c r="B540" s="25"/>
      <c r="C540" s="21" t="str">
        <f>+CONCATENATE(I540," ",G540)</f>
        <v xml:space="preserve">a) </v>
      </c>
      <c r="D540" s="22"/>
      <c r="G540" s="34" t="str">
        <f>IF(J540="FIN","",LOOKUP(I539,DATOS!A:A,DATOS!J:J))</f>
        <v/>
      </c>
      <c r="I540" s="31" t="s">
        <v>53</v>
      </c>
      <c r="J540" s="37" t="str">
        <f>IF(J534="FIN","FIN",IF(J539=J533,"","FIN"))</f>
        <v>FIN</v>
      </c>
      <c r="K540" s="16" t="s">
        <v>5</v>
      </c>
      <c r="L540" s="16">
        <f>IF(M540&gt;0,0,P540)</f>
        <v>0</v>
      </c>
      <c r="M540" s="16">
        <f>IF(P541&gt;0,1,0)</f>
        <v>0</v>
      </c>
      <c r="N540" s="16">
        <f>IF(M540=1,-1/COUNTA(Q540:Q543),0)</f>
        <v>0</v>
      </c>
      <c r="O540" s="16">
        <f>COUNTA(B540:B543)</f>
        <v>0</v>
      </c>
      <c r="P540" s="16">
        <f>COUNTIF(R540:R543,R539)</f>
        <v>0</v>
      </c>
      <c r="Q540" s="17" t="s">
        <v>0</v>
      </c>
      <c r="R540" s="16" t="str">
        <f>CONCATENATE(B540,Q540)</f>
        <v>A</v>
      </c>
      <c r="S540" s="16">
        <f>IF(P540&gt;0,P540+O540,O540*3)</f>
        <v>0</v>
      </c>
    </row>
    <row r="541" spans="1:19" ht="15.6" x14ac:dyDescent="0.25">
      <c r="A541" s="185"/>
      <c r="B541" s="25"/>
      <c r="C541" s="21" t="str">
        <f>+CONCATENATE(I541," ",G541)</f>
        <v xml:space="preserve">b) </v>
      </c>
      <c r="D541" s="22"/>
      <c r="G541" s="34" t="str">
        <f>IF(J540="FIN","",LOOKUP(I539,DATOS!A:A,DATOS!K:K))</f>
        <v/>
      </c>
      <c r="I541" s="31" t="s">
        <v>52</v>
      </c>
      <c r="K541" s="16">
        <f>S540</f>
        <v>0</v>
      </c>
      <c r="L541" s="16"/>
      <c r="M541" s="16"/>
      <c r="N541" s="16"/>
      <c r="O541" s="16"/>
      <c r="P541" s="16">
        <f>O540-P540</f>
        <v>0</v>
      </c>
      <c r="Q541" s="17" t="s">
        <v>1</v>
      </c>
      <c r="R541" s="16" t="str">
        <f>CONCATENATE(B541,Q541)</f>
        <v>B</v>
      </c>
      <c r="S541" s="16"/>
    </row>
    <row r="542" spans="1:19" ht="15.6" x14ac:dyDescent="0.25">
      <c r="A542" s="185"/>
      <c r="B542" s="25"/>
      <c r="C542" s="21" t="str">
        <f>+CONCATENATE(I542," ",G542)</f>
        <v xml:space="preserve">c) </v>
      </c>
      <c r="D542" s="22"/>
      <c r="G542" s="34" t="str">
        <f>IF(J540="FIN","",LOOKUP(I539,DATOS!A:A,DATOS!L:L))</f>
        <v/>
      </c>
      <c r="I542" s="31" t="s">
        <v>51</v>
      </c>
      <c r="K542" s="16"/>
      <c r="L542" s="16"/>
      <c r="M542" s="16"/>
      <c r="N542" s="16"/>
      <c r="O542" s="16"/>
      <c r="P542" s="16"/>
      <c r="Q542" s="17" t="s">
        <v>2</v>
      </c>
      <c r="R542" s="16" t="str">
        <f>CONCATENATE(B542,Q542)</f>
        <v>C</v>
      </c>
      <c r="S542" s="16"/>
    </row>
    <row r="543" spans="1:19" ht="15.6" x14ac:dyDescent="0.25">
      <c r="A543" s="185"/>
      <c r="B543" s="25"/>
      <c r="C543" s="21" t="str">
        <f>+CONCATENATE(I543," ",G543)</f>
        <v xml:space="preserve">d) </v>
      </c>
      <c r="D543" s="22"/>
      <c r="G543" s="34" t="str">
        <f>IF(J540="FIN","",LOOKUP(I539,DATOS!A:A,DATOS!M:M))</f>
        <v/>
      </c>
      <c r="I543" s="31" t="s">
        <v>43</v>
      </c>
      <c r="K543" s="16"/>
      <c r="L543" s="16"/>
      <c r="M543" s="16"/>
      <c r="N543" s="16"/>
      <c r="O543" s="16"/>
      <c r="P543" s="16"/>
      <c r="Q543" s="17" t="s">
        <v>3</v>
      </c>
      <c r="R543" s="16" t="str">
        <f>CONCATENATE(B543,Q543)</f>
        <v>D</v>
      </c>
      <c r="S543" s="16"/>
    </row>
    <row r="544" spans="1:19" ht="15.6" x14ac:dyDescent="0.25">
      <c r="A544" s="9"/>
      <c r="B544" s="26"/>
      <c r="C544" s="23"/>
      <c r="D544" s="24"/>
      <c r="J544" s="15"/>
    </row>
    <row r="545" spans="1:19" ht="15.6" x14ac:dyDescent="0.25">
      <c r="A545" s="9"/>
      <c r="B545" s="27"/>
      <c r="C545" s="19" t="str">
        <f>+CONCATENATE(K545,".- ",G545)</f>
        <v xml:space="preserve">91.- </v>
      </c>
      <c r="D545" s="20"/>
      <c r="E545" s="9"/>
      <c r="F545" s="9"/>
      <c r="G545" s="36" t="str">
        <f>IF(J546="FIN","",LOOKUP(I545,DATOS!A:A,DATOS!G:G))</f>
        <v/>
      </c>
      <c r="H545" s="36">
        <f>IF(J546="FIN",0,LOOKUP(I545,DATOS!A:A,DATOS!N:N))</f>
        <v>0</v>
      </c>
      <c r="I545" s="31">
        <f>+I539+1</f>
        <v>363</v>
      </c>
      <c r="J545" s="56">
        <f>IF(LOOKUP(I545,DATOS!A:A,DATOS!C:C)=0,J539,(LOOKUP(I545,DATOS!A:A,DATOS!C:C)))</f>
        <v>6</v>
      </c>
      <c r="K545" s="18">
        <f>+K539+1</f>
        <v>91</v>
      </c>
      <c r="L545" s="16" t="s">
        <v>31</v>
      </c>
      <c r="M545" s="16" t="s">
        <v>32</v>
      </c>
      <c r="N545" s="16" t="s">
        <v>37</v>
      </c>
      <c r="O545" s="16" t="s">
        <v>33</v>
      </c>
      <c r="P545" s="16" t="s">
        <v>34</v>
      </c>
      <c r="Q545" s="16" t="s">
        <v>35</v>
      </c>
      <c r="R545" s="16" t="str">
        <f>CONCATENATE("X",H545)</f>
        <v>X0</v>
      </c>
      <c r="S545" s="16" t="s">
        <v>36</v>
      </c>
    </row>
    <row r="546" spans="1:19" ht="15.6" x14ac:dyDescent="0.25">
      <c r="A546" s="185">
        <f>IF($E$2="X",0,IF(K547&gt;2,H545,K547))</f>
        <v>0</v>
      </c>
      <c r="B546" s="25"/>
      <c r="C546" s="21" t="str">
        <f>+CONCATENATE(I546," ",G546)</f>
        <v xml:space="preserve">a) </v>
      </c>
      <c r="D546" s="22"/>
      <c r="G546" s="34" t="str">
        <f>IF(J546="FIN","",LOOKUP(I545,DATOS!A:A,DATOS!J:J))</f>
        <v/>
      </c>
      <c r="I546" s="31" t="s">
        <v>53</v>
      </c>
      <c r="J546" s="37" t="str">
        <f>IF(J540="FIN","FIN",IF(J545=J539,"","FIN"))</f>
        <v>FIN</v>
      </c>
      <c r="K546" s="16" t="s">
        <v>5</v>
      </c>
      <c r="L546" s="16">
        <f>IF(M546&gt;0,0,P546)</f>
        <v>0</v>
      </c>
      <c r="M546" s="16">
        <f>IF(P547&gt;0,1,0)</f>
        <v>0</v>
      </c>
      <c r="N546" s="16">
        <f>IF(M546=1,-1/COUNTA(Q546:Q549),0)</f>
        <v>0</v>
      </c>
      <c r="O546" s="16">
        <f>COUNTA(B546:B549)</f>
        <v>0</v>
      </c>
      <c r="P546" s="16">
        <f>COUNTIF(R546:R549,R545)</f>
        <v>0</v>
      </c>
      <c r="Q546" s="17" t="s">
        <v>0</v>
      </c>
      <c r="R546" s="16" t="str">
        <f>CONCATENATE(B546,Q546)</f>
        <v>A</v>
      </c>
      <c r="S546" s="16">
        <f>IF(P546&gt;0,P546+O546,O546*3)</f>
        <v>0</v>
      </c>
    </row>
    <row r="547" spans="1:19" ht="15.6" x14ac:dyDescent="0.25">
      <c r="A547" s="185"/>
      <c r="B547" s="25"/>
      <c r="C547" s="21" t="str">
        <f>+CONCATENATE(I547," ",G547)</f>
        <v xml:space="preserve">b) </v>
      </c>
      <c r="D547" s="22"/>
      <c r="G547" s="34" t="str">
        <f>IF(J546="FIN","",LOOKUP(I545,DATOS!A:A,DATOS!K:K))</f>
        <v/>
      </c>
      <c r="I547" s="31" t="s">
        <v>52</v>
      </c>
      <c r="K547" s="16">
        <f>S546</f>
        <v>0</v>
      </c>
      <c r="L547" s="16"/>
      <c r="M547" s="16"/>
      <c r="N547" s="16"/>
      <c r="O547" s="16"/>
      <c r="P547" s="16">
        <f>O546-P546</f>
        <v>0</v>
      </c>
      <c r="Q547" s="17" t="s">
        <v>1</v>
      </c>
      <c r="R547" s="16" t="str">
        <f>CONCATENATE(B547,Q547)</f>
        <v>B</v>
      </c>
      <c r="S547" s="16"/>
    </row>
    <row r="548" spans="1:19" ht="15.6" x14ac:dyDescent="0.25">
      <c r="A548" s="185"/>
      <c r="B548" s="25"/>
      <c r="C548" s="21" t="str">
        <f>+CONCATENATE(I548," ",G548)</f>
        <v xml:space="preserve">c) </v>
      </c>
      <c r="D548" s="22"/>
      <c r="G548" s="34" t="str">
        <f>IF(J546="FIN","",LOOKUP(I545,DATOS!A:A,DATOS!L:L))</f>
        <v/>
      </c>
      <c r="I548" s="31" t="s">
        <v>51</v>
      </c>
      <c r="K548" s="16"/>
      <c r="L548" s="16"/>
      <c r="M548" s="16"/>
      <c r="N548" s="16"/>
      <c r="O548" s="16"/>
      <c r="P548" s="16"/>
      <c r="Q548" s="17" t="s">
        <v>2</v>
      </c>
      <c r="R548" s="16" t="str">
        <f>CONCATENATE(B548,Q548)</f>
        <v>C</v>
      </c>
      <c r="S548" s="16"/>
    </row>
    <row r="549" spans="1:19" ht="15.6" x14ac:dyDescent="0.25">
      <c r="A549" s="185"/>
      <c r="B549" s="25"/>
      <c r="C549" s="21" t="str">
        <f>+CONCATENATE(I549," ",G549)</f>
        <v xml:space="preserve">d) </v>
      </c>
      <c r="D549" s="22"/>
      <c r="G549" s="34" t="str">
        <f>IF(J546="FIN","",LOOKUP(I545,DATOS!A:A,DATOS!M:M))</f>
        <v/>
      </c>
      <c r="I549" s="31" t="s">
        <v>43</v>
      </c>
      <c r="K549" s="16"/>
      <c r="L549" s="16"/>
      <c r="M549" s="16"/>
      <c r="N549" s="16"/>
      <c r="O549" s="16"/>
      <c r="P549" s="16"/>
      <c r="Q549" s="17" t="s">
        <v>3</v>
      </c>
      <c r="R549" s="16" t="str">
        <f>CONCATENATE(B549,Q549)</f>
        <v>D</v>
      </c>
      <c r="S549" s="16"/>
    </row>
    <row r="550" spans="1:19" ht="15.6" x14ac:dyDescent="0.25">
      <c r="A550" s="9"/>
      <c r="B550" s="26"/>
      <c r="C550" s="23"/>
      <c r="D550" s="24"/>
      <c r="J550" s="15"/>
    </row>
    <row r="551" spans="1:19" ht="15.6" x14ac:dyDescent="0.25">
      <c r="A551" s="9"/>
      <c r="B551" s="27"/>
      <c r="C551" s="19" t="str">
        <f>+CONCATENATE(K551,".- ",G551)</f>
        <v xml:space="preserve">92.- </v>
      </c>
      <c r="D551" s="20"/>
      <c r="E551" s="9"/>
      <c r="F551" s="9"/>
      <c r="G551" s="36" t="str">
        <f>IF(J552="FIN","",LOOKUP(I551,DATOS!A:A,DATOS!G:G))</f>
        <v/>
      </c>
      <c r="H551" s="36">
        <f>IF(J552="FIN",0,LOOKUP(I551,DATOS!A:A,DATOS!N:N))</f>
        <v>0</v>
      </c>
      <c r="I551" s="31">
        <f>+I545+1</f>
        <v>364</v>
      </c>
      <c r="J551" s="56">
        <f>IF(LOOKUP(I551,DATOS!A:A,DATOS!C:C)=0,J545,(LOOKUP(I551,DATOS!A:A,DATOS!C:C)))</f>
        <v>6</v>
      </c>
      <c r="K551" s="18">
        <f>+K545+1</f>
        <v>92</v>
      </c>
      <c r="L551" s="16" t="s">
        <v>31</v>
      </c>
      <c r="M551" s="16" t="s">
        <v>32</v>
      </c>
      <c r="N551" s="16" t="s">
        <v>37</v>
      </c>
      <c r="O551" s="16" t="s">
        <v>33</v>
      </c>
      <c r="P551" s="16" t="s">
        <v>34</v>
      </c>
      <c r="Q551" s="16" t="s">
        <v>35</v>
      </c>
      <c r="R551" s="16" t="str">
        <f>CONCATENATE("X",H551)</f>
        <v>X0</v>
      </c>
      <c r="S551" s="16" t="s">
        <v>36</v>
      </c>
    </row>
    <row r="552" spans="1:19" ht="15.6" x14ac:dyDescent="0.25">
      <c r="A552" s="185">
        <f>IF($E$2="X",0,IF(K553&gt;2,H551,K553))</f>
        <v>0</v>
      </c>
      <c r="B552" s="25"/>
      <c r="C552" s="21" t="str">
        <f>+CONCATENATE(I552," ",G552)</f>
        <v xml:space="preserve">a) </v>
      </c>
      <c r="D552" s="22"/>
      <c r="G552" s="34" t="str">
        <f>IF(J552="FIN","",LOOKUP(I551,DATOS!A:A,DATOS!J:J))</f>
        <v/>
      </c>
      <c r="I552" s="31" t="s">
        <v>53</v>
      </c>
      <c r="J552" s="37" t="str">
        <f>IF(J546="FIN","FIN",IF(J551=J545,"","FIN"))</f>
        <v>FIN</v>
      </c>
      <c r="K552" s="16" t="s">
        <v>5</v>
      </c>
      <c r="L552" s="16">
        <f>IF(M552&gt;0,0,P552)</f>
        <v>0</v>
      </c>
      <c r="M552" s="16">
        <f>IF(P553&gt;0,1,0)</f>
        <v>0</v>
      </c>
      <c r="N552" s="16">
        <f>IF(M552=1,-1/COUNTA(Q552:Q555),0)</f>
        <v>0</v>
      </c>
      <c r="O552" s="16">
        <f>COUNTA(B552:B555)</f>
        <v>0</v>
      </c>
      <c r="P552" s="16">
        <f>COUNTIF(R552:R555,R551)</f>
        <v>0</v>
      </c>
      <c r="Q552" s="17" t="s">
        <v>0</v>
      </c>
      <c r="R552" s="16" t="str">
        <f>CONCATENATE(B552,Q552)</f>
        <v>A</v>
      </c>
      <c r="S552" s="16">
        <f>IF(P552&gt;0,P552+O552,O552*3)</f>
        <v>0</v>
      </c>
    </row>
    <row r="553" spans="1:19" ht="15.6" x14ac:dyDescent="0.25">
      <c r="A553" s="185"/>
      <c r="B553" s="25"/>
      <c r="C553" s="21" t="str">
        <f>+CONCATENATE(I553," ",G553)</f>
        <v xml:space="preserve">b) </v>
      </c>
      <c r="D553" s="22"/>
      <c r="G553" s="34" t="str">
        <f>IF(J552="FIN","",LOOKUP(I551,DATOS!A:A,DATOS!K:K))</f>
        <v/>
      </c>
      <c r="I553" s="31" t="s">
        <v>52</v>
      </c>
      <c r="K553" s="16">
        <f>S552</f>
        <v>0</v>
      </c>
      <c r="L553" s="16"/>
      <c r="M553" s="16"/>
      <c r="N553" s="16"/>
      <c r="O553" s="16"/>
      <c r="P553" s="16">
        <f>O552-P552</f>
        <v>0</v>
      </c>
      <c r="Q553" s="17" t="s">
        <v>1</v>
      </c>
      <c r="R553" s="16" t="str">
        <f>CONCATENATE(B553,Q553)</f>
        <v>B</v>
      </c>
      <c r="S553" s="16"/>
    </row>
    <row r="554" spans="1:19" ht="15.6" x14ac:dyDescent="0.25">
      <c r="A554" s="185"/>
      <c r="B554" s="25"/>
      <c r="C554" s="21" t="str">
        <f>+CONCATENATE(I554," ",G554)</f>
        <v xml:space="preserve">c) </v>
      </c>
      <c r="D554" s="22"/>
      <c r="G554" s="34" t="str">
        <f>IF(J552="FIN","",LOOKUP(I551,DATOS!A:A,DATOS!L:L))</f>
        <v/>
      </c>
      <c r="I554" s="31" t="s">
        <v>51</v>
      </c>
      <c r="K554" s="16"/>
      <c r="L554" s="16"/>
      <c r="M554" s="16"/>
      <c r="N554" s="16"/>
      <c r="O554" s="16"/>
      <c r="P554" s="16"/>
      <c r="Q554" s="17" t="s">
        <v>2</v>
      </c>
      <c r="R554" s="16" t="str">
        <f>CONCATENATE(B554,Q554)</f>
        <v>C</v>
      </c>
      <c r="S554" s="16"/>
    </row>
    <row r="555" spans="1:19" ht="15.6" x14ac:dyDescent="0.25">
      <c r="A555" s="185"/>
      <c r="B555" s="25"/>
      <c r="C555" s="21" t="str">
        <f>+CONCATENATE(I555," ",G555)</f>
        <v xml:space="preserve">d) </v>
      </c>
      <c r="D555" s="22"/>
      <c r="G555" s="34" t="str">
        <f>IF(J552="FIN","",LOOKUP(I551,DATOS!A:A,DATOS!M:M))</f>
        <v/>
      </c>
      <c r="I555" s="31" t="s">
        <v>43</v>
      </c>
      <c r="K555" s="16"/>
      <c r="L555" s="16"/>
      <c r="M555" s="16"/>
      <c r="N555" s="16"/>
      <c r="O555" s="16"/>
      <c r="P555" s="16"/>
      <c r="Q555" s="17" t="s">
        <v>3</v>
      </c>
      <c r="R555" s="16" t="str">
        <f>CONCATENATE(B555,Q555)</f>
        <v>D</v>
      </c>
      <c r="S555" s="16"/>
    </row>
    <row r="556" spans="1:19" ht="15.6" x14ac:dyDescent="0.25">
      <c r="A556" s="9"/>
      <c r="B556" s="26"/>
      <c r="C556" s="23"/>
      <c r="D556" s="24"/>
      <c r="J556" s="15"/>
    </row>
    <row r="557" spans="1:19" ht="15.6" x14ac:dyDescent="0.25">
      <c r="A557" s="9"/>
      <c r="B557" s="27"/>
      <c r="C557" s="19" t="str">
        <f>+CONCATENATE(K557,".- ",G557)</f>
        <v xml:space="preserve">93.- </v>
      </c>
      <c r="D557" s="20"/>
      <c r="E557" s="9"/>
      <c r="F557" s="9"/>
      <c r="G557" s="36" t="str">
        <f>IF(J558="FIN","",LOOKUP(I557,DATOS!A:A,DATOS!G:G))</f>
        <v/>
      </c>
      <c r="H557" s="36">
        <f>IF(J558="FIN",0,LOOKUP(I557,DATOS!A:A,DATOS!N:N))</f>
        <v>0</v>
      </c>
      <c r="I557" s="31">
        <f>+I551+1</f>
        <v>365</v>
      </c>
      <c r="J557" s="56">
        <f>IF(LOOKUP(I557,DATOS!A:A,DATOS!C:C)=0,J551,(LOOKUP(I557,DATOS!A:A,DATOS!C:C)))</f>
        <v>6</v>
      </c>
      <c r="K557" s="18">
        <f>+K551+1</f>
        <v>93</v>
      </c>
      <c r="L557" s="16" t="s">
        <v>31</v>
      </c>
      <c r="M557" s="16" t="s">
        <v>32</v>
      </c>
      <c r="N557" s="16" t="s">
        <v>37</v>
      </c>
      <c r="O557" s="16" t="s">
        <v>33</v>
      </c>
      <c r="P557" s="16" t="s">
        <v>34</v>
      </c>
      <c r="Q557" s="16" t="s">
        <v>35</v>
      </c>
      <c r="R557" s="16" t="str">
        <f>CONCATENATE("X",H557)</f>
        <v>X0</v>
      </c>
      <c r="S557" s="16" t="s">
        <v>36</v>
      </c>
    </row>
    <row r="558" spans="1:19" ht="15.6" x14ac:dyDescent="0.25">
      <c r="A558" s="185">
        <f>IF($E$2="X",0,IF(K559&gt;2,H557,K559))</f>
        <v>0</v>
      </c>
      <c r="B558" s="25"/>
      <c r="C558" s="21" t="str">
        <f>+CONCATENATE(I558," ",G558)</f>
        <v xml:space="preserve">a) </v>
      </c>
      <c r="D558" s="22"/>
      <c r="G558" s="34" t="str">
        <f>IF(J558="FIN","",LOOKUP(I557,DATOS!A:A,DATOS!J:J))</f>
        <v/>
      </c>
      <c r="I558" s="31" t="s">
        <v>53</v>
      </c>
      <c r="J558" s="37" t="str">
        <f>IF(J552="FIN","FIN",IF(J557=J551,"","FIN"))</f>
        <v>FIN</v>
      </c>
      <c r="K558" s="16" t="s">
        <v>5</v>
      </c>
      <c r="L558" s="16">
        <f>IF(M558&gt;0,0,P558)</f>
        <v>0</v>
      </c>
      <c r="M558" s="16">
        <f>IF(P559&gt;0,1,0)</f>
        <v>0</v>
      </c>
      <c r="N558" s="16">
        <f>IF(M558=1,-1/COUNTA(Q558:Q561),0)</f>
        <v>0</v>
      </c>
      <c r="O558" s="16">
        <f>COUNTA(B558:B561)</f>
        <v>0</v>
      </c>
      <c r="P558" s="16">
        <f>COUNTIF(R558:R561,R557)</f>
        <v>0</v>
      </c>
      <c r="Q558" s="17" t="s">
        <v>0</v>
      </c>
      <c r="R558" s="16" t="str">
        <f>CONCATENATE(B558,Q558)</f>
        <v>A</v>
      </c>
      <c r="S558" s="16">
        <f>IF(P558&gt;0,P558+O558,O558*3)</f>
        <v>0</v>
      </c>
    </row>
    <row r="559" spans="1:19" ht="15.6" x14ac:dyDescent="0.25">
      <c r="A559" s="185"/>
      <c r="B559" s="25"/>
      <c r="C559" s="21" t="str">
        <f>+CONCATENATE(I559," ",G559)</f>
        <v xml:space="preserve">b) </v>
      </c>
      <c r="D559" s="22"/>
      <c r="G559" s="34" t="str">
        <f>IF(J558="FIN","",LOOKUP(I557,DATOS!A:A,DATOS!K:K))</f>
        <v/>
      </c>
      <c r="I559" s="31" t="s">
        <v>52</v>
      </c>
      <c r="K559" s="16">
        <f>S558</f>
        <v>0</v>
      </c>
      <c r="L559" s="16"/>
      <c r="M559" s="16"/>
      <c r="N559" s="16"/>
      <c r="O559" s="16"/>
      <c r="P559" s="16">
        <f>O558-P558</f>
        <v>0</v>
      </c>
      <c r="Q559" s="17" t="s">
        <v>1</v>
      </c>
      <c r="R559" s="16" t="str">
        <f>CONCATENATE(B559,Q559)</f>
        <v>B</v>
      </c>
      <c r="S559" s="16"/>
    </row>
    <row r="560" spans="1:19" ht="15.6" x14ac:dyDescent="0.25">
      <c r="A560" s="185"/>
      <c r="B560" s="25"/>
      <c r="C560" s="21" t="str">
        <f>+CONCATENATE(I560," ",G560)</f>
        <v xml:space="preserve">c) </v>
      </c>
      <c r="D560" s="22"/>
      <c r="G560" s="34" t="str">
        <f>IF(J558="FIN","",LOOKUP(I557,DATOS!A:A,DATOS!L:L))</f>
        <v/>
      </c>
      <c r="I560" s="31" t="s">
        <v>51</v>
      </c>
      <c r="K560" s="16"/>
      <c r="L560" s="16"/>
      <c r="M560" s="16"/>
      <c r="N560" s="16"/>
      <c r="O560" s="16"/>
      <c r="P560" s="16"/>
      <c r="Q560" s="17" t="s">
        <v>2</v>
      </c>
      <c r="R560" s="16" t="str">
        <f>CONCATENATE(B560,Q560)</f>
        <v>C</v>
      </c>
      <c r="S560" s="16"/>
    </row>
    <row r="561" spans="1:19" ht="15.6" x14ac:dyDescent="0.25">
      <c r="A561" s="185"/>
      <c r="B561" s="25"/>
      <c r="C561" s="21" t="str">
        <f>+CONCATENATE(I561," ",G561)</f>
        <v xml:space="preserve">d) </v>
      </c>
      <c r="D561" s="22"/>
      <c r="G561" s="34" t="str">
        <f>IF(J558="FIN","",LOOKUP(I557,DATOS!A:A,DATOS!M:M))</f>
        <v/>
      </c>
      <c r="I561" s="31" t="s">
        <v>43</v>
      </c>
      <c r="K561" s="16"/>
      <c r="L561" s="16"/>
      <c r="M561" s="16"/>
      <c r="N561" s="16"/>
      <c r="O561" s="16"/>
      <c r="P561" s="16"/>
      <c r="Q561" s="17" t="s">
        <v>3</v>
      </c>
      <c r="R561" s="16" t="str">
        <f>CONCATENATE(B561,Q561)</f>
        <v>D</v>
      </c>
      <c r="S561" s="16"/>
    </row>
    <row r="562" spans="1:19" ht="15.6" x14ac:dyDescent="0.25">
      <c r="A562" s="9"/>
      <c r="B562" s="26"/>
      <c r="C562" s="23"/>
      <c r="D562" s="24"/>
      <c r="J562" s="15"/>
    </row>
    <row r="563" spans="1:19" ht="15.6" x14ac:dyDescent="0.25">
      <c r="A563" s="9"/>
      <c r="B563" s="27"/>
      <c r="C563" s="19" t="str">
        <f>+CONCATENATE(K563,".- ",G563)</f>
        <v xml:space="preserve">94.- </v>
      </c>
      <c r="D563" s="20"/>
      <c r="E563" s="9"/>
      <c r="F563" s="9"/>
      <c r="G563" s="36" t="str">
        <f>IF(J564="FIN","",LOOKUP(I563,DATOS!A:A,DATOS!G:G))</f>
        <v/>
      </c>
      <c r="H563" s="36">
        <f>IF(J564="FIN",0,LOOKUP(I563,DATOS!A:A,DATOS!N:N))</f>
        <v>0</v>
      </c>
      <c r="I563" s="31">
        <f>+I557+1</f>
        <v>366</v>
      </c>
      <c r="J563" s="56">
        <f>IF(LOOKUP(I563,DATOS!A:A,DATOS!C:C)=0,J557,(LOOKUP(I563,DATOS!A:A,DATOS!C:C)))</f>
        <v>6</v>
      </c>
      <c r="K563" s="18">
        <f>+K557+1</f>
        <v>94</v>
      </c>
      <c r="L563" s="16" t="s">
        <v>31</v>
      </c>
      <c r="M563" s="16" t="s">
        <v>32</v>
      </c>
      <c r="N563" s="16" t="s">
        <v>37</v>
      </c>
      <c r="O563" s="16" t="s">
        <v>33</v>
      </c>
      <c r="P563" s="16" t="s">
        <v>34</v>
      </c>
      <c r="Q563" s="16" t="s">
        <v>35</v>
      </c>
      <c r="R563" s="16" t="str">
        <f>CONCATENATE("X",H563)</f>
        <v>X0</v>
      </c>
      <c r="S563" s="16" t="s">
        <v>36</v>
      </c>
    </row>
    <row r="564" spans="1:19" ht="15.6" x14ac:dyDescent="0.25">
      <c r="A564" s="185">
        <f>IF($E$2="X",0,IF(K565&gt;2,H563,K565))</f>
        <v>0</v>
      </c>
      <c r="B564" s="25"/>
      <c r="C564" s="21" t="str">
        <f>+CONCATENATE(I564," ",G564)</f>
        <v xml:space="preserve">a) </v>
      </c>
      <c r="D564" s="22"/>
      <c r="G564" s="34" t="str">
        <f>IF(J564="FIN","",LOOKUP(I563,DATOS!A:A,DATOS!J:J))</f>
        <v/>
      </c>
      <c r="I564" s="31" t="s">
        <v>53</v>
      </c>
      <c r="J564" s="37" t="str">
        <f>IF(J558="FIN","FIN",IF(J563=J557,"","FIN"))</f>
        <v>FIN</v>
      </c>
      <c r="K564" s="16" t="s">
        <v>5</v>
      </c>
      <c r="L564" s="16">
        <f>IF(M564&gt;0,0,P564)</f>
        <v>0</v>
      </c>
      <c r="M564" s="16">
        <f>IF(P565&gt;0,1,0)</f>
        <v>0</v>
      </c>
      <c r="N564" s="16">
        <f>IF(M564=1,-1/COUNTA(Q564:Q567),0)</f>
        <v>0</v>
      </c>
      <c r="O564" s="16">
        <f>COUNTA(B564:B567)</f>
        <v>0</v>
      </c>
      <c r="P564" s="16">
        <f>COUNTIF(R564:R567,R563)</f>
        <v>0</v>
      </c>
      <c r="Q564" s="17" t="s">
        <v>0</v>
      </c>
      <c r="R564" s="16" t="str">
        <f>CONCATENATE(B564,Q564)</f>
        <v>A</v>
      </c>
      <c r="S564" s="16">
        <f>IF(P564&gt;0,P564+O564,O564*3)</f>
        <v>0</v>
      </c>
    </row>
    <row r="565" spans="1:19" ht="15.6" x14ac:dyDescent="0.25">
      <c r="A565" s="185"/>
      <c r="B565" s="25"/>
      <c r="C565" s="21" t="str">
        <f>+CONCATENATE(I565," ",G565)</f>
        <v xml:space="preserve">b) </v>
      </c>
      <c r="D565" s="22"/>
      <c r="G565" s="34" t="str">
        <f>IF(J564="FIN","",LOOKUP(I563,DATOS!A:A,DATOS!K:K))</f>
        <v/>
      </c>
      <c r="I565" s="31" t="s">
        <v>52</v>
      </c>
      <c r="K565" s="16">
        <f>S564</f>
        <v>0</v>
      </c>
      <c r="L565" s="16"/>
      <c r="M565" s="16"/>
      <c r="N565" s="16"/>
      <c r="O565" s="16"/>
      <c r="P565" s="16">
        <f>O564-P564</f>
        <v>0</v>
      </c>
      <c r="Q565" s="17" t="s">
        <v>1</v>
      </c>
      <c r="R565" s="16" t="str">
        <f>CONCATENATE(B565,Q565)</f>
        <v>B</v>
      </c>
      <c r="S565" s="16"/>
    </row>
    <row r="566" spans="1:19" ht="15.6" x14ac:dyDescent="0.25">
      <c r="A566" s="185"/>
      <c r="B566" s="25"/>
      <c r="C566" s="21" t="str">
        <f>+CONCATENATE(I566," ",G566)</f>
        <v xml:space="preserve">c) </v>
      </c>
      <c r="D566" s="22"/>
      <c r="G566" s="34" t="str">
        <f>IF(J564="FIN","",LOOKUP(I563,DATOS!A:A,DATOS!L:L))</f>
        <v/>
      </c>
      <c r="I566" s="31" t="s">
        <v>51</v>
      </c>
      <c r="K566" s="16"/>
      <c r="L566" s="16"/>
      <c r="M566" s="16"/>
      <c r="N566" s="16"/>
      <c r="O566" s="16"/>
      <c r="P566" s="16"/>
      <c r="Q566" s="17" t="s">
        <v>2</v>
      </c>
      <c r="R566" s="16" t="str">
        <f>CONCATENATE(B566,Q566)</f>
        <v>C</v>
      </c>
      <c r="S566" s="16"/>
    </row>
    <row r="567" spans="1:19" ht="15.6" x14ac:dyDescent="0.25">
      <c r="A567" s="185"/>
      <c r="B567" s="25"/>
      <c r="C567" s="21" t="str">
        <f>+CONCATENATE(I567," ",G567)</f>
        <v xml:space="preserve">d) </v>
      </c>
      <c r="D567" s="22"/>
      <c r="G567" s="34" t="str">
        <f>IF(J564="FIN","",LOOKUP(I563,DATOS!A:A,DATOS!M:M))</f>
        <v/>
      </c>
      <c r="I567" s="31" t="s">
        <v>43</v>
      </c>
      <c r="K567" s="16"/>
      <c r="L567" s="16"/>
      <c r="M567" s="16"/>
      <c r="N567" s="16"/>
      <c r="O567" s="16"/>
      <c r="P567" s="16"/>
      <c r="Q567" s="17" t="s">
        <v>3</v>
      </c>
      <c r="R567" s="16" t="str">
        <f>CONCATENATE(B567,Q567)</f>
        <v>D</v>
      </c>
      <c r="S567" s="16"/>
    </row>
    <row r="568" spans="1:19" ht="15.6" x14ac:dyDescent="0.25">
      <c r="A568" s="9"/>
      <c r="B568" s="26"/>
      <c r="C568" s="23"/>
      <c r="D568" s="24"/>
      <c r="J568" s="15"/>
    </row>
    <row r="569" spans="1:19" ht="15.6" x14ac:dyDescent="0.25">
      <c r="A569" s="9"/>
      <c r="B569" s="27"/>
      <c r="C569" s="19" t="str">
        <f>+CONCATENATE(K569,".- ",G569)</f>
        <v xml:space="preserve">95.- </v>
      </c>
      <c r="D569" s="20"/>
      <c r="E569" s="9"/>
      <c r="F569" s="9"/>
      <c r="G569" s="36" t="str">
        <f>IF(J570="FIN","",LOOKUP(I569,DATOS!A:A,DATOS!G:G))</f>
        <v/>
      </c>
      <c r="H569" s="36">
        <f>IF(J570="FIN",0,LOOKUP(I569,DATOS!A:A,DATOS!N:N))</f>
        <v>0</v>
      </c>
      <c r="I569" s="31">
        <f>+I563+1</f>
        <v>367</v>
      </c>
      <c r="J569" s="56">
        <f>IF(LOOKUP(I569,DATOS!A:A,DATOS!C:C)=0,J563,(LOOKUP(I569,DATOS!A:A,DATOS!C:C)))</f>
        <v>6</v>
      </c>
      <c r="K569" s="18">
        <f>+K563+1</f>
        <v>95</v>
      </c>
      <c r="L569" s="16" t="s">
        <v>31</v>
      </c>
      <c r="M569" s="16" t="s">
        <v>32</v>
      </c>
      <c r="N569" s="16" t="s">
        <v>37</v>
      </c>
      <c r="O569" s="16" t="s">
        <v>33</v>
      </c>
      <c r="P569" s="16" t="s">
        <v>34</v>
      </c>
      <c r="Q569" s="16" t="s">
        <v>35</v>
      </c>
      <c r="R569" s="16" t="str">
        <f>CONCATENATE("X",H569)</f>
        <v>X0</v>
      </c>
      <c r="S569" s="16" t="s">
        <v>36</v>
      </c>
    </row>
    <row r="570" spans="1:19" ht="15.6" x14ac:dyDescent="0.25">
      <c r="A570" s="185">
        <f>IF($E$2="X",0,IF(K571&gt;2,H569,K571))</f>
        <v>0</v>
      </c>
      <c r="B570" s="25"/>
      <c r="C570" s="21" t="str">
        <f>+CONCATENATE(I570," ",G570)</f>
        <v xml:space="preserve">a) </v>
      </c>
      <c r="D570" s="22"/>
      <c r="G570" s="34" t="str">
        <f>IF(J570="FIN","",LOOKUP(I569,DATOS!A:A,DATOS!J:J))</f>
        <v/>
      </c>
      <c r="I570" s="31" t="s">
        <v>53</v>
      </c>
      <c r="J570" s="37" t="str">
        <f>IF(J564="FIN","FIN",IF(J569=J563,"","FIN"))</f>
        <v>FIN</v>
      </c>
      <c r="K570" s="16" t="s">
        <v>5</v>
      </c>
      <c r="L570" s="16">
        <f>IF(M570&gt;0,0,P570)</f>
        <v>0</v>
      </c>
      <c r="M570" s="16">
        <f>IF(P571&gt;0,1,0)</f>
        <v>0</v>
      </c>
      <c r="N570" s="16">
        <f>IF(M570=1,-1/COUNTA(Q570:Q573),0)</f>
        <v>0</v>
      </c>
      <c r="O570" s="16">
        <f>COUNTA(B570:B573)</f>
        <v>0</v>
      </c>
      <c r="P570" s="16">
        <f>COUNTIF(R570:R573,R569)</f>
        <v>0</v>
      </c>
      <c r="Q570" s="17" t="s">
        <v>0</v>
      </c>
      <c r="R570" s="16" t="str">
        <f>CONCATENATE(B570,Q570)</f>
        <v>A</v>
      </c>
      <c r="S570" s="16">
        <f>IF(P570&gt;0,P570+O570,O570*3)</f>
        <v>0</v>
      </c>
    </row>
    <row r="571" spans="1:19" ht="15.6" x14ac:dyDescent="0.25">
      <c r="A571" s="185"/>
      <c r="B571" s="25"/>
      <c r="C571" s="21" t="str">
        <f>+CONCATENATE(I571," ",G571)</f>
        <v xml:space="preserve">b) </v>
      </c>
      <c r="D571" s="22"/>
      <c r="G571" s="34" t="str">
        <f>IF(J570="FIN","",LOOKUP(I569,DATOS!A:A,DATOS!K:K))</f>
        <v/>
      </c>
      <c r="I571" s="31" t="s">
        <v>52</v>
      </c>
      <c r="K571" s="16">
        <f>S570</f>
        <v>0</v>
      </c>
      <c r="L571" s="16"/>
      <c r="M571" s="16"/>
      <c r="N571" s="16"/>
      <c r="O571" s="16"/>
      <c r="P571" s="16">
        <f>O570-P570</f>
        <v>0</v>
      </c>
      <c r="Q571" s="17" t="s">
        <v>1</v>
      </c>
      <c r="R571" s="16" t="str">
        <f>CONCATENATE(B571,Q571)</f>
        <v>B</v>
      </c>
      <c r="S571" s="16"/>
    </row>
    <row r="572" spans="1:19" ht="15.6" x14ac:dyDescent="0.25">
      <c r="A572" s="185"/>
      <c r="B572" s="25"/>
      <c r="C572" s="21" t="str">
        <f>+CONCATENATE(I572," ",G572)</f>
        <v xml:space="preserve">c) </v>
      </c>
      <c r="D572" s="22"/>
      <c r="G572" s="34" t="str">
        <f>IF(J570="FIN","",LOOKUP(I569,DATOS!A:A,DATOS!L:L))</f>
        <v/>
      </c>
      <c r="I572" s="31" t="s">
        <v>51</v>
      </c>
      <c r="K572" s="16"/>
      <c r="L572" s="16"/>
      <c r="M572" s="16"/>
      <c r="N572" s="16"/>
      <c r="O572" s="16"/>
      <c r="P572" s="16"/>
      <c r="Q572" s="17" t="s">
        <v>2</v>
      </c>
      <c r="R572" s="16" t="str">
        <f>CONCATENATE(B572,Q572)</f>
        <v>C</v>
      </c>
      <c r="S572" s="16"/>
    </row>
    <row r="573" spans="1:19" ht="15.6" x14ac:dyDescent="0.25">
      <c r="A573" s="185"/>
      <c r="B573" s="25"/>
      <c r="C573" s="21" t="str">
        <f>+CONCATENATE(I573," ",G573)</f>
        <v xml:space="preserve">d) </v>
      </c>
      <c r="D573" s="22"/>
      <c r="G573" s="34" t="str">
        <f>IF(J570="FIN","",LOOKUP(I569,DATOS!A:A,DATOS!M:M))</f>
        <v/>
      </c>
      <c r="I573" s="31" t="s">
        <v>43</v>
      </c>
      <c r="K573" s="16"/>
      <c r="L573" s="16"/>
      <c r="M573" s="16"/>
      <c r="N573" s="16"/>
      <c r="O573" s="16"/>
      <c r="P573" s="16"/>
      <c r="Q573" s="17" t="s">
        <v>3</v>
      </c>
      <c r="R573" s="16" t="str">
        <f>CONCATENATE(B573,Q573)</f>
        <v>D</v>
      </c>
      <c r="S573" s="16"/>
    </row>
    <row r="574" spans="1:19" ht="15.6" x14ac:dyDescent="0.25">
      <c r="A574" s="9"/>
      <c r="B574" s="26"/>
      <c r="C574" s="23"/>
      <c r="D574" s="24"/>
      <c r="J574" s="15"/>
    </row>
    <row r="575" spans="1:19" ht="15.6" x14ac:dyDescent="0.25">
      <c r="A575" s="9"/>
      <c r="B575" s="27"/>
      <c r="C575" s="19" t="str">
        <f>+CONCATENATE(K575,".- ",G575)</f>
        <v xml:space="preserve">96.- </v>
      </c>
      <c r="D575" s="20"/>
      <c r="E575" s="9"/>
      <c r="F575" s="9"/>
      <c r="G575" s="36" t="str">
        <f>IF(J576="FIN","",LOOKUP(I575,DATOS!A:A,DATOS!G:G))</f>
        <v/>
      </c>
      <c r="H575" s="36">
        <f>IF(J576="FIN",0,LOOKUP(I575,DATOS!A:A,DATOS!N:N))</f>
        <v>0</v>
      </c>
      <c r="I575" s="31">
        <f>+I569+1</f>
        <v>368</v>
      </c>
      <c r="J575" s="56">
        <f>IF(LOOKUP(I575,DATOS!A:A,DATOS!C:C)=0,J569,(LOOKUP(I575,DATOS!A:A,DATOS!C:C)))</f>
        <v>6</v>
      </c>
      <c r="K575" s="18">
        <f>+K569+1</f>
        <v>96</v>
      </c>
      <c r="L575" s="16" t="s">
        <v>31</v>
      </c>
      <c r="M575" s="16" t="s">
        <v>32</v>
      </c>
      <c r="N575" s="16" t="s">
        <v>37</v>
      </c>
      <c r="O575" s="16" t="s">
        <v>33</v>
      </c>
      <c r="P575" s="16" t="s">
        <v>34</v>
      </c>
      <c r="Q575" s="16" t="s">
        <v>35</v>
      </c>
      <c r="R575" s="16" t="str">
        <f>CONCATENATE("X",H575)</f>
        <v>X0</v>
      </c>
      <c r="S575" s="16" t="s">
        <v>36</v>
      </c>
    </row>
    <row r="576" spans="1:19" ht="15.6" x14ac:dyDescent="0.25">
      <c r="A576" s="185">
        <f>IF($E$2="X",0,IF(K577&gt;2,H575,K577))</f>
        <v>0</v>
      </c>
      <c r="B576" s="25"/>
      <c r="C576" s="21" t="str">
        <f>+CONCATENATE(I576," ",G576)</f>
        <v xml:space="preserve">a) </v>
      </c>
      <c r="D576" s="22"/>
      <c r="G576" s="34" t="str">
        <f>IF(J576="FIN","",LOOKUP(I575,DATOS!A:A,DATOS!J:J))</f>
        <v/>
      </c>
      <c r="I576" s="31" t="s">
        <v>53</v>
      </c>
      <c r="J576" s="37" t="str">
        <f>IF(J570="FIN","FIN",IF(J575=J569,"","FIN"))</f>
        <v>FIN</v>
      </c>
      <c r="K576" s="16" t="s">
        <v>5</v>
      </c>
      <c r="L576" s="16">
        <f>IF(M576&gt;0,0,P576)</f>
        <v>0</v>
      </c>
      <c r="M576" s="16">
        <f>IF(P577&gt;0,1,0)</f>
        <v>0</v>
      </c>
      <c r="N576" s="16">
        <f>IF(M576=1,-1/COUNTA(Q576:Q579),0)</f>
        <v>0</v>
      </c>
      <c r="O576" s="16">
        <f>COUNTA(B576:B579)</f>
        <v>0</v>
      </c>
      <c r="P576" s="16">
        <f>COUNTIF(R576:R579,R575)</f>
        <v>0</v>
      </c>
      <c r="Q576" s="17" t="s">
        <v>0</v>
      </c>
      <c r="R576" s="16" t="str">
        <f>CONCATENATE(B576,Q576)</f>
        <v>A</v>
      </c>
      <c r="S576" s="16">
        <f>IF(P576&gt;0,P576+O576,O576*3)</f>
        <v>0</v>
      </c>
    </row>
    <row r="577" spans="1:19" ht="15.6" x14ac:dyDescent="0.25">
      <c r="A577" s="185"/>
      <c r="B577" s="25"/>
      <c r="C577" s="21" t="str">
        <f>+CONCATENATE(I577," ",G577)</f>
        <v xml:space="preserve">b) </v>
      </c>
      <c r="D577" s="22"/>
      <c r="G577" s="34" t="str">
        <f>IF(J576="FIN","",LOOKUP(I575,DATOS!A:A,DATOS!K:K))</f>
        <v/>
      </c>
      <c r="I577" s="31" t="s">
        <v>52</v>
      </c>
      <c r="K577" s="16">
        <f>S576</f>
        <v>0</v>
      </c>
      <c r="L577" s="16"/>
      <c r="M577" s="16"/>
      <c r="N577" s="16"/>
      <c r="O577" s="16"/>
      <c r="P577" s="16">
        <f>O576-P576</f>
        <v>0</v>
      </c>
      <c r="Q577" s="17" t="s">
        <v>1</v>
      </c>
      <c r="R577" s="16" t="str">
        <f>CONCATENATE(B577,Q577)</f>
        <v>B</v>
      </c>
      <c r="S577" s="16"/>
    </row>
    <row r="578" spans="1:19" ht="15.6" x14ac:dyDescent="0.25">
      <c r="A578" s="185"/>
      <c r="B578" s="25"/>
      <c r="C578" s="21" t="str">
        <f>+CONCATENATE(I578," ",G578)</f>
        <v xml:space="preserve">c) </v>
      </c>
      <c r="D578" s="22"/>
      <c r="G578" s="34" t="str">
        <f>IF(J576="FIN","",LOOKUP(I575,DATOS!A:A,DATOS!L:L))</f>
        <v/>
      </c>
      <c r="I578" s="31" t="s">
        <v>51</v>
      </c>
      <c r="K578" s="16"/>
      <c r="L578" s="16"/>
      <c r="M578" s="16"/>
      <c r="N578" s="16"/>
      <c r="O578" s="16"/>
      <c r="P578" s="16"/>
      <c r="Q578" s="17" t="s">
        <v>2</v>
      </c>
      <c r="R578" s="16" t="str">
        <f>CONCATENATE(B578,Q578)</f>
        <v>C</v>
      </c>
      <c r="S578" s="16"/>
    </row>
    <row r="579" spans="1:19" ht="15.6" x14ac:dyDescent="0.25">
      <c r="A579" s="185"/>
      <c r="B579" s="25"/>
      <c r="C579" s="21" t="str">
        <f>+CONCATENATE(I579," ",G579)</f>
        <v xml:space="preserve">d) </v>
      </c>
      <c r="D579" s="22"/>
      <c r="G579" s="34" t="str">
        <f>IF(J576="FIN","",LOOKUP(I575,DATOS!A:A,DATOS!M:M))</f>
        <v/>
      </c>
      <c r="I579" s="31" t="s">
        <v>43</v>
      </c>
      <c r="K579" s="16"/>
      <c r="L579" s="16"/>
      <c r="M579" s="16"/>
      <c r="N579" s="16"/>
      <c r="O579" s="16"/>
      <c r="P579" s="16"/>
      <c r="Q579" s="17" t="s">
        <v>3</v>
      </c>
      <c r="R579" s="16" t="str">
        <f>CONCATENATE(B579,Q579)</f>
        <v>D</v>
      </c>
      <c r="S579" s="16"/>
    </row>
    <row r="580" spans="1:19" ht="15.6" x14ac:dyDescent="0.25">
      <c r="A580" s="9"/>
      <c r="B580" s="26"/>
      <c r="C580" s="23"/>
      <c r="D580" s="24"/>
      <c r="J580" s="15"/>
    </row>
    <row r="581" spans="1:19" ht="15.6" x14ac:dyDescent="0.25">
      <c r="A581" s="9"/>
      <c r="B581" s="27"/>
      <c r="C581" s="19" t="str">
        <f>+CONCATENATE(K581,".- ",G581)</f>
        <v xml:space="preserve">97.- </v>
      </c>
      <c r="D581" s="20"/>
      <c r="E581" s="9"/>
      <c r="F581" s="9"/>
      <c r="G581" s="36" t="str">
        <f>IF(J582="FIN","",LOOKUP(I581,DATOS!A:A,DATOS!G:G))</f>
        <v/>
      </c>
      <c r="H581" s="36">
        <f>IF(J582="FIN",0,LOOKUP(I581,DATOS!A:A,DATOS!N:N))</f>
        <v>0</v>
      </c>
      <c r="I581" s="31">
        <f>+I575+1</f>
        <v>369</v>
      </c>
      <c r="J581" s="56">
        <f>IF(LOOKUP(I581,DATOS!A:A,DATOS!C:C)=0,J575,(LOOKUP(I581,DATOS!A:A,DATOS!C:C)))</f>
        <v>6</v>
      </c>
      <c r="K581" s="18">
        <f>+K575+1</f>
        <v>97</v>
      </c>
      <c r="L581" s="16" t="s">
        <v>31</v>
      </c>
      <c r="M581" s="16" t="s">
        <v>32</v>
      </c>
      <c r="N581" s="16" t="s">
        <v>37</v>
      </c>
      <c r="O581" s="16" t="s">
        <v>33</v>
      </c>
      <c r="P581" s="16" t="s">
        <v>34</v>
      </c>
      <c r="Q581" s="16" t="s">
        <v>35</v>
      </c>
      <c r="R581" s="16" t="str">
        <f>CONCATENATE("X",H581)</f>
        <v>X0</v>
      </c>
      <c r="S581" s="16" t="s">
        <v>36</v>
      </c>
    </row>
    <row r="582" spans="1:19" ht="15.6" x14ac:dyDescent="0.25">
      <c r="A582" s="185">
        <f>IF($E$2="X",0,IF(K583&gt;2,H581,K583))</f>
        <v>0</v>
      </c>
      <c r="B582" s="25"/>
      <c r="C582" s="21" t="str">
        <f>+CONCATENATE(I582," ",G582)</f>
        <v xml:space="preserve">a) </v>
      </c>
      <c r="D582" s="22"/>
      <c r="G582" s="34" t="str">
        <f>IF(J582="FIN","",LOOKUP(I581,DATOS!A:A,DATOS!J:J))</f>
        <v/>
      </c>
      <c r="I582" s="31" t="s">
        <v>53</v>
      </c>
      <c r="J582" s="37" t="str">
        <f>IF(J576="FIN","FIN",IF(J581=J575,"","FIN"))</f>
        <v>FIN</v>
      </c>
      <c r="K582" s="16" t="s">
        <v>5</v>
      </c>
      <c r="L582" s="16">
        <f>IF(M582&gt;0,0,P582)</f>
        <v>0</v>
      </c>
      <c r="M582" s="16">
        <f>IF(P583&gt;0,1,0)</f>
        <v>0</v>
      </c>
      <c r="N582" s="16">
        <f>IF(M582=1,-1/COUNTA(Q582:Q585),0)</f>
        <v>0</v>
      </c>
      <c r="O582" s="16">
        <f>COUNTA(B582:B585)</f>
        <v>0</v>
      </c>
      <c r="P582" s="16">
        <f>COUNTIF(R582:R585,R581)</f>
        <v>0</v>
      </c>
      <c r="Q582" s="17" t="s">
        <v>0</v>
      </c>
      <c r="R582" s="16" t="str">
        <f>CONCATENATE(B582,Q582)</f>
        <v>A</v>
      </c>
      <c r="S582" s="16">
        <f>IF(P582&gt;0,P582+O582,O582*3)</f>
        <v>0</v>
      </c>
    </row>
    <row r="583" spans="1:19" ht="15.6" x14ac:dyDescent="0.25">
      <c r="A583" s="185"/>
      <c r="B583" s="25"/>
      <c r="C583" s="21" t="str">
        <f>+CONCATENATE(I583," ",G583)</f>
        <v xml:space="preserve">b) </v>
      </c>
      <c r="D583" s="22"/>
      <c r="G583" s="34" t="str">
        <f>IF(J582="FIN","",LOOKUP(I581,DATOS!A:A,DATOS!K:K))</f>
        <v/>
      </c>
      <c r="I583" s="31" t="s">
        <v>52</v>
      </c>
      <c r="K583" s="16">
        <f>S582</f>
        <v>0</v>
      </c>
      <c r="L583" s="16"/>
      <c r="M583" s="16"/>
      <c r="N583" s="16"/>
      <c r="O583" s="16"/>
      <c r="P583" s="16">
        <f>O582-P582</f>
        <v>0</v>
      </c>
      <c r="Q583" s="17" t="s">
        <v>1</v>
      </c>
      <c r="R583" s="16" t="str">
        <f>CONCATENATE(B583,Q583)</f>
        <v>B</v>
      </c>
      <c r="S583" s="16"/>
    </row>
    <row r="584" spans="1:19" ht="15.6" x14ac:dyDescent="0.25">
      <c r="A584" s="185"/>
      <c r="B584" s="25"/>
      <c r="C584" s="21" t="str">
        <f>+CONCATENATE(I584," ",G584)</f>
        <v xml:space="preserve">c) </v>
      </c>
      <c r="D584" s="22"/>
      <c r="G584" s="34" t="str">
        <f>IF(J582="FIN","",LOOKUP(I581,DATOS!A:A,DATOS!L:L))</f>
        <v/>
      </c>
      <c r="I584" s="31" t="s">
        <v>51</v>
      </c>
      <c r="K584" s="16"/>
      <c r="L584" s="16"/>
      <c r="M584" s="16"/>
      <c r="N584" s="16"/>
      <c r="O584" s="16"/>
      <c r="P584" s="16"/>
      <c r="Q584" s="17" t="s">
        <v>2</v>
      </c>
      <c r="R584" s="16" t="str">
        <f>CONCATENATE(B584,Q584)</f>
        <v>C</v>
      </c>
      <c r="S584" s="16"/>
    </row>
    <row r="585" spans="1:19" ht="15.6" x14ac:dyDescent="0.25">
      <c r="A585" s="185"/>
      <c r="B585" s="25"/>
      <c r="C585" s="21" t="str">
        <f>+CONCATENATE(I585," ",G585)</f>
        <v xml:space="preserve">d) </v>
      </c>
      <c r="D585" s="22"/>
      <c r="G585" s="34" t="str">
        <f>IF(J582="FIN","",LOOKUP(I581,DATOS!A:A,DATOS!M:M))</f>
        <v/>
      </c>
      <c r="I585" s="31" t="s">
        <v>43</v>
      </c>
      <c r="K585" s="16"/>
      <c r="L585" s="16"/>
      <c r="M585" s="16"/>
      <c r="N585" s="16"/>
      <c r="O585" s="16"/>
      <c r="P585" s="16"/>
      <c r="Q585" s="17" t="s">
        <v>3</v>
      </c>
      <c r="R585" s="16" t="str">
        <f>CONCATENATE(B585,Q585)</f>
        <v>D</v>
      </c>
      <c r="S585" s="16"/>
    </row>
    <row r="586" spans="1:19" ht="15.6" x14ac:dyDescent="0.25">
      <c r="A586" s="9"/>
      <c r="B586" s="26"/>
      <c r="C586" s="23"/>
      <c r="D586" s="24"/>
      <c r="J586" s="15"/>
    </row>
    <row r="587" spans="1:19" ht="15.6" x14ac:dyDescent="0.25">
      <c r="A587" s="9"/>
      <c r="B587" s="27"/>
      <c r="C587" s="19" t="str">
        <f>+CONCATENATE(K587,".- ",G587)</f>
        <v xml:space="preserve">98.- </v>
      </c>
      <c r="D587" s="20"/>
      <c r="E587" s="9"/>
      <c r="F587" s="9"/>
      <c r="G587" s="36" t="str">
        <f>IF(J588="FIN","",LOOKUP(I587,DATOS!A:A,DATOS!G:G))</f>
        <v/>
      </c>
      <c r="H587" s="36">
        <f>IF(J588="FIN",0,LOOKUP(I587,DATOS!A:A,DATOS!N:N))</f>
        <v>0</v>
      </c>
      <c r="I587" s="31">
        <f>+I581+1</f>
        <v>370</v>
      </c>
      <c r="J587" s="56">
        <f>IF(LOOKUP(I587,DATOS!A:A,DATOS!C:C)=0,J581,(LOOKUP(I587,DATOS!A:A,DATOS!C:C)))</f>
        <v>6</v>
      </c>
      <c r="K587" s="18">
        <f>+K581+1</f>
        <v>98</v>
      </c>
      <c r="L587" s="16" t="s">
        <v>31</v>
      </c>
      <c r="M587" s="16" t="s">
        <v>32</v>
      </c>
      <c r="N587" s="16" t="s">
        <v>37</v>
      </c>
      <c r="O587" s="16" t="s">
        <v>33</v>
      </c>
      <c r="P587" s="16" t="s">
        <v>34</v>
      </c>
      <c r="Q587" s="16" t="s">
        <v>35</v>
      </c>
      <c r="R587" s="16" t="str">
        <f>CONCATENATE("X",H587)</f>
        <v>X0</v>
      </c>
      <c r="S587" s="16" t="s">
        <v>36</v>
      </c>
    </row>
    <row r="588" spans="1:19" ht="15.6" x14ac:dyDescent="0.25">
      <c r="A588" s="185">
        <f>IF($E$2="X",0,IF(K589&gt;2,H587,K589))</f>
        <v>0</v>
      </c>
      <c r="B588" s="25"/>
      <c r="C588" s="21" t="str">
        <f>+CONCATENATE(I588," ",G588)</f>
        <v xml:space="preserve">a) </v>
      </c>
      <c r="D588" s="22"/>
      <c r="G588" s="34" t="str">
        <f>IF(J588="FIN","",LOOKUP(I587,DATOS!A:A,DATOS!J:J))</f>
        <v/>
      </c>
      <c r="I588" s="31" t="s">
        <v>53</v>
      </c>
      <c r="J588" s="37" t="str">
        <f>IF(J582="FIN","FIN",IF(J587=J581,"","FIN"))</f>
        <v>FIN</v>
      </c>
      <c r="K588" s="16" t="s">
        <v>5</v>
      </c>
      <c r="L588" s="16">
        <f>IF(M588&gt;0,0,P588)</f>
        <v>0</v>
      </c>
      <c r="M588" s="16">
        <f>IF(P589&gt;0,1,0)</f>
        <v>0</v>
      </c>
      <c r="N588" s="16">
        <f>IF(M588=1,-1/COUNTA(Q588:Q591),0)</f>
        <v>0</v>
      </c>
      <c r="O588" s="16">
        <f>COUNTA(B588:B591)</f>
        <v>0</v>
      </c>
      <c r="P588" s="16">
        <f>COUNTIF(R588:R591,R587)</f>
        <v>0</v>
      </c>
      <c r="Q588" s="17" t="s">
        <v>0</v>
      </c>
      <c r="R588" s="16" t="str">
        <f>CONCATENATE(B588,Q588)</f>
        <v>A</v>
      </c>
      <c r="S588" s="16">
        <f>IF(P588&gt;0,P588+O588,O588*3)</f>
        <v>0</v>
      </c>
    </row>
    <row r="589" spans="1:19" ht="15.6" x14ac:dyDescent="0.25">
      <c r="A589" s="185"/>
      <c r="B589" s="25"/>
      <c r="C589" s="21" t="str">
        <f>+CONCATENATE(I589," ",G589)</f>
        <v xml:space="preserve">b) </v>
      </c>
      <c r="D589" s="22"/>
      <c r="G589" s="34" t="str">
        <f>IF(J588="FIN","",LOOKUP(I587,DATOS!A:A,DATOS!K:K))</f>
        <v/>
      </c>
      <c r="I589" s="31" t="s">
        <v>52</v>
      </c>
      <c r="K589" s="16">
        <f>S588</f>
        <v>0</v>
      </c>
      <c r="L589" s="16"/>
      <c r="M589" s="16"/>
      <c r="N589" s="16"/>
      <c r="O589" s="16"/>
      <c r="P589" s="16">
        <f>O588-P588</f>
        <v>0</v>
      </c>
      <c r="Q589" s="17" t="s">
        <v>1</v>
      </c>
      <c r="R589" s="16" t="str">
        <f>CONCATENATE(B589,Q589)</f>
        <v>B</v>
      </c>
      <c r="S589" s="16"/>
    </row>
    <row r="590" spans="1:19" ht="15.6" x14ac:dyDescent="0.25">
      <c r="A590" s="185"/>
      <c r="B590" s="25"/>
      <c r="C590" s="21" t="str">
        <f>+CONCATENATE(I590," ",G590)</f>
        <v xml:space="preserve">c) </v>
      </c>
      <c r="D590" s="22"/>
      <c r="G590" s="34" t="str">
        <f>IF(J588="FIN","",LOOKUP(I587,DATOS!A:A,DATOS!L:L))</f>
        <v/>
      </c>
      <c r="I590" s="31" t="s">
        <v>51</v>
      </c>
      <c r="K590" s="16"/>
      <c r="L590" s="16"/>
      <c r="M590" s="16"/>
      <c r="N590" s="16"/>
      <c r="O590" s="16"/>
      <c r="P590" s="16"/>
      <c r="Q590" s="17" t="s">
        <v>2</v>
      </c>
      <c r="R590" s="16" t="str">
        <f>CONCATENATE(B590,Q590)</f>
        <v>C</v>
      </c>
      <c r="S590" s="16"/>
    </row>
    <row r="591" spans="1:19" ht="15.6" x14ac:dyDescent="0.25">
      <c r="A591" s="185"/>
      <c r="B591" s="25"/>
      <c r="C591" s="21" t="str">
        <f>+CONCATENATE(I591," ",G591)</f>
        <v xml:space="preserve">d) </v>
      </c>
      <c r="D591" s="22"/>
      <c r="G591" s="34" t="str">
        <f>IF(J588="FIN","",LOOKUP(I587,DATOS!A:A,DATOS!M:M))</f>
        <v/>
      </c>
      <c r="I591" s="31" t="s">
        <v>43</v>
      </c>
      <c r="K591" s="16"/>
      <c r="L591" s="16"/>
      <c r="M591" s="16"/>
      <c r="N591" s="16"/>
      <c r="O591" s="16"/>
      <c r="P591" s="16"/>
      <c r="Q591" s="17" t="s">
        <v>3</v>
      </c>
      <c r="R591" s="16" t="str">
        <f>CONCATENATE(B591,Q591)</f>
        <v>D</v>
      </c>
      <c r="S591" s="16"/>
    </row>
    <row r="592" spans="1:19" ht="15.6" x14ac:dyDescent="0.25">
      <c r="A592" s="9"/>
      <c r="B592" s="26"/>
      <c r="C592" s="23"/>
      <c r="D592" s="24"/>
      <c r="J592" s="15"/>
    </row>
    <row r="593" spans="1:19" ht="15.6" x14ac:dyDescent="0.25">
      <c r="A593" s="9"/>
      <c r="B593" s="27"/>
      <c r="C593" s="19" t="str">
        <f>+CONCATENATE(K593,".- ",G593)</f>
        <v xml:space="preserve">99.- </v>
      </c>
      <c r="D593" s="20"/>
      <c r="E593" s="9"/>
      <c r="F593" s="9"/>
      <c r="G593" s="36" t="str">
        <f>IF(J594="FIN","",LOOKUP(I593,DATOS!A:A,DATOS!G:G))</f>
        <v/>
      </c>
      <c r="H593" s="36">
        <f>IF(J594="FIN",0,LOOKUP(I593,DATOS!A:A,DATOS!N:N))</f>
        <v>0</v>
      </c>
      <c r="I593" s="31">
        <f>+I587+1</f>
        <v>371</v>
      </c>
      <c r="J593" s="56">
        <f>IF(LOOKUP(I593,DATOS!A:A,DATOS!C:C)=0,J587,(LOOKUP(I593,DATOS!A:A,DATOS!C:C)))</f>
        <v>6</v>
      </c>
      <c r="K593" s="18">
        <f>+K587+1</f>
        <v>99</v>
      </c>
      <c r="L593" s="16" t="s">
        <v>31</v>
      </c>
      <c r="M593" s="16" t="s">
        <v>32</v>
      </c>
      <c r="N593" s="16" t="s">
        <v>37</v>
      </c>
      <c r="O593" s="16" t="s">
        <v>33</v>
      </c>
      <c r="P593" s="16" t="s">
        <v>34</v>
      </c>
      <c r="Q593" s="16" t="s">
        <v>35</v>
      </c>
      <c r="R593" s="16" t="str">
        <f>CONCATENATE("X",H593)</f>
        <v>X0</v>
      </c>
      <c r="S593" s="16" t="s">
        <v>36</v>
      </c>
    </row>
    <row r="594" spans="1:19" ht="15.6" x14ac:dyDescent="0.25">
      <c r="A594" s="185">
        <f>IF($E$2="X",0,IF(K595&gt;2,H593,K595))</f>
        <v>0</v>
      </c>
      <c r="B594" s="25"/>
      <c r="C594" s="21" t="str">
        <f>+CONCATENATE(I594," ",G594)</f>
        <v xml:space="preserve">a) </v>
      </c>
      <c r="D594" s="22"/>
      <c r="G594" s="34" t="str">
        <f>IF(J594="FIN","",LOOKUP(I593,DATOS!A:A,DATOS!J:J))</f>
        <v/>
      </c>
      <c r="I594" s="31" t="s">
        <v>53</v>
      </c>
      <c r="J594" s="37" t="str">
        <f>IF(J588="FIN","FIN",IF(J593=J587,"","FIN"))</f>
        <v>FIN</v>
      </c>
      <c r="K594" s="16" t="s">
        <v>5</v>
      </c>
      <c r="L594" s="16">
        <f>IF(M594&gt;0,0,P594)</f>
        <v>0</v>
      </c>
      <c r="M594" s="16">
        <f>IF(P595&gt;0,1,0)</f>
        <v>0</v>
      </c>
      <c r="N594" s="16">
        <f>IF(M594=1,-1/COUNTA(Q594:Q597),0)</f>
        <v>0</v>
      </c>
      <c r="O594" s="16">
        <f>COUNTA(B594:B597)</f>
        <v>0</v>
      </c>
      <c r="P594" s="16">
        <f>COUNTIF(R594:R597,R593)</f>
        <v>0</v>
      </c>
      <c r="Q594" s="17" t="s">
        <v>0</v>
      </c>
      <c r="R594" s="16" t="str">
        <f>CONCATENATE(B594,Q594)</f>
        <v>A</v>
      </c>
      <c r="S594" s="16">
        <f>IF(P594&gt;0,P594+O594,O594*3)</f>
        <v>0</v>
      </c>
    </row>
    <row r="595" spans="1:19" ht="15.6" x14ac:dyDescent="0.25">
      <c r="A595" s="185"/>
      <c r="B595" s="25"/>
      <c r="C595" s="21" t="str">
        <f>+CONCATENATE(I595," ",G595)</f>
        <v xml:space="preserve">b) </v>
      </c>
      <c r="D595" s="22"/>
      <c r="G595" s="34" t="str">
        <f>IF(J594="FIN","",LOOKUP(I593,DATOS!A:A,DATOS!K:K))</f>
        <v/>
      </c>
      <c r="I595" s="31" t="s">
        <v>52</v>
      </c>
      <c r="K595" s="16">
        <f>S594</f>
        <v>0</v>
      </c>
      <c r="L595" s="16"/>
      <c r="M595" s="16"/>
      <c r="N595" s="16"/>
      <c r="O595" s="16"/>
      <c r="P595" s="16">
        <f>O594-P594</f>
        <v>0</v>
      </c>
      <c r="Q595" s="17" t="s">
        <v>1</v>
      </c>
      <c r="R595" s="16" t="str">
        <f>CONCATENATE(B595,Q595)</f>
        <v>B</v>
      </c>
      <c r="S595" s="16"/>
    </row>
    <row r="596" spans="1:19" ht="15.6" x14ac:dyDescent="0.25">
      <c r="A596" s="185"/>
      <c r="B596" s="25"/>
      <c r="C596" s="21" t="str">
        <f>+CONCATENATE(I596," ",G596)</f>
        <v xml:space="preserve">c) </v>
      </c>
      <c r="D596" s="22"/>
      <c r="G596" s="34" t="str">
        <f>IF(J594="FIN","",LOOKUP(I593,DATOS!A:A,DATOS!L:L))</f>
        <v/>
      </c>
      <c r="I596" s="31" t="s">
        <v>51</v>
      </c>
      <c r="K596" s="16"/>
      <c r="L596" s="16"/>
      <c r="M596" s="16"/>
      <c r="N596" s="16"/>
      <c r="O596" s="16"/>
      <c r="P596" s="16"/>
      <c r="Q596" s="17" t="s">
        <v>2</v>
      </c>
      <c r="R596" s="16" t="str">
        <f>CONCATENATE(B596,Q596)</f>
        <v>C</v>
      </c>
      <c r="S596" s="16"/>
    </row>
    <row r="597" spans="1:19" ht="15.6" x14ac:dyDescent="0.25">
      <c r="A597" s="185"/>
      <c r="B597" s="25"/>
      <c r="C597" s="21" t="str">
        <f>+CONCATENATE(I597," ",G597)</f>
        <v xml:space="preserve">d) </v>
      </c>
      <c r="D597" s="22"/>
      <c r="G597" s="34" t="str">
        <f>IF(J594="FIN","",LOOKUP(I593,DATOS!A:A,DATOS!M:M))</f>
        <v/>
      </c>
      <c r="I597" s="31" t="s">
        <v>43</v>
      </c>
      <c r="K597" s="16"/>
      <c r="L597" s="16"/>
      <c r="M597" s="16"/>
      <c r="N597" s="16"/>
      <c r="O597" s="16"/>
      <c r="P597" s="16"/>
      <c r="Q597" s="17" t="s">
        <v>3</v>
      </c>
      <c r="R597" s="16" t="str">
        <f>CONCATENATE(B597,Q597)</f>
        <v>D</v>
      </c>
      <c r="S597" s="16"/>
    </row>
    <row r="598" spans="1:19" ht="15.6" x14ac:dyDescent="0.25">
      <c r="A598" s="9"/>
      <c r="B598" s="26"/>
      <c r="C598" s="23"/>
      <c r="D598" s="24"/>
      <c r="J598" s="15"/>
    </row>
    <row r="599" spans="1:19" ht="15.6" x14ac:dyDescent="0.25">
      <c r="A599" s="9"/>
      <c r="B599" s="27"/>
      <c r="C599" s="19" t="str">
        <f>+CONCATENATE(K599,".- ",G599)</f>
        <v xml:space="preserve">100.- </v>
      </c>
      <c r="D599" s="20"/>
      <c r="E599" s="9"/>
      <c r="F599" s="9"/>
      <c r="G599" s="36" t="str">
        <f>IF(J600="FIN","",LOOKUP(I599,DATOS!A:A,DATOS!G:G))</f>
        <v/>
      </c>
      <c r="H599" s="36">
        <f>IF(J600="FIN",0,LOOKUP(I599,DATOS!A:A,DATOS!N:N))</f>
        <v>0</v>
      </c>
      <c r="I599" s="31">
        <f>+I593+1</f>
        <v>372</v>
      </c>
      <c r="J599" s="56">
        <f>IF(LOOKUP(I599,DATOS!A:A,DATOS!C:C)=0,J593,(LOOKUP(I599,DATOS!A:A,DATOS!C:C)))</f>
        <v>6</v>
      </c>
      <c r="K599" s="18">
        <f>+K593+1</f>
        <v>100</v>
      </c>
      <c r="L599" s="16" t="s">
        <v>31</v>
      </c>
      <c r="M599" s="16" t="s">
        <v>32</v>
      </c>
      <c r="N599" s="16" t="s">
        <v>37</v>
      </c>
      <c r="O599" s="16" t="s">
        <v>33</v>
      </c>
      <c r="P599" s="16" t="s">
        <v>34</v>
      </c>
      <c r="Q599" s="16" t="s">
        <v>35</v>
      </c>
      <c r="R599" s="16" t="str">
        <f>CONCATENATE("X",H599)</f>
        <v>X0</v>
      </c>
      <c r="S599" s="16" t="s">
        <v>36</v>
      </c>
    </row>
    <row r="600" spans="1:19" ht="15.6" x14ac:dyDescent="0.25">
      <c r="A600" s="185">
        <f>IF($E$2="X",0,IF(K601&gt;2,H599,K601))</f>
        <v>0</v>
      </c>
      <c r="B600" s="25"/>
      <c r="C600" s="21" t="str">
        <f>+CONCATENATE(I600," ",G600)</f>
        <v xml:space="preserve">a) </v>
      </c>
      <c r="D600" s="22"/>
      <c r="G600" s="34" t="str">
        <f>IF(J600="FIN","",LOOKUP(I599,DATOS!A:A,DATOS!J:J))</f>
        <v/>
      </c>
      <c r="I600" s="31" t="s">
        <v>53</v>
      </c>
      <c r="J600" s="37" t="str">
        <f>IF(J594="FIN","FIN",IF(J599=J593,"","FIN"))</f>
        <v>FIN</v>
      </c>
      <c r="K600" s="16" t="s">
        <v>5</v>
      </c>
      <c r="L600" s="16">
        <f>IF(M600&gt;0,0,P600)</f>
        <v>0</v>
      </c>
      <c r="M600" s="16">
        <f>IF(P601&gt;0,1,0)</f>
        <v>0</v>
      </c>
      <c r="N600" s="16">
        <f>IF(M600=1,-1/COUNTA(Q600:Q603),0)</f>
        <v>0</v>
      </c>
      <c r="O600" s="16">
        <f>COUNTA(B600:B603)</f>
        <v>0</v>
      </c>
      <c r="P600" s="16">
        <f>COUNTIF(R600:R603,R599)</f>
        <v>0</v>
      </c>
      <c r="Q600" s="17" t="s">
        <v>0</v>
      </c>
      <c r="R600" s="16" t="str">
        <f>CONCATENATE(B600,Q600)</f>
        <v>A</v>
      </c>
      <c r="S600" s="16">
        <f>IF(P600&gt;0,P600+O600,O600*3)</f>
        <v>0</v>
      </c>
    </row>
    <row r="601" spans="1:19" ht="15.6" x14ac:dyDescent="0.25">
      <c r="A601" s="185"/>
      <c r="B601" s="25"/>
      <c r="C601" s="21" t="str">
        <f>+CONCATENATE(I601," ",G601)</f>
        <v xml:space="preserve">b) </v>
      </c>
      <c r="D601" s="22"/>
      <c r="G601" s="34" t="str">
        <f>IF(J600="FIN","",LOOKUP(I599,DATOS!A:A,DATOS!K:K))</f>
        <v/>
      </c>
      <c r="I601" s="31" t="s">
        <v>52</v>
      </c>
      <c r="K601" s="16">
        <f>S600</f>
        <v>0</v>
      </c>
      <c r="L601" s="16"/>
      <c r="M601" s="16"/>
      <c r="N601" s="16"/>
      <c r="O601" s="16"/>
      <c r="P601" s="16">
        <f>O600-P600</f>
        <v>0</v>
      </c>
      <c r="Q601" s="17" t="s">
        <v>1</v>
      </c>
      <c r="R601" s="16" t="str">
        <f>CONCATENATE(B601,Q601)</f>
        <v>B</v>
      </c>
      <c r="S601" s="16"/>
    </row>
    <row r="602" spans="1:19" ht="15.6" x14ac:dyDescent="0.25">
      <c r="A602" s="185"/>
      <c r="B602" s="25"/>
      <c r="C602" s="21" t="str">
        <f>+CONCATENATE(I602," ",G602)</f>
        <v xml:space="preserve">c) </v>
      </c>
      <c r="D602" s="22"/>
      <c r="G602" s="34" t="str">
        <f>IF(J600="FIN","",LOOKUP(I599,DATOS!A:A,DATOS!L:L))</f>
        <v/>
      </c>
      <c r="I602" s="31" t="s">
        <v>51</v>
      </c>
      <c r="K602" s="16"/>
      <c r="L602" s="16"/>
      <c r="M602" s="16"/>
      <c r="N602" s="16"/>
      <c r="O602" s="16"/>
      <c r="P602" s="16"/>
      <c r="Q602" s="17" t="s">
        <v>2</v>
      </c>
      <c r="R602" s="16" t="str">
        <f>CONCATENATE(B602,Q602)</f>
        <v>C</v>
      </c>
      <c r="S602" s="16"/>
    </row>
    <row r="603" spans="1:19" ht="15.6" x14ac:dyDescent="0.25">
      <c r="A603" s="185"/>
      <c r="B603" s="25"/>
      <c r="C603" s="21" t="str">
        <f>+CONCATENATE(I603," ",G603)</f>
        <v xml:space="preserve">d) </v>
      </c>
      <c r="D603" s="22"/>
      <c r="G603" s="34" t="str">
        <f>IF(J600="FIN","",LOOKUP(I599,DATOS!A:A,DATOS!M:M))</f>
        <v/>
      </c>
      <c r="I603" s="31" t="s">
        <v>43</v>
      </c>
      <c r="K603" s="16"/>
      <c r="L603" s="16"/>
      <c r="M603" s="16"/>
      <c r="N603" s="16"/>
      <c r="O603" s="16"/>
      <c r="P603" s="16"/>
      <c r="Q603" s="17" t="s">
        <v>3</v>
      </c>
      <c r="R603" s="16" t="str">
        <f>CONCATENATE(B603,Q603)</f>
        <v>D</v>
      </c>
      <c r="S603" s="16"/>
    </row>
    <row r="604" spans="1:19" ht="15.6" x14ac:dyDescent="0.25">
      <c r="A604" s="9"/>
      <c r="B604" s="51"/>
      <c r="C604" s="23"/>
      <c r="D604" s="24"/>
      <c r="J604" s="15"/>
    </row>
    <row r="605" spans="1:19" ht="15" hidden="1" customHeight="1" x14ac:dyDescent="0.25"/>
    <row r="606" spans="1:19" ht="15" hidden="1" customHeight="1" x14ac:dyDescent="0.25"/>
    <row r="607" spans="1:19" ht="15" hidden="1" customHeight="1" x14ac:dyDescent="0.25"/>
    <row r="608" spans="1:19" ht="15" hidden="1" customHeight="1" x14ac:dyDescent="0.25"/>
    <row r="609" ht="15" hidden="1" customHeight="1" x14ac:dyDescent="0.25"/>
    <row r="610" ht="15.6" hidden="1" x14ac:dyDescent="0.25"/>
    <row r="611" ht="15.6" hidden="1" x14ac:dyDescent="0.25"/>
    <row r="612" ht="15.6" hidden="1" x14ac:dyDescent="0.25"/>
    <row r="613" ht="15.6" hidden="1" x14ac:dyDescent="0.25"/>
    <row r="614" ht="15.6" hidden="1" x14ac:dyDescent="0.25"/>
    <row r="615" ht="15.6" hidden="1" x14ac:dyDescent="0.25"/>
    <row r="616" ht="15.6" hidden="1" x14ac:dyDescent="0.25"/>
    <row r="617" ht="15.6" hidden="1" x14ac:dyDescent="0.25"/>
    <row r="618" ht="15.6" hidden="1" x14ac:dyDescent="0.25"/>
    <row r="619" ht="15.6" hidden="1" x14ac:dyDescent="0.25"/>
    <row r="620" ht="15.6" hidden="1" x14ac:dyDescent="0.25"/>
    <row r="621" ht="15.6" hidden="1" x14ac:dyDescent="0.25"/>
    <row r="622" ht="15.6" hidden="1" x14ac:dyDescent="0.25"/>
    <row r="623" ht="15.6" hidden="1" x14ac:dyDescent="0.25"/>
    <row r="624" ht="15.6" hidden="1" x14ac:dyDescent="0.25"/>
    <row r="625" ht="15.6" hidden="1" x14ac:dyDescent="0.25"/>
    <row r="626" ht="15.6" hidden="1" x14ac:dyDescent="0.25"/>
    <row r="627" ht="15.6" hidden="1" x14ac:dyDescent="0.25"/>
    <row r="628" ht="15.6" hidden="1" x14ac:dyDescent="0.25"/>
    <row r="629" ht="15.6" hidden="1" x14ac:dyDescent="0.25"/>
    <row r="630" ht="15.6" hidden="1" x14ac:dyDescent="0.25"/>
    <row r="631" ht="15.6" hidden="1" x14ac:dyDescent="0.25"/>
    <row r="632" ht="15.6" hidden="1" x14ac:dyDescent="0.25"/>
    <row r="633" ht="15.6" hidden="1" x14ac:dyDescent="0.25"/>
    <row r="634" ht="15.6" hidden="1" x14ac:dyDescent="0.25"/>
    <row r="635" ht="15.6" hidden="1" x14ac:dyDescent="0.25"/>
    <row r="636" ht="15.6" hidden="1" x14ac:dyDescent="0.25"/>
    <row r="637" ht="15.6" hidden="1" x14ac:dyDescent="0.25"/>
    <row r="638" ht="15.6" hidden="1" x14ac:dyDescent="0.25"/>
    <row r="639" ht="15.6" hidden="1" x14ac:dyDescent="0.25"/>
    <row r="640" ht="15.6" hidden="1" x14ac:dyDescent="0.25"/>
    <row r="641" ht="15.6" hidden="1" x14ac:dyDescent="0.25"/>
    <row r="642" ht="15.6" hidden="1" x14ac:dyDescent="0.25"/>
    <row r="643" ht="15.6" hidden="1" x14ac:dyDescent="0.25"/>
    <row r="644" ht="15.6" hidden="1" x14ac:dyDescent="0.25"/>
    <row r="645" ht="15.6" hidden="1" x14ac:dyDescent="0.25"/>
    <row r="646" ht="15.6" hidden="1" x14ac:dyDescent="0.25"/>
    <row r="647" ht="15.6" hidden="1" x14ac:dyDescent="0.25"/>
    <row r="648" ht="15.6" hidden="1" x14ac:dyDescent="0.25"/>
    <row r="649" ht="15.6" hidden="1" x14ac:dyDescent="0.25"/>
    <row r="650" ht="15.6" hidden="1" x14ac:dyDescent="0.25"/>
    <row r="651" ht="15.6" hidden="1" x14ac:dyDescent="0.25"/>
    <row r="652" ht="15.6" hidden="1" x14ac:dyDescent="0.25"/>
    <row r="653" ht="15.6" hidden="1" x14ac:dyDescent="0.25"/>
    <row r="654" ht="15.6" hidden="1" x14ac:dyDescent="0.25"/>
    <row r="655" ht="15.6" hidden="1" x14ac:dyDescent="0.25"/>
    <row r="656" ht="15.6" hidden="1" x14ac:dyDescent="0.25"/>
    <row r="657" ht="15.6" hidden="1" x14ac:dyDescent="0.25"/>
    <row r="658" ht="15.6" hidden="1" x14ac:dyDescent="0.25"/>
    <row r="659" ht="15.6" hidden="1" x14ac:dyDescent="0.25"/>
    <row r="660" ht="15.6" hidden="1" x14ac:dyDescent="0.25"/>
    <row r="661" ht="15.6" hidden="1" x14ac:dyDescent="0.25"/>
    <row r="662" ht="15.6" hidden="1" x14ac:dyDescent="0.25"/>
    <row r="663" ht="15.6" hidden="1" x14ac:dyDescent="0.25"/>
    <row r="664" ht="15.6" hidden="1" x14ac:dyDescent="0.25"/>
    <row r="665" ht="15.6" hidden="1" x14ac:dyDescent="0.25"/>
    <row r="666" ht="15.6" hidden="1" x14ac:dyDescent="0.25"/>
    <row r="667" ht="15.6" hidden="1" x14ac:dyDescent="0.25"/>
    <row r="668" ht="15.6" hidden="1" x14ac:dyDescent="0.25"/>
    <row r="669" ht="15.6" hidden="1" x14ac:dyDescent="0.25"/>
    <row r="670" ht="15.6" hidden="1" x14ac:dyDescent="0.25"/>
    <row r="671" ht="15.6" hidden="1" x14ac:dyDescent="0.25"/>
    <row r="672" ht="15.6" hidden="1" x14ac:dyDescent="0.25"/>
    <row r="673" ht="15.6" hidden="1" x14ac:dyDescent="0.25"/>
    <row r="674" ht="15.6" hidden="1" x14ac:dyDescent="0.25"/>
    <row r="675" ht="15.6" hidden="1" x14ac:dyDescent="0.25"/>
    <row r="676" ht="15.6" hidden="1" x14ac:dyDescent="0.25"/>
    <row r="677" ht="15.6" hidden="1" x14ac:dyDescent="0.25"/>
    <row r="678" ht="15.6" hidden="1" x14ac:dyDescent="0.25"/>
    <row r="679" ht="15.6" hidden="1" x14ac:dyDescent="0.25"/>
    <row r="680" ht="15.6" hidden="1" x14ac:dyDescent="0.25"/>
    <row r="681" ht="15.6" hidden="1" x14ac:dyDescent="0.25"/>
    <row r="682" ht="15.6" hidden="1" x14ac:dyDescent="0.25"/>
    <row r="683" ht="15.6" hidden="1" x14ac:dyDescent="0.25"/>
    <row r="684" ht="15.6" hidden="1" x14ac:dyDescent="0.25"/>
    <row r="685" ht="15.6" hidden="1" x14ac:dyDescent="0.25"/>
    <row r="686" ht="15.6" hidden="1" x14ac:dyDescent="0.25"/>
    <row r="687" ht="15.6" hidden="1" x14ac:dyDescent="0.25"/>
    <row r="688" ht="15.6" hidden="1" x14ac:dyDescent="0.25"/>
    <row r="689" ht="15.6" hidden="1" x14ac:dyDescent="0.25"/>
    <row r="690" ht="15.6" hidden="1" x14ac:dyDescent="0.25"/>
    <row r="691" ht="15.6" hidden="1" x14ac:dyDescent="0.25"/>
    <row r="692" ht="15.6" hidden="1" x14ac:dyDescent="0.25"/>
    <row r="693" ht="15.6" hidden="1" x14ac:dyDescent="0.25"/>
    <row r="694" ht="15.6" hidden="1" x14ac:dyDescent="0.25"/>
    <row r="695" ht="15.6" hidden="1" x14ac:dyDescent="0.25"/>
    <row r="696" ht="15.6" hidden="1" x14ac:dyDescent="0.25"/>
    <row r="697" ht="15.6" hidden="1" x14ac:dyDescent="0.25"/>
    <row r="698" ht="15.6" hidden="1" x14ac:dyDescent="0.25"/>
    <row r="699" ht="15.6" hidden="1" x14ac:dyDescent="0.25"/>
    <row r="700" ht="15.6" hidden="1" x14ac:dyDescent="0.25"/>
    <row r="701" ht="15.6" hidden="1" x14ac:dyDescent="0.25"/>
    <row r="702" ht="15.6" hidden="1" x14ac:dyDescent="0.25"/>
    <row r="703" ht="15.6" hidden="1" x14ac:dyDescent="0.25"/>
    <row r="704" ht="15.6" hidden="1" x14ac:dyDescent="0.25"/>
    <row r="705" ht="15.6" hidden="1" x14ac:dyDescent="0.25"/>
    <row r="706" ht="15.6" hidden="1" x14ac:dyDescent="0.25"/>
    <row r="707" ht="15.6" hidden="1" x14ac:dyDescent="0.25"/>
    <row r="708" ht="15.6" hidden="1" x14ac:dyDescent="0.25"/>
    <row r="709" ht="15.6" hidden="1" x14ac:dyDescent="0.25"/>
    <row r="710" ht="15.6" hidden="1" x14ac:dyDescent="0.25"/>
    <row r="711" ht="15.6" hidden="1" x14ac:dyDescent="0.25"/>
    <row r="712" ht="15.6" hidden="1" x14ac:dyDescent="0.25"/>
    <row r="713" ht="15.6" hidden="1" x14ac:dyDescent="0.25"/>
    <row r="714" ht="15.6" hidden="1" x14ac:dyDescent="0.25"/>
    <row r="715" ht="15.6" hidden="1" x14ac:dyDescent="0.25"/>
    <row r="716" ht="15.6" hidden="1" x14ac:dyDescent="0.25"/>
    <row r="717" ht="15.6" hidden="1" x14ac:dyDescent="0.25"/>
    <row r="718" ht="15.6" hidden="1" x14ac:dyDescent="0.25"/>
    <row r="719" ht="15.6" hidden="1" x14ac:dyDescent="0.25"/>
    <row r="720" ht="15.6" hidden="1" x14ac:dyDescent="0.25"/>
    <row r="721" ht="15.6" hidden="1" x14ac:dyDescent="0.25"/>
    <row r="722" ht="15.6" hidden="1" x14ac:dyDescent="0.25"/>
    <row r="723" ht="15.6" hidden="1" x14ac:dyDescent="0.25"/>
    <row r="724" ht="15.6" hidden="1" x14ac:dyDescent="0.25"/>
    <row r="725" ht="15.6" hidden="1" x14ac:dyDescent="0.25"/>
    <row r="726" ht="15.6" hidden="1" x14ac:dyDescent="0.25"/>
    <row r="727" ht="15.6" hidden="1" x14ac:dyDescent="0.25"/>
    <row r="728" ht="15.6" hidden="1" x14ac:dyDescent="0.25"/>
    <row r="729" ht="15.6" hidden="1" x14ac:dyDescent="0.25"/>
    <row r="730" ht="15.6" hidden="1" x14ac:dyDescent="0.25"/>
    <row r="731" ht="15.6" hidden="1" x14ac:dyDescent="0.25"/>
    <row r="732" ht="15.6" hidden="1" x14ac:dyDescent="0.25"/>
    <row r="733" ht="15.6" hidden="1" x14ac:dyDescent="0.25"/>
    <row r="734" ht="15.6" hidden="1" x14ac:dyDescent="0.25"/>
    <row r="735" ht="15.6" hidden="1" x14ac:dyDescent="0.25"/>
    <row r="736" ht="15.6" hidden="1" x14ac:dyDescent="0.25"/>
    <row r="737" ht="15.6" hidden="1" x14ac:dyDescent="0.25"/>
    <row r="738" ht="15.6" hidden="1" x14ac:dyDescent="0.25"/>
    <row r="739" ht="15.6" hidden="1" x14ac:dyDescent="0.25"/>
    <row r="740" ht="15.6" hidden="1" x14ac:dyDescent="0.25"/>
    <row r="741" ht="15.6" hidden="1" x14ac:dyDescent="0.25"/>
    <row r="742" ht="15.6" hidden="1" x14ac:dyDescent="0.25"/>
    <row r="743" ht="15.6" hidden="1" x14ac:dyDescent="0.25"/>
    <row r="744" ht="15.6" hidden="1" x14ac:dyDescent="0.25"/>
    <row r="745" ht="15.6" hidden="1" x14ac:dyDescent="0.25"/>
    <row r="746" ht="15.6" hidden="1" x14ac:dyDescent="0.25"/>
    <row r="747" ht="15.6" hidden="1" x14ac:dyDescent="0.25"/>
    <row r="748" ht="15.6" hidden="1" x14ac:dyDescent="0.25"/>
    <row r="749" ht="15.6" hidden="1" x14ac:dyDescent="0.25"/>
    <row r="750" ht="15.6" hidden="1" x14ac:dyDescent="0.25"/>
    <row r="751" ht="15.6" hidden="1" x14ac:dyDescent="0.25"/>
    <row r="752" ht="15.6" hidden="1" x14ac:dyDescent="0.25"/>
    <row r="753" ht="15.6" hidden="1" x14ac:dyDescent="0.25"/>
    <row r="754" ht="15.6" hidden="1" x14ac:dyDescent="0.25"/>
    <row r="755" ht="15.6" hidden="1" x14ac:dyDescent="0.25"/>
    <row r="756" ht="15.6" hidden="1" x14ac:dyDescent="0.25"/>
    <row r="757" ht="15.6" hidden="1" x14ac:dyDescent="0.25"/>
    <row r="758" ht="15.6" hidden="1" x14ac:dyDescent="0.25"/>
    <row r="759" ht="15.6" hidden="1" x14ac:dyDescent="0.25"/>
    <row r="760" ht="15.6" hidden="1" x14ac:dyDescent="0.25"/>
    <row r="761" ht="15.6" hidden="1" x14ac:dyDescent="0.25"/>
    <row r="762" ht="15.6" hidden="1" x14ac:dyDescent="0.25"/>
    <row r="763" ht="15.6" hidden="1" x14ac:dyDescent="0.25"/>
    <row r="764" ht="15.6" hidden="1" x14ac:dyDescent="0.25"/>
    <row r="765" ht="15.6" hidden="1" x14ac:dyDescent="0.25"/>
    <row r="766" ht="15.6" hidden="1" x14ac:dyDescent="0.25"/>
    <row r="767" ht="15.6" hidden="1" x14ac:dyDescent="0.25"/>
    <row r="768" ht="15.6" hidden="1" x14ac:dyDescent="0.25"/>
    <row r="769" ht="15.6" hidden="1" x14ac:dyDescent="0.25"/>
    <row r="770" ht="15.6" hidden="1" x14ac:dyDescent="0.25"/>
    <row r="771" ht="15.6" hidden="1" x14ac:dyDescent="0.25"/>
    <row r="772" ht="15.6" hidden="1" x14ac:dyDescent="0.25"/>
    <row r="773" ht="15.6" hidden="1" x14ac:dyDescent="0.25"/>
    <row r="774" ht="15.6" hidden="1" x14ac:dyDescent="0.25"/>
    <row r="775" ht="15.6" hidden="1" x14ac:dyDescent="0.25"/>
    <row r="776" ht="15.6" hidden="1" x14ac:dyDescent="0.25"/>
    <row r="777" ht="15.6" hidden="1" x14ac:dyDescent="0.25"/>
    <row r="778" ht="15.6" hidden="1" x14ac:dyDescent="0.25"/>
    <row r="779" ht="15.6" hidden="1" x14ac:dyDescent="0.25"/>
    <row r="780" ht="15.6" hidden="1" x14ac:dyDescent="0.25"/>
    <row r="781" ht="15.6" hidden="1" x14ac:dyDescent="0.25"/>
    <row r="782" ht="15.6" hidden="1" x14ac:dyDescent="0.25"/>
    <row r="783" ht="15.6" hidden="1" x14ac:dyDescent="0.25"/>
    <row r="784" ht="15.6" hidden="1" x14ac:dyDescent="0.25"/>
    <row r="785" ht="15.6" hidden="1" x14ac:dyDescent="0.25"/>
    <row r="786" ht="15.6" hidden="1" x14ac:dyDescent="0.25"/>
    <row r="787" ht="15.6" hidden="1" x14ac:dyDescent="0.25"/>
    <row r="788" ht="15.6" hidden="1" x14ac:dyDescent="0.25"/>
    <row r="789" ht="15.6" hidden="1" x14ac:dyDescent="0.25"/>
    <row r="790" ht="15.6" hidden="1" x14ac:dyDescent="0.25"/>
    <row r="791" ht="15.6" hidden="1" x14ac:dyDescent="0.25"/>
    <row r="792" ht="15.6" hidden="1" x14ac:dyDescent="0.25"/>
    <row r="793" ht="15.6" hidden="1" x14ac:dyDescent="0.25"/>
    <row r="794" ht="15.6" hidden="1" x14ac:dyDescent="0.25"/>
    <row r="795" ht="15.6" hidden="1" x14ac:dyDescent="0.25"/>
    <row r="796" ht="15.6" hidden="1" x14ac:dyDescent="0.25"/>
    <row r="797" ht="15.6" hidden="1" x14ac:dyDescent="0.25"/>
    <row r="798" ht="15.6" hidden="1" x14ac:dyDescent="0.25"/>
    <row r="799" ht="15.6" hidden="1" x14ac:dyDescent="0.25"/>
    <row r="800" ht="15.6" hidden="1" x14ac:dyDescent="0.25"/>
    <row r="801" ht="15.6" hidden="1" x14ac:dyDescent="0.25"/>
    <row r="802" ht="15.6" hidden="1" x14ac:dyDescent="0.25"/>
    <row r="803" ht="15.6" hidden="1" x14ac:dyDescent="0.25"/>
    <row r="804" ht="15.6" hidden="1" x14ac:dyDescent="0.25"/>
    <row r="805" ht="15.6" hidden="1" x14ac:dyDescent="0.25"/>
    <row r="806" ht="15.6" hidden="1" x14ac:dyDescent="0.25"/>
    <row r="807" ht="15.6" hidden="1" x14ac:dyDescent="0.25"/>
    <row r="808" ht="15.6" hidden="1" x14ac:dyDescent="0.25"/>
    <row r="809" ht="15.6" hidden="1" x14ac:dyDescent="0.25"/>
    <row r="810" ht="15.6" hidden="1" x14ac:dyDescent="0.25"/>
    <row r="811" ht="15.6" hidden="1" x14ac:dyDescent="0.25"/>
    <row r="812" ht="15.6" hidden="1" x14ac:dyDescent="0.25"/>
    <row r="813" ht="15.6" hidden="1" x14ac:dyDescent="0.25"/>
    <row r="814" ht="15.6" hidden="1" x14ac:dyDescent="0.25"/>
    <row r="815" ht="15.6" hidden="1" x14ac:dyDescent="0.25"/>
    <row r="816" ht="15.6" hidden="1" x14ac:dyDescent="0.25"/>
    <row r="817" ht="15.6" hidden="1" x14ac:dyDescent="0.25"/>
    <row r="818" ht="15.6" hidden="1" x14ac:dyDescent="0.25"/>
    <row r="819" ht="15.6" hidden="1" x14ac:dyDescent="0.25"/>
    <row r="820" ht="15.6" hidden="1" x14ac:dyDescent="0.25"/>
    <row r="821" ht="15.6" hidden="1" x14ac:dyDescent="0.25"/>
    <row r="822" ht="15.6" hidden="1" x14ac:dyDescent="0.25"/>
    <row r="823" ht="15.6" hidden="1" x14ac:dyDescent="0.25"/>
    <row r="824" ht="15.6" hidden="1" x14ac:dyDescent="0.25"/>
    <row r="825" ht="15.6" hidden="1" x14ac:dyDescent="0.25"/>
    <row r="826" ht="15.6" hidden="1" x14ac:dyDescent="0.25"/>
    <row r="827" ht="15.6" hidden="1" x14ac:dyDescent="0.25"/>
    <row r="828" ht="15.6" hidden="1" x14ac:dyDescent="0.25"/>
    <row r="829" ht="15.6" hidden="1" x14ac:dyDescent="0.25"/>
    <row r="830" ht="15.6" hidden="1" x14ac:dyDescent="0.25"/>
    <row r="831" ht="15.6" hidden="1" x14ac:dyDescent="0.25"/>
    <row r="832" ht="15.6" hidden="1" x14ac:dyDescent="0.25"/>
    <row r="833" ht="15.6" hidden="1" x14ac:dyDescent="0.25"/>
    <row r="834" ht="15.6" hidden="1" x14ac:dyDescent="0.25"/>
    <row r="835" ht="15.6" hidden="1" x14ac:dyDescent="0.25"/>
    <row r="836" ht="15.6" hidden="1" x14ac:dyDescent="0.25"/>
    <row r="837" ht="15.6" hidden="1" x14ac:dyDescent="0.25"/>
    <row r="838" ht="15.6" hidden="1" x14ac:dyDescent="0.25"/>
    <row r="839" ht="15.6" hidden="1" x14ac:dyDescent="0.25"/>
    <row r="840" ht="15.6" hidden="1" x14ac:dyDescent="0.25"/>
    <row r="841" ht="15.6" hidden="1" x14ac:dyDescent="0.25"/>
    <row r="842" ht="15.6" hidden="1" x14ac:dyDescent="0.25"/>
    <row r="843" ht="15.6" hidden="1" x14ac:dyDescent="0.25"/>
    <row r="844" ht="15.6" hidden="1" x14ac:dyDescent="0.25"/>
    <row r="845" ht="15.6" hidden="1" x14ac:dyDescent="0.25"/>
    <row r="846" ht="15.6" hidden="1" x14ac:dyDescent="0.25"/>
    <row r="847" ht="15.6" hidden="1" x14ac:dyDescent="0.25"/>
    <row r="848" ht="15.6" hidden="1" x14ac:dyDescent="0.25"/>
    <row r="849" ht="15.6" hidden="1" x14ac:dyDescent="0.25"/>
    <row r="850" ht="15.6" hidden="1" x14ac:dyDescent="0.25"/>
    <row r="851" ht="15.6" hidden="1" x14ac:dyDescent="0.25"/>
    <row r="852" ht="15.6" hidden="1" x14ac:dyDescent="0.25"/>
    <row r="853" ht="15.6" hidden="1" x14ac:dyDescent="0.25"/>
    <row r="854" ht="15.6" hidden="1" x14ac:dyDescent="0.25"/>
    <row r="855" ht="15.6" hidden="1" x14ac:dyDescent="0.25"/>
    <row r="856" ht="15.6" hidden="1" x14ac:dyDescent="0.25"/>
    <row r="857" ht="15.6" hidden="1" x14ac:dyDescent="0.25"/>
    <row r="858" ht="15.6" hidden="1" x14ac:dyDescent="0.25"/>
    <row r="859" ht="15.6" hidden="1" x14ac:dyDescent="0.25"/>
    <row r="860" ht="15.6" hidden="1" x14ac:dyDescent="0.25"/>
    <row r="861" ht="15.6" hidden="1" x14ac:dyDescent="0.25"/>
    <row r="862" ht="15.6" hidden="1" x14ac:dyDescent="0.25"/>
    <row r="863" ht="15.6" hidden="1" x14ac:dyDescent="0.25"/>
    <row r="864" ht="15.6" hidden="1" x14ac:dyDescent="0.25"/>
    <row r="865" ht="15.6" hidden="1" x14ac:dyDescent="0.25"/>
    <row r="866" ht="15.6" hidden="1" x14ac:dyDescent="0.25"/>
    <row r="867" ht="15.6" hidden="1" x14ac:dyDescent="0.25"/>
    <row r="868" ht="15.6" hidden="1" x14ac:dyDescent="0.25"/>
    <row r="869" ht="15.6" hidden="1" x14ac:dyDescent="0.25"/>
    <row r="870" ht="15.6" hidden="1" x14ac:dyDescent="0.25"/>
    <row r="871" ht="15.6" hidden="1" x14ac:dyDescent="0.25"/>
    <row r="872" ht="15.6" hidden="1" x14ac:dyDescent="0.25"/>
    <row r="873" ht="15.6" hidden="1" x14ac:dyDescent="0.25"/>
    <row r="874" ht="15.6" hidden="1" x14ac:dyDescent="0.25"/>
    <row r="875" ht="15.6" hidden="1" x14ac:dyDescent="0.25"/>
    <row r="876" ht="15.6" hidden="1" x14ac:dyDescent="0.25"/>
    <row r="877" ht="15.6" hidden="1" x14ac:dyDescent="0.25"/>
    <row r="878" ht="15.6" hidden="1" x14ac:dyDescent="0.25"/>
    <row r="879" ht="15.6" hidden="1" x14ac:dyDescent="0.25"/>
    <row r="880" ht="15.6" hidden="1" x14ac:dyDescent="0.25"/>
    <row r="881" ht="15.6" hidden="1" x14ac:dyDescent="0.25"/>
    <row r="882" ht="15.6" hidden="1" x14ac:dyDescent="0.25"/>
    <row r="883" ht="15.6" hidden="1" x14ac:dyDescent="0.25"/>
    <row r="884" ht="15.6" hidden="1" x14ac:dyDescent="0.25"/>
    <row r="885" ht="15.6" hidden="1" x14ac:dyDescent="0.25"/>
    <row r="886" ht="15.6" hidden="1" x14ac:dyDescent="0.25"/>
    <row r="887" ht="15.6" hidden="1" x14ac:dyDescent="0.25"/>
    <row r="888" ht="15.6" hidden="1" x14ac:dyDescent="0.25"/>
    <row r="889" ht="15.6" hidden="1" x14ac:dyDescent="0.25"/>
    <row r="890" ht="15.6" hidden="1" x14ac:dyDescent="0.25"/>
    <row r="891" ht="15.6" hidden="1" x14ac:dyDescent="0.25"/>
    <row r="892" ht="15.6" hidden="1" x14ac:dyDescent="0.25"/>
    <row r="893" ht="15.6" hidden="1" x14ac:dyDescent="0.25"/>
    <row r="894" ht="15.6" hidden="1" x14ac:dyDescent="0.25"/>
    <row r="895" ht="15.6" hidden="1" x14ac:dyDescent="0.25"/>
    <row r="896" ht="15.6" hidden="1" x14ac:dyDescent="0.25"/>
    <row r="897" ht="15.6" hidden="1" x14ac:dyDescent="0.25"/>
    <row r="898" ht="15.6" hidden="1" x14ac:dyDescent="0.25"/>
    <row r="899" ht="15.6" hidden="1" x14ac:dyDescent="0.25"/>
    <row r="900" ht="15.6" hidden="1" x14ac:dyDescent="0.25"/>
    <row r="901" ht="15.6" hidden="1" x14ac:dyDescent="0.25"/>
    <row r="902" ht="15.6" hidden="1" x14ac:dyDescent="0.25"/>
    <row r="903" ht="15.6" hidden="1" x14ac:dyDescent="0.25"/>
    <row r="904" ht="15.6" hidden="1" x14ac:dyDescent="0.25"/>
    <row r="905" ht="15.6" hidden="1" x14ac:dyDescent="0.25"/>
    <row r="906" ht="15.6" hidden="1" x14ac:dyDescent="0.25"/>
    <row r="907" ht="15.6" hidden="1" x14ac:dyDescent="0.25"/>
    <row r="908" ht="15.6" hidden="1" x14ac:dyDescent="0.25"/>
    <row r="909" ht="15.6" hidden="1" x14ac:dyDescent="0.25"/>
    <row r="910" ht="15.6" hidden="1" x14ac:dyDescent="0.25"/>
    <row r="911" ht="15.6" hidden="1" x14ac:dyDescent="0.25"/>
    <row r="912" ht="15.6" hidden="1" x14ac:dyDescent="0.25"/>
    <row r="913" ht="15.6" hidden="1" x14ac:dyDescent="0.25"/>
    <row r="914" ht="15.6" hidden="1" x14ac:dyDescent="0.25"/>
    <row r="915" ht="15.6" hidden="1" x14ac:dyDescent="0.25"/>
    <row r="916" ht="15.6" hidden="1" x14ac:dyDescent="0.25"/>
    <row r="917" ht="15.6" hidden="1" x14ac:dyDescent="0.25"/>
    <row r="918" ht="15.6" hidden="1" x14ac:dyDescent="0.25"/>
    <row r="919" ht="15.6" hidden="1" x14ac:dyDescent="0.25"/>
    <row r="920" ht="15.6" hidden="1" x14ac:dyDescent="0.25"/>
    <row r="921" ht="15.6" hidden="1" x14ac:dyDescent="0.25"/>
    <row r="922" ht="15.6" hidden="1" x14ac:dyDescent="0.25"/>
    <row r="923" ht="15.6" hidden="1" x14ac:dyDescent="0.25"/>
    <row r="924" ht="15.6" hidden="1" x14ac:dyDescent="0.25"/>
    <row r="925" ht="15.6" hidden="1" x14ac:dyDescent="0.25"/>
    <row r="926" ht="15.6" hidden="1" x14ac:dyDescent="0.25"/>
    <row r="927" ht="15.6" hidden="1" x14ac:dyDescent="0.25"/>
    <row r="928" ht="15.6" hidden="1" x14ac:dyDescent="0.25"/>
    <row r="929" ht="15.6" hidden="1" x14ac:dyDescent="0.25"/>
    <row r="930" ht="15.6" hidden="1" x14ac:dyDescent="0.25"/>
    <row r="931" ht="15.6" hidden="1" x14ac:dyDescent="0.25"/>
    <row r="932" ht="15.6" hidden="1" x14ac:dyDescent="0.25"/>
    <row r="933" ht="15.6" hidden="1" x14ac:dyDescent="0.25"/>
    <row r="934" ht="15.6" hidden="1" x14ac:dyDescent="0.25"/>
    <row r="935" ht="15.6" hidden="1" x14ac:dyDescent="0.25"/>
    <row r="936" ht="15.6" hidden="1" x14ac:dyDescent="0.25"/>
    <row r="937" ht="15.6" hidden="1" x14ac:dyDescent="0.25"/>
    <row r="938" ht="15.6" hidden="1" x14ac:dyDescent="0.25"/>
    <row r="939" ht="15.6" hidden="1" x14ac:dyDescent="0.25"/>
    <row r="940" ht="15.6" hidden="1" x14ac:dyDescent="0.25"/>
    <row r="941" ht="15.6" hidden="1" x14ac:dyDescent="0.25"/>
    <row r="942" ht="15.6" hidden="1" x14ac:dyDescent="0.25"/>
    <row r="943" ht="15.6" hidden="1" x14ac:dyDescent="0.25"/>
    <row r="944" ht="15.6" hidden="1" x14ac:dyDescent="0.25"/>
    <row r="945" ht="15.6" hidden="1" x14ac:dyDescent="0.25"/>
    <row r="946" ht="15.6" hidden="1" x14ac:dyDescent="0.25"/>
    <row r="947" ht="15.6" hidden="1" x14ac:dyDescent="0.25"/>
    <row r="948" ht="15.6" hidden="1" x14ac:dyDescent="0.25"/>
    <row r="949" ht="15.6" hidden="1" x14ac:dyDescent="0.25"/>
    <row r="950" ht="15.6" hidden="1" x14ac:dyDescent="0.25"/>
    <row r="951" ht="15.6" hidden="1" x14ac:dyDescent="0.25"/>
    <row r="952" ht="15.6" hidden="1" x14ac:dyDescent="0.25"/>
    <row r="953" ht="15.6" hidden="1" x14ac:dyDescent="0.25"/>
    <row r="954" ht="15.6" hidden="1" x14ac:dyDescent="0.25"/>
    <row r="955" ht="15.6" hidden="1" x14ac:dyDescent="0.25"/>
    <row r="956" ht="15.6" hidden="1" x14ac:dyDescent="0.25"/>
    <row r="957" ht="15.6" hidden="1" x14ac:dyDescent="0.25"/>
    <row r="958" ht="15.6" hidden="1" x14ac:dyDescent="0.25"/>
    <row r="959" ht="15.6" hidden="1" x14ac:dyDescent="0.25"/>
    <row r="960" ht="15.6" hidden="1" x14ac:dyDescent="0.25"/>
    <row r="961" ht="15.6" hidden="1" x14ac:dyDescent="0.25"/>
    <row r="962" ht="15.6" hidden="1" x14ac:dyDescent="0.25"/>
    <row r="963" ht="15.6" hidden="1" x14ac:dyDescent="0.25"/>
    <row r="964" ht="15.6" hidden="1" x14ac:dyDescent="0.25"/>
    <row r="965" ht="15.6" hidden="1" x14ac:dyDescent="0.25"/>
    <row r="966" ht="15.6" hidden="1" x14ac:dyDescent="0.25"/>
    <row r="967" ht="15.6" hidden="1" x14ac:dyDescent="0.25"/>
    <row r="968" ht="15.6" hidden="1" x14ac:dyDescent="0.25"/>
    <row r="969" ht="15.6" hidden="1" x14ac:dyDescent="0.25"/>
    <row r="970" ht="15.6" hidden="1" x14ac:dyDescent="0.25"/>
    <row r="971" ht="15.6" hidden="1" x14ac:dyDescent="0.25"/>
    <row r="972" ht="15.6" hidden="1" x14ac:dyDescent="0.25"/>
    <row r="973" ht="15.6" hidden="1" x14ac:dyDescent="0.25"/>
    <row r="974" ht="15.6" hidden="1" x14ac:dyDescent="0.25"/>
    <row r="975" ht="15.6" hidden="1" x14ac:dyDescent="0.25"/>
    <row r="976" ht="15.6" hidden="1" x14ac:dyDescent="0.25"/>
    <row r="977" ht="15.6" hidden="1" x14ac:dyDescent="0.25"/>
    <row r="978" ht="15.6" hidden="1" x14ac:dyDescent="0.25"/>
    <row r="979" ht="15.6" hidden="1" x14ac:dyDescent="0.25"/>
    <row r="980" ht="15.6" hidden="1" x14ac:dyDescent="0.25"/>
    <row r="981" ht="15.6" hidden="1" x14ac:dyDescent="0.25"/>
    <row r="982" ht="15.6" hidden="1" x14ac:dyDescent="0.25"/>
    <row r="983" ht="15.6" hidden="1" x14ac:dyDescent="0.25"/>
    <row r="984" ht="15.6" hidden="1" x14ac:dyDescent="0.25"/>
    <row r="985" ht="15.6" hidden="1" x14ac:dyDescent="0.25"/>
    <row r="986" ht="15.6" hidden="1" x14ac:dyDescent="0.25"/>
    <row r="987" ht="15.6" hidden="1" x14ac:dyDescent="0.25"/>
    <row r="988" ht="15.6" hidden="1" x14ac:dyDescent="0.25"/>
    <row r="989" ht="15.6" hidden="1" x14ac:dyDescent="0.25"/>
    <row r="990" ht="15.6" hidden="1" x14ac:dyDescent="0.25"/>
    <row r="991" ht="15.6" hidden="1" x14ac:dyDescent="0.25"/>
    <row r="992" ht="15.6" hidden="1" x14ac:dyDescent="0.25"/>
    <row r="993" ht="15.6" hidden="1" x14ac:dyDescent="0.25"/>
    <row r="994" ht="15.6" hidden="1" x14ac:dyDescent="0.25"/>
    <row r="995" ht="15.6" hidden="1" x14ac:dyDescent="0.25"/>
    <row r="996" ht="15.6" hidden="1" x14ac:dyDescent="0.25"/>
    <row r="997" ht="15.6" hidden="1" x14ac:dyDescent="0.25"/>
    <row r="998" ht="15.6" hidden="1" x14ac:dyDescent="0.25"/>
    <row r="999" ht="15.6" hidden="1" x14ac:dyDescent="0.25"/>
    <row r="1000" ht="15.6" hidden="1" x14ac:dyDescent="0.25"/>
    <row r="1001" ht="15.6" hidden="1" x14ac:dyDescent="0.25"/>
    <row r="1002" ht="15.6" hidden="1" x14ac:dyDescent="0.25"/>
    <row r="1003" ht="15.6" hidden="1" x14ac:dyDescent="0.25"/>
    <row r="1004" ht="15.6" hidden="1" x14ac:dyDescent="0.25"/>
    <row r="1005" ht="15.6" hidden="1" x14ac:dyDescent="0.25"/>
    <row r="1006" ht="15.6" hidden="1" x14ac:dyDescent="0.25"/>
    <row r="1007" ht="15.6" hidden="1" x14ac:dyDescent="0.25"/>
    <row r="1008" ht="15.6" hidden="1" x14ac:dyDescent="0.25"/>
    <row r="1009" ht="15.6" hidden="1" x14ac:dyDescent="0.25"/>
    <row r="1010" ht="15.6" hidden="1" x14ac:dyDescent="0.25"/>
    <row r="1011" ht="15.6" hidden="1" x14ac:dyDescent="0.25"/>
    <row r="1012" ht="15.6" hidden="1" x14ac:dyDescent="0.25"/>
    <row r="1013" ht="15.6" hidden="1" x14ac:dyDescent="0.25"/>
    <row r="1014" ht="15.6" hidden="1" x14ac:dyDescent="0.25"/>
    <row r="1015" ht="15.6" hidden="1" x14ac:dyDescent="0.25"/>
    <row r="1016" ht="15.6" hidden="1" x14ac:dyDescent="0.25"/>
    <row r="1017" ht="15.6" hidden="1" x14ac:dyDescent="0.25"/>
    <row r="1018" ht="15.6" hidden="1" x14ac:dyDescent="0.25"/>
    <row r="1019" ht="15.6" hidden="1" x14ac:dyDescent="0.25"/>
    <row r="1020" ht="15.6" hidden="1" x14ac:dyDescent="0.25"/>
    <row r="1021" ht="15.6" hidden="1" x14ac:dyDescent="0.25"/>
    <row r="1022" ht="15.6" hidden="1" x14ac:dyDescent="0.25"/>
    <row r="1023" ht="15.6" hidden="1" x14ac:dyDescent="0.25"/>
    <row r="1024" ht="15.6" hidden="1" x14ac:dyDescent="0.25"/>
    <row r="1025" ht="15.6" hidden="1" x14ac:dyDescent="0.25"/>
    <row r="1026" ht="15.6" hidden="1" x14ac:dyDescent="0.25"/>
    <row r="1027" ht="15.6" hidden="1" x14ac:dyDescent="0.25"/>
    <row r="1028" ht="15.6" hidden="1" x14ac:dyDescent="0.25"/>
    <row r="1029" ht="15.6" hidden="1" x14ac:dyDescent="0.25"/>
    <row r="1030" ht="15.6" hidden="1" x14ac:dyDescent="0.25"/>
    <row r="1031" ht="15.6" hidden="1" x14ac:dyDescent="0.25"/>
    <row r="1032" ht="15.6" hidden="1" x14ac:dyDescent="0.25"/>
    <row r="1033" ht="15.6" hidden="1" x14ac:dyDescent="0.25"/>
    <row r="1034" ht="15.6" hidden="1" x14ac:dyDescent="0.25"/>
    <row r="1035" ht="15.6" hidden="1" x14ac:dyDescent="0.25"/>
    <row r="1036" ht="15.6" hidden="1" x14ac:dyDescent="0.25"/>
    <row r="1037" ht="15.6" hidden="1" x14ac:dyDescent="0.25"/>
    <row r="1038" ht="15.6" hidden="1" x14ac:dyDescent="0.25"/>
    <row r="1039" ht="15.6" hidden="1" x14ac:dyDescent="0.25"/>
    <row r="1040" ht="15.6" hidden="1" x14ac:dyDescent="0.25"/>
    <row r="1041" ht="15.6" hidden="1" x14ac:dyDescent="0.25"/>
    <row r="1042" ht="15.6" hidden="1" x14ac:dyDescent="0.25"/>
    <row r="1043" ht="15.6" hidden="1" x14ac:dyDescent="0.25"/>
    <row r="1044" ht="15.6" hidden="1" x14ac:dyDescent="0.25"/>
    <row r="1045" ht="15.6" hidden="1" x14ac:dyDescent="0.25"/>
    <row r="1046" ht="15.6" hidden="1" x14ac:dyDescent="0.25"/>
    <row r="1047" ht="15.6" hidden="1" x14ac:dyDescent="0.25"/>
    <row r="1048" ht="15.6" hidden="1" x14ac:dyDescent="0.25"/>
    <row r="1049" ht="15.6" hidden="1" x14ac:dyDescent="0.25"/>
    <row r="1050" ht="15.6" hidden="1" x14ac:dyDescent="0.25"/>
    <row r="1051" ht="15.6" hidden="1" x14ac:dyDescent="0.25"/>
    <row r="1052" ht="15.6" hidden="1" x14ac:dyDescent="0.25"/>
    <row r="1053" ht="15.6" hidden="1" x14ac:dyDescent="0.25"/>
    <row r="1054" ht="15.6" hidden="1" x14ac:dyDescent="0.25"/>
    <row r="1055" ht="15.6" hidden="1" x14ac:dyDescent="0.25"/>
    <row r="1056" ht="15.6" hidden="1" x14ac:dyDescent="0.25"/>
    <row r="1057" ht="15.6" hidden="1" x14ac:dyDescent="0.25"/>
    <row r="1058" ht="15.6" hidden="1" x14ac:dyDescent="0.25"/>
    <row r="1059" ht="15.6" hidden="1" x14ac:dyDescent="0.25"/>
    <row r="1060" ht="15.6" hidden="1" x14ac:dyDescent="0.25"/>
    <row r="1061" ht="15.6" hidden="1" x14ac:dyDescent="0.25"/>
    <row r="1062" ht="15.6" hidden="1" x14ac:dyDescent="0.25"/>
    <row r="1063" ht="15.6" hidden="1" x14ac:dyDescent="0.25"/>
    <row r="1064" ht="15.6" hidden="1" x14ac:dyDescent="0.25"/>
    <row r="1065" ht="15.6" hidden="1" x14ac:dyDescent="0.25"/>
    <row r="1066" ht="15.6" hidden="1" x14ac:dyDescent="0.25"/>
    <row r="1067" ht="15.6" hidden="1" x14ac:dyDescent="0.25"/>
    <row r="1068" ht="15.6" hidden="1" x14ac:dyDescent="0.25"/>
    <row r="1069" ht="15.6" hidden="1" x14ac:dyDescent="0.25"/>
    <row r="1070" ht="15.6" hidden="1" x14ac:dyDescent="0.25"/>
    <row r="1071" ht="15.6" hidden="1" x14ac:dyDescent="0.25"/>
    <row r="1072" ht="15.6" hidden="1" x14ac:dyDescent="0.25"/>
    <row r="1073" ht="15.6" hidden="1" x14ac:dyDescent="0.25"/>
    <row r="1074" ht="15.6" hidden="1" x14ac:dyDescent="0.25"/>
    <row r="1075" ht="15.6" hidden="1" x14ac:dyDescent="0.25"/>
    <row r="1076" ht="15.6" hidden="1" x14ac:dyDescent="0.25"/>
    <row r="1077" ht="15.6" hidden="1" x14ac:dyDescent="0.25"/>
    <row r="1078" ht="15.6" hidden="1" x14ac:dyDescent="0.25"/>
    <row r="1079" ht="15.6" hidden="1" x14ac:dyDescent="0.25"/>
    <row r="1080" ht="15.6" hidden="1" x14ac:dyDescent="0.25"/>
    <row r="1081" ht="15.6" hidden="1" x14ac:dyDescent="0.25"/>
    <row r="1082" ht="15.6" hidden="1" x14ac:dyDescent="0.25"/>
    <row r="1083" ht="15.6" hidden="1" x14ac:dyDescent="0.25"/>
    <row r="1084" ht="15.6" hidden="1" x14ac:dyDescent="0.25"/>
    <row r="1085" ht="15.6" hidden="1" x14ac:dyDescent="0.25"/>
    <row r="1086" ht="15.6" hidden="1" x14ac:dyDescent="0.25"/>
    <row r="1087" ht="15.6" hidden="1" x14ac:dyDescent="0.25"/>
    <row r="1088" ht="15.6" hidden="1" x14ac:dyDescent="0.25"/>
    <row r="1089" ht="15.6" hidden="1" x14ac:dyDescent="0.25"/>
    <row r="1090" ht="15.6" hidden="1" x14ac:dyDescent="0.25"/>
    <row r="1091" ht="15.6" hidden="1" x14ac:dyDescent="0.25"/>
    <row r="1092" ht="15.6" hidden="1" x14ac:dyDescent="0.25"/>
    <row r="1093" ht="15.6" hidden="1" x14ac:dyDescent="0.25"/>
    <row r="1094" ht="15.6" hidden="1" x14ac:dyDescent="0.25"/>
    <row r="1095" ht="15.6" hidden="1" x14ac:dyDescent="0.25"/>
    <row r="1096" ht="15.6" hidden="1" x14ac:dyDescent="0.25"/>
    <row r="1097" ht="15.6" hidden="1" x14ac:dyDescent="0.25"/>
    <row r="1098" ht="15.6" hidden="1" x14ac:dyDescent="0.25"/>
    <row r="1099" ht="15.6" hidden="1" x14ac:dyDescent="0.25"/>
    <row r="1100" ht="15.6" hidden="1" x14ac:dyDescent="0.25"/>
    <row r="1101" ht="15.6" hidden="1" x14ac:dyDescent="0.25"/>
    <row r="1102" ht="15.6" hidden="1" x14ac:dyDescent="0.25"/>
    <row r="1103" ht="15.6" hidden="1" x14ac:dyDescent="0.25"/>
    <row r="1104" ht="15.6" hidden="1" x14ac:dyDescent="0.25"/>
    <row r="1105" ht="15.6" hidden="1" x14ac:dyDescent="0.25"/>
    <row r="1106" ht="15.6" hidden="1" x14ac:dyDescent="0.25"/>
    <row r="1107" ht="15.6" hidden="1" x14ac:dyDescent="0.25"/>
    <row r="1108" ht="15.6" hidden="1" x14ac:dyDescent="0.25"/>
    <row r="1109" ht="15.6" hidden="1" x14ac:dyDescent="0.25"/>
    <row r="1110" ht="15.6" hidden="1" x14ac:dyDescent="0.25"/>
    <row r="1111" ht="15.6" hidden="1" x14ac:dyDescent="0.25"/>
    <row r="1112" ht="15.6" hidden="1" x14ac:dyDescent="0.25"/>
    <row r="1113" ht="15.6" hidden="1" x14ac:dyDescent="0.25"/>
    <row r="1114" ht="15.6" hidden="1" x14ac:dyDescent="0.25"/>
    <row r="1115" ht="15.6" hidden="1" x14ac:dyDescent="0.25"/>
    <row r="1116" ht="15.6" hidden="1" x14ac:dyDescent="0.25"/>
    <row r="1117" ht="15.6" hidden="1" x14ac:dyDescent="0.25"/>
    <row r="1118" ht="15.6" hidden="1" x14ac:dyDescent="0.25"/>
    <row r="1119" ht="15.6" hidden="1" x14ac:dyDescent="0.25"/>
    <row r="1120" ht="15.6" hidden="1" x14ac:dyDescent="0.25"/>
    <row r="1121" ht="15.6" hidden="1" x14ac:dyDescent="0.25"/>
    <row r="1122" ht="15.6" hidden="1" x14ac:dyDescent="0.25"/>
    <row r="1123" ht="15.6" hidden="1" x14ac:dyDescent="0.25"/>
    <row r="1124" ht="15.6" hidden="1" x14ac:dyDescent="0.25"/>
    <row r="1125" ht="15.6" hidden="1" x14ac:dyDescent="0.25"/>
    <row r="1126" ht="15.6" hidden="1" x14ac:dyDescent="0.25"/>
    <row r="1127" ht="15.6" hidden="1" x14ac:dyDescent="0.25"/>
    <row r="1128" ht="15.6" hidden="1" x14ac:dyDescent="0.25"/>
    <row r="1129" ht="15.6" hidden="1" x14ac:dyDescent="0.25"/>
    <row r="1130" ht="15.6" hidden="1" x14ac:dyDescent="0.25"/>
    <row r="1131" ht="15.6" hidden="1" x14ac:dyDescent="0.25"/>
    <row r="1132" ht="15.6" hidden="1" x14ac:dyDescent="0.25"/>
    <row r="1133" ht="15.6" hidden="1" x14ac:dyDescent="0.25"/>
    <row r="1134" ht="15.6" hidden="1" x14ac:dyDescent="0.25"/>
    <row r="1135" ht="15.6" hidden="1" x14ac:dyDescent="0.25"/>
    <row r="1136" ht="15.6" hidden="1" x14ac:dyDescent="0.25"/>
    <row r="1137" ht="15.6" hidden="1" x14ac:dyDescent="0.25"/>
    <row r="1138" ht="15.6" hidden="1" x14ac:dyDescent="0.25"/>
    <row r="1139" ht="15.6" hidden="1" x14ac:dyDescent="0.25"/>
    <row r="1140" ht="15.6" hidden="1" x14ac:dyDescent="0.25"/>
    <row r="1141" ht="15.6" hidden="1" x14ac:dyDescent="0.25"/>
    <row r="1142" ht="15.6" hidden="1" x14ac:dyDescent="0.25"/>
    <row r="1143" ht="15.6" hidden="1" x14ac:dyDescent="0.25"/>
    <row r="1144" ht="15.6" hidden="1" x14ac:dyDescent="0.25"/>
    <row r="1145" ht="15.6" hidden="1" x14ac:dyDescent="0.25"/>
    <row r="1146" ht="15.6" hidden="1" x14ac:dyDescent="0.25"/>
    <row r="1147" ht="15.6" hidden="1" x14ac:dyDescent="0.25"/>
    <row r="1148" ht="15.6" hidden="1" x14ac:dyDescent="0.25"/>
    <row r="1149" ht="15.6" hidden="1" x14ac:dyDescent="0.25"/>
    <row r="1150" ht="15.6" hidden="1" x14ac:dyDescent="0.25"/>
    <row r="1151" ht="15.6" hidden="1" x14ac:dyDescent="0.25"/>
    <row r="1152" ht="15.6" hidden="1" x14ac:dyDescent="0.25"/>
    <row r="1153" ht="15.6" hidden="1" x14ac:dyDescent="0.25"/>
    <row r="1154" ht="15.6" hidden="1" x14ac:dyDescent="0.25"/>
    <row r="1155" ht="15.6" hidden="1" x14ac:dyDescent="0.25"/>
    <row r="1156" ht="15.6" hidden="1" x14ac:dyDescent="0.25"/>
    <row r="1157" ht="15.6" hidden="1" x14ac:dyDescent="0.25"/>
    <row r="1158" ht="15.6" hidden="1" x14ac:dyDescent="0.25"/>
    <row r="1159" ht="15.6" hidden="1" x14ac:dyDescent="0.25"/>
    <row r="1160" ht="15.6" hidden="1" x14ac:dyDescent="0.25"/>
    <row r="1161" ht="15.6" hidden="1" x14ac:dyDescent="0.25"/>
    <row r="1162" ht="15.6" hidden="1" x14ac:dyDescent="0.25"/>
    <row r="1163" ht="15.6" hidden="1" x14ac:dyDescent="0.25"/>
    <row r="1164" ht="15.6" hidden="1" x14ac:dyDescent="0.25"/>
    <row r="1165" ht="15.6" hidden="1" x14ac:dyDescent="0.25"/>
    <row r="1166" ht="15.6" hidden="1" x14ac:dyDescent="0.25"/>
    <row r="1167" ht="15.6" hidden="1" x14ac:dyDescent="0.25"/>
    <row r="1168" ht="15.6" hidden="1" x14ac:dyDescent="0.25"/>
    <row r="1169" ht="15.6" hidden="1" x14ac:dyDescent="0.25"/>
    <row r="1170" ht="15.6" hidden="1" x14ac:dyDescent="0.25"/>
    <row r="1171" ht="15.6" hidden="1" x14ac:dyDescent="0.25"/>
    <row r="1172" ht="15.6" hidden="1" x14ac:dyDescent="0.25"/>
    <row r="1173" ht="15.6" hidden="1" x14ac:dyDescent="0.25"/>
    <row r="1174" ht="15.6" hidden="1" x14ac:dyDescent="0.25"/>
    <row r="1175" ht="15.6" hidden="1" x14ac:dyDescent="0.25"/>
    <row r="1176" ht="15.6" hidden="1" x14ac:dyDescent="0.25"/>
    <row r="1177" ht="15.6" hidden="1" x14ac:dyDescent="0.25"/>
    <row r="1178" ht="15.6" hidden="1" x14ac:dyDescent="0.25"/>
    <row r="1179" ht="15.6" hidden="1" x14ac:dyDescent="0.25"/>
    <row r="1180" ht="15.6" hidden="1" x14ac:dyDescent="0.25"/>
    <row r="1181" ht="15.6" hidden="1" x14ac:dyDescent="0.25"/>
    <row r="1182" ht="15.6" hidden="1" x14ac:dyDescent="0.25"/>
    <row r="1183" ht="15.6" hidden="1" x14ac:dyDescent="0.25"/>
    <row r="1184" ht="15.6" hidden="1" x14ac:dyDescent="0.25"/>
    <row r="1185" ht="15.6" hidden="1" x14ac:dyDescent="0.25"/>
    <row r="1186" ht="15.6" hidden="1" x14ac:dyDescent="0.25"/>
    <row r="1187" ht="15.6" hidden="1" x14ac:dyDescent="0.25"/>
    <row r="1188" ht="15.6" hidden="1" x14ac:dyDescent="0.25"/>
    <row r="1189" ht="15.6" hidden="1" x14ac:dyDescent="0.25"/>
    <row r="1190" ht="15.6" hidden="1" x14ac:dyDescent="0.25"/>
    <row r="1191" ht="15.6" hidden="1" x14ac:dyDescent="0.25"/>
    <row r="1192" ht="15.6" hidden="1" x14ac:dyDescent="0.25"/>
    <row r="1193" ht="15.6" hidden="1" x14ac:dyDescent="0.25"/>
    <row r="1194" ht="15.6" hidden="1" x14ac:dyDescent="0.25"/>
    <row r="1195" ht="15.6" hidden="1" x14ac:dyDescent="0.25"/>
    <row r="1196" ht="15.6" hidden="1" x14ac:dyDescent="0.25"/>
    <row r="1197" ht="15.6" hidden="1" x14ac:dyDescent="0.25"/>
    <row r="1198" ht="15.6" hidden="1" x14ac:dyDescent="0.25"/>
    <row r="1199" ht="15.6" hidden="1" x14ac:dyDescent="0.25"/>
    <row r="1200" ht="15.6" hidden="1" x14ac:dyDescent="0.25"/>
    <row r="1201" ht="15.6" hidden="1" x14ac:dyDescent="0.25"/>
    <row r="1202" ht="15.6" hidden="1" x14ac:dyDescent="0.25"/>
    <row r="1203" ht="15.6" hidden="1" x14ac:dyDescent="0.25"/>
    <row r="1204" ht="15.6" hidden="1" x14ac:dyDescent="0.25"/>
  </sheetData>
  <mergeCells count="100">
    <mergeCell ref="A582:A585"/>
    <mergeCell ref="A588:A591"/>
    <mergeCell ref="A594:A597"/>
    <mergeCell ref="A600:A603"/>
    <mergeCell ref="A546:A549"/>
    <mergeCell ref="A552:A555"/>
    <mergeCell ref="A558:A561"/>
    <mergeCell ref="A564:A567"/>
    <mergeCell ref="A570:A573"/>
    <mergeCell ref="A576:A579"/>
    <mergeCell ref="A540:A543"/>
    <mergeCell ref="A474:A477"/>
    <mergeCell ref="A480:A483"/>
    <mergeCell ref="A486:A489"/>
    <mergeCell ref="A492:A495"/>
    <mergeCell ref="A498:A501"/>
    <mergeCell ref="A504:A507"/>
    <mergeCell ref="A510:A513"/>
    <mergeCell ref="A516:A519"/>
    <mergeCell ref="A522:A525"/>
    <mergeCell ref="A528:A531"/>
    <mergeCell ref="A534:A537"/>
    <mergeCell ref="A468:A471"/>
    <mergeCell ref="A402:A405"/>
    <mergeCell ref="A408:A411"/>
    <mergeCell ref="A414:A417"/>
    <mergeCell ref="A420:A423"/>
    <mergeCell ref="A426:A429"/>
    <mergeCell ref="A432:A435"/>
    <mergeCell ref="A438:A441"/>
    <mergeCell ref="A444:A447"/>
    <mergeCell ref="A450:A453"/>
    <mergeCell ref="A456:A459"/>
    <mergeCell ref="A462:A465"/>
    <mergeCell ref="A396:A399"/>
    <mergeCell ref="A330:A333"/>
    <mergeCell ref="A336:A339"/>
    <mergeCell ref="A342:A345"/>
    <mergeCell ref="A348:A351"/>
    <mergeCell ref="A354:A357"/>
    <mergeCell ref="A360:A363"/>
    <mergeCell ref="A366:A369"/>
    <mergeCell ref="A372:A375"/>
    <mergeCell ref="A378:A381"/>
    <mergeCell ref="A384:A387"/>
    <mergeCell ref="A390:A393"/>
    <mergeCell ref="A324:A327"/>
    <mergeCell ref="A258:A261"/>
    <mergeCell ref="A264:A267"/>
    <mergeCell ref="A270:A273"/>
    <mergeCell ref="A276:A279"/>
    <mergeCell ref="A282:A285"/>
    <mergeCell ref="A288:A291"/>
    <mergeCell ref="A294:A297"/>
    <mergeCell ref="A300:A303"/>
    <mergeCell ref="A306:A309"/>
    <mergeCell ref="A312:A315"/>
    <mergeCell ref="A318:A321"/>
    <mergeCell ref="A252:A255"/>
    <mergeCell ref="A186:A189"/>
    <mergeCell ref="A192:A195"/>
    <mergeCell ref="A198:A201"/>
    <mergeCell ref="A204:A207"/>
    <mergeCell ref="A210:A213"/>
    <mergeCell ref="A216:A219"/>
    <mergeCell ref="A222:A225"/>
    <mergeCell ref="A228:A231"/>
    <mergeCell ref="A234:A237"/>
    <mergeCell ref="A240:A243"/>
    <mergeCell ref="A246:A249"/>
    <mergeCell ref="A180:A183"/>
    <mergeCell ref="A114:A117"/>
    <mergeCell ref="A120:A123"/>
    <mergeCell ref="A126:A129"/>
    <mergeCell ref="A132:A135"/>
    <mergeCell ref="A138:A141"/>
    <mergeCell ref="A144:A147"/>
    <mergeCell ref="A150:A153"/>
    <mergeCell ref="A156:A159"/>
    <mergeCell ref="A162:A165"/>
    <mergeCell ref="A168:A171"/>
    <mergeCell ref="A174:A177"/>
    <mergeCell ref="A108:A111"/>
    <mergeCell ref="A42:A45"/>
    <mergeCell ref="A48:A51"/>
    <mergeCell ref="A54:A57"/>
    <mergeCell ref="A60:A63"/>
    <mergeCell ref="A66:A69"/>
    <mergeCell ref="A72:A75"/>
    <mergeCell ref="A78:A81"/>
    <mergeCell ref="A84:A87"/>
    <mergeCell ref="A90:A93"/>
    <mergeCell ref="A96:A99"/>
    <mergeCell ref="A102:A105"/>
    <mergeCell ref="A36:A39"/>
    <mergeCell ref="A6:A9"/>
    <mergeCell ref="A12:A15"/>
    <mergeCell ref="A18:A21"/>
    <mergeCell ref="A24:A27"/>
    <mergeCell ref="A30:A33"/>
  </mergeCells>
  <conditionalFormatting sqref="A6:A9 A12:A15 A18:A21 A24:A27 A30:A33 A36:A39 A42:A45 A48:A51 A54:A57 A60:A63 A66:A69 A72:A75 A78:A81 A84:A87 A90:A93 A96:A99 A102:A105 A108:A111 A114:A117 A120:A123 A126:A129 A132:A135 A138:A141 A144:A147 A150:A153 A156:A159 A162:A165 A168:A171 A174:A177 A180:A183 A186:A189 A192:A195 A198:A201 A204:A207 A210:A213 A216:A219 A222:A225 A228:A231 A234:A237 A240:A243 A246:A249 A252:A255 A258:A261 A264:A267 A270:A273 A276:A279 A282:A285 A288:A291 A294:A297 A300:A303 A306:A309 A312:A315 A318:A321 A324:A327 A330:A333 A336:A339 A342:A345 A348:A351 A354:A357 A360:A363 A366:A369 A372:A375 A378:A381 A384:A387 A390:A393 A396:A399 A402:A405 A408:A411 A414:A417 A420:A423 A426:A429 A432:A435 A438:A441 A444:A447 A450:A453 A456:A459 A462:A465 A468:A471 A474:A477 A480:A483 A486:A489 A492:A495 A498:A501 A504:A507 A510:A513 A516:A519 A522:A525 A528:A531 A534:A537 A540:A543 A546:A549 A552:A555 A558:A561 A564:A567 A570:A573 A576:A579 A582:A585 A588:A591 A594:A597 A600:A603">
    <cfRule type="cellIs" dxfId="29" priority="1" stopIfTrue="1" operator="lessThan">
      <formula>2</formula>
    </cfRule>
    <cfRule type="cellIs" dxfId="28" priority="2" stopIfTrue="1" operator="equal">
      <formula>2</formula>
    </cfRule>
    <cfRule type="cellIs" dxfId="27" priority="3" stopIfTrue="1" operator="greaterThan">
      <formula>2</formula>
    </cfRule>
  </conditionalFormatting>
  <dataValidations count="2">
    <dataValidation type="list" allowBlank="1" showDropDown="1" showInputMessage="1" showErrorMessage="1" errorTitle="¡¡¡¡ATENCIÓN !!!!!" error="Para el correcto funcionamiento, debes poner una &quot;X&quot; en la opción que consideres correcta._x000a_" sqref="B1:B1048576">
      <formula1>"X,x"</formula1>
    </dataValidation>
    <dataValidation allowBlank="1" showDropDown="1" showInputMessage="1" showErrorMessage="1" sqref="E2"/>
  </dataValidations>
  <hyperlinks>
    <hyperlink ref="A1" location="PORTADA!A1" display="◄"/>
  </hyperlink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1204"/>
  <sheetViews>
    <sheetView workbookViewId="0">
      <selection activeCell="C1" sqref="C1:C1048576"/>
    </sheetView>
  </sheetViews>
  <sheetFormatPr baseColWidth="10" defaultColWidth="0" defaultRowHeight="0" customHeight="1" zeroHeight="1" x14ac:dyDescent="0.25"/>
  <cols>
    <col min="1" max="1" width="3.6640625" style="4" customWidth="1"/>
    <col min="2" max="2" width="3.6640625" style="52" customWidth="1"/>
    <col min="3" max="3" width="121" style="13" customWidth="1"/>
    <col min="4" max="4" width="1.88671875" style="11" customWidth="1"/>
    <col min="5" max="5" width="3.33203125" style="12" customWidth="1"/>
    <col min="6" max="6" width="4.33203125" style="12" customWidth="1"/>
    <col min="7" max="7" width="7.109375" style="30" hidden="1" customWidth="1"/>
    <col min="8" max="8" width="5.88671875" style="30" hidden="1" customWidth="1"/>
    <col min="9" max="9" width="5.88671875" style="31" hidden="1" customWidth="1"/>
    <col min="10" max="10" width="14.88671875" style="56" hidden="1" customWidth="1"/>
    <col min="11" max="24" width="19.88671875" style="15" hidden="1" customWidth="1"/>
    <col min="25" max="29" width="2.88671875" style="15" hidden="1" customWidth="1"/>
    <col min="30" max="33" width="14.6640625" style="4" hidden="1" customWidth="1"/>
    <col min="34" max="16384" width="16.44140625" style="4" hidden="1"/>
  </cols>
  <sheetData>
    <row r="1" spans="1:41" ht="28.8" thickBot="1" x14ac:dyDescent="0.45">
      <c r="A1" s="28" t="s">
        <v>4</v>
      </c>
      <c r="B1" s="46"/>
      <c r="C1" s="180" t="str">
        <f>AO1</f>
        <v xml:space="preserve">Tema 6 - DERECHO CONSTITUCIONAL </v>
      </c>
      <c r="D1" s="2"/>
      <c r="E1" s="3" t="e">
        <f ca="1">ROUND(Q2/K2*10,2)</f>
        <v>#DIV/0!</v>
      </c>
      <c r="F1" s="3"/>
      <c r="I1" s="35">
        <v>6</v>
      </c>
      <c r="J1" s="55" t="s">
        <v>56</v>
      </c>
      <c r="K1" s="29" t="s">
        <v>6</v>
      </c>
      <c r="L1" s="14" t="s">
        <v>7</v>
      </c>
      <c r="M1" s="14" t="s">
        <v>8</v>
      </c>
      <c r="N1" s="14" t="s">
        <v>38</v>
      </c>
      <c r="O1" s="14" t="s">
        <v>9</v>
      </c>
      <c r="P1" s="14" t="s">
        <v>16</v>
      </c>
      <c r="Q1" s="14" t="s">
        <v>10</v>
      </c>
      <c r="R1" s="14" t="s">
        <v>11</v>
      </c>
      <c r="S1" s="14" t="s">
        <v>24</v>
      </c>
      <c r="T1" s="14" t="s">
        <v>25</v>
      </c>
      <c r="U1" s="14" t="s">
        <v>13</v>
      </c>
      <c r="V1" s="14" t="s">
        <v>12</v>
      </c>
      <c r="W1" s="14" t="s">
        <v>15</v>
      </c>
      <c r="X1" s="14" t="s">
        <v>14</v>
      </c>
      <c r="AD1" s="62" t="s">
        <v>6</v>
      </c>
      <c r="AE1" s="62" t="s">
        <v>7</v>
      </c>
      <c r="AF1" s="62" t="s">
        <v>8</v>
      </c>
      <c r="AG1" s="62" t="s">
        <v>38</v>
      </c>
      <c r="AH1" s="62" t="s">
        <v>9</v>
      </c>
      <c r="AI1" s="62" t="s">
        <v>16</v>
      </c>
      <c r="AJ1" s="62" t="s">
        <v>10</v>
      </c>
      <c r="AK1" s="62" t="s">
        <v>11</v>
      </c>
      <c r="AL1" s="169" t="s">
        <v>99</v>
      </c>
      <c r="AM1" s="170"/>
      <c r="AN1" s="30" t="s">
        <v>57</v>
      </c>
      <c r="AO1" s="34" t="str">
        <f>LOOKUP(I5,DATOS!A:A,DATOS!F:F)</f>
        <v xml:space="preserve">Tema 6 - DERECHO CONSTITUCIONAL </v>
      </c>
    </row>
    <row r="2" spans="1:41" ht="16.2" thickBot="1" x14ac:dyDescent="0.3">
      <c r="A2" s="5"/>
      <c r="B2" s="47"/>
      <c r="C2" s="6" t="str">
        <f ca="1">IF(CONTROL!I4="A",X2,"")</f>
        <v>Test, compuesto por 0 preguntas</v>
      </c>
      <c r="D2" s="2"/>
      <c r="E2" s="7"/>
      <c r="F2" s="8"/>
      <c r="K2" s="29">
        <f ca="1">COUNTA(H:H)-COUNT(H:H)</f>
        <v>0</v>
      </c>
      <c r="L2" s="14">
        <f ca="1">SUM(L3:L1048576)</f>
        <v>0</v>
      </c>
      <c r="M2" s="14">
        <f ca="1">SUM(M3:M1048576)</f>
        <v>0</v>
      </c>
      <c r="N2" s="14">
        <f ca="1">SUM(N3:N52)</f>
        <v>0</v>
      </c>
      <c r="O2" s="14">
        <f ca="1">L2+M2</f>
        <v>0</v>
      </c>
      <c r="P2" s="14" t="e">
        <f ca="1">+O2/K2</f>
        <v>#DIV/0!</v>
      </c>
      <c r="Q2" s="14">
        <f ca="1">+L2+N2</f>
        <v>0</v>
      </c>
      <c r="R2" s="14" t="e">
        <f ca="1">ROUND(Q2/(L2+M2)*10,2)</f>
        <v>#DIV/0!</v>
      </c>
      <c r="S2" s="14" t="e">
        <f ca="1">ROUND(Q2/K2*10,2)</f>
        <v>#DIV/0!</v>
      </c>
      <c r="T2" s="14" t="e">
        <f ca="1">CONCATENATE("puntual: ", R2,"   Nota final: ", S2)</f>
        <v>#DIV/0!</v>
      </c>
      <c r="U2" s="14" t="e">
        <f ca="1">CONCATENATE("Evolución: ", K2," preguntas, ",L2," aciertos, ",M2," errores, ",Q2," puntos.   Nota ",T2)</f>
        <v>#DIV/0!</v>
      </c>
      <c r="V2" s="14" t="str">
        <f ca="1">CONCATENATE("Test, compuesto por ",K2," preguntas")</f>
        <v>Test, compuesto por 0 preguntas</v>
      </c>
      <c r="W2" s="14" t="str">
        <f ca="1">IF(E2="X",V2,IF(O2&gt;0,U2,V2))</f>
        <v>Test, compuesto por 0 preguntas</v>
      </c>
      <c r="X2" s="14" t="str">
        <f ca="1">IF(CONTROL!I4="A",W2,V2)</f>
        <v>Test, compuesto por 0 preguntas</v>
      </c>
      <c r="AD2" s="15">
        <f ca="1">IF(CONTROL!$I$4="A",K2,0)</f>
        <v>0</v>
      </c>
      <c r="AE2" s="15">
        <f ca="1">IF(CONTROL!$I$4="A",L2,0)</f>
        <v>0</v>
      </c>
      <c r="AF2" s="15">
        <f ca="1">IF(CONTROL!$I$4="A",M2,0)</f>
        <v>0</v>
      </c>
      <c r="AG2" s="15">
        <f ca="1">IF(CONTROL!$I$4="A",N2,0)</f>
        <v>0</v>
      </c>
      <c r="AH2" s="15">
        <f ca="1">IF(CONTROL!$I$4="A",O2,0)</f>
        <v>0</v>
      </c>
      <c r="AI2" s="15" t="e">
        <f ca="1">IF(CONTROL!$I$4="A",P2,0)</f>
        <v>#DIV/0!</v>
      </c>
      <c r="AJ2" s="15">
        <f ca="1">IF(CONTROL!$I$4="A",Q2,0)</f>
        <v>0</v>
      </c>
      <c r="AK2" s="15" t="e">
        <f ca="1">IF(CONTROL!$I$4="A",R2,0)</f>
        <v>#DIV/0!</v>
      </c>
      <c r="AL2" s="15" t="str">
        <f>+AO2</f>
        <v xml:space="preserve">Tema 6 - DERECHO CONSTITUCIONAL </v>
      </c>
      <c r="AM2" s="15"/>
      <c r="AN2" s="30" t="s">
        <v>68</v>
      </c>
      <c r="AO2" s="34" t="str">
        <f>LOOKUP(I5,DATOS!A:A,DATOS!E:E)</f>
        <v xml:space="preserve">Tema 6 - DERECHO CONSTITUCIONAL </v>
      </c>
    </row>
    <row r="3" spans="1:41" ht="15.6" x14ac:dyDescent="0.25">
      <c r="A3" s="9"/>
      <c r="B3" s="48"/>
      <c r="C3" s="10"/>
      <c r="J3" s="15"/>
    </row>
    <row r="4" spans="1:41" ht="15.6" x14ac:dyDescent="0.25">
      <c r="A4" s="9"/>
      <c r="B4" s="48"/>
      <c r="C4" s="10"/>
      <c r="J4" s="15"/>
    </row>
    <row r="5" spans="1:41" ht="31.2" x14ac:dyDescent="0.25">
      <c r="A5" s="9"/>
      <c r="B5" s="27"/>
      <c r="C5" s="19" t="str">
        <f ca="1">+CONCATENATE(K5,".- ",G5)</f>
        <v>1.- 0</v>
      </c>
      <c r="D5" s="20"/>
      <c r="E5" s="9"/>
      <c r="F5" s="9"/>
      <c r="G5" s="36">
        <f ca="1">LOOKUP(I5,DATOS!A:A,DATOS!G:G)</f>
        <v>0</v>
      </c>
      <c r="H5" s="36">
        <f ca="1">LOOKUP(I5,DATOS!A:A,DATOS!N:N)</f>
        <v>0</v>
      </c>
      <c r="I5" s="31">
        <f>LOOKUP(I1,DATOS!C:C,DATOS!A:A)</f>
        <v>342</v>
      </c>
      <c r="J5" s="56">
        <f>LOOKUP(I5,DATOS!A:A,DATOS!C:C)</f>
        <v>6</v>
      </c>
      <c r="K5" s="18">
        <v>1</v>
      </c>
      <c r="L5" s="16" t="s">
        <v>31</v>
      </c>
      <c r="M5" s="16" t="s">
        <v>32</v>
      </c>
      <c r="N5" s="16" t="s">
        <v>37</v>
      </c>
      <c r="O5" s="16" t="s">
        <v>33</v>
      </c>
      <c r="P5" s="16" t="s">
        <v>34</v>
      </c>
      <c r="Q5" s="16" t="s">
        <v>35</v>
      </c>
      <c r="R5" s="16" t="str">
        <f ca="1">CONCATENATE("X",H5)</f>
        <v>X0</v>
      </c>
      <c r="S5" s="16" t="s">
        <v>36</v>
      </c>
    </row>
    <row r="6" spans="1:41" ht="15.6" x14ac:dyDescent="0.25">
      <c r="A6" s="185">
        <f ca="1">IF($E$2="X",0,IF(K7&gt;2,H5,K7))</f>
        <v>0</v>
      </c>
      <c r="B6" s="25"/>
      <c r="C6" s="21" t="str">
        <f ca="1">+CONCATENATE(I6," ",G6)</f>
        <v>a) 0</v>
      </c>
      <c r="D6" s="22"/>
      <c r="G6" s="34">
        <f ca="1">LOOKUP(I5,DATOS!A:A,DATOS!J:J)</f>
        <v>0</v>
      </c>
      <c r="I6" s="31" t="s">
        <v>53</v>
      </c>
      <c r="K6" s="16" t="s">
        <v>5</v>
      </c>
      <c r="L6" s="16">
        <f ca="1">IF(M6&gt;0,0,P6)</f>
        <v>0</v>
      </c>
      <c r="M6" s="16">
        <f ca="1">IF(P7&gt;0,1,0)</f>
        <v>0</v>
      </c>
      <c r="N6" s="16">
        <f ca="1">IF(M6=1,-1/COUNTA(Q6:Q9),0)</f>
        <v>0</v>
      </c>
      <c r="O6" s="16">
        <f>COUNTA(B6:B9)</f>
        <v>0</v>
      </c>
      <c r="P6" s="16">
        <f ca="1">COUNTIF(R6:R9,R5)</f>
        <v>0</v>
      </c>
      <c r="Q6" s="17" t="s">
        <v>0</v>
      </c>
      <c r="R6" s="16" t="str">
        <f>CONCATENATE(B6,Q6)</f>
        <v>A</v>
      </c>
      <c r="S6" s="16">
        <f ca="1">IF(P6&gt;0,P6+O6,O6*3)</f>
        <v>0</v>
      </c>
    </row>
    <row r="7" spans="1:41" ht="15.6" x14ac:dyDescent="0.25">
      <c r="A7" s="185"/>
      <c r="B7" s="25"/>
      <c r="C7" s="21" t="str">
        <f ca="1">+CONCATENATE(I7," ",G7)</f>
        <v>b) 0</v>
      </c>
      <c r="D7" s="22"/>
      <c r="G7" s="34">
        <f ca="1">LOOKUP(I5,DATOS!A:A,DATOS!K:K)</f>
        <v>0</v>
      </c>
      <c r="I7" s="31" t="s">
        <v>52</v>
      </c>
      <c r="K7" s="16">
        <f ca="1">S6</f>
        <v>0</v>
      </c>
      <c r="L7" s="16"/>
      <c r="M7" s="16"/>
      <c r="N7" s="16"/>
      <c r="O7" s="16"/>
      <c r="P7" s="16">
        <f ca="1">O6-P6</f>
        <v>0</v>
      </c>
      <c r="Q7" s="17" t="s">
        <v>1</v>
      </c>
      <c r="R7" s="16" t="str">
        <f>CONCATENATE(B7,Q7)</f>
        <v>B</v>
      </c>
      <c r="S7" s="16"/>
    </row>
    <row r="8" spans="1:41" ht="15.6" x14ac:dyDescent="0.25">
      <c r="A8" s="185"/>
      <c r="B8" s="25"/>
      <c r="C8" s="21" t="str">
        <f ca="1">+CONCATENATE(I8," ",G8)</f>
        <v>c) 0</v>
      </c>
      <c r="D8" s="22"/>
      <c r="G8" s="34">
        <f ca="1">LOOKUP(I5,DATOS!A:A,DATOS!L:L)</f>
        <v>0</v>
      </c>
      <c r="I8" s="31" t="s">
        <v>51</v>
      </c>
      <c r="K8" s="16"/>
      <c r="L8" s="16"/>
      <c r="M8" s="16"/>
      <c r="N8" s="16"/>
      <c r="O8" s="16"/>
      <c r="P8" s="16"/>
      <c r="Q8" s="17" t="s">
        <v>2</v>
      </c>
      <c r="R8" s="16" t="str">
        <f>CONCATENATE(B8,Q8)</f>
        <v>C</v>
      </c>
      <c r="S8" s="16"/>
    </row>
    <row r="9" spans="1:41" ht="15.6" x14ac:dyDescent="0.25">
      <c r="A9" s="185"/>
      <c r="B9" s="25"/>
      <c r="C9" s="21" t="str">
        <f ca="1">+CONCATENATE(I9," ",G9)</f>
        <v>d) 0</v>
      </c>
      <c r="D9" s="22"/>
      <c r="G9" s="34">
        <f ca="1">LOOKUP(I5,DATOS!A:A,DATOS!M:M)</f>
        <v>0</v>
      </c>
      <c r="I9" s="31" t="s">
        <v>43</v>
      </c>
      <c r="K9" s="16"/>
      <c r="L9" s="16"/>
      <c r="M9" s="16"/>
      <c r="N9" s="16"/>
      <c r="O9" s="16"/>
      <c r="P9" s="16"/>
      <c r="Q9" s="17" t="s">
        <v>3</v>
      </c>
      <c r="R9" s="16" t="str">
        <f>CONCATENATE(B9,Q9)</f>
        <v>D</v>
      </c>
      <c r="S9" s="16"/>
    </row>
    <row r="10" spans="1:41" ht="15.6" x14ac:dyDescent="0.25">
      <c r="A10" s="9"/>
      <c r="B10" s="26"/>
      <c r="C10" s="23"/>
      <c r="D10" s="24"/>
      <c r="J10" s="15"/>
    </row>
    <row r="11" spans="1:41" ht="15.6" x14ac:dyDescent="0.25">
      <c r="A11" s="9"/>
      <c r="B11" s="27"/>
      <c r="C11" s="19" t="str">
        <f ca="1">+CONCATENATE(K11,".- ",G11)</f>
        <v>2.- 0</v>
      </c>
      <c r="D11" s="20"/>
      <c r="E11" s="9"/>
      <c r="F11" s="9"/>
      <c r="G11" s="36">
        <f ca="1">IF(J12="FIN","",LOOKUP(I11,DATOS!A:A,DATOS!G:G))</f>
        <v>0</v>
      </c>
      <c r="H11" s="36">
        <f ca="1">IF(J12="FIN",0,LOOKUP(I11,DATOS!A:A,DATOS!N:N))</f>
        <v>0</v>
      </c>
      <c r="I11" s="31">
        <f>+I5+1</f>
        <v>343</v>
      </c>
      <c r="J11" s="56">
        <f>IF(LOOKUP(I11,DATOS!A:A,DATOS!C:C)=0,J5,(LOOKUP(I11,DATOS!A:A,DATOS!C:C)))</f>
        <v>6</v>
      </c>
      <c r="K11" s="18">
        <f>+K5+1</f>
        <v>2</v>
      </c>
      <c r="L11" s="16" t="s">
        <v>31</v>
      </c>
      <c r="M11" s="16" t="s">
        <v>32</v>
      </c>
      <c r="N11" s="16" t="s">
        <v>37</v>
      </c>
      <c r="O11" s="16" t="s">
        <v>33</v>
      </c>
      <c r="P11" s="16" t="s">
        <v>34</v>
      </c>
      <c r="Q11" s="16" t="s">
        <v>35</v>
      </c>
      <c r="R11" s="16" t="str">
        <f ca="1">CONCATENATE("X",H11)</f>
        <v>X0</v>
      </c>
      <c r="S11" s="16" t="s">
        <v>36</v>
      </c>
    </row>
    <row r="12" spans="1:41" ht="15.6" x14ac:dyDescent="0.25">
      <c r="A12" s="185">
        <f ca="1">IF($E$2="X",0,IF(K13&gt;2,H11,K13))</f>
        <v>0</v>
      </c>
      <c r="B12" s="25"/>
      <c r="C12" s="21" t="str">
        <f ca="1">+CONCATENATE(I12," ",G12)</f>
        <v>a) 0</v>
      </c>
      <c r="D12" s="22"/>
      <c r="G12" s="34">
        <f ca="1">IF(J12="FIN","",LOOKUP(I11,DATOS!A:A,DATOS!J:J))</f>
        <v>0</v>
      </c>
      <c r="I12" s="31" t="s">
        <v>53</v>
      </c>
      <c r="J12" s="37" t="str">
        <f>IF(J6="FIN","FIN",IF(J11=J5,"","FIN"))</f>
        <v/>
      </c>
      <c r="K12" s="16" t="s">
        <v>5</v>
      </c>
      <c r="L12" s="16">
        <f ca="1">IF(M12&gt;0,0,P12)</f>
        <v>0</v>
      </c>
      <c r="M12" s="16">
        <f ca="1">IF(P13&gt;0,1,0)</f>
        <v>0</v>
      </c>
      <c r="N12" s="16">
        <f ca="1">IF(M12=1,-1/COUNTA(Q12:Q15),0)</f>
        <v>0</v>
      </c>
      <c r="O12" s="16">
        <f>COUNTA(B12:B15)</f>
        <v>0</v>
      </c>
      <c r="P12" s="16">
        <f ca="1">COUNTIF(R12:R15,R11)</f>
        <v>0</v>
      </c>
      <c r="Q12" s="17" t="s">
        <v>0</v>
      </c>
      <c r="R12" s="16" t="str">
        <f>CONCATENATE(B12,Q12)</f>
        <v>A</v>
      </c>
      <c r="S12" s="16">
        <f ca="1">IF(P12&gt;0,P12+O12,O12*3)</f>
        <v>0</v>
      </c>
    </row>
    <row r="13" spans="1:41" ht="15.6" x14ac:dyDescent="0.25">
      <c r="A13" s="185"/>
      <c r="B13" s="25"/>
      <c r="C13" s="21" t="str">
        <f ca="1">+CONCATENATE(I13," ",G13)</f>
        <v>b) 0</v>
      </c>
      <c r="D13" s="22"/>
      <c r="G13" s="34">
        <f ca="1">IF(J12="FIN","",LOOKUP(I11,DATOS!A:A,DATOS!K:K))</f>
        <v>0</v>
      </c>
      <c r="I13" s="31" t="s">
        <v>52</v>
      </c>
      <c r="K13" s="16">
        <f ca="1">S12</f>
        <v>0</v>
      </c>
      <c r="L13" s="16"/>
      <c r="M13" s="16"/>
      <c r="N13" s="16"/>
      <c r="O13" s="16"/>
      <c r="P13" s="16">
        <f ca="1">O12-P12</f>
        <v>0</v>
      </c>
      <c r="Q13" s="17" t="s">
        <v>1</v>
      </c>
      <c r="R13" s="16" t="str">
        <f>CONCATENATE(B13,Q13)</f>
        <v>B</v>
      </c>
      <c r="S13" s="16"/>
    </row>
    <row r="14" spans="1:41" ht="15.6" x14ac:dyDescent="0.25">
      <c r="A14" s="185"/>
      <c r="B14" s="25"/>
      <c r="C14" s="21" t="str">
        <f ca="1">+CONCATENATE(I14," ",G14)</f>
        <v>c) 0</v>
      </c>
      <c r="D14" s="22"/>
      <c r="G14" s="34">
        <f ca="1">IF(J12="FIN","",LOOKUP(I11,DATOS!A:A,DATOS!L:L))</f>
        <v>0</v>
      </c>
      <c r="I14" s="31" t="s">
        <v>51</v>
      </c>
      <c r="K14" s="16"/>
      <c r="L14" s="16"/>
      <c r="M14" s="16"/>
      <c r="N14" s="16"/>
      <c r="O14" s="16"/>
      <c r="P14" s="16"/>
      <c r="Q14" s="17" t="s">
        <v>2</v>
      </c>
      <c r="R14" s="16" t="str">
        <f>CONCATENATE(B14,Q14)</f>
        <v>C</v>
      </c>
      <c r="S14" s="16"/>
    </row>
    <row r="15" spans="1:41" ht="15.6" x14ac:dyDescent="0.25">
      <c r="A15" s="185"/>
      <c r="B15" s="25"/>
      <c r="C15" s="21" t="str">
        <f ca="1">+CONCATENATE(I15," ",G15)</f>
        <v>d) 0</v>
      </c>
      <c r="D15" s="22"/>
      <c r="G15" s="34">
        <f ca="1">IF(J12="FIN","",LOOKUP(I11,DATOS!A:A,DATOS!M:M))</f>
        <v>0</v>
      </c>
      <c r="I15" s="31" t="s">
        <v>43</v>
      </c>
      <c r="K15" s="16"/>
      <c r="L15" s="16"/>
      <c r="M15" s="16"/>
      <c r="N15" s="16"/>
      <c r="O15" s="16"/>
      <c r="P15" s="16"/>
      <c r="Q15" s="17" t="s">
        <v>3</v>
      </c>
      <c r="R15" s="16" t="str">
        <f>CONCATENATE(B15,Q15)</f>
        <v>D</v>
      </c>
      <c r="S15" s="16"/>
    </row>
    <row r="16" spans="1:41" ht="15.6" x14ac:dyDescent="0.25">
      <c r="A16" s="9"/>
      <c r="B16" s="26"/>
      <c r="C16" s="23"/>
      <c r="D16" s="24"/>
      <c r="J16" s="15"/>
    </row>
    <row r="17" spans="1:19" ht="31.2" x14ac:dyDescent="0.25">
      <c r="A17" s="9"/>
      <c r="B17" s="27"/>
      <c r="C17" s="19" t="str">
        <f ca="1">+CONCATENATE(K17,".- ",G17)</f>
        <v>3.- 0</v>
      </c>
      <c r="D17" s="20"/>
      <c r="E17" s="9"/>
      <c r="F17" s="9"/>
      <c r="G17" s="36">
        <f ca="1">IF(J18="FIN","",LOOKUP(I17,DATOS!A:A,DATOS!G:G))</f>
        <v>0</v>
      </c>
      <c r="H17" s="36">
        <f ca="1">IF(J18="FIN",0,LOOKUP(I17,DATOS!A:A,DATOS!N:N))</f>
        <v>0</v>
      </c>
      <c r="I17" s="31">
        <f>+I11+1</f>
        <v>344</v>
      </c>
      <c r="J17" s="56">
        <f>IF(LOOKUP(I17,DATOS!A:A,DATOS!C:C)=0,J11,(LOOKUP(I17,DATOS!A:A,DATOS!C:C)))</f>
        <v>6</v>
      </c>
      <c r="K17" s="18">
        <f>+K11+1</f>
        <v>3</v>
      </c>
      <c r="L17" s="16" t="s">
        <v>31</v>
      </c>
      <c r="M17" s="16" t="s">
        <v>32</v>
      </c>
      <c r="N17" s="16" t="s">
        <v>37</v>
      </c>
      <c r="O17" s="16" t="s">
        <v>33</v>
      </c>
      <c r="P17" s="16" t="s">
        <v>34</v>
      </c>
      <c r="Q17" s="16" t="s">
        <v>35</v>
      </c>
      <c r="R17" s="16" t="str">
        <f ca="1">CONCATENATE("X",H17)</f>
        <v>X0</v>
      </c>
      <c r="S17" s="16" t="s">
        <v>36</v>
      </c>
    </row>
    <row r="18" spans="1:19" ht="15.6" x14ac:dyDescent="0.25">
      <c r="A18" s="185">
        <f ca="1">IF($E$2="X",0,IF(K19&gt;2,H17,K19))</f>
        <v>0</v>
      </c>
      <c r="B18" s="25"/>
      <c r="C18" s="21" t="str">
        <f ca="1">+CONCATENATE(I18," ",G18)</f>
        <v>a) 0</v>
      </c>
      <c r="D18" s="22"/>
      <c r="G18" s="34">
        <f ca="1">IF(J18="FIN","",LOOKUP(I17,DATOS!A:A,DATOS!J:J))</f>
        <v>0</v>
      </c>
      <c r="I18" s="31" t="s">
        <v>53</v>
      </c>
      <c r="J18" s="37" t="str">
        <f>IF(J12="FIN","FIN",IF(J17=J11,"","FIN"))</f>
        <v/>
      </c>
      <c r="K18" s="16" t="s">
        <v>5</v>
      </c>
      <c r="L18" s="16">
        <f ca="1">IF(M18&gt;0,0,P18)</f>
        <v>0</v>
      </c>
      <c r="M18" s="16">
        <f ca="1">IF(P19&gt;0,1,0)</f>
        <v>0</v>
      </c>
      <c r="N18" s="16">
        <f ca="1">IF(M18=1,-1/COUNTA(Q18:Q21),0)</f>
        <v>0</v>
      </c>
      <c r="O18" s="16">
        <f>COUNTA(B18:B21)</f>
        <v>0</v>
      </c>
      <c r="P18" s="16">
        <f ca="1">COUNTIF(R18:R21,R17)</f>
        <v>0</v>
      </c>
      <c r="Q18" s="17" t="s">
        <v>0</v>
      </c>
      <c r="R18" s="16" t="str">
        <f>CONCATENATE(B18,Q18)</f>
        <v>A</v>
      </c>
      <c r="S18" s="16">
        <f ca="1">IF(P18&gt;0,P18+O18,O18*3)</f>
        <v>0</v>
      </c>
    </row>
    <row r="19" spans="1:19" ht="15.6" x14ac:dyDescent="0.25">
      <c r="A19" s="185"/>
      <c r="B19" s="25"/>
      <c r="C19" s="21" t="str">
        <f ca="1">+CONCATENATE(I19," ",G19)</f>
        <v>b) 0</v>
      </c>
      <c r="D19" s="22"/>
      <c r="G19" s="34">
        <f ca="1">IF(J18="FIN","",LOOKUP(I17,DATOS!A:A,DATOS!K:K))</f>
        <v>0</v>
      </c>
      <c r="I19" s="31" t="s">
        <v>52</v>
      </c>
      <c r="K19" s="16">
        <f ca="1">S18</f>
        <v>0</v>
      </c>
      <c r="L19" s="16"/>
      <c r="M19" s="16"/>
      <c r="N19" s="16"/>
      <c r="O19" s="16"/>
      <c r="P19" s="16">
        <f ca="1">O18-P18</f>
        <v>0</v>
      </c>
      <c r="Q19" s="17" t="s">
        <v>1</v>
      </c>
      <c r="R19" s="16" t="str">
        <f>CONCATENATE(B19,Q19)</f>
        <v>B</v>
      </c>
      <c r="S19" s="16"/>
    </row>
    <row r="20" spans="1:19" ht="15.6" x14ac:dyDescent="0.25">
      <c r="A20" s="185"/>
      <c r="B20" s="25"/>
      <c r="C20" s="21" t="str">
        <f ca="1">+CONCATENATE(I20," ",G20)</f>
        <v>c) 0</v>
      </c>
      <c r="D20" s="22"/>
      <c r="G20" s="34">
        <f ca="1">IF(J18="FIN","",LOOKUP(I17,DATOS!A:A,DATOS!L:L))</f>
        <v>0</v>
      </c>
      <c r="I20" s="31" t="s">
        <v>51</v>
      </c>
      <c r="K20" s="16"/>
      <c r="L20" s="16"/>
      <c r="M20" s="16"/>
      <c r="N20" s="16"/>
      <c r="O20" s="16"/>
      <c r="P20" s="16"/>
      <c r="Q20" s="17" t="s">
        <v>2</v>
      </c>
      <c r="R20" s="16" t="str">
        <f>CONCATENATE(B20,Q20)</f>
        <v>C</v>
      </c>
      <c r="S20" s="16"/>
    </row>
    <row r="21" spans="1:19" ht="15.6" x14ac:dyDescent="0.25">
      <c r="A21" s="185"/>
      <c r="B21" s="25"/>
      <c r="C21" s="21" t="str">
        <f ca="1">+CONCATENATE(I21," ",G21)</f>
        <v>d) 0</v>
      </c>
      <c r="D21" s="22"/>
      <c r="G21" s="34">
        <f ca="1">IF(J18="FIN","",LOOKUP(I17,DATOS!A:A,DATOS!M:M))</f>
        <v>0</v>
      </c>
      <c r="I21" s="31" t="s">
        <v>43</v>
      </c>
      <c r="K21" s="16"/>
      <c r="L21" s="16"/>
      <c r="M21" s="16"/>
      <c r="N21" s="16"/>
      <c r="O21" s="16"/>
      <c r="P21" s="16"/>
      <c r="Q21" s="17" t="s">
        <v>3</v>
      </c>
      <c r="R21" s="16" t="str">
        <f>CONCATENATE(B21,Q21)</f>
        <v>D</v>
      </c>
      <c r="S21" s="16"/>
    </row>
    <row r="22" spans="1:19" ht="15.6" x14ac:dyDescent="0.25">
      <c r="A22" s="9"/>
      <c r="B22" s="26"/>
      <c r="C22" s="23"/>
      <c r="D22" s="24"/>
      <c r="J22" s="15"/>
    </row>
    <row r="23" spans="1:19" ht="15.6" x14ac:dyDescent="0.25">
      <c r="A23" s="9"/>
      <c r="B23" s="27"/>
      <c r="C23" s="19" t="str">
        <f ca="1">+CONCATENATE(K23,".- ",G23)</f>
        <v>4.- 0</v>
      </c>
      <c r="D23" s="20"/>
      <c r="E23" s="9"/>
      <c r="F23" s="9"/>
      <c r="G23" s="36">
        <f ca="1">IF(J24="FIN","",LOOKUP(I23,DATOS!A:A,DATOS!G:G))</f>
        <v>0</v>
      </c>
      <c r="H23" s="36">
        <f ca="1">IF(J24="FIN",0,LOOKUP(I23,DATOS!A:A,DATOS!N:N))</f>
        <v>0</v>
      </c>
      <c r="I23" s="31">
        <f>+I17+1</f>
        <v>345</v>
      </c>
      <c r="J23" s="56">
        <f>IF(LOOKUP(I23,DATOS!A:A,DATOS!C:C)=0,J17,(LOOKUP(I23,DATOS!A:A,DATOS!C:C)))</f>
        <v>6</v>
      </c>
      <c r="K23" s="18">
        <f>+K17+1</f>
        <v>4</v>
      </c>
      <c r="L23" s="16" t="s">
        <v>31</v>
      </c>
      <c r="M23" s="16" t="s">
        <v>32</v>
      </c>
      <c r="N23" s="16" t="s">
        <v>37</v>
      </c>
      <c r="O23" s="16" t="s">
        <v>33</v>
      </c>
      <c r="P23" s="16" t="s">
        <v>34</v>
      </c>
      <c r="Q23" s="16" t="s">
        <v>35</v>
      </c>
      <c r="R23" s="16" t="str">
        <f ca="1">CONCATENATE("X",H23)</f>
        <v>X0</v>
      </c>
      <c r="S23" s="16" t="s">
        <v>36</v>
      </c>
    </row>
    <row r="24" spans="1:19" ht="15.6" x14ac:dyDescent="0.25">
      <c r="A24" s="185">
        <f ca="1">IF($E$2="X",0,IF(K25&gt;2,H23,K25))</f>
        <v>0</v>
      </c>
      <c r="B24" s="25"/>
      <c r="C24" s="21" t="str">
        <f ca="1">+CONCATENATE(I24," ",G24)</f>
        <v>a) 0</v>
      </c>
      <c r="D24" s="22"/>
      <c r="G24" s="34">
        <f ca="1">IF(J24="FIN","",LOOKUP(I23,DATOS!A:A,DATOS!J:J))</f>
        <v>0</v>
      </c>
      <c r="I24" s="31" t="s">
        <v>53</v>
      </c>
      <c r="J24" s="37" t="str">
        <f>IF(J18="FIN","FIN",IF(J23=J17,"","FIN"))</f>
        <v/>
      </c>
      <c r="K24" s="16" t="s">
        <v>5</v>
      </c>
      <c r="L24" s="16">
        <f ca="1">IF(M24&gt;0,0,P24)</f>
        <v>0</v>
      </c>
      <c r="M24" s="16">
        <f ca="1">IF(P25&gt;0,1,0)</f>
        <v>0</v>
      </c>
      <c r="N24" s="16">
        <f ca="1">IF(M24=1,-1/COUNTA(Q24:Q27),0)</f>
        <v>0</v>
      </c>
      <c r="O24" s="16">
        <f>COUNTA(B24:B27)</f>
        <v>0</v>
      </c>
      <c r="P24" s="16">
        <f ca="1">COUNTIF(R24:R27,R23)</f>
        <v>0</v>
      </c>
      <c r="Q24" s="17" t="s">
        <v>0</v>
      </c>
      <c r="R24" s="16" t="str">
        <f>CONCATENATE(B24,Q24)</f>
        <v>A</v>
      </c>
      <c r="S24" s="16">
        <f ca="1">IF(P24&gt;0,P24+O24,O24*3)</f>
        <v>0</v>
      </c>
    </row>
    <row r="25" spans="1:19" ht="15.6" x14ac:dyDescent="0.25">
      <c r="A25" s="185"/>
      <c r="B25" s="25"/>
      <c r="C25" s="21" t="str">
        <f ca="1">+CONCATENATE(I25," ",G25)</f>
        <v>b) 0</v>
      </c>
      <c r="D25" s="22"/>
      <c r="G25" s="34">
        <f ca="1">IF(J24="FIN","",LOOKUP(I23,DATOS!A:A,DATOS!K:K))</f>
        <v>0</v>
      </c>
      <c r="I25" s="31" t="s">
        <v>52</v>
      </c>
      <c r="K25" s="16">
        <f ca="1">S24</f>
        <v>0</v>
      </c>
      <c r="L25" s="16"/>
      <c r="M25" s="16"/>
      <c r="N25" s="16"/>
      <c r="O25" s="16"/>
      <c r="P25" s="16">
        <f ca="1">O24-P24</f>
        <v>0</v>
      </c>
      <c r="Q25" s="17" t="s">
        <v>1</v>
      </c>
      <c r="R25" s="16" t="str">
        <f>CONCATENATE(B25,Q25)</f>
        <v>B</v>
      </c>
      <c r="S25" s="16"/>
    </row>
    <row r="26" spans="1:19" ht="15.6" x14ac:dyDescent="0.25">
      <c r="A26" s="185"/>
      <c r="B26" s="25"/>
      <c r="C26" s="21" t="str">
        <f ca="1">+CONCATENATE(I26," ",G26)</f>
        <v>c) 0</v>
      </c>
      <c r="D26" s="22"/>
      <c r="G26" s="34">
        <f ca="1">IF(J24="FIN","",LOOKUP(I23,DATOS!A:A,DATOS!L:L))</f>
        <v>0</v>
      </c>
      <c r="I26" s="31" t="s">
        <v>51</v>
      </c>
      <c r="K26" s="16"/>
      <c r="L26" s="16"/>
      <c r="M26" s="16"/>
      <c r="N26" s="16"/>
      <c r="O26" s="16"/>
      <c r="P26" s="16"/>
      <c r="Q26" s="17" t="s">
        <v>2</v>
      </c>
      <c r="R26" s="16" t="str">
        <f>CONCATENATE(B26,Q26)</f>
        <v>C</v>
      </c>
      <c r="S26" s="16"/>
    </row>
    <row r="27" spans="1:19" ht="15.6" x14ac:dyDescent="0.25">
      <c r="A27" s="185"/>
      <c r="B27" s="25"/>
      <c r="C27" s="21" t="str">
        <f ca="1">+CONCATENATE(I27," ",G27)</f>
        <v>d) 0</v>
      </c>
      <c r="D27" s="22"/>
      <c r="G27" s="34">
        <f ca="1">IF(J24="FIN","",LOOKUP(I23,DATOS!A:A,DATOS!M:M))</f>
        <v>0</v>
      </c>
      <c r="I27" s="31" t="s">
        <v>43</v>
      </c>
      <c r="K27" s="16"/>
      <c r="L27" s="16"/>
      <c r="M27" s="16"/>
      <c r="N27" s="16"/>
      <c r="O27" s="16"/>
      <c r="P27" s="16"/>
      <c r="Q27" s="17" t="s">
        <v>3</v>
      </c>
      <c r="R27" s="16" t="str">
        <f>CONCATENATE(B27,Q27)</f>
        <v>D</v>
      </c>
      <c r="S27" s="16"/>
    </row>
    <row r="28" spans="1:19" ht="15.6" x14ac:dyDescent="0.25">
      <c r="A28" s="9"/>
      <c r="B28" s="26"/>
      <c r="C28" s="23"/>
      <c r="D28" s="24"/>
      <c r="J28" s="15"/>
    </row>
    <row r="29" spans="1:19" ht="15.6" x14ac:dyDescent="0.25">
      <c r="A29" s="9"/>
      <c r="B29" s="27"/>
      <c r="C29" s="19" t="str">
        <f ca="1">+CONCATENATE(K29,".- ",G29)</f>
        <v>5.- 0</v>
      </c>
      <c r="D29" s="20"/>
      <c r="E29" s="9"/>
      <c r="F29" s="9"/>
      <c r="G29" s="36">
        <f ca="1">IF(J30="FIN","",LOOKUP(I29,DATOS!A:A,DATOS!G:G))</f>
        <v>0</v>
      </c>
      <c r="H29" s="36">
        <f ca="1">IF(J30="FIN",0,LOOKUP(I29,DATOS!A:A,DATOS!N:N))</f>
        <v>0</v>
      </c>
      <c r="I29" s="31">
        <f>+I23+1</f>
        <v>346</v>
      </c>
      <c r="J29" s="56">
        <f>IF(LOOKUP(I29,DATOS!A:A,DATOS!C:C)=0,J23,(LOOKUP(I29,DATOS!A:A,DATOS!C:C)))</f>
        <v>6</v>
      </c>
      <c r="K29" s="18">
        <f>+K23+1</f>
        <v>5</v>
      </c>
      <c r="L29" s="16" t="s">
        <v>31</v>
      </c>
      <c r="M29" s="16" t="s">
        <v>32</v>
      </c>
      <c r="N29" s="16" t="s">
        <v>37</v>
      </c>
      <c r="O29" s="16" t="s">
        <v>33</v>
      </c>
      <c r="P29" s="16" t="s">
        <v>34</v>
      </c>
      <c r="Q29" s="16" t="s">
        <v>35</v>
      </c>
      <c r="R29" s="16" t="str">
        <f ca="1">CONCATENATE("X",H29)</f>
        <v>X0</v>
      </c>
      <c r="S29" s="16" t="s">
        <v>36</v>
      </c>
    </row>
    <row r="30" spans="1:19" ht="15.6" x14ac:dyDescent="0.25">
      <c r="A30" s="185">
        <f ca="1">IF($E$2="X",0,IF(K31&gt;2,H29,K31))</f>
        <v>0</v>
      </c>
      <c r="B30" s="25"/>
      <c r="C30" s="21" t="str">
        <f ca="1">+CONCATENATE(I30," ",G30)</f>
        <v>a) 0</v>
      </c>
      <c r="D30" s="22"/>
      <c r="G30" s="34">
        <f ca="1">IF(J30="FIN","",LOOKUP(I29,DATOS!A:A,DATOS!J:J))</f>
        <v>0</v>
      </c>
      <c r="I30" s="31" t="s">
        <v>53</v>
      </c>
      <c r="J30" s="37" t="str">
        <f>IF(J24="FIN","FIN",IF(J29=J23,"","FIN"))</f>
        <v/>
      </c>
      <c r="K30" s="16" t="s">
        <v>5</v>
      </c>
      <c r="L30" s="16">
        <f ca="1">IF(M30&gt;0,0,P30)</f>
        <v>0</v>
      </c>
      <c r="M30" s="16">
        <f ca="1">IF(P31&gt;0,1,0)</f>
        <v>0</v>
      </c>
      <c r="N30" s="16">
        <f ca="1">IF(M30=1,-1/COUNTA(Q30:Q33),0)</f>
        <v>0</v>
      </c>
      <c r="O30" s="16">
        <f>COUNTA(B30:B33)</f>
        <v>0</v>
      </c>
      <c r="P30" s="16">
        <f ca="1">COUNTIF(R30:R33,R29)</f>
        <v>0</v>
      </c>
      <c r="Q30" s="17" t="s">
        <v>0</v>
      </c>
      <c r="R30" s="16" t="str">
        <f>CONCATENATE(B30,Q30)</f>
        <v>A</v>
      </c>
      <c r="S30" s="16">
        <f ca="1">IF(P30&gt;0,P30+O30,O30*3)</f>
        <v>0</v>
      </c>
    </row>
    <row r="31" spans="1:19" ht="15.6" x14ac:dyDescent="0.25">
      <c r="A31" s="185"/>
      <c r="B31" s="25"/>
      <c r="C31" s="21" t="str">
        <f ca="1">+CONCATENATE(I31," ",G31)</f>
        <v>b) 0</v>
      </c>
      <c r="D31" s="22"/>
      <c r="G31" s="34">
        <f ca="1">IF(J30="FIN","",LOOKUP(I29,DATOS!A:A,DATOS!K:K))</f>
        <v>0</v>
      </c>
      <c r="I31" s="31" t="s">
        <v>52</v>
      </c>
      <c r="K31" s="16">
        <f ca="1">S30</f>
        <v>0</v>
      </c>
      <c r="L31" s="16"/>
      <c r="M31" s="16"/>
      <c r="N31" s="16"/>
      <c r="O31" s="16"/>
      <c r="P31" s="16">
        <f ca="1">O30-P30</f>
        <v>0</v>
      </c>
      <c r="Q31" s="17" t="s">
        <v>1</v>
      </c>
      <c r="R31" s="16" t="str">
        <f>CONCATENATE(B31,Q31)</f>
        <v>B</v>
      </c>
      <c r="S31" s="16"/>
    </row>
    <row r="32" spans="1:19" ht="15.6" x14ac:dyDescent="0.25">
      <c r="A32" s="185"/>
      <c r="B32" s="25"/>
      <c r="C32" s="21" t="str">
        <f ca="1">+CONCATENATE(I32," ",G32)</f>
        <v>c) 0</v>
      </c>
      <c r="D32" s="22"/>
      <c r="G32" s="34">
        <f ca="1">IF(J30="FIN","",LOOKUP(I29,DATOS!A:A,DATOS!L:L))</f>
        <v>0</v>
      </c>
      <c r="I32" s="31" t="s">
        <v>51</v>
      </c>
      <c r="K32" s="16"/>
      <c r="L32" s="16"/>
      <c r="M32" s="16"/>
      <c r="N32" s="16"/>
      <c r="O32" s="16"/>
      <c r="P32" s="16"/>
      <c r="Q32" s="17" t="s">
        <v>2</v>
      </c>
      <c r="R32" s="16" t="str">
        <f>CONCATENATE(B32,Q32)</f>
        <v>C</v>
      </c>
      <c r="S32" s="16"/>
    </row>
    <row r="33" spans="1:19" ht="15.6" x14ac:dyDescent="0.25">
      <c r="A33" s="185"/>
      <c r="B33" s="25"/>
      <c r="C33" s="21" t="str">
        <f ca="1">+CONCATENATE(I33," ",G33)</f>
        <v>d) 0</v>
      </c>
      <c r="D33" s="22"/>
      <c r="G33" s="34">
        <f ca="1">IF(J30="FIN","",LOOKUP(I29,DATOS!A:A,DATOS!M:M))</f>
        <v>0</v>
      </c>
      <c r="I33" s="31" t="s">
        <v>43</v>
      </c>
      <c r="K33" s="16"/>
      <c r="L33" s="16"/>
      <c r="M33" s="16"/>
      <c r="N33" s="16"/>
      <c r="O33" s="16"/>
      <c r="P33" s="16"/>
      <c r="Q33" s="17" t="s">
        <v>3</v>
      </c>
      <c r="R33" s="16" t="str">
        <f>CONCATENATE(B33,Q33)</f>
        <v>D</v>
      </c>
      <c r="S33" s="16"/>
    </row>
    <row r="34" spans="1:19" ht="15.6" x14ac:dyDescent="0.25">
      <c r="A34" s="9"/>
      <c r="B34" s="26"/>
      <c r="C34" s="23"/>
      <c r="D34" s="24"/>
      <c r="J34" s="15"/>
    </row>
    <row r="35" spans="1:19" ht="15.6" x14ac:dyDescent="0.25">
      <c r="A35" s="9"/>
      <c r="B35" s="27"/>
      <c r="C35" s="19" t="str">
        <f ca="1">+CONCATENATE(K35,".- ",G35)</f>
        <v>6.- 0</v>
      </c>
      <c r="D35" s="20"/>
      <c r="E35" s="9"/>
      <c r="F35" s="9"/>
      <c r="G35" s="36">
        <f ca="1">IF(J36="FIN","",LOOKUP(I35,DATOS!A:A,DATOS!G:G))</f>
        <v>0</v>
      </c>
      <c r="H35" s="36">
        <f ca="1">IF(J36="FIN",0,LOOKUP(I35,DATOS!A:A,DATOS!N:N))</f>
        <v>0</v>
      </c>
      <c r="I35" s="31">
        <f>+I29+1</f>
        <v>347</v>
      </c>
      <c r="J35" s="56">
        <f>IF(LOOKUP(I35,DATOS!A:A,DATOS!C:C)=0,J29,(LOOKUP(I35,DATOS!A:A,DATOS!C:C)))</f>
        <v>6</v>
      </c>
      <c r="K35" s="18">
        <f>+K29+1</f>
        <v>6</v>
      </c>
      <c r="L35" s="16" t="s">
        <v>31</v>
      </c>
      <c r="M35" s="16" t="s">
        <v>32</v>
      </c>
      <c r="N35" s="16" t="s">
        <v>37</v>
      </c>
      <c r="O35" s="16" t="s">
        <v>33</v>
      </c>
      <c r="P35" s="16" t="s">
        <v>34</v>
      </c>
      <c r="Q35" s="16" t="s">
        <v>35</v>
      </c>
      <c r="R35" s="16" t="str">
        <f ca="1">CONCATENATE("X",H35)</f>
        <v>X0</v>
      </c>
      <c r="S35" s="16" t="s">
        <v>36</v>
      </c>
    </row>
    <row r="36" spans="1:19" ht="15.6" x14ac:dyDescent="0.25">
      <c r="A36" s="185">
        <f ca="1">IF($E$2="X",0,IF(K37&gt;2,H35,K37))</f>
        <v>0</v>
      </c>
      <c r="B36" s="25"/>
      <c r="C36" s="21" t="str">
        <f ca="1">+CONCATENATE(I36," ",G36)</f>
        <v>a) 0</v>
      </c>
      <c r="D36" s="22"/>
      <c r="G36" s="34">
        <f ca="1">IF(J36="FIN","",LOOKUP(I35,DATOS!A:A,DATOS!J:J))</f>
        <v>0</v>
      </c>
      <c r="I36" s="31" t="s">
        <v>53</v>
      </c>
      <c r="J36" s="37" t="str">
        <f>IF(J30="FIN","FIN",IF(J35=J29,"","FIN"))</f>
        <v/>
      </c>
      <c r="K36" s="16" t="s">
        <v>5</v>
      </c>
      <c r="L36" s="16">
        <f ca="1">IF(M36&gt;0,0,P36)</f>
        <v>0</v>
      </c>
      <c r="M36" s="16">
        <f ca="1">IF(P37&gt;0,1,0)</f>
        <v>0</v>
      </c>
      <c r="N36" s="16">
        <f ca="1">IF(M36=1,-1/COUNTA(Q36:Q39),0)</f>
        <v>0</v>
      </c>
      <c r="O36" s="16">
        <f>COUNTA(B36:B39)</f>
        <v>0</v>
      </c>
      <c r="P36" s="16">
        <f ca="1">COUNTIF(R36:R39,R35)</f>
        <v>0</v>
      </c>
      <c r="Q36" s="17" t="s">
        <v>0</v>
      </c>
      <c r="R36" s="16" t="str">
        <f>CONCATENATE(B36,Q36)</f>
        <v>A</v>
      </c>
      <c r="S36" s="16">
        <f ca="1">IF(P36&gt;0,P36+O36,O36*3)</f>
        <v>0</v>
      </c>
    </row>
    <row r="37" spans="1:19" ht="15.6" x14ac:dyDescent="0.25">
      <c r="A37" s="185"/>
      <c r="B37" s="25"/>
      <c r="C37" s="21" t="str">
        <f ca="1">+CONCATENATE(I37," ",G37)</f>
        <v>b) 0</v>
      </c>
      <c r="D37" s="22"/>
      <c r="G37" s="34">
        <f ca="1">IF(J36="FIN","",LOOKUP(I35,DATOS!A:A,DATOS!K:K))</f>
        <v>0</v>
      </c>
      <c r="I37" s="31" t="s">
        <v>52</v>
      </c>
      <c r="K37" s="16">
        <f ca="1">S36</f>
        <v>0</v>
      </c>
      <c r="L37" s="16"/>
      <c r="M37" s="16"/>
      <c r="N37" s="16"/>
      <c r="O37" s="16"/>
      <c r="P37" s="16">
        <f ca="1">O36-P36</f>
        <v>0</v>
      </c>
      <c r="Q37" s="17" t="s">
        <v>1</v>
      </c>
      <c r="R37" s="16" t="str">
        <f>CONCATENATE(B37,Q37)</f>
        <v>B</v>
      </c>
      <c r="S37" s="16"/>
    </row>
    <row r="38" spans="1:19" ht="15.6" x14ac:dyDescent="0.25">
      <c r="A38" s="185"/>
      <c r="B38" s="25"/>
      <c r="C38" s="21" t="str">
        <f ca="1">+CONCATENATE(I38," ",G38)</f>
        <v>c) 0</v>
      </c>
      <c r="D38" s="22"/>
      <c r="G38" s="34">
        <f ca="1">IF(J36="FIN","",LOOKUP(I35,DATOS!A:A,DATOS!L:L))</f>
        <v>0</v>
      </c>
      <c r="I38" s="31" t="s">
        <v>51</v>
      </c>
      <c r="K38" s="16"/>
      <c r="L38" s="16"/>
      <c r="M38" s="16"/>
      <c r="N38" s="16"/>
      <c r="O38" s="16"/>
      <c r="P38" s="16"/>
      <c r="Q38" s="17" t="s">
        <v>2</v>
      </c>
      <c r="R38" s="16" t="str">
        <f>CONCATENATE(B38,Q38)</f>
        <v>C</v>
      </c>
      <c r="S38" s="16"/>
    </row>
    <row r="39" spans="1:19" ht="15.6" x14ac:dyDescent="0.25">
      <c r="A39" s="185"/>
      <c r="B39" s="25"/>
      <c r="C39" s="21" t="str">
        <f ca="1">+CONCATENATE(I39," ",G39)</f>
        <v>d) 0</v>
      </c>
      <c r="D39" s="22"/>
      <c r="G39" s="34">
        <f ca="1">IF(J36="FIN","",LOOKUP(I35,DATOS!A:A,DATOS!M:M))</f>
        <v>0</v>
      </c>
      <c r="I39" s="31" t="s">
        <v>43</v>
      </c>
      <c r="K39" s="16"/>
      <c r="L39" s="16"/>
      <c r="M39" s="16"/>
      <c r="N39" s="16"/>
      <c r="O39" s="16"/>
      <c r="P39" s="16"/>
      <c r="Q39" s="17" t="s">
        <v>3</v>
      </c>
      <c r="R39" s="16" t="str">
        <f>CONCATENATE(B39,Q39)</f>
        <v>D</v>
      </c>
      <c r="S39" s="16"/>
    </row>
    <row r="40" spans="1:19" ht="15.6" x14ac:dyDescent="0.25">
      <c r="A40" s="9"/>
      <c r="B40" s="26"/>
      <c r="C40" s="23"/>
      <c r="D40" s="24"/>
      <c r="J40" s="15"/>
    </row>
    <row r="41" spans="1:19" ht="15.6" x14ac:dyDescent="0.25">
      <c r="A41" s="9"/>
      <c r="B41" s="27"/>
      <c r="C41" s="19" t="str">
        <f ca="1">+CONCATENATE(K41,".- ",G41)</f>
        <v>7.- 0</v>
      </c>
      <c r="D41" s="20"/>
      <c r="E41" s="9"/>
      <c r="F41" s="9"/>
      <c r="G41" s="36">
        <f ca="1">IF(J42="FIN","",LOOKUP(I41,DATOS!A:A,DATOS!G:G))</f>
        <v>0</v>
      </c>
      <c r="H41" s="36">
        <f ca="1">IF(J42="FIN",0,LOOKUP(I41,DATOS!A:A,DATOS!N:N))</f>
        <v>0</v>
      </c>
      <c r="I41" s="31">
        <f>+I35+1</f>
        <v>348</v>
      </c>
      <c r="J41" s="56">
        <f>IF(LOOKUP(I41,DATOS!A:A,DATOS!C:C)=0,J35,(LOOKUP(I41,DATOS!A:A,DATOS!C:C)))</f>
        <v>6</v>
      </c>
      <c r="K41" s="18">
        <f>+K35+1</f>
        <v>7</v>
      </c>
      <c r="L41" s="16" t="s">
        <v>31</v>
      </c>
      <c r="M41" s="16" t="s">
        <v>32</v>
      </c>
      <c r="N41" s="16" t="s">
        <v>37</v>
      </c>
      <c r="O41" s="16" t="s">
        <v>33</v>
      </c>
      <c r="P41" s="16" t="s">
        <v>34</v>
      </c>
      <c r="Q41" s="16" t="s">
        <v>35</v>
      </c>
      <c r="R41" s="16" t="str">
        <f ca="1">CONCATENATE("X",H41)</f>
        <v>X0</v>
      </c>
      <c r="S41" s="16" t="s">
        <v>36</v>
      </c>
    </row>
    <row r="42" spans="1:19" ht="15.6" x14ac:dyDescent="0.25">
      <c r="A42" s="185">
        <f ca="1">IF($E$2="X",0,IF(K43&gt;2,H41,K43))</f>
        <v>0</v>
      </c>
      <c r="B42" s="25"/>
      <c r="C42" s="21" t="str">
        <f ca="1">+CONCATENATE(I42," ",G42)</f>
        <v>a) 0</v>
      </c>
      <c r="D42" s="22"/>
      <c r="G42" s="34">
        <f ca="1">IF(J42="FIN","",LOOKUP(I41,DATOS!A:A,DATOS!J:J))</f>
        <v>0</v>
      </c>
      <c r="I42" s="31" t="s">
        <v>53</v>
      </c>
      <c r="J42" s="37" t="str">
        <f>IF(J36="FIN","FIN",IF(J41=J35,"","FIN"))</f>
        <v/>
      </c>
      <c r="K42" s="16" t="s">
        <v>5</v>
      </c>
      <c r="L42" s="16">
        <f ca="1">IF(M42&gt;0,0,P42)</f>
        <v>0</v>
      </c>
      <c r="M42" s="16">
        <f ca="1">IF(P43&gt;0,1,0)</f>
        <v>0</v>
      </c>
      <c r="N42" s="16">
        <f ca="1">IF(M42=1,-1/COUNTA(Q42:Q45),0)</f>
        <v>0</v>
      </c>
      <c r="O42" s="16">
        <f>COUNTA(B42:B45)</f>
        <v>0</v>
      </c>
      <c r="P42" s="16">
        <f ca="1">COUNTIF(R42:R45,R41)</f>
        <v>0</v>
      </c>
      <c r="Q42" s="17" t="s">
        <v>0</v>
      </c>
      <c r="R42" s="16" t="str">
        <f>CONCATENATE(B42,Q42)</f>
        <v>A</v>
      </c>
      <c r="S42" s="16">
        <f ca="1">IF(P42&gt;0,P42+O42,O42*3)</f>
        <v>0</v>
      </c>
    </row>
    <row r="43" spans="1:19" ht="15.6" x14ac:dyDescent="0.25">
      <c r="A43" s="185"/>
      <c r="B43" s="25"/>
      <c r="C43" s="21" t="str">
        <f ca="1">+CONCATENATE(I43," ",G43)</f>
        <v>b) 0</v>
      </c>
      <c r="D43" s="22"/>
      <c r="G43" s="34">
        <f ca="1">IF(J42="FIN","",LOOKUP(I41,DATOS!A:A,DATOS!K:K))</f>
        <v>0</v>
      </c>
      <c r="I43" s="31" t="s">
        <v>52</v>
      </c>
      <c r="K43" s="16">
        <f ca="1">S42</f>
        <v>0</v>
      </c>
      <c r="L43" s="16"/>
      <c r="M43" s="16"/>
      <c r="N43" s="16"/>
      <c r="O43" s="16"/>
      <c r="P43" s="16">
        <f ca="1">O42-P42</f>
        <v>0</v>
      </c>
      <c r="Q43" s="17" t="s">
        <v>1</v>
      </c>
      <c r="R43" s="16" t="str">
        <f>CONCATENATE(B43,Q43)</f>
        <v>B</v>
      </c>
      <c r="S43" s="16"/>
    </row>
    <row r="44" spans="1:19" ht="15.6" x14ac:dyDescent="0.25">
      <c r="A44" s="185"/>
      <c r="B44" s="25"/>
      <c r="C44" s="21" t="str">
        <f ca="1">+CONCATENATE(I44," ",G44)</f>
        <v>c) 0</v>
      </c>
      <c r="D44" s="22"/>
      <c r="G44" s="34">
        <f ca="1">IF(J42="FIN","",LOOKUP(I41,DATOS!A:A,DATOS!L:L))</f>
        <v>0</v>
      </c>
      <c r="I44" s="31" t="s">
        <v>51</v>
      </c>
      <c r="K44" s="16"/>
      <c r="L44" s="16"/>
      <c r="M44" s="16"/>
      <c r="N44" s="16"/>
      <c r="O44" s="16"/>
      <c r="P44" s="16"/>
      <c r="Q44" s="17" t="s">
        <v>2</v>
      </c>
      <c r="R44" s="16" t="str">
        <f>CONCATENATE(B44,Q44)</f>
        <v>C</v>
      </c>
      <c r="S44" s="16"/>
    </row>
    <row r="45" spans="1:19" ht="15.6" x14ac:dyDescent="0.25">
      <c r="A45" s="185"/>
      <c r="B45" s="25"/>
      <c r="C45" s="21" t="str">
        <f ca="1">+CONCATENATE(I45," ",G45)</f>
        <v>d) 0</v>
      </c>
      <c r="D45" s="22"/>
      <c r="G45" s="34">
        <f ca="1">IF(J42="FIN","",LOOKUP(I41,DATOS!A:A,DATOS!M:M))</f>
        <v>0</v>
      </c>
      <c r="I45" s="31" t="s">
        <v>43</v>
      </c>
      <c r="K45" s="16"/>
      <c r="L45" s="16"/>
      <c r="M45" s="16"/>
      <c r="N45" s="16"/>
      <c r="O45" s="16"/>
      <c r="P45" s="16"/>
      <c r="Q45" s="17" t="s">
        <v>3</v>
      </c>
      <c r="R45" s="16" t="str">
        <f>CONCATENATE(B45,Q45)</f>
        <v>D</v>
      </c>
      <c r="S45" s="16"/>
    </row>
    <row r="46" spans="1:19" ht="15.6" x14ac:dyDescent="0.25">
      <c r="A46" s="9"/>
      <c r="B46" s="26"/>
      <c r="C46" s="23"/>
      <c r="D46" s="24"/>
      <c r="J46" s="15"/>
    </row>
    <row r="47" spans="1:19" ht="15.6" x14ac:dyDescent="0.25">
      <c r="A47" s="9"/>
      <c r="B47" s="27"/>
      <c r="C47" s="19" t="str">
        <f ca="1">+CONCATENATE(K47,".- ",G47)</f>
        <v>8.- 0</v>
      </c>
      <c r="D47" s="20"/>
      <c r="E47" s="9"/>
      <c r="F47" s="9"/>
      <c r="G47" s="36">
        <f ca="1">IF(J48="FIN","",LOOKUP(I47,DATOS!A:A,DATOS!G:G))</f>
        <v>0</v>
      </c>
      <c r="H47" s="36">
        <f ca="1">IF(J48="FIN",0,LOOKUP(I47,DATOS!A:A,DATOS!N:N))</f>
        <v>0</v>
      </c>
      <c r="I47" s="31">
        <f>+I41+1</f>
        <v>349</v>
      </c>
      <c r="J47" s="56">
        <f>IF(LOOKUP(I47,DATOS!A:A,DATOS!C:C)=0,J41,(LOOKUP(I47,DATOS!A:A,DATOS!C:C)))</f>
        <v>6</v>
      </c>
      <c r="K47" s="18">
        <f>+K41+1</f>
        <v>8</v>
      </c>
      <c r="L47" s="16" t="s">
        <v>31</v>
      </c>
      <c r="M47" s="16" t="s">
        <v>32</v>
      </c>
      <c r="N47" s="16" t="s">
        <v>37</v>
      </c>
      <c r="O47" s="16" t="s">
        <v>33</v>
      </c>
      <c r="P47" s="16" t="s">
        <v>34</v>
      </c>
      <c r="Q47" s="16" t="s">
        <v>35</v>
      </c>
      <c r="R47" s="16" t="str">
        <f ca="1">CONCATENATE("X",H47)</f>
        <v>X0</v>
      </c>
      <c r="S47" s="16" t="s">
        <v>36</v>
      </c>
    </row>
    <row r="48" spans="1:19" ht="15.6" x14ac:dyDescent="0.25">
      <c r="A48" s="185">
        <f ca="1">IF($E$2="X",0,IF(K49&gt;2,H47,K49))</f>
        <v>0</v>
      </c>
      <c r="B48" s="25"/>
      <c r="C48" s="21" t="str">
        <f ca="1">+CONCATENATE(I48," ",G48)</f>
        <v>a) 0</v>
      </c>
      <c r="D48" s="22"/>
      <c r="G48" s="34">
        <f ca="1">IF(J48="FIN","",LOOKUP(I47,DATOS!A:A,DATOS!J:J))</f>
        <v>0</v>
      </c>
      <c r="I48" s="31" t="s">
        <v>53</v>
      </c>
      <c r="J48" s="37" t="str">
        <f>IF(J42="FIN","FIN",IF(J47=J41,"","FIN"))</f>
        <v/>
      </c>
      <c r="K48" s="16" t="s">
        <v>5</v>
      </c>
      <c r="L48" s="16">
        <f ca="1">IF(M48&gt;0,0,P48)</f>
        <v>0</v>
      </c>
      <c r="M48" s="16">
        <f ca="1">IF(P49&gt;0,1,0)</f>
        <v>0</v>
      </c>
      <c r="N48" s="16">
        <f ca="1">IF(M48=1,-1/COUNTA(Q48:Q51),0)</f>
        <v>0</v>
      </c>
      <c r="O48" s="16">
        <f>COUNTA(B48:B51)</f>
        <v>0</v>
      </c>
      <c r="P48" s="16">
        <f ca="1">COUNTIF(R48:R51,R47)</f>
        <v>0</v>
      </c>
      <c r="Q48" s="17" t="s">
        <v>0</v>
      </c>
      <c r="R48" s="16" t="str">
        <f>CONCATENATE(B48,Q48)</f>
        <v>A</v>
      </c>
      <c r="S48" s="16">
        <f ca="1">IF(P48&gt;0,P48+O48,O48*3)</f>
        <v>0</v>
      </c>
    </row>
    <row r="49" spans="1:19" ht="15.6" x14ac:dyDescent="0.25">
      <c r="A49" s="185"/>
      <c r="B49" s="25"/>
      <c r="C49" s="21" t="str">
        <f ca="1">+CONCATENATE(I49," ",G49)</f>
        <v>b) 0</v>
      </c>
      <c r="D49" s="22"/>
      <c r="G49" s="34">
        <f ca="1">IF(J48="FIN","",LOOKUP(I47,DATOS!A:A,DATOS!K:K))</f>
        <v>0</v>
      </c>
      <c r="I49" s="31" t="s">
        <v>52</v>
      </c>
      <c r="K49" s="16">
        <f ca="1">S48</f>
        <v>0</v>
      </c>
      <c r="L49" s="16"/>
      <c r="M49" s="16"/>
      <c r="N49" s="16"/>
      <c r="O49" s="16"/>
      <c r="P49" s="16">
        <f ca="1">O48-P48</f>
        <v>0</v>
      </c>
      <c r="Q49" s="17" t="s">
        <v>1</v>
      </c>
      <c r="R49" s="16" t="str">
        <f>CONCATENATE(B49,Q49)</f>
        <v>B</v>
      </c>
      <c r="S49" s="16"/>
    </row>
    <row r="50" spans="1:19" ht="15.6" x14ac:dyDescent="0.25">
      <c r="A50" s="185"/>
      <c r="B50" s="25"/>
      <c r="C50" s="21" t="str">
        <f ca="1">+CONCATENATE(I50," ",G50)</f>
        <v>c) 0</v>
      </c>
      <c r="D50" s="22"/>
      <c r="G50" s="34">
        <f ca="1">IF(J48="FIN","",LOOKUP(I47,DATOS!A:A,DATOS!L:L))</f>
        <v>0</v>
      </c>
      <c r="I50" s="31" t="s">
        <v>51</v>
      </c>
      <c r="K50" s="16"/>
      <c r="L50" s="16"/>
      <c r="M50" s="16"/>
      <c r="N50" s="16"/>
      <c r="O50" s="16"/>
      <c r="P50" s="16"/>
      <c r="Q50" s="17" t="s">
        <v>2</v>
      </c>
      <c r="R50" s="16" t="str">
        <f>CONCATENATE(B50,Q50)</f>
        <v>C</v>
      </c>
      <c r="S50" s="16"/>
    </row>
    <row r="51" spans="1:19" ht="15.6" x14ac:dyDescent="0.25">
      <c r="A51" s="185"/>
      <c r="B51" s="25"/>
      <c r="C51" s="21" t="str">
        <f ca="1">+CONCATENATE(I51," ",G51)</f>
        <v>d) 0</v>
      </c>
      <c r="D51" s="22"/>
      <c r="G51" s="34">
        <f ca="1">IF(J48="FIN","",LOOKUP(I47,DATOS!A:A,DATOS!M:M))</f>
        <v>0</v>
      </c>
      <c r="I51" s="31" t="s">
        <v>43</v>
      </c>
      <c r="K51" s="16"/>
      <c r="L51" s="16"/>
      <c r="M51" s="16"/>
      <c r="N51" s="16"/>
      <c r="O51" s="16"/>
      <c r="P51" s="16"/>
      <c r="Q51" s="17" t="s">
        <v>3</v>
      </c>
      <c r="R51" s="16" t="str">
        <f>CONCATENATE(B51,Q51)</f>
        <v>D</v>
      </c>
      <c r="S51" s="16"/>
    </row>
    <row r="52" spans="1:19" ht="15.6" x14ac:dyDescent="0.25">
      <c r="A52" s="9"/>
      <c r="B52" s="26"/>
      <c r="C52" s="23"/>
      <c r="D52" s="24"/>
      <c r="J52" s="15"/>
    </row>
    <row r="53" spans="1:19" ht="15.6" x14ac:dyDescent="0.25">
      <c r="A53" s="9"/>
      <c r="B53" s="27"/>
      <c r="C53" s="19" t="str">
        <f ca="1">+CONCATENATE(K53,".- ",G53)</f>
        <v>9.- 0</v>
      </c>
      <c r="D53" s="20"/>
      <c r="E53" s="9"/>
      <c r="F53" s="9"/>
      <c r="G53" s="36">
        <f ca="1">IF(J54="FIN","",LOOKUP(I53,DATOS!A:A,DATOS!G:G))</f>
        <v>0</v>
      </c>
      <c r="H53" s="36">
        <f ca="1">IF(J54="FIN",0,LOOKUP(I53,DATOS!A:A,DATOS!N:N))</f>
        <v>0</v>
      </c>
      <c r="I53" s="31">
        <f>+I47+1</f>
        <v>350</v>
      </c>
      <c r="J53" s="56">
        <f>IF(LOOKUP(I53,DATOS!A:A,DATOS!C:C)=0,J47,(LOOKUP(I53,DATOS!A:A,DATOS!C:C)))</f>
        <v>6</v>
      </c>
      <c r="K53" s="18">
        <f>+K47+1</f>
        <v>9</v>
      </c>
      <c r="L53" s="16" t="s">
        <v>31</v>
      </c>
      <c r="M53" s="16" t="s">
        <v>32</v>
      </c>
      <c r="N53" s="16" t="s">
        <v>37</v>
      </c>
      <c r="O53" s="16" t="s">
        <v>33</v>
      </c>
      <c r="P53" s="16" t="s">
        <v>34</v>
      </c>
      <c r="Q53" s="16" t="s">
        <v>35</v>
      </c>
      <c r="R53" s="16" t="str">
        <f ca="1">CONCATENATE("X",H53)</f>
        <v>X0</v>
      </c>
      <c r="S53" s="16" t="s">
        <v>36</v>
      </c>
    </row>
    <row r="54" spans="1:19" ht="15.6" x14ac:dyDescent="0.25">
      <c r="A54" s="185">
        <f ca="1">IF($E$2="X",0,IF(K55&gt;2,H53,K55))</f>
        <v>0</v>
      </c>
      <c r="B54" s="25"/>
      <c r="C54" s="21" t="str">
        <f ca="1">+CONCATENATE(I54," ",G54)</f>
        <v>a) 0</v>
      </c>
      <c r="D54" s="22"/>
      <c r="G54" s="34">
        <f ca="1">IF(J54="FIN","",LOOKUP(I53,DATOS!A:A,DATOS!J:J))</f>
        <v>0</v>
      </c>
      <c r="I54" s="31" t="s">
        <v>53</v>
      </c>
      <c r="J54" s="37" t="str">
        <f>IF(J48="FIN","FIN",IF(J53=J47,"","FIN"))</f>
        <v/>
      </c>
      <c r="K54" s="16" t="s">
        <v>5</v>
      </c>
      <c r="L54" s="16">
        <f ca="1">IF(M54&gt;0,0,P54)</f>
        <v>0</v>
      </c>
      <c r="M54" s="16">
        <f ca="1">IF(P55&gt;0,1,0)</f>
        <v>0</v>
      </c>
      <c r="N54" s="16">
        <f ca="1">IF(M54=1,-1/COUNTA(Q54:Q57),0)</f>
        <v>0</v>
      </c>
      <c r="O54" s="16">
        <f>COUNTA(B54:B57)</f>
        <v>0</v>
      </c>
      <c r="P54" s="16">
        <f ca="1">COUNTIF(R54:R57,R53)</f>
        <v>0</v>
      </c>
      <c r="Q54" s="17" t="s">
        <v>0</v>
      </c>
      <c r="R54" s="16" t="str">
        <f>CONCATENATE(B54,Q54)</f>
        <v>A</v>
      </c>
      <c r="S54" s="16">
        <f ca="1">IF(P54&gt;0,P54+O54,O54*3)</f>
        <v>0</v>
      </c>
    </row>
    <row r="55" spans="1:19" ht="15.6" x14ac:dyDescent="0.25">
      <c r="A55" s="185"/>
      <c r="B55" s="25"/>
      <c r="C55" s="21" t="str">
        <f ca="1">+CONCATENATE(I55," ",G55)</f>
        <v>b) 0</v>
      </c>
      <c r="D55" s="22"/>
      <c r="G55" s="34">
        <f ca="1">IF(J54="FIN","",LOOKUP(I53,DATOS!A:A,DATOS!K:K))</f>
        <v>0</v>
      </c>
      <c r="I55" s="31" t="s">
        <v>52</v>
      </c>
      <c r="K55" s="16">
        <f ca="1">S54</f>
        <v>0</v>
      </c>
      <c r="L55" s="16"/>
      <c r="M55" s="16"/>
      <c r="N55" s="16"/>
      <c r="O55" s="16"/>
      <c r="P55" s="16">
        <f ca="1">O54-P54</f>
        <v>0</v>
      </c>
      <c r="Q55" s="17" t="s">
        <v>1</v>
      </c>
      <c r="R55" s="16" t="str">
        <f>CONCATENATE(B55,Q55)</f>
        <v>B</v>
      </c>
      <c r="S55" s="16"/>
    </row>
    <row r="56" spans="1:19" ht="15.6" x14ac:dyDescent="0.25">
      <c r="A56" s="185"/>
      <c r="B56" s="25"/>
      <c r="C56" s="21" t="str">
        <f ca="1">+CONCATENATE(I56," ",G56)</f>
        <v>c) 0</v>
      </c>
      <c r="D56" s="22"/>
      <c r="G56" s="34">
        <f ca="1">IF(J54="FIN","",LOOKUP(I53,DATOS!A:A,DATOS!L:L))</f>
        <v>0</v>
      </c>
      <c r="I56" s="31" t="s">
        <v>51</v>
      </c>
      <c r="K56" s="16"/>
      <c r="L56" s="16"/>
      <c r="M56" s="16"/>
      <c r="N56" s="16"/>
      <c r="O56" s="16"/>
      <c r="P56" s="16"/>
      <c r="Q56" s="17" t="s">
        <v>2</v>
      </c>
      <c r="R56" s="16" t="str">
        <f>CONCATENATE(B56,Q56)</f>
        <v>C</v>
      </c>
      <c r="S56" s="16"/>
    </row>
    <row r="57" spans="1:19" ht="15.6" x14ac:dyDescent="0.25">
      <c r="A57" s="185"/>
      <c r="B57" s="25"/>
      <c r="C57" s="21" t="str">
        <f ca="1">+CONCATENATE(I57," ",G57)</f>
        <v>d) 0</v>
      </c>
      <c r="D57" s="22"/>
      <c r="G57" s="34">
        <f ca="1">IF(J54="FIN","",LOOKUP(I53,DATOS!A:A,DATOS!M:M))</f>
        <v>0</v>
      </c>
      <c r="I57" s="31" t="s">
        <v>43</v>
      </c>
      <c r="K57" s="16"/>
      <c r="L57" s="16"/>
      <c r="M57" s="16"/>
      <c r="N57" s="16"/>
      <c r="O57" s="16"/>
      <c r="P57" s="16"/>
      <c r="Q57" s="17" t="s">
        <v>3</v>
      </c>
      <c r="R57" s="16" t="str">
        <f>CONCATENATE(B57,Q57)</f>
        <v>D</v>
      </c>
      <c r="S57" s="16"/>
    </row>
    <row r="58" spans="1:19" ht="15.6" x14ac:dyDescent="0.25">
      <c r="A58" s="9"/>
      <c r="B58" s="26"/>
      <c r="C58" s="23"/>
      <c r="D58" s="24"/>
      <c r="J58" s="15"/>
    </row>
    <row r="59" spans="1:19" ht="15.6" x14ac:dyDescent="0.25">
      <c r="A59" s="9"/>
      <c r="B59" s="27"/>
      <c r="C59" s="19" t="str">
        <f ca="1">+CONCATENATE(K59,".- ",G59)</f>
        <v>10.- 0</v>
      </c>
      <c r="D59" s="20"/>
      <c r="E59" s="9"/>
      <c r="F59" s="9"/>
      <c r="G59" s="36">
        <f ca="1">IF(J60="FIN","",LOOKUP(I59,DATOS!A:A,DATOS!G:G))</f>
        <v>0</v>
      </c>
      <c r="H59" s="36">
        <f ca="1">IF(J60="FIN",0,LOOKUP(I59,DATOS!A:A,DATOS!N:N))</f>
        <v>0</v>
      </c>
      <c r="I59" s="31">
        <f>+I53+1</f>
        <v>351</v>
      </c>
      <c r="J59" s="56">
        <f>IF(LOOKUP(I59,DATOS!A:A,DATOS!C:C)=0,J53,(LOOKUP(I59,DATOS!A:A,DATOS!C:C)))</f>
        <v>6</v>
      </c>
      <c r="K59" s="18">
        <f>+K53+1</f>
        <v>10</v>
      </c>
      <c r="L59" s="16" t="s">
        <v>31</v>
      </c>
      <c r="M59" s="16" t="s">
        <v>32</v>
      </c>
      <c r="N59" s="16" t="s">
        <v>37</v>
      </c>
      <c r="O59" s="16" t="s">
        <v>33</v>
      </c>
      <c r="P59" s="16" t="s">
        <v>34</v>
      </c>
      <c r="Q59" s="16" t="s">
        <v>35</v>
      </c>
      <c r="R59" s="16" t="str">
        <f ca="1">CONCATENATE("X",H59)</f>
        <v>X0</v>
      </c>
      <c r="S59" s="16" t="s">
        <v>36</v>
      </c>
    </row>
    <row r="60" spans="1:19" ht="15.6" x14ac:dyDescent="0.25">
      <c r="A60" s="185">
        <f ca="1">IF($E$2="X",0,IF(K61&gt;2,H59,K61))</f>
        <v>0</v>
      </c>
      <c r="B60" s="25"/>
      <c r="C60" s="21" t="str">
        <f ca="1">+CONCATENATE(I60," ",G60)</f>
        <v>a) 0</v>
      </c>
      <c r="D60" s="22"/>
      <c r="G60" s="34">
        <f ca="1">IF(J60="FIN","",LOOKUP(I59,DATOS!A:A,DATOS!J:J))</f>
        <v>0</v>
      </c>
      <c r="I60" s="31" t="s">
        <v>53</v>
      </c>
      <c r="J60" s="37" t="str">
        <f>IF(J54="FIN","FIN",IF(J59=J53,"","FIN"))</f>
        <v/>
      </c>
      <c r="K60" s="16" t="s">
        <v>5</v>
      </c>
      <c r="L60" s="16">
        <f ca="1">IF(M60&gt;0,0,P60)</f>
        <v>0</v>
      </c>
      <c r="M60" s="16">
        <f ca="1">IF(P61&gt;0,1,0)</f>
        <v>0</v>
      </c>
      <c r="N60" s="16">
        <f ca="1">IF(M60=1,-1/COUNTA(Q60:Q63),0)</f>
        <v>0</v>
      </c>
      <c r="O60" s="16">
        <f>COUNTA(B60:B63)</f>
        <v>0</v>
      </c>
      <c r="P60" s="16">
        <f ca="1">COUNTIF(R60:R63,R59)</f>
        <v>0</v>
      </c>
      <c r="Q60" s="17" t="s">
        <v>0</v>
      </c>
      <c r="R60" s="16" t="str">
        <f>CONCATENATE(B60,Q60)</f>
        <v>A</v>
      </c>
      <c r="S60" s="16">
        <f ca="1">IF(P60&gt;0,P60+O60,O60*3)</f>
        <v>0</v>
      </c>
    </row>
    <row r="61" spans="1:19" ht="15.6" x14ac:dyDescent="0.25">
      <c r="A61" s="185"/>
      <c r="B61" s="25"/>
      <c r="C61" s="21" t="str">
        <f ca="1">+CONCATENATE(I61," ",G61)</f>
        <v>b) 0</v>
      </c>
      <c r="D61" s="22"/>
      <c r="G61" s="34">
        <f ca="1">IF(J60="FIN","",LOOKUP(I59,DATOS!A:A,DATOS!K:K))</f>
        <v>0</v>
      </c>
      <c r="I61" s="31" t="s">
        <v>52</v>
      </c>
      <c r="K61" s="16">
        <f ca="1">S60</f>
        <v>0</v>
      </c>
      <c r="L61" s="16"/>
      <c r="M61" s="16"/>
      <c r="N61" s="16"/>
      <c r="O61" s="16"/>
      <c r="P61" s="16">
        <f ca="1">O60-P60</f>
        <v>0</v>
      </c>
      <c r="Q61" s="17" t="s">
        <v>1</v>
      </c>
      <c r="R61" s="16" t="str">
        <f>CONCATENATE(B61,Q61)</f>
        <v>B</v>
      </c>
      <c r="S61" s="16"/>
    </row>
    <row r="62" spans="1:19" ht="15.6" x14ac:dyDescent="0.25">
      <c r="A62" s="185"/>
      <c r="B62" s="25"/>
      <c r="C62" s="21" t="str">
        <f ca="1">+CONCATENATE(I62," ",G62)</f>
        <v>c) 0</v>
      </c>
      <c r="D62" s="22"/>
      <c r="G62" s="34">
        <f ca="1">IF(J60="FIN","",LOOKUP(I59,DATOS!A:A,DATOS!L:L))</f>
        <v>0</v>
      </c>
      <c r="I62" s="31" t="s">
        <v>51</v>
      </c>
      <c r="K62" s="16"/>
      <c r="L62" s="16"/>
      <c r="M62" s="16"/>
      <c r="N62" s="16"/>
      <c r="O62" s="16"/>
      <c r="P62" s="16"/>
      <c r="Q62" s="17" t="s">
        <v>2</v>
      </c>
      <c r="R62" s="16" t="str">
        <f>CONCATENATE(B62,Q62)</f>
        <v>C</v>
      </c>
      <c r="S62" s="16"/>
    </row>
    <row r="63" spans="1:19" ht="15.6" x14ac:dyDescent="0.25">
      <c r="A63" s="185"/>
      <c r="B63" s="25"/>
      <c r="C63" s="21" t="str">
        <f ca="1">+CONCATENATE(I63," ",G63)</f>
        <v>d) 0</v>
      </c>
      <c r="D63" s="22"/>
      <c r="G63" s="34">
        <f ca="1">IF(J60="FIN","",LOOKUP(I59,DATOS!A:A,DATOS!M:M))</f>
        <v>0</v>
      </c>
      <c r="I63" s="31" t="s">
        <v>43</v>
      </c>
      <c r="K63" s="16"/>
      <c r="L63" s="16"/>
      <c r="M63" s="16"/>
      <c r="N63" s="16"/>
      <c r="O63" s="16"/>
      <c r="P63" s="16"/>
      <c r="Q63" s="17" t="s">
        <v>3</v>
      </c>
      <c r="R63" s="16" t="str">
        <f>CONCATENATE(B63,Q63)</f>
        <v>D</v>
      </c>
      <c r="S63" s="16"/>
    </row>
    <row r="64" spans="1:19" ht="15.6" x14ac:dyDescent="0.25">
      <c r="A64" s="9"/>
      <c r="B64" s="26"/>
      <c r="C64" s="23"/>
      <c r="D64" s="24"/>
      <c r="J64" s="15"/>
    </row>
    <row r="65" spans="1:19" ht="15.6" x14ac:dyDescent="0.25">
      <c r="A65" s="9"/>
      <c r="B65" s="27"/>
      <c r="C65" s="19" t="str">
        <f ca="1">+CONCATENATE(K65,".- ",G65)</f>
        <v>11.- 0</v>
      </c>
      <c r="D65" s="20"/>
      <c r="E65" s="9"/>
      <c r="F65" s="9"/>
      <c r="G65" s="36">
        <f ca="1">IF(J66="FIN","",LOOKUP(I65,DATOS!A:A,DATOS!G:G))</f>
        <v>0</v>
      </c>
      <c r="H65" s="36">
        <f ca="1">IF(J66="FIN",0,LOOKUP(I65,DATOS!A:A,DATOS!N:N))</f>
        <v>0</v>
      </c>
      <c r="I65" s="31">
        <f>+I59+1</f>
        <v>352</v>
      </c>
      <c r="J65" s="56">
        <f>IF(LOOKUP(I65,DATOS!A:A,DATOS!C:C)=0,J59,(LOOKUP(I65,DATOS!A:A,DATOS!C:C)))</f>
        <v>6</v>
      </c>
      <c r="K65" s="18">
        <f>+K59+1</f>
        <v>11</v>
      </c>
      <c r="L65" s="16" t="s">
        <v>31</v>
      </c>
      <c r="M65" s="16" t="s">
        <v>32</v>
      </c>
      <c r="N65" s="16" t="s">
        <v>37</v>
      </c>
      <c r="O65" s="16" t="s">
        <v>33</v>
      </c>
      <c r="P65" s="16" t="s">
        <v>34</v>
      </c>
      <c r="Q65" s="16" t="s">
        <v>35</v>
      </c>
      <c r="R65" s="16" t="str">
        <f ca="1">CONCATENATE("X",H65)</f>
        <v>X0</v>
      </c>
      <c r="S65" s="16" t="s">
        <v>36</v>
      </c>
    </row>
    <row r="66" spans="1:19" ht="15.6" x14ac:dyDescent="0.25">
      <c r="A66" s="185">
        <f ca="1">IF($E$2="X",0,IF(K67&gt;2,H65,K67))</f>
        <v>0</v>
      </c>
      <c r="B66" s="25"/>
      <c r="C66" s="21" t="str">
        <f ca="1">+CONCATENATE(I66," ",G66)</f>
        <v>a) 0</v>
      </c>
      <c r="D66" s="22"/>
      <c r="G66" s="34">
        <f ca="1">IF(J66="FIN","",LOOKUP(I65,DATOS!A:A,DATOS!J:J))</f>
        <v>0</v>
      </c>
      <c r="I66" s="31" t="s">
        <v>53</v>
      </c>
      <c r="J66" s="37" t="str">
        <f>IF(J60="FIN","FIN",IF(J65=J59,"","FIN"))</f>
        <v/>
      </c>
      <c r="K66" s="16" t="s">
        <v>5</v>
      </c>
      <c r="L66" s="16">
        <f ca="1">IF(M66&gt;0,0,P66)</f>
        <v>0</v>
      </c>
      <c r="M66" s="16">
        <f ca="1">IF(P67&gt;0,1,0)</f>
        <v>0</v>
      </c>
      <c r="N66" s="16">
        <f ca="1">IF(M66=1,-1/COUNTA(Q66:Q69),0)</f>
        <v>0</v>
      </c>
      <c r="O66" s="16">
        <f>COUNTA(B66:B69)</f>
        <v>0</v>
      </c>
      <c r="P66" s="16">
        <f ca="1">COUNTIF(R66:R69,R65)</f>
        <v>0</v>
      </c>
      <c r="Q66" s="17" t="s">
        <v>0</v>
      </c>
      <c r="R66" s="16" t="str">
        <f>CONCATENATE(B66,Q66)</f>
        <v>A</v>
      </c>
      <c r="S66" s="16">
        <f ca="1">IF(P66&gt;0,P66+O66,O66*3)</f>
        <v>0</v>
      </c>
    </row>
    <row r="67" spans="1:19" ht="15.6" x14ac:dyDescent="0.25">
      <c r="A67" s="185"/>
      <c r="B67" s="25"/>
      <c r="C67" s="21" t="str">
        <f ca="1">+CONCATENATE(I67," ",G67)</f>
        <v>b) 0</v>
      </c>
      <c r="D67" s="22"/>
      <c r="G67" s="34">
        <f ca="1">IF(J66="FIN","",LOOKUP(I65,DATOS!A:A,DATOS!K:K))</f>
        <v>0</v>
      </c>
      <c r="I67" s="31" t="s">
        <v>52</v>
      </c>
      <c r="K67" s="16">
        <f ca="1">S66</f>
        <v>0</v>
      </c>
      <c r="L67" s="16"/>
      <c r="M67" s="16"/>
      <c r="N67" s="16"/>
      <c r="O67" s="16"/>
      <c r="P67" s="16">
        <f ca="1">O66-P66</f>
        <v>0</v>
      </c>
      <c r="Q67" s="17" t="s">
        <v>1</v>
      </c>
      <c r="R67" s="16" t="str">
        <f>CONCATENATE(B67,Q67)</f>
        <v>B</v>
      </c>
      <c r="S67" s="16"/>
    </row>
    <row r="68" spans="1:19" ht="15.6" x14ac:dyDescent="0.25">
      <c r="A68" s="185"/>
      <c r="B68" s="25"/>
      <c r="C68" s="21" t="str">
        <f ca="1">+CONCATENATE(I68," ",G68)</f>
        <v>c) 0</v>
      </c>
      <c r="D68" s="22"/>
      <c r="G68" s="34">
        <f ca="1">IF(J66="FIN","",LOOKUP(I65,DATOS!A:A,DATOS!L:L))</f>
        <v>0</v>
      </c>
      <c r="I68" s="31" t="s">
        <v>51</v>
      </c>
      <c r="K68" s="16"/>
      <c r="L68" s="16"/>
      <c r="M68" s="16"/>
      <c r="N68" s="16"/>
      <c r="O68" s="16"/>
      <c r="P68" s="16"/>
      <c r="Q68" s="17" t="s">
        <v>2</v>
      </c>
      <c r="R68" s="16" t="str">
        <f>CONCATENATE(B68,Q68)</f>
        <v>C</v>
      </c>
      <c r="S68" s="16"/>
    </row>
    <row r="69" spans="1:19" ht="15.6" x14ac:dyDescent="0.25">
      <c r="A69" s="185"/>
      <c r="B69" s="25"/>
      <c r="C69" s="21" t="str">
        <f ca="1">+CONCATENATE(I69," ",G69)</f>
        <v>d) 0</v>
      </c>
      <c r="D69" s="22"/>
      <c r="G69" s="34">
        <f ca="1">IF(J66="FIN","",LOOKUP(I65,DATOS!A:A,DATOS!M:M))</f>
        <v>0</v>
      </c>
      <c r="I69" s="31" t="s">
        <v>43</v>
      </c>
      <c r="K69" s="16"/>
      <c r="L69" s="16"/>
      <c r="M69" s="16"/>
      <c r="N69" s="16"/>
      <c r="O69" s="16"/>
      <c r="P69" s="16"/>
      <c r="Q69" s="17" t="s">
        <v>3</v>
      </c>
      <c r="R69" s="16" t="str">
        <f>CONCATENATE(B69,Q69)</f>
        <v>D</v>
      </c>
      <c r="S69" s="16"/>
    </row>
    <row r="70" spans="1:19" ht="15.6" x14ac:dyDescent="0.25">
      <c r="A70" s="9"/>
      <c r="B70" s="26"/>
      <c r="C70" s="23"/>
      <c r="D70" s="24"/>
      <c r="J70" s="15"/>
    </row>
    <row r="71" spans="1:19" ht="15.6" x14ac:dyDescent="0.25">
      <c r="A71" s="9"/>
      <c r="B71" s="27"/>
      <c r="C71" s="19" t="str">
        <f ca="1">+CONCATENATE(K71,".- ",G71)</f>
        <v>12.- 0</v>
      </c>
      <c r="D71" s="20"/>
      <c r="E71" s="9"/>
      <c r="F71" s="9"/>
      <c r="G71" s="36">
        <f ca="1">IF(J72="FIN","",LOOKUP(I71,DATOS!A:A,DATOS!G:G))</f>
        <v>0</v>
      </c>
      <c r="H71" s="36">
        <f ca="1">IF(J72="FIN",0,LOOKUP(I71,DATOS!A:A,DATOS!N:N))</f>
        <v>0</v>
      </c>
      <c r="I71" s="31">
        <f>+I65+1</f>
        <v>353</v>
      </c>
      <c r="J71" s="56">
        <f>IF(LOOKUP(I71,DATOS!A:A,DATOS!C:C)=0,J65,(LOOKUP(I71,DATOS!A:A,DATOS!C:C)))</f>
        <v>6</v>
      </c>
      <c r="K71" s="18">
        <f>+K65+1</f>
        <v>12</v>
      </c>
      <c r="L71" s="16" t="s">
        <v>31</v>
      </c>
      <c r="M71" s="16" t="s">
        <v>32</v>
      </c>
      <c r="N71" s="16" t="s">
        <v>37</v>
      </c>
      <c r="O71" s="16" t="s">
        <v>33</v>
      </c>
      <c r="P71" s="16" t="s">
        <v>34</v>
      </c>
      <c r="Q71" s="16" t="s">
        <v>35</v>
      </c>
      <c r="R71" s="16" t="str">
        <f ca="1">CONCATENATE("X",H71)</f>
        <v>X0</v>
      </c>
      <c r="S71" s="16" t="s">
        <v>36</v>
      </c>
    </row>
    <row r="72" spans="1:19" ht="15.6" x14ac:dyDescent="0.25">
      <c r="A72" s="185">
        <f ca="1">IF($E$2="X",0,IF(K73&gt;2,H71,K73))</f>
        <v>0</v>
      </c>
      <c r="B72" s="25"/>
      <c r="C72" s="21" t="str">
        <f ca="1">+CONCATENATE(I72," ",G72)</f>
        <v>a) 0</v>
      </c>
      <c r="D72" s="22"/>
      <c r="G72" s="34">
        <f ca="1">IF(J72="FIN","",LOOKUP(I71,DATOS!A:A,DATOS!J:J))</f>
        <v>0</v>
      </c>
      <c r="I72" s="31" t="s">
        <v>53</v>
      </c>
      <c r="J72" s="37" t="str">
        <f>IF(J66="FIN","FIN",IF(J71=J65,"","FIN"))</f>
        <v/>
      </c>
      <c r="K72" s="16" t="s">
        <v>5</v>
      </c>
      <c r="L72" s="16">
        <f ca="1">IF(M72&gt;0,0,P72)</f>
        <v>0</v>
      </c>
      <c r="M72" s="16">
        <f ca="1">IF(P73&gt;0,1,0)</f>
        <v>0</v>
      </c>
      <c r="N72" s="16">
        <f ca="1">IF(M72=1,-1/COUNTA(Q72:Q75),0)</f>
        <v>0</v>
      </c>
      <c r="O72" s="16">
        <f>COUNTA(B72:B75)</f>
        <v>0</v>
      </c>
      <c r="P72" s="16">
        <f ca="1">COUNTIF(R72:R75,R71)</f>
        <v>0</v>
      </c>
      <c r="Q72" s="17" t="s">
        <v>0</v>
      </c>
      <c r="R72" s="16" t="str">
        <f>CONCATENATE(B72,Q72)</f>
        <v>A</v>
      </c>
      <c r="S72" s="16">
        <f ca="1">IF(P72&gt;0,P72+O72,O72*3)</f>
        <v>0</v>
      </c>
    </row>
    <row r="73" spans="1:19" ht="15.6" x14ac:dyDescent="0.25">
      <c r="A73" s="185"/>
      <c r="B73" s="25"/>
      <c r="C73" s="21" t="str">
        <f ca="1">+CONCATENATE(I73," ",G73)</f>
        <v>b) 0</v>
      </c>
      <c r="D73" s="22"/>
      <c r="G73" s="34">
        <f ca="1">IF(J72="FIN","",LOOKUP(I71,DATOS!A:A,DATOS!K:K))</f>
        <v>0</v>
      </c>
      <c r="I73" s="31" t="s">
        <v>52</v>
      </c>
      <c r="K73" s="16">
        <f ca="1">S72</f>
        <v>0</v>
      </c>
      <c r="L73" s="16"/>
      <c r="M73" s="16"/>
      <c r="N73" s="16"/>
      <c r="O73" s="16"/>
      <c r="P73" s="16">
        <f ca="1">O72-P72</f>
        <v>0</v>
      </c>
      <c r="Q73" s="17" t="s">
        <v>1</v>
      </c>
      <c r="R73" s="16" t="str">
        <f>CONCATENATE(B73,Q73)</f>
        <v>B</v>
      </c>
      <c r="S73" s="16"/>
    </row>
    <row r="74" spans="1:19" ht="15.6" x14ac:dyDescent="0.25">
      <c r="A74" s="185"/>
      <c r="B74" s="25"/>
      <c r="C74" s="21" t="str">
        <f ca="1">+CONCATENATE(I74," ",G74)</f>
        <v>c) 0</v>
      </c>
      <c r="D74" s="22"/>
      <c r="G74" s="34">
        <f ca="1">IF(J72="FIN","",LOOKUP(I71,DATOS!A:A,DATOS!L:L))</f>
        <v>0</v>
      </c>
      <c r="I74" s="31" t="s">
        <v>51</v>
      </c>
      <c r="K74" s="16"/>
      <c r="L74" s="16"/>
      <c r="M74" s="16"/>
      <c r="N74" s="16"/>
      <c r="O74" s="16"/>
      <c r="P74" s="16"/>
      <c r="Q74" s="17" t="s">
        <v>2</v>
      </c>
      <c r="R74" s="16" t="str">
        <f>CONCATENATE(B74,Q74)</f>
        <v>C</v>
      </c>
      <c r="S74" s="16"/>
    </row>
    <row r="75" spans="1:19" ht="15.6" x14ac:dyDescent="0.25">
      <c r="A75" s="185"/>
      <c r="B75" s="25"/>
      <c r="C75" s="21" t="str">
        <f ca="1">+CONCATENATE(I75," ",G75)</f>
        <v>d) 0</v>
      </c>
      <c r="D75" s="22"/>
      <c r="G75" s="34">
        <f ca="1">IF(J72="FIN","",LOOKUP(I71,DATOS!A:A,DATOS!M:M))</f>
        <v>0</v>
      </c>
      <c r="I75" s="31" t="s">
        <v>43</v>
      </c>
      <c r="K75" s="16"/>
      <c r="L75" s="16"/>
      <c r="M75" s="16"/>
      <c r="N75" s="16"/>
      <c r="O75" s="16"/>
      <c r="P75" s="16"/>
      <c r="Q75" s="17" t="s">
        <v>3</v>
      </c>
      <c r="R75" s="16" t="str">
        <f>CONCATENATE(B75,Q75)</f>
        <v>D</v>
      </c>
      <c r="S75" s="16"/>
    </row>
    <row r="76" spans="1:19" ht="15.6" x14ac:dyDescent="0.25">
      <c r="A76" s="9"/>
      <c r="B76" s="26"/>
      <c r="C76" s="23"/>
      <c r="D76" s="24"/>
      <c r="J76" s="15"/>
    </row>
    <row r="77" spans="1:19" ht="15.6" x14ac:dyDescent="0.25">
      <c r="A77" s="9"/>
      <c r="B77" s="27"/>
      <c r="C77" s="19" t="str">
        <f ca="1">+CONCATENATE(K77,".- ",G77)</f>
        <v>13.- 0</v>
      </c>
      <c r="D77" s="20"/>
      <c r="E77" s="9"/>
      <c r="F77" s="9"/>
      <c r="G77" s="36">
        <f ca="1">IF(J78="FIN","",LOOKUP(I77,DATOS!A:A,DATOS!G:G))</f>
        <v>0</v>
      </c>
      <c r="H77" s="36">
        <f ca="1">IF(J78="FIN",0,LOOKUP(I77,DATOS!A:A,DATOS!N:N))</f>
        <v>0</v>
      </c>
      <c r="I77" s="31">
        <f>+I71+1</f>
        <v>354</v>
      </c>
      <c r="J77" s="56">
        <f>IF(LOOKUP(I77,DATOS!A:A,DATOS!C:C)=0,J71,(LOOKUP(I77,DATOS!A:A,DATOS!C:C)))</f>
        <v>6</v>
      </c>
      <c r="K77" s="18">
        <f>+K71+1</f>
        <v>13</v>
      </c>
      <c r="L77" s="16" t="s">
        <v>31</v>
      </c>
      <c r="M77" s="16" t="s">
        <v>32</v>
      </c>
      <c r="N77" s="16" t="s">
        <v>37</v>
      </c>
      <c r="O77" s="16" t="s">
        <v>33</v>
      </c>
      <c r="P77" s="16" t="s">
        <v>34</v>
      </c>
      <c r="Q77" s="16" t="s">
        <v>35</v>
      </c>
      <c r="R77" s="16" t="str">
        <f ca="1">CONCATENATE("X",H77)</f>
        <v>X0</v>
      </c>
      <c r="S77" s="16" t="s">
        <v>36</v>
      </c>
    </row>
    <row r="78" spans="1:19" ht="15.6" x14ac:dyDescent="0.25">
      <c r="A78" s="185">
        <f ca="1">IF($E$2="X",0,IF(K79&gt;2,H77,K79))</f>
        <v>0</v>
      </c>
      <c r="B78" s="25"/>
      <c r="C78" s="21" t="str">
        <f ca="1">+CONCATENATE(I78," ",G78)</f>
        <v>a) 0</v>
      </c>
      <c r="D78" s="22"/>
      <c r="G78" s="34">
        <f ca="1">IF(J78="FIN","",LOOKUP(I77,DATOS!A:A,DATOS!J:J))</f>
        <v>0</v>
      </c>
      <c r="I78" s="31" t="s">
        <v>53</v>
      </c>
      <c r="J78" s="37" t="str">
        <f>IF(J72="FIN","FIN",IF(J77=J71,"","FIN"))</f>
        <v/>
      </c>
      <c r="K78" s="16" t="s">
        <v>5</v>
      </c>
      <c r="L78" s="16">
        <f ca="1">IF(M78&gt;0,0,P78)</f>
        <v>0</v>
      </c>
      <c r="M78" s="16">
        <f ca="1">IF(P79&gt;0,1,0)</f>
        <v>0</v>
      </c>
      <c r="N78" s="16">
        <f ca="1">IF(M78=1,-1/COUNTA(Q78:Q81),0)</f>
        <v>0</v>
      </c>
      <c r="O78" s="16">
        <f>COUNTA(B78:B81)</f>
        <v>0</v>
      </c>
      <c r="P78" s="16">
        <f ca="1">COUNTIF(R78:R81,R77)</f>
        <v>0</v>
      </c>
      <c r="Q78" s="17" t="s">
        <v>0</v>
      </c>
      <c r="R78" s="16" t="str">
        <f>CONCATENATE(B78,Q78)</f>
        <v>A</v>
      </c>
      <c r="S78" s="16">
        <f ca="1">IF(P78&gt;0,P78+O78,O78*3)</f>
        <v>0</v>
      </c>
    </row>
    <row r="79" spans="1:19" ht="15.6" x14ac:dyDescent="0.25">
      <c r="A79" s="185"/>
      <c r="B79" s="25"/>
      <c r="C79" s="21" t="str">
        <f ca="1">+CONCATENATE(I79," ",G79)</f>
        <v>b) 0</v>
      </c>
      <c r="D79" s="22"/>
      <c r="G79" s="34">
        <f ca="1">IF(J78="FIN","",LOOKUP(I77,DATOS!A:A,DATOS!K:K))</f>
        <v>0</v>
      </c>
      <c r="I79" s="31" t="s">
        <v>52</v>
      </c>
      <c r="K79" s="16">
        <f ca="1">S78</f>
        <v>0</v>
      </c>
      <c r="L79" s="16"/>
      <c r="M79" s="16"/>
      <c r="N79" s="16"/>
      <c r="O79" s="16"/>
      <c r="P79" s="16">
        <f ca="1">O78-P78</f>
        <v>0</v>
      </c>
      <c r="Q79" s="17" t="s">
        <v>1</v>
      </c>
      <c r="R79" s="16" t="str">
        <f>CONCATENATE(B79,Q79)</f>
        <v>B</v>
      </c>
      <c r="S79" s="16"/>
    </row>
    <row r="80" spans="1:19" ht="15.6" x14ac:dyDescent="0.25">
      <c r="A80" s="185"/>
      <c r="B80" s="25"/>
      <c r="C80" s="21" t="str">
        <f ca="1">+CONCATENATE(I80," ",G80)</f>
        <v>c) 0</v>
      </c>
      <c r="D80" s="22"/>
      <c r="G80" s="34">
        <f ca="1">IF(J78="FIN","",LOOKUP(I77,DATOS!A:A,DATOS!L:L))</f>
        <v>0</v>
      </c>
      <c r="I80" s="31" t="s">
        <v>51</v>
      </c>
      <c r="K80" s="16"/>
      <c r="L80" s="16"/>
      <c r="M80" s="16"/>
      <c r="N80" s="16"/>
      <c r="O80" s="16"/>
      <c r="P80" s="16"/>
      <c r="Q80" s="17" t="s">
        <v>2</v>
      </c>
      <c r="R80" s="16" t="str">
        <f>CONCATENATE(B80,Q80)</f>
        <v>C</v>
      </c>
      <c r="S80" s="16"/>
    </row>
    <row r="81" spans="1:19" ht="15.6" x14ac:dyDescent="0.25">
      <c r="A81" s="185"/>
      <c r="B81" s="25"/>
      <c r="C81" s="21" t="str">
        <f ca="1">+CONCATENATE(I81," ",G81)</f>
        <v>d) 0</v>
      </c>
      <c r="D81" s="22"/>
      <c r="G81" s="34">
        <f ca="1">IF(J78="FIN","",LOOKUP(I77,DATOS!A:A,DATOS!M:M))</f>
        <v>0</v>
      </c>
      <c r="I81" s="31" t="s">
        <v>43</v>
      </c>
      <c r="K81" s="16"/>
      <c r="L81" s="16"/>
      <c r="M81" s="16"/>
      <c r="N81" s="16"/>
      <c r="O81" s="16"/>
      <c r="P81" s="16"/>
      <c r="Q81" s="17" t="s">
        <v>3</v>
      </c>
      <c r="R81" s="16" t="str">
        <f>CONCATENATE(B81,Q81)</f>
        <v>D</v>
      </c>
      <c r="S81" s="16"/>
    </row>
    <row r="82" spans="1:19" ht="15.6" x14ac:dyDescent="0.25">
      <c r="A82" s="9"/>
      <c r="B82" s="26"/>
      <c r="C82" s="23"/>
      <c r="D82" s="24"/>
      <c r="J82" s="15"/>
    </row>
    <row r="83" spans="1:19" ht="15.6" x14ac:dyDescent="0.25">
      <c r="A83" s="9"/>
      <c r="B83" s="27"/>
      <c r="C83" s="19" t="str">
        <f ca="1">+CONCATENATE(K83,".- ",G83)</f>
        <v>14.- 0</v>
      </c>
      <c r="D83" s="20"/>
      <c r="E83" s="9"/>
      <c r="F83" s="9"/>
      <c r="G83" s="36">
        <f ca="1">IF(J84="FIN","",LOOKUP(I83,DATOS!A:A,DATOS!G:G))</f>
        <v>0</v>
      </c>
      <c r="H83" s="36">
        <f ca="1">IF(J84="FIN",0,LOOKUP(I83,DATOS!A:A,DATOS!N:N))</f>
        <v>0</v>
      </c>
      <c r="I83" s="31">
        <f>+I77+1</f>
        <v>355</v>
      </c>
      <c r="J83" s="56">
        <f>IF(LOOKUP(I83,DATOS!A:A,DATOS!C:C)=0,J77,(LOOKUP(I83,DATOS!A:A,DATOS!C:C)))</f>
        <v>6</v>
      </c>
      <c r="K83" s="18">
        <f>+K77+1</f>
        <v>14</v>
      </c>
      <c r="L83" s="16" t="s">
        <v>31</v>
      </c>
      <c r="M83" s="16" t="s">
        <v>32</v>
      </c>
      <c r="N83" s="16" t="s">
        <v>37</v>
      </c>
      <c r="O83" s="16" t="s">
        <v>33</v>
      </c>
      <c r="P83" s="16" t="s">
        <v>34</v>
      </c>
      <c r="Q83" s="16" t="s">
        <v>35</v>
      </c>
      <c r="R83" s="16" t="str">
        <f ca="1">CONCATENATE("X",H83)</f>
        <v>X0</v>
      </c>
      <c r="S83" s="16" t="s">
        <v>36</v>
      </c>
    </row>
    <row r="84" spans="1:19" ht="15.6" x14ac:dyDescent="0.25">
      <c r="A84" s="185">
        <f ca="1">IF($E$2="X",0,IF(K85&gt;2,H83,K85))</f>
        <v>0</v>
      </c>
      <c r="B84" s="25"/>
      <c r="C84" s="21" t="str">
        <f ca="1">+CONCATENATE(I84," ",G84)</f>
        <v>a) 0</v>
      </c>
      <c r="D84" s="22"/>
      <c r="G84" s="34">
        <f ca="1">IF(J84="FIN","",LOOKUP(I83,DATOS!A:A,DATOS!J:J))</f>
        <v>0</v>
      </c>
      <c r="I84" s="31" t="s">
        <v>53</v>
      </c>
      <c r="J84" s="37" t="str">
        <f>IF(J78="FIN","FIN",IF(J83=J77,"","FIN"))</f>
        <v/>
      </c>
      <c r="K84" s="16" t="s">
        <v>5</v>
      </c>
      <c r="L84" s="16">
        <f ca="1">IF(M84&gt;0,0,P84)</f>
        <v>0</v>
      </c>
      <c r="M84" s="16">
        <f ca="1">IF(P85&gt;0,1,0)</f>
        <v>0</v>
      </c>
      <c r="N84" s="16">
        <f ca="1">IF(M84=1,-1/COUNTA(Q84:Q87),0)</f>
        <v>0</v>
      </c>
      <c r="O84" s="16">
        <f>COUNTA(B84:B87)</f>
        <v>0</v>
      </c>
      <c r="P84" s="16">
        <f ca="1">COUNTIF(R84:R87,R83)</f>
        <v>0</v>
      </c>
      <c r="Q84" s="17" t="s">
        <v>0</v>
      </c>
      <c r="R84" s="16" t="str">
        <f>CONCATENATE(B84,Q84)</f>
        <v>A</v>
      </c>
      <c r="S84" s="16">
        <f ca="1">IF(P84&gt;0,P84+O84,O84*3)</f>
        <v>0</v>
      </c>
    </row>
    <row r="85" spans="1:19" ht="15.6" x14ac:dyDescent="0.25">
      <c r="A85" s="185"/>
      <c r="B85" s="25"/>
      <c r="C85" s="21" t="str">
        <f ca="1">+CONCATENATE(I85," ",G85)</f>
        <v>b) 0</v>
      </c>
      <c r="D85" s="22"/>
      <c r="G85" s="34">
        <f ca="1">IF(J84="FIN","",LOOKUP(I83,DATOS!A:A,DATOS!K:K))</f>
        <v>0</v>
      </c>
      <c r="I85" s="31" t="s">
        <v>52</v>
      </c>
      <c r="K85" s="16">
        <f ca="1">S84</f>
        <v>0</v>
      </c>
      <c r="L85" s="16"/>
      <c r="M85" s="16"/>
      <c r="N85" s="16"/>
      <c r="O85" s="16"/>
      <c r="P85" s="16">
        <f ca="1">O84-P84</f>
        <v>0</v>
      </c>
      <c r="Q85" s="17" t="s">
        <v>1</v>
      </c>
      <c r="R85" s="16" t="str">
        <f>CONCATENATE(B85,Q85)</f>
        <v>B</v>
      </c>
      <c r="S85" s="16"/>
    </row>
    <row r="86" spans="1:19" ht="15.6" x14ac:dyDescent="0.25">
      <c r="A86" s="185"/>
      <c r="B86" s="25"/>
      <c r="C86" s="21" t="str">
        <f ca="1">+CONCATENATE(I86," ",G86)</f>
        <v>c) 0</v>
      </c>
      <c r="D86" s="22"/>
      <c r="G86" s="34">
        <f ca="1">IF(J84="FIN","",LOOKUP(I83,DATOS!A:A,DATOS!L:L))</f>
        <v>0</v>
      </c>
      <c r="I86" s="31" t="s">
        <v>51</v>
      </c>
      <c r="K86" s="16"/>
      <c r="L86" s="16"/>
      <c r="M86" s="16"/>
      <c r="N86" s="16"/>
      <c r="O86" s="16"/>
      <c r="P86" s="16"/>
      <c r="Q86" s="17" t="s">
        <v>2</v>
      </c>
      <c r="R86" s="16" t="str">
        <f>CONCATENATE(B86,Q86)</f>
        <v>C</v>
      </c>
      <c r="S86" s="16"/>
    </row>
    <row r="87" spans="1:19" ht="15.6" x14ac:dyDescent="0.25">
      <c r="A87" s="185"/>
      <c r="B87" s="25"/>
      <c r="C87" s="21" t="str">
        <f ca="1">+CONCATENATE(I87," ",G87)</f>
        <v>d) 0</v>
      </c>
      <c r="D87" s="22"/>
      <c r="G87" s="34">
        <f ca="1">IF(J84="FIN","",LOOKUP(I83,DATOS!A:A,DATOS!M:M))</f>
        <v>0</v>
      </c>
      <c r="I87" s="31" t="s">
        <v>43</v>
      </c>
      <c r="K87" s="16"/>
      <c r="L87" s="16"/>
      <c r="M87" s="16"/>
      <c r="N87" s="16"/>
      <c r="O87" s="16"/>
      <c r="P87" s="16"/>
      <c r="Q87" s="17" t="s">
        <v>3</v>
      </c>
      <c r="R87" s="16" t="str">
        <f>CONCATENATE(B87,Q87)</f>
        <v>D</v>
      </c>
      <c r="S87" s="16"/>
    </row>
    <row r="88" spans="1:19" ht="15.6" x14ac:dyDescent="0.25">
      <c r="A88" s="9"/>
      <c r="B88" s="26"/>
      <c r="C88" s="23"/>
      <c r="D88" s="24"/>
      <c r="J88" s="15"/>
    </row>
    <row r="89" spans="1:19" ht="15.6" x14ac:dyDescent="0.25">
      <c r="A89" s="9"/>
      <c r="B89" s="27"/>
      <c r="C89" s="19" t="str">
        <f ca="1">+CONCATENATE(K89,".- ",G89)</f>
        <v>15.- 0</v>
      </c>
      <c r="D89" s="20"/>
      <c r="E89" s="9"/>
      <c r="F89" s="9"/>
      <c r="G89" s="36">
        <f ca="1">IF(J90="FIN","",LOOKUP(I89,DATOS!A:A,DATOS!G:G))</f>
        <v>0</v>
      </c>
      <c r="H89" s="36">
        <f ca="1">IF(J90="FIN",0,LOOKUP(I89,DATOS!A:A,DATOS!N:N))</f>
        <v>0</v>
      </c>
      <c r="I89" s="31">
        <f>+I83+1</f>
        <v>356</v>
      </c>
      <c r="J89" s="56">
        <f>IF(LOOKUP(I89,DATOS!A:A,DATOS!C:C)=0,J83,(LOOKUP(I89,DATOS!A:A,DATOS!C:C)))</f>
        <v>6</v>
      </c>
      <c r="K89" s="18">
        <f>+K83+1</f>
        <v>15</v>
      </c>
      <c r="L89" s="16" t="s">
        <v>31</v>
      </c>
      <c r="M89" s="16" t="s">
        <v>32</v>
      </c>
      <c r="N89" s="16" t="s">
        <v>37</v>
      </c>
      <c r="O89" s="16" t="s">
        <v>33</v>
      </c>
      <c r="P89" s="16" t="s">
        <v>34</v>
      </c>
      <c r="Q89" s="16" t="s">
        <v>35</v>
      </c>
      <c r="R89" s="16" t="str">
        <f ca="1">CONCATENATE("X",H89)</f>
        <v>X0</v>
      </c>
      <c r="S89" s="16" t="s">
        <v>36</v>
      </c>
    </row>
    <row r="90" spans="1:19" ht="15.6" x14ac:dyDescent="0.25">
      <c r="A90" s="185">
        <f ca="1">IF($E$2="X",0,IF(K91&gt;2,H89,K91))</f>
        <v>0</v>
      </c>
      <c r="B90" s="25"/>
      <c r="C90" s="21" t="str">
        <f ca="1">+CONCATENATE(I90," ",G90)</f>
        <v>a) 0</v>
      </c>
      <c r="D90" s="22"/>
      <c r="G90" s="34">
        <f ca="1">IF(J90="FIN","",LOOKUP(I89,DATOS!A:A,DATOS!J:J))</f>
        <v>0</v>
      </c>
      <c r="I90" s="31" t="s">
        <v>53</v>
      </c>
      <c r="J90" s="37" t="str">
        <f>IF(J84="FIN","FIN",IF(J89=J83,"","FIN"))</f>
        <v/>
      </c>
      <c r="K90" s="16" t="s">
        <v>5</v>
      </c>
      <c r="L90" s="16">
        <f ca="1">IF(M90&gt;0,0,P90)</f>
        <v>0</v>
      </c>
      <c r="M90" s="16">
        <f ca="1">IF(P91&gt;0,1,0)</f>
        <v>0</v>
      </c>
      <c r="N90" s="16">
        <f ca="1">IF(M90=1,-1/COUNTA(Q90:Q93),0)</f>
        <v>0</v>
      </c>
      <c r="O90" s="16">
        <f>COUNTA(B90:B93)</f>
        <v>0</v>
      </c>
      <c r="P90" s="16">
        <f ca="1">COUNTIF(R90:R93,R89)</f>
        <v>0</v>
      </c>
      <c r="Q90" s="17" t="s">
        <v>0</v>
      </c>
      <c r="R90" s="16" t="str">
        <f>CONCATENATE(B90,Q90)</f>
        <v>A</v>
      </c>
      <c r="S90" s="16">
        <f ca="1">IF(P90&gt;0,P90+O90,O90*3)</f>
        <v>0</v>
      </c>
    </row>
    <row r="91" spans="1:19" ht="15.6" x14ac:dyDescent="0.25">
      <c r="A91" s="185"/>
      <c r="B91" s="25"/>
      <c r="C91" s="21" t="str">
        <f ca="1">+CONCATENATE(I91," ",G91)</f>
        <v>b) 0</v>
      </c>
      <c r="D91" s="22"/>
      <c r="G91" s="34">
        <f ca="1">IF(J90="FIN","",LOOKUP(I89,DATOS!A:A,DATOS!K:K))</f>
        <v>0</v>
      </c>
      <c r="I91" s="31" t="s">
        <v>52</v>
      </c>
      <c r="K91" s="16">
        <f ca="1">S90</f>
        <v>0</v>
      </c>
      <c r="L91" s="16"/>
      <c r="M91" s="16"/>
      <c r="N91" s="16"/>
      <c r="O91" s="16"/>
      <c r="P91" s="16">
        <f ca="1">O90-P90</f>
        <v>0</v>
      </c>
      <c r="Q91" s="17" t="s">
        <v>1</v>
      </c>
      <c r="R91" s="16" t="str">
        <f>CONCATENATE(B91,Q91)</f>
        <v>B</v>
      </c>
      <c r="S91" s="16"/>
    </row>
    <row r="92" spans="1:19" ht="15.6" x14ac:dyDescent="0.25">
      <c r="A92" s="185"/>
      <c r="B92" s="25"/>
      <c r="C92" s="21" t="str">
        <f ca="1">+CONCATENATE(I92," ",G92)</f>
        <v>c) 0</v>
      </c>
      <c r="D92" s="22"/>
      <c r="G92" s="34">
        <f ca="1">IF(J90="FIN","",LOOKUP(I89,DATOS!A:A,DATOS!L:L))</f>
        <v>0</v>
      </c>
      <c r="I92" s="31" t="s">
        <v>51</v>
      </c>
      <c r="K92" s="16"/>
      <c r="L92" s="16"/>
      <c r="M92" s="16"/>
      <c r="N92" s="16"/>
      <c r="O92" s="16"/>
      <c r="P92" s="16"/>
      <c r="Q92" s="17" t="s">
        <v>2</v>
      </c>
      <c r="R92" s="16" t="str">
        <f>CONCATENATE(B92,Q92)</f>
        <v>C</v>
      </c>
      <c r="S92" s="16"/>
    </row>
    <row r="93" spans="1:19" ht="15.6" x14ac:dyDescent="0.25">
      <c r="A93" s="185"/>
      <c r="B93" s="25"/>
      <c r="C93" s="21" t="str">
        <f ca="1">+CONCATENATE(I93," ",G93)</f>
        <v>d) 0</v>
      </c>
      <c r="D93" s="22"/>
      <c r="G93" s="34">
        <f ca="1">IF(J90="FIN","",LOOKUP(I89,DATOS!A:A,DATOS!M:M))</f>
        <v>0</v>
      </c>
      <c r="I93" s="31" t="s">
        <v>43</v>
      </c>
      <c r="K93" s="16"/>
      <c r="L93" s="16"/>
      <c r="M93" s="16"/>
      <c r="N93" s="16"/>
      <c r="O93" s="16"/>
      <c r="P93" s="16"/>
      <c r="Q93" s="17" t="s">
        <v>3</v>
      </c>
      <c r="R93" s="16" t="str">
        <f>CONCATENATE(B93,Q93)</f>
        <v>D</v>
      </c>
      <c r="S93" s="16"/>
    </row>
    <row r="94" spans="1:19" ht="15.6" x14ac:dyDescent="0.25">
      <c r="A94" s="9"/>
      <c r="B94" s="26"/>
      <c r="C94" s="23"/>
      <c r="D94" s="24"/>
      <c r="J94" s="15"/>
    </row>
    <row r="95" spans="1:19" ht="15.6" x14ac:dyDescent="0.25">
      <c r="A95" s="9"/>
      <c r="B95" s="27"/>
      <c r="C95" s="19" t="str">
        <f ca="1">+CONCATENATE(K95,".- ",G95)</f>
        <v>16.- 0</v>
      </c>
      <c r="D95" s="20"/>
      <c r="E95" s="9"/>
      <c r="F95" s="9"/>
      <c r="G95" s="36">
        <f ca="1">IF(J96="FIN","",LOOKUP(I95,DATOS!A:A,DATOS!G:G))</f>
        <v>0</v>
      </c>
      <c r="H95" s="36">
        <f ca="1">IF(J96="FIN",0,LOOKUP(I95,DATOS!A:A,DATOS!N:N))</f>
        <v>0</v>
      </c>
      <c r="I95" s="31">
        <f>+I89+1</f>
        <v>357</v>
      </c>
      <c r="J95" s="56">
        <f>IF(LOOKUP(I95,DATOS!A:A,DATOS!C:C)=0,J89,(LOOKUP(I95,DATOS!A:A,DATOS!C:C)))</f>
        <v>6</v>
      </c>
      <c r="K95" s="18">
        <f>+K89+1</f>
        <v>16</v>
      </c>
      <c r="L95" s="16" t="s">
        <v>31</v>
      </c>
      <c r="M95" s="16" t="s">
        <v>32</v>
      </c>
      <c r="N95" s="16" t="s">
        <v>37</v>
      </c>
      <c r="O95" s="16" t="s">
        <v>33</v>
      </c>
      <c r="P95" s="16" t="s">
        <v>34</v>
      </c>
      <c r="Q95" s="16" t="s">
        <v>35</v>
      </c>
      <c r="R95" s="16" t="str">
        <f ca="1">CONCATENATE("X",H95)</f>
        <v>X0</v>
      </c>
      <c r="S95" s="16" t="s">
        <v>36</v>
      </c>
    </row>
    <row r="96" spans="1:19" ht="15.6" x14ac:dyDescent="0.25">
      <c r="A96" s="185">
        <f ca="1">IF($E$2="X",0,IF(K97&gt;2,H95,K97))</f>
        <v>0</v>
      </c>
      <c r="B96" s="25"/>
      <c r="C96" s="21" t="str">
        <f ca="1">+CONCATENATE(I96," ",G96)</f>
        <v>a) 0</v>
      </c>
      <c r="D96" s="22"/>
      <c r="G96" s="34">
        <f ca="1">IF(J96="FIN","",LOOKUP(I95,DATOS!A:A,DATOS!J:J))</f>
        <v>0</v>
      </c>
      <c r="I96" s="31" t="s">
        <v>53</v>
      </c>
      <c r="J96" s="37" t="str">
        <f>IF(J90="FIN","FIN",IF(J95=J89,"","FIN"))</f>
        <v/>
      </c>
      <c r="K96" s="16" t="s">
        <v>5</v>
      </c>
      <c r="L96" s="16">
        <f ca="1">IF(M96&gt;0,0,P96)</f>
        <v>0</v>
      </c>
      <c r="M96" s="16">
        <f ca="1">IF(P97&gt;0,1,0)</f>
        <v>0</v>
      </c>
      <c r="N96" s="16">
        <f ca="1">IF(M96=1,-1/COUNTA(Q96:Q99),0)</f>
        <v>0</v>
      </c>
      <c r="O96" s="16">
        <f>COUNTA(B96:B99)</f>
        <v>0</v>
      </c>
      <c r="P96" s="16">
        <f ca="1">COUNTIF(R96:R99,R95)</f>
        <v>0</v>
      </c>
      <c r="Q96" s="17" t="s">
        <v>0</v>
      </c>
      <c r="R96" s="16" t="str">
        <f>CONCATENATE(B96,Q96)</f>
        <v>A</v>
      </c>
      <c r="S96" s="16">
        <f ca="1">IF(P96&gt;0,P96+O96,O96*3)</f>
        <v>0</v>
      </c>
    </row>
    <row r="97" spans="1:19" ht="15.6" x14ac:dyDescent="0.25">
      <c r="A97" s="185"/>
      <c r="B97" s="25"/>
      <c r="C97" s="21" t="str">
        <f ca="1">+CONCATENATE(I97," ",G97)</f>
        <v>b) 0</v>
      </c>
      <c r="D97" s="22"/>
      <c r="G97" s="34">
        <f ca="1">IF(J96="FIN","",LOOKUP(I95,DATOS!A:A,DATOS!K:K))</f>
        <v>0</v>
      </c>
      <c r="I97" s="31" t="s">
        <v>52</v>
      </c>
      <c r="K97" s="16">
        <f ca="1">S96</f>
        <v>0</v>
      </c>
      <c r="L97" s="16"/>
      <c r="M97" s="16"/>
      <c r="N97" s="16"/>
      <c r="O97" s="16"/>
      <c r="P97" s="16">
        <f ca="1">O96-P96</f>
        <v>0</v>
      </c>
      <c r="Q97" s="17" t="s">
        <v>1</v>
      </c>
      <c r="R97" s="16" t="str">
        <f>CONCATENATE(B97,Q97)</f>
        <v>B</v>
      </c>
      <c r="S97" s="16"/>
    </row>
    <row r="98" spans="1:19" ht="15.6" x14ac:dyDescent="0.25">
      <c r="A98" s="185"/>
      <c r="B98" s="25"/>
      <c r="C98" s="21" t="str">
        <f ca="1">+CONCATENATE(I98," ",G98)</f>
        <v>c) 0</v>
      </c>
      <c r="D98" s="22"/>
      <c r="G98" s="34">
        <f ca="1">IF(J96="FIN","",LOOKUP(I95,DATOS!A:A,DATOS!L:L))</f>
        <v>0</v>
      </c>
      <c r="I98" s="31" t="s">
        <v>51</v>
      </c>
      <c r="K98" s="16"/>
      <c r="L98" s="16"/>
      <c r="M98" s="16"/>
      <c r="N98" s="16"/>
      <c r="O98" s="16"/>
      <c r="P98" s="16"/>
      <c r="Q98" s="17" t="s">
        <v>2</v>
      </c>
      <c r="R98" s="16" t="str">
        <f>CONCATENATE(B98,Q98)</f>
        <v>C</v>
      </c>
      <c r="S98" s="16"/>
    </row>
    <row r="99" spans="1:19" ht="15.6" x14ac:dyDescent="0.25">
      <c r="A99" s="185"/>
      <c r="B99" s="25"/>
      <c r="C99" s="21" t="str">
        <f ca="1">+CONCATENATE(I99," ",G99)</f>
        <v>d) 0</v>
      </c>
      <c r="D99" s="22"/>
      <c r="G99" s="34">
        <f ca="1">IF(J96="FIN","",LOOKUP(I95,DATOS!A:A,DATOS!M:M))</f>
        <v>0</v>
      </c>
      <c r="I99" s="31" t="s">
        <v>43</v>
      </c>
      <c r="K99" s="16"/>
      <c r="L99" s="16"/>
      <c r="M99" s="16"/>
      <c r="N99" s="16"/>
      <c r="O99" s="16"/>
      <c r="P99" s="16"/>
      <c r="Q99" s="17" t="s">
        <v>3</v>
      </c>
      <c r="R99" s="16" t="str">
        <f>CONCATENATE(B99,Q99)</f>
        <v>D</v>
      </c>
      <c r="S99" s="16"/>
    </row>
    <row r="100" spans="1:19" ht="15.6" x14ac:dyDescent="0.25">
      <c r="A100" s="9"/>
      <c r="B100" s="26"/>
      <c r="C100" s="23"/>
      <c r="D100" s="24"/>
      <c r="J100" s="15"/>
    </row>
    <row r="101" spans="1:19" ht="15.6" x14ac:dyDescent="0.25">
      <c r="A101" s="9"/>
      <c r="B101" s="27"/>
      <c r="C101" s="19" t="str">
        <f ca="1">+CONCATENATE(K101,".- ",G101)</f>
        <v>17.- 0</v>
      </c>
      <c r="D101" s="20"/>
      <c r="E101" s="9"/>
      <c r="F101" s="9"/>
      <c r="G101" s="36">
        <f ca="1">IF(J102="FIN","",LOOKUP(I101,DATOS!A:A,DATOS!G:G))</f>
        <v>0</v>
      </c>
      <c r="H101" s="36">
        <f ca="1">IF(J102="FIN",0,LOOKUP(I101,DATOS!A:A,DATOS!N:N))</f>
        <v>0</v>
      </c>
      <c r="I101" s="31">
        <f>+I95+1</f>
        <v>358</v>
      </c>
      <c r="J101" s="56">
        <f>IF(LOOKUP(I101,DATOS!A:A,DATOS!C:C)=0,J95,(LOOKUP(I101,DATOS!A:A,DATOS!C:C)))</f>
        <v>6</v>
      </c>
      <c r="K101" s="18">
        <f>+K95+1</f>
        <v>17</v>
      </c>
      <c r="L101" s="16" t="s">
        <v>31</v>
      </c>
      <c r="M101" s="16" t="s">
        <v>32</v>
      </c>
      <c r="N101" s="16" t="s">
        <v>37</v>
      </c>
      <c r="O101" s="16" t="s">
        <v>33</v>
      </c>
      <c r="P101" s="16" t="s">
        <v>34</v>
      </c>
      <c r="Q101" s="16" t="s">
        <v>35</v>
      </c>
      <c r="R101" s="16" t="str">
        <f ca="1">CONCATENATE("X",H101)</f>
        <v>X0</v>
      </c>
      <c r="S101" s="16" t="s">
        <v>36</v>
      </c>
    </row>
    <row r="102" spans="1:19" ht="15.6" x14ac:dyDescent="0.25">
      <c r="A102" s="185">
        <f ca="1">IF($E$2="X",0,IF(K103&gt;2,H101,K103))</f>
        <v>0</v>
      </c>
      <c r="B102" s="25"/>
      <c r="C102" s="21" t="str">
        <f ca="1">+CONCATENATE(I102," ",G102)</f>
        <v>a) 0</v>
      </c>
      <c r="D102" s="22"/>
      <c r="G102" s="34">
        <f ca="1">IF(J102="FIN","",LOOKUP(I101,DATOS!A:A,DATOS!J:J))</f>
        <v>0</v>
      </c>
      <c r="I102" s="31" t="s">
        <v>53</v>
      </c>
      <c r="J102" s="37" t="str">
        <f>IF(J96="FIN","FIN",IF(J101=J95,"","FIN"))</f>
        <v/>
      </c>
      <c r="K102" s="16" t="s">
        <v>5</v>
      </c>
      <c r="L102" s="16">
        <f ca="1">IF(M102&gt;0,0,P102)</f>
        <v>0</v>
      </c>
      <c r="M102" s="16">
        <f ca="1">IF(P103&gt;0,1,0)</f>
        <v>0</v>
      </c>
      <c r="N102" s="16">
        <f ca="1">IF(M102=1,-1/COUNTA(Q102:Q105),0)</f>
        <v>0</v>
      </c>
      <c r="O102" s="16">
        <f>COUNTA(B102:B105)</f>
        <v>0</v>
      </c>
      <c r="P102" s="16">
        <f ca="1">COUNTIF(R102:R105,R101)</f>
        <v>0</v>
      </c>
      <c r="Q102" s="17" t="s">
        <v>0</v>
      </c>
      <c r="R102" s="16" t="str">
        <f>CONCATENATE(B102,Q102)</f>
        <v>A</v>
      </c>
      <c r="S102" s="16">
        <f ca="1">IF(P102&gt;0,P102+O102,O102*3)</f>
        <v>0</v>
      </c>
    </row>
    <row r="103" spans="1:19" ht="15.6" x14ac:dyDescent="0.25">
      <c r="A103" s="185"/>
      <c r="B103" s="25"/>
      <c r="C103" s="21" t="str">
        <f ca="1">+CONCATENATE(I103," ",G103)</f>
        <v>b) 0</v>
      </c>
      <c r="D103" s="22"/>
      <c r="G103" s="34">
        <f ca="1">IF(J102="FIN","",LOOKUP(I101,DATOS!A:A,DATOS!K:K))</f>
        <v>0</v>
      </c>
      <c r="I103" s="31" t="s">
        <v>52</v>
      </c>
      <c r="K103" s="16">
        <f ca="1">S102</f>
        <v>0</v>
      </c>
      <c r="L103" s="16"/>
      <c r="M103" s="16"/>
      <c r="N103" s="16"/>
      <c r="O103" s="16"/>
      <c r="P103" s="16">
        <f ca="1">O102-P102</f>
        <v>0</v>
      </c>
      <c r="Q103" s="17" t="s">
        <v>1</v>
      </c>
      <c r="R103" s="16" t="str">
        <f>CONCATENATE(B103,Q103)</f>
        <v>B</v>
      </c>
      <c r="S103" s="16"/>
    </row>
    <row r="104" spans="1:19" ht="15.6" x14ac:dyDescent="0.25">
      <c r="A104" s="185"/>
      <c r="B104" s="25"/>
      <c r="C104" s="21" t="str">
        <f ca="1">+CONCATENATE(I104," ",G104)</f>
        <v>c) 0</v>
      </c>
      <c r="D104" s="22"/>
      <c r="G104" s="34">
        <f ca="1">IF(J102="FIN","",LOOKUP(I101,DATOS!A:A,DATOS!L:L))</f>
        <v>0</v>
      </c>
      <c r="I104" s="31" t="s">
        <v>51</v>
      </c>
      <c r="K104" s="16"/>
      <c r="L104" s="16"/>
      <c r="M104" s="16"/>
      <c r="N104" s="16"/>
      <c r="O104" s="16"/>
      <c r="P104" s="16"/>
      <c r="Q104" s="17" t="s">
        <v>2</v>
      </c>
      <c r="R104" s="16" t="str">
        <f>CONCATENATE(B104,Q104)</f>
        <v>C</v>
      </c>
      <c r="S104" s="16"/>
    </row>
    <row r="105" spans="1:19" ht="15.6" x14ac:dyDescent="0.25">
      <c r="A105" s="185"/>
      <c r="B105" s="25"/>
      <c r="C105" s="21" t="str">
        <f ca="1">+CONCATENATE(I105," ",G105)</f>
        <v>d) 0</v>
      </c>
      <c r="D105" s="22"/>
      <c r="G105" s="34">
        <f ca="1">IF(J102="FIN","",LOOKUP(I101,DATOS!A:A,DATOS!M:M))</f>
        <v>0</v>
      </c>
      <c r="I105" s="31" t="s">
        <v>43</v>
      </c>
      <c r="K105" s="16"/>
      <c r="L105" s="16"/>
      <c r="M105" s="16"/>
      <c r="N105" s="16"/>
      <c r="O105" s="16"/>
      <c r="P105" s="16"/>
      <c r="Q105" s="17" t="s">
        <v>3</v>
      </c>
      <c r="R105" s="16" t="str">
        <f>CONCATENATE(B105,Q105)</f>
        <v>D</v>
      </c>
      <c r="S105" s="16"/>
    </row>
    <row r="106" spans="1:19" ht="15.6" x14ac:dyDescent="0.25">
      <c r="A106" s="9"/>
      <c r="B106" s="26"/>
      <c r="C106" s="23"/>
      <c r="D106" s="24"/>
      <c r="J106" s="15"/>
    </row>
    <row r="107" spans="1:19" ht="15.6" x14ac:dyDescent="0.25">
      <c r="A107" s="9"/>
      <c r="B107" s="27"/>
      <c r="C107" s="19" t="str">
        <f ca="1">+CONCATENATE(K107,".- ",G107)</f>
        <v>18.- 0</v>
      </c>
      <c r="D107" s="20"/>
      <c r="E107" s="9"/>
      <c r="F107" s="9"/>
      <c r="G107" s="36">
        <f ca="1">IF(J108="FIN","",LOOKUP(I107,DATOS!A:A,DATOS!G:G))</f>
        <v>0</v>
      </c>
      <c r="H107" s="36">
        <f ca="1">IF(J108="FIN",0,LOOKUP(I107,DATOS!A:A,DATOS!N:N))</f>
        <v>0</v>
      </c>
      <c r="I107" s="31">
        <f>+I101+1</f>
        <v>359</v>
      </c>
      <c r="J107" s="56">
        <f>IF(LOOKUP(I107,DATOS!A:A,DATOS!C:C)=0,J101,(LOOKUP(I107,DATOS!A:A,DATOS!C:C)))</f>
        <v>6</v>
      </c>
      <c r="K107" s="18">
        <f>+K101+1</f>
        <v>18</v>
      </c>
      <c r="L107" s="16" t="s">
        <v>31</v>
      </c>
      <c r="M107" s="16" t="s">
        <v>32</v>
      </c>
      <c r="N107" s="16" t="s">
        <v>37</v>
      </c>
      <c r="O107" s="16" t="s">
        <v>33</v>
      </c>
      <c r="P107" s="16" t="s">
        <v>34</v>
      </c>
      <c r="Q107" s="16" t="s">
        <v>35</v>
      </c>
      <c r="R107" s="16" t="str">
        <f ca="1">CONCATENATE("X",H107)</f>
        <v>X0</v>
      </c>
      <c r="S107" s="16" t="s">
        <v>36</v>
      </c>
    </row>
    <row r="108" spans="1:19" ht="15.6" x14ac:dyDescent="0.25">
      <c r="A108" s="185">
        <f ca="1">IF($E$2="X",0,IF(K109&gt;2,H107,K109))</f>
        <v>0</v>
      </c>
      <c r="B108" s="25"/>
      <c r="C108" s="21" t="str">
        <f ca="1">+CONCATENATE(I108," ",G108)</f>
        <v>a) 0</v>
      </c>
      <c r="D108" s="22"/>
      <c r="G108" s="34">
        <f ca="1">IF(J108="FIN","",LOOKUP(I107,DATOS!A:A,DATOS!J:J))</f>
        <v>0</v>
      </c>
      <c r="I108" s="31" t="s">
        <v>53</v>
      </c>
      <c r="J108" s="37" t="str">
        <f>IF(J102="FIN","FIN",IF(J107=J101,"","FIN"))</f>
        <v/>
      </c>
      <c r="K108" s="16" t="s">
        <v>5</v>
      </c>
      <c r="L108" s="16">
        <f ca="1">IF(M108&gt;0,0,P108)</f>
        <v>0</v>
      </c>
      <c r="M108" s="16">
        <f ca="1">IF(P109&gt;0,1,0)</f>
        <v>0</v>
      </c>
      <c r="N108" s="16">
        <f ca="1">IF(M108=1,-1/COUNTA(Q108:Q111),0)</f>
        <v>0</v>
      </c>
      <c r="O108" s="16">
        <f>COUNTA(B108:B111)</f>
        <v>0</v>
      </c>
      <c r="P108" s="16">
        <f ca="1">COUNTIF(R108:R111,R107)</f>
        <v>0</v>
      </c>
      <c r="Q108" s="17" t="s">
        <v>0</v>
      </c>
      <c r="R108" s="16" t="str">
        <f>CONCATENATE(B108,Q108)</f>
        <v>A</v>
      </c>
      <c r="S108" s="16">
        <f ca="1">IF(P108&gt;0,P108+O108,O108*3)</f>
        <v>0</v>
      </c>
    </row>
    <row r="109" spans="1:19" ht="15.6" x14ac:dyDescent="0.25">
      <c r="A109" s="185"/>
      <c r="B109" s="25"/>
      <c r="C109" s="21" t="str">
        <f ca="1">+CONCATENATE(I109," ",G109)</f>
        <v>b) 0</v>
      </c>
      <c r="D109" s="22"/>
      <c r="G109" s="34">
        <f ca="1">IF(J108="FIN","",LOOKUP(I107,DATOS!A:A,DATOS!K:K))</f>
        <v>0</v>
      </c>
      <c r="I109" s="31" t="s">
        <v>52</v>
      </c>
      <c r="K109" s="16">
        <f ca="1">S108</f>
        <v>0</v>
      </c>
      <c r="L109" s="16"/>
      <c r="M109" s="16"/>
      <c r="N109" s="16"/>
      <c r="O109" s="16"/>
      <c r="P109" s="16">
        <f ca="1">O108-P108</f>
        <v>0</v>
      </c>
      <c r="Q109" s="17" t="s">
        <v>1</v>
      </c>
      <c r="R109" s="16" t="str">
        <f>CONCATENATE(B109,Q109)</f>
        <v>B</v>
      </c>
      <c r="S109" s="16"/>
    </row>
    <row r="110" spans="1:19" ht="15.6" x14ac:dyDescent="0.25">
      <c r="A110" s="185"/>
      <c r="B110" s="25"/>
      <c r="C110" s="21" t="str">
        <f ca="1">+CONCATENATE(I110," ",G110)</f>
        <v>c) 0</v>
      </c>
      <c r="D110" s="22"/>
      <c r="G110" s="34">
        <f ca="1">IF(J108="FIN","",LOOKUP(I107,DATOS!A:A,DATOS!L:L))</f>
        <v>0</v>
      </c>
      <c r="I110" s="31" t="s">
        <v>51</v>
      </c>
      <c r="K110" s="16"/>
      <c r="L110" s="16"/>
      <c r="M110" s="16"/>
      <c r="N110" s="16"/>
      <c r="O110" s="16"/>
      <c r="P110" s="16"/>
      <c r="Q110" s="17" t="s">
        <v>2</v>
      </c>
      <c r="R110" s="16" t="str">
        <f>CONCATENATE(B110,Q110)</f>
        <v>C</v>
      </c>
      <c r="S110" s="16"/>
    </row>
    <row r="111" spans="1:19" ht="15.6" x14ac:dyDescent="0.25">
      <c r="A111" s="185"/>
      <c r="B111" s="25"/>
      <c r="C111" s="21" t="str">
        <f ca="1">+CONCATENATE(I111," ",G111)</f>
        <v>d) 0</v>
      </c>
      <c r="D111" s="22"/>
      <c r="G111" s="34">
        <f ca="1">IF(J108="FIN","",LOOKUP(I107,DATOS!A:A,DATOS!M:M))</f>
        <v>0</v>
      </c>
      <c r="I111" s="31" t="s">
        <v>43</v>
      </c>
      <c r="K111" s="16"/>
      <c r="L111" s="16"/>
      <c r="M111" s="16"/>
      <c r="N111" s="16"/>
      <c r="O111" s="16"/>
      <c r="P111" s="16"/>
      <c r="Q111" s="17" t="s">
        <v>3</v>
      </c>
      <c r="R111" s="16" t="str">
        <f>CONCATENATE(B111,Q111)</f>
        <v>D</v>
      </c>
      <c r="S111" s="16"/>
    </row>
    <row r="112" spans="1:19" ht="15.6" x14ac:dyDescent="0.25">
      <c r="A112" s="9"/>
      <c r="B112" s="26"/>
      <c r="C112" s="23"/>
      <c r="D112" s="24"/>
      <c r="J112" s="15"/>
    </row>
    <row r="113" spans="1:19" ht="15.6" x14ac:dyDescent="0.25">
      <c r="A113" s="9"/>
      <c r="B113" s="27"/>
      <c r="C113" s="19" t="str">
        <f ca="1">+CONCATENATE(K113,".- ",G113)</f>
        <v>19.- 0</v>
      </c>
      <c r="D113" s="20"/>
      <c r="E113" s="9"/>
      <c r="F113" s="9"/>
      <c r="G113" s="36">
        <f ca="1">IF(J114="FIN","",LOOKUP(I113,DATOS!A:A,DATOS!G:G))</f>
        <v>0</v>
      </c>
      <c r="H113" s="36">
        <f ca="1">IF(J114="FIN",0,LOOKUP(I113,DATOS!A:A,DATOS!N:N))</f>
        <v>0</v>
      </c>
      <c r="I113" s="31">
        <f>+I107+1</f>
        <v>360</v>
      </c>
      <c r="J113" s="56">
        <f>IF(LOOKUP(I113,DATOS!A:A,DATOS!C:C)=0,J107,(LOOKUP(I113,DATOS!A:A,DATOS!C:C)))</f>
        <v>6</v>
      </c>
      <c r="K113" s="18">
        <f>+K107+1</f>
        <v>19</v>
      </c>
      <c r="L113" s="16" t="s">
        <v>31</v>
      </c>
      <c r="M113" s="16" t="s">
        <v>32</v>
      </c>
      <c r="N113" s="16" t="s">
        <v>37</v>
      </c>
      <c r="O113" s="16" t="s">
        <v>33</v>
      </c>
      <c r="P113" s="16" t="s">
        <v>34</v>
      </c>
      <c r="Q113" s="16" t="s">
        <v>35</v>
      </c>
      <c r="R113" s="16" t="str">
        <f ca="1">CONCATENATE("X",H113)</f>
        <v>X0</v>
      </c>
      <c r="S113" s="16" t="s">
        <v>36</v>
      </c>
    </row>
    <row r="114" spans="1:19" ht="15.6" x14ac:dyDescent="0.25">
      <c r="A114" s="185">
        <f ca="1">IF($E$2="X",0,IF(K115&gt;2,H113,K115))</f>
        <v>0</v>
      </c>
      <c r="B114" s="25"/>
      <c r="C114" s="21" t="str">
        <f ca="1">+CONCATENATE(I114," ",G114)</f>
        <v>a) 0</v>
      </c>
      <c r="D114" s="22"/>
      <c r="G114" s="34">
        <f ca="1">IF(J114="FIN","",LOOKUP(I113,DATOS!A:A,DATOS!J:J))</f>
        <v>0</v>
      </c>
      <c r="I114" s="31" t="s">
        <v>53</v>
      </c>
      <c r="J114" s="37" t="str">
        <f>IF(J108="FIN","FIN",IF(J113=J107,"","FIN"))</f>
        <v/>
      </c>
      <c r="K114" s="16" t="s">
        <v>5</v>
      </c>
      <c r="L114" s="16">
        <f ca="1">IF(M114&gt;0,0,P114)</f>
        <v>0</v>
      </c>
      <c r="M114" s="16">
        <f ca="1">IF(P115&gt;0,1,0)</f>
        <v>0</v>
      </c>
      <c r="N114" s="16">
        <f ca="1">IF(M114=1,-1/COUNTA(Q114:Q117),0)</f>
        <v>0</v>
      </c>
      <c r="O114" s="16">
        <f>COUNTA(B114:B117)</f>
        <v>0</v>
      </c>
      <c r="P114" s="16">
        <f ca="1">COUNTIF(R114:R117,R113)</f>
        <v>0</v>
      </c>
      <c r="Q114" s="17" t="s">
        <v>0</v>
      </c>
      <c r="R114" s="16" t="str">
        <f>CONCATENATE(B114,Q114)</f>
        <v>A</v>
      </c>
      <c r="S114" s="16">
        <f ca="1">IF(P114&gt;0,P114+O114,O114*3)</f>
        <v>0</v>
      </c>
    </row>
    <row r="115" spans="1:19" ht="15.6" x14ac:dyDescent="0.25">
      <c r="A115" s="185"/>
      <c r="B115" s="25"/>
      <c r="C115" s="21" t="str">
        <f ca="1">+CONCATENATE(I115," ",G115)</f>
        <v>b) 0</v>
      </c>
      <c r="D115" s="22"/>
      <c r="G115" s="34">
        <f ca="1">IF(J114="FIN","",LOOKUP(I113,DATOS!A:A,DATOS!K:K))</f>
        <v>0</v>
      </c>
      <c r="I115" s="31" t="s">
        <v>52</v>
      </c>
      <c r="K115" s="16">
        <f ca="1">S114</f>
        <v>0</v>
      </c>
      <c r="L115" s="16"/>
      <c r="M115" s="16"/>
      <c r="N115" s="16"/>
      <c r="O115" s="16"/>
      <c r="P115" s="16">
        <f ca="1">O114-P114</f>
        <v>0</v>
      </c>
      <c r="Q115" s="17" t="s">
        <v>1</v>
      </c>
      <c r="R115" s="16" t="str">
        <f>CONCATENATE(B115,Q115)</f>
        <v>B</v>
      </c>
      <c r="S115" s="16"/>
    </row>
    <row r="116" spans="1:19" ht="15.6" x14ac:dyDescent="0.25">
      <c r="A116" s="185"/>
      <c r="B116" s="25"/>
      <c r="C116" s="21" t="str">
        <f ca="1">+CONCATENATE(I116," ",G116)</f>
        <v>c) 0</v>
      </c>
      <c r="D116" s="22"/>
      <c r="G116" s="34">
        <f ca="1">IF(J114="FIN","",LOOKUP(I113,DATOS!A:A,DATOS!L:L))</f>
        <v>0</v>
      </c>
      <c r="I116" s="31" t="s">
        <v>51</v>
      </c>
      <c r="K116" s="16"/>
      <c r="L116" s="16"/>
      <c r="M116" s="16"/>
      <c r="N116" s="16"/>
      <c r="O116" s="16"/>
      <c r="P116" s="16"/>
      <c r="Q116" s="17" t="s">
        <v>2</v>
      </c>
      <c r="R116" s="16" t="str">
        <f>CONCATENATE(B116,Q116)</f>
        <v>C</v>
      </c>
      <c r="S116" s="16"/>
    </row>
    <row r="117" spans="1:19" ht="15.6" x14ac:dyDescent="0.25">
      <c r="A117" s="185"/>
      <c r="B117" s="25"/>
      <c r="C117" s="21" t="str">
        <f ca="1">+CONCATENATE(I117," ",G117)</f>
        <v>d) 0</v>
      </c>
      <c r="D117" s="22"/>
      <c r="G117" s="34">
        <f ca="1">IF(J114="FIN","",LOOKUP(I113,DATOS!A:A,DATOS!M:M))</f>
        <v>0</v>
      </c>
      <c r="I117" s="31" t="s">
        <v>43</v>
      </c>
      <c r="K117" s="16"/>
      <c r="L117" s="16"/>
      <c r="M117" s="16"/>
      <c r="N117" s="16"/>
      <c r="O117" s="16"/>
      <c r="P117" s="16"/>
      <c r="Q117" s="17" t="s">
        <v>3</v>
      </c>
      <c r="R117" s="16" t="str">
        <f>CONCATENATE(B117,Q117)</f>
        <v>D</v>
      </c>
      <c r="S117" s="16"/>
    </row>
    <row r="118" spans="1:19" ht="15.6" x14ac:dyDescent="0.25">
      <c r="A118" s="9"/>
      <c r="B118" s="26"/>
      <c r="C118" s="23"/>
      <c r="D118" s="24"/>
      <c r="J118" s="15"/>
    </row>
    <row r="119" spans="1:19" ht="15.6" x14ac:dyDescent="0.25">
      <c r="A119" s="9"/>
      <c r="B119" s="27"/>
      <c r="C119" s="19" t="str">
        <f ca="1">+CONCATENATE(K119,".- ",G119)</f>
        <v>20.- 0</v>
      </c>
      <c r="D119" s="20"/>
      <c r="E119" s="9"/>
      <c r="F119" s="9"/>
      <c r="G119" s="36">
        <f ca="1">IF(J120="FIN","",LOOKUP(I119,DATOS!A:A,DATOS!G:G))</f>
        <v>0</v>
      </c>
      <c r="H119" s="36">
        <f ca="1">IF(J120="FIN",0,LOOKUP(I119,DATOS!A:A,DATOS!N:N))</f>
        <v>0</v>
      </c>
      <c r="I119" s="31">
        <f>+I113+1</f>
        <v>361</v>
      </c>
      <c r="J119" s="56">
        <f>IF(LOOKUP(I119,DATOS!A:A,DATOS!C:C)=0,J113,(LOOKUP(I119,DATOS!A:A,DATOS!C:C)))</f>
        <v>6</v>
      </c>
      <c r="K119" s="18">
        <f>+K113+1</f>
        <v>20</v>
      </c>
      <c r="L119" s="16" t="s">
        <v>31</v>
      </c>
      <c r="M119" s="16" t="s">
        <v>32</v>
      </c>
      <c r="N119" s="16" t="s">
        <v>37</v>
      </c>
      <c r="O119" s="16" t="s">
        <v>33</v>
      </c>
      <c r="P119" s="16" t="s">
        <v>34</v>
      </c>
      <c r="Q119" s="16" t="s">
        <v>35</v>
      </c>
      <c r="R119" s="16" t="str">
        <f ca="1">CONCATENATE("X",H119)</f>
        <v>X0</v>
      </c>
      <c r="S119" s="16" t="s">
        <v>36</v>
      </c>
    </row>
    <row r="120" spans="1:19" ht="15.6" x14ac:dyDescent="0.25">
      <c r="A120" s="185">
        <f ca="1">IF($E$2="X",0,IF(K121&gt;2,H119,K121))</f>
        <v>0</v>
      </c>
      <c r="B120" s="25"/>
      <c r="C120" s="21" t="str">
        <f ca="1">+CONCATENATE(I120," ",G120)</f>
        <v>a) 0</v>
      </c>
      <c r="D120" s="22"/>
      <c r="G120" s="34">
        <f ca="1">IF(J120="FIN","",LOOKUP(I119,DATOS!A:A,DATOS!J:J))</f>
        <v>0</v>
      </c>
      <c r="I120" s="31" t="s">
        <v>53</v>
      </c>
      <c r="J120" s="37" t="str">
        <f>IF(J114="FIN","FIN",IF(J119=J113,"","FIN"))</f>
        <v/>
      </c>
      <c r="K120" s="16" t="s">
        <v>5</v>
      </c>
      <c r="L120" s="16">
        <f ca="1">IF(M120&gt;0,0,P120)</f>
        <v>0</v>
      </c>
      <c r="M120" s="16">
        <f ca="1">IF(P121&gt;0,1,0)</f>
        <v>0</v>
      </c>
      <c r="N120" s="16">
        <f ca="1">IF(M120=1,-1/COUNTA(Q120:Q123),0)</f>
        <v>0</v>
      </c>
      <c r="O120" s="16">
        <f>COUNTA(B120:B123)</f>
        <v>0</v>
      </c>
      <c r="P120" s="16">
        <f ca="1">COUNTIF(R120:R123,R119)</f>
        <v>0</v>
      </c>
      <c r="Q120" s="17" t="s">
        <v>0</v>
      </c>
      <c r="R120" s="16" t="str">
        <f>CONCATENATE(B120,Q120)</f>
        <v>A</v>
      </c>
      <c r="S120" s="16">
        <f ca="1">IF(P120&gt;0,P120+O120,O120*3)</f>
        <v>0</v>
      </c>
    </row>
    <row r="121" spans="1:19" ht="15.6" x14ac:dyDescent="0.25">
      <c r="A121" s="185"/>
      <c r="B121" s="25"/>
      <c r="C121" s="21" t="str">
        <f ca="1">+CONCATENATE(I121," ",G121)</f>
        <v>b) 0</v>
      </c>
      <c r="D121" s="22"/>
      <c r="G121" s="34">
        <f ca="1">IF(J120="FIN","",LOOKUP(I119,DATOS!A:A,DATOS!K:K))</f>
        <v>0</v>
      </c>
      <c r="I121" s="31" t="s">
        <v>52</v>
      </c>
      <c r="K121" s="16">
        <f ca="1">S120</f>
        <v>0</v>
      </c>
      <c r="L121" s="16"/>
      <c r="M121" s="16"/>
      <c r="N121" s="16"/>
      <c r="O121" s="16"/>
      <c r="P121" s="16">
        <f ca="1">O120-P120</f>
        <v>0</v>
      </c>
      <c r="Q121" s="17" t="s">
        <v>1</v>
      </c>
      <c r="R121" s="16" t="str">
        <f>CONCATENATE(B121,Q121)</f>
        <v>B</v>
      </c>
      <c r="S121" s="16"/>
    </row>
    <row r="122" spans="1:19" ht="15.6" x14ac:dyDescent="0.25">
      <c r="A122" s="185"/>
      <c r="B122" s="25"/>
      <c r="C122" s="21" t="str">
        <f ca="1">+CONCATENATE(I122," ",G122)</f>
        <v>c) 0</v>
      </c>
      <c r="D122" s="22"/>
      <c r="G122" s="34">
        <f ca="1">IF(J120="FIN","",LOOKUP(I119,DATOS!A:A,DATOS!L:L))</f>
        <v>0</v>
      </c>
      <c r="I122" s="31" t="s">
        <v>51</v>
      </c>
      <c r="K122" s="16"/>
      <c r="L122" s="16"/>
      <c r="M122" s="16"/>
      <c r="N122" s="16"/>
      <c r="O122" s="16"/>
      <c r="P122" s="16"/>
      <c r="Q122" s="17" t="s">
        <v>2</v>
      </c>
      <c r="R122" s="16" t="str">
        <f>CONCATENATE(B122,Q122)</f>
        <v>C</v>
      </c>
      <c r="S122" s="16"/>
    </row>
    <row r="123" spans="1:19" ht="15.6" x14ac:dyDescent="0.25">
      <c r="A123" s="185"/>
      <c r="B123" s="25"/>
      <c r="C123" s="21" t="str">
        <f ca="1">+CONCATENATE(I123," ",G123)</f>
        <v>d) 0</v>
      </c>
      <c r="D123" s="22"/>
      <c r="G123" s="34">
        <f ca="1">IF(J120="FIN","",LOOKUP(I119,DATOS!A:A,DATOS!M:M))</f>
        <v>0</v>
      </c>
      <c r="I123" s="31" t="s">
        <v>43</v>
      </c>
      <c r="K123" s="16"/>
      <c r="L123" s="16"/>
      <c r="M123" s="16"/>
      <c r="N123" s="16"/>
      <c r="O123" s="16"/>
      <c r="P123" s="16"/>
      <c r="Q123" s="17" t="s">
        <v>3</v>
      </c>
      <c r="R123" s="16" t="str">
        <f>CONCATENATE(B123,Q123)</f>
        <v>D</v>
      </c>
      <c r="S123" s="16"/>
    </row>
    <row r="124" spans="1:19" ht="15.6" x14ac:dyDescent="0.25">
      <c r="A124" s="9"/>
      <c r="B124" s="26"/>
      <c r="C124" s="23"/>
      <c r="D124" s="24"/>
      <c r="J124" s="15"/>
    </row>
    <row r="125" spans="1:19" ht="15.6" x14ac:dyDescent="0.25">
      <c r="A125" s="9"/>
      <c r="B125" s="27"/>
      <c r="C125" s="19" t="str">
        <f ca="1">+CONCATENATE(K125,".- ",G125)</f>
        <v>21.- 0</v>
      </c>
      <c r="D125" s="20"/>
      <c r="E125" s="9"/>
      <c r="F125" s="9"/>
      <c r="G125" s="36">
        <f ca="1">IF(J126="FIN","",LOOKUP(I125,DATOS!A:A,DATOS!G:G))</f>
        <v>0</v>
      </c>
      <c r="H125" s="36">
        <f ca="1">IF(J126="FIN",0,LOOKUP(I125,DATOS!A:A,DATOS!N:N))</f>
        <v>0</v>
      </c>
      <c r="I125" s="31">
        <f>+I119+1</f>
        <v>362</v>
      </c>
      <c r="J125" s="56">
        <f>IF(LOOKUP(I125,DATOS!A:A,DATOS!C:C)=0,J119,(LOOKUP(I125,DATOS!A:A,DATOS!C:C)))</f>
        <v>6</v>
      </c>
      <c r="K125" s="18">
        <f>+K119+1</f>
        <v>21</v>
      </c>
      <c r="L125" s="16" t="s">
        <v>31</v>
      </c>
      <c r="M125" s="16" t="s">
        <v>32</v>
      </c>
      <c r="N125" s="16" t="s">
        <v>37</v>
      </c>
      <c r="O125" s="16" t="s">
        <v>33</v>
      </c>
      <c r="P125" s="16" t="s">
        <v>34</v>
      </c>
      <c r="Q125" s="16" t="s">
        <v>35</v>
      </c>
      <c r="R125" s="16" t="str">
        <f ca="1">CONCATENATE("X",H125)</f>
        <v>X0</v>
      </c>
      <c r="S125" s="16" t="s">
        <v>36</v>
      </c>
    </row>
    <row r="126" spans="1:19" ht="15.6" x14ac:dyDescent="0.25">
      <c r="A126" s="185">
        <f ca="1">IF($E$2="X",0,IF(K127&gt;2,H125,K127))</f>
        <v>0</v>
      </c>
      <c r="B126" s="25"/>
      <c r="C126" s="21" t="str">
        <f ca="1">+CONCATENATE(I126," ",G126)</f>
        <v>a) 0</v>
      </c>
      <c r="D126" s="22"/>
      <c r="G126" s="34">
        <f ca="1">IF(J126="FIN","",LOOKUP(I125,DATOS!A:A,DATOS!J:J))</f>
        <v>0</v>
      </c>
      <c r="I126" s="31" t="s">
        <v>53</v>
      </c>
      <c r="J126" s="37" t="str">
        <f>IF(J120="FIN","FIN",IF(J125=J119,"","FIN"))</f>
        <v/>
      </c>
      <c r="K126" s="16" t="s">
        <v>5</v>
      </c>
      <c r="L126" s="16">
        <f ca="1">IF(M126&gt;0,0,P126)</f>
        <v>0</v>
      </c>
      <c r="M126" s="16">
        <f ca="1">IF(P127&gt;0,1,0)</f>
        <v>0</v>
      </c>
      <c r="N126" s="16">
        <f ca="1">IF(M126=1,-1/COUNTA(Q126:Q129),0)</f>
        <v>0</v>
      </c>
      <c r="O126" s="16">
        <f>COUNTA(B126:B129)</f>
        <v>0</v>
      </c>
      <c r="P126" s="16">
        <f ca="1">COUNTIF(R126:R129,R125)</f>
        <v>0</v>
      </c>
      <c r="Q126" s="17" t="s">
        <v>0</v>
      </c>
      <c r="R126" s="16" t="str">
        <f>CONCATENATE(B126,Q126)</f>
        <v>A</v>
      </c>
      <c r="S126" s="16">
        <f ca="1">IF(P126&gt;0,P126+O126,O126*3)</f>
        <v>0</v>
      </c>
    </row>
    <row r="127" spans="1:19" ht="15.6" x14ac:dyDescent="0.25">
      <c r="A127" s="185"/>
      <c r="B127" s="25"/>
      <c r="C127" s="21" t="str">
        <f ca="1">+CONCATENATE(I127," ",G127)</f>
        <v>b) 0</v>
      </c>
      <c r="D127" s="22"/>
      <c r="G127" s="34">
        <f ca="1">IF(J126="FIN","",LOOKUP(I125,DATOS!A:A,DATOS!K:K))</f>
        <v>0</v>
      </c>
      <c r="I127" s="31" t="s">
        <v>52</v>
      </c>
      <c r="K127" s="16">
        <f ca="1">S126</f>
        <v>0</v>
      </c>
      <c r="L127" s="16"/>
      <c r="M127" s="16"/>
      <c r="N127" s="16"/>
      <c r="O127" s="16"/>
      <c r="P127" s="16">
        <f ca="1">O126-P126</f>
        <v>0</v>
      </c>
      <c r="Q127" s="17" t="s">
        <v>1</v>
      </c>
      <c r="R127" s="16" t="str">
        <f>CONCATENATE(B127,Q127)</f>
        <v>B</v>
      </c>
      <c r="S127" s="16"/>
    </row>
    <row r="128" spans="1:19" ht="15.6" x14ac:dyDescent="0.25">
      <c r="A128" s="185"/>
      <c r="B128" s="25"/>
      <c r="C128" s="21" t="str">
        <f ca="1">+CONCATENATE(I128," ",G128)</f>
        <v>c) 0</v>
      </c>
      <c r="D128" s="22"/>
      <c r="G128" s="34">
        <f ca="1">IF(J126="FIN","",LOOKUP(I125,DATOS!A:A,DATOS!L:L))</f>
        <v>0</v>
      </c>
      <c r="I128" s="31" t="s">
        <v>51</v>
      </c>
      <c r="K128" s="16"/>
      <c r="L128" s="16"/>
      <c r="M128" s="16"/>
      <c r="N128" s="16"/>
      <c r="O128" s="16"/>
      <c r="P128" s="16"/>
      <c r="Q128" s="17" t="s">
        <v>2</v>
      </c>
      <c r="R128" s="16" t="str">
        <f>CONCATENATE(B128,Q128)</f>
        <v>C</v>
      </c>
      <c r="S128" s="16"/>
    </row>
    <row r="129" spans="1:19" ht="15.6" x14ac:dyDescent="0.25">
      <c r="A129" s="185"/>
      <c r="B129" s="25"/>
      <c r="C129" s="21" t="str">
        <f ca="1">+CONCATENATE(I129," ",G129)</f>
        <v>d) 0</v>
      </c>
      <c r="D129" s="22"/>
      <c r="G129" s="34">
        <f ca="1">IF(J126="FIN","",LOOKUP(I125,DATOS!A:A,DATOS!M:M))</f>
        <v>0</v>
      </c>
      <c r="I129" s="31" t="s">
        <v>43</v>
      </c>
      <c r="K129" s="16"/>
      <c r="L129" s="16"/>
      <c r="M129" s="16"/>
      <c r="N129" s="16"/>
      <c r="O129" s="16"/>
      <c r="P129" s="16"/>
      <c r="Q129" s="17" t="s">
        <v>3</v>
      </c>
      <c r="R129" s="16" t="str">
        <f>CONCATENATE(B129,Q129)</f>
        <v>D</v>
      </c>
      <c r="S129" s="16"/>
    </row>
    <row r="130" spans="1:19" ht="15.6" x14ac:dyDescent="0.25">
      <c r="A130" s="9"/>
      <c r="B130" s="26"/>
      <c r="C130" s="23"/>
      <c r="D130" s="24"/>
      <c r="J130" s="15"/>
    </row>
    <row r="131" spans="1:19" ht="15.6" x14ac:dyDescent="0.25">
      <c r="A131" s="9"/>
      <c r="B131" s="27"/>
      <c r="C131" s="19" t="str">
        <f ca="1">+CONCATENATE(K131,".- ",G131)</f>
        <v>22.- 0</v>
      </c>
      <c r="D131" s="20"/>
      <c r="E131" s="9"/>
      <c r="F131" s="9"/>
      <c r="G131" s="36">
        <f ca="1">IF(J132="FIN","",LOOKUP(I131,DATOS!A:A,DATOS!G:G))</f>
        <v>0</v>
      </c>
      <c r="H131" s="36">
        <f ca="1">IF(J132="FIN",0,LOOKUP(I131,DATOS!A:A,DATOS!N:N))</f>
        <v>0</v>
      </c>
      <c r="I131" s="31">
        <f>+I125+1</f>
        <v>363</v>
      </c>
      <c r="J131" s="56">
        <f>IF(LOOKUP(I131,DATOS!A:A,DATOS!C:C)=0,J125,(LOOKUP(I131,DATOS!A:A,DATOS!C:C)))</f>
        <v>6</v>
      </c>
      <c r="K131" s="18">
        <f>+K125+1</f>
        <v>22</v>
      </c>
      <c r="L131" s="16" t="s">
        <v>31</v>
      </c>
      <c r="M131" s="16" t="s">
        <v>32</v>
      </c>
      <c r="N131" s="16" t="s">
        <v>37</v>
      </c>
      <c r="O131" s="16" t="s">
        <v>33</v>
      </c>
      <c r="P131" s="16" t="s">
        <v>34</v>
      </c>
      <c r="Q131" s="16" t="s">
        <v>35</v>
      </c>
      <c r="R131" s="16" t="str">
        <f ca="1">CONCATENATE("X",H131)</f>
        <v>X0</v>
      </c>
      <c r="S131" s="16" t="s">
        <v>36</v>
      </c>
    </row>
    <row r="132" spans="1:19" ht="15.6" x14ac:dyDescent="0.25">
      <c r="A132" s="185">
        <f ca="1">IF($E$2="X",0,IF(K133&gt;2,H131,K133))</f>
        <v>0</v>
      </c>
      <c r="B132" s="25"/>
      <c r="C132" s="21" t="str">
        <f ca="1">+CONCATENATE(I132," ",G132)</f>
        <v>a) 0</v>
      </c>
      <c r="D132" s="22"/>
      <c r="G132" s="34">
        <f ca="1">IF(J132="FIN","",LOOKUP(I131,DATOS!A:A,DATOS!J:J))</f>
        <v>0</v>
      </c>
      <c r="I132" s="31" t="s">
        <v>53</v>
      </c>
      <c r="J132" s="37" t="str">
        <f>IF(J126="FIN","FIN",IF(J131=J125,"","FIN"))</f>
        <v/>
      </c>
      <c r="K132" s="16" t="s">
        <v>5</v>
      </c>
      <c r="L132" s="16">
        <f ca="1">IF(M132&gt;0,0,P132)</f>
        <v>0</v>
      </c>
      <c r="M132" s="16">
        <f ca="1">IF(P133&gt;0,1,0)</f>
        <v>0</v>
      </c>
      <c r="N132" s="16">
        <f ca="1">IF(M132=1,-1/COUNTA(Q132:Q135),0)</f>
        <v>0</v>
      </c>
      <c r="O132" s="16">
        <f>COUNTA(B132:B135)</f>
        <v>0</v>
      </c>
      <c r="P132" s="16">
        <f ca="1">COUNTIF(R132:R135,R131)</f>
        <v>0</v>
      </c>
      <c r="Q132" s="17" t="s">
        <v>0</v>
      </c>
      <c r="R132" s="16" t="str">
        <f>CONCATENATE(B132,Q132)</f>
        <v>A</v>
      </c>
      <c r="S132" s="16">
        <f ca="1">IF(P132&gt;0,P132+O132,O132*3)</f>
        <v>0</v>
      </c>
    </row>
    <row r="133" spans="1:19" ht="15.6" x14ac:dyDescent="0.25">
      <c r="A133" s="185"/>
      <c r="B133" s="25"/>
      <c r="C133" s="21" t="str">
        <f ca="1">+CONCATENATE(I133," ",G133)</f>
        <v>b) 0</v>
      </c>
      <c r="D133" s="22"/>
      <c r="G133" s="34">
        <f ca="1">IF(J132="FIN","",LOOKUP(I131,DATOS!A:A,DATOS!K:K))</f>
        <v>0</v>
      </c>
      <c r="I133" s="31" t="s">
        <v>52</v>
      </c>
      <c r="K133" s="16">
        <f ca="1">S132</f>
        <v>0</v>
      </c>
      <c r="L133" s="16"/>
      <c r="M133" s="16"/>
      <c r="N133" s="16"/>
      <c r="O133" s="16"/>
      <c r="P133" s="16">
        <f ca="1">O132-P132</f>
        <v>0</v>
      </c>
      <c r="Q133" s="17" t="s">
        <v>1</v>
      </c>
      <c r="R133" s="16" t="str">
        <f>CONCATENATE(B133,Q133)</f>
        <v>B</v>
      </c>
      <c r="S133" s="16"/>
    </row>
    <row r="134" spans="1:19" ht="15.6" x14ac:dyDescent="0.25">
      <c r="A134" s="185"/>
      <c r="B134" s="25"/>
      <c r="C134" s="21" t="str">
        <f ca="1">+CONCATENATE(I134," ",G134)</f>
        <v>c) 0</v>
      </c>
      <c r="D134" s="22"/>
      <c r="G134" s="34">
        <f ca="1">IF(J132="FIN","",LOOKUP(I131,DATOS!A:A,DATOS!L:L))</f>
        <v>0</v>
      </c>
      <c r="I134" s="31" t="s">
        <v>51</v>
      </c>
      <c r="K134" s="16"/>
      <c r="L134" s="16"/>
      <c r="M134" s="16"/>
      <c r="N134" s="16"/>
      <c r="O134" s="16"/>
      <c r="P134" s="16"/>
      <c r="Q134" s="17" t="s">
        <v>2</v>
      </c>
      <c r="R134" s="16" t="str">
        <f>CONCATENATE(B134,Q134)</f>
        <v>C</v>
      </c>
      <c r="S134" s="16"/>
    </row>
    <row r="135" spans="1:19" ht="15.6" x14ac:dyDescent="0.25">
      <c r="A135" s="185"/>
      <c r="B135" s="25"/>
      <c r="C135" s="21" t="str">
        <f ca="1">+CONCATENATE(I135," ",G135)</f>
        <v>d) 0</v>
      </c>
      <c r="D135" s="22"/>
      <c r="G135" s="34">
        <f ca="1">IF(J132="FIN","",LOOKUP(I131,DATOS!A:A,DATOS!M:M))</f>
        <v>0</v>
      </c>
      <c r="I135" s="31" t="s">
        <v>43</v>
      </c>
      <c r="K135" s="16"/>
      <c r="L135" s="16"/>
      <c r="M135" s="16"/>
      <c r="N135" s="16"/>
      <c r="O135" s="16"/>
      <c r="P135" s="16"/>
      <c r="Q135" s="17" t="s">
        <v>3</v>
      </c>
      <c r="R135" s="16" t="str">
        <f>CONCATENATE(B135,Q135)</f>
        <v>D</v>
      </c>
      <c r="S135" s="16"/>
    </row>
    <row r="136" spans="1:19" ht="15.6" x14ac:dyDescent="0.25">
      <c r="A136" s="9"/>
      <c r="B136" s="26"/>
      <c r="C136" s="23"/>
      <c r="D136" s="24"/>
      <c r="J136" s="15"/>
    </row>
    <row r="137" spans="1:19" ht="15.6" x14ac:dyDescent="0.25">
      <c r="A137" s="9"/>
      <c r="B137" s="27"/>
      <c r="C137" s="19" t="str">
        <f ca="1">+CONCATENATE(K137,".- ",G137)</f>
        <v>23.- 0</v>
      </c>
      <c r="D137" s="20"/>
      <c r="E137" s="9"/>
      <c r="F137" s="9"/>
      <c r="G137" s="36">
        <f ca="1">IF(J138="FIN","",LOOKUP(I137,DATOS!A:A,DATOS!G:G))</f>
        <v>0</v>
      </c>
      <c r="H137" s="36">
        <f ca="1">IF(J138="FIN",0,LOOKUP(I137,DATOS!A:A,DATOS!N:N))</f>
        <v>0</v>
      </c>
      <c r="I137" s="31">
        <f>+I131+1</f>
        <v>364</v>
      </c>
      <c r="J137" s="56">
        <f>IF(LOOKUP(I137,DATOS!A:A,DATOS!C:C)=0,J131,(LOOKUP(I137,DATOS!A:A,DATOS!C:C)))</f>
        <v>6</v>
      </c>
      <c r="K137" s="18">
        <f>+K131+1</f>
        <v>23</v>
      </c>
      <c r="L137" s="16" t="s">
        <v>31</v>
      </c>
      <c r="M137" s="16" t="s">
        <v>32</v>
      </c>
      <c r="N137" s="16" t="s">
        <v>37</v>
      </c>
      <c r="O137" s="16" t="s">
        <v>33</v>
      </c>
      <c r="P137" s="16" t="s">
        <v>34</v>
      </c>
      <c r="Q137" s="16" t="s">
        <v>35</v>
      </c>
      <c r="R137" s="16" t="str">
        <f ca="1">CONCATENATE("X",H137)</f>
        <v>X0</v>
      </c>
      <c r="S137" s="16" t="s">
        <v>36</v>
      </c>
    </row>
    <row r="138" spans="1:19" ht="15.6" x14ac:dyDescent="0.25">
      <c r="A138" s="185">
        <f ca="1">IF($E$2="X",0,IF(K139&gt;2,H137,K139))</f>
        <v>0</v>
      </c>
      <c r="B138" s="25"/>
      <c r="C138" s="21" t="str">
        <f ca="1">+CONCATENATE(I138," ",G138)</f>
        <v>a) 0</v>
      </c>
      <c r="D138" s="22"/>
      <c r="G138" s="34">
        <f ca="1">IF(J138="FIN","",LOOKUP(I137,DATOS!A:A,DATOS!J:J))</f>
        <v>0</v>
      </c>
      <c r="I138" s="31" t="s">
        <v>53</v>
      </c>
      <c r="J138" s="37" t="str">
        <f>IF(J132="FIN","FIN",IF(J137=J131,"","FIN"))</f>
        <v/>
      </c>
      <c r="K138" s="16" t="s">
        <v>5</v>
      </c>
      <c r="L138" s="16">
        <f ca="1">IF(M138&gt;0,0,P138)</f>
        <v>0</v>
      </c>
      <c r="M138" s="16">
        <f ca="1">IF(P139&gt;0,1,0)</f>
        <v>0</v>
      </c>
      <c r="N138" s="16">
        <f ca="1">IF(M138=1,-1/COUNTA(Q138:Q141),0)</f>
        <v>0</v>
      </c>
      <c r="O138" s="16">
        <f>COUNTA(B138:B141)</f>
        <v>0</v>
      </c>
      <c r="P138" s="16">
        <f ca="1">COUNTIF(R138:R141,R137)</f>
        <v>0</v>
      </c>
      <c r="Q138" s="17" t="s">
        <v>0</v>
      </c>
      <c r="R138" s="16" t="str">
        <f>CONCATENATE(B138,Q138)</f>
        <v>A</v>
      </c>
      <c r="S138" s="16">
        <f ca="1">IF(P138&gt;0,P138+O138,O138*3)</f>
        <v>0</v>
      </c>
    </row>
    <row r="139" spans="1:19" ht="15.6" x14ac:dyDescent="0.25">
      <c r="A139" s="185"/>
      <c r="B139" s="25"/>
      <c r="C139" s="21" t="str">
        <f ca="1">+CONCATENATE(I139," ",G139)</f>
        <v>b) 0</v>
      </c>
      <c r="D139" s="22"/>
      <c r="G139" s="34">
        <f ca="1">IF(J138="FIN","",LOOKUP(I137,DATOS!A:A,DATOS!K:K))</f>
        <v>0</v>
      </c>
      <c r="I139" s="31" t="s">
        <v>52</v>
      </c>
      <c r="K139" s="16">
        <f ca="1">S138</f>
        <v>0</v>
      </c>
      <c r="L139" s="16"/>
      <c r="M139" s="16"/>
      <c r="N139" s="16"/>
      <c r="O139" s="16"/>
      <c r="P139" s="16">
        <f ca="1">O138-P138</f>
        <v>0</v>
      </c>
      <c r="Q139" s="17" t="s">
        <v>1</v>
      </c>
      <c r="R139" s="16" t="str">
        <f>CONCATENATE(B139,Q139)</f>
        <v>B</v>
      </c>
      <c r="S139" s="16"/>
    </row>
    <row r="140" spans="1:19" ht="15.6" x14ac:dyDescent="0.25">
      <c r="A140" s="185"/>
      <c r="B140" s="25"/>
      <c r="C140" s="21" t="str">
        <f ca="1">+CONCATENATE(I140," ",G140)</f>
        <v>c) 0</v>
      </c>
      <c r="D140" s="22"/>
      <c r="G140" s="34">
        <f ca="1">IF(J138="FIN","",LOOKUP(I137,DATOS!A:A,DATOS!L:L))</f>
        <v>0</v>
      </c>
      <c r="I140" s="31" t="s">
        <v>51</v>
      </c>
      <c r="K140" s="16"/>
      <c r="L140" s="16"/>
      <c r="M140" s="16"/>
      <c r="N140" s="16"/>
      <c r="O140" s="16"/>
      <c r="P140" s="16"/>
      <c r="Q140" s="17" t="s">
        <v>2</v>
      </c>
      <c r="R140" s="16" t="str">
        <f>CONCATENATE(B140,Q140)</f>
        <v>C</v>
      </c>
      <c r="S140" s="16"/>
    </row>
    <row r="141" spans="1:19" ht="15.6" x14ac:dyDescent="0.25">
      <c r="A141" s="185"/>
      <c r="B141" s="25"/>
      <c r="C141" s="21" t="str">
        <f ca="1">+CONCATENATE(I141," ",G141)</f>
        <v>d) 0</v>
      </c>
      <c r="D141" s="22"/>
      <c r="G141" s="34">
        <f ca="1">IF(J138="FIN","",LOOKUP(I137,DATOS!A:A,DATOS!M:M))</f>
        <v>0</v>
      </c>
      <c r="I141" s="31" t="s">
        <v>43</v>
      </c>
      <c r="K141" s="16"/>
      <c r="L141" s="16"/>
      <c r="M141" s="16"/>
      <c r="N141" s="16"/>
      <c r="O141" s="16"/>
      <c r="P141" s="16"/>
      <c r="Q141" s="17" t="s">
        <v>3</v>
      </c>
      <c r="R141" s="16" t="str">
        <f>CONCATENATE(B141,Q141)</f>
        <v>D</v>
      </c>
      <c r="S141" s="16"/>
    </row>
    <row r="142" spans="1:19" ht="15.6" x14ac:dyDescent="0.25">
      <c r="A142" s="9"/>
      <c r="B142" s="26"/>
      <c r="C142" s="23"/>
      <c r="D142" s="24"/>
      <c r="J142" s="15"/>
    </row>
    <row r="143" spans="1:19" ht="15.6" x14ac:dyDescent="0.25">
      <c r="A143" s="9"/>
      <c r="B143" s="27"/>
      <c r="C143" s="19" t="str">
        <f ca="1">+CONCATENATE(K143,".- ",G143)</f>
        <v>24.- 0</v>
      </c>
      <c r="D143" s="20"/>
      <c r="E143" s="9"/>
      <c r="F143" s="9"/>
      <c r="G143" s="36">
        <f ca="1">IF(J144="FIN","",LOOKUP(I143,DATOS!A:A,DATOS!G:G))</f>
        <v>0</v>
      </c>
      <c r="H143" s="36">
        <f ca="1">IF(J144="FIN",0,LOOKUP(I143,DATOS!A:A,DATOS!N:N))</f>
        <v>0</v>
      </c>
      <c r="I143" s="31">
        <f>+I137+1</f>
        <v>365</v>
      </c>
      <c r="J143" s="56">
        <f>IF(LOOKUP(I143,DATOS!A:A,DATOS!C:C)=0,J137,(LOOKUP(I143,DATOS!A:A,DATOS!C:C)))</f>
        <v>6</v>
      </c>
      <c r="K143" s="18">
        <f>+K137+1</f>
        <v>24</v>
      </c>
      <c r="L143" s="16" t="s">
        <v>31</v>
      </c>
      <c r="M143" s="16" t="s">
        <v>32</v>
      </c>
      <c r="N143" s="16" t="s">
        <v>37</v>
      </c>
      <c r="O143" s="16" t="s">
        <v>33</v>
      </c>
      <c r="P143" s="16" t="s">
        <v>34</v>
      </c>
      <c r="Q143" s="16" t="s">
        <v>35</v>
      </c>
      <c r="R143" s="16" t="str">
        <f ca="1">CONCATENATE("X",H143)</f>
        <v>X0</v>
      </c>
      <c r="S143" s="16" t="s">
        <v>36</v>
      </c>
    </row>
    <row r="144" spans="1:19" ht="15.6" x14ac:dyDescent="0.25">
      <c r="A144" s="185">
        <f ca="1">IF($E$2="X",0,IF(K145&gt;2,H143,K145))</f>
        <v>0</v>
      </c>
      <c r="B144" s="25"/>
      <c r="C144" s="21" t="str">
        <f ca="1">+CONCATENATE(I144," ",G144)</f>
        <v>a) 0</v>
      </c>
      <c r="D144" s="22"/>
      <c r="G144" s="34">
        <f ca="1">IF(J144="FIN","",LOOKUP(I143,DATOS!A:A,DATOS!J:J))</f>
        <v>0</v>
      </c>
      <c r="I144" s="31" t="s">
        <v>53</v>
      </c>
      <c r="J144" s="37" t="str">
        <f>IF(J138="FIN","FIN",IF(J143=J137,"","FIN"))</f>
        <v/>
      </c>
      <c r="K144" s="16" t="s">
        <v>5</v>
      </c>
      <c r="L144" s="16">
        <f ca="1">IF(M144&gt;0,0,P144)</f>
        <v>0</v>
      </c>
      <c r="M144" s="16">
        <f ca="1">IF(P145&gt;0,1,0)</f>
        <v>0</v>
      </c>
      <c r="N144" s="16">
        <f ca="1">IF(M144=1,-1/COUNTA(Q144:Q147),0)</f>
        <v>0</v>
      </c>
      <c r="O144" s="16">
        <f>COUNTA(B144:B147)</f>
        <v>0</v>
      </c>
      <c r="P144" s="16">
        <f ca="1">COUNTIF(R144:R147,R143)</f>
        <v>0</v>
      </c>
      <c r="Q144" s="17" t="s">
        <v>0</v>
      </c>
      <c r="R144" s="16" t="str">
        <f>CONCATENATE(B144,Q144)</f>
        <v>A</v>
      </c>
      <c r="S144" s="16">
        <f ca="1">IF(P144&gt;0,P144+O144,O144*3)</f>
        <v>0</v>
      </c>
    </row>
    <row r="145" spans="1:19" ht="15.6" x14ac:dyDescent="0.25">
      <c r="A145" s="185"/>
      <c r="B145" s="25"/>
      <c r="C145" s="21" t="str">
        <f ca="1">+CONCATENATE(I145," ",G145)</f>
        <v>b) 0</v>
      </c>
      <c r="D145" s="22"/>
      <c r="G145" s="34">
        <f ca="1">IF(J144="FIN","",LOOKUP(I143,DATOS!A:A,DATOS!K:K))</f>
        <v>0</v>
      </c>
      <c r="I145" s="31" t="s">
        <v>52</v>
      </c>
      <c r="K145" s="16">
        <f ca="1">S144</f>
        <v>0</v>
      </c>
      <c r="L145" s="16"/>
      <c r="M145" s="16"/>
      <c r="N145" s="16"/>
      <c r="O145" s="16"/>
      <c r="P145" s="16">
        <f ca="1">O144-P144</f>
        <v>0</v>
      </c>
      <c r="Q145" s="17" t="s">
        <v>1</v>
      </c>
      <c r="R145" s="16" t="str">
        <f>CONCATENATE(B145,Q145)</f>
        <v>B</v>
      </c>
      <c r="S145" s="16"/>
    </row>
    <row r="146" spans="1:19" ht="15.6" x14ac:dyDescent="0.25">
      <c r="A146" s="185"/>
      <c r="B146" s="25"/>
      <c r="C146" s="21" t="str">
        <f ca="1">+CONCATENATE(I146," ",G146)</f>
        <v>c) 0</v>
      </c>
      <c r="D146" s="22"/>
      <c r="G146" s="34">
        <f ca="1">IF(J144="FIN","",LOOKUP(I143,DATOS!A:A,DATOS!L:L))</f>
        <v>0</v>
      </c>
      <c r="I146" s="31" t="s">
        <v>51</v>
      </c>
      <c r="K146" s="16"/>
      <c r="L146" s="16"/>
      <c r="M146" s="16"/>
      <c r="N146" s="16"/>
      <c r="O146" s="16"/>
      <c r="P146" s="16"/>
      <c r="Q146" s="17" t="s">
        <v>2</v>
      </c>
      <c r="R146" s="16" t="str">
        <f>CONCATENATE(B146,Q146)</f>
        <v>C</v>
      </c>
      <c r="S146" s="16"/>
    </row>
    <row r="147" spans="1:19" ht="15.6" x14ac:dyDescent="0.25">
      <c r="A147" s="185"/>
      <c r="B147" s="25"/>
      <c r="C147" s="21" t="str">
        <f ca="1">+CONCATENATE(I147," ",G147)</f>
        <v>d) 0</v>
      </c>
      <c r="D147" s="22"/>
      <c r="G147" s="34">
        <f ca="1">IF(J144="FIN","",LOOKUP(I143,DATOS!A:A,DATOS!M:M))</f>
        <v>0</v>
      </c>
      <c r="I147" s="31" t="s">
        <v>43</v>
      </c>
      <c r="K147" s="16"/>
      <c r="L147" s="16"/>
      <c r="M147" s="16"/>
      <c r="N147" s="16"/>
      <c r="O147" s="16"/>
      <c r="P147" s="16"/>
      <c r="Q147" s="17" t="s">
        <v>3</v>
      </c>
      <c r="R147" s="16" t="str">
        <f>CONCATENATE(B147,Q147)</f>
        <v>D</v>
      </c>
      <c r="S147" s="16"/>
    </row>
    <row r="148" spans="1:19" ht="15.6" x14ac:dyDescent="0.25">
      <c r="A148" s="9"/>
      <c r="B148" s="26"/>
      <c r="C148" s="23"/>
      <c r="D148" s="24"/>
      <c r="J148" s="15"/>
    </row>
    <row r="149" spans="1:19" ht="15.6" x14ac:dyDescent="0.25">
      <c r="A149" s="9"/>
      <c r="B149" s="27"/>
      <c r="C149" s="19" t="str">
        <f ca="1">+CONCATENATE(K149,".- ",G149)</f>
        <v>25.- 0</v>
      </c>
      <c r="D149" s="20"/>
      <c r="E149" s="9"/>
      <c r="F149" s="9"/>
      <c r="G149" s="36">
        <f ca="1">IF(J150="FIN","",LOOKUP(I149,DATOS!A:A,DATOS!G:G))</f>
        <v>0</v>
      </c>
      <c r="H149" s="36">
        <f ca="1">IF(J150="FIN",0,LOOKUP(I149,DATOS!A:A,DATOS!N:N))</f>
        <v>0</v>
      </c>
      <c r="I149" s="31">
        <f>+I143+1</f>
        <v>366</v>
      </c>
      <c r="J149" s="56">
        <f>IF(LOOKUP(I149,DATOS!A:A,DATOS!C:C)=0,J143,(LOOKUP(I149,DATOS!A:A,DATOS!C:C)))</f>
        <v>6</v>
      </c>
      <c r="K149" s="18">
        <f>+K143+1</f>
        <v>25</v>
      </c>
      <c r="L149" s="16" t="s">
        <v>31</v>
      </c>
      <c r="M149" s="16" t="s">
        <v>32</v>
      </c>
      <c r="N149" s="16" t="s">
        <v>37</v>
      </c>
      <c r="O149" s="16" t="s">
        <v>33</v>
      </c>
      <c r="P149" s="16" t="s">
        <v>34</v>
      </c>
      <c r="Q149" s="16" t="s">
        <v>35</v>
      </c>
      <c r="R149" s="16" t="str">
        <f ca="1">CONCATENATE("X",H149)</f>
        <v>X0</v>
      </c>
      <c r="S149" s="16" t="s">
        <v>36</v>
      </c>
    </row>
    <row r="150" spans="1:19" ht="15.6" x14ac:dyDescent="0.25">
      <c r="A150" s="185">
        <f ca="1">IF($E$2="X",0,IF(K151&gt;2,H149,K151))</f>
        <v>0</v>
      </c>
      <c r="B150" s="25"/>
      <c r="C150" s="21" t="str">
        <f ca="1">+CONCATENATE(I150," ",G150)</f>
        <v>a) 0</v>
      </c>
      <c r="D150" s="22"/>
      <c r="G150" s="34">
        <f ca="1">IF(J150="FIN","",LOOKUP(I149,DATOS!A:A,DATOS!J:J))</f>
        <v>0</v>
      </c>
      <c r="I150" s="31" t="s">
        <v>53</v>
      </c>
      <c r="J150" s="37" t="str">
        <f>IF(J144="FIN","FIN",IF(J149=J143,"","FIN"))</f>
        <v/>
      </c>
      <c r="K150" s="16" t="s">
        <v>5</v>
      </c>
      <c r="L150" s="16">
        <f ca="1">IF(M150&gt;0,0,P150)</f>
        <v>0</v>
      </c>
      <c r="M150" s="16">
        <f ca="1">IF(P151&gt;0,1,0)</f>
        <v>0</v>
      </c>
      <c r="N150" s="16">
        <f ca="1">IF(M150=1,-1/COUNTA(Q150:Q153),0)</f>
        <v>0</v>
      </c>
      <c r="O150" s="16">
        <f>COUNTA(B150:B153)</f>
        <v>0</v>
      </c>
      <c r="P150" s="16">
        <f ca="1">COUNTIF(R150:R153,R149)</f>
        <v>0</v>
      </c>
      <c r="Q150" s="17" t="s">
        <v>0</v>
      </c>
      <c r="R150" s="16" t="str">
        <f>CONCATENATE(B150,Q150)</f>
        <v>A</v>
      </c>
      <c r="S150" s="16">
        <f ca="1">IF(P150&gt;0,P150+O150,O150*3)</f>
        <v>0</v>
      </c>
    </row>
    <row r="151" spans="1:19" ht="15.6" x14ac:dyDescent="0.25">
      <c r="A151" s="185"/>
      <c r="B151" s="25"/>
      <c r="C151" s="21" t="str">
        <f ca="1">+CONCATENATE(I151," ",G151)</f>
        <v>b) 0</v>
      </c>
      <c r="D151" s="22"/>
      <c r="G151" s="34">
        <f ca="1">IF(J150="FIN","",LOOKUP(I149,DATOS!A:A,DATOS!K:K))</f>
        <v>0</v>
      </c>
      <c r="I151" s="31" t="s">
        <v>52</v>
      </c>
      <c r="K151" s="16">
        <f ca="1">S150</f>
        <v>0</v>
      </c>
      <c r="L151" s="16"/>
      <c r="M151" s="16"/>
      <c r="N151" s="16"/>
      <c r="O151" s="16"/>
      <c r="P151" s="16">
        <f ca="1">O150-P150</f>
        <v>0</v>
      </c>
      <c r="Q151" s="17" t="s">
        <v>1</v>
      </c>
      <c r="R151" s="16" t="str">
        <f>CONCATENATE(B151,Q151)</f>
        <v>B</v>
      </c>
      <c r="S151" s="16"/>
    </row>
    <row r="152" spans="1:19" ht="15.6" x14ac:dyDescent="0.25">
      <c r="A152" s="185"/>
      <c r="B152" s="25"/>
      <c r="C152" s="21" t="str">
        <f ca="1">+CONCATENATE(I152," ",G152)</f>
        <v>c) 0</v>
      </c>
      <c r="D152" s="22"/>
      <c r="G152" s="34">
        <f ca="1">IF(J150="FIN","",LOOKUP(I149,DATOS!A:A,DATOS!L:L))</f>
        <v>0</v>
      </c>
      <c r="I152" s="31" t="s">
        <v>51</v>
      </c>
      <c r="K152" s="16"/>
      <c r="L152" s="16"/>
      <c r="M152" s="16"/>
      <c r="N152" s="16"/>
      <c r="O152" s="16"/>
      <c r="P152" s="16"/>
      <c r="Q152" s="17" t="s">
        <v>2</v>
      </c>
      <c r="R152" s="16" t="str">
        <f>CONCATENATE(B152,Q152)</f>
        <v>C</v>
      </c>
      <c r="S152" s="16"/>
    </row>
    <row r="153" spans="1:19" ht="15.6" x14ac:dyDescent="0.25">
      <c r="A153" s="185"/>
      <c r="B153" s="25"/>
      <c r="C153" s="21" t="str">
        <f ca="1">+CONCATENATE(I153," ",G153)</f>
        <v>d) 0</v>
      </c>
      <c r="D153" s="22"/>
      <c r="G153" s="34">
        <f ca="1">IF(J150="FIN","",LOOKUP(I149,DATOS!A:A,DATOS!M:M))</f>
        <v>0</v>
      </c>
      <c r="I153" s="31" t="s">
        <v>43</v>
      </c>
      <c r="K153" s="16"/>
      <c r="L153" s="16"/>
      <c r="M153" s="16"/>
      <c r="N153" s="16"/>
      <c r="O153" s="16"/>
      <c r="P153" s="16"/>
      <c r="Q153" s="17" t="s">
        <v>3</v>
      </c>
      <c r="R153" s="16" t="str">
        <f>CONCATENATE(B153,Q153)</f>
        <v>D</v>
      </c>
      <c r="S153" s="16"/>
    </row>
    <row r="154" spans="1:19" ht="15.6" x14ac:dyDescent="0.25">
      <c r="A154" s="9"/>
      <c r="B154" s="26"/>
      <c r="C154" s="23"/>
      <c r="D154" s="24"/>
      <c r="J154" s="15"/>
    </row>
    <row r="155" spans="1:19" ht="15.6" x14ac:dyDescent="0.25">
      <c r="A155" s="9"/>
      <c r="B155" s="27"/>
      <c r="C155" s="19" t="str">
        <f ca="1">+CONCATENATE(K155,".- ",G155)</f>
        <v>26.- 0</v>
      </c>
      <c r="D155" s="20"/>
      <c r="E155" s="9"/>
      <c r="F155" s="9"/>
      <c r="G155" s="36">
        <f ca="1">IF(J156="FIN","",LOOKUP(I155,DATOS!A:A,DATOS!G:G))</f>
        <v>0</v>
      </c>
      <c r="H155" s="36">
        <f ca="1">IF(J156="FIN",0,LOOKUP(I155,DATOS!A:A,DATOS!N:N))</f>
        <v>0</v>
      </c>
      <c r="I155" s="31">
        <f>+I149+1</f>
        <v>367</v>
      </c>
      <c r="J155" s="56">
        <f>IF(LOOKUP(I155,DATOS!A:A,DATOS!C:C)=0,J149,(LOOKUP(I155,DATOS!A:A,DATOS!C:C)))</f>
        <v>6</v>
      </c>
      <c r="K155" s="18">
        <f>+K149+1</f>
        <v>26</v>
      </c>
      <c r="L155" s="16" t="s">
        <v>31</v>
      </c>
      <c r="M155" s="16" t="s">
        <v>32</v>
      </c>
      <c r="N155" s="16" t="s">
        <v>37</v>
      </c>
      <c r="O155" s="16" t="s">
        <v>33</v>
      </c>
      <c r="P155" s="16" t="s">
        <v>34</v>
      </c>
      <c r="Q155" s="16" t="s">
        <v>35</v>
      </c>
      <c r="R155" s="16" t="str">
        <f ca="1">CONCATENATE("X",H155)</f>
        <v>X0</v>
      </c>
      <c r="S155" s="16" t="s">
        <v>36</v>
      </c>
    </row>
    <row r="156" spans="1:19" ht="15.6" x14ac:dyDescent="0.25">
      <c r="A156" s="185">
        <f ca="1">IF($E$2="X",0,IF(K157&gt;2,H155,K157))</f>
        <v>0</v>
      </c>
      <c r="B156" s="25"/>
      <c r="C156" s="21" t="str">
        <f ca="1">+CONCATENATE(I156," ",G156)</f>
        <v>a) 0</v>
      </c>
      <c r="D156" s="22"/>
      <c r="G156" s="34">
        <f ca="1">IF(J156="FIN","",LOOKUP(I155,DATOS!A:A,DATOS!J:J))</f>
        <v>0</v>
      </c>
      <c r="I156" s="31" t="s">
        <v>53</v>
      </c>
      <c r="J156" s="37" t="str">
        <f>IF(J150="FIN","FIN",IF(J155=J149,"","FIN"))</f>
        <v/>
      </c>
      <c r="K156" s="16" t="s">
        <v>5</v>
      </c>
      <c r="L156" s="16">
        <f ca="1">IF(M156&gt;0,0,P156)</f>
        <v>0</v>
      </c>
      <c r="M156" s="16">
        <f ca="1">IF(P157&gt;0,1,0)</f>
        <v>0</v>
      </c>
      <c r="N156" s="16">
        <f ca="1">IF(M156=1,-1/COUNTA(Q156:Q159),0)</f>
        <v>0</v>
      </c>
      <c r="O156" s="16">
        <f>COUNTA(B156:B159)</f>
        <v>0</v>
      </c>
      <c r="P156" s="16">
        <f ca="1">COUNTIF(R156:R159,R155)</f>
        <v>0</v>
      </c>
      <c r="Q156" s="17" t="s">
        <v>0</v>
      </c>
      <c r="R156" s="16" t="str">
        <f>CONCATENATE(B156,Q156)</f>
        <v>A</v>
      </c>
      <c r="S156" s="16">
        <f ca="1">IF(P156&gt;0,P156+O156,O156*3)</f>
        <v>0</v>
      </c>
    </row>
    <row r="157" spans="1:19" ht="15.6" x14ac:dyDescent="0.25">
      <c r="A157" s="185"/>
      <c r="B157" s="25"/>
      <c r="C157" s="21" t="str">
        <f ca="1">+CONCATENATE(I157," ",G157)</f>
        <v>b) 0</v>
      </c>
      <c r="D157" s="22"/>
      <c r="G157" s="34">
        <f ca="1">IF(J156="FIN","",LOOKUP(I155,DATOS!A:A,DATOS!K:K))</f>
        <v>0</v>
      </c>
      <c r="I157" s="31" t="s">
        <v>52</v>
      </c>
      <c r="K157" s="16">
        <f ca="1">S156</f>
        <v>0</v>
      </c>
      <c r="L157" s="16"/>
      <c r="M157" s="16"/>
      <c r="N157" s="16"/>
      <c r="O157" s="16"/>
      <c r="P157" s="16">
        <f ca="1">O156-P156</f>
        <v>0</v>
      </c>
      <c r="Q157" s="17" t="s">
        <v>1</v>
      </c>
      <c r="R157" s="16" t="str">
        <f>CONCATENATE(B157,Q157)</f>
        <v>B</v>
      </c>
      <c r="S157" s="16"/>
    </row>
    <row r="158" spans="1:19" ht="15.6" x14ac:dyDescent="0.25">
      <c r="A158" s="185"/>
      <c r="B158" s="25"/>
      <c r="C158" s="21" t="str">
        <f ca="1">+CONCATENATE(I158," ",G158)</f>
        <v>c) 0</v>
      </c>
      <c r="D158" s="22"/>
      <c r="G158" s="34">
        <f ca="1">IF(J156="FIN","",LOOKUP(I155,DATOS!A:A,DATOS!L:L))</f>
        <v>0</v>
      </c>
      <c r="I158" s="31" t="s">
        <v>51</v>
      </c>
      <c r="K158" s="16"/>
      <c r="L158" s="16"/>
      <c r="M158" s="16"/>
      <c r="N158" s="16"/>
      <c r="O158" s="16"/>
      <c r="P158" s="16"/>
      <c r="Q158" s="17" t="s">
        <v>2</v>
      </c>
      <c r="R158" s="16" t="str">
        <f>CONCATENATE(B158,Q158)</f>
        <v>C</v>
      </c>
      <c r="S158" s="16"/>
    </row>
    <row r="159" spans="1:19" ht="15.6" x14ac:dyDescent="0.25">
      <c r="A159" s="185"/>
      <c r="B159" s="25"/>
      <c r="C159" s="21" t="str">
        <f ca="1">+CONCATENATE(I159," ",G159)</f>
        <v>d) 0</v>
      </c>
      <c r="D159" s="22"/>
      <c r="G159" s="34">
        <f ca="1">IF(J156="FIN","",LOOKUP(I155,DATOS!A:A,DATOS!M:M))</f>
        <v>0</v>
      </c>
      <c r="I159" s="31" t="s">
        <v>43</v>
      </c>
      <c r="K159" s="16"/>
      <c r="L159" s="16"/>
      <c r="M159" s="16"/>
      <c r="N159" s="16"/>
      <c r="O159" s="16"/>
      <c r="P159" s="16"/>
      <c r="Q159" s="17" t="s">
        <v>3</v>
      </c>
      <c r="R159" s="16" t="str">
        <f>CONCATENATE(B159,Q159)</f>
        <v>D</v>
      </c>
      <c r="S159" s="16"/>
    </row>
    <row r="160" spans="1:19" ht="15.6" x14ac:dyDescent="0.25">
      <c r="A160" s="9"/>
      <c r="B160" s="26"/>
      <c r="C160" s="23"/>
      <c r="D160" s="24"/>
      <c r="J160" s="15"/>
    </row>
    <row r="161" spans="1:19" ht="15.6" x14ac:dyDescent="0.25">
      <c r="A161" s="9"/>
      <c r="B161" s="27"/>
      <c r="C161" s="19" t="str">
        <f ca="1">+CONCATENATE(K161,".- ",G161)</f>
        <v>27.- 0</v>
      </c>
      <c r="D161" s="20"/>
      <c r="E161" s="9"/>
      <c r="F161" s="9"/>
      <c r="G161" s="36">
        <f ca="1">IF(J162="FIN","",LOOKUP(I161,DATOS!A:A,DATOS!G:G))</f>
        <v>0</v>
      </c>
      <c r="H161" s="36">
        <f ca="1">IF(J162="FIN",0,LOOKUP(I161,DATOS!A:A,DATOS!N:N))</f>
        <v>0</v>
      </c>
      <c r="I161" s="31">
        <f>+I155+1</f>
        <v>368</v>
      </c>
      <c r="J161" s="56">
        <f>IF(LOOKUP(I161,DATOS!A:A,DATOS!C:C)=0,J155,(LOOKUP(I161,DATOS!A:A,DATOS!C:C)))</f>
        <v>6</v>
      </c>
      <c r="K161" s="18">
        <f>+K155+1</f>
        <v>27</v>
      </c>
      <c r="L161" s="16" t="s">
        <v>31</v>
      </c>
      <c r="M161" s="16" t="s">
        <v>32</v>
      </c>
      <c r="N161" s="16" t="s">
        <v>37</v>
      </c>
      <c r="O161" s="16" t="s">
        <v>33</v>
      </c>
      <c r="P161" s="16" t="s">
        <v>34</v>
      </c>
      <c r="Q161" s="16" t="s">
        <v>35</v>
      </c>
      <c r="R161" s="16" t="str">
        <f ca="1">CONCATENATE("X",H161)</f>
        <v>X0</v>
      </c>
      <c r="S161" s="16" t="s">
        <v>36</v>
      </c>
    </row>
    <row r="162" spans="1:19" ht="15.6" x14ac:dyDescent="0.25">
      <c r="A162" s="185">
        <f ca="1">IF($E$2="X",0,IF(K163&gt;2,H161,K163))</f>
        <v>0</v>
      </c>
      <c r="B162" s="25"/>
      <c r="C162" s="21" t="str">
        <f ca="1">+CONCATENATE(I162," ",G162)</f>
        <v>a) 0</v>
      </c>
      <c r="D162" s="22"/>
      <c r="G162" s="34">
        <f ca="1">IF(J162="FIN","",LOOKUP(I161,DATOS!A:A,DATOS!J:J))</f>
        <v>0</v>
      </c>
      <c r="I162" s="31" t="s">
        <v>53</v>
      </c>
      <c r="J162" s="37" t="str">
        <f>IF(J156="FIN","FIN",IF(J161=J155,"","FIN"))</f>
        <v/>
      </c>
      <c r="K162" s="16" t="s">
        <v>5</v>
      </c>
      <c r="L162" s="16">
        <f ca="1">IF(M162&gt;0,0,P162)</f>
        <v>0</v>
      </c>
      <c r="M162" s="16">
        <f ca="1">IF(P163&gt;0,1,0)</f>
        <v>0</v>
      </c>
      <c r="N162" s="16">
        <f ca="1">IF(M162=1,-1/COUNTA(Q162:Q165),0)</f>
        <v>0</v>
      </c>
      <c r="O162" s="16">
        <f>COUNTA(B162:B165)</f>
        <v>0</v>
      </c>
      <c r="P162" s="16">
        <f ca="1">COUNTIF(R162:R165,R161)</f>
        <v>0</v>
      </c>
      <c r="Q162" s="17" t="s">
        <v>0</v>
      </c>
      <c r="R162" s="16" t="str">
        <f>CONCATENATE(B162,Q162)</f>
        <v>A</v>
      </c>
      <c r="S162" s="16">
        <f ca="1">IF(P162&gt;0,P162+O162,O162*3)</f>
        <v>0</v>
      </c>
    </row>
    <row r="163" spans="1:19" ht="15.6" x14ac:dyDescent="0.25">
      <c r="A163" s="185"/>
      <c r="B163" s="25"/>
      <c r="C163" s="21" t="str">
        <f ca="1">+CONCATENATE(I163," ",G163)</f>
        <v>b) 0</v>
      </c>
      <c r="D163" s="22"/>
      <c r="G163" s="34">
        <f ca="1">IF(J162="FIN","",LOOKUP(I161,DATOS!A:A,DATOS!K:K))</f>
        <v>0</v>
      </c>
      <c r="I163" s="31" t="s">
        <v>52</v>
      </c>
      <c r="K163" s="16">
        <f ca="1">S162</f>
        <v>0</v>
      </c>
      <c r="L163" s="16"/>
      <c r="M163" s="16"/>
      <c r="N163" s="16"/>
      <c r="O163" s="16"/>
      <c r="P163" s="16">
        <f ca="1">O162-P162</f>
        <v>0</v>
      </c>
      <c r="Q163" s="17" t="s">
        <v>1</v>
      </c>
      <c r="R163" s="16" t="str">
        <f>CONCATENATE(B163,Q163)</f>
        <v>B</v>
      </c>
      <c r="S163" s="16"/>
    </row>
    <row r="164" spans="1:19" ht="15.6" x14ac:dyDescent="0.25">
      <c r="A164" s="185"/>
      <c r="B164" s="25"/>
      <c r="C164" s="21" t="str">
        <f ca="1">+CONCATENATE(I164," ",G164)</f>
        <v>c) 0</v>
      </c>
      <c r="D164" s="22"/>
      <c r="G164" s="34">
        <f ca="1">IF(J162="FIN","",LOOKUP(I161,DATOS!A:A,DATOS!L:L))</f>
        <v>0</v>
      </c>
      <c r="I164" s="31" t="s">
        <v>51</v>
      </c>
      <c r="K164" s="16"/>
      <c r="L164" s="16"/>
      <c r="M164" s="16"/>
      <c r="N164" s="16"/>
      <c r="O164" s="16"/>
      <c r="P164" s="16"/>
      <c r="Q164" s="17" t="s">
        <v>2</v>
      </c>
      <c r="R164" s="16" t="str">
        <f>CONCATENATE(B164,Q164)</f>
        <v>C</v>
      </c>
      <c r="S164" s="16"/>
    </row>
    <row r="165" spans="1:19" ht="15.6" x14ac:dyDescent="0.25">
      <c r="A165" s="185"/>
      <c r="B165" s="25"/>
      <c r="C165" s="21" t="str">
        <f ca="1">+CONCATENATE(I165," ",G165)</f>
        <v>d) 0</v>
      </c>
      <c r="D165" s="22"/>
      <c r="G165" s="34">
        <f ca="1">IF(J162="FIN","",LOOKUP(I161,DATOS!A:A,DATOS!M:M))</f>
        <v>0</v>
      </c>
      <c r="I165" s="31" t="s">
        <v>43</v>
      </c>
      <c r="K165" s="16"/>
      <c r="L165" s="16"/>
      <c r="M165" s="16"/>
      <c r="N165" s="16"/>
      <c r="O165" s="16"/>
      <c r="P165" s="16"/>
      <c r="Q165" s="17" t="s">
        <v>3</v>
      </c>
      <c r="R165" s="16" t="str">
        <f>CONCATENATE(B165,Q165)</f>
        <v>D</v>
      </c>
      <c r="S165" s="16"/>
    </row>
    <row r="166" spans="1:19" ht="15.6" x14ac:dyDescent="0.25">
      <c r="A166" s="9"/>
      <c r="B166" s="26"/>
      <c r="C166" s="23"/>
      <c r="D166" s="24"/>
      <c r="J166" s="15"/>
    </row>
    <row r="167" spans="1:19" ht="15.6" x14ac:dyDescent="0.25">
      <c r="A167" s="9"/>
      <c r="B167" s="27"/>
      <c r="C167" s="19" t="str">
        <f ca="1">+CONCATENATE(K167,".- ",G167)</f>
        <v>28.- 0</v>
      </c>
      <c r="D167" s="20"/>
      <c r="E167" s="9"/>
      <c r="F167" s="9"/>
      <c r="G167" s="36">
        <f ca="1">IF(J168="FIN","",LOOKUP(I167,DATOS!A:A,DATOS!G:G))</f>
        <v>0</v>
      </c>
      <c r="H167" s="36">
        <f ca="1">IF(J168="FIN",0,LOOKUP(I167,DATOS!A:A,DATOS!N:N))</f>
        <v>0</v>
      </c>
      <c r="I167" s="31">
        <f>+I161+1</f>
        <v>369</v>
      </c>
      <c r="J167" s="56">
        <f>IF(LOOKUP(I167,DATOS!A:A,DATOS!C:C)=0,J161,(LOOKUP(I167,DATOS!A:A,DATOS!C:C)))</f>
        <v>6</v>
      </c>
      <c r="K167" s="18">
        <f>+K161+1</f>
        <v>28</v>
      </c>
      <c r="L167" s="16" t="s">
        <v>31</v>
      </c>
      <c r="M167" s="16" t="s">
        <v>32</v>
      </c>
      <c r="N167" s="16" t="s">
        <v>37</v>
      </c>
      <c r="O167" s="16" t="s">
        <v>33</v>
      </c>
      <c r="P167" s="16" t="s">
        <v>34</v>
      </c>
      <c r="Q167" s="16" t="s">
        <v>35</v>
      </c>
      <c r="R167" s="16" t="str">
        <f ca="1">CONCATENATE("X",H167)</f>
        <v>X0</v>
      </c>
      <c r="S167" s="16" t="s">
        <v>36</v>
      </c>
    </row>
    <row r="168" spans="1:19" ht="15.6" x14ac:dyDescent="0.25">
      <c r="A168" s="185">
        <f ca="1">IF($E$2="X",0,IF(K169&gt;2,H167,K169))</f>
        <v>0</v>
      </c>
      <c r="B168" s="25"/>
      <c r="C168" s="21" t="str">
        <f ca="1">+CONCATENATE(I168," ",G168)</f>
        <v>a) 0</v>
      </c>
      <c r="D168" s="22"/>
      <c r="G168" s="34">
        <f ca="1">IF(J168="FIN","",LOOKUP(I167,DATOS!A:A,DATOS!J:J))</f>
        <v>0</v>
      </c>
      <c r="I168" s="31" t="s">
        <v>53</v>
      </c>
      <c r="J168" s="37" t="str">
        <f>IF(J162="FIN","FIN",IF(J167=J161,"","FIN"))</f>
        <v/>
      </c>
      <c r="K168" s="16" t="s">
        <v>5</v>
      </c>
      <c r="L168" s="16">
        <f ca="1">IF(M168&gt;0,0,P168)</f>
        <v>0</v>
      </c>
      <c r="M168" s="16">
        <f ca="1">IF(P169&gt;0,1,0)</f>
        <v>0</v>
      </c>
      <c r="N168" s="16">
        <f ca="1">IF(M168=1,-1/COUNTA(Q168:Q171),0)</f>
        <v>0</v>
      </c>
      <c r="O168" s="16">
        <f>COUNTA(B168:B171)</f>
        <v>0</v>
      </c>
      <c r="P168" s="16">
        <f ca="1">COUNTIF(R168:R171,R167)</f>
        <v>0</v>
      </c>
      <c r="Q168" s="17" t="s">
        <v>0</v>
      </c>
      <c r="R168" s="16" t="str">
        <f>CONCATENATE(B168,Q168)</f>
        <v>A</v>
      </c>
      <c r="S168" s="16">
        <f ca="1">IF(P168&gt;0,P168+O168,O168*3)</f>
        <v>0</v>
      </c>
    </row>
    <row r="169" spans="1:19" ht="15.6" x14ac:dyDescent="0.25">
      <c r="A169" s="185"/>
      <c r="B169" s="25"/>
      <c r="C169" s="21" t="str">
        <f ca="1">+CONCATENATE(I169," ",G169)</f>
        <v>b) 0</v>
      </c>
      <c r="D169" s="22"/>
      <c r="G169" s="34">
        <f ca="1">IF(J168="FIN","",LOOKUP(I167,DATOS!A:A,DATOS!K:K))</f>
        <v>0</v>
      </c>
      <c r="I169" s="31" t="s">
        <v>52</v>
      </c>
      <c r="K169" s="16">
        <f ca="1">S168</f>
        <v>0</v>
      </c>
      <c r="L169" s="16"/>
      <c r="M169" s="16"/>
      <c r="N169" s="16"/>
      <c r="O169" s="16"/>
      <c r="P169" s="16">
        <f ca="1">O168-P168</f>
        <v>0</v>
      </c>
      <c r="Q169" s="17" t="s">
        <v>1</v>
      </c>
      <c r="R169" s="16" t="str">
        <f>CONCATENATE(B169,Q169)</f>
        <v>B</v>
      </c>
      <c r="S169" s="16"/>
    </row>
    <row r="170" spans="1:19" ht="15.6" x14ac:dyDescent="0.25">
      <c r="A170" s="185"/>
      <c r="B170" s="25"/>
      <c r="C170" s="21" t="str">
        <f ca="1">+CONCATENATE(I170," ",G170)</f>
        <v>c) 0</v>
      </c>
      <c r="D170" s="22"/>
      <c r="G170" s="34">
        <f ca="1">IF(J168="FIN","",LOOKUP(I167,DATOS!A:A,DATOS!L:L))</f>
        <v>0</v>
      </c>
      <c r="I170" s="31" t="s">
        <v>51</v>
      </c>
      <c r="K170" s="16"/>
      <c r="L170" s="16"/>
      <c r="M170" s="16"/>
      <c r="N170" s="16"/>
      <c r="O170" s="16"/>
      <c r="P170" s="16"/>
      <c r="Q170" s="17" t="s">
        <v>2</v>
      </c>
      <c r="R170" s="16" t="str">
        <f>CONCATENATE(B170,Q170)</f>
        <v>C</v>
      </c>
      <c r="S170" s="16"/>
    </row>
    <row r="171" spans="1:19" ht="15.6" x14ac:dyDescent="0.25">
      <c r="A171" s="185"/>
      <c r="B171" s="25"/>
      <c r="C171" s="21" t="str">
        <f ca="1">+CONCATENATE(I171," ",G171)</f>
        <v>d) 0</v>
      </c>
      <c r="D171" s="22"/>
      <c r="G171" s="34">
        <f ca="1">IF(J168="FIN","",LOOKUP(I167,DATOS!A:A,DATOS!M:M))</f>
        <v>0</v>
      </c>
      <c r="I171" s="31" t="s">
        <v>43</v>
      </c>
      <c r="K171" s="16"/>
      <c r="L171" s="16"/>
      <c r="M171" s="16"/>
      <c r="N171" s="16"/>
      <c r="O171" s="16"/>
      <c r="P171" s="16"/>
      <c r="Q171" s="17" t="s">
        <v>3</v>
      </c>
      <c r="R171" s="16" t="str">
        <f>CONCATENATE(B171,Q171)</f>
        <v>D</v>
      </c>
      <c r="S171" s="16"/>
    </row>
    <row r="172" spans="1:19" ht="15.6" x14ac:dyDescent="0.25">
      <c r="A172" s="9"/>
      <c r="B172" s="26"/>
      <c r="C172" s="23"/>
      <c r="D172" s="24"/>
      <c r="J172" s="15"/>
    </row>
    <row r="173" spans="1:19" ht="15.6" x14ac:dyDescent="0.25">
      <c r="A173" s="9"/>
      <c r="B173" s="27"/>
      <c r="C173" s="19" t="str">
        <f ca="1">+CONCATENATE(K173,".- ",G173)</f>
        <v>29.- 0</v>
      </c>
      <c r="D173" s="20"/>
      <c r="E173" s="9"/>
      <c r="F173" s="9"/>
      <c r="G173" s="36">
        <f ca="1">IF(J174="FIN","",LOOKUP(I173,DATOS!A:A,DATOS!G:G))</f>
        <v>0</v>
      </c>
      <c r="H173" s="36">
        <f ca="1">IF(J174="FIN",0,LOOKUP(I173,DATOS!A:A,DATOS!N:N))</f>
        <v>0</v>
      </c>
      <c r="I173" s="31">
        <f>+I167+1</f>
        <v>370</v>
      </c>
      <c r="J173" s="56">
        <f>IF(LOOKUP(I173,DATOS!A:A,DATOS!C:C)=0,J167,(LOOKUP(I173,DATOS!A:A,DATOS!C:C)))</f>
        <v>6</v>
      </c>
      <c r="K173" s="18">
        <f>+K167+1</f>
        <v>29</v>
      </c>
      <c r="L173" s="16" t="s">
        <v>31</v>
      </c>
      <c r="M173" s="16" t="s">
        <v>32</v>
      </c>
      <c r="N173" s="16" t="s">
        <v>37</v>
      </c>
      <c r="O173" s="16" t="s">
        <v>33</v>
      </c>
      <c r="P173" s="16" t="s">
        <v>34</v>
      </c>
      <c r="Q173" s="16" t="s">
        <v>35</v>
      </c>
      <c r="R173" s="16" t="str">
        <f ca="1">CONCATENATE("X",H173)</f>
        <v>X0</v>
      </c>
      <c r="S173" s="16" t="s">
        <v>36</v>
      </c>
    </row>
    <row r="174" spans="1:19" ht="15.6" x14ac:dyDescent="0.25">
      <c r="A174" s="185">
        <f ca="1">IF($E$2="X",0,IF(K175&gt;2,H173,K175))</f>
        <v>0</v>
      </c>
      <c r="B174" s="25"/>
      <c r="C174" s="21" t="str">
        <f ca="1">+CONCATENATE(I174," ",G174)</f>
        <v>a) 0</v>
      </c>
      <c r="D174" s="22"/>
      <c r="G174" s="34">
        <f ca="1">IF(J174="FIN","",LOOKUP(I173,DATOS!A:A,DATOS!J:J))</f>
        <v>0</v>
      </c>
      <c r="I174" s="31" t="s">
        <v>53</v>
      </c>
      <c r="J174" s="37" t="str">
        <f>IF(J168="FIN","FIN",IF(J173=J167,"","FIN"))</f>
        <v/>
      </c>
      <c r="K174" s="16" t="s">
        <v>5</v>
      </c>
      <c r="L174" s="16">
        <f ca="1">IF(M174&gt;0,0,P174)</f>
        <v>0</v>
      </c>
      <c r="M174" s="16">
        <f ca="1">IF(P175&gt;0,1,0)</f>
        <v>0</v>
      </c>
      <c r="N174" s="16">
        <f ca="1">IF(M174=1,-1/COUNTA(Q174:Q177),0)</f>
        <v>0</v>
      </c>
      <c r="O174" s="16">
        <f>COUNTA(B174:B177)</f>
        <v>0</v>
      </c>
      <c r="P174" s="16">
        <f ca="1">COUNTIF(R174:R177,R173)</f>
        <v>0</v>
      </c>
      <c r="Q174" s="17" t="s">
        <v>0</v>
      </c>
      <c r="R174" s="16" t="str">
        <f>CONCATENATE(B174,Q174)</f>
        <v>A</v>
      </c>
      <c r="S174" s="16">
        <f ca="1">IF(P174&gt;0,P174+O174,O174*3)</f>
        <v>0</v>
      </c>
    </row>
    <row r="175" spans="1:19" ht="15.6" x14ac:dyDescent="0.25">
      <c r="A175" s="185"/>
      <c r="B175" s="25"/>
      <c r="C175" s="21" t="str">
        <f ca="1">+CONCATENATE(I175," ",G175)</f>
        <v>b) 0</v>
      </c>
      <c r="D175" s="22"/>
      <c r="G175" s="34">
        <f ca="1">IF(J174="FIN","",LOOKUP(I173,DATOS!A:A,DATOS!K:K))</f>
        <v>0</v>
      </c>
      <c r="I175" s="31" t="s">
        <v>52</v>
      </c>
      <c r="K175" s="16">
        <f ca="1">S174</f>
        <v>0</v>
      </c>
      <c r="L175" s="16"/>
      <c r="M175" s="16"/>
      <c r="N175" s="16"/>
      <c r="O175" s="16"/>
      <c r="P175" s="16">
        <f ca="1">O174-P174</f>
        <v>0</v>
      </c>
      <c r="Q175" s="17" t="s">
        <v>1</v>
      </c>
      <c r="R175" s="16" t="str">
        <f>CONCATENATE(B175,Q175)</f>
        <v>B</v>
      </c>
      <c r="S175" s="16"/>
    </row>
    <row r="176" spans="1:19" ht="15.6" x14ac:dyDescent="0.25">
      <c r="A176" s="185"/>
      <c r="B176" s="25"/>
      <c r="C176" s="21" t="str">
        <f ca="1">+CONCATENATE(I176," ",G176)</f>
        <v>c) 0</v>
      </c>
      <c r="D176" s="22"/>
      <c r="G176" s="34">
        <f ca="1">IF(J174="FIN","",LOOKUP(I173,DATOS!A:A,DATOS!L:L))</f>
        <v>0</v>
      </c>
      <c r="I176" s="31" t="s">
        <v>51</v>
      </c>
      <c r="K176" s="16"/>
      <c r="L176" s="16"/>
      <c r="M176" s="16"/>
      <c r="N176" s="16"/>
      <c r="O176" s="16"/>
      <c r="P176" s="16"/>
      <c r="Q176" s="17" t="s">
        <v>2</v>
      </c>
      <c r="R176" s="16" t="str">
        <f>CONCATENATE(B176,Q176)</f>
        <v>C</v>
      </c>
      <c r="S176" s="16"/>
    </row>
    <row r="177" spans="1:19" ht="15.6" x14ac:dyDescent="0.25">
      <c r="A177" s="185"/>
      <c r="B177" s="25"/>
      <c r="C177" s="21" t="str">
        <f ca="1">+CONCATENATE(I177," ",G177)</f>
        <v>d) 0</v>
      </c>
      <c r="D177" s="22"/>
      <c r="G177" s="34">
        <f ca="1">IF(J174="FIN","",LOOKUP(I173,DATOS!A:A,DATOS!M:M))</f>
        <v>0</v>
      </c>
      <c r="I177" s="31" t="s">
        <v>43</v>
      </c>
      <c r="K177" s="16"/>
      <c r="L177" s="16"/>
      <c r="M177" s="16"/>
      <c r="N177" s="16"/>
      <c r="O177" s="16"/>
      <c r="P177" s="16"/>
      <c r="Q177" s="17" t="s">
        <v>3</v>
      </c>
      <c r="R177" s="16" t="str">
        <f>CONCATENATE(B177,Q177)</f>
        <v>D</v>
      </c>
      <c r="S177" s="16"/>
    </row>
    <row r="178" spans="1:19" ht="15.6" x14ac:dyDescent="0.25">
      <c r="A178" s="9"/>
      <c r="B178" s="26"/>
      <c r="C178" s="23"/>
      <c r="D178" s="24"/>
      <c r="J178" s="15"/>
    </row>
    <row r="179" spans="1:19" ht="15.6" x14ac:dyDescent="0.25">
      <c r="A179" s="9"/>
      <c r="B179" s="27"/>
      <c r="C179" s="19" t="str">
        <f ca="1">+CONCATENATE(K179,".- ",G179)</f>
        <v>30.- 0</v>
      </c>
      <c r="D179" s="20"/>
      <c r="E179" s="9"/>
      <c r="F179" s="9"/>
      <c r="G179" s="36">
        <f ca="1">IF(J180="FIN","",LOOKUP(I179,DATOS!A:A,DATOS!G:G))</f>
        <v>0</v>
      </c>
      <c r="H179" s="36">
        <f ca="1">IF(J180="FIN",0,LOOKUP(I179,DATOS!A:A,DATOS!N:N))</f>
        <v>0</v>
      </c>
      <c r="I179" s="31">
        <f>+I173+1</f>
        <v>371</v>
      </c>
      <c r="J179" s="56">
        <f>IF(LOOKUP(I179,DATOS!A:A,DATOS!C:C)=0,J173,(LOOKUP(I179,DATOS!A:A,DATOS!C:C)))</f>
        <v>6</v>
      </c>
      <c r="K179" s="18">
        <f>+K173+1</f>
        <v>30</v>
      </c>
      <c r="L179" s="16" t="s">
        <v>31</v>
      </c>
      <c r="M179" s="16" t="s">
        <v>32</v>
      </c>
      <c r="N179" s="16" t="s">
        <v>37</v>
      </c>
      <c r="O179" s="16" t="s">
        <v>33</v>
      </c>
      <c r="P179" s="16" t="s">
        <v>34</v>
      </c>
      <c r="Q179" s="16" t="s">
        <v>35</v>
      </c>
      <c r="R179" s="16" t="str">
        <f ca="1">CONCATENATE("X",H179)</f>
        <v>X0</v>
      </c>
      <c r="S179" s="16" t="s">
        <v>36</v>
      </c>
    </row>
    <row r="180" spans="1:19" ht="15.6" x14ac:dyDescent="0.25">
      <c r="A180" s="185">
        <f ca="1">IF($E$2="X",0,IF(K181&gt;2,H179,K181))</f>
        <v>0</v>
      </c>
      <c r="B180" s="25"/>
      <c r="C180" s="21" t="str">
        <f ca="1">+CONCATENATE(I180," ",G180)</f>
        <v>a) 0</v>
      </c>
      <c r="D180" s="22"/>
      <c r="G180" s="34">
        <f ca="1">IF(J180="FIN","",LOOKUP(I179,DATOS!A:A,DATOS!J:J))</f>
        <v>0</v>
      </c>
      <c r="I180" s="31" t="s">
        <v>53</v>
      </c>
      <c r="J180" s="37" t="str">
        <f>IF(J174="FIN","FIN",IF(J179=J173,"","FIN"))</f>
        <v/>
      </c>
      <c r="K180" s="16" t="s">
        <v>5</v>
      </c>
      <c r="L180" s="16">
        <f ca="1">IF(M180&gt;0,0,P180)</f>
        <v>0</v>
      </c>
      <c r="M180" s="16">
        <f ca="1">IF(P181&gt;0,1,0)</f>
        <v>0</v>
      </c>
      <c r="N180" s="16">
        <f ca="1">IF(M180=1,-1/COUNTA(Q180:Q183),0)</f>
        <v>0</v>
      </c>
      <c r="O180" s="16">
        <f>COUNTA(B180:B183)</f>
        <v>0</v>
      </c>
      <c r="P180" s="16">
        <f ca="1">COUNTIF(R180:R183,R179)</f>
        <v>0</v>
      </c>
      <c r="Q180" s="17" t="s">
        <v>0</v>
      </c>
      <c r="R180" s="16" t="str">
        <f>CONCATENATE(B180,Q180)</f>
        <v>A</v>
      </c>
      <c r="S180" s="16">
        <f ca="1">IF(P180&gt;0,P180+O180,O180*3)</f>
        <v>0</v>
      </c>
    </row>
    <row r="181" spans="1:19" ht="15.6" x14ac:dyDescent="0.25">
      <c r="A181" s="185"/>
      <c r="B181" s="25"/>
      <c r="C181" s="21" t="str">
        <f ca="1">+CONCATENATE(I181," ",G181)</f>
        <v>b) 0</v>
      </c>
      <c r="D181" s="22"/>
      <c r="G181" s="34">
        <f ca="1">IF(J180="FIN","",LOOKUP(I179,DATOS!A:A,DATOS!K:K))</f>
        <v>0</v>
      </c>
      <c r="I181" s="31" t="s">
        <v>52</v>
      </c>
      <c r="K181" s="16">
        <f ca="1">S180</f>
        <v>0</v>
      </c>
      <c r="L181" s="16"/>
      <c r="M181" s="16"/>
      <c r="N181" s="16"/>
      <c r="O181" s="16"/>
      <c r="P181" s="16">
        <f ca="1">O180-P180</f>
        <v>0</v>
      </c>
      <c r="Q181" s="17" t="s">
        <v>1</v>
      </c>
      <c r="R181" s="16" t="str">
        <f>CONCATENATE(B181,Q181)</f>
        <v>B</v>
      </c>
      <c r="S181" s="16"/>
    </row>
    <row r="182" spans="1:19" ht="15.6" x14ac:dyDescent="0.25">
      <c r="A182" s="185"/>
      <c r="B182" s="25"/>
      <c r="C182" s="21" t="str">
        <f ca="1">+CONCATENATE(I182," ",G182)</f>
        <v>c) 0</v>
      </c>
      <c r="D182" s="22"/>
      <c r="G182" s="34">
        <f ca="1">IF(J180="FIN","",LOOKUP(I179,DATOS!A:A,DATOS!L:L))</f>
        <v>0</v>
      </c>
      <c r="I182" s="31" t="s">
        <v>51</v>
      </c>
      <c r="K182" s="16"/>
      <c r="L182" s="16"/>
      <c r="M182" s="16"/>
      <c r="N182" s="16"/>
      <c r="O182" s="16"/>
      <c r="P182" s="16"/>
      <c r="Q182" s="17" t="s">
        <v>2</v>
      </c>
      <c r="R182" s="16" t="str">
        <f>CONCATENATE(B182,Q182)</f>
        <v>C</v>
      </c>
      <c r="S182" s="16"/>
    </row>
    <row r="183" spans="1:19" ht="15.6" x14ac:dyDescent="0.25">
      <c r="A183" s="185"/>
      <c r="B183" s="25"/>
      <c r="C183" s="21" t="str">
        <f ca="1">+CONCATENATE(I183," ",G183)</f>
        <v>d) 0</v>
      </c>
      <c r="D183" s="22"/>
      <c r="G183" s="34">
        <f ca="1">IF(J180="FIN","",LOOKUP(I179,DATOS!A:A,DATOS!M:M))</f>
        <v>0</v>
      </c>
      <c r="I183" s="31" t="s">
        <v>43</v>
      </c>
      <c r="K183" s="16"/>
      <c r="L183" s="16"/>
      <c r="M183" s="16"/>
      <c r="N183" s="16"/>
      <c r="O183" s="16"/>
      <c r="P183" s="16"/>
      <c r="Q183" s="17" t="s">
        <v>3</v>
      </c>
      <c r="R183" s="16" t="str">
        <f>CONCATENATE(B183,Q183)</f>
        <v>D</v>
      </c>
      <c r="S183" s="16"/>
    </row>
    <row r="184" spans="1:19" ht="15.6" x14ac:dyDescent="0.25">
      <c r="A184" s="9"/>
      <c r="B184" s="26"/>
      <c r="C184" s="23"/>
      <c r="D184" s="24"/>
      <c r="J184" s="15"/>
    </row>
    <row r="185" spans="1:19" ht="15.6" x14ac:dyDescent="0.25">
      <c r="A185" s="9"/>
      <c r="B185" s="27"/>
      <c r="C185" s="19" t="str">
        <f ca="1">+CONCATENATE(K185,".- ",G185)</f>
        <v>31.- 0</v>
      </c>
      <c r="D185" s="20"/>
      <c r="E185" s="9"/>
      <c r="F185" s="9"/>
      <c r="G185" s="36">
        <f ca="1">IF(J186="FIN","",LOOKUP(I185,DATOS!A:A,DATOS!G:G))</f>
        <v>0</v>
      </c>
      <c r="H185" s="36">
        <f ca="1">IF(J186="FIN",0,LOOKUP(I185,DATOS!A:A,DATOS!N:N))</f>
        <v>0</v>
      </c>
      <c r="I185" s="31">
        <f>+I179+1</f>
        <v>372</v>
      </c>
      <c r="J185" s="56">
        <f>IF(LOOKUP(I185,DATOS!A:A,DATOS!C:C)=0,J179,(LOOKUP(I185,DATOS!A:A,DATOS!C:C)))</f>
        <v>6</v>
      </c>
      <c r="K185" s="18">
        <f>+K179+1</f>
        <v>31</v>
      </c>
      <c r="L185" s="16" t="s">
        <v>31</v>
      </c>
      <c r="M185" s="16" t="s">
        <v>32</v>
      </c>
      <c r="N185" s="16" t="s">
        <v>37</v>
      </c>
      <c r="O185" s="16" t="s">
        <v>33</v>
      </c>
      <c r="P185" s="16" t="s">
        <v>34</v>
      </c>
      <c r="Q185" s="16" t="s">
        <v>35</v>
      </c>
      <c r="R185" s="16" t="str">
        <f ca="1">CONCATENATE("X",H185)</f>
        <v>X0</v>
      </c>
      <c r="S185" s="16" t="s">
        <v>36</v>
      </c>
    </row>
    <row r="186" spans="1:19" ht="15.6" x14ac:dyDescent="0.25">
      <c r="A186" s="185">
        <f ca="1">IF($E$2="X",0,IF(K187&gt;2,H185,K187))</f>
        <v>0</v>
      </c>
      <c r="B186" s="25"/>
      <c r="C186" s="21" t="str">
        <f ca="1">+CONCATENATE(I186," ",G186)</f>
        <v>a) 0</v>
      </c>
      <c r="D186" s="22"/>
      <c r="G186" s="34">
        <f ca="1">IF(J186="FIN","",LOOKUP(I185,DATOS!A:A,DATOS!J:J))</f>
        <v>0</v>
      </c>
      <c r="I186" s="31" t="s">
        <v>53</v>
      </c>
      <c r="J186" s="37" t="str">
        <f>IF(J180="FIN","FIN",IF(J185=J179,"","FIN"))</f>
        <v/>
      </c>
      <c r="K186" s="16" t="s">
        <v>5</v>
      </c>
      <c r="L186" s="16">
        <f ca="1">IF(M186&gt;0,0,P186)</f>
        <v>0</v>
      </c>
      <c r="M186" s="16">
        <f ca="1">IF(P187&gt;0,1,0)</f>
        <v>0</v>
      </c>
      <c r="N186" s="16">
        <f ca="1">IF(M186=1,-1/COUNTA(Q186:Q189),0)</f>
        <v>0</v>
      </c>
      <c r="O186" s="16">
        <f>COUNTA(B186:B189)</f>
        <v>0</v>
      </c>
      <c r="P186" s="16">
        <f ca="1">COUNTIF(R186:R189,R185)</f>
        <v>0</v>
      </c>
      <c r="Q186" s="17" t="s">
        <v>0</v>
      </c>
      <c r="R186" s="16" t="str">
        <f>CONCATENATE(B186,Q186)</f>
        <v>A</v>
      </c>
      <c r="S186" s="16">
        <f ca="1">IF(P186&gt;0,P186+O186,O186*3)</f>
        <v>0</v>
      </c>
    </row>
    <row r="187" spans="1:19" ht="15.6" x14ac:dyDescent="0.25">
      <c r="A187" s="185"/>
      <c r="B187" s="25"/>
      <c r="C187" s="21" t="str">
        <f ca="1">+CONCATENATE(I187," ",G187)</f>
        <v>b) 0</v>
      </c>
      <c r="D187" s="22"/>
      <c r="G187" s="34">
        <f ca="1">IF(J186="FIN","",LOOKUP(I185,DATOS!A:A,DATOS!K:K))</f>
        <v>0</v>
      </c>
      <c r="I187" s="31" t="s">
        <v>52</v>
      </c>
      <c r="K187" s="16">
        <f ca="1">S186</f>
        <v>0</v>
      </c>
      <c r="L187" s="16"/>
      <c r="M187" s="16"/>
      <c r="N187" s="16"/>
      <c r="O187" s="16"/>
      <c r="P187" s="16">
        <f ca="1">O186-P186</f>
        <v>0</v>
      </c>
      <c r="Q187" s="17" t="s">
        <v>1</v>
      </c>
      <c r="R187" s="16" t="str">
        <f>CONCATENATE(B187,Q187)</f>
        <v>B</v>
      </c>
      <c r="S187" s="16"/>
    </row>
    <row r="188" spans="1:19" ht="15.6" x14ac:dyDescent="0.25">
      <c r="A188" s="185"/>
      <c r="B188" s="25"/>
      <c r="C188" s="21" t="str">
        <f ca="1">+CONCATENATE(I188," ",G188)</f>
        <v>c) 0</v>
      </c>
      <c r="D188" s="22"/>
      <c r="G188" s="34">
        <f ca="1">IF(J186="FIN","",LOOKUP(I185,DATOS!A:A,DATOS!L:L))</f>
        <v>0</v>
      </c>
      <c r="I188" s="31" t="s">
        <v>51</v>
      </c>
      <c r="K188" s="16"/>
      <c r="L188" s="16"/>
      <c r="M188" s="16"/>
      <c r="N188" s="16"/>
      <c r="O188" s="16"/>
      <c r="P188" s="16"/>
      <c r="Q188" s="17" t="s">
        <v>2</v>
      </c>
      <c r="R188" s="16" t="str">
        <f>CONCATENATE(B188,Q188)</f>
        <v>C</v>
      </c>
      <c r="S188" s="16"/>
    </row>
    <row r="189" spans="1:19" ht="15.6" x14ac:dyDescent="0.25">
      <c r="A189" s="185"/>
      <c r="B189" s="25"/>
      <c r="C189" s="21" t="str">
        <f ca="1">+CONCATENATE(I189," ",G189)</f>
        <v>d) 0</v>
      </c>
      <c r="D189" s="22"/>
      <c r="G189" s="34">
        <f ca="1">IF(J186="FIN","",LOOKUP(I185,DATOS!A:A,DATOS!M:M))</f>
        <v>0</v>
      </c>
      <c r="I189" s="31" t="s">
        <v>43</v>
      </c>
      <c r="K189" s="16"/>
      <c r="L189" s="16"/>
      <c r="M189" s="16"/>
      <c r="N189" s="16"/>
      <c r="O189" s="16"/>
      <c r="P189" s="16"/>
      <c r="Q189" s="17" t="s">
        <v>3</v>
      </c>
      <c r="R189" s="16" t="str">
        <f>CONCATENATE(B189,Q189)</f>
        <v>D</v>
      </c>
      <c r="S189" s="16"/>
    </row>
    <row r="190" spans="1:19" ht="15.6" x14ac:dyDescent="0.25">
      <c r="A190" s="9"/>
      <c r="B190" s="26"/>
      <c r="C190" s="23"/>
      <c r="D190" s="24"/>
      <c r="J190" s="15"/>
    </row>
    <row r="191" spans="1:19" ht="15.6" x14ac:dyDescent="0.25">
      <c r="A191" s="9"/>
      <c r="B191" s="27"/>
      <c r="C191" s="19" t="str">
        <f ca="1">+CONCATENATE(K191,".- ",G191)</f>
        <v>32.- 0</v>
      </c>
      <c r="D191" s="20"/>
      <c r="E191" s="9"/>
      <c r="F191" s="9"/>
      <c r="G191" s="36">
        <f ca="1">IF(J192="FIN","",LOOKUP(I191,DATOS!A:A,DATOS!G:G))</f>
        <v>0</v>
      </c>
      <c r="H191" s="36">
        <f ca="1">IF(J192="FIN",0,LOOKUP(I191,DATOS!A:A,DATOS!N:N))</f>
        <v>0</v>
      </c>
      <c r="I191" s="31">
        <f>+I185+1</f>
        <v>373</v>
      </c>
      <c r="J191" s="56">
        <f>IF(LOOKUP(I191,DATOS!A:A,DATOS!C:C)=0,J185,(LOOKUP(I191,DATOS!A:A,DATOS!C:C)))</f>
        <v>6</v>
      </c>
      <c r="K191" s="18">
        <f>+K185+1</f>
        <v>32</v>
      </c>
      <c r="L191" s="16" t="s">
        <v>31</v>
      </c>
      <c r="M191" s="16" t="s">
        <v>32</v>
      </c>
      <c r="N191" s="16" t="s">
        <v>37</v>
      </c>
      <c r="O191" s="16" t="s">
        <v>33</v>
      </c>
      <c r="P191" s="16" t="s">
        <v>34</v>
      </c>
      <c r="Q191" s="16" t="s">
        <v>35</v>
      </c>
      <c r="R191" s="16" t="str">
        <f ca="1">CONCATENATE("X",H191)</f>
        <v>X0</v>
      </c>
      <c r="S191" s="16" t="s">
        <v>36</v>
      </c>
    </row>
    <row r="192" spans="1:19" ht="15.6" x14ac:dyDescent="0.25">
      <c r="A192" s="185">
        <f ca="1">IF($E$2="X",0,IF(K193&gt;2,H191,K193))</f>
        <v>0</v>
      </c>
      <c r="B192" s="25"/>
      <c r="C192" s="21" t="str">
        <f ca="1">+CONCATENATE(I192," ",G192)</f>
        <v>a) 0</v>
      </c>
      <c r="D192" s="22"/>
      <c r="G192" s="34">
        <f ca="1">IF(J192="FIN","",LOOKUP(I191,DATOS!A:A,DATOS!J:J))</f>
        <v>0</v>
      </c>
      <c r="I192" s="31" t="s">
        <v>53</v>
      </c>
      <c r="J192" s="37" t="str">
        <f>IF(J186="FIN","FIN",IF(J191=J185,"","FIN"))</f>
        <v/>
      </c>
      <c r="K192" s="16" t="s">
        <v>5</v>
      </c>
      <c r="L192" s="16">
        <f ca="1">IF(M192&gt;0,0,P192)</f>
        <v>0</v>
      </c>
      <c r="M192" s="16">
        <f ca="1">IF(P193&gt;0,1,0)</f>
        <v>0</v>
      </c>
      <c r="N192" s="16">
        <f ca="1">IF(M192=1,-1/COUNTA(Q192:Q195),0)</f>
        <v>0</v>
      </c>
      <c r="O192" s="16">
        <f>COUNTA(B192:B195)</f>
        <v>0</v>
      </c>
      <c r="P192" s="16">
        <f ca="1">COUNTIF(R192:R195,R191)</f>
        <v>0</v>
      </c>
      <c r="Q192" s="17" t="s">
        <v>0</v>
      </c>
      <c r="R192" s="16" t="str">
        <f>CONCATENATE(B192,Q192)</f>
        <v>A</v>
      </c>
      <c r="S192" s="16">
        <f ca="1">IF(P192&gt;0,P192+O192,O192*3)</f>
        <v>0</v>
      </c>
    </row>
    <row r="193" spans="1:19" ht="15.6" x14ac:dyDescent="0.25">
      <c r="A193" s="185"/>
      <c r="B193" s="25"/>
      <c r="C193" s="21" t="str">
        <f ca="1">+CONCATENATE(I193," ",G193)</f>
        <v>b) 0</v>
      </c>
      <c r="D193" s="22"/>
      <c r="G193" s="34">
        <f ca="1">IF(J192="FIN","",LOOKUP(I191,DATOS!A:A,DATOS!K:K))</f>
        <v>0</v>
      </c>
      <c r="I193" s="31" t="s">
        <v>52</v>
      </c>
      <c r="K193" s="16">
        <f ca="1">S192</f>
        <v>0</v>
      </c>
      <c r="L193" s="16"/>
      <c r="M193" s="16"/>
      <c r="N193" s="16"/>
      <c r="O193" s="16"/>
      <c r="P193" s="16">
        <f ca="1">O192-P192</f>
        <v>0</v>
      </c>
      <c r="Q193" s="17" t="s">
        <v>1</v>
      </c>
      <c r="R193" s="16" t="str">
        <f>CONCATENATE(B193,Q193)</f>
        <v>B</v>
      </c>
      <c r="S193" s="16"/>
    </row>
    <row r="194" spans="1:19" ht="15.6" x14ac:dyDescent="0.25">
      <c r="A194" s="185"/>
      <c r="B194" s="25"/>
      <c r="C194" s="21" t="str">
        <f ca="1">+CONCATENATE(I194," ",G194)</f>
        <v>c) 0</v>
      </c>
      <c r="D194" s="22"/>
      <c r="G194" s="34">
        <f ca="1">IF(J192="FIN","",LOOKUP(I191,DATOS!A:A,DATOS!L:L))</f>
        <v>0</v>
      </c>
      <c r="I194" s="31" t="s">
        <v>51</v>
      </c>
      <c r="K194" s="16"/>
      <c r="L194" s="16"/>
      <c r="M194" s="16"/>
      <c r="N194" s="16"/>
      <c r="O194" s="16"/>
      <c r="P194" s="16"/>
      <c r="Q194" s="17" t="s">
        <v>2</v>
      </c>
      <c r="R194" s="16" t="str">
        <f>CONCATENATE(B194,Q194)</f>
        <v>C</v>
      </c>
      <c r="S194" s="16"/>
    </row>
    <row r="195" spans="1:19" ht="15.6" x14ac:dyDescent="0.25">
      <c r="A195" s="185"/>
      <c r="B195" s="25"/>
      <c r="C195" s="21" t="str">
        <f ca="1">+CONCATENATE(I195," ",G195)</f>
        <v>d) 0</v>
      </c>
      <c r="D195" s="22"/>
      <c r="G195" s="34">
        <f ca="1">IF(J192="FIN","",LOOKUP(I191,DATOS!A:A,DATOS!M:M))</f>
        <v>0</v>
      </c>
      <c r="I195" s="31" t="s">
        <v>43</v>
      </c>
      <c r="K195" s="16"/>
      <c r="L195" s="16"/>
      <c r="M195" s="16"/>
      <c r="N195" s="16"/>
      <c r="O195" s="16"/>
      <c r="P195" s="16"/>
      <c r="Q195" s="17" t="s">
        <v>3</v>
      </c>
      <c r="R195" s="16" t="str">
        <f>CONCATENATE(B195,Q195)</f>
        <v>D</v>
      </c>
      <c r="S195" s="16"/>
    </row>
    <row r="196" spans="1:19" ht="15.6" x14ac:dyDescent="0.25">
      <c r="A196" s="9"/>
      <c r="B196" s="26"/>
      <c r="C196" s="23"/>
      <c r="D196" s="24"/>
      <c r="J196" s="15"/>
    </row>
    <row r="197" spans="1:19" ht="15.6" x14ac:dyDescent="0.25">
      <c r="A197" s="9"/>
      <c r="B197" s="27"/>
      <c r="C197" s="19" t="str">
        <f ca="1">+CONCATENATE(K197,".- ",G197)</f>
        <v>33.- 0</v>
      </c>
      <c r="D197" s="20"/>
      <c r="E197" s="9"/>
      <c r="F197" s="9"/>
      <c r="G197" s="36">
        <f ca="1">IF(J198="FIN","",LOOKUP(I197,DATOS!A:A,DATOS!G:G))</f>
        <v>0</v>
      </c>
      <c r="H197" s="36">
        <f ca="1">IF(J198="FIN",0,LOOKUP(I197,DATOS!A:A,DATOS!N:N))</f>
        <v>0</v>
      </c>
      <c r="I197" s="31">
        <f>+I191+1</f>
        <v>374</v>
      </c>
      <c r="J197" s="56">
        <f>IF(LOOKUP(I197,DATOS!A:A,DATOS!C:C)=0,J191,(LOOKUP(I197,DATOS!A:A,DATOS!C:C)))</f>
        <v>6</v>
      </c>
      <c r="K197" s="18">
        <f>+K191+1</f>
        <v>33</v>
      </c>
      <c r="L197" s="16" t="s">
        <v>31</v>
      </c>
      <c r="M197" s="16" t="s">
        <v>32</v>
      </c>
      <c r="N197" s="16" t="s">
        <v>37</v>
      </c>
      <c r="O197" s="16" t="s">
        <v>33</v>
      </c>
      <c r="P197" s="16" t="s">
        <v>34</v>
      </c>
      <c r="Q197" s="16" t="s">
        <v>35</v>
      </c>
      <c r="R197" s="16" t="str">
        <f ca="1">CONCATENATE("X",H197)</f>
        <v>X0</v>
      </c>
      <c r="S197" s="16" t="s">
        <v>36</v>
      </c>
    </row>
    <row r="198" spans="1:19" ht="15.6" x14ac:dyDescent="0.25">
      <c r="A198" s="185">
        <f ca="1">IF($E$2="X",0,IF(K199&gt;2,H197,K199))</f>
        <v>0</v>
      </c>
      <c r="B198" s="25"/>
      <c r="C198" s="21" t="str">
        <f ca="1">+CONCATENATE(I198," ",G198)</f>
        <v>a) 0</v>
      </c>
      <c r="D198" s="22"/>
      <c r="G198" s="34">
        <f ca="1">IF(J198="FIN","",LOOKUP(I197,DATOS!A:A,DATOS!J:J))</f>
        <v>0</v>
      </c>
      <c r="I198" s="31" t="s">
        <v>53</v>
      </c>
      <c r="J198" s="37" t="str">
        <f>IF(J192="FIN","FIN",IF(J197=J191,"","FIN"))</f>
        <v/>
      </c>
      <c r="K198" s="16" t="s">
        <v>5</v>
      </c>
      <c r="L198" s="16">
        <f ca="1">IF(M198&gt;0,0,P198)</f>
        <v>0</v>
      </c>
      <c r="M198" s="16">
        <f ca="1">IF(P199&gt;0,1,0)</f>
        <v>0</v>
      </c>
      <c r="N198" s="16">
        <f ca="1">IF(M198=1,-1/COUNTA(Q198:Q201),0)</f>
        <v>0</v>
      </c>
      <c r="O198" s="16">
        <f>COUNTA(B198:B201)</f>
        <v>0</v>
      </c>
      <c r="P198" s="16">
        <f ca="1">COUNTIF(R198:R201,R197)</f>
        <v>0</v>
      </c>
      <c r="Q198" s="17" t="s">
        <v>0</v>
      </c>
      <c r="R198" s="16" t="str">
        <f>CONCATENATE(B198,Q198)</f>
        <v>A</v>
      </c>
      <c r="S198" s="16">
        <f ca="1">IF(P198&gt;0,P198+O198,O198*3)</f>
        <v>0</v>
      </c>
    </row>
    <row r="199" spans="1:19" ht="15.6" x14ac:dyDescent="0.25">
      <c r="A199" s="185"/>
      <c r="B199" s="25"/>
      <c r="C199" s="21" t="str">
        <f ca="1">+CONCATENATE(I199," ",G199)</f>
        <v>b) 0</v>
      </c>
      <c r="D199" s="22"/>
      <c r="G199" s="34">
        <f ca="1">IF(J198="FIN","",LOOKUP(I197,DATOS!A:A,DATOS!K:K))</f>
        <v>0</v>
      </c>
      <c r="I199" s="31" t="s">
        <v>52</v>
      </c>
      <c r="K199" s="16">
        <f ca="1">S198</f>
        <v>0</v>
      </c>
      <c r="L199" s="16"/>
      <c r="M199" s="16"/>
      <c r="N199" s="16"/>
      <c r="O199" s="16"/>
      <c r="P199" s="16">
        <f ca="1">O198-P198</f>
        <v>0</v>
      </c>
      <c r="Q199" s="17" t="s">
        <v>1</v>
      </c>
      <c r="R199" s="16" t="str">
        <f>CONCATENATE(B199,Q199)</f>
        <v>B</v>
      </c>
      <c r="S199" s="16"/>
    </row>
    <row r="200" spans="1:19" ht="15.6" x14ac:dyDescent="0.25">
      <c r="A200" s="185"/>
      <c r="B200" s="25"/>
      <c r="C200" s="21" t="str">
        <f ca="1">+CONCATENATE(I200," ",G200)</f>
        <v>c) 0</v>
      </c>
      <c r="D200" s="22"/>
      <c r="G200" s="34">
        <f ca="1">IF(J198="FIN","",LOOKUP(I197,DATOS!A:A,DATOS!L:L))</f>
        <v>0</v>
      </c>
      <c r="I200" s="31" t="s">
        <v>51</v>
      </c>
      <c r="K200" s="16"/>
      <c r="L200" s="16"/>
      <c r="M200" s="16"/>
      <c r="N200" s="16"/>
      <c r="O200" s="16"/>
      <c r="P200" s="16"/>
      <c r="Q200" s="17" t="s">
        <v>2</v>
      </c>
      <c r="R200" s="16" t="str">
        <f>CONCATENATE(B200,Q200)</f>
        <v>C</v>
      </c>
      <c r="S200" s="16"/>
    </row>
    <row r="201" spans="1:19" ht="15.6" x14ac:dyDescent="0.25">
      <c r="A201" s="185"/>
      <c r="B201" s="25"/>
      <c r="C201" s="21" t="str">
        <f ca="1">+CONCATENATE(I201," ",G201)</f>
        <v>d) 0</v>
      </c>
      <c r="D201" s="22"/>
      <c r="G201" s="34">
        <f ca="1">IF(J198="FIN","",LOOKUP(I197,DATOS!A:A,DATOS!M:M))</f>
        <v>0</v>
      </c>
      <c r="I201" s="31" t="s">
        <v>43</v>
      </c>
      <c r="K201" s="16"/>
      <c r="L201" s="16"/>
      <c r="M201" s="16"/>
      <c r="N201" s="16"/>
      <c r="O201" s="16"/>
      <c r="P201" s="16"/>
      <c r="Q201" s="17" t="s">
        <v>3</v>
      </c>
      <c r="R201" s="16" t="str">
        <f>CONCATENATE(B201,Q201)</f>
        <v>D</v>
      </c>
      <c r="S201" s="16"/>
    </row>
    <row r="202" spans="1:19" ht="15.6" x14ac:dyDescent="0.25">
      <c r="A202" s="9"/>
      <c r="B202" s="26"/>
      <c r="C202" s="23"/>
      <c r="D202" s="24"/>
      <c r="J202" s="15"/>
    </row>
    <row r="203" spans="1:19" ht="15.6" x14ac:dyDescent="0.25">
      <c r="A203" s="9"/>
      <c r="B203" s="27"/>
      <c r="C203" s="19" t="str">
        <f ca="1">+CONCATENATE(K203,".- ",G203)</f>
        <v>34.- 0</v>
      </c>
      <c r="D203" s="20"/>
      <c r="E203" s="9"/>
      <c r="F203" s="9"/>
      <c r="G203" s="36">
        <f ca="1">IF(J204="FIN","",LOOKUP(I203,DATOS!A:A,DATOS!G:G))</f>
        <v>0</v>
      </c>
      <c r="H203" s="36">
        <f ca="1">IF(J204="FIN",0,LOOKUP(I203,DATOS!A:A,DATOS!N:N))</f>
        <v>0</v>
      </c>
      <c r="I203" s="31">
        <f>+I197+1</f>
        <v>375</v>
      </c>
      <c r="J203" s="56">
        <f>IF(LOOKUP(I203,DATOS!A:A,DATOS!C:C)=0,J197,(LOOKUP(I203,DATOS!A:A,DATOS!C:C)))</f>
        <v>6</v>
      </c>
      <c r="K203" s="18">
        <f>+K197+1</f>
        <v>34</v>
      </c>
      <c r="L203" s="16" t="s">
        <v>31</v>
      </c>
      <c r="M203" s="16" t="s">
        <v>32</v>
      </c>
      <c r="N203" s="16" t="s">
        <v>37</v>
      </c>
      <c r="O203" s="16" t="s">
        <v>33</v>
      </c>
      <c r="P203" s="16" t="s">
        <v>34</v>
      </c>
      <c r="Q203" s="16" t="s">
        <v>35</v>
      </c>
      <c r="R203" s="16" t="str">
        <f ca="1">CONCATENATE("X",H203)</f>
        <v>X0</v>
      </c>
      <c r="S203" s="16" t="s">
        <v>36</v>
      </c>
    </row>
    <row r="204" spans="1:19" ht="15.6" x14ac:dyDescent="0.25">
      <c r="A204" s="185">
        <f ca="1">IF($E$2="X",0,IF(K205&gt;2,H203,K205))</f>
        <v>0</v>
      </c>
      <c r="B204" s="25"/>
      <c r="C204" s="21" t="str">
        <f ca="1">+CONCATENATE(I204," ",G204)</f>
        <v>a) 0</v>
      </c>
      <c r="D204" s="22"/>
      <c r="G204" s="34">
        <f ca="1">IF(J204="FIN","",LOOKUP(I203,DATOS!A:A,DATOS!J:J))</f>
        <v>0</v>
      </c>
      <c r="I204" s="31" t="s">
        <v>53</v>
      </c>
      <c r="J204" s="37" t="str">
        <f>IF(J198="FIN","FIN",IF(J203=J197,"","FIN"))</f>
        <v/>
      </c>
      <c r="K204" s="16" t="s">
        <v>5</v>
      </c>
      <c r="L204" s="16">
        <f ca="1">IF(M204&gt;0,0,P204)</f>
        <v>0</v>
      </c>
      <c r="M204" s="16">
        <f ca="1">IF(P205&gt;0,1,0)</f>
        <v>0</v>
      </c>
      <c r="N204" s="16">
        <f ca="1">IF(M204=1,-1/COUNTA(Q204:Q207),0)</f>
        <v>0</v>
      </c>
      <c r="O204" s="16">
        <f>COUNTA(B204:B207)</f>
        <v>0</v>
      </c>
      <c r="P204" s="16">
        <f ca="1">COUNTIF(R204:R207,R203)</f>
        <v>0</v>
      </c>
      <c r="Q204" s="17" t="s">
        <v>0</v>
      </c>
      <c r="R204" s="16" t="str">
        <f>CONCATENATE(B204,Q204)</f>
        <v>A</v>
      </c>
      <c r="S204" s="16">
        <f ca="1">IF(P204&gt;0,P204+O204,O204*3)</f>
        <v>0</v>
      </c>
    </row>
    <row r="205" spans="1:19" ht="15.6" x14ac:dyDescent="0.25">
      <c r="A205" s="185"/>
      <c r="B205" s="25"/>
      <c r="C205" s="21" t="str">
        <f ca="1">+CONCATENATE(I205," ",G205)</f>
        <v>b) 0</v>
      </c>
      <c r="D205" s="22"/>
      <c r="G205" s="34">
        <f ca="1">IF(J204="FIN","",LOOKUP(I203,DATOS!A:A,DATOS!K:K))</f>
        <v>0</v>
      </c>
      <c r="I205" s="31" t="s">
        <v>52</v>
      </c>
      <c r="K205" s="16">
        <f ca="1">S204</f>
        <v>0</v>
      </c>
      <c r="L205" s="16"/>
      <c r="M205" s="16"/>
      <c r="N205" s="16"/>
      <c r="O205" s="16"/>
      <c r="P205" s="16">
        <f ca="1">O204-P204</f>
        <v>0</v>
      </c>
      <c r="Q205" s="17" t="s">
        <v>1</v>
      </c>
      <c r="R205" s="16" t="str">
        <f>CONCATENATE(B205,Q205)</f>
        <v>B</v>
      </c>
      <c r="S205" s="16"/>
    </row>
    <row r="206" spans="1:19" ht="15.6" x14ac:dyDescent="0.25">
      <c r="A206" s="185"/>
      <c r="B206" s="25"/>
      <c r="C206" s="21" t="str">
        <f ca="1">+CONCATENATE(I206," ",G206)</f>
        <v>c) 0</v>
      </c>
      <c r="D206" s="22"/>
      <c r="G206" s="34">
        <f ca="1">IF(J204="FIN","",LOOKUP(I203,DATOS!A:A,DATOS!L:L))</f>
        <v>0</v>
      </c>
      <c r="I206" s="31" t="s">
        <v>51</v>
      </c>
      <c r="K206" s="16"/>
      <c r="L206" s="16"/>
      <c r="M206" s="16"/>
      <c r="N206" s="16"/>
      <c r="O206" s="16"/>
      <c r="P206" s="16"/>
      <c r="Q206" s="17" t="s">
        <v>2</v>
      </c>
      <c r="R206" s="16" t="str">
        <f>CONCATENATE(B206,Q206)</f>
        <v>C</v>
      </c>
      <c r="S206" s="16"/>
    </row>
    <row r="207" spans="1:19" ht="15.6" x14ac:dyDescent="0.25">
      <c r="A207" s="185"/>
      <c r="B207" s="25"/>
      <c r="C207" s="21" t="str">
        <f ca="1">+CONCATENATE(I207," ",G207)</f>
        <v>d) 0</v>
      </c>
      <c r="D207" s="22"/>
      <c r="G207" s="34">
        <f ca="1">IF(J204="FIN","",LOOKUP(I203,DATOS!A:A,DATOS!M:M))</f>
        <v>0</v>
      </c>
      <c r="I207" s="31" t="s">
        <v>43</v>
      </c>
      <c r="K207" s="16"/>
      <c r="L207" s="16"/>
      <c r="M207" s="16"/>
      <c r="N207" s="16"/>
      <c r="O207" s="16"/>
      <c r="P207" s="16"/>
      <c r="Q207" s="17" t="s">
        <v>3</v>
      </c>
      <c r="R207" s="16" t="str">
        <f>CONCATENATE(B207,Q207)</f>
        <v>D</v>
      </c>
      <c r="S207" s="16"/>
    </row>
    <row r="208" spans="1:19" ht="15.6" x14ac:dyDescent="0.25">
      <c r="A208" s="9"/>
      <c r="B208" s="26"/>
      <c r="C208" s="23"/>
      <c r="D208" s="24"/>
      <c r="J208" s="15"/>
    </row>
    <row r="209" spans="1:19" ht="15.6" x14ac:dyDescent="0.25">
      <c r="A209" s="9"/>
      <c r="B209" s="27"/>
      <c r="C209" s="19" t="str">
        <f ca="1">+CONCATENATE(K209,".- ",G209)</f>
        <v>35.- 0</v>
      </c>
      <c r="D209" s="20"/>
      <c r="E209" s="9"/>
      <c r="F209" s="9"/>
      <c r="G209" s="36">
        <f ca="1">IF(J210="FIN","",LOOKUP(I209,DATOS!A:A,DATOS!G:G))</f>
        <v>0</v>
      </c>
      <c r="H209" s="36">
        <f ca="1">IF(J210="FIN",0,LOOKUP(I209,DATOS!A:A,DATOS!N:N))</f>
        <v>0</v>
      </c>
      <c r="I209" s="31">
        <f>+I203+1</f>
        <v>376</v>
      </c>
      <c r="J209" s="56">
        <f>IF(LOOKUP(I209,DATOS!A:A,DATOS!C:C)=0,J203,(LOOKUP(I209,DATOS!A:A,DATOS!C:C)))</f>
        <v>6</v>
      </c>
      <c r="K209" s="18">
        <f>+K203+1</f>
        <v>35</v>
      </c>
      <c r="L209" s="16" t="s">
        <v>31</v>
      </c>
      <c r="M209" s="16" t="s">
        <v>32</v>
      </c>
      <c r="N209" s="16" t="s">
        <v>37</v>
      </c>
      <c r="O209" s="16" t="s">
        <v>33</v>
      </c>
      <c r="P209" s="16" t="s">
        <v>34</v>
      </c>
      <c r="Q209" s="16" t="s">
        <v>35</v>
      </c>
      <c r="R209" s="16" t="str">
        <f ca="1">CONCATENATE("X",H209)</f>
        <v>X0</v>
      </c>
      <c r="S209" s="16" t="s">
        <v>36</v>
      </c>
    </row>
    <row r="210" spans="1:19" ht="15.6" x14ac:dyDescent="0.25">
      <c r="A210" s="185">
        <f ca="1">IF($E$2="X",0,IF(K211&gt;2,H209,K211))</f>
        <v>0</v>
      </c>
      <c r="B210" s="25"/>
      <c r="C210" s="21" t="str">
        <f ca="1">+CONCATENATE(I210," ",G210)</f>
        <v>a) 0</v>
      </c>
      <c r="D210" s="22"/>
      <c r="G210" s="34">
        <f ca="1">IF(J210="FIN","",LOOKUP(I209,DATOS!A:A,DATOS!J:J))</f>
        <v>0</v>
      </c>
      <c r="I210" s="31" t="s">
        <v>53</v>
      </c>
      <c r="J210" s="37" t="str">
        <f>IF(J204="FIN","FIN",IF(J209=J203,"","FIN"))</f>
        <v/>
      </c>
      <c r="K210" s="16" t="s">
        <v>5</v>
      </c>
      <c r="L210" s="16">
        <f ca="1">IF(M210&gt;0,0,P210)</f>
        <v>0</v>
      </c>
      <c r="M210" s="16">
        <f ca="1">IF(P211&gt;0,1,0)</f>
        <v>0</v>
      </c>
      <c r="N210" s="16">
        <f ca="1">IF(M210=1,-1/COUNTA(Q210:Q213),0)</f>
        <v>0</v>
      </c>
      <c r="O210" s="16">
        <f>COUNTA(B210:B213)</f>
        <v>0</v>
      </c>
      <c r="P210" s="16">
        <f ca="1">COUNTIF(R210:R213,R209)</f>
        <v>0</v>
      </c>
      <c r="Q210" s="17" t="s">
        <v>0</v>
      </c>
      <c r="R210" s="16" t="str">
        <f>CONCATENATE(B210,Q210)</f>
        <v>A</v>
      </c>
      <c r="S210" s="16">
        <f ca="1">IF(P210&gt;0,P210+O210,O210*3)</f>
        <v>0</v>
      </c>
    </row>
    <row r="211" spans="1:19" ht="15.6" x14ac:dyDescent="0.25">
      <c r="A211" s="185"/>
      <c r="B211" s="25"/>
      <c r="C211" s="21" t="str">
        <f ca="1">+CONCATENATE(I211," ",G211)</f>
        <v>b) 0</v>
      </c>
      <c r="D211" s="22"/>
      <c r="G211" s="34">
        <f ca="1">IF(J210="FIN","",LOOKUP(I209,DATOS!A:A,DATOS!K:K))</f>
        <v>0</v>
      </c>
      <c r="I211" s="31" t="s">
        <v>52</v>
      </c>
      <c r="K211" s="16">
        <f ca="1">S210</f>
        <v>0</v>
      </c>
      <c r="L211" s="16"/>
      <c r="M211" s="16"/>
      <c r="N211" s="16"/>
      <c r="O211" s="16"/>
      <c r="P211" s="16">
        <f ca="1">O210-P210</f>
        <v>0</v>
      </c>
      <c r="Q211" s="17" t="s">
        <v>1</v>
      </c>
      <c r="R211" s="16" t="str">
        <f>CONCATENATE(B211,Q211)</f>
        <v>B</v>
      </c>
      <c r="S211" s="16"/>
    </row>
    <row r="212" spans="1:19" ht="15.6" x14ac:dyDescent="0.25">
      <c r="A212" s="185"/>
      <c r="B212" s="25"/>
      <c r="C212" s="21" t="str">
        <f ca="1">+CONCATENATE(I212," ",G212)</f>
        <v>c) 0</v>
      </c>
      <c r="D212" s="22"/>
      <c r="G212" s="34">
        <f ca="1">IF(J210="FIN","",LOOKUP(I209,DATOS!A:A,DATOS!L:L))</f>
        <v>0</v>
      </c>
      <c r="I212" s="31" t="s">
        <v>51</v>
      </c>
      <c r="K212" s="16"/>
      <c r="L212" s="16"/>
      <c r="M212" s="16"/>
      <c r="N212" s="16"/>
      <c r="O212" s="16"/>
      <c r="P212" s="16"/>
      <c r="Q212" s="17" t="s">
        <v>2</v>
      </c>
      <c r="R212" s="16" t="str">
        <f>CONCATENATE(B212,Q212)</f>
        <v>C</v>
      </c>
      <c r="S212" s="16"/>
    </row>
    <row r="213" spans="1:19" ht="15.6" x14ac:dyDescent="0.25">
      <c r="A213" s="185"/>
      <c r="B213" s="25"/>
      <c r="C213" s="21" t="str">
        <f ca="1">+CONCATENATE(I213," ",G213)</f>
        <v>d) 0</v>
      </c>
      <c r="D213" s="22"/>
      <c r="G213" s="34">
        <f ca="1">IF(J210="FIN","",LOOKUP(I209,DATOS!A:A,DATOS!M:M))</f>
        <v>0</v>
      </c>
      <c r="I213" s="31" t="s">
        <v>43</v>
      </c>
      <c r="K213" s="16"/>
      <c r="L213" s="16"/>
      <c r="M213" s="16"/>
      <c r="N213" s="16"/>
      <c r="O213" s="16"/>
      <c r="P213" s="16"/>
      <c r="Q213" s="17" t="s">
        <v>3</v>
      </c>
      <c r="R213" s="16" t="str">
        <f>CONCATENATE(B213,Q213)</f>
        <v>D</v>
      </c>
      <c r="S213" s="16"/>
    </row>
    <row r="214" spans="1:19" ht="15.6" x14ac:dyDescent="0.25">
      <c r="A214" s="9"/>
      <c r="B214" s="26"/>
      <c r="C214" s="23"/>
      <c r="D214" s="24"/>
      <c r="J214" s="15"/>
    </row>
    <row r="215" spans="1:19" ht="15.6" x14ac:dyDescent="0.25">
      <c r="A215" s="9"/>
      <c r="B215" s="27"/>
      <c r="C215" s="19" t="str">
        <f ca="1">+CONCATENATE(K215,".- ",G215)</f>
        <v>36.- 0</v>
      </c>
      <c r="D215" s="20"/>
      <c r="E215" s="9"/>
      <c r="F215" s="9"/>
      <c r="G215" s="36">
        <f ca="1">IF(J216="FIN","",LOOKUP(I215,DATOS!A:A,DATOS!G:G))</f>
        <v>0</v>
      </c>
      <c r="H215" s="36">
        <f ca="1">IF(J216="FIN",0,LOOKUP(I215,DATOS!A:A,DATOS!N:N))</f>
        <v>0</v>
      </c>
      <c r="I215" s="31">
        <f>+I209+1</f>
        <v>377</v>
      </c>
      <c r="J215" s="56">
        <f>IF(LOOKUP(I215,DATOS!A:A,DATOS!C:C)=0,J209,(LOOKUP(I215,DATOS!A:A,DATOS!C:C)))</f>
        <v>6</v>
      </c>
      <c r="K215" s="18">
        <f>+K209+1</f>
        <v>36</v>
      </c>
      <c r="L215" s="16" t="s">
        <v>31</v>
      </c>
      <c r="M215" s="16" t="s">
        <v>32</v>
      </c>
      <c r="N215" s="16" t="s">
        <v>37</v>
      </c>
      <c r="O215" s="16" t="s">
        <v>33</v>
      </c>
      <c r="P215" s="16" t="s">
        <v>34</v>
      </c>
      <c r="Q215" s="16" t="s">
        <v>35</v>
      </c>
      <c r="R215" s="16" t="str">
        <f ca="1">CONCATENATE("X",H215)</f>
        <v>X0</v>
      </c>
      <c r="S215" s="16" t="s">
        <v>36</v>
      </c>
    </row>
    <row r="216" spans="1:19" ht="15.6" x14ac:dyDescent="0.25">
      <c r="A216" s="185">
        <f ca="1">IF($E$2="X",0,IF(K217&gt;2,H215,K217))</f>
        <v>0</v>
      </c>
      <c r="B216" s="25"/>
      <c r="C216" s="21" t="str">
        <f ca="1">+CONCATENATE(I216," ",G216)</f>
        <v>a) 0</v>
      </c>
      <c r="D216" s="22"/>
      <c r="G216" s="34">
        <f ca="1">IF(J216="FIN","",LOOKUP(I215,DATOS!A:A,DATOS!J:J))</f>
        <v>0</v>
      </c>
      <c r="I216" s="31" t="s">
        <v>53</v>
      </c>
      <c r="J216" s="37" t="str">
        <f>IF(J210="FIN","FIN",IF(J215=J209,"","FIN"))</f>
        <v/>
      </c>
      <c r="K216" s="16" t="s">
        <v>5</v>
      </c>
      <c r="L216" s="16">
        <f ca="1">IF(M216&gt;0,0,P216)</f>
        <v>0</v>
      </c>
      <c r="M216" s="16">
        <f ca="1">IF(P217&gt;0,1,0)</f>
        <v>0</v>
      </c>
      <c r="N216" s="16">
        <f ca="1">IF(M216=1,-1/COUNTA(Q216:Q219),0)</f>
        <v>0</v>
      </c>
      <c r="O216" s="16">
        <f>COUNTA(B216:B219)</f>
        <v>0</v>
      </c>
      <c r="P216" s="16">
        <f ca="1">COUNTIF(R216:R219,R215)</f>
        <v>0</v>
      </c>
      <c r="Q216" s="17" t="s">
        <v>0</v>
      </c>
      <c r="R216" s="16" t="str">
        <f>CONCATENATE(B216,Q216)</f>
        <v>A</v>
      </c>
      <c r="S216" s="16">
        <f ca="1">IF(P216&gt;0,P216+O216,O216*3)</f>
        <v>0</v>
      </c>
    </row>
    <row r="217" spans="1:19" ht="15.6" x14ac:dyDescent="0.25">
      <c r="A217" s="185"/>
      <c r="B217" s="25"/>
      <c r="C217" s="21" t="str">
        <f ca="1">+CONCATENATE(I217," ",G217)</f>
        <v>b) 0</v>
      </c>
      <c r="D217" s="22"/>
      <c r="G217" s="34">
        <f ca="1">IF(J216="FIN","",LOOKUP(I215,DATOS!A:A,DATOS!K:K))</f>
        <v>0</v>
      </c>
      <c r="I217" s="31" t="s">
        <v>52</v>
      </c>
      <c r="K217" s="16">
        <f ca="1">S216</f>
        <v>0</v>
      </c>
      <c r="L217" s="16"/>
      <c r="M217" s="16"/>
      <c r="N217" s="16"/>
      <c r="O217" s="16"/>
      <c r="P217" s="16">
        <f ca="1">O216-P216</f>
        <v>0</v>
      </c>
      <c r="Q217" s="17" t="s">
        <v>1</v>
      </c>
      <c r="R217" s="16" t="str">
        <f>CONCATENATE(B217,Q217)</f>
        <v>B</v>
      </c>
      <c r="S217" s="16"/>
    </row>
    <row r="218" spans="1:19" ht="15.6" x14ac:dyDescent="0.25">
      <c r="A218" s="185"/>
      <c r="B218" s="25"/>
      <c r="C218" s="21" t="str">
        <f ca="1">+CONCATENATE(I218," ",G218)</f>
        <v>c) 0</v>
      </c>
      <c r="D218" s="22"/>
      <c r="G218" s="34">
        <f ca="1">IF(J216="FIN","",LOOKUP(I215,DATOS!A:A,DATOS!L:L))</f>
        <v>0</v>
      </c>
      <c r="I218" s="31" t="s">
        <v>51</v>
      </c>
      <c r="K218" s="16"/>
      <c r="L218" s="16"/>
      <c r="M218" s="16"/>
      <c r="N218" s="16"/>
      <c r="O218" s="16"/>
      <c r="P218" s="16"/>
      <c r="Q218" s="17" t="s">
        <v>2</v>
      </c>
      <c r="R218" s="16" t="str">
        <f>CONCATENATE(B218,Q218)</f>
        <v>C</v>
      </c>
      <c r="S218" s="16"/>
    </row>
    <row r="219" spans="1:19" ht="15.6" x14ac:dyDescent="0.25">
      <c r="A219" s="185"/>
      <c r="B219" s="25"/>
      <c r="C219" s="21" t="str">
        <f ca="1">+CONCATENATE(I219," ",G219)</f>
        <v>d) 0</v>
      </c>
      <c r="D219" s="22"/>
      <c r="G219" s="34">
        <f ca="1">IF(J216="FIN","",LOOKUP(I215,DATOS!A:A,DATOS!M:M))</f>
        <v>0</v>
      </c>
      <c r="I219" s="31" t="s">
        <v>43</v>
      </c>
      <c r="K219" s="16"/>
      <c r="L219" s="16"/>
      <c r="M219" s="16"/>
      <c r="N219" s="16"/>
      <c r="O219" s="16"/>
      <c r="P219" s="16"/>
      <c r="Q219" s="17" t="s">
        <v>3</v>
      </c>
      <c r="R219" s="16" t="str">
        <f>CONCATENATE(B219,Q219)</f>
        <v>D</v>
      </c>
      <c r="S219" s="16"/>
    </row>
    <row r="220" spans="1:19" ht="15.6" x14ac:dyDescent="0.25">
      <c r="A220" s="9"/>
      <c r="B220" s="26"/>
      <c r="C220" s="23"/>
      <c r="D220" s="24"/>
      <c r="J220" s="15"/>
    </row>
    <row r="221" spans="1:19" ht="15.6" x14ac:dyDescent="0.25">
      <c r="A221" s="9"/>
      <c r="B221" s="27"/>
      <c r="C221" s="19" t="str">
        <f ca="1">+CONCATENATE(K221,".- ",G221)</f>
        <v>37.- 0</v>
      </c>
      <c r="D221" s="20"/>
      <c r="E221" s="9"/>
      <c r="F221" s="9"/>
      <c r="G221" s="36">
        <f ca="1">IF(J222="FIN","",LOOKUP(I221,DATOS!A:A,DATOS!G:G))</f>
        <v>0</v>
      </c>
      <c r="H221" s="36">
        <f ca="1">IF(J222="FIN",0,LOOKUP(I221,DATOS!A:A,DATOS!N:N))</f>
        <v>0</v>
      </c>
      <c r="I221" s="31">
        <f>+I215+1</f>
        <v>378</v>
      </c>
      <c r="J221" s="56">
        <f>IF(LOOKUP(I221,DATOS!A:A,DATOS!C:C)=0,J215,(LOOKUP(I221,DATOS!A:A,DATOS!C:C)))</f>
        <v>6</v>
      </c>
      <c r="K221" s="18">
        <f>+K215+1</f>
        <v>37</v>
      </c>
      <c r="L221" s="16" t="s">
        <v>31</v>
      </c>
      <c r="M221" s="16" t="s">
        <v>32</v>
      </c>
      <c r="N221" s="16" t="s">
        <v>37</v>
      </c>
      <c r="O221" s="16" t="s">
        <v>33</v>
      </c>
      <c r="P221" s="16" t="s">
        <v>34</v>
      </c>
      <c r="Q221" s="16" t="s">
        <v>35</v>
      </c>
      <c r="R221" s="16" t="str">
        <f ca="1">CONCATENATE("X",H221)</f>
        <v>X0</v>
      </c>
      <c r="S221" s="16" t="s">
        <v>36</v>
      </c>
    </row>
    <row r="222" spans="1:19" ht="15.6" x14ac:dyDescent="0.25">
      <c r="A222" s="185">
        <f ca="1">IF($E$2="X",0,IF(K223&gt;2,H221,K223))</f>
        <v>0</v>
      </c>
      <c r="B222" s="25"/>
      <c r="C222" s="21" t="str">
        <f ca="1">+CONCATENATE(I222," ",G222)</f>
        <v>a) 0</v>
      </c>
      <c r="D222" s="22"/>
      <c r="G222" s="34">
        <f ca="1">IF(J222="FIN","",LOOKUP(I221,DATOS!A:A,DATOS!J:J))</f>
        <v>0</v>
      </c>
      <c r="I222" s="31" t="s">
        <v>53</v>
      </c>
      <c r="J222" s="37" t="str">
        <f>IF(J216="FIN","FIN",IF(J221=J215,"","FIN"))</f>
        <v/>
      </c>
      <c r="K222" s="16" t="s">
        <v>5</v>
      </c>
      <c r="L222" s="16">
        <f ca="1">IF(M222&gt;0,0,P222)</f>
        <v>0</v>
      </c>
      <c r="M222" s="16">
        <f ca="1">IF(P223&gt;0,1,0)</f>
        <v>0</v>
      </c>
      <c r="N222" s="16">
        <f ca="1">IF(M222=1,-1/COUNTA(Q222:Q225),0)</f>
        <v>0</v>
      </c>
      <c r="O222" s="16">
        <f>COUNTA(B222:B225)</f>
        <v>0</v>
      </c>
      <c r="P222" s="16">
        <f ca="1">COUNTIF(R222:R225,R221)</f>
        <v>0</v>
      </c>
      <c r="Q222" s="17" t="s">
        <v>0</v>
      </c>
      <c r="R222" s="16" t="str">
        <f>CONCATENATE(B222,Q222)</f>
        <v>A</v>
      </c>
      <c r="S222" s="16">
        <f ca="1">IF(P222&gt;0,P222+O222,O222*3)</f>
        <v>0</v>
      </c>
    </row>
    <row r="223" spans="1:19" ht="15.6" x14ac:dyDescent="0.25">
      <c r="A223" s="185"/>
      <c r="B223" s="25"/>
      <c r="C223" s="21" t="str">
        <f ca="1">+CONCATENATE(I223," ",G223)</f>
        <v>b) 0</v>
      </c>
      <c r="D223" s="22"/>
      <c r="G223" s="34">
        <f ca="1">IF(J222="FIN","",LOOKUP(I221,DATOS!A:A,DATOS!K:K))</f>
        <v>0</v>
      </c>
      <c r="I223" s="31" t="s">
        <v>52</v>
      </c>
      <c r="K223" s="16">
        <f ca="1">S222</f>
        <v>0</v>
      </c>
      <c r="L223" s="16"/>
      <c r="M223" s="16"/>
      <c r="N223" s="16"/>
      <c r="O223" s="16"/>
      <c r="P223" s="16">
        <f ca="1">O222-P222</f>
        <v>0</v>
      </c>
      <c r="Q223" s="17" t="s">
        <v>1</v>
      </c>
      <c r="R223" s="16" t="str">
        <f>CONCATENATE(B223,Q223)</f>
        <v>B</v>
      </c>
      <c r="S223" s="16"/>
    </row>
    <row r="224" spans="1:19" ht="15.6" x14ac:dyDescent="0.25">
      <c r="A224" s="185"/>
      <c r="B224" s="25"/>
      <c r="C224" s="21" t="str">
        <f ca="1">+CONCATENATE(I224," ",G224)</f>
        <v>c) 0</v>
      </c>
      <c r="D224" s="22"/>
      <c r="G224" s="34">
        <f ca="1">IF(J222="FIN","",LOOKUP(I221,DATOS!A:A,DATOS!L:L))</f>
        <v>0</v>
      </c>
      <c r="I224" s="31" t="s">
        <v>51</v>
      </c>
      <c r="K224" s="16"/>
      <c r="L224" s="16"/>
      <c r="M224" s="16"/>
      <c r="N224" s="16"/>
      <c r="O224" s="16"/>
      <c r="P224" s="16"/>
      <c r="Q224" s="17" t="s">
        <v>2</v>
      </c>
      <c r="R224" s="16" t="str">
        <f>CONCATENATE(B224,Q224)</f>
        <v>C</v>
      </c>
      <c r="S224" s="16"/>
    </row>
    <row r="225" spans="1:19" ht="15.6" x14ac:dyDescent="0.25">
      <c r="A225" s="185"/>
      <c r="B225" s="25"/>
      <c r="C225" s="21" t="str">
        <f ca="1">+CONCATENATE(I225," ",G225)</f>
        <v>d) 0</v>
      </c>
      <c r="D225" s="22"/>
      <c r="G225" s="34">
        <f ca="1">IF(J222="FIN","",LOOKUP(I221,DATOS!A:A,DATOS!M:M))</f>
        <v>0</v>
      </c>
      <c r="I225" s="31" t="s">
        <v>43</v>
      </c>
      <c r="K225" s="16"/>
      <c r="L225" s="16"/>
      <c r="M225" s="16"/>
      <c r="N225" s="16"/>
      <c r="O225" s="16"/>
      <c r="P225" s="16"/>
      <c r="Q225" s="17" t="s">
        <v>3</v>
      </c>
      <c r="R225" s="16" t="str">
        <f>CONCATENATE(B225,Q225)</f>
        <v>D</v>
      </c>
      <c r="S225" s="16"/>
    </row>
    <row r="226" spans="1:19" ht="15.6" x14ac:dyDescent="0.25">
      <c r="A226" s="9"/>
      <c r="B226" s="26"/>
      <c r="C226" s="23"/>
      <c r="D226" s="24"/>
      <c r="J226" s="15"/>
    </row>
    <row r="227" spans="1:19" ht="15.6" x14ac:dyDescent="0.25">
      <c r="A227" s="9"/>
      <c r="B227" s="27"/>
      <c r="C227" s="19" t="str">
        <f ca="1">+CONCATENATE(K227,".- ",G227)</f>
        <v>38.- 0</v>
      </c>
      <c r="D227" s="20"/>
      <c r="E227" s="9"/>
      <c r="F227" s="9"/>
      <c r="G227" s="36">
        <f ca="1">IF(J228="FIN","",LOOKUP(I227,DATOS!A:A,DATOS!G:G))</f>
        <v>0</v>
      </c>
      <c r="H227" s="36">
        <f ca="1">IF(J228="FIN",0,LOOKUP(I227,DATOS!A:A,DATOS!N:N))</f>
        <v>0</v>
      </c>
      <c r="I227" s="31">
        <f>+I221+1</f>
        <v>379</v>
      </c>
      <c r="J227" s="56">
        <f>IF(LOOKUP(I227,DATOS!A:A,DATOS!C:C)=0,J221,(LOOKUP(I227,DATOS!A:A,DATOS!C:C)))</f>
        <v>6</v>
      </c>
      <c r="K227" s="18">
        <f>+K221+1</f>
        <v>38</v>
      </c>
      <c r="L227" s="16" t="s">
        <v>31</v>
      </c>
      <c r="M227" s="16" t="s">
        <v>32</v>
      </c>
      <c r="N227" s="16" t="s">
        <v>37</v>
      </c>
      <c r="O227" s="16" t="s">
        <v>33</v>
      </c>
      <c r="P227" s="16" t="s">
        <v>34</v>
      </c>
      <c r="Q227" s="16" t="s">
        <v>35</v>
      </c>
      <c r="R227" s="16" t="str">
        <f ca="1">CONCATENATE("X",H227)</f>
        <v>X0</v>
      </c>
      <c r="S227" s="16" t="s">
        <v>36</v>
      </c>
    </row>
    <row r="228" spans="1:19" ht="15.6" x14ac:dyDescent="0.25">
      <c r="A228" s="185">
        <f ca="1">IF($E$2="X",0,IF(K229&gt;2,H227,K229))</f>
        <v>0</v>
      </c>
      <c r="B228" s="25"/>
      <c r="C228" s="21" t="str">
        <f ca="1">+CONCATENATE(I228," ",G228)</f>
        <v>a) 0</v>
      </c>
      <c r="D228" s="22"/>
      <c r="G228" s="34">
        <f ca="1">IF(J228="FIN","",LOOKUP(I227,DATOS!A:A,DATOS!J:J))</f>
        <v>0</v>
      </c>
      <c r="I228" s="31" t="s">
        <v>53</v>
      </c>
      <c r="J228" s="37" t="str">
        <f>IF(J222="FIN","FIN",IF(J227=J221,"","FIN"))</f>
        <v/>
      </c>
      <c r="K228" s="16" t="s">
        <v>5</v>
      </c>
      <c r="L228" s="16">
        <f ca="1">IF(M228&gt;0,0,P228)</f>
        <v>0</v>
      </c>
      <c r="M228" s="16">
        <f ca="1">IF(P229&gt;0,1,0)</f>
        <v>0</v>
      </c>
      <c r="N228" s="16">
        <f ca="1">IF(M228=1,-1/COUNTA(Q228:Q231),0)</f>
        <v>0</v>
      </c>
      <c r="O228" s="16">
        <f>COUNTA(B228:B231)</f>
        <v>0</v>
      </c>
      <c r="P228" s="16">
        <f ca="1">COUNTIF(R228:R231,R227)</f>
        <v>0</v>
      </c>
      <c r="Q228" s="17" t="s">
        <v>0</v>
      </c>
      <c r="R228" s="16" t="str">
        <f>CONCATENATE(B228,Q228)</f>
        <v>A</v>
      </c>
      <c r="S228" s="16">
        <f ca="1">IF(P228&gt;0,P228+O228,O228*3)</f>
        <v>0</v>
      </c>
    </row>
    <row r="229" spans="1:19" ht="15.6" x14ac:dyDescent="0.25">
      <c r="A229" s="185"/>
      <c r="B229" s="25"/>
      <c r="C229" s="21" t="str">
        <f ca="1">+CONCATENATE(I229," ",G229)</f>
        <v>b) 0</v>
      </c>
      <c r="D229" s="22"/>
      <c r="G229" s="34">
        <f ca="1">IF(J228="FIN","",LOOKUP(I227,DATOS!A:A,DATOS!K:K))</f>
        <v>0</v>
      </c>
      <c r="I229" s="31" t="s">
        <v>52</v>
      </c>
      <c r="K229" s="16">
        <f ca="1">S228</f>
        <v>0</v>
      </c>
      <c r="L229" s="16"/>
      <c r="M229" s="16"/>
      <c r="N229" s="16"/>
      <c r="O229" s="16"/>
      <c r="P229" s="16">
        <f ca="1">O228-P228</f>
        <v>0</v>
      </c>
      <c r="Q229" s="17" t="s">
        <v>1</v>
      </c>
      <c r="R229" s="16" t="str">
        <f>CONCATENATE(B229,Q229)</f>
        <v>B</v>
      </c>
      <c r="S229" s="16"/>
    </row>
    <row r="230" spans="1:19" ht="15.6" x14ac:dyDescent="0.25">
      <c r="A230" s="185"/>
      <c r="B230" s="25"/>
      <c r="C230" s="21" t="str">
        <f ca="1">+CONCATENATE(I230," ",G230)</f>
        <v>c) 0</v>
      </c>
      <c r="D230" s="22"/>
      <c r="G230" s="34">
        <f ca="1">IF(J228="FIN","",LOOKUP(I227,DATOS!A:A,DATOS!L:L))</f>
        <v>0</v>
      </c>
      <c r="I230" s="31" t="s">
        <v>51</v>
      </c>
      <c r="K230" s="16"/>
      <c r="L230" s="16"/>
      <c r="M230" s="16"/>
      <c r="N230" s="16"/>
      <c r="O230" s="16"/>
      <c r="P230" s="16"/>
      <c r="Q230" s="17" t="s">
        <v>2</v>
      </c>
      <c r="R230" s="16" t="str">
        <f>CONCATENATE(B230,Q230)</f>
        <v>C</v>
      </c>
      <c r="S230" s="16"/>
    </row>
    <row r="231" spans="1:19" ht="15.6" x14ac:dyDescent="0.25">
      <c r="A231" s="185"/>
      <c r="B231" s="25"/>
      <c r="C231" s="21" t="str">
        <f ca="1">+CONCATENATE(I231," ",G231)</f>
        <v>d) 0</v>
      </c>
      <c r="D231" s="22"/>
      <c r="G231" s="34">
        <f ca="1">IF(J228="FIN","",LOOKUP(I227,DATOS!A:A,DATOS!M:M))</f>
        <v>0</v>
      </c>
      <c r="I231" s="31" t="s">
        <v>43</v>
      </c>
      <c r="K231" s="16"/>
      <c r="L231" s="16"/>
      <c r="M231" s="16"/>
      <c r="N231" s="16"/>
      <c r="O231" s="16"/>
      <c r="P231" s="16"/>
      <c r="Q231" s="17" t="s">
        <v>3</v>
      </c>
      <c r="R231" s="16" t="str">
        <f>CONCATENATE(B231,Q231)</f>
        <v>D</v>
      </c>
      <c r="S231" s="16"/>
    </row>
    <row r="232" spans="1:19" ht="15.6" x14ac:dyDescent="0.25">
      <c r="A232" s="9"/>
      <c r="B232" s="26"/>
      <c r="C232" s="23"/>
      <c r="D232" s="24"/>
      <c r="J232" s="15"/>
    </row>
    <row r="233" spans="1:19" ht="15.6" x14ac:dyDescent="0.25">
      <c r="A233" s="9"/>
      <c r="B233" s="27"/>
      <c r="C233" s="19" t="str">
        <f ca="1">+CONCATENATE(K233,".- ",G233)</f>
        <v>39.- 0</v>
      </c>
      <c r="D233" s="20"/>
      <c r="E233" s="9"/>
      <c r="F233" s="9"/>
      <c r="G233" s="36">
        <f ca="1">IF(J234="FIN","",LOOKUP(I233,DATOS!A:A,DATOS!G:G))</f>
        <v>0</v>
      </c>
      <c r="H233" s="36">
        <f ca="1">IF(J234="FIN",0,LOOKUP(I233,DATOS!A:A,DATOS!N:N))</f>
        <v>0</v>
      </c>
      <c r="I233" s="31">
        <f>+I227+1</f>
        <v>380</v>
      </c>
      <c r="J233" s="56">
        <f>IF(LOOKUP(I233,DATOS!A:A,DATOS!C:C)=0,J227,(LOOKUP(I233,DATOS!A:A,DATOS!C:C)))</f>
        <v>6</v>
      </c>
      <c r="K233" s="18">
        <f>+K227+1</f>
        <v>39</v>
      </c>
      <c r="L233" s="16" t="s">
        <v>31</v>
      </c>
      <c r="M233" s="16" t="s">
        <v>32</v>
      </c>
      <c r="N233" s="16" t="s">
        <v>37</v>
      </c>
      <c r="O233" s="16" t="s">
        <v>33</v>
      </c>
      <c r="P233" s="16" t="s">
        <v>34</v>
      </c>
      <c r="Q233" s="16" t="s">
        <v>35</v>
      </c>
      <c r="R233" s="16" t="str">
        <f ca="1">CONCATENATE("X",H233)</f>
        <v>X0</v>
      </c>
      <c r="S233" s="16" t="s">
        <v>36</v>
      </c>
    </row>
    <row r="234" spans="1:19" ht="15.6" x14ac:dyDescent="0.25">
      <c r="A234" s="185">
        <f ca="1">IF($E$2="X",0,IF(K235&gt;2,H233,K235))</f>
        <v>0</v>
      </c>
      <c r="B234" s="25"/>
      <c r="C234" s="21" t="str">
        <f ca="1">+CONCATENATE(I234," ",G234)</f>
        <v>a) 0</v>
      </c>
      <c r="D234" s="22"/>
      <c r="G234" s="34">
        <f ca="1">IF(J234="FIN","",LOOKUP(I233,DATOS!A:A,DATOS!J:J))</f>
        <v>0</v>
      </c>
      <c r="I234" s="31" t="s">
        <v>53</v>
      </c>
      <c r="J234" s="37" t="str">
        <f>IF(J228="FIN","FIN",IF(J233=J227,"","FIN"))</f>
        <v/>
      </c>
      <c r="K234" s="16" t="s">
        <v>5</v>
      </c>
      <c r="L234" s="16">
        <f ca="1">IF(M234&gt;0,0,P234)</f>
        <v>0</v>
      </c>
      <c r="M234" s="16">
        <f ca="1">IF(P235&gt;0,1,0)</f>
        <v>0</v>
      </c>
      <c r="N234" s="16">
        <f ca="1">IF(M234=1,-1/COUNTA(Q234:Q237),0)</f>
        <v>0</v>
      </c>
      <c r="O234" s="16">
        <f>COUNTA(B234:B237)</f>
        <v>0</v>
      </c>
      <c r="P234" s="16">
        <f ca="1">COUNTIF(R234:R237,R233)</f>
        <v>0</v>
      </c>
      <c r="Q234" s="17" t="s">
        <v>0</v>
      </c>
      <c r="R234" s="16" t="str">
        <f>CONCATENATE(B234,Q234)</f>
        <v>A</v>
      </c>
      <c r="S234" s="16">
        <f ca="1">IF(P234&gt;0,P234+O234,O234*3)</f>
        <v>0</v>
      </c>
    </row>
    <row r="235" spans="1:19" ht="15.6" x14ac:dyDescent="0.25">
      <c r="A235" s="185"/>
      <c r="B235" s="25"/>
      <c r="C235" s="21" t="str">
        <f ca="1">+CONCATENATE(I235," ",G235)</f>
        <v>b) 0</v>
      </c>
      <c r="D235" s="22"/>
      <c r="G235" s="34">
        <f ca="1">IF(J234="FIN","",LOOKUP(I233,DATOS!A:A,DATOS!K:K))</f>
        <v>0</v>
      </c>
      <c r="I235" s="31" t="s">
        <v>52</v>
      </c>
      <c r="K235" s="16">
        <f ca="1">S234</f>
        <v>0</v>
      </c>
      <c r="L235" s="16"/>
      <c r="M235" s="16"/>
      <c r="N235" s="16"/>
      <c r="O235" s="16"/>
      <c r="P235" s="16">
        <f ca="1">O234-P234</f>
        <v>0</v>
      </c>
      <c r="Q235" s="17" t="s">
        <v>1</v>
      </c>
      <c r="R235" s="16" t="str">
        <f>CONCATENATE(B235,Q235)</f>
        <v>B</v>
      </c>
      <c r="S235" s="16"/>
    </row>
    <row r="236" spans="1:19" ht="15.6" x14ac:dyDescent="0.25">
      <c r="A236" s="185"/>
      <c r="B236" s="25"/>
      <c r="C236" s="21" t="str">
        <f ca="1">+CONCATENATE(I236," ",G236)</f>
        <v>c) 0</v>
      </c>
      <c r="D236" s="22"/>
      <c r="G236" s="34">
        <f ca="1">IF(J234="FIN","",LOOKUP(I233,DATOS!A:A,DATOS!L:L))</f>
        <v>0</v>
      </c>
      <c r="I236" s="31" t="s">
        <v>51</v>
      </c>
      <c r="K236" s="16"/>
      <c r="L236" s="16"/>
      <c r="M236" s="16"/>
      <c r="N236" s="16"/>
      <c r="O236" s="16"/>
      <c r="P236" s="16"/>
      <c r="Q236" s="17" t="s">
        <v>2</v>
      </c>
      <c r="R236" s="16" t="str">
        <f>CONCATENATE(B236,Q236)</f>
        <v>C</v>
      </c>
      <c r="S236" s="16"/>
    </row>
    <row r="237" spans="1:19" ht="15.6" x14ac:dyDescent="0.25">
      <c r="A237" s="185"/>
      <c r="B237" s="25"/>
      <c r="C237" s="21" t="str">
        <f ca="1">+CONCATENATE(I237," ",G237)</f>
        <v>d) 0</v>
      </c>
      <c r="D237" s="22"/>
      <c r="G237" s="34">
        <f ca="1">IF(J234="FIN","",LOOKUP(I233,DATOS!A:A,DATOS!M:M))</f>
        <v>0</v>
      </c>
      <c r="I237" s="31" t="s">
        <v>43</v>
      </c>
      <c r="K237" s="16"/>
      <c r="L237" s="16"/>
      <c r="M237" s="16"/>
      <c r="N237" s="16"/>
      <c r="O237" s="16"/>
      <c r="P237" s="16"/>
      <c r="Q237" s="17" t="s">
        <v>3</v>
      </c>
      <c r="R237" s="16" t="str">
        <f>CONCATENATE(B237,Q237)</f>
        <v>D</v>
      </c>
      <c r="S237" s="16"/>
    </row>
    <row r="238" spans="1:19" ht="15.6" x14ac:dyDescent="0.25">
      <c r="A238" s="9"/>
      <c r="B238" s="26"/>
      <c r="C238" s="23"/>
      <c r="D238" s="24"/>
      <c r="J238" s="15"/>
    </row>
    <row r="239" spans="1:19" ht="15.6" x14ac:dyDescent="0.25">
      <c r="A239" s="9"/>
      <c r="B239" s="27"/>
      <c r="C239" s="19" t="str">
        <f ca="1">+CONCATENATE(K239,".- ",G239)</f>
        <v>40.- 0</v>
      </c>
      <c r="D239" s="20"/>
      <c r="E239" s="9"/>
      <c r="F239" s="9"/>
      <c r="G239" s="36">
        <f ca="1">IF(J240="FIN","",LOOKUP(I239,DATOS!A:A,DATOS!G:G))</f>
        <v>0</v>
      </c>
      <c r="H239" s="36">
        <f ca="1">IF(J240="FIN",0,LOOKUP(I239,DATOS!A:A,DATOS!N:N))</f>
        <v>0</v>
      </c>
      <c r="I239" s="31">
        <f>+I233+1</f>
        <v>381</v>
      </c>
      <c r="J239" s="56">
        <f>IF(LOOKUP(I239,DATOS!A:A,DATOS!C:C)=0,J233,(LOOKUP(I239,DATOS!A:A,DATOS!C:C)))</f>
        <v>6</v>
      </c>
      <c r="K239" s="18">
        <f>+K233+1</f>
        <v>40</v>
      </c>
      <c r="L239" s="16" t="s">
        <v>31</v>
      </c>
      <c r="M239" s="16" t="s">
        <v>32</v>
      </c>
      <c r="N239" s="16" t="s">
        <v>37</v>
      </c>
      <c r="O239" s="16" t="s">
        <v>33</v>
      </c>
      <c r="P239" s="16" t="s">
        <v>34</v>
      </c>
      <c r="Q239" s="16" t="s">
        <v>35</v>
      </c>
      <c r="R239" s="16" t="str">
        <f ca="1">CONCATENATE("X",H239)</f>
        <v>X0</v>
      </c>
      <c r="S239" s="16" t="s">
        <v>36</v>
      </c>
    </row>
    <row r="240" spans="1:19" ht="15.6" x14ac:dyDescent="0.25">
      <c r="A240" s="185">
        <f ca="1">IF($E$2="X",0,IF(K241&gt;2,H239,K241))</f>
        <v>0</v>
      </c>
      <c r="B240" s="25"/>
      <c r="C240" s="21" t="str">
        <f ca="1">+CONCATENATE(I240," ",G240)</f>
        <v>a) 0</v>
      </c>
      <c r="D240" s="22"/>
      <c r="G240" s="34">
        <f ca="1">IF(J240="FIN","",LOOKUP(I239,DATOS!A:A,DATOS!J:J))</f>
        <v>0</v>
      </c>
      <c r="I240" s="31" t="s">
        <v>53</v>
      </c>
      <c r="J240" s="37" t="str">
        <f>IF(J234="FIN","FIN",IF(J239=J233,"","FIN"))</f>
        <v/>
      </c>
      <c r="K240" s="16" t="s">
        <v>5</v>
      </c>
      <c r="L240" s="16">
        <f ca="1">IF(M240&gt;0,0,P240)</f>
        <v>0</v>
      </c>
      <c r="M240" s="16">
        <f ca="1">IF(P241&gt;0,1,0)</f>
        <v>0</v>
      </c>
      <c r="N240" s="16">
        <f ca="1">IF(M240=1,-1/COUNTA(Q240:Q243),0)</f>
        <v>0</v>
      </c>
      <c r="O240" s="16">
        <f>COUNTA(B240:B243)</f>
        <v>0</v>
      </c>
      <c r="P240" s="16">
        <f ca="1">COUNTIF(R240:R243,R239)</f>
        <v>0</v>
      </c>
      <c r="Q240" s="17" t="s">
        <v>0</v>
      </c>
      <c r="R240" s="16" t="str">
        <f>CONCATENATE(B240,Q240)</f>
        <v>A</v>
      </c>
      <c r="S240" s="16">
        <f ca="1">IF(P240&gt;0,P240+O240,O240*3)</f>
        <v>0</v>
      </c>
    </row>
    <row r="241" spans="1:19" ht="15.6" x14ac:dyDescent="0.25">
      <c r="A241" s="185"/>
      <c r="B241" s="25"/>
      <c r="C241" s="21" t="str">
        <f ca="1">+CONCATENATE(I241," ",G241)</f>
        <v>b) 0</v>
      </c>
      <c r="D241" s="22"/>
      <c r="G241" s="34">
        <f ca="1">IF(J240="FIN","",LOOKUP(I239,DATOS!A:A,DATOS!K:K))</f>
        <v>0</v>
      </c>
      <c r="I241" s="31" t="s">
        <v>52</v>
      </c>
      <c r="K241" s="16">
        <f ca="1">S240</f>
        <v>0</v>
      </c>
      <c r="L241" s="16"/>
      <c r="M241" s="16"/>
      <c r="N241" s="16"/>
      <c r="O241" s="16"/>
      <c r="P241" s="16">
        <f ca="1">O240-P240</f>
        <v>0</v>
      </c>
      <c r="Q241" s="17" t="s">
        <v>1</v>
      </c>
      <c r="R241" s="16" t="str">
        <f>CONCATENATE(B241,Q241)</f>
        <v>B</v>
      </c>
      <c r="S241" s="16"/>
    </row>
    <row r="242" spans="1:19" ht="15.6" x14ac:dyDescent="0.25">
      <c r="A242" s="185"/>
      <c r="B242" s="25"/>
      <c r="C242" s="21" t="str">
        <f ca="1">+CONCATENATE(I242," ",G242)</f>
        <v>c) 0</v>
      </c>
      <c r="D242" s="22"/>
      <c r="G242" s="34">
        <f ca="1">IF(J240="FIN","",LOOKUP(I239,DATOS!A:A,DATOS!L:L))</f>
        <v>0</v>
      </c>
      <c r="I242" s="31" t="s">
        <v>51</v>
      </c>
      <c r="K242" s="16"/>
      <c r="L242" s="16"/>
      <c r="M242" s="16"/>
      <c r="N242" s="16"/>
      <c r="O242" s="16"/>
      <c r="P242" s="16"/>
      <c r="Q242" s="17" t="s">
        <v>2</v>
      </c>
      <c r="R242" s="16" t="str">
        <f>CONCATENATE(B242,Q242)</f>
        <v>C</v>
      </c>
      <c r="S242" s="16"/>
    </row>
    <row r="243" spans="1:19" ht="15.6" x14ac:dyDescent="0.25">
      <c r="A243" s="185"/>
      <c r="B243" s="25"/>
      <c r="C243" s="21" t="str">
        <f ca="1">+CONCATENATE(I243," ",G243)</f>
        <v>d) 0</v>
      </c>
      <c r="D243" s="22"/>
      <c r="G243" s="34">
        <f ca="1">IF(J240="FIN","",LOOKUP(I239,DATOS!A:A,DATOS!M:M))</f>
        <v>0</v>
      </c>
      <c r="I243" s="31" t="s">
        <v>43</v>
      </c>
      <c r="K243" s="16"/>
      <c r="L243" s="16"/>
      <c r="M243" s="16"/>
      <c r="N243" s="16"/>
      <c r="O243" s="16"/>
      <c r="P243" s="16"/>
      <c r="Q243" s="17" t="s">
        <v>3</v>
      </c>
      <c r="R243" s="16" t="str">
        <f>CONCATENATE(B243,Q243)</f>
        <v>D</v>
      </c>
      <c r="S243" s="16"/>
    </row>
    <row r="244" spans="1:19" ht="15.6" x14ac:dyDescent="0.25">
      <c r="A244" s="9"/>
      <c r="B244" s="26"/>
      <c r="C244" s="23"/>
      <c r="D244" s="24"/>
      <c r="J244" s="15"/>
    </row>
    <row r="245" spans="1:19" ht="15.6" x14ac:dyDescent="0.25">
      <c r="A245" s="9"/>
      <c r="B245" s="27"/>
      <c r="C245" s="19" t="str">
        <f ca="1">+CONCATENATE(K245,".- ",G245)</f>
        <v>41.- 0</v>
      </c>
      <c r="D245" s="20"/>
      <c r="E245" s="9"/>
      <c r="F245" s="9"/>
      <c r="G245" s="36">
        <f ca="1">IF(J246="FIN","",LOOKUP(I245,DATOS!A:A,DATOS!G:G))</f>
        <v>0</v>
      </c>
      <c r="H245" s="36">
        <f ca="1">IF(J246="FIN",0,LOOKUP(I245,DATOS!A:A,DATOS!N:N))</f>
        <v>0</v>
      </c>
      <c r="I245" s="31">
        <f>+I239+1</f>
        <v>382</v>
      </c>
      <c r="J245" s="56">
        <f>IF(LOOKUP(I245,DATOS!A:A,DATOS!C:C)=0,J239,(LOOKUP(I245,DATOS!A:A,DATOS!C:C)))</f>
        <v>6</v>
      </c>
      <c r="K245" s="18">
        <f>+K239+1</f>
        <v>41</v>
      </c>
      <c r="L245" s="16" t="s">
        <v>31</v>
      </c>
      <c r="M245" s="16" t="s">
        <v>32</v>
      </c>
      <c r="N245" s="16" t="s">
        <v>37</v>
      </c>
      <c r="O245" s="16" t="s">
        <v>33</v>
      </c>
      <c r="P245" s="16" t="s">
        <v>34</v>
      </c>
      <c r="Q245" s="16" t="s">
        <v>35</v>
      </c>
      <c r="R245" s="16" t="str">
        <f ca="1">CONCATENATE("X",H245)</f>
        <v>X0</v>
      </c>
      <c r="S245" s="16" t="s">
        <v>36</v>
      </c>
    </row>
    <row r="246" spans="1:19" ht="15.6" x14ac:dyDescent="0.25">
      <c r="A246" s="185">
        <f ca="1">IF($E$2="X",0,IF(K247&gt;2,H245,K247))</f>
        <v>0</v>
      </c>
      <c r="B246" s="25"/>
      <c r="C246" s="21" t="str">
        <f ca="1">+CONCATENATE(I246," ",G246)</f>
        <v>a) 0</v>
      </c>
      <c r="D246" s="22"/>
      <c r="G246" s="34">
        <f ca="1">IF(J246="FIN","",LOOKUP(I245,DATOS!A:A,DATOS!J:J))</f>
        <v>0</v>
      </c>
      <c r="I246" s="31" t="s">
        <v>53</v>
      </c>
      <c r="J246" s="37" t="str">
        <f>IF(J240="FIN","FIN",IF(J245=J239,"","FIN"))</f>
        <v/>
      </c>
      <c r="K246" s="16" t="s">
        <v>5</v>
      </c>
      <c r="L246" s="16">
        <f ca="1">IF(M246&gt;0,0,P246)</f>
        <v>0</v>
      </c>
      <c r="M246" s="16">
        <f ca="1">IF(P247&gt;0,1,0)</f>
        <v>0</v>
      </c>
      <c r="N246" s="16">
        <f ca="1">IF(M246=1,-1/COUNTA(Q246:Q249),0)</f>
        <v>0</v>
      </c>
      <c r="O246" s="16">
        <f>COUNTA(B246:B249)</f>
        <v>0</v>
      </c>
      <c r="P246" s="16">
        <f ca="1">COUNTIF(R246:R249,R245)</f>
        <v>0</v>
      </c>
      <c r="Q246" s="17" t="s">
        <v>0</v>
      </c>
      <c r="R246" s="16" t="str">
        <f>CONCATENATE(B246,Q246)</f>
        <v>A</v>
      </c>
      <c r="S246" s="16">
        <f ca="1">IF(P246&gt;0,P246+O246,O246*3)</f>
        <v>0</v>
      </c>
    </row>
    <row r="247" spans="1:19" ht="15.6" x14ac:dyDescent="0.25">
      <c r="A247" s="185"/>
      <c r="B247" s="25"/>
      <c r="C247" s="21" t="str">
        <f ca="1">+CONCATENATE(I247," ",G247)</f>
        <v>b) 0</v>
      </c>
      <c r="D247" s="22"/>
      <c r="G247" s="34">
        <f ca="1">IF(J246="FIN","",LOOKUP(I245,DATOS!A:A,DATOS!K:K))</f>
        <v>0</v>
      </c>
      <c r="I247" s="31" t="s">
        <v>52</v>
      </c>
      <c r="K247" s="16">
        <f ca="1">S246</f>
        <v>0</v>
      </c>
      <c r="L247" s="16"/>
      <c r="M247" s="16"/>
      <c r="N247" s="16"/>
      <c r="O247" s="16"/>
      <c r="P247" s="16">
        <f ca="1">O246-P246</f>
        <v>0</v>
      </c>
      <c r="Q247" s="17" t="s">
        <v>1</v>
      </c>
      <c r="R247" s="16" t="str">
        <f>CONCATENATE(B247,Q247)</f>
        <v>B</v>
      </c>
      <c r="S247" s="16"/>
    </row>
    <row r="248" spans="1:19" ht="15.6" x14ac:dyDescent="0.25">
      <c r="A248" s="185"/>
      <c r="B248" s="25"/>
      <c r="C248" s="21" t="str">
        <f ca="1">+CONCATENATE(I248," ",G248)</f>
        <v>c) 0</v>
      </c>
      <c r="D248" s="22"/>
      <c r="G248" s="34">
        <f ca="1">IF(J246="FIN","",LOOKUP(I245,DATOS!A:A,DATOS!L:L))</f>
        <v>0</v>
      </c>
      <c r="I248" s="31" t="s">
        <v>51</v>
      </c>
      <c r="K248" s="16"/>
      <c r="L248" s="16"/>
      <c r="M248" s="16"/>
      <c r="N248" s="16"/>
      <c r="O248" s="16"/>
      <c r="P248" s="16"/>
      <c r="Q248" s="17" t="s">
        <v>2</v>
      </c>
      <c r="R248" s="16" t="str">
        <f>CONCATENATE(B248,Q248)</f>
        <v>C</v>
      </c>
      <c r="S248" s="16"/>
    </row>
    <row r="249" spans="1:19" ht="15.6" x14ac:dyDescent="0.25">
      <c r="A249" s="185"/>
      <c r="B249" s="25"/>
      <c r="C249" s="21" t="str">
        <f ca="1">+CONCATENATE(I249," ",G249)</f>
        <v>d) 0</v>
      </c>
      <c r="D249" s="22"/>
      <c r="G249" s="34">
        <f ca="1">IF(J246="FIN","",LOOKUP(I245,DATOS!A:A,DATOS!M:M))</f>
        <v>0</v>
      </c>
      <c r="I249" s="31" t="s">
        <v>43</v>
      </c>
      <c r="K249" s="16"/>
      <c r="L249" s="16"/>
      <c r="M249" s="16"/>
      <c r="N249" s="16"/>
      <c r="O249" s="16"/>
      <c r="P249" s="16"/>
      <c r="Q249" s="17" t="s">
        <v>3</v>
      </c>
      <c r="R249" s="16" t="str">
        <f>CONCATENATE(B249,Q249)</f>
        <v>D</v>
      </c>
      <c r="S249" s="16"/>
    </row>
    <row r="250" spans="1:19" ht="15.6" x14ac:dyDescent="0.25">
      <c r="A250" s="9"/>
      <c r="B250" s="26"/>
      <c r="C250" s="23"/>
      <c r="D250" s="24"/>
      <c r="J250" s="15"/>
    </row>
    <row r="251" spans="1:19" ht="15.6" x14ac:dyDescent="0.25">
      <c r="A251" s="9"/>
      <c r="B251" s="27"/>
      <c r="C251" s="19" t="str">
        <f ca="1">+CONCATENATE(K251,".- ",G251)</f>
        <v>42.- 0</v>
      </c>
      <c r="D251" s="20"/>
      <c r="E251" s="9"/>
      <c r="F251" s="9"/>
      <c r="G251" s="36">
        <f ca="1">IF(J252="FIN","",LOOKUP(I251,DATOS!A:A,DATOS!G:G))</f>
        <v>0</v>
      </c>
      <c r="H251" s="36">
        <f ca="1">IF(J252="FIN",0,LOOKUP(I251,DATOS!A:A,DATOS!N:N))</f>
        <v>0</v>
      </c>
      <c r="I251" s="31">
        <f>+I245+1</f>
        <v>383</v>
      </c>
      <c r="J251" s="56">
        <f>IF(LOOKUP(I251,DATOS!A:A,DATOS!C:C)=0,J245,(LOOKUP(I251,DATOS!A:A,DATOS!C:C)))</f>
        <v>6</v>
      </c>
      <c r="K251" s="18">
        <f>+K245+1</f>
        <v>42</v>
      </c>
      <c r="L251" s="16" t="s">
        <v>31</v>
      </c>
      <c r="M251" s="16" t="s">
        <v>32</v>
      </c>
      <c r="N251" s="16" t="s">
        <v>37</v>
      </c>
      <c r="O251" s="16" t="s">
        <v>33</v>
      </c>
      <c r="P251" s="16" t="s">
        <v>34</v>
      </c>
      <c r="Q251" s="16" t="s">
        <v>35</v>
      </c>
      <c r="R251" s="16" t="str">
        <f ca="1">CONCATENATE("X",H251)</f>
        <v>X0</v>
      </c>
      <c r="S251" s="16" t="s">
        <v>36</v>
      </c>
    </row>
    <row r="252" spans="1:19" ht="15.6" x14ac:dyDescent="0.25">
      <c r="A252" s="185">
        <f ca="1">IF($E$2="X",0,IF(K253&gt;2,H251,K253))</f>
        <v>0</v>
      </c>
      <c r="B252" s="25"/>
      <c r="C252" s="21" t="str">
        <f ca="1">+CONCATENATE(I252," ",G252)</f>
        <v>a) 0</v>
      </c>
      <c r="D252" s="22"/>
      <c r="G252" s="34">
        <f ca="1">IF(J252="FIN","",LOOKUP(I251,DATOS!A:A,DATOS!J:J))</f>
        <v>0</v>
      </c>
      <c r="I252" s="31" t="s">
        <v>53</v>
      </c>
      <c r="J252" s="37" t="str">
        <f>IF(J246="FIN","FIN",IF(J251=J245,"","FIN"))</f>
        <v/>
      </c>
      <c r="K252" s="16" t="s">
        <v>5</v>
      </c>
      <c r="L252" s="16">
        <f ca="1">IF(M252&gt;0,0,P252)</f>
        <v>0</v>
      </c>
      <c r="M252" s="16">
        <f ca="1">IF(P253&gt;0,1,0)</f>
        <v>0</v>
      </c>
      <c r="N252" s="16">
        <f ca="1">IF(M252=1,-1/COUNTA(Q252:Q255),0)</f>
        <v>0</v>
      </c>
      <c r="O252" s="16">
        <f>COUNTA(B252:B255)</f>
        <v>0</v>
      </c>
      <c r="P252" s="16">
        <f ca="1">COUNTIF(R252:R255,R251)</f>
        <v>0</v>
      </c>
      <c r="Q252" s="17" t="s">
        <v>0</v>
      </c>
      <c r="R252" s="16" t="str">
        <f>CONCATENATE(B252,Q252)</f>
        <v>A</v>
      </c>
      <c r="S252" s="16">
        <f ca="1">IF(P252&gt;0,P252+O252,O252*3)</f>
        <v>0</v>
      </c>
    </row>
    <row r="253" spans="1:19" ht="15.6" x14ac:dyDescent="0.25">
      <c r="A253" s="185"/>
      <c r="B253" s="25"/>
      <c r="C253" s="21" t="str">
        <f ca="1">+CONCATENATE(I253," ",G253)</f>
        <v>b) 0</v>
      </c>
      <c r="D253" s="22"/>
      <c r="G253" s="34">
        <f ca="1">IF(J252="FIN","",LOOKUP(I251,DATOS!A:A,DATOS!K:K))</f>
        <v>0</v>
      </c>
      <c r="I253" s="31" t="s">
        <v>52</v>
      </c>
      <c r="K253" s="16">
        <f ca="1">S252</f>
        <v>0</v>
      </c>
      <c r="L253" s="16"/>
      <c r="M253" s="16"/>
      <c r="N253" s="16"/>
      <c r="O253" s="16"/>
      <c r="P253" s="16">
        <f ca="1">O252-P252</f>
        <v>0</v>
      </c>
      <c r="Q253" s="17" t="s">
        <v>1</v>
      </c>
      <c r="R253" s="16" t="str">
        <f>CONCATENATE(B253,Q253)</f>
        <v>B</v>
      </c>
      <c r="S253" s="16"/>
    </row>
    <row r="254" spans="1:19" ht="15.6" x14ac:dyDescent="0.25">
      <c r="A254" s="185"/>
      <c r="B254" s="25"/>
      <c r="C254" s="21" t="str">
        <f ca="1">+CONCATENATE(I254," ",G254)</f>
        <v>c) 0</v>
      </c>
      <c r="D254" s="22"/>
      <c r="G254" s="34">
        <f ca="1">IF(J252="FIN","",LOOKUP(I251,DATOS!A:A,DATOS!L:L))</f>
        <v>0</v>
      </c>
      <c r="I254" s="31" t="s">
        <v>51</v>
      </c>
      <c r="K254" s="16"/>
      <c r="L254" s="16"/>
      <c r="M254" s="16"/>
      <c r="N254" s="16"/>
      <c r="O254" s="16"/>
      <c r="P254" s="16"/>
      <c r="Q254" s="17" t="s">
        <v>2</v>
      </c>
      <c r="R254" s="16" t="str">
        <f>CONCATENATE(B254,Q254)</f>
        <v>C</v>
      </c>
      <c r="S254" s="16"/>
    </row>
    <row r="255" spans="1:19" ht="15.6" x14ac:dyDescent="0.25">
      <c r="A255" s="185"/>
      <c r="B255" s="25"/>
      <c r="C255" s="21" t="str">
        <f ca="1">+CONCATENATE(I255," ",G255)</f>
        <v>d) 0</v>
      </c>
      <c r="D255" s="22"/>
      <c r="G255" s="34">
        <f ca="1">IF(J252="FIN","",LOOKUP(I251,DATOS!A:A,DATOS!M:M))</f>
        <v>0</v>
      </c>
      <c r="I255" s="31" t="s">
        <v>43</v>
      </c>
      <c r="K255" s="16"/>
      <c r="L255" s="16"/>
      <c r="M255" s="16"/>
      <c r="N255" s="16"/>
      <c r="O255" s="16"/>
      <c r="P255" s="16"/>
      <c r="Q255" s="17" t="s">
        <v>3</v>
      </c>
      <c r="R255" s="16" t="str">
        <f>CONCATENATE(B255,Q255)</f>
        <v>D</v>
      </c>
      <c r="S255" s="16"/>
    </row>
    <row r="256" spans="1:19" ht="15.6" x14ac:dyDescent="0.25">
      <c r="A256" s="9"/>
      <c r="B256" s="26"/>
      <c r="C256" s="23"/>
      <c r="D256" s="24"/>
      <c r="J256" s="15"/>
    </row>
    <row r="257" spans="1:19" ht="15.6" x14ac:dyDescent="0.25">
      <c r="A257" s="9"/>
      <c r="B257" s="27"/>
      <c r="C257" s="19" t="str">
        <f ca="1">+CONCATENATE(K257,".- ",G257)</f>
        <v>43.- 0</v>
      </c>
      <c r="D257" s="20"/>
      <c r="E257" s="9"/>
      <c r="F257" s="9"/>
      <c r="G257" s="36">
        <f ca="1">IF(J258="FIN","",LOOKUP(I257,DATOS!A:A,DATOS!G:G))</f>
        <v>0</v>
      </c>
      <c r="H257" s="36">
        <f ca="1">IF(J258="FIN",0,LOOKUP(I257,DATOS!A:A,DATOS!N:N))</f>
        <v>0</v>
      </c>
      <c r="I257" s="31">
        <f>+I251+1</f>
        <v>384</v>
      </c>
      <c r="J257" s="56">
        <f>IF(LOOKUP(I257,DATOS!A:A,DATOS!C:C)=0,J251,(LOOKUP(I257,DATOS!A:A,DATOS!C:C)))</f>
        <v>6</v>
      </c>
      <c r="K257" s="18">
        <f>+K251+1</f>
        <v>43</v>
      </c>
      <c r="L257" s="16" t="s">
        <v>31</v>
      </c>
      <c r="M257" s="16" t="s">
        <v>32</v>
      </c>
      <c r="N257" s="16" t="s">
        <v>37</v>
      </c>
      <c r="O257" s="16" t="s">
        <v>33</v>
      </c>
      <c r="P257" s="16" t="s">
        <v>34</v>
      </c>
      <c r="Q257" s="16" t="s">
        <v>35</v>
      </c>
      <c r="R257" s="16" t="str">
        <f ca="1">CONCATENATE("X",H257)</f>
        <v>X0</v>
      </c>
      <c r="S257" s="16" t="s">
        <v>36</v>
      </c>
    </row>
    <row r="258" spans="1:19" ht="15.6" x14ac:dyDescent="0.25">
      <c r="A258" s="185">
        <f ca="1">IF($E$2="X",0,IF(K259&gt;2,H257,K259))</f>
        <v>0</v>
      </c>
      <c r="B258" s="25"/>
      <c r="C258" s="21" t="str">
        <f ca="1">+CONCATENATE(I258," ",G258)</f>
        <v>a) 0</v>
      </c>
      <c r="D258" s="22"/>
      <c r="G258" s="34">
        <f ca="1">IF(J258="FIN","",LOOKUP(I257,DATOS!A:A,DATOS!J:J))</f>
        <v>0</v>
      </c>
      <c r="I258" s="31" t="s">
        <v>53</v>
      </c>
      <c r="J258" s="37" t="str">
        <f>IF(J252="FIN","FIN",IF(J257=J251,"","FIN"))</f>
        <v/>
      </c>
      <c r="K258" s="16" t="s">
        <v>5</v>
      </c>
      <c r="L258" s="16">
        <f ca="1">IF(M258&gt;0,0,P258)</f>
        <v>0</v>
      </c>
      <c r="M258" s="16">
        <f ca="1">IF(P259&gt;0,1,0)</f>
        <v>0</v>
      </c>
      <c r="N258" s="16">
        <f ca="1">IF(M258=1,-1/COUNTA(Q258:Q261),0)</f>
        <v>0</v>
      </c>
      <c r="O258" s="16">
        <f>COUNTA(B258:B261)</f>
        <v>0</v>
      </c>
      <c r="P258" s="16">
        <f ca="1">COUNTIF(R258:R261,R257)</f>
        <v>0</v>
      </c>
      <c r="Q258" s="17" t="s">
        <v>0</v>
      </c>
      <c r="R258" s="16" t="str">
        <f>CONCATENATE(B258,Q258)</f>
        <v>A</v>
      </c>
      <c r="S258" s="16">
        <f ca="1">IF(P258&gt;0,P258+O258,O258*3)</f>
        <v>0</v>
      </c>
    </row>
    <row r="259" spans="1:19" ht="15.6" x14ac:dyDescent="0.25">
      <c r="A259" s="185"/>
      <c r="B259" s="25"/>
      <c r="C259" s="21" t="str">
        <f ca="1">+CONCATENATE(I259," ",G259)</f>
        <v>b) 0</v>
      </c>
      <c r="D259" s="22"/>
      <c r="G259" s="34">
        <f ca="1">IF(J258="FIN","",LOOKUP(I257,DATOS!A:A,DATOS!K:K))</f>
        <v>0</v>
      </c>
      <c r="I259" s="31" t="s">
        <v>52</v>
      </c>
      <c r="K259" s="16">
        <f ca="1">S258</f>
        <v>0</v>
      </c>
      <c r="L259" s="16"/>
      <c r="M259" s="16"/>
      <c r="N259" s="16"/>
      <c r="O259" s="16"/>
      <c r="P259" s="16">
        <f ca="1">O258-P258</f>
        <v>0</v>
      </c>
      <c r="Q259" s="17" t="s">
        <v>1</v>
      </c>
      <c r="R259" s="16" t="str">
        <f>CONCATENATE(B259,Q259)</f>
        <v>B</v>
      </c>
      <c r="S259" s="16"/>
    </row>
    <row r="260" spans="1:19" ht="15.6" x14ac:dyDescent="0.25">
      <c r="A260" s="185"/>
      <c r="B260" s="25"/>
      <c r="C260" s="21" t="str">
        <f ca="1">+CONCATENATE(I260," ",G260)</f>
        <v>c) 0</v>
      </c>
      <c r="D260" s="22"/>
      <c r="G260" s="34">
        <f ca="1">IF(J258="FIN","",LOOKUP(I257,DATOS!A:A,DATOS!L:L))</f>
        <v>0</v>
      </c>
      <c r="I260" s="31" t="s">
        <v>51</v>
      </c>
      <c r="K260" s="16"/>
      <c r="L260" s="16"/>
      <c r="M260" s="16"/>
      <c r="N260" s="16"/>
      <c r="O260" s="16"/>
      <c r="P260" s="16"/>
      <c r="Q260" s="17" t="s">
        <v>2</v>
      </c>
      <c r="R260" s="16" t="str">
        <f>CONCATENATE(B260,Q260)</f>
        <v>C</v>
      </c>
      <c r="S260" s="16"/>
    </row>
    <row r="261" spans="1:19" ht="15.6" x14ac:dyDescent="0.25">
      <c r="A261" s="185"/>
      <c r="B261" s="25"/>
      <c r="C261" s="21" t="str">
        <f ca="1">+CONCATENATE(I261," ",G261)</f>
        <v>d) 0</v>
      </c>
      <c r="D261" s="22"/>
      <c r="G261" s="34">
        <f ca="1">IF(J258="FIN","",LOOKUP(I257,DATOS!A:A,DATOS!M:M))</f>
        <v>0</v>
      </c>
      <c r="I261" s="31" t="s">
        <v>43</v>
      </c>
      <c r="K261" s="16"/>
      <c r="L261" s="16"/>
      <c r="M261" s="16"/>
      <c r="N261" s="16"/>
      <c r="O261" s="16"/>
      <c r="P261" s="16"/>
      <c r="Q261" s="17" t="s">
        <v>3</v>
      </c>
      <c r="R261" s="16" t="str">
        <f>CONCATENATE(B261,Q261)</f>
        <v>D</v>
      </c>
      <c r="S261" s="16"/>
    </row>
    <row r="262" spans="1:19" ht="15.6" x14ac:dyDescent="0.25">
      <c r="A262" s="9"/>
      <c r="B262" s="26"/>
      <c r="C262" s="23"/>
      <c r="D262" s="24"/>
      <c r="J262" s="15"/>
    </row>
    <row r="263" spans="1:19" ht="15.6" x14ac:dyDescent="0.25">
      <c r="A263" s="9"/>
      <c r="B263" s="27"/>
      <c r="C263" s="19" t="str">
        <f ca="1">+CONCATENATE(K263,".- ",G263)</f>
        <v>44.- 0</v>
      </c>
      <c r="D263" s="20"/>
      <c r="E263" s="9"/>
      <c r="F263" s="9"/>
      <c r="G263" s="36">
        <f ca="1">IF(J264="FIN","",LOOKUP(I263,DATOS!A:A,DATOS!G:G))</f>
        <v>0</v>
      </c>
      <c r="H263" s="36">
        <f ca="1">IF(J264="FIN",0,LOOKUP(I263,DATOS!A:A,DATOS!N:N))</f>
        <v>0</v>
      </c>
      <c r="I263" s="31">
        <f>+I257+1</f>
        <v>385</v>
      </c>
      <c r="J263" s="56">
        <f>IF(LOOKUP(I263,DATOS!A:A,DATOS!C:C)=0,J257,(LOOKUP(I263,DATOS!A:A,DATOS!C:C)))</f>
        <v>6</v>
      </c>
      <c r="K263" s="18">
        <f>+K257+1</f>
        <v>44</v>
      </c>
      <c r="L263" s="16" t="s">
        <v>31</v>
      </c>
      <c r="M263" s="16" t="s">
        <v>32</v>
      </c>
      <c r="N263" s="16" t="s">
        <v>37</v>
      </c>
      <c r="O263" s="16" t="s">
        <v>33</v>
      </c>
      <c r="P263" s="16" t="s">
        <v>34</v>
      </c>
      <c r="Q263" s="16" t="s">
        <v>35</v>
      </c>
      <c r="R263" s="16" t="str">
        <f ca="1">CONCATENATE("X",H263)</f>
        <v>X0</v>
      </c>
      <c r="S263" s="16" t="s">
        <v>36</v>
      </c>
    </row>
    <row r="264" spans="1:19" ht="15.6" x14ac:dyDescent="0.25">
      <c r="A264" s="185">
        <f ca="1">IF($E$2="X",0,IF(K265&gt;2,H263,K265))</f>
        <v>0</v>
      </c>
      <c r="B264" s="25"/>
      <c r="C264" s="21" t="str">
        <f ca="1">+CONCATENATE(I264," ",G264)</f>
        <v>a) 0</v>
      </c>
      <c r="D264" s="22"/>
      <c r="G264" s="34">
        <f ca="1">IF(J264="FIN","",LOOKUP(I263,DATOS!A:A,DATOS!J:J))</f>
        <v>0</v>
      </c>
      <c r="I264" s="31" t="s">
        <v>53</v>
      </c>
      <c r="J264" s="37" t="str">
        <f>IF(J258="FIN","FIN",IF(J263=J257,"","FIN"))</f>
        <v/>
      </c>
      <c r="K264" s="16" t="s">
        <v>5</v>
      </c>
      <c r="L264" s="16">
        <f ca="1">IF(M264&gt;0,0,P264)</f>
        <v>0</v>
      </c>
      <c r="M264" s="16">
        <f ca="1">IF(P265&gt;0,1,0)</f>
        <v>0</v>
      </c>
      <c r="N264" s="16">
        <f ca="1">IF(M264=1,-1/COUNTA(Q264:Q267),0)</f>
        <v>0</v>
      </c>
      <c r="O264" s="16">
        <f>COUNTA(B264:B267)</f>
        <v>0</v>
      </c>
      <c r="P264" s="16">
        <f ca="1">COUNTIF(R264:R267,R263)</f>
        <v>0</v>
      </c>
      <c r="Q264" s="17" t="s">
        <v>0</v>
      </c>
      <c r="R264" s="16" t="str">
        <f>CONCATENATE(B264,Q264)</f>
        <v>A</v>
      </c>
      <c r="S264" s="16">
        <f ca="1">IF(P264&gt;0,P264+O264,O264*3)</f>
        <v>0</v>
      </c>
    </row>
    <row r="265" spans="1:19" ht="15.6" x14ac:dyDescent="0.25">
      <c r="A265" s="185"/>
      <c r="B265" s="25"/>
      <c r="C265" s="21" t="str">
        <f ca="1">+CONCATENATE(I265," ",G265)</f>
        <v>b) 0</v>
      </c>
      <c r="D265" s="22"/>
      <c r="G265" s="34">
        <f ca="1">IF(J264="FIN","",LOOKUP(I263,DATOS!A:A,DATOS!K:K))</f>
        <v>0</v>
      </c>
      <c r="I265" s="31" t="s">
        <v>52</v>
      </c>
      <c r="K265" s="16">
        <f ca="1">S264</f>
        <v>0</v>
      </c>
      <c r="L265" s="16"/>
      <c r="M265" s="16"/>
      <c r="N265" s="16"/>
      <c r="O265" s="16"/>
      <c r="P265" s="16">
        <f ca="1">O264-P264</f>
        <v>0</v>
      </c>
      <c r="Q265" s="17" t="s">
        <v>1</v>
      </c>
      <c r="R265" s="16" t="str">
        <f>CONCATENATE(B265,Q265)</f>
        <v>B</v>
      </c>
      <c r="S265" s="16"/>
    </row>
    <row r="266" spans="1:19" ht="15.6" x14ac:dyDescent="0.25">
      <c r="A266" s="185"/>
      <c r="B266" s="25"/>
      <c r="C266" s="21" t="str">
        <f ca="1">+CONCATENATE(I266," ",G266)</f>
        <v>c) 0</v>
      </c>
      <c r="D266" s="22"/>
      <c r="G266" s="34">
        <f ca="1">IF(J264="FIN","",LOOKUP(I263,DATOS!A:A,DATOS!L:L))</f>
        <v>0</v>
      </c>
      <c r="I266" s="31" t="s">
        <v>51</v>
      </c>
      <c r="K266" s="16"/>
      <c r="L266" s="16"/>
      <c r="M266" s="16"/>
      <c r="N266" s="16"/>
      <c r="O266" s="16"/>
      <c r="P266" s="16"/>
      <c r="Q266" s="17" t="s">
        <v>2</v>
      </c>
      <c r="R266" s="16" t="str">
        <f>CONCATENATE(B266,Q266)</f>
        <v>C</v>
      </c>
      <c r="S266" s="16"/>
    </row>
    <row r="267" spans="1:19" ht="15.6" x14ac:dyDescent="0.25">
      <c r="A267" s="185"/>
      <c r="B267" s="25"/>
      <c r="C267" s="21" t="str">
        <f ca="1">+CONCATENATE(I267," ",G267)</f>
        <v>d) 0</v>
      </c>
      <c r="D267" s="22"/>
      <c r="G267" s="34">
        <f ca="1">IF(J264="FIN","",LOOKUP(I263,DATOS!A:A,DATOS!M:M))</f>
        <v>0</v>
      </c>
      <c r="I267" s="31" t="s">
        <v>43</v>
      </c>
      <c r="K267" s="16"/>
      <c r="L267" s="16"/>
      <c r="M267" s="16"/>
      <c r="N267" s="16"/>
      <c r="O267" s="16"/>
      <c r="P267" s="16"/>
      <c r="Q267" s="17" t="s">
        <v>3</v>
      </c>
      <c r="R267" s="16" t="str">
        <f>CONCATENATE(B267,Q267)</f>
        <v>D</v>
      </c>
      <c r="S267" s="16"/>
    </row>
    <row r="268" spans="1:19" ht="15.6" x14ac:dyDescent="0.25">
      <c r="A268" s="9"/>
      <c r="B268" s="26"/>
      <c r="C268" s="23"/>
      <c r="D268" s="24"/>
      <c r="J268" s="15"/>
    </row>
    <row r="269" spans="1:19" ht="15.6" x14ac:dyDescent="0.25">
      <c r="A269" s="9"/>
      <c r="B269" s="27"/>
      <c r="C269" s="19" t="str">
        <f>+CONCATENATE(K269,".- ",G269)</f>
        <v xml:space="preserve">45.- </v>
      </c>
      <c r="D269" s="20"/>
      <c r="E269" s="9"/>
      <c r="F269" s="9"/>
      <c r="G269" s="36" t="str">
        <f>IF(J270="FIN","",LOOKUP(I269,DATOS!A:A,DATOS!G:G))</f>
        <v/>
      </c>
      <c r="H269" s="36">
        <f>IF(J270="FIN",0,LOOKUP(I269,DATOS!A:A,DATOS!N:N))</f>
        <v>0</v>
      </c>
      <c r="I269" s="31">
        <f>+I263+1</f>
        <v>386</v>
      </c>
      <c r="J269" s="56">
        <f>IF(LOOKUP(I269,DATOS!A:A,DATOS!C:C)=0,J263,(LOOKUP(I269,DATOS!A:A,DATOS!C:C)))</f>
        <v>7</v>
      </c>
      <c r="K269" s="18">
        <f>+K263+1</f>
        <v>45</v>
      </c>
      <c r="L269" s="16" t="s">
        <v>31</v>
      </c>
      <c r="M269" s="16" t="s">
        <v>32</v>
      </c>
      <c r="N269" s="16" t="s">
        <v>37</v>
      </c>
      <c r="O269" s="16" t="s">
        <v>33</v>
      </c>
      <c r="P269" s="16" t="s">
        <v>34</v>
      </c>
      <c r="Q269" s="16" t="s">
        <v>35</v>
      </c>
      <c r="R269" s="16" t="str">
        <f>CONCATENATE("X",H269)</f>
        <v>X0</v>
      </c>
      <c r="S269" s="16" t="s">
        <v>36</v>
      </c>
    </row>
    <row r="270" spans="1:19" ht="15.6" x14ac:dyDescent="0.25">
      <c r="A270" s="185">
        <f>IF($E$2="X",0,IF(K271&gt;2,H269,K271))</f>
        <v>0</v>
      </c>
      <c r="B270" s="25"/>
      <c r="C270" s="21" t="str">
        <f>+CONCATENATE(I270," ",G270)</f>
        <v xml:space="preserve">a) </v>
      </c>
      <c r="D270" s="22"/>
      <c r="G270" s="34" t="str">
        <f>IF(J270="FIN","",LOOKUP(I269,DATOS!A:A,DATOS!J:J))</f>
        <v/>
      </c>
      <c r="I270" s="31" t="s">
        <v>53</v>
      </c>
      <c r="J270" s="37" t="str">
        <f>IF(J264="FIN","FIN",IF(J269=J263,"","FIN"))</f>
        <v>FIN</v>
      </c>
      <c r="K270" s="16" t="s">
        <v>5</v>
      </c>
      <c r="L270" s="16">
        <f>IF(M270&gt;0,0,P270)</f>
        <v>0</v>
      </c>
      <c r="M270" s="16">
        <f>IF(P271&gt;0,1,0)</f>
        <v>0</v>
      </c>
      <c r="N270" s="16">
        <f>IF(M270=1,-1/COUNTA(Q270:Q273),0)</f>
        <v>0</v>
      </c>
      <c r="O270" s="16">
        <f>COUNTA(B270:B273)</f>
        <v>0</v>
      </c>
      <c r="P270" s="16">
        <f>COUNTIF(R270:R273,R269)</f>
        <v>0</v>
      </c>
      <c r="Q270" s="17" t="s">
        <v>0</v>
      </c>
      <c r="R270" s="16" t="str">
        <f>CONCATENATE(B270,Q270)</f>
        <v>A</v>
      </c>
      <c r="S270" s="16">
        <f>IF(P270&gt;0,P270+O270,O270*3)</f>
        <v>0</v>
      </c>
    </row>
    <row r="271" spans="1:19" ht="15.6" x14ac:dyDescent="0.25">
      <c r="A271" s="185"/>
      <c r="B271" s="25"/>
      <c r="C271" s="21" t="str">
        <f>+CONCATENATE(I271," ",G271)</f>
        <v xml:space="preserve">b) </v>
      </c>
      <c r="D271" s="22"/>
      <c r="G271" s="34" t="str">
        <f>IF(J270="FIN","",LOOKUP(I269,DATOS!A:A,DATOS!K:K))</f>
        <v/>
      </c>
      <c r="I271" s="31" t="s">
        <v>52</v>
      </c>
      <c r="K271" s="16">
        <f>S270</f>
        <v>0</v>
      </c>
      <c r="L271" s="16"/>
      <c r="M271" s="16"/>
      <c r="N271" s="16"/>
      <c r="O271" s="16"/>
      <c r="P271" s="16">
        <f>O270-P270</f>
        <v>0</v>
      </c>
      <c r="Q271" s="17" t="s">
        <v>1</v>
      </c>
      <c r="R271" s="16" t="str">
        <f>CONCATENATE(B271,Q271)</f>
        <v>B</v>
      </c>
      <c r="S271" s="16"/>
    </row>
    <row r="272" spans="1:19" ht="15.6" x14ac:dyDescent="0.25">
      <c r="A272" s="185"/>
      <c r="B272" s="25"/>
      <c r="C272" s="21" t="str">
        <f>+CONCATENATE(I272," ",G272)</f>
        <v xml:space="preserve">c) </v>
      </c>
      <c r="D272" s="22"/>
      <c r="G272" s="34" t="str">
        <f>IF(J270="FIN","",LOOKUP(I269,DATOS!A:A,DATOS!L:L))</f>
        <v/>
      </c>
      <c r="I272" s="31" t="s">
        <v>51</v>
      </c>
      <c r="K272" s="16"/>
      <c r="L272" s="16"/>
      <c r="M272" s="16"/>
      <c r="N272" s="16"/>
      <c r="O272" s="16"/>
      <c r="P272" s="16"/>
      <c r="Q272" s="17" t="s">
        <v>2</v>
      </c>
      <c r="R272" s="16" t="str">
        <f>CONCATENATE(B272,Q272)</f>
        <v>C</v>
      </c>
      <c r="S272" s="16"/>
    </row>
    <row r="273" spans="1:19" ht="15.6" x14ac:dyDescent="0.25">
      <c r="A273" s="185"/>
      <c r="B273" s="25"/>
      <c r="C273" s="21" t="str">
        <f>+CONCATENATE(I273," ",G273)</f>
        <v xml:space="preserve">d) </v>
      </c>
      <c r="D273" s="22"/>
      <c r="G273" s="34" t="str">
        <f>IF(J270="FIN","",LOOKUP(I269,DATOS!A:A,DATOS!M:M))</f>
        <v/>
      </c>
      <c r="I273" s="31" t="s">
        <v>43</v>
      </c>
      <c r="K273" s="16"/>
      <c r="L273" s="16"/>
      <c r="M273" s="16"/>
      <c r="N273" s="16"/>
      <c r="O273" s="16"/>
      <c r="P273" s="16"/>
      <c r="Q273" s="17" t="s">
        <v>3</v>
      </c>
      <c r="R273" s="16" t="str">
        <f>CONCATENATE(B273,Q273)</f>
        <v>D</v>
      </c>
      <c r="S273" s="16"/>
    </row>
    <row r="274" spans="1:19" ht="15.6" x14ac:dyDescent="0.25">
      <c r="A274" s="9"/>
      <c r="B274" s="26"/>
      <c r="C274" s="23"/>
      <c r="D274" s="24"/>
      <c r="J274" s="15"/>
    </row>
    <row r="275" spans="1:19" ht="15.6" x14ac:dyDescent="0.25">
      <c r="A275" s="9"/>
      <c r="B275" s="27"/>
      <c r="C275" s="19" t="str">
        <f>+CONCATENATE(K275,".- ",G275)</f>
        <v xml:space="preserve">46.- </v>
      </c>
      <c r="D275" s="20"/>
      <c r="E275" s="9"/>
      <c r="F275" s="9"/>
      <c r="G275" s="36" t="str">
        <f>IF(J276="FIN","",LOOKUP(I275,DATOS!A:A,DATOS!G:G))</f>
        <v/>
      </c>
      <c r="H275" s="36">
        <f>IF(J276="FIN",0,LOOKUP(I275,DATOS!A:A,DATOS!N:N))</f>
        <v>0</v>
      </c>
      <c r="I275" s="31">
        <f>+I269+1</f>
        <v>387</v>
      </c>
      <c r="J275" s="56">
        <f>IF(LOOKUP(I275,DATOS!A:A,DATOS!C:C)=0,J269,(LOOKUP(I275,DATOS!A:A,DATOS!C:C)))</f>
        <v>7</v>
      </c>
      <c r="K275" s="18">
        <f>+K269+1</f>
        <v>46</v>
      </c>
      <c r="L275" s="16" t="s">
        <v>31</v>
      </c>
      <c r="M275" s="16" t="s">
        <v>32</v>
      </c>
      <c r="N275" s="16" t="s">
        <v>37</v>
      </c>
      <c r="O275" s="16" t="s">
        <v>33</v>
      </c>
      <c r="P275" s="16" t="s">
        <v>34</v>
      </c>
      <c r="Q275" s="16" t="s">
        <v>35</v>
      </c>
      <c r="R275" s="16" t="str">
        <f>CONCATENATE("X",H275)</f>
        <v>X0</v>
      </c>
      <c r="S275" s="16" t="s">
        <v>36</v>
      </c>
    </row>
    <row r="276" spans="1:19" ht="15.6" x14ac:dyDescent="0.25">
      <c r="A276" s="185">
        <f>IF($E$2="X",0,IF(K277&gt;2,H275,K277))</f>
        <v>0</v>
      </c>
      <c r="B276" s="25"/>
      <c r="C276" s="21" t="str">
        <f>+CONCATENATE(I276," ",G276)</f>
        <v xml:space="preserve">a) </v>
      </c>
      <c r="D276" s="22"/>
      <c r="G276" s="34" t="str">
        <f>IF(J276="FIN","",LOOKUP(I275,DATOS!A:A,DATOS!J:J))</f>
        <v/>
      </c>
      <c r="I276" s="31" t="s">
        <v>53</v>
      </c>
      <c r="J276" s="37" t="str">
        <f>IF(J270="FIN","FIN",IF(J275=J269,"","FIN"))</f>
        <v>FIN</v>
      </c>
      <c r="K276" s="16" t="s">
        <v>5</v>
      </c>
      <c r="L276" s="16">
        <f>IF(M276&gt;0,0,P276)</f>
        <v>0</v>
      </c>
      <c r="M276" s="16">
        <f>IF(P277&gt;0,1,0)</f>
        <v>0</v>
      </c>
      <c r="N276" s="16">
        <f>IF(M276=1,-1/COUNTA(Q276:Q279),0)</f>
        <v>0</v>
      </c>
      <c r="O276" s="16">
        <f>COUNTA(B276:B279)</f>
        <v>0</v>
      </c>
      <c r="P276" s="16">
        <f>COUNTIF(R276:R279,R275)</f>
        <v>0</v>
      </c>
      <c r="Q276" s="17" t="s">
        <v>0</v>
      </c>
      <c r="R276" s="16" t="str">
        <f>CONCATENATE(B276,Q276)</f>
        <v>A</v>
      </c>
      <c r="S276" s="16">
        <f>IF(P276&gt;0,P276+O276,O276*3)</f>
        <v>0</v>
      </c>
    </row>
    <row r="277" spans="1:19" ht="15.6" x14ac:dyDescent="0.25">
      <c r="A277" s="185"/>
      <c r="B277" s="25"/>
      <c r="C277" s="21" t="str">
        <f>+CONCATENATE(I277," ",G277)</f>
        <v xml:space="preserve">b) </v>
      </c>
      <c r="D277" s="22"/>
      <c r="G277" s="34" t="str">
        <f>IF(J276="FIN","",LOOKUP(I275,DATOS!A:A,DATOS!K:K))</f>
        <v/>
      </c>
      <c r="I277" s="31" t="s">
        <v>52</v>
      </c>
      <c r="K277" s="16">
        <f>S276</f>
        <v>0</v>
      </c>
      <c r="L277" s="16"/>
      <c r="M277" s="16"/>
      <c r="N277" s="16"/>
      <c r="O277" s="16"/>
      <c r="P277" s="16">
        <f>O276-P276</f>
        <v>0</v>
      </c>
      <c r="Q277" s="17" t="s">
        <v>1</v>
      </c>
      <c r="R277" s="16" t="str">
        <f>CONCATENATE(B277,Q277)</f>
        <v>B</v>
      </c>
      <c r="S277" s="16"/>
    </row>
    <row r="278" spans="1:19" ht="15.6" x14ac:dyDescent="0.25">
      <c r="A278" s="185"/>
      <c r="B278" s="25"/>
      <c r="C278" s="21" t="str">
        <f>+CONCATENATE(I278," ",G278)</f>
        <v xml:space="preserve">c) </v>
      </c>
      <c r="D278" s="22"/>
      <c r="G278" s="34" t="str">
        <f>IF(J276="FIN","",LOOKUP(I275,DATOS!A:A,DATOS!L:L))</f>
        <v/>
      </c>
      <c r="I278" s="31" t="s">
        <v>51</v>
      </c>
      <c r="K278" s="16"/>
      <c r="L278" s="16"/>
      <c r="M278" s="16"/>
      <c r="N278" s="16"/>
      <c r="O278" s="16"/>
      <c r="P278" s="16"/>
      <c r="Q278" s="17" t="s">
        <v>2</v>
      </c>
      <c r="R278" s="16" t="str">
        <f>CONCATENATE(B278,Q278)</f>
        <v>C</v>
      </c>
      <c r="S278" s="16"/>
    </row>
    <row r="279" spans="1:19" ht="15.6" x14ac:dyDescent="0.25">
      <c r="A279" s="185"/>
      <c r="B279" s="25"/>
      <c r="C279" s="21" t="str">
        <f>+CONCATENATE(I279," ",G279)</f>
        <v xml:space="preserve">d) </v>
      </c>
      <c r="D279" s="22"/>
      <c r="G279" s="34" t="str">
        <f>IF(J276="FIN","",LOOKUP(I275,DATOS!A:A,DATOS!M:M))</f>
        <v/>
      </c>
      <c r="I279" s="31" t="s">
        <v>43</v>
      </c>
      <c r="K279" s="16"/>
      <c r="L279" s="16"/>
      <c r="M279" s="16"/>
      <c r="N279" s="16"/>
      <c r="O279" s="16"/>
      <c r="P279" s="16"/>
      <c r="Q279" s="17" t="s">
        <v>3</v>
      </c>
      <c r="R279" s="16" t="str">
        <f>CONCATENATE(B279,Q279)</f>
        <v>D</v>
      </c>
      <c r="S279" s="16"/>
    </row>
    <row r="280" spans="1:19" ht="15.6" x14ac:dyDescent="0.25">
      <c r="A280" s="9"/>
      <c r="B280" s="26"/>
      <c r="C280" s="23"/>
      <c r="D280" s="24"/>
      <c r="J280" s="15"/>
    </row>
    <row r="281" spans="1:19" ht="15.6" x14ac:dyDescent="0.25">
      <c r="A281" s="9"/>
      <c r="B281" s="27"/>
      <c r="C281" s="19" t="str">
        <f>+CONCATENATE(K281,".- ",G281)</f>
        <v xml:space="preserve">47.- </v>
      </c>
      <c r="D281" s="20"/>
      <c r="E281" s="9"/>
      <c r="F281" s="9"/>
      <c r="G281" s="36" t="str">
        <f>IF(J282="FIN","",LOOKUP(I281,DATOS!A:A,DATOS!G:G))</f>
        <v/>
      </c>
      <c r="H281" s="36">
        <f>IF(J282="FIN",0,LOOKUP(I281,DATOS!A:A,DATOS!N:N))</f>
        <v>0</v>
      </c>
      <c r="I281" s="31">
        <f>+I275+1</f>
        <v>388</v>
      </c>
      <c r="J281" s="56">
        <f>IF(LOOKUP(I281,DATOS!A:A,DATOS!C:C)=0,J275,(LOOKUP(I281,DATOS!A:A,DATOS!C:C)))</f>
        <v>7</v>
      </c>
      <c r="K281" s="18">
        <f>+K275+1</f>
        <v>47</v>
      </c>
      <c r="L281" s="16" t="s">
        <v>31</v>
      </c>
      <c r="M281" s="16" t="s">
        <v>32</v>
      </c>
      <c r="N281" s="16" t="s">
        <v>37</v>
      </c>
      <c r="O281" s="16" t="s">
        <v>33</v>
      </c>
      <c r="P281" s="16" t="s">
        <v>34</v>
      </c>
      <c r="Q281" s="16" t="s">
        <v>35</v>
      </c>
      <c r="R281" s="16" t="str">
        <f>CONCATENATE("X",H281)</f>
        <v>X0</v>
      </c>
      <c r="S281" s="16" t="s">
        <v>36</v>
      </c>
    </row>
    <row r="282" spans="1:19" ht="15.6" x14ac:dyDescent="0.25">
      <c r="A282" s="185">
        <f>IF($E$2="X",0,IF(K283&gt;2,H281,K283))</f>
        <v>0</v>
      </c>
      <c r="B282" s="25"/>
      <c r="C282" s="21" t="str">
        <f>+CONCATENATE(I282," ",G282)</f>
        <v xml:space="preserve">a) </v>
      </c>
      <c r="D282" s="22"/>
      <c r="G282" s="34" t="str">
        <f>IF(J282="FIN","",LOOKUP(I281,DATOS!A:A,DATOS!J:J))</f>
        <v/>
      </c>
      <c r="I282" s="31" t="s">
        <v>53</v>
      </c>
      <c r="J282" s="37" t="str">
        <f>IF(J276="FIN","FIN",IF(J281=J275,"","FIN"))</f>
        <v>FIN</v>
      </c>
      <c r="K282" s="16" t="s">
        <v>5</v>
      </c>
      <c r="L282" s="16">
        <f>IF(M282&gt;0,0,P282)</f>
        <v>0</v>
      </c>
      <c r="M282" s="16">
        <f>IF(P283&gt;0,1,0)</f>
        <v>0</v>
      </c>
      <c r="N282" s="16">
        <f>IF(M282=1,-1/COUNTA(Q282:Q285),0)</f>
        <v>0</v>
      </c>
      <c r="O282" s="16">
        <f>COUNTA(B282:B285)</f>
        <v>0</v>
      </c>
      <c r="P282" s="16">
        <f>COUNTIF(R282:R285,R281)</f>
        <v>0</v>
      </c>
      <c r="Q282" s="17" t="s">
        <v>0</v>
      </c>
      <c r="R282" s="16" t="str">
        <f>CONCATENATE(B282,Q282)</f>
        <v>A</v>
      </c>
      <c r="S282" s="16">
        <f>IF(P282&gt;0,P282+O282,O282*3)</f>
        <v>0</v>
      </c>
    </row>
    <row r="283" spans="1:19" ht="15.6" x14ac:dyDescent="0.25">
      <c r="A283" s="185"/>
      <c r="B283" s="25"/>
      <c r="C283" s="21" t="str">
        <f>+CONCATENATE(I283," ",G283)</f>
        <v xml:space="preserve">b) </v>
      </c>
      <c r="D283" s="22"/>
      <c r="G283" s="34" t="str">
        <f>IF(J282="FIN","",LOOKUP(I281,DATOS!A:A,DATOS!K:K))</f>
        <v/>
      </c>
      <c r="I283" s="31" t="s">
        <v>52</v>
      </c>
      <c r="K283" s="16">
        <f>S282</f>
        <v>0</v>
      </c>
      <c r="L283" s="16"/>
      <c r="M283" s="16"/>
      <c r="N283" s="16"/>
      <c r="O283" s="16"/>
      <c r="P283" s="16">
        <f>O282-P282</f>
        <v>0</v>
      </c>
      <c r="Q283" s="17" t="s">
        <v>1</v>
      </c>
      <c r="R283" s="16" t="str">
        <f>CONCATENATE(B283,Q283)</f>
        <v>B</v>
      </c>
      <c r="S283" s="16"/>
    </row>
    <row r="284" spans="1:19" ht="15.6" x14ac:dyDescent="0.25">
      <c r="A284" s="185"/>
      <c r="B284" s="25"/>
      <c r="C284" s="21" t="str">
        <f>+CONCATENATE(I284," ",G284)</f>
        <v xml:space="preserve">c) </v>
      </c>
      <c r="D284" s="22"/>
      <c r="G284" s="34" t="str">
        <f>IF(J282="FIN","",LOOKUP(I281,DATOS!A:A,DATOS!L:L))</f>
        <v/>
      </c>
      <c r="I284" s="31" t="s">
        <v>51</v>
      </c>
      <c r="K284" s="16"/>
      <c r="L284" s="16"/>
      <c r="M284" s="16"/>
      <c r="N284" s="16"/>
      <c r="O284" s="16"/>
      <c r="P284" s="16"/>
      <c r="Q284" s="17" t="s">
        <v>2</v>
      </c>
      <c r="R284" s="16" t="str">
        <f>CONCATENATE(B284,Q284)</f>
        <v>C</v>
      </c>
      <c r="S284" s="16"/>
    </row>
    <row r="285" spans="1:19" ht="15.6" x14ac:dyDescent="0.25">
      <c r="A285" s="185"/>
      <c r="B285" s="25"/>
      <c r="C285" s="21" t="str">
        <f>+CONCATENATE(I285," ",G285)</f>
        <v xml:space="preserve">d) </v>
      </c>
      <c r="D285" s="22"/>
      <c r="G285" s="34" t="str">
        <f>IF(J282="FIN","",LOOKUP(I281,DATOS!A:A,DATOS!M:M))</f>
        <v/>
      </c>
      <c r="I285" s="31" t="s">
        <v>43</v>
      </c>
      <c r="K285" s="16"/>
      <c r="L285" s="16"/>
      <c r="M285" s="16"/>
      <c r="N285" s="16"/>
      <c r="O285" s="16"/>
      <c r="P285" s="16"/>
      <c r="Q285" s="17" t="s">
        <v>3</v>
      </c>
      <c r="R285" s="16" t="str">
        <f>CONCATENATE(B285,Q285)</f>
        <v>D</v>
      </c>
      <c r="S285" s="16"/>
    </row>
    <row r="286" spans="1:19" ht="15.6" x14ac:dyDescent="0.25">
      <c r="A286" s="9"/>
      <c r="B286" s="26"/>
      <c r="C286" s="23"/>
      <c r="D286" s="24"/>
      <c r="J286" s="15"/>
    </row>
    <row r="287" spans="1:19" ht="15.6" x14ac:dyDescent="0.25">
      <c r="A287" s="9"/>
      <c r="B287" s="27"/>
      <c r="C287" s="19" t="str">
        <f>+CONCATENATE(K287,".- ",G287)</f>
        <v xml:space="preserve">48.- </v>
      </c>
      <c r="D287" s="20"/>
      <c r="E287" s="9"/>
      <c r="F287" s="9"/>
      <c r="G287" s="36" t="str">
        <f>IF(J288="FIN","",LOOKUP(I287,DATOS!A:A,DATOS!G:G))</f>
        <v/>
      </c>
      <c r="H287" s="36">
        <f>IF(J288="FIN",0,LOOKUP(I287,DATOS!A:A,DATOS!N:N))</f>
        <v>0</v>
      </c>
      <c r="I287" s="31">
        <f>+I281+1</f>
        <v>389</v>
      </c>
      <c r="J287" s="56">
        <f>IF(LOOKUP(I287,DATOS!A:A,DATOS!C:C)=0,J281,(LOOKUP(I287,DATOS!A:A,DATOS!C:C)))</f>
        <v>7</v>
      </c>
      <c r="K287" s="18">
        <f>+K281+1</f>
        <v>48</v>
      </c>
      <c r="L287" s="16" t="s">
        <v>31</v>
      </c>
      <c r="M287" s="16" t="s">
        <v>32</v>
      </c>
      <c r="N287" s="16" t="s">
        <v>37</v>
      </c>
      <c r="O287" s="16" t="s">
        <v>33</v>
      </c>
      <c r="P287" s="16" t="s">
        <v>34</v>
      </c>
      <c r="Q287" s="16" t="s">
        <v>35</v>
      </c>
      <c r="R287" s="16" t="str">
        <f>CONCATENATE("X",H287)</f>
        <v>X0</v>
      </c>
      <c r="S287" s="16" t="s">
        <v>36</v>
      </c>
    </row>
    <row r="288" spans="1:19" ht="15.6" x14ac:dyDescent="0.25">
      <c r="A288" s="185">
        <f>IF($E$2="X",0,IF(K289&gt;2,H287,K289))</f>
        <v>0</v>
      </c>
      <c r="B288" s="25"/>
      <c r="C288" s="21" t="str">
        <f>+CONCATENATE(I288," ",G288)</f>
        <v xml:space="preserve">a) </v>
      </c>
      <c r="D288" s="22"/>
      <c r="G288" s="34" t="str">
        <f>IF(J288="FIN","",LOOKUP(I287,DATOS!A:A,DATOS!J:J))</f>
        <v/>
      </c>
      <c r="I288" s="31" t="s">
        <v>53</v>
      </c>
      <c r="J288" s="37" t="str">
        <f>IF(J282="FIN","FIN",IF(J287=J281,"","FIN"))</f>
        <v>FIN</v>
      </c>
      <c r="K288" s="16" t="s">
        <v>5</v>
      </c>
      <c r="L288" s="16">
        <f>IF(M288&gt;0,0,P288)</f>
        <v>0</v>
      </c>
      <c r="M288" s="16">
        <f>IF(P289&gt;0,1,0)</f>
        <v>0</v>
      </c>
      <c r="N288" s="16">
        <f>IF(M288=1,-1/COUNTA(Q288:Q291),0)</f>
        <v>0</v>
      </c>
      <c r="O288" s="16">
        <f>COUNTA(B288:B291)</f>
        <v>0</v>
      </c>
      <c r="P288" s="16">
        <f>COUNTIF(R288:R291,R287)</f>
        <v>0</v>
      </c>
      <c r="Q288" s="17" t="s">
        <v>0</v>
      </c>
      <c r="R288" s="16" t="str">
        <f>CONCATENATE(B288,Q288)</f>
        <v>A</v>
      </c>
      <c r="S288" s="16">
        <f>IF(P288&gt;0,P288+O288,O288*3)</f>
        <v>0</v>
      </c>
    </row>
    <row r="289" spans="1:19" ht="15.6" x14ac:dyDescent="0.25">
      <c r="A289" s="185"/>
      <c r="B289" s="25"/>
      <c r="C289" s="21" t="str">
        <f>+CONCATENATE(I289," ",G289)</f>
        <v xml:space="preserve">b) </v>
      </c>
      <c r="D289" s="22"/>
      <c r="G289" s="34" t="str">
        <f>IF(J288="FIN","",LOOKUP(I287,DATOS!A:A,DATOS!K:K))</f>
        <v/>
      </c>
      <c r="I289" s="31" t="s">
        <v>52</v>
      </c>
      <c r="K289" s="16">
        <f>S288</f>
        <v>0</v>
      </c>
      <c r="L289" s="16"/>
      <c r="M289" s="16"/>
      <c r="N289" s="16"/>
      <c r="O289" s="16"/>
      <c r="P289" s="16">
        <f>O288-P288</f>
        <v>0</v>
      </c>
      <c r="Q289" s="17" t="s">
        <v>1</v>
      </c>
      <c r="R289" s="16" t="str">
        <f>CONCATENATE(B289,Q289)</f>
        <v>B</v>
      </c>
      <c r="S289" s="16"/>
    </row>
    <row r="290" spans="1:19" ht="15.6" x14ac:dyDescent="0.25">
      <c r="A290" s="185"/>
      <c r="B290" s="25"/>
      <c r="C290" s="21" t="str">
        <f>+CONCATENATE(I290," ",G290)</f>
        <v xml:space="preserve">c) </v>
      </c>
      <c r="D290" s="22"/>
      <c r="G290" s="34" t="str">
        <f>IF(J288="FIN","",LOOKUP(I287,DATOS!A:A,DATOS!L:L))</f>
        <v/>
      </c>
      <c r="I290" s="31" t="s">
        <v>51</v>
      </c>
      <c r="K290" s="16"/>
      <c r="L290" s="16"/>
      <c r="M290" s="16"/>
      <c r="N290" s="16"/>
      <c r="O290" s="16"/>
      <c r="P290" s="16"/>
      <c r="Q290" s="17" t="s">
        <v>2</v>
      </c>
      <c r="R290" s="16" t="str">
        <f>CONCATENATE(B290,Q290)</f>
        <v>C</v>
      </c>
      <c r="S290" s="16"/>
    </row>
    <row r="291" spans="1:19" ht="15.6" x14ac:dyDescent="0.25">
      <c r="A291" s="185"/>
      <c r="B291" s="25"/>
      <c r="C291" s="21" t="str">
        <f>+CONCATENATE(I291," ",G291)</f>
        <v xml:space="preserve">d) </v>
      </c>
      <c r="D291" s="22"/>
      <c r="G291" s="34" t="str">
        <f>IF(J288="FIN","",LOOKUP(I287,DATOS!A:A,DATOS!M:M))</f>
        <v/>
      </c>
      <c r="I291" s="31" t="s">
        <v>43</v>
      </c>
      <c r="K291" s="16"/>
      <c r="L291" s="16"/>
      <c r="M291" s="16"/>
      <c r="N291" s="16"/>
      <c r="O291" s="16"/>
      <c r="P291" s="16"/>
      <c r="Q291" s="17" t="s">
        <v>3</v>
      </c>
      <c r="R291" s="16" t="str">
        <f>CONCATENATE(B291,Q291)</f>
        <v>D</v>
      </c>
      <c r="S291" s="16"/>
    </row>
    <row r="292" spans="1:19" ht="15.6" x14ac:dyDescent="0.25">
      <c r="A292" s="9"/>
      <c r="B292" s="26"/>
      <c r="C292" s="23"/>
      <c r="D292" s="24"/>
      <c r="J292" s="15"/>
    </row>
    <row r="293" spans="1:19" ht="15.6" x14ac:dyDescent="0.25">
      <c r="A293" s="9"/>
      <c r="B293" s="27"/>
      <c r="C293" s="19" t="str">
        <f>+CONCATENATE(K293,".- ",G293)</f>
        <v xml:space="preserve">49.- </v>
      </c>
      <c r="D293" s="20"/>
      <c r="E293" s="9"/>
      <c r="F293" s="9"/>
      <c r="G293" s="36" t="str">
        <f>IF(J294="FIN","",LOOKUP(I293,DATOS!A:A,DATOS!G:G))</f>
        <v/>
      </c>
      <c r="H293" s="36">
        <f>IF(J294="FIN",0,LOOKUP(I293,DATOS!A:A,DATOS!N:N))</f>
        <v>0</v>
      </c>
      <c r="I293" s="31">
        <f>+I287+1</f>
        <v>390</v>
      </c>
      <c r="J293" s="56">
        <f>IF(LOOKUP(I293,DATOS!A:A,DATOS!C:C)=0,J287,(LOOKUP(I293,DATOS!A:A,DATOS!C:C)))</f>
        <v>7</v>
      </c>
      <c r="K293" s="18">
        <f>+K287+1</f>
        <v>49</v>
      </c>
      <c r="L293" s="16" t="s">
        <v>31</v>
      </c>
      <c r="M293" s="16" t="s">
        <v>32</v>
      </c>
      <c r="N293" s="16" t="s">
        <v>37</v>
      </c>
      <c r="O293" s="16" t="s">
        <v>33</v>
      </c>
      <c r="P293" s="16" t="s">
        <v>34</v>
      </c>
      <c r="Q293" s="16" t="s">
        <v>35</v>
      </c>
      <c r="R293" s="16" t="str">
        <f>CONCATENATE("X",H293)</f>
        <v>X0</v>
      </c>
      <c r="S293" s="16" t="s">
        <v>36</v>
      </c>
    </row>
    <row r="294" spans="1:19" ht="15.6" x14ac:dyDescent="0.25">
      <c r="A294" s="185">
        <f>IF($E$2="X",0,IF(K295&gt;2,H293,K295))</f>
        <v>0</v>
      </c>
      <c r="B294" s="25"/>
      <c r="C294" s="21" t="str">
        <f>+CONCATENATE(I294," ",G294)</f>
        <v xml:space="preserve">a) </v>
      </c>
      <c r="D294" s="22"/>
      <c r="G294" s="34" t="str">
        <f>IF(J294="FIN","",LOOKUP(I293,DATOS!A:A,DATOS!J:J))</f>
        <v/>
      </c>
      <c r="I294" s="31" t="s">
        <v>53</v>
      </c>
      <c r="J294" s="37" t="str">
        <f>IF(J288="FIN","FIN",IF(J293=J287,"","FIN"))</f>
        <v>FIN</v>
      </c>
      <c r="K294" s="16" t="s">
        <v>5</v>
      </c>
      <c r="L294" s="16">
        <f>IF(M294&gt;0,0,P294)</f>
        <v>0</v>
      </c>
      <c r="M294" s="16">
        <f>IF(P295&gt;0,1,0)</f>
        <v>0</v>
      </c>
      <c r="N294" s="16">
        <f>IF(M294=1,-1/COUNTA(Q294:Q297),0)</f>
        <v>0</v>
      </c>
      <c r="O294" s="16">
        <f>COUNTA(B294:B297)</f>
        <v>0</v>
      </c>
      <c r="P294" s="16">
        <f>COUNTIF(R294:R297,R293)</f>
        <v>0</v>
      </c>
      <c r="Q294" s="17" t="s">
        <v>0</v>
      </c>
      <c r="R294" s="16" t="str">
        <f>CONCATENATE(B294,Q294)</f>
        <v>A</v>
      </c>
      <c r="S294" s="16">
        <f>IF(P294&gt;0,P294+O294,O294*3)</f>
        <v>0</v>
      </c>
    </row>
    <row r="295" spans="1:19" ht="15.6" x14ac:dyDescent="0.25">
      <c r="A295" s="185"/>
      <c r="B295" s="25"/>
      <c r="C295" s="21" t="str">
        <f>+CONCATENATE(I295," ",G295)</f>
        <v xml:space="preserve">b) </v>
      </c>
      <c r="D295" s="22"/>
      <c r="G295" s="34" t="str">
        <f>IF(J294="FIN","",LOOKUP(I293,DATOS!A:A,DATOS!K:K))</f>
        <v/>
      </c>
      <c r="I295" s="31" t="s">
        <v>52</v>
      </c>
      <c r="K295" s="16">
        <f>S294</f>
        <v>0</v>
      </c>
      <c r="L295" s="16"/>
      <c r="M295" s="16"/>
      <c r="N295" s="16"/>
      <c r="O295" s="16"/>
      <c r="P295" s="16">
        <f>O294-P294</f>
        <v>0</v>
      </c>
      <c r="Q295" s="17" t="s">
        <v>1</v>
      </c>
      <c r="R295" s="16" t="str">
        <f>CONCATENATE(B295,Q295)</f>
        <v>B</v>
      </c>
      <c r="S295" s="16"/>
    </row>
    <row r="296" spans="1:19" ht="15.6" x14ac:dyDescent="0.25">
      <c r="A296" s="185"/>
      <c r="B296" s="25"/>
      <c r="C296" s="21" t="str">
        <f>+CONCATENATE(I296," ",G296)</f>
        <v xml:space="preserve">c) </v>
      </c>
      <c r="D296" s="22"/>
      <c r="G296" s="34" t="str">
        <f>IF(J294="FIN","",LOOKUP(I293,DATOS!A:A,DATOS!L:L))</f>
        <v/>
      </c>
      <c r="I296" s="31" t="s">
        <v>51</v>
      </c>
      <c r="K296" s="16"/>
      <c r="L296" s="16"/>
      <c r="M296" s="16"/>
      <c r="N296" s="16"/>
      <c r="O296" s="16"/>
      <c r="P296" s="16"/>
      <c r="Q296" s="17" t="s">
        <v>2</v>
      </c>
      <c r="R296" s="16" t="str">
        <f>CONCATENATE(B296,Q296)</f>
        <v>C</v>
      </c>
      <c r="S296" s="16"/>
    </row>
    <row r="297" spans="1:19" ht="15.6" x14ac:dyDescent="0.25">
      <c r="A297" s="185"/>
      <c r="B297" s="25"/>
      <c r="C297" s="21" t="str">
        <f>+CONCATENATE(I297," ",G297)</f>
        <v xml:space="preserve">d) </v>
      </c>
      <c r="D297" s="22"/>
      <c r="G297" s="34" t="str">
        <f>IF(J294="FIN","",LOOKUP(I293,DATOS!A:A,DATOS!M:M))</f>
        <v/>
      </c>
      <c r="I297" s="31" t="s">
        <v>43</v>
      </c>
      <c r="K297" s="16"/>
      <c r="L297" s="16"/>
      <c r="M297" s="16"/>
      <c r="N297" s="16"/>
      <c r="O297" s="16"/>
      <c r="P297" s="16"/>
      <c r="Q297" s="17" t="s">
        <v>3</v>
      </c>
      <c r="R297" s="16" t="str">
        <f>CONCATENATE(B297,Q297)</f>
        <v>D</v>
      </c>
      <c r="S297" s="16"/>
    </row>
    <row r="298" spans="1:19" ht="15.6" x14ac:dyDescent="0.25">
      <c r="A298" s="9"/>
      <c r="B298" s="26"/>
      <c r="C298" s="23"/>
      <c r="D298" s="24"/>
      <c r="J298" s="15"/>
    </row>
    <row r="299" spans="1:19" ht="15.6" x14ac:dyDescent="0.25">
      <c r="A299" s="9"/>
      <c r="B299" s="27"/>
      <c r="C299" s="19" t="str">
        <f>+CONCATENATE(K299,".- ",G299)</f>
        <v xml:space="preserve">50.- </v>
      </c>
      <c r="D299" s="20"/>
      <c r="E299" s="9"/>
      <c r="F299" s="9"/>
      <c r="G299" s="36" t="str">
        <f>IF(J300="FIN","",LOOKUP(I299,DATOS!A:A,DATOS!G:G))</f>
        <v/>
      </c>
      <c r="H299" s="36">
        <f>IF(J300="FIN",0,LOOKUP(I299,DATOS!A:A,DATOS!N:N))</f>
        <v>0</v>
      </c>
      <c r="I299" s="31">
        <f>+I293+1</f>
        <v>391</v>
      </c>
      <c r="J299" s="56">
        <f>IF(LOOKUP(I299,DATOS!A:A,DATOS!C:C)=0,J293,(LOOKUP(I299,DATOS!A:A,DATOS!C:C)))</f>
        <v>7</v>
      </c>
      <c r="K299" s="18">
        <f>+K293+1</f>
        <v>50</v>
      </c>
      <c r="L299" s="16" t="s">
        <v>31</v>
      </c>
      <c r="M299" s="16" t="s">
        <v>32</v>
      </c>
      <c r="N299" s="16" t="s">
        <v>37</v>
      </c>
      <c r="O299" s="16" t="s">
        <v>33</v>
      </c>
      <c r="P299" s="16" t="s">
        <v>34</v>
      </c>
      <c r="Q299" s="16" t="s">
        <v>35</v>
      </c>
      <c r="R299" s="16" t="str">
        <f>CONCATENATE("X",H299)</f>
        <v>X0</v>
      </c>
      <c r="S299" s="16" t="s">
        <v>36</v>
      </c>
    </row>
    <row r="300" spans="1:19" ht="15.6" x14ac:dyDescent="0.25">
      <c r="A300" s="185">
        <f>IF($E$2="X",0,IF(K301&gt;2,H299,K301))</f>
        <v>0</v>
      </c>
      <c r="B300" s="25"/>
      <c r="C300" s="21" t="str">
        <f>+CONCATENATE(I300," ",G300)</f>
        <v xml:space="preserve">a) </v>
      </c>
      <c r="D300" s="22"/>
      <c r="G300" s="34" t="str">
        <f>IF(J300="FIN","",LOOKUP(I299,DATOS!A:A,DATOS!J:J))</f>
        <v/>
      </c>
      <c r="I300" s="31" t="s">
        <v>53</v>
      </c>
      <c r="J300" s="37" t="str">
        <f>IF(J294="FIN","FIN",IF(J299=J293,"","FIN"))</f>
        <v>FIN</v>
      </c>
      <c r="K300" s="16" t="s">
        <v>5</v>
      </c>
      <c r="L300" s="16">
        <f>IF(M300&gt;0,0,P300)</f>
        <v>0</v>
      </c>
      <c r="M300" s="16">
        <f>IF(P301&gt;0,1,0)</f>
        <v>0</v>
      </c>
      <c r="N300" s="16">
        <f>IF(M300=1,-1/COUNTA(Q300:Q303),0)</f>
        <v>0</v>
      </c>
      <c r="O300" s="16">
        <f>COUNTA(B300:B303)</f>
        <v>0</v>
      </c>
      <c r="P300" s="16">
        <f>COUNTIF(R300:R303,R299)</f>
        <v>0</v>
      </c>
      <c r="Q300" s="17" t="s">
        <v>0</v>
      </c>
      <c r="R300" s="16" t="str">
        <f>CONCATENATE(B300,Q300)</f>
        <v>A</v>
      </c>
      <c r="S300" s="16">
        <f>IF(P300&gt;0,P300+O300,O300*3)</f>
        <v>0</v>
      </c>
    </row>
    <row r="301" spans="1:19" ht="15.6" x14ac:dyDescent="0.25">
      <c r="A301" s="185"/>
      <c r="B301" s="25"/>
      <c r="C301" s="21" t="str">
        <f>+CONCATENATE(I301," ",G301)</f>
        <v xml:space="preserve">b) </v>
      </c>
      <c r="D301" s="22"/>
      <c r="G301" s="34" t="str">
        <f>IF(J300="FIN","",LOOKUP(I299,DATOS!A:A,DATOS!K:K))</f>
        <v/>
      </c>
      <c r="I301" s="31" t="s">
        <v>52</v>
      </c>
      <c r="K301" s="16">
        <f>S300</f>
        <v>0</v>
      </c>
      <c r="L301" s="16"/>
      <c r="M301" s="16"/>
      <c r="N301" s="16"/>
      <c r="O301" s="16"/>
      <c r="P301" s="16">
        <f>O300-P300</f>
        <v>0</v>
      </c>
      <c r="Q301" s="17" t="s">
        <v>1</v>
      </c>
      <c r="R301" s="16" t="str">
        <f>CONCATENATE(B301,Q301)</f>
        <v>B</v>
      </c>
      <c r="S301" s="16"/>
    </row>
    <row r="302" spans="1:19" ht="15.6" x14ac:dyDescent="0.25">
      <c r="A302" s="185"/>
      <c r="B302" s="25"/>
      <c r="C302" s="21" t="str">
        <f>+CONCATENATE(I302," ",G302)</f>
        <v xml:space="preserve">c) </v>
      </c>
      <c r="D302" s="22"/>
      <c r="G302" s="34" t="str">
        <f>IF(J300="FIN","",LOOKUP(I299,DATOS!A:A,DATOS!L:L))</f>
        <v/>
      </c>
      <c r="I302" s="31" t="s">
        <v>51</v>
      </c>
      <c r="K302" s="16"/>
      <c r="L302" s="16"/>
      <c r="M302" s="16"/>
      <c r="N302" s="16"/>
      <c r="O302" s="16"/>
      <c r="P302" s="16"/>
      <c r="Q302" s="17" t="s">
        <v>2</v>
      </c>
      <c r="R302" s="16" t="str">
        <f>CONCATENATE(B302,Q302)</f>
        <v>C</v>
      </c>
      <c r="S302" s="16"/>
    </row>
    <row r="303" spans="1:19" ht="15.6" x14ac:dyDescent="0.25">
      <c r="A303" s="185"/>
      <c r="B303" s="25"/>
      <c r="C303" s="21" t="str">
        <f>+CONCATENATE(I303," ",G303)</f>
        <v xml:space="preserve">d) </v>
      </c>
      <c r="D303" s="22"/>
      <c r="G303" s="34" t="str">
        <f>IF(J300="FIN","",LOOKUP(I299,DATOS!A:A,DATOS!M:M))</f>
        <v/>
      </c>
      <c r="I303" s="31" t="s">
        <v>43</v>
      </c>
      <c r="K303" s="16"/>
      <c r="L303" s="16"/>
      <c r="M303" s="16"/>
      <c r="N303" s="16"/>
      <c r="O303" s="16"/>
      <c r="P303" s="16"/>
      <c r="Q303" s="17" t="s">
        <v>3</v>
      </c>
      <c r="R303" s="16" t="str">
        <f>CONCATENATE(B303,Q303)</f>
        <v>D</v>
      </c>
      <c r="S303" s="16"/>
    </row>
    <row r="304" spans="1:19" ht="15.6" x14ac:dyDescent="0.25">
      <c r="A304" s="9"/>
      <c r="B304" s="26"/>
      <c r="C304" s="23"/>
      <c r="D304" s="24"/>
      <c r="J304" s="15"/>
    </row>
    <row r="305" spans="1:19" ht="15.6" x14ac:dyDescent="0.25">
      <c r="A305" s="9"/>
      <c r="B305" s="27"/>
      <c r="C305" s="19" t="str">
        <f>+CONCATENATE(K305,".- ",G305)</f>
        <v xml:space="preserve">51.- </v>
      </c>
      <c r="D305" s="20"/>
      <c r="E305" s="9"/>
      <c r="F305" s="9"/>
      <c r="G305" s="36" t="str">
        <f>IF(J306="FIN","",LOOKUP(I305,DATOS!A:A,DATOS!G:G))</f>
        <v/>
      </c>
      <c r="H305" s="36">
        <f>IF(J306="FIN",0,LOOKUP(I305,DATOS!A:A,DATOS!N:N))</f>
        <v>0</v>
      </c>
      <c r="I305" s="31">
        <f>+I299+1</f>
        <v>392</v>
      </c>
      <c r="J305" s="56">
        <f>IF(LOOKUP(I305,DATOS!A:A,DATOS!C:C)=0,J299,(LOOKUP(I305,DATOS!A:A,DATOS!C:C)))</f>
        <v>7</v>
      </c>
      <c r="K305" s="18">
        <f>+K299+1</f>
        <v>51</v>
      </c>
      <c r="L305" s="16" t="s">
        <v>31</v>
      </c>
      <c r="M305" s="16" t="s">
        <v>32</v>
      </c>
      <c r="N305" s="16" t="s">
        <v>37</v>
      </c>
      <c r="O305" s="16" t="s">
        <v>33</v>
      </c>
      <c r="P305" s="16" t="s">
        <v>34</v>
      </c>
      <c r="Q305" s="16" t="s">
        <v>35</v>
      </c>
      <c r="R305" s="16" t="str">
        <f>CONCATENATE("X",H305)</f>
        <v>X0</v>
      </c>
      <c r="S305" s="16" t="s">
        <v>36</v>
      </c>
    </row>
    <row r="306" spans="1:19" ht="15.6" x14ac:dyDescent="0.25">
      <c r="A306" s="185">
        <f>IF($E$2="X",0,IF(K307&gt;2,H305,K307))</f>
        <v>0</v>
      </c>
      <c r="B306" s="25"/>
      <c r="C306" s="21" t="str">
        <f>+CONCATENATE(I306," ",G306)</f>
        <v xml:space="preserve">a) </v>
      </c>
      <c r="D306" s="22"/>
      <c r="G306" s="34" t="str">
        <f>IF(J306="FIN","",LOOKUP(I305,DATOS!A:A,DATOS!J:J))</f>
        <v/>
      </c>
      <c r="I306" s="31" t="s">
        <v>53</v>
      </c>
      <c r="J306" s="37" t="str">
        <f>IF(J300="FIN","FIN",IF(J305=J299,"","FIN"))</f>
        <v>FIN</v>
      </c>
      <c r="K306" s="16" t="s">
        <v>5</v>
      </c>
      <c r="L306" s="16">
        <f>IF(M306&gt;0,0,P306)</f>
        <v>0</v>
      </c>
      <c r="M306" s="16">
        <f>IF(P307&gt;0,1,0)</f>
        <v>0</v>
      </c>
      <c r="N306" s="16">
        <f>IF(M306=1,-1/COUNTA(Q306:Q309),0)</f>
        <v>0</v>
      </c>
      <c r="O306" s="16">
        <f>COUNTA(B306:B309)</f>
        <v>0</v>
      </c>
      <c r="P306" s="16">
        <f>COUNTIF(R306:R309,R305)</f>
        <v>0</v>
      </c>
      <c r="Q306" s="17" t="s">
        <v>0</v>
      </c>
      <c r="R306" s="16" t="str">
        <f>CONCATENATE(B306,Q306)</f>
        <v>A</v>
      </c>
      <c r="S306" s="16">
        <f>IF(P306&gt;0,P306+O306,O306*3)</f>
        <v>0</v>
      </c>
    </row>
    <row r="307" spans="1:19" ht="15.6" x14ac:dyDescent="0.25">
      <c r="A307" s="185"/>
      <c r="B307" s="25"/>
      <c r="C307" s="21" t="str">
        <f>+CONCATENATE(I307," ",G307)</f>
        <v xml:space="preserve">b) </v>
      </c>
      <c r="D307" s="22"/>
      <c r="G307" s="34" t="str">
        <f>IF(J306="FIN","",LOOKUP(I305,DATOS!A:A,DATOS!K:K))</f>
        <v/>
      </c>
      <c r="I307" s="31" t="s">
        <v>52</v>
      </c>
      <c r="K307" s="16">
        <f>S306</f>
        <v>0</v>
      </c>
      <c r="L307" s="16"/>
      <c r="M307" s="16"/>
      <c r="N307" s="16"/>
      <c r="O307" s="16"/>
      <c r="P307" s="16">
        <f>O306-P306</f>
        <v>0</v>
      </c>
      <c r="Q307" s="17" t="s">
        <v>1</v>
      </c>
      <c r="R307" s="16" t="str">
        <f>CONCATENATE(B307,Q307)</f>
        <v>B</v>
      </c>
      <c r="S307" s="16"/>
    </row>
    <row r="308" spans="1:19" ht="15.6" x14ac:dyDescent="0.25">
      <c r="A308" s="185"/>
      <c r="B308" s="25"/>
      <c r="C308" s="21" t="str">
        <f>+CONCATENATE(I308," ",G308)</f>
        <v xml:space="preserve">c) </v>
      </c>
      <c r="D308" s="22"/>
      <c r="G308" s="34" t="str">
        <f>IF(J306="FIN","",LOOKUP(I305,DATOS!A:A,DATOS!L:L))</f>
        <v/>
      </c>
      <c r="I308" s="31" t="s">
        <v>51</v>
      </c>
      <c r="K308" s="16"/>
      <c r="L308" s="16"/>
      <c r="M308" s="16"/>
      <c r="N308" s="16"/>
      <c r="O308" s="16"/>
      <c r="P308" s="16"/>
      <c r="Q308" s="17" t="s">
        <v>2</v>
      </c>
      <c r="R308" s="16" t="str">
        <f>CONCATENATE(B308,Q308)</f>
        <v>C</v>
      </c>
      <c r="S308" s="16"/>
    </row>
    <row r="309" spans="1:19" ht="15.6" x14ac:dyDescent="0.25">
      <c r="A309" s="185"/>
      <c r="B309" s="25"/>
      <c r="C309" s="21" t="str">
        <f>+CONCATENATE(I309," ",G309)</f>
        <v xml:space="preserve">d) </v>
      </c>
      <c r="D309" s="22"/>
      <c r="G309" s="34" t="str">
        <f>IF(J306="FIN","",LOOKUP(I305,DATOS!A:A,DATOS!M:M))</f>
        <v/>
      </c>
      <c r="I309" s="31" t="s">
        <v>43</v>
      </c>
      <c r="K309" s="16"/>
      <c r="L309" s="16"/>
      <c r="M309" s="16"/>
      <c r="N309" s="16"/>
      <c r="O309" s="16"/>
      <c r="P309" s="16"/>
      <c r="Q309" s="17" t="s">
        <v>3</v>
      </c>
      <c r="R309" s="16" t="str">
        <f>CONCATENATE(B309,Q309)</f>
        <v>D</v>
      </c>
      <c r="S309" s="16"/>
    </row>
    <row r="310" spans="1:19" ht="15.6" x14ac:dyDescent="0.25">
      <c r="A310" s="9"/>
      <c r="B310" s="26"/>
      <c r="C310" s="23"/>
      <c r="D310" s="24"/>
      <c r="J310" s="15"/>
    </row>
    <row r="311" spans="1:19" ht="15.6" x14ac:dyDescent="0.25">
      <c r="A311" s="9"/>
      <c r="B311" s="27"/>
      <c r="C311" s="19" t="str">
        <f>+CONCATENATE(K311,".- ",G311)</f>
        <v xml:space="preserve">52.- </v>
      </c>
      <c r="D311" s="20"/>
      <c r="E311" s="9"/>
      <c r="F311" s="9"/>
      <c r="G311" s="36" t="str">
        <f>IF(J312="FIN","",LOOKUP(I311,DATOS!A:A,DATOS!G:G))</f>
        <v/>
      </c>
      <c r="H311" s="36">
        <f>IF(J312="FIN",0,LOOKUP(I311,DATOS!A:A,DATOS!N:N))</f>
        <v>0</v>
      </c>
      <c r="I311" s="31">
        <f>+I305+1</f>
        <v>393</v>
      </c>
      <c r="J311" s="56">
        <f>IF(LOOKUP(I311,DATOS!A:A,DATOS!C:C)=0,J305,(LOOKUP(I311,DATOS!A:A,DATOS!C:C)))</f>
        <v>7</v>
      </c>
      <c r="K311" s="18">
        <f>+K305+1</f>
        <v>52</v>
      </c>
      <c r="L311" s="16" t="s">
        <v>31</v>
      </c>
      <c r="M311" s="16" t="s">
        <v>32</v>
      </c>
      <c r="N311" s="16" t="s">
        <v>37</v>
      </c>
      <c r="O311" s="16" t="s">
        <v>33</v>
      </c>
      <c r="P311" s="16" t="s">
        <v>34</v>
      </c>
      <c r="Q311" s="16" t="s">
        <v>35</v>
      </c>
      <c r="R311" s="16" t="str">
        <f>CONCATENATE("X",H311)</f>
        <v>X0</v>
      </c>
      <c r="S311" s="16" t="s">
        <v>36</v>
      </c>
    </row>
    <row r="312" spans="1:19" ht="15.6" x14ac:dyDescent="0.25">
      <c r="A312" s="185">
        <f>IF($E$2="X",0,IF(K313&gt;2,H311,K313))</f>
        <v>0</v>
      </c>
      <c r="B312" s="25"/>
      <c r="C312" s="21" t="str">
        <f>+CONCATENATE(I312," ",G312)</f>
        <v xml:space="preserve">a) </v>
      </c>
      <c r="D312" s="22"/>
      <c r="G312" s="34" t="str">
        <f>IF(J312="FIN","",LOOKUP(I311,DATOS!A:A,DATOS!J:J))</f>
        <v/>
      </c>
      <c r="I312" s="31" t="s">
        <v>53</v>
      </c>
      <c r="J312" s="37" t="str">
        <f>IF(J306="FIN","FIN",IF(J311=J305,"","FIN"))</f>
        <v>FIN</v>
      </c>
      <c r="K312" s="16" t="s">
        <v>5</v>
      </c>
      <c r="L312" s="16">
        <f>IF(M312&gt;0,0,P312)</f>
        <v>0</v>
      </c>
      <c r="M312" s="16">
        <f>IF(P313&gt;0,1,0)</f>
        <v>0</v>
      </c>
      <c r="N312" s="16">
        <f>IF(M312=1,-1/COUNTA(Q312:Q315),0)</f>
        <v>0</v>
      </c>
      <c r="O312" s="16">
        <f>COUNTA(B312:B315)</f>
        <v>0</v>
      </c>
      <c r="P312" s="16">
        <f>COUNTIF(R312:R315,R311)</f>
        <v>0</v>
      </c>
      <c r="Q312" s="17" t="s">
        <v>0</v>
      </c>
      <c r="R312" s="16" t="str">
        <f>CONCATENATE(B312,Q312)</f>
        <v>A</v>
      </c>
      <c r="S312" s="16">
        <f>IF(P312&gt;0,P312+O312,O312*3)</f>
        <v>0</v>
      </c>
    </row>
    <row r="313" spans="1:19" ht="15.6" x14ac:dyDescent="0.25">
      <c r="A313" s="185"/>
      <c r="B313" s="25"/>
      <c r="C313" s="21" t="str">
        <f>+CONCATENATE(I313," ",G313)</f>
        <v xml:space="preserve">b) </v>
      </c>
      <c r="D313" s="22"/>
      <c r="G313" s="34" t="str">
        <f>IF(J312="FIN","",LOOKUP(I311,DATOS!A:A,DATOS!K:K))</f>
        <v/>
      </c>
      <c r="I313" s="31" t="s">
        <v>52</v>
      </c>
      <c r="K313" s="16">
        <f>S312</f>
        <v>0</v>
      </c>
      <c r="L313" s="16"/>
      <c r="M313" s="16"/>
      <c r="N313" s="16"/>
      <c r="O313" s="16"/>
      <c r="P313" s="16">
        <f>O312-P312</f>
        <v>0</v>
      </c>
      <c r="Q313" s="17" t="s">
        <v>1</v>
      </c>
      <c r="R313" s="16" t="str">
        <f>CONCATENATE(B313,Q313)</f>
        <v>B</v>
      </c>
      <c r="S313" s="16"/>
    </row>
    <row r="314" spans="1:19" ht="15.6" x14ac:dyDescent="0.25">
      <c r="A314" s="185"/>
      <c r="B314" s="25"/>
      <c r="C314" s="21" t="str">
        <f>+CONCATENATE(I314," ",G314)</f>
        <v xml:space="preserve">c) </v>
      </c>
      <c r="D314" s="22"/>
      <c r="G314" s="34" t="str">
        <f>IF(J312="FIN","",LOOKUP(I311,DATOS!A:A,DATOS!L:L))</f>
        <v/>
      </c>
      <c r="I314" s="31" t="s">
        <v>51</v>
      </c>
      <c r="K314" s="16"/>
      <c r="L314" s="16"/>
      <c r="M314" s="16"/>
      <c r="N314" s="16"/>
      <c r="O314" s="16"/>
      <c r="P314" s="16"/>
      <c r="Q314" s="17" t="s">
        <v>2</v>
      </c>
      <c r="R314" s="16" t="str">
        <f>CONCATENATE(B314,Q314)</f>
        <v>C</v>
      </c>
      <c r="S314" s="16"/>
    </row>
    <row r="315" spans="1:19" ht="15.6" x14ac:dyDescent="0.25">
      <c r="A315" s="185"/>
      <c r="B315" s="25"/>
      <c r="C315" s="21" t="str">
        <f>+CONCATENATE(I315," ",G315)</f>
        <v xml:space="preserve">d) </v>
      </c>
      <c r="D315" s="22"/>
      <c r="G315" s="34" t="str">
        <f>IF(J312="FIN","",LOOKUP(I311,DATOS!A:A,DATOS!M:M))</f>
        <v/>
      </c>
      <c r="I315" s="31" t="s">
        <v>43</v>
      </c>
      <c r="K315" s="16"/>
      <c r="L315" s="16"/>
      <c r="M315" s="16"/>
      <c r="N315" s="16"/>
      <c r="O315" s="16"/>
      <c r="P315" s="16"/>
      <c r="Q315" s="17" t="s">
        <v>3</v>
      </c>
      <c r="R315" s="16" t="str">
        <f>CONCATENATE(B315,Q315)</f>
        <v>D</v>
      </c>
      <c r="S315" s="16"/>
    </row>
    <row r="316" spans="1:19" ht="15.6" x14ac:dyDescent="0.25">
      <c r="A316" s="9"/>
      <c r="B316" s="26"/>
      <c r="C316" s="23"/>
      <c r="D316" s="24"/>
      <c r="J316" s="15"/>
    </row>
    <row r="317" spans="1:19" ht="15.6" x14ac:dyDescent="0.25">
      <c r="A317" s="9"/>
      <c r="B317" s="27"/>
      <c r="C317" s="19" t="str">
        <f>+CONCATENATE(K317,".- ",G317)</f>
        <v xml:space="preserve">53.- </v>
      </c>
      <c r="D317" s="20"/>
      <c r="E317" s="9"/>
      <c r="F317" s="9"/>
      <c r="G317" s="36" t="str">
        <f>IF(J318="FIN","",LOOKUP(I317,DATOS!A:A,DATOS!G:G))</f>
        <v/>
      </c>
      <c r="H317" s="36">
        <f>IF(J318="FIN",0,LOOKUP(I317,DATOS!A:A,DATOS!N:N))</f>
        <v>0</v>
      </c>
      <c r="I317" s="31">
        <f>+I311+1</f>
        <v>394</v>
      </c>
      <c r="J317" s="56">
        <f>IF(LOOKUP(I317,DATOS!A:A,DATOS!C:C)=0,J311,(LOOKUP(I317,DATOS!A:A,DATOS!C:C)))</f>
        <v>7</v>
      </c>
      <c r="K317" s="18">
        <f>+K311+1</f>
        <v>53</v>
      </c>
      <c r="L317" s="16" t="s">
        <v>31</v>
      </c>
      <c r="M317" s="16" t="s">
        <v>32</v>
      </c>
      <c r="N317" s="16" t="s">
        <v>37</v>
      </c>
      <c r="O317" s="16" t="s">
        <v>33</v>
      </c>
      <c r="P317" s="16" t="s">
        <v>34</v>
      </c>
      <c r="Q317" s="16" t="s">
        <v>35</v>
      </c>
      <c r="R317" s="16" t="str">
        <f>CONCATENATE("X",H317)</f>
        <v>X0</v>
      </c>
      <c r="S317" s="16" t="s">
        <v>36</v>
      </c>
    </row>
    <row r="318" spans="1:19" ht="15.6" x14ac:dyDescent="0.25">
      <c r="A318" s="185">
        <f>IF($E$2="X",0,IF(K319&gt;2,H317,K319))</f>
        <v>0</v>
      </c>
      <c r="B318" s="25"/>
      <c r="C318" s="21" t="str">
        <f>+CONCATENATE(I318," ",G318)</f>
        <v xml:space="preserve">a) </v>
      </c>
      <c r="D318" s="22"/>
      <c r="G318" s="34" t="str">
        <f>IF(J318="FIN","",LOOKUP(I317,DATOS!A:A,DATOS!J:J))</f>
        <v/>
      </c>
      <c r="I318" s="31" t="s">
        <v>53</v>
      </c>
      <c r="J318" s="37" t="str">
        <f>IF(J312="FIN","FIN",IF(J317=J311,"","FIN"))</f>
        <v>FIN</v>
      </c>
      <c r="K318" s="16" t="s">
        <v>5</v>
      </c>
      <c r="L318" s="16">
        <f>IF(M318&gt;0,0,P318)</f>
        <v>0</v>
      </c>
      <c r="M318" s="16">
        <f>IF(P319&gt;0,1,0)</f>
        <v>0</v>
      </c>
      <c r="N318" s="16">
        <f>IF(M318=1,-1/COUNTA(Q318:Q321),0)</f>
        <v>0</v>
      </c>
      <c r="O318" s="16">
        <f>COUNTA(B318:B321)</f>
        <v>0</v>
      </c>
      <c r="P318" s="16">
        <f>COUNTIF(R318:R321,R317)</f>
        <v>0</v>
      </c>
      <c r="Q318" s="17" t="s">
        <v>0</v>
      </c>
      <c r="R318" s="16" t="str">
        <f>CONCATENATE(B318,Q318)</f>
        <v>A</v>
      </c>
      <c r="S318" s="16">
        <f>IF(P318&gt;0,P318+O318,O318*3)</f>
        <v>0</v>
      </c>
    </row>
    <row r="319" spans="1:19" ht="15.6" x14ac:dyDescent="0.25">
      <c r="A319" s="185"/>
      <c r="B319" s="25"/>
      <c r="C319" s="21" t="str">
        <f>+CONCATENATE(I319," ",G319)</f>
        <v xml:space="preserve">b) </v>
      </c>
      <c r="D319" s="22"/>
      <c r="G319" s="34" t="str">
        <f>IF(J318="FIN","",LOOKUP(I317,DATOS!A:A,DATOS!K:K))</f>
        <v/>
      </c>
      <c r="I319" s="31" t="s">
        <v>52</v>
      </c>
      <c r="K319" s="16">
        <f>S318</f>
        <v>0</v>
      </c>
      <c r="L319" s="16"/>
      <c r="M319" s="16"/>
      <c r="N319" s="16"/>
      <c r="O319" s="16"/>
      <c r="P319" s="16">
        <f>O318-P318</f>
        <v>0</v>
      </c>
      <c r="Q319" s="17" t="s">
        <v>1</v>
      </c>
      <c r="R319" s="16" t="str">
        <f>CONCATENATE(B319,Q319)</f>
        <v>B</v>
      </c>
      <c r="S319" s="16"/>
    </row>
    <row r="320" spans="1:19" ht="15.6" x14ac:dyDescent="0.25">
      <c r="A320" s="185"/>
      <c r="B320" s="25"/>
      <c r="C320" s="21" t="str">
        <f>+CONCATENATE(I320," ",G320)</f>
        <v xml:space="preserve">c) </v>
      </c>
      <c r="D320" s="22"/>
      <c r="G320" s="34" t="str">
        <f>IF(J318="FIN","",LOOKUP(I317,DATOS!A:A,DATOS!L:L))</f>
        <v/>
      </c>
      <c r="I320" s="31" t="s">
        <v>51</v>
      </c>
      <c r="K320" s="16"/>
      <c r="L320" s="16"/>
      <c r="M320" s="16"/>
      <c r="N320" s="16"/>
      <c r="O320" s="16"/>
      <c r="P320" s="16"/>
      <c r="Q320" s="17" t="s">
        <v>2</v>
      </c>
      <c r="R320" s="16" t="str">
        <f>CONCATENATE(B320,Q320)</f>
        <v>C</v>
      </c>
      <c r="S320" s="16"/>
    </row>
    <row r="321" spans="1:19" ht="15.6" x14ac:dyDescent="0.25">
      <c r="A321" s="185"/>
      <c r="B321" s="25"/>
      <c r="C321" s="21" t="str">
        <f>+CONCATENATE(I321," ",G321)</f>
        <v xml:space="preserve">d) </v>
      </c>
      <c r="D321" s="22"/>
      <c r="G321" s="34" t="str">
        <f>IF(J318="FIN","",LOOKUP(I317,DATOS!A:A,DATOS!M:M))</f>
        <v/>
      </c>
      <c r="I321" s="31" t="s">
        <v>43</v>
      </c>
      <c r="K321" s="16"/>
      <c r="L321" s="16"/>
      <c r="M321" s="16"/>
      <c r="N321" s="16"/>
      <c r="O321" s="16"/>
      <c r="P321" s="16"/>
      <c r="Q321" s="17" t="s">
        <v>3</v>
      </c>
      <c r="R321" s="16" t="str">
        <f>CONCATENATE(B321,Q321)</f>
        <v>D</v>
      </c>
      <c r="S321" s="16"/>
    </row>
    <row r="322" spans="1:19" ht="15.6" x14ac:dyDescent="0.25">
      <c r="A322" s="9"/>
      <c r="B322" s="26"/>
      <c r="C322" s="23"/>
      <c r="D322" s="24"/>
      <c r="J322" s="15"/>
    </row>
    <row r="323" spans="1:19" ht="15.6" x14ac:dyDescent="0.25">
      <c r="A323" s="9"/>
      <c r="B323" s="27"/>
      <c r="C323" s="19" t="str">
        <f>+CONCATENATE(K323,".- ",G323)</f>
        <v xml:space="preserve">54.- </v>
      </c>
      <c r="D323" s="20"/>
      <c r="E323" s="9"/>
      <c r="F323" s="9"/>
      <c r="G323" s="36" t="str">
        <f>IF(J324="FIN","",LOOKUP(I323,DATOS!A:A,DATOS!G:G))</f>
        <v/>
      </c>
      <c r="H323" s="36">
        <f>IF(J324="FIN",0,LOOKUP(I323,DATOS!A:A,DATOS!N:N))</f>
        <v>0</v>
      </c>
      <c r="I323" s="31">
        <f>+I317+1</f>
        <v>395</v>
      </c>
      <c r="J323" s="56">
        <f>IF(LOOKUP(I323,DATOS!A:A,DATOS!C:C)=0,J317,(LOOKUP(I323,DATOS!A:A,DATOS!C:C)))</f>
        <v>7</v>
      </c>
      <c r="K323" s="18">
        <f>+K317+1</f>
        <v>54</v>
      </c>
      <c r="L323" s="16" t="s">
        <v>31</v>
      </c>
      <c r="M323" s="16" t="s">
        <v>32</v>
      </c>
      <c r="N323" s="16" t="s">
        <v>37</v>
      </c>
      <c r="O323" s="16" t="s">
        <v>33</v>
      </c>
      <c r="P323" s="16" t="s">
        <v>34</v>
      </c>
      <c r="Q323" s="16" t="s">
        <v>35</v>
      </c>
      <c r="R323" s="16" t="str">
        <f>CONCATENATE("X",H323)</f>
        <v>X0</v>
      </c>
      <c r="S323" s="16" t="s">
        <v>36</v>
      </c>
    </row>
    <row r="324" spans="1:19" ht="15.6" x14ac:dyDescent="0.25">
      <c r="A324" s="185">
        <f>IF($E$2="X",0,IF(K325&gt;2,H323,K325))</f>
        <v>0</v>
      </c>
      <c r="B324" s="25"/>
      <c r="C324" s="21" t="str">
        <f>+CONCATENATE(I324," ",G324)</f>
        <v xml:space="preserve">a) </v>
      </c>
      <c r="D324" s="22"/>
      <c r="G324" s="34" t="str">
        <f>IF(J324="FIN","",LOOKUP(I323,DATOS!A:A,DATOS!J:J))</f>
        <v/>
      </c>
      <c r="I324" s="31" t="s">
        <v>53</v>
      </c>
      <c r="J324" s="37" t="str">
        <f>IF(J318="FIN","FIN",IF(J323=J317,"","FIN"))</f>
        <v>FIN</v>
      </c>
      <c r="K324" s="16" t="s">
        <v>5</v>
      </c>
      <c r="L324" s="16">
        <f>IF(M324&gt;0,0,P324)</f>
        <v>0</v>
      </c>
      <c r="M324" s="16">
        <f>IF(P325&gt;0,1,0)</f>
        <v>0</v>
      </c>
      <c r="N324" s="16">
        <f>IF(M324=1,-1/COUNTA(Q324:Q327),0)</f>
        <v>0</v>
      </c>
      <c r="O324" s="16">
        <f>COUNTA(B324:B327)</f>
        <v>0</v>
      </c>
      <c r="P324" s="16">
        <f>COUNTIF(R324:R327,R323)</f>
        <v>0</v>
      </c>
      <c r="Q324" s="17" t="s">
        <v>0</v>
      </c>
      <c r="R324" s="16" t="str">
        <f>CONCATENATE(B324,Q324)</f>
        <v>A</v>
      </c>
      <c r="S324" s="16">
        <f>IF(P324&gt;0,P324+O324,O324*3)</f>
        <v>0</v>
      </c>
    </row>
    <row r="325" spans="1:19" ht="15.6" x14ac:dyDescent="0.25">
      <c r="A325" s="185"/>
      <c r="B325" s="25"/>
      <c r="C325" s="21" t="str">
        <f>+CONCATENATE(I325," ",G325)</f>
        <v xml:space="preserve">b) </v>
      </c>
      <c r="D325" s="22"/>
      <c r="G325" s="34" t="str">
        <f>IF(J324="FIN","",LOOKUP(I323,DATOS!A:A,DATOS!K:K))</f>
        <v/>
      </c>
      <c r="I325" s="31" t="s">
        <v>52</v>
      </c>
      <c r="K325" s="16">
        <f>S324</f>
        <v>0</v>
      </c>
      <c r="L325" s="16"/>
      <c r="M325" s="16"/>
      <c r="N325" s="16"/>
      <c r="O325" s="16"/>
      <c r="P325" s="16">
        <f>O324-P324</f>
        <v>0</v>
      </c>
      <c r="Q325" s="17" t="s">
        <v>1</v>
      </c>
      <c r="R325" s="16" t="str">
        <f>CONCATENATE(B325,Q325)</f>
        <v>B</v>
      </c>
      <c r="S325" s="16"/>
    </row>
    <row r="326" spans="1:19" ht="15.6" x14ac:dyDescent="0.25">
      <c r="A326" s="185"/>
      <c r="B326" s="25"/>
      <c r="C326" s="21" t="str">
        <f>+CONCATENATE(I326," ",G326)</f>
        <v xml:space="preserve">c) </v>
      </c>
      <c r="D326" s="22"/>
      <c r="G326" s="34" t="str">
        <f>IF(J324="FIN","",LOOKUP(I323,DATOS!A:A,DATOS!L:L))</f>
        <v/>
      </c>
      <c r="I326" s="31" t="s">
        <v>51</v>
      </c>
      <c r="K326" s="16"/>
      <c r="L326" s="16"/>
      <c r="M326" s="16"/>
      <c r="N326" s="16"/>
      <c r="O326" s="16"/>
      <c r="P326" s="16"/>
      <c r="Q326" s="17" t="s">
        <v>2</v>
      </c>
      <c r="R326" s="16" t="str">
        <f>CONCATENATE(B326,Q326)</f>
        <v>C</v>
      </c>
      <c r="S326" s="16"/>
    </row>
    <row r="327" spans="1:19" ht="15.6" x14ac:dyDescent="0.25">
      <c r="A327" s="185"/>
      <c r="B327" s="25"/>
      <c r="C327" s="21" t="str">
        <f>+CONCATENATE(I327," ",G327)</f>
        <v xml:space="preserve">d) </v>
      </c>
      <c r="D327" s="22"/>
      <c r="G327" s="34" t="str">
        <f>IF(J324="FIN","",LOOKUP(I323,DATOS!A:A,DATOS!M:M))</f>
        <v/>
      </c>
      <c r="I327" s="31" t="s">
        <v>43</v>
      </c>
      <c r="K327" s="16"/>
      <c r="L327" s="16"/>
      <c r="M327" s="16"/>
      <c r="N327" s="16"/>
      <c r="O327" s="16"/>
      <c r="P327" s="16"/>
      <c r="Q327" s="17" t="s">
        <v>3</v>
      </c>
      <c r="R327" s="16" t="str">
        <f>CONCATENATE(B327,Q327)</f>
        <v>D</v>
      </c>
      <c r="S327" s="16"/>
    </row>
    <row r="328" spans="1:19" ht="15.6" x14ac:dyDescent="0.25">
      <c r="A328" s="9"/>
      <c r="B328" s="26"/>
      <c r="C328" s="23"/>
      <c r="D328" s="24"/>
      <c r="J328" s="15"/>
    </row>
    <row r="329" spans="1:19" ht="15.6" x14ac:dyDescent="0.25">
      <c r="A329" s="9"/>
      <c r="B329" s="27"/>
      <c r="C329" s="19" t="str">
        <f>+CONCATENATE(K329,".- ",G329)</f>
        <v xml:space="preserve">55.- </v>
      </c>
      <c r="D329" s="20"/>
      <c r="E329" s="9"/>
      <c r="F329" s="9"/>
      <c r="G329" s="36" t="str">
        <f>IF(J330="FIN","",LOOKUP(I329,DATOS!A:A,DATOS!G:G))</f>
        <v/>
      </c>
      <c r="H329" s="36">
        <f>IF(J330="FIN",0,LOOKUP(I329,DATOS!A:A,DATOS!N:N))</f>
        <v>0</v>
      </c>
      <c r="I329" s="31">
        <f>+I323+1</f>
        <v>396</v>
      </c>
      <c r="J329" s="56">
        <f>IF(LOOKUP(I329,DATOS!A:A,DATOS!C:C)=0,J323,(LOOKUP(I329,DATOS!A:A,DATOS!C:C)))</f>
        <v>7</v>
      </c>
      <c r="K329" s="18">
        <f>+K323+1</f>
        <v>55</v>
      </c>
      <c r="L329" s="16" t="s">
        <v>31</v>
      </c>
      <c r="M329" s="16" t="s">
        <v>32</v>
      </c>
      <c r="N329" s="16" t="s">
        <v>37</v>
      </c>
      <c r="O329" s="16" t="s">
        <v>33</v>
      </c>
      <c r="P329" s="16" t="s">
        <v>34</v>
      </c>
      <c r="Q329" s="16" t="s">
        <v>35</v>
      </c>
      <c r="R329" s="16" t="str">
        <f>CONCATENATE("X",H329)</f>
        <v>X0</v>
      </c>
      <c r="S329" s="16" t="s">
        <v>36</v>
      </c>
    </row>
    <row r="330" spans="1:19" ht="15.6" x14ac:dyDescent="0.25">
      <c r="A330" s="185">
        <f>IF($E$2="X",0,IF(K331&gt;2,H329,K331))</f>
        <v>0</v>
      </c>
      <c r="B330" s="25"/>
      <c r="C330" s="21" t="str">
        <f>+CONCATENATE(I330," ",G330)</f>
        <v xml:space="preserve">a) </v>
      </c>
      <c r="D330" s="22"/>
      <c r="G330" s="34" t="str">
        <f>IF(J330="FIN","",LOOKUP(I329,DATOS!A:A,DATOS!J:J))</f>
        <v/>
      </c>
      <c r="I330" s="31" t="s">
        <v>53</v>
      </c>
      <c r="J330" s="37" t="str">
        <f>IF(J324="FIN","FIN",IF(J329=J323,"","FIN"))</f>
        <v>FIN</v>
      </c>
      <c r="K330" s="16" t="s">
        <v>5</v>
      </c>
      <c r="L330" s="16">
        <f>IF(M330&gt;0,0,P330)</f>
        <v>0</v>
      </c>
      <c r="M330" s="16">
        <f>IF(P331&gt;0,1,0)</f>
        <v>0</v>
      </c>
      <c r="N330" s="16">
        <f>IF(M330=1,-1/COUNTA(Q330:Q333),0)</f>
        <v>0</v>
      </c>
      <c r="O330" s="16">
        <f>COUNTA(B330:B333)</f>
        <v>0</v>
      </c>
      <c r="P330" s="16">
        <f>COUNTIF(R330:R333,R329)</f>
        <v>0</v>
      </c>
      <c r="Q330" s="17" t="s">
        <v>0</v>
      </c>
      <c r="R330" s="16" t="str">
        <f>CONCATENATE(B330,Q330)</f>
        <v>A</v>
      </c>
      <c r="S330" s="16">
        <f>IF(P330&gt;0,P330+O330,O330*3)</f>
        <v>0</v>
      </c>
    </row>
    <row r="331" spans="1:19" ht="15.6" x14ac:dyDescent="0.25">
      <c r="A331" s="185"/>
      <c r="B331" s="25"/>
      <c r="C331" s="21" t="str">
        <f>+CONCATENATE(I331," ",G331)</f>
        <v xml:space="preserve">b) </v>
      </c>
      <c r="D331" s="22"/>
      <c r="G331" s="34" t="str">
        <f>IF(J330="FIN","",LOOKUP(I329,DATOS!A:A,DATOS!K:K))</f>
        <v/>
      </c>
      <c r="I331" s="31" t="s">
        <v>52</v>
      </c>
      <c r="K331" s="16">
        <f>S330</f>
        <v>0</v>
      </c>
      <c r="L331" s="16"/>
      <c r="M331" s="16"/>
      <c r="N331" s="16"/>
      <c r="O331" s="16"/>
      <c r="P331" s="16">
        <f>O330-P330</f>
        <v>0</v>
      </c>
      <c r="Q331" s="17" t="s">
        <v>1</v>
      </c>
      <c r="R331" s="16" t="str">
        <f>CONCATENATE(B331,Q331)</f>
        <v>B</v>
      </c>
      <c r="S331" s="16"/>
    </row>
    <row r="332" spans="1:19" ht="15.6" x14ac:dyDescent="0.25">
      <c r="A332" s="185"/>
      <c r="B332" s="25"/>
      <c r="C332" s="21" t="str">
        <f>+CONCATENATE(I332," ",G332)</f>
        <v xml:space="preserve">c) </v>
      </c>
      <c r="D332" s="22"/>
      <c r="G332" s="34" t="str">
        <f>IF(J330="FIN","",LOOKUP(I329,DATOS!A:A,DATOS!L:L))</f>
        <v/>
      </c>
      <c r="I332" s="31" t="s">
        <v>51</v>
      </c>
      <c r="K332" s="16"/>
      <c r="L332" s="16"/>
      <c r="M332" s="16"/>
      <c r="N332" s="16"/>
      <c r="O332" s="16"/>
      <c r="P332" s="16"/>
      <c r="Q332" s="17" t="s">
        <v>2</v>
      </c>
      <c r="R332" s="16" t="str">
        <f>CONCATENATE(B332,Q332)</f>
        <v>C</v>
      </c>
      <c r="S332" s="16"/>
    </row>
    <row r="333" spans="1:19" ht="15.6" x14ac:dyDescent="0.25">
      <c r="A333" s="185"/>
      <c r="B333" s="25"/>
      <c r="C333" s="21" t="str">
        <f>+CONCATENATE(I333," ",G333)</f>
        <v xml:space="preserve">d) </v>
      </c>
      <c r="D333" s="22"/>
      <c r="G333" s="34" t="str">
        <f>IF(J330="FIN","",LOOKUP(I329,DATOS!A:A,DATOS!M:M))</f>
        <v/>
      </c>
      <c r="I333" s="31" t="s">
        <v>43</v>
      </c>
      <c r="K333" s="16"/>
      <c r="L333" s="16"/>
      <c r="M333" s="16"/>
      <c r="N333" s="16"/>
      <c r="O333" s="16"/>
      <c r="P333" s="16"/>
      <c r="Q333" s="17" t="s">
        <v>3</v>
      </c>
      <c r="R333" s="16" t="str">
        <f>CONCATENATE(B333,Q333)</f>
        <v>D</v>
      </c>
      <c r="S333" s="16"/>
    </row>
    <row r="334" spans="1:19" ht="15.6" x14ac:dyDescent="0.25">
      <c r="A334" s="9"/>
      <c r="B334" s="26"/>
      <c r="C334" s="23"/>
      <c r="D334" s="24"/>
      <c r="J334" s="15"/>
    </row>
    <row r="335" spans="1:19" ht="15.6" x14ac:dyDescent="0.25">
      <c r="A335" s="9"/>
      <c r="B335" s="27"/>
      <c r="C335" s="19" t="str">
        <f>+CONCATENATE(K335,".- ",G335)</f>
        <v xml:space="preserve">56.- </v>
      </c>
      <c r="D335" s="20"/>
      <c r="E335" s="9"/>
      <c r="F335" s="9"/>
      <c r="G335" s="36" t="str">
        <f>IF(J336="FIN","",LOOKUP(I335,DATOS!A:A,DATOS!G:G))</f>
        <v/>
      </c>
      <c r="H335" s="36">
        <f>IF(J336="FIN",0,LOOKUP(I335,DATOS!A:A,DATOS!N:N))</f>
        <v>0</v>
      </c>
      <c r="I335" s="31">
        <f>+I329+1</f>
        <v>397</v>
      </c>
      <c r="J335" s="56">
        <f>IF(LOOKUP(I335,DATOS!A:A,DATOS!C:C)=0,J329,(LOOKUP(I335,DATOS!A:A,DATOS!C:C)))</f>
        <v>7</v>
      </c>
      <c r="K335" s="18">
        <f>+K329+1</f>
        <v>56</v>
      </c>
      <c r="L335" s="16" t="s">
        <v>31</v>
      </c>
      <c r="M335" s="16" t="s">
        <v>32</v>
      </c>
      <c r="N335" s="16" t="s">
        <v>37</v>
      </c>
      <c r="O335" s="16" t="s">
        <v>33</v>
      </c>
      <c r="P335" s="16" t="s">
        <v>34</v>
      </c>
      <c r="Q335" s="16" t="s">
        <v>35</v>
      </c>
      <c r="R335" s="16" t="str">
        <f>CONCATENATE("X",H335)</f>
        <v>X0</v>
      </c>
      <c r="S335" s="16" t="s">
        <v>36</v>
      </c>
    </row>
    <row r="336" spans="1:19" ht="15.6" x14ac:dyDescent="0.25">
      <c r="A336" s="185">
        <f>IF($E$2="X",0,IF(K337&gt;2,H335,K337))</f>
        <v>0</v>
      </c>
      <c r="B336" s="25"/>
      <c r="C336" s="21" t="str">
        <f>+CONCATENATE(I336," ",G336)</f>
        <v xml:space="preserve">a) </v>
      </c>
      <c r="D336" s="22"/>
      <c r="G336" s="34" t="str">
        <f>IF(J336="FIN","",LOOKUP(I335,DATOS!A:A,DATOS!J:J))</f>
        <v/>
      </c>
      <c r="I336" s="31" t="s">
        <v>53</v>
      </c>
      <c r="J336" s="37" t="str">
        <f>IF(J330="FIN","FIN",IF(J335=J329,"","FIN"))</f>
        <v>FIN</v>
      </c>
      <c r="K336" s="16" t="s">
        <v>5</v>
      </c>
      <c r="L336" s="16">
        <f>IF(M336&gt;0,0,P336)</f>
        <v>0</v>
      </c>
      <c r="M336" s="16">
        <f>IF(P337&gt;0,1,0)</f>
        <v>0</v>
      </c>
      <c r="N336" s="16">
        <f>IF(M336=1,-1/COUNTA(Q336:Q339),0)</f>
        <v>0</v>
      </c>
      <c r="O336" s="16">
        <f>COUNTA(B336:B339)</f>
        <v>0</v>
      </c>
      <c r="P336" s="16">
        <f>COUNTIF(R336:R339,R335)</f>
        <v>0</v>
      </c>
      <c r="Q336" s="17" t="s">
        <v>0</v>
      </c>
      <c r="R336" s="16" t="str">
        <f>CONCATENATE(B336,Q336)</f>
        <v>A</v>
      </c>
      <c r="S336" s="16">
        <f>IF(P336&gt;0,P336+O336,O336*3)</f>
        <v>0</v>
      </c>
    </row>
    <row r="337" spans="1:19" ht="15.6" x14ac:dyDescent="0.25">
      <c r="A337" s="185"/>
      <c r="B337" s="25"/>
      <c r="C337" s="21" t="str">
        <f>+CONCATENATE(I337," ",G337)</f>
        <v xml:space="preserve">b) </v>
      </c>
      <c r="D337" s="22"/>
      <c r="G337" s="34" t="str">
        <f>IF(J336="FIN","",LOOKUP(I335,DATOS!A:A,DATOS!K:K))</f>
        <v/>
      </c>
      <c r="I337" s="31" t="s">
        <v>52</v>
      </c>
      <c r="K337" s="16">
        <f>S336</f>
        <v>0</v>
      </c>
      <c r="L337" s="16"/>
      <c r="M337" s="16"/>
      <c r="N337" s="16"/>
      <c r="O337" s="16"/>
      <c r="P337" s="16">
        <f>O336-P336</f>
        <v>0</v>
      </c>
      <c r="Q337" s="17" t="s">
        <v>1</v>
      </c>
      <c r="R337" s="16" t="str">
        <f>CONCATENATE(B337,Q337)</f>
        <v>B</v>
      </c>
      <c r="S337" s="16"/>
    </row>
    <row r="338" spans="1:19" ht="15.6" x14ac:dyDescent="0.25">
      <c r="A338" s="185"/>
      <c r="B338" s="25"/>
      <c r="C338" s="21" t="str">
        <f>+CONCATENATE(I338," ",G338)</f>
        <v xml:space="preserve">c) </v>
      </c>
      <c r="D338" s="22"/>
      <c r="G338" s="34" t="str">
        <f>IF(J336="FIN","",LOOKUP(I335,DATOS!A:A,DATOS!L:L))</f>
        <v/>
      </c>
      <c r="I338" s="31" t="s">
        <v>51</v>
      </c>
      <c r="K338" s="16"/>
      <c r="L338" s="16"/>
      <c r="M338" s="16"/>
      <c r="N338" s="16"/>
      <c r="O338" s="16"/>
      <c r="P338" s="16"/>
      <c r="Q338" s="17" t="s">
        <v>2</v>
      </c>
      <c r="R338" s="16" t="str">
        <f>CONCATENATE(B338,Q338)</f>
        <v>C</v>
      </c>
      <c r="S338" s="16"/>
    </row>
    <row r="339" spans="1:19" ht="15.6" x14ac:dyDescent="0.25">
      <c r="A339" s="185"/>
      <c r="B339" s="25"/>
      <c r="C339" s="21" t="str">
        <f>+CONCATENATE(I339," ",G339)</f>
        <v xml:space="preserve">d) </v>
      </c>
      <c r="D339" s="22"/>
      <c r="G339" s="34" t="str">
        <f>IF(J336="FIN","",LOOKUP(I335,DATOS!A:A,DATOS!M:M))</f>
        <v/>
      </c>
      <c r="I339" s="31" t="s">
        <v>43</v>
      </c>
      <c r="K339" s="16"/>
      <c r="L339" s="16"/>
      <c r="M339" s="16"/>
      <c r="N339" s="16"/>
      <c r="O339" s="16"/>
      <c r="P339" s="16"/>
      <c r="Q339" s="17" t="s">
        <v>3</v>
      </c>
      <c r="R339" s="16" t="str">
        <f>CONCATENATE(B339,Q339)</f>
        <v>D</v>
      </c>
      <c r="S339" s="16"/>
    </row>
    <row r="340" spans="1:19" ht="15.6" x14ac:dyDescent="0.25">
      <c r="A340" s="9"/>
      <c r="B340" s="26"/>
      <c r="C340" s="23"/>
      <c r="D340" s="24"/>
      <c r="J340" s="15"/>
    </row>
    <row r="341" spans="1:19" ht="15.6" x14ac:dyDescent="0.25">
      <c r="A341" s="9"/>
      <c r="B341" s="27"/>
      <c r="C341" s="19" t="str">
        <f>+CONCATENATE(K341,".- ",G341)</f>
        <v xml:space="preserve">57.- </v>
      </c>
      <c r="D341" s="20"/>
      <c r="E341" s="9"/>
      <c r="F341" s="9"/>
      <c r="G341" s="36" t="str">
        <f>IF(J342="FIN","",LOOKUP(I341,DATOS!A:A,DATOS!G:G))</f>
        <v/>
      </c>
      <c r="H341" s="36">
        <f>IF(J342="FIN",0,LOOKUP(I341,DATOS!A:A,DATOS!N:N))</f>
        <v>0</v>
      </c>
      <c r="I341" s="31">
        <f>+I335+1</f>
        <v>398</v>
      </c>
      <c r="J341" s="56">
        <f>IF(LOOKUP(I341,DATOS!A:A,DATOS!C:C)=0,J335,(LOOKUP(I341,DATOS!A:A,DATOS!C:C)))</f>
        <v>7</v>
      </c>
      <c r="K341" s="18">
        <f>+K335+1</f>
        <v>57</v>
      </c>
      <c r="L341" s="16" t="s">
        <v>31</v>
      </c>
      <c r="M341" s="16" t="s">
        <v>32</v>
      </c>
      <c r="N341" s="16" t="s">
        <v>37</v>
      </c>
      <c r="O341" s="16" t="s">
        <v>33</v>
      </c>
      <c r="P341" s="16" t="s">
        <v>34</v>
      </c>
      <c r="Q341" s="16" t="s">
        <v>35</v>
      </c>
      <c r="R341" s="16" t="str">
        <f>CONCATENATE("X",H341)</f>
        <v>X0</v>
      </c>
      <c r="S341" s="16" t="s">
        <v>36</v>
      </c>
    </row>
    <row r="342" spans="1:19" ht="15.6" x14ac:dyDescent="0.25">
      <c r="A342" s="185">
        <f>IF($E$2="X",0,IF(K343&gt;2,H341,K343))</f>
        <v>0</v>
      </c>
      <c r="B342" s="25"/>
      <c r="C342" s="21" t="str">
        <f>+CONCATENATE(I342," ",G342)</f>
        <v xml:space="preserve">a) </v>
      </c>
      <c r="D342" s="22"/>
      <c r="G342" s="34" t="str">
        <f>IF(J342="FIN","",LOOKUP(I341,DATOS!A:A,DATOS!J:J))</f>
        <v/>
      </c>
      <c r="I342" s="31" t="s">
        <v>53</v>
      </c>
      <c r="J342" s="37" t="str">
        <f>IF(J336="FIN","FIN",IF(J341=J335,"","FIN"))</f>
        <v>FIN</v>
      </c>
      <c r="K342" s="16" t="s">
        <v>5</v>
      </c>
      <c r="L342" s="16">
        <f>IF(M342&gt;0,0,P342)</f>
        <v>0</v>
      </c>
      <c r="M342" s="16">
        <f>IF(P343&gt;0,1,0)</f>
        <v>0</v>
      </c>
      <c r="N342" s="16">
        <f>IF(M342=1,-1/COUNTA(Q342:Q345),0)</f>
        <v>0</v>
      </c>
      <c r="O342" s="16">
        <f>COUNTA(B342:B345)</f>
        <v>0</v>
      </c>
      <c r="P342" s="16">
        <f>COUNTIF(R342:R345,R341)</f>
        <v>0</v>
      </c>
      <c r="Q342" s="17" t="s">
        <v>0</v>
      </c>
      <c r="R342" s="16" t="str">
        <f>CONCATENATE(B342,Q342)</f>
        <v>A</v>
      </c>
      <c r="S342" s="16">
        <f>IF(P342&gt;0,P342+O342,O342*3)</f>
        <v>0</v>
      </c>
    </row>
    <row r="343" spans="1:19" ht="15.6" x14ac:dyDescent="0.25">
      <c r="A343" s="185"/>
      <c r="B343" s="25"/>
      <c r="C343" s="21" t="str">
        <f>+CONCATENATE(I343," ",G343)</f>
        <v xml:space="preserve">b) </v>
      </c>
      <c r="D343" s="22"/>
      <c r="G343" s="34" t="str">
        <f>IF(J342="FIN","",LOOKUP(I341,DATOS!A:A,DATOS!K:K))</f>
        <v/>
      </c>
      <c r="I343" s="31" t="s">
        <v>52</v>
      </c>
      <c r="K343" s="16">
        <f>S342</f>
        <v>0</v>
      </c>
      <c r="L343" s="16"/>
      <c r="M343" s="16"/>
      <c r="N343" s="16"/>
      <c r="O343" s="16"/>
      <c r="P343" s="16">
        <f>O342-P342</f>
        <v>0</v>
      </c>
      <c r="Q343" s="17" t="s">
        <v>1</v>
      </c>
      <c r="R343" s="16" t="str">
        <f>CONCATENATE(B343,Q343)</f>
        <v>B</v>
      </c>
      <c r="S343" s="16"/>
    </row>
    <row r="344" spans="1:19" ht="15.6" x14ac:dyDescent="0.25">
      <c r="A344" s="185"/>
      <c r="B344" s="25"/>
      <c r="C344" s="21" t="str">
        <f>+CONCATENATE(I344," ",G344)</f>
        <v xml:space="preserve">c) </v>
      </c>
      <c r="D344" s="22"/>
      <c r="G344" s="34" t="str">
        <f>IF(J342="FIN","",LOOKUP(I341,DATOS!A:A,DATOS!L:L))</f>
        <v/>
      </c>
      <c r="I344" s="31" t="s">
        <v>51</v>
      </c>
      <c r="K344" s="16"/>
      <c r="L344" s="16"/>
      <c r="M344" s="16"/>
      <c r="N344" s="16"/>
      <c r="O344" s="16"/>
      <c r="P344" s="16"/>
      <c r="Q344" s="17" t="s">
        <v>2</v>
      </c>
      <c r="R344" s="16" t="str">
        <f>CONCATENATE(B344,Q344)</f>
        <v>C</v>
      </c>
      <c r="S344" s="16"/>
    </row>
    <row r="345" spans="1:19" ht="15.6" x14ac:dyDescent="0.25">
      <c r="A345" s="185"/>
      <c r="B345" s="25"/>
      <c r="C345" s="21" t="str">
        <f>+CONCATENATE(I345," ",G345)</f>
        <v xml:space="preserve">d) </v>
      </c>
      <c r="D345" s="22"/>
      <c r="G345" s="34" t="str">
        <f>IF(J342="FIN","",LOOKUP(I341,DATOS!A:A,DATOS!M:M))</f>
        <v/>
      </c>
      <c r="I345" s="31" t="s">
        <v>43</v>
      </c>
      <c r="K345" s="16"/>
      <c r="L345" s="16"/>
      <c r="M345" s="16"/>
      <c r="N345" s="16"/>
      <c r="O345" s="16"/>
      <c r="P345" s="16"/>
      <c r="Q345" s="17" t="s">
        <v>3</v>
      </c>
      <c r="R345" s="16" t="str">
        <f>CONCATENATE(B345,Q345)</f>
        <v>D</v>
      </c>
      <c r="S345" s="16"/>
    </row>
    <row r="346" spans="1:19" ht="15.6" x14ac:dyDescent="0.25">
      <c r="A346" s="9"/>
      <c r="B346" s="26"/>
      <c r="C346" s="23"/>
      <c r="D346" s="24"/>
      <c r="J346" s="15"/>
    </row>
    <row r="347" spans="1:19" ht="15.6" x14ac:dyDescent="0.25">
      <c r="A347" s="9"/>
      <c r="B347" s="27"/>
      <c r="C347" s="19" t="str">
        <f>+CONCATENATE(K347,".- ",G347)</f>
        <v xml:space="preserve">58.- </v>
      </c>
      <c r="D347" s="20"/>
      <c r="E347" s="9"/>
      <c r="F347" s="9"/>
      <c r="G347" s="36" t="str">
        <f>IF(J348="FIN","",LOOKUP(I347,DATOS!A:A,DATOS!G:G))</f>
        <v/>
      </c>
      <c r="H347" s="36">
        <f>IF(J348="FIN",0,LOOKUP(I347,DATOS!A:A,DATOS!N:N))</f>
        <v>0</v>
      </c>
      <c r="I347" s="31">
        <f>+I341+1</f>
        <v>399</v>
      </c>
      <c r="J347" s="56">
        <f>IF(LOOKUP(I347,DATOS!A:A,DATOS!C:C)=0,J341,(LOOKUP(I347,DATOS!A:A,DATOS!C:C)))</f>
        <v>7</v>
      </c>
      <c r="K347" s="18">
        <f>+K341+1</f>
        <v>58</v>
      </c>
      <c r="L347" s="16" t="s">
        <v>31</v>
      </c>
      <c r="M347" s="16" t="s">
        <v>32</v>
      </c>
      <c r="N347" s="16" t="s">
        <v>37</v>
      </c>
      <c r="O347" s="16" t="s">
        <v>33</v>
      </c>
      <c r="P347" s="16" t="s">
        <v>34</v>
      </c>
      <c r="Q347" s="16" t="s">
        <v>35</v>
      </c>
      <c r="R347" s="16" t="str">
        <f>CONCATENATE("X",H347)</f>
        <v>X0</v>
      </c>
      <c r="S347" s="16" t="s">
        <v>36</v>
      </c>
    </row>
    <row r="348" spans="1:19" ht="15.6" x14ac:dyDescent="0.25">
      <c r="A348" s="185">
        <f>IF($E$2="X",0,IF(K349&gt;2,H347,K349))</f>
        <v>0</v>
      </c>
      <c r="B348" s="25"/>
      <c r="C348" s="21" t="str">
        <f>+CONCATENATE(I348," ",G348)</f>
        <v xml:space="preserve">a) </v>
      </c>
      <c r="D348" s="22"/>
      <c r="G348" s="34" t="str">
        <f>IF(J348="FIN","",LOOKUP(I347,DATOS!A:A,DATOS!J:J))</f>
        <v/>
      </c>
      <c r="I348" s="31" t="s">
        <v>53</v>
      </c>
      <c r="J348" s="37" t="str">
        <f>IF(J342="FIN","FIN",IF(J347=J341,"","FIN"))</f>
        <v>FIN</v>
      </c>
      <c r="K348" s="16" t="s">
        <v>5</v>
      </c>
      <c r="L348" s="16">
        <f>IF(M348&gt;0,0,P348)</f>
        <v>0</v>
      </c>
      <c r="M348" s="16">
        <f>IF(P349&gt;0,1,0)</f>
        <v>0</v>
      </c>
      <c r="N348" s="16">
        <f>IF(M348=1,-1/COUNTA(Q348:Q351),0)</f>
        <v>0</v>
      </c>
      <c r="O348" s="16">
        <f>COUNTA(B348:B351)</f>
        <v>0</v>
      </c>
      <c r="P348" s="16">
        <f>COUNTIF(R348:R351,R347)</f>
        <v>0</v>
      </c>
      <c r="Q348" s="17" t="s">
        <v>0</v>
      </c>
      <c r="R348" s="16" t="str">
        <f>CONCATENATE(B348,Q348)</f>
        <v>A</v>
      </c>
      <c r="S348" s="16">
        <f>IF(P348&gt;0,P348+O348,O348*3)</f>
        <v>0</v>
      </c>
    </row>
    <row r="349" spans="1:19" ht="15.6" x14ac:dyDescent="0.25">
      <c r="A349" s="185"/>
      <c r="B349" s="25"/>
      <c r="C349" s="21" t="str">
        <f>+CONCATENATE(I349," ",G349)</f>
        <v xml:space="preserve">b) </v>
      </c>
      <c r="D349" s="22"/>
      <c r="G349" s="34" t="str">
        <f>IF(J348="FIN","",LOOKUP(I347,DATOS!A:A,DATOS!K:K))</f>
        <v/>
      </c>
      <c r="I349" s="31" t="s">
        <v>52</v>
      </c>
      <c r="K349" s="16">
        <f>S348</f>
        <v>0</v>
      </c>
      <c r="L349" s="16"/>
      <c r="M349" s="16"/>
      <c r="N349" s="16"/>
      <c r="O349" s="16"/>
      <c r="P349" s="16">
        <f>O348-P348</f>
        <v>0</v>
      </c>
      <c r="Q349" s="17" t="s">
        <v>1</v>
      </c>
      <c r="R349" s="16" t="str">
        <f>CONCATENATE(B349,Q349)</f>
        <v>B</v>
      </c>
      <c r="S349" s="16"/>
    </row>
    <row r="350" spans="1:19" ht="15.6" x14ac:dyDescent="0.25">
      <c r="A350" s="185"/>
      <c r="B350" s="25"/>
      <c r="C350" s="21" t="str">
        <f>+CONCATENATE(I350," ",G350)</f>
        <v xml:space="preserve">c) </v>
      </c>
      <c r="D350" s="22"/>
      <c r="G350" s="34" t="str">
        <f>IF(J348="FIN","",LOOKUP(I347,DATOS!A:A,DATOS!L:L))</f>
        <v/>
      </c>
      <c r="I350" s="31" t="s">
        <v>51</v>
      </c>
      <c r="K350" s="16"/>
      <c r="L350" s="16"/>
      <c r="M350" s="16"/>
      <c r="N350" s="16"/>
      <c r="O350" s="16"/>
      <c r="P350" s="16"/>
      <c r="Q350" s="17" t="s">
        <v>2</v>
      </c>
      <c r="R350" s="16" t="str">
        <f>CONCATENATE(B350,Q350)</f>
        <v>C</v>
      </c>
      <c r="S350" s="16"/>
    </row>
    <row r="351" spans="1:19" ht="15.6" x14ac:dyDescent="0.25">
      <c r="A351" s="185"/>
      <c r="B351" s="25"/>
      <c r="C351" s="21" t="str">
        <f>+CONCATENATE(I351," ",G351)</f>
        <v xml:space="preserve">d) </v>
      </c>
      <c r="D351" s="22"/>
      <c r="G351" s="34" t="str">
        <f>IF(J348="FIN","",LOOKUP(I347,DATOS!A:A,DATOS!M:M))</f>
        <v/>
      </c>
      <c r="I351" s="31" t="s">
        <v>43</v>
      </c>
      <c r="K351" s="16"/>
      <c r="L351" s="16"/>
      <c r="M351" s="16"/>
      <c r="N351" s="16"/>
      <c r="O351" s="16"/>
      <c r="P351" s="16"/>
      <c r="Q351" s="17" t="s">
        <v>3</v>
      </c>
      <c r="R351" s="16" t="str">
        <f>CONCATENATE(B351,Q351)</f>
        <v>D</v>
      </c>
      <c r="S351" s="16"/>
    </row>
    <row r="352" spans="1:19" ht="15.6" x14ac:dyDescent="0.25">
      <c r="A352" s="9"/>
      <c r="B352" s="26"/>
      <c r="C352" s="23"/>
      <c r="D352" s="24"/>
      <c r="J352" s="15"/>
    </row>
    <row r="353" spans="1:19" ht="15.6" x14ac:dyDescent="0.25">
      <c r="A353" s="9"/>
      <c r="B353" s="27"/>
      <c r="C353" s="19" t="str">
        <f>+CONCATENATE(K353,".- ",G353)</f>
        <v xml:space="preserve">59.- </v>
      </c>
      <c r="D353" s="20"/>
      <c r="E353" s="9"/>
      <c r="F353" s="9"/>
      <c r="G353" s="36" t="str">
        <f>IF(J354="FIN","",LOOKUP(I353,DATOS!A:A,DATOS!G:G))</f>
        <v/>
      </c>
      <c r="H353" s="36">
        <f>IF(J354="FIN",0,LOOKUP(I353,DATOS!A:A,DATOS!N:N))</f>
        <v>0</v>
      </c>
      <c r="I353" s="31">
        <f>+I347+1</f>
        <v>400</v>
      </c>
      <c r="J353" s="56">
        <f>IF(LOOKUP(I353,DATOS!A:A,DATOS!C:C)=0,J347,(LOOKUP(I353,DATOS!A:A,DATOS!C:C)))</f>
        <v>7</v>
      </c>
      <c r="K353" s="18">
        <f>+K347+1</f>
        <v>59</v>
      </c>
      <c r="L353" s="16" t="s">
        <v>31</v>
      </c>
      <c r="M353" s="16" t="s">
        <v>32</v>
      </c>
      <c r="N353" s="16" t="s">
        <v>37</v>
      </c>
      <c r="O353" s="16" t="s">
        <v>33</v>
      </c>
      <c r="P353" s="16" t="s">
        <v>34</v>
      </c>
      <c r="Q353" s="16" t="s">
        <v>35</v>
      </c>
      <c r="R353" s="16" t="str">
        <f>CONCATENATE("X",H353)</f>
        <v>X0</v>
      </c>
      <c r="S353" s="16" t="s">
        <v>36</v>
      </c>
    </row>
    <row r="354" spans="1:19" ht="15.6" x14ac:dyDescent="0.25">
      <c r="A354" s="185">
        <f>IF($E$2="X",0,IF(K355&gt;2,H353,K355))</f>
        <v>0</v>
      </c>
      <c r="B354" s="25"/>
      <c r="C354" s="21" t="str">
        <f>+CONCATENATE(I354," ",G354)</f>
        <v xml:space="preserve">a) </v>
      </c>
      <c r="D354" s="22"/>
      <c r="G354" s="34" t="str">
        <f>IF(J354="FIN","",LOOKUP(I353,DATOS!A:A,DATOS!J:J))</f>
        <v/>
      </c>
      <c r="I354" s="31" t="s">
        <v>53</v>
      </c>
      <c r="J354" s="37" t="str">
        <f>IF(J348="FIN","FIN",IF(J353=J347,"","FIN"))</f>
        <v>FIN</v>
      </c>
      <c r="K354" s="16" t="s">
        <v>5</v>
      </c>
      <c r="L354" s="16">
        <f>IF(M354&gt;0,0,P354)</f>
        <v>0</v>
      </c>
      <c r="M354" s="16">
        <f>IF(P355&gt;0,1,0)</f>
        <v>0</v>
      </c>
      <c r="N354" s="16">
        <f>IF(M354=1,-1/COUNTA(Q354:Q357),0)</f>
        <v>0</v>
      </c>
      <c r="O354" s="16">
        <f>COUNTA(B354:B357)</f>
        <v>0</v>
      </c>
      <c r="P354" s="16">
        <f>COUNTIF(R354:R357,R353)</f>
        <v>0</v>
      </c>
      <c r="Q354" s="17" t="s">
        <v>0</v>
      </c>
      <c r="R354" s="16" t="str">
        <f>CONCATENATE(B354,Q354)</f>
        <v>A</v>
      </c>
      <c r="S354" s="16">
        <f>IF(P354&gt;0,P354+O354,O354*3)</f>
        <v>0</v>
      </c>
    </row>
    <row r="355" spans="1:19" ht="15.6" x14ac:dyDescent="0.25">
      <c r="A355" s="185"/>
      <c r="B355" s="25"/>
      <c r="C355" s="21" t="str">
        <f>+CONCATENATE(I355," ",G355)</f>
        <v xml:space="preserve">b) </v>
      </c>
      <c r="D355" s="22"/>
      <c r="G355" s="34" t="str">
        <f>IF(J354="FIN","",LOOKUP(I353,DATOS!A:A,DATOS!K:K))</f>
        <v/>
      </c>
      <c r="I355" s="31" t="s">
        <v>52</v>
      </c>
      <c r="K355" s="16">
        <f>S354</f>
        <v>0</v>
      </c>
      <c r="L355" s="16"/>
      <c r="M355" s="16"/>
      <c r="N355" s="16"/>
      <c r="O355" s="16"/>
      <c r="P355" s="16">
        <f>O354-P354</f>
        <v>0</v>
      </c>
      <c r="Q355" s="17" t="s">
        <v>1</v>
      </c>
      <c r="R355" s="16" t="str">
        <f>CONCATENATE(B355,Q355)</f>
        <v>B</v>
      </c>
      <c r="S355" s="16"/>
    </row>
    <row r="356" spans="1:19" ht="15.6" x14ac:dyDescent="0.25">
      <c r="A356" s="185"/>
      <c r="B356" s="25"/>
      <c r="C356" s="21" t="str">
        <f>+CONCATENATE(I356," ",G356)</f>
        <v xml:space="preserve">c) </v>
      </c>
      <c r="D356" s="22"/>
      <c r="G356" s="34" t="str">
        <f>IF(J354="FIN","",LOOKUP(I353,DATOS!A:A,DATOS!L:L))</f>
        <v/>
      </c>
      <c r="I356" s="31" t="s">
        <v>51</v>
      </c>
      <c r="K356" s="16"/>
      <c r="L356" s="16"/>
      <c r="M356" s="16"/>
      <c r="N356" s="16"/>
      <c r="O356" s="16"/>
      <c r="P356" s="16"/>
      <c r="Q356" s="17" t="s">
        <v>2</v>
      </c>
      <c r="R356" s="16" t="str">
        <f>CONCATENATE(B356,Q356)</f>
        <v>C</v>
      </c>
      <c r="S356" s="16"/>
    </row>
    <row r="357" spans="1:19" ht="15.6" x14ac:dyDescent="0.25">
      <c r="A357" s="185"/>
      <c r="B357" s="25"/>
      <c r="C357" s="21" t="str">
        <f>+CONCATENATE(I357," ",G357)</f>
        <v xml:space="preserve">d) </v>
      </c>
      <c r="D357" s="22"/>
      <c r="G357" s="34" t="str">
        <f>IF(J354="FIN","",LOOKUP(I353,DATOS!A:A,DATOS!M:M))</f>
        <v/>
      </c>
      <c r="I357" s="31" t="s">
        <v>43</v>
      </c>
      <c r="K357" s="16"/>
      <c r="L357" s="16"/>
      <c r="M357" s="16"/>
      <c r="N357" s="16"/>
      <c r="O357" s="16"/>
      <c r="P357" s="16"/>
      <c r="Q357" s="17" t="s">
        <v>3</v>
      </c>
      <c r="R357" s="16" t="str">
        <f>CONCATENATE(B357,Q357)</f>
        <v>D</v>
      </c>
      <c r="S357" s="16"/>
    </row>
    <row r="358" spans="1:19" ht="15.6" x14ac:dyDescent="0.25">
      <c r="A358" s="9"/>
      <c r="B358" s="26"/>
      <c r="C358" s="23"/>
      <c r="D358" s="24"/>
      <c r="J358" s="15"/>
    </row>
    <row r="359" spans="1:19" ht="15.6" x14ac:dyDescent="0.25">
      <c r="A359" s="9"/>
      <c r="B359" s="27"/>
      <c r="C359" s="19" t="str">
        <f>+CONCATENATE(K359,".- ",G359)</f>
        <v xml:space="preserve">60.- </v>
      </c>
      <c r="D359" s="20"/>
      <c r="E359" s="9"/>
      <c r="F359" s="9"/>
      <c r="G359" s="36" t="str">
        <f>IF(J360="FIN","",LOOKUP(I359,DATOS!A:A,DATOS!G:G))</f>
        <v/>
      </c>
      <c r="H359" s="36">
        <f>IF(J360="FIN",0,LOOKUP(I359,DATOS!A:A,DATOS!N:N))</f>
        <v>0</v>
      </c>
      <c r="I359" s="31">
        <f>+I353+1</f>
        <v>401</v>
      </c>
      <c r="J359" s="56">
        <f>IF(LOOKUP(I359,DATOS!A:A,DATOS!C:C)=0,J353,(LOOKUP(I359,DATOS!A:A,DATOS!C:C)))</f>
        <v>7</v>
      </c>
      <c r="K359" s="18">
        <f>+K353+1</f>
        <v>60</v>
      </c>
      <c r="L359" s="16" t="s">
        <v>31</v>
      </c>
      <c r="M359" s="16" t="s">
        <v>32</v>
      </c>
      <c r="N359" s="16" t="s">
        <v>37</v>
      </c>
      <c r="O359" s="16" t="s">
        <v>33</v>
      </c>
      <c r="P359" s="16" t="s">
        <v>34</v>
      </c>
      <c r="Q359" s="16" t="s">
        <v>35</v>
      </c>
      <c r="R359" s="16" t="str">
        <f>CONCATENATE("X",H359)</f>
        <v>X0</v>
      </c>
      <c r="S359" s="16" t="s">
        <v>36</v>
      </c>
    </row>
    <row r="360" spans="1:19" ht="15.6" x14ac:dyDescent="0.25">
      <c r="A360" s="185">
        <f>IF($E$2="X",0,IF(K361&gt;2,H359,K361))</f>
        <v>0</v>
      </c>
      <c r="B360" s="25"/>
      <c r="C360" s="21" t="str">
        <f>+CONCATENATE(I360," ",G360)</f>
        <v xml:space="preserve">a) </v>
      </c>
      <c r="D360" s="22"/>
      <c r="G360" s="34" t="str">
        <f>IF(J360="FIN","",LOOKUP(I359,DATOS!A:A,DATOS!J:J))</f>
        <v/>
      </c>
      <c r="I360" s="31" t="s">
        <v>53</v>
      </c>
      <c r="J360" s="37" t="str">
        <f>IF(J354="FIN","FIN",IF(J359=J353,"","FIN"))</f>
        <v>FIN</v>
      </c>
      <c r="K360" s="16" t="s">
        <v>5</v>
      </c>
      <c r="L360" s="16">
        <f>IF(M360&gt;0,0,P360)</f>
        <v>0</v>
      </c>
      <c r="M360" s="16">
        <f>IF(P361&gt;0,1,0)</f>
        <v>0</v>
      </c>
      <c r="N360" s="16">
        <f>IF(M360=1,-1/COUNTA(Q360:Q363),0)</f>
        <v>0</v>
      </c>
      <c r="O360" s="16">
        <f>COUNTA(B360:B363)</f>
        <v>0</v>
      </c>
      <c r="P360" s="16">
        <f>COUNTIF(R360:R363,R359)</f>
        <v>0</v>
      </c>
      <c r="Q360" s="17" t="s">
        <v>0</v>
      </c>
      <c r="R360" s="16" t="str">
        <f>CONCATENATE(B360,Q360)</f>
        <v>A</v>
      </c>
      <c r="S360" s="16">
        <f>IF(P360&gt;0,P360+O360,O360*3)</f>
        <v>0</v>
      </c>
    </row>
    <row r="361" spans="1:19" ht="15.6" x14ac:dyDescent="0.25">
      <c r="A361" s="185"/>
      <c r="B361" s="25"/>
      <c r="C361" s="21" t="str">
        <f>+CONCATENATE(I361," ",G361)</f>
        <v xml:space="preserve">b) </v>
      </c>
      <c r="D361" s="22"/>
      <c r="G361" s="34" t="str">
        <f>IF(J360="FIN","",LOOKUP(I359,DATOS!A:A,DATOS!K:K))</f>
        <v/>
      </c>
      <c r="I361" s="31" t="s">
        <v>52</v>
      </c>
      <c r="K361" s="16">
        <f>S360</f>
        <v>0</v>
      </c>
      <c r="L361" s="16"/>
      <c r="M361" s="16"/>
      <c r="N361" s="16"/>
      <c r="O361" s="16"/>
      <c r="P361" s="16">
        <f>O360-P360</f>
        <v>0</v>
      </c>
      <c r="Q361" s="17" t="s">
        <v>1</v>
      </c>
      <c r="R361" s="16" t="str">
        <f>CONCATENATE(B361,Q361)</f>
        <v>B</v>
      </c>
      <c r="S361" s="16"/>
    </row>
    <row r="362" spans="1:19" ht="15.6" x14ac:dyDescent="0.25">
      <c r="A362" s="185"/>
      <c r="B362" s="25"/>
      <c r="C362" s="21" t="str">
        <f>+CONCATENATE(I362," ",G362)</f>
        <v xml:space="preserve">c) </v>
      </c>
      <c r="D362" s="22"/>
      <c r="G362" s="34" t="str">
        <f>IF(J360="FIN","",LOOKUP(I359,DATOS!A:A,DATOS!L:L))</f>
        <v/>
      </c>
      <c r="I362" s="31" t="s">
        <v>51</v>
      </c>
      <c r="K362" s="16"/>
      <c r="L362" s="16"/>
      <c r="M362" s="16"/>
      <c r="N362" s="16"/>
      <c r="O362" s="16"/>
      <c r="P362" s="16"/>
      <c r="Q362" s="17" t="s">
        <v>2</v>
      </c>
      <c r="R362" s="16" t="str">
        <f>CONCATENATE(B362,Q362)</f>
        <v>C</v>
      </c>
      <c r="S362" s="16"/>
    </row>
    <row r="363" spans="1:19" ht="15.6" x14ac:dyDescent="0.25">
      <c r="A363" s="185"/>
      <c r="B363" s="25"/>
      <c r="C363" s="21" t="str">
        <f>+CONCATENATE(I363," ",G363)</f>
        <v xml:space="preserve">d) </v>
      </c>
      <c r="D363" s="22"/>
      <c r="G363" s="34" t="str">
        <f>IF(J360="FIN","",LOOKUP(I359,DATOS!A:A,DATOS!M:M))</f>
        <v/>
      </c>
      <c r="I363" s="31" t="s">
        <v>43</v>
      </c>
      <c r="K363" s="16"/>
      <c r="L363" s="16"/>
      <c r="M363" s="16"/>
      <c r="N363" s="16"/>
      <c r="O363" s="16"/>
      <c r="P363" s="16"/>
      <c r="Q363" s="17" t="s">
        <v>3</v>
      </c>
      <c r="R363" s="16" t="str">
        <f>CONCATENATE(B363,Q363)</f>
        <v>D</v>
      </c>
      <c r="S363" s="16"/>
    </row>
    <row r="364" spans="1:19" ht="15.6" x14ac:dyDescent="0.25">
      <c r="A364" s="9"/>
      <c r="B364" s="26"/>
      <c r="C364" s="23"/>
      <c r="D364" s="24"/>
      <c r="J364" s="15"/>
    </row>
    <row r="365" spans="1:19" ht="15.6" x14ac:dyDescent="0.25">
      <c r="A365" s="9"/>
      <c r="B365" s="27"/>
      <c r="C365" s="19" t="str">
        <f>+CONCATENATE(K365,".- ",G365)</f>
        <v xml:space="preserve">61.- </v>
      </c>
      <c r="D365" s="20"/>
      <c r="E365" s="9"/>
      <c r="F365" s="9"/>
      <c r="G365" s="36" t="str">
        <f>IF(J366="FIN","",LOOKUP(I365,DATOS!A:A,DATOS!G:G))</f>
        <v/>
      </c>
      <c r="H365" s="36">
        <f>IF(J366="FIN",0,LOOKUP(I365,DATOS!A:A,DATOS!N:N))</f>
        <v>0</v>
      </c>
      <c r="I365" s="31">
        <f>+I359+1</f>
        <v>402</v>
      </c>
      <c r="J365" s="56">
        <f>IF(LOOKUP(I365,DATOS!A:A,DATOS!C:C)=0,J359,(LOOKUP(I365,DATOS!A:A,DATOS!C:C)))</f>
        <v>7</v>
      </c>
      <c r="K365" s="18">
        <f>+K359+1</f>
        <v>61</v>
      </c>
      <c r="L365" s="16" t="s">
        <v>31</v>
      </c>
      <c r="M365" s="16" t="s">
        <v>32</v>
      </c>
      <c r="N365" s="16" t="s">
        <v>37</v>
      </c>
      <c r="O365" s="16" t="s">
        <v>33</v>
      </c>
      <c r="P365" s="16" t="s">
        <v>34</v>
      </c>
      <c r="Q365" s="16" t="s">
        <v>35</v>
      </c>
      <c r="R365" s="16" t="str">
        <f>CONCATENATE("X",H365)</f>
        <v>X0</v>
      </c>
      <c r="S365" s="16" t="s">
        <v>36</v>
      </c>
    </row>
    <row r="366" spans="1:19" ht="15.6" x14ac:dyDescent="0.25">
      <c r="A366" s="185">
        <f>IF($E$2="X",0,IF(K367&gt;2,H365,K367))</f>
        <v>0</v>
      </c>
      <c r="B366" s="25"/>
      <c r="C366" s="21" t="str">
        <f>+CONCATENATE(I366," ",G366)</f>
        <v xml:space="preserve">a) </v>
      </c>
      <c r="D366" s="22"/>
      <c r="G366" s="34" t="str">
        <f>IF(J366="FIN","",LOOKUP(I365,DATOS!A:A,DATOS!J:J))</f>
        <v/>
      </c>
      <c r="I366" s="31" t="s">
        <v>53</v>
      </c>
      <c r="J366" s="37" t="str">
        <f>IF(J360="FIN","FIN",IF(J365=J359,"","FIN"))</f>
        <v>FIN</v>
      </c>
      <c r="K366" s="16" t="s">
        <v>5</v>
      </c>
      <c r="L366" s="16">
        <f>IF(M366&gt;0,0,P366)</f>
        <v>0</v>
      </c>
      <c r="M366" s="16">
        <f>IF(P367&gt;0,1,0)</f>
        <v>0</v>
      </c>
      <c r="N366" s="16">
        <f>IF(M366=1,-1/COUNTA(Q366:Q369),0)</f>
        <v>0</v>
      </c>
      <c r="O366" s="16">
        <f>COUNTA(B366:B369)</f>
        <v>0</v>
      </c>
      <c r="P366" s="16">
        <f>COUNTIF(R366:R369,R365)</f>
        <v>0</v>
      </c>
      <c r="Q366" s="17" t="s">
        <v>0</v>
      </c>
      <c r="R366" s="16" t="str">
        <f>CONCATENATE(B366,Q366)</f>
        <v>A</v>
      </c>
      <c r="S366" s="16">
        <f>IF(P366&gt;0,P366+O366,O366*3)</f>
        <v>0</v>
      </c>
    </row>
    <row r="367" spans="1:19" ht="15.6" x14ac:dyDescent="0.25">
      <c r="A367" s="185"/>
      <c r="B367" s="25"/>
      <c r="C367" s="21" t="str">
        <f>+CONCATENATE(I367," ",G367)</f>
        <v xml:space="preserve">b) </v>
      </c>
      <c r="D367" s="22"/>
      <c r="G367" s="34" t="str">
        <f>IF(J366="FIN","",LOOKUP(I365,DATOS!A:A,DATOS!K:K))</f>
        <v/>
      </c>
      <c r="I367" s="31" t="s">
        <v>52</v>
      </c>
      <c r="K367" s="16">
        <f>S366</f>
        <v>0</v>
      </c>
      <c r="L367" s="16"/>
      <c r="M367" s="16"/>
      <c r="N367" s="16"/>
      <c r="O367" s="16"/>
      <c r="P367" s="16">
        <f>O366-P366</f>
        <v>0</v>
      </c>
      <c r="Q367" s="17" t="s">
        <v>1</v>
      </c>
      <c r="R367" s="16" t="str">
        <f>CONCATENATE(B367,Q367)</f>
        <v>B</v>
      </c>
      <c r="S367" s="16"/>
    </row>
    <row r="368" spans="1:19" ht="15.6" x14ac:dyDescent="0.25">
      <c r="A368" s="185"/>
      <c r="B368" s="25"/>
      <c r="C368" s="21" t="str">
        <f>+CONCATENATE(I368," ",G368)</f>
        <v xml:space="preserve">c) </v>
      </c>
      <c r="D368" s="22"/>
      <c r="G368" s="34" t="str">
        <f>IF(J366="FIN","",LOOKUP(I365,DATOS!A:A,DATOS!L:L))</f>
        <v/>
      </c>
      <c r="I368" s="31" t="s">
        <v>51</v>
      </c>
      <c r="K368" s="16"/>
      <c r="L368" s="16"/>
      <c r="M368" s="16"/>
      <c r="N368" s="16"/>
      <c r="O368" s="16"/>
      <c r="P368" s="16"/>
      <c r="Q368" s="17" t="s">
        <v>2</v>
      </c>
      <c r="R368" s="16" t="str">
        <f>CONCATENATE(B368,Q368)</f>
        <v>C</v>
      </c>
      <c r="S368" s="16"/>
    </row>
    <row r="369" spans="1:19" ht="15.6" x14ac:dyDescent="0.25">
      <c r="A369" s="185"/>
      <c r="B369" s="25"/>
      <c r="C369" s="21" t="str">
        <f>+CONCATENATE(I369," ",G369)</f>
        <v xml:space="preserve">d) </v>
      </c>
      <c r="D369" s="22"/>
      <c r="G369" s="34" t="str">
        <f>IF(J366="FIN","",LOOKUP(I365,DATOS!A:A,DATOS!M:M))</f>
        <v/>
      </c>
      <c r="I369" s="31" t="s">
        <v>43</v>
      </c>
      <c r="K369" s="16"/>
      <c r="L369" s="16"/>
      <c r="M369" s="16"/>
      <c r="N369" s="16"/>
      <c r="O369" s="16"/>
      <c r="P369" s="16"/>
      <c r="Q369" s="17" t="s">
        <v>3</v>
      </c>
      <c r="R369" s="16" t="str">
        <f>CONCATENATE(B369,Q369)</f>
        <v>D</v>
      </c>
      <c r="S369" s="16"/>
    </row>
    <row r="370" spans="1:19" ht="15.6" x14ac:dyDescent="0.25">
      <c r="A370" s="9"/>
      <c r="B370" s="26"/>
      <c r="C370" s="23"/>
      <c r="D370" s="24"/>
      <c r="J370" s="15"/>
    </row>
    <row r="371" spans="1:19" ht="15.6" x14ac:dyDescent="0.25">
      <c r="A371" s="9"/>
      <c r="B371" s="27"/>
      <c r="C371" s="19" t="str">
        <f>+CONCATENATE(K371,".- ",G371)</f>
        <v xml:space="preserve">62.- </v>
      </c>
      <c r="D371" s="20"/>
      <c r="E371" s="9"/>
      <c r="F371" s="9"/>
      <c r="G371" s="36" t="str">
        <f>IF(J372="FIN","",LOOKUP(I371,DATOS!A:A,DATOS!G:G))</f>
        <v/>
      </c>
      <c r="H371" s="36">
        <f>IF(J372="FIN",0,LOOKUP(I371,DATOS!A:A,DATOS!N:N))</f>
        <v>0</v>
      </c>
      <c r="I371" s="31">
        <f>+I365+1</f>
        <v>403</v>
      </c>
      <c r="J371" s="56">
        <f>IF(LOOKUP(I371,DATOS!A:A,DATOS!C:C)=0,J365,(LOOKUP(I371,DATOS!A:A,DATOS!C:C)))</f>
        <v>7</v>
      </c>
      <c r="K371" s="18">
        <f>+K365+1</f>
        <v>62</v>
      </c>
      <c r="L371" s="16" t="s">
        <v>31</v>
      </c>
      <c r="M371" s="16" t="s">
        <v>32</v>
      </c>
      <c r="N371" s="16" t="s">
        <v>37</v>
      </c>
      <c r="O371" s="16" t="s">
        <v>33</v>
      </c>
      <c r="P371" s="16" t="s">
        <v>34</v>
      </c>
      <c r="Q371" s="16" t="s">
        <v>35</v>
      </c>
      <c r="R371" s="16" t="str">
        <f>CONCATENATE("X",H371)</f>
        <v>X0</v>
      </c>
      <c r="S371" s="16" t="s">
        <v>36</v>
      </c>
    </row>
    <row r="372" spans="1:19" ht="15.6" x14ac:dyDescent="0.25">
      <c r="A372" s="185">
        <f>IF($E$2="X",0,IF(K373&gt;2,H371,K373))</f>
        <v>0</v>
      </c>
      <c r="B372" s="25"/>
      <c r="C372" s="21" t="str">
        <f>+CONCATENATE(I372," ",G372)</f>
        <v xml:space="preserve">a) </v>
      </c>
      <c r="D372" s="22"/>
      <c r="G372" s="34" t="str">
        <f>IF(J372="FIN","",LOOKUP(I371,DATOS!A:A,DATOS!J:J))</f>
        <v/>
      </c>
      <c r="I372" s="31" t="s">
        <v>53</v>
      </c>
      <c r="J372" s="37" t="str">
        <f>IF(J366="FIN","FIN",IF(J371=J365,"","FIN"))</f>
        <v>FIN</v>
      </c>
      <c r="K372" s="16" t="s">
        <v>5</v>
      </c>
      <c r="L372" s="16">
        <f>IF(M372&gt;0,0,P372)</f>
        <v>0</v>
      </c>
      <c r="M372" s="16">
        <f>IF(P373&gt;0,1,0)</f>
        <v>0</v>
      </c>
      <c r="N372" s="16">
        <f>IF(M372=1,-1/COUNTA(Q372:Q375),0)</f>
        <v>0</v>
      </c>
      <c r="O372" s="16">
        <f>COUNTA(B372:B375)</f>
        <v>0</v>
      </c>
      <c r="P372" s="16">
        <f>COUNTIF(R372:R375,R371)</f>
        <v>0</v>
      </c>
      <c r="Q372" s="17" t="s">
        <v>0</v>
      </c>
      <c r="R372" s="16" t="str">
        <f>CONCATENATE(B372,Q372)</f>
        <v>A</v>
      </c>
      <c r="S372" s="16">
        <f>IF(P372&gt;0,P372+O372,O372*3)</f>
        <v>0</v>
      </c>
    </row>
    <row r="373" spans="1:19" ht="15.6" x14ac:dyDescent="0.25">
      <c r="A373" s="185"/>
      <c r="B373" s="25"/>
      <c r="C373" s="21" t="str">
        <f>+CONCATENATE(I373," ",G373)</f>
        <v xml:space="preserve">b) </v>
      </c>
      <c r="D373" s="22"/>
      <c r="G373" s="34" t="str">
        <f>IF(J372="FIN","",LOOKUP(I371,DATOS!A:A,DATOS!K:K))</f>
        <v/>
      </c>
      <c r="I373" s="31" t="s">
        <v>52</v>
      </c>
      <c r="K373" s="16">
        <f>S372</f>
        <v>0</v>
      </c>
      <c r="L373" s="16"/>
      <c r="M373" s="16"/>
      <c r="N373" s="16"/>
      <c r="O373" s="16"/>
      <c r="P373" s="16">
        <f>O372-P372</f>
        <v>0</v>
      </c>
      <c r="Q373" s="17" t="s">
        <v>1</v>
      </c>
      <c r="R373" s="16" t="str">
        <f>CONCATENATE(B373,Q373)</f>
        <v>B</v>
      </c>
      <c r="S373" s="16"/>
    </row>
    <row r="374" spans="1:19" ht="15.6" x14ac:dyDescent="0.25">
      <c r="A374" s="185"/>
      <c r="B374" s="25"/>
      <c r="C374" s="21" t="str">
        <f>+CONCATENATE(I374," ",G374)</f>
        <v xml:space="preserve">c) </v>
      </c>
      <c r="D374" s="22"/>
      <c r="G374" s="34" t="str">
        <f>IF(J372="FIN","",LOOKUP(I371,DATOS!A:A,DATOS!L:L))</f>
        <v/>
      </c>
      <c r="I374" s="31" t="s">
        <v>51</v>
      </c>
      <c r="K374" s="16"/>
      <c r="L374" s="16"/>
      <c r="M374" s="16"/>
      <c r="N374" s="16"/>
      <c r="O374" s="16"/>
      <c r="P374" s="16"/>
      <c r="Q374" s="17" t="s">
        <v>2</v>
      </c>
      <c r="R374" s="16" t="str">
        <f>CONCATENATE(B374,Q374)</f>
        <v>C</v>
      </c>
      <c r="S374" s="16"/>
    </row>
    <row r="375" spans="1:19" ht="15.6" x14ac:dyDescent="0.25">
      <c r="A375" s="185"/>
      <c r="B375" s="25"/>
      <c r="C375" s="21" t="str">
        <f>+CONCATENATE(I375," ",G375)</f>
        <v xml:space="preserve">d) </v>
      </c>
      <c r="D375" s="22"/>
      <c r="G375" s="34" t="str">
        <f>IF(J372="FIN","",LOOKUP(I371,DATOS!A:A,DATOS!M:M))</f>
        <v/>
      </c>
      <c r="I375" s="31" t="s">
        <v>43</v>
      </c>
      <c r="K375" s="16"/>
      <c r="L375" s="16"/>
      <c r="M375" s="16"/>
      <c r="N375" s="16"/>
      <c r="O375" s="16"/>
      <c r="P375" s="16"/>
      <c r="Q375" s="17" t="s">
        <v>3</v>
      </c>
      <c r="R375" s="16" t="str">
        <f>CONCATENATE(B375,Q375)</f>
        <v>D</v>
      </c>
      <c r="S375" s="16"/>
    </row>
    <row r="376" spans="1:19" ht="15.6" x14ac:dyDescent="0.25">
      <c r="A376" s="9"/>
      <c r="B376" s="26"/>
      <c r="C376" s="23"/>
      <c r="D376" s="24"/>
      <c r="J376" s="15"/>
    </row>
    <row r="377" spans="1:19" ht="15.6" x14ac:dyDescent="0.25">
      <c r="A377" s="9"/>
      <c r="B377" s="27"/>
      <c r="C377" s="19" t="str">
        <f>+CONCATENATE(K377,".- ",G377)</f>
        <v xml:space="preserve">63.- </v>
      </c>
      <c r="D377" s="20"/>
      <c r="E377" s="9"/>
      <c r="F377" s="9"/>
      <c r="G377" s="36" t="str">
        <f>IF(J378="FIN","",LOOKUP(I377,DATOS!A:A,DATOS!G:G))</f>
        <v/>
      </c>
      <c r="H377" s="36">
        <f>IF(J378="FIN",0,LOOKUP(I377,DATOS!A:A,DATOS!N:N))</f>
        <v>0</v>
      </c>
      <c r="I377" s="31">
        <f>+I371+1</f>
        <v>404</v>
      </c>
      <c r="J377" s="56">
        <f>IF(LOOKUP(I377,DATOS!A:A,DATOS!C:C)=0,J371,(LOOKUP(I377,DATOS!A:A,DATOS!C:C)))</f>
        <v>7</v>
      </c>
      <c r="K377" s="18">
        <f>+K371+1</f>
        <v>63</v>
      </c>
      <c r="L377" s="16" t="s">
        <v>31</v>
      </c>
      <c r="M377" s="16" t="s">
        <v>32</v>
      </c>
      <c r="N377" s="16" t="s">
        <v>37</v>
      </c>
      <c r="O377" s="16" t="s">
        <v>33</v>
      </c>
      <c r="P377" s="16" t="s">
        <v>34</v>
      </c>
      <c r="Q377" s="16" t="s">
        <v>35</v>
      </c>
      <c r="R377" s="16" t="str">
        <f>CONCATENATE("X",H377)</f>
        <v>X0</v>
      </c>
      <c r="S377" s="16" t="s">
        <v>36</v>
      </c>
    </row>
    <row r="378" spans="1:19" ht="15.6" x14ac:dyDescent="0.25">
      <c r="A378" s="185">
        <f>IF($E$2="X",0,IF(K379&gt;2,H377,K379))</f>
        <v>0</v>
      </c>
      <c r="B378" s="25"/>
      <c r="C378" s="21" t="str">
        <f>+CONCATENATE(I378," ",G378)</f>
        <v xml:space="preserve">a) </v>
      </c>
      <c r="D378" s="22"/>
      <c r="G378" s="34" t="str">
        <f>IF(J378="FIN","",LOOKUP(I377,DATOS!A:A,DATOS!J:J))</f>
        <v/>
      </c>
      <c r="I378" s="31" t="s">
        <v>53</v>
      </c>
      <c r="J378" s="37" t="str">
        <f>IF(J372="FIN","FIN",IF(J377=J371,"","FIN"))</f>
        <v>FIN</v>
      </c>
      <c r="K378" s="16" t="s">
        <v>5</v>
      </c>
      <c r="L378" s="16">
        <f>IF(M378&gt;0,0,P378)</f>
        <v>0</v>
      </c>
      <c r="M378" s="16">
        <f>IF(P379&gt;0,1,0)</f>
        <v>0</v>
      </c>
      <c r="N378" s="16">
        <f>IF(M378=1,-1/COUNTA(Q378:Q381),0)</f>
        <v>0</v>
      </c>
      <c r="O378" s="16">
        <f>COUNTA(B378:B381)</f>
        <v>0</v>
      </c>
      <c r="P378" s="16">
        <f>COUNTIF(R378:R381,R377)</f>
        <v>0</v>
      </c>
      <c r="Q378" s="17" t="s">
        <v>0</v>
      </c>
      <c r="R378" s="16" t="str">
        <f>CONCATENATE(B378,Q378)</f>
        <v>A</v>
      </c>
      <c r="S378" s="16">
        <f>IF(P378&gt;0,P378+O378,O378*3)</f>
        <v>0</v>
      </c>
    </row>
    <row r="379" spans="1:19" ht="15.6" x14ac:dyDescent="0.25">
      <c r="A379" s="185"/>
      <c r="B379" s="25"/>
      <c r="C379" s="21" t="str">
        <f>+CONCATENATE(I379," ",G379)</f>
        <v xml:space="preserve">b) </v>
      </c>
      <c r="D379" s="22"/>
      <c r="G379" s="34" t="str">
        <f>IF(J378="FIN","",LOOKUP(I377,DATOS!A:A,DATOS!K:K))</f>
        <v/>
      </c>
      <c r="I379" s="31" t="s">
        <v>52</v>
      </c>
      <c r="K379" s="16">
        <f>S378</f>
        <v>0</v>
      </c>
      <c r="L379" s="16"/>
      <c r="M379" s="16"/>
      <c r="N379" s="16"/>
      <c r="O379" s="16"/>
      <c r="P379" s="16">
        <f>O378-P378</f>
        <v>0</v>
      </c>
      <c r="Q379" s="17" t="s">
        <v>1</v>
      </c>
      <c r="R379" s="16" t="str">
        <f>CONCATENATE(B379,Q379)</f>
        <v>B</v>
      </c>
      <c r="S379" s="16"/>
    </row>
    <row r="380" spans="1:19" ht="15.6" x14ac:dyDescent="0.25">
      <c r="A380" s="185"/>
      <c r="B380" s="25"/>
      <c r="C380" s="21" t="str">
        <f>+CONCATENATE(I380," ",G380)</f>
        <v xml:space="preserve">c) </v>
      </c>
      <c r="D380" s="22"/>
      <c r="G380" s="34" t="str">
        <f>IF(J378="FIN","",LOOKUP(I377,DATOS!A:A,DATOS!L:L))</f>
        <v/>
      </c>
      <c r="I380" s="31" t="s">
        <v>51</v>
      </c>
      <c r="K380" s="16"/>
      <c r="L380" s="16"/>
      <c r="M380" s="16"/>
      <c r="N380" s="16"/>
      <c r="O380" s="16"/>
      <c r="P380" s="16"/>
      <c r="Q380" s="17" t="s">
        <v>2</v>
      </c>
      <c r="R380" s="16" t="str">
        <f>CONCATENATE(B380,Q380)</f>
        <v>C</v>
      </c>
      <c r="S380" s="16"/>
    </row>
    <row r="381" spans="1:19" ht="15.6" x14ac:dyDescent="0.25">
      <c r="A381" s="185"/>
      <c r="B381" s="25"/>
      <c r="C381" s="21" t="str">
        <f>+CONCATENATE(I381," ",G381)</f>
        <v xml:space="preserve">d) </v>
      </c>
      <c r="D381" s="22"/>
      <c r="G381" s="34" t="str">
        <f>IF(J378="FIN","",LOOKUP(I377,DATOS!A:A,DATOS!M:M))</f>
        <v/>
      </c>
      <c r="I381" s="31" t="s">
        <v>43</v>
      </c>
      <c r="K381" s="16"/>
      <c r="L381" s="16"/>
      <c r="M381" s="16"/>
      <c r="N381" s="16"/>
      <c r="O381" s="16"/>
      <c r="P381" s="16"/>
      <c r="Q381" s="17" t="s">
        <v>3</v>
      </c>
      <c r="R381" s="16" t="str">
        <f>CONCATENATE(B381,Q381)</f>
        <v>D</v>
      </c>
      <c r="S381" s="16"/>
    </row>
    <row r="382" spans="1:19" ht="15.6" x14ac:dyDescent="0.25">
      <c r="A382" s="9"/>
      <c r="B382" s="26"/>
      <c r="C382" s="23"/>
      <c r="D382" s="24"/>
      <c r="J382" s="15"/>
    </row>
    <row r="383" spans="1:19" ht="15.6" x14ac:dyDescent="0.25">
      <c r="A383" s="9"/>
      <c r="B383" s="27"/>
      <c r="C383" s="19" t="str">
        <f>+CONCATENATE(K383,".- ",G383)</f>
        <v xml:space="preserve">64.- </v>
      </c>
      <c r="D383" s="20"/>
      <c r="E383" s="9"/>
      <c r="F383" s="9"/>
      <c r="G383" s="36" t="str">
        <f>IF(J384="FIN","",LOOKUP(I383,DATOS!A:A,DATOS!G:G))</f>
        <v/>
      </c>
      <c r="H383" s="36">
        <f>IF(J384="FIN",0,LOOKUP(I383,DATOS!A:A,DATOS!N:N))</f>
        <v>0</v>
      </c>
      <c r="I383" s="31">
        <f>+I377+1</f>
        <v>405</v>
      </c>
      <c r="J383" s="56">
        <f>IF(LOOKUP(I383,DATOS!A:A,DATOS!C:C)=0,J377,(LOOKUP(I383,DATOS!A:A,DATOS!C:C)))</f>
        <v>7</v>
      </c>
      <c r="K383" s="18">
        <f>+K377+1</f>
        <v>64</v>
      </c>
      <c r="L383" s="16" t="s">
        <v>31</v>
      </c>
      <c r="M383" s="16" t="s">
        <v>32</v>
      </c>
      <c r="N383" s="16" t="s">
        <v>37</v>
      </c>
      <c r="O383" s="16" t="s">
        <v>33</v>
      </c>
      <c r="P383" s="16" t="s">
        <v>34</v>
      </c>
      <c r="Q383" s="16" t="s">
        <v>35</v>
      </c>
      <c r="R383" s="16" t="str">
        <f>CONCATENATE("X",H383)</f>
        <v>X0</v>
      </c>
      <c r="S383" s="16" t="s">
        <v>36</v>
      </c>
    </row>
    <row r="384" spans="1:19" ht="15.6" x14ac:dyDescent="0.25">
      <c r="A384" s="185">
        <f>IF($E$2="X",0,IF(K385&gt;2,H383,K385))</f>
        <v>0</v>
      </c>
      <c r="B384" s="25"/>
      <c r="C384" s="21" t="str">
        <f>+CONCATENATE(I384," ",G384)</f>
        <v xml:space="preserve">a) </v>
      </c>
      <c r="D384" s="22"/>
      <c r="G384" s="34" t="str">
        <f>IF(J384="FIN","",LOOKUP(I383,DATOS!A:A,DATOS!J:J))</f>
        <v/>
      </c>
      <c r="I384" s="31" t="s">
        <v>53</v>
      </c>
      <c r="J384" s="37" t="str">
        <f>IF(J378="FIN","FIN",IF(J383=J377,"","FIN"))</f>
        <v>FIN</v>
      </c>
      <c r="K384" s="16" t="s">
        <v>5</v>
      </c>
      <c r="L384" s="16">
        <f>IF(M384&gt;0,0,P384)</f>
        <v>0</v>
      </c>
      <c r="M384" s="16">
        <f>IF(P385&gt;0,1,0)</f>
        <v>0</v>
      </c>
      <c r="N384" s="16">
        <f>IF(M384=1,-1/COUNTA(Q384:Q387),0)</f>
        <v>0</v>
      </c>
      <c r="O384" s="16">
        <f>COUNTA(B384:B387)</f>
        <v>0</v>
      </c>
      <c r="P384" s="16">
        <f>COUNTIF(R384:R387,R383)</f>
        <v>0</v>
      </c>
      <c r="Q384" s="17" t="s">
        <v>0</v>
      </c>
      <c r="R384" s="16" t="str">
        <f>CONCATENATE(B384,Q384)</f>
        <v>A</v>
      </c>
      <c r="S384" s="16">
        <f>IF(P384&gt;0,P384+O384,O384*3)</f>
        <v>0</v>
      </c>
    </row>
    <row r="385" spans="1:19" ht="15.6" x14ac:dyDescent="0.25">
      <c r="A385" s="185"/>
      <c r="B385" s="25"/>
      <c r="C385" s="21" t="str">
        <f>+CONCATENATE(I385," ",G385)</f>
        <v xml:space="preserve">b) </v>
      </c>
      <c r="D385" s="22"/>
      <c r="G385" s="34" t="str">
        <f>IF(J384="FIN","",LOOKUP(I383,DATOS!A:A,DATOS!K:K))</f>
        <v/>
      </c>
      <c r="I385" s="31" t="s">
        <v>52</v>
      </c>
      <c r="K385" s="16">
        <f>S384</f>
        <v>0</v>
      </c>
      <c r="L385" s="16"/>
      <c r="M385" s="16"/>
      <c r="N385" s="16"/>
      <c r="O385" s="16"/>
      <c r="P385" s="16">
        <f>O384-P384</f>
        <v>0</v>
      </c>
      <c r="Q385" s="17" t="s">
        <v>1</v>
      </c>
      <c r="R385" s="16" t="str">
        <f>CONCATENATE(B385,Q385)</f>
        <v>B</v>
      </c>
      <c r="S385" s="16"/>
    </row>
    <row r="386" spans="1:19" ht="15.6" x14ac:dyDescent="0.25">
      <c r="A386" s="185"/>
      <c r="B386" s="25"/>
      <c r="C386" s="21" t="str">
        <f>+CONCATENATE(I386," ",G386)</f>
        <v xml:space="preserve">c) </v>
      </c>
      <c r="D386" s="22"/>
      <c r="G386" s="34" t="str">
        <f>IF(J384="FIN","",LOOKUP(I383,DATOS!A:A,DATOS!L:L))</f>
        <v/>
      </c>
      <c r="I386" s="31" t="s">
        <v>51</v>
      </c>
      <c r="K386" s="16"/>
      <c r="L386" s="16"/>
      <c r="M386" s="16"/>
      <c r="N386" s="16"/>
      <c r="O386" s="16"/>
      <c r="P386" s="16"/>
      <c r="Q386" s="17" t="s">
        <v>2</v>
      </c>
      <c r="R386" s="16" t="str">
        <f>CONCATENATE(B386,Q386)</f>
        <v>C</v>
      </c>
      <c r="S386" s="16"/>
    </row>
    <row r="387" spans="1:19" ht="15.6" x14ac:dyDescent="0.25">
      <c r="A387" s="185"/>
      <c r="B387" s="25"/>
      <c r="C387" s="21" t="str">
        <f>+CONCATENATE(I387," ",G387)</f>
        <v xml:space="preserve">d) </v>
      </c>
      <c r="D387" s="22"/>
      <c r="G387" s="34" t="str">
        <f>IF(J384="FIN","",LOOKUP(I383,DATOS!A:A,DATOS!M:M))</f>
        <v/>
      </c>
      <c r="I387" s="31" t="s">
        <v>43</v>
      </c>
      <c r="K387" s="16"/>
      <c r="L387" s="16"/>
      <c r="M387" s="16"/>
      <c r="N387" s="16"/>
      <c r="O387" s="16"/>
      <c r="P387" s="16"/>
      <c r="Q387" s="17" t="s">
        <v>3</v>
      </c>
      <c r="R387" s="16" t="str">
        <f>CONCATENATE(B387,Q387)</f>
        <v>D</v>
      </c>
      <c r="S387" s="16"/>
    </row>
    <row r="388" spans="1:19" ht="15.6" x14ac:dyDescent="0.25">
      <c r="A388" s="9"/>
      <c r="B388" s="26"/>
      <c r="C388" s="23"/>
      <c r="D388" s="24"/>
      <c r="J388" s="15"/>
    </row>
    <row r="389" spans="1:19" ht="15.6" x14ac:dyDescent="0.25">
      <c r="A389" s="9"/>
      <c r="B389" s="27"/>
      <c r="C389" s="19" t="str">
        <f>+CONCATENATE(K389,".- ",G389)</f>
        <v xml:space="preserve">65.- </v>
      </c>
      <c r="D389" s="20"/>
      <c r="E389" s="9"/>
      <c r="F389" s="9"/>
      <c r="G389" s="36" t="str">
        <f>IF(J390="FIN","",LOOKUP(I389,DATOS!A:A,DATOS!G:G))</f>
        <v/>
      </c>
      <c r="H389" s="36">
        <f>IF(J390="FIN",0,LOOKUP(I389,DATOS!A:A,DATOS!N:N))</f>
        <v>0</v>
      </c>
      <c r="I389" s="31">
        <f>+I383+1</f>
        <v>406</v>
      </c>
      <c r="J389" s="56">
        <f>IF(LOOKUP(I389,DATOS!A:A,DATOS!C:C)=0,J383,(LOOKUP(I389,DATOS!A:A,DATOS!C:C)))</f>
        <v>7</v>
      </c>
      <c r="K389" s="18">
        <f>+K383+1</f>
        <v>65</v>
      </c>
      <c r="L389" s="16" t="s">
        <v>31</v>
      </c>
      <c r="M389" s="16" t="s">
        <v>32</v>
      </c>
      <c r="N389" s="16" t="s">
        <v>37</v>
      </c>
      <c r="O389" s="16" t="s">
        <v>33</v>
      </c>
      <c r="P389" s="16" t="s">
        <v>34</v>
      </c>
      <c r="Q389" s="16" t="s">
        <v>35</v>
      </c>
      <c r="R389" s="16" t="str">
        <f>CONCATENATE("X",H389)</f>
        <v>X0</v>
      </c>
      <c r="S389" s="16" t="s">
        <v>36</v>
      </c>
    </row>
    <row r="390" spans="1:19" ht="15.6" x14ac:dyDescent="0.25">
      <c r="A390" s="185">
        <f>IF($E$2="X",0,IF(K391&gt;2,H389,K391))</f>
        <v>0</v>
      </c>
      <c r="B390" s="25"/>
      <c r="C390" s="21" t="str">
        <f>+CONCATENATE(I390," ",G390)</f>
        <v xml:space="preserve">a) </v>
      </c>
      <c r="D390" s="22"/>
      <c r="G390" s="34" t="str">
        <f>IF(J390="FIN","",LOOKUP(I389,DATOS!A:A,DATOS!J:J))</f>
        <v/>
      </c>
      <c r="I390" s="31" t="s">
        <v>53</v>
      </c>
      <c r="J390" s="37" t="str">
        <f>IF(J384="FIN","FIN",IF(J389=J383,"","FIN"))</f>
        <v>FIN</v>
      </c>
      <c r="K390" s="16" t="s">
        <v>5</v>
      </c>
      <c r="L390" s="16">
        <f>IF(M390&gt;0,0,P390)</f>
        <v>0</v>
      </c>
      <c r="M390" s="16">
        <f>IF(P391&gt;0,1,0)</f>
        <v>0</v>
      </c>
      <c r="N390" s="16">
        <f>IF(M390=1,-1/COUNTA(Q390:Q393),0)</f>
        <v>0</v>
      </c>
      <c r="O390" s="16">
        <f>COUNTA(B390:B393)</f>
        <v>0</v>
      </c>
      <c r="P390" s="16">
        <f>COUNTIF(R390:R393,R389)</f>
        <v>0</v>
      </c>
      <c r="Q390" s="17" t="s">
        <v>0</v>
      </c>
      <c r="R390" s="16" t="str">
        <f>CONCATENATE(B390,Q390)</f>
        <v>A</v>
      </c>
      <c r="S390" s="16">
        <f>IF(P390&gt;0,P390+O390,O390*3)</f>
        <v>0</v>
      </c>
    </row>
    <row r="391" spans="1:19" ht="15.6" x14ac:dyDescent="0.25">
      <c r="A391" s="185"/>
      <c r="B391" s="25"/>
      <c r="C391" s="21" t="str">
        <f>+CONCATENATE(I391," ",G391)</f>
        <v xml:space="preserve">b) </v>
      </c>
      <c r="D391" s="22"/>
      <c r="G391" s="34" t="str">
        <f>IF(J390="FIN","",LOOKUP(I389,DATOS!A:A,DATOS!K:K))</f>
        <v/>
      </c>
      <c r="I391" s="31" t="s">
        <v>52</v>
      </c>
      <c r="K391" s="16">
        <f>S390</f>
        <v>0</v>
      </c>
      <c r="L391" s="16"/>
      <c r="M391" s="16"/>
      <c r="N391" s="16"/>
      <c r="O391" s="16"/>
      <c r="P391" s="16">
        <f>O390-P390</f>
        <v>0</v>
      </c>
      <c r="Q391" s="17" t="s">
        <v>1</v>
      </c>
      <c r="R391" s="16" t="str">
        <f>CONCATENATE(B391,Q391)</f>
        <v>B</v>
      </c>
      <c r="S391" s="16"/>
    </row>
    <row r="392" spans="1:19" ht="15.6" x14ac:dyDescent="0.25">
      <c r="A392" s="185"/>
      <c r="B392" s="25"/>
      <c r="C392" s="21" t="str">
        <f>+CONCATENATE(I392," ",G392)</f>
        <v xml:space="preserve">c) </v>
      </c>
      <c r="D392" s="22"/>
      <c r="G392" s="34" t="str">
        <f>IF(J390="FIN","",LOOKUP(I389,DATOS!A:A,DATOS!L:L))</f>
        <v/>
      </c>
      <c r="I392" s="31" t="s">
        <v>51</v>
      </c>
      <c r="K392" s="16"/>
      <c r="L392" s="16"/>
      <c r="M392" s="16"/>
      <c r="N392" s="16"/>
      <c r="O392" s="16"/>
      <c r="P392" s="16"/>
      <c r="Q392" s="17" t="s">
        <v>2</v>
      </c>
      <c r="R392" s="16" t="str">
        <f>CONCATENATE(B392,Q392)</f>
        <v>C</v>
      </c>
      <c r="S392" s="16"/>
    </row>
    <row r="393" spans="1:19" ht="15.6" x14ac:dyDescent="0.25">
      <c r="A393" s="185"/>
      <c r="B393" s="25"/>
      <c r="C393" s="21" t="str">
        <f>+CONCATENATE(I393," ",G393)</f>
        <v xml:space="preserve">d) </v>
      </c>
      <c r="D393" s="22"/>
      <c r="G393" s="34" t="str">
        <f>IF(J390="FIN","",LOOKUP(I389,DATOS!A:A,DATOS!M:M))</f>
        <v/>
      </c>
      <c r="I393" s="31" t="s">
        <v>43</v>
      </c>
      <c r="K393" s="16"/>
      <c r="L393" s="16"/>
      <c r="M393" s="16"/>
      <c r="N393" s="16"/>
      <c r="O393" s="16"/>
      <c r="P393" s="16"/>
      <c r="Q393" s="17" t="s">
        <v>3</v>
      </c>
      <c r="R393" s="16" t="str">
        <f>CONCATENATE(B393,Q393)</f>
        <v>D</v>
      </c>
      <c r="S393" s="16"/>
    </row>
    <row r="394" spans="1:19" ht="15.6" x14ac:dyDescent="0.25">
      <c r="A394" s="9"/>
      <c r="B394" s="26"/>
      <c r="C394" s="23"/>
      <c r="D394" s="24"/>
      <c r="J394" s="15"/>
    </row>
    <row r="395" spans="1:19" ht="15.6" x14ac:dyDescent="0.25">
      <c r="A395" s="9"/>
      <c r="B395" s="27"/>
      <c r="C395" s="19" t="str">
        <f>+CONCATENATE(K395,".- ",G395)</f>
        <v xml:space="preserve">66.- </v>
      </c>
      <c r="D395" s="20"/>
      <c r="E395" s="9"/>
      <c r="F395" s="9"/>
      <c r="G395" s="36" t="str">
        <f>IF(J396="FIN","",LOOKUP(I395,DATOS!A:A,DATOS!G:G))</f>
        <v/>
      </c>
      <c r="H395" s="36">
        <f>IF(J396="FIN",0,LOOKUP(I395,DATOS!A:A,DATOS!N:N))</f>
        <v>0</v>
      </c>
      <c r="I395" s="31">
        <f>+I389+1</f>
        <v>407</v>
      </c>
      <c r="J395" s="56">
        <f>IF(LOOKUP(I395,DATOS!A:A,DATOS!C:C)=0,J389,(LOOKUP(I395,DATOS!A:A,DATOS!C:C)))</f>
        <v>7</v>
      </c>
      <c r="K395" s="18">
        <f>+K389+1</f>
        <v>66</v>
      </c>
      <c r="L395" s="16" t="s">
        <v>31</v>
      </c>
      <c r="M395" s="16" t="s">
        <v>32</v>
      </c>
      <c r="N395" s="16" t="s">
        <v>37</v>
      </c>
      <c r="O395" s="16" t="s">
        <v>33</v>
      </c>
      <c r="P395" s="16" t="s">
        <v>34</v>
      </c>
      <c r="Q395" s="16" t="s">
        <v>35</v>
      </c>
      <c r="R395" s="16" t="str">
        <f>CONCATENATE("X",H395)</f>
        <v>X0</v>
      </c>
      <c r="S395" s="16" t="s">
        <v>36</v>
      </c>
    </row>
    <row r="396" spans="1:19" ht="15.6" x14ac:dyDescent="0.25">
      <c r="A396" s="185">
        <f>IF($E$2="X",0,IF(K397&gt;2,H395,K397))</f>
        <v>0</v>
      </c>
      <c r="B396" s="25"/>
      <c r="C396" s="21" t="str">
        <f>+CONCATENATE(I396," ",G396)</f>
        <v xml:space="preserve">a) </v>
      </c>
      <c r="D396" s="22"/>
      <c r="G396" s="34" t="str">
        <f>IF(J396="FIN","",LOOKUP(I395,DATOS!A:A,DATOS!J:J))</f>
        <v/>
      </c>
      <c r="I396" s="31" t="s">
        <v>53</v>
      </c>
      <c r="J396" s="37" t="str">
        <f>IF(J390="FIN","FIN",IF(J395=J389,"","FIN"))</f>
        <v>FIN</v>
      </c>
      <c r="K396" s="16" t="s">
        <v>5</v>
      </c>
      <c r="L396" s="16">
        <f>IF(M396&gt;0,0,P396)</f>
        <v>0</v>
      </c>
      <c r="M396" s="16">
        <f>IF(P397&gt;0,1,0)</f>
        <v>0</v>
      </c>
      <c r="N396" s="16">
        <f>IF(M396=1,-1/COUNTA(Q396:Q399),0)</f>
        <v>0</v>
      </c>
      <c r="O396" s="16">
        <f>COUNTA(B396:B399)</f>
        <v>0</v>
      </c>
      <c r="P396" s="16">
        <f>COUNTIF(R396:R399,R395)</f>
        <v>0</v>
      </c>
      <c r="Q396" s="17" t="s">
        <v>0</v>
      </c>
      <c r="R396" s="16" t="str">
        <f>CONCATENATE(B396,Q396)</f>
        <v>A</v>
      </c>
      <c r="S396" s="16">
        <f>IF(P396&gt;0,P396+O396,O396*3)</f>
        <v>0</v>
      </c>
    </row>
    <row r="397" spans="1:19" ht="15.6" x14ac:dyDescent="0.25">
      <c r="A397" s="185"/>
      <c r="B397" s="25"/>
      <c r="C397" s="21" t="str">
        <f>+CONCATENATE(I397," ",G397)</f>
        <v xml:space="preserve">b) </v>
      </c>
      <c r="D397" s="22"/>
      <c r="G397" s="34" t="str">
        <f>IF(J396="FIN","",LOOKUP(I395,DATOS!A:A,DATOS!K:K))</f>
        <v/>
      </c>
      <c r="I397" s="31" t="s">
        <v>52</v>
      </c>
      <c r="K397" s="16">
        <f>S396</f>
        <v>0</v>
      </c>
      <c r="L397" s="16"/>
      <c r="M397" s="16"/>
      <c r="N397" s="16"/>
      <c r="O397" s="16"/>
      <c r="P397" s="16">
        <f>O396-P396</f>
        <v>0</v>
      </c>
      <c r="Q397" s="17" t="s">
        <v>1</v>
      </c>
      <c r="R397" s="16" t="str">
        <f>CONCATENATE(B397,Q397)</f>
        <v>B</v>
      </c>
      <c r="S397" s="16"/>
    </row>
    <row r="398" spans="1:19" ht="15.6" x14ac:dyDescent="0.25">
      <c r="A398" s="185"/>
      <c r="B398" s="25"/>
      <c r="C398" s="21" t="str">
        <f>+CONCATENATE(I398," ",G398)</f>
        <v xml:space="preserve">c) </v>
      </c>
      <c r="D398" s="22"/>
      <c r="G398" s="34" t="str">
        <f>IF(J396="FIN","",LOOKUP(I395,DATOS!A:A,DATOS!L:L))</f>
        <v/>
      </c>
      <c r="I398" s="31" t="s">
        <v>51</v>
      </c>
      <c r="K398" s="16"/>
      <c r="L398" s="16"/>
      <c r="M398" s="16"/>
      <c r="N398" s="16"/>
      <c r="O398" s="16"/>
      <c r="P398" s="16"/>
      <c r="Q398" s="17" t="s">
        <v>2</v>
      </c>
      <c r="R398" s="16" t="str">
        <f>CONCATENATE(B398,Q398)</f>
        <v>C</v>
      </c>
      <c r="S398" s="16"/>
    </row>
    <row r="399" spans="1:19" ht="15.6" x14ac:dyDescent="0.25">
      <c r="A399" s="185"/>
      <c r="B399" s="25"/>
      <c r="C399" s="21" t="str">
        <f>+CONCATENATE(I399," ",G399)</f>
        <v xml:space="preserve">d) </v>
      </c>
      <c r="D399" s="22"/>
      <c r="G399" s="34" t="str">
        <f>IF(J396="FIN","",LOOKUP(I395,DATOS!A:A,DATOS!M:M))</f>
        <v/>
      </c>
      <c r="I399" s="31" t="s">
        <v>43</v>
      </c>
      <c r="K399" s="16"/>
      <c r="L399" s="16"/>
      <c r="M399" s="16"/>
      <c r="N399" s="16"/>
      <c r="O399" s="16"/>
      <c r="P399" s="16"/>
      <c r="Q399" s="17" t="s">
        <v>3</v>
      </c>
      <c r="R399" s="16" t="str">
        <f>CONCATENATE(B399,Q399)</f>
        <v>D</v>
      </c>
      <c r="S399" s="16"/>
    </row>
    <row r="400" spans="1:19" ht="15.6" x14ac:dyDescent="0.25">
      <c r="A400" s="9"/>
      <c r="B400" s="26"/>
      <c r="C400" s="23"/>
      <c r="D400" s="24"/>
      <c r="J400" s="15"/>
    </row>
    <row r="401" spans="1:19" ht="15.6" x14ac:dyDescent="0.25">
      <c r="A401" s="9"/>
      <c r="B401" s="27"/>
      <c r="C401" s="19" t="str">
        <f>+CONCATENATE(K401,".- ",G401)</f>
        <v xml:space="preserve">67.- </v>
      </c>
      <c r="D401" s="20"/>
      <c r="E401" s="9"/>
      <c r="F401" s="9"/>
      <c r="G401" s="36" t="str">
        <f>IF(J402="FIN","",LOOKUP(I401,DATOS!A:A,DATOS!G:G))</f>
        <v/>
      </c>
      <c r="H401" s="36">
        <f>IF(J402="FIN",0,LOOKUP(I401,DATOS!A:A,DATOS!N:N))</f>
        <v>0</v>
      </c>
      <c r="I401" s="31">
        <f>+I395+1</f>
        <v>408</v>
      </c>
      <c r="J401" s="56">
        <f>IF(LOOKUP(I401,DATOS!A:A,DATOS!C:C)=0,J395,(LOOKUP(I401,DATOS!A:A,DATOS!C:C)))</f>
        <v>7</v>
      </c>
      <c r="K401" s="18">
        <f>+K395+1</f>
        <v>67</v>
      </c>
      <c r="L401" s="16" t="s">
        <v>31</v>
      </c>
      <c r="M401" s="16" t="s">
        <v>32</v>
      </c>
      <c r="N401" s="16" t="s">
        <v>37</v>
      </c>
      <c r="O401" s="16" t="s">
        <v>33</v>
      </c>
      <c r="P401" s="16" t="s">
        <v>34</v>
      </c>
      <c r="Q401" s="16" t="s">
        <v>35</v>
      </c>
      <c r="R401" s="16" t="str">
        <f>CONCATENATE("X",H401)</f>
        <v>X0</v>
      </c>
      <c r="S401" s="16" t="s">
        <v>36</v>
      </c>
    </row>
    <row r="402" spans="1:19" ht="15.6" x14ac:dyDescent="0.25">
      <c r="A402" s="185">
        <f>IF($E$2="X",0,IF(K403&gt;2,H401,K403))</f>
        <v>0</v>
      </c>
      <c r="B402" s="25"/>
      <c r="C402" s="21" t="str">
        <f>+CONCATENATE(I402," ",G402)</f>
        <v xml:space="preserve">a) </v>
      </c>
      <c r="D402" s="22"/>
      <c r="G402" s="34" t="str">
        <f>IF(J402="FIN","",LOOKUP(I401,DATOS!A:A,DATOS!J:J))</f>
        <v/>
      </c>
      <c r="I402" s="31" t="s">
        <v>53</v>
      </c>
      <c r="J402" s="37" t="str">
        <f>IF(J396="FIN","FIN",IF(J401=J395,"","FIN"))</f>
        <v>FIN</v>
      </c>
      <c r="K402" s="16" t="s">
        <v>5</v>
      </c>
      <c r="L402" s="16">
        <f>IF(M402&gt;0,0,P402)</f>
        <v>0</v>
      </c>
      <c r="M402" s="16">
        <f>IF(P403&gt;0,1,0)</f>
        <v>0</v>
      </c>
      <c r="N402" s="16">
        <f>IF(M402=1,-1/COUNTA(Q402:Q405),0)</f>
        <v>0</v>
      </c>
      <c r="O402" s="16">
        <f>COUNTA(B402:B405)</f>
        <v>0</v>
      </c>
      <c r="P402" s="16">
        <f>COUNTIF(R402:R405,R401)</f>
        <v>0</v>
      </c>
      <c r="Q402" s="17" t="s">
        <v>0</v>
      </c>
      <c r="R402" s="16" t="str">
        <f>CONCATENATE(B402,Q402)</f>
        <v>A</v>
      </c>
      <c r="S402" s="16">
        <f>IF(P402&gt;0,P402+O402,O402*3)</f>
        <v>0</v>
      </c>
    </row>
    <row r="403" spans="1:19" ht="15.6" x14ac:dyDescent="0.25">
      <c r="A403" s="185"/>
      <c r="B403" s="25"/>
      <c r="C403" s="21" t="str">
        <f>+CONCATENATE(I403," ",G403)</f>
        <v xml:space="preserve">b) </v>
      </c>
      <c r="D403" s="22"/>
      <c r="G403" s="34" t="str">
        <f>IF(J402="FIN","",LOOKUP(I401,DATOS!A:A,DATOS!K:K))</f>
        <v/>
      </c>
      <c r="I403" s="31" t="s">
        <v>52</v>
      </c>
      <c r="K403" s="16">
        <f>S402</f>
        <v>0</v>
      </c>
      <c r="L403" s="16"/>
      <c r="M403" s="16"/>
      <c r="N403" s="16"/>
      <c r="O403" s="16"/>
      <c r="P403" s="16">
        <f>O402-P402</f>
        <v>0</v>
      </c>
      <c r="Q403" s="17" t="s">
        <v>1</v>
      </c>
      <c r="R403" s="16" t="str">
        <f>CONCATENATE(B403,Q403)</f>
        <v>B</v>
      </c>
      <c r="S403" s="16"/>
    </row>
    <row r="404" spans="1:19" ht="15.6" x14ac:dyDescent="0.25">
      <c r="A404" s="185"/>
      <c r="B404" s="25"/>
      <c r="C404" s="21" t="str">
        <f>+CONCATENATE(I404," ",G404)</f>
        <v xml:space="preserve">c) </v>
      </c>
      <c r="D404" s="22"/>
      <c r="G404" s="34" t="str">
        <f>IF(J402="FIN","",LOOKUP(I401,DATOS!A:A,DATOS!L:L))</f>
        <v/>
      </c>
      <c r="I404" s="31" t="s">
        <v>51</v>
      </c>
      <c r="K404" s="16"/>
      <c r="L404" s="16"/>
      <c r="M404" s="16"/>
      <c r="N404" s="16"/>
      <c r="O404" s="16"/>
      <c r="P404" s="16"/>
      <c r="Q404" s="17" t="s">
        <v>2</v>
      </c>
      <c r="R404" s="16" t="str">
        <f>CONCATENATE(B404,Q404)</f>
        <v>C</v>
      </c>
      <c r="S404" s="16"/>
    </row>
    <row r="405" spans="1:19" ht="15.6" x14ac:dyDescent="0.25">
      <c r="A405" s="185"/>
      <c r="B405" s="25"/>
      <c r="C405" s="21" t="str">
        <f>+CONCATENATE(I405," ",G405)</f>
        <v xml:space="preserve">d) </v>
      </c>
      <c r="D405" s="22"/>
      <c r="G405" s="34" t="str">
        <f>IF(J402="FIN","",LOOKUP(I401,DATOS!A:A,DATOS!M:M))</f>
        <v/>
      </c>
      <c r="I405" s="31" t="s">
        <v>43</v>
      </c>
      <c r="K405" s="16"/>
      <c r="L405" s="16"/>
      <c r="M405" s="16"/>
      <c r="N405" s="16"/>
      <c r="O405" s="16"/>
      <c r="P405" s="16"/>
      <c r="Q405" s="17" t="s">
        <v>3</v>
      </c>
      <c r="R405" s="16" t="str">
        <f>CONCATENATE(B405,Q405)</f>
        <v>D</v>
      </c>
      <c r="S405" s="16"/>
    </row>
    <row r="406" spans="1:19" ht="15.6" x14ac:dyDescent="0.25">
      <c r="A406" s="9"/>
      <c r="B406" s="26"/>
      <c r="C406" s="23"/>
      <c r="D406" s="24"/>
      <c r="J406" s="15"/>
    </row>
    <row r="407" spans="1:19" ht="15.6" x14ac:dyDescent="0.25">
      <c r="A407" s="9"/>
      <c r="B407" s="27"/>
      <c r="C407" s="19" t="str">
        <f>+CONCATENATE(K407,".- ",G407)</f>
        <v xml:space="preserve">68.- </v>
      </c>
      <c r="D407" s="20"/>
      <c r="E407" s="9"/>
      <c r="F407" s="9"/>
      <c r="G407" s="36" t="str">
        <f>IF(J408="FIN","",LOOKUP(I407,DATOS!A:A,DATOS!G:G))</f>
        <v/>
      </c>
      <c r="H407" s="36">
        <f>IF(J408="FIN",0,LOOKUP(I407,DATOS!A:A,DATOS!N:N))</f>
        <v>0</v>
      </c>
      <c r="I407" s="31">
        <f>+I401+1</f>
        <v>409</v>
      </c>
      <c r="J407" s="56">
        <f>IF(LOOKUP(I407,DATOS!A:A,DATOS!C:C)=0,J401,(LOOKUP(I407,DATOS!A:A,DATOS!C:C)))</f>
        <v>7</v>
      </c>
      <c r="K407" s="18">
        <f>+K401+1</f>
        <v>68</v>
      </c>
      <c r="L407" s="16" t="s">
        <v>31</v>
      </c>
      <c r="M407" s="16" t="s">
        <v>32</v>
      </c>
      <c r="N407" s="16" t="s">
        <v>37</v>
      </c>
      <c r="O407" s="16" t="s">
        <v>33</v>
      </c>
      <c r="P407" s="16" t="s">
        <v>34</v>
      </c>
      <c r="Q407" s="16" t="s">
        <v>35</v>
      </c>
      <c r="R407" s="16" t="str">
        <f>CONCATENATE("X",H407)</f>
        <v>X0</v>
      </c>
      <c r="S407" s="16" t="s">
        <v>36</v>
      </c>
    </row>
    <row r="408" spans="1:19" ht="15.6" x14ac:dyDescent="0.25">
      <c r="A408" s="185">
        <f>IF($E$2="X",0,IF(K409&gt;2,H407,K409))</f>
        <v>0</v>
      </c>
      <c r="B408" s="25"/>
      <c r="C408" s="21" t="str">
        <f>+CONCATENATE(I408," ",G408)</f>
        <v xml:space="preserve">a) </v>
      </c>
      <c r="D408" s="22"/>
      <c r="G408" s="34" t="str">
        <f>IF(J408="FIN","",LOOKUP(I407,DATOS!A:A,DATOS!J:J))</f>
        <v/>
      </c>
      <c r="I408" s="31" t="s">
        <v>53</v>
      </c>
      <c r="J408" s="37" t="str">
        <f>IF(J402="FIN","FIN",IF(J407=J401,"","FIN"))</f>
        <v>FIN</v>
      </c>
      <c r="K408" s="16" t="s">
        <v>5</v>
      </c>
      <c r="L408" s="16">
        <f>IF(M408&gt;0,0,P408)</f>
        <v>0</v>
      </c>
      <c r="M408" s="16">
        <f>IF(P409&gt;0,1,0)</f>
        <v>0</v>
      </c>
      <c r="N408" s="16">
        <f>IF(M408=1,-1/COUNTA(Q408:Q411),0)</f>
        <v>0</v>
      </c>
      <c r="O408" s="16">
        <f>COUNTA(B408:B411)</f>
        <v>0</v>
      </c>
      <c r="P408" s="16">
        <f>COUNTIF(R408:R411,R407)</f>
        <v>0</v>
      </c>
      <c r="Q408" s="17" t="s">
        <v>0</v>
      </c>
      <c r="R408" s="16" t="str">
        <f>CONCATENATE(B408,Q408)</f>
        <v>A</v>
      </c>
      <c r="S408" s="16">
        <f>IF(P408&gt;0,P408+O408,O408*3)</f>
        <v>0</v>
      </c>
    </row>
    <row r="409" spans="1:19" ht="15.6" x14ac:dyDescent="0.25">
      <c r="A409" s="185"/>
      <c r="B409" s="25"/>
      <c r="C409" s="21" t="str">
        <f>+CONCATENATE(I409," ",G409)</f>
        <v xml:space="preserve">b) </v>
      </c>
      <c r="D409" s="22"/>
      <c r="G409" s="34" t="str">
        <f>IF(J408="FIN","",LOOKUP(I407,DATOS!A:A,DATOS!K:K))</f>
        <v/>
      </c>
      <c r="I409" s="31" t="s">
        <v>52</v>
      </c>
      <c r="K409" s="16">
        <f>S408</f>
        <v>0</v>
      </c>
      <c r="L409" s="16"/>
      <c r="M409" s="16"/>
      <c r="N409" s="16"/>
      <c r="O409" s="16"/>
      <c r="P409" s="16">
        <f>O408-P408</f>
        <v>0</v>
      </c>
      <c r="Q409" s="17" t="s">
        <v>1</v>
      </c>
      <c r="R409" s="16" t="str">
        <f>CONCATENATE(B409,Q409)</f>
        <v>B</v>
      </c>
      <c r="S409" s="16"/>
    </row>
    <row r="410" spans="1:19" ht="15.6" x14ac:dyDescent="0.25">
      <c r="A410" s="185"/>
      <c r="B410" s="25"/>
      <c r="C410" s="21" t="str">
        <f>+CONCATENATE(I410," ",G410)</f>
        <v xml:space="preserve">c) </v>
      </c>
      <c r="D410" s="22"/>
      <c r="G410" s="34" t="str">
        <f>IF(J408="FIN","",LOOKUP(I407,DATOS!A:A,DATOS!L:L))</f>
        <v/>
      </c>
      <c r="I410" s="31" t="s">
        <v>51</v>
      </c>
      <c r="K410" s="16"/>
      <c r="L410" s="16"/>
      <c r="M410" s="16"/>
      <c r="N410" s="16"/>
      <c r="O410" s="16"/>
      <c r="P410" s="16"/>
      <c r="Q410" s="17" t="s">
        <v>2</v>
      </c>
      <c r="R410" s="16" t="str">
        <f>CONCATENATE(B410,Q410)</f>
        <v>C</v>
      </c>
      <c r="S410" s="16"/>
    </row>
    <row r="411" spans="1:19" ht="15.6" x14ac:dyDescent="0.25">
      <c r="A411" s="185"/>
      <c r="B411" s="25"/>
      <c r="C411" s="21" t="str">
        <f>+CONCATENATE(I411," ",G411)</f>
        <v xml:space="preserve">d) </v>
      </c>
      <c r="D411" s="22"/>
      <c r="G411" s="34" t="str">
        <f>IF(J408="FIN","",LOOKUP(I407,DATOS!A:A,DATOS!M:M))</f>
        <v/>
      </c>
      <c r="I411" s="31" t="s">
        <v>43</v>
      </c>
      <c r="K411" s="16"/>
      <c r="L411" s="16"/>
      <c r="M411" s="16"/>
      <c r="N411" s="16"/>
      <c r="O411" s="16"/>
      <c r="P411" s="16"/>
      <c r="Q411" s="17" t="s">
        <v>3</v>
      </c>
      <c r="R411" s="16" t="str">
        <f>CONCATENATE(B411,Q411)</f>
        <v>D</v>
      </c>
      <c r="S411" s="16"/>
    </row>
    <row r="412" spans="1:19" ht="15.6" x14ac:dyDescent="0.25">
      <c r="A412" s="9"/>
      <c r="B412" s="26"/>
      <c r="C412" s="23"/>
      <c r="D412" s="24"/>
      <c r="J412" s="15"/>
    </row>
    <row r="413" spans="1:19" ht="15.6" x14ac:dyDescent="0.25">
      <c r="A413" s="9"/>
      <c r="B413" s="27"/>
      <c r="C413" s="19" t="str">
        <f>+CONCATENATE(K413,".- ",G413)</f>
        <v xml:space="preserve">69.- </v>
      </c>
      <c r="D413" s="20"/>
      <c r="E413" s="9"/>
      <c r="F413" s="9"/>
      <c r="G413" s="36" t="str">
        <f>IF(J414="FIN","",LOOKUP(I413,DATOS!A:A,DATOS!G:G))</f>
        <v/>
      </c>
      <c r="H413" s="36">
        <f>IF(J414="FIN",0,LOOKUP(I413,DATOS!A:A,DATOS!N:N))</f>
        <v>0</v>
      </c>
      <c r="I413" s="31">
        <f>+I407+1</f>
        <v>410</v>
      </c>
      <c r="J413" s="56">
        <f>IF(LOOKUP(I413,DATOS!A:A,DATOS!C:C)=0,J407,(LOOKUP(I413,DATOS!A:A,DATOS!C:C)))</f>
        <v>7</v>
      </c>
      <c r="K413" s="18">
        <f>+K407+1</f>
        <v>69</v>
      </c>
      <c r="L413" s="16" t="s">
        <v>31</v>
      </c>
      <c r="M413" s="16" t="s">
        <v>32</v>
      </c>
      <c r="N413" s="16" t="s">
        <v>37</v>
      </c>
      <c r="O413" s="16" t="s">
        <v>33</v>
      </c>
      <c r="P413" s="16" t="s">
        <v>34</v>
      </c>
      <c r="Q413" s="16" t="s">
        <v>35</v>
      </c>
      <c r="R413" s="16" t="str">
        <f>CONCATENATE("X",H413)</f>
        <v>X0</v>
      </c>
      <c r="S413" s="16" t="s">
        <v>36</v>
      </c>
    </row>
    <row r="414" spans="1:19" ht="15.6" x14ac:dyDescent="0.25">
      <c r="A414" s="185">
        <f>IF($E$2="X",0,IF(K415&gt;2,H413,K415))</f>
        <v>0</v>
      </c>
      <c r="B414" s="25"/>
      <c r="C414" s="21" t="str">
        <f>+CONCATENATE(I414," ",G414)</f>
        <v xml:space="preserve">a) </v>
      </c>
      <c r="D414" s="22"/>
      <c r="G414" s="34" t="str">
        <f>IF(J414="FIN","",LOOKUP(I413,DATOS!A:A,DATOS!J:J))</f>
        <v/>
      </c>
      <c r="I414" s="31" t="s">
        <v>53</v>
      </c>
      <c r="J414" s="37" t="str">
        <f>IF(J408="FIN","FIN",IF(J413=J407,"","FIN"))</f>
        <v>FIN</v>
      </c>
      <c r="K414" s="16" t="s">
        <v>5</v>
      </c>
      <c r="L414" s="16">
        <f>IF(M414&gt;0,0,P414)</f>
        <v>0</v>
      </c>
      <c r="M414" s="16">
        <f>IF(P415&gt;0,1,0)</f>
        <v>0</v>
      </c>
      <c r="N414" s="16">
        <f>IF(M414=1,-1/COUNTA(Q414:Q417),0)</f>
        <v>0</v>
      </c>
      <c r="O414" s="16">
        <f>COUNTA(B414:B417)</f>
        <v>0</v>
      </c>
      <c r="P414" s="16">
        <f>COUNTIF(R414:R417,R413)</f>
        <v>0</v>
      </c>
      <c r="Q414" s="17" t="s">
        <v>0</v>
      </c>
      <c r="R414" s="16" t="str">
        <f>CONCATENATE(B414,Q414)</f>
        <v>A</v>
      </c>
      <c r="S414" s="16">
        <f>IF(P414&gt;0,P414+O414,O414*3)</f>
        <v>0</v>
      </c>
    </row>
    <row r="415" spans="1:19" ht="15.6" x14ac:dyDescent="0.25">
      <c r="A415" s="185"/>
      <c r="B415" s="25"/>
      <c r="C415" s="21" t="str">
        <f>+CONCATENATE(I415," ",G415)</f>
        <v xml:space="preserve">b) </v>
      </c>
      <c r="D415" s="22"/>
      <c r="G415" s="34" t="str">
        <f>IF(J414="FIN","",LOOKUP(I413,DATOS!A:A,DATOS!K:K))</f>
        <v/>
      </c>
      <c r="I415" s="31" t="s">
        <v>52</v>
      </c>
      <c r="K415" s="16">
        <f>S414</f>
        <v>0</v>
      </c>
      <c r="L415" s="16"/>
      <c r="M415" s="16"/>
      <c r="N415" s="16"/>
      <c r="O415" s="16"/>
      <c r="P415" s="16">
        <f>O414-P414</f>
        <v>0</v>
      </c>
      <c r="Q415" s="17" t="s">
        <v>1</v>
      </c>
      <c r="R415" s="16" t="str">
        <f>CONCATENATE(B415,Q415)</f>
        <v>B</v>
      </c>
      <c r="S415" s="16"/>
    </row>
    <row r="416" spans="1:19" ht="15.6" x14ac:dyDescent="0.25">
      <c r="A416" s="185"/>
      <c r="B416" s="25"/>
      <c r="C416" s="21" t="str">
        <f>+CONCATENATE(I416," ",G416)</f>
        <v xml:space="preserve">c) </v>
      </c>
      <c r="D416" s="22"/>
      <c r="G416" s="34" t="str">
        <f>IF(J414="FIN","",LOOKUP(I413,DATOS!A:A,DATOS!L:L))</f>
        <v/>
      </c>
      <c r="I416" s="31" t="s">
        <v>51</v>
      </c>
      <c r="K416" s="16"/>
      <c r="L416" s="16"/>
      <c r="M416" s="16"/>
      <c r="N416" s="16"/>
      <c r="O416" s="16"/>
      <c r="P416" s="16"/>
      <c r="Q416" s="17" t="s">
        <v>2</v>
      </c>
      <c r="R416" s="16" t="str">
        <f>CONCATENATE(B416,Q416)</f>
        <v>C</v>
      </c>
      <c r="S416" s="16"/>
    </row>
    <row r="417" spans="1:19" ht="15.6" x14ac:dyDescent="0.25">
      <c r="A417" s="185"/>
      <c r="B417" s="25"/>
      <c r="C417" s="21" t="str">
        <f>+CONCATENATE(I417," ",G417)</f>
        <v xml:space="preserve">d) </v>
      </c>
      <c r="D417" s="22"/>
      <c r="G417" s="34" t="str">
        <f>IF(J414="FIN","",LOOKUP(I413,DATOS!A:A,DATOS!M:M))</f>
        <v/>
      </c>
      <c r="I417" s="31" t="s">
        <v>43</v>
      </c>
      <c r="K417" s="16"/>
      <c r="L417" s="16"/>
      <c r="M417" s="16"/>
      <c r="N417" s="16"/>
      <c r="O417" s="16"/>
      <c r="P417" s="16"/>
      <c r="Q417" s="17" t="s">
        <v>3</v>
      </c>
      <c r="R417" s="16" t="str">
        <f>CONCATENATE(B417,Q417)</f>
        <v>D</v>
      </c>
      <c r="S417" s="16"/>
    </row>
    <row r="418" spans="1:19" ht="15.6" x14ac:dyDescent="0.25">
      <c r="A418" s="9"/>
      <c r="B418" s="26"/>
      <c r="C418" s="23"/>
      <c r="D418" s="24"/>
      <c r="J418" s="15"/>
    </row>
    <row r="419" spans="1:19" ht="15.6" x14ac:dyDescent="0.25">
      <c r="A419" s="9"/>
      <c r="B419" s="27"/>
      <c r="C419" s="19" t="str">
        <f>+CONCATENATE(K419,".- ",G419)</f>
        <v xml:space="preserve">70.- </v>
      </c>
      <c r="D419" s="20"/>
      <c r="E419" s="9"/>
      <c r="F419" s="9"/>
      <c r="G419" s="36" t="str">
        <f>IF(J420="FIN","",LOOKUP(I419,DATOS!A:A,DATOS!G:G))</f>
        <v/>
      </c>
      <c r="H419" s="36">
        <f>IF(J420="FIN",0,LOOKUP(I419,DATOS!A:A,DATOS!N:N))</f>
        <v>0</v>
      </c>
      <c r="I419" s="31">
        <f>+I413+1</f>
        <v>411</v>
      </c>
      <c r="J419" s="56">
        <f>IF(LOOKUP(I419,DATOS!A:A,DATOS!C:C)=0,J413,(LOOKUP(I419,DATOS!A:A,DATOS!C:C)))</f>
        <v>7</v>
      </c>
      <c r="K419" s="18">
        <f>+K413+1</f>
        <v>70</v>
      </c>
      <c r="L419" s="16" t="s">
        <v>31</v>
      </c>
      <c r="M419" s="16" t="s">
        <v>32</v>
      </c>
      <c r="N419" s="16" t="s">
        <v>37</v>
      </c>
      <c r="O419" s="16" t="s">
        <v>33</v>
      </c>
      <c r="P419" s="16" t="s">
        <v>34</v>
      </c>
      <c r="Q419" s="16" t="s">
        <v>35</v>
      </c>
      <c r="R419" s="16" t="str">
        <f>CONCATENATE("X",H419)</f>
        <v>X0</v>
      </c>
      <c r="S419" s="16" t="s">
        <v>36</v>
      </c>
    </row>
    <row r="420" spans="1:19" ht="15.6" x14ac:dyDescent="0.25">
      <c r="A420" s="185">
        <f>IF($E$2="X",0,IF(K421&gt;2,H419,K421))</f>
        <v>0</v>
      </c>
      <c r="B420" s="25"/>
      <c r="C420" s="21" t="str">
        <f>+CONCATENATE(I420," ",G420)</f>
        <v xml:space="preserve">a) </v>
      </c>
      <c r="D420" s="22"/>
      <c r="G420" s="34" t="str">
        <f>IF(J420="FIN","",LOOKUP(I419,DATOS!A:A,DATOS!J:J))</f>
        <v/>
      </c>
      <c r="I420" s="31" t="s">
        <v>53</v>
      </c>
      <c r="J420" s="37" t="str">
        <f>IF(J414="FIN","FIN",IF(J419=J413,"","FIN"))</f>
        <v>FIN</v>
      </c>
      <c r="K420" s="16" t="s">
        <v>5</v>
      </c>
      <c r="L420" s="16">
        <f>IF(M420&gt;0,0,P420)</f>
        <v>0</v>
      </c>
      <c r="M420" s="16">
        <f>IF(P421&gt;0,1,0)</f>
        <v>0</v>
      </c>
      <c r="N420" s="16">
        <f>IF(M420=1,-1/COUNTA(Q420:Q423),0)</f>
        <v>0</v>
      </c>
      <c r="O420" s="16">
        <f>COUNTA(B420:B423)</f>
        <v>0</v>
      </c>
      <c r="P420" s="16">
        <f>COUNTIF(R420:R423,R419)</f>
        <v>0</v>
      </c>
      <c r="Q420" s="17" t="s">
        <v>0</v>
      </c>
      <c r="R420" s="16" t="str">
        <f>CONCATENATE(B420,Q420)</f>
        <v>A</v>
      </c>
      <c r="S420" s="16">
        <f>IF(P420&gt;0,P420+O420,O420*3)</f>
        <v>0</v>
      </c>
    </row>
    <row r="421" spans="1:19" ht="15.6" x14ac:dyDescent="0.25">
      <c r="A421" s="185"/>
      <c r="B421" s="25"/>
      <c r="C421" s="21" t="str">
        <f>+CONCATENATE(I421," ",G421)</f>
        <v xml:space="preserve">b) </v>
      </c>
      <c r="D421" s="22"/>
      <c r="G421" s="34" t="str">
        <f>IF(J420="FIN","",LOOKUP(I419,DATOS!A:A,DATOS!K:K))</f>
        <v/>
      </c>
      <c r="I421" s="31" t="s">
        <v>52</v>
      </c>
      <c r="K421" s="16">
        <f>S420</f>
        <v>0</v>
      </c>
      <c r="L421" s="16"/>
      <c r="M421" s="16"/>
      <c r="N421" s="16"/>
      <c r="O421" s="16"/>
      <c r="P421" s="16">
        <f>O420-P420</f>
        <v>0</v>
      </c>
      <c r="Q421" s="17" t="s">
        <v>1</v>
      </c>
      <c r="R421" s="16" t="str">
        <f>CONCATENATE(B421,Q421)</f>
        <v>B</v>
      </c>
      <c r="S421" s="16"/>
    </row>
    <row r="422" spans="1:19" ht="15.6" x14ac:dyDescent="0.25">
      <c r="A422" s="185"/>
      <c r="B422" s="25"/>
      <c r="C422" s="21" t="str">
        <f>+CONCATENATE(I422," ",G422)</f>
        <v xml:space="preserve">c) </v>
      </c>
      <c r="D422" s="22"/>
      <c r="G422" s="34" t="str">
        <f>IF(J420="FIN","",LOOKUP(I419,DATOS!A:A,DATOS!L:L))</f>
        <v/>
      </c>
      <c r="I422" s="31" t="s">
        <v>51</v>
      </c>
      <c r="K422" s="16"/>
      <c r="L422" s="16"/>
      <c r="M422" s="16"/>
      <c r="N422" s="16"/>
      <c r="O422" s="16"/>
      <c r="P422" s="16"/>
      <c r="Q422" s="17" t="s">
        <v>2</v>
      </c>
      <c r="R422" s="16" t="str">
        <f>CONCATENATE(B422,Q422)</f>
        <v>C</v>
      </c>
      <c r="S422" s="16"/>
    </row>
    <row r="423" spans="1:19" ht="15.6" x14ac:dyDescent="0.25">
      <c r="A423" s="185"/>
      <c r="B423" s="25"/>
      <c r="C423" s="21" t="str">
        <f>+CONCATENATE(I423," ",G423)</f>
        <v xml:space="preserve">d) </v>
      </c>
      <c r="D423" s="22"/>
      <c r="G423" s="34" t="str">
        <f>IF(J420="FIN","",LOOKUP(I419,DATOS!A:A,DATOS!M:M))</f>
        <v/>
      </c>
      <c r="I423" s="31" t="s">
        <v>43</v>
      </c>
      <c r="K423" s="16"/>
      <c r="L423" s="16"/>
      <c r="M423" s="16"/>
      <c r="N423" s="16"/>
      <c r="O423" s="16"/>
      <c r="P423" s="16"/>
      <c r="Q423" s="17" t="s">
        <v>3</v>
      </c>
      <c r="R423" s="16" t="str">
        <f>CONCATENATE(B423,Q423)</f>
        <v>D</v>
      </c>
      <c r="S423" s="16"/>
    </row>
    <row r="424" spans="1:19" ht="15.6" x14ac:dyDescent="0.25">
      <c r="A424" s="9"/>
      <c r="B424" s="26"/>
      <c r="C424" s="23"/>
      <c r="D424" s="24"/>
      <c r="J424" s="15"/>
    </row>
    <row r="425" spans="1:19" ht="15.6" x14ac:dyDescent="0.25">
      <c r="A425" s="9"/>
      <c r="B425" s="27"/>
      <c r="C425" s="19" t="str">
        <f>+CONCATENATE(K425,".- ",G425)</f>
        <v xml:space="preserve">71.- </v>
      </c>
      <c r="D425" s="20"/>
      <c r="E425" s="9"/>
      <c r="F425" s="9"/>
      <c r="G425" s="36" t="str">
        <f>IF(J426="FIN","",LOOKUP(I425,DATOS!A:A,DATOS!G:G))</f>
        <v/>
      </c>
      <c r="H425" s="36">
        <f>IF(J426="FIN",0,LOOKUP(I425,DATOS!A:A,DATOS!N:N))</f>
        <v>0</v>
      </c>
      <c r="I425" s="31">
        <f>+I419+1</f>
        <v>412</v>
      </c>
      <c r="J425" s="56">
        <f>IF(LOOKUP(I425,DATOS!A:A,DATOS!C:C)=0,J419,(LOOKUP(I425,DATOS!A:A,DATOS!C:C)))</f>
        <v>7</v>
      </c>
      <c r="K425" s="18">
        <f>+K419+1</f>
        <v>71</v>
      </c>
      <c r="L425" s="16" t="s">
        <v>31</v>
      </c>
      <c r="M425" s="16" t="s">
        <v>32</v>
      </c>
      <c r="N425" s="16" t="s">
        <v>37</v>
      </c>
      <c r="O425" s="16" t="s">
        <v>33</v>
      </c>
      <c r="P425" s="16" t="s">
        <v>34</v>
      </c>
      <c r="Q425" s="16" t="s">
        <v>35</v>
      </c>
      <c r="R425" s="16" t="str">
        <f>CONCATENATE("X",H425)</f>
        <v>X0</v>
      </c>
      <c r="S425" s="16" t="s">
        <v>36</v>
      </c>
    </row>
    <row r="426" spans="1:19" ht="15.6" x14ac:dyDescent="0.25">
      <c r="A426" s="185">
        <f>IF($E$2="X",0,IF(K427&gt;2,H425,K427))</f>
        <v>0</v>
      </c>
      <c r="B426" s="25"/>
      <c r="C426" s="21" t="str">
        <f>+CONCATENATE(I426," ",G426)</f>
        <v xml:space="preserve">a) </v>
      </c>
      <c r="D426" s="22"/>
      <c r="G426" s="34" t="str">
        <f>IF(J426="FIN","",LOOKUP(I425,DATOS!A:A,DATOS!J:J))</f>
        <v/>
      </c>
      <c r="I426" s="31" t="s">
        <v>53</v>
      </c>
      <c r="J426" s="37" t="str">
        <f>IF(J420="FIN","FIN",IF(J425=J419,"","FIN"))</f>
        <v>FIN</v>
      </c>
      <c r="K426" s="16" t="s">
        <v>5</v>
      </c>
      <c r="L426" s="16">
        <f>IF(M426&gt;0,0,P426)</f>
        <v>0</v>
      </c>
      <c r="M426" s="16">
        <f>IF(P427&gt;0,1,0)</f>
        <v>0</v>
      </c>
      <c r="N426" s="16">
        <f>IF(M426=1,-1/COUNTA(Q426:Q429),0)</f>
        <v>0</v>
      </c>
      <c r="O426" s="16">
        <f>COUNTA(B426:B429)</f>
        <v>0</v>
      </c>
      <c r="P426" s="16">
        <f>COUNTIF(R426:R429,R425)</f>
        <v>0</v>
      </c>
      <c r="Q426" s="17" t="s">
        <v>0</v>
      </c>
      <c r="R426" s="16" t="str">
        <f>CONCATENATE(B426,Q426)</f>
        <v>A</v>
      </c>
      <c r="S426" s="16">
        <f>IF(P426&gt;0,P426+O426,O426*3)</f>
        <v>0</v>
      </c>
    </row>
    <row r="427" spans="1:19" ht="15.6" x14ac:dyDescent="0.25">
      <c r="A427" s="185"/>
      <c r="B427" s="25"/>
      <c r="C427" s="21" t="str">
        <f>+CONCATENATE(I427," ",G427)</f>
        <v xml:space="preserve">b) </v>
      </c>
      <c r="D427" s="22"/>
      <c r="G427" s="34" t="str">
        <f>IF(J426="FIN","",LOOKUP(I425,DATOS!A:A,DATOS!K:K))</f>
        <v/>
      </c>
      <c r="I427" s="31" t="s">
        <v>52</v>
      </c>
      <c r="K427" s="16">
        <f>S426</f>
        <v>0</v>
      </c>
      <c r="L427" s="16"/>
      <c r="M427" s="16"/>
      <c r="N427" s="16"/>
      <c r="O427" s="16"/>
      <c r="P427" s="16">
        <f>O426-P426</f>
        <v>0</v>
      </c>
      <c r="Q427" s="17" t="s">
        <v>1</v>
      </c>
      <c r="R427" s="16" t="str">
        <f>CONCATENATE(B427,Q427)</f>
        <v>B</v>
      </c>
      <c r="S427" s="16"/>
    </row>
    <row r="428" spans="1:19" ht="15.6" x14ac:dyDescent="0.25">
      <c r="A428" s="185"/>
      <c r="B428" s="25"/>
      <c r="C428" s="21" t="str">
        <f>+CONCATENATE(I428," ",G428)</f>
        <v xml:space="preserve">c) </v>
      </c>
      <c r="D428" s="22"/>
      <c r="G428" s="34" t="str">
        <f>IF(J426="FIN","",LOOKUP(I425,DATOS!A:A,DATOS!L:L))</f>
        <v/>
      </c>
      <c r="I428" s="31" t="s">
        <v>51</v>
      </c>
      <c r="K428" s="16"/>
      <c r="L428" s="16"/>
      <c r="M428" s="16"/>
      <c r="N428" s="16"/>
      <c r="O428" s="16"/>
      <c r="P428" s="16"/>
      <c r="Q428" s="17" t="s">
        <v>2</v>
      </c>
      <c r="R428" s="16" t="str">
        <f>CONCATENATE(B428,Q428)</f>
        <v>C</v>
      </c>
      <c r="S428" s="16"/>
    </row>
    <row r="429" spans="1:19" ht="15.6" x14ac:dyDescent="0.25">
      <c r="A429" s="185"/>
      <c r="B429" s="25"/>
      <c r="C429" s="21" t="str">
        <f>+CONCATENATE(I429," ",G429)</f>
        <v xml:space="preserve">d) </v>
      </c>
      <c r="D429" s="22"/>
      <c r="G429" s="34" t="str">
        <f>IF(J426="FIN","",LOOKUP(I425,DATOS!A:A,DATOS!M:M))</f>
        <v/>
      </c>
      <c r="I429" s="31" t="s">
        <v>43</v>
      </c>
      <c r="K429" s="16"/>
      <c r="L429" s="16"/>
      <c r="M429" s="16"/>
      <c r="N429" s="16"/>
      <c r="O429" s="16"/>
      <c r="P429" s="16"/>
      <c r="Q429" s="17" t="s">
        <v>3</v>
      </c>
      <c r="R429" s="16" t="str">
        <f>CONCATENATE(B429,Q429)</f>
        <v>D</v>
      </c>
      <c r="S429" s="16"/>
    </row>
    <row r="430" spans="1:19" ht="15.6" x14ac:dyDescent="0.25">
      <c r="A430" s="9"/>
      <c r="B430" s="26"/>
      <c r="C430" s="23"/>
      <c r="D430" s="24"/>
      <c r="J430" s="15"/>
    </row>
    <row r="431" spans="1:19" ht="15.6" x14ac:dyDescent="0.25">
      <c r="A431" s="9"/>
      <c r="B431" s="27"/>
      <c r="C431" s="19" t="str">
        <f>+CONCATENATE(K431,".- ",G431)</f>
        <v xml:space="preserve">72.- </v>
      </c>
      <c r="D431" s="20"/>
      <c r="E431" s="9"/>
      <c r="F431" s="9"/>
      <c r="G431" s="36" t="str">
        <f>IF(J432="FIN","",LOOKUP(I431,DATOS!A:A,DATOS!G:G))</f>
        <v/>
      </c>
      <c r="H431" s="36">
        <f>IF(J432="FIN",0,LOOKUP(I431,DATOS!A:A,DATOS!N:N))</f>
        <v>0</v>
      </c>
      <c r="I431" s="31">
        <f>+I425+1</f>
        <v>413</v>
      </c>
      <c r="J431" s="56">
        <f>IF(LOOKUP(I431,DATOS!A:A,DATOS!C:C)=0,J425,(LOOKUP(I431,DATOS!A:A,DATOS!C:C)))</f>
        <v>7</v>
      </c>
      <c r="K431" s="18">
        <f>+K425+1</f>
        <v>72</v>
      </c>
      <c r="L431" s="16" t="s">
        <v>31</v>
      </c>
      <c r="M431" s="16" t="s">
        <v>32</v>
      </c>
      <c r="N431" s="16" t="s">
        <v>37</v>
      </c>
      <c r="O431" s="16" t="s">
        <v>33</v>
      </c>
      <c r="P431" s="16" t="s">
        <v>34</v>
      </c>
      <c r="Q431" s="16" t="s">
        <v>35</v>
      </c>
      <c r="R431" s="16" t="str">
        <f>CONCATENATE("X",H431)</f>
        <v>X0</v>
      </c>
      <c r="S431" s="16" t="s">
        <v>36</v>
      </c>
    </row>
    <row r="432" spans="1:19" ht="15.6" x14ac:dyDescent="0.25">
      <c r="A432" s="185">
        <f>IF($E$2="X",0,IF(K433&gt;2,H431,K433))</f>
        <v>0</v>
      </c>
      <c r="B432" s="25"/>
      <c r="C432" s="21" t="str">
        <f>+CONCATENATE(I432," ",G432)</f>
        <v xml:space="preserve">a) </v>
      </c>
      <c r="D432" s="22"/>
      <c r="G432" s="34" t="str">
        <f>IF(J432="FIN","",LOOKUP(I431,DATOS!A:A,DATOS!J:J))</f>
        <v/>
      </c>
      <c r="I432" s="31" t="s">
        <v>53</v>
      </c>
      <c r="J432" s="37" t="str">
        <f>IF(J426="FIN","FIN",IF(J431=J425,"","FIN"))</f>
        <v>FIN</v>
      </c>
      <c r="K432" s="16" t="s">
        <v>5</v>
      </c>
      <c r="L432" s="16">
        <f>IF(M432&gt;0,0,P432)</f>
        <v>0</v>
      </c>
      <c r="M432" s="16">
        <f>IF(P433&gt;0,1,0)</f>
        <v>0</v>
      </c>
      <c r="N432" s="16">
        <f>IF(M432=1,-1/COUNTA(Q432:Q435),0)</f>
        <v>0</v>
      </c>
      <c r="O432" s="16">
        <f>COUNTA(B432:B435)</f>
        <v>0</v>
      </c>
      <c r="P432" s="16">
        <f>COUNTIF(R432:R435,R431)</f>
        <v>0</v>
      </c>
      <c r="Q432" s="17" t="s">
        <v>0</v>
      </c>
      <c r="R432" s="16" t="str">
        <f>CONCATENATE(B432,Q432)</f>
        <v>A</v>
      </c>
      <c r="S432" s="16">
        <f>IF(P432&gt;0,P432+O432,O432*3)</f>
        <v>0</v>
      </c>
    </row>
    <row r="433" spans="1:19" ht="15.6" x14ac:dyDescent="0.25">
      <c r="A433" s="185"/>
      <c r="B433" s="25"/>
      <c r="C433" s="21" t="str">
        <f>+CONCATENATE(I433," ",G433)</f>
        <v xml:space="preserve">b) </v>
      </c>
      <c r="D433" s="22"/>
      <c r="G433" s="34" t="str">
        <f>IF(J432="FIN","",LOOKUP(I431,DATOS!A:A,DATOS!K:K))</f>
        <v/>
      </c>
      <c r="I433" s="31" t="s">
        <v>52</v>
      </c>
      <c r="K433" s="16">
        <f>S432</f>
        <v>0</v>
      </c>
      <c r="L433" s="16"/>
      <c r="M433" s="16"/>
      <c r="N433" s="16"/>
      <c r="O433" s="16"/>
      <c r="P433" s="16">
        <f>O432-P432</f>
        <v>0</v>
      </c>
      <c r="Q433" s="17" t="s">
        <v>1</v>
      </c>
      <c r="R433" s="16" t="str">
        <f>CONCATENATE(B433,Q433)</f>
        <v>B</v>
      </c>
      <c r="S433" s="16"/>
    </row>
    <row r="434" spans="1:19" ht="15.6" x14ac:dyDescent="0.25">
      <c r="A434" s="185"/>
      <c r="B434" s="25"/>
      <c r="C434" s="21" t="str">
        <f>+CONCATENATE(I434," ",G434)</f>
        <v xml:space="preserve">c) </v>
      </c>
      <c r="D434" s="22"/>
      <c r="G434" s="34" t="str">
        <f>IF(J432="FIN","",LOOKUP(I431,DATOS!A:A,DATOS!L:L))</f>
        <v/>
      </c>
      <c r="I434" s="31" t="s">
        <v>51</v>
      </c>
      <c r="K434" s="16"/>
      <c r="L434" s="16"/>
      <c r="M434" s="16"/>
      <c r="N434" s="16"/>
      <c r="O434" s="16"/>
      <c r="P434" s="16"/>
      <c r="Q434" s="17" t="s">
        <v>2</v>
      </c>
      <c r="R434" s="16" t="str">
        <f>CONCATENATE(B434,Q434)</f>
        <v>C</v>
      </c>
      <c r="S434" s="16"/>
    </row>
    <row r="435" spans="1:19" ht="15.6" x14ac:dyDescent="0.25">
      <c r="A435" s="185"/>
      <c r="B435" s="25"/>
      <c r="C435" s="21" t="str">
        <f>+CONCATENATE(I435," ",G435)</f>
        <v xml:space="preserve">d) </v>
      </c>
      <c r="D435" s="22"/>
      <c r="G435" s="34" t="str">
        <f>IF(J432="FIN","",LOOKUP(I431,DATOS!A:A,DATOS!M:M))</f>
        <v/>
      </c>
      <c r="I435" s="31" t="s">
        <v>43</v>
      </c>
      <c r="K435" s="16"/>
      <c r="L435" s="16"/>
      <c r="M435" s="16"/>
      <c r="N435" s="16"/>
      <c r="O435" s="16"/>
      <c r="P435" s="16"/>
      <c r="Q435" s="17" t="s">
        <v>3</v>
      </c>
      <c r="R435" s="16" t="str">
        <f>CONCATENATE(B435,Q435)</f>
        <v>D</v>
      </c>
      <c r="S435" s="16"/>
    </row>
    <row r="436" spans="1:19" ht="15.6" x14ac:dyDescent="0.25">
      <c r="A436" s="9"/>
      <c r="B436" s="26"/>
      <c r="C436" s="23"/>
      <c r="D436" s="24"/>
      <c r="J436" s="15"/>
    </row>
    <row r="437" spans="1:19" ht="15.6" x14ac:dyDescent="0.25">
      <c r="A437" s="9"/>
      <c r="B437" s="27"/>
      <c r="C437" s="19" t="str">
        <f>+CONCATENATE(K437,".- ",G437)</f>
        <v xml:space="preserve">73.- </v>
      </c>
      <c r="D437" s="20"/>
      <c r="E437" s="9"/>
      <c r="F437" s="9"/>
      <c r="G437" s="36" t="str">
        <f>IF(J438="FIN","",LOOKUP(I437,DATOS!A:A,DATOS!G:G))</f>
        <v/>
      </c>
      <c r="H437" s="36">
        <f>IF(J438="FIN",0,LOOKUP(I437,DATOS!A:A,DATOS!N:N))</f>
        <v>0</v>
      </c>
      <c r="I437" s="31">
        <f>+I431+1</f>
        <v>414</v>
      </c>
      <c r="J437" s="56">
        <f>IF(LOOKUP(I437,DATOS!A:A,DATOS!C:C)=0,J431,(LOOKUP(I437,DATOS!A:A,DATOS!C:C)))</f>
        <v>7</v>
      </c>
      <c r="K437" s="18">
        <f>+K431+1</f>
        <v>73</v>
      </c>
      <c r="L437" s="16" t="s">
        <v>31</v>
      </c>
      <c r="M437" s="16" t="s">
        <v>32</v>
      </c>
      <c r="N437" s="16" t="s">
        <v>37</v>
      </c>
      <c r="O437" s="16" t="s">
        <v>33</v>
      </c>
      <c r="P437" s="16" t="s">
        <v>34</v>
      </c>
      <c r="Q437" s="16" t="s">
        <v>35</v>
      </c>
      <c r="R437" s="16" t="str">
        <f>CONCATENATE("X",H437)</f>
        <v>X0</v>
      </c>
      <c r="S437" s="16" t="s">
        <v>36</v>
      </c>
    </row>
    <row r="438" spans="1:19" ht="15.6" x14ac:dyDescent="0.25">
      <c r="A438" s="185">
        <f>IF($E$2="X",0,IF(K439&gt;2,H437,K439))</f>
        <v>0</v>
      </c>
      <c r="B438" s="25"/>
      <c r="C438" s="21" t="str">
        <f>+CONCATENATE(I438," ",G438)</f>
        <v xml:space="preserve">a) </v>
      </c>
      <c r="D438" s="22"/>
      <c r="G438" s="34" t="str">
        <f>IF(J438="FIN","",LOOKUP(I437,DATOS!A:A,DATOS!J:J))</f>
        <v/>
      </c>
      <c r="I438" s="31" t="s">
        <v>53</v>
      </c>
      <c r="J438" s="37" t="str">
        <f>IF(J432="FIN","FIN",IF(J437=J431,"","FIN"))</f>
        <v>FIN</v>
      </c>
      <c r="K438" s="16" t="s">
        <v>5</v>
      </c>
      <c r="L438" s="16">
        <f>IF(M438&gt;0,0,P438)</f>
        <v>0</v>
      </c>
      <c r="M438" s="16">
        <f>IF(P439&gt;0,1,0)</f>
        <v>0</v>
      </c>
      <c r="N438" s="16">
        <f>IF(M438=1,-1/COUNTA(Q438:Q441),0)</f>
        <v>0</v>
      </c>
      <c r="O438" s="16">
        <f>COUNTA(B438:B441)</f>
        <v>0</v>
      </c>
      <c r="P438" s="16">
        <f>COUNTIF(R438:R441,R437)</f>
        <v>0</v>
      </c>
      <c r="Q438" s="17" t="s">
        <v>0</v>
      </c>
      <c r="R438" s="16" t="str">
        <f>CONCATENATE(B438,Q438)</f>
        <v>A</v>
      </c>
      <c r="S438" s="16">
        <f>IF(P438&gt;0,P438+O438,O438*3)</f>
        <v>0</v>
      </c>
    </row>
    <row r="439" spans="1:19" ht="15.6" x14ac:dyDescent="0.25">
      <c r="A439" s="185"/>
      <c r="B439" s="25"/>
      <c r="C439" s="21" t="str">
        <f>+CONCATENATE(I439," ",G439)</f>
        <v xml:space="preserve">b) </v>
      </c>
      <c r="D439" s="22"/>
      <c r="G439" s="34" t="str">
        <f>IF(J438="FIN","",LOOKUP(I437,DATOS!A:A,DATOS!K:K))</f>
        <v/>
      </c>
      <c r="I439" s="31" t="s">
        <v>52</v>
      </c>
      <c r="K439" s="16">
        <f>S438</f>
        <v>0</v>
      </c>
      <c r="L439" s="16"/>
      <c r="M439" s="16"/>
      <c r="N439" s="16"/>
      <c r="O439" s="16"/>
      <c r="P439" s="16">
        <f>O438-P438</f>
        <v>0</v>
      </c>
      <c r="Q439" s="17" t="s">
        <v>1</v>
      </c>
      <c r="R439" s="16" t="str">
        <f>CONCATENATE(B439,Q439)</f>
        <v>B</v>
      </c>
      <c r="S439" s="16"/>
    </row>
    <row r="440" spans="1:19" ht="15.6" x14ac:dyDescent="0.25">
      <c r="A440" s="185"/>
      <c r="B440" s="25"/>
      <c r="C440" s="21" t="str">
        <f>+CONCATENATE(I440," ",G440)</f>
        <v xml:space="preserve">c) </v>
      </c>
      <c r="D440" s="22"/>
      <c r="G440" s="34" t="str">
        <f>IF(J438="FIN","",LOOKUP(I437,DATOS!A:A,DATOS!L:L))</f>
        <v/>
      </c>
      <c r="I440" s="31" t="s">
        <v>51</v>
      </c>
      <c r="K440" s="16"/>
      <c r="L440" s="16"/>
      <c r="M440" s="16"/>
      <c r="N440" s="16"/>
      <c r="O440" s="16"/>
      <c r="P440" s="16"/>
      <c r="Q440" s="17" t="s">
        <v>2</v>
      </c>
      <c r="R440" s="16" t="str">
        <f>CONCATENATE(B440,Q440)</f>
        <v>C</v>
      </c>
      <c r="S440" s="16"/>
    </row>
    <row r="441" spans="1:19" ht="15.6" x14ac:dyDescent="0.25">
      <c r="A441" s="185"/>
      <c r="B441" s="25"/>
      <c r="C441" s="21" t="str">
        <f>+CONCATENATE(I441," ",G441)</f>
        <v xml:space="preserve">d) </v>
      </c>
      <c r="D441" s="22"/>
      <c r="G441" s="34" t="str">
        <f>IF(J438="FIN","",LOOKUP(I437,DATOS!A:A,DATOS!M:M))</f>
        <v/>
      </c>
      <c r="I441" s="31" t="s">
        <v>43</v>
      </c>
      <c r="K441" s="16"/>
      <c r="L441" s="16"/>
      <c r="M441" s="16"/>
      <c r="N441" s="16"/>
      <c r="O441" s="16"/>
      <c r="P441" s="16"/>
      <c r="Q441" s="17" t="s">
        <v>3</v>
      </c>
      <c r="R441" s="16" t="str">
        <f>CONCATENATE(B441,Q441)</f>
        <v>D</v>
      </c>
      <c r="S441" s="16"/>
    </row>
    <row r="442" spans="1:19" ht="15.6" x14ac:dyDescent="0.25">
      <c r="A442" s="9"/>
      <c r="B442" s="26"/>
      <c r="C442" s="23"/>
      <c r="D442" s="24"/>
      <c r="J442" s="15"/>
    </row>
    <row r="443" spans="1:19" ht="15.6" x14ac:dyDescent="0.25">
      <c r="A443" s="9"/>
      <c r="B443" s="27"/>
      <c r="C443" s="19" t="str">
        <f>+CONCATENATE(K443,".- ",G443)</f>
        <v xml:space="preserve">74.- </v>
      </c>
      <c r="D443" s="20"/>
      <c r="E443" s="9"/>
      <c r="F443" s="9"/>
      <c r="G443" s="36" t="str">
        <f>IF(J444="FIN","",LOOKUP(I443,DATOS!A:A,DATOS!G:G))</f>
        <v/>
      </c>
      <c r="H443" s="36">
        <f>IF(J444="FIN",0,LOOKUP(I443,DATOS!A:A,DATOS!N:N))</f>
        <v>0</v>
      </c>
      <c r="I443" s="31">
        <f>+I437+1</f>
        <v>415</v>
      </c>
      <c r="J443" s="56">
        <f>IF(LOOKUP(I443,DATOS!A:A,DATOS!C:C)=0,J437,(LOOKUP(I443,DATOS!A:A,DATOS!C:C)))</f>
        <v>7</v>
      </c>
      <c r="K443" s="18">
        <f>+K437+1</f>
        <v>74</v>
      </c>
      <c r="L443" s="16" t="s">
        <v>31</v>
      </c>
      <c r="M443" s="16" t="s">
        <v>32</v>
      </c>
      <c r="N443" s="16" t="s">
        <v>37</v>
      </c>
      <c r="O443" s="16" t="s">
        <v>33</v>
      </c>
      <c r="P443" s="16" t="s">
        <v>34</v>
      </c>
      <c r="Q443" s="16" t="s">
        <v>35</v>
      </c>
      <c r="R443" s="16" t="str">
        <f>CONCATENATE("X",H443)</f>
        <v>X0</v>
      </c>
      <c r="S443" s="16" t="s">
        <v>36</v>
      </c>
    </row>
    <row r="444" spans="1:19" ht="15.6" x14ac:dyDescent="0.25">
      <c r="A444" s="185">
        <f>IF($E$2="X",0,IF(K445&gt;2,H443,K445))</f>
        <v>0</v>
      </c>
      <c r="B444" s="25"/>
      <c r="C444" s="21" t="str">
        <f>+CONCATENATE(I444," ",G444)</f>
        <v xml:space="preserve">a) </v>
      </c>
      <c r="D444" s="22"/>
      <c r="G444" s="34" t="str">
        <f>IF(J444="FIN","",LOOKUP(I443,DATOS!A:A,DATOS!J:J))</f>
        <v/>
      </c>
      <c r="I444" s="31" t="s">
        <v>53</v>
      </c>
      <c r="J444" s="37" t="str">
        <f>IF(J438="FIN","FIN",IF(J443=J437,"","FIN"))</f>
        <v>FIN</v>
      </c>
      <c r="K444" s="16" t="s">
        <v>5</v>
      </c>
      <c r="L444" s="16">
        <f>IF(M444&gt;0,0,P444)</f>
        <v>0</v>
      </c>
      <c r="M444" s="16">
        <f>IF(P445&gt;0,1,0)</f>
        <v>0</v>
      </c>
      <c r="N444" s="16">
        <f>IF(M444=1,-1/COUNTA(Q444:Q447),0)</f>
        <v>0</v>
      </c>
      <c r="O444" s="16">
        <f>COUNTA(B444:B447)</f>
        <v>0</v>
      </c>
      <c r="P444" s="16">
        <f>COUNTIF(R444:R447,R443)</f>
        <v>0</v>
      </c>
      <c r="Q444" s="17" t="s">
        <v>0</v>
      </c>
      <c r="R444" s="16" t="str">
        <f>CONCATENATE(B444,Q444)</f>
        <v>A</v>
      </c>
      <c r="S444" s="16">
        <f>IF(P444&gt;0,P444+O444,O444*3)</f>
        <v>0</v>
      </c>
    </row>
    <row r="445" spans="1:19" ht="15.6" x14ac:dyDescent="0.25">
      <c r="A445" s="185"/>
      <c r="B445" s="25"/>
      <c r="C445" s="21" t="str">
        <f>+CONCATENATE(I445," ",G445)</f>
        <v xml:space="preserve">b) </v>
      </c>
      <c r="D445" s="22"/>
      <c r="G445" s="34" t="str">
        <f>IF(J444="FIN","",LOOKUP(I443,DATOS!A:A,DATOS!K:K))</f>
        <v/>
      </c>
      <c r="I445" s="31" t="s">
        <v>52</v>
      </c>
      <c r="K445" s="16">
        <f>S444</f>
        <v>0</v>
      </c>
      <c r="L445" s="16"/>
      <c r="M445" s="16"/>
      <c r="N445" s="16"/>
      <c r="O445" s="16"/>
      <c r="P445" s="16">
        <f>O444-P444</f>
        <v>0</v>
      </c>
      <c r="Q445" s="17" t="s">
        <v>1</v>
      </c>
      <c r="R445" s="16" t="str">
        <f>CONCATENATE(B445,Q445)</f>
        <v>B</v>
      </c>
      <c r="S445" s="16"/>
    </row>
    <row r="446" spans="1:19" ht="15.6" x14ac:dyDescent="0.25">
      <c r="A446" s="185"/>
      <c r="B446" s="25"/>
      <c r="C446" s="21" t="str">
        <f>+CONCATENATE(I446," ",G446)</f>
        <v xml:space="preserve">c) </v>
      </c>
      <c r="D446" s="22"/>
      <c r="G446" s="34" t="str">
        <f>IF(J444="FIN","",LOOKUP(I443,DATOS!A:A,DATOS!L:L))</f>
        <v/>
      </c>
      <c r="I446" s="31" t="s">
        <v>51</v>
      </c>
      <c r="K446" s="16"/>
      <c r="L446" s="16"/>
      <c r="M446" s="16"/>
      <c r="N446" s="16"/>
      <c r="O446" s="16"/>
      <c r="P446" s="16"/>
      <c r="Q446" s="17" t="s">
        <v>2</v>
      </c>
      <c r="R446" s="16" t="str">
        <f>CONCATENATE(B446,Q446)</f>
        <v>C</v>
      </c>
      <c r="S446" s="16"/>
    </row>
    <row r="447" spans="1:19" ht="15.6" x14ac:dyDescent="0.25">
      <c r="A447" s="185"/>
      <c r="B447" s="25"/>
      <c r="C447" s="21" t="str">
        <f>+CONCATENATE(I447," ",G447)</f>
        <v xml:space="preserve">d) </v>
      </c>
      <c r="D447" s="22"/>
      <c r="G447" s="34" t="str">
        <f>IF(J444="FIN","",LOOKUP(I443,DATOS!A:A,DATOS!M:M))</f>
        <v/>
      </c>
      <c r="I447" s="31" t="s">
        <v>43</v>
      </c>
      <c r="K447" s="16"/>
      <c r="L447" s="16"/>
      <c r="M447" s="16"/>
      <c r="N447" s="16"/>
      <c r="O447" s="16"/>
      <c r="P447" s="16"/>
      <c r="Q447" s="17" t="s">
        <v>3</v>
      </c>
      <c r="R447" s="16" t="str">
        <f>CONCATENATE(B447,Q447)</f>
        <v>D</v>
      </c>
      <c r="S447" s="16"/>
    </row>
    <row r="448" spans="1:19" ht="15.6" x14ac:dyDescent="0.25">
      <c r="A448" s="9"/>
      <c r="B448" s="26"/>
      <c r="C448" s="23"/>
      <c r="D448" s="24"/>
      <c r="J448" s="15"/>
    </row>
    <row r="449" spans="1:19" ht="15.6" x14ac:dyDescent="0.25">
      <c r="A449" s="9"/>
      <c r="B449" s="27"/>
      <c r="C449" s="19" t="str">
        <f>+CONCATENATE(K449,".- ",G449)</f>
        <v xml:space="preserve">75.- </v>
      </c>
      <c r="D449" s="20"/>
      <c r="E449" s="9"/>
      <c r="F449" s="9"/>
      <c r="G449" s="36" t="str">
        <f>IF(J450="FIN","",LOOKUP(I449,DATOS!A:A,DATOS!G:G))</f>
        <v/>
      </c>
      <c r="H449" s="36">
        <f>IF(J450="FIN",0,LOOKUP(I449,DATOS!A:A,DATOS!N:N))</f>
        <v>0</v>
      </c>
      <c r="I449" s="31">
        <f>+I443+1</f>
        <v>416</v>
      </c>
      <c r="J449" s="56">
        <f>IF(LOOKUP(I449,DATOS!A:A,DATOS!C:C)=0,J443,(LOOKUP(I449,DATOS!A:A,DATOS!C:C)))</f>
        <v>7</v>
      </c>
      <c r="K449" s="18">
        <f>+K443+1</f>
        <v>75</v>
      </c>
      <c r="L449" s="16" t="s">
        <v>31</v>
      </c>
      <c r="M449" s="16" t="s">
        <v>32</v>
      </c>
      <c r="N449" s="16" t="s">
        <v>37</v>
      </c>
      <c r="O449" s="16" t="s">
        <v>33</v>
      </c>
      <c r="P449" s="16" t="s">
        <v>34</v>
      </c>
      <c r="Q449" s="16" t="s">
        <v>35</v>
      </c>
      <c r="R449" s="16" t="str">
        <f>CONCATENATE("X",H449)</f>
        <v>X0</v>
      </c>
      <c r="S449" s="16" t="s">
        <v>36</v>
      </c>
    </row>
    <row r="450" spans="1:19" ht="15.6" x14ac:dyDescent="0.25">
      <c r="A450" s="185">
        <f>IF($E$2="X",0,IF(K451&gt;2,H449,K451))</f>
        <v>0</v>
      </c>
      <c r="B450" s="25"/>
      <c r="C450" s="21" t="str">
        <f>+CONCATENATE(I450," ",G450)</f>
        <v xml:space="preserve">a) </v>
      </c>
      <c r="D450" s="22"/>
      <c r="G450" s="34" t="str">
        <f>IF(J450="FIN","",LOOKUP(I449,DATOS!A:A,DATOS!J:J))</f>
        <v/>
      </c>
      <c r="I450" s="31" t="s">
        <v>53</v>
      </c>
      <c r="J450" s="37" t="str">
        <f>IF(J444="FIN","FIN",IF(J449=J443,"","FIN"))</f>
        <v>FIN</v>
      </c>
      <c r="K450" s="16" t="s">
        <v>5</v>
      </c>
      <c r="L450" s="16">
        <f>IF(M450&gt;0,0,P450)</f>
        <v>0</v>
      </c>
      <c r="M450" s="16">
        <f>IF(P451&gt;0,1,0)</f>
        <v>0</v>
      </c>
      <c r="N450" s="16">
        <f>IF(M450=1,-1/COUNTA(Q450:Q453),0)</f>
        <v>0</v>
      </c>
      <c r="O450" s="16">
        <f>COUNTA(B450:B453)</f>
        <v>0</v>
      </c>
      <c r="P450" s="16">
        <f>COUNTIF(R450:R453,R449)</f>
        <v>0</v>
      </c>
      <c r="Q450" s="17" t="s">
        <v>0</v>
      </c>
      <c r="R450" s="16" t="str">
        <f>CONCATENATE(B450,Q450)</f>
        <v>A</v>
      </c>
      <c r="S450" s="16">
        <f>IF(P450&gt;0,P450+O450,O450*3)</f>
        <v>0</v>
      </c>
    </row>
    <row r="451" spans="1:19" ht="15.6" x14ac:dyDescent="0.25">
      <c r="A451" s="185"/>
      <c r="B451" s="25"/>
      <c r="C451" s="21" t="str">
        <f>+CONCATENATE(I451," ",G451)</f>
        <v xml:space="preserve">b) </v>
      </c>
      <c r="D451" s="22"/>
      <c r="G451" s="34" t="str">
        <f>IF(J450="FIN","",LOOKUP(I449,DATOS!A:A,DATOS!K:K))</f>
        <v/>
      </c>
      <c r="I451" s="31" t="s">
        <v>52</v>
      </c>
      <c r="K451" s="16">
        <f>S450</f>
        <v>0</v>
      </c>
      <c r="L451" s="16"/>
      <c r="M451" s="16"/>
      <c r="N451" s="16"/>
      <c r="O451" s="16"/>
      <c r="P451" s="16">
        <f>O450-P450</f>
        <v>0</v>
      </c>
      <c r="Q451" s="17" t="s">
        <v>1</v>
      </c>
      <c r="R451" s="16" t="str">
        <f>CONCATENATE(B451,Q451)</f>
        <v>B</v>
      </c>
      <c r="S451" s="16"/>
    </row>
    <row r="452" spans="1:19" ht="15.6" x14ac:dyDescent="0.25">
      <c r="A452" s="185"/>
      <c r="B452" s="25"/>
      <c r="C452" s="21" t="str">
        <f>+CONCATENATE(I452," ",G452)</f>
        <v xml:space="preserve">c) </v>
      </c>
      <c r="D452" s="22"/>
      <c r="G452" s="34" t="str">
        <f>IF(J450="FIN","",LOOKUP(I449,DATOS!A:A,DATOS!L:L))</f>
        <v/>
      </c>
      <c r="I452" s="31" t="s">
        <v>51</v>
      </c>
      <c r="K452" s="16"/>
      <c r="L452" s="16"/>
      <c r="M452" s="16"/>
      <c r="N452" s="16"/>
      <c r="O452" s="16"/>
      <c r="P452" s="16"/>
      <c r="Q452" s="17" t="s">
        <v>2</v>
      </c>
      <c r="R452" s="16" t="str">
        <f>CONCATENATE(B452,Q452)</f>
        <v>C</v>
      </c>
      <c r="S452" s="16"/>
    </row>
    <row r="453" spans="1:19" ht="15.6" x14ac:dyDescent="0.25">
      <c r="A453" s="185"/>
      <c r="B453" s="25"/>
      <c r="C453" s="21" t="str">
        <f>+CONCATENATE(I453," ",G453)</f>
        <v xml:space="preserve">d) </v>
      </c>
      <c r="D453" s="22"/>
      <c r="G453" s="34" t="str">
        <f>IF(J450="FIN","",LOOKUP(I449,DATOS!A:A,DATOS!M:M))</f>
        <v/>
      </c>
      <c r="I453" s="31" t="s">
        <v>43</v>
      </c>
      <c r="K453" s="16"/>
      <c r="L453" s="16"/>
      <c r="M453" s="16"/>
      <c r="N453" s="16"/>
      <c r="O453" s="16"/>
      <c r="P453" s="16"/>
      <c r="Q453" s="17" t="s">
        <v>3</v>
      </c>
      <c r="R453" s="16" t="str">
        <f>CONCATENATE(B453,Q453)</f>
        <v>D</v>
      </c>
      <c r="S453" s="16"/>
    </row>
    <row r="454" spans="1:19" ht="15.6" x14ac:dyDescent="0.25">
      <c r="A454" s="9"/>
      <c r="B454" s="26"/>
      <c r="C454" s="23"/>
      <c r="D454" s="24"/>
      <c r="J454" s="15"/>
    </row>
    <row r="455" spans="1:19" ht="15.6" x14ac:dyDescent="0.25">
      <c r="A455" s="9"/>
      <c r="B455" s="27"/>
      <c r="C455" s="19" t="str">
        <f>+CONCATENATE(K455,".- ",G455)</f>
        <v xml:space="preserve">76.- </v>
      </c>
      <c r="D455" s="20"/>
      <c r="E455" s="9"/>
      <c r="F455" s="9"/>
      <c r="G455" s="36" t="str">
        <f>IF(J456="FIN","",LOOKUP(I455,DATOS!A:A,DATOS!G:G))</f>
        <v/>
      </c>
      <c r="H455" s="36">
        <f>IF(J456="FIN",0,LOOKUP(I455,DATOS!A:A,DATOS!N:N))</f>
        <v>0</v>
      </c>
      <c r="I455" s="31">
        <f>+I449+1</f>
        <v>417</v>
      </c>
      <c r="J455" s="56">
        <f>IF(LOOKUP(I455,DATOS!A:A,DATOS!C:C)=0,J449,(LOOKUP(I455,DATOS!A:A,DATOS!C:C)))</f>
        <v>7</v>
      </c>
      <c r="K455" s="18">
        <f>+K449+1</f>
        <v>76</v>
      </c>
      <c r="L455" s="16" t="s">
        <v>31</v>
      </c>
      <c r="M455" s="16" t="s">
        <v>32</v>
      </c>
      <c r="N455" s="16" t="s">
        <v>37</v>
      </c>
      <c r="O455" s="16" t="s">
        <v>33</v>
      </c>
      <c r="P455" s="16" t="s">
        <v>34</v>
      </c>
      <c r="Q455" s="16" t="s">
        <v>35</v>
      </c>
      <c r="R455" s="16" t="str">
        <f>CONCATENATE("X",H455)</f>
        <v>X0</v>
      </c>
      <c r="S455" s="16" t="s">
        <v>36</v>
      </c>
    </row>
    <row r="456" spans="1:19" ht="15.6" x14ac:dyDescent="0.25">
      <c r="A456" s="185">
        <f>IF($E$2="X",0,IF(K457&gt;2,H455,K457))</f>
        <v>0</v>
      </c>
      <c r="B456" s="25"/>
      <c r="C456" s="21" t="str">
        <f>+CONCATENATE(I456," ",G456)</f>
        <v xml:space="preserve">a) </v>
      </c>
      <c r="D456" s="22"/>
      <c r="G456" s="34" t="str">
        <f>IF(J456="FIN","",LOOKUP(I455,DATOS!A:A,DATOS!J:J))</f>
        <v/>
      </c>
      <c r="I456" s="31" t="s">
        <v>53</v>
      </c>
      <c r="J456" s="37" t="str">
        <f>IF(J450="FIN","FIN",IF(J455=J449,"","FIN"))</f>
        <v>FIN</v>
      </c>
      <c r="K456" s="16" t="s">
        <v>5</v>
      </c>
      <c r="L456" s="16">
        <f>IF(M456&gt;0,0,P456)</f>
        <v>0</v>
      </c>
      <c r="M456" s="16">
        <f>IF(P457&gt;0,1,0)</f>
        <v>0</v>
      </c>
      <c r="N456" s="16">
        <f>IF(M456=1,-1/COUNTA(Q456:Q459),0)</f>
        <v>0</v>
      </c>
      <c r="O456" s="16">
        <f>COUNTA(B456:B459)</f>
        <v>0</v>
      </c>
      <c r="P456" s="16">
        <f>COUNTIF(R456:R459,R455)</f>
        <v>0</v>
      </c>
      <c r="Q456" s="17" t="s">
        <v>0</v>
      </c>
      <c r="R456" s="16" t="str">
        <f>CONCATENATE(B456,Q456)</f>
        <v>A</v>
      </c>
      <c r="S456" s="16">
        <f>IF(P456&gt;0,P456+O456,O456*3)</f>
        <v>0</v>
      </c>
    </row>
    <row r="457" spans="1:19" ht="15.6" x14ac:dyDescent="0.25">
      <c r="A457" s="185"/>
      <c r="B457" s="25"/>
      <c r="C457" s="21" t="str">
        <f>+CONCATENATE(I457," ",G457)</f>
        <v xml:space="preserve">b) </v>
      </c>
      <c r="D457" s="22"/>
      <c r="G457" s="34" t="str">
        <f>IF(J456="FIN","",LOOKUP(I455,DATOS!A:A,DATOS!K:K))</f>
        <v/>
      </c>
      <c r="I457" s="31" t="s">
        <v>52</v>
      </c>
      <c r="K457" s="16">
        <f>S456</f>
        <v>0</v>
      </c>
      <c r="L457" s="16"/>
      <c r="M457" s="16"/>
      <c r="N457" s="16"/>
      <c r="O457" s="16"/>
      <c r="P457" s="16">
        <f>O456-P456</f>
        <v>0</v>
      </c>
      <c r="Q457" s="17" t="s">
        <v>1</v>
      </c>
      <c r="R457" s="16" t="str">
        <f>CONCATENATE(B457,Q457)</f>
        <v>B</v>
      </c>
      <c r="S457" s="16"/>
    </row>
    <row r="458" spans="1:19" ht="15.6" x14ac:dyDescent="0.25">
      <c r="A458" s="185"/>
      <c r="B458" s="25"/>
      <c r="C458" s="21" t="str">
        <f>+CONCATENATE(I458," ",G458)</f>
        <v xml:space="preserve">c) </v>
      </c>
      <c r="D458" s="22"/>
      <c r="G458" s="34" t="str">
        <f>IF(J456="FIN","",LOOKUP(I455,DATOS!A:A,DATOS!L:L))</f>
        <v/>
      </c>
      <c r="I458" s="31" t="s">
        <v>51</v>
      </c>
      <c r="K458" s="16"/>
      <c r="L458" s="16"/>
      <c r="M458" s="16"/>
      <c r="N458" s="16"/>
      <c r="O458" s="16"/>
      <c r="P458" s="16"/>
      <c r="Q458" s="17" t="s">
        <v>2</v>
      </c>
      <c r="R458" s="16" t="str">
        <f>CONCATENATE(B458,Q458)</f>
        <v>C</v>
      </c>
      <c r="S458" s="16"/>
    </row>
    <row r="459" spans="1:19" ht="15.6" x14ac:dyDescent="0.25">
      <c r="A459" s="185"/>
      <c r="B459" s="25"/>
      <c r="C459" s="21" t="str">
        <f>+CONCATENATE(I459," ",G459)</f>
        <v xml:space="preserve">d) </v>
      </c>
      <c r="D459" s="22"/>
      <c r="G459" s="34" t="str">
        <f>IF(J456="FIN","",LOOKUP(I455,DATOS!A:A,DATOS!M:M))</f>
        <v/>
      </c>
      <c r="I459" s="31" t="s">
        <v>43</v>
      </c>
      <c r="K459" s="16"/>
      <c r="L459" s="16"/>
      <c r="M459" s="16"/>
      <c r="N459" s="16"/>
      <c r="O459" s="16"/>
      <c r="P459" s="16"/>
      <c r="Q459" s="17" t="s">
        <v>3</v>
      </c>
      <c r="R459" s="16" t="str">
        <f>CONCATENATE(B459,Q459)</f>
        <v>D</v>
      </c>
      <c r="S459" s="16"/>
    </row>
    <row r="460" spans="1:19" ht="15.6" x14ac:dyDescent="0.25">
      <c r="A460" s="9"/>
      <c r="B460" s="26"/>
      <c r="C460" s="23"/>
      <c r="D460" s="24"/>
      <c r="J460" s="15"/>
    </row>
    <row r="461" spans="1:19" ht="15.6" x14ac:dyDescent="0.25">
      <c r="A461" s="9"/>
      <c r="B461" s="27"/>
      <c r="C461" s="19" t="str">
        <f>+CONCATENATE(K461,".- ",G461)</f>
        <v xml:space="preserve">77.- </v>
      </c>
      <c r="D461" s="20"/>
      <c r="E461" s="9"/>
      <c r="F461" s="9"/>
      <c r="G461" s="36" t="str">
        <f>IF(J462="FIN","",LOOKUP(I461,DATOS!A:A,DATOS!G:G))</f>
        <v/>
      </c>
      <c r="H461" s="36">
        <f>IF(J462="FIN",0,LOOKUP(I461,DATOS!A:A,DATOS!N:N))</f>
        <v>0</v>
      </c>
      <c r="I461" s="31">
        <f>+I455+1</f>
        <v>418</v>
      </c>
      <c r="J461" s="56">
        <f>IF(LOOKUP(I461,DATOS!A:A,DATOS!C:C)=0,J455,(LOOKUP(I461,DATOS!A:A,DATOS!C:C)))</f>
        <v>7</v>
      </c>
      <c r="K461" s="18">
        <f>+K455+1</f>
        <v>77</v>
      </c>
      <c r="L461" s="16" t="s">
        <v>31</v>
      </c>
      <c r="M461" s="16" t="s">
        <v>32</v>
      </c>
      <c r="N461" s="16" t="s">
        <v>37</v>
      </c>
      <c r="O461" s="16" t="s">
        <v>33</v>
      </c>
      <c r="P461" s="16" t="s">
        <v>34</v>
      </c>
      <c r="Q461" s="16" t="s">
        <v>35</v>
      </c>
      <c r="R461" s="16" t="str">
        <f>CONCATENATE("X",H461)</f>
        <v>X0</v>
      </c>
      <c r="S461" s="16" t="s">
        <v>36</v>
      </c>
    </row>
    <row r="462" spans="1:19" ht="15.6" x14ac:dyDescent="0.25">
      <c r="A462" s="185">
        <f>IF($E$2="X",0,IF(K463&gt;2,H461,K463))</f>
        <v>0</v>
      </c>
      <c r="B462" s="25"/>
      <c r="C462" s="21" t="str">
        <f>+CONCATENATE(I462," ",G462)</f>
        <v xml:space="preserve">a) </v>
      </c>
      <c r="D462" s="22"/>
      <c r="G462" s="34" t="str">
        <f>IF(J462="FIN","",LOOKUP(I461,DATOS!A:A,DATOS!J:J))</f>
        <v/>
      </c>
      <c r="I462" s="31" t="s">
        <v>53</v>
      </c>
      <c r="J462" s="37" t="str">
        <f>IF(J456="FIN","FIN",IF(J461=J455,"","FIN"))</f>
        <v>FIN</v>
      </c>
      <c r="K462" s="16" t="s">
        <v>5</v>
      </c>
      <c r="L462" s="16">
        <f>IF(M462&gt;0,0,P462)</f>
        <v>0</v>
      </c>
      <c r="M462" s="16">
        <f>IF(P463&gt;0,1,0)</f>
        <v>0</v>
      </c>
      <c r="N462" s="16">
        <f>IF(M462=1,-1/COUNTA(Q462:Q465),0)</f>
        <v>0</v>
      </c>
      <c r="O462" s="16">
        <f>COUNTA(B462:B465)</f>
        <v>0</v>
      </c>
      <c r="P462" s="16">
        <f>COUNTIF(R462:R465,R461)</f>
        <v>0</v>
      </c>
      <c r="Q462" s="17" t="s">
        <v>0</v>
      </c>
      <c r="R462" s="16" t="str">
        <f>CONCATENATE(B462,Q462)</f>
        <v>A</v>
      </c>
      <c r="S462" s="16">
        <f>IF(P462&gt;0,P462+O462,O462*3)</f>
        <v>0</v>
      </c>
    </row>
    <row r="463" spans="1:19" ht="15.6" x14ac:dyDescent="0.25">
      <c r="A463" s="185"/>
      <c r="B463" s="25"/>
      <c r="C463" s="21" t="str">
        <f>+CONCATENATE(I463," ",G463)</f>
        <v xml:space="preserve">b) </v>
      </c>
      <c r="D463" s="22"/>
      <c r="G463" s="34" t="str">
        <f>IF(J462="FIN","",LOOKUP(I461,DATOS!A:A,DATOS!K:K))</f>
        <v/>
      </c>
      <c r="I463" s="31" t="s">
        <v>52</v>
      </c>
      <c r="K463" s="16">
        <f>S462</f>
        <v>0</v>
      </c>
      <c r="L463" s="16"/>
      <c r="M463" s="16"/>
      <c r="N463" s="16"/>
      <c r="O463" s="16"/>
      <c r="P463" s="16">
        <f>O462-P462</f>
        <v>0</v>
      </c>
      <c r="Q463" s="17" t="s">
        <v>1</v>
      </c>
      <c r="R463" s="16" t="str">
        <f>CONCATENATE(B463,Q463)</f>
        <v>B</v>
      </c>
      <c r="S463" s="16"/>
    </row>
    <row r="464" spans="1:19" ht="15.6" x14ac:dyDescent="0.25">
      <c r="A464" s="185"/>
      <c r="B464" s="25"/>
      <c r="C464" s="21" t="str">
        <f>+CONCATENATE(I464," ",G464)</f>
        <v xml:space="preserve">c) </v>
      </c>
      <c r="D464" s="22"/>
      <c r="G464" s="34" t="str">
        <f>IF(J462="FIN","",LOOKUP(I461,DATOS!A:A,DATOS!L:L))</f>
        <v/>
      </c>
      <c r="I464" s="31" t="s">
        <v>51</v>
      </c>
      <c r="K464" s="16"/>
      <c r="L464" s="16"/>
      <c r="M464" s="16"/>
      <c r="N464" s="16"/>
      <c r="O464" s="16"/>
      <c r="P464" s="16"/>
      <c r="Q464" s="17" t="s">
        <v>2</v>
      </c>
      <c r="R464" s="16" t="str">
        <f>CONCATENATE(B464,Q464)</f>
        <v>C</v>
      </c>
      <c r="S464" s="16"/>
    </row>
    <row r="465" spans="1:19" ht="15.6" x14ac:dyDescent="0.25">
      <c r="A465" s="185"/>
      <c r="B465" s="25"/>
      <c r="C465" s="21" t="str">
        <f>+CONCATENATE(I465," ",G465)</f>
        <v xml:space="preserve">d) </v>
      </c>
      <c r="D465" s="22"/>
      <c r="G465" s="34" t="str">
        <f>IF(J462="FIN","",LOOKUP(I461,DATOS!A:A,DATOS!M:M))</f>
        <v/>
      </c>
      <c r="I465" s="31" t="s">
        <v>43</v>
      </c>
      <c r="K465" s="16"/>
      <c r="L465" s="16"/>
      <c r="M465" s="16"/>
      <c r="N465" s="16"/>
      <c r="O465" s="16"/>
      <c r="P465" s="16"/>
      <c r="Q465" s="17" t="s">
        <v>3</v>
      </c>
      <c r="R465" s="16" t="str">
        <f>CONCATENATE(B465,Q465)</f>
        <v>D</v>
      </c>
      <c r="S465" s="16"/>
    </row>
    <row r="466" spans="1:19" ht="15.6" x14ac:dyDescent="0.25">
      <c r="A466" s="9"/>
      <c r="B466" s="26"/>
      <c r="C466" s="23"/>
      <c r="D466" s="24"/>
      <c r="J466" s="15"/>
    </row>
    <row r="467" spans="1:19" ht="15.6" x14ac:dyDescent="0.25">
      <c r="A467" s="9"/>
      <c r="B467" s="27"/>
      <c r="C467" s="19" t="str">
        <f>+CONCATENATE(K467,".- ",G467)</f>
        <v xml:space="preserve">78.- </v>
      </c>
      <c r="D467" s="20"/>
      <c r="E467" s="9"/>
      <c r="F467" s="9"/>
      <c r="G467" s="36" t="str">
        <f>IF(J468="FIN","",LOOKUP(I467,DATOS!A:A,DATOS!G:G))</f>
        <v/>
      </c>
      <c r="H467" s="36">
        <f>IF(J468="FIN",0,LOOKUP(I467,DATOS!A:A,DATOS!N:N))</f>
        <v>0</v>
      </c>
      <c r="I467" s="31">
        <f>+I461+1</f>
        <v>419</v>
      </c>
      <c r="J467" s="56">
        <f>IF(LOOKUP(I467,DATOS!A:A,DATOS!C:C)=0,J461,(LOOKUP(I467,DATOS!A:A,DATOS!C:C)))</f>
        <v>7</v>
      </c>
      <c r="K467" s="18">
        <f>+K461+1</f>
        <v>78</v>
      </c>
      <c r="L467" s="16" t="s">
        <v>31</v>
      </c>
      <c r="M467" s="16" t="s">
        <v>32</v>
      </c>
      <c r="N467" s="16" t="s">
        <v>37</v>
      </c>
      <c r="O467" s="16" t="s">
        <v>33</v>
      </c>
      <c r="P467" s="16" t="s">
        <v>34</v>
      </c>
      <c r="Q467" s="16" t="s">
        <v>35</v>
      </c>
      <c r="R467" s="16" t="str">
        <f>CONCATENATE("X",H467)</f>
        <v>X0</v>
      </c>
      <c r="S467" s="16" t="s">
        <v>36</v>
      </c>
    </row>
    <row r="468" spans="1:19" ht="15.6" x14ac:dyDescent="0.25">
      <c r="A468" s="185">
        <f>IF($E$2="X",0,IF(K469&gt;2,H467,K469))</f>
        <v>0</v>
      </c>
      <c r="B468" s="25"/>
      <c r="C468" s="21" t="str">
        <f>+CONCATENATE(I468," ",G468)</f>
        <v xml:space="preserve">a) </v>
      </c>
      <c r="D468" s="22"/>
      <c r="G468" s="34" t="str">
        <f>IF(J468="FIN","",LOOKUP(I467,DATOS!A:A,DATOS!J:J))</f>
        <v/>
      </c>
      <c r="I468" s="31" t="s">
        <v>53</v>
      </c>
      <c r="J468" s="37" t="str">
        <f>IF(J462="FIN","FIN",IF(J467=J461,"","FIN"))</f>
        <v>FIN</v>
      </c>
      <c r="K468" s="16" t="s">
        <v>5</v>
      </c>
      <c r="L468" s="16">
        <f>IF(M468&gt;0,0,P468)</f>
        <v>0</v>
      </c>
      <c r="M468" s="16">
        <f>IF(P469&gt;0,1,0)</f>
        <v>0</v>
      </c>
      <c r="N468" s="16">
        <f>IF(M468=1,-1/COUNTA(Q468:Q471),0)</f>
        <v>0</v>
      </c>
      <c r="O468" s="16">
        <f>COUNTA(B468:B471)</f>
        <v>0</v>
      </c>
      <c r="P468" s="16">
        <f>COUNTIF(R468:R471,R467)</f>
        <v>0</v>
      </c>
      <c r="Q468" s="17" t="s">
        <v>0</v>
      </c>
      <c r="R468" s="16" t="str">
        <f>CONCATENATE(B468,Q468)</f>
        <v>A</v>
      </c>
      <c r="S468" s="16">
        <f>IF(P468&gt;0,P468+O468,O468*3)</f>
        <v>0</v>
      </c>
    </row>
    <row r="469" spans="1:19" ht="15.6" x14ac:dyDescent="0.25">
      <c r="A469" s="185"/>
      <c r="B469" s="25"/>
      <c r="C469" s="21" t="str">
        <f>+CONCATENATE(I469," ",G469)</f>
        <v xml:space="preserve">b) </v>
      </c>
      <c r="D469" s="22"/>
      <c r="G469" s="34" t="str">
        <f>IF(J468="FIN","",LOOKUP(I467,DATOS!A:A,DATOS!K:K))</f>
        <v/>
      </c>
      <c r="I469" s="31" t="s">
        <v>52</v>
      </c>
      <c r="K469" s="16">
        <f>S468</f>
        <v>0</v>
      </c>
      <c r="L469" s="16"/>
      <c r="M469" s="16"/>
      <c r="N469" s="16"/>
      <c r="O469" s="16"/>
      <c r="P469" s="16">
        <f>O468-P468</f>
        <v>0</v>
      </c>
      <c r="Q469" s="17" t="s">
        <v>1</v>
      </c>
      <c r="R469" s="16" t="str">
        <f>CONCATENATE(B469,Q469)</f>
        <v>B</v>
      </c>
      <c r="S469" s="16"/>
    </row>
    <row r="470" spans="1:19" ht="15.6" x14ac:dyDescent="0.25">
      <c r="A470" s="185"/>
      <c r="B470" s="25"/>
      <c r="C470" s="21" t="str">
        <f>+CONCATENATE(I470," ",G470)</f>
        <v xml:space="preserve">c) </v>
      </c>
      <c r="D470" s="22"/>
      <c r="G470" s="34" t="str">
        <f>IF(J468="FIN","",LOOKUP(I467,DATOS!A:A,DATOS!L:L))</f>
        <v/>
      </c>
      <c r="I470" s="31" t="s">
        <v>51</v>
      </c>
      <c r="K470" s="16"/>
      <c r="L470" s="16"/>
      <c r="M470" s="16"/>
      <c r="N470" s="16"/>
      <c r="O470" s="16"/>
      <c r="P470" s="16"/>
      <c r="Q470" s="17" t="s">
        <v>2</v>
      </c>
      <c r="R470" s="16" t="str">
        <f>CONCATENATE(B470,Q470)</f>
        <v>C</v>
      </c>
      <c r="S470" s="16"/>
    </row>
    <row r="471" spans="1:19" ht="15.6" x14ac:dyDescent="0.25">
      <c r="A471" s="185"/>
      <c r="B471" s="25"/>
      <c r="C471" s="21" t="str">
        <f>+CONCATENATE(I471," ",G471)</f>
        <v xml:space="preserve">d) </v>
      </c>
      <c r="D471" s="22"/>
      <c r="G471" s="34" t="str">
        <f>IF(J468="FIN","",LOOKUP(I467,DATOS!A:A,DATOS!M:M))</f>
        <v/>
      </c>
      <c r="I471" s="31" t="s">
        <v>43</v>
      </c>
      <c r="K471" s="16"/>
      <c r="L471" s="16"/>
      <c r="M471" s="16"/>
      <c r="N471" s="16"/>
      <c r="O471" s="16"/>
      <c r="P471" s="16"/>
      <c r="Q471" s="17" t="s">
        <v>3</v>
      </c>
      <c r="R471" s="16" t="str">
        <f>CONCATENATE(B471,Q471)</f>
        <v>D</v>
      </c>
      <c r="S471" s="16"/>
    </row>
    <row r="472" spans="1:19" ht="15.6" x14ac:dyDescent="0.25">
      <c r="A472" s="9"/>
      <c r="B472" s="26"/>
      <c r="C472" s="23"/>
      <c r="D472" s="24"/>
      <c r="J472" s="15"/>
    </row>
    <row r="473" spans="1:19" ht="15.6" x14ac:dyDescent="0.25">
      <c r="A473" s="9"/>
      <c r="B473" s="27"/>
      <c r="C473" s="19" t="str">
        <f>+CONCATENATE(K473,".- ",G473)</f>
        <v xml:space="preserve">79.- </v>
      </c>
      <c r="D473" s="20"/>
      <c r="E473" s="9"/>
      <c r="F473" s="9"/>
      <c r="G473" s="36" t="str">
        <f>IF(J474="FIN","",LOOKUP(I473,DATOS!A:A,DATOS!G:G))</f>
        <v/>
      </c>
      <c r="H473" s="36">
        <f>IF(J474="FIN",0,LOOKUP(I473,DATOS!A:A,DATOS!N:N))</f>
        <v>0</v>
      </c>
      <c r="I473" s="31">
        <f>+I467+1</f>
        <v>420</v>
      </c>
      <c r="J473" s="56">
        <f>IF(LOOKUP(I473,DATOS!A:A,DATOS!C:C)=0,J467,(LOOKUP(I473,DATOS!A:A,DATOS!C:C)))</f>
        <v>7</v>
      </c>
      <c r="K473" s="18">
        <f>+K467+1</f>
        <v>79</v>
      </c>
      <c r="L473" s="16" t="s">
        <v>31</v>
      </c>
      <c r="M473" s="16" t="s">
        <v>32</v>
      </c>
      <c r="N473" s="16" t="s">
        <v>37</v>
      </c>
      <c r="O473" s="16" t="s">
        <v>33</v>
      </c>
      <c r="P473" s="16" t="s">
        <v>34</v>
      </c>
      <c r="Q473" s="16" t="s">
        <v>35</v>
      </c>
      <c r="R473" s="16" t="str">
        <f>CONCATENATE("X",H473)</f>
        <v>X0</v>
      </c>
      <c r="S473" s="16" t="s">
        <v>36</v>
      </c>
    </row>
    <row r="474" spans="1:19" ht="15.6" x14ac:dyDescent="0.25">
      <c r="A474" s="185">
        <f>IF($E$2="X",0,IF(K475&gt;2,H473,K475))</f>
        <v>0</v>
      </c>
      <c r="B474" s="25"/>
      <c r="C474" s="21" t="str">
        <f>+CONCATENATE(I474," ",G474)</f>
        <v xml:space="preserve">a) </v>
      </c>
      <c r="D474" s="22"/>
      <c r="G474" s="34" t="str">
        <f>IF(J474="FIN","",LOOKUP(I473,DATOS!A:A,DATOS!J:J))</f>
        <v/>
      </c>
      <c r="I474" s="31" t="s">
        <v>53</v>
      </c>
      <c r="J474" s="37" t="str">
        <f>IF(J468="FIN","FIN",IF(J473=J467,"","FIN"))</f>
        <v>FIN</v>
      </c>
      <c r="K474" s="16" t="s">
        <v>5</v>
      </c>
      <c r="L474" s="16">
        <f>IF(M474&gt;0,0,P474)</f>
        <v>0</v>
      </c>
      <c r="M474" s="16">
        <f>IF(P475&gt;0,1,0)</f>
        <v>0</v>
      </c>
      <c r="N474" s="16">
        <f>IF(M474=1,-1/COUNTA(Q474:Q477),0)</f>
        <v>0</v>
      </c>
      <c r="O474" s="16">
        <f>COUNTA(B474:B477)</f>
        <v>0</v>
      </c>
      <c r="P474" s="16">
        <f>COUNTIF(R474:R477,R473)</f>
        <v>0</v>
      </c>
      <c r="Q474" s="17" t="s">
        <v>0</v>
      </c>
      <c r="R474" s="16" t="str">
        <f>CONCATENATE(B474,Q474)</f>
        <v>A</v>
      </c>
      <c r="S474" s="16">
        <f>IF(P474&gt;0,P474+O474,O474*3)</f>
        <v>0</v>
      </c>
    </row>
    <row r="475" spans="1:19" ht="15.6" x14ac:dyDescent="0.25">
      <c r="A475" s="185"/>
      <c r="B475" s="25"/>
      <c r="C475" s="21" t="str">
        <f>+CONCATENATE(I475," ",G475)</f>
        <v xml:space="preserve">b) </v>
      </c>
      <c r="D475" s="22"/>
      <c r="G475" s="34" t="str">
        <f>IF(J474="FIN","",LOOKUP(I473,DATOS!A:A,DATOS!K:K))</f>
        <v/>
      </c>
      <c r="I475" s="31" t="s">
        <v>52</v>
      </c>
      <c r="K475" s="16">
        <f>S474</f>
        <v>0</v>
      </c>
      <c r="L475" s="16"/>
      <c r="M475" s="16"/>
      <c r="N475" s="16"/>
      <c r="O475" s="16"/>
      <c r="P475" s="16">
        <f>O474-P474</f>
        <v>0</v>
      </c>
      <c r="Q475" s="17" t="s">
        <v>1</v>
      </c>
      <c r="R475" s="16" t="str">
        <f>CONCATENATE(B475,Q475)</f>
        <v>B</v>
      </c>
      <c r="S475" s="16"/>
    </row>
    <row r="476" spans="1:19" ht="15.6" x14ac:dyDescent="0.25">
      <c r="A476" s="185"/>
      <c r="B476" s="25"/>
      <c r="C476" s="21" t="str">
        <f>+CONCATENATE(I476," ",G476)</f>
        <v xml:space="preserve">c) </v>
      </c>
      <c r="D476" s="22"/>
      <c r="G476" s="34" t="str">
        <f>IF(J474="FIN","",LOOKUP(I473,DATOS!A:A,DATOS!L:L))</f>
        <v/>
      </c>
      <c r="I476" s="31" t="s">
        <v>51</v>
      </c>
      <c r="K476" s="16"/>
      <c r="L476" s="16"/>
      <c r="M476" s="16"/>
      <c r="N476" s="16"/>
      <c r="O476" s="16"/>
      <c r="P476" s="16"/>
      <c r="Q476" s="17" t="s">
        <v>2</v>
      </c>
      <c r="R476" s="16" t="str">
        <f>CONCATENATE(B476,Q476)</f>
        <v>C</v>
      </c>
      <c r="S476" s="16"/>
    </row>
    <row r="477" spans="1:19" ht="15.6" x14ac:dyDescent="0.25">
      <c r="A477" s="185"/>
      <c r="B477" s="25"/>
      <c r="C477" s="21" t="str">
        <f>+CONCATENATE(I477," ",G477)</f>
        <v xml:space="preserve">d) </v>
      </c>
      <c r="D477" s="22"/>
      <c r="G477" s="34" t="str">
        <f>IF(J474="FIN","",LOOKUP(I473,DATOS!A:A,DATOS!M:M))</f>
        <v/>
      </c>
      <c r="I477" s="31" t="s">
        <v>43</v>
      </c>
      <c r="K477" s="16"/>
      <c r="L477" s="16"/>
      <c r="M477" s="16"/>
      <c r="N477" s="16"/>
      <c r="O477" s="16"/>
      <c r="P477" s="16"/>
      <c r="Q477" s="17" t="s">
        <v>3</v>
      </c>
      <c r="R477" s="16" t="str">
        <f>CONCATENATE(B477,Q477)</f>
        <v>D</v>
      </c>
      <c r="S477" s="16"/>
    </row>
    <row r="478" spans="1:19" ht="15.6" x14ac:dyDescent="0.25">
      <c r="A478" s="9"/>
      <c r="B478" s="26"/>
      <c r="C478" s="23"/>
      <c r="D478" s="24"/>
      <c r="J478" s="15"/>
    </row>
    <row r="479" spans="1:19" ht="15.6" x14ac:dyDescent="0.25">
      <c r="A479" s="9"/>
      <c r="B479" s="27"/>
      <c r="C479" s="19" t="str">
        <f>+CONCATENATE(K479,".- ",G479)</f>
        <v xml:space="preserve">80.- </v>
      </c>
      <c r="D479" s="20"/>
      <c r="E479" s="9"/>
      <c r="F479" s="9"/>
      <c r="G479" s="36" t="str">
        <f>IF(J480="FIN","",LOOKUP(I479,DATOS!A:A,DATOS!G:G))</f>
        <v/>
      </c>
      <c r="H479" s="36">
        <f>IF(J480="FIN",0,LOOKUP(I479,DATOS!A:A,DATOS!N:N))</f>
        <v>0</v>
      </c>
      <c r="I479" s="31">
        <f>+I473+1</f>
        <v>421</v>
      </c>
      <c r="J479" s="56">
        <f>IF(LOOKUP(I479,DATOS!A:A,DATOS!C:C)=0,J473,(LOOKUP(I479,DATOS!A:A,DATOS!C:C)))</f>
        <v>7</v>
      </c>
      <c r="K479" s="18">
        <f>+K473+1</f>
        <v>80</v>
      </c>
      <c r="L479" s="16" t="s">
        <v>31</v>
      </c>
      <c r="M479" s="16" t="s">
        <v>32</v>
      </c>
      <c r="N479" s="16" t="s">
        <v>37</v>
      </c>
      <c r="O479" s="16" t="s">
        <v>33</v>
      </c>
      <c r="P479" s="16" t="s">
        <v>34</v>
      </c>
      <c r="Q479" s="16" t="s">
        <v>35</v>
      </c>
      <c r="R479" s="16" t="str">
        <f>CONCATENATE("X",H479)</f>
        <v>X0</v>
      </c>
      <c r="S479" s="16" t="s">
        <v>36</v>
      </c>
    </row>
    <row r="480" spans="1:19" ht="15.6" x14ac:dyDescent="0.25">
      <c r="A480" s="185">
        <f>IF($E$2="X",0,IF(K481&gt;2,H479,K481))</f>
        <v>0</v>
      </c>
      <c r="B480" s="25"/>
      <c r="C480" s="21" t="str">
        <f>+CONCATENATE(I480," ",G480)</f>
        <v xml:space="preserve">a) </v>
      </c>
      <c r="D480" s="22"/>
      <c r="G480" s="34" t="str">
        <f>IF(J480="FIN","",LOOKUP(I479,DATOS!A:A,DATOS!J:J))</f>
        <v/>
      </c>
      <c r="I480" s="31" t="s">
        <v>53</v>
      </c>
      <c r="J480" s="37" t="str">
        <f>IF(J474="FIN","FIN",IF(J479=J473,"","FIN"))</f>
        <v>FIN</v>
      </c>
      <c r="K480" s="16" t="s">
        <v>5</v>
      </c>
      <c r="L480" s="16">
        <f>IF(M480&gt;0,0,P480)</f>
        <v>0</v>
      </c>
      <c r="M480" s="16">
        <f>IF(P481&gt;0,1,0)</f>
        <v>0</v>
      </c>
      <c r="N480" s="16">
        <f>IF(M480=1,-1/COUNTA(Q480:Q483),0)</f>
        <v>0</v>
      </c>
      <c r="O480" s="16">
        <f>COUNTA(B480:B483)</f>
        <v>0</v>
      </c>
      <c r="P480" s="16">
        <f>COUNTIF(R480:R483,R479)</f>
        <v>0</v>
      </c>
      <c r="Q480" s="17" t="s">
        <v>0</v>
      </c>
      <c r="R480" s="16" t="str">
        <f>CONCATENATE(B480,Q480)</f>
        <v>A</v>
      </c>
      <c r="S480" s="16">
        <f>IF(P480&gt;0,P480+O480,O480*3)</f>
        <v>0</v>
      </c>
    </row>
    <row r="481" spans="1:19" ht="15.6" x14ac:dyDescent="0.25">
      <c r="A481" s="185"/>
      <c r="B481" s="25"/>
      <c r="C481" s="21" t="str">
        <f>+CONCATENATE(I481," ",G481)</f>
        <v xml:space="preserve">b) </v>
      </c>
      <c r="D481" s="22"/>
      <c r="G481" s="34" t="str">
        <f>IF(J480="FIN","",LOOKUP(I479,DATOS!A:A,DATOS!K:K))</f>
        <v/>
      </c>
      <c r="I481" s="31" t="s">
        <v>52</v>
      </c>
      <c r="K481" s="16">
        <f>S480</f>
        <v>0</v>
      </c>
      <c r="L481" s="16"/>
      <c r="M481" s="16"/>
      <c r="N481" s="16"/>
      <c r="O481" s="16"/>
      <c r="P481" s="16">
        <f>O480-P480</f>
        <v>0</v>
      </c>
      <c r="Q481" s="17" t="s">
        <v>1</v>
      </c>
      <c r="R481" s="16" t="str">
        <f>CONCATENATE(B481,Q481)</f>
        <v>B</v>
      </c>
      <c r="S481" s="16"/>
    </row>
    <row r="482" spans="1:19" ht="15.6" x14ac:dyDescent="0.25">
      <c r="A482" s="185"/>
      <c r="B482" s="25"/>
      <c r="C482" s="21" t="str">
        <f>+CONCATENATE(I482," ",G482)</f>
        <v xml:space="preserve">c) </v>
      </c>
      <c r="D482" s="22"/>
      <c r="G482" s="34" t="str">
        <f>IF(J480="FIN","",LOOKUP(I479,DATOS!A:A,DATOS!L:L))</f>
        <v/>
      </c>
      <c r="I482" s="31" t="s">
        <v>51</v>
      </c>
      <c r="K482" s="16"/>
      <c r="L482" s="16"/>
      <c r="M482" s="16"/>
      <c r="N482" s="16"/>
      <c r="O482" s="16"/>
      <c r="P482" s="16"/>
      <c r="Q482" s="17" t="s">
        <v>2</v>
      </c>
      <c r="R482" s="16" t="str">
        <f>CONCATENATE(B482,Q482)</f>
        <v>C</v>
      </c>
      <c r="S482" s="16"/>
    </row>
    <row r="483" spans="1:19" ht="15.6" x14ac:dyDescent="0.25">
      <c r="A483" s="185"/>
      <c r="B483" s="25"/>
      <c r="C483" s="21" t="str">
        <f>+CONCATENATE(I483," ",G483)</f>
        <v xml:space="preserve">d) </v>
      </c>
      <c r="D483" s="22"/>
      <c r="G483" s="34" t="str">
        <f>IF(J480="FIN","",LOOKUP(I479,DATOS!A:A,DATOS!M:M))</f>
        <v/>
      </c>
      <c r="I483" s="31" t="s">
        <v>43</v>
      </c>
      <c r="K483" s="16"/>
      <c r="L483" s="16"/>
      <c r="M483" s="16"/>
      <c r="N483" s="16"/>
      <c r="O483" s="16"/>
      <c r="P483" s="16"/>
      <c r="Q483" s="17" t="s">
        <v>3</v>
      </c>
      <c r="R483" s="16" t="str">
        <f>CONCATENATE(B483,Q483)</f>
        <v>D</v>
      </c>
      <c r="S483" s="16"/>
    </row>
    <row r="484" spans="1:19" ht="15.6" x14ac:dyDescent="0.25">
      <c r="A484" s="9"/>
      <c r="B484" s="26"/>
      <c r="C484" s="23"/>
      <c r="D484" s="24"/>
      <c r="J484" s="15"/>
    </row>
    <row r="485" spans="1:19" ht="15.6" x14ac:dyDescent="0.25">
      <c r="A485" s="9"/>
      <c r="B485" s="27"/>
      <c r="C485" s="19" t="str">
        <f>+CONCATENATE(K485,".- ",G485)</f>
        <v xml:space="preserve">81.- </v>
      </c>
      <c r="D485" s="20"/>
      <c r="E485" s="9"/>
      <c r="F485" s="9"/>
      <c r="G485" s="36" t="str">
        <f>IF(J486="FIN","",LOOKUP(I485,DATOS!A:A,DATOS!G:G))</f>
        <v/>
      </c>
      <c r="H485" s="36">
        <f>IF(J486="FIN",0,LOOKUP(I485,DATOS!A:A,DATOS!N:N))</f>
        <v>0</v>
      </c>
      <c r="I485" s="31">
        <f>+I479+1</f>
        <v>422</v>
      </c>
      <c r="J485" s="56">
        <f>IF(LOOKUP(I485,DATOS!A:A,DATOS!C:C)=0,J479,(LOOKUP(I485,DATOS!A:A,DATOS!C:C)))</f>
        <v>7</v>
      </c>
      <c r="K485" s="18">
        <f>+K479+1</f>
        <v>81</v>
      </c>
      <c r="L485" s="16" t="s">
        <v>31</v>
      </c>
      <c r="M485" s="16" t="s">
        <v>32</v>
      </c>
      <c r="N485" s="16" t="s">
        <v>37</v>
      </c>
      <c r="O485" s="16" t="s">
        <v>33</v>
      </c>
      <c r="P485" s="16" t="s">
        <v>34</v>
      </c>
      <c r="Q485" s="16" t="s">
        <v>35</v>
      </c>
      <c r="R485" s="16" t="str">
        <f>CONCATENATE("X",H485)</f>
        <v>X0</v>
      </c>
      <c r="S485" s="16" t="s">
        <v>36</v>
      </c>
    </row>
    <row r="486" spans="1:19" ht="15.6" x14ac:dyDescent="0.25">
      <c r="A486" s="185">
        <f>IF($E$2="X",0,IF(K487&gt;2,H485,K487))</f>
        <v>0</v>
      </c>
      <c r="B486" s="25"/>
      <c r="C486" s="21" t="str">
        <f>+CONCATENATE(I486," ",G486)</f>
        <v xml:space="preserve">a) </v>
      </c>
      <c r="D486" s="22"/>
      <c r="G486" s="34" t="str">
        <f>IF(J486="FIN","",LOOKUP(I485,DATOS!A:A,DATOS!J:J))</f>
        <v/>
      </c>
      <c r="I486" s="31" t="s">
        <v>53</v>
      </c>
      <c r="J486" s="37" t="str">
        <f>IF(J480="FIN","FIN",IF(J485=J479,"","FIN"))</f>
        <v>FIN</v>
      </c>
      <c r="K486" s="16" t="s">
        <v>5</v>
      </c>
      <c r="L486" s="16">
        <f>IF(M486&gt;0,0,P486)</f>
        <v>0</v>
      </c>
      <c r="M486" s="16">
        <f>IF(P487&gt;0,1,0)</f>
        <v>0</v>
      </c>
      <c r="N486" s="16">
        <f>IF(M486=1,-1/COUNTA(Q486:Q489),0)</f>
        <v>0</v>
      </c>
      <c r="O486" s="16">
        <f>COUNTA(B486:B489)</f>
        <v>0</v>
      </c>
      <c r="P486" s="16">
        <f>COUNTIF(R486:R489,R485)</f>
        <v>0</v>
      </c>
      <c r="Q486" s="17" t="s">
        <v>0</v>
      </c>
      <c r="R486" s="16" t="str">
        <f>CONCATENATE(B486,Q486)</f>
        <v>A</v>
      </c>
      <c r="S486" s="16">
        <f>IF(P486&gt;0,P486+O486,O486*3)</f>
        <v>0</v>
      </c>
    </row>
    <row r="487" spans="1:19" ht="15.6" x14ac:dyDescent="0.25">
      <c r="A487" s="185"/>
      <c r="B487" s="25"/>
      <c r="C487" s="21" t="str">
        <f>+CONCATENATE(I487," ",G487)</f>
        <v xml:space="preserve">b) </v>
      </c>
      <c r="D487" s="22"/>
      <c r="G487" s="34" t="str">
        <f>IF(J486="FIN","",LOOKUP(I485,DATOS!A:A,DATOS!K:K))</f>
        <v/>
      </c>
      <c r="I487" s="31" t="s">
        <v>52</v>
      </c>
      <c r="K487" s="16">
        <f>S486</f>
        <v>0</v>
      </c>
      <c r="L487" s="16"/>
      <c r="M487" s="16"/>
      <c r="N487" s="16"/>
      <c r="O487" s="16"/>
      <c r="P487" s="16">
        <f>O486-P486</f>
        <v>0</v>
      </c>
      <c r="Q487" s="17" t="s">
        <v>1</v>
      </c>
      <c r="R487" s="16" t="str">
        <f>CONCATENATE(B487,Q487)</f>
        <v>B</v>
      </c>
      <c r="S487" s="16"/>
    </row>
    <row r="488" spans="1:19" ht="15.6" x14ac:dyDescent="0.25">
      <c r="A488" s="185"/>
      <c r="B488" s="25"/>
      <c r="C488" s="21" t="str">
        <f>+CONCATENATE(I488," ",G488)</f>
        <v xml:space="preserve">c) </v>
      </c>
      <c r="D488" s="22"/>
      <c r="G488" s="34" t="str">
        <f>IF(J486="FIN","",LOOKUP(I485,DATOS!A:A,DATOS!L:L))</f>
        <v/>
      </c>
      <c r="I488" s="31" t="s">
        <v>51</v>
      </c>
      <c r="K488" s="16"/>
      <c r="L488" s="16"/>
      <c r="M488" s="16"/>
      <c r="N488" s="16"/>
      <c r="O488" s="16"/>
      <c r="P488" s="16"/>
      <c r="Q488" s="17" t="s">
        <v>2</v>
      </c>
      <c r="R488" s="16" t="str">
        <f>CONCATENATE(B488,Q488)</f>
        <v>C</v>
      </c>
      <c r="S488" s="16"/>
    </row>
    <row r="489" spans="1:19" ht="15.6" x14ac:dyDescent="0.25">
      <c r="A489" s="185"/>
      <c r="B489" s="25"/>
      <c r="C489" s="21" t="str">
        <f>+CONCATENATE(I489," ",G489)</f>
        <v xml:space="preserve">d) </v>
      </c>
      <c r="D489" s="22"/>
      <c r="G489" s="34" t="str">
        <f>IF(J486="FIN","",LOOKUP(I485,DATOS!A:A,DATOS!M:M))</f>
        <v/>
      </c>
      <c r="I489" s="31" t="s">
        <v>43</v>
      </c>
      <c r="K489" s="16"/>
      <c r="L489" s="16"/>
      <c r="M489" s="16"/>
      <c r="N489" s="16"/>
      <c r="O489" s="16"/>
      <c r="P489" s="16"/>
      <c r="Q489" s="17" t="s">
        <v>3</v>
      </c>
      <c r="R489" s="16" t="str">
        <f>CONCATENATE(B489,Q489)</f>
        <v>D</v>
      </c>
      <c r="S489" s="16"/>
    </row>
    <row r="490" spans="1:19" ht="15.6" x14ac:dyDescent="0.25">
      <c r="A490" s="9"/>
      <c r="B490" s="26"/>
      <c r="C490" s="23"/>
      <c r="D490" s="24"/>
      <c r="J490" s="15"/>
    </row>
    <row r="491" spans="1:19" ht="15.6" x14ac:dyDescent="0.25">
      <c r="A491" s="9"/>
      <c r="B491" s="27"/>
      <c r="C491" s="19" t="str">
        <f>+CONCATENATE(K491,".- ",G491)</f>
        <v xml:space="preserve">82.- </v>
      </c>
      <c r="D491" s="20"/>
      <c r="E491" s="9"/>
      <c r="F491" s="9"/>
      <c r="G491" s="36" t="str">
        <f>IF(J492="FIN","",LOOKUP(I491,DATOS!A:A,DATOS!G:G))</f>
        <v/>
      </c>
      <c r="H491" s="36">
        <f>IF(J492="FIN",0,LOOKUP(I491,DATOS!A:A,DATOS!N:N))</f>
        <v>0</v>
      </c>
      <c r="I491" s="31">
        <f>+I485+1</f>
        <v>423</v>
      </c>
      <c r="J491" s="56">
        <f>IF(LOOKUP(I491,DATOS!A:A,DATOS!C:C)=0,J485,(LOOKUP(I491,DATOS!A:A,DATOS!C:C)))</f>
        <v>7</v>
      </c>
      <c r="K491" s="18">
        <f>+K485+1</f>
        <v>82</v>
      </c>
      <c r="L491" s="16" t="s">
        <v>31</v>
      </c>
      <c r="M491" s="16" t="s">
        <v>32</v>
      </c>
      <c r="N491" s="16" t="s">
        <v>37</v>
      </c>
      <c r="O491" s="16" t="s">
        <v>33</v>
      </c>
      <c r="P491" s="16" t="s">
        <v>34</v>
      </c>
      <c r="Q491" s="16" t="s">
        <v>35</v>
      </c>
      <c r="R491" s="16" t="str">
        <f>CONCATENATE("X",H491)</f>
        <v>X0</v>
      </c>
      <c r="S491" s="16" t="s">
        <v>36</v>
      </c>
    </row>
    <row r="492" spans="1:19" ht="15.6" x14ac:dyDescent="0.25">
      <c r="A492" s="185">
        <f>IF($E$2="X",0,IF(K493&gt;2,H491,K493))</f>
        <v>0</v>
      </c>
      <c r="B492" s="25"/>
      <c r="C492" s="21" t="str">
        <f>+CONCATENATE(I492," ",G492)</f>
        <v xml:space="preserve">a) </v>
      </c>
      <c r="D492" s="22"/>
      <c r="G492" s="34" t="str">
        <f>IF(J492="FIN","",LOOKUP(I491,DATOS!A:A,DATOS!J:J))</f>
        <v/>
      </c>
      <c r="I492" s="31" t="s">
        <v>53</v>
      </c>
      <c r="J492" s="37" t="str">
        <f>IF(J486="FIN","FIN",IF(J491=J485,"","FIN"))</f>
        <v>FIN</v>
      </c>
      <c r="K492" s="16" t="s">
        <v>5</v>
      </c>
      <c r="L492" s="16">
        <f>IF(M492&gt;0,0,P492)</f>
        <v>0</v>
      </c>
      <c r="M492" s="16">
        <f>IF(P493&gt;0,1,0)</f>
        <v>0</v>
      </c>
      <c r="N492" s="16">
        <f>IF(M492=1,-1/COUNTA(Q492:Q495),0)</f>
        <v>0</v>
      </c>
      <c r="O492" s="16">
        <f>COUNTA(B492:B495)</f>
        <v>0</v>
      </c>
      <c r="P492" s="16">
        <f>COUNTIF(R492:R495,R491)</f>
        <v>0</v>
      </c>
      <c r="Q492" s="17" t="s">
        <v>0</v>
      </c>
      <c r="R492" s="16" t="str">
        <f>CONCATENATE(B492,Q492)</f>
        <v>A</v>
      </c>
      <c r="S492" s="16">
        <f>IF(P492&gt;0,P492+O492,O492*3)</f>
        <v>0</v>
      </c>
    </row>
    <row r="493" spans="1:19" ht="15.6" x14ac:dyDescent="0.25">
      <c r="A493" s="185"/>
      <c r="B493" s="25"/>
      <c r="C493" s="21" t="str">
        <f>+CONCATENATE(I493," ",G493)</f>
        <v xml:space="preserve">b) </v>
      </c>
      <c r="D493" s="22"/>
      <c r="G493" s="34" t="str">
        <f>IF(J492="FIN","",LOOKUP(I491,DATOS!A:A,DATOS!K:K))</f>
        <v/>
      </c>
      <c r="I493" s="31" t="s">
        <v>52</v>
      </c>
      <c r="K493" s="16">
        <f>S492</f>
        <v>0</v>
      </c>
      <c r="L493" s="16"/>
      <c r="M493" s="16"/>
      <c r="N493" s="16"/>
      <c r="O493" s="16"/>
      <c r="P493" s="16">
        <f>O492-P492</f>
        <v>0</v>
      </c>
      <c r="Q493" s="17" t="s">
        <v>1</v>
      </c>
      <c r="R493" s="16" t="str">
        <f>CONCATENATE(B493,Q493)</f>
        <v>B</v>
      </c>
      <c r="S493" s="16"/>
    </row>
    <row r="494" spans="1:19" ht="15.6" x14ac:dyDescent="0.25">
      <c r="A494" s="185"/>
      <c r="B494" s="25"/>
      <c r="C494" s="21" t="str">
        <f>+CONCATENATE(I494," ",G494)</f>
        <v xml:space="preserve">c) </v>
      </c>
      <c r="D494" s="22"/>
      <c r="G494" s="34" t="str">
        <f>IF(J492="FIN","",LOOKUP(I491,DATOS!A:A,DATOS!L:L))</f>
        <v/>
      </c>
      <c r="I494" s="31" t="s">
        <v>51</v>
      </c>
      <c r="K494" s="16"/>
      <c r="L494" s="16"/>
      <c r="M494" s="16"/>
      <c r="N494" s="16"/>
      <c r="O494" s="16"/>
      <c r="P494" s="16"/>
      <c r="Q494" s="17" t="s">
        <v>2</v>
      </c>
      <c r="R494" s="16" t="str">
        <f>CONCATENATE(B494,Q494)</f>
        <v>C</v>
      </c>
      <c r="S494" s="16"/>
    </row>
    <row r="495" spans="1:19" ht="15.6" x14ac:dyDescent="0.25">
      <c r="A495" s="185"/>
      <c r="B495" s="25"/>
      <c r="C495" s="21" t="str">
        <f>+CONCATENATE(I495," ",G495)</f>
        <v xml:space="preserve">d) </v>
      </c>
      <c r="D495" s="22"/>
      <c r="G495" s="34" t="str">
        <f>IF(J492="FIN","",LOOKUP(I491,DATOS!A:A,DATOS!M:M))</f>
        <v/>
      </c>
      <c r="I495" s="31" t="s">
        <v>43</v>
      </c>
      <c r="K495" s="16"/>
      <c r="L495" s="16"/>
      <c r="M495" s="16"/>
      <c r="N495" s="16"/>
      <c r="O495" s="16"/>
      <c r="P495" s="16"/>
      <c r="Q495" s="17" t="s">
        <v>3</v>
      </c>
      <c r="R495" s="16" t="str">
        <f>CONCATENATE(B495,Q495)</f>
        <v>D</v>
      </c>
      <c r="S495" s="16"/>
    </row>
    <row r="496" spans="1:19" ht="15.6" x14ac:dyDescent="0.25">
      <c r="A496" s="9"/>
      <c r="B496" s="26"/>
      <c r="C496" s="23"/>
      <c r="D496" s="24"/>
      <c r="J496" s="15"/>
    </row>
    <row r="497" spans="1:19" ht="15.6" x14ac:dyDescent="0.25">
      <c r="A497" s="9"/>
      <c r="B497" s="27"/>
      <c r="C497" s="19" t="str">
        <f>+CONCATENATE(K497,".- ",G497)</f>
        <v xml:space="preserve">83.- </v>
      </c>
      <c r="D497" s="20"/>
      <c r="E497" s="9"/>
      <c r="F497" s="9"/>
      <c r="G497" s="36" t="str">
        <f>IF(J498="FIN","",LOOKUP(I497,DATOS!A:A,DATOS!G:G))</f>
        <v/>
      </c>
      <c r="H497" s="36">
        <f>IF(J498="FIN",0,LOOKUP(I497,DATOS!A:A,DATOS!N:N))</f>
        <v>0</v>
      </c>
      <c r="I497" s="31">
        <f>+I491+1</f>
        <v>424</v>
      </c>
      <c r="J497" s="56">
        <f>IF(LOOKUP(I497,DATOS!A:A,DATOS!C:C)=0,J491,(LOOKUP(I497,DATOS!A:A,DATOS!C:C)))</f>
        <v>7</v>
      </c>
      <c r="K497" s="18">
        <f>+K491+1</f>
        <v>83</v>
      </c>
      <c r="L497" s="16" t="s">
        <v>31</v>
      </c>
      <c r="M497" s="16" t="s">
        <v>32</v>
      </c>
      <c r="N497" s="16" t="s">
        <v>37</v>
      </c>
      <c r="O497" s="16" t="s">
        <v>33</v>
      </c>
      <c r="P497" s="16" t="s">
        <v>34</v>
      </c>
      <c r="Q497" s="16" t="s">
        <v>35</v>
      </c>
      <c r="R497" s="16" t="str">
        <f>CONCATENATE("X",H497)</f>
        <v>X0</v>
      </c>
      <c r="S497" s="16" t="s">
        <v>36</v>
      </c>
    </row>
    <row r="498" spans="1:19" ht="15.6" x14ac:dyDescent="0.25">
      <c r="A498" s="185">
        <f>IF($E$2="X",0,IF(K499&gt;2,H497,K499))</f>
        <v>0</v>
      </c>
      <c r="B498" s="25"/>
      <c r="C498" s="21" t="str">
        <f>+CONCATENATE(I498," ",G498)</f>
        <v xml:space="preserve">a) </v>
      </c>
      <c r="D498" s="22"/>
      <c r="G498" s="34" t="str">
        <f>IF(J498="FIN","",LOOKUP(I497,DATOS!A:A,DATOS!J:J))</f>
        <v/>
      </c>
      <c r="I498" s="31" t="s">
        <v>53</v>
      </c>
      <c r="J498" s="37" t="str">
        <f>IF(J492="FIN","FIN",IF(J497=J491,"","FIN"))</f>
        <v>FIN</v>
      </c>
      <c r="K498" s="16" t="s">
        <v>5</v>
      </c>
      <c r="L498" s="16">
        <f>IF(M498&gt;0,0,P498)</f>
        <v>0</v>
      </c>
      <c r="M498" s="16">
        <f>IF(P499&gt;0,1,0)</f>
        <v>0</v>
      </c>
      <c r="N498" s="16">
        <f>IF(M498=1,-1/COUNTA(Q498:Q501),0)</f>
        <v>0</v>
      </c>
      <c r="O498" s="16">
        <f>COUNTA(B498:B501)</f>
        <v>0</v>
      </c>
      <c r="P498" s="16">
        <f>COUNTIF(R498:R501,R497)</f>
        <v>0</v>
      </c>
      <c r="Q498" s="17" t="s">
        <v>0</v>
      </c>
      <c r="R498" s="16" t="str">
        <f>CONCATENATE(B498,Q498)</f>
        <v>A</v>
      </c>
      <c r="S498" s="16">
        <f>IF(P498&gt;0,P498+O498,O498*3)</f>
        <v>0</v>
      </c>
    </row>
    <row r="499" spans="1:19" ht="15.6" x14ac:dyDescent="0.25">
      <c r="A499" s="185"/>
      <c r="B499" s="25"/>
      <c r="C499" s="21" t="str">
        <f>+CONCATENATE(I499," ",G499)</f>
        <v xml:space="preserve">b) </v>
      </c>
      <c r="D499" s="22"/>
      <c r="G499" s="34" t="str">
        <f>IF(J498="FIN","",LOOKUP(I497,DATOS!A:A,DATOS!K:K))</f>
        <v/>
      </c>
      <c r="I499" s="31" t="s">
        <v>52</v>
      </c>
      <c r="K499" s="16">
        <f>S498</f>
        <v>0</v>
      </c>
      <c r="L499" s="16"/>
      <c r="M499" s="16"/>
      <c r="N499" s="16"/>
      <c r="O499" s="16"/>
      <c r="P499" s="16">
        <f>O498-P498</f>
        <v>0</v>
      </c>
      <c r="Q499" s="17" t="s">
        <v>1</v>
      </c>
      <c r="R499" s="16" t="str">
        <f>CONCATENATE(B499,Q499)</f>
        <v>B</v>
      </c>
      <c r="S499" s="16"/>
    </row>
    <row r="500" spans="1:19" ht="15.6" x14ac:dyDescent="0.25">
      <c r="A500" s="185"/>
      <c r="B500" s="25"/>
      <c r="C500" s="21" t="str">
        <f>+CONCATENATE(I500," ",G500)</f>
        <v xml:space="preserve">c) </v>
      </c>
      <c r="D500" s="22"/>
      <c r="G500" s="34" t="str">
        <f>IF(J498="FIN","",LOOKUP(I497,DATOS!A:A,DATOS!L:L))</f>
        <v/>
      </c>
      <c r="I500" s="31" t="s">
        <v>51</v>
      </c>
      <c r="K500" s="16"/>
      <c r="L500" s="16"/>
      <c r="M500" s="16"/>
      <c r="N500" s="16"/>
      <c r="O500" s="16"/>
      <c r="P500" s="16"/>
      <c r="Q500" s="17" t="s">
        <v>2</v>
      </c>
      <c r="R500" s="16" t="str">
        <f>CONCATENATE(B500,Q500)</f>
        <v>C</v>
      </c>
      <c r="S500" s="16"/>
    </row>
    <row r="501" spans="1:19" ht="15.6" x14ac:dyDescent="0.25">
      <c r="A501" s="185"/>
      <c r="B501" s="25"/>
      <c r="C501" s="21" t="str">
        <f>+CONCATENATE(I501," ",G501)</f>
        <v xml:space="preserve">d) </v>
      </c>
      <c r="D501" s="22"/>
      <c r="G501" s="34" t="str">
        <f>IF(J498="FIN","",LOOKUP(I497,DATOS!A:A,DATOS!M:M))</f>
        <v/>
      </c>
      <c r="I501" s="31" t="s">
        <v>43</v>
      </c>
      <c r="K501" s="16"/>
      <c r="L501" s="16"/>
      <c r="M501" s="16"/>
      <c r="N501" s="16"/>
      <c r="O501" s="16"/>
      <c r="P501" s="16"/>
      <c r="Q501" s="17" t="s">
        <v>3</v>
      </c>
      <c r="R501" s="16" t="str">
        <f>CONCATENATE(B501,Q501)</f>
        <v>D</v>
      </c>
      <c r="S501" s="16"/>
    </row>
    <row r="502" spans="1:19" ht="15.6" x14ac:dyDescent="0.25">
      <c r="A502" s="9"/>
      <c r="B502" s="26"/>
      <c r="C502" s="23"/>
      <c r="D502" s="24"/>
      <c r="J502" s="15"/>
    </row>
    <row r="503" spans="1:19" ht="15.6" x14ac:dyDescent="0.25">
      <c r="A503" s="9"/>
      <c r="B503" s="27"/>
      <c r="C503" s="19" t="str">
        <f>+CONCATENATE(K503,".- ",G503)</f>
        <v xml:space="preserve">84.- </v>
      </c>
      <c r="D503" s="20"/>
      <c r="E503" s="9"/>
      <c r="F503" s="9"/>
      <c r="G503" s="36" t="str">
        <f>IF(J504="FIN","",LOOKUP(I503,DATOS!A:A,DATOS!G:G))</f>
        <v/>
      </c>
      <c r="H503" s="36">
        <f>IF(J504="FIN",0,LOOKUP(I503,DATOS!A:A,DATOS!N:N))</f>
        <v>0</v>
      </c>
      <c r="I503" s="31">
        <f>+I497+1</f>
        <v>425</v>
      </c>
      <c r="J503" s="56">
        <f>IF(LOOKUP(I503,DATOS!A:A,DATOS!C:C)=0,J497,(LOOKUP(I503,DATOS!A:A,DATOS!C:C)))</f>
        <v>7</v>
      </c>
      <c r="K503" s="18">
        <f>+K497+1</f>
        <v>84</v>
      </c>
      <c r="L503" s="16" t="s">
        <v>31</v>
      </c>
      <c r="M503" s="16" t="s">
        <v>32</v>
      </c>
      <c r="N503" s="16" t="s">
        <v>37</v>
      </c>
      <c r="O503" s="16" t="s">
        <v>33</v>
      </c>
      <c r="P503" s="16" t="s">
        <v>34</v>
      </c>
      <c r="Q503" s="16" t="s">
        <v>35</v>
      </c>
      <c r="R503" s="16" t="str">
        <f>CONCATENATE("X",H503)</f>
        <v>X0</v>
      </c>
      <c r="S503" s="16" t="s">
        <v>36</v>
      </c>
    </row>
    <row r="504" spans="1:19" ht="15.6" x14ac:dyDescent="0.25">
      <c r="A504" s="185">
        <f>IF($E$2="X",0,IF(K505&gt;2,H503,K505))</f>
        <v>0</v>
      </c>
      <c r="B504" s="25"/>
      <c r="C504" s="21" t="str">
        <f>+CONCATENATE(I504," ",G504)</f>
        <v xml:space="preserve">a) </v>
      </c>
      <c r="D504" s="22"/>
      <c r="G504" s="34" t="str">
        <f>IF(J504="FIN","",LOOKUP(I503,DATOS!A:A,DATOS!J:J))</f>
        <v/>
      </c>
      <c r="I504" s="31" t="s">
        <v>53</v>
      </c>
      <c r="J504" s="37" t="str">
        <f>IF(J498="FIN","FIN",IF(J503=J497,"","FIN"))</f>
        <v>FIN</v>
      </c>
      <c r="K504" s="16" t="s">
        <v>5</v>
      </c>
      <c r="L504" s="16">
        <f>IF(M504&gt;0,0,P504)</f>
        <v>0</v>
      </c>
      <c r="M504" s="16">
        <f>IF(P505&gt;0,1,0)</f>
        <v>0</v>
      </c>
      <c r="N504" s="16">
        <f>IF(M504=1,-1/COUNTA(Q504:Q507),0)</f>
        <v>0</v>
      </c>
      <c r="O504" s="16">
        <f>COUNTA(B504:B507)</f>
        <v>0</v>
      </c>
      <c r="P504" s="16">
        <f>COUNTIF(R504:R507,R503)</f>
        <v>0</v>
      </c>
      <c r="Q504" s="17" t="s">
        <v>0</v>
      </c>
      <c r="R504" s="16" t="str">
        <f>CONCATENATE(B504,Q504)</f>
        <v>A</v>
      </c>
      <c r="S504" s="16">
        <f>IF(P504&gt;0,P504+O504,O504*3)</f>
        <v>0</v>
      </c>
    </row>
    <row r="505" spans="1:19" ht="15.6" x14ac:dyDescent="0.25">
      <c r="A505" s="185"/>
      <c r="B505" s="25"/>
      <c r="C505" s="21" t="str">
        <f>+CONCATENATE(I505," ",G505)</f>
        <v xml:space="preserve">b) </v>
      </c>
      <c r="D505" s="22"/>
      <c r="G505" s="34" t="str">
        <f>IF(J504="FIN","",LOOKUP(I503,DATOS!A:A,DATOS!K:K))</f>
        <v/>
      </c>
      <c r="I505" s="31" t="s">
        <v>52</v>
      </c>
      <c r="K505" s="16">
        <f>S504</f>
        <v>0</v>
      </c>
      <c r="L505" s="16"/>
      <c r="M505" s="16"/>
      <c r="N505" s="16"/>
      <c r="O505" s="16"/>
      <c r="P505" s="16">
        <f>O504-P504</f>
        <v>0</v>
      </c>
      <c r="Q505" s="17" t="s">
        <v>1</v>
      </c>
      <c r="R505" s="16" t="str">
        <f>CONCATENATE(B505,Q505)</f>
        <v>B</v>
      </c>
      <c r="S505" s="16"/>
    </row>
    <row r="506" spans="1:19" ht="15.6" x14ac:dyDescent="0.25">
      <c r="A506" s="185"/>
      <c r="B506" s="25"/>
      <c r="C506" s="21" t="str">
        <f>+CONCATENATE(I506," ",G506)</f>
        <v xml:space="preserve">c) </v>
      </c>
      <c r="D506" s="22"/>
      <c r="G506" s="34" t="str">
        <f>IF(J504="FIN","",LOOKUP(I503,DATOS!A:A,DATOS!L:L))</f>
        <v/>
      </c>
      <c r="I506" s="31" t="s">
        <v>51</v>
      </c>
      <c r="K506" s="16"/>
      <c r="L506" s="16"/>
      <c r="M506" s="16"/>
      <c r="N506" s="16"/>
      <c r="O506" s="16"/>
      <c r="P506" s="16"/>
      <c r="Q506" s="17" t="s">
        <v>2</v>
      </c>
      <c r="R506" s="16" t="str">
        <f>CONCATENATE(B506,Q506)</f>
        <v>C</v>
      </c>
      <c r="S506" s="16"/>
    </row>
    <row r="507" spans="1:19" ht="15.6" x14ac:dyDescent="0.25">
      <c r="A507" s="185"/>
      <c r="B507" s="25"/>
      <c r="C507" s="21" t="str">
        <f>+CONCATENATE(I507," ",G507)</f>
        <v xml:space="preserve">d) </v>
      </c>
      <c r="D507" s="22"/>
      <c r="G507" s="34" t="str">
        <f>IF(J504="FIN","",LOOKUP(I503,DATOS!A:A,DATOS!M:M))</f>
        <v/>
      </c>
      <c r="I507" s="31" t="s">
        <v>43</v>
      </c>
      <c r="K507" s="16"/>
      <c r="L507" s="16"/>
      <c r="M507" s="16"/>
      <c r="N507" s="16"/>
      <c r="O507" s="16"/>
      <c r="P507" s="16"/>
      <c r="Q507" s="17" t="s">
        <v>3</v>
      </c>
      <c r="R507" s="16" t="str">
        <f>CONCATENATE(B507,Q507)</f>
        <v>D</v>
      </c>
      <c r="S507" s="16"/>
    </row>
    <row r="508" spans="1:19" ht="15.6" x14ac:dyDescent="0.25">
      <c r="A508" s="9"/>
      <c r="B508" s="26"/>
      <c r="C508" s="23"/>
      <c r="D508" s="24"/>
      <c r="J508" s="15"/>
    </row>
    <row r="509" spans="1:19" ht="15.6" x14ac:dyDescent="0.25">
      <c r="A509" s="9"/>
      <c r="B509" s="27"/>
      <c r="C509" s="19" t="str">
        <f>+CONCATENATE(K509,".- ",G509)</f>
        <v xml:space="preserve">85.- </v>
      </c>
      <c r="D509" s="20"/>
      <c r="E509" s="9"/>
      <c r="F509" s="9"/>
      <c r="G509" s="36" t="str">
        <f>IF(J510="FIN","",LOOKUP(I509,DATOS!A:A,DATOS!G:G))</f>
        <v/>
      </c>
      <c r="H509" s="36">
        <f>IF(J510="FIN",0,LOOKUP(I509,DATOS!A:A,DATOS!N:N))</f>
        <v>0</v>
      </c>
      <c r="I509" s="31">
        <f>+I503+1</f>
        <v>426</v>
      </c>
      <c r="J509" s="56">
        <f>IF(LOOKUP(I509,DATOS!A:A,DATOS!C:C)=0,J503,(LOOKUP(I509,DATOS!A:A,DATOS!C:C)))</f>
        <v>7</v>
      </c>
      <c r="K509" s="18">
        <f>+K503+1</f>
        <v>85</v>
      </c>
      <c r="L509" s="16" t="s">
        <v>31</v>
      </c>
      <c r="M509" s="16" t="s">
        <v>32</v>
      </c>
      <c r="N509" s="16" t="s">
        <v>37</v>
      </c>
      <c r="O509" s="16" t="s">
        <v>33</v>
      </c>
      <c r="P509" s="16" t="s">
        <v>34</v>
      </c>
      <c r="Q509" s="16" t="s">
        <v>35</v>
      </c>
      <c r="R509" s="16" t="str">
        <f>CONCATENATE("X",H509)</f>
        <v>X0</v>
      </c>
      <c r="S509" s="16" t="s">
        <v>36</v>
      </c>
    </row>
    <row r="510" spans="1:19" ht="15.6" x14ac:dyDescent="0.25">
      <c r="A510" s="185">
        <f>IF($E$2="X",0,IF(K511&gt;2,H509,K511))</f>
        <v>0</v>
      </c>
      <c r="B510" s="25"/>
      <c r="C510" s="21" t="str">
        <f>+CONCATENATE(I510," ",G510)</f>
        <v xml:space="preserve">a) </v>
      </c>
      <c r="D510" s="22"/>
      <c r="G510" s="34" t="str">
        <f>IF(J510="FIN","",LOOKUP(I509,DATOS!A:A,DATOS!J:J))</f>
        <v/>
      </c>
      <c r="I510" s="31" t="s">
        <v>53</v>
      </c>
      <c r="J510" s="37" t="str">
        <f>IF(J504="FIN","FIN",IF(J509=J503,"","FIN"))</f>
        <v>FIN</v>
      </c>
      <c r="K510" s="16" t="s">
        <v>5</v>
      </c>
      <c r="L510" s="16">
        <f>IF(M510&gt;0,0,P510)</f>
        <v>0</v>
      </c>
      <c r="M510" s="16">
        <f>IF(P511&gt;0,1,0)</f>
        <v>0</v>
      </c>
      <c r="N510" s="16">
        <f>IF(M510=1,-1/COUNTA(Q510:Q513),0)</f>
        <v>0</v>
      </c>
      <c r="O510" s="16">
        <f>COUNTA(B510:B513)</f>
        <v>0</v>
      </c>
      <c r="P510" s="16">
        <f>COUNTIF(R510:R513,R509)</f>
        <v>0</v>
      </c>
      <c r="Q510" s="17" t="s">
        <v>0</v>
      </c>
      <c r="R510" s="16" t="str">
        <f>CONCATENATE(B510,Q510)</f>
        <v>A</v>
      </c>
      <c r="S510" s="16">
        <f>IF(P510&gt;0,P510+O510,O510*3)</f>
        <v>0</v>
      </c>
    </row>
    <row r="511" spans="1:19" ht="15.6" x14ac:dyDescent="0.25">
      <c r="A511" s="185"/>
      <c r="B511" s="25"/>
      <c r="C511" s="21" t="str">
        <f>+CONCATENATE(I511," ",G511)</f>
        <v xml:space="preserve">b) </v>
      </c>
      <c r="D511" s="22"/>
      <c r="G511" s="34" t="str">
        <f>IF(J510="FIN","",LOOKUP(I509,DATOS!A:A,DATOS!K:K))</f>
        <v/>
      </c>
      <c r="I511" s="31" t="s">
        <v>52</v>
      </c>
      <c r="K511" s="16">
        <f>S510</f>
        <v>0</v>
      </c>
      <c r="L511" s="16"/>
      <c r="M511" s="16"/>
      <c r="N511" s="16"/>
      <c r="O511" s="16"/>
      <c r="P511" s="16">
        <f>O510-P510</f>
        <v>0</v>
      </c>
      <c r="Q511" s="17" t="s">
        <v>1</v>
      </c>
      <c r="R511" s="16" t="str">
        <f>CONCATENATE(B511,Q511)</f>
        <v>B</v>
      </c>
      <c r="S511" s="16"/>
    </row>
    <row r="512" spans="1:19" ht="15.6" x14ac:dyDescent="0.25">
      <c r="A512" s="185"/>
      <c r="B512" s="25"/>
      <c r="C512" s="21" t="str">
        <f>+CONCATENATE(I512," ",G512)</f>
        <v xml:space="preserve">c) </v>
      </c>
      <c r="D512" s="22"/>
      <c r="G512" s="34" t="str">
        <f>IF(J510="FIN","",LOOKUP(I509,DATOS!A:A,DATOS!L:L))</f>
        <v/>
      </c>
      <c r="I512" s="31" t="s">
        <v>51</v>
      </c>
      <c r="K512" s="16"/>
      <c r="L512" s="16"/>
      <c r="M512" s="16"/>
      <c r="N512" s="16"/>
      <c r="O512" s="16"/>
      <c r="P512" s="16"/>
      <c r="Q512" s="17" t="s">
        <v>2</v>
      </c>
      <c r="R512" s="16" t="str">
        <f>CONCATENATE(B512,Q512)</f>
        <v>C</v>
      </c>
      <c r="S512" s="16"/>
    </row>
    <row r="513" spans="1:19" ht="15.6" x14ac:dyDescent="0.25">
      <c r="A513" s="185"/>
      <c r="B513" s="25"/>
      <c r="C513" s="21" t="str">
        <f>+CONCATENATE(I513," ",G513)</f>
        <v xml:space="preserve">d) </v>
      </c>
      <c r="D513" s="22"/>
      <c r="G513" s="34" t="str">
        <f>IF(J510="FIN","",LOOKUP(I509,DATOS!A:A,DATOS!M:M))</f>
        <v/>
      </c>
      <c r="I513" s="31" t="s">
        <v>43</v>
      </c>
      <c r="K513" s="16"/>
      <c r="L513" s="16"/>
      <c r="M513" s="16"/>
      <c r="N513" s="16"/>
      <c r="O513" s="16"/>
      <c r="P513" s="16"/>
      <c r="Q513" s="17" t="s">
        <v>3</v>
      </c>
      <c r="R513" s="16" t="str">
        <f>CONCATENATE(B513,Q513)</f>
        <v>D</v>
      </c>
      <c r="S513" s="16"/>
    </row>
    <row r="514" spans="1:19" ht="15.6" x14ac:dyDescent="0.25">
      <c r="A514" s="9"/>
      <c r="B514" s="26"/>
      <c r="C514" s="23"/>
      <c r="D514" s="24"/>
      <c r="J514" s="15"/>
    </row>
    <row r="515" spans="1:19" ht="15.6" x14ac:dyDescent="0.25">
      <c r="A515" s="9"/>
      <c r="B515" s="27"/>
      <c r="C515" s="19" t="str">
        <f>+CONCATENATE(K515,".- ",G515)</f>
        <v xml:space="preserve">86.- </v>
      </c>
      <c r="D515" s="20"/>
      <c r="E515" s="9"/>
      <c r="F515" s="9"/>
      <c r="G515" s="36" t="str">
        <f>IF(J516="FIN","",LOOKUP(I515,DATOS!A:A,DATOS!G:G))</f>
        <v/>
      </c>
      <c r="H515" s="36">
        <f>IF(J516="FIN",0,LOOKUP(I515,DATOS!A:A,DATOS!N:N))</f>
        <v>0</v>
      </c>
      <c r="I515" s="31">
        <f>+I509+1</f>
        <v>427</v>
      </c>
      <c r="J515" s="56">
        <f>IF(LOOKUP(I515,DATOS!A:A,DATOS!C:C)=0,J509,(LOOKUP(I515,DATOS!A:A,DATOS!C:C)))</f>
        <v>7</v>
      </c>
      <c r="K515" s="18">
        <f>+K509+1</f>
        <v>86</v>
      </c>
      <c r="L515" s="16" t="s">
        <v>31</v>
      </c>
      <c r="M515" s="16" t="s">
        <v>32</v>
      </c>
      <c r="N515" s="16" t="s">
        <v>37</v>
      </c>
      <c r="O515" s="16" t="s">
        <v>33</v>
      </c>
      <c r="P515" s="16" t="s">
        <v>34</v>
      </c>
      <c r="Q515" s="16" t="s">
        <v>35</v>
      </c>
      <c r="R515" s="16" t="str">
        <f>CONCATENATE("X",H515)</f>
        <v>X0</v>
      </c>
      <c r="S515" s="16" t="s">
        <v>36</v>
      </c>
    </row>
    <row r="516" spans="1:19" ht="15.6" x14ac:dyDescent="0.25">
      <c r="A516" s="185">
        <f>IF($E$2="X",0,IF(K517&gt;2,H515,K517))</f>
        <v>0</v>
      </c>
      <c r="B516" s="25"/>
      <c r="C516" s="21" t="str">
        <f>+CONCATENATE(I516," ",G516)</f>
        <v xml:space="preserve">a) </v>
      </c>
      <c r="D516" s="22"/>
      <c r="G516" s="34" t="str">
        <f>IF(J516="FIN","",LOOKUP(I515,DATOS!A:A,DATOS!J:J))</f>
        <v/>
      </c>
      <c r="I516" s="31" t="s">
        <v>53</v>
      </c>
      <c r="J516" s="37" t="str">
        <f>IF(J510="FIN","FIN",IF(J515=J509,"","FIN"))</f>
        <v>FIN</v>
      </c>
      <c r="K516" s="16" t="s">
        <v>5</v>
      </c>
      <c r="L516" s="16">
        <f>IF(M516&gt;0,0,P516)</f>
        <v>0</v>
      </c>
      <c r="M516" s="16">
        <f>IF(P517&gt;0,1,0)</f>
        <v>0</v>
      </c>
      <c r="N516" s="16">
        <f>IF(M516=1,-1/COUNTA(Q516:Q519),0)</f>
        <v>0</v>
      </c>
      <c r="O516" s="16">
        <f>COUNTA(B516:B519)</f>
        <v>0</v>
      </c>
      <c r="P516" s="16">
        <f>COUNTIF(R516:R519,R515)</f>
        <v>0</v>
      </c>
      <c r="Q516" s="17" t="s">
        <v>0</v>
      </c>
      <c r="R516" s="16" t="str">
        <f>CONCATENATE(B516,Q516)</f>
        <v>A</v>
      </c>
      <c r="S516" s="16">
        <f>IF(P516&gt;0,P516+O516,O516*3)</f>
        <v>0</v>
      </c>
    </row>
    <row r="517" spans="1:19" ht="15.6" x14ac:dyDescent="0.25">
      <c r="A517" s="185"/>
      <c r="B517" s="25"/>
      <c r="C517" s="21" t="str">
        <f>+CONCATENATE(I517," ",G517)</f>
        <v xml:space="preserve">b) </v>
      </c>
      <c r="D517" s="22"/>
      <c r="G517" s="34" t="str">
        <f>IF(J516="FIN","",LOOKUP(I515,DATOS!A:A,DATOS!K:K))</f>
        <v/>
      </c>
      <c r="I517" s="31" t="s">
        <v>52</v>
      </c>
      <c r="K517" s="16">
        <f>S516</f>
        <v>0</v>
      </c>
      <c r="L517" s="16"/>
      <c r="M517" s="16"/>
      <c r="N517" s="16"/>
      <c r="O517" s="16"/>
      <c r="P517" s="16">
        <f>O516-P516</f>
        <v>0</v>
      </c>
      <c r="Q517" s="17" t="s">
        <v>1</v>
      </c>
      <c r="R517" s="16" t="str">
        <f>CONCATENATE(B517,Q517)</f>
        <v>B</v>
      </c>
      <c r="S517" s="16"/>
    </row>
    <row r="518" spans="1:19" ht="15.6" x14ac:dyDescent="0.25">
      <c r="A518" s="185"/>
      <c r="B518" s="25"/>
      <c r="C518" s="21" t="str">
        <f>+CONCATENATE(I518," ",G518)</f>
        <v xml:space="preserve">c) </v>
      </c>
      <c r="D518" s="22"/>
      <c r="G518" s="34" t="str">
        <f>IF(J516="FIN","",LOOKUP(I515,DATOS!A:A,DATOS!L:L))</f>
        <v/>
      </c>
      <c r="I518" s="31" t="s">
        <v>51</v>
      </c>
      <c r="K518" s="16"/>
      <c r="L518" s="16"/>
      <c r="M518" s="16"/>
      <c r="N518" s="16"/>
      <c r="O518" s="16"/>
      <c r="P518" s="16"/>
      <c r="Q518" s="17" t="s">
        <v>2</v>
      </c>
      <c r="R518" s="16" t="str">
        <f>CONCATENATE(B518,Q518)</f>
        <v>C</v>
      </c>
      <c r="S518" s="16"/>
    </row>
    <row r="519" spans="1:19" ht="15.6" x14ac:dyDescent="0.25">
      <c r="A519" s="185"/>
      <c r="B519" s="25"/>
      <c r="C519" s="21" t="str">
        <f>+CONCATENATE(I519," ",G519)</f>
        <v xml:space="preserve">d) </v>
      </c>
      <c r="D519" s="22"/>
      <c r="G519" s="34" t="str">
        <f>IF(J516="FIN","",LOOKUP(I515,DATOS!A:A,DATOS!M:M))</f>
        <v/>
      </c>
      <c r="I519" s="31" t="s">
        <v>43</v>
      </c>
      <c r="K519" s="16"/>
      <c r="L519" s="16"/>
      <c r="M519" s="16"/>
      <c r="N519" s="16"/>
      <c r="O519" s="16"/>
      <c r="P519" s="16"/>
      <c r="Q519" s="17" t="s">
        <v>3</v>
      </c>
      <c r="R519" s="16" t="str">
        <f>CONCATENATE(B519,Q519)</f>
        <v>D</v>
      </c>
      <c r="S519" s="16"/>
    </row>
    <row r="520" spans="1:19" ht="15.6" x14ac:dyDescent="0.25">
      <c r="A520" s="9"/>
      <c r="B520" s="26"/>
      <c r="C520" s="23"/>
      <c r="D520" s="24"/>
      <c r="J520" s="15"/>
    </row>
    <row r="521" spans="1:19" ht="15.6" x14ac:dyDescent="0.25">
      <c r="A521" s="9"/>
      <c r="B521" s="27"/>
      <c r="C521" s="19" t="str">
        <f>+CONCATENATE(K521,".- ",G521)</f>
        <v xml:space="preserve">87.- </v>
      </c>
      <c r="D521" s="20"/>
      <c r="E521" s="9"/>
      <c r="F521" s="9"/>
      <c r="G521" s="36" t="str">
        <f>IF(J522="FIN","",LOOKUP(I521,DATOS!A:A,DATOS!G:G))</f>
        <v/>
      </c>
      <c r="H521" s="36">
        <f>IF(J522="FIN",0,LOOKUP(I521,DATOS!A:A,DATOS!N:N))</f>
        <v>0</v>
      </c>
      <c r="I521" s="31">
        <f>+I515+1</f>
        <v>428</v>
      </c>
      <c r="J521" s="56">
        <f>IF(LOOKUP(I521,DATOS!A:A,DATOS!C:C)=0,J515,(LOOKUP(I521,DATOS!A:A,DATOS!C:C)))</f>
        <v>7</v>
      </c>
      <c r="K521" s="18">
        <f>+K515+1</f>
        <v>87</v>
      </c>
      <c r="L521" s="16" t="s">
        <v>31</v>
      </c>
      <c r="M521" s="16" t="s">
        <v>32</v>
      </c>
      <c r="N521" s="16" t="s">
        <v>37</v>
      </c>
      <c r="O521" s="16" t="s">
        <v>33</v>
      </c>
      <c r="P521" s="16" t="s">
        <v>34</v>
      </c>
      <c r="Q521" s="16" t="s">
        <v>35</v>
      </c>
      <c r="R521" s="16" t="str">
        <f>CONCATENATE("X",H521)</f>
        <v>X0</v>
      </c>
      <c r="S521" s="16" t="s">
        <v>36</v>
      </c>
    </row>
    <row r="522" spans="1:19" ht="15.6" x14ac:dyDescent="0.25">
      <c r="A522" s="185">
        <f>IF($E$2="X",0,IF(K523&gt;2,H521,K523))</f>
        <v>0</v>
      </c>
      <c r="B522" s="25"/>
      <c r="C522" s="21" t="str">
        <f>+CONCATENATE(I522," ",G522)</f>
        <v xml:space="preserve">a) </v>
      </c>
      <c r="D522" s="22"/>
      <c r="G522" s="34" t="str">
        <f>IF(J522="FIN","",LOOKUP(I521,DATOS!A:A,DATOS!J:J))</f>
        <v/>
      </c>
      <c r="I522" s="31" t="s">
        <v>53</v>
      </c>
      <c r="J522" s="37" t="str">
        <f>IF(J516="FIN","FIN",IF(J521=J515,"","FIN"))</f>
        <v>FIN</v>
      </c>
      <c r="K522" s="16" t="s">
        <v>5</v>
      </c>
      <c r="L522" s="16">
        <f>IF(M522&gt;0,0,P522)</f>
        <v>0</v>
      </c>
      <c r="M522" s="16">
        <f>IF(P523&gt;0,1,0)</f>
        <v>0</v>
      </c>
      <c r="N522" s="16">
        <f>IF(M522=1,-1/COUNTA(Q522:Q525),0)</f>
        <v>0</v>
      </c>
      <c r="O522" s="16">
        <f>COUNTA(B522:B525)</f>
        <v>0</v>
      </c>
      <c r="P522" s="16">
        <f>COUNTIF(R522:R525,R521)</f>
        <v>0</v>
      </c>
      <c r="Q522" s="17" t="s">
        <v>0</v>
      </c>
      <c r="R522" s="16" t="str">
        <f>CONCATENATE(B522,Q522)</f>
        <v>A</v>
      </c>
      <c r="S522" s="16">
        <f>IF(P522&gt;0,P522+O522,O522*3)</f>
        <v>0</v>
      </c>
    </row>
    <row r="523" spans="1:19" ht="15.6" x14ac:dyDescent="0.25">
      <c r="A523" s="185"/>
      <c r="B523" s="25"/>
      <c r="C523" s="21" t="str">
        <f>+CONCATENATE(I523," ",G523)</f>
        <v xml:space="preserve">b) </v>
      </c>
      <c r="D523" s="22"/>
      <c r="G523" s="34" t="str">
        <f>IF(J522="FIN","",LOOKUP(I521,DATOS!A:A,DATOS!K:K))</f>
        <v/>
      </c>
      <c r="I523" s="31" t="s">
        <v>52</v>
      </c>
      <c r="K523" s="16">
        <f>S522</f>
        <v>0</v>
      </c>
      <c r="L523" s="16"/>
      <c r="M523" s="16"/>
      <c r="N523" s="16"/>
      <c r="O523" s="16"/>
      <c r="P523" s="16">
        <f>O522-P522</f>
        <v>0</v>
      </c>
      <c r="Q523" s="17" t="s">
        <v>1</v>
      </c>
      <c r="R523" s="16" t="str">
        <f>CONCATENATE(B523,Q523)</f>
        <v>B</v>
      </c>
      <c r="S523" s="16"/>
    </row>
    <row r="524" spans="1:19" ht="15.6" x14ac:dyDescent="0.25">
      <c r="A524" s="185"/>
      <c r="B524" s="25"/>
      <c r="C524" s="21" t="str">
        <f>+CONCATENATE(I524," ",G524)</f>
        <v xml:space="preserve">c) </v>
      </c>
      <c r="D524" s="22"/>
      <c r="G524" s="34" t="str">
        <f>IF(J522="FIN","",LOOKUP(I521,DATOS!A:A,DATOS!L:L))</f>
        <v/>
      </c>
      <c r="I524" s="31" t="s">
        <v>51</v>
      </c>
      <c r="K524" s="16"/>
      <c r="L524" s="16"/>
      <c r="M524" s="16"/>
      <c r="N524" s="16"/>
      <c r="O524" s="16"/>
      <c r="P524" s="16"/>
      <c r="Q524" s="17" t="s">
        <v>2</v>
      </c>
      <c r="R524" s="16" t="str">
        <f>CONCATENATE(B524,Q524)</f>
        <v>C</v>
      </c>
      <c r="S524" s="16"/>
    </row>
    <row r="525" spans="1:19" ht="15.6" x14ac:dyDescent="0.25">
      <c r="A525" s="185"/>
      <c r="B525" s="25"/>
      <c r="C525" s="21" t="str">
        <f>+CONCATENATE(I525," ",G525)</f>
        <v xml:space="preserve">d) </v>
      </c>
      <c r="D525" s="22"/>
      <c r="G525" s="34" t="str">
        <f>IF(J522="FIN","",LOOKUP(I521,DATOS!A:A,DATOS!M:M))</f>
        <v/>
      </c>
      <c r="I525" s="31" t="s">
        <v>43</v>
      </c>
      <c r="K525" s="16"/>
      <c r="L525" s="16"/>
      <c r="M525" s="16"/>
      <c r="N525" s="16"/>
      <c r="O525" s="16"/>
      <c r="P525" s="16"/>
      <c r="Q525" s="17" t="s">
        <v>3</v>
      </c>
      <c r="R525" s="16" t="str">
        <f>CONCATENATE(B525,Q525)</f>
        <v>D</v>
      </c>
      <c r="S525" s="16"/>
    </row>
    <row r="526" spans="1:19" ht="15.6" x14ac:dyDescent="0.25">
      <c r="A526" s="9"/>
      <c r="B526" s="26"/>
      <c r="C526" s="23"/>
      <c r="D526" s="24"/>
      <c r="J526" s="15"/>
    </row>
    <row r="527" spans="1:19" ht="15.6" x14ac:dyDescent="0.25">
      <c r="A527" s="9"/>
      <c r="B527" s="27"/>
      <c r="C527" s="19" t="str">
        <f>+CONCATENATE(K527,".- ",G527)</f>
        <v xml:space="preserve">88.- </v>
      </c>
      <c r="D527" s="20"/>
      <c r="E527" s="9"/>
      <c r="F527" s="9"/>
      <c r="G527" s="36" t="str">
        <f>IF(J528="FIN","",LOOKUP(I527,DATOS!A:A,DATOS!G:G))</f>
        <v/>
      </c>
      <c r="H527" s="36">
        <f>IF(J528="FIN",0,LOOKUP(I527,DATOS!A:A,DATOS!N:N))</f>
        <v>0</v>
      </c>
      <c r="I527" s="31">
        <f>+I521+1</f>
        <v>429</v>
      </c>
      <c r="J527" s="56">
        <f>IF(LOOKUP(I527,DATOS!A:A,DATOS!C:C)=0,J521,(LOOKUP(I527,DATOS!A:A,DATOS!C:C)))</f>
        <v>7</v>
      </c>
      <c r="K527" s="18">
        <f>+K521+1</f>
        <v>88</v>
      </c>
      <c r="L527" s="16" t="s">
        <v>31</v>
      </c>
      <c r="M527" s="16" t="s">
        <v>32</v>
      </c>
      <c r="N527" s="16" t="s">
        <v>37</v>
      </c>
      <c r="O527" s="16" t="s">
        <v>33</v>
      </c>
      <c r="P527" s="16" t="s">
        <v>34</v>
      </c>
      <c r="Q527" s="16" t="s">
        <v>35</v>
      </c>
      <c r="R527" s="16" t="str">
        <f>CONCATENATE("X",H527)</f>
        <v>X0</v>
      </c>
      <c r="S527" s="16" t="s">
        <v>36</v>
      </c>
    </row>
    <row r="528" spans="1:19" ht="15.6" x14ac:dyDescent="0.25">
      <c r="A528" s="185">
        <f>IF($E$2="X",0,IF(K529&gt;2,H527,K529))</f>
        <v>0</v>
      </c>
      <c r="B528" s="25"/>
      <c r="C528" s="21" t="str">
        <f>+CONCATENATE(I528," ",G528)</f>
        <v xml:space="preserve">a) </v>
      </c>
      <c r="D528" s="22"/>
      <c r="G528" s="34" t="str">
        <f>IF(J528="FIN","",LOOKUP(I527,DATOS!A:A,DATOS!J:J))</f>
        <v/>
      </c>
      <c r="I528" s="31" t="s">
        <v>53</v>
      </c>
      <c r="J528" s="37" t="str">
        <f>IF(J522="FIN","FIN",IF(J527=J521,"","FIN"))</f>
        <v>FIN</v>
      </c>
      <c r="K528" s="16" t="s">
        <v>5</v>
      </c>
      <c r="L528" s="16">
        <f>IF(M528&gt;0,0,P528)</f>
        <v>0</v>
      </c>
      <c r="M528" s="16">
        <f>IF(P529&gt;0,1,0)</f>
        <v>0</v>
      </c>
      <c r="N528" s="16">
        <f>IF(M528=1,-1/COUNTA(Q528:Q531),0)</f>
        <v>0</v>
      </c>
      <c r="O528" s="16">
        <f>COUNTA(B528:B531)</f>
        <v>0</v>
      </c>
      <c r="P528" s="16">
        <f>COUNTIF(R528:R531,R527)</f>
        <v>0</v>
      </c>
      <c r="Q528" s="17" t="s">
        <v>0</v>
      </c>
      <c r="R528" s="16" t="str">
        <f>CONCATENATE(B528,Q528)</f>
        <v>A</v>
      </c>
      <c r="S528" s="16">
        <f>IF(P528&gt;0,P528+O528,O528*3)</f>
        <v>0</v>
      </c>
    </row>
    <row r="529" spans="1:19" ht="15.6" x14ac:dyDescent="0.25">
      <c r="A529" s="185"/>
      <c r="B529" s="25"/>
      <c r="C529" s="21" t="str">
        <f>+CONCATENATE(I529," ",G529)</f>
        <v xml:space="preserve">b) </v>
      </c>
      <c r="D529" s="22"/>
      <c r="G529" s="34" t="str">
        <f>IF(J528="FIN","",LOOKUP(I527,DATOS!A:A,DATOS!K:K))</f>
        <v/>
      </c>
      <c r="I529" s="31" t="s">
        <v>52</v>
      </c>
      <c r="K529" s="16">
        <f>S528</f>
        <v>0</v>
      </c>
      <c r="L529" s="16"/>
      <c r="M529" s="16"/>
      <c r="N529" s="16"/>
      <c r="O529" s="16"/>
      <c r="P529" s="16">
        <f>O528-P528</f>
        <v>0</v>
      </c>
      <c r="Q529" s="17" t="s">
        <v>1</v>
      </c>
      <c r="R529" s="16" t="str">
        <f>CONCATENATE(B529,Q529)</f>
        <v>B</v>
      </c>
      <c r="S529" s="16"/>
    </row>
    <row r="530" spans="1:19" ht="15.6" x14ac:dyDescent="0.25">
      <c r="A530" s="185"/>
      <c r="B530" s="25"/>
      <c r="C530" s="21" t="str">
        <f>+CONCATENATE(I530," ",G530)</f>
        <v xml:space="preserve">c) </v>
      </c>
      <c r="D530" s="22"/>
      <c r="G530" s="34" t="str">
        <f>IF(J528="FIN","",LOOKUP(I527,DATOS!A:A,DATOS!L:L))</f>
        <v/>
      </c>
      <c r="I530" s="31" t="s">
        <v>51</v>
      </c>
      <c r="K530" s="16"/>
      <c r="L530" s="16"/>
      <c r="M530" s="16"/>
      <c r="N530" s="16"/>
      <c r="O530" s="16"/>
      <c r="P530" s="16"/>
      <c r="Q530" s="17" t="s">
        <v>2</v>
      </c>
      <c r="R530" s="16" t="str">
        <f>CONCATENATE(B530,Q530)</f>
        <v>C</v>
      </c>
      <c r="S530" s="16"/>
    </row>
    <row r="531" spans="1:19" ht="15.6" x14ac:dyDescent="0.25">
      <c r="A531" s="185"/>
      <c r="B531" s="25"/>
      <c r="C531" s="21" t="str">
        <f>+CONCATENATE(I531," ",G531)</f>
        <v xml:space="preserve">d) </v>
      </c>
      <c r="D531" s="22"/>
      <c r="G531" s="34" t="str">
        <f>IF(J528="FIN","",LOOKUP(I527,DATOS!A:A,DATOS!M:M))</f>
        <v/>
      </c>
      <c r="I531" s="31" t="s">
        <v>43</v>
      </c>
      <c r="K531" s="16"/>
      <c r="L531" s="16"/>
      <c r="M531" s="16"/>
      <c r="N531" s="16"/>
      <c r="O531" s="16"/>
      <c r="P531" s="16"/>
      <c r="Q531" s="17" t="s">
        <v>3</v>
      </c>
      <c r="R531" s="16" t="str">
        <f>CONCATENATE(B531,Q531)</f>
        <v>D</v>
      </c>
      <c r="S531" s="16"/>
    </row>
    <row r="532" spans="1:19" ht="15.6" x14ac:dyDescent="0.25">
      <c r="A532" s="9"/>
      <c r="B532" s="26"/>
      <c r="C532" s="23"/>
      <c r="D532" s="24"/>
      <c r="J532" s="15"/>
    </row>
    <row r="533" spans="1:19" ht="15.6" x14ac:dyDescent="0.25">
      <c r="A533" s="9"/>
      <c r="B533" s="27"/>
      <c r="C533" s="19" t="str">
        <f>+CONCATENATE(K533,".- ",G533)</f>
        <v xml:space="preserve">89.- </v>
      </c>
      <c r="D533" s="20"/>
      <c r="E533" s="9"/>
      <c r="F533" s="9"/>
      <c r="G533" s="36" t="str">
        <f>IF(J534="FIN","",LOOKUP(I533,DATOS!A:A,DATOS!G:G))</f>
        <v/>
      </c>
      <c r="H533" s="36">
        <f>IF(J534="FIN",0,LOOKUP(I533,DATOS!A:A,DATOS!N:N))</f>
        <v>0</v>
      </c>
      <c r="I533" s="31">
        <f>+I527+1</f>
        <v>430</v>
      </c>
      <c r="J533" s="56">
        <f>IF(LOOKUP(I533,DATOS!A:A,DATOS!C:C)=0,J527,(LOOKUP(I533,DATOS!A:A,DATOS!C:C)))</f>
        <v>7</v>
      </c>
      <c r="K533" s="18">
        <f>+K527+1</f>
        <v>89</v>
      </c>
      <c r="L533" s="16" t="s">
        <v>31</v>
      </c>
      <c r="M533" s="16" t="s">
        <v>32</v>
      </c>
      <c r="N533" s="16" t="s">
        <v>37</v>
      </c>
      <c r="O533" s="16" t="s">
        <v>33</v>
      </c>
      <c r="P533" s="16" t="s">
        <v>34</v>
      </c>
      <c r="Q533" s="16" t="s">
        <v>35</v>
      </c>
      <c r="R533" s="16" t="str">
        <f>CONCATENATE("X",H533)</f>
        <v>X0</v>
      </c>
      <c r="S533" s="16" t="s">
        <v>36</v>
      </c>
    </row>
    <row r="534" spans="1:19" ht="15.6" x14ac:dyDescent="0.25">
      <c r="A534" s="185">
        <f>IF($E$2="X",0,IF(K535&gt;2,H533,K535))</f>
        <v>0</v>
      </c>
      <c r="B534" s="25"/>
      <c r="C534" s="21" t="str">
        <f>+CONCATENATE(I534," ",G534)</f>
        <v xml:space="preserve">a) </v>
      </c>
      <c r="D534" s="22"/>
      <c r="G534" s="34" t="str">
        <f>IF(J534="FIN","",LOOKUP(I533,DATOS!A:A,DATOS!J:J))</f>
        <v/>
      </c>
      <c r="I534" s="31" t="s">
        <v>53</v>
      </c>
      <c r="J534" s="37" t="str">
        <f>IF(J528="FIN","FIN",IF(J533=J527,"","FIN"))</f>
        <v>FIN</v>
      </c>
      <c r="K534" s="16" t="s">
        <v>5</v>
      </c>
      <c r="L534" s="16">
        <f>IF(M534&gt;0,0,P534)</f>
        <v>0</v>
      </c>
      <c r="M534" s="16">
        <f>IF(P535&gt;0,1,0)</f>
        <v>0</v>
      </c>
      <c r="N534" s="16">
        <f>IF(M534=1,-1/COUNTA(Q534:Q537),0)</f>
        <v>0</v>
      </c>
      <c r="O534" s="16">
        <f>COUNTA(B534:B537)</f>
        <v>0</v>
      </c>
      <c r="P534" s="16">
        <f>COUNTIF(R534:R537,R533)</f>
        <v>0</v>
      </c>
      <c r="Q534" s="17" t="s">
        <v>0</v>
      </c>
      <c r="R534" s="16" t="str">
        <f>CONCATENATE(B534,Q534)</f>
        <v>A</v>
      </c>
      <c r="S534" s="16">
        <f>IF(P534&gt;0,P534+O534,O534*3)</f>
        <v>0</v>
      </c>
    </row>
    <row r="535" spans="1:19" ht="15.6" x14ac:dyDescent="0.25">
      <c r="A535" s="185"/>
      <c r="B535" s="25"/>
      <c r="C535" s="21" t="str">
        <f>+CONCATENATE(I535," ",G535)</f>
        <v xml:space="preserve">b) </v>
      </c>
      <c r="D535" s="22"/>
      <c r="G535" s="34" t="str">
        <f>IF(J534="FIN","",LOOKUP(I533,DATOS!A:A,DATOS!K:K))</f>
        <v/>
      </c>
      <c r="I535" s="31" t="s">
        <v>52</v>
      </c>
      <c r="K535" s="16">
        <f>S534</f>
        <v>0</v>
      </c>
      <c r="L535" s="16"/>
      <c r="M535" s="16"/>
      <c r="N535" s="16"/>
      <c r="O535" s="16"/>
      <c r="P535" s="16">
        <f>O534-P534</f>
        <v>0</v>
      </c>
      <c r="Q535" s="17" t="s">
        <v>1</v>
      </c>
      <c r="R535" s="16" t="str">
        <f>CONCATENATE(B535,Q535)</f>
        <v>B</v>
      </c>
      <c r="S535" s="16"/>
    </row>
    <row r="536" spans="1:19" ht="15.6" x14ac:dyDescent="0.25">
      <c r="A536" s="185"/>
      <c r="B536" s="25"/>
      <c r="C536" s="21" t="str">
        <f>+CONCATENATE(I536," ",G536)</f>
        <v xml:space="preserve">c) </v>
      </c>
      <c r="D536" s="22"/>
      <c r="G536" s="34" t="str">
        <f>IF(J534="FIN","",LOOKUP(I533,DATOS!A:A,DATOS!L:L))</f>
        <v/>
      </c>
      <c r="I536" s="31" t="s">
        <v>51</v>
      </c>
      <c r="K536" s="16"/>
      <c r="L536" s="16"/>
      <c r="M536" s="16"/>
      <c r="N536" s="16"/>
      <c r="O536" s="16"/>
      <c r="P536" s="16"/>
      <c r="Q536" s="17" t="s">
        <v>2</v>
      </c>
      <c r="R536" s="16" t="str">
        <f>CONCATENATE(B536,Q536)</f>
        <v>C</v>
      </c>
      <c r="S536" s="16"/>
    </row>
    <row r="537" spans="1:19" ht="15.6" x14ac:dyDescent="0.25">
      <c r="A537" s="185"/>
      <c r="B537" s="25"/>
      <c r="C537" s="21" t="str">
        <f>+CONCATENATE(I537," ",G537)</f>
        <v xml:space="preserve">d) </v>
      </c>
      <c r="D537" s="22"/>
      <c r="G537" s="34" t="str">
        <f>IF(J534="FIN","",LOOKUP(I533,DATOS!A:A,DATOS!M:M))</f>
        <v/>
      </c>
      <c r="I537" s="31" t="s">
        <v>43</v>
      </c>
      <c r="K537" s="16"/>
      <c r="L537" s="16"/>
      <c r="M537" s="16"/>
      <c r="N537" s="16"/>
      <c r="O537" s="16"/>
      <c r="P537" s="16"/>
      <c r="Q537" s="17" t="s">
        <v>3</v>
      </c>
      <c r="R537" s="16" t="str">
        <f>CONCATENATE(B537,Q537)</f>
        <v>D</v>
      </c>
      <c r="S537" s="16"/>
    </row>
    <row r="538" spans="1:19" ht="15.6" x14ac:dyDescent="0.25">
      <c r="A538" s="9"/>
      <c r="B538" s="26"/>
      <c r="C538" s="23"/>
      <c r="D538" s="24"/>
      <c r="J538" s="15"/>
    </row>
    <row r="539" spans="1:19" ht="15.6" x14ac:dyDescent="0.25">
      <c r="A539" s="9"/>
      <c r="B539" s="27"/>
      <c r="C539" s="19" t="str">
        <f>+CONCATENATE(K539,".- ",G539)</f>
        <v xml:space="preserve">90.- </v>
      </c>
      <c r="D539" s="20"/>
      <c r="E539" s="9"/>
      <c r="F539" s="9"/>
      <c r="G539" s="36" t="str">
        <f>IF(J540="FIN","",LOOKUP(I539,DATOS!A:A,DATOS!G:G))</f>
        <v/>
      </c>
      <c r="H539" s="36">
        <f>IF(J540="FIN",0,LOOKUP(I539,DATOS!A:A,DATOS!N:N))</f>
        <v>0</v>
      </c>
      <c r="I539" s="31">
        <f>+I533+1</f>
        <v>431</v>
      </c>
      <c r="J539" s="56">
        <f>IF(LOOKUP(I539,DATOS!A:A,DATOS!C:C)=0,J533,(LOOKUP(I539,DATOS!A:A,DATOS!C:C)))</f>
        <v>7</v>
      </c>
      <c r="K539" s="18">
        <f>+K533+1</f>
        <v>90</v>
      </c>
      <c r="L539" s="16" t="s">
        <v>31</v>
      </c>
      <c r="M539" s="16" t="s">
        <v>32</v>
      </c>
      <c r="N539" s="16" t="s">
        <v>37</v>
      </c>
      <c r="O539" s="16" t="s">
        <v>33</v>
      </c>
      <c r="P539" s="16" t="s">
        <v>34</v>
      </c>
      <c r="Q539" s="16" t="s">
        <v>35</v>
      </c>
      <c r="R539" s="16" t="str">
        <f>CONCATENATE("X",H539)</f>
        <v>X0</v>
      </c>
      <c r="S539" s="16" t="s">
        <v>36</v>
      </c>
    </row>
    <row r="540" spans="1:19" ht="15.6" x14ac:dyDescent="0.25">
      <c r="A540" s="185">
        <f>IF($E$2="X",0,IF(K541&gt;2,H539,K541))</f>
        <v>0</v>
      </c>
      <c r="B540" s="25"/>
      <c r="C540" s="21" t="str">
        <f>+CONCATENATE(I540," ",G540)</f>
        <v xml:space="preserve">a) </v>
      </c>
      <c r="D540" s="22"/>
      <c r="G540" s="34" t="str">
        <f>IF(J540="FIN","",LOOKUP(I539,DATOS!A:A,DATOS!J:J))</f>
        <v/>
      </c>
      <c r="I540" s="31" t="s">
        <v>53</v>
      </c>
      <c r="J540" s="37" t="str">
        <f>IF(J534="FIN","FIN",IF(J539=J533,"","FIN"))</f>
        <v>FIN</v>
      </c>
      <c r="K540" s="16" t="s">
        <v>5</v>
      </c>
      <c r="L540" s="16">
        <f>IF(M540&gt;0,0,P540)</f>
        <v>0</v>
      </c>
      <c r="M540" s="16">
        <f>IF(P541&gt;0,1,0)</f>
        <v>0</v>
      </c>
      <c r="N540" s="16">
        <f>IF(M540=1,-1/COUNTA(Q540:Q543),0)</f>
        <v>0</v>
      </c>
      <c r="O540" s="16">
        <f>COUNTA(B540:B543)</f>
        <v>0</v>
      </c>
      <c r="P540" s="16">
        <f>COUNTIF(R540:R543,R539)</f>
        <v>0</v>
      </c>
      <c r="Q540" s="17" t="s">
        <v>0</v>
      </c>
      <c r="R540" s="16" t="str">
        <f>CONCATENATE(B540,Q540)</f>
        <v>A</v>
      </c>
      <c r="S540" s="16">
        <f>IF(P540&gt;0,P540+O540,O540*3)</f>
        <v>0</v>
      </c>
    </row>
    <row r="541" spans="1:19" ht="15.6" x14ac:dyDescent="0.25">
      <c r="A541" s="185"/>
      <c r="B541" s="25"/>
      <c r="C541" s="21" t="str">
        <f>+CONCATENATE(I541," ",G541)</f>
        <v xml:space="preserve">b) </v>
      </c>
      <c r="D541" s="22"/>
      <c r="G541" s="34" t="str">
        <f>IF(J540="FIN","",LOOKUP(I539,DATOS!A:A,DATOS!K:K))</f>
        <v/>
      </c>
      <c r="I541" s="31" t="s">
        <v>52</v>
      </c>
      <c r="K541" s="16">
        <f>S540</f>
        <v>0</v>
      </c>
      <c r="L541" s="16"/>
      <c r="M541" s="16"/>
      <c r="N541" s="16"/>
      <c r="O541" s="16"/>
      <c r="P541" s="16">
        <f>O540-P540</f>
        <v>0</v>
      </c>
      <c r="Q541" s="17" t="s">
        <v>1</v>
      </c>
      <c r="R541" s="16" t="str">
        <f>CONCATENATE(B541,Q541)</f>
        <v>B</v>
      </c>
      <c r="S541" s="16"/>
    </row>
    <row r="542" spans="1:19" ht="15.6" x14ac:dyDescent="0.25">
      <c r="A542" s="185"/>
      <c r="B542" s="25"/>
      <c r="C542" s="21" t="str">
        <f>+CONCATENATE(I542," ",G542)</f>
        <v xml:space="preserve">c) </v>
      </c>
      <c r="D542" s="22"/>
      <c r="G542" s="34" t="str">
        <f>IF(J540="FIN","",LOOKUP(I539,DATOS!A:A,DATOS!L:L))</f>
        <v/>
      </c>
      <c r="I542" s="31" t="s">
        <v>51</v>
      </c>
      <c r="K542" s="16"/>
      <c r="L542" s="16"/>
      <c r="M542" s="16"/>
      <c r="N542" s="16"/>
      <c r="O542" s="16"/>
      <c r="P542" s="16"/>
      <c r="Q542" s="17" t="s">
        <v>2</v>
      </c>
      <c r="R542" s="16" t="str">
        <f>CONCATENATE(B542,Q542)</f>
        <v>C</v>
      </c>
      <c r="S542" s="16"/>
    </row>
    <row r="543" spans="1:19" ht="15.6" x14ac:dyDescent="0.25">
      <c r="A543" s="185"/>
      <c r="B543" s="25"/>
      <c r="C543" s="21" t="str">
        <f>+CONCATENATE(I543," ",G543)</f>
        <v xml:space="preserve">d) </v>
      </c>
      <c r="D543" s="22"/>
      <c r="G543" s="34" t="str">
        <f>IF(J540="FIN","",LOOKUP(I539,DATOS!A:A,DATOS!M:M))</f>
        <v/>
      </c>
      <c r="I543" s="31" t="s">
        <v>43</v>
      </c>
      <c r="K543" s="16"/>
      <c r="L543" s="16"/>
      <c r="M543" s="16"/>
      <c r="N543" s="16"/>
      <c r="O543" s="16"/>
      <c r="P543" s="16"/>
      <c r="Q543" s="17" t="s">
        <v>3</v>
      </c>
      <c r="R543" s="16" t="str">
        <f>CONCATENATE(B543,Q543)</f>
        <v>D</v>
      </c>
      <c r="S543" s="16"/>
    </row>
    <row r="544" spans="1:19" ht="15.6" x14ac:dyDescent="0.25">
      <c r="A544" s="9"/>
      <c r="B544" s="26"/>
      <c r="C544" s="23"/>
      <c r="D544" s="24"/>
      <c r="J544" s="15"/>
    </row>
    <row r="545" spans="1:19" ht="15.6" x14ac:dyDescent="0.25">
      <c r="A545" s="9"/>
      <c r="B545" s="27"/>
      <c r="C545" s="19" t="str">
        <f>+CONCATENATE(K545,".- ",G545)</f>
        <v xml:space="preserve">91.- </v>
      </c>
      <c r="D545" s="20"/>
      <c r="E545" s="9"/>
      <c r="F545" s="9"/>
      <c r="G545" s="36" t="str">
        <f>IF(J546="FIN","",LOOKUP(I545,DATOS!A:A,DATOS!G:G))</f>
        <v/>
      </c>
      <c r="H545" s="36">
        <f>IF(J546="FIN",0,LOOKUP(I545,DATOS!A:A,DATOS!N:N))</f>
        <v>0</v>
      </c>
      <c r="I545" s="31">
        <f>+I539+1</f>
        <v>432</v>
      </c>
      <c r="J545" s="56">
        <f>IF(LOOKUP(I545,DATOS!A:A,DATOS!C:C)=0,J539,(LOOKUP(I545,DATOS!A:A,DATOS!C:C)))</f>
        <v>7</v>
      </c>
      <c r="K545" s="18">
        <f>+K539+1</f>
        <v>91</v>
      </c>
      <c r="L545" s="16" t="s">
        <v>31</v>
      </c>
      <c r="M545" s="16" t="s">
        <v>32</v>
      </c>
      <c r="N545" s="16" t="s">
        <v>37</v>
      </c>
      <c r="O545" s="16" t="s">
        <v>33</v>
      </c>
      <c r="P545" s="16" t="s">
        <v>34</v>
      </c>
      <c r="Q545" s="16" t="s">
        <v>35</v>
      </c>
      <c r="R545" s="16" t="str">
        <f>CONCATENATE("X",H545)</f>
        <v>X0</v>
      </c>
      <c r="S545" s="16" t="s">
        <v>36</v>
      </c>
    </row>
    <row r="546" spans="1:19" ht="15.6" x14ac:dyDescent="0.25">
      <c r="A546" s="185">
        <f>IF($E$2="X",0,IF(K547&gt;2,H545,K547))</f>
        <v>0</v>
      </c>
      <c r="B546" s="25"/>
      <c r="C546" s="21" t="str">
        <f>+CONCATENATE(I546," ",G546)</f>
        <v xml:space="preserve">a) </v>
      </c>
      <c r="D546" s="22"/>
      <c r="G546" s="34" t="str">
        <f>IF(J546="FIN","",LOOKUP(I545,DATOS!A:A,DATOS!J:J))</f>
        <v/>
      </c>
      <c r="I546" s="31" t="s">
        <v>53</v>
      </c>
      <c r="J546" s="37" t="str">
        <f>IF(J540="FIN","FIN",IF(J545=J539,"","FIN"))</f>
        <v>FIN</v>
      </c>
      <c r="K546" s="16" t="s">
        <v>5</v>
      </c>
      <c r="L546" s="16">
        <f>IF(M546&gt;0,0,P546)</f>
        <v>0</v>
      </c>
      <c r="M546" s="16">
        <f>IF(P547&gt;0,1,0)</f>
        <v>0</v>
      </c>
      <c r="N546" s="16">
        <f>IF(M546=1,-1/COUNTA(Q546:Q549),0)</f>
        <v>0</v>
      </c>
      <c r="O546" s="16">
        <f>COUNTA(B546:B549)</f>
        <v>0</v>
      </c>
      <c r="P546" s="16">
        <f>COUNTIF(R546:R549,R545)</f>
        <v>0</v>
      </c>
      <c r="Q546" s="17" t="s">
        <v>0</v>
      </c>
      <c r="R546" s="16" t="str">
        <f>CONCATENATE(B546,Q546)</f>
        <v>A</v>
      </c>
      <c r="S546" s="16">
        <f>IF(P546&gt;0,P546+O546,O546*3)</f>
        <v>0</v>
      </c>
    </row>
    <row r="547" spans="1:19" ht="15.6" x14ac:dyDescent="0.25">
      <c r="A547" s="185"/>
      <c r="B547" s="25"/>
      <c r="C547" s="21" t="str">
        <f>+CONCATENATE(I547," ",G547)</f>
        <v xml:space="preserve">b) </v>
      </c>
      <c r="D547" s="22"/>
      <c r="G547" s="34" t="str">
        <f>IF(J546="FIN","",LOOKUP(I545,DATOS!A:A,DATOS!K:K))</f>
        <v/>
      </c>
      <c r="I547" s="31" t="s">
        <v>52</v>
      </c>
      <c r="K547" s="16">
        <f>S546</f>
        <v>0</v>
      </c>
      <c r="L547" s="16"/>
      <c r="M547" s="16"/>
      <c r="N547" s="16"/>
      <c r="O547" s="16"/>
      <c r="P547" s="16">
        <f>O546-P546</f>
        <v>0</v>
      </c>
      <c r="Q547" s="17" t="s">
        <v>1</v>
      </c>
      <c r="R547" s="16" t="str">
        <f>CONCATENATE(B547,Q547)</f>
        <v>B</v>
      </c>
      <c r="S547" s="16"/>
    </row>
    <row r="548" spans="1:19" ht="15.6" x14ac:dyDescent="0.25">
      <c r="A548" s="185"/>
      <c r="B548" s="25"/>
      <c r="C548" s="21" t="str">
        <f>+CONCATENATE(I548," ",G548)</f>
        <v xml:space="preserve">c) </v>
      </c>
      <c r="D548" s="22"/>
      <c r="G548" s="34" t="str">
        <f>IF(J546="FIN","",LOOKUP(I545,DATOS!A:A,DATOS!L:L))</f>
        <v/>
      </c>
      <c r="I548" s="31" t="s">
        <v>51</v>
      </c>
      <c r="K548" s="16"/>
      <c r="L548" s="16"/>
      <c r="M548" s="16"/>
      <c r="N548" s="16"/>
      <c r="O548" s="16"/>
      <c r="P548" s="16"/>
      <c r="Q548" s="17" t="s">
        <v>2</v>
      </c>
      <c r="R548" s="16" t="str">
        <f>CONCATENATE(B548,Q548)</f>
        <v>C</v>
      </c>
      <c r="S548" s="16"/>
    </row>
    <row r="549" spans="1:19" ht="15.6" x14ac:dyDescent="0.25">
      <c r="A549" s="185"/>
      <c r="B549" s="25"/>
      <c r="C549" s="21" t="str">
        <f>+CONCATENATE(I549," ",G549)</f>
        <v xml:space="preserve">d) </v>
      </c>
      <c r="D549" s="22"/>
      <c r="G549" s="34" t="str">
        <f>IF(J546="FIN","",LOOKUP(I545,DATOS!A:A,DATOS!M:M))</f>
        <v/>
      </c>
      <c r="I549" s="31" t="s">
        <v>43</v>
      </c>
      <c r="K549" s="16"/>
      <c r="L549" s="16"/>
      <c r="M549" s="16"/>
      <c r="N549" s="16"/>
      <c r="O549" s="16"/>
      <c r="P549" s="16"/>
      <c r="Q549" s="17" t="s">
        <v>3</v>
      </c>
      <c r="R549" s="16" t="str">
        <f>CONCATENATE(B549,Q549)</f>
        <v>D</v>
      </c>
      <c r="S549" s="16"/>
    </row>
    <row r="550" spans="1:19" ht="15.6" x14ac:dyDescent="0.25">
      <c r="A550" s="9"/>
      <c r="B550" s="26"/>
      <c r="C550" s="23"/>
      <c r="D550" s="24"/>
      <c r="J550" s="15"/>
    </row>
    <row r="551" spans="1:19" ht="15.6" x14ac:dyDescent="0.25">
      <c r="A551" s="9"/>
      <c r="B551" s="27"/>
      <c r="C551" s="19" t="str">
        <f>+CONCATENATE(K551,".- ",G551)</f>
        <v xml:space="preserve">92.- </v>
      </c>
      <c r="D551" s="20"/>
      <c r="E551" s="9"/>
      <c r="F551" s="9"/>
      <c r="G551" s="36" t="str">
        <f>IF(J552="FIN","",LOOKUP(I551,DATOS!A:A,DATOS!G:G))</f>
        <v/>
      </c>
      <c r="H551" s="36">
        <f>IF(J552="FIN",0,LOOKUP(I551,DATOS!A:A,DATOS!N:N))</f>
        <v>0</v>
      </c>
      <c r="I551" s="31">
        <f>+I545+1</f>
        <v>433</v>
      </c>
      <c r="J551" s="56">
        <f>IF(LOOKUP(I551,DATOS!A:A,DATOS!C:C)=0,J545,(LOOKUP(I551,DATOS!A:A,DATOS!C:C)))</f>
        <v>7</v>
      </c>
      <c r="K551" s="18">
        <f>+K545+1</f>
        <v>92</v>
      </c>
      <c r="L551" s="16" t="s">
        <v>31</v>
      </c>
      <c r="M551" s="16" t="s">
        <v>32</v>
      </c>
      <c r="N551" s="16" t="s">
        <v>37</v>
      </c>
      <c r="O551" s="16" t="s">
        <v>33</v>
      </c>
      <c r="P551" s="16" t="s">
        <v>34</v>
      </c>
      <c r="Q551" s="16" t="s">
        <v>35</v>
      </c>
      <c r="R551" s="16" t="str">
        <f>CONCATENATE("X",H551)</f>
        <v>X0</v>
      </c>
      <c r="S551" s="16" t="s">
        <v>36</v>
      </c>
    </row>
    <row r="552" spans="1:19" ht="15.6" x14ac:dyDescent="0.25">
      <c r="A552" s="185">
        <f>IF($E$2="X",0,IF(K553&gt;2,H551,K553))</f>
        <v>0</v>
      </c>
      <c r="B552" s="25"/>
      <c r="C552" s="21" t="str">
        <f>+CONCATENATE(I552," ",G552)</f>
        <v xml:space="preserve">a) </v>
      </c>
      <c r="D552" s="22"/>
      <c r="G552" s="34" t="str">
        <f>IF(J552="FIN","",LOOKUP(I551,DATOS!A:A,DATOS!J:J))</f>
        <v/>
      </c>
      <c r="I552" s="31" t="s">
        <v>53</v>
      </c>
      <c r="J552" s="37" t="str">
        <f>IF(J546="FIN","FIN",IF(J551=J545,"","FIN"))</f>
        <v>FIN</v>
      </c>
      <c r="K552" s="16" t="s">
        <v>5</v>
      </c>
      <c r="L552" s="16">
        <f>IF(M552&gt;0,0,P552)</f>
        <v>0</v>
      </c>
      <c r="M552" s="16">
        <f>IF(P553&gt;0,1,0)</f>
        <v>0</v>
      </c>
      <c r="N552" s="16">
        <f>IF(M552=1,-1/COUNTA(Q552:Q555),0)</f>
        <v>0</v>
      </c>
      <c r="O552" s="16">
        <f>COUNTA(B552:B555)</f>
        <v>0</v>
      </c>
      <c r="P552" s="16">
        <f>COUNTIF(R552:R555,R551)</f>
        <v>0</v>
      </c>
      <c r="Q552" s="17" t="s">
        <v>0</v>
      </c>
      <c r="R552" s="16" t="str">
        <f>CONCATENATE(B552,Q552)</f>
        <v>A</v>
      </c>
      <c r="S552" s="16">
        <f>IF(P552&gt;0,P552+O552,O552*3)</f>
        <v>0</v>
      </c>
    </row>
    <row r="553" spans="1:19" ht="15.6" x14ac:dyDescent="0.25">
      <c r="A553" s="185"/>
      <c r="B553" s="25"/>
      <c r="C553" s="21" t="str">
        <f>+CONCATENATE(I553," ",G553)</f>
        <v xml:space="preserve">b) </v>
      </c>
      <c r="D553" s="22"/>
      <c r="G553" s="34" t="str">
        <f>IF(J552="FIN","",LOOKUP(I551,DATOS!A:A,DATOS!K:K))</f>
        <v/>
      </c>
      <c r="I553" s="31" t="s">
        <v>52</v>
      </c>
      <c r="K553" s="16">
        <f>S552</f>
        <v>0</v>
      </c>
      <c r="L553" s="16"/>
      <c r="M553" s="16"/>
      <c r="N553" s="16"/>
      <c r="O553" s="16"/>
      <c r="P553" s="16">
        <f>O552-P552</f>
        <v>0</v>
      </c>
      <c r="Q553" s="17" t="s">
        <v>1</v>
      </c>
      <c r="R553" s="16" t="str">
        <f>CONCATENATE(B553,Q553)</f>
        <v>B</v>
      </c>
      <c r="S553" s="16"/>
    </row>
    <row r="554" spans="1:19" ht="15.6" x14ac:dyDescent="0.25">
      <c r="A554" s="185"/>
      <c r="B554" s="25"/>
      <c r="C554" s="21" t="str">
        <f>+CONCATENATE(I554," ",G554)</f>
        <v xml:space="preserve">c) </v>
      </c>
      <c r="D554" s="22"/>
      <c r="G554" s="34" t="str">
        <f>IF(J552="FIN","",LOOKUP(I551,DATOS!A:A,DATOS!L:L))</f>
        <v/>
      </c>
      <c r="I554" s="31" t="s">
        <v>51</v>
      </c>
      <c r="K554" s="16"/>
      <c r="L554" s="16"/>
      <c r="M554" s="16"/>
      <c r="N554" s="16"/>
      <c r="O554" s="16"/>
      <c r="P554" s="16"/>
      <c r="Q554" s="17" t="s">
        <v>2</v>
      </c>
      <c r="R554" s="16" t="str">
        <f>CONCATENATE(B554,Q554)</f>
        <v>C</v>
      </c>
      <c r="S554" s="16"/>
    </row>
    <row r="555" spans="1:19" ht="15.6" x14ac:dyDescent="0.25">
      <c r="A555" s="185"/>
      <c r="B555" s="25"/>
      <c r="C555" s="21" t="str">
        <f>+CONCATENATE(I555," ",G555)</f>
        <v xml:space="preserve">d) </v>
      </c>
      <c r="D555" s="22"/>
      <c r="G555" s="34" t="str">
        <f>IF(J552="FIN","",LOOKUP(I551,DATOS!A:A,DATOS!M:M))</f>
        <v/>
      </c>
      <c r="I555" s="31" t="s">
        <v>43</v>
      </c>
      <c r="K555" s="16"/>
      <c r="L555" s="16"/>
      <c r="M555" s="16"/>
      <c r="N555" s="16"/>
      <c r="O555" s="16"/>
      <c r="P555" s="16"/>
      <c r="Q555" s="17" t="s">
        <v>3</v>
      </c>
      <c r="R555" s="16" t="str">
        <f>CONCATENATE(B555,Q555)</f>
        <v>D</v>
      </c>
      <c r="S555" s="16"/>
    </row>
    <row r="556" spans="1:19" ht="15.6" x14ac:dyDescent="0.25">
      <c r="A556" s="9"/>
      <c r="B556" s="26"/>
      <c r="C556" s="23"/>
      <c r="D556" s="24"/>
      <c r="J556" s="15"/>
    </row>
    <row r="557" spans="1:19" ht="15.6" x14ac:dyDescent="0.25">
      <c r="A557" s="9"/>
      <c r="B557" s="27"/>
      <c r="C557" s="19" t="str">
        <f>+CONCATENATE(K557,".- ",G557)</f>
        <v xml:space="preserve">93.- </v>
      </c>
      <c r="D557" s="20"/>
      <c r="E557" s="9"/>
      <c r="F557" s="9"/>
      <c r="G557" s="36" t="str">
        <f>IF(J558="FIN","",LOOKUP(I557,DATOS!A:A,DATOS!G:G))</f>
        <v/>
      </c>
      <c r="H557" s="36">
        <f>IF(J558="FIN",0,LOOKUP(I557,DATOS!A:A,DATOS!N:N))</f>
        <v>0</v>
      </c>
      <c r="I557" s="31">
        <f>+I551+1</f>
        <v>434</v>
      </c>
      <c r="J557" s="56">
        <f>IF(LOOKUP(I557,DATOS!A:A,DATOS!C:C)=0,J551,(LOOKUP(I557,DATOS!A:A,DATOS!C:C)))</f>
        <v>7</v>
      </c>
      <c r="K557" s="18">
        <f>+K551+1</f>
        <v>93</v>
      </c>
      <c r="L557" s="16" t="s">
        <v>31</v>
      </c>
      <c r="M557" s="16" t="s">
        <v>32</v>
      </c>
      <c r="N557" s="16" t="s">
        <v>37</v>
      </c>
      <c r="O557" s="16" t="s">
        <v>33</v>
      </c>
      <c r="P557" s="16" t="s">
        <v>34</v>
      </c>
      <c r="Q557" s="16" t="s">
        <v>35</v>
      </c>
      <c r="R557" s="16" t="str">
        <f>CONCATENATE("X",H557)</f>
        <v>X0</v>
      </c>
      <c r="S557" s="16" t="s">
        <v>36</v>
      </c>
    </row>
    <row r="558" spans="1:19" ht="15.6" x14ac:dyDescent="0.25">
      <c r="A558" s="185">
        <f>IF($E$2="X",0,IF(K559&gt;2,H557,K559))</f>
        <v>0</v>
      </c>
      <c r="B558" s="25"/>
      <c r="C558" s="21" t="str">
        <f>+CONCATENATE(I558," ",G558)</f>
        <v xml:space="preserve">a) </v>
      </c>
      <c r="D558" s="22"/>
      <c r="G558" s="34" t="str">
        <f>IF(J558="FIN","",LOOKUP(I557,DATOS!A:A,DATOS!J:J))</f>
        <v/>
      </c>
      <c r="I558" s="31" t="s">
        <v>53</v>
      </c>
      <c r="J558" s="37" t="str">
        <f>IF(J552="FIN","FIN",IF(J557=J551,"","FIN"))</f>
        <v>FIN</v>
      </c>
      <c r="K558" s="16" t="s">
        <v>5</v>
      </c>
      <c r="L558" s="16">
        <f>IF(M558&gt;0,0,P558)</f>
        <v>0</v>
      </c>
      <c r="M558" s="16">
        <f>IF(P559&gt;0,1,0)</f>
        <v>0</v>
      </c>
      <c r="N558" s="16">
        <f>IF(M558=1,-1/COUNTA(Q558:Q561),0)</f>
        <v>0</v>
      </c>
      <c r="O558" s="16">
        <f>COUNTA(B558:B561)</f>
        <v>0</v>
      </c>
      <c r="P558" s="16">
        <f>COUNTIF(R558:R561,R557)</f>
        <v>0</v>
      </c>
      <c r="Q558" s="17" t="s">
        <v>0</v>
      </c>
      <c r="R558" s="16" t="str">
        <f>CONCATENATE(B558,Q558)</f>
        <v>A</v>
      </c>
      <c r="S558" s="16">
        <f>IF(P558&gt;0,P558+O558,O558*3)</f>
        <v>0</v>
      </c>
    </row>
    <row r="559" spans="1:19" ht="15.6" x14ac:dyDescent="0.25">
      <c r="A559" s="185"/>
      <c r="B559" s="25"/>
      <c r="C559" s="21" t="str">
        <f>+CONCATENATE(I559," ",G559)</f>
        <v xml:space="preserve">b) </v>
      </c>
      <c r="D559" s="22"/>
      <c r="G559" s="34" t="str">
        <f>IF(J558="FIN","",LOOKUP(I557,DATOS!A:A,DATOS!K:K))</f>
        <v/>
      </c>
      <c r="I559" s="31" t="s">
        <v>52</v>
      </c>
      <c r="K559" s="16">
        <f>S558</f>
        <v>0</v>
      </c>
      <c r="L559" s="16"/>
      <c r="M559" s="16"/>
      <c r="N559" s="16"/>
      <c r="O559" s="16"/>
      <c r="P559" s="16">
        <f>O558-P558</f>
        <v>0</v>
      </c>
      <c r="Q559" s="17" t="s">
        <v>1</v>
      </c>
      <c r="R559" s="16" t="str">
        <f>CONCATENATE(B559,Q559)</f>
        <v>B</v>
      </c>
      <c r="S559" s="16"/>
    </row>
    <row r="560" spans="1:19" ht="15.6" x14ac:dyDescent="0.25">
      <c r="A560" s="185"/>
      <c r="B560" s="25"/>
      <c r="C560" s="21" t="str">
        <f>+CONCATENATE(I560," ",G560)</f>
        <v xml:space="preserve">c) </v>
      </c>
      <c r="D560" s="22"/>
      <c r="G560" s="34" t="str">
        <f>IF(J558="FIN","",LOOKUP(I557,DATOS!A:A,DATOS!L:L))</f>
        <v/>
      </c>
      <c r="I560" s="31" t="s">
        <v>51</v>
      </c>
      <c r="K560" s="16"/>
      <c r="L560" s="16"/>
      <c r="M560" s="16"/>
      <c r="N560" s="16"/>
      <c r="O560" s="16"/>
      <c r="P560" s="16"/>
      <c r="Q560" s="17" t="s">
        <v>2</v>
      </c>
      <c r="R560" s="16" t="str">
        <f>CONCATENATE(B560,Q560)</f>
        <v>C</v>
      </c>
      <c r="S560" s="16"/>
    </row>
    <row r="561" spans="1:19" ht="15.6" x14ac:dyDescent="0.25">
      <c r="A561" s="185"/>
      <c r="B561" s="25"/>
      <c r="C561" s="21" t="str">
        <f>+CONCATENATE(I561," ",G561)</f>
        <v xml:space="preserve">d) </v>
      </c>
      <c r="D561" s="22"/>
      <c r="G561" s="34" t="str">
        <f>IF(J558="FIN","",LOOKUP(I557,DATOS!A:A,DATOS!M:M))</f>
        <v/>
      </c>
      <c r="I561" s="31" t="s">
        <v>43</v>
      </c>
      <c r="K561" s="16"/>
      <c r="L561" s="16"/>
      <c r="M561" s="16"/>
      <c r="N561" s="16"/>
      <c r="O561" s="16"/>
      <c r="P561" s="16"/>
      <c r="Q561" s="17" t="s">
        <v>3</v>
      </c>
      <c r="R561" s="16" t="str">
        <f>CONCATENATE(B561,Q561)</f>
        <v>D</v>
      </c>
      <c r="S561" s="16"/>
    </row>
    <row r="562" spans="1:19" ht="15.6" x14ac:dyDescent="0.25">
      <c r="A562" s="9"/>
      <c r="B562" s="26"/>
      <c r="C562" s="23"/>
      <c r="D562" s="24"/>
      <c r="J562" s="15"/>
    </row>
    <row r="563" spans="1:19" ht="15.6" x14ac:dyDescent="0.25">
      <c r="A563" s="9"/>
      <c r="B563" s="27"/>
      <c r="C563" s="19" t="str">
        <f>+CONCATENATE(K563,".- ",G563)</f>
        <v xml:space="preserve">94.- </v>
      </c>
      <c r="D563" s="20"/>
      <c r="E563" s="9"/>
      <c r="F563" s="9"/>
      <c r="G563" s="36" t="str">
        <f>IF(J564="FIN","",LOOKUP(I563,DATOS!A:A,DATOS!G:G))</f>
        <v/>
      </c>
      <c r="H563" s="36">
        <f>IF(J564="FIN",0,LOOKUP(I563,DATOS!A:A,DATOS!N:N))</f>
        <v>0</v>
      </c>
      <c r="I563" s="31">
        <f>+I557+1</f>
        <v>435</v>
      </c>
      <c r="J563" s="56">
        <f>IF(LOOKUP(I563,DATOS!A:A,DATOS!C:C)=0,J557,(LOOKUP(I563,DATOS!A:A,DATOS!C:C)))</f>
        <v>7</v>
      </c>
      <c r="K563" s="18">
        <f>+K557+1</f>
        <v>94</v>
      </c>
      <c r="L563" s="16" t="s">
        <v>31</v>
      </c>
      <c r="M563" s="16" t="s">
        <v>32</v>
      </c>
      <c r="N563" s="16" t="s">
        <v>37</v>
      </c>
      <c r="O563" s="16" t="s">
        <v>33</v>
      </c>
      <c r="P563" s="16" t="s">
        <v>34</v>
      </c>
      <c r="Q563" s="16" t="s">
        <v>35</v>
      </c>
      <c r="R563" s="16" t="str">
        <f>CONCATENATE("X",H563)</f>
        <v>X0</v>
      </c>
      <c r="S563" s="16" t="s">
        <v>36</v>
      </c>
    </row>
    <row r="564" spans="1:19" ht="15.6" x14ac:dyDescent="0.25">
      <c r="A564" s="185">
        <f>IF($E$2="X",0,IF(K565&gt;2,H563,K565))</f>
        <v>0</v>
      </c>
      <c r="B564" s="25"/>
      <c r="C564" s="21" t="str">
        <f>+CONCATENATE(I564," ",G564)</f>
        <v xml:space="preserve">a) </v>
      </c>
      <c r="D564" s="22"/>
      <c r="G564" s="34" t="str">
        <f>IF(J564="FIN","",LOOKUP(I563,DATOS!A:A,DATOS!J:J))</f>
        <v/>
      </c>
      <c r="I564" s="31" t="s">
        <v>53</v>
      </c>
      <c r="J564" s="37" t="str">
        <f>IF(J558="FIN","FIN",IF(J563=J557,"","FIN"))</f>
        <v>FIN</v>
      </c>
      <c r="K564" s="16" t="s">
        <v>5</v>
      </c>
      <c r="L564" s="16">
        <f>IF(M564&gt;0,0,P564)</f>
        <v>0</v>
      </c>
      <c r="M564" s="16">
        <f>IF(P565&gt;0,1,0)</f>
        <v>0</v>
      </c>
      <c r="N564" s="16">
        <f>IF(M564=1,-1/COUNTA(Q564:Q567),0)</f>
        <v>0</v>
      </c>
      <c r="O564" s="16">
        <f>COUNTA(B564:B567)</f>
        <v>0</v>
      </c>
      <c r="P564" s="16">
        <f>COUNTIF(R564:R567,R563)</f>
        <v>0</v>
      </c>
      <c r="Q564" s="17" t="s">
        <v>0</v>
      </c>
      <c r="R564" s="16" t="str">
        <f>CONCATENATE(B564,Q564)</f>
        <v>A</v>
      </c>
      <c r="S564" s="16">
        <f>IF(P564&gt;0,P564+O564,O564*3)</f>
        <v>0</v>
      </c>
    </row>
    <row r="565" spans="1:19" ht="15.6" x14ac:dyDescent="0.25">
      <c r="A565" s="185"/>
      <c r="B565" s="25"/>
      <c r="C565" s="21" t="str">
        <f>+CONCATENATE(I565," ",G565)</f>
        <v xml:space="preserve">b) </v>
      </c>
      <c r="D565" s="22"/>
      <c r="G565" s="34" t="str">
        <f>IF(J564="FIN","",LOOKUP(I563,DATOS!A:A,DATOS!K:K))</f>
        <v/>
      </c>
      <c r="I565" s="31" t="s">
        <v>52</v>
      </c>
      <c r="K565" s="16">
        <f>S564</f>
        <v>0</v>
      </c>
      <c r="L565" s="16"/>
      <c r="M565" s="16"/>
      <c r="N565" s="16"/>
      <c r="O565" s="16"/>
      <c r="P565" s="16">
        <f>O564-P564</f>
        <v>0</v>
      </c>
      <c r="Q565" s="17" t="s">
        <v>1</v>
      </c>
      <c r="R565" s="16" t="str">
        <f>CONCATENATE(B565,Q565)</f>
        <v>B</v>
      </c>
      <c r="S565" s="16"/>
    </row>
    <row r="566" spans="1:19" ht="15.6" x14ac:dyDescent="0.25">
      <c r="A566" s="185"/>
      <c r="B566" s="25"/>
      <c r="C566" s="21" t="str">
        <f>+CONCATENATE(I566," ",G566)</f>
        <v xml:space="preserve">c) </v>
      </c>
      <c r="D566" s="22"/>
      <c r="G566" s="34" t="str">
        <f>IF(J564="FIN","",LOOKUP(I563,DATOS!A:A,DATOS!L:L))</f>
        <v/>
      </c>
      <c r="I566" s="31" t="s">
        <v>51</v>
      </c>
      <c r="K566" s="16"/>
      <c r="L566" s="16"/>
      <c r="M566" s="16"/>
      <c r="N566" s="16"/>
      <c r="O566" s="16"/>
      <c r="P566" s="16"/>
      <c r="Q566" s="17" t="s">
        <v>2</v>
      </c>
      <c r="R566" s="16" t="str">
        <f>CONCATENATE(B566,Q566)</f>
        <v>C</v>
      </c>
      <c r="S566" s="16"/>
    </row>
    <row r="567" spans="1:19" ht="15.6" x14ac:dyDescent="0.25">
      <c r="A567" s="185"/>
      <c r="B567" s="25"/>
      <c r="C567" s="21" t="str">
        <f>+CONCATENATE(I567," ",G567)</f>
        <v xml:space="preserve">d) </v>
      </c>
      <c r="D567" s="22"/>
      <c r="G567" s="34" t="str">
        <f>IF(J564="FIN","",LOOKUP(I563,DATOS!A:A,DATOS!M:M))</f>
        <v/>
      </c>
      <c r="I567" s="31" t="s">
        <v>43</v>
      </c>
      <c r="K567" s="16"/>
      <c r="L567" s="16"/>
      <c r="M567" s="16"/>
      <c r="N567" s="16"/>
      <c r="O567" s="16"/>
      <c r="P567" s="16"/>
      <c r="Q567" s="17" t="s">
        <v>3</v>
      </c>
      <c r="R567" s="16" t="str">
        <f>CONCATENATE(B567,Q567)</f>
        <v>D</v>
      </c>
      <c r="S567" s="16"/>
    </row>
    <row r="568" spans="1:19" ht="15.6" x14ac:dyDescent="0.25">
      <c r="A568" s="9"/>
      <c r="B568" s="26"/>
      <c r="C568" s="23"/>
      <c r="D568" s="24"/>
      <c r="J568" s="15"/>
    </row>
    <row r="569" spans="1:19" ht="15.6" x14ac:dyDescent="0.25">
      <c r="A569" s="9"/>
      <c r="B569" s="27"/>
      <c r="C569" s="19" t="str">
        <f>+CONCATENATE(K569,".- ",G569)</f>
        <v xml:space="preserve">95.- </v>
      </c>
      <c r="D569" s="20"/>
      <c r="E569" s="9"/>
      <c r="F569" s="9"/>
      <c r="G569" s="36" t="str">
        <f>IF(J570="FIN","",LOOKUP(I569,DATOS!A:A,DATOS!G:G))</f>
        <v/>
      </c>
      <c r="H569" s="36">
        <f>IF(J570="FIN",0,LOOKUP(I569,DATOS!A:A,DATOS!N:N))</f>
        <v>0</v>
      </c>
      <c r="I569" s="31">
        <f>+I563+1</f>
        <v>436</v>
      </c>
      <c r="J569" s="56">
        <f>IF(LOOKUP(I569,DATOS!A:A,DATOS!C:C)=0,J563,(LOOKUP(I569,DATOS!A:A,DATOS!C:C)))</f>
        <v>7</v>
      </c>
      <c r="K569" s="18">
        <f>+K563+1</f>
        <v>95</v>
      </c>
      <c r="L569" s="16" t="s">
        <v>31</v>
      </c>
      <c r="M569" s="16" t="s">
        <v>32</v>
      </c>
      <c r="N569" s="16" t="s">
        <v>37</v>
      </c>
      <c r="O569" s="16" t="s">
        <v>33</v>
      </c>
      <c r="P569" s="16" t="s">
        <v>34</v>
      </c>
      <c r="Q569" s="16" t="s">
        <v>35</v>
      </c>
      <c r="R569" s="16" t="str">
        <f>CONCATENATE("X",H569)</f>
        <v>X0</v>
      </c>
      <c r="S569" s="16" t="s">
        <v>36</v>
      </c>
    </row>
    <row r="570" spans="1:19" ht="15.6" x14ac:dyDescent="0.25">
      <c r="A570" s="185">
        <f>IF($E$2="X",0,IF(K571&gt;2,H569,K571))</f>
        <v>0</v>
      </c>
      <c r="B570" s="25"/>
      <c r="C570" s="21" t="str">
        <f>+CONCATENATE(I570," ",G570)</f>
        <v xml:space="preserve">a) </v>
      </c>
      <c r="D570" s="22"/>
      <c r="G570" s="34" t="str">
        <f>IF(J570="FIN","",LOOKUP(I569,DATOS!A:A,DATOS!J:J))</f>
        <v/>
      </c>
      <c r="I570" s="31" t="s">
        <v>53</v>
      </c>
      <c r="J570" s="37" t="str">
        <f>IF(J564="FIN","FIN",IF(J569=J563,"","FIN"))</f>
        <v>FIN</v>
      </c>
      <c r="K570" s="16" t="s">
        <v>5</v>
      </c>
      <c r="L570" s="16">
        <f>IF(M570&gt;0,0,P570)</f>
        <v>0</v>
      </c>
      <c r="M570" s="16">
        <f>IF(P571&gt;0,1,0)</f>
        <v>0</v>
      </c>
      <c r="N570" s="16">
        <f>IF(M570=1,-1/COUNTA(Q570:Q573),0)</f>
        <v>0</v>
      </c>
      <c r="O570" s="16">
        <f>COUNTA(B570:B573)</f>
        <v>0</v>
      </c>
      <c r="P570" s="16">
        <f>COUNTIF(R570:R573,R569)</f>
        <v>0</v>
      </c>
      <c r="Q570" s="17" t="s">
        <v>0</v>
      </c>
      <c r="R570" s="16" t="str">
        <f>CONCATENATE(B570,Q570)</f>
        <v>A</v>
      </c>
      <c r="S570" s="16">
        <f>IF(P570&gt;0,P570+O570,O570*3)</f>
        <v>0</v>
      </c>
    </row>
    <row r="571" spans="1:19" ht="15.6" x14ac:dyDescent="0.25">
      <c r="A571" s="185"/>
      <c r="B571" s="25"/>
      <c r="C571" s="21" t="str">
        <f>+CONCATENATE(I571," ",G571)</f>
        <v xml:space="preserve">b) </v>
      </c>
      <c r="D571" s="22"/>
      <c r="G571" s="34" t="str">
        <f>IF(J570="FIN","",LOOKUP(I569,DATOS!A:A,DATOS!K:K))</f>
        <v/>
      </c>
      <c r="I571" s="31" t="s">
        <v>52</v>
      </c>
      <c r="K571" s="16">
        <f>S570</f>
        <v>0</v>
      </c>
      <c r="L571" s="16"/>
      <c r="M571" s="16"/>
      <c r="N571" s="16"/>
      <c r="O571" s="16"/>
      <c r="P571" s="16">
        <f>O570-P570</f>
        <v>0</v>
      </c>
      <c r="Q571" s="17" t="s">
        <v>1</v>
      </c>
      <c r="R571" s="16" t="str">
        <f>CONCATENATE(B571,Q571)</f>
        <v>B</v>
      </c>
      <c r="S571" s="16"/>
    </row>
    <row r="572" spans="1:19" ht="15.6" x14ac:dyDescent="0.25">
      <c r="A572" s="185"/>
      <c r="B572" s="25"/>
      <c r="C572" s="21" t="str">
        <f>+CONCATENATE(I572," ",G572)</f>
        <v xml:space="preserve">c) </v>
      </c>
      <c r="D572" s="22"/>
      <c r="G572" s="34" t="str">
        <f>IF(J570="FIN","",LOOKUP(I569,DATOS!A:A,DATOS!L:L))</f>
        <v/>
      </c>
      <c r="I572" s="31" t="s">
        <v>51</v>
      </c>
      <c r="K572" s="16"/>
      <c r="L572" s="16"/>
      <c r="M572" s="16"/>
      <c r="N572" s="16"/>
      <c r="O572" s="16"/>
      <c r="P572" s="16"/>
      <c r="Q572" s="17" t="s">
        <v>2</v>
      </c>
      <c r="R572" s="16" t="str">
        <f>CONCATENATE(B572,Q572)</f>
        <v>C</v>
      </c>
      <c r="S572" s="16"/>
    </row>
    <row r="573" spans="1:19" ht="15.6" x14ac:dyDescent="0.25">
      <c r="A573" s="185"/>
      <c r="B573" s="25"/>
      <c r="C573" s="21" t="str">
        <f>+CONCATENATE(I573," ",G573)</f>
        <v xml:space="preserve">d) </v>
      </c>
      <c r="D573" s="22"/>
      <c r="G573" s="34" t="str">
        <f>IF(J570="FIN","",LOOKUP(I569,DATOS!A:A,DATOS!M:M))</f>
        <v/>
      </c>
      <c r="I573" s="31" t="s">
        <v>43</v>
      </c>
      <c r="K573" s="16"/>
      <c r="L573" s="16"/>
      <c r="M573" s="16"/>
      <c r="N573" s="16"/>
      <c r="O573" s="16"/>
      <c r="P573" s="16"/>
      <c r="Q573" s="17" t="s">
        <v>3</v>
      </c>
      <c r="R573" s="16" t="str">
        <f>CONCATENATE(B573,Q573)</f>
        <v>D</v>
      </c>
      <c r="S573" s="16"/>
    </row>
    <row r="574" spans="1:19" ht="15.6" x14ac:dyDescent="0.25">
      <c r="A574" s="9"/>
      <c r="B574" s="26"/>
      <c r="C574" s="23"/>
      <c r="D574" s="24"/>
      <c r="J574" s="15"/>
    </row>
    <row r="575" spans="1:19" ht="15.6" x14ac:dyDescent="0.25">
      <c r="A575" s="9"/>
      <c r="B575" s="27"/>
      <c r="C575" s="19" t="str">
        <f>+CONCATENATE(K575,".- ",G575)</f>
        <v xml:space="preserve">96.- </v>
      </c>
      <c r="D575" s="20"/>
      <c r="E575" s="9"/>
      <c r="F575" s="9"/>
      <c r="G575" s="36" t="str">
        <f>IF(J576="FIN","",LOOKUP(I575,DATOS!A:A,DATOS!G:G))</f>
        <v/>
      </c>
      <c r="H575" s="36">
        <f>IF(J576="FIN",0,LOOKUP(I575,DATOS!A:A,DATOS!N:N))</f>
        <v>0</v>
      </c>
      <c r="I575" s="31">
        <f>+I569+1</f>
        <v>437</v>
      </c>
      <c r="J575" s="56">
        <f>IF(LOOKUP(I575,DATOS!A:A,DATOS!C:C)=0,J569,(LOOKUP(I575,DATOS!A:A,DATOS!C:C)))</f>
        <v>7</v>
      </c>
      <c r="K575" s="18">
        <f>+K569+1</f>
        <v>96</v>
      </c>
      <c r="L575" s="16" t="s">
        <v>31</v>
      </c>
      <c r="M575" s="16" t="s">
        <v>32</v>
      </c>
      <c r="N575" s="16" t="s">
        <v>37</v>
      </c>
      <c r="O575" s="16" t="s">
        <v>33</v>
      </c>
      <c r="P575" s="16" t="s">
        <v>34</v>
      </c>
      <c r="Q575" s="16" t="s">
        <v>35</v>
      </c>
      <c r="R575" s="16" t="str">
        <f>CONCATENATE("X",H575)</f>
        <v>X0</v>
      </c>
      <c r="S575" s="16" t="s">
        <v>36</v>
      </c>
    </row>
    <row r="576" spans="1:19" ht="15.6" x14ac:dyDescent="0.25">
      <c r="A576" s="185">
        <f>IF($E$2="X",0,IF(K577&gt;2,H575,K577))</f>
        <v>0</v>
      </c>
      <c r="B576" s="25"/>
      <c r="C576" s="21" t="str">
        <f>+CONCATENATE(I576," ",G576)</f>
        <v xml:space="preserve">a) </v>
      </c>
      <c r="D576" s="22"/>
      <c r="G576" s="34" t="str">
        <f>IF(J576="FIN","",LOOKUP(I575,DATOS!A:A,DATOS!J:J))</f>
        <v/>
      </c>
      <c r="I576" s="31" t="s">
        <v>53</v>
      </c>
      <c r="J576" s="37" t="str">
        <f>IF(J570="FIN","FIN",IF(J575=J569,"","FIN"))</f>
        <v>FIN</v>
      </c>
      <c r="K576" s="16" t="s">
        <v>5</v>
      </c>
      <c r="L576" s="16">
        <f>IF(M576&gt;0,0,P576)</f>
        <v>0</v>
      </c>
      <c r="M576" s="16">
        <f>IF(P577&gt;0,1,0)</f>
        <v>0</v>
      </c>
      <c r="N576" s="16">
        <f>IF(M576=1,-1/COUNTA(Q576:Q579),0)</f>
        <v>0</v>
      </c>
      <c r="O576" s="16">
        <f>COUNTA(B576:B579)</f>
        <v>0</v>
      </c>
      <c r="P576" s="16">
        <f>COUNTIF(R576:R579,R575)</f>
        <v>0</v>
      </c>
      <c r="Q576" s="17" t="s">
        <v>0</v>
      </c>
      <c r="R576" s="16" t="str">
        <f>CONCATENATE(B576,Q576)</f>
        <v>A</v>
      </c>
      <c r="S576" s="16">
        <f>IF(P576&gt;0,P576+O576,O576*3)</f>
        <v>0</v>
      </c>
    </row>
    <row r="577" spans="1:19" ht="15.6" x14ac:dyDescent="0.25">
      <c r="A577" s="185"/>
      <c r="B577" s="25"/>
      <c r="C577" s="21" t="str">
        <f>+CONCATENATE(I577," ",G577)</f>
        <v xml:space="preserve">b) </v>
      </c>
      <c r="D577" s="22"/>
      <c r="G577" s="34" t="str">
        <f>IF(J576="FIN","",LOOKUP(I575,DATOS!A:A,DATOS!K:K))</f>
        <v/>
      </c>
      <c r="I577" s="31" t="s">
        <v>52</v>
      </c>
      <c r="K577" s="16">
        <f>S576</f>
        <v>0</v>
      </c>
      <c r="L577" s="16"/>
      <c r="M577" s="16"/>
      <c r="N577" s="16"/>
      <c r="O577" s="16"/>
      <c r="P577" s="16">
        <f>O576-P576</f>
        <v>0</v>
      </c>
      <c r="Q577" s="17" t="s">
        <v>1</v>
      </c>
      <c r="R577" s="16" t="str">
        <f>CONCATENATE(B577,Q577)</f>
        <v>B</v>
      </c>
      <c r="S577" s="16"/>
    </row>
    <row r="578" spans="1:19" ht="15.6" x14ac:dyDescent="0.25">
      <c r="A578" s="185"/>
      <c r="B578" s="25"/>
      <c r="C578" s="21" t="str">
        <f>+CONCATENATE(I578," ",G578)</f>
        <v xml:space="preserve">c) </v>
      </c>
      <c r="D578" s="22"/>
      <c r="G578" s="34" t="str">
        <f>IF(J576="FIN","",LOOKUP(I575,DATOS!A:A,DATOS!L:L))</f>
        <v/>
      </c>
      <c r="I578" s="31" t="s">
        <v>51</v>
      </c>
      <c r="K578" s="16"/>
      <c r="L578" s="16"/>
      <c r="M578" s="16"/>
      <c r="N578" s="16"/>
      <c r="O578" s="16"/>
      <c r="P578" s="16"/>
      <c r="Q578" s="17" t="s">
        <v>2</v>
      </c>
      <c r="R578" s="16" t="str">
        <f>CONCATENATE(B578,Q578)</f>
        <v>C</v>
      </c>
      <c r="S578" s="16"/>
    </row>
    <row r="579" spans="1:19" ht="15.6" x14ac:dyDescent="0.25">
      <c r="A579" s="185"/>
      <c r="B579" s="25"/>
      <c r="C579" s="21" t="str">
        <f>+CONCATENATE(I579," ",G579)</f>
        <v xml:space="preserve">d) </v>
      </c>
      <c r="D579" s="22"/>
      <c r="G579" s="34" t="str">
        <f>IF(J576="FIN","",LOOKUP(I575,DATOS!A:A,DATOS!M:M))</f>
        <v/>
      </c>
      <c r="I579" s="31" t="s">
        <v>43</v>
      </c>
      <c r="K579" s="16"/>
      <c r="L579" s="16"/>
      <c r="M579" s="16"/>
      <c r="N579" s="16"/>
      <c r="O579" s="16"/>
      <c r="P579" s="16"/>
      <c r="Q579" s="17" t="s">
        <v>3</v>
      </c>
      <c r="R579" s="16" t="str">
        <f>CONCATENATE(B579,Q579)</f>
        <v>D</v>
      </c>
      <c r="S579" s="16"/>
    </row>
    <row r="580" spans="1:19" ht="15.6" x14ac:dyDescent="0.25">
      <c r="A580" s="9"/>
      <c r="B580" s="26"/>
      <c r="C580" s="23"/>
      <c r="D580" s="24"/>
      <c r="J580" s="15"/>
    </row>
    <row r="581" spans="1:19" ht="15.6" x14ac:dyDescent="0.25">
      <c r="A581" s="9"/>
      <c r="B581" s="27"/>
      <c r="C581" s="19" t="str">
        <f>+CONCATENATE(K581,".- ",G581)</f>
        <v xml:space="preserve">97.- </v>
      </c>
      <c r="D581" s="20"/>
      <c r="E581" s="9"/>
      <c r="F581" s="9"/>
      <c r="G581" s="36" t="str">
        <f>IF(J582="FIN","",LOOKUP(I581,DATOS!A:A,DATOS!G:G))</f>
        <v/>
      </c>
      <c r="H581" s="36">
        <f>IF(J582="FIN",0,LOOKUP(I581,DATOS!A:A,DATOS!N:N))</f>
        <v>0</v>
      </c>
      <c r="I581" s="31">
        <f>+I575+1</f>
        <v>438</v>
      </c>
      <c r="J581" s="56">
        <f>IF(LOOKUP(I581,DATOS!A:A,DATOS!C:C)=0,J575,(LOOKUP(I581,DATOS!A:A,DATOS!C:C)))</f>
        <v>7</v>
      </c>
      <c r="K581" s="18">
        <f>+K575+1</f>
        <v>97</v>
      </c>
      <c r="L581" s="16" t="s">
        <v>31</v>
      </c>
      <c r="M581" s="16" t="s">
        <v>32</v>
      </c>
      <c r="N581" s="16" t="s">
        <v>37</v>
      </c>
      <c r="O581" s="16" t="s">
        <v>33</v>
      </c>
      <c r="P581" s="16" t="s">
        <v>34</v>
      </c>
      <c r="Q581" s="16" t="s">
        <v>35</v>
      </c>
      <c r="R581" s="16" t="str">
        <f>CONCATENATE("X",H581)</f>
        <v>X0</v>
      </c>
      <c r="S581" s="16" t="s">
        <v>36</v>
      </c>
    </row>
    <row r="582" spans="1:19" ht="15.6" x14ac:dyDescent="0.25">
      <c r="A582" s="185">
        <f>IF($E$2="X",0,IF(K583&gt;2,H581,K583))</f>
        <v>0</v>
      </c>
      <c r="B582" s="25"/>
      <c r="C582" s="21" t="str">
        <f>+CONCATENATE(I582," ",G582)</f>
        <v xml:space="preserve">a) </v>
      </c>
      <c r="D582" s="22"/>
      <c r="G582" s="34" t="str">
        <f>IF(J582="FIN","",LOOKUP(I581,DATOS!A:A,DATOS!J:J))</f>
        <v/>
      </c>
      <c r="I582" s="31" t="s">
        <v>53</v>
      </c>
      <c r="J582" s="37" t="str">
        <f>IF(J576="FIN","FIN",IF(J581=J575,"","FIN"))</f>
        <v>FIN</v>
      </c>
      <c r="K582" s="16" t="s">
        <v>5</v>
      </c>
      <c r="L582" s="16">
        <f>IF(M582&gt;0,0,P582)</f>
        <v>0</v>
      </c>
      <c r="M582" s="16">
        <f>IF(P583&gt;0,1,0)</f>
        <v>0</v>
      </c>
      <c r="N582" s="16">
        <f>IF(M582=1,-1/COUNTA(Q582:Q585),0)</f>
        <v>0</v>
      </c>
      <c r="O582" s="16">
        <f>COUNTA(B582:B585)</f>
        <v>0</v>
      </c>
      <c r="P582" s="16">
        <f>COUNTIF(R582:R585,R581)</f>
        <v>0</v>
      </c>
      <c r="Q582" s="17" t="s">
        <v>0</v>
      </c>
      <c r="R582" s="16" t="str">
        <f>CONCATENATE(B582,Q582)</f>
        <v>A</v>
      </c>
      <c r="S582" s="16">
        <f>IF(P582&gt;0,P582+O582,O582*3)</f>
        <v>0</v>
      </c>
    </row>
    <row r="583" spans="1:19" ht="15.6" x14ac:dyDescent="0.25">
      <c r="A583" s="185"/>
      <c r="B583" s="25"/>
      <c r="C583" s="21" t="str">
        <f>+CONCATENATE(I583," ",G583)</f>
        <v xml:space="preserve">b) </v>
      </c>
      <c r="D583" s="22"/>
      <c r="G583" s="34" t="str">
        <f>IF(J582="FIN","",LOOKUP(I581,DATOS!A:A,DATOS!K:K))</f>
        <v/>
      </c>
      <c r="I583" s="31" t="s">
        <v>52</v>
      </c>
      <c r="K583" s="16">
        <f>S582</f>
        <v>0</v>
      </c>
      <c r="L583" s="16"/>
      <c r="M583" s="16"/>
      <c r="N583" s="16"/>
      <c r="O583" s="16"/>
      <c r="P583" s="16">
        <f>O582-P582</f>
        <v>0</v>
      </c>
      <c r="Q583" s="17" t="s">
        <v>1</v>
      </c>
      <c r="R583" s="16" t="str">
        <f>CONCATENATE(B583,Q583)</f>
        <v>B</v>
      </c>
      <c r="S583" s="16"/>
    </row>
    <row r="584" spans="1:19" ht="15.6" x14ac:dyDescent="0.25">
      <c r="A584" s="185"/>
      <c r="B584" s="25"/>
      <c r="C584" s="21" t="str">
        <f>+CONCATENATE(I584," ",G584)</f>
        <v xml:space="preserve">c) </v>
      </c>
      <c r="D584" s="22"/>
      <c r="G584" s="34" t="str">
        <f>IF(J582="FIN","",LOOKUP(I581,DATOS!A:A,DATOS!L:L))</f>
        <v/>
      </c>
      <c r="I584" s="31" t="s">
        <v>51</v>
      </c>
      <c r="K584" s="16"/>
      <c r="L584" s="16"/>
      <c r="M584" s="16"/>
      <c r="N584" s="16"/>
      <c r="O584" s="16"/>
      <c r="P584" s="16"/>
      <c r="Q584" s="17" t="s">
        <v>2</v>
      </c>
      <c r="R584" s="16" t="str">
        <f>CONCATENATE(B584,Q584)</f>
        <v>C</v>
      </c>
      <c r="S584" s="16"/>
    </row>
    <row r="585" spans="1:19" ht="15.6" x14ac:dyDescent="0.25">
      <c r="A585" s="185"/>
      <c r="B585" s="25"/>
      <c r="C585" s="21" t="str">
        <f>+CONCATENATE(I585," ",G585)</f>
        <v xml:space="preserve">d) </v>
      </c>
      <c r="D585" s="22"/>
      <c r="G585" s="34" t="str">
        <f>IF(J582="FIN","",LOOKUP(I581,DATOS!A:A,DATOS!M:M))</f>
        <v/>
      </c>
      <c r="I585" s="31" t="s">
        <v>43</v>
      </c>
      <c r="K585" s="16"/>
      <c r="L585" s="16"/>
      <c r="M585" s="16"/>
      <c r="N585" s="16"/>
      <c r="O585" s="16"/>
      <c r="P585" s="16"/>
      <c r="Q585" s="17" t="s">
        <v>3</v>
      </c>
      <c r="R585" s="16" t="str">
        <f>CONCATENATE(B585,Q585)</f>
        <v>D</v>
      </c>
      <c r="S585" s="16"/>
    </row>
    <row r="586" spans="1:19" ht="15.6" x14ac:dyDescent="0.25">
      <c r="A586" s="9"/>
      <c r="B586" s="26"/>
      <c r="C586" s="23"/>
      <c r="D586" s="24"/>
      <c r="J586" s="15"/>
    </row>
    <row r="587" spans="1:19" ht="15.6" x14ac:dyDescent="0.25">
      <c r="A587" s="9"/>
      <c r="B587" s="27"/>
      <c r="C587" s="19" t="str">
        <f>+CONCATENATE(K587,".- ",G587)</f>
        <v xml:space="preserve">98.- </v>
      </c>
      <c r="D587" s="20"/>
      <c r="E587" s="9"/>
      <c r="F587" s="9"/>
      <c r="G587" s="36" t="str">
        <f>IF(J588="FIN","",LOOKUP(I587,DATOS!A:A,DATOS!G:G))</f>
        <v/>
      </c>
      <c r="H587" s="36">
        <f>IF(J588="FIN",0,LOOKUP(I587,DATOS!A:A,DATOS!N:N))</f>
        <v>0</v>
      </c>
      <c r="I587" s="31">
        <f>+I581+1</f>
        <v>439</v>
      </c>
      <c r="J587" s="56">
        <f>IF(LOOKUP(I587,DATOS!A:A,DATOS!C:C)=0,J581,(LOOKUP(I587,DATOS!A:A,DATOS!C:C)))</f>
        <v>7</v>
      </c>
      <c r="K587" s="18">
        <f>+K581+1</f>
        <v>98</v>
      </c>
      <c r="L587" s="16" t="s">
        <v>31</v>
      </c>
      <c r="M587" s="16" t="s">
        <v>32</v>
      </c>
      <c r="N587" s="16" t="s">
        <v>37</v>
      </c>
      <c r="O587" s="16" t="s">
        <v>33</v>
      </c>
      <c r="P587" s="16" t="s">
        <v>34</v>
      </c>
      <c r="Q587" s="16" t="s">
        <v>35</v>
      </c>
      <c r="R587" s="16" t="str">
        <f>CONCATENATE("X",H587)</f>
        <v>X0</v>
      </c>
      <c r="S587" s="16" t="s">
        <v>36</v>
      </c>
    </row>
    <row r="588" spans="1:19" ht="15.6" x14ac:dyDescent="0.25">
      <c r="A588" s="185">
        <f>IF($E$2="X",0,IF(K589&gt;2,H587,K589))</f>
        <v>0</v>
      </c>
      <c r="B588" s="25"/>
      <c r="C588" s="21" t="str">
        <f>+CONCATENATE(I588," ",G588)</f>
        <v xml:space="preserve">a) </v>
      </c>
      <c r="D588" s="22"/>
      <c r="G588" s="34" t="str">
        <f>IF(J588="FIN","",LOOKUP(I587,DATOS!A:A,DATOS!J:J))</f>
        <v/>
      </c>
      <c r="I588" s="31" t="s">
        <v>53</v>
      </c>
      <c r="J588" s="37" t="str">
        <f>IF(J582="FIN","FIN",IF(J587=J581,"","FIN"))</f>
        <v>FIN</v>
      </c>
      <c r="K588" s="16" t="s">
        <v>5</v>
      </c>
      <c r="L588" s="16">
        <f>IF(M588&gt;0,0,P588)</f>
        <v>0</v>
      </c>
      <c r="M588" s="16">
        <f>IF(P589&gt;0,1,0)</f>
        <v>0</v>
      </c>
      <c r="N588" s="16">
        <f>IF(M588=1,-1/COUNTA(Q588:Q591),0)</f>
        <v>0</v>
      </c>
      <c r="O588" s="16">
        <f>COUNTA(B588:B591)</f>
        <v>0</v>
      </c>
      <c r="P588" s="16">
        <f>COUNTIF(R588:R591,R587)</f>
        <v>0</v>
      </c>
      <c r="Q588" s="17" t="s">
        <v>0</v>
      </c>
      <c r="R588" s="16" t="str">
        <f>CONCATENATE(B588,Q588)</f>
        <v>A</v>
      </c>
      <c r="S588" s="16">
        <f>IF(P588&gt;0,P588+O588,O588*3)</f>
        <v>0</v>
      </c>
    </row>
    <row r="589" spans="1:19" ht="15.6" x14ac:dyDescent="0.25">
      <c r="A589" s="185"/>
      <c r="B589" s="25"/>
      <c r="C589" s="21" t="str">
        <f>+CONCATENATE(I589," ",G589)</f>
        <v xml:space="preserve">b) </v>
      </c>
      <c r="D589" s="22"/>
      <c r="G589" s="34" t="str">
        <f>IF(J588="FIN","",LOOKUP(I587,DATOS!A:A,DATOS!K:K))</f>
        <v/>
      </c>
      <c r="I589" s="31" t="s">
        <v>52</v>
      </c>
      <c r="K589" s="16">
        <f>S588</f>
        <v>0</v>
      </c>
      <c r="L589" s="16"/>
      <c r="M589" s="16"/>
      <c r="N589" s="16"/>
      <c r="O589" s="16"/>
      <c r="P589" s="16">
        <f>O588-P588</f>
        <v>0</v>
      </c>
      <c r="Q589" s="17" t="s">
        <v>1</v>
      </c>
      <c r="R589" s="16" t="str">
        <f>CONCATENATE(B589,Q589)</f>
        <v>B</v>
      </c>
      <c r="S589" s="16"/>
    </row>
    <row r="590" spans="1:19" ht="15.6" x14ac:dyDescent="0.25">
      <c r="A590" s="185"/>
      <c r="B590" s="25"/>
      <c r="C590" s="21" t="str">
        <f>+CONCATENATE(I590," ",G590)</f>
        <v xml:space="preserve">c) </v>
      </c>
      <c r="D590" s="22"/>
      <c r="G590" s="34" t="str">
        <f>IF(J588="FIN","",LOOKUP(I587,DATOS!A:A,DATOS!L:L))</f>
        <v/>
      </c>
      <c r="I590" s="31" t="s">
        <v>51</v>
      </c>
      <c r="K590" s="16"/>
      <c r="L590" s="16"/>
      <c r="M590" s="16"/>
      <c r="N590" s="16"/>
      <c r="O590" s="16"/>
      <c r="P590" s="16"/>
      <c r="Q590" s="17" t="s">
        <v>2</v>
      </c>
      <c r="R590" s="16" t="str">
        <f>CONCATENATE(B590,Q590)</f>
        <v>C</v>
      </c>
      <c r="S590" s="16"/>
    </row>
    <row r="591" spans="1:19" ht="15.6" x14ac:dyDescent="0.25">
      <c r="A591" s="185"/>
      <c r="B591" s="25"/>
      <c r="C591" s="21" t="str">
        <f>+CONCATENATE(I591," ",G591)</f>
        <v xml:space="preserve">d) </v>
      </c>
      <c r="D591" s="22"/>
      <c r="G591" s="34" t="str">
        <f>IF(J588="FIN","",LOOKUP(I587,DATOS!A:A,DATOS!M:M))</f>
        <v/>
      </c>
      <c r="I591" s="31" t="s">
        <v>43</v>
      </c>
      <c r="K591" s="16"/>
      <c r="L591" s="16"/>
      <c r="M591" s="16"/>
      <c r="N591" s="16"/>
      <c r="O591" s="16"/>
      <c r="P591" s="16"/>
      <c r="Q591" s="17" t="s">
        <v>3</v>
      </c>
      <c r="R591" s="16" t="str">
        <f>CONCATENATE(B591,Q591)</f>
        <v>D</v>
      </c>
      <c r="S591" s="16"/>
    </row>
    <row r="592" spans="1:19" ht="15.6" x14ac:dyDescent="0.25">
      <c r="A592" s="9"/>
      <c r="B592" s="26"/>
      <c r="C592" s="23"/>
      <c r="D592" s="24"/>
      <c r="J592" s="15"/>
    </row>
    <row r="593" spans="1:19" ht="15.6" x14ac:dyDescent="0.25">
      <c r="A593" s="9"/>
      <c r="B593" s="27"/>
      <c r="C593" s="19" t="str">
        <f>+CONCATENATE(K593,".- ",G593)</f>
        <v xml:space="preserve">99.- </v>
      </c>
      <c r="D593" s="20"/>
      <c r="E593" s="9"/>
      <c r="F593" s="9"/>
      <c r="G593" s="36" t="str">
        <f>IF(J594="FIN","",LOOKUP(I593,DATOS!A:A,DATOS!G:G))</f>
        <v/>
      </c>
      <c r="H593" s="36">
        <f>IF(J594="FIN",0,LOOKUP(I593,DATOS!A:A,DATOS!N:N))</f>
        <v>0</v>
      </c>
      <c r="I593" s="31">
        <f>+I587+1</f>
        <v>440</v>
      </c>
      <c r="J593" s="56">
        <f>IF(LOOKUP(I593,DATOS!A:A,DATOS!C:C)=0,J587,(LOOKUP(I593,DATOS!A:A,DATOS!C:C)))</f>
        <v>7</v>
      </c>
      <c r="K593" s="18">
        <f>+K587+1</f>
        <v>99</v>
      </c>
      <c r="L593" s="16" t="s">
        <v>31</v>
      </c>
      <c r="M593" s="16" t="s">
        <v>32</v>
      </c>
      <c r="N593" s="16" t="s">
        <v>37</v>
      </c>
      <c r="O593" s="16" t="s">
        <v>33</v>
      </c>
      <c r="P593" s="16" t="s">
        <v>34</v>
      </c>
      <c r="Q593" s="16" t="s">
        <v>35</v>
      </c>
      <c r="R593" s="16" t="str">
        <f>CONCATENATE("X",H593)</f>
        <v>X0</v>
      </c>
      <c r="S593" s="16" t="s">
        <v>36</v>
      </c>
    </row>
    <row r="594" spans="1:19" ht="15.6" x14ac:dyDescent="0.25">
      <c r="A594" s="185">
        <f>IF($E$2="X",0,IF(K595&gt;2,H593,K595))</f>
        <v>0</v>
      </c>
      <c r="B594" s="25"/>
      <c r="C594" s="21" t="str">
        <f>+CONCATENATE(I594," ",G594)</f>
        <v xml:space="preserve">a) </v>
      </c>
      <c r="D594" s="22"/>
      <c r="G594" s="34" t="str">
        <f>IF(J594="FIN","",LOOKUP(I593,DATOS!A:A,DATOS!J:J))</f>
        <v/>
      </c>
      <c r="I594" s="31" t="s">
        <v>53</v>
      </c>
      <c r="J594" s="37" t="str">
        <f>IF(J588="FIN","FIN",IF(J593=J587,"","FIN"))</f>
        <v>FIN</v>
      </c>
      <c r="K594" s="16" t="s">
        <v>5</v>
      </c>
      <c r="L594" s="16">
        <f>IF(M594&gt;0,0,P594)</f>
        <v>0</v>
      </c>
      <c r="M594" s="16">
        <f>IF(P595&gt;0,1,0)</f>
        <v>0</v>
      </c>
      <c r="N594" s="16">
        <f>IF(M594=1,-1/COUNTA(Q594:Q597),0)</f>
        <v>0</v>
      </c>
      <c r="O594" s="16">
        <f>COUNTA(B594:B597)</f>
        <v>0</v>
      </c>
      <c r="P594" s="16">
        <f>COUNTIF(R594:R597,R593)</f>
        <v>0</v>
      </c>
      <c r="Q594" s="17" t="s">
        <v>0</v>
      </c>
      <c r="R594" s="16" t="str">
        <f>CONCATENATE(B594,Q594)</f>
        <v>A</v>
      </c>
      <c r="S594" s="16">
        <f>IF(P594&gt;0,P594+O594,O594*3)</f>
        <v>0</v>
      </c>
    </row>
    <row r="595" spans="1:19" ht="15.6" x14ac:dyDescent="0.25">
      <c r="A595" s="185"/>
      <c r="B595" s="25"/>
      <c r="C595" s="21" t="str">
        <f>+CONCATENATE(I595," ",G595)</f>
        <v xml:space="preserve">b) </v>
      </c>
      <c r="D595" s="22"/>
      <c r="G595" s="34" t="str">
        <f>IF(J594="FIN","",LOOKUP(I593,DATOS!A:A,DATOS!K:K))</f>
        <v/>
      </c>
      <c r="I595" s="31" t="s">
        <v>52</v>
      </c>
      <c r="K595" s="16">
        <f>S594</f>
        <v>0</v>
      </c>
      <c r="L595" s="16"/>
      <c r="M595" s="16"/>
      <c r="N595" s="16"/>
      <c r="O595" s="16"/>
      <c r="P595" s="16">
        <f>O594-P594</f>
        <v>0</v>
      </c>
      <c r="Q595" s="17" t="s">
        <v>1</v>
      </c>
      <c r="R595" s="16" t="str">
        <f>CONCATENATE(B595,Q595)</f>
        <v>B</v>
      </c>
      <c r="S595" s="16"/>
    </row>
    <row r="596" spans="1:19" ht="15.6" x14ac:dyDescent="0.25">
      <c r="A596" s="185"/>
      <c r="B596" s="25"/>
      <c r="C596" s="21" t="str">
        <f>+CONCATENATE(I596," ",G596)</f>
        <v xml:space="preserve">c) </v>
      </c>
      <c r="D596" s="22"/>
      <c r="G596" s="34" t="str">
        <f>IF(J594="FIN","",LOOKUP(I593,DATOS!A:A,DATOS!L:L))</f>
        <v/>
      </c>
      <c r="I596" s="31" t="s">
        <v>51</v>
      </c>
      <c r="K596" s="16"/>
      <c r="L596" s="16"/>
      <c r="M596" s="16"/>
      <c r="N596" s="16"/>
      <c r="O596" s="16"/>
      <c r="P596" s="16"/>
      <c r="Q596" s="17" t="s">
        <v>2</v>
      </c>
      <c r="R596" s="16" t="str">
        <f>CONCATENATE(B596,Q596)</f>
        <v>C</v>
      </c>
      <c r="S596" s="16"/>
    </row>
    <row r="597" spans="1:19" ht="15.6" x14ac:dyDescent="0.25">
      <c r="A597" s="185"/>
      <c r="B597" s="25"/>
      <c r="C597" s="21" t="str">
        <f>+CONCATENATE(I597," ",G597)</f>
        <v xml:space="preserve">d) </v>
      </c>
      <c r="D597" s="22"/>
      <c r="G597" s="34" t="str">
        <f>IF(J594="FIN","",LOOKUP(I593,DATOS!A:A,DATOS!M:M))</f>
        <v/>
      </c>
      <c r="I597" s="31" t="s">
        <v>43</v>
      </c>
      <c r="K597" s="16"/>
      <c r="L597" s="16"/>
      <c r="M597" s="16"/>
      <c r="N597" s="16"/>
      <c r="O597" s="16"/>
      <c r="P597" s="16"/>
      <c r="Q597" s="17" t="s">
        <v>3</v>
      </c>
      <c r="R597" s="16" t="str">
        <f>CONCATENATE(B597,Q597)</f>
        <v>D</v>
      </c>
      <c r="S597" s="16"/>
    </row>
    <row r="598" spans="1:19" ht="15.6" x14ac:dyDescent="0.25">
      <c r="A598" s="9"/>
      <c r="B598" s="26"/>
      <c r="C598" s="23"/>
      <c r="D598" s="24"/>
      <c r="J598" s="15"/>
    </row>
    <row r="599" spans="1:19" ht="15.6" x14ac:dyDescent="0.25">
      <c r="A599" s="9"/>
      <c r="B599" s="27"/>
      <c r="C599" s="19" t="str">
        <f>+CONCATENATE(K599,".- ",G599)</f>
        <v xml:space="preserve">100.- </v>
      </c>
      <c r="D599" s="20"/>
      <c r="E599" s="9"/>
      <c r="F599" s="9"/>
      <c r="G599" s="36" t="str">
        <f>IF(J600="FIN","",LOOKUP(I599,DATOS!A:A,DATOS!G:G))</f>
        <v/>
      </c>
      <c r="H599" s="36">
        <f>IF(J600="FIN",0,LOOKUP(I599,DATOS!A:A,DATOS!N:N))</f>
        <v>0</v>
      </c>
      <c r="I599" s="31">
        <f>+I593+1</f>
        <v>441</v>
      </c>
      <c r="J599" s="56">
        <f>IF(LOOKUP(I599,DATOS!A:A,DATOS!C:C)=0,J593,(LOOKUP(I599,DATOS!A:A,DATOS!C:C)))</f>
        <v>7</v>
      </c>
      <c r="K599" s="18">
        <f>+K593+1</f>
        <v>100</v>
      </c>
      <c r="L599" s="16" t="s">
        <v>31</v>
      </c>
      <c r="M599" s="16" t="s">
        <v>32</v>
      </c>
      <c r="N599" s="16" t="s">
        <v>37</v>
      </c>
      <c r="O599" s="16" t="s">
        <v>33</v>
      </c>
      <c r="P599" s="16" t="s">
        <v>34</v>
      </c>
      <c r="Q599" s="16" t="s">
        <v>35</v>
      </c>
      <c r="R599" s="16" t="str">
        <f>CONCATENATE("X",H599)</f>
        <v>X0</v>
      </c>
      <c r="S599" s="16" t="s">
        <v>36</v>
      </c>
    </row>
    <row r="600" spans="1:19" ht="15.6" x14ac:dyDescent="0.25">
      <c r="A600" s="185">
        <f>IF($E$2="X",0,IF(K601&gt;2,H599,K601))</f>
        <v>0</v>
      </c>
      <c r="B600" s="25"/>
      <c r="C600" s="21" t="str">
        <f>+CONCATENATE(I600," ",G600)</f>
        <v xml:space="preserve">a) </v>
      </c>
      <c r="D600" s="22"/>
      <c r="G600" s="34" t="str">
        <f>IF(J600="FIN","",LOOKUP(I599,DATOS!A:A,DATOS!J:J))</f>
        <v/>
      </c>
      <c r="I600" s="31" t="s">
        <v>53</v>
      </c>
      <c r="J600" s="37" t="str">
        <f>IF(J594="FIN","FIN",IF(J599=J593,"","FIN"))</f>
        <v>FIN</v>
      </c>
      <c r="K600" s="16" t="s">
        <v>5</v>
      </c>
      <c r="L600" s="16">
        <f>IF(M600&gt;0,0,P600)</f>
        <v>0</v>
      </c>
      <c r="M600" s="16">
        <f>IF(P601&gt;0,1,0)</f>
        <v>0</v>
      </c>
      <c r="N600" s="16">
        <f>IF(M600=1,-1/COUNTA(Q600:Q603),0)</f>
        <v>0</v>
      </c>
      <c r="O600" s="16">
        <f>COUNTA(B600:B603)</f>
        <v>0</v>
      </c>
      <c r="P600" s="16">
        <f>COUNTIF(R600:R603,R599)</f>
        <v>0</v>
      </c>
      <c r="Q600" s="17" t="s">
        <v>0</v>
      </c>
      <c r="R600" s="16" t="str">
        <f>CONCATENATE(B600,Q600)</f>
        <v>A</v>
      </c>
      <c r="S600" s="16">
        <f>IF(P600&gt;0,P600+O600,O600*3)</f>
        <v>0</v>
      </c>
    </row>
    <row r="601" spans="1:19" ht="15.6" x14ac:dyDescent="0.25">
      <c r="A601" s="185"/>
      <c r="B601" s="25"/>
      <c r="C601" s="21" t="str">
        <f>+CONCATENATE(I601," ",G601)</f>
        <v xml:space="preserve">b) </v>
      </c>
      <c r="D601" s="22"/>
      <c r="G601" s="34" t="str">
        <f>IF(J600="FIN","",LOOKUP(I599,DATOS!A:A,DATOS!K:K))</f>
        <v/>
      </c>
      <c r="I601" s="31" t="s">
        <v>52</v>
      </c>
      <c r="K601" s="16">
        <f>S600</f>
        <v>0</v>
      </c>
      <c r="L601" s="16"/>
      <c r="M601" s="16"/>
      <c r="N601" s="16"/>
      <c r="O601" s="16"/>
      <c r="P601" s="16">
        <f>O600-P600</f>
        <v>0</v>
      </c>
      <c r="Q601" s="17" t="s">
        <v>1</v>
      </c>
      <c r="R601" s="16" t="str">
        <f>CONCATENATE(B601,Q601)</f>
        <v>B</v>
      </c>
      <c r="S601" s="16"/>
    </row>
    <row r="602" spans="1:19" ht="15.6" x14ac:dyDescent="0.25">
      <c r="A602" s="185"/>
      <c r="B602" s="25"/>
      <c r="C602" s="21" t="str">
        <f>+CONCATENATE(I602," ",G602)</f>
        <v xml:space="preserve">c) </v>
      </c>
      <c r="D602" s="22"/>
      <c r="G602" s="34" t="str">
        <f>IF(J600="FIN","",LOOKUP(I599,DATOS!A:A,DATOS!L:L))</f>
        <v/>
      </c>
      <c r="I602" s="31" t="s">
        <v>51</v>
      </c>
      <c r="K602" s="16"/>
      <c r="L602" s="16"/>
      <c r="M602" s="16"/>
      <c r="N602" s="16"/>
      <c r="O602" s="16"/>
      <c r="P602" s="16"/>
      <c r="Q602" s="17" t="s">
        <v>2</v>
      </c>
      <c r="R602" s="16" t="str">
        <f>CONCATENATE(B602,Q602)</f>
        <v>C</v>
      </c>
      <c r="S602" s="16"/>
    </row>
    <row r="603" spans="1:19" ht="15.6" x14ac:dyDescent="0.25">
      <c r="A603" s="185"/>
      <c r="B603" s="25"/>
      <c r="C603" s="21" t="str">
        <f>+CONCATENATE(I603," ",G603)</f>
        <v xml:space="preserve">d) </v>
      </c>
      <c r="D603" s="22"/>
      <c r="G603" s="34" t="str">
        <f>IF(J600="FIN","",LOOKUP(I599,DATOS!A:A,DATOS!M:M))</f>
        <v/>
      </c>
      <c r="I603" s="31" t="s">
        <v>43</v>
      </c>
      <c r="K603" s="16"/>
      <c r="L603" s="16"/>
      <c r="M603" s="16"/>
      <c r="N603" s="16"/>
      <c r="O603" s="16"/>
      <c r="P603" s="16"/>
      <c r="Q603" s="17" t="s">
        <v>3</v>
      </c>
      <c r="R603" s="16" t="str">
        <f>CONCATENATE(B603,Q603)</f>
        <v>D</v>
      </c>
      <c r="S603" s="16"/>
    </row>
    <row r="604" spans="1:19" ht="15.6" x14ac:dyDescent="0.25">
      <c r="A604" s="9"/>
      <c r="B604" s="51"/>
      <c r="C604" s="23"/>
      <c r="D604" s="24"/>
      <c r="J604" s="15"/>
    </row>
    <row r="605" spans="1:19" ht="15" hidden="1" customHeight="1" x14ac:dyDescent="0.25"/>
    <row r="606" spans="1:19" ht="15" hidden="1" customHeight="1" x14ac:dyDescent="0.25"/>
    <row r="607" spans="1:19" ht="15" hidden="1" customHeight="1" x14ac:dyDescent="0.25"/>
    <row r="608" spans="1:19" ht="15" hidden="1" customHeight="1" x14ac:dyDescent="0.25"/>
    <row r="609" ht="15" hidden="1" customHeight="1" x14ac:dyDescent="0.25"/>
    <row r="610" ht="15.6" hidden="1" x14ac:dyDescent="0.25"/>
    <row r="611" ht="15.6" hidden="1" x14ac:dyDescent="0.25"/>
    <row r="612" ht="15.6" hidden="1" x14ac:dyDescent="0.25"/>
    <row r="613" ht="15.6" hidden="1" x14ac:dyDescent="0.25"/>
    <row r="614" ht="15.6" hidden="1" x14ac:dyDescent="0.25"/>
    <row r="615" ht="15.6" hidden="1" x14ac:dyDescent="0.25"/>
    <row r="616" ht="15.6" hidden="1" x14ac:dyDescent="0.25"/>
    <row r="617" ht="15.6" hidden="1" x14ac:dyDescent="0.25"/>
    <row r="618" ht="15.6" hidden="1" x14ac:dyDescent="0.25"/>
    <row r="619" ht="15.6" hidden="1" x14ac:dyDescent="0.25"/>
    <row r="620" ht="15.6" hidden="1" x14ac:dyDescent="0.25"/>
    <row r="621" ht="15.6" hidden="1" x14ac:dyDescent="0.25"/>
    <row r="622" ht="15.6" hidden="1" x14ac:dyDescent="0.25"/>
    <row r="623" ht="15.6" hidden="1" x14ac:dyDescent="0.25"/>
    <row r="624" ht="15.6" hidden="1" x14ac:dyDescent="0.25"/>
    <row r="625" ht="15.6" hidden="1" x14ac:dyDescent="0.25"/>
    <row r="626" ht="15.6" hidden="1" x14ac:dyDescent="0.25"/>
    <row r="627" ht="15.6" hidden="1" x14ac:dyDescent="0.25"/>
    <row r="628" ht="15.6" hidden="1" x14ac:dyDescent="0.25"/>
    <row r="629" ht="15.6" hidden="1" x14ac:dyDescent="0.25"/>
    <row r="630" ht="15.6" hidden="1" x14ac:dyDescent="0.25"/>
    <row r="631" ht="15.6" hidden="1" x14ac:dyDescent="0.25"/>
    <row r="632" ht="15.6" hidden="1" x14ac:dyDescent="0.25"/>
    <row r="633" ht="15.6" hidden="1" x14ac:dyDescent="0.25"/>
    <row r="634" ht="15.6" hidden="1" x14ac:dyDescent="0.25"/>
    <row r="635" ht="15.6" hidden="1" x14ac:dyDescent="0.25"/>
    <row r="636" ht="15.6" hidden="1" x14ac:dyDescent="0.25"/>
    <row r="637" ht="15.6" hidden="1" x14ac:dyDescent="0.25"/>
    <row r="638" ht="15.6" hidden="1" x14ac:dyDescent="0.25"/>
    <row r="639" ht="15.6" hidden="1" x14ac:dyDescent="0.25"/>
    <row r="640" ht="15.6" hidden="1" x14ac:dyDescent="0.25"/>
    <row r="641" ht="15.6" hidden="1" x14ac:dyDescent="0.25"/>
    <row r="642" ht="15.6" hidden="1" x14ac:dyDescent="0.25"/>
    <row r="643" ht="15.6" hidden="1" x14ac:dyDescent="0.25"/>
    <row r="644" ht="15.6" hidden="1" x14ac:dyDescent="0.25"/>
    <row r="645" ht="15.6" hidden="1" x14ac:dyDescent="0.25"/>
    <row r="646" ht="15.6" hidden="1" x14ac:dyDescent="0.25"/>
    <row r="647" ht="15.6" hidden="1" x14ac:dyDescent="0.25"/>
    <row r="648" ht="15.6" hidden="1" x14ac:dyDescent="0.25"/>
    <row r="649" ht="15.6" hidden="1" x14ac:dyDescent="0.25"/>
    <row r="650" ht="15.6" hidden="1" x14ac:dyDescent="0.25"/>
    <row r="651" ht="15.6" hidden="1" x14ac:dyDescent="0.25"/>
    <row r="652" ht="15.6" hidden="1" x14ac:dyDescent="0.25"/>
    <row r="653" ht="15.6" hidden="1" x14ac:dyDescent="0.25"/>
    <row r="654" ht="15.6" hidden="1" x14ac:dyDescent="0.25"/>
    <row r="655" ht="15.6" hidden="1" x14ac:dyDescent="0.25"/>
    <row r="656" ht="15.6" hidden="1" x14ac:dyDescent="0.25"/>
    <row r="657" ht="15.6" hidden="1" x14ac:dyDescent="0.25"/>
    <row r="658" ht="15.6" hidden="1" x14ac:dyDescent="0.25"/>
    <row r="659" ht="15.6" hidden="1" x14ac:dyDescent="0.25"/>
    <row r="660" ht="15.6" hidden="1" x14ac:dyDescent="0.25"/>
    <row r="661" ht="15.6" hidden="1" x14ac:dyDescent="0.25"/>
    <row r="662" ht="15.6" hidden="1" x14ac:dyDescent="0.25"/>
    <row r="663" ht="15.6" hidden="1" x14ac:dyDescent="0.25"/>
    <row r="664" ht="15.6" hidden="1" x14ac:dyDescent="0.25"/>
    <row r="665" ht="15.6" hidden="1" x14ac:dyDescent="0.25"/>
    <row r="666" ht="15.6" hidden="1" x14ac:dyDescent="0.25"/>
    <row r="667" ht="15.6" hidden="1" x14ac:dyDescent="0.25"/>
    <row r="668" ht="15.6" hidden="1" x14ac:dyDescent="0.25"/>
    <row r="669" ht="15.6" hidden="1" x14ac:dyDescent="0.25"/>
    <row r="670" ht="15.6" hidden="1" x14ac:dyDescent="0.25"/>
    <row r="671" ht="15.6" hidden="1" x14ac:dyDescent="0.25"/>
    <row r="672" ht="15.6" hidden="1" x14ac:dyDescent="0.25"/>
    <row r="673" ht="15.6" hidden="1" x14ac:dyDescent="0.25"/>
    <row r="674" ht="15.6" hidden="1" x14ac:dyDescent="0.25"/>
    <row r="675" ht="15.6" hidden="1" x14ac:dyDescent="0.25"/>
    <row r="676" ht="15.6" hidden="1" x14ac:dyDescent="0.25"/>
    <row r="677" ht="15.6" hidden="1" x14ac:dyDescent="0.25"/>
    <row r="678" ht="15.6" hidden="1" x14ac:dyDescent="0.25"/>
    <row r="679" ht="15.6" hidden="1" x14ac:dyDescent="0.25"/>
    <row r="680" ht="15.6" hidden="1" x14ac:dyDescent="0.25"/>
    <row r="681" ht="15.6" hidden="1" x14ac:dyDescent="0.25"/>
    <row r="682" ht="15.6" hidden="1" x14ac:dyDescent="0.25"/>
    <row r="683" ht="15.6" hidden="1" x14ac:dyDescent="0.25"/>
    <row r="684" ht="15.6" hidden="1" x14ac:dyDescent="0.25"/>
    <row r="685" ht="15.6" hidden="1" x14ac:dyDescent="0.25"/>
    <row r="686" ht="15.6" hidden="1" x14ac:dyDescent="0.25"/>
    <row r="687" ht="15.6" hidden="1" x14ac:dyDescent="0.25"/>
    <row r="688" ht="15.6" hidden="1" x14ac:dyDescent="0.25"/>
    <row r="689" ht="15.6" hidden="1" x14ac:dyDescent="0.25"/>
    <row r="690" ht="15.6" hidden="1" x14ac:dyDescent="0.25"/>
    <row r="691" ht="15.6" hidden="1" x14ac:dyDescent="0.25"/>
    <row r="692" ht="15.6" hidden="1" x14ac:dyDescent="0.25"/>
    <row r="693" ht="15.6" hidden="1" x14ac:dyDescent="0.25"/>
    <row r="694" ht="15.6" hidden="1" x14ac:dyDescent="0.25"/>
    <row r="695" ht="15.6" hidden="1" x14ac:dyDescent="0.25"/>
    <row r="696" ht="15.6" hidden="1" x14ac:dyDescent="0.25"/>
    <row r="697" ht="15.6" hidden="1" x14ac:dyDescent="0.25"/>
    <row r="698" ht="15.6" hidden="1" x14ac:dyDescent="0.25"/>
    <row r="699" ht="15.6" hidden="1" x14ac:dyDescent="0.25"/>
    <row r="700" ht="15.6" hidden="1" x14ac:dyDescent="0.25"/>
    <row r="701" ht="15.6" hidden="1" x14ac:dyDescent="0.25"/>
    <row r="702" ht="15.6" hidden="1" x14ac:dyDescent="0.25"/>
    <row r="703" ht="15.6" hidden="1" x14ac:dyDescent="0.25"/>
    <row r="704" ht="15.6" hidden="1" x14ac:dyDescent="0.25"/>
    <row r="705" ht="15.6" hidden="1" x14ac:dyDescent="0.25"/>
    <row r="706" ht="15.6" hidden="1" x14ac:dyDescent="0.25"/>
    <row r="707" ht="15.6" hidden="1" x14ac:dyDescent="0.25"/>
    <row r="708" ht="15.6" hidden="1" x14ac:dyDescent="0.25"/>
    <row r="709" ht="15.6" hidden="1" x14ac:dyDescent="0.25"/>
    <row r="710" ht="15.6" hidden="1" x14ac:dyDescent="0.25"/>
    <row r="711" ht="15.6" hidden="1" x14ac:dyDescent="0.25"/>
    <row r="712" ht="15.6" hidden="1" x14ac:dyDescent="0.25"/>
    <row r="713" ht="15.6" hidden="1" x14ac:dyDescent="0.25"/>
    <row r="714" ht="15.6" hidden="1" x14ac:dyDescent="0.25"/>
    <row r="715" ht="15.6" hidden="1" x14ac:dyDescent="0.25"/>
    <row r="716" ht="15.6" hidden="1" x14ac:dyDescent="0.25"/>
    <row r="717" ht="15.6" hidden="1" x14ac:dyDescent="0.25"/>
    <row r="718" ht="15.6" hidden="1" x14ac:dyDescent="0.25"/>
    <row r="719" ht="15.6" hidden="1" x14ac:dyDescent="0.25"/>
    <row r="720" ht="15.6" hidden="1" x14ac:dyDescent="0.25"/>
    <row r="721" ht="15.6" hidden="1" x14ac:dyDescent="0.25"/>
    <row r="722" ht="15.6" hidden="1" x14ac:dyDescent="0.25"/>
    <row r="723" ht="15.6" hidden="1" x14ac:dyDescent="0.25"/>
    <row r="724" ht="15.6" hidden="1" x14ac:dyDescent="0.25"/>
    <row r="725" ht="15.6" hidden="1" x14ac:dyDescent="0.25"/>
    <row r="726" ht="15.6" hidden="1" x14ac:dyDescent="0.25"/>
    <row r="727" ht="15.6" hidden="1" x14ac:dyDescent="0.25"/>
    <row r="728" ht="15.6" hidden="1" x14ac:dyDescent="0.25"/>
    <row r="729" ht="15.6" hidden="1" x14ac:dyDescent="0.25"/>
    <row r="730" ht="15.6" hidden="1" x14ac:dyDescent="0.25"/>
    <row r="731" ht="15.6" hidden="1" x14ac:dyDescent="0.25"/>
    <row r="732" ht="15.6" hidden="1" x14ac:dyDescent="0.25"/>
    <row r="733" ht="15.6" hidden="1" x14ac:dyDescent="0.25"/>
    <row r="734" ht="15.6" hidden="1" x14ac:dyDescent="0.25"/>
    <row r="735" ht="15.6" hidden="1" x14ac:dyDescent="0.25"/>
    <row r="736" ht="15.6" hidden="1" x14ac:dyDescent="0.25"/>
    <row r="737" ht="15.6" hidden="1" x14ac:dyDescent="0.25"/>
    <row r="738" ht="15.6" hidden="1" x14ac:dyDescent="0.25"/>
    <row r="739" ht="15.6" hidden="1" x14ac:dyDescent="0.25"/>
    <row r="740" ht="15.6" hidden="1" x14ac:dyDescent="0.25"/>
    <row r="741" ht="15.6" hidden="1" x14ac:dyDescent="0.25"/>
    <row r="742" ht="15.6" hidden="1" x14ac:dyDescent="0.25"/>
    <row r="743" ht="15.6" hidden="1" x14ac:dyDescent="0.25"/>
    <row r="744" ht="15.6" hidden="1" x14ac:dyDescent="0.25"/>
    <row r="745" ht="15.6" hidden="1" x14ac:dyDescent="0.25"/>
    <row r="746" ht="15.6" hidden="1" x14ac:dyDescent="0.25"/>
    <row r="747" ht="15.6" hidden="1" x14ac:dyDescent="0.25"/>
    <row r="748" ht="15.6" hidden="1" x14ac:dyDescent="0.25"/>
    <row r="749" ht="15.6" hidden="1" x14ac:dyDescent="0.25"/>
    <row r="750" ht="15.6" hidden="1" x14ac:dyDescent="0.25"/>
    <row r="751" ht="15.6" hidden="1" x14ac:dyDescent="0.25"/>
    <row r="752" ht="15.6" hidden="1" x14ac:dyDescent="0.25"/>
    <row r="753" ht="15.6" hidden="1" x14ac:dyDescent="0.25"/>
    <row r="754" ht="15.6" hidden="1" x14ac:dyDescent="0.25"/>
    <row r="755" ht="15.6" hidden="1" x14ac:dyDescent="0.25"/>
    <row r="756" ht="15.6" hidden="1" x14ac:dyDescent="0.25"/>
    <row r="757" ht="15.6" hidden="1" x14ac:dyDescent="0.25"/>
    <row r="758" ht="15.6" hidden="1" x14ac:dyDescent="0.25"/>
    <row r="759" ht="15.6" hidden="1" x14ac:dyDescent="0.25"/>
    <row r="760" ht="15.6" hidden="1" x14ac:dyDescent="0.25"/>
    <row r="761" ht="15.6" hidden="1" x14ac:dyDescent="0.25"/>
    <row r="762" ht="15.6" hidden="1" x14ac:dyDescent="0.25"/>
    <row r="763" ht="15.6" hidden="1" x14ac:dyDescent="0.25"/>
    <row r="764" ht="15.6" hidden="1" x14ac:dyDescent="0.25"/>
    <row r="765" ht="15.6" hidden="1" x14ac:dyDescent="0.25"/>
    <row r="766" ht="15.6" hidden="1" x14ac:dyDescent="0.25"/>
    <row r="767" ht="15.6" hidden="1" x14ac:dyDescent="0.25"/>
    <row r="768" ht="15.6" hidden="1" x14ac:dyDescent="0.25"/>
    <row r="769" ht="15.6" hidden="1" x14ac:dyDescent="0.25"/>
    <row r="770" ht="15.6" hidden="1" x14ac:dyDescent="0.25"/>
    <row r="771" ht="15.6" hidden="1" x14ac:dyDescent="0.25"/>
    <row r="772" ht="15.6" hidden="1" x14ac:dyDescent="0.25"/>
    <row r="773" ht="15.6" hidden="1" x14ac:dyDescent="0.25"/>
    <row r="774" ht="15.6" hidden="1" x14ac:dyDescent="0.25"/>
    <row r="775" ht="15.6" hidden="1" x14ac:dyDescent="0.25"/>
    <row r="776" ht="15.6" hidden="1" x14ac:dyDescent="0.25"/>
    <row r="777" ht="15.6" hidden="1" x14ac:dyDescent="0.25"/>
    <row r="778" ht="15.6" hidden="1" x14ac:dyDescent="0.25"/>
    <row r="779" ht="15.6" hidden="1" x14ac:dyDescent="0.25"/>
    <row r="780" ht="15.6" hidden="1" x14ac:dyDescent="0.25"/>
    <row r="781" ht="15.6" hidden="1" x14ac:dyDescent="0.25"/>
    <row r="782" ht="15.6" hidden="1" x14ac:dyDescent="0.25"/>
    <row r="783" ht="15.6" hidden="1" x14ac:dyDescent="0.25"/>
    <row r="784" ht="15.6" hidden="1" x14ac:dyDescent="0.25"/>
    <row r="785" ht="15.6" hidden="1" x14ac:dyDescent="0.25"/>
    <row r="786" ht="15.6" hidden="1" x14ac:dyDescent="0.25"/>
    <row r="787" ht="15.6" hidden="1" x14ac:dyDescent="0.25"/>
    <row r="788" ht="15.6" hidden="1" x14ac:dyDescent="0.25"/>
    <row r="789" ht="15.6" hidden="1" x14ac:dyDescent="0.25"/>
    <row r="790" ht="15.6" hidden="1" x14ac:dyDescent="0.25"/>
    <row r="791" ht="15.6" hidden="1" x14ac:dyDescent="0.25"/>
    <row r="792" ht="15.6" hidden="1" x14ac:dyDescent="0.25"/>
    <row r="793" ht="15.6" hidden="1" x14ac:dyDescent="0.25"/>
    <row r="794" ht="15.6" hidden="1" x14ac:dyDescent="0.25"/>
    <row r="795" ht="15.6" hidden="1" x14ac:dyDescent="0.25"/>
    <row r="796" ht="15.6" hidden="1" x14ac:dyDescent="0.25"/>
    <row r="797" ht="15.6" hidden="1" x14ac:dyDescent="0.25"/>
    <row r="798" ht="15.6" hidden="1" x14ac:dyDescent="0.25"/>
    <row r="799" ht="15.6" hidden="1" x14ac:dyDescent="0.25"/>
    <row r="800" ht="15.6" hidden="1" x14ac:dyDescent="0.25"/>
    <row r="801" ht="15.6" hidden="1" x14ac:dyDescent="0.25"/>
    <row r="802" ht="15.6" hidden="1" x14ac:dyDescent="0.25"/>
    <row r="803" ht="15.6" hidden="1" x14ac:dyDescent="0.25"/>
    <row r="804" ht="15.6" hidden="1" x14ac:dyDescent="0.25"/>
    <row r="805" ht="15.6" hidden="1" x14ac:dyDescent="0.25"/>
    <row r="806" ht="15.6" hidden="1" x14ac:dyDescent="0.25"/>
    <row r="807" ht="15.6" hidden="1" x14ac:dyDescent="0.25"/>
    <row r="808" ht="15.6" hidden="1" x14ac:dyDescent="0.25"/>
    <row r="809" ht="15.6" hidden="1" x14ac:dyDescent="0.25"/>
    <row r="810" ht="15.6" hidden="1" x14ac:dyDescent="0.25"/>
    <row r="811" ht="15.6" hidden="1" x14ac:dyDescent="0.25"/>
    <row r="812" ht="15.6" hidden="1" x14ac:dyDescent="0.25"/>
    <row r="813" ht="15.6" hidden="1" x14ac:dyDescent="0.25"/>
    <row r="814" ht="15.6" hidden="1" x14ac:dyDescent="0.25"/>
    <row r="815" ht="15.6" hidden="1" x14ac:dyDescent="0.25"/>
    <row r="816" ht="15.6" hidden="1" x14ac:dyDescent="0.25"/>
    <row r="817" ht="15.6" hidden="1" x14ac:dyDescent="0.25"/>
    <row r="818" ht="15.6" hidden="1" x14ac:dyDescent="0.25"/>
    <row r="819" ht="15.6" hidden="1" x14ac:dyDescent="0.25"/>
    <row r="820" ht="15.6" hidden="1" x14ac:dyDescent="0.25"/>
    <row r="821" ht="15.6" hidden="1" x14ac:dyDescent="0.25"/>
    <row r="822" ht="15.6" hidden="1" x14ac:dyDescent="0.25"/>
    <row r="823" ht="15.6" hidden="1" x14ac:dyDescent="0.25"/>
    <row r="824" ht="15.6" hidden="1" x14ac:dyDescent="0.25"/>
    <row r="825" ht="15.6" hidden="1" x14ac:dyDescent="0.25"/>
    <row r="826" ht="15.6" hidden="1" x14ac:dyDescent="0.25"/>
    <row r="827" ht="15.6" hidden="1" x14ac:dyDescent="0.25"/>
    <row r="828" ht="15.6" hidden="1" x14ac:dyDescent="0.25"/>
    <row r="829" ht="15.6" hidden="1" x14ac:dyDescent="0.25"/>
    <row r="830" ht="15.6" hidden="1" x14ac:dyDescent="0.25"/>
    <row r="831" ht="15.6" hidden="1" x14ac:dyDescent="0.25"/>
    <row r="832" ht="15.6" hidden="1" x14ac:dyDescent="0.25"/>
    <row r="833" ht="15.6" hidden="1" x14ac:dyDescent="0.25"/>
    <row r="834" ht="15.6" hidden="1" x14ac:dyDescent="0.25"/>
    <row r="835" ht="15.6" hidden="1" x14ac:dyDescent="0.25"/>
    <row r="836" ht="15.6" hidden="1" x14ac:dyDescent="0.25"/>
    <row r="837" ht="15.6" hidden="1" x14ac:dyDescent="0.25"/>
    <row r="838" ht="15.6" hidden="1" x14ac:dyDescent="0.25"/>
    <row r="839" ht="15.6" hidden="1" x14ac:dyDescent="0.25"/>
    <row r="840" ht="15.6" hidden="1" x14ac:dyDescent="0.25"/>
    <row r="841" ht="15.6" hidden="1" x14ac:dyDescent="0.25"/>
    <row r="842" ht="15.6" hidden="1" x14ac:dyDescent="0.25"/>
    <row r="843" ht="15.6" hidden="1" x14ac:dyDescent="0.25"/>
    <row r="844" ht="15.6" hidden="1" x14ac:dyDescent="0.25"/>
    <row r="845" ht="15.6" hidden="1" x14ac:dyDescent="0.25"/>
    <row r="846" ht="15.6" hidden="1" x14ac:dyDescent="0.25"/>
    <row r="847" ht="15.6" hidden="1" x14ac:dyDescent="0.25"/>
    <row r="848" ht="15.6" hidden="1" x14ac:dyDescent="0.25"/>
    <row r="849" ht="15.6" hidden="1" x14ac:dyDescent="0.25"/>
    <row r="850" ht="15.6" hidden="1" x14ac:dyDescent="0.25"/>
    <row r="851" ht="15.6" hidden="1" x14ac:dyDescent="0.25"/>
    <row r="852" ht="15.6" hidden="1" x14ac:dyDescent="0.25"/>
    <row r="853" ht="15.6" hidden="1" x14ac:dyDescent="0.25"/>
    <row r="854" ht="15.6" hidden="1" x14ac:dyDescent="0.25"/>
    <row r="855" ht="15.6" hidden="1" x14ac:dyDescent="0.25"/>
    <row r="856" ht="15.6" hidden="1" x14ac:dyDescent="0.25"/>
    <row r="857" ht="15.6" hidden="1" x14ac:dyDescent="0.25"/>
    <row r="858" ht="15.6" hidden="1" x14ac:dyDescent="0.25"/>
    <row r="859" ht="15.6" hidden="1" x14ac:dyDescent="0.25"/>
    <row r="860" ht="15.6" hidden="1" x14ac:dyDescent="0.25"/>
    <row r="861" ht="15.6" hidden="1" x14ac:dyDescent="0.25"/>
    <row r="862" ht="15.6" hidden="1" x14ac:dyDescent="0.25"/>
    <row r="863" ht="15.6" hidden="1" x14ac:dyDescent="0.25"/>
    <row r="864" ht="15.6" hidden="1" x14ac:dyDescent="0.25"/>
    <row r="865" ht="15.6" hidden="1" x14ac:dyDescent="0.25"/>
    <row r="866" ht="15.6" hidden="1" x14ac:dyDescent="0.25"/>
    <row r="867" ht="15.6" hidden="1" x14ac:dyDescent="0.25"/>
    <row r="868" ht="15.6" hidden="1" x14ac:dyDescent="0.25"/>
    <row r="869" ht="15.6" hidden="1" x14ac:dyDescent="0.25"/>
    <row r="870" ht="15.6" hidden="1" x14ac:dyDescent="0.25"/>
    <row r="871" ht="15.6" hidden="1" x14ac:dyDescent="0.25"/>
    <row r="872" ht="15.6" hidden="1" x14ac:dyDescent="0.25"/>
    <row r="873" ht="15.6" hidden="1" x14ac:dyDescent="0.25"/>
    <row r="874" ht="15.6" hidden="1" x14ac:dyDescent="0.25"/>
    <row r="875" ht="15.6" hidden="1" x14ac:dyDescent="0.25"/>
    <row r="876" ht="15.6" hidden="1" x14ac:dyDescent="0.25"/>
    <row r="877" ht="15.6" hidden="1" x14ac:dyDescent="0.25"/>
    <row r="878" ht="15.6" hidden="1" x14ac:dyDescent="0.25"/>
    <row r="879" ht="15.6" hidden="1" x14ac:dyDescent="0.25"/>
    <row r="880" ht="15.6" hidden="1" x14ac:dyDescent="0.25"/>
    <row r="881" ht="15.6" hidden="1" x14ac:dyDescent="0.25"/>
    <row r="882" ht="15.6" hidden="1" x14ac:dyDescent="0.25"/>
    <row r="883" ht="15.6" hidden="1" x14ac:dyDescent="0.25"/>
    <row r="884" ht="15.6" hidden="1" x14ac:dyDescent="0.25"/>
    <row r="885" ht="15.6" hidden="1" x14ac:dyDescent="0.25"/>
    <row r="886" ht="15.6" hidden="1" x14ac:dyDescent="0.25"/>
    <row r="887" ht="15.6" hidden="1" x14ac:dyDescent="0.25"/>
    <row r="888" ht="15.6" hidden="1" x14ac:dyDescent="0.25"/>
    <row r="889" ht="15.6" hidden="1" x14ac:dyDescent="0.25"/>
    <row r="890" ht="15.6" hidden="1" x14ac:dyDescent="0.25"/>
    <row r="891" ht="15.6" hidden="1" x14ac:dyDescent="0.25"/>
    <row r="892" ht="15.6" hidden="1" x14ac:dyDescent="0.25"/>
    <row r="893" ht="15.6" hidden="1" x14ac:dyDescent="0.25"/>
    <row r="894" ht="15.6" hidden="1" x14ac:dyDescent="0.25"/>
    <row r="895" ht="15.6" hidden="1" x14ac:dyDescent="0.25"/>
    <row r="896" ht="15.6" hidden="1" x14ac:dyDescent="0.25"/>
    <row r="897" ht="15.6" hidden="1" x14ac:dyDescent="0.25"/>
    <row r="898" ht="15.6" hidden="1" x14ac:dyDescent="0.25"/>
    <row r="899" ht="15.6" hidden="1" x14ac:dyDescent="0.25"/>
    <row r="900" ht="15.6" hidden="1" x14ac:dyDescent="0.25"/>
    <row r="901" ht="15.6" hidden="1" x14ac:dyDescent="0.25"/>
    <row r="902" ht="15.6" hidden="1" x14ac:dyDescent="0.25"/>
    <row r="903" ht="15.6" hidden="1" x14ac:dyDescent="0.25"/>
    <row r="904" ht="15.6" hidden="1" x14ac:dyDescent="0.25"/>
    <row r="905" ht="15.6" hidden="1" x14ac:dyDescent="0.25"/>
    <row r="906" ht="15.6" hidden="1" x14ac:dyDescent="0.25"/>
    <row r="907" ht="15.6" hidden="1" x14ac:dyDescent="0.25"/>
    <row r="908" ht="15.6" hidden="1" x14ac:dyDescent="0.25"/>
    <row r="909" ht="15.6" hidden="1" x14ac:dyDescent="0.25"/>
    <row r="910" ht="15.6" hidden="1" x14ac:dyDescent="0.25"/>
    <row r="911" ht="15.6" hidden="1" x14ac:dyDescent="0.25"/>
    <row r="912" ht="15.6" hidden="1" x14ac:dyDescent="0.25"/>
    <row r="913" ht="15.6" hidden="1" x14ac:dyDescent="0.25"/>
    <row r="914" ht="15.6" hidden="1" x14ac:dyDescent="0.25"/>
    <row r="915" ht="15.6" hidden="1" x14ac:dyDescent="0.25"/>
    <row r="916" ht="15.6" hidden="1" x14ac:dyDescent="0.25"/>
    <row r="917" ht="15.6" hidden="1" x14ac:dyDescent="0.25"/>
    <row r="918" ht="15.6" hidden="1" x14ac:dyDescent="0.25"/>
    <row r="919" ht="15.6" hidden="1" x14ac:dyDescent="0.25"/>
    <row r="920" ht="15.6" hidden="1" x14ac:dyDescent="0.25"/>
    <row r="921" ht="15.6" hidden="1" x14ac:dyDescent="0.25"/>
    <row r="922" ht="15.6" hidden="1" x14ac:dyDescent="0.25"/>
    <row r="923" ht="15.6" hidden="1" x14ac:dyDescent="0.25"/>
    <row r="924" ht="15.6" hidden="1" x14ac:dyDescent="0.25"/>
    <row r="925" ht="15.6" hidden="1" x14ac:dyDescent="0.25"/>
    <row r="926" ht="15.6" hidden="1" x14ac:dyDescent="0.25"/>
    <row r="927" ht="15.6" hidden="1" x14ac:dyDescent="0.25"/>
    <row r="928" ht="15.6" hidden="1" x14ac:dyDescent="0.25"/>
    <row r="929" ht="15.6" hidden="1" x14ac:dyDescent="0.25"/>
    <row r="930" ht="15.6" hidden="1" x14ac:dyDescent="0.25"/>
    <row r="931" ht="15.6" hidden="1" x14ac:dyDescent="0.25"/>
    <row r="932" ht="15.6" hidden="1" x14ac:dyDescent="0.25"/>
    <row r="933" ht="15.6" hidden="1" x14ac:dyDescent="0.25"/>
    <row r="934" ht="15.6" hidden="1" x14ac:dyDescent="0.25"/>
    <row r="935" ht="15.6" hidden="1" x14ac:dyDescent="0.25"/>
    <row r="936" ht="15.6" hidden="1" x14ac:dyDescent="0.25"/>
    <row r="937" ht="15.6" hidden="1" x14ac:dyDescent="0.25"/>
    <row r="938" ht="15.6" hidden="1" x14ac:dyDescent="0.25"/>
    <row r="939" ht="15.6" hidden="1" x14ac:dyDescent="0.25"/>
    <row r="940" ht="15.6" hidden="1" x14ac:dyDescent="0.25"/>
    <row r="941" ht="15.6" hidden="1" x14ac:dyDescent="0.25"/>
    <row r="942" ht="15.6" hidden="1" x14ac:dyDescent="0.25"/>
    <row r="943" ht="15.6" hidden="1" x14ac:dyDescent="0.25"/>
    <row r="944" ht="15.6" hidden="1" x14ac:dyDescent="0.25"/>
    <row r="945" ht="15.6" hidden="1" x14ac:dyDescent="0.25"/>
    <row r="946" ht="15.6" hidden="1" x14ac:dyDescent="0.25"/>
    <row r="947" ht="15.6" hidden="1" x14ac:dyDescent="0.25"/>
    <row r="948" ht="15.6" hidden="1" x14ac:dyDescent="0.25"/>
    <row r="949" ht="15.6" hidden="1" x14ac:dyDescent="0.25"/>
    <row r="950" ht="15.6" hidden="1" x14ac:dyDescent="0.25"/>
    <row r="951" ht="15.6" hidden="1" x14ac:dyDescent="0.25"/>
    <row r="952" ht="15.6" hidden="1" x14ac:dyDescent="0.25"/>
    <row r="953" ht="15.6" hidden="1" x14ac:dyDescent="0.25"/>
    <row r="954" ht="15.6" hidden="1" x14ac:dyDescent="0.25"/>
    <row r="955" ht="15.6" hidden="1" x14ac:dyDescent="0.25"/>
    <row r="956" ht="15.6" hidden="1" x14ac:dyDescent="0.25"/>
    <row r="957" ht="15.6" hidden="1" x14ac:dyDescent="0.25"/>
    <row r="958" ht="15.6" hidden="1" x14ac:dyDescent="0.25"/>
    <row r="959" ht="15.6" hidden="1" x14ac:dyDescent="0.25"/>
    <row r="960" ht="15.6" hidden="1" x14ac:dyDescent="0.25"/>
    <row r="961" ht="15.6" hidden="1" x14ac:dyDescent="0.25"/>
    <row r="962" ht="15.6" hidden="1" x14ac:dyDescent="0.25"/>
    <row r="963" ht="15.6" hidden="1" x14ac:dyDescent="0.25"/>
    <row r="964" ht="15.6" hidden="1" x14ac:dyDescent="0.25"/>
    <row r="965" ht="15.6" hidden="1" x14ac:dyDescent="0.25"/>
    <row r="966" ht="15.6" hidden="1" x14ac:dyDescent="0.25"/>
    <row r="967" ht="15.6" hidden="1" x14ac:dyDescent="0.25"/>
    <row r="968" ht="15.6" hidden="1" x14ac:dyDescent="0.25"/>
    <row r="969" ht="15.6" hidden="1" x14ac:dyDescent="0.25"/>
    <row r="970" ht="15.6" hidden="1" x14ac:dyDescent="0.25"/>
    <row r="971" ht="15.6" hidden="1" x14ac:dyDescent="0.25"/>
    <row r="972" ht="15.6" hidden="1" x14ac:dyDescent="0.25"/>
    <row r="973" ht="15.6" hidden="1" x14ac:dyDescent="0.25"/>
    <row r="974" ht="15.6" hidden="1" x14ac:dyDescent="0.25"/>
    <row r="975" ht="15.6" hidden="1" x14ac:dyDescent="0.25"/>
    <row r="976" ht="15.6" hidden="1" x14ac:dyDescent="0.25"/>
    <row r="977" ht="15.6" hidden="1" x14ac:dyDescent="0.25"/>
    <row r="978" ht="15.6" hidden="1" x14ac:dyDescent="0.25"/>
    <row r="979" ht="15.6" hidden="1" x14ac:dyDescent="0.25"/>
    <row r="980" ht="15.6" hidden="1" x14ac:dyDescent="0.25"/>
    <row r="981" ht="15.6" hidden="1" x14ac:dyDescent="0.25"/>
    <row r="982" ht="15.6" hidden="1" x14ac:dyDescent="0.25"/>
    <row r="983" ht="15.6" hidden="1" x14ac:dyDescent="0.25"/>
    <row r="984" ht="15.6" hidden="1" x14ac:dyDescent="0.25"/>
    <row r="985" ht="15.6" hidden="1" x14ac:dyDescent="0.25"/>
    <row r="986" ht="15.6" hidden="1" x14ac:dyDescent="0.25"/>
    <row r="987" ht="15.6" hidden="1" x14ac:dyDescent="0.25"/>
    <row r="988" ht="15.6" hidden="1" x14ac:dyDescent="0.25"/>
    <row r="989" ht="15.6" hidden="1" x14ac:dyDescent="0.25"/>
    <row r="990" ht="15.6" hidden="1" x14ac:dyDescent="0.25"/>
    <row r="991" ht="15.6" hidden="1" x14ac:dyDescent="0.25"/>
    <row r="992" ht="15.6" hidden="1" x14ac:dyDescent="0.25"/>
    <row r="993" ht="15.6" hidden="1" x14ac:dyDescent="0.25"/>
    <row r="994" ht="15.6" hidden="1" x14ac:dyDescent="0.25"/>
    <row r="995" ht="15.6" hidden="1" x14ac:dyDescent="0.25"/>
    <row r="996" ht="15.6" hidden="1" x14ac:dyDescent="0.25"/>
    <row r="997" ht="15.6" hidden="1" x14ac:dyDescent="0.25"/>
    <row r="998" ht="15.6" hidden="1" x14ac:dyDescent="0.25"/>
    <row r="999" ht="15.6" hidden="1" x14ac:dyDescent="0.25"/>
    <row r="1000" ht="15.6" hidden="1" x14ac:dyDescent="0.25"/>
    <row r="1001" ht="15.6" hidden="1" x14ac:dyDescent="0.25"/>
    <row r="1002" ht="15.6" hidden="1" x14ac:dyDescent="0.25"/>
    <row r="1003" ht="15.6" hidden="1" x14ac:dyDescent="0.25"/>
    <row r="1004" ht="15.6" hidden="1" x14ac:dyDescent="0.25"/>
    <row r="1005" ht="15.6" hidden="1" x14ac:dyDescent="0.25"/>
    <row r="1006" ht="15.6" hidden="1" x14ac:dyDescent="0.25"/>
    <row r="1007" ht="15.6" hidden="1" x14ac:dyDescent="0.25"/>
    <row r="1008" ht="15.6" hidden="1" x14ac:dyDescent="0.25"/>
    <row r="1009" ht="15.6" hidden="1" x14ac:dyDescent="0.25"/>
    <row r="1010" ht="15.6" hidden="1" x14ac:dyDescent="0.25"/>
    <row r="1011" ht="15.6" hidden="1" x14ac:dyDescent="0.25"/>
    <row r="1012" ht="15.6" hidden="1" x14ac:dyDescent="0.25"/>
    <row r="1013" ht="15.6" hidden="1" x14ac:dyDescent="0.25"/>
    <row r="1014" ht="15.6" hidden="1" x14ac:dyDescent="0.25"/>
    <row r="1015" ht="15.6" hidden="1" x14ac:dyDescent="0.25"/>
    <row r="1016" ht="15.6" hidden="1" x14ac:dyDescent="0.25"/>
    <row r="1017" ht="15.6" hidden="1" x14ac:dyDescent="0.25"/>
    <row r="1018" ht="15.6" hidden="1" x14ac:dyDescent="0.25"/>
    <row r="1019" ht="15.6" hidden="1" x14ac:dyDescent="0.25"/>
    <row r="1020" ht="15.6" hidden="1" x14ac:dyDescent="0.25"/>
    <row r="1021" ht="15.6" hidden="1" x14ac:dyDescent="0.25"/>
    <row r="1022" ht="15.6" hidden="1" x14ac:dyDescent="0.25"/>
    <row r="1023" ht="15.6" hidden="1" x14ac:dyDescent="0.25"/>
    <row r="1024" ht="15.6" hidden="1" x14ac:dyDescent="0.25"/>
    <row r="1025" ht="15.6" hidden="1" x14ac:dyDescent="0.25"/>
    <row r="1026" ht="15.6" hidden="1" x14ac:dyDescent="0.25"/>
    <row r="1027" ht="15.6" hidden="1" x14ac:dyDescent="0.25"/>
    <row r="1028" ht="15.6" hidden="1" x14ac:dyDescent="0.25"/>
    <row r="1029" ht="15.6" hidden="1" x14ac:dyDescent="0.25"/>
    <row r="1030" ht="15.6" hidden="1" x14ac:dyDescent="0.25"/>
    <row r="1031" ht="15.6" hidden="1" x14ac:dyDescent="0.25"/>
    <row r="1032" ht="15.6" hidden="1" x14ac:dyDescent="0.25"/>
    <row r="1033" ht="15.6" hidden="1" x14ac:dyDescent="0.25"/>
    <row r="1034" ht="15.6" hidden="1" x14ac:dyDescent="0.25"/>
    <row r="1035" ht="15.6" hidden="1" x14ac:dyDescent="0.25"/>
    <row r="1036" ht="15.6" hidden="1" x14ac:dyDescent="0.25"/>
    <row r="1037" ht="15.6" hidden="1" x14ac:dyDescent="0.25"/>
    <row r="1038" ht="15.6" hidden="1" x14ac:dyDescent="0.25"/>
    <row r="1039" ht="15.6" hidden="1" x14ac:dyDescent="0.25"/>
    <row r="1040" ht="15.6" hidden="1" x14ac:dyDescent="0.25"/>
    <row r="1041" ht="15.6" hidden="1" x14ac:dyDescent="0.25"/>
    <row r="1042" ht="15.6" hidden="1" x14ac:dyDescent="0.25"/>
    <row r="1043" ht="15.6" hidden="1" x14ac:dyDescent="0.25"/>
    <row r="1044" ht="15.6" hidden="1" x14ac:dyDescent="0.25"/>
    <row r="1045" ht="15.6" hidden="1" x14ac:dyDescent="0.25"/>
    <row r="1046" ht="15.6" hidden="1" x14ac:dyDescent="0.25"/>
    <row r="1047" ht="15.6" hidden="1" x14ac:dyDescent="0.25"/>
    <row r="1048" ht="15.6" hidden="1" x14ac:dyDescent="0.25"/>
    <row r="1049" ht="15.6" hidden="1" x14ac:dyDescent="0.25"/>
    <row r="1050" ht="15.6" hidden="1" x14ac:dyDescent="0.25"/>
    <row r="1051" ht="15.6" hidden="1" x14ac:dyDescent="0.25"/>
    <row r="1052" ht="15.6" hidden="1" x14ac:dyDescent="0.25"/>
    <row r="1053" ht="15.6" hidden="1" x14ac:dyDescent="0.25"/>
    <row r="1054" ht="15.6" hidden="1" x14ac:dyDescent="0.25"/>
    <row r="1055" ht="15.6" hidden="1" x14ac:dyDescent="0.25"/>
    <row r="1056" ht="15.6" hidden="1" x14ac:dyDescent="0.25"/>
    <row r="1057" ht="15.6" hidden="1" x14ac:dyDescent="0.25"/>
    <row r="1058" ht="15.6" hidden="1" x14ac:dyDescent="0.25"/>
    <row r="1059" ht="15.6" hidden="1" x14ac:dyDescent="0.25"/>
    <row r="1060" ht="15.6" hidden="1" x14ac:dyDescent="0.25"/>
    <row r="1061" ht="15.6" hidden="1" x14ac:dyDescent="0.25"/>
    <row r="1062" ht="15.6" hidden="1" x14ac:dyDescent="0.25"/>
    <row r="1063" ht="15.6" hidden="1" x14ac:dyDescent="0.25"/>
    <row r="1064" ht="15.6" hidden="1" x14ac:dyDescent="0.25"/>
    <row r="1065" ht="15.6" hidden="1" x14ac:dyDescent="0.25"/>
    <row r="1066" ht="15.6" hidden="1" x14ac:dyDescent="0.25"/>
    <row r="1067" ht="15.6" hidden="1" x14ac:dyDescent="0.25"/>
    <row r="1068" ht="15.6" hidden="1" x14ac:dyDescent="0.25"/>
    <row r="1069" ht="15.6" hidden="1" x14ac:dyDescent="0.25"/>
    <row r="1070" ht="15.6" hidden="1" x14ac:dyDescent="0.25"/>
    <row r="1071" ht="15.6" hidden="1" x14ac:dyDescent="0.25"/>
    <row r="1072" ht="15.6" hidden="1" x14ac:dyDescent="0.25"/>
    <row r="1073" ht="15.6" hidden="1" x14ac:dyDescent="0.25"/>
    <row r="1074" ht="15.6" hidden="1" x14ac:dyDescent="0.25"/>
    <row r="1075" ht="15.6" hidden="1" x14ac:dyDescent="0.25"/>
    <row r="1076" ht="15.6" hidden="1" x14ac:dyDescent="0.25"/>
    <row r="1077" ht="15.6" hidden="1" x14ac:dyDescent="0.25"/>
    <row r="1078" ht="15.6" hidden="1" x14ac:dyDescent="0.25"/>
    <row r="1079" ht="15.6" hidden="1" x14ac:dyDescent="0.25"/>
    <row r="1080" ht="15.6" hidden="1" x14ac:dyDescent="0.25"/>
    <row r="1081" ht="15.6" hidden="1" x14ac:dyDescent="0.25"/>
    <row r="1082" ht="15.6" hidden="1" x14ac:dyDescent="0.25"/>
    <row r="1083" ht="15.6" hidden="1" x14ac:dyDescent="0.25"/>
    <row r="1084" ht="15.6" hidden="1" x14ac:dyDescent="0.25"/>
    <row r="1085" ht="15.6" hidden="1" x14ac:dyDescent="0.25"/>
    <row r="1086" ht="15.6" hidden="1" x14ac:dyDescent="0.25"/>
    <row r="1087" ht="15.6" hidden="1" x14ac:dyDescent="0.25"/>
    <row r="1088" ht="15.6" hidden="1" x14ac:dyDescent="0.25"/>
    <row r="1089" ht="15.6" hidden="1" x14ac:dyDescent="0.25"/>
    <row r="1090" ht="15.6" hidden="1" x14ac:dyDescent="0.25"/>
    <row r="1091" ht="15.6" hidden="1" x14ac:dyDescent="0.25"/>
    <row r="1092" ht="15.6" hidden="1" x14ac:dyDescent="0.25"/>
    <row r="1093" ht="15.6" hidden="1" x14ac:dyDescent="0.25"/>
    <row r="1094" ht="15.6" hidden="1" x14ac:dyDescent="0.25"/>
    <row r="1095" ht="15.6" hidden="1" x14ac:dyDescent="0.25"/>
    <row r="1096" ht="15.6" hidden="1" x14ac:dyDescent="0.25"/>
    <row r="1097" ht="15.6" hidden="1" x14ac:dyDescent="0.25"/>
    <row r="1098" ht="15.6" hidden="1" x14ac:dyDescent="0.25"/>
    <row r="1099" ht="15.6" hidden="1" x14ac:dyDescent="0.25"/>
    <row r="1100" ht="15.6" hidden="1" x14ac:dyDescent="0.25"/>
    <row r="1101" ht="15.6" hidden="1" x14ac:dyDescent="0.25"/>
    <row r="1102" ht="15.6" hidden="1" x14ac:dyDescent="0.25"/>
    <row r="1103" ht="15.6" hidden="1" x14ac:dyDescent="0.25"/>
    <row r="1104" ht="15.6" hidden="1" x14ac:dyDescent="0.25"/>
    <row r="1105" ht="15.6" hidden="1" x14ac:dyDescent="0.25"/>
    <row r="1106" ht="15.6" hidden="1" x14ac:dyDescent="0.25"/>
    <row r="1107" ht="15.6" hidden="1" x14ac:dyDescent="0.25"/>
    <row r="1108" ht="15.6" hidden="1" x14ac:dyDescent="0.25"/>
    <row r="1109" ht="15.6" hidden="1" x14ac:dyDescent="0.25"/>
    <row r="1110" ht="15.6" hidden="1" x14ac:dyDescent="0.25"/>
    <row r="1111" ht="15.6" hidden="1" x14ac:dyDescent="0.25"/>
    <row r="1112" ht="15.6" hidden="1" x14ac:dyDescent="0.25"/>
    <row r="1113" ht="15.6" hidden="1" x14ac:dyDescent="0.25"/>
    <row r="1114" ht="15.6" hidden="1" x14ac:dyDescent="0.25"/>
    <row r="1115" ht="15.6" hidden="1" x14ac:dyDescent="0.25"/>
    <row r="1116" ht="15.6" hidden="1" x14ac:dyDescent="0.25"/>
    <row r="1117" ht="15.6" hidden="1" x14ac:dyDescent="0.25"/>
    <row r="1118" ht="15.6" hidden="1" x14ac:dyDescent="0.25"/>
    <row r="1119" ht="15.6" hidden="1" x14ac:dyDescent="0.25"/>
    <row r="1120" ht="15.6" hidden="1" x14ac:dyDescent="0.25"/>
    <row r="1121" ht="15.6" hidden="1" x14ac:dyDescent="0.25"/>
    <row r="1122" ht="15.6" hidden="1" x14ac:dyDescent="0.25"/>
    <row r="1123" ht="15.6" hidden="1" x14ac:dyDescent="0.25"/>
    <row r="1124" ht="15.6" hidden="1" x14ac:dyDescent="0.25"/>
    <row r="1125" ht="15.6" hidden="1" x14ac:dyDescent="0.25"/>
    <row r="1126" ht="15.6" hidden="1" x14ac:dyDescent="0.25"/>
    <row r="1127" ht="15.6" hidden="1" x14ac:dyDescent="0.25"/>
    <row r="1128" ht="15.6" hidden="1" x14ac:dyDescent="0.25"/>
    <row r="1129" ht="15.6" hidden="1" x14ac:dyDescent="0.25"/>
    <row r="1130" ht="15.6" hidden="1" x14ac:dyDescent="0.25"/>
    <row r="1131" ht="15.6" hidden="1" x14ac:dyDescent="0.25"/>
    <row r="1132" ht="15.6" hidden="1" x14ac:dyDescent="0.25"/>
    <row r="1133" ht="15.6" hidden="1" x14ac:dyDescent="0.25"/>
    <row r="1134" ht="15.6" hidden="1" x14ac:dyDescent="0.25"/>
    <row r="1135" ht="15.6" hidden="1" x14ac:dyDescent="0.25"/>
    <row r="1136" ht="15.6" hidden="1" x14ac:dyDescent="0.25"/>
    <row r="1137" ht="15.6" hidden="1" x14ac:dyDescent="0.25"/>
    <row r="1138" ht="15.6" hidden="1" x14ac:dyDescent="0.25"/>
    <row r="1139" ht="15.6" hidden="1" x14ac:dyDescent="0.25"/>
    <row r="1140" ht="15.6" hidden="1" x14ac:dyDescent="0.25"/>
    <row r="1141" ht="15.6" hidden="1" x14ac:dyDescent="0.25"/>
    <row r="1142" ht="15.6" hidden="1" x14ac:dyDescent="0.25"/>
    <row r="1143" ht="15.6" hidden="1" x14ac:dyDescent="0.25"/>
    <row r="1144" ht="15.6" hidden="1" x14ac:dyDescent="0.25"/>
    <row r="1145" ht="15.6" hidden="1" x14ac:dyDescent="0.25"/>
    <row r="1146" ht="15.6" hidden="1" x14ac:dyDescent="0.25"/>
    <row r="1147" ht="15.6" hidden="1" x14ac:dyDescent="0.25"/>
    <row r="1148" ht="15.6" hidden="1" x14ac:dyDescent="0.25"/>
    <row r="1149" ht="15.6" hidden="1" x14ac:dyDescent="0.25"/>
    <row r="1150" ht="15.6" hidden="1" x14ac:dyDescent="0.25"/>
    <row r="1151" ht="15.6" hidden="1" x14ac:dyDescent="0.25"/>
    <row r="1152" ht="15.6" hidden="1" x14ac:dyDescent="0.25"/>
    <row r="1153" ht="15.6" hidden="1" x14ac:dyDescent="0.25"/>
    <row r="1154" ht="15.6" hidden="1" x14ac:dyDescent="0.25"/>
    <row r="1155" ht="15.6" hidden="1" x14ac:dyDescent="0.25"/>
    <row r="1156" ht="15.6" hidden="1" x14ac:dyDescent="0.25"/>
    <row r="1157" ht="15.6" hidden="1" x14ac:dyDescent="0.25"/>
    <row r="1158" ht="15.6" hidden="1" x14ac:dyDescent="0.25"/>
    <row r="1159" ht="15.6" hidden="1" x14ac:dyDescent="0.25"/>
    <row r="1160" ht="15.6" hidden="1" x14ac:dyDescent="0.25"/>
    <row r="1161" ht="15.6" hidden="1" x14ac:dyDescent="0.25"/>
    <row r="1162" ht="15.6" hidden="1" x14ac:dyDescent="0.25"/>
    <row r="1163" ht="15.6" hidden="1" x14ac:dyDescent="0.25"/>
    <row r="1164" ht="15.6" hidden="1" x14ac:dyDescent="0.25"/>
    <row r="1165" ht="15.6" hidden="1" x14ac:dyDescent="0.25"/>
    <row r="1166" ht="15.6" hidden="1" x14ac:dyDescent="0.25"/>
    <row r="1167" ht="15.6" hidden="1" x14ac:dyDescent="0.25"/>
    <row r="1168" ht="15.6" hidden="1" x14ac:dyDescent="0.25"/>
    <row r="1169" ht="15.6" hidden="1" x14ac:dyDescent="0.25"/>
    <row r="1170" ht="15.6" hidden="1" x14ac:dyDescent="0.25"/>
    <row r="1171" ht="15.6" hidden="1" x14ac:dyDescent="0.25"/>
    <row r="1172" ht="15.6" hidden="1" x14ac:dyDescent="0.25"/>
    <row r="1173" ht="15.6" hidden="1" x14ac:dyDescent="0.25"/>
    <row r="1174" ht="15.6" hidden="1" x14ac:dyDescent="0.25"/>
    <row r="1175" ht="15.6" hidden="1" x14ac:dyDescent="0.25"/>
    <row r="1176" ht="15.6" hidden="1" x14ac:dyDescent="0.25"/>
    <row r="1177" ht="15.6" hidden="1" x14ac:dyDescent="0.25"/>
    <row r="1178" ht="15.6" hidden="1" x14ac:dyDescent="0.25"/>
    <row r="1179" ht="15.6" hidden="1" x14ac:dyDescent="0.25"/>
    <row r="1180" ht="15.6" hidden="1" x14ac:dyDescent="0.25"/>
    <row r="1181" ht="15.6" hidden="1" x14ac:dyDescent="0.25"/>
    <row r="1182" ht="15.6" hidden="1" x14ac:dyDescent="0.25"/>
    <row r="1183" ht="15.6" hidden="1" x14ac:dyDescent="0.25"/>
    <row r="1184" ht="15.6" hidden="1" x14ac:dyDescent="0.25"/>
    <row r="1185" ht="15.6" hidden="1" x14ac:dyDescent="0.25"/>
    <row r="1186" ht="15.6" hidden="1" x14ac:dyDescent="0.25"/>
    <row r="1187" ht="15.6" hidden="1" x14ac:dyDescent="0.25"/>
    <row r="1188" ht="15.6" hidden="1" x14ac:dyDescent="0.25"/>
    <row r="1189" ht="15.6" hidden="1" x14ac:dyDescent="0.25"/>
    <row r="1190" ht="15.6" hidden="1" x14ac:dyDescent="0.25"/>
    <row r="1191" ht="15.6" hidden="1" x14ac:dyDescent="0.25"/>
    <row r="1192" ht="15.6" hidden="1" x14ac:dyDescent="0.25"/>
    <row r="1193" ht="15.6" hidden="1" x14ac:dyDescent="0.25"/>
    <row r="1194" ht="15.6" hidden="1" x14ac:dyDescent="0.25"/>
    <row r="1195" ht="15.6" hidden="1" x14ac:dyDescent="0.25"/>
    <row r="1196" ht="15.6" hidden="1" x14ac:dyDescent="0.25"/>
    <row r="1197" ht="15.6" hidden="1" x14ac:dyDescent="0.25"/>
    <row r="1198" ht="15.6" hidden="1" x14ac:dyDescent="0.25"/>
    <row r="1199" ht="15.6" hidden="1" x14ac:dyDescent="0.25"/>
    <row r="1200" ht="15.6" hidden="1" x14ac:dyDescent="0.25"/>
    <row r="1201" ht="15.6" hidden="1" x14ac:dyDescent="0.25"/>
    <row r="1202" ht="15.6" hidden="1" x14ac:dyDescent="0.25"/>
    <row r="1203" ht="15.6" hidden="1" x14ac:dyDescent="0.25"/>
    <row r="1204" ht="15.6" hidden="1" x14ac:dyDescent="0.25"/>
  </sheetData>
  <mergeCells count="100">
    <mergeCell ref="A582:A585"/>
    <mergeCell ref="A588:A591"/>
    <mergeCell ref="A594:A597"/>
    <mergeCell ref="A600:A603"/>
    <mergeCell ref="A546:A549"/>
    <mergeCell ref="A552:A555"/>
    <mergeCell ref="A558:A561"/>
    <mergeCell ref="A564:A567"/>
    <mergeCell ref="A570:A573"/>
    <mergeCell ref="A576:A579"/>
    <mergeCell ref="A540:A543"/>
    <mergeCell ref="A474:A477"/>
    <mergeCell ref="A480:A483"/>
    <mergeCell ref="A486:A489"/>
    <mergeCell ref="A492:A495"/>
    <mergeCell ref="A498:A501"/>
    <mergeCell ref="A504:A507"/>
    <mergeCell ref="A510:A513"/>
    <mergeCell ref="A516:A519"/>
    <mergeCell ref="A522:A525"/>
    <mergeCell ref="A528:A531"/>
    <mergeCell ref="A534:A537"/>
    <mergeCell ref="A468:A471"/>
    <mergeCell ref="A402:A405"/>
    <mergeCell ref="A408:A411"/>
    <mergeCell ref="A414:A417"/>
    <mergeCell ref="A420:A423"/>
    <mergeCell ref="A426:A429"/>
    <mergeCell ref="A432:A435"/>
    <mergeCell ref="A438:A441"/>
    <mergeCell ref="A444:A447"/>
    <mergeCell ref="A450:A453"/>
    <mergeCell ref="A456:A459"/>
    <mergeCell ref="A462:A465"/>
    <mergeCell ref="A396:A399"/>
    <mergeCell ref="A330:A333"/>
    <mergeCell ref="A336:A339"/>
    <mergeCell ref="A342:A345"/>
    <mergeCell ref="A348:A351"/>
    <mergeCell ref="A354:A357"/>
    <mergeCell ref="A360:A363"/>
    <mergeCell ref="A366:A369"/>
    <mergeCell ref="A372:A375"/>
    <mergeCell ref="A378:A381"/>
    <mergeCell ref="A384:A387"/>
    <mergeCell ref="A390:A393"/>
    <mergeCell ref="A324:A327"/>
    <mergeCell ref="A258:A261"/>
    <mergeCell ref="A264:A267"/>
    <mergeCell ref="A270:A273"/>
    <mergeCell ref="A276:A279"/>
    <mergeCell ref="A282:A285"/>
    <mergeCell ref="A288:A291"/>
    <mergeCell ref="A294:A297"/>
    <mergeCell ref="A300:A303"/>
    <mergeCell ref="A306:A309"/>
    <mergeCell ref="A312:A315"/>
    <mergeCell ref="A318:A321"/>
    <mergeCell ref="A252:A255"/>
    <mergeCell ref="A186:A189"/>
    <mergeCell ref="A192:A195"/>
    <mergeCell ref="A198:A201"/>
    <mergeCell ref="A204:A207"/>
    <mergeCell ref="A210:A213"/>
    <mergeCell ref="A216:A219"/>
    <mergeCell ref="A222:A225"/>
    <mergeCell ref="A228:A231"/>
    <mergeCell ref="A234:A237"/>
    <mergeCell ref="A240:A243"/>
    <mergeCell ref="A246:A249"/>
    <mergeCell ref="A180:A183"/>
    <mergeCell ref="A114:A117"/>
    <mergeCell ref="A120:A123"/>
    <mergeCell ref="A126:A129"/>
    <mergeCell ref="A132:A135"/>
    <mergeCell ref="A138:A141"/>
    <mergeCell ref="A144:A147"/>
    <mergeCell ref="A150:A153"/>
    <mergeCell ref="A156:A159"/>
    <mergeCell ref="A162:A165"/>
    <mergeCell ref="A168:A171"/>
    <mergeCell ref="A174:A177"/>
    <mergeCell ref="A108:A111"/>
    <mergeCell ref="A42:A45"/>
    <mergeCell ref="A48:A51"/>
    <mergeCell ref="A54:A57"/>
    <mergeCell ref="A60:A63"/>
    <mergeCell ref="A66:A69"/>
    <mergeCell ref="A72:A75"/>
    <mergeCell ref="A78:A81"/>
    <mergeCell ref="A84:A87"/>
    <mergeCell ref="A90:A93"/>
    <mergeCell ref="A96:A99"/>
    <mergeCell ref="A102:A105"/>
    <mergeCell ref="A36:A39"/>
    <mergeCell ref="A6:A9"/>
    <mergeCell ref="A12:A15"/>
    <mergeCell ref="A18:A21"/>
    <mergeCell ref="A24:A27"/>
    <mergeCell ref="A30:A33"/>
  </mergeCells>
  <conditionalFormatting sqref="A6:A9 A12:A15 A18:A21 A24:A27 A30:A33 A36:A39 A42:A45 A48:A51 A54:A57 A60:A63 A66:A69 A72:A75 A78:A81 A84:A87 A90:A93 A96:A99 A102:A105 A108:A111 A114:A117 A120:A123 A126:A129 A132:A135 A138:A141 A144:A147 A150:A153 A156:A159 A162:A165 A168:A171 A174:A177 A180:A183 A186:A189 A192:A195 A198:A201 A204:A207 A210:A213 A216:A219 A222:A225 A228:A231 A234:A237 A240:A243 A246:A249 A252:A255 A258:A261 A264:A267 A270:A273 A276:A279 A282:A285 A288:A291 A294:A297 A300:A303 A306:A309 A312:A315 A318:A321 A324:A327 A330:A333 A336:A339 A342:A345 A348:A351 A354:A357 A360:A363 A366:A369 A372:A375 A378:A381 A384:A387 A390:A393 A396:A399 A402:A405 A408:A411 A414:A417 A420:A423 A426:A429 A432:A435 A438:A441 A444:A447 A450:A453 A456:A459 A462:A465 A468:A471 A474:A477 A480:A483 A486:A489 A492:A495 A498:A501 A504:A507 A510:A513 A516:A519 A522:A525 A528:A531 A534:A537 A540:A543 A546:A549 A552:A555 A558:A561 A564:A567 A570:A573 A576:A579 A582:A585 A588:A591 A594:A597 A600:A603">
    <cfRule type="cellIs" dxfId="26" priority="1" stopIfTrue="1" operator="lessThan">
      <formula>2</formula>
    </cfRule>
    <cfRule type="cellIs" dxfId="25" priority="2" stopIfTrue="1" operator="equal">
      <formula>2</formula>
    </cfRule>
    <cfRule type="cellIs" dxfId="24" priority="3" stopIfTrue="1" operator="greaterThan">
      <formula>2</formula>
    </cfRule>
  </conditionalFormatting>
  <dataValidations count="2">
    <dataValidation type="list" allowBlank="1" showDropDown="1" showInputMessage="1" showErrorMessage="1" errorTitle="¡¡¡¡ATENCIÓN !!!!!" error="Para el correcto funcionamiento, debes poner una &quot;X&quot; en la opción que consideres correcta._x000a_" sqref="B1:B1048576">
      <formula1>"X,x"</formula1>
    </dataValidation>
    <dataValidation allowBlank="1" showDropDown="1" showInputMessage="1" showErrorMessage="1" sqref="E2"/>
  </dataValidations>
  <hyperlinks>
    <hyperlink ref="A1" location="PORTADA!A1" display="◄"/>
  </hyperlink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1204"/>
  <sheetViews>
    <sheetView workbookViewId="0">
      <selection activeCell="C1" sqref="C1:C1048576"/>
    </sheetView>
  </sheetViews>
  <sheetFormatPr baseColWidth="10" defaultColWidth="0" defaultRowHeight="0" customHeight="1" zeroHeight="1" x14ac:dyDescent="0.25"/>
  <cols>
    <col min="1" max="1" width="3.6640625" style="4" customWidth="1"/>
    <col min="2" max="2" width="3.6640625" style="52" customWidth="1"/>
    <col min="3" max="3" width="121" style="13" customWidth="1"/>
    <col min="4" max="4" width="1.88671875" style="11" customWidth="1"/>
    <col min="5" max="5" width="3.33203125" style="12" customWidth="1"/>
    <col min="6" max="6" width="4.33203125" style="12" customWidth="1"/>
    <col min="7" max="7" width="7.109375" style="30" hidden="1" customWidth="1"/>
    <col min="8" max="8" width="5.88671875" style="30" hidden="1" customWidth="1"/>
    <col min="9" max="9" width="5.88671875" style="31" hidden="1" customWidth="1"/>
    <col min="10" max="10" width="14.88671875" style="56" hidden="1" customWidth="1"/>
    <col min="11" max="24" width="19.88671875" style="15" hidden="1" customWidth="1"/>
    <col min="25" max="29" width="2.88671875" style="15" hidden="1" customWidth="1"/>
    <col min="30" max="33" width="14.6640625" style="4" hidden="1" customWidth="1"/>
    <col min="34" max="16384" width="16.44140625" style="4" hidden="1"/>
  </cols>
  <sheetData>
    <row r="1" spans="1:41" ht="28.8" thickBot="1" x14ac:dyDescent="0.45">
      <c r="A1" s="28" t="s">
        <v>4</v>
      </c>
      <c r="B1" s="46"/>
      <c r="C1" s="180" t="str">
        <f>AO1</f>
        <v xml:space="preserve">Tema 7 - DERECHO PENAL </v>
      </c>
      <c r="D1" s="2"/>
      <c r="E1" s="3" t="e">
        <f ca="1">ROUND(Q2/K2*10,2)</f>
        <v>#DIV/0!</v>
      </c>
      <c r="F1" s="3"/>
      <c r="I1" s="35">
        <v>7</v>
      </c>
      <c r="J1" s="55" t="s">
        <v>56</v>
      </c>
      <c r="K1" s="29" t="s">
        <v>6</v>
      </c>
      <c r="L1" s="14" t="s">
        <v>7</v>
      </c>
      <c r="M1" s="14" t="s">
        <v>8</v>
      </c>
      <c r="N1" s="14" t="s">
        <v>38</v>
      </c>
      <c r="O1" s="14" t="s">
        <v>9</v>
      </c>
      <c r="P1" s="14" t="s">
        <v>16</v>
      </c>
      <c r="Q1" s="14" t="s">
        <v>10</v>
      </c>
      <c r="R1" s="14" t="s">
        <v>11</v>
      </c>
      <c r="S1" s="14" t="s">
        <v>24</v>
      </c>
      <c r="T1" s="14" t="s">
        <v>25</v>
      </c>
      <c r="U1" s="14" t="s">
        <v>13</v>
      </c>
      <c r="V1" s="14" t="s">
        <v>12</v>
      </c>
      <c r="W1" s="14" t="s">
        <v>15</v>
      </c>
      <c r="X1" s="14" t="s">
        <v>14</v>
      </c>
      <c r="AD1" s="62" t="s">
        <v>6</v>
      </c>
      <c r="AE1" s="62" t="s">
        <v>7</v>
      </c>
      <c r="AF1" s="62" t="s">
        <v>8</v>
      </c>
      <c r="AG1" s="62" t="s">
        <v>38</v>
      </c>
      <c r="AH1" s="62" t="s">
        <v>9</v>
      </c>
      <c r="AI1" s="62" t="s">
        <v>16</v>
      </c>
      <c r="AJ1" s="62" t="s">
        <v>10</v>
      </c>
      <c r="AK1" s="62" t="s">
        <v>11</v>
      </c>
      <c r="AL1" s="169" t="s">
        <v>99</v>
      </c>
      <c r="AM1" s="170"/>
      <c r="AN1" s="30" t="s">
        <v>57</v>
      </c>
      <c r="AO1" s="34" t="str">
        <f>LOOKUP(I5,DATOS!A:A,DATOS!F:F)</f>
        <v xml:space="preserve">Tema 7 - DERECHO PENAL </v>
      </c>
    </row>
    <row r="2" spans="1:41" ht="16.2" thickBot="1" x14ac:dyDescent="0.3">
      <c r="A2" s="5"/>
      <c r="B2" s="47"/>
      <c r="C2" s="6" t="str">
        <f ca="1">IF(CONTROL!I4="A",X2,"")</f>
        <v>Test, compuesto por 0 preguntas</v>
      </c>
      <c r="D2" s="2"/>
      <c r="E2" s="7"/>
      <c r="F2" s="8"/>
      <c r="K2" s="29">
        <f ca="1">COUNTA(H:H)-COUNT(H:H)</f>
        <v>0</v>
      </c>
      <c r="L2" s="14">
        <f ca="1">SUM(L3:L1048576)</f>
        <v>0</v>
      </c>
      <c r="M2" s="14">
        <f ca="1">SUM(M3:M1048576)</f>
        <v>0</v>
      </c>
      <c r="N2" s="14">
        <f ca="1">SUM(N3:N52)</f>
        <v>0</v>
      </c>
      <c r="O2" s="14">
        <f ca="1">L2+M2</f>
        <v>0</v>
      </c>
      <c r="P2" s="14" t="e">
        <f ca="1">+O2/K2</f>
        <v>#DIV/0!</v>
      </c>
      <c r="Q2" s="14">
        <f ca="1">+L2+N2</f>
        <v>0</v>
      </c>
      <c r="R2" s="14" t="e">
        <f ca="1">ROUND(Q2/(L2+M2)*10,2)</f>
        <v>#DIV/0!</v>
      </c>
      <c r="S2" s="14" t="e">
        <f ca="1">ROUND(Q2/K2*10,2)</f>
        <v>#DIV/0!</v>
      </c>
      <c r="T2" s="14" t="e">
        <f ca="1">CONCATENATE("puntual: ", R2,"   Nota final: ", S2)</f>
        <v>#DIV/0!</v>
      </c>
      <c r="U2" s="14" t="e">
        <f ca="1">CONCATENATE("Evolución: ", K2," preguntas, ",L2," aciertos, ",M2," errores, ",Q2," puntos.   Nota ",T2)</f>
        <v>#DIV/0!</v>
      </c>
      <c r="V2" s="14" t="str">
        <f ca="1">CONCATENATE("Test, compuesto por ",K2," preguntas")</f>
        <v>Test, compuesto por 0 preguntas</v>
      </c>
      <c r="W2" s="14" t="str">
        <f ca="1">IF(E2="X",V2,IF(O2&gt;0,U2,V2))</f>
        <v>Test, compuesto por 0 preguntas</v>
      </c>
      <c r="X2" s="14" t="str">
        <f ca="1">IF(CONTROL!I4="A",W2,V2)</f>
        <v>Test, compuesto por 0 preguntas</v>
      </c>
      <c r="AD2" s="15">
        <f ca="1">IF(CONTROL!$I$4="A",K2,0)</f>
        <v>0</v>
      </c>
      <c r="AE2" s="15">
        <f ca="1">IF(CONTROL!$I$4="A",L2,0)</f>
        <v>0</v>
      </c>
      <c r="AF2" s="15">
        <f ca="1">IF(CONTROL!$I$4="A",M2,0)</f>
        <v>0</v>
      </c>
      <c r="AG2" s="15">
        <f ca="1">IF(CONTROL!$I$4="A",N2,0)</f>
        <v>0</v>
      </c>
      <c r="AH2" s="15">
        <f ca="1">IF(CONTROL!$I$4="A",O2,0)</f>
        <v>0</v>
      </c>
      <c r="AI2" s="15" t="e">
        <f ca="1">IF(CONTROL!$I$4="A",P2,0)</f>
        <v>#DIV/0!</v>
      </c>
      <c r="AJ2" s="15">
        <f ca="1">IF(CONTROL!$I$4="A",Q2,0)</f>
        <v>0</v>
      </c>
      <c r="AK2" s="15" t="e">
        <f ca="1">IF(CONTROL!$I$4="A",R2,0)</f>
        <v>#DIV/0!</v>
      </c>
      <c r="AL2" s="15" t="str">
        <f>+AO2</f>
        <v xml:space="preserve">Tema 7 - DERECHO PENAL </v>
      </c>
      <c r="AM2" s="15"/>
      <c r="AN2" s="30" t="s">
        <v>68</v>
      </c>
      <c r="AO2" s="34" t="str">
        <f>LOOKUP(I5,DATOS!A:A,DATOS!E:E)</f>
        <v xml:space="preserve">Tema 7 - DERECHO PENAL </v>
      </c>
    </row>
    <row r="3" spans="1:41" ht="15.6" x14ac:dyDescent="0.25">
      <c r="A3" s="9"/>
      <c r="B3" s="48"/>
      <c r="C3" s="10"/>
      <c r="J3" s="15"/>
    </row>
    <row r="4" spans="1:41" ht="15.6" x14ac:dyDescent="0.25">
      <c r="A4" s="9"/>
      <c r="B4" s="48"/>
      <c r="C4" s="10"/>
      <c r="J4" s="15"/>
    </row>
    <row r="5" spans="1:41" ht="15.6" x14ac:dyDescent="0.25">
      <c r="A5" s="9"/>
      <c r="B5" s="27"/>
      <c r="C5" s="19" t="str">
        <f ca="1">+CONCATENATE(K5,".- ",G5)</f>
        <v>1.- 0</v>
      </c>
      <c r="D5" s="20"/>
      <c r="E5" s="9"/>
      <c r="F5" s="9"/>
      <c r="G5" s="36">
        <f ca="1">LOOKUP(I5,DATOS!A:A,DATOS!G:G)</f>
        <v>0</v>
      </c>
      <c r="H5" s="36">
        <f ca="1">LOOKUP(I5,DATOS!A:A,DATOS!N:N)</f>
        <v>0</v>
      </c>
      <c r="I5" s="31">
        <f>LOOKUP(I1,DATOS!C:C,DATOS!A:A)</f>
        <v>386</v>
      </c>
      <c r="J5" s="56">
        <f>LOOKUP(I5,DATOS!A:A,DATOS!C:C)</f>
        <v>7</v>
      </c>
      <c r="K5" s="18">
        <v>1</v>
      </c>
      <c r="L5" s="16" t="s">
        <v>31</v>
      </c>
      <c r="M5" s="16" t="s">
        <v>32</v>
      </c>
      <c r="N5" s="16" t="s">
        <v>37</v>
      </c>
      <c r="O5" s="16" t="s">
        <v>33</v>
      </c>
      <c r="P5" s="16" t="s">
        <v>34</v>
      </c>
      <c r="Q5" s="16" t="s">
        <v>35</v>
      </c>
      <c r="R5" s="16" t="str">
        <f ca="1">CONCATENATE("X",H5)</f>
        <v>X0</v>
      </c>
      <c r="S5" s="16" t="s">
        <v>36</v>
      </c>
    </row>
    <row r="6" spans="1:41" ht="15.6" x14ac:dyDescent="0.25">
      <c r="A6" s="185">
        <f ca="1">IF($E$2="X",0,IF(K7&gt;2,H5,K7))</f>
        <v>0</v>
      </c>
      <c r="B6" s="25"/>
      <c r="C6" s="21" t="str">
        <f ca="1">+CONCATENATE(I6," ",G6)</f>
        <v>a) 0</v>
      </c>
      <c r="D6" s="22"/>
      <c r="G6" s="34">
        <f ca="1">LOOKUP(I5,DATOS!A:A,DATOS!J:J)</f>
        <v>0</v>
      </c>
      <c r="I6" s="31" t="s">
        <v>53</v>
      </c>
      <c r="K6" s="16" t="s">
        <v>5</v>
      </c>
      <c r="L6" s="16">
        <f ca="1">IF(M6&gt;0,0,P6)</f>
        <v>0</v>
      </c>
      <c r="M6" s="16">
        <f ca="1">IF(P7&gt;0,1,0)</f>
        <v>0</v>
      </c>
      <c r="N6" s="16">
        <f ca="1">IF(M6=1,-1/COUNTA(Q6:Q9),0)</f>
        <v>0</v>
      </c>
      <c r="O6" s="16">
        <f>COUNTA(B6:B9)</f>
        <v>0</v>
      </c>
      <c r="P6" s="16">
        <f ca="1">COUNTIF(R6:R9,R5)</f>
        <v>0</v>
      </c>
      <c r="Q6" s="17" t="s">
        <v>0</v>
      </c>
      <c r="R6" s="16" t="str">
        <f>CONCATENATE(B6,Q6)</f>
        <v>A</v>
      </c>
      <c r="S6" s="16">
        <f ca="1">IF(P6&gt;0,P6+O6,O6*3)</f>
        <v>0</v>
      </c>
    </row>
    <row r="7" spans="1:41" ht="15.6" x14ac:dyDescent="0.25">
      <c r="A7" s="185"/>
      <c r="B7" s="25"/>
      <c r="C7" s="21" t="str">
        <f ca="1">+CONCATENATE(I7," ",G7)</f>
        <v>b) 0</v>
      </c>
      <c r="D7" s="22"/>
      <c r="G7" s="34">
        <f ca="1">LOOKUP(I5,DATOS!A:A,DATOS!K:K)</f>
        <v>0</v>
      </c>
      <c r="I7" s="31" t="s">
        <v>52</v>
      </c>
      <c r="K7" s="16">
        <f ca="1">S6</f>
        <v>0</v>
      </c>
      <c r="L7" s="16"/>
      <c r="M7" s="16"/>
      <c r="N7" s="16"/>
      <c r="O7" s="16"/>
      <c r="P7" s="16">
        <f ca="1">O6-P6</f>
        <v>0</v>
      </c>
      <c r="Q7" s="17" t="s">
        <v>1</v>
      </c>
      <c r="R7" s="16" t="str">
        <f>CONCATENATE(B7,Q7)</f>
        <v>B</v>
      </c>
      <c r="S7" s="16"/>
    </row>
    <row r="8" spans="1:41" ht="15.6" x14ac:dyDescent="0.25">
      <c r="A8" s="185"/>
      <c r="B8" s="25"/>
      <c r="C8" s="21" t="str">
        <f ca="1">+CONCATENATE(I8," ",G8)</f>
        <v>c) 0</v>
      </c>
      <c r="D8" s="22"/>
      <c r="G8" s="34">
        <f ca="1">LOOKUP(I5,DATOS!A:A,DATOS!L:L)</f>
        <v>0</v>
      </c>
      <c r="I8" s="31" t="s">
        <v>51</v>
      </c>
      <c r="K8" s="16"/>
      <c r="L8" s="16"/>
      <c r="M8" s="16"/>
      <c r="N8" s="16"/>
      <c r="O8" s="16"/>
      <c r="P8" s="16"/>
      <c r="Q8" s="17" t="s">
        <v>2</v>
      </c>
      <c r="R8" s="16" t="str">
        <f>CONCATENATE(B8,Q8)</f>
        <v>C</v>
      </c>
      <c r="S8" s="16"/>
    </row>
    <row r="9" spans="1:41" ht="15.6" x14ac:dyDescent="0.25">
      <c r="A9" s="185"/>
      <c r="B9" s="25"/>
      <c r="C9" s="21" t="str">
        <f ca="1">+CONCATENATE(I9," ",G9)</f>
        <v>d) 0</v>
      </c>
      <c r="D9" s="22"/>
      <c r="G9" s="34">
        <f ca="1">LOOKUP(I5,DATOS!A:A,DATOS!M:M)</f>
        <v>0</v>
      </c>
      <c r="I9" s="31" t="s">
        <v>43</v>
      </c>
      <c r="K9" s="16"/>
      <c r="L9" s="16"/>
      <c r="M9" s="16"/>
      <c r="N9" s="16"/>
      <c r="O9" s="16"/>
      <c r="P9" s="16"/>
      <c r="Q9" s="17" t="s">
        <v>3</v>
      </c>
      <c r="R9" s="16" t="str">
        <f>CONCATENATE(B9,Q9)</f>
        <v>D</v>
      </c>
      <c r="S9" s="16"/>
    </row>
    <row r="10" spans="1:41" ht="15.6" x14ac:dyDescent="0.25">
      <c r="A10" s="9"/>
      <c r="B10" s="26"/>
      <c r="C10" s="23"/>
      <c r="D10" s="24"/>
      <c r="J10" s="15"/>
    </row>
    <row r="11" spans="1:41" ht="15.6" x14ac:dyDescent="0.25">
      <c r="A11" s="9"/>
      <c r="B11" s="27"/>
      <c r="C11" s="19" t="str">
        <f ca="1">+CONCATENATE(K11,".- ",G11)</f>
        <v>2.- 0</v>
      </c>
      <c r="D11" s="20"/>
      <c r="E11" s="9"/>
      <c r="F11" s="9"/>
      <c r="G11" s="36">
        <f ca="1">IF(J12="FIN","",LOOKUP(I11,DATOS!A:A,DATOS!G:G))</f>
        <v>0</v>
      </c>
      <c r="H11" s="36">
        <f ca="1">IF(J12="FIN",0,LOOKUP(I11,DATOS!A:A,DATOS!N:N))</f>
        <v>0</v>
      </c>
      <c r="I11" s="31">
        <f>+I5+1</f>
        <v>387</v>
      </c>
      <c r="J11" s="56">
        <f>IF(LOOKUP(I11,DATOS!A:A,DATOS!C:C)=0,J5,(LOOKUP(I11,DATOS!A:A,DATOS!C:C)))</f>
        <v>7</v>
      </c>
      <c r="K11" s="18">
        <f>+K5+1</f>
        <v>2</v>
      </c>
      <c r="L11" s="16" t="s">
        <v>31</v>
      </c>
      <c r="M11" s="16" t="s">
        <v>32</v>
      </c>
      <c r="N11" s="16" t="s">
        <v>37</v>
      </c>
      <c r="O11" s="16" t="s">
        <v>33</v>
      </c>
      <c r="P11" s="16" t="s">
        <v>34</v>
      </c>
      <c r="Q11" s="16" t="s">
        <v>35</v>
      </c>
      <c r="R11" s="16" t="str">
        <f ca="1">CONCATENATE("X",H11)</f>
        <v>X0</v>
      </c>
      <c r="S11" s="16" t="s">
        <v>36</v>
      </c>
    </row>
    <row r="12" spans="1:41" ht="15.6" x14ac:dyDescent="0.25">
      <c r="A12" s="185">
        <f ca="1">IF($E$2="X",0,IF(K13&gt;2,H11,K13))</f>
        <v>0</v>
      </c>
      <c r="B12" s="25"/>
      <c r="C12" s="21" t="str">
        <f ca="1">+CONCATENATE(I12," ",G12)</f>
        <v>a) 0</v>
      </c>
      <c r="D12" s="22"/>
      <c r="G12" s="34">
        <f ca="1">IF(J12="FIN","",LOOKUP(I11,DATOS!A:A,DATOS!J:J))</f>
        <v>0</v>
      </c>
      <c r="I12" s="31" t="s">
        <v>53</v>
      </c>
      <c r="J12" s="37" t="str">
        <f>IF(J6="FIN","FIN",IF(J11=J5,"","FIN"))</f>
        <v/>
      </c>
      <c r="K12" s="16" t="s">
        <v>5</v>
      </c>
      <c r="L12" s="16">
        <f ca="1">IF(M12&gt;0,0,P12)</f>
        <v>0</v>
      </c>
      <c r="M12" s="16">
        <f ca="1">IF(P13&gt;0,1,0)</f>
        <v>0</v>
      </c>
      <c r="N12" s="16">
        <f ca="1">IF(M12=1,-1/COUNTA(Q12:Q15),0)</f>
        <v>0</v>
      </c>
      <c r="O12" s="16">
        <f>COUNTA(B12:B15)</f>
        <v>0</v>
      </c>
      <c r="P12" s="16">
        <f ca="1">COUNTIF(R12:R15,R11)</f>
        <v>0</v>
      </c>
      <c r="Q12" s="17" t="s">
        <v>0</v>
      </c>
      <c r="R12" s="16" t="str">
        <f>CONCATENATE(B12,Q12)</f>
        <v>A</v>
      </c>
      <c r="S12" s="16">
        <f ca="1">IF(P12&gt;0,P12+O12,O12*3)</f>
        <v>0</v>
      </c>
    </row>
    <row r="13" spans="1:41" ht="15.6" x14ac:dyDescent="0.25">
      <c r="A13" s="185"/>
      <c r="B13" s="25"/>
      <c r="C13" s="21" t="str">
        <f ca="1">+CONCATENATE(I13," ",G13)</f>
        <v>b) 0</v>
      </c>
      <c r="D13" s="22"/>
      <c r="G13" s="34">
        <f ca="1">IF(J12="FIN","",LOOKUP(I11,DATOS!A:A,DATOS!K:K))</f>
        <v>0</v>
      </c>
      <c r="I13" s="31" t="s">
        <v>52</v>
      </c>
      <c r="K13" s="16">
        <f ca="1">S12</f>
        <v>0</v>
      </c>
      <c r="L13" s="16"/>
      <c r="M13" s="16"/>
      <c r="N13" s="16"/>
      <c r="O13" s="16"/>
      <c r="P13" s="16">
        <f ca="1">O12-P12</f>
        <v>0</v>
      </c>
      <c r="Q13" s="17" t="s">
        <v>1</v>
      </c>
      <c r="R13" s="16" t="str">
        <f>CONCATENATE(B13,Q13)</f>
        <v>B</v>
      </c>
      <c r="S13" s="16"/>
    </row>
    <row r="14" spans="1:41" ht="15.6" x14ac:dyDescent="0.25">
      <c r="A14" s="185"/>
      <c r="B14" s="25"/>
      <c r="C14" s="21" t="str">
        <f ca="1">+CONCATENATE(I14," ",G14)</f>
        <v>c) 0</v>
      </c>
      <c r="D14" s="22"/>
      <c r="G14" s="34">
        <f ca="1">IF(J12="FIN","",LOOKUP(I11,DATOS!A:A,DATOS!L:L))</f>
        <v>0</v>
      </c>
      <c r="I14" s="31" t="s">
        <v>51</v>
      </c>
      <c r="K14" s="16"/>
      <c r="L14" s="16"/>
      <c r="M14" s="16"/>
      <c r="N14" s="16"/>
      <c r="O14" s="16"/>
      <c r="P14" s="16"/>
      <c r="Q14" s="17" t="s">
        <v>2</v>
      </c>
      <c r="R14" s="16" t="str">
        <f>CONCATENATE(B14,Q14)</f>
        <v>C</v>
      </c>
      <c r="S14" s="16"/>
    </row>
    <row r="15" spans="1:41" ht="15.6" x14ac:dyDescent="0.25">
      <c r="A15" s="185"/>
      <c r="B15" s="25"/>
      <c r="C15" s="21" t="str">
        <f ca="1">+CONCATENATE(I15," ",G15)</f>
        <v>d) 0</v>
      </c>
      <c r="D15" s="22"/>
      <c r="G15" s="34">
        <f ca="1">IF(J12="FIN","",LOOKUP(I11,DATOS!A:A,DATOS!M:M))</f>
        <v>0</v>
      </c>
      <c r="I15" s="31" t="s">
        <v>43</v>
      </c>
      <c r="K15" s="16"/>
      <c r="L15" s="16"/>
      <c r="M15" s="16"/>
      <c r="N15" s="16"/>
      <c r="O15" s="16"/>
      <c r="P15" s="16"/>
      <c r="Q15" s="17" t="s">
        <v>3</v>
      </c>
      <c r="R15" s="16" t="str">
        <f>CONCATENATE(B15,Q15)</f>
        <v>D</v>
      </c>
      <c r="S15" s="16"/>
    </row>
    <row r="16" spans="1:41" ht="15.6" x14ac:dyDescent="0.25">
      <c r="A16" s="9"/>
      <c r="B16" s="26"/>
      <c r="C16" s="23"/>
      <c r="D16" s="24"/>
      <c r="J16" s="15"/>
    </row>
    <row r="17" spans="1:19" ht="31.2" x14ac:dyDescent="0.25">
      <c r="A17" s="9"/>
      <c r="B17" s="27"/>
      <c r="C17" s="19" t="str">
        <f ca="1">+CONCATENATE(K17,".- ",G17)</f>
        <v>3.- 0</v>
      </c>
      <c r="D17" s="20"/>
      <c r="E17" s="9"/>
      <c r="F17" s="9"/>
      <c r="G17" s="36">
        <f ca="1">IF(J18="FIN","",LOOKUP(I17,DATOS!A:A,DATOS!G:G))</f>
        <v>0</v>
      </c>
      <c r="H17" s="36">
        <f ca="1">IF(J18="FIN",0,LOOKUP(I17,DATOS!A:A,DATOS!N:N))</f>
        <v>0</v>
      </c>
      <c r="I17" s="31">
        <f>+I11+1</f>
        <v>388</v>
      </c>
      <c r="J17" s="56">
        <f>IF(LOOKUP(I17,DATOS!A:A,DATOS!C:C)=0,J11,(LOOKUP(I17,DATOS!A:A,DATOS!C:C)))</f>
        <v>7</v>
      </c>
      <c r="K17" s="18">
        <f>+K11+1</f>
        <v>3</v>
      </c>
      <c r="L17" s="16" t="s">
        <v>31</v>
      </c>
      <c r="M17" s="16" t="s">
        <v>32</v>
      </c>
      <c r="N17" s="16" t="s">
        <v>37</v>
      </c>
      <c r="O17" s="16" t="s">
        <v>33</v>
      </c>
      <c r="P17" s="16" t="s">
        <v>34</v>
      </c>
      <c r="Q17" s="16" t="s">
        <v>35</v>
      </c>
      <c r="R17" s="16" t="str">
        <f ca="1">CONCATENATE("X",H17)</f>
        <v>X0</v>
      </c>
      <c r="S17" s="16" t="s">
        <v>36</v>
      </c>
    </row>
    <row r="18" spans="1:19" ht="15.6" x14ac:dyDescent="0.25">
      <c r="A18" s="185">
        <f ca="1">IF($E$2="X",0,IF(K19&gt;2,H17,K19))</f>
        <v>0</v>
      </c>
      <c r="B18" s="25"/>
      <c r="C18" s="21" t="str">
        <f ca="1">+CONCATENATE(I18," ",G18)</f>
        <v>a) 0</v>
      </c>
      <c r="D18" s="22"/>
      <c r="G18" s="34">
        <f ca="1">IF(J18="FIN","",LOOKUP(I17,DATOS!A:A,DATOS!J:J))</f>
        <v>0</v>
      </c>
      <c r="I18" s="31" t="s">
        <v>53</v>
      </c>
      <c r="J18" s="37" t="str">
        <f>IF(J12="FIN","FIN",IF(J17=J11,"","FIN"))</f>
        <v/>
      </c>
      <c r="K18" s="16" t="s">
        <v>5</v>
      </c>
      <c r="L18" s="16">
        <f ca="1">IF(M18&gt;0,0,P18)</f>
        <v>0</v>
      </c>
      <c r="M18" s="16">
        <f ca="1">IF(P19&gt;0,1,0)</f>
        <v>0</v>
      </c>
      <c r="N18" s="16">
        <f ca="1">IF(M18=1,-1/COUNTA(Q18:Q21),0)</f>
        <v>0</v>
      </c>
      <c r="O18" s="16">
        <f>COUNTA(B18:B21)</f>
        <v>0</v>
      </c>
      <c r="P18" s="16">
        <f ca="1">COUNTIF(R18:R21,R17)</f>
        <v>0</v>
      </c>
      <c r="Q18" s="17" t="s">
        <v>0</v>
      </c>
      <c r="R18" s="16" t="str">
        <f>CONCATENATE(B18,Q18)</f>
        <v>A</v>
      </c>
      <c r="S18" s="16">
        <f ca="1">IF(P18&gt;0,P18+O18,O18*3)</f>
        <v>0</v>
      </c>
    </row>
    <row r="19" spans="1:19" ht="15.6" x14ac:dyDescent="0.25">
      <c r="A19" s="185"/>
      <c r="B19" s="25"/>
      <c r="C19" s="21" t="str">
        <f ca="1">+CONCATENATE(I19," ",G19)</f>
        <v>b) 0</v>
      </c>
      <c r="D19" s="22"/>
      <c r="G19" s="34">
        <f ca="1">IF(J18="FIN","",LOOKUP(I17,DATOS!A:A,DATOS!K:K))</f>
        <v>0</v>
      </c>
      <c r="I19" s="31" t="s">
        <v>52</v>
      </c>
      <c r="K19" s="16">
        <f ca="1">S18</f>
        <v>0</v>
      </c>
      <c r="L19" s="16"/>
      <c r="M19" s="16"/>
      <c r="N19" s="16"/>
      <c r="O19" s="16"/>
      <c r="P19" s="16">
        <f ca="1">O18-P18</f>
        <v>0</v>
      </c>
      <c r="Q19" s="17" t="s">
        <v>1</v>
      </c>
      <c r="R19" s="16" t="str">
        <f>CONCATENATE(B19,Q19)</f>
        <v>B</v>
      </c>
      <c r="S19" s="16"/>
    </row>
    <row r="20" spans="1:19" ht="15.6" x14ac:dyDescent="0.25">
      <c r="A20" s="185"/>
      <c r="B20" s="25"/>
      <c r="C20" s="21" t="str">
        <f ca="1">+CONCATENATE(I20," ",G20)</f>
        <v>c) 0</v>
      </c>
      <c r="D20" s="22"/>
      <c r="G20" s="34">
        <f ca="1">IF(J18="FIN","",LOOKUP(I17,DATOS!A:A,DATOS!L:L))</f>
        <v>0</v>
      </c>
      <c r="I20" s="31" t="s">
        <v>51</v>
      </c>
      <c r="K20" s="16"/>
      <c r="L20" s="16"/>
      <c r="M20" s="16"/>
      <c r="N20" s="16"/>
      <c r="O20" s="16"/>
      <c r="P20" s="16"/>
      <c r="Q20" s="17" t="s">
        <v>2</v>
      </c>
      <c r="R20" s="16" t="str">
        <f>CONCATENATE(B20,Q20)</f>
        <v>C</v>
      </c>
      <c r="S20" s="16"/>
    </row>
    <row r="21" spans="1:19" ht="15.6" x14ac:dyDescent="0.25">
      <c r="A21" s="185"/>
      <c r="B21" s="25"/>
      <c r="C21" s="21" t="str">
        <f ca="1">+CONCATENATE(I21," ",G21)</f>
        <v>d) 0</v>
      </c>
      <c r="D21" s="22"/>
      <c r="G21" s="34">
        <f ca="1">IF(J18="FIN","",LOOKUP(I17,DATOS!A:A,DATOS!M:M))</f>
        <v>0</v>
      </c>
      <c r="I21" s="31" t="s">
        <v>43</v>
      </c>
      <c r="K21" s="16"/>
      <c r="L21" s="16"/>
      <c r="M21" s="16"/>
      <c r="N21" s="16"/>
      <c r="O21" s="16"/>
      <c r="P21" s="16"/>
      <c r="Q21" s="17" t="s">
        <v>3</v>
      </c>
      <c r="R21" s="16" t="str">
        <f>CONCATENATE(B21,Q21)</f>
        <v>D</v>
      </c>
      <c r="S21" s="16"/>
    </row>
    <row r="22" spans="1:19" ht="15.6" x14ac:dyDescent="0.25">
      <c r="A22" s="9"/>
      <c r="B22" s="26"/>
      <c r="C22" s="23"/>
      <c r="D22" s="24"/>
      <c r="J22" s="15"/>
    </row>
    <row r="23" spans="1:19" ht="31.2" x14ac:dyDescent="0.25">
      <c r="A23" s="9"/>
      <c r="B23" s="27"/>
      <c r="C23" s="19" t="str">
        <f ca="1">+CONCATENATE(K23,".- ",G23)</f>
        <v>4.- 0</v>
      </c>
      <c r="D23" s="20"/>
      <c r="E23" s="9"/>
      <c r="F23" s="9"/>
      <c r="G23" s="36">
        <f ca="1">IF(J24="FIN","",LOOKUP(I23,DATOS!A:A,DATOS!G:G))</f>
        <v>0</v>
      </c>
      <c r="H23" s="36">
        <f ca="1">IF(J24="FIN",0,LOOKUP(I23,DATOS!A:A,DATOS!N:N))</f>
        <v>0</v>
      </c>
      <c r="I23" s="31">
        <f>+I17+1</f>
        <v>389</v>
      </c>
      <c r="J23" s="56">
        <f>IF(LOOKUP(I23,DATOS!A:A,DATOS!C:C)=0,J17,(LOOKUP(I23,DATOS!A:A,DATOS!C:C)))</f>
        <v>7</v>
      </c>
      <c r="K23" s="18">
        <f>+K17+1</f>
        <v>4</v>
      </c>
      <c r="L23" s="16" t="s">
        <v>31</v>
      </c>
      <c r="M23" s="16" t="s">
        <v>32</v>
      </c>
      <c r="N23" s="16" t="s">
        <v>37</v>
      </c>
      <c r="O23" s="16" t="s">
        <v>33</v>
      </c>
      <c r="P23" s="16" t="s">
        <v>34</v>
      </c>
      <c r="Q23" s="16" t="s">
        <v>35</v>
      </c>
      <c r="R23" s="16" t="str">
        <f ca="1">CONCATENATE("X",H23)</f>
        <v>X0</v>
      </c>
      <c r="S23" s="16" t="s">
        <v>36</v>
      </c>
    </row>
    <row r="24" spans="1:19" ht="15.6" x14ac:dyDescent="0.25">
      <c r="A24" s="185">
        <f ca="1">IF($E$2="X",0,IF(K25&gt;2,H23,K25))</f>
        <v>0</v>
      </c>
      <c r="B24" s="25"/>
      <c r="C24" s="21" t="str">
        <f ca="1">+CONCATENATE(I24," ",G24)</f>
        <v>a) 0</v>
      </c>
      <c r="D24" s="22"/>
      <c r="G24" s="34">
        <f ca="1">IF(J24="FIN","",LOOKUP(I23,DATOS!A:A,DATOS!J:J))</f>
        <v>0</v>
      </c>
      <c r="I24" s="31" t="s">
        <v>53</v>
      </c>
      <c r="J24" s="37" t="str">
        <f>IF(J18="FIN","FIN",IF(J23=J17,"","FIN"))</f>
        <v/>
      </c>
      <c r="K24" s="16" t="s">
        <v>5</v>
      </c>
      <c r="L24" s="16">
        <f ca="1">IF(M24&gt;0,0,P24)</f>
        <v>0</v>
      </c>
      <c r="M24" s="16">
        <f ca="1">IF(P25&gt;0,1,0)</f>
        <v>0</v>
      </c>
      <c r="N24" s="16">
        <f ca="1">IF(M24=1,-1/COUNTA(Q24:Q27),0)</f>
        <v>0</v>
      </c>
      <c r="O24" s="16">
        <f>COUNTA(B24:B27)</f>
        <v>0</v>
      </c>
      <c r="P24" s="16">
        <f ca="1">COUNTIF(R24:R27,R23)</f>
        <v>0</v>
      </c>
      <c r="Q24" s="17" t="s">
        <v>0</v>
      </c>
      <c r="R24" s="16" t="str">
        <f>CONCATENATE(B24,Q24)</f>
        <v>A</v>
      </c>
      <c r="S24" s="16">
        <f ca="1">IF(P24&gt;0,P24+O24,O24*3)</f>
        <v>0</v>
      </c>
    </row>
    <row r="25" spans="1:19" ht="15.6" x14ac:dyDescent="0.25">
      <c r="A25" s="185"/>
      <c r="B25" s="25"/>
      <c r="C25" s="21" t="str">
        <f ca="1">+CONCATENATE(I25," ",G25)</f>
        <v>b) 0</v>
      </c>
      <c r="D25" s="22"/>
      <c r="G25" s="34">
        <f ca="1">IF(J24="FIN","",LOOKUP(I23,DATOS!A:A,DATOS!K:K))</f>
        <v>0</v>
      </c>
      <c r="I25" s="31" t="s">
        <v>52</v>
      </c>
      <c r="K25" s="16">
        <f ca="1">S24</f>
        <v>0</v>
      </c>
      <c r="L25" s="16"/>
      <c r="M25" s="16"/>
      <c r="N25" s="16"/>
      <c r="O25" s="16"/>
      <c r="P25" s="16">
        <f ca="1">O24-P24</f>
        <v>0</v>
      </c>
      <c r="Q25" s="17" t="s">
        <v>1</v>
      </c>
      <c r="R25" s="16" t="str">
        <f>CONCATENATE(B25,Q25)</f>
        <v>B</v>
      </c>
      <c r="S25" s="16"/>
    </row>
    <row r="26" spans="1:19" ht="15.6" x14ac:dyDescent="0.25">
      <c r="A26" s="185"/>
      <c r="B26" s="25"/>
      <c r="C26" s="21" t="str">
        <f ca="1">+CONCATENATE(I26," ",G26)</f>
        <v>c) 0</v>
      </c>
      <c r="D26" s="22"/>
      <c r="G26" s="34">
        <f ca="1">IF(J24="FIN","",LOOKUP(I23,DATOS!A:A,DATOS!L:L))</f>
        <v>0</v>
      </c>
      <c r="I26" s="31" t="s">
        <v>51</v>
      </c>
      <c r="K26" s="16"/>
      <c r="L26" s="16"/>
      <c r="M26" s="16"/>
      <c r="N26" s="16"/>
      <c r="O26" s="16"/>
      <c r="P26" s="16"/>
      <c r="Q26" s="17" t="s">
        <v>2</v>
      </c>
      <c r="R26" s="16" t="str">
        <f>CONCATENATE(B26,Q26)</f>
        <v>C</v>
      </c>
      <c r="S26" s="16"/>
    </row>
    <row r="27" spans="1:19" ht="15.6" x14ac:dyDescent="0.25">
      <c r="A27" s="185"/>
      <c r="B27" s="25"/>
      <c r="C27" s="21" t="str">
        <f ca="1">+CONCATENATE(I27," ",G27)</f>
        <v>d) 0</v>
      </c>
      <c r="D27" s="22"/>
      <c r="G27" s="34">
        <f ca="1">IF(J24="FIN","",LOOKUP(I23,DATOS!A:A,DATOS!M:M))</f>
        <v>0</v>
      </c>
      <c r="I27" s="31" t="s">
        <v>43</v>
      </c>
      <c r="K27" s="16"/>
      <c r="L27" s="16"/>
      <c r="M27" s="16"/>
      <c r="N27" s="16"/>
      <c r="O27" s="16"/>
      <c r="P27" s="16"/>
      <c r="Q27" s="17" t="s">
        <v>3</v>
      </c>
      <c r="R27" s="16" t="str">
        <f>CONCATENATE(B27,Q27)</f>
        <v>D</v>
      </c>
      <c r="S27" s="16"/>
    </row>
    <row r="28" spans="1:19" ht="15.6" x14ac:dyDescent="0.25">
      <c r="A28" s="9"/>
      <c r="B28" s="26"/>
      <c r="C28" s="23"/>
      <c r="D28" s="24"/>
      <c r="J28" s="15"/>
    </row>
    <row r="29" spans="1:19" ht="15.6" x14ac:dyDescent="0.25">
      <c r="A29" s="9"/>
      <c r="B29" s="27"/>
      <c r="C29" s="19" t="str">
        <f ca="1">+CONCATENATE(K29,".- ",G29)</f>
        <v>5.- 0</v>
      </c>
      <c r="D29" s="20"/>
      <c r="E29" s="9"/>
      <c r="F29" s="9"/>
      <c r="G29" s="36">
        <f ca="1">IF(J30="FIN","",LOOKUP(I29,DATOS!A:A,DATOS!G:G))</f>
        <v>0</v>
      </c>
      <c r="H29" s="36">
        <f ca="1">IF(J30="FIN",0,LOOKUP(I29,DATOS!A:A,DATOS!N:N))</f>
        <v>0</v>
      </c>
      <c r="I29" s="31">
        <f>+I23+1</f>
        <v>390</v>
      </c>
      <c r="J29" s="56">
        <f>IF(LOOKUP(I29,DATOS!A:A,DATOS!C:C)=0,J23,(LOOKUP(I29,DATOS!A:A,DATOS!C:C)))</f>
        <v>7</v>
      </c>
      <c r="K29" s="18">
        <f>+K23+1</f>
        <v>5</v>
      </c>
      <c r="L29" s="16" t="s">
        <v>31</v>
      </c>
      <c r="M29" s="16" t="s">
        <v>32</v>
      </c>
      <c r="N29" s="16" t="s">
        <v>37</v>
      </c>
      <c r="O29" s="16" t="s">
        <v>33</v>
      </c>
      <c r="P29" s="16" t="s">
        <v>34</v>
      </c>
      <c r="Q29" s="16" t="s">
        <v>35</v>
      </c>
      <c r="R29" s="16" t="str">
        <f ca="1">CONCATENATE("X",H29)</f>
        <v>X0</v>
      </c>
      <c r="S29" s="16" t="s">
        <v>36</v>
      </c>
    </row>
    <row r="30" spans="1:19" ht="15.6" x14ac:dyDescent="0.25">
      <c r="A30" s="185">
        <f ca="1">IF($E$2="X",0,IF(K31&gt;2,H29,K31))</f>
        <v>0</v>
      </c>
      <c r="B30" s="25"/>
      <c r="C30" s="21" t="str">
        <f ca="1">+CONCATENATE(I30," ",G30)</f>
        <v>a) 0</v>
      </c>
      <c r="D30" s="22"/>
      <c r="G30" s="34">
        <f ca="1">IF(J30="FIN","",LOOKUP(I29,DATOS!A:A,DATOS!J:J))</f>
        <v>0</v>
      </c>
      <c r="I30" s="31" t="s">
        <v>53</v>
      </c>
      <c r="J30" s="37" t="str">
        <f>IF(J24="FIN","FIN",IF(J29=J23,"","FIN"))</f>
        <v/>
      </c>
      <c r="K30" s="16" t="s">
        <v>5</v>
      </c>
      <c r="L30" s="16">
        <f ca="1">IF(M30&gt;0,0,P30)</f>
        <v>0</v>
      </c>
      <c r="M30" s="16">
        <f ca="1">IF(P31&gt;0,1,0)</f>
        <v>0</v>
      </c>
      <c r="N30" s="16">
        <f ca="1">IF(M30=1,-1/COUNTA(Q30:Q33),0)</f>
        <v>0</v>
      </c>
      <c r="O30" s="16">
        <f>COUNTA(B30:B33)</f>
        <v>0</v>
      </c>
      <c r="P30" s="16">
        <f ca="1">COUNTIF(R30:R33,R29)</f>
        <v>0</v>
      </c>
      <c r="Q30" s="17" t="s">
        <v>0</v>
      </c>
      <c r="R30" s="16" t="str">
        <f>CONCATENATE(B30,Q30)</f>
        <v>A</v>
      </c>
      <c r="S30" s="16">
        <f ca="1">IF(P30&gt;0,P30+O30,O30*3)</f>
        <v>0</v>
      </c>
    </row>
    <row r="31" spans="1:19" ht="15.6" x14ac:dyDescent="0.25">
      <c r="A31" s="185"/>
      <c r="B31" s="25"/>
      <c r="C31" s="21" t="str">
        <f ca="1">+CONCATENATE(I31," ",G31)</f>
        <v>b) 0</v>
      </c>
      <c r="D31" s="22"/>
      <c r="G31" s="34">
        <f ca="1">IF(J30="FIN","",LOOKUP(I29,DATOS!A:A,DATOS!K:K))</f>
        <v>0</v>
      </c>
      <c r="I31" s="31" t="s">
        <v>52</v>
      </c>
      <c r="K31" s="16">
        <f ca="1">S30</f>
        <v>0</v>
      </c>
      <c r="L31" s="16"/>
      <c r="M31" s="16"/>
      <c r="N31" s="16"/>
      <c r="O31" s="16"/>
      <c r="P31" s="16">
        <f ca="1">O30-P30</f>
        <v>0</v>
      </c>
      <c r="Q31" s="17" t="s">
        <v>1</v>
      </c>
      <c r="R31" s="16" t="str">
        <f>CONCATENATE(B31,Q31)</f>
        <v>B</v>
      </c>
      <c r="S31" s="16"/>
    </row>
    <row r="32" spans="1:19" ht="15.6" x14ac:dyDescent="0.25">
      <c r="A32" s="185"/>
      <c r="B32" s="25"/>
      <c r="C32" s="21" t="str">
        <f ca="1">+CONCATENATE(I32," ",G32)</f>
        <v>c) 0</v>
      </c>
      <c r="D32" s="22"/>
      <c r="G32" s="34">
        <f ca="1">IF(J30="FIN","",LOOKUP(I29,DATOS!A:A,DATOS!L:L))</f>
        <v>0</v>
      </c>
      <c r="I32" s="31" t="s">
        <v>51</v>
      </c>
      <c r="K32" s="16"/>
      <c r="L32" s="16"/>
      <c r="M32" s="16"/>
      <c r="N32" s="16"/>
      <c r="O32" s="16"/>
      <c r="P32" s="16"/>
      <c r="Q32" s="17" t="s">
        <v>2</v>
      </c>
      <c r="R32" s="16" t="str">
        <f>CONCATENATE(B32,Q32)</f>
        <v>C</v>
      </c>
      <c r="S32" s="16"/>
    </row>
    <row r="33" spans="1:19" ht="15.6" x14ac:dyDescent="0.25">
      <c r="A33" s="185"/>
      <c r="B33" s="25"/>
      <c r="C33" s="21" t="str">
        <f ca="1">+CONCATENATE(I33," ",G33)</f>
        <v>d) 0</v>
      </c>
      <c r="D33" s="22"/>
      <c r="G33" s="34">
        <f ca="1">IF(J30="FIN","",LOOKUP(I29,DATOS!A:A,DATOS!M:M))</f>
        <v>0</v>
      </c>
      <c r="I33" s="31" t="s">
        <v>43</v>
      </c>
      <c r="K33" s="16"/>
      <c r="L33" s="16"/>
      <c r="M33" s="16"/>
      <c r="N33" s="16"/>
      <c r="O33" s="16"/>
      <c r="P33" s="16"/>
      <c r="Q33" s="17" t="s">
        <v>3</v>
      </c>
      <c r="R33" s="16" t="str">
        <f>CONCATENATE(B33,Q33)</f>
        <v>D</v>
      </c>
      <c r="S33" s="16"/>
    </row>
    <row r="34" spans="1:19" ht="15.6" x14ac:dyDescent="0.25">
      <c r="A34" s="9"/>
      <c r="B34" s="26"/>
      <c r="C34" s="23"/>
      <c r="D34" s="24"/>
      <c r="J34" s="15"/>
    </row>
    <row r="35" spans="1:19" ht="15.6" x14ac:dyDescent="0.25">
      <c r="A35" s="9"/>
      <c r="B35" s="27"/>
      <c r="C35" s="19" t="str">
        <f ca="1">+CONCATENATE(K35,".- ",G35)</f>
        <v>6.- 0</v>
      </c>
      <c r="D35" s="20"/>
      <c r="E35" s="9"/>
      <c r="F35" s="9"/>
      <c r="G35" s="36">
        <f ca="1">IF(J36="FIN","",LOOKUP(I35,DATOS!A:A,DATOS!G:G))</f>
        <v>0</v>
      </c>
      <c r="H35" s="36">
        <f ca="1">IF(J36="FIN",0,LOOKUP(I35,DATOS!A:A,DATOS!N:N))</f>
        <v>0</v>
      </c>
      <c r="I35" s="31">
        <f>+I29+1</f>
        <v>391</v>
      </c>
      <c r="J35" s="56">
        <f>IF(LOOKUP(I35,DATOS!A:A,DATOS!C:C)=0,J29,(LOOKUP(I35,DATOS!A:A,DATOS!C:C)))</f>
        <v>7</v>
      </c>
      <c r="K35" s="18">
        <f>+K29+1</f>
        <v>6</v>
      </c>
      <c r="L35" s="16" t="s">
        <v>31</v>
      </c>
      <c r="M35" s="16" t="s">
        <v>32</v>
      </c>
      <c r="N35" s="16" t="s">
        <v>37</v>
      </c>
      <c r="O35" s="16" t="s">
        <v>33</v>
      </c>
      <c r="P35" s="16" t="s">
        <v>34</v>
      </c>
      <c r="Q35" s="16" t="s">
        <v>35</v>
      </c>
      <c r="R35" s="16" t="str">
        <f ca="1">CONCATENATE("X",H35)</f>
        <v>X0</v>
      </c>
      <c r="S35" s="16" t="s">
        <v>36</v>
      </c>
    </row>
    <row r="36" spans="1:19" ht="15.6" x14ac:dyDescent="0.25">
      <c r="A36" s="185">
        <f ca="1">IF($E$2="X",0,IF(K37&gt;2,H35,K37))</f>
        <v>0</v>
      </c>
      <c r="B36" s="25"/>
      <c r="C36" s="21" t="str">
        <f ca="1">+CONCATENATE(I36," ",G36)</f>
        <v>a) 0</v>
      </c>
      <c r="D36" s="22"/>
      <c r="G36" s="34">
        <f ca="1">IF(J36="FIN","",LOOKUP(I35,DATOS!A:A,DATOS!J:J))</f>
        <v>0</v>
      </c>
      <c r="I36" s="31" t="s">
        <v>53</v>
      </c>
      <c r="J36" s="37" t="str">
        <f>IF(J30="FIN","FIN",IF(J35=J29,"","FIN"))</f>
        <v/>
      </c>
      <c r="K36" s="16" t="s">
        <v>5</v>
      </c>
      <c r="L36" s="16">
        <f ca="1">IF(M36&gt;0,0,P36)</f>
        <v>0</v>
      </c>
      <c r="M36" s="16">
        <f ca="1">IF(P37&gt;0,1,0)</f>
        <v>0</v>
      </c>
      <c r="N36" s="16">
        <f ca="1">IF(M36=1,-1/COUNTA(Q36:Q39),0)</f>
        <v>0</v>
      </c>
      <c r="O36" s="16">
        <f>COUNTA(B36:B39)</f>
        <v>0</v>
      </c>
      <c r="P36" s="16">
        <f ca="1">COUNTIF(R36:R39,R35)</f>
        <v>0</v>
      </c>
      <c r="Q36" s="17" t="s">
        <v>0</v>
      </c>
      <c r="R36" s="16" t="str">
        <f>CONCATENATE(B36,Q36)</f>
        <v>A</v>
      </c>
      <c r="S36" s="16">
        <f ca="1">IF(P36&gt;0,P36+O36,O36*3)</f>
        <v>0</v>
      </c>
    </row>
    <row r="37" spans="1:19" ht="15.6" x14ac:dyDescent="0.25">
      <c r="A37" s="185"/>
      <c r="B37" s="25"/>
      <c r="C37" s="21" t="str">
        <f ca="1">+CONCATENATE(I37," ",G37)</f>
        <v>b) 0</v>
      </c>
      <c r="D37" s="22"/>
      <c r="G37" s="34">
        <f ca="1">IF(J36="FIN","",LOOKUP(I35,DATOS!A:A,DATOS!K:K))</f>
        <v>0</v>
      </c>
      <c r="I37" s="31" t="s">
        <v>52</v>
      </c>
      <c r="K37" s="16">
        <f ca="1">S36</f>
        <v>0</v>
      </c>
      <c r="L37" s="16"/>
      <c r="M37" s="16"/>
      <c r="N37" s="16"/>
      <c r="O37" s="16"/>
      <c r="P37" s="16">
        <f ca="1">O36-P36</f>
        <v>0</v>
      </c>
      <c r="Q37" s="17" t="s">
        <v>1</v>
      </c>
      <c r="R37" s="16" t="str">
        <f>CONCATENATE(B37,Q37)</f>
        <v>B</v>
      </c>
      <c r="S37" s="16"/>
    </row>
    <row r="38" spans="1:19" ht="15.6" x14ac:dyDescent="0.25">
      <c r="A38" s="185"/>
      <c r="B38" s="25"/>
      <c r="C38" s="21" t="str">
        <f ca="1">+CONCATENATE(I38," ",G38)</f>
        <v>c) 0</v>
      </c>
      <c r="D38" s="22"/>
      <c r="G38" s="34">
        <f ca="1">IF(J36="FIN","",LOOKUP(I35,DATOS!A:A,DATOS!L:L))</f>
        <v>0</v>
      </c>
      <c r="I38" s="31" t="s">
        <v>51</v>
      </c>
      <c r="K38" s="16"/>
      <c r="L38" s="16"/>
      <c r="M38" s="16"/>
      <c r="N38" s="16"/>
      <c r="O38" s="16"/>
      <c r="P38" s="16"/>
      <c r="Q38" s="17" t="s">
        <v>2</v>
      </c>
      <c r="R38" s="16" t="str">
        <f>CONCATENATE(B38,Q38)</f>
        <v>C</v>
      </c>
      <c r="S38" s="16"/>
    </row>
    <row r="39" spans="1:19" ht="15.6" x14ac:dyDescent="0.25">
      <c r="A39" s="185"/>
      <c r="B39" s="25"/>
      <c r="C39" s="21" t="str">
        <f ca="1">+CONCATENATE(I39," ",G39)</f>
        <v>d) 0</v>
      </c>
      <c r="D39" s="22"/>
      <c r="G39" s="34">
        <f ca="1">IF(J36="FIN","",LOOKUP(I35,DATOS!A:A,DATOS!M:M))</f>
        <v>0</v>
      </c>
      <c r="I39" s="31" t="s">
        <v>43</v>
      </c>
      <c r="K39" s="16"/>
      <c r="L39" s="16"/>
      <c r="M39" s="16"/>
      <c r="N39" s="16"/>
      <c r="O39" s="16"/>
      <c r="P39" s="16"/>
      <c r="Q39" s="17" t="s">
        <v>3</v>
      </c>
      <c r="R39" s="16" t="str">
        <f>CONCATENATE(B39,Q39)</f>
        <v>D</v>
      </c>
      <c r="S39" s="16"/>
    </row>
    <row r="40" spans="1:19" ht="15.6" x14ac:dyDescent="0.25">
      <c r="A40" s="9"/>
      <c r="B40" s="26"/>
      <c r="C40" s="23"/>
      <c r="D40" s="24"/>
      <c r="J40" s="15"/>
    </row>
    <row r="41" spans="1:19" ht="15.6" x14ac:dyDescent="0.25">
      <c r="A41" s="9"/>
      <c r="B41" s="27"/>
      <c r="C41" s="19" t="str">
        <f ca="1">+CONCATENATE(K41,".- ",G41)</f>
        <v>7.- 0</v>
      </c>
      <c r="D41" s="20"/>
      <c r="E41" s="9"/>
      <c r="F41" s="9"/>
      <c r="G41" s="36">
        <f ca="1">IF(J42="FIN","",LOOKUP(I41,DATOS!A:A,DATOS!G:G))</f>
        <v>0</v>
      </c>
      <c r="H41" s="36">
        <f ca="1">IF(J42="FIN",0,LOOKUP(I41,DATOS!A:A,DATOS!N:N))</f>
        <v>0</v>
      </c>
      <c r="I41" s="31">
        <f>+I35+1</f>
        <v>392</v>
      </c>
      <c r="J41" s="56">
        <f>IF(LOOKUP(I41,DATOS!A:A,DATOS!C:C)=0,J35,(LOOKUP(I41,DATOS!A:A,DATOS!C:C)))</f>
        <v>7</v>
      </c>
      <c r="K41" s="18">
        <f>+K35+1</f>
        <v>7</v>
      </c>
      <c r="L41" s="16" t="s">
        <v>31</v>
      </c>
      <c r="M41" s="16" t="s">
        <v>32</v>
      </c>
      <c r="N41" s="16" t="s">
        <v>37</v>
      </c>
      <c r="O41" s="16" t="s">
        <v>33</v>
      </c>
      <c r="P41" s="16" t="s">
        <v>34</v>
      </c>
      <c r="Q41" s="16" t="s">
        <v>35</v>
      </c>
      <c r="R41" s="16" t="str">
        <f ca="1">CONCATENATE("X",H41)</f>
        <v>X0</v>
      </c>
      <c r="S41" s="16" t="s">
        <v>36</v>
      </c>
    </row>
    <row r="42" spans="1:19" ht="15.6" x14ac:dyDescent="0.25">
      <c r="A42" s="185">
        <f ca="1">IF($E$2="X",0,IF(K43&gt;2,H41,K43))</f>
        <v>0</v>
      </c>
      <c r="B42" s="25"/>
      <c r="C42" s="21" t="str">
        <f ca="1">+CONCATENATE(I42," ",G42)</f>
        <v>a) 0</v>
      </c>
      <c r="D42" s="22"/>
      <c r="G42" s="34">
        <f ca="1">IF(J42="FIN","",LOOKUP(I41,DATOS!A:A,DATOS!J:J))</f>
        <v>0</v>
      </c>
      <c r="I42" s="31" t="s">
        <v>53</v>
      </c>
      <c r="J42" s="37" t="str">
        <f>IF(J36="FIN","FIN",IF(J41=J35,"","FIN"))</f>
        <v/>
      </c>
      <c r="K42" s="16" t="s">
        <v>5</v>
      </c>
      <c r="L42" s="16">
        <f ca="1">IF(M42&gt;0,0,P42)</f>
        <v>0</v>
      </c>
      <c r="M42" s="16">
        <f ca="1">IF(P43&gt;0,1,0)</f>
        <v>0</v>
      </c>
      <c r="N42" s="16">
        <f ca="1">IF(M42=1,-1/COUNTA(Q42:Q45),0)</f>
        <v>0</v>
      </c>
      <c r="O42" s="16">
        <f>COUNTA(B42:B45)</f>
        <v>0</v>
      </c>
      <c r="P42" s="16">
        <f ca="1">COUNTIF(R42:R45,R41)</f>
        <v>0</v>
      </c>
      <c r="Q42" s="17" t="s">
        <v>0</v>
      </c>
      <c r="R42" s="16" t="str">
        <f>CONCATENATE(B42,Q42)</f>
        <v>A</v>
      </c>
      <c r="S42" s="16">
        <f ca="1">IF(P42&gt;0,P42+O42,O42*3)</f>
        <v>0</v>
      </c>
    </row>
    <row r="43" spans="1:19" ht="15.6" x14ac:dyDescent="0.25">
      <c r="A43" s="185"/>
      <c r="B43" s="25"/>
      <c r="C43" s="21" t="str">
        <f ca="1">+CONCATENATE(I43," ",G43)</f>
        <v>b) 0</v>
      </c>
      <c r="D43" s="22"/>
      <c r="G43" s="34">
        <f ca="1">IF(J42="FIN","",LOOKUP(I41,DATOS!A:A,DATOS!K:K))</f>
        <v>0</v>
      </c>
      <c r="I43" s="31" t="s">
        <v>52</v>
      </c>
      <c r="K43" s="16">
        <f ca="1">S42</f>
        <v>0</v>
      </c>
      <c r="L43" s="16"/>
      <c r="M43" s="16"/>
      <c r="N43" s="16"/>
      <c r="O43" s="16"/>
      <c r="P43" s="16">
        <f ca="1">O42-P42</f>
        <v>0</v>
      </c>
      <c r="Q43" s="17" t="s">
        <v>1</v>
      </c>
      <c r="R43" s="16" t="str">
        <f>CONCATENATE(B43,Q43)</f>
        <v>B</v>
      </c>
      <c r="S43" s="16"/>
    </row>
    <row r="44" spans="1:19" ht="15.6" x14ac:dyDescent="0.25">
      <c r="A44" s="185"/>
      <c r="B44" s="25"/>
      <c r="C44" s="21" t="str">
        <f ca="1">+CONCATENATE(I44," ",G44)</f>
        <v>c) 0</v>
      </c>
      <c r="D44" s="22"/>
      <c r="G44" s="34">
        <f ca="1">IF(J42="FIN","",LOOKUP(I41,DATOS!A:A,DATOS!L:L))</f>
        <v>0</v>
      </c>
      <c r="I44" s="31" t="s">
        <v>51</v>
      </c>
      <c r="K44" s="16"/>
      <c r="L44" s="16"/>
      <c r="M44" s="16"/>
      <c r="N44" s="16"/>
      <c r="O44" s="16"/>
      <c r="P44" s="16"/>
      <c r="Q44" s="17" t="s">
        <v>2</v>
      </c>
      <c r="R44" s="16" t="str">
        <f>CONCATENATE(B44,Q44)</f>
        <v>C</v>
      </c>
      <c r="S44" s="16"/>
    </row>
    <row r="45" spans="1:19" ht="15.6" x14ac:dyDescent="0.25">
      <c r="A45" s="185"/>
      <c r="B45" s="25"/>
      <c r="C45" s="21" t="str">
        <f ca="1">+CONCATENATE(I45," ",G45)</f>
        <v>d) 0</v>
      </c>
      <c r="D45" s="22"/>
      <c r="G45" s="34">
        <f ca="1">IF(J42="FIN","",LOOKUP(I41,DATOS!A:A,DATOS!M:M))</f>
        <v>0</v>
      </c>
      <c r="I45" s="31" t="s">
        <v>43</v>
      </c>
      <c r="K45" s="16"/>
      <c r="L45" s="16"/>
      <c r="M45" s="16"/>
      <c r="N45" s="16"/>
      <c r="O45" s="16"/>
      <c r="P45" s="16"/>
      <c r="Q45" s="17" t="s">
        <v>3</v>
      </c>
      <c r="R45" s="16" t="str">
        <f>CONCATENATE(B45,Q45)</f>
        <v>D</v>
      </c>
      <c r="S45" s="16"/>
    </row>
    <row r="46" spans="1:19" ht="15.6" x14ac:dyDescent="0.25">
      <c r="A46" s="9"/>
      <c r="B46" s="26"/>
      <c r="C46" s="23"/>
      <c r="D46" s="24"/>
      <c r="J46" s="15"/>
    </row>
    <row r="47" spans="1:19" ht="15.6" x14ac:dyDescent="0.25">
      <c r="A47" s="9"/>
      <c r="B47" s="27"/>
      <c r="C47" s="19" t="str">
        <f ca="1">+CONCATENATE(K47,".- ",G47)</f>
        <v>8.- 0</v>
      </c>
      <c r="D47" s="20"/>
      <c r="E47" s="9"/>
      <c r="F47" s="9"/>
      <c r="G47" s="36">
        <f ca="1">IF(J48="FIN","",LOOKUP(I47,DATOS!A:A,DATOS!G:G))</f>
        <v>0</v>
      </c>
      <c r="H47" s="36">
        <f ca="1">IF(J48="FIN",0,LOOKUP(I47,DATOS!A:A,DATOS!N:N))</f>
        <v>0</v>
      </c>
      <c r="I47" s="31">
        <f>+I41+1</f>
        <v>393</v>
      </c>
      <c r="J47" s="56">
        <f>IF(LOOKUP(I47,DATOS!A:A,DATOS!C:C)=0,J41,(LOOKUP(I47,DATOS!A:A,DATOS!C:C)))</f>
        <v>7</v>
      </c>
      <c r="K47" s="18">
        <f>+K41+1</f>
        <v>8</v>
      </c>
      <c r="L47" s="16" t="s">
        <v>31</v>
      </c>
      <c r="M47" s="16" t="s">
        <v>32</v>
      </c>
      <c r="N47" s="16" t="s">
        <v>37</v>
      </c>
      <c r="O47" s="16" t="s">
        <v>33</v>
      </c>
      <c r="P47" s="16" t="s">
        <v>34</v>
      </c>
      <c r="Q47" s="16" t="s">
        <v>35</v>
      </c>
      <c r="R47" s="16" t="str">
        <f ca="1">CONCATENATE("X",H47)</f>
        <v>X0</v>
      </c>
      <c r="S47" s="16" t="s">
        <v>36</v>
      </c>
    </row>
    <row r="48" spans="1:19" ht="15.6" x14ac:dyDescent="0.25">
      <c r="A48" s="185">
        <f ca="1">IF($E$2="X",0,IF(K49&gt;2,H47,K49))</f>
        <v>0</v>
      </c>
      <c r="B48" s="25"/>
      <c r="C48" s="21" t="str">
        <f ca="1">+CONCATENATE(I48," ",G48)</f>
        <v>a) 0</v>
      </c>
      <c r="D48" s="22"/>
      <c r="G48" s="34">
        <f ca="1">IF(J48="FIN","",LOOKUP(I47,DATOS!A:A,DATOS!J:J))</f>
        <v>0</v>
      </c>
      <c r="I48" s="31" t="s">
        <v>53</v>
      </c>
      <c r="J48" s="37" t="str">
        <f>IF(J42="FIN","FIN",IF(J47=J41,"","FIN"))</f>
        <v/>
      </c>
      <c r="K48" s="16" t="s">
        <v>5</v>
      </c>
      <c r="L48" s="16">
        <f ca="1">IF(M48&gt;0,0,P48)</f>
        <v>0</v>
      </c>
      <c r="M48" s="16">
        <f ca="1">IF(P49&gt;0,1,0)</f>
        <v>0</v>
      </c>
      <c r="N48" s="16">
        <f ca="1">IF(M48=1,-1/COUNTA(Q48:Q51),0)</f>
        <v>0</v>
      </c>
      <c r="O48" s="16">
        <f>COUNTA(B48:B51)</f>
        <v>0</v>
      </c>
      <c r="P48" s="16">
        <f ca="1">COUNTIF(R48:R51,R47)</f>
        <v>0</v>
      </c>
      <c r="Q48" s="17" t="s">
        <v>0</v>
      </c>
      <c r="R48" s="16" t="str">
        <f>CONCATENATE(B48,Q48)</f>
        <v>A</v>
      </c>
      <c r="S48" s="16">
        <f ca="1">IF(P48&gt;0,P48+O48,O48*3)</f>
        <v>0</v>
      </c>
    </row>
    <row r="49" spans="1:19" ht="15.6" x14ac:dyDescent="0.25">
      <c r="A49" s="185"/>
      <c r="B49" s="25"/>
      <c r="C49" s="21" t="str">
        <f ca="1">+CONCATENATE(I49," ",G49)</f>
        <v>b) 0</v>
      </c>
      <c r="D49" s="22"/>
      <c r="G49" s="34">
        <f ca="1">IF(J48="FIN","",LOOKUP(I47,DATOS!A:A,DATOS!K:K))</f>
        <v>0</v>
      </c>
      <c r="I49" s="31" t="s">
        <v>52</v>
      </c>
      <c r="K49" s="16">
        <f ca="1">S48</f>
        <v>0</v>
      </c>
      <c r="L49" s="16"/>
      <c r="M49" s="16"/>
      <c r="N49" s="16"/>
      <c r="O49" s="16"/>
      <c r="P49" s="16">
        <f ca="1">O48-P48</f>
        <v>0</v>
      </c>
      <c r="Q49" s="17" t="s">
        <v>1</v>
      </c>
      <c r="R49" s="16" t="str">
        <f>CONCATENATE(B49,Q49)</f>
        <v>B</v>
      </c>
      <c r="S49" s="16"/>
    </row>
    <row r="50" spans="1:19" ht="15.6" x14ac:dyDescent="0.25">
      <c r="A50" s="185"/>
      <c r="B50" s="25"/>
      <c r="C50" s="21" t="str">
        <f ca="1">+CONCATENATE(I50," ",G50)</f>
        <v>c) 0</v>
      </c>
      <c r="D50" s="22"/>
      <c r="G50" s="34">
        <f ca="1">IF(J48="FIN","",LOOKUP(I47,DATOS!A:A,DATOS!L:L))</f>
        <v>0</v>
      </c>
      <c r="I50" s="31" t="s">
        <v>51</v>
      </c>
      <c r="K50" s="16"/>
      <c r="L50" s="16"/>
      <c r="M50" s="16"/>
      <c r="N50" s="16"/>
      <c r="O50" s="16"/>
      <c r="P50" s="16"/>
      <c r="Q50" s="17" t="s">
        <v>2</v>
      </c>
      <c r="R50" s="16" t="str">
        <f>CONCATENATE(B50,Q50)</f>
        <v>C</v>
      </c>
      <c r="S50" s="16"/>
    </row>
    <row r="51" spans="1:19" ht="15.6" x14ac:dyDescent="0.25">
      <c r="A51" s="185"/>
      <c r="B51" s="25"/>
      <c r="C51" s="21" t="str">
        <f ca="1">+CONCATENATE(I51," ",G51)</f>
        <v>d) 0</v>
      </c>
      <c r="D51" s="22"/>
      <c r="G51" s="34">
        <f ca="1">IF(J48="FIN","",LOOKUP(I47,DATOS!A:A,DATOS!M:M))</f>
        <v>0</v>
      </c>
      <c r="I51" s="31" t="s">
        <v>43</v>
      </c>
      <c r="K51" s="16"/>
      <c r="L51" s="16"/>
      <c r="M51" s="16"/>
      <c r="N51" s="16"/>
      <c r="O51" s="16"/>
      <c r="P51" s="16"/>
      <c r="Q51" s="17" t="s">
        <v>3</v>
      </c>
      <c r="R51" s="16" t="str">
        <f>CONCATENATE(B51,Q51)</f>
        <v>D</v>
      </c>
      <c r="S51" s="16"/>
    </row>
    <row r="52" spans="1:19" ht="15.6" x14ac:dyDescent="0.25">
      <c r="A52" s="9"/>
      <c r="B52" s="26"/>
      <c r="C52" s="23"/>
      <c r="D52" s="24"/>
      <c r="J52" s="15"/>
    </row>
    <row r="53" spans="1:19" ht="15.6" x14ac:dyDescent="0.25">
      <c r="A53" s="9"/>
      <c r="B53" s="27"/>
      <c r="C53" s="19" t="str">
        <f ca="1">+CONCATENATE(K53,".- ",G53)</f>
        <v>9.- 0</v>
      </c>
      <c r="D53" s="20"/>
      <c r="E53" s="9"/>
      <c r="F53" s="9"/>
      <c r="G53" s="36">
        <f ca="1">IF(J54="FIN","",LOOKUP(I53,DATOS!A:A,DATOS!G:G))</f>
        <v>0</v>
      </c>
      <c r="H53" s="36">
        <f ca="1">IF(J54="FIN",0,LOOKUP(I53,DATOS!A:A,DATOS!N:N))</f>
        <v>0</v>
      </c>
      <c r="I53" s="31">
        <f>+I47+1</f>
        <v>394</v>
      </c>
      <c r="J53" s="56">
        <f>IF(LOOKUP(I53,DATOS!A:A,DATOS!C:C)=0,J47,(LOOKUP(I53,DATOS!A:A,DATOS!C:C)))</f>
        <v>7</v>
      </c>
      <c r="K53" s="18">
        <f>+K47+1</f>
        <v>9</v>
      </c>
      <c r="L53" s="16" t="s">
        <v>31</v>
      </c>
      <c r="M53" s="16" t="s">
        <v>32</v>
      </c>
      <c r="N53" s="16" t="s">
        <v>37</v>
      </c>
      <c r="O53" s="16" t="s">
        <v>33</v>
      </c>
      <c r="P53" s="16" t="s">
        <v>34</v>
      </c>
      <c r="Q53" s="16" t="s">
        <v>35</v>
      </c>
      <c r="R53" s="16" t="str">
        <f ca="1">CONCATENATE("X",H53)</f>
        <v>X0</v>
      </c>
      <c r="S53" s="16" t="s">
        <v>36</v>
      </c>
    </row>
    <row r="54" spans="1:19" ht="15.6" x14ac:dyDescent="0.25">
      <c r="A54" s="185">
        <f ca="1">IF($E$2="X",0,IF(K55&gt;2,H53,K55))</f>
        <v>0</v>
      </c>
      <c r="B54" s="25"/>
      <c r="C54" s="21" t="str">
        <f ca="1">+CONCATENATE(I54," ",G54)</f>
        <v>a) 0</v>
      </c>
      <c r="D54" s="22"/>
      <c r="G54" s="34">
        <f ca="1">IF(J54="FIN","",LOOKUP(I53,DATOS!A:A,DATOS!J:J))</f>
        <v>0</v>
      </c>
      <c r="I54" s="31" t="s">
        <v>53</v>
      </c>
      <c r="J54" s="37" t="str">
        <f>IF(J48="FIN","FIN",IF(J53=J47,"","FIN"))</f>
        <v/>
      </c>
      <c r="K54" s="16" t="s">
        <v>5</v>
      </c>
      <c r="L54" s="16">
        <f ca="1">IF(M54&gt;0,0,P54)</f>
        <v>0</v>
      </c>
      <c r="M54" s="16">
        <f ca="1">IF(P55&gt;0,1,0)</f>
        <v>0</v>
      </c>
      <c r="N54" s="16">
        <f ca="1">IF(M54=1,-1/COUNTA(Q54:Q57),0)</f>
        <v>0</v>
      </c>
      <c r="O54" s="16">
        <f>COUNTA(B54:B57)</f>
        <v>0</v>
      </c>
      <c r="P54" s="16">
        <f ca="1">COUNTIF(R54:R57,R53)</f>
        <v>0</v>
      </c>
      <c r="Q54" s="17" t="s">
        <v>0</v>
      </c>
      <c r="R54" s="16" t="str">
        <f>CONCATENATE(B54,Q54)</f>
        <v>A</v>
      </c>
      <c r="S54" s="16">
        <f ca="1">IF(P54&gt;0,P54+O54,O54*3)</f>
        <v>0</v>
      </c>
    </row>
    <row r="55" spans="1:19" ht="15.6" x14ac:dyDescent="0.25">
      <c r="A55" s="185"/>
      <c r="B55" s="25"/>
      <c r="C55" s="21" t="str">
        <f ca="1">+CONCATENATE(I55," ",G55)</f>
        <v>b) 0</v>
      </c>
      <c r="D55" s="22"/>
      <c r="G55" s="34">
        <f ca="1">IF(J54="FIN","",LOOKUP(I53,DATOS!A:A,DATOS!K:K))</f>
        <v>0</v>
      </c>
      <c r="I55" s="31" t="s">
        <v>52</v>
      </c>
      <c r="K55" s="16">
        <f ca="1">S54</f>
        <v>0</v>
      </c>
      <c r="L55" s="16"/>
      <c r="M55" s="16"/>
      <c r="N55" s="16"/>
      <c r="O55" s="16"/>
      <c r="P55" s="16">
        <f ca="1">O54-P54</f>
        <v>0</v>
      </c>
      <c r="Q55" s="17" t="s">
        <v>1</v>
      </c>
      <c r="R55" s="16" t="str">
        <f>CONCATENATE(B55,Q55)</f>
        <v>B</v>
      </c>
      <c r="S55" s="16"/>
    </row>
    <row r="56" spans="1:19" ht="15.6" x14ac:dyDescent="0.25">
      <c r="A56" s="185"/>
      <c r="B56" s="25"/>
      <c r="C56" s="21" t="str">
        <f ca="1">+CONCATENATE(I56," ",G56)</f>
        <v>c) 0</v>
      </c>
      <c r="D56" s="22"/>
      <c r="G56" s="34">
        <f ca="1">IF(J54="FIN","",LOOKUP(I53,DATOS!A:A,DATOS!L:L))</f>
        <v>0</v>
      </c>
      <c r="I56" s="31" t="s">
        <v>51</v>
      </c>
      <c r="K56" s="16"/>
      <c r="L56" s="16"/>
      <c r="M56" s="16"/>
      <c r="N56" s="16"/>
      <c r="O56" s="16"/>
      <c r="P56" s="16"/>
      <c r="Q56" s="17" t="s">
        <v>2</v>
      </c>
      <c r="R56" s="16" t="str">
        <f>CONCATENATE(B56,Q56)</f>
        <v>C</v>
      </c>
      <c r="S56" s="16"/>
    </row>
    <row r="57" spans="1:19" ht="15.6" x14ac:dyDescent="0.25">
      <c r="A57" s="185"/>
      <c r="B57" s="25"/>
      <c r="C57" s="21" t="str">
        <f ca="1">+CONCATENATE(I57," ",G57)</f>
        <v>d) 0</v>
      </c>
      <c r="D57" s="22"/>
      <c r="G57" s="34">
        <f ca="1">IF(J54="FIN","",LOOKUP(I53,DATOS!A:A,DATOS!M:M))</f>
        <v>0</v>
      </c>
      <c r="I57" s="31" t="s">
        <v>43</v>
      </c>
      <c r="K57" s="16"/>
      <c r="L57" s="16"/>
      <c r="M57" s="16"/>
      <c r="N57" s="16"/>
      <c r="O57" s="16"/>
      <c r="P57" s="16"/>
      <c r="Q57" s="17" t="s">
        <v>3</v>
      </c>
      <c r="R57" s="16" t="str">
        <f>CONCATENATE(B57,Q57)</f>
        <v>D</v>
      </c>
      <c r="S57" s="16"/>
    </row>
    <row r="58" spans="1:19" ht="15.6" x14ac:dyDescent="0.25">
      <c r="A58" s="9"/>
      <c r="B58" s="26"/>
      <c r="C58" s="23"/>
      <c r="D58" s="24"/>
      <c r="J58" s="15"/>
    </row>
    <row r="59" spans="1:19" ht="15.6" x14ac:dyDescent="0.25">
      <c r="A59" s="9"/>
      <c r="B59" s="27"/>
      <c r="C59" s="19" t="str">
        <f ca="1">+CONCATENATE(K59,".- ",G59)</f>
        <v>10.- 0</v>
      </c>
      <c r="D59" s="20"/>
      <c r="E59" s="9"/>
      <c r="F59" s="9"/>
      <c r="G59" s="36">
        <f ca="1">IF(J60="FIN","",LOOKUP(I59,DATOS!A:A,DATOS!G:G))</f>
        <v>0</v>
      </c>
      <c r="H59" s="36">
        <f ca="1">IF(J60="FIN",0,LOOKUP(I59,DATOS!A:A,DATOS!N:N))</f>
        <v>0</v>
      </c>
      <c r="I59" s="31">
        <f>+I53+1</f>
        <v>395</v>
      </c>
      <c r="J59" s="56">
        <f>IF(LOOKUP(I59,DATOS!A:A,DATOS!C:C)=0,J53,(LOOKUP(I59,DATOS!A:A,DATOS!C:C)))</f>
        <v>7</v>
      </c>
      <c r="K59" s="18">
        <f>+K53+1</f>
        <v>10</v>
      </c>
      <c r="L59" s="16" t="s">
        <v>31</v>
      </c>
      <c r="M59" s="16" t="s">
        <v>32</v>
      </c>
      <c r="N59" s="16" t="s">
        <v>37</v>
      </c>
      <c r="O59" s="16" t="s">
        <v>33</v>
      </c>
      <c r="P59" s="16" t="s">
        <v>34</v>
      </c>
      <c r="Q59" s="16" t="s">
        <v>35</v>
      </c>
      <c r="R59" s="16" t="str">
        <f ca="1">CONCATENATE("X",H59)</f>
        <v>X0</v>
      </c>
      <c r="S59" s="16" t="s">
        <v>36</v>
      </c>
    </row>
    <row r="60" spans="1:19" ht="15.6" x14ac:dyDescent="0.25">
      <c r="A60" s="185">
        <f ca="1">IF($E$2="X",0,IF(K61&gt;2,H59,K61))</f>
        <v>0</v>
      </c>
      <c r="B60" s="25"/>
      <c r="C60" s="21" t="str">
        <f ca="1">+CONCATENATE(I60," ",G60)</f>
        <v>a) 0</v>
      </c>
      <c r="D60" s="22"/>
      <c r="G60" s="34">
        <f ca="1">IF(J60="FIN","",LOOKUP(I59,DATOS!A:A,DATOS!J:J))</f>
        <v>0</v>
      </c>
      <c r="I60" s="31" t="s">
        <v>53</v>
      </c>
      <c r="J60" s="37" t="str">
        <f>IF(J54="FIN","FIN",IF(J59=J53,"","FIN"))</f>
        <v/>
      </c>
      <c r="K60" s="16" t="s">
        <v>5</v>
      </c>
      <c r="L60" s="16">
        <f ca="1">IF(M60&gt;0,0,P60)</f>
        <v>0</v>
      </c>
      <c r="M60" s="16">
        <f ca="1">IF(P61&gt;0,1,0)</f>
        <v>0</v>
      </c>
      <c r="N60" s="16">
        <f ca="1">IF(M60=1,-1/COUNTA(Q60:Q63),0)</f>
        <v>0</v>
      </c>
      <c r="O60" s="16">
        <f>COUNTA(B60:B63)</f>
        <v>0</v>
      </c>
      <c r="P60" s="16">
        <f ca="1">COUNTIF(R60:R63,R59)</f>
        <v>0</v>
      </c>
      <c r="Q60" s="17" t="s">
        <v>0</v>
      </c>
      <c r="R60" s="16" t="str">
        <f>CONCATENATE(B60,Q60)</f>
        <v>A</v>
      </c>
      <c r="S60" s="16">
        <f ca="1">IF(P60&gt;0,P60+O60,O60*3)</f>
        <v>0</v>
      </c>
    </row>
    <row r="61" spans="1:19" ht="15.6" x14ac:dyDescent="0.25">
      <c r="A61" s="185"/>
      <c r="B61" s="25"/>
      <c r="C61" s="21" t="str">
        <f ca="1">+CONCATENATE(I61," ",G61)</f>
        <v>b) 0</v>
      </c>
      <c r="D61" s="22"/>
      <c r="G61" s="34">
        <f ca="1">IF(J60="FIN","",LOOKUP(I59,DATOS!A:A,DATOS!K:K))</f>
        <v>0</v>
      </c>
      <c r="I61" s="31" t="s">
        <v>52</v>
      </c>
      <c r="K61" s="16">
        <f ca="1">S60</f>
        <v>0</v>
      </c>
      <c r="L61" s="16"/>
      <c r="M61" s="16"/>
      <c r="N61" s="16"/>
      <c r="O61" s="16"/>
      <c r="P61" s="16">
        <f ca="1">O60-P60</f>
        <v>0</v>
      </c>
      <c r="Q61" s="17" t="s">
        <v>1</v>
      </c>
      <c r="R61" s="16" t="str">
        <f>CONCATENATE(B61,Q61)</f>
        <v>B</v>
      </c>
      <c r="S61" s="16"/>
    </row>
    <row r="62" spans="1:19" ht="15.6" x14ac:dyDescent="0.25">
      <c r="A62" s="185"/>
      <c r="B62" s="25"/>
      <c r="C62" s="21" t="str">
        <f ca="1">+CONCATENATE(I62," ",G62)</f>
        <v>c) 0</v>
      </c>
      <c r="D62" s="22"/>
      <c r="G62" s="34">
        <f ca="1">IF(J60="FIN","",LOOKUP(I59,DATOS!A:A,DATOS!L:L))</f>
        <v>0</v>
      </c>
      <c r="I62" s="31" t="s">
        <v>51</v>
      </c>
      <c r="K62" s="16"/>
      <c r="L62" s="16"/>
      <c r="M62" s="16"/>
      <c r="N62" s="16"/>
      <c r="O62" s="16"/>
      <c r="P62" s="16"/>
      <c r="Q62" s="17" t="s">
        <v>2</v>
      </c>
      <c r="R62" s="16" t="str">
        <f>CONCATENATE(B62,Q62)</f>
        <v>C</v>
      </c>
      <c r="S62" s="16"/>
    </row>
    <row r="63" spans="1:19" ht="15.6" x14ac:dyDescent="0.25">
      <c r="A63" s="185"/>
      <c r="B63" s="25"/>
      <c r="C63" s="21" t="str">
        <f ca="1">+CONCATENATE(I63," ",G63)</f>
        <v>d) 0</v>
      </c>
      <c r="D63" s="22"/>
      <c r="G63" s="34">
        <f ca="1">IF(J60="FIN","",LOOKUP(I59,DATOS!A:A,DATOS!M:M))</f>
        <v>0</v>
      </c>
      <c r="I63" s="31" t="s">
        <v>43</v>
      </c>
      <c r="K63" s="16"/>
      <c r="L63" s="16"/>
      <c r="M63" s="16"/>
      <c r="N63" s="16"/>
      <c r="O63" s="16"/>
      <c r="P63" s="16"/>
      <c r="Q63" s="17" t="s">
        <v>3</v>
      </c>
      <c r="R63" s="16" t="str">
        <f>CONCATENATE(B63,Q63)</f>
        <v>D</v>
      </c>
      <c r="S63" s="16"/>
    </row>
    <row r="64" spans="1:19" ht="15.6" x14ac:dyDescent="0.25">
      <c r="A64" s="9"/>
      <c r="B64" s="26"/>
      <c r="C64" s="23"/>
      <c r="D64" s="24"/>
      <c r="J64" s="15"/>
    </row>
    <row r="65" spans="1:19" ht="15.6" x14ac:dyDescent="0.25">
      <c r="A65" s="9"/>
      <c r="B65" s="27"/>
      <c r="C65" s="19" t="str">
        <f ca="1">+CONCATENATE(K65,".- ",G65)</f>
        <v>11.- 0</v>
      </c>
      <c r="D65" s="20"/>
      <c r="E65" s="9"/>
      <c r="F65" s="9"/>
      <c r="G65" s="36">
        <f ca="1">IF(J66="FIN","",LOOKUP(I65,DATOS!A:A,DATOS!G:G))</f>
        <v>0</v>
      </c>
      <c r="H65" s="36">
        <f ca="1">IF(J66="FIN",0,LOOKUP(I65,DATOS!A:A,DATOS!N:N))</f>
        <v>0</v>
      </c>
      <c r="I65" s="31">
        <f>+I59+1</f>
        <v>396</v>
      </c>
      <c r="J65" s="56">
        <f>IF(LOOKUP(I65,DATOS!A:A,DATOS!C:C)=0,J59,(LOOKUP(I65,DATOS!A:A,DATOS!C:C)))</f>
        <v>7</v>
      </c>
      <c r="K65" s="18">
        <f>+K59+1</f>
        <v>11</v>
      </c>
      <c r="L65" s="16" t="s">
        <v>31</v>
      </c>
      <c r="M65" s="16" t="s">
        <v>32</v>
      </c>
      <c r="N65" s="16" t="s">
        <v>37</v>
      </c>
      <c r="O65" s="16" t="s">
        <v>33</v>
      </c>
      <c r="P65" s="16" t="s">
        <v>34</v>
      </c>
      <c r="Q65" s="16" t="s">
        <v>35</v>
      </c>
      <c r="R65" s="16" t="str">
        <f ca="1">CONCATENATE("X",H65)</f>
        <v>X0</v>
      </c>
      <c r="S65" s="16" t="s">
        <v>36</v>
      </c>
    </row>
    <row r="66" spans="1:19" ht="15.6" x14ac:dyDescent="0.25">
      <c r="A66" s="185">
        <f ca="1">IF($E$2="X",0,IF(K67&gt;2,H65,K67))</f>
        <v>0</v>
      </c>
      <c r="B66" s="25"/>
      <c r="C66" s="21" t="str">
        <f ca="1">+CONCATENATE(I66," ",G66)</f>
        <v>a) 0</v>
      </c>
      <c r="D66" s="22"/>
      <c r="G66" s="34">
        <f ca="1">IF(J66="FIN","",LOOKUP(I65,DATOS!A:A,DATOS!J:J))</f>
        <v>0</v>
      </c>
      <c r="I66" s="31" t="s">
        <v>53</v>
      </c>
      <c r="J66" s="37" t="str">
        <f>IF(J60="FIN","FIN",IF(J65=J59,"","FIN"))</f>
        <v/>
      </c>
      <c r="K66" s="16" t="s">
        <v>5</v>
      </c>
      <c r="L66" s="16">
        <f ca="1">IF(M66&gt;0,0,P66)</f>
        <v>0</v>
      </c>
      <c r="M66" s="16">
        <f ca="1">IF(P67&gt;0,1,0)</f>
        <v>0</v>
      </c>
      <c r="N66" s="16">
        <f ca="1">IF(M66=1,-1/COUNTA(Q66:Q69),0)</f>
        <v>0</v>
      </c>
      <c r="O66" s="16">
        <f>COUNTA(B66:B69)</f>
        <v>0</v>
      </c>
      <c r="P66" s="16">
        <f ca="1">COUNTIF(R66:R69,R65)</f>
        <v>0</v>
      </c>
      <c r="Q66" s="17" t="s">
        <v>0</v>
      </c>
      <c r="R66" s="16" t="str">
        <f>CONCATENATE(B66,Q66)</f>
        <v>A</v>
      </c>
      <c r="S66" s="16">
        <f ca="1">IF(P66&gt;0,P66+O66,O66*3)</f>
        <v>0</v>
      </c>
    </row>
    <row r="67" spans="1:19" ht="15.6" x14ac:dyDescent="0.25">
      <c r="A67" s="185"/>
      <c r="B67" s="25"/>
      <c r="C67" s="21" t="str">
        <f ca="1">+CONCATENATE(I67," ",G67)</f>
        <v>b) 0</v>
      </c>
      <c r="D67" s="22"/>
      <c r="G67" s="34">
        <f ca="1">IF(J66="FIN","",LOOKUP(I65,DATOS!A:A,DATOS!K:K))</f>
        <v>0</v>
      </c>
      <c r="I67" s="31" t="s">
        <v>52</v>
      </c>
      <c r="K67" s="16">
        <f ca="1">S66</f>
        <v>0</v>
      </c>
      <c r="L67" s="16"/>
      <c r="M67" s="16"/>
      <c r="N67" s="16"/>
      <c r="O67" s="16"/>
      <c r="P67" s="16">
        <f ca="1">O66-P66</f>
        <v>0</v>
      </c>
      <c r="Q67" s="17" t="s">
        <v>1</v>
      </c>
      <c r="R67" s="16" t="str">
        <f>CONCATENATE(B67,Q67)</f>
        <v>B</v>
      </c>
      <c r="S67" s="16"/>
    </row>
    <row r="68" spans="1:19" ht="15.6" x14ac:dyDescent="0.25">
      <c r="A68" s="185"/>
      <c r="B68" s="25"/>
      <c r="C68" s="21" t="str">
        <f ca="1">+CONCATENATE(I68," ",G68)</f>
        <v>c) 0</v>
      </c>
      <c r="D68" s="22"/>
      <c r="G68" s="34">
        <f ca="1">IF(J66="FIN","",LOOKUP(I65,DATOS!A:A,DATOS!L:L))</f>
        <v>0</v>
      </c>
      <c r="I68" s="31" t="s">
        <v>51</v>
      </c>
      <c r="K68" s="16"/>
      <c r="L68" s="16"/>
      <c r="M68" s="16"/>
      <c r="N68" s="16"/>
      <c r="O68" s="16"/>
      <c r="P68" s="16"/>
      <c r="Q68" s="17" t="s">
        <v>2</v>
      </c>
      <c r="R68" s="16" t="str">
        <f>CONCATENATE(B68,Q68)</f>
        <v>C</v>
      </c>
      <c r="S68" s="16"/>
    </row>
    <row r="69" spans="1:19" ht="15.6" x14ac:dyDescent="0.25">
      <c r="A69" s="185"/>
      <c r="B69" s="25"/>
      <c r="C69" s="21" t="str">
        <f ca="1">+CONCATENATE(I69," ",G69)</f>
        <v>d) 0</v>
      </c>
      <c r="D69" s="22"/>
      <c r="G69" s="34">
        <f ca="1">IF(J66="FIN","",LOOKUP(I65,DATOS!A:A,DATOS!M:M))</f>
        <v>0</v>
      </c>
      <c r="I69" s="31" t="s">
        <v>43</v>
      </c>
      <c r="K69" s="16"/>
      <c r="L69" s="16"/>
      <c r="M69" s="16"/>
      <c r="N69" s="16"/>
      <c r="O69" s="16"/>
      <c r="P69" s="16"/>
      <c r="Q69" s="17" t="s">
        <v>3</v>
      </c>
      <c r="R69" s="16" t="str">
        <f>CONCATENATE(B69,Q69)</f>
        <v>D</v>
      </c>
      <c r="S69" s="16"/>
    </row>
    <row r="70" spans="1:19" ht="15.6" x14ac:dyDescent="0.25">
      <c r="A70" s="9"/>
      <c r="B70" s="26"/>
      <c r="C70" s="23"/>
      <c r="D70" s="24"/>
      <c r="J70" s="15"/>
    </row>
    <row r="71" spans="1:19" ht="15.6" x14ac:dyDescent="0.25">
      <c r="A71" s="9"/>
      <c r="B71" s="27"/>
      <c r="C71" s="19" t="str">
        <f ca="1">+CONCATENATE(K71,".- ",G71)</f>
        <v>12.- 0</v>
      </c>
      <c r="D71" s="20"/>
      <c r="E71" s="9"/>
      <c r="F71" s="9"/>
      <c r="G71" s="36">
        <f ca="1">IF(J72="FIN","",LOOKUP(I71,DATOS!A:A,DATOS!G:G))</f>
        <v>0</v>
      </c>
      <c r="H71" s="36">
        <f ca="1">IF(J72="FIN",0,LOOKUP(I71,DATOS!A:A,DATOS!N:N))</f>
        <v>0</v>
      </c>
      <c r="I71" s="31">
        <f>+I65+1</f>
        <v>397</v>
      </c>
      <c r="J71" s="56">
        <f>IF(LOOKUP(I71,DATOS!A:A,DATOS!C:C)=0,J65,(LOOKUP(I71,DATOS!A:A,DATOS!C:C)))</f>
        <v>7</v>
      </c>
      <c r="K71" s="18">
        <f>+K65+1</f>
        <v>12</v>
      </c>
      <c r="L71" s="16" t="s">
        <v>31</v>
      </c>
      <c r="M71" s="16" t="s">
        <v>32</v>
      </c>
      <c r="N71" s="16" t="s">
        <v>37</v>
      </c>
      <c r="O71" s="16" t="s">
        <v>33</v>
      </c>
      <c r="P71" s="16" t="s">
        <v>34</v>
      </c>
      <c r="Q71" s="16" t="s">
        <v>35</v>
      </c>
      <c r="R71" s="16" t="str">
        <f ca="1">CONCATENATE("X",H71)</f>
        <v>X0</v>
      </c>
      <c r="S71" s="16" t="s">
        <v>36</v>
      </c>
    </row>
    <row r="72" spans="1:19" ht="15.6" x14ac:dyDescent="0.25">
      <c r="A72" s="185">
        <f ca="1">IF($E$2="X",0,IF(K73&gt;2,H71,K73))</f>
        <v>0</v>
      </c>
      <c r="B72" s="25"/>
      <c r="C72" s="21" t="str">
        <f ca="1">+CONCATENATE(I72," ",G72)</f>
        <v>a) 0</v>
      </c>
      <c r="D72" s="22"/>
      <c r="G72" s="34">
        <f ca="1">IF(J72="FIN","",LOOKUP(I71,DATOS!A:A,DATOS!J:J))</f>
        <v>0</v>
      </c>
      <c r="I72" s="31" t="s">
        <v>53</v>
      </c>
      <c r="J72" s="37" t="str">
        <f>IF(J66="FIN","FIN",IF(J71=J65,"","FIN"))</f>
        <v/>
      </c>
      <c r="K72" s="16" t="s">
        <v>5</v>
      </c>
      <c r="L72" s="16">
        <f ca="1">IF(M72&gt;0,0,P72)</f>
        <v>0</v>
      </c>
      <c r="M72" s="16">
        <f ca="1">IF(P73&gt;0,1,0)</f>
        <v>0</v>
      </c>
      <c r="N72" s="16">
        <f ca="1">IF(M72=1,-1/COUNTA(Q72:Q75),0)</f>
        <v>0</v>
      </c>
      <c r="O72" s="16">
        <f>COUNTA(B72:B75)</f>
        <v>0</v>
      </c>
      <c r="P72" s="16">
        <f ca="1">COUNTIF(R72:R75,R71)</f>
        <v>0</v>
      </c>
      <c r="Q72" s="17" t="s">
        <v>0</v>
      </c>
      <c r="R72" s="16" t="str">
        <f>CONCATENATE(B72,Q72)</f>
        <v>A</v>
      </c>
      <c r="S72" s="16">
        <f ca="1">IF(P72&gt;0,P72+O72,O72*3)</f>
        <v>0</v>
      </c>
    </row>
    <row r="73" spans="1:19" ht="15.6" x14ac:dyDescent="0.25">
      <c r="A73" s="185"/>
      <c r="B73" s="25"/>
      <c r="C73" s="21" t="str">
        <f ca="1">+CONCATENATE(I73," ",G73)</f>
        <v>b) 0</v>
      </c>
      <c r="D73" s="22"/>
      <c r="G73" s="34">
        <f ca="1">IF(J72="FIN","",LOOKUP(I71,DATOS!A:A,DATOS!K:K))</f>
        <v>0</v>
      </c>
      <c r="I73" s="31" t="s">
        <v>52</v>
      </c>
      <c r="K73" s="16">
        <f ca="1">S72</f>
        <v>0</v>
      </c>
      <c r="L73" s="16"/>
      <c r="M73" s="16"/>
      <c r="N73" s="16"/>
      <c r="O73" s="16"/>
      <c r="P73" s="16">
        <f ca="1">O72-P72</f>
        <v>0</v>
      </c>
      <c r="Q73" s="17" t="s">
        <v>1</v>
      </c>
      <c r="R73" s="16" t="str">
        <f>CONCATENATE(B73,Q73)</f>
        <v>B</v>
      </c>
      <c r="S73" s="16"/>
    </row>
    <row r="74" spans="1:19" ht="15.6" x14ac:dyDescent="0.25">
      <c r="A74" s="185"/>
      <c r="B74" s="25"/>
      <c r="C74" s="21" t="str">
        <f ca="1">+CONCATENATE(I74," ",G74)</f>
        <v>c) 0</v>
      </c>
      <c r="D74" s="22"/>
      <c r="G74" s="34">
        <f ca="1">IF(J72="FIN","",LOOKUP(I71,DATOS!A:A,DATOS!L:L))</f>
        <v>0</v>
      </c>
      <c r="I74" s="31" t="s">
        <v>51</v>
      </c>
      <c r="K74" s="16"/>
      <c r="L74" s="16"/>
      <c r="M74" s="16"/>
      <c r="N74" s="16"/>
      <c r="O74" s="16"/>
      <c r="P74" s="16"/>
      <c r="Q74" s="17" t="s">
        <v>2</v>
      </c>
      <c r="R74" s="16" t="str">
        <f>CONCATENATE(B74,Q74)</f>
        <v>C</v>
      </c>
      <c r="S74" s="16"/>
    </row>
    <row r="75" spans="1:19" ht="15.6" x14ac:dyDescent="0.25">
      <c r="A75" s="185"/>
      <c r="B75" s="25"/>
      <c r="C75" s="21" t="str">
        <f ca="1">+CONCATENATE(I75," ",G75)</f>
        <v>d) 0</v>
      </c>
      <c r="D75" s="22"/>
      <c r="G75" s="34">
        <f ca="1">IF(J72="FIN","",LOOKUP(I71,DATOS!A:A,DATOS!M:M))</f>
        <v>0</v>
      </c>
      <c r="I75" s="31" t="s">
        <v>43</v>
      </c>
      <c r="K75" s="16"/>
      <c r="L75" s="16"/>
      <c r="M75" s="16"/>
      <c r="N75" s="16"/>
      <c r="O75" s="16"/>
      <c r="P75" s="16"/>
      <c r="Q75" s="17" t="s">
        <v>3</v>
      </c>
      <c r="R75" s="16" t="str">
        <f>CONCATENATE(B75,Q75)</f>
        <v>D</v>
      </c>
      <c r="S75" s="16"/>
    </row>
    <row r="76" spans="1:19" ht="15.6" x14ac:dyDescent="0.25">
      <c r="A76" s="9"/>
      <c r="B76" s="26"/>
      <c r="C76" s="23"/>
      <c r="D76" s="24"/>
      <c r="J76" s="15"/>
    </row>
    <row r="77" spans="1:19" ht="15.6" x14ac:dyDescent="0.25">
      <c r="A77" s="9"/>
      <c r="B77" s="27"/>
      <c r="C77" s="19" t="str">
        <f ca="1">+CONCATENATE(K77,".- ",G77)</f>
        <v>13.- 0</v>
      </c>
      <c r="D77" s="20"/>
      <c r="E77" s="9"/>
      <c r="F77" s="9"/>
      <c r="G77" s="36">
        <f ca="1">IF(J78="FIN","",LOOKUP(I77,DATOS!A:A,DATOS!G:G))</f>
        <v>0</v>
      </c>
      <c r="H77" s="36">
        <f ca="1">IF(J78="FIN",0,LOOKUP(I77,DATOS!A:A,DATOS!N:N))</f>
        <v>0</v>
      </c>
      <c r="I77" s="31">
        <f>+I71+1</f>
        <v>398</v>
      </c>
      <c r="J77" s="56">
        <f>IF(LOOKUP(I77,DATOS!A:A,DATOS!C:C)=0,J71,(LOOKUP(I77,DATOS!A:A,DATOS!C:C)))</f>
        <v>7</v>
      </c>
      <c r="K77" s="18">
        <f>+K71+1</f>
        <v>13</v>
      </c>
      <c r="L77" s="16" t="s">
        <v>31</v>
      </c>
      <c r="M77" s="16" t="s">
        <v>32</v>
      </c>
      <c r="N77" s="16" t="s">
        <v>37</v>
      </c>
      <c r="O77" s="16" t="s">
        <v>33</v>
      </c>
      <c r="P77" s="16" t="s">
        <v>34</v>
      </c>
      <c r="Q77" s="16" t="s">
        <v>35</v>
      </c>
      <c r="R77" s="16" t="str">
        <f ca="1">CONCATENATE("X",H77)</f>
        <v>X0</v>
      </c>
      <c r="S77" s="16" t="s">
        <v>36</v>
      </c>
    </row>
    <row r="78" spans="1:19" ht="15.6" x14ac:dyDescent="0.25">
      <c r="A78" s="185">
        <f ca="1">IF($E$2="X",0,IF(K79&gt;2,H77,K79))</f>
        <v>0</v>
      </c>
      <c r="B78" s="25"/>
      <c r="C78" s="21" t="str">
        <f ca="1">+CONCATENATE(I78," ",G78)</f>
        <v>a) 0</v>
      </c>
      <c r="D78" s="22"/>
      <c r="G78" s="34">
        <f ca="1">IF(J78="FIN","",LOOKUP(I77,DATOS!A:A,DATOS!J:J))</f>
        <v>0</v>
      </c>
      <c r="I78" s="31" t="s">
        <v>53</v>
      </c>
      <c r="J78" s="37" t="str">
        <f>IF(J72="FIN","FIN",IF(J77=J71,"","FIN"))</f>
        <v/>
      </c>
      <c r="K78" s="16" t="s">
        <v>5</v>
      </c>
      <c r="L78" s="16">
        <f ca="1">IF(M78&gt;0,0,P78)</f>
        <v>0</v>
      </c>
      <c r="M78" s="16">
        <f ca="1">IF(P79&gt;0,1,0)</f>
        <v>0</v>
      </c>
      <c r="N78" s="16">
        <f ca="1">IF(M78=1,-1/COUNTA(Q78:Q81),0)</f>
        <v>0</v>
      </c>
      <c r="O78" s="16">
        <f>COUNTA(B78:B81)</f>
        <v>0</v>
      </c>
      <c r="P78" s="16">
        <f ca="1">COUNTIF(R78:R81,R77)</f>
        <v>0</v>
      </c>
      <c r="Q78" s="17" t="s">
        <v>0</v>
      </c>
      <c r="R78" s="16" t="str">
        <f>CONCATENATE(B78,Q78)</f>
        <v>A</v>
      </c>
      <c r="S78" s="16">
        <f ca="1">IF(P78&gt;0,P78+O78,O78*3)</f>
        <v>0</v>
      </c>
    </row>
    <row r="79" spans="1:19" ht="15.6" x14ac:dyDescent="0.25">
      <c r="A79" s="185"/>
      <c r="B79" s="25"/>
      <c r="C79" s="21" t="str">
        <f ca="1">+CONCATENATE(I79," ",G79)</f>
        <v>b) 0</v>
      </c>
      <c r="D79" s="22"/>
      <c r="G79" s="34">
        <f ca="1">IF(J78="FIN","",LOOKUP(I77,DATOS!A:A,DATOS!K:K))</f>
        <v>0</v>
      </c>
      <c r="I79" s="31" t="s">
        <v>52</v>
      </c>
      <c r="K79" s="16">
        <f ca="1">S78</f>
        <v>0</v>
      </c>
      <c r="L79" s="16"/>
      <c r="M79" s="16"/>
      <c r="N79" s="16"/>
      <c r="O79" s="16"/>
      <c r="P79" s="16">
        <f ca="1">O78-P78</f>
        <v>0</v>
      </c>
      <c r="Q79" s="17" t="s">
        <v>1</v>
      </c>
      <c r="R79" s="16" t="str">
        <f>CONCATENATE(B79,Q79)</f>
        <v>B</v>
      </c>
      <c r="S79" s="16"/>
    </row>
    <row r="80" spans="1:19" ht="15.6" x14ac:dyDescent="0.25">
      <c r="A80" s="185"/>
      <c r="B80" s="25"/>
      <c r="C80" s="21" t="str">
        <f ca="1">+CONCATENATE(I80," ",G80)</f>
        <v>c) 0</v>
      </c>
      <c r="D80" s="22"/>
      <c r="G80" s="34">
        <f ca="1">IF(J78="FIN","",LOOKUP(I77,DATOS!A:A,DATOS!L:L))</f>
        <v>0</v>
      </c>
      <c r="I80" s="31" t="s">
        <v>51</v>
      </c>
      <c r="K80" s="16"/>
      <c r="L80" s="16"/>
      <c r="M80" s="16"/>
      <c r="N80" s="16"/>
      <c r="O80" s="16"/>
      <c r="P80" s="16"/>
      <c r="Q80" s="17" t="s">
        <v>2</v>
      </c>
      <c r="R80" s="16" t="str">
        <f>CONCATENATE(B80,Q80)</f>
        <v>C</v>
      </c>
      <c r="S80" s="16"/>
    </row>
    <row r="81" spans="1:19" ht="15.6" x14ac:dyDescent="0.25">
      <c r="A81" s="185"/>
      <c r="B81" s="25"/>
      <c r="C81" s="21" t="str">
        <f ca="1">+CONCATENATE(I81," ",G81)</f>
        <v>d) 0</v>
      </c>
      <c r="D81" s="22"/>
      <c r="G81" s="34">
        <f ca="1">IF(J78="FIN","",LOOKUP(I77,DATOS!A:A,DATOS!M:M))</f>
        <v>0</v>
      </c>
      <c r="I81" s="31" t="s">
        <v>43</v>
      </c>
      <c r="K81" s="16"/>
      <c r="L81" s="16"/>
      <c r="M81" s="16"/>
      <c r="N81" s="16"/>
      <c r="O81" s="16"/>
      <c r="P81" s="16"/>
      <c r="Q81" s="17" t="s">
        <v>3</v>
      </c>
      <c r="R81" s="16" t="str">
        <f>CONCATENATE(B81,Q81)</f>
        <v>D</v>
      </c>
      <c r="S81" s="16"/>
    </row>
    <row r="82" spans="1:19" ht="15.6" x14ac:dyDescent="0.25">
      <c r="A82" s="9"/>
      <c r="B82" s="26"/>
      <c r="C82" s="23"/>
      <c r="D82" s="24"/>
      <c r="J82" s="15"/>
    </row>
    <row r="83" spans="1:19" ht="15.6" x14ac:dyDescent="0.25">
      <c r="A83" s="9"/>
      <c r="B83" s="27"/>
      <c r="C83" s="19" t="str">
        <f ca="1">+CONCATENATE(K83,".- ",G83)</f>
        <v>14.- 0</v>
      </c>
      <c r="D83" s="20"/>
      <c r="E83" s="9"/>
      <c r="F83" s="9"/>
      <c r="G83" s="36">
        <f ca="1">IF(J84="FIN","",LOOKUP(I83,DATOS!A:A,DATOS!G:G))</f>
        <v>0</v>
      </c>
      <c r="H83" s="36">
        <f ca="1">IF(J84="FIN",0,LOOKUP(I83,DATOS!A:A,DATOS!N:N))</f>
        <v>0</v>
      </c>
      <c r="I83" s="31">
        <f>+I77+1</f>
        <v>399</v>
      </c>
      <c r="J83" s="56">
        <f>IF(LOOKUP(I83,DATOS!A:A,DATOS!C:C)=0,J77,(LOOKUP(I83,DATOS!A:A,DATOS!C:C)))</f>
        <v>7</v>
      </c>
      <c r="K83" s="18">
        <f>+K77+1</f>
        <v>14</v>
      </c>
      <c r="L83" s="16" t="s">
        <v>31</v>
      </c>
      <c r="M83" s="16" t="s">
        <v>32</v>
      </c>
      <c r="N83" s="16" t="s">
        <v>37</v>
      </c>
      <c r="O83" s="16" t="s">
        <v>33</v>
      </c>
      <c r="P83" s="16" t="s">
        <v>34</v>
      </c>
      <c r="Q83" s="16" t="s">
        <v>35</v>
      </c>
      <c r="R83" s="16" t="str">
        <f ca="1">CONCATENATE("X",H83)</f>
        <v>X0</v>
      </c>
      <c r="S83" s="16" t="s">
        <v>36</v>
      </c>
    </row>
    <row r="84" spans="1:19" ht="15.6" x14ac:dyDescent="0.25">
      <c r="A84" s="185">
        <f ca="1">IF($E$2="X",0,IF(K85&gt;2,H83,K85))</f>
        <v>0</v>
      </c>
      <c r="B84" s="25"/>
      <c r="C84" s="21" t="str">
        <f ca="1">+CONCATENATE(I84," ",G84)</f>
        <v>a) 0</v>
      </c>
      <c r="D84" s="22"/>
      <c r="G84" s="34">
        <f ca="1">IF(J84="FIN","",LOOKUP(I83,DATOS!A:A,DATOS!J:J))</f>
        <v>0</v>
      </c>
      <c r="I84" s="31" t="s">
        <v>53</v>
      </c>
      <c r="J84" s="37" t="str">
        <f>IF(J78="FIN","FIN",IF(J83=J77,"","FIN"))</f>
        <v/>
      </c>
      <c r="K84" s="16" t="s">
        <v>5</v>
      </c>
      <c r="L84" s="16">
        <f ca="1">IF(M84&gt;0,0,P84)</f>
        <v>0</v>
      </c>
      <c r="M84" s="16">
        <f ca="1">IF(P85&gt;0,1,0)</f>
        <v>0</v>
      </c>
      <c r="N84" s="16">
        <f ca="1">IF(M84=1,-1/COUNTA(Q84:Q87),0)</f>
        <v>0</v>
      </c>
      <c r="O84" s="16">
        <f>COUNTA(B84:B87)</f>
        <v>0</v>
      </c>
      <c r="P84" s="16">
        <f ca="1">COUNTIF(R84:R87,R83)</f>
        <v>0</v>
      </c>
      <c r="Q84" s="17" t="s">
        <v>0</v>
      </c>
      <c r="R84" s="16" t="str">
        <f>CONCATENATE(B84,Q84)</f>
        <v>A</v>
      </c>
      <c r="S84" s="16">
        <f ca="1">IF(P84&gt;0,P84+O84,O84*3)</f>
        <v>0</v>
      </c>
    </row>
    <row r="85" spans="1:19" ht="15.6" x14ac:dyDescent="0.25">
      <c r="A85" s="185"/>
      <c r="B85" s="25"/>
      <c r="C85" s="21" t="str">
        <f ca="1">+CONCATENATE(I85," ",G85)</f>
        <v>b) 0</v>
      </c>
      <c r="D85" s="22"/>
      <c r="G85" s="34">
        <f ca="1">IF(J84="FIN","",LOOKUP(I83,DATOS!A:A,DATOS!K:K))</f>
        <v>0</v>
      </c>
      <c r="I85" s="31" t="s">
        <v>52</v>
      </c>
      <c r="K85" s="16">
        <f ca="1">S84</f>
        <v>0</v>
      </c>
      <c r="L85" s="16"/>
      <c r="M85" s="16"/>
      <c r="N85" s="16"/>
      <c r="O85" s="16"/>
      <c r="P85" s="16">
        <f ca="1">O84-P84</f>
        <v>0</v>
      </c>
      <c r="Q85" s="17" t="s">
        <v>1</v>
      </c>
      <c r="R85" s="16" t="str">
        <f>CONCATENATE(B85,Q85)</f>
        <v>B</v>
      </c>
      <c r="S85" s="16"/>
    </row>
    <row r="86" spans="1:19" ht="15.6" x14ac:dyDescent="0.25">
      <c r="A86" s="185"/>
      <c r="B86" s="25"/>
      <c r="C86" s="21" t="str">
        <f ca="1">+CONCATENATE(I86," ",G86)</f>
        <v>c) 0</v>
      </c>
      <c r="D86" s="22"/>
      <c r="G86" s="34">
        <f ca="1">IF(J84="FIN","",LOOKUP(I83,DATOS!A:A,DATOS!L:L))</f>
        <v>0</v>
      </c>
      <c r="I86" s="31" t="s">
        <v>51</v>
      </c>
      <c r="K86" s="16"/>
      <c r="L86" s="16"/>
      <c r="M86" s="16"/>
      <c r="N86" s="16"/>
      <c r="O86" s="16"/>
      <c r="P86" s="16"/>
      <c r="Q86" s="17" t="s">
        <v>2</v>
      </c>
      <c r="R86" s="16" t="str">
        <f>CONCATENATE(B86,Q86)</f>
        <v>C</v>
      </c>
      <c r="S86" s="16"/>
    </row>
    <row r="87" spans="1:19" ht="15.6" x14ac:dyDescent="0.25">
      <c r="A87" s="185"/>
      <c r="B87" s="25"/>
      <c r="C87" s="21" t="str">
        <f ca="1">+CONCATENATE(I87," ",G87)</f>
        <v>d) 0</v>
      </c>
      <c r="D87" s="22"/>
      <c r="G87" s="34">
        <f ca="1">IF(J84="FIN","",LOOKUP(I83,DATOS!A:A,DATOS!M:M))</f>
        <v>0</v>
      </c>
      <c r="I87" s="31" t="s">
        <v>43</v>
      </c>
      <c r="K87" s="16"/>
      <c r="L87" s="16"/>
      <c r="M87" s="16"/>
      <c r="N87" s="16"/>
      <c r="O87" s="16"/>
      <c r="P87" s="16"/>
      <c r="Q87" s="17" t="s">
        <v>3</v>
      </c>
      <c r="R87" s="16" t="str">
        <f>CONCATENATE(B87,Q87)</f>
        <v>D</v>
      </c>
      <c r="S87" s="16"/>
    </row>
    <row r="88" spans="1:19" ht="15.6" x14ac:dyDescent="0.25">
      <c r="A88" s="9"/>
      <c r="B88" s="26"/>
      <c r="C88" s="23"/>
      <c r="D88" s="24"/>
      <c r="J88" s="15"/>
    </row>
    <row r="89" spans="1:19" ht="15.6" x14ac:dyDescent="0.25">
      <c r="A89" s="9"/>
      <c r="B89" s="27"/>
      <c r="C89" s="19" t="str">
        <f ca="1">+CONCATENATE(K89,".- ",G89)</f>
        <v>15.- 0</v>
      </c>
      <c r="D89" s="20"/>
      <c r="E89" s="9"/>
      <c r="F89" s="9"/>
      <c r="G89" s="36">
        <f ca="1">IF(J90="FIN","",LOOKUP(I89,DATOS!A:A,DATOS!G:G))</f>
        <v>0</v>
      </c>
      <c r="H89" s="36">
        <f ca="1">IF(J90="FIN",0,LOOKUP(I89,DATOS!A:A,DATOS!N:N))</f>
        <v>0</v>
      </c>
      <c r="I89" s="31">
        <f>+I83+1</f>
        <v>400</v>
      </c>
      <c r="J89" s="56">
        <f>IF(LOOKUP(I89,DATOS!A:A,DATOS!C:C)=0,J83,(LOOKUP(I89,DATOS!A:A,DATOS!C:C)))</f>
        <v>7</v>
      </c>
      <c r="K89" s="18">
        <f>+K83+1</f>
        <v>15</v>
      </c>
      <c r="L89" s="16" t="s">
        <v>31</v>
      </c>
      <c r="M89" s="16" t="s">
        <v>32</v>
      </c>
      <c r="N89" s="16" t="s">
        <v>37</v>
      </c>
      <c r="O89" s="16" t="s">
        <v>33</v>
      </c>
      <c r="P89" s="16" t="s">
        <v>34</v>
      </c>
      <c r="Q89" s="16" t="s">
        <v>35</v>
      </c>
      <c r="R89" s="16" t="str">
        <f ca="1">CONCATENATE("X",H89)</f>
        <v>X0</v>
      </c>
      <c r="S89" s="16" t="s">
        <v>36</v>
      </c>
    </row>
    <row r="90" spans="1:19" ht="15.6" x14ac:dyDescent="0.25">
      <c r="A90" s="185">
        <f ca="1">IF($E$2="X",0,IF(K91&gt;2,H89,K91))</f>
        <v>0</v>
      </c>
      <c r="B90" s="25"/>
      <c r="C90" s="21" t="str">
        <f ca="1">+CONCATENATE(I90," ",G90)</f>
        <v>a) 0</v>
      </c>
      <c r="D90" s="22"/>
      <c r="G90" s="34">
        <f ca="1">IF(J90="FIN","",LOOKUP(I89,DATOS!A:A,DATOS!J:J))</f>
        <v>0</v>
      </c>
      <c r="I90" s="31" t="s">
        <v>53</v>
      </c>
      <c r="J90" s="37" t="str">
        <f>IF(J84="FIN","FIN",IF(J89=J83,"","FIN"))</f>
        <v/>
      </c>
      <c r="K90" s="16" t="s">
        <v>5</v>
      </c>
      <c r="L90" s="16">
        <f ca="1">IF(M90&gt;0,0,P90)</f>
        <v>0</v>
      </c>
      <c r="M90" s="16">
        <f ca="1">IF(P91&gt;0,1,0)</f>
        <v>0</v>
      </c>
      <c r="N90" s="16">
        <f ca="1">IF(M90=1,-1/COUNTA(Q90:Q93),0)</f>
        <v>0</v>
      </c>
      <c r="O90" s="16">
        <f>COUNTA(B90:B93)</f>
        <v>0</v>
      </c>
      <c r="P90" s="16">
        <f ca="1">COUNTIF(R90:R93,R89)</f>
        <v>0</v>
      </c>
      <c r="Q90" s="17" t="s">
        <v>0</v>
      </c>
      <c r="R90" s="16" t="str">
        <f>CONCATENATE(B90,Q90)</f>
        <v>A</v>
      </c>
      <c r="S90" s="16">
        <f ca="1">IF(P90&gt;0,P90+O90,O90*3)</f>
        <v>0</v>
      </c>
    </row>
    <row r="91" spans="1:19" ht="15.6" x14ac:dyDescent="0.25">
      <c r="A91" s="185"/>
      <c r="B91" s="25"/>
      <c r="C91" s="21" t="str">
        <f ca="1">+CONCATENATE(I91," ",G91)</f>
        <v>b) 0</v>
      </c>
      <c r="D91" s="22"/>
      <c r="G91" s="34">
        <f ca="1">IF(J90="FIN","",LOOKUP(I89,DATOS!A:A,DATOS!K:K))</f>
        <v>0</v>
      </c>
      <c r="I91" s="31" t="s">
        <v>52</v>
      </c>
      <c r="K91" s="16">
        <f ca="1">S90</f>
        <v>0</v>
      </c>
      <c r="L91" s="16"/>
      <c r="M91" s="16"/>
      <c r="N91" s="16"/>
      <c r="O91" s="16"/>
      <c r="P91" s="16">
        <f ca="1">O90-P90</f>
        <v>0</v>
      </c>
      <c r="Q91" s="17" t="s">
        <v>1</v>
      </c>
      <c r="R91" s="16" t="str">
        <f>CONCATENATE(B91,Q91)</f>
        <v>B</v>
      </c>
      <c r="S91" s="16"/>
    </row>
    <row r="92" spans="1:19" ht="15.6" x14ac:dyDescent="0.25">
      <c r="A92" s="185"/>
      <c r="B92" s="25"/>
      <c r="C92" s="21" t="str">
        <f ca="1">+CONCATENATE(I92," ",G92)</f>
        <v>c) 0</v>
      </c>
      <c r="D92" s="22"/>
      <c r="G92" s="34">
        <f ca="1">IF(J90="FIN","",LOOKUP(I89,DATOS!A:A,DATOS!L:L))</f>
        <v>0</v>
      </c>
      <c r="I92" s="31" t="s">
        <v>51</v>
      </c>
      <c r="K92" s="16"/>
      <c r="L92" s="16"/>
      <c r="M92" s="16"/>
      <c r="N92" s="16"/>
      <c r="O92" s="16"/>
      <c r="P92" s="16"/>
      <c r="Q92" s="17" t="s">
        <v>2</v>
      </c>
      <c r="R92" s="16" t="str">
        <f>CONCATENATE(B92,Q92)</f>
        <v>C</v>
      </c>
      <c r="S92" s="16"/>
    </row>
    <row r="93" spans="1:19" ht="15.6" x14ac:dyDescent="0.25">
      <c r="A93" s="185"/>
      <c r="B93" s="25"/>
      <c r="C93" s="21" t="str">
        <f ca="1">+CONCATENATE(I93," ",G93)</f>
        <v>d) 0</v>
      </c>
      <c r="D93" s="22"/>
      <c r="G93" s="34">
        <f ca="1">IF(J90="FIN","",LOOKUP(I89,DATOS!A:A,DATOS!M:M))</f>
        <v>0</v>
      </c>
      <c r="I93" s="31" t="s">
        <v>43</v>
      </c>
      <c r="K93" s="16"/>
      <c r="L93" s="16"/>
      <c r="M93" s="16"/>
      <c r="N93" s="16"/>
      <c r="O93" s="16"/>
      <c r="P93" s="16"/>
      <c r="Q93" s="17" t="s">
        <v>3</v>
      </c>
      <c r="R93" s="16" t="str">
        <f>CONCATENATE(B93,Q93)</f>
        <v>D</v>
      </c>
      <c r="S93" s="16"/>
    </row>
    <row r="94" spans="1:19" ht="15.6" x14ac:dyDescent="0.25">
      <c r="A94" s="9"/>
      <c r="B94" s="26"/>
      <c r="C94" s="23"/>
      <c r="D94" s="24"/>
      <c r="J94" s="15"/>
    </row>
    <row r="95" spans="1:19" ht="15.6" x14ac:dyDescent="0.25">
      <c r="A95" s="9"/>
      <c r="B95" s="27"/>
      <c r="C95" s="19" t="str">
        <f ca="1">+CONCATENATE(K95,".- ",G95)</f>
        <v>16.- 0</v>
      </c>
      <c r="D95" s="20"/>
      <c r="E95" s="9"/>
      <c r="F95" s="9"/>
      <c r="G95" s="36">
        <f ca="1">IF(J96="FIN","",LOOKUP(I95,DATOS!A:A,DATOS!G:G))</f>
        <v>0</v>
      </c>
      <c r="H95" s="36">
        <f ca="1">IF(J96="FIN",0,LOOKUP(I95,DATOS!A:A,DATOS!N:N))</f>
        <v>0</v>
      </c>
      <c r="I95" s="31">
        <f>+I89+1</f>
        <v>401</v>
      </c>
      <c r="J95" s="56">
        <f>IF(LOOKUP(I95,DATOS!A:A,DATOS!C:C)=0,J89,(LOOKUP(I95,DATOS!A:A,DATOS!C:C)))</f>
        <v>7</v>
      </c>
      <c r="K95" s="18">
        <f>+K89+1</f>
        <v>16</v>
      </c>
      <c r="L95" s="16" t="s">
        <v>31</v>
      </c>
      <c r="M95" s="16" t="s">
        <v>32</v>
      </c>
      <c r="N95" s="16" t="s">
        <v>37</v>
      </c>
      <c r="O95" s="16" t="s">
        <v>33</v>
      </c>
      <c r="P95" s="16" t="s">
        <v>34</v>
      </c>
      <c r="Q95" s="16" t="s">
        <v>35</v>
      </c>
      <c r="R95" s="16" t="str">
        <f ca="1">CONCATENATE("X",H95)</f>
        <v>X0</v>
      </c>
      <c r="S95" s="16" t="s">
        <v>36</v>
      </c>
    </row>
    <row r="96" spans="1:19" ht="15.6" x14ac:dyDescent="0.25">
      <c r="A96" s="185">
        <f ca="1">IF($E$2="X",0,IF(K97&gt;2,H95,K97))</f>
        <v>0</v>
      </c>
      <c r="B96" s="25"/>
      <c r="C96" s="21" t="str">
        <f ca="1">+CONCATENATE(I96," ",G96)</f>
        <v>a) 0</v>
      </c>
      <c r="D96" s="22"/>
      <c r="G96" s="34">
        <f ca="1">IF(J96="FIN","",LOOKUP(I95,DATOS!A:A,DATOS!J:J))</f>
        <v>0</v>
      </c>
      <c r="I96" s="31" t="s">
        <v>53</v>
      </c>
      <c r="J96" s="37" t="str">
        <f>IF(J90="FIN","FIN",IF(J95=J89,"","FIN"))</f>
        <v/>
      </c>
      <c r="K96" s="16" t="s">
        <v>5</v>
      </c>
      <c r="L96" s="16">
        <f ca="1">IF(M96&gt;0,0,P96)</f>
        <v>0</v>
      </c>
      <c r="M96" s="16">
        <f ca="1">IF(P97&gt;0,1,0)</f>
        <v>0</v>
      </c>
      <c r="N96" s="16">
        <f ca="1">IF(M96=1,-1/COUNTA(Q96:Q99),0)</f>
        <v>0</v>
      </c>
      <c r="O96" s="16">
        <f>COUNTA(B96:B99)</f>
        <v>0</v>
      </c>
      <c r="P96" s="16">
        <f ca="1">COUNTIF(R96:R99,R95)</f>
        <v>0</v>
      </c>
      <c r="Q96" s="17" t="s">
        <v>0</v>
      </c>
      <c r="R96" s="16" t="str">
        <f>CONCATENATE(B96,Q96)</f>
        <v>A</v>
      </c>
      <c r="S96" s="16">
        <f ca="1">IF(P96&gt;0,P96+O96,O96*3)</f>
        <v>0</v>
      </c>
    </row>
    <row r="97" spans="1:19" ht="15.6" x14ac:dyDescent="0.25">
      <c r="A97" s="185"/>
      <c r="B97" s="25"/>
      <c r="C97" s="21" t="str">
        <f ca="1">+CONCATENATE(I97," ",G97)</f>
        <v>b) 0</v>
      </c>
      <c r="D97" s="22"/>
      <c r="G97" s="34">
        <f ca="1">IF(J96="FIN","",LOOKUP(I95,DATOS!A:A,DATOS!K:K))</f>
        <v>0</v>
      </c>
      <c r="I97" s="31" t="s">
        <v>52</v>
      </c>
      <c r="K97" s="16">
        <f ca="1">S96</f>
        <v>0</v>
      </c>
      <c r="L97" s="16"/>
      <c r="M97" s="16"/>
      <c r="N97" s="16"/>
      <c r="O97" s="16"/>
      <c r="P97" s="16">
        <f ca="1">O96-P96</f>
        <v>0</v>
      </c>
      <c r="Q97" s="17" t="s">
        <v>1</v>
      </c>
      <c r="R97" s="16" t="str">
        <f>CONCATENATE(B97,Q97)</f>
        <v>B</v>
      </c>
      <c r="S97" s="16"/>
    </row>
    <row r="98" spans="1:19" ht="15.6" x14ac:dyDescent="0.25">
      <c r="A98" s="185"/>
      <c r="B98" s="25"/>
      <c r="C98" s="21" t="str">
        <f ca="1">+CONCATENATE(I98," ",G98)</f>
        <v>c) 0</v>
      </c>
      <c r="D98" s="22"/>
      <c r="G98" s="34">
        <f ca="1">IF(J96="FIN","",LOOKUP(I95,DATOS!A:A,DATOS!L:L))</f>
        <v>0</v>
      </c>
      <c r="I98" s="31" t="s">
        <v>51</v>
      </c>
      <c r="K98" s="16"/>
      <c r="L98" s="16"/>
      <c r="M98" s="16"/>
      <c r="N98" s="16"/>
      <c r="O98" s="16"/>
      <c r="P98" s="16"/>
      <c r="Q98" s="17" t="s">
        <v>2</v>
      </c>
      <c r="R98" s="16" t="str">
        <f>CONCATENATE(B98,Q98)</f>
        <v>C</v>
      </c>
      <c r="S98" s="16"/>
    </row>
    <row r="99" spans="1:19" ht="15.6" x14ac:dyDescent="0.25">
      <c r="A99" s="185"/>
      <c r="B99" s="25"/>
      <c r="C99" s="21" t="str">
        <f ca="1">+CONCATENATE(I99," ",G99)</f>
        <v>d) 0</v>
      </c>
      <c r="D99" s="22"/>
      <c r="G99" s="34">
        <f ca="1">IF(J96="FIN","",LOOKUP(I95,DATOS!A:A,DATOS!M:M))</f>
        <v>0</v>
      </c>
      <c r="I99" s="31" t="s">
        <v>43</v>
      </c>
      <c r="K99" s="16"/>
      <c r="L99" s="16"/>
      <c r="M99" s="16"/>
      <c r="N99" s="16"/>
      <c r="O99" s="16"/>
      <c r="P99" s="16"/>
      <c r="Q99" s="17" t="s">
        <v>3</v>
      </c>
      <c r="R99" s="16" t="str">
        <f>CONCATENATE(B99,Q99)</f>
        <v>D</v>
      </c>
      <c r="S99" s="16"/>
    </row>
    <row r="100" spans="1:19" ht="15.6" x14ac:dyDescent="0.25">
      <c r="A100" s="9"/>
      <c r="B100" s="26"/>
      <c r="C100" s="23"/>
      <c r="D100" s="24"/>
      <c r="J100" s="15"/>
    </row>
    <row r="101" spans="1:19" ht="15.6" x14ac:dyDescent="0.25">
      <c r="A101" s="9"/>
      <c r="B101" s="27"/>
      <c r="C101" s="19" t="str">
        <f ca="1">+CONCATENATE(K101,".- ",G101)</f>
        <v>17.- 0</v>
      </c>
      <c r="D101" s="20"/>
      <c r="E101" s="9"/>
      <c r="F101" s="9"/>
      <c r="G101" s="36">
        <f ca="1">IF(J102="FIN","",LOOKUP(I101,DATOS!A:A,DATOS!G:G))</f>
        <v>0</v>
      </c>
      <c r="H101" s="36">
        <f ca="1">IF(J102="FIN",0,LOOKUP(I101,DATOS!A:A,DATOS!N:N))</f>
        <v>0</v>
      </c>
      <c r="I101" s="31">
        <f>+I95+1</f>
        <v>402</v>
      </c>
      <c r="J101" s="56">
        <f>IF(LOOKUP(I101,DATOS!A:A,DATOS!C:C)=0,J95,(LOOKUP(I101,DATOS!A:A,DATOS!C:C)))</f>
        <v>7</v>
      </c>
      <c r="K101" s="18">
        <f>+K95+1</f>
        <v>17</v>
      </c>
      <c r="L101" s="16" t="s">
        <v>31</v>
      </c>
      <c r="M101" s="16" t="s">
        <v>32</v>
      </c>
      <c r="N101" s="16" t="s">
        <v>37</v>
      </c>
      <c r="O101" s="16" t="s">
        <v>33</v>
      </c>
      <c r="P101" s="16" t="s">
        <v>34</v>
      </c>
      <c r="Q101" s="16" t="s">
        <v>35</v>
      </c>
      <c r="R101" s="16" t="str">
        <f ca="1">CONCATENATE("X",H101)</f>
        <v>X0</v>
      </c>
      <c r="S101" s="16" t="s">
        <v>36</v>
      </c>
    </row>
    <row r="102" spans="1:19" ht="15.6" x14ac:dyDescent="0.25">
      <c r="A102" s="185">
        <f ca="1">IF($E$2="X",0,IF(K103&gt;2,H101,K103))</f>
        <v>0</v>
      </c>
      <c r="B102" s="25"/>
      <c r="C102" s="21" t="str">
        <f ca="1">+CONCATENATE(I102," ",G102)</f>
        <v>a) 0</v>
      </c>
      <c r="D102" s="22"/>
      <c r="G102" s="34">
        <f ca="1">IF(J102="FIN","",LOOKUP(I101,DATOS!A:A,DATOS!J:J))</f>
        <v>0</v>
      </c>
      <c r="I102" s="31" t="s">
        <v>53</v>
      </c>
      <c r="J102" s="37" t="str">
        <f>IF(J96="FIN","FIN",IF(J101=J95,"","FIN"))</f>
        <v/>
      </c>
      <c r="K102" s="16" t="s">
        <v>5</v>
      </c>
      <c r="L102" s="16">
        <f ca="1">IF(M102&gt;0,0,P102)</f>
        <v>0</v>
      </c>
      <c r="M102" s="16">
        <f ca="1">IF(P103&gt;0,1,0)</f>
        <v>0</v>
      </c>
      <c r="N102" s="16">
        <f ca="1">IF(M102=1,-1/COUNTA(Q102:Q105),0)</f>
        <v>0</v>
      </c>
      <c r="O102" s="16">
        <f>COUNTA(B102:B105)</f>
        <v>0</v>
      </c>
      <c r="P102" s="16">
        <f ca="1">COUNTIF(R102:R105,R101)</f>
        <v>0</v>
      </c>
      <c r="Q102" s="17" t="s">
        <v>0</v>
      </c>
      <c r="R102" s="16" t="str">
        <f>CONCATENATE(B102,Q102)</f>
        <v>A</v>
      </c>
      <c r="S102" s="16">
        <f ca="1">IF(P102&gt;0,P102+O102,O102*3)</f>
        <v>0</v>
      </c>
    </row>
    <row r="103" spans="1:19" ht="15.6" x14ac:dyDescent="0.25">
      <c r="A103" s="185"/>
      <c r="B103" s="25"/>
      <c r="C103" s="21" t="str">
        <f ca="1">+CONCATENATE(I103," ",G103)</f>
        <v>b) 0</v>
      </c>
      <c r="D103" s="22"/>
      <c r="G103" s="34">
        <f ca="1">IF(J102="FIN","",LOOKUP(I101,DATOS!A:A,DATOS!K:K))</f>
        <v>0</v>
      </c>
      <c r="I103" s="31" t="s">
        <v>52</v>
      </c>
      <c r="K103" s="16">
        <f ca="1">S102</f>
        <v>0</v>
      </c>
      <c r="L103" s="16"/>
      <c r="M103" s="16"/>
      <c r="N103" s="16"/>
      <c r="O103" s="16"/>
      <c r="P103" s="16">
        <f ca="1">O102-P102</f>
        <v>0</v>
      </c>
      <c r="Q103" s="17" t="s">
        <v>1</v>
      </c>
      <c r="R103" s="16" t="str">
        <f>CONCATENATE(B103,Q103)</f>
        <v>B</v>
      </c>
      <c r="S103" s="16"/>
    </row>
    <row r="104" spans="1:19" ht="15.6" x14ac:dyDescent="0.25">
      <c r="A104" s="185"/>
      <c r="B104" s="25"/>
      <c r="C104" s="21" t="str">
        <f ca="1">+CONCATENATE(I104," ",G104)</f>
        <v>c) 0</v>
      </c>
      <c r="D104" s="22"/>
      <c r="G104" s="34">
        <f ca="1">IF(J102="FIN","",LOOKUP(I101,DATOS!A:A,DATOS!L:L))</f>
        <v>0</v>
      </c>
      <c r="I104" s="31" t="s">
        <v>51</v>
      </c>
      <c r="K104" s="16"/>
      <c r="L104" s="16"/>
      <c r="M104" s="16"/>
      <c r="N104" s="16"/>
      <c r="O104" s="16"/>
      <c r="P104" s="16"/>
      <c r="Q104" s="17" t="s">
        <v>2</v>
      </c>
      <c r="R104" s="16" t="str">
        <f>CONCATENATE(B104,Q104)</f>
        <v>C</v>
      </c>
      <c r="S104" s="16"/>
    </row>
    <row r="105" spans="1:19" ht="15.6" x14ac:dyDescent="0.25">
      <c r="A105" s="185"/>
      <c r="B105" s="25"/>
      <c r="C105" s="21" t="str">
        <f ca="1">+CONCATENATE(I105," ",G105)</f>
        <v>d) 0</v>
      </c>
      <c r="D105" s="22"/>
      <c r="G105" s="34">
        <f ca="1">IF(J102="FIN","",LOOKUP(I101,DATOS!A:A,DATOS!M:M))</f>
        <v>0</v>
      </c>
      <c r="I105" s="31" t="s">
        <v>43</v>
      </c>
      <c r="K105" s="16"/>
      <c r="L105" s="16"/>
      <c r="M105" s="16"/>
      <c r="N105" s="16"/>
      <c r="O105" s="16"/>
      <c r="P105" s="16"/>
      <c r="Q105" s="17" t="s">
        <v>3</v>
      </c>
      <c r="R105" s="16" t="str">
        <f>CONCATENATE(B105,Q105)</f>
        <v>D</v>
      </c>
      <c r="S105" s="16"/>
    </row>
    <row r="106" spans="1:19" ht="15.6" x14ac:dyDescent="0.25">
      <c r="A106" s="9"/>
      <c r="B106" s="26"/>
      <c r="C106" s="23"/>
      <c r="D106" s="24"/>
      <c r="J106" s="15"/>
    </row>
    <row r="107" spans="1:19" ht="15.6" x14ac:dyDescent="0.25">
      <c r="A107" s="9"/>
      <c r="B107" s="27"/>
      <c r="C107" s="19" t="str">
        <f ca="1">+CONCATENATE(K107,".- ",G107)</f>
        <v>18.- 0</v>
      </c>
      <c r="D107" s="20"/>
      <c r="E107" s="9"/>
      <c r="F107" s="9"/>
      <c r="G107" s="36">
        <f ca="1">IF(J108="FIN","",LOOKUP(I107,DATOS!A:A,DATOS!G:G))</f>
        <v>0</v>
      </c>
      <c r="H107" s="36">
        <f ca="1">IF(J108="FIN",0,LOOKUP(I107,DATOS!A:A,DATOS!N:N))</f>
        <v>0</v>
      </c>
      <c r="I107" s="31">
        <f>+I101+1</f>
        <v>403</v>
      </c>
      <c r="J107" s="56">
        <f>IF(LOOKUP(I107,DATOS!A:A,DATOS!C:C)=0,J101,(LOOKUP(I107,DATOS!A:A,DATOS!C:C)))</f>
        <v>7</v>
      </c>
      <c r="K107" s="18">
        <f>+K101+1</f>
        <v>18</v>
      </c>
      <c r="L107" s="16" t="s">
        <v>31</v>
      </c>
      <c r="M107" s="16" t="s">
        <v>32</v>
      </c>
      <c r="N107" s="16" t="s">
        <v>37</v>
      </c>
      <c r="O107" s="16" t="s">
        <v>33</v>
      </c>
      <c r="P107" s="16" t="s">
        <v>34</v>
      </c>
      <c r="Q107" s="16" t="s">
        <v>35</v>
      </c>
      <c r="R107" s="16" t="str">
        <f ca="1">CONCATENATE("X",H107)</f>
        <v>X0</v>
      </c>
      <c r="S107" s="16" t="s">
        <v>36</v>
      </c>
    </row>
    <row r="108" spans="1:19" ht="15.6" x14ac:dyDescent="0.25">
      <c r="A108" s="185">
        <f ca="1">IF($E$2="X",0,IF(K109&gt;2,H107,K109))</f>
        <v>0</v>
      </c>
      <c r="B108" s="25"/>
      <c r="C108" s="21" t="str">
        <f ca="1">+CONCATENATE(I108," ",G108)</f>
        <v>a) 0</v>
      </c>
      <c r="D108" s="22"/>
      <c r="G108" s="34">
        <f ca="1">IF(J108="FIN","",LOOKUP(I107,DATOS!A:A,DATOS!J:J))</f>
        <v>0</v>
      </c>
      <c r="I108" s="31" t="s">
        <v>53</v>
      </c>
      <c r="J108" s="37" t="str">
        <f>IF(J102="FIN","FIN",IF(J107=J101,"","FIN"))</f>
        <v/>
      </c>
      <c r="K108" s="16" t="s">
        <v>5</v>
      </c>
      <c r="L108" s="16">
        <f ca="1">IF(M108&gt;0,0,P108)</f>
        <v>0</v>
      </c>
      <c r="M108" s="16">
        <f ca="1">IF(P109&gt;0,1,0)</f>
        <v>0</v>
      </c>
      <c r="N108" s="16">
        <f ca="1">IF(M108=1,-1/COUNTA(Q108:Q111),0)</f>
        <v>0</v>
      </c>
      <c r="O108" s="16">
        <f>COUNTA(B108:B111)</f>
        <v>0</v>
      </c>
      <c r="P108" s="16">
        <f ca="1">COUNTIF(R108:R111,R107)</f>
        <v>0</v>
      </c>
      <c r="Q108" s="17" t="s">
        <v>0</v>
      </c>
      <c r="R108" s="16" t="str">
        <f>CONCATENATE(B108,Q108)</f>
        <v>A</v>
      </c>
      <c r="S108" s="16">
        <f ca="1">IF(P108&gt;0,P108+O108,O108*3)</f>
        <v>0</v>
      </c>
    </row>
    <row r="109" spans="1:19" ht="15.6" x14ac:dyDescent="0.25">
      <c r="A109" s="185"/>
      <c r="B109" s="25"/>
      <c r="C109" s="21" t="str">
        <f ca="1">+CONCATENATE(I109," ",G109)</f>
        <v>b) 0</v>
      </c>
      <c r="D109" s="22"/>
      <c r="G109" s="34">
        <f ca="1">IF(J108="FIN","",LOOKUP(I107,DATOS!A:A,DATOS!K:K))</f>
        <v>0</v>
      </c>
      <c r="I109" s="31" t="s">
        <v>52</v>
      </c>
      <c r="K109" s="16">
        <f ca="1">S108</f>
        <v>0</v>
      </c>
      <c r="L109" s="16"/>
      <c r="M109" s="16"/>
      <c r="N109" s="16"/>
      <c r="O109" s="16"/>
      <c r="P109" s="16">
        <f ca="1">O108-P108</f>
        <v>0</v>
      </c>
      <c r="Q109" s="17" t="s">
        <v>1</v>
      </c>
      <c r="R109" s="16" t="str">
        <f>CONCATENATE(B109,Q109)</f>
        <v>B</v>
      </c>
      <c r="S109" s="16"/>
    </row>
    <row r="110" spans="1:19" ht="15.6" x14ac:dyDescent="0.25">
      <c r="A110" s="185"/>
      <c r="B110" s="25"/>
      <c r="C110" s="21" t="str">
        <f ca="1">+CONCATENATE(I110," ",G110)</f>
        <v>c) 0</v>
      </c>
      <c r="D110" s="22"/>
      <c r="G110" s="34">
        <f ca="1">IF(J108="FIN","",LOOKUP(I107,DATOS!A:A,DATOS!L:L))</f>
        <v>0</v>
      </c>
      <c r="I110" s="31" t="s">
        <v>51</v>
      </c>
      <c r="K110" s="16"/>
      <c r="L110" s="16"/>
      <c r="M110" s="16"/>
      <c r="N110" s="16"/>
      <c r="O110" s="16"/>
      <c r="P110" s="16"/>
      <c r="Q110" s="17" t="s">
        <v>2</v>
      </c>
      <c r="R110" s="16" t="str">
        <f>CONCATENATE(B110,Q110)</f>
        <v>C</v>
      </c>
      <c r="S110" s="16"/>
    </row>
    <row r="111" spans="1:19" ht="15.6" x14ac:dyDescent="0.25">
      <c r="A111" s="185"/>
      <c r="B111" s="25"/>
      <c r="C111" s="21" t="str">
        <f ca="1">+CONCATENATE(I111," ",G111)</f>
        <v>d) 0</v>
      </c>
      <c r="D111" s="22"/>
      <c r="G111" s="34">
        <f ca="1">IF(J108="FIN","",LOOKUP(I107,DATOS!A:A,DATOS!M:M))</f>
        <v>0</v>
      </c>
      <c r="I111" s="31" t="s">
        <v>43</v>
      </c>
      <c r="K111" s="16"/>
      <c r="L111" s="16"/>
      <c r="M111" s="16"/>
      <c r="N111" s="16"/>
      <c r="O111" s="16"/>
      <c r="P111" s="16"/>
      <c r="Q111" s="17" t="s">
        <v>3</v>
      </c>
      <c r="R111" s="16" t="str">
        <f>CONCATENATE(B111,Q111)</f>
        <v>D</v>
      </c>
      <c r="S111" s="16"/>
    </row>
    <row r="112" spans="1:19" ht="15.6" x14ac:dyDescent="0.25">
      <c r="A112" s="9"/>
      <c r="B112" s="26"/>
      <c r="C112" s="23"/>
      <c r="D112" s="24"/>
      <c r="J112" s="15"/>
    </row>
    <row r="113" spans="1:19" ht="15.6" x14ac:dyDescent="0.25">
      <c r="A113" s="9"/>
      <c r="B113" s="27"/>
      <c r="C113" s="19" t="str">
        <f ca="1">+CONCATENATE(K113,".- ",G113)</f>
        <v>19.- 0</v>
      </c>
      <c r="D113" s="20"/>
      <c r="E113" s="9"/>
      <c r="F113" s="9"/>
      <c r="G113" s="36">
        <f ca="1">IF(J114="FIN","",LOOKUP(I113,DATOS!A:A,DATOS!G:G))</f>
        <v>0</v>
      </c>
      <c r="H113" s="36">
        <f ca="1">IF(J114="FIN",0,LOOKUP(I113,DATOS!A:A,DATOS!N:N))</f>
        <v>0</v>
      </c>
      <c r="I113" s="31">
        <f>+I107+1</f>
        <v>404</v>
      </c>
      <c r="J113" s="56">
        <f>IF(LOOKUP(I113,DATOS!A:A,DATOS!C:C)=0,J107,(LOOKUP(I113,DATOS!A:A,DATOS!C:C)))</f>
        <v>7</v>
      </c>
      <c r="K113" s="18">
        <f>+K107+1</f>
        <v>19</v>
      </c>
      <c r="L113" s="16" t="s">
        <v>31</v>
      </c>
      <c r="M113" s="16" t="s">
        <v>32</v>
      </c>
      <c r="N113" s="16" t="s">
        <v>37</v>
      </c>
      <c r="O113" s="16" t="s">
        <v>33</v>
      </c>
      <c r="P113" s="16" t="s">
        <v>34</v>
      </c>
      <c r="Q113" s="16" t="s">
        <v>35</v>
      </c>
      <c r="R113" s="16" t="str">
        <f ca="1">CONCATENATE("X",H113)</f>
        <v>X0</v>
      </c>
      <c r="S113" s="16" t="s">
        <v>36</v>
      </c>
    </row>
    <row r="114" spans="1:19" ht="15.6" x14ac:dyDescent="0.25">
      <c r="A114" s="185">
        <f ca="1">IF($E$2="X",0,IF(K115&gt;2,H113,K115))</f>
        <v>0</v>
      </c>
      <c r="B114" s="25"/>
      <c r="C114" s="21" t="str">
        <f ca="1">+CONCATENATE(I114," ",G114)</f>
        <v>a) 0</v>
      </c>
      <c r="D114" s="22"/>
      <c r="G114" s="34">
        <f ca="1">IF(J114="FIN","",LOOKUP(I113,DATOS!A:A,DATOS!J:J))</f>
        <v>0</v>
      </c>
      <c r="I114" s="31" t="s">
        <v>53</v>
      </c>
      <c r="J114" s="37" t="str">
        <f>IF(J108="FIN","FIN",IF(J113=J107,"","FIN"))</f>
        <v/>
      </c>
      <c r="K114" s="16" t="s">
        <v>5</v>
      </c>
      <c r="L114" s="16">
        <f ca="1">IF(M114&gt;0,0,P114)</f>
        <v>0</v>
      </c>
      <c r="M114" s="16">
        <f ca="1">IF(P115&gt;0,1,0)</f>
        <v>0</v>
      </c>
      <c r="N114" s="16">
        <f ca="1">IF(M114=1,-1/COUNTA(Q114:Q117),0)</f>
        <v>0</v>
      </c>
      <c r="O114" s="16">
        <f>COUNTA(B114:B117)</f>
        <v>0</v>
      </c>
      <c r="P114" s="16">
        <f ca="1">COUNTIF(R114:R117,R113)</f>
        <v>0</v>
      </c>
      <c r="Q114" s="17" t="s">
        <v>0</v>
      </c>
      <c r="R114" s="16" t="str">
        <f>CONCATENATE(B114,Q114)</f>
        <v>A</v>
      </c>
      <c r="S114" s="16">
        <f ca="1">IF(P114&gt;0,P114+O114,O114*3)</f>
        <v>0</v>
      </c>
    </row>
    <row r="115" spans="1:19" ht="15.6" x14ac:dyDescent="0.25">
      <c r="A115" s="185"/>
      <c r="B115" s="25"/>
      <c r="C115" s="21" t="str">
        <f ca="1">+CONCATENATE(I115," ",G115)</f>
        <v>b) 0</v>
      </c>
      <c r="D115" s="22"/>
      <c r="G115" s="34">
        <f ca="1">IF(J114="FIN","",LOOKUP(I113,DATOS!A:A,DATOS!K:K))</f>
        <v>0</v>
      </c>
      <c r="I115" s="31" t="s">
        <v>52</v>
      </c>
      <c r="K115" s="16">
        <f ca="1">S114</f>
        <v>0</v>
      </c>
      <c r="L115" s="16"/>
      <c r="M115" s="16"/>
      <c r="N115" s="16"/>
      <c r="O115" s="16"/>
      <c r="P115" s="16">
        <f ca="1">O114-P114</f>
        <v>0</v>
      </c>
      <c r="Q115" s="17" t="s">
        <v>1</v>
      </c>
      <c r="R115" s="16" t="str">
        <f>CONCATENATE(B115,Q115)</f>
        <v>B</v>
      </c>
      <c r="S115" s="16"/>
    </row>
    <row r="116" spans="1:19" ht="15.6" x14ac:dyDescent="0.25">
      <c r="A116" s="185"/>
      <c r="B116" s="25"/>
      <c r="C116" s="21" t="str">
        <f ca="1">+CONCATENATE(I116," ",G116)</f>
        <v>c) 0</v>
      </c>
      <c r="D116" s="22"/>
      <c r="G116" s="34">
        <f ca="1">IF(J114="FIN","",LOOKUP(I113,DATOS!A:A,DATOS!L:L))</f>
        <v>0</v>
      </c>
      <c r="I116" s="31" t="s">
        <v>51</v>
      </c>
      <c r="K116" s="16"/>
      <c r="L116" s="16"/>
      <c r="M116" s="16"/>
      <c r="N116" s="16"/>
      <c r="O116" s="16"/>
      <c r="P116" s="16"/>
      <c r="Q116" s="17" t="s">
        <v>2</v>
      </c>
      <c r="R116" s="16" t="str">
        <f>CONCATENATE(B116,Q116)</f>
        <v>C</v>
      </c>
      <c r="S116" s="16"/>
    </row>
    <row r="117" spans="1:19" ht="15.6" x14ac:dyDescent="0.25">
      <c r="A117" s="185"/>
      <c r="B117" s="25"/>
      <c r="C117" s="21" t="str">
        <f ca="1">+CONCATENATE(I117," ",G117)</f>
        <v>d) 0</v>
      </c>
      <c r="D117" s="22"/>
      <c r="G117" s="34">
        <f ca="1">IF(J114="FIN","",LOOKUP(I113,DATOS!A:A,DATOS!M:M))</f>
        <v>0</v>
      </c>
      <c r="I117" s="31" t="s">
        <v>43</v>
      </c>
      <c r="K117" s="16"/>
      <c r="L117" s="16"/>
      <c r="M117" s="16"/>
      <c r="N117" s="16"/>
      <c r="O117" s="16"/>
      <c r="P117" s="16"/>
      <c r="Q117" s="17" t="s">
        <v>3</v>
      </c>
      <c r="R117" s="16" t="str">
        <f>CONCATENATE(B117,Q117)</f>
        <v>D</v>
      </c>
      <c r="S117" s="16"/>
    </row>
    <row r="118" spans="1:19" ht="15.6" x14ac:dyDescent="0.25">
      <c r="A118" s="9"/>
      <c r="B118" s="26"/>
      <c r="C118" s="23"/>
      <c r="D118" s="24"/>
      <c r="J118" s="15"/>
    </row>
    <row r="119" spans="1:19" ht="15.6" x14ac:dyDescent="0.25">
      <c r="A119" s="9"/>
      <c r="B119" s="27"/>
      <c r="C119" s="19" t="str">
        <f ca="1">+CONCATENATE(K119,".- ",G119)</f>
        <v>20.- 0</v>
      </c>
      <c r="D119" s="20"/>
      <c r="E119" s="9"/>
      <c r="F119" s="9"/>
      <c r="G119" s="36">
        <f ca="1">IF(J120="FIN","",LOOKUP(I119,DATOS!A:A,DATOS!G:G))</f>
        <v>0</v>
      </c>
      <c r="H119" s="36">
        <f ca="1">IF(J120="FIN",0,LOOKUP(I119,DATOS!A:A,DATOS!N:N))</f>
        <v>0</v>
      </c>
      <c r="I119" s="31">
        <f>+I113+1</f>
        <v>405</v>
      </c>
      <c r="J119" s="56">
        <f>IF(LOOKUP(I119,DATOS!A:A,DATOS!C:C)=0,J113,(LOOKUP(I119,DATOS!A:A,DATOS!C:C)))</f>
        <v>7</v>
      </c>
      <c r="K119" s="18">
        <f>+K113+1</f>
        <v>20</v>
      </c>
      <c r="L119" s="16" t="s">
        <v>31</v>
      </c>
      <c r="M119" s="16" t="s">
        <v>32</v>
      </c>
      <c r="N119" s="16" t="s">
        <v>37</v>
      </c>
      <c r="O119" s="16" t="s">
        <v>33</v>
      </c>
      <c r="P119" s="16" t="s">
        <v>34</v>
      </c>
      <c r="Q119" s="16" t="s">
        <v>35</v>
      </c>
      <c r="R119" s="16" t="str">
        <f ca="1">CONCATENATE("X",H119)</f>
        <v>X0</v>
      </c>
      <c r="S119" s="16" t="s">
        <v>36</v>
      </c>
    </row>
    <row r="120" spans="1:19" ht="15.6" x14ac:dyDescent="0.25">
      <c r="A120" s="185">
        <f ca="1">IF($E$2="X",0,IF(K121&gt;2,H119,K121))</f>
        <v>0</v>
      </c>
      <c r="B120" s="25"/>
      <c r="C120" s="21" t="str">
        <f ca="1">+CONCATENATE(I120," ",G120)</f>
        <v>a) 0</v>
      </c>
      <c r="D120" s="22"/>
      <c r="G120" s="34">
        <f ca="1">IF(J120="FIN","",LOOKUP(I119,DATOS!A:A,DATOS!J:J))</f>
        <v>0</v>
      </c>
      <c r="I120" s="31" t="s">
        <v>53</v>
      </c>
      <c r="J120" s="37" t="str">
        <f>IF(J114="FIN","FIN",IF(J119=J113,"","FIN"))</f>
        <v/>
      </c>
      <c r="K120" s="16" t="s">
        <v>5</v>
      </c>
      <c r="L120" s="16">
        <f ca="1">IF(M120&gt;0,0,P120)</f>
        <v>0</v>
      </c>
      <c r="M120" s="16">
        <f ca="1">IF(P121&gt;0,1,0)</f>
        <v>0</v>
      </c>
      <c r="N120" s="16">
        <f ca="1">IF(M120=1,-1/COUNTA(Q120:Q123),0)</f>
        <v>0</v>
      </c>
      <c r="O120" s="16">
        <f>COUNTA(B120:B123)</f>
        <v>0</v>
      </c>
      <c r="P120" s="16">
        <f ca="1">COUNTIF(R120:R123,R119)</f>
        <v>0</v>
      </c>
      <c r="Q120" s="17" t="s">
        <v>0</v>
      </c>
      <c r="R120" s="16" t="str">
        <f>CONCATENATE(B120,Q120)</f>
        <v>A</v>
      </c>
      <c r="S120" s="16">
        <f ca="1">IF(P120&gt;0,P120+O120,O120*3)</f>
        <v>0</v>
      </c>
    </row>
    <row r="121" spans="1:19" ht="15.6" x14ac:dyDescent="0.25">
      <c r="A121" s="185"/>
      <c r="B121" s="25"/>
      <c r="C121" s="21" t="str">
        <f ca="1">+CONCATENATE(I121," ",G121)</f>
        <v>b) 0</v>
      </c>
      <c r="D121" s="22"/>
      <c r="G121" s="34">
        <f ca="1">IF(J120="FIN","",LOOKUP(I119,DATOS!A:A,DATOS!K:K))</f>
        <v>0</v>
      </c>
      <c r="I121" s="31" t="s">
        <v>52</v>
      </c>
      <c r="K121" s="16">
        <f ca="1">S120</f>
        <v>0</v>
      </c>
      <c r="L121" s="16"/>
      <c r="M121" s="16"/>
      <c r="N121" s="16"/>
      <c r="O121" s="16"/>
      <c r="P121" s="16">
        <f ca="1">O120-P120</f>
        <v>0</v>
      </c>
      <c r="Q121" s="17" t="s">
        <v>1</v>
      </c>
      <c r="R121" s="16" t="str">
        <f>CONCATENATE(B121,Q121)</f>
        <v>B</v>
      </c>
      <c r="S121" s="16"/>
    </row>
    <row r="122" spans="1:19" ht="15.6" x14ac:dyDescent="0.25">
      <c r="A122" s="185"/>
      <c r="B122" s="25"/>
      <c r="C122" s="21" t="str">
        <f ca="1">+CONCATENATE(I122," ",G122)</f>
        <v>c) 0</v>
      </c>
      <c r="D122" s="22"/>
      <c r="G122" s="34">
        <f ca="1">IF(J120="FIN","",LOOKUP(I119,DATOS!A:A,DATOS!L:L))</f>
        <v>0</v>
      </c>
      <c r="I122" s="31" t="s">
        <v>51</v>
      </c>
      <c r="K122" s="16"/>
      <c r="L122" s="16"/>
      <c r="M122" s="16"/>
      <c r="N122" s="16"/>
      <c r="O122" s="16"/>
      <c r="P122" s="16"/>
      <c r="Q122" s="17" t="s">
        <v>2</v>
      </c>
      <c r="R122" s="16" t="str">
        <f>CONCATENATE(B122,Q122)</f>
        <v>C</v>
      </c>
      <c r="S122" s="16"/>
    </row>
    <row r="123" spans="1:19" ht="15.6" x14ac:dyDescent="0.25">
      <c r="A123" s="185"/>
      <c r="B123" s="25"/>
      <c r="C123" s="21" t="str">
        <f ca="1">+CONCATENATE(I123," ",G123)</f>
        <v>d) 0</v>
      </c>
      <c r="D123" s="22"/>
      <c r="G123" s="34">
        <f ca="1">IF(J120="FIN","",LOOKUP(I119,DATOS!A:A,DATOS!M:M))</f>
        <v>0</v>
      </c>
      <c r="I123" s="31" t="s">
        <v>43</v>
      </c>
      <c r="K123" s="16"/>
      <c r="L123" s="16"/>
      <c r="M123" s="16"/>
      <c r="N123" s="16"/>
      <c r="O123" s="16"/>
      <c r="P123" s="16"/>
      <c r="Q123" s="17" t="s">
        <v>3</v>
      </c>
      <c r="R123" s="16" t="str">
        <f>CONCATENATE(B123,Q123)</f>
        <v>D</v>
      </c>
      <c r="S123" s="16"/>
    </row>
    <row r="124" spans="1:19" ht="15.6" x14ac:dyDescent="0.25">
      <c r="A124" s="9"/>
      <c r="B124" s="26"/>
      <c r="C124" s="23"/>
      <c r="D124" s="24"/>
      <c r="J124" s="15"/>
    </row>
    <row r="125" spans="1:19" ht="15.6" x14ac:dyDescent="0.25">
      <c r="A125" s="9"/>
      <c r="B125" s="27"/>
      <c r="C125" s="19" t="str">
        <f ca="1">+CONCATENATE(K125,".- ",G125)</f>
        <v>21.- 0</v>
      </c>
      <c r="D125" s="20"/>
      <c r="E125" s="9"/>
      <c r="F125" s="9"/>
      <c r="G125" s="36">
        <f ca="1">IF(J126="FIN","",LOOKUP(I125,DATOS!A:A,DATOS!G:G))</f>
        <v>0</v>
      </c>
      <c r="H125" s="36">
        <f ca="1">IF(J126="FIN",0,LOOKUP(I125,DATOS!A:A,DATOS!N:N))</f>
        <v>0</v>
      </c>
      <c r="I125" s="31">
        <f>+I119+1</f>
        <v>406</v>
      </c>
      <c r="J125" s="56">
        <f>IF(LOOKUP(I125,DATOS!A:A,DATOS!C:C)=0,J119,(LOOKUP(I125,DATOS!A:A,DATOS!C:C)))</f>
        <v>7</v>
      </c>
      <c r="K125" s="18">
        <f>+K119+1</f>
        <v>21</v>
      </c>
      <c r="L125" s="16" t="s">
        <v>31</v>
      </c>
      <c r="M125" s="16" t="s">
        <v>32</v>
      </c>
      <c r="N125" s="16" t="s">
        <v>37</v>
      </c>
      <c r="O125" s="16" t="s">
        <v>33</v>
      </c>
      <c r="P125" s="16" t="s">
        <v>34</v>
      </c>
      <c r="Q125" s="16" t="s">
        <v>35</v>
      </c>
      <c r="R125" s="16" t="str">
        <f ca="1">CONCATENATE("X",H125)</f>
        <v>X0</v>
      </c>
      <c r="S125" s="16" t="s">
        <v>36</v>
      </c>
    </row>
    <row r="126" spans="1:19" ht="15.6" x14ac:dyDescent="0.25">
      <c r="A126" s="185">
        <f ca="1">IF($E$2="X",0,IF(K127&gt;2,H125,K127))</f>
        <v>0</v>
      </c>
      <c r="B126" s="25"/>
      <c r="C126" s="21" t="str">
        <f ca="1">+CONCATENATE(I126," ",G126)</f>
        <v>a) 0</v>
      </c>
      <c r="D126" s="22"/>
      <c r="G126" s="34">
        <f ca="1">IF(J126="FIN","",LOOKUP(I125,DATOS!A:A,DATOS!J:J))</f>
        <v>0</v>
      </c>
      <c r="I126" s="31" t="s">
        <v>53</v>
      </c>
      <c r="J126" s="37" t="str">
        <f>IF(J120="FIN","FIN",IF(J125=J119,"","FIN"))</f>
        <v/>
      </c>
      <c r="K126" s="16" t="s">
        <v>5</v>
      </c>
      <c r="L126" s="16">
        <f ca="1">IF(M126&gt;0,0,P126)</f>
        <v>0</v>
      </c>
      <c r="M126" s="16">
        <f ca="1">IF(P127&gt;0,1,0)</f>
        <v>0</v>
      </c>
      <c r="N126" s="16">
        <f ca="1">IF(M126=1,-1/COUNTA(Q126:Q129),0)</f>
        <v>0</v>
      </c>
      <c r="O126" s="16">
        <f>COUNTA(B126:B129)</f>
        <v>0</v>
      </c>
      <c r="P126" s="16">
        <f ca="1">COUNTIF(R126:R129,R125)</f>
        <v>0</v>
      </c>
      <c r="Q126" s="17" t="s">
        <v>0</v>
      </c>
      <c r="R126" s="16" t="str">
        <f>CONCATENATE(B126,Q126)</f>
        <v>A</v>
      </c>
      <c r="S126" s="16">
        <f ca="1">IF(P126&gt;0,P126+O126,O126*3)</f>
        <v>0</v>
      </c>
    </row>
    <row r="127" spans="1:19" ht="15.6" x14ac:dyDescent="0.25">
      <c r="A127" s="185"/>
      <c r="B127" s="25"/>
      <c r="C127" s="21" t="str">
        <f ca="1">+CONCATENATE(I127," ",G127)</f>
        <v>b) 0</v>
      </c>
      <c r="D127" s="22"/>
      <c r="G127" s="34">
        <f ca="1">IF(J126="FIN","",LOOKUP(I125,DATOS!A:A,DATOS!K:K))</f>
        <v>0</v>
      </c>
      <c r="I127" s="31" t="s">
        <v>52</v>
      </c>
      <c r="K127" s="16">
        <f ca="1">S126</f>
        <v>0</v>
      </c>
      <c r="L127" s="16"/>
      <c r="M127" s="16"/>
      <c r="N127" s="16"/>
      <c r="O127" s="16"/>
      <c r="P127" s="16">
        <f ca="1">O126-P126</f>
        <v>0</v>
      </c>
      <c r="Q127" s="17" t="s">
        <v>1</v>
      </c>
      <c r="R127" s="16" t="str">
        <f>CONCATENATE(B127,Q127)</f>
        <v>B</v>
      </c>
      <c r="S127" s="16"/>
    </row>
    <row r="128" spans="1:19" ht="15.6" x14ac:dyDescent="0.25">
      <c r="A128" s="185"/>
      <c r="B128" s="25"/>
      <c r="C128" s="21" t="str">
        <f ca="1">+CONCATENATE(I128," ",G128)</f>
        <v>c) 0</v>
      </c>
      <c r="D128" s="22"/>
      <c r="G128" s="34">
        <f ca="1">IF(J126="FIN","",LOOKUP(I125,DATOS!A:A,DATOS!L:L))</f>
        <v>0</v>
      </c>
      <c r="I128" s="31" t="s">
        <v>51</v>
      </c>
      <c r="K128" s="16"/>
      <c r="L128" s="16"/>
      <c r="M128" s="16"/>
      <c r="N128" s="16"/>
      <c r="O128" s="16"/>
      <c r="P128" s="16"/>
      <c r="Q128" s="17" t="s">
        <v>2</v>
      </c>
      <c r="R128" s="16" t="str">
        <f>CONCATENATE(B128,Q128)</f>
        <v>C</v>
      </c>
      <c r="S128" s="16"/>
    </row>
    <row r="129" spans="1:19" ht="15.6" x14ac:dyDescent="0.25">
      <c r="A129" s="185"/>
      <c r="B129" s="25"/>
      <c r="C129" s="21" t="str">
        <f ca="1">+CONCATENATE(I129," ",G129)</f>
        <v>d) 0</v>
      </c>
      <c r="D129" s="22"/>
      <c r="G129" s="34">
        <f ca="1">IF(J126="FIN","",LOOKUP(I125,DATOS!A:A,DATOS!M:M))</f>
        <v>0</v>
      </c>
      <c r="I129" s="31" t="s">
        <v>43</v>
      </c>
      <c r="K129" s="16"/>
      <c r="L129" s="16"/>
      <c r="M129" s="16"/>
      <c r="N129" s="16"/>
      <c r="O129" s="16"/>
      <c r="P129" s="16"/>
      <c r="Q129" s="17" t="s">
        <v>3</v>
      </c>
      <c r="R129" s="16" t="str">
        <f>CONCATENATE(B129,Q129)</f>
        <v>D</v>
      </c>
      <c r="S129" s="16"/>
    </row>
    <row r="130" spans="1:19" ht="15.6" x14ac:dyDescent="0.25">
      <c r="A130" s="9"/>
      <c r="B130" s="26"/>
      <c r="C130" s="23"/>
      <c r="D130" s="24"/>
      <c r="J130" s="15"/>
    </row>
    <row r="131" spans="1:19" ht="15.6" x14ac:dyDescent="0.25">
      <c r="A131" s="9"/>
      <c r="B131" s="27"/>
      <c r="C131" s="19" t="str">
        <f ca="1">+CONCATENATE(K131,".- ",G131)</f>
        <v>22.- 0</v>
      </c>
      <c r="D131" s="20"/>
      <c r="E131" s="9"/>
      <c r="F131" s="9"/>
      <c r="G131" s="36">
        <f ca="1">IF(J132="FIN","",LOOKUP(I131,DATOS!A:A,DATOS!G:G))</f>
        <v>0</v>
      </c>
      <c r="H131" s="36">
        <f ca="1">IF(J132="FIN",0,LOOKUP(I131,DATOS!A:A,DATOS!N:N))</f>
        <v>0</v>
      </c>
      <c r="I131" s="31">
        <f>+I125+1</f>
        <v>407</v>
      </c>
      <c r="J131" s="56">
        <f>IF(LOOKUP(I131,DATOS!A:A,DATOS!C:C)=0,J125,(LOOKUP(I131,DATOS!A:A,DATOS!C:C)))</f>
        <v>7</v>
      </c>
      <c r="K131" s="18">
        <f>+K125+1</f>
        <v>22</v>
      </c>
      <c r="L131" s="16" t="s">
        <v>31</v>
      </c>
      <c r="M131" s="16" t="s">
        <v>32</v>
      </c>
      <c r="N131" s="16" t="s">
        <v>37</v>
      </c>
      <c r="O131" s="16" t="s">
        <v>33</v>
      </c>
      <c r="P131" s="16" t="s">
        <v>34</v>
      </c>
      <c r="Q131" s="16" t="s">
        <v>35</v>
      </c>
      <c r="R131" s="16" t="str">
        <f ca="1">CONCATENATE("X",H131)</f>
        <v>X0</v>
      </c>
      <c r="S131" s="16" t="s">
        <v>36</v>
      </c>
    </row>
    <row r="132" spans="1:19" ht="15.6" x14ac:dyDescent="0.25">
      <c r="A132" s="185">
        <f ca="1">IF($E$2="X",0,IF(K133&gt;2,H131,K133))</f>
        <v>0</v>
      </c>
      <c r="B132" s="25"/>
      <c r="C132" s="21" t="str">
        <f ca="1">+CONCATENATE(I132," ",G132)</f>
        <v>a) 0</v>
      </c>
      <c r="D132" s="22"/>
      <c r="G132" s="34">
        <f ca="1">IF(J132="FIN","",LOOKUP(I131,DATOS!A:A,DATOS!J:J))</f>
        <v>0</v>
      </c>
      <c r="I132" s="31" t="s">
        <v>53</v>
      </c>
      <c r="J132" s="37" t="str">
        <f>IF(J126="FIN","FIN",IF(J131=J125,"","FIN"))</f>
        <v/>
      </c>
      <c r="K132" s="16" t="s">
        <v>5</v>
      </c>
      <c r="L132" s="16">
        <f ca="1">IF(M132&gt;0,0,P132)</f>
        <v>0</v>
      </c>
      <c r="M132" s="16">
        <f ca="1">IF(P133&gt;0,1,0)</f>
        <v>0</v>
      </c>
      <c r="N132" s="16">
        <f ca="1">IF(M132=1,-1/COUNTA(Q132:Q135),0)</f>
        <v>0</v>
      </c>
      <c r="O132" s="16">
        <f>COUNTA(B132:B135)</f>
        <v>0</v>
      </c>
      <c r="P132" s="16">
        <f ca="1">COUNTIF(R132:R135,R131)</f>
        <v>0</v>
      </c>
      <c r="Q132" s="17" t="s">
        <v>0</v>
      </c>
      <c r="R132" s="16" t="str">
        <f>CONCATENATE(B132,Q132)</f>
        <v>A</v>
      </c>
      <c r="S132" s="16">
        <f ca="1">IF(P132&gt;0,P132+O132,O132*3)</f>
        <v>0</v>
      </c>
    </row>
    <row r="133" spans="1:19" ht="15.6" x14ac:dyDescent="0.25">
      <c r="A133" s="185"/>
      <c r="B133" s="25"/>
      <c r="C133" s="21" t="str">
        <f ca="1">+CONCATENATE(I133," ",G133)</f>
        <v>b) 0</v>
      </c>
      <c r="D133" s="22"/>
      <c r="G133" s="34">
        <f ca="1">IF(J132="FIN","",LOOKUP(I131,DATOS!A:A,DATOS!K:K))</f>
        <v>0</v>
      </c>
      <c r="I133" s="31" t="s">
        <v>52</v>
      </c>
      <c r="K133" s="16">
        <f ca="1">S132</f>
        <v>0</v>
      </c>
      <c r="L133" s="16"/>
      <c r="M133" s="16"/>
      <c r="N133" s="16"/>
      <c r="O133" s="16"/>
      <c r="P133" s="16">
        <f ca="1">O132-P132</f>
        <v>0</v>
      </c>
      <c r="Q133" s="17" t="s">
        <v>1</v>
      </c>
      <c r="R133" s="16" t="str">
        <f>CONCATENATE(B133,Q133)</f>
        <v>B</v>
      </c>
      <c r="S133" s="16"/>
    </row>
    <row r="134" spans="1:19" ht="15.6" x14ac:dyDescent="0.25">
      <c r="A134" s="185"/>
      <c r="B134" s="25"/>
      <c r="C134" s="21" t="str">
        <f ca="1">+CONCATENATE(I134," ",G134)</f>
        <v>c) 0</v>
      </c>
      <c r="D134" s="22"/>
      <c r="G134" s="34">
        <f ca="1">IF(J132="FIN","",LOOKUP(I131,DATOS!A:A,DATOS!L:L))</f>
        <v>0</v>
      </c>
      <c r="I134" s="31" t="s">
        <v>51</v>
      </c>
      <c r="K134" s="16"/>
      <c r="L134" s="16"/>
      <c r="M134" s="16"/>
      <c r="N134" s="16"/>
      <c r="O134" s="16"/>
      <c r="P134" s="16"/>
      <c r="Q134" s="17" t="s">
        <v>2</v>
      </c>
      <c r="R134" s="16" t="str">
        <f>CONCATENATE(B134,Q134)</f>
        <v>C</v>
      </c>
      <c r="S134" s="16"/>
    </row>
    <row r="135" spans="1:19" ht="15.6" x14ac:dyDescent="0.25">
      <c r="A135" s="185"/>
      <c r="B135" s="25"/>
      <c r="C135" s="21" t="str">
        <f ca="1">+CONCATENATE(I135," ",G135)</f>
        <v>d) 0</v>
      </c>
      <c r="D135" s="22"/>
      <c r="G135" s="34">
        <f ca="1">IF(J132="FIN","",LOOKUP(I131,DATOS!A:A,DATOS!M:M))</f>
        <v>0</v>
      </c>
      <c r="I135" s="31" t="s">
        <v>43</v>
      </c>
      <c r="K135" s="16"/>
      <c r="L135" s="16"/>
      <c r="M135" s="16"/>
      <c r="N135" s="16"/>
      <c r="O135" s="16"/>
      <c r="P135" s="16"/>
      <c r="Q135" s="17" t="s">
        <v>3</v>
      </c>
      <c r="R135" s="16" t="str">
        <f>CONCATENATE(B135,Q135)</f>
        <v>D</v>
      </c>
      <c r="S135" s="16"/>
    </row>
    <row r="136" spans="1:19" ht="15.6" x14ac:dyDescent="0.25">
      <c r="A136" s="9"/>
      <c r="B136" s="26"/>
      <c r="C136" s="23"/>
      <c r="D136" s="24"/>
      <c r="J136" s="15"/>
    </row>
    <row r="137" spans="1:19" ht="15.6" x14ac:dyDescent="0.25">
      <c r="A137" s="9"/>
      <c r="B137" s="27"/>
      <c r="C137" s="19" t="str">
        <f ca="1">+CONCATENATE(K137,".- ",G137)</f>
        <v>23.- 0</v>
      </c>
      <c r="D137" s="20"/>
      <c r="E137" s="9"/>
      <c r="F137" s="9"/>
      <c r="G137" s="36">
        <f ca="1">IF(J138="FIN","",LOOKUP(I137,DATOS!A:A,DATOS!G:G))</f>
        <v>0</v>
      </c>
      <c r="H137" s="36">
        <f ca="1">IF(J138="FIN",0,LOOKUP(I137,DATOS!A:A,DATOS!N:N))</f>
        <v>0</v>
      </c>
      <c r="I137" s="31">
        <f>+I131+1</f>
        <v>408</v>
      </c>
      <c r="J137" s="56">
        <f>IF(LOOKUP(I137,DATOS!A:A,DATOS!C:C)=0,J131,(LOOKUP(I137,DATOS!A:A,DATOS!C:C)))</f>
        <v>7</v>
      </c>
      <c r="K137" s="18">
        <f>+K131+1</f>
        <v>23</v>
      </c>
      <c r="L137" s="16" t="s">
        <v>31</v>
      </c>
      <c r="M137" s="16" t="s">
        <v>32</v>
      </c>
      <c r="N137" s="16" t="s">
        <v>37</v>
      </c>
      <c r="O137" s="16" t="s">
        <v>33</v>
      </c>
      <c r="P137" s="16" t="s">
        <v>34</v>
      </c>
      <c r="Q137" s="16" t="s">
        <v>35</v>
      </c>
      <c r="R137" s="16" t="str">
        <f ca="1">CONCATENATE("X",H137)</f>
        <v>X0</v>
      </c>
      <c r="S137" s="16" t="s">
        <v>36</v>
      </c>
    </row>
    <row r="138" spans="1:19" ht="15.6" x14ac:dyDescent="0.25">
      <c r="A138" s="185">
        <f ca="1">IF($E$2="X",0,IF(K139&gt;2,H137,K139))</f>
        <v>0</v>
      </c>
      <c r="B138" s="25"/>
      <c r="C138" s="21" t="str">
        <f ca="1">+CONCATENATE(I138," ",G138)</f>
        <v>a) 0</v>
      </c>
      <c r="D138" s="22"/>
      <c r="G138" s="34">
        <f ca="1">IF(J138="FIN","",LOOKUP(I137,DATOS!A:A,DATOS!J:J))</f>
        <v>0</v>
      </c>
      <c r="I138" s="31" t="s">
        <v>53</v>
      </c>
      <c r="J138" s="37" t="str">
        <f>IF(J132="FIN","FIN",IF(J137=J131,"","FIN"))</f>
        <v/>
      </c>
      <c r="K138" s="16" t="s">
        <v>5</v>
      </c>
      <c r="L138" s="16">
        <f ca="1">IF(M138&gt;0,0,P138)</f>
        <v>0</v>
      </c>
      <c r="M138" s="16">
        <f ca="1">IF(P139&gt;0,1,0)</f>
        <v>0</v>
      </c>
      <c r="N138" s="16">
        <f ca="1">IF(M138=1,-1/COUNTA(Q138:Q141),0)</f>
        <v>0</v>
      </c>
      <c r="O138" s="16">
        <f>COUNTA(B138:B141)</f>
        <v>0</v>
      </c>
      <c r="P138" s="16">
        <f ca="1">COUNTIF(R138:R141,R137)</f>
        <v>0</v>
      </c>
      <c r="Q138" s="17" t="s">
        <v>0</v>
      </c>
      <c r="R138" s="16" t="str">
        <f>CONCATENATE(B138,Q138)</f>
        <v>A</v>
      </c>
      <c r="S138" s="16">
        <f ca="1">IF(P138&gt;0,P138+O138,O138*3)</f>
        <v>0</v>
      </c>
    </row>
    <row r="139" spans="1:19" ht="15.6" x14ac:dyDescent="0.25">
      <c r="A139" s="185"/>
      <c r="B139" s="25"/>
      <c r="C139" s="21" t="str">
        <f ca="1">+CONCATENATE(I139," ",G139)</f>
        <v>b) 0</v>
      </c>
      <c r="D139" s="22"/>
      <c r="G139" s="34">
        <f ca="1">IF(J138="FIN","",LOOKUP(I137,DATOS!A:A,DATOS!K:K))</f>
        <v>0</v>
      </c>
      <c r="I139" s="31" t="s">
        <v>52</v>
      </c>
      <c r="K139" s="16">
        <f ca="1">S138</f>
        <v>0</v>
      </c>
      <c r="L139" s="16"/>
      <c r="M139" s="16"/>
      <c r="N139" s="16"/>
      <c r="O139" s="16"/>
      <c r="P139" s="16">
        <f ca="1">O138-P138</f>
        <v>0</v>
      </c>
      <c r="Q139" s="17" t="s">
        <v>1</v>
      </c>
      <c r="R139" s="16" t="str">
        <f>CONCATENATE(B139,Q139)</f>
        <v>B</v>
      </c>
      <c r="S139" s="16"/>
    </row>
    <row r="140" spans="1:19" ht="15.6" x14ac:dyDescent="0.25">
      <c r="A140" s="185"/>
      <c r="B140" s="25"/>
      <c r="C140" s="21" t="str">
        <f ca="1">+CONCATENATE(I140," ",G140)</f>
        <v>c) 0</v>
      </c>
      <c r="D140" s="22"/>
      <c r="G140" s="34">
        <f ca="1">IF(J138="FIN","",LOOKUP(I137,DATOS!A:A,DATOS!L:L))</f>
        <v>0</v>
      </c>
      <c r="I140" s="31" t="s">
        <v>51</v>
      </c>
      <c r="K140" s="16"/>
      <c r="L140" s="16"/>
      <c r="M140" s="16"/>
      <c r="N140" s="16"/>
      <c r="O140" s="16"/>
      <c r="P140" s="16"/>
      <c r="Q140" s="17" t="s">
        <v>2</v>
      </c>
      <c r="R140" s="16" t="str">
        <f>CONCATENATE(B140,Q140)</f>
        <v>C</v>
      </c>
      <c r="S140" s="16"/>
    </row>
    <row r="141" spans="1:19" ht="15.6" x14ac:dyDescent="0.25">
      <c r="A141" s="185"/>
      <c r="B141" s="25"/>
      <c r="C141" s="21" t="str">
        <f ca="1">+CONCATENATE(I141," ",G141)</f>
        <v>d) 0</v>
      </c>
      <c r="D141" s="22"/>
      <c r="G141" s="34">
        <f ca="1">IF(J138="FIN","",LOOKUP(I137,DATOS!A:A,DATOS!M:M))</f>
        <v>0</v>
      </c>
      <c r="I141" s="31" t="s">
        <v>43</v>
      </c>
      <c r="K141" s="16"/>
      <c r="L141" s="16"/>
      <c r="M141" s="16"/>
      <c r="N141" s="16"/>
      <c r="O141" s="16"/>
      <c r="P141" s="16"/>
      <c r="Q141" s="17" t="s">
        <v>3</v>
      </c>
      <c r="R141" s="16" t="str">
        <f>CONCATENATE(B141,Q141)</f>
        <v>D</v>
      </c>
      <c r="S141" s="16"/>
    </row>
    <row r="142" spans="1:19" ht="15.6" x14ac:dyDescent="0.25">
      <c r="A142" s="9"/>
      <c r="B142" s="26"/>
      <c r="C142" s="23"/>
      <c r="D142" s="24"/>
      <c r="J142" s="15"/>
    </row>
    <row r="143" spans="1:19" ht="15.6" x14ac:dyDescent="0.25">
      <c r="A143" s="9"/>
      <c r="B143" s="27"/>
      <c r="C143" s="19" t="str">
        <f ca="1">+CONCATENATE(K143,".- ",G143)</f>
        <v>24.- 0</v>
      </c>
      <c r="D143" s="20"/>
      <c r="E143" s="9"/>
      <c r="F143" s="9"/>
      <c r="G143" s="36">
        <f ca="1">IF(J144="FIN","",LOOKUP(I143,DATOS!A:A,DATOS!G:G))</f>
        <v>0</v>
      </c>
      <c r="H143" s="36">
        <f ca="1">IF(J144="FIN",0,LOOKUP(I143,DATOS!A:A,DATOS!N:N))</f>
        <v>0</v>
      </c>
      <c r="I143" s="31">
        <f>+I137+1</f>
        <v>409</v>
      </c>
      <c r="J143" s="56">
        <f>IF(LOOKUP(I143,DATOS!A:A,DATOS!C:C)=0,J137,(LOOKUP(I143,DATOS!A:A,DATOS!C:C)))</f>
        <v>7</v>
      </c>
      <c r="K143" s="18">
        <f>+K137+1</f>
        <v>24</v>
      </c>
      <c r="L143" s="16" t="s">
        <v>31</v>
      </c>
      <c r="M143" s="16" t="s">
        <v>32</v>
      </c>
      <c r="N143" s="16" t="s">
        <v>37</v>
      </c>
      <c r="O143" s="16" t="s">
        <v>33</v>
      </c>
      <c r="P143" s="16" t="s">
        <v>34</v>
      </c>
      <c r="Q143" s="16" t="s">
        <v>35</v>
      </c>
      <c r="R143" s="16" t="str">
        <f ca="1">CONCATENATE("X",H143)</f>
        <v>X0</v>
      </c>
      <c r="S143" s="16" t="s">
        <v>36</v>
      </c>
    </row>
    <row r="144" spans="1:19" ht="15.6" x14ac:dyDescent="0.25">
      <c r="A144" s="185">
        <f ca="1">IF($E$2="X",0,IF(K145&gt;2,H143,K145))</f>
        <v>0</v>
      </c>
      <c r="B144" s="25"/>
      <c r="C144" s="21" t="str">
        <f ca="1">+CONCATENATE(I144," ",G144)</f>
        <v>a) 0</v>
      </c>
      <c r="D144" s="22"/>
      <c r="G144" s="34">
        <f ca="1">IF(J144="FIN","",LOOKUP(I143,DATOS!A:A,DATOS!J:J))</f>
        <v>0</v>
      </c>
      <c r="I144" s="31" t="s">
        <v>53</v>
      </c>
      <c r="J144" s="37" t="str">
        <f>IF(J138="FIN","FIN",IF(J143=J137,"","FIN"))</f>
        <v/>
      </c>
      <c r="K144" s="16" t="s">
        <v>5</v>
      </c>
      <c r="L144" s="16">
        <f ca="1">IF(M144&gt;0,0,P144)</f>
        <v>0</v>
      </c>
      <c r="M144" s="16">
        <f ca="1">IF(P145&gt;0,1,0)</f>
        <v>0</v>
      </c>
      <c r="N144" s="16">
        <f ca="1">IF(M144=1,-1/COUNTA(Q144:Q147),0)</f>
        <v>0</v>
      </c>
      <c r="O144" s="16">
        <f>COUNTA(B144:B147)</f>
        <v>0</v>
      </c>
      <c r="P144" s="16">
        <f ca="1">COUNTIF(R144:R147,R143)</f>
        <v>0</v>
      </c>
      <c r="Q144" s="17" t="s">
        <v>0</v>
      </c>
      <c r="R144" s="16" t="str">
        <f>CONCATENATE(B144,Q144)</f>
        <v>A</v>
      </c>
      <c r="S144" s="16">
        <f ca="1">IF(P144&gt;0,P144+O144,O144*3)</f>
        <v>0</v>
      </c>
    </row>
    <row r="145" spans="1:19" ht="15.6" x14ac:dyDescent="0.25">
      <c r="A145" s="185"/>
      <c r="B145" s="25"/>
      <c r="C145" s="21" t="str">
        <f ca="1">+CONCATENATE(I145," ",G145)</f>
        <v>b) 0</v>
      </c>
      <c r="D145" s="22"/>
      <c r="G145" s="34">
        <f ca="1">IF(J144="FIN","",LOOKUP(I143,DATOS!A:A,DATOS!K:K))</f>
        <v>0</v>
      </c>
      <c r="I145" s="31" t="s">
        <v>52</v>
      </c>
      <c r="K145" s="16">
        <f ca="1">S144</f>
        <v>0</v>
      </c>
      <c r="L145" s="16"/>
      <c r="M145" s="16"/>
      <c r="N145" s="16"/>
      <c r="O145" s="16"/>
      <c r="P145" s="16">
        <f ca="1">O144-P144</f>
        <v>0</v>
      </c>
      <c r="Q145" s="17" t="s">
        <v>1</v>
      </c>
      <c r="R145" s="16" t="str">
        <f>CONCATENATE(B145,Q145)</f>
        <v>B</v>
      </c>
      <c r="S145" s="16"/>
    </row>
    <row r="146" spans="1:19" ht="15.6" x14ac:dyDescent="0.25">
      <c r="A146" s="185"/>
      <c r="B146" s="25"/>
      <c r="C146" s="21" t="str">
        <f ca="1">+CONCATENATE(I146," ",G146)</f>
        <v>c) 0</v>
      </c>
      <c r="D146" s="22"/>
      <c r="G146" s="34">
        <f ca="1">IF(J144="FIN","",LOOKUP(I143,DATOS!A:A,DATOS!L:L))</f>
        <v>0</v>
      </c>
      <c r="I146" s="31" t="s">
        <v>51</v>
      </c>
      <c r="K146" s="16"/>
      <c r="L146" s="16"/>
      <c r="M146" s="16"/>
      <c r="N146" s="16"/>
      <c r="O146" s="16"/>
      <c r="P146" s="16"/>
      <c r="Q146" s="17" t="s">
        <v>2</v>
      </c>
      <c r="R146" s="16" t="str">
        <f>CONCATENATE(B146,Q146)</f>
        <v>C</v>
      </c>
      <c r="S146" s="16"/>
    </row>
    <row r="147" spans="1:19" ht="15.6" x14ac:dyDescent="0.25">
      <c r="A147" s="185"/>
      <c r="B147" s="25"/>
      <c r="C147" s="21" t="str">
        <f ca="1">+CONCATENATE(I147," ",G147)</f>
        <v>d) 0</v>
      </c>
      <c r="D147" s="22"/>
      <c r="G147" s="34">
        <f ca="1">IF(J144="FIN","",LOOKUP(I143,DATOS!A:A,DATOS!M:M))</f>
        <v>0</v>
      </c>
      <c r="I147" s="31" t="s">
        <v>43</v>
      </c>
      <c r="K147" s="16"/>
      <c r="L147" s="16"/>
      <c r="M147" s="16"/>
      <c r="N147" s="16"/>
      <c r="O147" s="16"/>
      <c r="P147" s="16"/>
      <c r="Q147" s="17" t="s">
        <v>3</v>
      </c>
      <c r="R147" s="16" t="str">
        <f>CONCATENATE(B147,Q147)</f>
        <v>D</v>
      </c>
      <c r="S147" s="16"/>
    </row>
    <row r="148" spans="1:19" ht="15.6" x14ac:dyDescent="0.25">
      <c r="A148" s="9"/>
      <c r="B148" s="26"/>
      <c r="C148" s="23"/>
      <c r="D148" s="24"/>
      <c r="J148" s="15"/>
    </row>
    <row r="149" spans="1:19" ht="15.6" x14ac:dyDescent="0.25">
      <c r="A149" s="9"/>
      <c r="B149" s="27"/>
      <c r="C149" s="19" t="str">
        <f ca="1">+CONCATENATE(K149,".- ",G149)</f>
        <v>25.- 0</v>
      </c>
      <c r="D149" s="20"/>
      <c r="E149" s="9"/>
      <c r="F149" s="9"/>
      <c r="G149" s="36">
        <f ca="1">IF(J150="FIN","",LOOKUP(I149,DATOS!A:A,DATOS!G:G))</f>
        <v>0</v>
      </c>
      <c r="H149" s="36">
        <f ca="1">IF(J150="FIN",0,LOOKUP(I149,DATOS!A:A,DATOS!N:N))</f>
        <v>0</v>
      </c>
      <c r="I149" s="31">
        <f>+I143+1</f>
        <v>410</v>
      </c>
      <c r="J149" s="56">
        <f>IF(LOOKUP(I149,DATOS!A:A,DATOS!C:C)=0,J143,(LOOKUP(I149,DATOS!A:A,DATOS!C:C)))</f>
        <v>7</v>
      </c>
      <c r="K149" s="18">
        <f>+K143+1</f>
        <v>25</v>
      </c>
      <c r="L149" s="16" t="s">
        <v>31</v>
      </c>
      <c r="M149" s="16" t="s">
        <v>32</v>
      </c>
      <c r="N149" s="16" t="s">
        <v>37</v>
      </c>
      <c r="O149" s="16" t="s">
        <v>33</v>
      </c>
      <c r="P149" s="16" t="s">
        <v>34</v>
      </c>
      <c r="Q149" s="16" t="s">
        <v>35</v>
      </c>
      <c r="R149" s="16" t="str">
        <f ca="1">CONCATENATE("X",H149)</f>
        <v>X0</v>
      </c>
      <c r="S149" s="16" t="s">
        <v>36</v>
      </c>
    </row>
    <row r="150" spans="1:19" ht="15.6" x14ac:dyDescent="0.25">
      <c r="A150" s="185">
        <f ca="1">IF($E$2="X",0,IF(K151&gt;2,H149,K151))</f>
        <v>0</v>
      </c>
      <c r="B150" s="25"/>
      <c r="C150" s="21" t="str">
        <f ca="1">+CONCATENATE(I150," ",G150)</f>
        <v>a) 0</v>
      </c>
      <c r="D150" s="22"/>
      <c r="G150" s="34">
        <f ca="1">IF(J150="FIN","",LOOKUP(I149,DATOS!A:A,DATOS!J:J))</f>
        <v>0</v>
      </c>
      <c r="I150" s="31" t="s">
        <v>53</v>
      </c>
      <c r="J150" s="37" t="str">
        <f>IF(J144="FIN","FIN",IF(J149=J143,"","FIN"))</f>
        <v/>
      </c>
      <c r="K150" s="16" t="s">
        <v>5</v>
      </c>
      <c r="L150" s="16">
        <f ca="1">IF(M150&gt;0,0,P150)</f>
        <v>0</v>
      </c>
      <c r="M150" s="16">
        <f ca="1">IF(P151&gt;0,1,0)</f>
        <v>0</v>
      </c>
      <c r="N150" s="16">
        <f ca="1">IF(M150=1,-1/COUNTA(Q150:Q153),0)</f>
        <v>0</v>
      </c>
      <c r="O150" s="16">
        <f>COUNTA(B150:B153)</f>
        <v>0</v>
      </c>
      <c r="P150" s="16">
        <f ca="1">COUNTIF(R150:R153,R149)</f>
        <v>0</v>
      </c>
      <c r="Q150" s="17" t="s">
        <v>0</v>
      </c>
      <c r="R150" s="16" t="str">
        <f>CONCATENATE(B150,Q150)</f>
        <v>A</v>
      </c>
      <c r="S150" s="16">
        <f ca="1">IF(P150&gt;0,P150+O150,O150*3)</f>
        <v>0</v>
      </c>
    </row>
    <row r="151" spans="1:19" ht="15.6" x14ac:dyDescent="0.25">
      <c r="A151" s="185"/>
      <c r="B151" s="25"/>
      <c r="C151" s="21" t="str">
        <f ca="1">+CONCATENATE(I151," ",G151)</f>
        <v>b) 0</v>
      </c>
      <c r="D151" s="22"/>
      <c r="G151" s="34">
        <f ca="1">IF(J150="FIN","",LOOKUP(I149,DATOS!A:A,DATOS!K:K))</f>
        <v>0</v>
      </c>
      <c r="I151" s="31" t="s">
        <v>52</v>
      </c>
      <c r="K151" s="16">
        <f ca="1">S150</f>
        <v>0</v>
      </c>
      <c r="L151" s="16"/>
      <c r="M151" s="16"/>
      <c r="N151" s="16"/>
      <c r="O151" s="16"/>
      <c r="P151" s="16">
        <f ca="1">O150-P150</f>
        <v>0</v>
      </c>
      <c r="Q151" s="17" t="s">
        <v>1</v>
      </c>
      <c r="R151" s="16" t="str">
        <f>CONCATENATE(B151,Q151)</f>
        <v>B</v>
      </c>
      <c r="S151" s="16"/>
    </row>
    <row r="152" spans="1:19" ht="15.6" x14ac:dyDescent="0.25">
      <c r="A152" s="185"/>
      <c r="B152" s="25"/>
      <c r="C152" s="21" t="str">
        <f ca="1">+CONCATENATE(I152," ",G152)</f>
        <v>c) 0</v>
      </c>
      <c r="D152" s="22"/>
      <c r="G152" s="34">
        <f ca="1">IF(J150="FIN","",LOOKUP(I149,DATOS!A:A,DATOS!L:L))</f>
        <v>0</v>
      </c>
      <c r="I152" s="31" t="s">
        <v>51</v>
      </c>
      <c r="K152" s="16"/>
      <c r="L152" s="16"/>
      <c r="M152" s="16"/>
      <c r="N152" s="16"/>
      <c r="O152" s="16"/>
      <c r="P152" s="16"/>
      <c r="Q152" s="17" t="s">
        <v>2</v>
      </c>
      <c r="R152" s="16" t="str">
        <f>CONCATENATE(B152,Q152)</f>
        <v>C</v>
      </c>
      <c r="S152" s="16"/>
    </row>
    <row r="153" spans="1:19" ht="15.6" x14ac:dyDescent="0.25">
      <c r="A153" s="185"/>
      <c r="B153" s="25"/>
      <c r="C153" s="21" t="str">
        <f ca="1">+CONCATENATE(I153," ",G153)</f>
        <v>d) 0</v>
      </c>
      <c r="D153" s="22"/>
      <c r="G153" s="34">
        <f ca="1">IF(J150="FIN","",LOOKUP(I149,DATOS!A:A,DATOS!M:M))</f>
        <v>0</v>
      </c>
      <c r="I153" s="31" t="s">
        <v>43</v>
      </c>
      <c r="K153" s="16"/>
      <c r="L153" s="16"/>
      <c r="M153" s="16"/>
      <c r="N153" s="16"/>
      <c r="O153" s="16"/>
      <c r="P153" s="16"/>
      <c r="Q153" s="17" t="s">
        <v>3</v>
      </c>
      <c r="R153" s="16" t="str">
        <f>CONCATENATE(B153,Q153)</f>
        <v>D</v>
      </c>
      <c r="S153" s="16"/>
    </row>
    <row r="154" spans="1:19" ht="15.6" x14ac:dyDescent="0.25">
      <c r="A154" s="9"/>
      <c r="B154" s="26"/>
      <c r="C154" s="23"/>
      <c r="D154" s="24"/>
      <c r="J154" s="15"/>
    </row>
    <row r="155" spans="1:19" ht="15.6" x14ac:dyDescent="0.25">
      <c r="A155" s="9"/>
      <c r="B155" s="27"/>
      <c r="C155" s="19" t="str">
        <f ca="1">+CONCATENATE(K155,".- ",G155)</f>
        <v>26.- 0</v>
      </c>
      <c r="D155" s="20"/>
      <c r="E155" s="9"/>
      <c r="F155" s="9"/>
      <c r="G155" s="36">
        <f ca="1">IF(J156="FIN","",LOOKUP(I155,DATOS!A:A,DATOS!G:G))</f>
        <v>0</v>
      </c>
      <c r="H155" s="36">
        <f ca="1">IF(J156="FIN",0,LOOKUP(I155,DATOS!A:A,DATOS!N:N))</f>
        <v>0</v>
      </c>
      <c r="I155" s="31">
        <f>+I149+1</f>
        <v>411</v>
      </c>
      <c r="J155" s="56">
        <f>IF(LOOKUP(I155,DATOS!A:A,DATOS!C:C)=0,J149,(LOOKUP(I155,DATOS!A:A,DATOS!C:C)))</f>
        <v>7</v>
      </c>
      <c r="K155" s="18">
        <f>+K149+1</f>
        <v>26</v>
      </c>
      <c r="L155" s="16" t="s">
        <v>31</v>
      </c>
      <c r="M155" s="16" t="s">
        <v>32</v>
      </c>
      <c r="N155" s="16" t="s">
        <v>37</v>
      </c>
      <c r="O155" s="16" t="s">
        <v>33</v>
      </c>
      <c r="P155" s="16" t="s">
        <v>34</v>
      </c>
      <c r="Q155" s="16" t="s">
        <v>35</v>
      </c>
      <c r="R155" s="16" t="str">
        <f ca="1">CONCATENATE("X",H155)</f>
        <v>X0</v>
      </c>
      <c r="S155" s="16" t="s">
        <v>36</v>
      </c>
    </row>
    <row r="156" spans="1:19" ht="15.6" x14ac:dyDescent="0.25">
      <c r="A156" s="185">
        <f ca="1">IF($E$2="X",0,IF(K157&gt;2,H155,K157))</f>
        <v>0</v>
      </c>
      <c r="B156" s="25"/>
      <c r="C156" s="21" t="str">
        <f ca="1">+CONCATENATE(I156," ",G156)</f>
        <v>a) 0</v>
      </c>
      <c r="D156" s="22"/>
      <c r="G156" s="34">
        <f ca="1">IF(J156="FIN","",LOOKUP(I155,DATOS!A:A,DATOS!J:J))</f>
        <v>0</v>
      </c>
      <c r="I156" s="31" t="s">
        <v>53</v>
      </c>
      <c r="J156" s="37" t="str">
        <f>IF(J150="FIN","FIN",IF(J155=J149,"","FIN"))</f>
        <v/>
      </c>
      <c r="K156" s="16" t="s">
        <v>5</v>
      </c>
      <c r="L156" s="16">
        <f ca="1">IF(M156&gt;0,0,P156)</f>
        <v>0</v>
      </c>
      <c r="M156" s="16">
        <f ca="1">IF(P157&gt;0,1,0)</f>
        <v>0</v>
      </c>
      <c r="N156" s="16">
        <f ca="1">IF(M156=1,-1/COUNTA(Q156:Q159),0)</f>
        <v>0</v>
      </c>
      <c r="O156" s="16">
        <f>COUNTA(B156:B159)</f>
        <v>0</v>
      </c>
      <c r="P156" s="16">
        <f ca="1">COUNTIF(R156:R159,R155)</f>
        <v>0</v>
      </c>
      <c r="Q156" s="17" t="s">
        <v>0</v>
      </c>
      <c r="R156" s="16" t="str">
        <f>CONCATENATE(B156,Q156)</f>
        <v>A</v>
      </c>
      <c r="S156" s="16">
        <f ca="1">IF(P156&gt;0,P156+O156,O156*3)</f>
        <v>0</v>
      </c>
    </row>
    <row r="157" spans="1:19" ht="15.6" x14ac:dyDescent="0.25">
      <c r="A157" s="185"/>
      <c r="B157" s="25"/>
      <c r="C157" s="21" t="str">
        <f ca="1">+CONCATENATE(I157," ",G157)</f>
        <v>b) 0</v>
      </c>
      <c r="D157" s="22"/>
      <c r="G157" s="34">
        <f ca="1">IF(J156="FIN","",LOOKUP(I155,DATOS!A:A,DATOS!K:K))</f>
        <v>0</v>
      </c>
      <c r="I157" s="31" t="s">
        <v>52</v>
      </c>
      <c r="K157" s="16">
        <f ca="1">S156</f>
        <v>0</v>
      </c>
      <c r="L157" s="16"/>
      <c r="M157" s="16"/>
      <c r="N157" s="16"/>
      <c r="O157" s="16"/>
      <c r="P157" s="16">
        <f ca="1">O156-P156</f>
        <v>0</v>
      </c>
      <c r="Q157" s="17" t="s">
        <v>1</v>
      </c>
      <c r="R157" s="16" t="str">
        <f>CONCATENATE(B157,Q157)</f>
        <v>B</v>
      </c>
      <c r="S157" s="16"/>
    </row>
    <row r="158" spans="1:19" ht="15.6" x14ac:dyDescent="0.25">
      <c r="A158" s="185"/>
      <c r="B158" s="25"/>
      <c r="C158" s="21" t="str">
        <f ca="1">+CONCATENATE(I158," ",G158)</f>
        <v>c) 0</v>
      </c>
      <c r="D158" s="22"/>
      <c r="G158" s="34">
        <f ca="1">IF(J156="FIN","",LOOKUP(I155,DATOS!A:A,DATOS!L:L))</f>
        <v>0</v>
      </c>
      <c r="I158" s="31" t="s">
        <v>51</v>
      </c>
      <c r="K158" s="16"/>
      <c r="L158" s="16"/>
      <c r="M158" s="16"/>
      <c r="N158" s="16"/>
      <c r="O158" s="16"/>
      <c r="P158" s="16"/>
      <c r="Q158" s="17" t="s">
        <v>2</v>
      </c>
      <c r="R158" s="16" t="str">
        <f>CONCATENATE(B158,Q158)</f>
        <v>C</v>
      </c>
      <c r="S158" s="16"/>
    </row>
    <row r="159" spans="1:19" ht="15.6" x14ac:dyDescent="0.25">
      <c r="A159" s="185"/>
      <c r="B159" s="25"/>
      <c r="C159" s="21" t="str">
        <f ca="1">+CONCATENATE(I159," ",G159)</f>
        <v>d) 0</v>
      </c>
      <c r="D159" s="22"/>
      <c r="G159" s="34">
        <f ca="1">IF(J156="FIN","",LOOKUP(I155,DATOS!A:A,DATOS!M:M))</f>
        <v>0</v>
      </c>
      <c r="I159" s="31" t="s">
        <v>43</v>
      </c>
      <c r="K159" s="16"/>
      <c r="L159" s="16"/>
      <c r="M159" s="16"/>
      <c r="N159" s="16"/>
      <c r="O159" s="16"/>
      <c r="P159" s="16"/>
      <c r="Q159" s="17" t="s">
        <v>3</v>
      </c>
      <c r="R159" s="16" t="str">
        <f>CONCATENATE(B159,Q159)</f>
        <v>D</v>
      </c>
      <c r="S159" s="16"/>
    </row>
    <row r="160" spans="1:19" ht="15.6" x14ac:dyDescent="0.25">
      <c r="A160" s="9"/>
      <c r="B160" s="26"/>
      <c r="C160" s="23"/>
      <c r="D160" s="24"/>
      <c r="J160" s="15"/>
    </row>
    <row r="161" spans="1:19" ht="15.6" x14ac:dyDescent="0.25">
      <c r="A161" s="9"/>
      <c r="B161" s="27"/>
      <c r="C161" s="19" t="str">
        <f ca="1">+CONCATENATE(K161,".- ",G161)</f>
        <v>27.- 0</v>
      </c>
      <c r="D161" s="20"/>
      <c r="E161" s="9"/>
      <c r="F161" s="9"/>
      <c r="G161" s="36">
        <f ca="1">IF(J162="FIN","",LOOKUP(I161,DATOS!A:A,DATOS!G:G))</f>
        <v>0</v>
      </c>
      <c r="H161" s="36">
        <f ca="1">IF(J162="FIN",0,LOOKUP(I161,DATOS!A:A,DATOS!N:N))</f>
        <v>0</v>
      </c>
      <c r="I161" s="31">
        <f>+I155+1</f>
        <v>412</v>
      </c>
      <c r="J161" s="56">
        <f>IF(LOOKUP(I161,DATOS!A:A,DATOS!C:C)=0,J155,(LOOKUP(I161,DATOS!A:A,DATOS!C:C)))</f>
        <v>7</v>
      </c>
      <c r="K161" s="18">
        <f>+K155+1</f>
        <v>27</v>
      </c>
      <c r="L161" s="16" t="s">
        <v>31</v>
      </c>
      <c r="M161" s="16" t="s">
        <v>32</v>
      </c>
      <c r="N161" s="16" t="s">
        <v>37</v>
      </c>
      <c r="O161" s="16" t="s">
        <v>33</v>
      </c>
      <c r="P161" s="16" t="s">
        <v>34</v>
      </c>
      <c r="Q161" s="16" t="s">
        <v>35</v>
      </c>
      <c r="R161" s="16" t="str">
        <f ca="1">CONCATENATE("X",H161)</f>
        <v>X0</v>
      </c>
      <c r="S161" s="16" t="s">
        <v>36</v>
      </c>
    </row>
    <row r="162" spans="1:19" ht="15.6" x14ac:dyDescent="0.25">
      <c r="A162" s="185">
        <f ca="1">IF($E$2="X",0,IF(K163&gt;2,H161,K163))</f>
        <v>0</v>
      </c>
      <c r="B162" s="25"/>
      <c r="C162" s="21" t="str">
        <f ca="1">+CONCATENATE(I162," ",G162)</f>
        <v>a) 0</v>
      </c>
      <c r="D162" s="22"/>
      <c r="G162" s="34">
        <f ca="1">IF(J162="FIN","",LOOKUP(I161,DATOS!A:A,DATOS!J:J))</f>
        <v>0</v>
      </c>
      <c r="I162" s="31" t="s">
        <v>53</v>
      </c>
      <c r="J162" s="37" t="str">
        <f>IF(J156="FIN","FIN",IF(J161=J155,"","FIN"))</f>
        <v/>
      </c>
      <c r="K162" s="16" t="s">
        <v>5</v>
      </c>
      <c r="L162" s="16">
        <f ca="1">IF(M162&gt;0,0,P162)</f>
        <v>0</v>
      </c>
      <c r="M162" s="16">
        <f ca="1">IF(P163&gt;0,1,0)</f>
        <v>0</v>
      </c>
      <c r="N162" s="16">
        <f ca="1">IF(M162=1,-1/COUNTA(Q162:Q165),0)</f>
        <v>0</v>
      </c>
      <c r="O162" s="16">
        <f>COUNTA(B162:B165)</f>
        <v>0</v>
      </c>
      <c r="P162" s="16">
        <f ca="1">COUNTIF(R162:R165,R161)</f>
        <v>0</v>
      </c>
      <c r="Q162" s="17" t="s">
        <v>0</v>
      </c>
      <c r="R162" s="16" t="str">
        <f>CONCATENATE(B162,Q162)</f>
        <v>A</v>
      </c>
      <c r="S162" s="16">
        <f ca="1">IF(P162&gt;0,P162+O162,O162*3)</f>
        <v>0</v>
      </c>
    </row>
    <row r="163" spans="1:19" ht="15.6" x14ac:dyDescent="0.25">
      <c r="A163" s="185"/>
      <c r="B163" s="25"/>
      <c r="C163" s="21" t="str">
        <f ca="1">+CONCATENATE(I163," ",G163)</f>
        <v>b) 0</v>
      </c>
      <c r="D163" s="22"/>
      <c r="G163" s="34">
        <f ca="1">IF(J162="FIN","",LOOKUP(I161,DATOS!A:A,DATOS!K:K))</f>
        <v>0</v>
      </c>
      <c r="I163" s="31" t="s">
        <v>52</v>
      </c>
      <c r="K163" s="16">
        <f ca="1">S162</f>
        <v>0</v>
      </c>
      <c r="L163" s="16"/>
      <c r="M163" s="16"/>
      <c r="N163" s="16"/>
      <c r="O163" s="16"/>
      <c r="P163" s="16">
        <f ca="1">O162-P162</f>
        <v>0</v>
      </c>
      <c r="Q163" s="17" t="s">
        <v>1</v>
      </c>
      <c r="R163" s="16" t="str">
        <f>CONCATENATE(B163,Q163)</f>
        <v>B</v>
      </c>
      <c r="S163" s="16"/>
    </row>
    <row r="164" spans="1:19" ht="15.6" x14ac:dyDescent="0.25">
      <c r="A164" s="185"/>
      <c r="B164" s="25"/>
      <c r="C164" s="21" t="str">
        <f ca="1">+CONCATENATE(I164," ",G164)</f>
        <v>c) 0</v>
      </c>
      <c r="D164" s="22"/>
      <c r="G164" s="34">
        <f ca="1">IF(J162="FIN","",LOOKUP(I161,DATOS!A:A,DATOS!L:L))</f>
        <v>0</v>
      </c>
      <c r="I164" s="31" t="s">
        <v>51</v>
      </c>
      <c r="K164" s="16"/>
      <c r="L164" s="16"/>
      <c r="M164" s="16"/>
      <c r="N164" s="16"/>
      <c r="O164" s="16"/>
      <c r="P164" s="16"/>
      <c r="Q164" s="17" t="s">
        <v>2</v>
      </c>
      <c r="R164" s="16" t="str">
        <f>CONCATENATE(B164,Q164)</f>
        <v>C</v>
      </c>
      <c r="S164" s="16"/>
    </row>
    <row r="165" spans="1:19" ht="15.6" x14ac:dyDescent="0.25">
      <c r="A165" s="185"/>
      <c r="B165" s="25"/>
      <c r="C165" s="21" t="str">
        <f ca="1">+CONCATENATE(I165," ",G165)</f>
        <v>d) 0</v>
      </c>
      <c r="D165" s="22"/>
      <c r="G165" s="34">
        <f ca="1">IF(J162="FIN","",LOOKUP(I161,DATOS!A:A,DATOS!M:M))</f>
        <v>0</v>
      </c>
      <c r="I165" s="31" t="s">
        <v>43</v>
      </c>
      <c r="K165" s="16"/>
      <c r="L165" s="16"/>
      <c r="M165" s="16"/>
      <c r="N165" s="16"/>
      <c r="O165" s="16"/>
      <c r="P165" s="16"/>
      <c r="Q165" s="17" t="s">
        <v>3</v>
      </c>
      <c r="R165" s="16" t="str">
        <f>CONCATENATE(B165,Q165)</f>
        <v>D</v>
      </c>
      <c r="S165" s="16"/>
    </row>
    <row r="166" spans="1:19" ht="15.6" x14ac:dyDescent="0.25">
      <c r="A166" s="9"/>
      <c r="B166" s="26"/>
      <c r="C166" s="23"/>
      <c r="D166" s="24"/>
      <c r="J166" s="15"/>
    </row>
    <row r="167" spans="1:19" ht="15.6" x14ac:dyDescent="0.25">
      <c r="A167" s="9"/>
      <c r="B167" s="27"/>
      <c r="C167" s="19" t="str">
        <f ca="1">+CONCATENATE(K167,".- ",G167)</f>
        <v>28.- 0</v>
      </c>
      <c r="D167" s="20"/>
      <c r="E167" s="9"/>
      <c r="F167" s="9"/>
      <c r="G167" s="36">
        <f ca="1">IF(J168="FIN","",LOOKUP(I167,DATOS!A:A,DATOS!G:G))</f>
        <v>0</v>
      </c>
      <c r="H167" s="36">
        <f ca="1">IF(J168="FIN",0,LOOKUP(I167,DATOS!A:A,DATOS!N:N))</f>
        <v>0</v>
      </c>
      <c r="I167" s="31">
        <f>+I161+1</f>
        <v>413</v>
      </c>
      <c r="J167" s="56">
        <f>IF(LOOKUP(I167,DATOS!A:A,DATOS!C:C)=0,J161,(LOOKUP(I167,DATOS!A:A,DATOS!C:C)))</f>
        <v>7</v>
      </c>
      <c r="K167" s="18">
        <f>+K161+1</f>
        <v>28</v>
      </c>
      <c r="L167" s="16" t="s">
        <v>31</v>
      </c>
      <c r="M167" s="16" t="s">
        <v>32</v>
      </c>
      <c r="N167" s="16" t="s">
        <v>37</v>
      </c>
      <c r="O167" s="16" t="s">
        <v>33</v>
      </c>
      <c r="P167" s="16" t="s">
        <v>34</v>
      </c>
      <c r="Q167" s="16" t="s">
        <v>35</v>
      </c>
      <c r="R167" s="16" t="str">
        <f ca="1">CONCATENATE("X",H167)</f>
        <v>X0</v>
      </c>
      <c r="S167" s="16" t="s">
        <v>36</v>
      </c>
    </row>
    <row r="168" spans="1:19" ht="15.6" x14ac:dyDescent="0.25">
      <c r="A168" s="185">
        <f ca="1">IF($E$2="X",0,IF(K169&gt;2,H167,K169))</f>
        <v>0</v>
      </c>
      <c r="B168" s="25"/>
      <c r="C168" s="21" t="str">
        <f ca="1">+CONCATENATE(I168," ",G168)</f>
        <v>a) 0</v>
      </c>
      <c r="D168" s="22"/>
      <c r="G168" s="34">
        <f ca="1">IF(J168="FIN","",LOOKUP(I167,DATOS!A:A,DATOS!J:J))</f>
        <v>0</v>
      </c>
      <c r="I168" s="31" t="s">
        <v>53</v>
      </c>
      <c r="J168" s="37" t="str">
        <f>IF(J162="FIN","FIN",IF(J167=J161,"","FIN"))</f>
        <v/>
      </c>
      <c r="K168" s="16" t="s">
        <v>5</v>
      </c>
      <c r="L168" s="16">
        <f ca="1">IF(M168&gt;0,0,P168)</f>
        <v>0</v>
      </c>
      <c r="M168" s="16">
        <f ca="1">IF(P169&gt;0,1,0)</f>
        <v>0</v>
      </c>
      <c r="N168" s="16">
        <f ca="1">IF(M168=1,-1/COUNTA(Q168:Q171),0)</f>
        <v>0</v>
      </c>
      <c r="O168" s="16">
        <f>COUNTA(B168:B171)</f>
        <v>0</v>
      </c>
      <c r="P168" s="16">
        <f ca="1">COUNTIF(R168:R171,R167)</f>
        <v>0</v>
      </c>
      <c r="Q168" s="17" t="s">
        <v>0</v>
      </c>
      <c r="R168" s="16" t="str">
        <f>CONCATENATE(B168,Q168)</f>
        <v>A</v>
      </c>
      <c r="S168" s="16">
        <f ca="1">IF(P168&gt;0,P168+O168,O168*3)</f>
        <v>0</v>
      </c>
    </row>
    <row r="169" spans="1:19" ht="15.6" x14ac:dyDescent="0.25">
      <c r="A169" s="185"/>
      <c r="B169" s="25"/>
      <c r="C169" s="21" t="str">
        <f ca="1">+CONCATENATE(I169," ",G169)</f>
        <v>b) 0</v>
      </c>
      <c r="D169" s="22"/>
      <c r="G169" s="34">
        <f ca="1">IF(J168="FIN","",LOOKUP(I167,DATOS!A:A,DATOS!K:K))</f>
        <v>0</v>
      </c>
      <c r="I169" s="31" t="s">
        <v>52</v>
      </c>
      <c r="K169" s="16">
        <f ca="1">S168</f>
        <v>0</v>
      </c>
      <c r="L169" s="16"/>
      <c r="M169" s="16"/>
      <c r="N169" s="16"/>
      <c r="O169" s="16"/>
      <c r="P169" s="16">
        <f ca="1">O168-P168</f>
        <v>0</v>
      </c>
      <c r="Q169" s="17" t="s">
        <v>1</v>
      </c>
      <c r="R169" s="16" t="str">
        <f>CONCATENATE(B169,Q169)</f>
        <v>B</v>
      </c>
      <c r="S169" s="16"/>
    </row>
    <row r="170" spans="1:19" ht="15.6" x14ac:dyDescent="0.25">
      <c r="A170" s="185"/>
      <c r="B170" s="25"/>
      <c r="C170" s="21" t="str">
        <f ca="1">+CONCATENATE(I170," ",G170)</f>
        <v>c) 0</v>
      </c>
      <c r="D170" s="22"/>
      <c r="G170" s="34">
        <f ca="1">IF(J168="FIN","",LOOKUP(I167,DATOS!A:A,DATOS!L:L))</f>
        <v>0</v>
      </c>
      <c r="I170" s="31" t="s">
        <v>51</v>
      </c>
      <c r="K170" s="16"/>
      <c r="L170" s="16"/>
      <c r="M170" s="16"/>
      <c r="N170" s="16"/>
      <c r="O170" s="16"/>
      <c r="P170" s="16"/>
      <c r="Q170" s="17" t="s">
        <v>2</v>
      </c>
      <c r="R170" s="16" t="str">
        <f>CONCATENATE(B170,Q170)</f>
        <v>C</v>
      </c>
      <c r="S170" s="16"/>
    </row>
    <row r="171" spans="1:19" ht="15.6" x14ac:dyDescent="0.25">
      <c r="A171" s="185"/>
      <c r="B171" s="25"/>
      <c r="C171" s="21" t="str">
        <f ca="1">+CONCATENATE(I171," ",G171)</f>
        <v>d) 0</v>
      </c>
      <c r="D171" s="22"/>
      <c r="G171" s="34">
        <f ca="1">IF(J168="FIN","",LOOKUP(I167,DATOS!A:A,DATOS!M:M))</f>
        <v>0</v>
      </c>
      <c r="I171" s="31" t="s">
        <v>43</v>
      </c>
      <c r="K171" s="16"/>
      <c r="L171" s="16"/>
      <c r="M171" s="16"/>
      <c r="N171" s="16"/>
      <c r="O171" s="16"/>
      <c r="P171" s="16"/>
      <c r="Q171" s="17" t="s">
        <v>3</v>
      </c>
      <c r="R171" s="16" t="str">
        <f>CONCATENATE(B171,Q171)</f>
        <v>D</v>
      </c>
      <c r="S171" s="16"/>
    </row>
    <row r="172" spans="1:19" ht="15.6" x14ac:dyDescent="0.25">
      <c r="A172" s="9"/>
      <c r="B172" s="26"/>
      <c r="C172" s="23"/>
      <c r="D172" s="24"/>
      <c r="J172" s="15"/>
    </row>
    <row r="173" spans="1:19" ht="15.6" x14ac:dyDescent="0.25">
      <c r="A173" s="9"/>
      <c r="B173" s="27"/>
      <c r="C173" s="19" t="str">
        <f ca="1">+CONCATENATE(K173,".- ",G173)</f>
        <v>29.- 0</v>
      </c>
      <c r="D173" s="20"/>
      <c r="E173" s="9"/>
      <c r="F173" s="9"/>
      <c r="G173" s="36">
        <f ca="1">IF(J174="FIN","",LOOKUP(I173,DATOS!A:A,DATOS!G:G))</f>
        <v>0</v>
      </c>
      <c r="H173" s="36">
        <f ca="1">IF(J174="FIN",0,LOOKUP(I173,DATOS!A:A,DATOS!N:N))</f>
        <v>0</v>
      </c>
      <c r="I173" s="31">
        <f>+I167+1</f>
        <v>414</v>
      </c>
      <c r="J173" s="56">
        <f>IF(LOOKUP(I173,DATOS!A:A,DATOS!C:C)=0,J167,(LOOKUP(I173,DATOS!A:A,DATOS!C:C)))</f>
        <v>7</v>
      </c>
      <c r="K173" s="18">
        <f>+K167+1</f>
        <v>29</v>
      </c>
      <c r="L173" s="16" t="s">
        <v>31</v>
      </c>
      <c r="M173" s="16" t="s">
        <v>32</v>
      </c>
      <c r="N173" s="16" t="s">
        <v>37</v>
      </c>
      <c r="O173" s="16" t="s">
        <v>33</v>
      </c>
      <c r="P173" s="16" t="s">
        <v>34</v>
      </c>
      <c r="Q173" s="16" t="s">
        <v>35</v>
      </c>
      <c r="R173" s="16" t="str">
        <f ca="1">CONCATENATE("X",H173)</f>
        <v>X0</v>
      </c>
      <c r="S173" s="16" t="s">
        <v>36</v>
      </c>
    </row>
    <row r="174" spans="1:19" ht="15.6" x14ac:dyDescent="0.25">
      <c r="A174" s="185">
        <f ca="1">IF($E$2="X",0,IF(K175&gt;2,H173,K175))</f>
        <v>0</v>
      </c>
      <c r="B174" s="25"/>
      <c r="C174" s="21" t="str">
        <f ca="1">+CONCATENATE(I174," ",G174)</f>
        <v>a) 0</v>
      </c>
      <c r="D174" s="22"/>
      <c r="G174" s="34">
        <f ca="1">IF(J174="FIN","",LOOKUP(I173,DATOS!A:A,DATOS!J:J))</f>
        <v>0</v>
      </c>
      <c r="I174" s="31" t="s">
        <v>53</v>
      </c>
      <c r="J174" s="37" t="str">
        <f>IF(J168="FIN","FIN",IF(J173=J167,"","FIN"))</f>
        <v/>
      </c>
      <c r="K174" s="16" t="s">
        <v>5</v>
      </c>
      <c r="L174" s="16">
        <f ca="1">IF(M174&gt;0,0,P174)</f>
        <v>0</v>
      </c>
      <c r="M174" s="16">
        <f ca="1">IF(P175&gt;0,1,0)</f>
        <v>0</v>
      </c>
      <c r="N174" s="16">
        <f ca="1">IF(M174=1,-1/COUNTA(Q174:Q177),0)</f>
        <v>0</v>
      </c>
      <c r="O174" s="16">
        <f>COUNTA(B174:B177)</f>
        <v>0</v>
      </c>
      <c r="P174" s="16">
        <f ca="1">COUNTIF(R174:R177,R173)</f>
        <v>0</v>
      </c>
      <c r="Q174" s="17" t="s">
        <v>0</v>
      </c>
      <c r="R174" s="16" t="str">
        <f>CONCATENATE(B174,Q174)</f>
        <v>A</v>
      </c>
      <c r="S174" s="16">
        <f ca="1">IF(P174&gt;0,P174+O174,O174*3)</f>
        <v>0</v>
      </c>
    </row>
    <row r="175" spans="1:19" ht="15.6" x14ac:dyDescent="0.25">
      <c r="A175" s="185"/>
      <c r="B175" s="25"/>
      <c r="C175" s="21" t="str">
        <f ca="1">+CONCATENATE(I175," ",G175)</f>
        <v>b) 0</v>
      </c>
      <c r="D175" s="22"/>
      <c r="G175" s="34">
        <f ca="1">IF(J174="FIN","",LOOKUP(I173,DATOS!A:A,DATOS!K:K))</f>
        <v>0</v>
      </c>
      <c r="I175" s="31" t="s">
        <v>52</v>
      </c>
      <c r="K175" s="16">
        <f ca="1">S174</f>
        <v>0</v>
      </c>
      <c r="L175" s="16"/>
      <c r="M175" s="16"/>
      <c r="N175" s="16"/>
      <c r="O175" s="16"/>
      <c r="P175" s="16">
        <f ca="1">O174-P174</f>
        <v>0</v>
      </c>
      <c r="Q175" s="17" t="s">
        <v>1</v>
      </c>
      <c r="R175" s="16" t="str">
        <f>CONCATENATE(B175,Q175)</f>
        <v>B</v>
      </c>
      <c r="S175" s="16"/>
    </row>
    <row r="176" spans="1:19" ht="15.6" x14ac:dyDescent="0.25">
      <c r="A176" s="185"/>
      <c r="B176" s="25"/>
      <c r="C176" s="21" t="str">
        <f ca="1">+CONCATENATE(I176," ",G176)</f>
        <v>c) 0</v>
      </c>
      <c r="D176" s="22"/>
      <c r="G176" s="34">
        <f ca="1">IF(J174="FIN","",LOOKUP(I173,DATOS!A:A,DATOS!L:L))</f>
        <v>0</v>
      </c>
      <c r="I176" s="31" t="s">
        <v>51</v>
      </c>
      <c r="K176" s="16"/>
      <c r="L176" s="16"/>
      <c r="M176" s="16"/>
      <c r="N176" s="16"/>
      <c r="O176" s="16"/>
      <c r="P176" s="16"/>
      <c r="Q176" s="17" t="s">
        <v>2</v>
      </c>
      <c r="R176" s="16" t="str">
        <f>CONCATENATE(B176,Q176)</f>
        <v>C</v>
      </c>
      <c r="S176" s="16"/>
    </row>
    <row r="177" spans="1:19" ht="15.6" x14ac:dyDescent="0.25">
      <c r="A177" s="185"/>
      <c r="B177" s="25"/>
      <c r="C177" s="21" t="str">
        <f ca="1">+CONCATENATE(I177," ",G177)</f>
        <v>d) 0</v>
      </c>
      <c r="D177" s="22"/>
      <c r="G177" s="34">
        <f ca="1">IF(J174="FIN","",LOOKUP(I173,DATOS!A:A,DATOS!M:M))</f>
        <v>0</v>
      </c>
      <c r="I177" s="31" t="s">
        <v>43</v>
      </c>
      <c r="K177" s="16"/>
      <c r="L177" s="16"/>
      <c r="M177" s="16"/>
      <c r="N177" s="16"/>
      <c r="O177" s="16"/>
      <c r="P177" s="16"/>
      <c r="Q177" s="17" t="s">
        <v>3</v>
      </c>
      <c r="R177" s="16" t="str">
        <f>CONCATENATE(B177,Q177)</f>
        <v>D</v>
      </c>
      <c r="S177" s="16"/>
    </row>
    <row r="178" spans="1:19" ht="15.6" x14ac:dyDescent="0.25">
      <c r="A178" s="9"/>
      <c r="B178" s="26"/>
      <c r="C178" s="23"/>
      <c r="D178" s="24"/>
      <c r="J178" s="15"/>
    </row>
    <row r="179" spans="1:19" ht="15.6" x14ac:dyDescent="0.25">
      <c r="A179" s="9"/>
      <c r="B179" s="27"/>
      <c r="C179" s="19" t="str">
        <f ca="1">+CONCATENATE(K179,".- ",G179)</f>
        <v>30.- 0</v>
      </c>
      <c r="D179" s="20"/>
      <c r="E179" s="9"/>
      <c r="F179" s="9"/>
      <c r="G179" s="36">
        <f ca="1">IF(J180="FIN","",LOOKUP(I179,DATOS!A:A,DATOS!G:G))</f>
        <v>0</v>
      </c>
      <c r="H179" s="36">
        <f ca="1">IF(J180="FIN",0,LOOKUP(I179,DATOS!A:A,DATOS!N:N))</f>
        <v>0</v>
      </c>
      <c r="I179" s="31">
        <f>+I173+1</f>
        <v>415</v>
      </c>
      <c r="J179" s="56">
        <f>IF(LOOKUP(I179,DATOS!A:A,DATOS!C:C)=0,J173,(LOOKUP(I179,DATOS!A:A,DATOS!C:C)))</f>
        <v>7</v>
      </c>
      <c r="K179" s="18">
        <f>+K173+1</f>
        <v>30</v>
      </c>
      <c r="L179" s="16" t="s">
        <v>31</v>
      </c>
      <c r="M179" s="16" t="s">
        <v>32</v>
      </c>
      <c r="N179" s="16" t="s">
        <v>37</v>
      </c>
      <c r="O179" s="16" t="s">
        <v>33</v>
      </c>
      <c r="P179" s="16" t="s">
        <v>34</v>
      </c>
      <c r="Q179" s="16" t="s">
        <v>35</v>
      </c>
      <c r="R179" s="16" t="str">
        <f ca="1">CONCATENATE("X",H179)</f>
        <v>X0</v>
      </c>
      <c r="S179" s="16" t="s">
        <v>36</v>
      </c>
    </row>
    <row r="180" spans="1:19" ht="15.6" x14ac:dyDescent="0.25">
      <c r="A180" s="185">
        <f ca="1">IF($E$2="X",0,IF(K181&gt;2,H179,K181))</f>
        <v>0</v>
      </c>
      <c r="B180" s="25"/>
      <c r="C180" s="21" t="str">
        <f ca="1">+CONCATENATE(I180," ",G180)</f>
        <v>a) 0</v>
      </c>
      <c r="D180" s="22"/>
      <c r="G180" s="34">
        <f ca="1">IF(J180="FIN","",LOOKUP(I179,DATOS!A:A,DATOS!J:J))</f>
        <v>0</v>
      </c>
      <c r="I180" s="31" t="s">
        <v>53</v>
      </c>
      <c r="J180" s="37" t="str">
        <f>IF(J174="FIN","FIN",IF(J179=J173,"","FIN"))</f>
        <v/>
      </c>
      <c r="K180" s="16" t="s">
        <v>5</v>
      </c>
      <c r="L180" s="16">
        <f ca="1">IF(M180&gt;0,0,P180)</f>
        <v>0</v>
      </c>
      <c r="M180" s="16">
        <f ca="1">IF(P181&gt;0,1,0)</f>
        <v>0</v>
      </c>
      <c r="N180" s="16">
        <f ca="1">IF(M180=1,-1/COUNTA(Q180:Q183),0)</f>
        <v>0</v>
      </c>
      <c r="O180" s="16">
        <f>COUNTA(B180:B183)</f>
        <v>0</v>
      </c>
      <c r="P180" s="16">
        <f ca="1">COUNTIF(R180:R183,R179)</f>
        <v>0</v>
      </c>
      <c r="Q180" s="17" t="s">
        <v>0</v>
      </c>
      <c r="R180" s="16" t="str">
        <f>CONCATENATE(B180,Q180)</f>
        <v>A</v>
      </c>
      <c r="S180" s="16">
        <f ca="1">IF(P180&gt;0,P180+O180,O180*3)</f>
        <v>0</v>
      </c>
    </row>
    <row r="181" spans="1:19" ht="15.6" x14ac:dyDescent="0.25">
      <c r="A181" s="185"/>
      <c r="B181" s="25"/>
      <c r="C181" s="21" t="str">
        <f ca="1">+CONCATENATE(I181," ",G181)</f>
        <v>b) 0</v>
      </c>
      <c r="D181" s="22"/>
      <c r="G181" s="34">
        <f ca="1">IF(J180="FIN","",LOOKUP(I179,DATOS!A:A,DATOS!K:K))</f>
        <v>0</v>
      </c>
      <c r="I181" s="31" t="s">
        <v>52</v>
      </c>
      <c r="K181" s="16">
        <f ca="1">S180</f>
        <v>0</v>
      </c>
      <c r="L181" s="16"/>
      <c r="M181" s="16"/>
      <c r="N181" s="16"/>
      <c r="O181" s="16"/>
      <c r="P181" s="16">
        <f ca="1">O180-P180</f>
        <v>0</v>
      </c>
      <c r="Q181" s="17" t="s">
        <v>1</v>
      </c>
      <c r="R181" s="16" t="str">
        <f>CONCATENATE(B181,Q181)</f>
        <v>B</v>
      </c>
      <c r="S181" s="16"/>
    </row>
    <row r="182" spans="1:19" ht="15.6" x14ac:dyDescent="0.25">
      <c r="A182" s="185"/>
      <c r="B182" s="25"/>
      <c r="C182" s="21" t="str">
        <f ca="1">+CONCATENATE(I182," ",G182)</f>
        <v>c) 0</v>
      </c>
      <c r="D182" s="22"/>
      <c r="G182" s="34">
        <f ca="1">IF(J180="FIN","",LOOKUP(I179,DATOS!A:A,DATOS!L:L))</f>
        <v>0</v>
      </c>
      <c r="I182" s="31" t="s">
        <v>51</v>
      </c>
      <c r="K182" s="16"/>
      <c r="L182" s="16"/>
      <c r="M182" s="16"/>
      <c r="N182" s="16"/>
      <c r="O182" s="16"/>
      <c r="P182" s="16"/>
      <c r="Q182" s="17" t="s">
        <v>2</v>
      </c>
      <c r="R182" s="16" t="str">
        <f>CONCATENATE(B182,Q182)</f>
        <v>C</v>
      </c>
      <c r="S182" s="16"/>
    </row>
    <row r="183" spans="1:19" ht="15.6" x14ac:dyDescent="0.25">
      <c r="A183" s="185"/>
      <c r="B183" s="25"/>
      <c r="C183" s="21" t="str">
        <f ca="1">+CONCATENATE(I183," ",G183)</f>
        <v>d) 0</v>
      </c>
      <c r="D183" s="22"/>
      <c r="G183" s="34">
        <f ca="1">IF(J180="FIN","",LOOKUP(I179,DATOS!A:A,DATOS!M:M))</f>
        <v>0</v>
      </c>
      <c r="I183" s="31" t="s">
        <v>43</v>
      </c>
      <c r="K183" s="16"/>
      <c r="L183" s="16"/>
      <c r="M183" s="16"/>
      <c r="N183" s="16"/>
      <c r="O183" s="16"/>
      <c r="P183" s="16"/>
      <c r="Q183" s="17" t="s">
        <v>3</v>
      </c>
      <c r="R183" s="16" t="str">
        <f>CONCATENATE(B183,Q183)</f>
        <v>D</v>
      </c>
      <c r="S183" s="16"/>
    </row>
    <row r="184" spans="1:19" ht="15.6" x14ac:dyDescent="0.25">
      <c r="A184" s="9"/>
      <c r="B184" s="26"/>
      <c r="C184" s="23"/>
      <c r="D184" s="24"/>
      <c r="J184" s="15"/>
    </row>
    <row r="185" spans="1:19" ht="15.6" x14ac:dyDescent="0.25">
      <c r="A185" s="9"/>
      <c r="B185" s="27"/>
      <c r="C185" s="19" t="str">
        <f ca="1">+CONCATENATE(K185,".- ",G185)</f>
        <v>31.- 0</v>
      </c>
      <c r="D185" s="20"/>
      <c r="E185" s="9"/>
      <c r="F185" s="9"/>
      <c r="G185" s="36">
        <f ca="1">IF(J186="FIN","",LOOKUP(I185,DATOS!A:A,DATOS!G:G))</f>
        <v>0</v>
      </c>
      <c r="H185" s="36">
        <f ca="1">IF(J186="FIN",0,LOOKUP(I185,DATOS!A:A,DATOS!N:N))</f>
        <v>0</v>
      </c>
      <c r="I185" s="31">
        <f>+I179+1</f>
        <v>416</v>
      </c>
      <c r="J185" s="56">
        <f>IF(LOOKUP(I185,DATOS!A:A,DATOS!C:C)=0,J179,(LOOKUP(I185,DATOS!A:A,DATOS!C:C)))</f>
        <v>7</v>
      </c>
      <c r="K185" s="18">
        <f>+K179+1</f>
        <v>31</v>
      </c>
      <c r="L185" s="16" t="s">
        <v>31</v>
      </c>
      <c r="M185" s="16" t="s">
        <v>32</v>
      </c>
      <c r="N185" s="16" t="s">
        <v>37</v>
      </c>
      <c r="O185" s="16" t="s">
        <v>33</v>
      </c>
      <c r="P185" s="16" t="s">
        <v>34</v>
      </c>
      <c r="Q185" s="16" t="s">
        <v>35</v>
      </c>
      <c r="R185" s="16" t="str">
        <f ca="1">CONCATENATE("X",H185)</f>
        <v>X0</v>
      </c>
      <c r="S185" s="16" t="s">
        <v>36</v>
      </c>
    </row>
    <row r="186" spans="1:19" ht="15.6" x14ac:dyDescent="0.25">
      <c r="A186" s="185">
        <f ca="1">IF($E$2="X",0,IF(K187&gt;2,H185,K187))</f>
        <v>0</v>
      </c>
      <c r="B186" s="25"/>
      <c r="C186" s="21" t="str">
        <f ca="1">+CONCATENATE(I186," ",G186)</f>
        <v>a) 0</v>
      </c>
      <c r="D186" s="22"/>
      <c r="G186" s="34">
        <f ca="1">IF(J186="FIN","",LOOKUP(I185,DATOS!A:A,DATOS!J:J))</f>
        <v>0</v>
      </c>
      <c r="I186" s="31" t="s">
        <v>53</v>
      </c>
      <c r="J186" s="37" t="str">
        <f>IF(J180="FIN","FIN",IF(J185=J179,"","FIN"))</f>
        <v/>
      </c>
      <c r="K186" s="16" t="s">
        <v>5</v>
      </c>
      <c r="L186" s="16">
        <f ca="1">IF(M186&gt;0,0,P186)</f>
        <v>0</v>
      </c>
      <c r="M186" s="16">
        <f ca="1">IF(P187&gt;0,1,0)</f>
        <v>0</v>
      </c>
      <c r="N186" s="16">
        <f ca="1">IF(M186=1,-1/COUNTA(Q186:Q189),0)</f>
        <v>0</v>
      </c>
      <c r="O186" s="16">
        <f>COUNTA(B186:B189)</f>
        <v>0</v>
      </c>
      <c r="P186" s="16">
        <f ca="1">COUNTIF(R186:R189,R185)</f>
        <v>0</v>
      </c>
      <c r="Q186" s="17" t="s">
        <v>0</v>
      </c>
      <c r="R186" s="16" t="str">
        <f>CONCATENATE(B186,Q186)</f>
        <v>A</v>
      </c>
      <c r="S186" s="16">
        <f ca="1">IF(P186&gt;0,P186+O186,O186*3)</f>
        <v>0</v>
      </c>
    </row>
    <row r="187" spans="1:19" ht="15.6" x14ac:dyDescent="0.25">
      <c r="A187" s="185"/>
      <c r="B187" s="25"/>
      <c r="C187" s="21" t="str">
        <f ca="1">+CONCATENATE(I187," ",G187)</f>
        <v>b) 0</v>
      </c>
      <c r="D187" s="22"/>
      <c r="G187" s="34">
        <f ca="1">IF(J186="FIN","",LOOKUP(I185,DATOS!A:A,DATOS!K:K))</f>
        <v>0</v>
      </c>
      <c r="I187" s="31" t="s">
        <v>52</v>
      </c>
      <c r="K187" s="16">
        <f ca="1">S186</f>
        <v>0</v>
      </c>
      <c r="L187" s="16"/>
      <c r="M187" s="16"/>
      <c r="N187" s="16"/>
      <c r="O187" s="16"/>
      <c r="P187" s="16">
        <f ca="1">O186-P186</f>
        <v>0</v>
      </c>
      <c r="Q187" s="17" t="s">
        <v>1</v>
      </c>
      <c r="R187" s="16" t="str">
        <f>CONCATENATE(B187,Q187)</f>
        <v>B</v>
      </c>
      <c r="S187" s="16"/>
    </row>
    <row r="188" spans="1:19" ht="15.6" x14ac:dyDescent="0.25">
      <c r="A188" s="185"/>
      <c r="B188" s="25"/>
      <c r="C188" s="21" t="str">
        <f ca="1">+CONCATENATE(I188," ",G188)</f>
        <v>c) 0</v>
      </c>
      <c r="D188" s="22"/>
      <c r="G188" s="34">
        <f ca="1">IF(J186="FIN","",LOOKUP(I185,DATOS!A:A,DATOS!L:L))</f>
        <v>0</v>
      </c>
      <c r="I188" s="31" t="s">
        <v>51</v>
      </c>
      <c r="K188" s="16"/>
      <c r="L188" s="16"/>
      <c r="M188" s="16"/>
      <c r="N188" s="16"/>
      <c r="O188" s="16"/>
      <c r="P188" s="16"/>
      <c r="Q188" s="17" t="s">
        <v>2</v>
      </c>
      <c r="R188" s="16" t="str">
        <f>CONCATENATE(B188,Q188)</f>
        <v>C</v>
      </c>
      <c r="S188" s="16"/>
    </row>
    <row r="189" spans="1:19" ht="15.6" x14ac:dyDescent="0.25">
      <c r="A189" s="185"/>
      <c r="B189" s="25"/>
      <c r="C189" s="21" t="str">
        <f ca="1">+CONCATENATE(I189," ",G189)</f>
        <v>d) 0</v>
      </c>
      <c r="D189" s="22"/>
      <c r="G189" s="34">
        <f ca="1">IF(J186="FIN","",LOOKUP(I185,DATOS!A:A,DATOS!M:M))</f>
        <v>0</v>
      </c>
      <c r="I189" s="31" t="s">
        <v>43</v>
      </c>
      <c r="K189" s="16"/>
      <c r="L189" s="16"/>
      <c r="M189" s="16"/>
      <c r="N189" s="16"/>
      <c r="O189" s="16"/>
      <c r="P189" s="16"/>
      <c r="Q189" s="17" t="s">
        <v>3</v>
      </c>
      <c r="R189" s="16" t="str">
        <f>CONCATENATE(B189,Q189)</f>
        <v>D</v>
      </c>
      <c r="S189" s="16"/>
    </row>
    <row r="190" spans="1:19" ht="15.6" x14ac:dyDescent="0.25">
      <c r="A190" s="9"/>
      <c r="B190" s="26"/>
      <c r="C190" s="23"/>
      <c r="D190" s="24"/>
      <c r="J190" s="15"/>
    </row>
    <row r="191" spans="1:19" ht="15.6" x14ac:dyDescent="0.25">
      <c r="A191" s="9"/>
      <c r="B191" s="27"/>
      <c r="C191" s="19" t="str">
        <f ca="1">+CONCATENATE(K191,".- ",G191)</f>
        <v>32.- 0</v>
      </c>
      <c r="D191" s="20"/>
      <c r="E191" s="9"/>
      <c r="F191" s="9"/>
      <c r="G191" s="36">
        <f ca="1">IF(J192="FIN","",LOOKUP(I191,DATOS!A:A,DATOS!G:G))</f>
        <v>0</v>
      </c>
      <c r="H191" s="36">
        <f ca="1">IF(J192="FIN",0,LOOKUP(I191,DATOS!A:A,DATOS!N:N))</f>
        <v>0</v>
      </c>
      <c r="I191" s="31">
        <f>+I185+1</f>
        <v>417</v>
      </c>
      <c r="J191" s="56">
        <f>IF(LOOKUP(I191,DATOS!A:A,DATOS!C:C)=0,J185,(LOOKUP(I191,DATOS!A:A,DATOS!C:C)))</f>
        <v>7</v>
      </c>
      <c r="K191" s="18">
        <f>+K185+1</f>
        <v>32</v>
      </c>
      <c r="L191" s="16" t="s">
        <v>31</v>
      </c>
      <c r="M191" s="16" t="s">
        <v>32</v>
      </c>
      <c r="N191" s="16" t="s">
        <v>37</v>
      </c>
      <c r="O191" s="16" t="s">
        <v>33</v>
      </c>
      <c r="P191" s="16" t="s">
        <v>34</v>
      </c>
      <c r="Q191" s="16" t="s">
        <v>35</v>
      </c>
      <c r="R191" s="16" t="str">
        <f ca="1">CONCATENATE("X",H191)</f>
        <v>X0</v>
      </c>
      <c r="S191" s="16" t="s">
        <v>36</v>
      </c>
    </row>
    <row r="192" spans="1:19" ht="15.6" x14ac:dyDescent="0.25">
      <c r="A192" s="185">
        <f ca="1">IF($E$2="X",0,IF(K193&gt;2,H191,K193))</f>
        <v>0</v>
      </c>
      <c r="B192" s="25"/>
      <c r="C192" s="21" t="str">
        <f ca="1">+CONCATENATE(I192," ",G192)</f>
        <v>a) 0</v>
      </c>
      <c r="D192" s="22"/>
      <c r="G192" s="34">
        <f ca="1">IF(J192="FIN","",LOOKUP(I191,DATOS!A:A,DATOS!J:J))</f>
        <v>0</v>
      </c>
      <c r="I192" s="31" t="s">
        <v>53</v>
      </c>
      <c r="J192" s="37" t="str">
        <f>IF(J186="FIN","FIN",IF(J191=J185,"","FIN"))</f>
        <v/>
      </c>
      <c r="K192" s="16" t="s">
        <v>5</v>
      </c>
      <c r="L192" s="16">
        <f ca="1">IF(M192&gt;0,0,P192)</f>
        <v>0</v>
      </c>
      <c r="M192" s="16">
        <f ca="1">IF(P193&gt;0,1,0)</f>
        <v>0</v>
      </c>
      <c r="N192" s="16">
        <f ca="1">IF(M192=1,-1/COUNTA(Q192:Q195),0)</f>
        <v>0</v>
      </c>
      <c r="O192" s="16">
        <f>COUNTA(B192:B195)</f>
        <v>0</v>
      </c>
      <c r="P192" s="16">
        <f ca="1">COUNTIF(R192:R195,R191)</f>
        <v>0</v>
      </c>
      <c r="Q192" s="17" t="s">
        <v>0</v>
      </c>
      <c r="R192" s="16" t="str">
        <f>CONCATENATE(B192,Q192)</f>
        <v>A</v>
      </c>
      <c r="S192" s="16">
        <f ca="1">IF(P192&gt;0,P192+O192,O192*3)</f>
        <v>0</v>
      </c>
    </row>
    <row r="193" spans="1:19" ht="15.6" x14ac:dyDescent="0.25">
      <c r="A193" s="185"/>
      <c r="B193" s="25"/>
      <c r="C193" s="21" t="str">
        <f ca="1">+CONCATENATE(I193," ",G193)</f>
        <v>b) 0</v>
      </c>
      <c r="D193" s="22"/>
      <c r="G193" s="34">
        <f ca="1">IF(J192="FIN","",LOOKUP(I191,DATOS!A:A,DATOS!K:K))</f>
        <v>0</v>
      </c>
      <c r="I193" s="31" t="s">
        <v>52</v>
      </c>
      <c r="K193" s="16">
        <f ca="1">S192</f>
        <v>0</v>
      </c>
      <c r="L193" s="16"/>
      <c r="M193" s="16"/>
      <c r="N193" s="16"/>
      <c r="O193" s="16"/>
      <c r="P193" s="16">
        <f ca="1">O192-P192</f>
        <v>0</v>
      </c>
      <c r="Q193" s="17" t="s">
        <v>1</v>
      </c>
      <c r="R193" s="16" t="str">
        <f>CONCATENATE(B193,Q193)</f>
        <v>B</v>
      </c>
      <c r="S193" s="16"/>
    </row>
    <row r="194" spans="1:19" ht="15.6" x14ac:dyDescent="0.25">
      <c r="A194" s="185"/>
      <c r="B194" s="25"/>
      <c r="C194" s="21" t="str">
        <f ca="1">+CONCATENATE(I194," ",G194)</f>
        <v>c) 0</v>
      </c>
      <c r="D194" s="22"/>
      <c r="G194" s="34">
        <f ca="1">IF(J192="FIN","",LOOKUP(I191,DATOS!A:A,DATOS!L:L))</f>
        <v>0</v>
      </c>
      <c r="I194" s="31" t="s">
        <v>51</v>
      </c>
      <c r="K194" s="16"/>
      <c r="L194" s="16"/>
      <c r="M194" s="16"/>
      <c r="N194" s="16"/>
      <c r="O194" s="16"/>
      <c r="P194" s="16"/>
      <c r="Q194" s="17" t="s">
        <v>2</v>
      </c>
      <c r="R194" s="16" t="str">
        <f>CONCATENATE(B194,Q194)</f>
        <v>C</v>
      </c>
      <c r="S194" s="16"/>
    </row>
    <row r="195" spans="1:19" ht="15.6" x14ac:dyDescent="0.25">
      <c r="A195" s="185"/>
      <c r="B195" s="25"/>
      <c r="C195" s="21" t="str">
        <f ca="1">+CONCATENATE(I195," ",G195)</f>
        <v>d) 0</v>
      </c>
      <c r="D195" s="22"/>
      <c r="G195" s="34">
        <f ca="1">IF(J192="FIN","",LOOKUP(I191,DATOS!A:A,DATOS!M:M))</f>
        <v>0</v>
      </c>
      <c r="I195" s="31" t="s">
        <v>43</v>
      </c>
      <c r="K195" s="16"/>
      <c r="L195" s="16"/>
      <c r="M195" s="16"/>
      <c r="N195" s="16"/>
      <c r="O195" s="16"/>
      <c r="P195" s="16"/>
      <c r="Q195" s="17" t="s">
        <v>3</v>
      </c>
      <c r="R195" s="16" t="str">
        <f>CONCATENATE(B195,Q195)</f>
        <v>D</v>
      </c>
      <c r="S195" s="16"/>
    </row>
    <row r="196" spans="1:19" ht="15.6" x14ac:dyDescent="0.25">
      <c r="A196" s="9"/>
      <c r="B196" s="26"/>
      <c r="C196" s="23"/>
      <c r="D196" s="24"/>
      <c r="J196" s="15"/>
    </row>
    <row r="197" spans="1:19" ht="15.6" x14ac:dyDescent="0.25">
      <c r="A197" s="9"/>
      <c r="B197" s="27"/>
      <c r="C197" s="19" t="str">
        <f ca="1">+CONCATENATE(K197,".- ",G197)</f>
        <v>33.- 0</v>
      </c>
      <c r="D197" s="20"/>
      <c r="E197" s="9"/>
      <c r="F197" s="9"/>
      <c r="G197" s="36">
        <f ca="1">IF(J198="FIN","",LOOKUP(I197,DATOS!A:A,DATOS!G:G))</f>
        <v>0</v>
      </c>
      <c r="H197" s="36">
        <f ca="1">IF(J198="FIN",0,LOOKUP(I197,DATOS!A:A,DATOS!N:N))</f>
        <v>0</v>
      </c>
      <c r="I197" s="31">
        <f>+I191+1</f>
        <v>418</v>
      </c>
      <c r="J197" s="56">
        <f>IF(LOOKUP(I197,DATOS!A:A,DATOS!C:C)=0,J191,(LOOKUP(I197,DATOS!A:A,DATOS!C:C)))</f>
        <v>7</v>
      </c>
      <c r="K197" s="18">
        <f>+K191+1</f>
        <v>33</v>
      </c>
      <c r="L197" s="16" t="s">
        <v>31</v>
      </c>
      <c r="M197" s="16" t="s">
        <v>32</v>
      </c>
      <c r="N197" s="16" t="s">
        <v>37</v>
      </c>
      <c r="O197" s="16" t="s">
        <v>33</v>
      </c>
      <c r="P197" s="16" t="s">
        <v>34</v>
      </c>
      <c r="Q197" s="16" t="s">
        <v>35</v>
      </c>
      <c r="R197" s="16" t="str">
        <f ca="1">CONCATENATE("X",H197)</f>
        <v>X0</v>
      </c>
      <c r="S197" s="16" t="s">
        <v>36</v>
      </c>
    </row>
    <row r="198" spans="1:19" ht="15.6" x14ac:dyDescent="0.25">
      <c r="A198" s="185">
        <f ca="1">IF($E$2="X",0,IF(K199&gt;2,H197,K199))</f>
        <v>0</v>
      </c>
      <c r="B198" s="25"/>
      <c r="C198" s="21" t="str">
        <f ca="1">+CONCATENATE(I198," ",G198)</f>
        <v>a) 0</v>
      </c>
      <c r="D198" s="22"/>
      <c r="G198" s="34">
        <f ca="1">IF(J198="FIN","",LOOKUP(I197,DATOS!A:A,DATOS!J:J))</f>
        <v>0</v>
      </c>
      <c r="I198" s="31" t="s">
        <v>53</v>
      </c>
      <c r="J198" s="37" t="str">
        <f>IF(J192="FIN","FIN",IF(J197=J191,"","FIN"))</f>
        <v/>
      </c>
      <c r="K198" s="16" t="s">
        <v>5</v>
      </c>
      <c r="L198" s="16">
        <f ca="1">IF(M198&gt;0,0,P198)</f>
        <v>0</v>
      </c>
      <c r="M198" s="16">
        <f ca="1">IF(P199&gt;0,1,0)</f>
        <v>0</v>
      </c>
      <c r="N198" s="16">
        <f ca="1">IF(M198=1,-1/COUNTA(Q198:Q201),0)</f>
        <v>0</v>
      </c>
      <c r="O198" s="16">
        <f>COUNTA(B198:B201)</f>
        <v>0</v>
      </c>
      <c r="P198" s="16">
        <f ca="1">COUNTIF(R198:R201,R197)</f>
        <v>0</v>
      </c>
      <c r="Q198" s="17" t="s">
        <v>0</v>
      </c>
      <c r="R198" s="16" t="str">
        <f>CONCATENATE(B198,Q198)</f>
        <v>A</v>
      </c>
      <c r="S198" s="16">
        <f ca="1">IF(P198&gt;0,P198+O198,O198*3)</f>
        <v>0</v>
      </c>
    </row>
    <row r="199" spans="1:19" ht="15.6" x14ac:dyDescent="0.25">
      <c r="A199" s="185"/>
      <c r="B199" s="25"/>
      <c r="C199" s="21" t="str">
        <f ca="1">+CONCATENATE(I199," ",G199)</f>
        <v>b) 0</v>
      </c>
      <c r="D199" s="22"/>
      <c r="G199" s="34">
        <f ca="1">IF(J198="FIN","",LOOKUP(I197,DATOS!A:A,DATOS!K:K))</f>
        <v>0</v>
      </c>
      <c r="I199" s="31" t="s">
        <v>52</v>
      </c>
      <c r="K199" s="16">
        <f ca="1">S198</f>
        <v>0</v>
      </c>
      <c r="L199" s="16"/>
      <c r="M199" s="16"/>
      <c r="N199" s="16"/>
      <c r="O199" s="16"/>
      <c r="P199" s="16">
        <f ca="1">O198-P198</f>
        <v>0</v>
      </c>
      <c r="Q199" s="17" t="s">
        <v>1</v>
      </c>
      <c r="R199" s="16" t="str">
        <f>CONCATENATE(B199,Q199)</f>
        <v>B</v>
      </c>
      <c r="S199" s="16"/>
    </row>
    <row r="200" spans="1:19" ht="15.6" x14ac:dyDescent="0.25">
      <c r="A200" s="185"/>
      <c r="B200" s="25"/>
      <c r="C200" s="21" t="str">
        <f ca="1">+CONCATENATE(I200," ",G200)</f>
        <v>c) 0</v>
      </c>
      <c r="D200" s="22"/>
      <c r="G200" s="34">
        <f ca="1">IF(J198="FIN","",LOOKUP(I197,DATOS!A:A,DATOS!L:L))</f>
        <v>0</v>
      </c>
      <c r="I200" s="31" t="s">
        <v>51</v>
      </c>
      <c r="K200" s="16"/>
      <c r="L200" s="16"/>
      <c r="M200" s="16"/>
      <c r="N200" s="16"/>
      <c r="O200" s="16"/>
      <c r="P200" s="16"/>
      <c r="Q200" s="17" t="s">
        <v>2</v>
      </c>
      <c r="R200" s="16" t="str">
        <f>CONCATENATE(B200,Q200)</f>
        <v>C</v>
      </c>
      <c r="S200" s="16"/>
    </row>
    <row r="201" spans="1:19" ht="15.6" x14ac:dyDescent="0.25">
      <c r="A201" s="185"/>
      <c r="B201" s="25"/>
      <c r="C201" s="21" t="str">
        <f ca="1">+CONCATENATE(I201," ",G201)</f>
        <v>d) 0</v>
      </c>
      <c r="D201" s="22"/>
      <c r="G201" s="34">
        <f ca="1">IF(J198="FIN","",LOOKUP(I197,DATOS!A:A,DATOS!M:M))</f>
        <v>0</v>
      </c>
      <c r="I201" s="31" t="s">
        <v>43</v>
      </c>
      <c r="K201" s="16"/>
      <c r="L201" s="16"/>
      <c r="M201" s="16"/>
      <c r="N201" s="16"/>
      <c r="O201" s="16"/>
      <c r="P201" s="16"/>
      <c r="Q201" s="17" t="s">
        <v>3</v>
      </c>
      <c r="R201" s="16" t="str">
        <f>CONCATENATE(B201,Q201)</f>
        <v>D</v>
      </c>
      <c r="S201" s="16"/>
    </row>
    <row r="202" spans="1:19" ht="15.6" x14ac:dyDescent="0.25">
      <c r="A202" s="9"/>
      <c r="B202" s="26"/>
      <c r="C202" s="23"/>
      <c r="D202" s="24"/>
      <c r="J202" s="15"/>
    </row>
    <row r="203" spans="1:19" ht="15.6" x14ac:dyDescent="0.25">
      <c r="A203" s="9"/>
      <c r="B203" s="27"/>
      <c r="C203" s="19" t="str">
        <f ca="1">+CONCATENATE(K203,".- ",G203)</f>
        <v>34.- 0</v>
      </c>
      <c r="D203" s="20"/>
      <c r="E203" s="9"/>
      <c r="F203" s="9"/>
      <c r="G203" s="36">
        <f ca="1">IF(J204="FIN","",LOOKUP(I203,DATOS!A:A,DATOS!G:G))</f>
        <v>0</v>
      </c>
      <c r="H203" s="36">
        <f ca="1">IF(J204="FIN",0,LOOKUP(I203,DATOS!A:A,DATOS!N:N))</f>
        <v>0</v>
      </c>
      <c r="I203" s="31">
        <f>+I197+1</f>
        <v>419</v>
      </c>
      <c r="J203" s="56">
        <f>IF(LOOKUP(I203,DATOS!A:A,DATOS!C:C)=0,J197,(LOOKUP(I203,DATOS!A:A,DATOS!C:C)))</f>
        <v>7</v>
      </c>
      <c r="K203" s="18">
        <f>+K197+1</f>
        <v>34</v>
      </c>
      <c r="L203" s="16" t="s">
        <v>31</v>
      </c>
      <c r="M203" s="16" t="s">
        <v>32</v>
      </c>
      <c r="N203" s="16" t="s">
        <v>37</v>
      </c>
      <c r="O203" s="16" t="s">
        <v>33</v>
      </c>
      <c r="P203" s="16" t="s">
        <v>34</v>
      </c>
      <c r="Q203" s="16" t="s">
        <v>35</v>
      </c>
      <c r="R203" s="16" t="str">
        <f ca="1">CONCATENATE("X",H203)</f>
        <v>X0</v>
      </c>
      <c r="S203" s="16" t="s">
        <v>36</v>
      </c>
    </row>
    <row r="204" spans="1:19" ht="15.6" x14ac:dyDescent="0.25">
      <c r="A204" s="185">
        <f ca="1">IF($E$2="X",0,IF(K205&gt;2,H203,K205))</f>
        <v>0</v>
      </c>
      <c r="B204" s="25"/>
      <c r="C204" s="21" t="str">
        <f ca="1">+CONCATENATE(I204," ",G204)</f>
        <v>a) 0</v>
      </c>
      <c r="D204" s="22"/>
      <c r="G204" s="34">
        <f ca="1">IF(J204="FIN","",LOOKUP(I203,DATOS!A:A,DATOS!J:J))</f>
        <v>0</v>
      </c>
      <c r="I204" s="31" t="s">
        <v>53</v>
      </c>
      <c r="J204" s="37" t="str">
        <f>IF(J198="FIN","FIN",IF(J203=J197,"","FIN"))</f>
        <v/>
      </c>
      <c r="K204" s="16" t="s">
        <v>5</v>
      </c>
      <c r="L204" s="16">
        <f ca="1">IF(M204&gt;0,0,P204)</f>
        <v>0</v>
      </c>
      <c r="M204" s="16">
        <f ca="1">IF(P205&gt;0,1,0)</f>
        <v>0</v>
      </c>
      <c r="N204" s="16">
        <f ca="1">IF(M204=1,-1/COUNTA(Q204:Q207),0)</f>
        <v>0</v>
      </c>
      <c r="O204" s="16">
        <f>COUNTA(B204:B207)</f>
        <v>0</v>
      </c>
      <c r="P204" s="16">
        <f ca="1">COUNTIF(R204:R207,R203)</f>
        <v>0</v>
      </c>
      <c r="Q204" s="17" t="s">
        <v>0</v>
      </c>
      <c r="R204" s="16" t="str">
        <f>CONCATENATE(B204,Q204)</f>
        <v>A</v>
      </c>
      <c r="S204" s="16">
        <f ca="1">IF(P204&gt;0,P204+O204,O204*3)</f>
        <v>0</v>
      </c>
    </row>
    <row r="205" spans="1:19" ht="15.6" x14ac:dyDescent="0.25">
      <c r="A205" s="185"/>
      <c r="B205" s="25"/>
      <c r="C205" s="21" t="str">
        <f ca="1">+CONCATENATE(I205," ",G205)</f>
        <v>b) 0</v>
      </c>
      <c r="D205" s="22"/>
      <c r="G205" s="34">
        <f ca="1">IF(J204="FIN","",LOOKUP(I203,DATOS!A:A,DATOS!K:K))</f>
        <v>0</v>
      </c>
      <c r="I205" s="31" t="s">
        <v>52</v>
      </c>
      <c r="K205" s="16">
        <f ca="1">S204</f>
        <v>0</v>
      </c>
      <c r="L205" s="16"/>
      <c r="M205" s="16"/>
      <c r="N205" s="16"/>
      <c r="O205" s="16"/>
      <c r="P205" s="16">
        <f ca="1">O204-P204</f>
        <v>0</v>
      </c>
      <c r="Q205" s="17" t="s">
        <v>1</v>
      </c>
      <c r="R205" s="16" t="str">
        <f>CONCATENATE(B205,Q205)</f>
        <v>B</v>
      </c>
      <c r="S205" s="16"/>
    </row>
    <row r="206" spans="1:19" ht="15.6" x14ac:dyDescent="0.25">
      <c r="A206" s="185"/>
      <c r="B206" s="25"/>
      <c r="C206" s="21" t="str">
        <f ca="1">+CONCATENATE(I206," ",G206)</f>
        <v>c) 0</v>
      </c>
      <c r="D206" s="22"/>
      <c r="G206" s="34">
        <f ca="1">IF(J204="FIN","",LOOKUP(I203,DATOS!A:A,DATOS!L:L))</f>
        <v>0</v>
      </c>
      <c r="I206" s="31" t="s">
        <v>51</v>
      </c>
      <c r="K206" s="16"/>
      <c r="L206" s="16"/>
      <c r="M206" s="16"/>
      <c r="N206" s="16"/>
      <c r="O206" s="16"/>
      <c r="P206" s="16"/>
      <c r="Q206" s="17" t="s">
        <v>2</v>
      </c>
      <c r="R206" s="16" t="str">
        <f>CONCATENATE(B206,Q206)</f>
        <v>C</v>
      </c>
      <c r="S206" s="16"/>
    </row>
    <row r="207" spans="1:19" ht="15.6" x14ac:dyDescent="0.25">
      <c r="A207" s="185"/>
      <c r="B207" s="25"/>
      <c r="C207" s="21" t="str">
        <f ca="1">+CONCATENATE(I207," ",G207)</f>
        <v>d) 0</v>
      </c>
      <c r="D207" s="22"/>
      <c r="G207" s="34">
        <f ca="1">IF(J204="FIN","",LOOKUP(I203,DATOS!A:A,DATOS!M:M))</f>
        <v>0</v>
      </c>
      <c r="I207" s="31" t="s">
        <v>43</v>
      </c>
      <c r="K207" s="16"/>
      <c r="L207" s="16"/>
      <c r="M207" s="16"/>
      <c r="N207" s="16"/>
      <c r="O207" s="16"/>
      <c r="P207" s="16"/>
      <c r="Q207" s="17" t="s">
        <v>3</v>
      </c>
      <c r="R207" s="16" t="str">
        <f>CONCATENATE(B207,Q207)</f>
        <v>D</v>
      </c>
      <c r="S207" s="16"/>
    </row>
    <row r="208" spans="1:19" ht="15.6" x14ac:dyDescent="0.25">
      <c r="A208" s="9"/>
      <c r="B208" s="26"/>
      <c r="C208" s="23"/>
      <c r="D208" s="24"/>
      <c r="J208" s="15"/>
    </row>
    <row r="209" spans="1:19" ht="15.6" x14ac:dyDescent="0.25">
      <c r="A209" s="9"/>
      <c r="B209" s="27"/>
      <c r="C209" s="19" t="str">
        <f ca="1">+CONCATENATE(K209,".- ",G209)</f>
        <v>35.- 0</v>
      </c>
      <c r="D209" s="20"/>
      <c r="E209" s="9"/>
      <c r="F209" s="9"/>
      <c r="G209" s="36">
        <f ca="1">IF(J210="FIN","",LOOKUP(I209,DATOS!A:A,DATOS!G:G))</f>
        <v>0</v>
      </c>
      <c r="H209" s="36">
        <f ca="1">IF(J210="FIN",0,LOOKUP(I209,DATOS!A:A,DATOS!N:N))</f>
        <v>0</v>
      </c>
      <c r="I209" s="31">
        <f>+I203+1</f>
        <v>420</v>
      </c>
      <c r="J209" s="56">
        <f>IF(LOOKUP(I209,DATOS!A:A,DATOS!C:C)=0,J203,(LOOKUP(I209,DATOS!A:A,DATOS!C:C)))</f>
        <v>7</v>
      </c>
      <c r="K209" s="18">
        <f>+K203+1</f>
        <v>35</v>
      </c>
      <c r="L209" s="16" t="s">
        <v>31</v>
      </c>
      <c r="M209" s="16" t="s">
        <v>32</v>
      </c>
      <c r="N209" s="16" t="s">
        <v>37</v>
      </c>
      <c r="O209" s="16" t="s">
        <v>33</v>
      </c>
      <c r="P209" s="16" t="s">
        <v>34</v>
      </c>
      <c r="Q209" s="16" t="s">
        <v>35</v>
      </c>
      <c r="R209" s="16" t="str">
        <f ca="1">CONCATENATE("X",H209)</f>
        <v>X0</v>
      </c>
      <c r="S209" s="16" t="s">
        <v>36</v>
      </c>
    </row>
    <row r="210" spans="1:19" ht="15.6" x14ac:dyDescent="0.25">
      <c r="A210" s="185">
        <f ca="1">IF($E$2="X",0,IF(K211&gt;2,H209,K211))</f>
        <v>0</v>
      </c>
      <c r="B210" s="25"/>
      <c r="C210" s="21" t="str">
        <f ca="1">+CONCATENATE(I210," ",G210)</f>
        <v>a) 0</v>
      </c>
      <c r="D210" s="22"/>
      <c r="G210" s="34">
        <f ca="1">IF(J210="FIN","",LOOKUP(I209,DATOS!A:A,DATOS!J:J))</f>
        <v>0</v>
      </c>
      <c r="I210" s="31" t="s">
        <v>53</v>
      </c>
      <c r="J210" s="37" t="str">
        <f>IF(J204="FIN","FIN",IF(J209=J203,"","FIN"))</f>
        <v/>
      </c>
      <c r="K210" s="16" t="s">
        <v>5</v>
      </c>
      <c r="L210" s="16">
        <f ca="1">IF(M210&gt;0,0,P210)</f>
        <v>0</v>
      </c>
      <c r="M210" s="16">
        <f ca="1">IF(P211&gt;0,1,0)</f>
        <v>0</v>
      </c>
      <c r="N210" s="16">
        <f ca="1">IF(M210=1,-1/COUNTA(Q210:Q213),0)</f>
        <v>0</v>
      </c>
      <c r="O210" s="16">
        <f>COUNTA(B210:B213)</f>
        <v>0</v>
      </c>
      <c r="P210" s="16">
        <f ca="1">COUNTIF(R210:R213,R209)</f>
        <v>0</v>
      </c>
      <c r="Q210" s="17" t="s">
        <v>0</v>
      </c>
      <c r="R210" s="16" t="str">
        <f>CONCATENATE(B210,Q210)</f>
        <v>A</v>
      </c>
      <c r="S210" s="16">
        <f ca="1">IF(P210&gt;0,P210+O210,O210*3)</f>
        <v>0</v>
      </c>
    </row>
    <row r="211" spans="1:19" ht="15.6" x14ac:dyDescent="0.25">
      <c r="A211" s="185"/>
      <c r="B211" s="25"/>
      <c r="C211" s="21" t="str">
        <f ca="1">+CONCATENATE(I211," ",G211)</f>
        <v>b) 0</v>
      </c>
      <c r="D211" s="22"/>
      <c r="G211" s="34">
        <f ca="1">IF(J210="FIN","",LOOKUP(I209,DATOS!A:A,DATOS!K:K))</f>
        <v>0</v>
      </c>
      <c r="I211" s="31" t="s">
        <v>52</v>
      </c>
      <c r="K211" s="16">
        <f ca="1">S210</f>
        <v>0</v>
      </c>
      <c r="L211" s="16"/>
      <c r="M211" s="16"/>
      <c r="N211" s="16"/>
      <c r="O211" s="16"/>
      <c r="P211" s="16">
        <f ca="1">O210-P210</f>
        <v>0</v>
      </c>
      <c r="Q211" s="17" t="s">
        <v>1</v>
      </c>
      <c r="R211" s="16" t="str">
        <f>CONCATENATE(B211,Q211)</f>
        <v>B</v>
      </c>
      <c r="S211" s="16"/>
    </row>
    <row r="212" spans="1:19" ht="15.6" x14ac:dyDescent="0.25">
      <c r="A212" s="185"/>
      <c r="B212" s="25"/>
      <c r="C212" s="21" t="str">
        <f ca="1">+CONCATENATE(I212," ",G212)</f>
        <v>c) 0</v>
      </c>
      <c r="D212" s="22"/>
      <c r="G212" s="34">
        <f ca="1">IF(J210="FIN","",LOOKUP(I209,DATOS!A:A,DATOS!L:L))</f>
        <v>0</v>
      </c>
      <c r="I212" s="31" t="s">
        <v>51</v>
      </c>
      <c r="K212" s="16"/>
      <c r="L212" s="16"/>
      <c r="M212" s="16"/>
      <c r="N212" s="16"/>
      <c r="O212" s="16"/>
      <c r="P212" s="16"/>
      <c r="Q212" s="17" t="s">
        <v>2</v>
      </c>
      <c r="R212" s="16" t="str">
        <f>CONCATENATE(B212,Q212)</f>
        <v>C</v>
      </c>
      <c r="S212" s="16"/>
    </row>
    <row r="213" spans="1:19" ht="15.6" x14ac:dyDescent="0.25">
      <c r="A213" s="185"/>
      <c r="B213" s="25"/>
      <c r="C213" s="21" t="str">
        <f ca="1">+CONCATENATE(I213," ",G213)</f>
        <v>d) 0</v>
      </c>
      <c r="D213" s="22"/>
      <c r="G213" s="34">
        <f ca="1">IF(J210="FIN","",LOOKUP(I209,DATOS!A:A,DATOS!M:M))</f>
        <v>0</v>
      </c>
      <c r="I213" s="31" t="s">
        <v>43</v>
      </c>
      <c r="K213" s="16"/>
      <c r="L213" s="16"/>
      <c r="M213" s="16"/>
      <c r="N213" s="16"/>
      <c r="O213" s="16"/>
      <c r="P213" s="16"/>
      <c r="Q213" s="17" t="s">
        <v>3</v>
      </c>
      <c r="R213" s="16" t="str">
        <f>CONCATENATE(B213,Q213)</f>
        <v>D</v>
      </c>
      <c r="S213" s="16"/>
    </row>
    <row r="214" spans="1:19" ht="15.6" x14ac:dyDescent="0.25">
      <c r="A214" s="9"/>
      <c r="B214" s="26"/>
      <c r="C214" s="23"/>
      <c r="D214" s="24"/>
      <c r="J214" s="15"/>
    </row>
    <row r="215" spans="1:19" ht="15.6" x14ac:dyDescent="0.25">
      <c r="A215" s="9"/>
      <c r="B215" s="27"/>
      <c r="C215" s="19" t="str">
        <f ca="1">+CONCATENATE(K215,".- ",G215)</f>
        <v>36.- 0</v>
      </c>
      <c r="D215" s="20"/>
      <c r="E215" s="9"/>
      <c r="F215" s="9"/>
      <c r="G215" s="36">
        <f ca="1">IF(J216="FIN","",LOOKUP(I215,DATOS!A:A,DATOS!G:G))</f>
        <v>0</v>
      </c>
      <c r="H215" s="36">
        <f ca="1">IF(J216="FIN",0,LOOKUP(I215,DATOS!A:A,DATOS!N:N))</f>
        <v>0</v>
      </c>
      <c r="I215" s="31">
        <f>+I209+1</f>
        <v>421</v>
      </c>
      <c r="J215" s="56">
        <f>IF(LOOKUP(I215,DATOS!A:A,DATOS!C:C)=0,J209,(LOOKUP(I215,DATOS!A:A,DATOS!C:C)))</f>
        <v>7</v>
      </c>
      <c r="K215" s="18">
        <f>+K209+1</f>
        <v>36</v>
      </c>
      <c r="L215" s="16" t="s">
        <v>31</v>
      </c>
      <c r="M215" s="16" t="s">
        <v>32</v>
      </c>
      <c r="N215" s="16" t="s">
        <v>37</v>
      </c>
      <c r="O215" s="16" t="s">
        <v>33</v>
      </c>
      <c r="P215" s="16" t="s">
        <v>34</v>
      </c>
      <c r="Q215" s="16" t="s">
        <v>35</v>
      </c>
      <c r="R215" s="16" t="str">
        <f ca="1">CONCATENATE("X",H215)</f>
        <v>X0</v>
      </c>
      <c r="S215" s="16" t="s">
        <v>36</v>
      </c>
    </row>
    <row r="216" spans="1:19" ht="15.6" x14ac:dyDescent="0.25">
      <c r="A216" s="185">
        <f ca="1">IF($E$2="X",0,IF(K217&gt;2,H215,K217))</f>
        <v>0</v>
      </c>
      <c r="B216" s="25"/>
      <c r="C216" s="21" t="str">
        <f ca="1">+CONCATENATE(I216," ",G216)</f>
        <v>a) 0</v>
      </c>
      <c r="D216" s="22"/>
      <c r="G216" s="34">
        <f ca="1">IF(J216="FIN","",LOOKUP(I215,DATOS!A:A,DATOS!J:J))</f>
        <v>0</v>
      </c>
      <c r="I216" s="31" t="s">
        <v>53</v>
      </c>
      <c r="J216" s="37" t="str">
        <f>IF(J210="FIN","FIN",IF(J215=J209,"","FIN"))</f>
        <v/>
      </c>
      <c r="K216" s="16" t="s">
        <v>5</v>
      </c>
      <c r="L216" s="16">
        <f ca="1">IF(M216&gt;0,0,P216)</f>
        <v>0</v>
      </c>
      <c r="M216" s="16">
        <f ca="1">IF(P217&gt;0,1,0)</f>
        <v>0</v>
      </c>
      <c r="N216" s="16">
        <f ca="1">IF(M216=1,-1/COUNTA(Q216:Q219),0)</f>
        <v>0</v>
      </c>
      <c r="O216" s="16">
        <f>COUNTA(B216:B219)</f>
        <v>0</v>
      </c>
      <c r="P216" s="16">
        <f ca="1">COUNTIF(R216:R219,R215)</f>
        <v>0</v>
      </c>
      <c r="Q216" s="17" t="s">
        <v>0</v>
      </c>
      <c r="R216" s="16" t="str">
        <f>CONCATENATE(B216,Q216)</f>
        <v>A</v>
      </c>
      <c r="S216" s="16">
        <f ca="1">IF(P216&gt;0,P216+O216,O216*3)</f>
        <v>0</v>
      </c>
    </row>
    <row r="217" spans="1:19" ht="15.6" x14ac:dyDescent="0.25">
      <c r="A217" s="185"/>
      <c r="B217" s="25"/>
      <c r="C217" s="21" t="str">
        <f ca="1">+CONCATENATE(I217," ",G217)</f>
        <v>b) 0</v>
      </c>
      <c r="D217" s="22"/>
      <c r="G217" s="34">
        <f ca="1">IF(J216="FIN","",LOOKUP(I215,DATOS!A:A,DATOS!K:K))</f>
        <v>0</v>
      </c>
      <c r="I217" s="31" t="s">
        <v>52</v>
      </c>
      <c r="K217" s="16">
        <f ca="1">S216</f>
        <v>0</v>
      </c>
      <c r="L217" s="16"/>
      <c r="M217" s="16"/>
      <c r="N217" s="16"/>
      <c r="O217" s="16"/>
      <c r="P217" s="16">
        <f ca="1">O216-P216</f>
        <v>0</v>
      </c>
      <c r="Q217" s="17" t="s">
        <v>1</v>
      </c>
      <c r="R217" s="16" t="str">
        <f>CONCATENATE(B217,Q217)</f>
        <v>B</v>
      </c>
      <c r="S217" s="16"/>
    </row>
    <row r="218" spans="1:19" ht="15.6" x14ac:dyDescent="0.25">
      <c r="A218" s="185"/>
      <c r="B218" s="25"/>
      <c r="C218" s="21" t="str">
        <f ca="1">+CONCATENATE(I218," ",G218)</f>
        <v>c) 0</v>
      </c>
      <c r="D218" s="22"/>
      <c r="G218" s="34">
        <f ca="1">IF(J216="FIN","",LOOKUP(I215,DATOS!A:A,DATOS!L:L))</f>
        <v>0</v>
      </c>
      <c r="I218" s="31" t="s">
        <v>51</v>
      </c>
      <c r="K218" s="16"/>
      <c r="L218" s="16"/>
      <c r="M218" s="16"/>
      <c r="N218" s="16"/>
      <c r="O218" s="16"/>
      <c r="P218" s="16"/>
      <c r="Q218" s="17" t="s">
        <v>2</v>
      </c>
      <c r="R218" s="16" t="str">
        <f>CONCATENATE(B218,Q218)</f>
        <v>C</v>
      </c>
      <c r="S218" s="16"/>
    </row>
    <row r="219" spans="1:19" ht="15.6" x14ac:dyDescent="0.25">
      <c r="A219" s="185"/>
      <c r="B219" s="25"/>
      <c r="C219" s="21" t="str">
        <f ca="1">+CONCATENATE(I219," ",G219)</f>
        <v>d) 0</v>
      </c>
      <c r="D219" s="22"/>
      <c r="G219" s="34">
        <f ca="1">IF(J216="FIN","",LOOKUP(I215,DATOS!A:A,DATOS!M:M))</f>
        <v>0</v>
      </c>
      <c r="I219" s="31" t="s">
        <v>43</v>
      </c>
      <c r="K219" s="16"/>
      <c r="L219" s="16"/>
      <c r="M219" s="16"/>
      <c r="N219" s="16"/>
      <c r="O219" s="16"/>
      <c r="P219" s="16"/>
      <c r="Q219" s="17" t="s">
        <v>3</v>
      </c>
      <c r="R219" s="16" t="str">
        <f>CONCATENATE(B219,Q219)</f>
        <v>D</v>
      </c>
      <c r="S219" s="16"/>
    </row>
    <row r="220" spans="1:19" ht="15.6" x14ac:dyDescent="0.25">
      <c r="A220" s="9"/>
      <c r="B220" s="26"/>
      <c r="C220" s="23"/>
      <c r="D220" s="24"/>
      <c r="J220" s="15"/>
    </row>
    <row r="221" spans="1:19" ht="15.6" x14ac:dyDescent="0.25">
      <c r="A221" s="9"/>
      <c r="B221" s="27"/>
      <c r="C221" s="19" t="str">
        <f ca="1">+CONCATENATE(K221,".- ",G221)</f>
        <v>37.- 0</v>
      </c>
      <c r="D221" s="20"/>
      <c r="E221" s="9"/>
      <c r="F221" s="9"/>
      <c r="G221" s="36">
        <f ca="1">IF(J222="FIN","",LOOKUP(I221,DATOS!A:A,DATOS!G:G))</f>
        <v>0</v>
      </c>
      <c r="H221" s="36">
        <f ca="1">IF(J222="FIN",0,LOOKUP(I221,DATOS!A:A,DATOS!N:N))</f>
        <v>0</v>
      </c>
      <c r="I221" s="31">
        <f>+I215+1</f>
        <v>422</v>
      </c>
      <c r="J221" s="56">
        <f>IF(LOOKUP(I221,DATOS!A:A,DATOS!C:C)=0,J215,(LOOKUP(I221,DATOS!A:A,DATOS!C:C)))</f>
        <v>7</v>
      </c>
      <c r="K221" s="18">
        <f>+K215+1</f>
        <v>37</v>
      </c>
      <c r="L221" s="16" t="s">
        <v>31</v>
      </c>
      <c r="M221" s="16" t="s">
        <v>32</v>
      </c>
      <c r="N221" s="16" t="s">
        <v>37</v>
      </c>
      <c r="O221" s="16" t="s">
        <v>33</v>
      </c>
      <c r="P221" s="16" t="s">
        <v>34</v>
      </c>
      <c r="Q221" s="16" t="s">
        <v>35</v>
      </c>
      <c r="R221" s="16" t="str">
        <f ca="1">CONCATENATE("X",H221)</f>
        <v>X0</v>
      </c>
      <c r="S221" s="16" t="s">
        <v>36</v>
      </c>
    </row>
    <row r="222" spans="1:19" ht="15.6" x14ac:dyDescent="0.25">
      <c r="A222" s="185">
        <f ca="1">IF($E$2="X",0,IF(K223&gt;2,H221,K223))</f>
        <v>0</v>
      </c>
      <c r="B222" s="25"/>
      <c r="C222" s="21" t="str">
        <f ca="1">+CONCATENATE(I222," ",G222)</f>
        <v>a) 0</v>
      </c>
      <c r="D222" s="22"/>
      <c r="G222" s="34">
        <f ca="1">IF(J222="FIN","",LOOKUP(I221,DATOS!A:A,DATOS!J:J))</f>
        <v>0</v>
      </c>
      <c r="I222" s="31" t="s">
        <v>53</v>
      </c>
      <c r="J222" s="37" t="str">
        <f>IF(J216="FIN","FIN",IF(J221=J215,"","FIN"))</f>
        <v/>
      </c>
      <c r="K222" s="16" t="s">
        <v>5</v>
      </c>
      <c r="L222" s="16">
        <f ca="1">IF(M222&gt;0,0,P222)</f>
        <v>0</v>
      </c>
      <c r="M222" s="16">
        <f ca="1">IF(P223&gt;0,1,0)</f>
        <v>0</v>
      </c>
      <c r="N222" s="16">
        <f ca="1">IF(M222=1,-1/COUNTA(Q222:Q225),0)</f>
        <v>0</v>
      </c>
      <c r="O222" s="16">
        <f>COUNTA(B222:B225)</f>
        <v>0</v>
      </c>
      <c r="P222" s="16">
        <f ca="1">COUNTIF(R222:R225,R221)</f>
        <v>0</v>
      </c>
      <c r="Q222" s="17" t="s">
        <v>0</v>
      </c>
      <c r="R222" s="16" t="str">
        <f>CONCATENATE(B222,Q222)</f>
        <v>A</v>
      </c>
      <c r="S222" s="16">
        <f ca="1">IF(P222&gt;0,P222+O222,O222*3)</f>
        <v>0</v>
      </c>
    </row>
    <row r="223" spans="1:19" ht="15.6" x14ac:dyDescent="0.25">
      <c r="A223" s="185"/>
      <c r="B223" s="25"/>
      <c r="C223" s="21" t="str">
        <f ca="1">+CONCATENATE(I223," ",G223)</f>
        <v>b) 0</v>
      </c>
      <c r="D223" s="22"/>
      <c r="G223" s="34">
        <f ca="1">IF(J222="FIN","",LOOKUP(I221,DATOS!A:A,DATOS!K:K))</f>
        <v>0</v>
      </c>
      <c r="I223" s="31" t="s">
        <v>52</v>
      </c>
      <c r="K223" s="16">
        <f ca="1">S222</f>
        <v>0</v>
      </c>
      <c r="L223" s="16"/>
      <c r="M223" s="16"/>
      <c r="N223" s="16"/>
      <c r="O223" s="16"/>
      <c r="P223" s="16">
        <f ca="1">O222-P222</f>
        <v>0</v>
      </c>
      <c r="Q223" s="17" t="s">
        <v>1</v>
      </c>
      <c r="R223" s="16" t="str">
        <f>CONCATENATE(B223,Q223)</f>
        <v>B</v>
      </c>
      <c r="S223" s="16"/>
    </row>
    <row r="224" spans="1:19" ht="15.6" x14ac:dyDescent="0.25">
      <c r="A224" s="185"/>
      <c r="B224" s="25"/>
      <c r="C224" s="21" t="str">
        <f ca="1">+CONCATENATE(I224," ",G224)</f>
        <v>c) 0</v>
      </c>
      <c r="D224" s="22"/>
      <c r="G224" s="34">
        <f ca="1">IF(J222="FIN","",LOOKUP(I221,DATOS!A:A,DATOS!L:L))</f>
        <v>0</v>
      </c>
      <c r="I224" s="31" t="s">
        <v>51</v>
      </c>
      <c r="K224" s="16"/>
      <c r="L224" s="16"/>
      <c r="M224" s="16"/>
      <c r="N224" s="16"/>
      <c r="O224" s="16"/>
      <c r="P224" s="16"/>
      <c r="Q224" s="17" t="s">
        <v>2</v>
      </c>
      <c r="R224" s="16" t="str">
        <f>CONCATENATE(B224,Q224)</f>
        <v>C</v>
      </c>
      <c r="S224" s="16"/>
    </row>
    <row r="225" spans="1:19" ht="15.6" x14ac:dyDescent="0.25">
      <c r="A225" s="185"/>
      <c r="B225" s="25"/>
      <c r="C225" s="21" t="str">
        <f ca="1">+CONCATENATE(I225," ",G225)</f>
        <v>d) 0</v>
      </c>
      <c r="D225" s="22"/>
      <c r="G225" s="34">
        <f ca="1">IF(J222="FIN","",LOOKUP(I221,DATOS!A:A,DATOS!M:M))</f>
        <v>0</v>
      </c>
      <c r="I225" s="31" t="s">
        <v>43</v>
      </c>
      <c r="K225" s="16"/>
      <c r="L225" s="16"/>
      <c r="M225" s="16"/>
      <c r="N225" s="16"/>
      <c r="O225" s="16"/>
      <c r="P225" s="16"/>
      <c r="Q225" s="17" t="s">
        <v>3</v>
      </c>
      <c r="R225" s="16" t="str">
        <f>CONCATENATE(B225,Q225)</f>
        <v>D</v>
      </c>
      <c r="S225" s="16"/>
    </row>
    <row r="226" spans="1:19" ht="15.6" x14ac:dyDescent="0.25">
      <c r="A226" s="9"/>
      <c r="B226" s="26"/>
      <c r="C226" s="23"/>
      <c r="D226" s="24"/>
      <c r="J226" s="15"/>
    </row>
    <row r="227" spans="1:19" ht="15.6" x14ac:dyDescent="0.25">
      <c r="A227" s="9"/>
      <c r="B227" s="27"/>
      <c r="C227" s="19" t="str">
        <f ca="1">+CONCATENATE(K227,".- ",G227)</f>
        <v>38.- 0</v>
      </c>
      <c r="D227" s="20"/>
      <c r="E227" s="9"/>
      <c r="F227" s="9"/>
      <c r="G227" s="36">
        <f ca="1">IF(J228="FIN","",LOOKUP(I227,DATOS!A:A,DATOS!G:G))</f>
        <v>0</v>
      </c>
      <c r="H227" s="36">
        <f ca="1">IF(J228="FIN",0,LOOKUP(I227,DATOS!A:A,DATOS!N:N))</f>
        <v>0</v>
      </c>
      <c r="I227" s="31">
        <f>+I221+1</f>
        <v>423</v>
      </c>
      <c r="J227" s="56">
        <f>IF(LOOKUP(I227,DATOS!A:A,DATOS!C:C)=0,J221,(LOOKUP(I227,DATOS!A:A,DATOS!C:C)))</f>
        <v>7</v>
      </c>
      <c r="K227" s="18">
        <f>+K221+1</f>
        <v>38</v>
      </c>
      <c r="L227" s="16" t="s">
        <v>31</v>
      </c>
      <c r="M227" s="16" t="s">
        <v>32</v>
      </c>
      <c r="N227" s="16" t="s">
        <v>37</v>
      </c>
      <c r="O227" s="16" t="s">
        <v>33</v>
      </c>
      <c r="P227" s="16" t="s">
        <v>34</v>
      </c>
      <c r="Q227" s="16" t="s">
        <v>35</v>
      </c>
      <c r="R227" s="16" t="str">
        <f ca="1">CONCATENATE("X",H227)</f>
        <v>X0</v>
      </c>
      <c r="S227" s="16" t="s">
        <v>36</v>
      </c>
    </row>
    <row r="228" spans="1:19" ht="15.6" x14ac:dyDescent="0.25">
      <c r="A228" s="185">
        <f ca="1">IF($E$2="X",0,IF(K229&gt;2,H227,K229))</f>
        <v>0</v>
      </c>
      <c r="B228" s="25"/>
      <c r="C228" s="21" t="str">
        <f ca="1">+CONCATENATE(I228," ",G228)</f>
        <v>a) 0</v>
      </c>
      <c r="D228" s="22"/>
      <c r="G228" s="34">
        <f ca="1">IF(J228="FIN","",LOOKUP(I227,DATOS!A:A,DATOS!J:J))</f>
        <v>0</v>
      </c>
      <c r="I228" s="31" t="s">
        <v>53</v>
      </c>
      <c r="J228" s="37" t="str">
        <f>IF(J222="FIN","FIN",IF(J227=J221,"","FIN"))</f>
        <v/>
      </c>
      <c r="K228" s="16" t="s">
        <v>5</v>
      </c>
      <c r="L228" s="16">
        <f ca="1">IF(M228&gt;0,0,P228)</f>
        <v>0</v>
      </c>
      <c r="M228" s="16">
        <f ca="1">IF(P229&gt;0,1,0)</f>
        <v>0</v>
      </c>
      <c r="N228" s="16">
        <f ca="1">IF(M228=1,-1/COUNTA(Q228:Q231),0)</f>
        <v>0</v>
      </c>
      <c r="O228" s="16">
        <f>COUNTA(B228:B231)</f>
        <v>0</v>
      </c>
      <c r="P228" s="16">
        <f ca="1">COUNTIF(R228:R231,R227)</f>
        <v>0</v>
      </c>
      <c r="Q228" s="17" t="s">
        <v>0</v>
      </c>
      <c r="R228" s="16" t="str">
        <f>CONCATENATE(B228,Q228)</f>
        <v>A</v>
      </c>
      <c r="S228" s="16">
        <f ca="1">IF(P228&gt;0,P228+O228,O228*3)</f>
        <v>0</v>
      </c>
    </row>
    <row r="229" spans="1:19" ht="15.6" x14ac:dyDescent="0.25">
      <c r="A229" s="185"/>
      <c r="B229" s="25"/>
      <c r="C229" s="21" t="str">
        <f ca="1">+CONCATENATE(I229," ",G229)</f>
        <v>b) 0</v>
      </c>
      <c r="D229" s="22"/>
      <c r="G229" s="34">
        <f ca="1">IF(J228="FIN","",LOOKUP(I227,DATOS!A:A,DATOS!K:K))</f>
        <v>0</v>
      </c>
      <c r="I229" s="31" t="s">
        <v>52</v>
      </c>
      <c r="K229" s="16">
        <f ca="1">S228</f>
        <v>0</v>
      </c>
      <c r="L229" s="16"/>
      <c r="M229" s="16"/>
      <c r="N229" s="16"/>
      <c r="O229" s="16"/>
      <c r="P229" s="16">
        <f ca="1">O228-P228</f>
        <v>0</v>
      </c>
      <c r="Q229" s="17" t="s">
        <v>1</v>
      </c>
      <c r="R229" s="16" t="str">
        <f>CONCATENATE(B229,Q229)</f>
        <v>B</v>
      </c>
      <c r="S229" s="16"/>
    </row>
    <row r="230" spans="1:19" ht="15.6" x14ac:dyDescent="0.25">
      <c r="A230" s="185"/>
      <c r="B230" s="25"/>
      <c r="C230" s="21" t="str">
        <f ca="1">+CONCATENATE(I230," ",G230)</f>
        <v>c) 0</v>
      </c>
      <c r="D230" s="22"/>
      <c r="G230" s="34">
        <f ca="1">IF(J228="FIN","",LOOKUP(I227,DATOS!A:A,DATOS!L:L))</f>
        <v>0</v>
      </c>
      <c r="I230" s="31" t="s">
        <v>51</v>
      </c>
      <c r="K230" s="16"/>
      <c r="L230" s="16"/>
      <c r="M230" s="16"/>
      <c r="N230" s="16"/>
      <c r="O230" s="16"/>
      <c r="P230" s="16"/>
      <c r="Q230" s="17" t="s">
        <v>2</v>
      </c>
      <c r="R230" s="16" t="str">
        <f>CONCATENATE(B230,Q230)</f>
        <v>C</v>
      </c>
      <c r="S230" s="16"/>
    </row>
    <row r="231" spans="1:19" ht="15.6" x14ac:dyDescent="0.25">
      <c r="A231" s="185"/>
      <c r="B231" s="25"/>
      <c r="C231" s="21" t="str">
        <f ca="1">+CONCATENATE(I231," ",G231)</f>
        <v>d) 0</v>
      </c>
      <c r="D231" s="22"/>
      <c r="G231" s="34">
        <f ca="1">IF(J228="FIN","",LOOKUP(I227,DATOS!A:A,DATOS!M:M))</f>
        <v>0</v>
      </c>
      <c r="I231" s="31" t="s">
        <v>43</v>
      </c>
      <c r="K231" s="16"/>
      <c r="L231" s="16"/>
      <c r="M231" s="16"/>
      <c r="N231" s="16"/>
      <c r="O231" s="16"/>
      <c r="P231" s="16"/>
      <c r="Q231" s="17" t="s">
        <v>3</v>
      </c>
      <c r="R231" s="16" t="str">
        <f>CONCATENATE(B231,Q231)</f>
        <v>D</v>
      </c>
      <c r="S231" s="16"/>
    </row>
    <row r="232" spans="1:19" ht="15.6" x14ac:dyDescent="0.25">
      <c r="A232" s="9"/>
      <c r="B232" s="26"/>
      <c r="C232" s="23"/>
      <c r="D232" s="24"/>
      <c r="J232" s="15"/>
    </row>
    <row r="233" spans="1:19" ht="15.6" x14ac:dyDescent="0.25">
      <c r="A233" s="9"/>
      <c r="B233" s="27"/>
      <c r="C233" s="19" t="str">
        <f ca="1">+CONCATENATE(K233,".- ",G233)</f>
        <v>39.- 0</v>
      </c>
      <c r="D233" s="20"/>
      <c r="E233" s="9"/>
      <c r="F233" s="9"/>
      <c r="G233" s="36">
        <f ca="1">IF(J234="FIN","",LOOKUP(I233,DATOS!A:A,DATOS!G:G))</f>
        <v>0</v>
      </c>
      <c r="H233" s="36">
        <f ca="1">IF(J234="FIN",0,LOOKUP(I233,DATOS!A:A,DATOS!N:N))</f>
        <v>0</v>
      </c>
      <c r="I233" s="31">
        <f>+I227+1</f>
        <v>424</v>
      </c>
      <c r="J233" s="56">
        <f>IF(LOOKUP(I233,DATOS!A:A,DATOS!C:C)=0,J227,(LOOKUP(I233,DATOS!A:A,DATOS!C:C)))</f>
        <v>7</v>
      </c>
      <c r="K233" s="18">
        <f>+K227+1</f>
        <v>39</v>
      </c>
      <c r="L233" s="16" t="s">
        <v>31</v>
      </c>
      <c r="M233" s="16" t="s">
        <v>32</v>
      </c>
      <c r="N233" s="16" t="s">
        <v>37</v>
      </c>
      <c r="O233" s="16" t="s">
        <v>33</v>
      </c>
      <c r="P233" s="16" t="s">
        <v>34</v>
      </c>
      <c r="Q233" s="16" t="s">
        <v>35</v>
      </c>
      <c r="R233" s="16" t="str">
        <f ca="1">CONCATENATE("X",H233)</f>
        <v>X0</v>
      </c>
      <c r="S233" s="16" t="s">
        <v>36</v>
      </c>
    </row>
    <row r="234" spans="1:19" ht="15.6" x14ac:dyDescent="0.25">
      <c r="A234" s="185">
        <f ca="1">IF($E$2="X",0,IF(K235&gt;2,H233,K235))</f>
        <v>0</v>
      </c>
      <c r="B234" s="25"/>
      <c r="C234" s="21" t="str">
        <f ca="1">+CONCATENATE(I234," ",G234)</f>
        <v>a) 0</v>
      </c>
      <c r="D234" s="22"/>
      <c r="G234" s="34">
        <f ca="1">IF(J234="FIN","",LOOKUP(I233,DATOS!A:A,DATOS!J:J))</f>
        <v>0</v>
      </c>
      <c r="I234" s="31" t="s">
        <v>53</v>
      </c>
      <c r="J234" s="37" t="str">
        <f>IF(J228="FIN","FIN",IF(J233=J227,"","FIN"))</f>
        <v/>
      </c>
      <c r="K234" s="16" t="s">
        <v>5</v>
      </c>
      <c r="L234" s="16">
        <f ca="1">IF(M234&gt;0,0,P234)</f>
        <v>0</v>
      </c>
      <c r="M234" s="16">
        <f ca="1">IF(P235&gt;0,1,0)</f>
        <v>0</v>
      </c>
      <c r="N234" s="16">
        <f ca="1">IF(M234=1,-1/COUNTA(Q234:Q237),0)</f>
        <v>0</v>
      </c>
      <c r="O234" s="16">
        <f>COUNTA(B234:B237)</f>
        <v>0</v>
      </c>
      <c r="P234" s="16">
        <f ca="1">COUNTIF(R234:R237,R233)</f>
        <v>0</v>
      </c>
      <c r="Q234" s="17" t="s">
        <v>0</v>
      </c>
      <c r="R234" s="16" t="str">
        <f>CONCATENATE(B234,Q234)</f>
        <v>A</v>
      </c>
      <c r="S234" s="16">
        <f ca="1">IF(P234&gt;0,P234+O234,O234*3)</f>
        <v>0</v>
      </c>
    </row>
    <row r="235" spans="1:19" ht="15.6" x14ac:dyDescent="0.25">
      <c r="A235" s="185"/>
      <c r="B235" s="25"/>
      <c r="C235" s="21" t="str">
        <f ca="1">+CONCATENATE(I235," ",G235)</f>
        <v>b) 0</v>
      </c>
      <c r="D235" s="22"/>
      <c r="G235" s="34">
        <f ca="1">IF(J234="FIN","",LOOKUP(I233,DATOS!A:A,DATOS!K:K))</f>
        <v>0</v>
      </c>
      <c r="I235" s="31" t="s">
        <v>52</v>
      </c>
      <c r="K235" s="16">
        <f ca="1">S234</f>
        <v>0</v>
      </c>
      <c r="L235" s="16"/>
      <c r="M235" s="16"/>
      <c r="N235" s="16"/>
      <c r="O235" s="16"/>
      <c r="P235" s="16">
        <f ca="1">O234-P234</f>
        <v>0</v>
      </c>
      <c r="Q235" s="17" t="s">
        <v>1</v>
      </c>
      <c r="R235" s="16" t="str">
        <f>CONCATENATE(B235,Q235)</f>
        <v>B</v>
      </c>
      <c r="S235" s="16"/>
    </row>
    <row r="236" spans="1:19" ht="15.6" x14ac:dyDescent="0.25">
      <c r="A236" s="185"/>
      <c r="B236" s="25"/>
      <c r="C236" s="21" t="str">
        <f ca="1">+CONCATENATE(I236," ",G236)</f>
        <v>c) 0</v>
      </c>
      <c r="D236" s="22"/>
      <c r="G236" s="34">
        <f ca="1">IF(J234="FIN","",LOOKUP(I233,DATOS!A:A,DATOS!L:L))</f>
        <v>0</v>
      </c>
      <c r="I236" s="31" t="s">
        <v>51</v>
      </c>
      <c r="K236" s="16"/>
      <c r="L236" s="16"/>
      <c r="M236" s="16"/>
      <c r="N236" s="16"/>
      <c r="O236" s="16"/>
      <c r="P236" s="16"/>
      <c r="Q236" s="17" t="s">
        <v>2</v>
      </c>
      <c r="R236" s="16" t="str">
        <f>CONCATENATE(B236,Q236)</f>
        <v>C</v>
      </c>
      <c r="S236" s="16"/>
    </row>
    <row r="237" spans="1:19" ht="15.6" x14ac:dyDescent="0.25">
      <c r="A237" s="185"/>
      <c r="B237" s="25"/>
      <c r="C237" s="21" t="str">
        <f ca="1">+CONCATENATE(I237," ",G237)</f>
        <v>d) 0</v>
      </c>
      <c r="D237" s="22"/>
      <c r="G237" s="34">
        <f ca="1">IF(J234="FIN","",LOOKUP(I233,DATOS!A:A,DATOS!M:M))</f>
        <v>0</v>
      </c>
      <c r="I237" s="31" t="s">
        <v>43</v>
      </c>
      <c r="K237" s="16"/>
      <c r="L237" s="16"/>
      <c r="M237" s="16"/>
      <c r="N237" s="16"/>
      <c r="O237" s="16"/>
      <c r="P237" s="16"/>
      <c r="Q237" s="17" t="s">
        <v>3</v>
      </c>
      <c r="R237" s="16" t="str">
        <f>CONCATENATE(B237,Q237)</f>
        <v>D</v>
      </c>
      <c r="S237" s="16"/>
    </row>
    <row r="238" spans="1:19" ht="15.6" x14ac:dyDescent="0.25">
      <c r="A238" s="9"/>
      <c r="B238" s="26"/>
      <c r="C238" s="23"/>
      <c r="D238" s="24"/>
      <c r="J238" s="15"/>
    </row>
    <row r="239" spans="1:19" ht="15.6" x14ac:dyDescent="0.25">
      <c r="A239" s="9"/>
      <c r="B239" s="27"/>
      <c r="C239" s="19" t="str">
        <f ca="1">+CONCATENATE(K239,".- ",G239)</f>
        <v>40.- 0</v>
      </c>
      <c r="D239" s="20"/>
      <c r="E239" s="9"/>
      <c r="F239" s="9"/>
      <c r="G239" s="36">
        <f ca="1">IF(J240="FIN","",LOOKUP(I239,DATOS!A:A,DATOS!G:G))</f>
        <v>0</v>
      </c>
      <c r="H239" s="36">
        <f ca="1">IF(J240="FIN",0,LOOKUP(I239,DATOS!A:A,DATOS!N:N))</f>
        <v>0</v>
      </c>
      <c r="I239" s="31">
        <f>+I233+1</f>
        <v>425</v>
      </c>
      <c r="J239" s="56">
        <f>IF(LOOKUP(I239,DATOS!A:A,DATOS!C:C)=0,J233,(LOOKUP(I239,DATOS!A:A,DATOS!C:C)))</f>
        <v>7</v>
      </c>
      <c r="K239" s="18">
        <f>+K233+1</f>
        <v>40</v>
      </c>
      <c r="L239" s="16" t="s">
        <v>31</v>
      </c>
      <c r="M239" s="16" t="s">
        <v>32</v>
      </c>
      <c r="N239" s="16" t="s">
        <v>37</v>
      </c>
      <c r="O239" s="16" t="s">
        <v>33</v>
      </c>
      <c r="P239" s="16" t="s">
        <v>34</v>
      </c>
      <c r="Q239" s="16" t="s">
        <v>35</v>
      </c>
      <c r="R239" s="16" t="str">
        <f ca="1">CONCATENATE("X",H239)</f>
        <v>X0</v>
      </c>
      <c r="S239" s="16" t="s">
        <v>36</v>
      </c>
    </row>
    <row r="240" spans="1:19" ht="15.6" x14ac:dyDescent="0.25">
      <c r="A240" s="185">
        <f ca="1">IF($E$2="X",0,IF(K241&gt;2,H239,K241))</f>
        <v>0</v>
      </c>
      <c r="B240" s="25"/>
      <c r="C240" s="21" t="str">
        <f ca="1">+CONCATENATE(I240," ",G240)</f>
        <v>a) 0</v>
      </c>
      <c r="D240" s="22"/>
      <c r="G240" s="34">
        <f ca="1">IF(J240="FIN","",LOOKUP(I239,DATOS!A:A,DATOS!J:J))</f>
        <v>0</v>
      </c>
      <c r="I240" s="31" t="s">
        <v>53</v>
      </c>
      <c r="J240" s="37" t="str">
        <f>IF(J234="FIN","FIN",IF(J239=J233,"","FIN"))</f>
        <v/>
      </c>
      <c r="K240" s="16" t="s">
        <v>5</v>
      </c>
      <c r="L240" s="16">
        <f ca="1">IF(M240&gt;0,0,P240)</f>
        <v>0</v>
      </c>
      <c r="M240" s="16">
        <f ca="1">IF(P241&gt;0,1,0)</f>
        <v>0</v>
      </c>
      <c r="N240" s="16">
        <f ca="1">IF(M240=1,-1/COUNTA(Q240:Q243),0)</f>
        <v>0</v>
      </c>
      <c r="O240" s="16">
        <f>COUNTA(B240:B243)</f>
        <v>0</v>
      </c>
      <c r="P240" s="16">
        <f ca="1">COUNTIF(R240:R243,R239)</f>
        <v>0</v>
      </c>
      <c r="Q240" s="17" t="s">
        <v>0</v>
      </c>
      <c r="R240" s="16" t="str">
        <f>CONCATENATE(B240,Q240)</f>
        <v>A</v>
      </c>
      <c r="S240" s="16">
        <f ca="1">IF(P240&gt;0,P240+O240,O240*3)</f>
        <v>0</v>
      </c>
    </row>
    <row r="241" spans="1:19" ht="15.6" x14ac:dyDescent="0.25">
      <c r="A241" s="185"/>
      <c r="B241" s="25"/>
      <c r="C241" s="21" t="str">
        <f ca="1">+CONCATENATE(I241," ",G241)</f>
        <v>b) 0</v>
      </c>
      <c r="D241" s="22"/>
      <c r="G241" s="34">
        <f ca="1">IF(J240="FIN","",LOOKUP(I239,DATOS!A:A,DATOS!K:K))</f>
        <v>0</v>
      </c>
      <c r="I241" s="31" t="s">
        <v>52</v>
      </c>
      <c r="K241" s="16">
        <f ca="1">S240</f>
        <v>0</v>
      </c>
      <c r="L241" s="16"/>
      <c r="M241" s="16"/>
      <c r="N241" s="16"/>
      <c r="O241" s="16"/>
      <c r="P241" s="16">
        <f ca="1">O240-P240</f>
        <v>0</v>
      </c>
      <c r="Q241" s="17" t="s">
        <v>1</v>
      </c>
      <c r="R241" s="16" t="str">
        <f>CONCATENATE(B241,Q241)</f>
        <v>B</v>
      </c>
      <c r="S241" s="16"/>
    </row>
    <row r="242" spans="1:19" ht="15.6" x14ac:dyDescent="0.25">
      <c r="A242" s="185"/>
      <c r="B242" s="25"/>
      <c r="C242" s="21" t="str">
        <f ca="1">+CONCATENATE(I242," ",G242)</f>
        <v>c) 0</v>
      </c>
      <c r="D242" s="22"/>
      <c r="G242" s="34">
        <f ca="1">IF(J240="FIN","",LOOKUP(I239,DATOS!A:A,DATOS!L:L))</f>
        <v>0</v>
      </c>
      <c r="I242" s="31" t="s">
        <v>51</v>
      </c>
      <c r="K242" s="16"/>
      <c r="L242" s="16"/>
      <c r="M242" s="16"/>
      <c r="N242" s="16"/>
      <c r="O242" s="16"/>
      <c r="P242" s="16"/>
      <c r="Q242" s="17" t="s">
        <v>2</v>
      </c>
      <c r="R242" s="16" t="str">
        <f>CONCATENATE(B242,Q242)</f>
        <v>C</v>
      </c>
      <c r="S242" s="16"/>
    </row>
    <row r="243" spans="1:19" ht="15.6" x14ac:dyDescent="0.25">
      <c r="A243" s="185"/>
      <c r="B243" s="25"/>
      <c r="C243" s="21" t="str">
        <f ca="1">+CONCATENATE(I243," ",G243)</f>
        <v>d) 0</v>
      </c>
      <c r="D243" s="22"/>
      <c r="G243" s="34">
        <f ca="1">IF(J240="FIN","",LOOKUP(I239,DATOS!A:A,DATOS!M:M))</f>
        <v>0</v>
      </c>
      <c r="I243" s="31" t="s">
        <v>43</v>
      </c>
      <c r="K243" s="16"/>
      <c r="L243" s="16"/>
      <c r="M243" s="16"/>
      <c r="N243" s="16"/>
      <c r="O243" s="16"/>
      <c r="P243" s="16"/>
      <c r="Q243" s="17" t="s">
        <v>3</v>
      </c>
      <c r="R243" s="16" t="str">
        <f>CONCATENATE(B243,Q243)</f>
        <v>D</v>
      </c>
      <c r="S243" s="16"/>
    </row>
    <row r="244" spans="1:19" ht="15.6" x14ac:dyDescent="0.25">
      <c r="A244" s="9"/>
      <c r="B244" s="26"/>
      <c r="C244" s="23"/>
      <c r="D244" s="24"/>
      <c r="J244" s="15"/>
    </row>
    <row r="245" spans="1:19" ht="15.6" x14ac:dyDescent="0.25">
      <c r="A245" s="9"/>
      <c r="B245" s="27"/>
      <c r="C245" s="19" t="str">
        <f ca="1">+CONCATENATE(K245,".- ",G245)</f>
        <v>41.- 0</v>
      </c>
      <c r="D245" s="20"/>
      <c r="E245" s="9"/>
      <c r="F245" s="9"/>
      <c r="G245" s="36">
        <f ca="1">IF(J246="FIN","",LOOKUP(I245,DATOS!A:A,DATOS!G:G))</f>
        <v>0</v>
      </c>
      <c r="H245" s="36">
        <f ca="1">IF(J246="FIN",0,LOOKUP(I245,DATOS!A:A,DATOS!N:N))</f>
        <v>0</v>
      </c>
      <c r="I245" s="31">
        <f>+I239+1</f>
        <v>426</v>
      </c>
      <c r="J245" s="56">
        <f>IF(LOOKUP(I245,DATOS!A:A,DATOS!C:C)=0,J239,(LOOKUP(I245,DATOS!A:A,DATOS!C:C)))</f>
        <v>7</v>
      </c>
      <c r="K245" s="18">
        <f>+K239+1</f>
        <v>41</v>
      </c>
      <c r="L245" s="16" t="s">
        <v>31</v>
      </c>
      <c r="M245" s="16" t="s">
        <v>32</v>
      </c>
      <c r="N245" s="16" t="s">
        <v>37</v>
      </c>
      <c r="O245" s="16" t="s">
        <v>33</v>
      </c>
      <c r="P245" s="16" t="s">
        <v>34</v>
      </c>
      <c r="Q245" s="16" t="s">
        <v>35</v>
      </c>
      <c r="R245" s="16" t="str">
        <f ca="1">CONCATENATE("X",H245)</f>
        <v>X0</v>
      </c>
      <c r="S245" s="16" t="s">
        <v>36</v>
      </c>
    </row>
    <row r="246" spans="1:19" ht="15.6" x14ac:dyDescent="0.25">
      <c r="A246" s="185">
        <f ca="1">IF($E$2="X",0,IF(K247&gt;2,H245,K247))</f>
        <v>0</v>
      </c>
      <c r="B246" s="25"/>
      <c r="C246" s="21" t="str">
        <f ca="1">+CONCATENATE(I246," ",G246)</f>
        <v>a) 0</v>
      </c>
      <c r="D246" s="22"/>
      <c r="G246" s="34">
        <f ca="1">IF(J246="FIN","",LOOKUP(I245,DATOS!A:A,DATOS!J:J))</f>
        <v>0</v>
      </c>
      <c r="I246" s="31" t="s">
        <v>53</v>
      </c>
      <c r="J246" s="37" t="str">
        <f>IF(J240="FIN","FIN",IF(J245=J239,"","FIN"))</f>
        <v/>
      </c>
      <c r="K246" s="16" t="s">
        <v>5</v>
      </c>
      <c r="L246" s="16">
        <f ca="1">IF(M246&gt;0,0,P246)</f>
        <v>0</v>
      </c>
      <c r="M246" s="16">
        <f ca="1">IF(P247&gt;0,1,0)</f>
        <v>0</v>
      </c>
      <c r="N246" s="16">
        <f ca="1">IF(M246=1,-1/COUNTA(Q246:Q249),0)</f>
        <v>0</v>
      </c>
      <c r="O246" s="16">
        <f>COUNTA(B246:B249)</f>
        <v>0</v>
      </c>
      <c r="P246" s="16">
        <f ca="1">COUNTIF(R246:R249,R245)</f>
        <v>0</v>
      </c>
      <c r="Q246" s="17" t="s">
        <v>0</v>
      </c>
      <c r="R246" s="16" t="str">
        <f>CONCATENATE(B246,Q246)</f>
        <v>A</v>
      </c>
      <c r="S246" s="16">
        <f ca="1">IF(P246&gt;0,P246+O246,O246*3)</f>
        <v>0</v>
      </c>
    </row>
    <row r="247" spans="1:19" ht="15.6" x14ac:dyDescent="0.25">
      <c r="A247" s="185"/>
      <c r="B247" s="25"/>
      <c r="C247" s="21" t="str">
        <f ca="1">+CONCATENATE(I247," ",G247)</f>
        <v>b) 0</v>
      </c>
      <c r="D247" s="22"/>
      <c r="G247" s="34">
        <f ca="1">IF(J246="FIN","",LOOKUP(I245,DATOS!A:A,DATOS!K:K))</f>
        <v>0</v>
      </c>
      <c r="I247" s="31" t="s">
        <v>52</v>
      </c>
      <c r="K247" s="16">
        <f ca="1">S246</f>
        <v>0</v>
      </c>
      <c r="L247" s="16"/>
      <c r="M247" s="16"/>
      <c r="N247" s="16"/>
      <c r="O247" s="16"/>
      <c r="P247" s="16">
        <f ca="1">O246-P246</f>
        <v>0</v>
      </c>
      <c r="Q247" s="17" t="s">
        <v>1</v>
      </c>
      <c r="R247" s="16" t="str">
        <f>CONCATENATE(B247,Q247)</f>
        <v>B</v>
      </c>
      <c r="S247" s="16"/>
    </row>
    <row r="248" spans="1:19" ht="15.6" x14ac:dyDescent="0.25">
      <c r="A248" s="185"/>
      <c r="B248" s="25"/>
      <c r="C248" s="21" t="str">
        <f ca="1">+CONCATENATE(I248," ",G248)</f>
        <v>c) 0</v>
      </c>
      <c r="D248" s="22"/>
      <c r="G248" s="34">
        <f ca="1">IF(J246="FIN","",LOOKUP(I245,DATOS!A:A,DATOS!L:L))</f>
        <v>0</v>
      </c>
      <c r="I248" s="31" t="s">
        <v>51</v>
      </c>
      <c r="K248" s="16"/>
      <c r="L248" s="16"/>
      <c r="M248" s="16"/>
      <c r="N248" s="16"/>
      <c r="O248" s="16"/>
      <c r="P248" s="16"/>
      <c r="Q248" s="17" t="s">
        <v>2</v>
      </c>
      <c r="R248" s="16" t="str">
        <f>CONCATENATE(B248,Q248)</f>
        <v>C</v>
      </c>
      <c r="S248" s="16"/>
    </row>
    <row r="249" spans="1:19" ht="15.6" x14ac:dyDescent="0.25">
      <c r="A249" s="185"/>
      <c r="B249" s="25"/>
      <c r="C249" s="21" t="str">
        <f ca="1">+CONCATENATE(I249," ",G249)</f>
        <v>d) 0</v>
      </c>
      <c r="D249" s="22"/>
      <c r="G249" s="34">
        <f ca="1">IF(J246="FIN","",LOOKUP(I245,DATOS!A:A,DATOS!M:M))</f>
        <v>0</v>
      </c>
      <c r="I249" s="31" t="s">
        <v>43</v>
      </c>
      <c r="K249" s="16"/>
      <c r="L249" s="16"/>
      <c r="M249" s="16"/>
      <c r="N249" s="16"/>
      <c r="O249" s="16"/>
      <c r="P249" s="16"/>
      <c r="Q249" s="17" t="s">
        <v>3</v>
      </c>
      <c r="R249" s="16" t="str">
        <f>CONCATENATE(B249,Q249)</f>
        <v>D</v>
      </c>
      <c r="S249" s="16"/>
    </row>
    <row r="250" spans="1:19" ht="15.6" x14ac:dyDescent="0.25">
      <c r="A250" s="9"/>
      <c r="B250" s="26"/>
      <c r="C250" s="23"/>
      <c r="D250" s="24"/>
      <c r="J250" s="15"/>
    </row>
    <row r="251" spans="1:19" ht="15.6" x14ac:dyDescent="0.25">
      <c r="A251" s="9"/>
      <c r="B251" s="27"/>
      <c r="C251" s="19" t="str">
        <f ca="1">+CONCATENATE(K251,".- ",G251)</f>
        <v>42.- 0</v>
      </c>
      <c r="D251" s="20"/>
      <c r="E251" s="9"/>
      <c r="F251" s="9"/>
      <c r="G251" s="36">
        <f ca="1">IF(J252="FIN","",LOOKUP(I251,DATOS!A:A,DATOS!G:G))</f>
        <v>0</v>
      </c>
      <c r="H251" s="36">
        <f ca="1">IF(J252="FIN",0,LOOKUP(I251,DATOS!A:A,DATOS!N:N))</f>
        <v>0</v>
      </c>
      <c r="I251" s="31">
        <f>+I245+1</f>
        <v>427</v>
      </c>
      <c r="J251" s="56">
        <f>IF(LOOKUP(I251,DATOS!A:A,DATOS!C:C)=0,J245,(LOOKUP(I251,DATOS!A:A,DATOS!C:C)))</f>
        <v>7</v>
      </c>
      <c r="K251" s="18">
        <f>+K245+1</f>
        <v>42</v>
      </c>
      <c r="L251" s="16" t="s">
        <v>31</v>
      </c>
      <c r="M251" s="16" t="s">
        <v>32</v>
      </c>
      <c r="N251" s="16" t="s">
        <v>37</v>
      </c>
      <c r="O251" s="16" t="s">
        <v>33</v>
      </c>
      <c r="P251" s="16" t="s">
        <v>34</v>
      </c>
      <c r="Q251" s="16" t="s">
        <v>35</v>
      </c>
      <c r="R251" s="16" t="str">
        <f ca="1">CONCATENATE("X",H251)</f>
        <v>X0</v>
      </c>
      <c r="S251" s="16" t="s">
        <v>36</v>
      </c>
    </row>
    <row r="252" spans="1:19" ht="15.6" x14ac:dyDescent="0.25">
      <c r="A252" s="185">
        <f ca="1">IF($E$2="X",0,IF(K253&gt;2,H251,K253))</f>
        <v>0</v>
      </c>
      <c r="B252" s="25"/>
      <c r="C252" s="21" t="str">
        <f ca="1">+CONCATENATE(I252," ",G252)</f>
        <v>a) 0</v>
      </c>
      <c r="D252" s="22"/>
      <c r="G252" s="34">
        <f ca="1">IF(J252="FIN","",LOOKUP(I251,DATOS!A:A,DATOS!J:J))</f>
        <v>0</v>
      </c>
      <c r="I252" s="31" t="s">
        <v>53</v>
      </c>
      <c r="J252" s="37" t="str">
        <f>IF(J246="FIN","FIN",IF(J251=J245,"","FIN"))</f>
        <v/>
      </c>
      <c r="K252" s="16" t="s">
        <v>5</v>
      </c>
      <c r="L252" s="16">
        <f ca="1">IF(M252&gt;0,0,P252)</f>
        <v>0</v>
      </c>
      <c r="M252" s="16">
        <f ca="1">IF(P253&gt;0,1,0)</f>
        <v>0</v>
      </c>
      <c r="N252" s="16">
        <f ca="1">IF(M252=1,-1/COUNTA(Q252:Q255),0)</f>
        <v>0</v>
      </c>
      <c r="O252" s="16">
        <f>COUNTA(B252:B255)</f>
        <v>0</v>
      </c>
      <c r="P252" s="16">
        <f ca="1">COUNTIF(R252:R255,R251)</f>
        <v>0</v>
      </c>
      <c r="Q252" s="17" t="s">
        <v>0</v>
      </c>
      <c r="R252" s="16" t="str">
        <f>CONCATENATE(B252,Q252)</f>
        <v>A</v>
      </c>
      <c r="S252" s="16">
        <f ca="1">IF(P252&gt;0,P252+O252,O252*3)</f>
        <v>0</v>
      </c>
    </row>
    <row r="253" spans="1:19" ht="15.6" x14ac:dyDescent="0.25">
      <c r="A253" s="185"/>
      <c r="B253" s="25"/>
      <c r="C253" s="21" t="str">
        <f ca="1">+CONCATENATE(I253," ",G253)</f>
        <v>b) 0</v>
      </c>
      <c r="D253" s="22"/>
      <c r="G253" s="34">
        <f ca="1">IF(J252="FIN","",LOOKUP(I251,DATOS!A:A,DATOS!K:K))</f>
        <v>0</v>
      </c>
      <c r="I253" s="31" t="s">
        <v>52</v>
      </c>
      <c r="K253" s="16">
        <f ca="1">S252</f>
        <v>0</v>
      </c>
      <c r="L253" s="16"/>
      <c r="M253" s="16"/>
      <c r="N253" s="16"/>
      <c r="O253" s="16"/>
      <c r="P253" s="16">
        <f ca="1">O252-P252</f>
        <v>0</v>
      </c>
      <c r="Q253" s="17" t="s">
        <v>1</v>
      </c>
      <c r="R253" s="16" t="str">
        <f>CONCATENATE(B253,Q253)</f>
        <v>B</v>
      </c>
      <c r="S253" s="16"/>
    </row>
    <row r="254" spans="1:19" ht="15.6" x14ac:dyDescent="0.25">
      <c r="A254" s="185"/>
      <c r="B254" s="25"/>
      <c r="C254" s="21" t="str">
        <f ca="1">+CONCATENATE(I254," ",G254)</f>
        <v>c) 0</v>
      </c>
      <c r="D254" s="22"/>
      <c r="G254" s="34">
        <f ca="1">IF(J252="FIN","",LOOKUP(I251,DATOS!A:A,DATOS!L:L))</f>
        <v>0</v>
      </c>
      <c r="I254" s="31" t="s">
        <v>51</v>
      </c>
      <c r="K254" s="16"/>
      <c r="L254" s="16"/>
      <c r="M254" s="16"/>
      <c r="N254" s="16"/>
      <c r="O254" s="16"/>
      <c r="P254" s="16"/>
      <c r="Q254" s="17" t="s">
        <v>2</v>
      </c>
      <c r="R254" s="16" t="str">
        <f>CONCATENATE(B254,Q254)</f>
        <v>C</v>
      </c>
      <c r="S254" s="16"/>
    </row>
    <row r="255" spans="1:19" ht="15.6" x14ac:dyDescent="0.25">
      <c r="A255" s="185"/>
      <c r="B255" s="25"/>
      <c r="C255" s="21" t="str">
        <f ca="1">+CONCATENATE(I255," ",G255)</f>
        <v>d) 0</v>
      </c>
      <c r="D255" s="22"/>
      <c r="G255" s="34">
        <f ca="1">IF(J252="FIN","",LOOKUP(I251,DATOS!A:A,DATOS!M:M))</f>
        <v>0</v>
      </c>
      <c r="I255" s="31" t="s">
        <v>43</v>
      </c>
      <c r="K255" s="16"/>
      <c r="L255" s="16"/>
      <c r="M255" s="16"/>
      <c r="N255" s="16"/>
      <c r="O255" s="16"/>
      <c r="P255" s="16"/>
      <c r="Q255" s="17" t="s">
        <v>3</v>
      </c>
      <c r="R255" s="16" t="str">
        <f>CONCATENATE(B255,Q255)</f>
        <v>D</v>
      </c>
      <c r="S255" s="16"/>
    </row>
    <row r="256" spans="1:19" ht="15.6" x14ac:dyDescent="0.25">
      <c r="A256" s="9"/>
      <c r="B256" s="26"/>
      <c r="C256" s="23"/>
      <c r="D256" s="24"/>
      <c r="J256" s="15"/>
    </row>
    <row r="257" spans="1:19" ht="15.6" x14ac:dyDescent="0.25">
      <c r="A257" s="9"/>
      <c r="B257" s="27"/>
      <c r="C257" s="19" t="str">
        <f ca="1">+CONCATENATE(K257,".- ",G257)</f>
        <v>43.- 0</v>
      </c>
      <c r="D257" s="20"/>
      <c r="E257" s="9"/>
      <c r="F257" s="9"/>
      <c r="G257" s="36">
        <f ca="1">IF(J258="FIN","",LOOKUP(I257,DATOS!A:A,DATOS!G:G))</f>
        <v>0</v>
      </c>
      <c r="H257" s="36">
        <f ca="1">IF(J258="FIN",0,LOOKUP(I257,DATOS!A:A,DATOS!N:N))</f>
        <v>0</v>
      </c>
      <c r="I257" s="31">
        <f>+I251+1</f>
        <v>428</v>
      </c>
      <c r="J257" s="56">
        <f>IF(LOOKUP(I257,DATOS!A:A,DATOS!C:C)=0,J251,(LOOKUP(I257,DATOS!A:A,DATOS!C:C)))</f>
        <v>7</v>
      </c>
      <c r="K257" s="18">
        <f>+K251+1</f>
        <v>43</v>
      </c>
      <c r="L257" s="16" t="s">
        <v>31</v>
      </c>
      <c r="M257" s="16" t="s">
        <v>32</v>
      </c>
      <c r="N257" s="16" t="s">
        <v>37</v>
      </c>
      <c r="O257" s="16" t="s">
        <v>33</v>
      </c>
      <c r="P257" s="16" t="s">
        <v>34</v>
      </c>
      <c r="Q257" s="16" t="s">
        <v>35</v>
      </c>
      <c r="R257" s="16" t="str">
        <f ca="1">CONCATENATE("X",H257)</f>
        <v>X0</v>
      </c>
      <c r="S257" s="16" t="s">
        <v>36</v>
      </c>
    </row>
    <row r="258" spans="1:19" ht="15.6" x14ac:dyDescent="0.25">
      <c r="A258" s="185">
        <f ca="1">IF($E$2="X",0,IF(K259&gt;2,H257,K259))</f>
        <v>0</v>
      </c>
      <c r="B258" s="25"/>
      <c r="C258" s="21" t="str">
        <f ca="1">+CONCATENATE(I258," ",G258)</f>
        <v>a) 0</v>
      </c>
      <c r="D258" s="22"/>
      <c r="G258" s="34">
        <f ca="1">IF(J258="FIN","",LOOKUP(I257,DATOS!A:A,DATOS!J:J))</f>
        <v>0</v>
      </c>
      <c r="I258" s="31" t="s">
        <v>53</v>
      </c>
      <c r="J258" s="37" t="str">
        <f>IF(J252="FIN","FIN",IF(J257=J251,"","FIN"))</f>
        <v/>
      </c>
      <c r="K258" s="16" t="s">
        <v>5</v>
      </c>
      <c r="L258" s="16">
        <f ca="1">IF(M258&gt;0,0,P258)</f>
        <v>0</v>
      </c>
      <c r="M258" s="16">
        <f ca="1">IF(P259&gt;0,1,0)</f>
        <v>0</v>
      </c>
      <c r="N258" s="16">
        <f ca="1">IF(M258=1,-1/COUNTA(Q258:Q261),0)</f>
        <v>0</v>
      </c>
      <c r="O258" s="16">
        <f>COUNTA(B258:B261)</f>
        <v>0</v>
      </c>
      <c r="P258" s="16">
        <f ca="1">COUNTIF(R258:R261,R257)</f>
        <v>0</v>
      </c>
      <c r="Q258" s="17" t="s">
        <v>0</v>
      </c>
      <c r="R258" s="16" t="str">
        <f>CONCATENATE(B258,Q258)</f>
        <v>A</v>
      </c>
      <c r="S258" s="16">
        <f ca="1">IF(P258&gt;0,P258+O258,O258*3)</f>
        <v>0</v>
      </c>
    </row>
    <row r="259" spans="1:19" ht="15.6" x14ac:dyDescent="0.25">
      <c r="A259" s="185"/>
      <c r="B259" s="25"/>
      <c r="C259" s="21" t="str">
        <f ca="1">+CONCATENATE(I259," ",G259)</f>
        <v>b) 0</v>
      </c>
      <c r="D259" s="22"/>
      <c r="G259" s="34">
        <f ca="1">IF(J258="FIN","",LOOKUP(I257,DATOS!A:A,DATOS!K:K))</f>
        <v>0</v>
      </c>
      <c r="I259" s="31" t="s">
        <v>52</v>
      </c>
      <c r="K259" s="16">
        <f ca="1">S258</f>
        <v>0</v>
      </c>
      <c r="L259" s="16"/>
      <c r="M259" s="16"/>
      <c r="N259" s="16"/>
      <c r="O259" s="16"/>
      <c r="P259" s="16">
        <f ca="1">O258-P258</f>
        <v>0</v>
      </c>
      <c r="Q259" s="17" t="s">
        <v>1</v>
      </c>
      <c r="R259" s="16" t="str">
        <f>CONCATENATE(B259,Q259)</f>
        <v>B</v>
      </c>
      <c r="S259" s="16"/>
    </row>
    <row r="260" spans="1:19" ht="15.6" x14ac:dyDescent="0.25">
      <c r="A260" s="185"/>
      <c r="B260" s="25"/>
      <c r="C260" s="21" t="str">
        <f ca="1">+CONCATENATE(I260," ",G260)</f>
        <v>c) 0</v>
      </c>
      <c r="D260" s="22"/>
      <c r="G260" s="34">
        <f ca="1">IF(J258="FIN","",LOOKUP(I257,DATOS!A:A,DATOS!L:L))</f>
        <v>0</v>
      </c>
      <c r="I260" s="31" t="s">
        <v>51</v>
      </c>
      <c r="K260" s="16"/>
      <c r="L260" s="16"/>
      <c r="M260" s="16"/>
      <c r="N260" s="16"/>
      <c r="O260" s="16"/>
      <c r="P260" s="16"/>
      <c r="Q260" s="17" t="s">
        <v>2</v>
      </c>
      <c r="R260" s="16" t="str">
        <f>CONCATENATE(B260,Q260)</f>
        <v>C</v>
      </c>
      <c r="S260" s="16"/>
    </row>
    <row r="261" spans="1:19" ht="15.6" x14ac:dyDescent="0.25">
      <c r="A261" s="185"/>
      <c r="B261" s="25"/>
      <c r="C261" s="21" t="str">
        <f ca="1">+CONCATENATE(I261," ",G261)</f>
        <v>d) 0</v>
      </c>
      <c r="D261" s="22"/>
      <c r="G261" s="34">
        <f ca="1">IF(J258="FIN","",LOOKUP(I257,DATOS!A:A,DATOS!M:M))</f>
        <v>0</v>
      </c>
      <c r="I261" s="31" t="s">
        <v>43</v>
      </c>
      <c r="K261" s="16"/>
      <c r="L261" s="16"/>
      <c r="M261" s="16"/>
      <c r="N261" s="16"/>
      <c r="O261" s="16"/>
      <c r="P261" s="16"/>
      <c r="Q261" s="17" t="s">
        <v>3</v>
      </c>
      <c r="R261" s="16" t="str">
        <f>CONCATENATE(B261,Q261)</f>
        <v>D</v>
      </c>
      <c r="S261" s="16"/>
    </row>
    <row r="262" spans="1:19" ht="15.6" x14ac:dyDescent="0.25">
      <c r="A262" s="9"/>
      <c r="B262" s="26"/>
      <c r="C262" s="23"/>
      <c r="D262" s="24"/>
      <c r="J262" s="15"/>
    </row>
    <row r="263" spans="1:19" ht="15.6" x14ac:dyDescent="0.25">
      <c r="A263" s="9"/>
      <c r="B263" s="27"/>
      <c r="C263" s="19" t="str">
        <f ca="1">+CONCATENATE(K263,".- ",G263)</f>
        <v>44.- 0</v>
      </c>
      <c r="D263" s="20"/>
      <c r="E263" s="9"/>
      <c r="F263" s="9"/>
      <c r="G263" s="36">
        <f ca="1">IF(J264="FIN","",LOOKUP(I263,DATOS!A:A,DATOS!G:G))</f>
        <v>0</v>
      </c>
      <c r="H263" s="36">
        <f ca="1">IF(J264="FIN",0,LOOKUP(I263,DATOS!A:A,DATOS!N:N))</f>
        <v>0</v>
      </c>
      <c r="I263" s="31">
        <f>+I257+1</f>
        <v>429</v>
      </c>
      <c r="J263" s="56">
        <f>IF(LOOKUP(I263,DATOS!A:A,DATOS!C:C)=0,J257,(LOOKUP(I263,DATOS!A:A,DATOS!C:C)))</f>
        <v>7</v>
      </c>
      <c r="K263" s="18">
        <f>+K257+1</f>
        <v>44</v>
      </c>
      <c r="L263" s="16" t="s">
        <v>31</v>
      </c>
      <c r="M263" s="16" t="s">
        <v>32</v>
      </c>
      <c r="N263" s="16" t="s">
        <v>37</v>
      </c>
      <c r="O263" s="16" t="s">
        <v>33</v>
      </c>
      <c r="P263" s="16" t="s">
        <v>34</v>
      </c>
      <c r="Q263" s="16" t="s">
        <v>35</v>
      </c>
      <c r="R263" s="16" t="str">
        <f ca="1">CONCATENATE("X",H263)</f>
        <v>X0</v>
      </c>
      <c r="S263" s="16" t="s">
        <v>36</v>
      </c>
    </row>
    <row r="264" spans="1:19" ht="15.6" x14ac:dyDescent="0.25">
      <c r="A264" s="185">
        <f ca="1">IF($E$2="X",0,IF(K265&gt;2,H263,K265))</f>
        <v>0</v>
      </c>
      <c r="B264" s="25"/>
      <c r="C264" s="21" t="str">
        <f ca="1">+CONCATENATE(I264," ",G264)</f>
        <v>a) 0</v>
      </c>
      <c r="D264" s="22"/>
      <c r="G264" s="34">
        <f ca="1">IF(J264="FIN","",LOOKUP(I263,DATOS!A:A,DATOS!J:J))</f>
        <v>0</v>
      </c>
      <c r="I264" s="31" t="s">
        <v>53</v>
      </c>
      <c r="J264" s="37" t="str">
        <f>IF(J258="FIN","FIN",IF(J263=J257,"","FIN"))</f>
        <v/>
      </c>
      <c r="K264" s="16" t="s">
        <v>5</v>
      </c>
      <c r="L264" s="16">
        <f ca="1">IF(M264&gt;0,0,P264)</f>
        <v>0</v>
      </c>
      <c r="M264" s="16">
        <f ca="1">IF(P265&gt;0,1,0)</f>
        <v>0</v>
      </c>
      <c r="N264" s="16">
        <f ca="1">IF(M264=1,-1/COUNTA(Q264:Q267),0)</f>
        <v>0</v>
      </c>
      <c r="O264" s="16">
        <f>COUNTA(B264:B267)</f>
        <v>0</v>
      </c>
      <c r="P264" s="16">
        <f ca="1">COUNTIF(R264:R267,R263)</f>
        <v>0</v>
      </c>
      <c r="Q264" s="17" t="s">
        <v>0</v>
      </c>
      <c r="R264" s="16" t="str">
        <f>CONCATENATE(B264,Q264)</f>
        <v>A</v>
      </c>
      <c r="S264" s="16">
        <f ca="1">IF(P264&gt;0,P264+O264,O264*3)</f>
        <v>0</v>
      </c>
    </row>
    <row r="265" spans="1:19" ht="15.6" x14ac:dyDescent="0.25">
      <c r="A265" s="185"/>
      <c r="B265" s="25"/>
      <c r="C265" s="21" t="str">
        <f ca="1">+CONCATENATE(I265," ",G265)</f>
        <v>b) 0</v>
      </c>
      <c r="D265" s="22"/>
      <c r="G265" s="34">
        <f ca="1">IF(J264="FIN","",LOOKUP(I263,DATOS!A:A,DATOS!K:K))</f>
        <v>0</v>
      </c>
      <c r="I265" s="31" t="s">
        <v>52</v>
      </c>
      <c r="K265" s="16">
        <f ca="1">S264</f>
        <v>0</v>
      </c>
      <c r="L265" s="16"/>
      <c r="M265" s="16"/>
      <c r="N265" s="16"/>
      <c r="O265" s="16"/>
      <c r="P265" s="16">
        <f ca="1">O264-P264</f>
        <v>0</v>
      </c>
      <c r="Q265" s="17" t="s">
        <v>1</v>
      </c>
      <c r="R265" s="16" t="str">
        <f>CONCATENATE(B265,Q265)</f>
        <v>B</v>
      </c>
      <c r="S265" s="16"/>
    </row>
    <row r="266" spans="1:19" ht="15.6" x14ac:dyDescent="0.25">
      <c r="A266" s="185"/>
      <c r="B266" s="25"/>
      <c r="C266" s="21" t="str">
        <f ca="1">+CONCATENATE(I266," ",G266)</f>
        <v>c) 0</v>
      </c>
      <c r="D266" s="22"/>
      <c r="G266" s="34">
        <f ca="1">IF(J264="FIN","",LOOKUP(I263,DATOS!A:A,DATOS!L:L))</f>
        <v>0</v>
      </c>
      <c r="I266" s="31" t="s">
        <v>51</v>
      </c>
      <c r="K266" s="16"/>
      <c r="L266" s="16"/>
      <c r="M266" s="16"/>
      <c r="N266" s="16"/>
      <c r="O266" s="16"/>
      <c r="P266" s="16"/>
      <c r="Q266" s="17" t="s">
        <v>2</v>
      </c>
      <c r="R266" s="16" t="str">
        <f>CONCATENATE(B266,Q266)</f>
        <v>C</v>
      </c>
      <c r="S266" s="16"/>
    </row>
    <row r="267" spans="1:19" ht="15.6" x14ac:dyDescent="0.25">
      <c r="A267" s="185"/>
      <c r="B267" s="25"/>
      <c r="C267" s="21" t="str">
        <f ca="1">+CONCATENATE(I267," ",G267)</f>
        <v>d) 0</v>
      </c>
      <c r="D267" s="22"/>
      <c r="G267" s="34">
        <f ca="1">IF(J264="FIN","",LOOKUP(I263,DATOS!A:A,DATOS!M:M))</f>
        <v>0</v>
      </c>
      <c r="I267" s="31" t="s">
        <v>43</v>
      </c>
      <c r="K267" s="16"/>
      <c r="L267" s="16"/>
      <c r="M267" s="16"/>
      <c r="N267" s="16"/>
      <c r="O267" s="16"/>
      <c r="P267" s="16"/>
      <c r="Q267" s="17" t="s">
        <v>3</v>
      </c>
      <c r="R267" s="16" t="str">
        <f>CONCATENATE(B267,Q267)</f>
        <v>D</v>
      </c>
      <c r="S267" s="16"/>
    </row>
    <row r="268" spans="1:19" ht="15.6" x14ac:dyDescent="0.25">
      <c r="A268" s="9"/>
      <c r="B268" s="26"/>
      <c r="C268" s="23"/>
      <c r="D268" s="24"/>
      <c r="J268" s="15"/>
    </row>
    <row r="269" spans="1:19" ht="15.6" x14ac:dyDescent="0.25">
      <c r="A269" s="9"/>
      <c r="B269" s="27"/>
      <c r="C269" s="19" t="str">
        <f ca="1">+CONCATENATE(K269,".- ",G269)</f>
        <v>45.- 0</v>
      </c>
      <c r="D269" s="20"/>
      <c r="E269" s="9"/>
      <c r="F269" s="9"/>
      <c r="G269" s="36">
        <f ca="1">IF(J270="FIN","",LOOKUP(I269,DATOS!A:A,DATOS!G:G))</f>
        <v>0</v>
      </c>
      <c r="H269" s="36">
        <f ca="1">IF(J270="FIN",0,LOOKUP(I269,DATOS!A:A,DATOS!N:N))</f>
        <v>0</v>
      </c>
      <c r="I269" s="31">
        <f>+I263+1</f>
        <v>430</v>
      </c>
      <c r="J269" s="56">
        <f>IF(LOOKUP(I269,DATOS!A:A,DATOS!C:C)=0,J263,(LOOKUP(I269,DATOS!A:A,DATOS!C:C)))</f>
        <v>7</v>
      </c>
      <c r="K269" s="18">
        <f>+K263+1</f>
        <v>45</v>
      </c>
      <c r="L269" s="16" t="s">
        <v>31</v>
      </c>
      <c r="M269" s="16" t="s">
        <v>32</v>
      </c>
      <c r="N269" s="16" t="s">
        <v>37</v>
      </c>
      <c r="O269" s="16" t="s">
        <v>33</v>
      </c>
      <c r="P269" s="16" t="s">
        <v>34</v>
      </c>
      <c r="Q269" s="16" t="s">
        <v>35</v>
      </c>
      <c r="R269" s="16" t="str">
        <f ca="1">CONCATENATE("X",H269)</f>
        <v>X0</v>
      </c>
      <c r="S269" s="16" t="s">
        <v>36</v>
      </c>
    </row>
    <row r="270" spans="1:19" ht="15.6" x14ac:dyDescent="0.25">
      <c r="A270" s="185">
        <f ca="1">IF($E$2="X",0,IF(K271&gt;2,H269,K271))</f>
        <v>0</v>
      </c>
      <c r="B270" s="25"/>
      <c r="C270" s="21" t="str">
        <f ca="1">+CONCATENATE(I270," ",G270)</f>
        <v>a) 0</v>
      </c>
      <c r="D270" s="22"/>
      <c r="G270" s="34">
        <f ca="1">IF(J270="FIN","",LOOKUP(I269,DATOS!A:A,DATOS!J:J))</f>
        <v>0</v>
      </c>
      <c r="I270" s="31" t="s">
        <v>53</v>
      </c>
      <c r="J270" s="37" t="str">
        <f>IF(J264="FIN","FIN",IF(J269=J263,"","FIN"))</f>
        <v/>
      </c>
      <c r="K270" s="16" t="s">
        <v>5</v>
      </c>
      <c r="L270" s="16">
        <f ca="1">IF(M270&gt;0,0,P270)</f>
        <v>0</v>
      </c>
      <c r="M270" s="16">
        <f ca="1">IF(P271&gt;0,1,0)</f>
        <v>0</v>
      </c>
      <c r="N270" s="16">
        <f ca="1">IF(M270=1,-1/COUNTA(Q270:Q273),0)</f>
        <v>0</v>
      </c>
      <c r="O270" s="16">
        <f>COUNTA(B270:B273)</f>
        <v>0</v>
      </c>
      <c r="P270" s="16">
        <f ca="1">COUNTIF(R270:R273,R269)</f>
        <v>0</v>
      </c>
      <c r="Q270" s="17" t="s">
        <v>0</v>
      </c>
      <c r="R270" s="16" t="str">
        <f>CONCATENATE(B270,Q270)</f>
        <v>A</v>
      </c>
      <c r="S270" s="16">
        <f ca="1">IF(P270&gt;0,P270+O270,O270*3)</f>
        <v>0</v>
      </c>
    </row>
    <row r="271" spans="1:19" ht="15.6" x14ac:dyDescent="0.25">
      <c r="A271" s="185"/>
      <c r="B271" s="25"/>
      <c r="C271" s="21" t="str">
        <f ca="1">+CONCATENATE(I271," ",G271)</f>
        <v>b) 0</v>
      </c>
      <c r="D271" s="22"/>
      <c r="G271" s="34">
        <f ca="1">IF(J270="FIN","",LOOKUP(I269,DATOS!A:A,DATOS!K:K))</f>
        <v>0</v>
      </c>
      <c r="I271" s="31" t="s">
        <v>52</v>
      </c>
      <c r="K271" s="16">
        <f ca="1">S270</f>
        <v>0</v>
      </c>
      <c r="L271" s="16"/>
      <c r="M271" s="16"/>
      <c r="N271" s="16"/>
      <c r="O271" s="16"/>
      <c r="P271" s="16">
        <f ca="1">O270-P270</f>
        <v>0</v>
      </c>
      <c r="Q271" s="17" t="s">
        <v>1</v>
      </c>
      <c r="R271" s="16" t="str">
        <f>CONCATENATE(B271,Q271)</f>
        <v>B</v>
      </c>
      <c r="S271" s="16"/>
    </row>
    <row r="272" spans="1:19" ht="15.6" x14ac:dyDescent="0.25">
      <c r="A272" s="185"/>
      <c r="B272" s="25"/>
      <c r="C272" s="21" t="str">
        <f ca="1">+CONCATENATE(I272," ",G272)</f>
        <v>c) 0</v>
      </c>
      <c r="D272" s="22"/>
      <c r="G272" s="34">
        <f ca="1">IF(J270="FIN","",LOOKUP(I269,DATOS!A:A,DATOS!L:L))</f>
        <v>0</v>
      </c>
      <c r="I272" s="31" t="s">
        <v>51</v>
      </c>
      <c r="K272" s="16"/>
      <c r="L272" s="16"/>
      <c r="M272" s="16"/>
      <c r="N272" s="16"/>
      <c r="O272" s="16"/>
      <c r="P272" s="16"/>
      <c r="Q272" s="17" t="s">
        <v>2</v>
      </c>
      <c r="R272" s="16" t="str">
        <f>CONCATENATE(B272,Q272)</f>
        <v>C</v>
      </c>
      <c r="S272" s="16"/>
    </row>
    <row r="273" spans="1:19" ht="15.6" x14ac:dyDescent="0.25">
      <c r="A273" s="185"/>
      <c r="B273" s="25"/>
      <c r="C273" s="21" t="str">
        <f ca="1">+CONCATENATE(I273," ",G273)</f>
        <v>d) 0</v>
      </c>
      <c r="D273" s="22"/>
      <c r="G273" s="34">
        <f ca="1">IF(J270="FIN","",LOOKUP(I269,DATOS!A:A,DATOS!M:M))</f>
        <v>0</v>
      </c>
      <c r="I273" s="31" t="s">
        <v>43</v>
      </c>
      <c r="K273" s="16"/>
      <c r="L273" s="16"/>
      <c r="M273" s="16"/>
      <c r="N273" s="16"/>
      <c r="O273" s="16"/>
      <c r="P273" s="16"/>
      <c r="Q273" s="17" t="s">
        <v>3</v>
      </c>
      <c r="R273" s="16" t="str">
        <f>CONCATENATE(B273,Q273)</f>
        <v>D</v>
      </c>
      <c r="S273" s="16"/>
    </row>
    <row r="274" spans="1:19" ht="15.6" x14ac:dyDescent="0.25">
      <c r="A274" s="9"/>
      <c r="B274" s="26"/>
      <c r="C274" s="23"/>
      <c r="D274" s="24"/>
      <c r="J274" s="15"/>
    </row>
    <row r="275" spans="1:19" ht="15.6" x14ac:dyDescent="0.25">
      <c r="A275" s="9"/>
      <c r="B275" s="27"/>
      <c r="C275" s="19" t="str">
        <f ca="1">+CONCATENATE(K275,".- ",G275)</f>
        <v>46.- 0</v>
      </c>
      <c r="D275" s="20"/>
      <c r="E275" s="9"/>
      <c r="F275" s="9"/>
      <c r="G275" s="36">
        <f ca="1">IF(J276="FIN","",LOOKUP(I275,DATOS!A:A,DATOS!G:G))</f>
        <v>0</v>
      </c>
      <c r="H275" s="36">
        <f ca="1">IF(J276="FIN",0,LOOKUP(I275,DATOS!A:A,DATOS!N:N))</f>
        <v>0</v>
      </c>
      <c r="I275" s="31">
        <f>+I269+1</f>
        <v>431</v>
      </c>
      <c r="J275" s="56">
        <f>IF(LOOKUP(I275,DATOS!A:A,DATOS!C:C)=0,J269,(LOOKUP(I275,DATOS!A:A,DATOS!C:C)))</f>
        <v>7</v>
      </c>
      <c r="K275" s="18">
        <f>+K269+1</f>
        <v>46</v>
      </c>
      <c r="L275" s="16" t="s">
        <v>31</v>
      </c>
      <c r="M275" s="16" t="s">
        <v>32</v>
      </c>
      <c r="N275" s="16" t="s">
        <v>37</v>
      </c>
      <c r="O275" s="16" t="s">
        <v>33</v>
      </c>
      <c r="P275" s="16" t="s">
        <v>34</v>
      </c>
      <c r="Q275" s="16" t="s">
        <v>35</v>
      </c>
      <c r="R275" s="16" t="str">
        <f ca="1">CONCATENATE("X",H275)</f>
        <v>X0</v>
      </c>
      <c r="S275" s="16" t="s">
        <v>36</v>
      </c>
    </row>
    <row r="276" spans="1:19" ht="15.6" x14ac:dyDescent="0.25">
      <c r="A276" s="185">
        <f ca="1">IF($E$2="X",0,IF(K277&gt;2,H275,K277))</f>
        <v>0</v>
      </c>
      <c r="B276" s="25"/>
      <c r="C276" s="21" t="str">
        <f ca="1">+CONCATENATE(I276," ",G276)</f>
        <v>a) 0</v>
      </c>
      <c r="D276" s="22"/>
      <c r="G276" s="34">
        <f ca="1">IF(J276="FIN","",LOOKUP(I275,DATOS!A:A,DATOS!J:J))</f>
        <v>0</v>
      </c>
      <c r="I276" s="31" t="s">
        <v>53</v>
      </c>
      <c r="J276" s="37" t="str">
        <f>IF(J270="FIN","FIN",IF(J275=J269,"","FIN"))</f>
        <v/>
      </c>
      <c r="K276" s="16" t="s">
        <v>5</v>
      </c>
      <c r="L276" s="16">
        <f ca="1">IF(M276&gt;0,0,P276)</f>
        <v>0</v>
      </c>
      <c r="M276" s="16">
        <f ca="1">IF(P277&gt;0,1,0)</f>
        <v>0</v>
      </c>
      <c r="N276" s="16">
        <f ca="1">IF(M276=1,-1/COUNTA(Q276:Q279),0)</f>
        <v>0</v>
      </c>
      <c r="O276" s="16">
        <f>COUNTA(B276:B279)</f>
        <v>0</v>
      </c>
      <c r="P276" s="16">
        <f ca="1">COUNTIF(R276:R279,R275)</f>
        <v>0</v>
      </c>
      <c r="Q276" s="17" t="s">
        <v>0</v>
      </c>
      <c r="R276" s="16" t="str">
        <f>CONCATENATE(B276,Q276)</f>
        <v>A</v>
      </c>
      <c r="S276" s="16">
        <f ca="1">IF(P276&gt;0,P276+O276,O276*3)</f>
        <v>0</v>
      </c>
    </row>
    <row r="277" spans="1:19" ht="15.6" x14ac:dyDescent="0.25">
      <c r="A277" s="185"/>
      <c r="B277" s="25"/>
      <c r="C277" s="21" t="str">
        <f ca="1">+CONCATENATE(I277," ",G277)</f>
        <v>b) 0</v>
      </c>
      <c r="D277" s="22"/>
      <c r="G277" s="34">
        <f ca="1">IF(J276="FIN","",LOOKUP(I275,DATOS!A:A,DATOS!K:K))</f>
        <v>0</v>
      </c>
      <c r="I277" s="31" t="s">
        <v>52</v>
      </c>
      <c r="K277" s="16">
        <f ca="1">S276</f>
        <v>0</v>
      </c>
      <c r="L277" s="16"/>
      <c r="M277" s="16"/>
      <c r="N277" s="16"/>
      <c r="O277" s="16"/>
      <c r="P277" s="16">
        <f ca="1">O276-P276</f>
        <v>0</v>
      </c>
      <c r="Q277" s="17" t="s">
        <v>1</v>
      </c>
      <c r="R277" s="16" t="str">
        <f>CONCATENATE(B277,Q277)</f>
        <v>B</v>
      </c>
      <c r="S277" s="16"/>
    </row>
    <row r="278" spans="1:19" ht="15.6" x14ac:dyDescent="0.25">
      <c r="A278" s="185"/>
      <c r="B278" s="25"/>
      <c r="C278" s="21" t="str">
        <f ca="1">+CONCATENATE(I278," ",G278)</f>
        <v>c) 0</v>
      </c>
      <c r="D278" s="22"/>
      <c r="G278" s="34">
        <f ca="1">IF(J276="FIN","",LOOKUP(I275,DATOS!A:A,DATOS!L:L))</f>
        <v>0</v>
      </c>
      <c r="I278" s="31" t="s">
        <v>51</v>
      </c>
      <c r="K278" s="16"/>
      <c r="L278" s="16"/>
      <c r="M278" s="16"/>
      <c r="N278" s="16"/>
      <c r="O278" s="16"/>
      <c r="P278" s="16"/>
      <c r="Q278" s="17" t="s">
        <v>2</v>
      </c>
      <c r="R278" s="16" t="str">
        <f>CONCATENATE(B278,Q278)</f>
        <v>C</v>
      </c>
      <c r="S278" s="16"/>
    </row>
    <row r="279" spans="1:19" ht="15.6" x14ac:dyDescent="0.25">
      <c r="A279" s="185"/>
      <c r="B279" s="25"/>
      <c r="C279" s="21" t="str">
        <f ca="1">+CONCATENATE(I279," ",G279)</f>
        <v>d) 0</v>
      </c>
      <c r="D279" s="22"/>
      <c r="G279" s="34">
        <f ca="1">IF(J276="FIN","",LOOKUP(I275,DATOS!A:A,DATOS!M:M))</f>
        <v>0</v>
      </c>
      <c r="I279" s="31" t="s">
        <v>43</v>
      </c>
      <c r="K279" s="16"/>
      <c r="L279" s="16"/>
      <c r="M279" s="16"/>
      <c r="N279" s="16"/>
      <c r="O279" s="16"/>
      <c r="P279" s="16"/>
      <c r="Q279" s="17" t="s">
        <v>3</v>
      </c>
      <c r="R279" s="16" t="str">
        <f>CONCATENATE(B279,Q279)</f>
        <v>D</v>
      </c>
      <c r="S279" s="16"/>
    </row>
    <row r="280" spans="1:19" ht="15.6" x14ac:dyDescent="0.25">
      <c r="A280" s="9"/>
      <c r="B280" s="26"/>
      <c r="C280" s="23"/>
      <c r="D280" s="24"/>
      <c r="J280" s="15"/>
    </row>
    <row r="281" spans="1:19" ht="15.6" x14ac:dyDescent="0.25">
      <c r="A281" s="9"/>
      <c r="B281" s="27"/>
      <c r="C281" s="19" t="str">
        <f ca="1">+CONCATENATE(K281,".- ",G281)</f>
        <v>47.- 0</v>
      </c>
      <c r="D281" s="20"/>
      <c r="E281" s="9"/>
      <c r="F281" s="9"/>
      <c r="G281" s="36">
        <f ca="1">IF(J282="FIN","",LOOKUP(I281,DATOS!A:A,DATOS!G:G))</f>
        <v>0</v>
      </c>
      <c r="H281" s="36">
        <f ca="1">IF(J282="FIN",0,LOOKUP(I281,DATOS!A:A,DATOS!N:N))</f>
        <v>0</v>
      </c>
      <c r="I281" s="31">
        <f>+I275+1</f>
        <v>432</v>
      </c>
      <c r="J281" s="56">
        <f>IF(LOOKUP(I281,DATOS!A:A,DATOS!C:C)=0,J275,(LOOKUP(I281,DATOS!A:A,DATOS!C:C)))</f>
        <v>7</v>
      </c>
      <c r="K281" s="18">
        <f>+K275+1</f>
        <v>47</v>
      </c>
      <c r="L281" s="16" t="s">
        <v>31</v>
      </c>
      <c r="M281" s="16" t="s">
        <v>32</v>
      </c>
      <c r="N281" s="16" t="s">
        <v>37</v>
      </c>
      <c r="O281" s="16" t="s">
        <v>33</v>
      </c>
      <c r="P281" s="16" t="s">
        <v>34</v>
      </c>
      <c r="Q281" s="16" t="s">
        <v>35</v>
      </c>
      <c r="R281" s="16" t="str">
        <f ca="1">CONCATENATE("X",H281)</f>
        <v>X0</v>
      </c>
      <c r="S281" s="16" t="s">
        <v>36</v>
      </c>
    </row>
    <row r="282" spans="1:19" ht="15.6" x14ac:dyDescent="0.25">
      <c r="A282" s="185">
        <f ca="1">IF($E$2="X",0,IF(K283&gt;2,H281,K283))</f>
        <v>0</v>
      </c>
      <c r="B282" s="25"/>
      <c r="C282" s="21" t="str">
        <f ca="1">+CONCATENATE(I282," ",G282)</f>
        <v>a) 0</v>
      </c>
      <c r="D282" s="22"/>
      <c r="G282" s="34">
        <f ca="1">IF(J282="FIN","",LOOKUP(I281,DATOS!A:A,DATOS!J:J))</f>
        <v>0</v>
      </c>
      <c r="I282" s="31" t="s">
        <v>53</v>
      </c>
      <c r="J282" s="37" t="str">
        <f>IF(J276="FIN","FIN",IF(J281=J275,"","FIN"))</f>
        <v/>
      </c>
      <c r="K282" s="16" t="s">
        <v>5</v>
      </c>
      <c r="L282" s="16">
        <f ca="1">IF(M282&gt;0,0,P282)</f>
        <v>0</v>
      </c>
      <c r="M282" s="16">
        <f ca="1">IF(P283&gt;0,1,0)</f>
        <v>0</v>
      </c>
      <c r="N282" s="16">
        <f ca="1">IF(M282=1,-1/COUNTA(Q282:Q285),0)</f>
        <v>0</v>
      </c>
      <c r="O282" s="16">
        <f>COUNTA(B282:B285)</f>
        <v>0</v>
      </c>
      <c r="P282" s="16">
        <f ca="1">COUNTIF(R282:R285,R281)</f>
        <v>0</v>
      </c>
      <c r="Q282" s="17" t="s">
        <v>0</v>
      </c>
      <c r="R282" s="16" t="str">
        <f>CONCATENATE(B282,Q282)</f>
        <v>A</v>
      </c>
      <c r="S282" s="16">
        <f ca="1">IF(P282&gt;0,P282+O282,O282*3)</f>
        <v>0</v>
      </c>
    </row>
    <row r="283" spans="1:19" ht="15.6" x14ac:dyDescent="0.25">
      <c r="A283" s="185"/>
      <c r="B283" s="25"/>
      <c r="C283" s="21" t="str">
        <f ca="1">+CONCATENATE(I283," ",G283)</f>
        <v>b) 0</v>
      </c>
      <c r="D283" s="22"/>
      <c r="G283" s="34">
        <f ca="1">IF(J282="FIN","",LOOKUP(I281,DATOS!A:A,DATOS!K:K))</f>
        <v>0</v>
      </c>
      <c r="I283" s="31" t="s">
        <v>52</v>
      </c>
      <c r="K283" s="16">
        <f ca="1">S282</f>
        <v>0</v>
      </c>
      <c r="L283" s="16"/>
      <c r="M283" s="16"/>
      <c r="N283" s="16"/>
      <c r="O283" s="16"/>
      <c r="P283" s="16">
        <f ca="1">O282-P282</f>
        <v>0</v>
      </c>
      <c r="Q283" s="17" t="s">
        <v>1</v>
      </c>
      <c r="R283" s="16" t="str">
        <f>CONCATENATE(B283,Q283)</f>
        <v>B</v>
      </c>
      <c r="S283" s="16"/>
    </row>
    <row r="284" spans="1:19" ht="15.6" x14ac:dyDescent="0.25">
      <c r="A284" s="185"/>
      <c r="B284" s="25"/>
      <c r="C284" s="21" t="str">
        <f ca="1">+CONCATENATE(I284," ",G284)</f>
        <v>c) 0</v>
      </c>
      <c r="D284" s="22"/>
      <c r="G284" s="34">
        <f ca="1">IF(J282="FIN","",LOOKUP(I281,DATOS!A:A,DATOS!L:L))</f>
        <v>0</v>
      </c>
      <c r="I284" s="31" t="s">
        <v>51</v>
      </c>
      <c r="K284" s="16"/>
      <c r="L284" s="16"/>
      <c r="M284" s="16"/>
      <c r="N284" s="16"/>
      <c r="O284" s="16"/>
      <c r="P284" s="16"/>
      <c r="Q284" s="17" t="s">
        <v>2</v>
      </c>
      <c r="R284" s="16" t="str">
        <f>CONCATENATE(B284,Q284)</f>
        <v>C</v>
      </c>
      <c r="S284" s="16"/>
    </row>
    <row r="285" spans="1:19" ht="15.6" x14ac:dyDescent="0.25">
      <c r="A285" s="185"/>
      <c r="B285" s="25"/>
      <c r="C285" s="21" t="str">
        <f ca="1">+CONCATENATE(I285," ",G285)</f>
        <v>d) 0</v>
      </c>
      <c r="D285" s="22"/>
      <c r="G285" s="34">
        <f ca="1">IF(J282="FIN","",LOOKUP(I281,DATOS!A:A,DATOS!M:M))</f>
        <v>0</v>
      </c>
      <c r="I285" s="31" t="s">
        <v>43</v>
      </c>
      <c r="K285" s="16"/>
      <c r="L285" s="16"/>
      <c r="M285" s="16"/>
      <c r="N285" s="16"/>
      <c r="O285" s="16"/>
      <c r="P285" s="16"/>
      <c r="Q285" s="17" t="s">
        <v>3</v>
      </c>
      <c r="R285" s="16" t="str">
        <f>CONCATENATE(B285,Q285)</f>
        <v>D</v>
      </c>
      <c r="S285" s="16"/>
    </row>
    <row r="286" spans="1:19" ht="15.6" x14ac:dyDescent="0.25">
      <c r="A286" s="9"/>
      <c r="B286" s="26"/>
      <c r="C286" s="23"/>
      <c r="D286" s="24"/>
      <c r="J286" s="15"/>
    </row>
    <row r="287" spans="1:19" ht="15.6" x14ac:dyDescent="0.25">
      <c r="A287" s="9"/>
      <c r="B287" s="27"/>
      <c r="C287" s="19" t="str">
        <f ca="1">+CONCATENATE(K287,".- ",G287)</f>
        <v>48.- 0</v>
      </c>
      <c r="D287" s="20"/>
      <c r="E287" s="9"/>
      <c r="F287" s="9"/>
      <c r="G287" s="36">
        <f ca="1">IF(J288="FIN","",LOOKUP(I287,DATOS!A:A,DATOS!G:G))</f>
        <v>0</v>
      </c>
      <c r="H287" s="36">
        <f ca="1">IF(J288="FIN",0,LOOKUP(I287,DATOS!A:A,DATOS!N:N))</f>
        <v>0</v>
      </c>
      <c r="I287" s="31">
        <f>+I281+1</f>
        <v>433</v>
      </c>
      <c r="J287" s="56">
        <f>IF(LOOKUP(I287,DATOS!A:A,DATOS!C:C)=0,J281,(LOOKUP(I287,DATOS!A:A,DATOS!C:C)))</f>
        <v>7</v>
      </c>
      <c r="K287" s="18">
        <f>+K281+1</f>
        <v>48</v>
      </c>
      <c r="L287" s="16" t="s">
        <v>31</v>
      </c>
      <c r="M287" s="16" t="s">
        <v>32</v>
      </c>
      <c r="N287" s="16" t="s">
        <v>37</v>
      </c>
      <c r="O287" s="16" t="s">
        <v>33</v>
      </c>
      <c r="P287" s="16" t="s">
        <v>34</v>
      </c>
      <c r="Q287" s="16" t="s">
        <v>35</v>
      </c>
      <c r="R287" s="16" t="str">
        <f ca="1">CONCATENATE("X",H287)</f>
        <v>X0</v>
      </c>
      <c r="S287" s="16" t="s">
        <v>36</v>
      </c>
    </row>
    <row r="288" spans="1:19" ht="15.6" x14ac:dyDescent="0.25">
      <c r="A288" s="185">
        <f ca="1">IF($E$2="X",0,IF(K289&gt;2,H287,K289))</f>
        <v>0</v>
      </c>
      <c r="B288" s="25"/>
      <c r="C288" s="21" t="str">
        <f ca="1">+CONCATENATE(I288," ",G288)</f>
        <v>a) 0</v>
      </c>
      <c r="D288" s="22"/>
      <c r="G288" s="34">
        <f ca="1">IF(J288="FIN","",LOOKUP(I287,DATOS!A:A,DATOS!J:J))</f>
        <v>0</v>
      </c>
      <c r="I288" s="31" t="s">
        <v>53</v>
      </c>
      <c r="J288" s="37" t="str">
        <f>IF(J282="FIN","FIN",IF(J287=J281,"","FIN"))</f>
        <v/>
      </c>
      <c r="K288" s="16" t="s">
        <v>5</v>
      </c>
      <c r="L288" s="16">
        <f ca="1">IF(M288&gt;0,0,P288)</f>
        <v>0</v>
      </c>
      <c r="M288" s="16">
        <f ca="1">IF(P289&gt;0,1,0)</f>
        <v>0</v>
      </c>
      <c r="N288" s="16">
        <f ca="1">IF(M288=1,-1/COUNTA(Q288:Q291),0)</f>
        <v>0</v>
      </c>
      <c r="O288" s="16">
        <f>COUNTA(B288:B291)</f>
        <v>0</v>
      </c>
      <c r="P288" s="16">
        <f ca="1">COUNTIF(R288:R291,R287)</f>
        <v>0</v>
      </c>
      <c r="Q288" s="17" t="s">
        <v>0</v>
      </c>
      <c r="R288" s="16" t="str">
        <f>CONCATENATE(B288,Q288)</f>
        <v>A</v>
      </c>
      <c r="S288" s="16">
        <f ca="1">IF(P288&gt;0,P288+O288,O288*3)</f>
        <v>0</v>
      </c>
    </row>
    <row r="289" spans="1:19" ht="15.6" x14ac:dyDescent="0.25">
      <c r="A289" s="185"/>
      <c r="B289" s="25"/>
      <c r="C289" s="21" t="str">
        <f ca="1">+CONCATENATE(I289," ",G289)</f>
        <v>b) 0</v>
      </c>
      <c r="D289" s="22"/>
      <c r="G289" s="34">
        <f ca="1">IF(J288="FIN","",LOOKUP(I287,DATOS!A:A,DATOS!K:K))</f>
        <v>0</v>
      </c>
      <c r="I289" s="31" t="s">
        <v>52</v>
      </c>
      <c r="K289" s="16">
        <f ca="1">S288</f>
        <v>0</v>
      </c>
      <c r="L289" s="16"/>
      <c r="M289" s="16"/>
      <c r="N289" s="16"/>
      <c r="O289" s="16"/>
      <c r="P289" s="16">
        <f ca="1">O288-P288</f>
        <v>0</v>
      </c>
      <c r="Q289" s="17" t="s">
        <v>1</v>
      </c>
      <c r="R289" s="16" t="str">
        <f>CONCATENATE(B289,Q289)</f>
        <v>B</v>
      </c>
      <c r="S289" s="16"/>
    </row>
    <row r="290" spans="1:19" ht="15.6" x14ac:dyDescent="0.25">
      <c r="A290" s="185"/>
      <c r="B290" s="25"/>
      <c r="C290" s="21" t="str">
        <f ca="1">+CONCATENATE(I290," ",G290)</f>
        <v>c) 0</v>
      </c>
      <c r="D290" s="22"/>
      <c r="G290" s="34">
        <f ca="1">IF(J288="FIN","",LOOKUP(I287,DATOS!A:A,DATOS!L:L))</f>
        <v>0</v>
      </c>
      <c r="I290" s="31" t="s">
        <v>51</v>
      </c>
      <c r="K290" s="16"/>
      <c r="L290" s="16"/>
      <c r="M290" s="16"/>
      <c r="N290" s="16"/>
      <c r="O290" s="16"/>
      <c r="P290" s="16"/>
      <c r="Q290" s="17" t="s">
        <v>2</v>
      </c>
      <c r="R290" s="16" t="str">
        <f>CONCATENATE(B290,Q290)</f>
        <v>C</v>
      </c>
      <c r="S290" s="16"/>
    </row>
    <row r="291" spans="1:19" ht="15.6" x14ac:dyDescent="0.25">
      <c r="A291" s="185"/>
      <c r="B291" s="25"/>
      <c r="C291" s="21" t="str">
        <f ca="1">+CONCATENATE(I291," ",G291)</f>
        <v>d) 0</v>
      </c>
      <c r="D291" s="22"/>
      <c r="G291" s="34">
        <f ca="1">IF(J288="FIN","",LOOKUP(I287,DATOS!A:A,DATOS!M:M))</f>
        <v>0</v>
      </c>
      <c r="I291" s="31" t="s">
        <v>43</v>
      </c>
      <c r="K291" s="16"/>
      <c r="L291" s="16"/>
      <c r="M291" s="16"/>
      <c r="N291" s="16"/>
      <c r="O291" s="16"/>
      <c r="P291" s="16"/>
      <c r="Q291" s="17" t="s">
        <v>3</v>
      </c>
      <c r="R291" s="16" t="str">
        <f>CONCATENATE(B291,Q291)</f>
        <v>D</v>
      </c>
      <c r="S291" s="16"/>
    </row>
    <row r="292" spans="1:19" ht="15.6" x14ac:dyDescent="0.25">
      <c r="A292" s="9"/>
      <c r="B292" s="26"/>
      <c r="C292" s="23"/>
      <c r="D292" s="24"/>
      <c r="J292" s="15"/>
    </row>
    <row r="293" spans="1:19" ht="15.6" x14ac:dyDescent="0.25">
      <c r="A293" s="9"/>
      <c r="B293" s="27"/>
      <c r="C293" s="19" t="str">
        <f ca="1">+CONCATENATE(K293,".- ",G293)</f>
        <v>49.- 0</v>
      </c>
      <c r="D293" s="20"/>
      <c r="E293" s="9"/>
      <c r="F293" s="9"/>
      <c r="G293" s="36">
        <f ca="1">IF(J294="FIN","",LOOKUP(I293,DATOS!A:A,DATOS!G:G))</f>
        <v>0</v>
      </c>
      <c r="H293" s="36">
        <f ca="1">IF(J294="FIN",0,LOOKUP(I293,DATOS!A:A,DATOS!N:N))</f>
        <v>0</v>
      </c>
      <c r="I293" s="31">
        <f>+I287+1</f>
        <v>434</v>
      </c>
      <c r="J293" s="56">
        <f>IF(LOOKUP(I293,DATOS!A:A,DATOS!C:C)=0,J287,(LOOKUP(I293,DATOS!A:A,DATOS!C:C)))</f>
        <v>7</v>
      </c>
      <c r="K293" s="18">
        <f>+K287+1</f>
        <v>49</v>
      </c>
      <c r="L293" s="16" t="s">
        <v>31</v>
      </c>
      <c r="M293" s="16" t="s">
        <v>32</v>
      </c>
      <c r="N293" s="16" t="s">
        <v>37</v>
      </c>
      <c r="O293" s="16" t="s">
        <v>33</v>
      </c>
      <c r="P293" s="16" t="s">
        <v>34</v>
      </c>
      <c r="Q293" s="16" t="s">
        <v>35</v>
      </c>
      <c r="R293" s="16" t="str">
        <f ca="1">CONCATENATE("X",H293)</f>
        <v>X0</v>
      </c>
      <c r="S293" s="16" t="s">
        <v>36</v>
      </c>
    </row>
    <row r="294" spans="1:19" ht="15.6" x14ac:dyDescent="0.25">
      <c r="A294" s="185">
        <f ca="1">IF($E$2="X",0,IF(K295&gt;2,H293,K295))</f>
        <v>0</v>
      </c>
      <c r="B294" s="25"/>
      <c r="C294" s="21" t="str">
        <f ca="1">+CONCATENATE(I294," ",G294)</f>
        <v>a) 0</v>
      </c>
      <c r="D294" s="22"/>
      <c r="G294" s="34">
        <f ca="1">IF(J294="FIN","",LOOKUP(I293,DATOS!A:A,DATOS!J:J))</f>
        <v>0</v>
      </c>
      <c r="I294" s="31" t="s">
        <v>53</v>
      </c>
      <c r="J294" s="37" t="str">
        <f>IF(J288="FIN","FIN",IF(J293=J287,"","FIN"))</f>
        <v/>
      </c>
      <c r="K294" s="16" t="s">
        <v>5</v>
      </c>
      <c r="L294" s="16">
        <f ca="1">IF(M294&gt;0,0,P294)</f>
        <v>0</v>
      </c>
      <c r="M294" s="16">
        <f ca="1">IF(P295&gt;0,1,0)</f>
        <v>0</v>
      </c>
      <c r="N294" s="16">
        <f ca="1">IF(M294=1,-1/COUNTA(Q294:Q297),0)</f>
        <v>0</v>
      </c>
      <c r="O294" s="16">
        <f>COUNTA(B294:B297)</f>
        <v>0</v>
      </c>
      <c r="P294" s="16">
        <f ca="1">COUNTIF(R294:R297,R293)</f>
        <v>0</v>
      </c>
      <c r="Q294" s="17" t="s">
        <v>0</v>
      </c>
      <c r="R294" s="16" t="str">
        <f>CONCATENATE(B294,Q294)</f>
        <v>A</v>
      </c>
      <c r="S294" s="16">
        <f ca="1">IF(P294&gt;0,P294+O294,O294*3)</f>
        <v>0</v>
      </c>
    </row>
    <row r="295" spans="1:19" ht="15.6" x14ac:dyDescent="0.25">
      <c r="A295" s="185"/>
      <c r="B295" s="25"/>
      <c r="C295" s="21" t="str">
        <f ca="1">+CONCATENATE(I295," ",G295)</f>
        <v>b) 0</v>
      </c>
      <c r="D295" s="22"/>
      <c r="G295" s="34">
        <f ca="1">IF(J294="FIN","",LOOKUP(I293,DATOS!A:A,DATOS!K:K))</f>
        <v>0</v>
      </c>
      <c r="I295" s="31" t="s">
        <v>52</v>
      </c>
      <c r="K295" s="16">
        <f ca="1">S294</f>
        <v>0</v>
      </c>
      <c r="L295" s="16"/>
      <c r="M295" s="16"/>
      <c r="N295" s="16"/>
      <c r="O295" s="16"/>
      <c r="P295" s="16">
        <f ca="1">O294-P294</f>
        <v>0</v>
      </c>
      <c r="Q295" s="17" t="s">
        <v>1</v>
      </c>
      <c r="R295" s="16" t="str">
        <f>CONCATENATE(B295,Q295)</f>
        <v>B</v>
      </c>
      <c r="S295" s="16"/>
    </row>
    <row r="296" spans="1:19" ht="15.6" x14ac:dyDescent="0.25">
      <c r="A296" s="185"/>
      <c r="B296" s="25"/>
      <c r="C296" s="21" t="str">
        <f ca="1">+CONCATENATE(I296," ",G296)</f>
        <v>c) 0</v>
      </c>
      <c r="D296" s="22"/>
      <c r="G296" s="34">
        <f ca="1">IF(J294="FIN","",LOOKUP(I293,DATOS!A:A,DATOS!L:L))</f>
        <v>0</v>
      </c>
      <c r="I296" s="31" t="s">
        <v>51</v>
      </c>
      <c r="K296" s="16"/>
      <c r="L296" s="16"/>
      <c r="M296" s="16"/>
      <c r="N296" s="16"/>
      <c r="O296" s="16"/>
      <c r="P296" s="16"/>
      <c r="Q296" s="17" t="s">
        <v>2</v>
      </c>
      <c r="R296" s="16" t="str">
        <f>CONCATENATE(B296,Q296)</f>
        <v>C</v>
      </c>
      <c r="S296" s="16"/>
    </row>
    <row r="297" spans="1:19" ht="15.6" x14ac:dyDescent="0.25">
      <c r="A297" s="185"/>
      <c r="B297" s="25"/>
      <c r="C297" s="21" t="str">
        <f ca="1">+CONCATENATE(I297," ",G297)</f>
        <v>d) 0</v>
      </c>
      <c r="D297" s="22"/>
      <c r="G297" s="34">
        <f ca="1">IF(J294="FIN","",LOOKUP(I293,DATOS!A:A,DATOS!M:M))</f>
        <v>0</v>
      </c>
      <c r="I297" s="31" t="s">
        <v>43</v>
      </c>
      <c r="K297" s="16"/>
      <c r="L297" s="16"/>
      <c r="M297" s="16"/>
      <c r="N297" s="16"/>
      <c r="O297" s="16"/>
      <c r="P297" s="16"/>
      <c r="Q297" s="17" t="s">
        <v>3</v>
      </c>
      <c r="R297" s="16" t="str">
        <f>CONCATENATE(B297,Q297)</f>
        <v>D</v>
      </c>
      <c r="S297" s="16"/>
    </row>
    <row r="298" spans="1:19" ht="15.6" x14ac:dyDescent="0.25">
      <c r="A298" s="9"/>
      <c r="B298" s="26"/>
      <c r="C298" s="23"/>
      <c r="D298" s="24"/>
      <c r="J298" s="15"/>
    </row>
    <row r="299" spans="1:19" ht="15.6" x14ac:dyDescent="0.25">
      <c r="A299" s="9"/>
      <c r="B299" s="27"/>
      <c r="C299" s="19" t="str">
        <f ca="1">+CONCATENATE(K299,".- ",G299)</f>
        <v>50.- 0</v>
      </c>
      <c r="D299" s="20"/>
      <c r="E299" s="9"/>
      <c r="F299" s="9"/>
      <c r="G299" s="36">
        <f ca="1">IF(J300="FIN","",LOOKUP(I299,DATOS!A:A,DATOS!G:G))</f>
        <v>0</v>
      </c>
      <c r="H299" s="36">
        <f ca="1">IF(J300="FIN",0,LOOKUP(I299,DATOS!A:A,DATOS!N:N))</f>
        <v>0</v>
      </c>
      <c r="I299" s="31">
        <f>+I293+1</f>
        <v>435</v>
      </c>
      <c r="J299" s="56">
        <f>IF(LOOKUP(I299,DATOS!A:A,DATOS!C:C)=0,J293,(LOOKUP(I299,DATOS!A:A,DATOS!C:C)))</f>
        <v>7</v>
      </c>
      <c r="K299" s="18">
        <f>+K293+1</f>
        <v>50</v>
      </c>
      <c r="L299" s="16" t="s">
        <v>31</v>
      </c>
      <c r="M299" s="16" t="s">
        <v>32</v>
      </c>
      <c r="N299" s="16" t="s">
        <v>37</v>
      </c>
      <c r="O299" s="16" t="s">
        <v>33</v>
      </c>
      <c r="P299" s="16" t="s">
        <v>34</v>
      </c>
      <c r="Q299" s="16" t="s">
        <v>35</v>
      </c>
      <c r="R299" s="16" t="str">
        <f ca="1">CONCATENATE("X",H299)</f>
        <v>X0</v>
      </c>
      <c r="S299" s="16" t="s">
        <v>36</v>
      </c>
    </row>
    <row r="300" spans="1:19" ht="15.6" x14ac:dyDescent="0.25">
      <c r="A300" s="185">
        <f ca="1">IF($E$2="X",0,IF(K301&gt;2,H299,K301))</f>
        <v>0</v>
      </c>
      <c r="B300" s="25"/>
      <c r="C300" s="21" t="str">
        <f ca="1">+CONCATENATE(I300," ",G300)</f>
        <v>a) 0</v>
      </c>
      <c r="D300" s="22"/>
      <c r="G300" s="34">
        <f ca="1">IF(J300="FIN","",LOOKUP(I299,DATOS!A:A,DATOS!J:J))</f>
        <v>0</v>
      </c>
      <c r="I300" s="31" t="s">
        <v>53</v>
      </c>
      <c r="J300" s="37" t="str">
        <f>IF(J294="FIN","FIN",IF(J299=J293,"","FIN"))</f>
        <v/>
      </c>
      <c r="K300" s="16" t="s">
        <v>5</v>
      </c>
      <c r="L300" s="16">
        <f ca="1">IF(M300&gt;0,0,P300)</f>
        <v>0</v>
      </c>
      <c r="M300" s="16">
        <f ca="1">IF(P301&gt;0,1,0)</f>
        <v>0</v>
      </c>
      <c r="N300" s="16">
        <f ca="1">IF(M300=1,-1/COUNTA(Q300:Q303),0)</f>
        <v>0</v>
      </c>
      <c r="O300" s="16">
        <f>COUNTA(B300:B303)</f>
        <v>0</v>
      </c>
      <c r="P300" s="16">
        <f ca="1">COUNTIF(R300:R303,R299)</f>
        <v>0</v>
      </c>
      <c r="Q300" s="17" t="s">
        <v>0</v>
      </c>
      <c r="R300" s="16" t="str">
        <f>CONCATENATE(B300,Q300)</f>
        <v>A</v>
      </c>
      <c r="S300" s="16">
        <f ca="1">IF(P300&gt;0,P300+O300,O300*3)</f>
        <v>0</v>
      </c>
    </row>
    <row r="301" spans="1:19" ht="15.6" x14ac:dyDescent="0.25">
      <c r="A301" s="185"/>
      <c r="B301" s="25"/>
      <c r="C301" s="21" t="str">
        <f ca="1">+CONCATENATE(I301," ",G301)</f>
        <v>b) 0</v>
      </c>
      <c r="D301" s="22"/>
      <c r="G301" s="34">
        <f ca="1">IF(J300="FIN","",LOOKUP(I299,DATOS!A:A,DATOS!K:K))</f>
        <v>0</v>
      </c>
      <c r="I301" s="31" t="s">
        <v>52</v>
      </c>
      <c r="K301" s="16">
        <f ca="1">S300</f>
        <v>0</v>
      </c>
      <c r="L301" s="16"/>
      <c r="M301" s="16"/>
      <c r="N301" s="16"/>
      <c r="O301" s="16"/>
      <c r="P301" s="16">
        <f ca="1">O300-P300</f>
        <v>0</v>
      </c>
      <c r="Q301" s="17" t="s">
        <v>1</v>
      </c>
      <c r="R301" s="16" t="str">
        <f>CONCATENATE(B301,Q301)</f>
        <v>B</v>
      </c>
      <c r="S301" s="16"/>
    </row>
    <row r="302" spans="1:19" ht="15.6" x14ac:dyDescent="0.25">
      <c r="A302" s="185"/>
      <c r="B302" s="25"/>
      <c r="C302" s="21" t="str">
        <f ca="1">+CONCATENATE(I302," ",G302)</f>
        <v>c) 0</v>
      </c>
      <c r="D302" s="22"/>
      <c r="G302" s="34">
        <f ca="1">IF(J300="FIN","",LOOKUP(I299,DATOS!A:A,DATOS!L:L))</f>
        <v>0</v>
      </c>
      <c r="I302" s="31" t="s">
        <v>51</v>
      </c>
      <c r="K302" s="16"/>
      <c r="L302" s="16"/>
      <c r="M302" s="16"/>
      <c r="N302" s="16"/>
      <c r="O302" s="16"/>
      <c r="P302" s="16"/>
      <c r="Q302" s="17" t="s">
        <v>2</v>
      </c>
      <c r="R302" s="16" t="str">
        <f>CONCATENATE(B302,Q302)</f>
        <v>C</v>
      </c>
      <c r="S302" s="16"/>
    </row>
    <row r="303" spans="1:19" ht="15.6" x14ac:dyDescent="0.25">
      <c r="A303" s="185"/>
      <c r="B303" s="25"/>
      <c r="C303" s="21" t="str">
        <f ca="1">+CONCATENATE(I303," ",G303)</f>
        <v>d) 0</v>
      </c>
      <c r="D303" s="22"/>
      <c r="G303" s="34">
        <f ca="1">IF(J300="FIN","",LOOKUP(I299,DATOS!A:A,DATOS!M:M))</f>
        <v>0</v>
      </c>
      <c r="I303" s="31" t="s">
        <v>43</v>
      </c>
      <c r="K303" s="16"/>
      <c r="L303" s="16"/>
      <c r="M303" s="16"/>
      <c r="N303" s="16"/>
      <c r="O303" s="16"/>
      <c r="P303" s="16"/>
      <c r="Q303" s="17" t="s">
        <v>3</v>
      </c>
      <c r="R303" s="16" t="str">
        <f>CONCATENATE(B303,Q303)</f>
        <v>D</v>
      </c>
      <c r="S303" s="16"/>
    </row>
    <row r="304" spans="1:19" ht="15.6" x14ac:dyDescent="0.25">
      <c r="A304" s="9"/>
      <c r="B304" s="26"/>
      <c r="C304" s="23"/>
      <c r="D304" s="24"/>
      <c r="J304" s="15"/>
    </row>
    <row r="305" spans="1:19" ht="15.6" x14ac:dyDescent="0.25">
      <c r="A305" s="9"/>
      <c r="B305" s="27"/>
      <c r="C305" s="19" t="str">
        <f ca="1">+CONCATENATE(K305,".- ",G305)</f>
        <v>51.- 0</v>
      </c>
      <c r="D305" s="20"/>
      <c r="E305" s="9"/>
      <c r="F305" s="9"/>
      <c r="G305" s="36">
        <f ca="1">IF(J306="FIN","",LOOKUP(I305,DATOS!A:A,DATOS!G:G))</f>
        <v>0</v>
      </c>
      <c r="H305" s="36">
        <f ca="1">IF(J306="FIN",0,LOOKUP(I305,DATOS!A:A,DATOS!N:N))</f>
        <v>0</v>
      </c>
      <c r="I305" s="31">
        <f>+I299+1</f>
        <v>436</v>
      </c>
      <c r="J305" s="56">
        <f>IF(LOOKUP(I305,DATOS!A:A,DATOS!C:C)=0,J299,(LOOKUP(I305,DATOS!A:A,DATOS!C:C)))</f>
        <v>7</v>
      </c>
      <c r="K305" s="18">
        <f>+K299+1</f>
        <v>51</v>
      </c>
      <c r="L305" s="16" t="s">
        <v>31</v>
      </c>
      <c r="M305" s="16" t="s">
        <v>32</v>
      </c>
      <c r="N305" s="16" t="s">
        <v>37</v>
      </c>
      <c r="O305" s="16" t="s">
        <v>33</v>
      </c>
      <c r="P305" s="16" t="s">
        <v>34</v>
      </c>
      <c r="Q305" s="16" t="s">
        <v>35</v>
      </c>
      <c r="R305" s="16" t="str">
        <f ca="1">CONCATENATE("X",H305)</f>
        <v>X0</v>
      </c>
      <c r="S305" s="16" t="s">
        <v>36</v>
      </c>
    </row>
    <row r="306" spans="1:19" ht="15.6" x14ac:dyDescent="0.25">
      <c r="A306" s="185">
        <f ca="1">IF($E$2="X",0,IF(K307&gt;2,H305,K307))</f>
        <v>0</v>
      </c>
      <c r="B306" s="25"/>
      <c r="C306" s="21" t="str">
        <f ca="1">+CONCATENATE(I306," ",G306)</f>
        <v>a) 0</v>
      </c>
      <c r="D306" s="22"/>
      <c r="G306" s="34">
        <f ca="1">IF(J306="FIN","",LOOKUP(I305,DATOS!A:A,DATOS!J:J))</f>
        <v>0</v>
      </c>
      <c r="I306" s="31" t="s">
        <v>53</v>
      </c>
      <c r="J306" s="37" t="str">
        <f>IF(J300="FIN","FIN",IF(J305=J299,"","FIN"))</f>
        <v/>
      </c>
      <c r="K306" s="16" t="s">
        <v>5</v>
      </c>
      <c r="L306" s="16">
        <f ca="1">IF(M306&gt;0,0,P306)</f>
        <v>0</v>
      </c>
      <c r="M306" s="16">
        <f ca="1">IF(P307&gt;0,1,0)</f>
        <v>0</v>
      </c>
      <c r="N306" s="16">
        <f ca="1">IF(M306=1,-1/COUNTA(Q306:Q309),0)</f>
        <v>0</v>
      </c>
      <c r="O306" s="16">
        <f>COUNTA(B306:B309)</f>
        <v>0</v>
      </c>
      <c r="P306" s="16">
        <f ca="1">COUNTIF(R306:R309,R305)</f>
        <v>0</v>
      </c>
      <c r="Q306" s="17" t="s">
        <v>0</v>
      </c>
      <c r="R306" s="16" t="str">
        <f>CONCATENATE(B306,Q306)</f>
        <v>A</v>
      </c>
      <c r="S306" s="16">
        <f ca="1">IF(P306&gt;0,P306+O306,O306*3)</f>
        <v>0</v>
      </c>
    </row>
    <row r="307" spans="1:19" ht="15.6" x14ac:dyDescent="0.25">
      <c r="A307" s="185"/>
      <c r="B307" s="25"/>
      <c r="C307" s="21" t="str">
        <f ca="1">+CONCATENATE(I307," ",G307)</f>
        <v>b) 0</v>
      </c>
      <c r="D307" s="22"/>
      <c r="G307" s="34">
        <f ca="1">IF(J306="FIN","",LOOKUP(I305,DATOS!A:A,DATOS!K:K))</f>
        <v>0</v>
      </c>
      <c r="I307" s="31" t="s">
        <v>52</v>
      </c>
      <c r="K307" s="16">
        <f ca="1">S306</f>
        <v>0</v>
      </c>
      <c r="L307" s="16"/>
      <c r="M307" s="16"/>
      <c r="N307" s="16"/>
      <c r="O307" s="16"/>
      <c r="P307" s="16">
        <f ca="1">O306-P306</f>
        <v>0</v>
      </c>
      <c r="Q307" s="17" t="s">
        <v>1</v>
      </c>
      <c r="R307" s="16" t="str">
        <f>CONCATENATE(B307,Q307)</f>
        <v>B</v>
      </c>
      <c r="S307" s="16"/>
    </row>
    <row r="308" spans="1:19" ht="15.6" x14ac:dyDescent="0.25">
      <c r="A308" s="185"/>
      <c r="B308" s="25"/>
      <c r="C308" s="21" t="str">
        <f ca="1">+CONCATENATE(I308," ",G308)</f>
        <v>c) 0</v>
      </c>
      <c r="D308" s="22"/>
      <c r="G308" s="34">
        <f ca="1">IF(J306="FIN","",LOOKUP(I305,DATOS!A:A,DATOS!L:L))</f>
        <v>0</v>
      </c>
      <c r="I308" s="31" t="s">
        <v>51</v>
      </c>
      <c r="K308" s="16"/>
      <c r="L308" s="16"/>
      <c r="M308" s="16"/>
      <c r="N308" s="16"/>
      <c r="O308" s="16"/>
      <c r="P308" s="16"/>
      <c r="Q308" s="17" t="s">
        <v>2</v>
      </c>
      <c r="R308" s="16" t="str">
        <f>CONCATENATE(B308,Q308)</f>
        <v>C</v>
      </c>
      <c r="S308" s="16"/>
    </row>
    <row r="309" spans="1:19" ht="15.6" x14ac:dyDescent="0.25">
      <c r="A309" s="185"/>
      <c r="B309" s="25"/>
      <c r="C309" s="21" t="str">
        <f ca="1">+CONCATENATE(I309," ",G309)</f>
        <v>d) 0</v>
      </c>
      <c r="D309" s="22"/>
      <c r="G309" s="34">
        <f ca="1">IF(J306="FIN","",LOOKUP(I305,DATOS!A:A,DATOS!M:M))</f>
        <v>0</v>
      </c>
      <c r="I309" s="31" t="s">
        <v>43</v>
      </c>
      <c r="K309" s="16"/>
      <c r="L309" s="16"/>
      <c r="M309" s="16"/>
      <c r="N309" s="16"/>
      <c r="O309" s="16"/>
      <c r="P309" s="16"/>
      <c r="Q309" s="17" t="s">
        <v>3</v>
      </c>
      <c r="R309" s="16" t="str">
        <f>CONCATENATE(B309,Q309)</f>
        <v>D</v>
      </c>
      <c r="S309" s="16"/>
    </row>
    <row r="310" spans="1:19" ht="15.6" x14ac:dyDescent="0.25">
      <c r="A310" s="9"/>
      <c r="B310" s="26"/>
      <c r="C310" s="23"/>
      <c r="D310" s="24"/>
      <c r="J310" s="15"/>
    </row>
    <row r="311" spans="1:19" ht="15.6" x14ac:dyDescent="0.25">
      <c r="A311" s="9"/>
      <c r="B311" s="27"/>
      <c r="C311" s="19" t="str">
        <f ca="1">+CONCATENATE(K311,".- ",G311)</f>
        <v>52.- 0</v>
      </c>
      <c r="D311" s="20"/>
      <c r="E311" s="9"/>
      <c r="F311" s="9"/>
      <c r="G311" s="36">
        <f ca="1">IF(J312="FIN","",LOOKUP(I311,DATOS!A:A,DATOS!G:G))</f>
        <v>0</v>
      </c>
      <c r="H311" s="36">
        <f ca="1">IF(J312="FIN",0,LOOKUP(I311,DATOS!A:A,DATOS!N:N))</f>
        <v>0</v>
      </c>
      <c r="I311" s="31">
        <f>+I305+1</f>
        <v>437</v>
      </c>
      <c r="J311" s="56">
        <f>IF(LOOKUP(I311,DATOS!A:A,DATOS!C:C)=0,J305,(LOOKUP(I311,DATOS!A:A,DATOS!C:C)))</f>
        <v>7</v>
      </c>
      <c r="K311" s="18">
        <f>+K305+1</f>
        <v>52</v>
      </c>
      <c r="L311" s="16" t="s">
        <v>31</v>
      </c>
      <c r="M311" s="16" t="s">
        <v>32</v>
      </c>
      <c r="N311" s="16" t="s">
        <v>37</v>
      </c>
      <c r="O311" s="16" t="s">
        <v>33</v>
      </c>
      <c r="P311" s="16" t="s">
        <v>34</v>
      </c>
      <c r="Q311" s="16" t="s">
        <v>35</v>
      </c>
      <c r="R311" s="16" t="str">
        <f ca="1">CONCATENATE("X",H311)</f>
        <v>X0</v>
      </c>
      <c r="S311" s="16" t="s">
        <v>36</v>
      </c>
    </row>
    <row r="312" spans="1:19" ht="15.6" x14ac:dyDescent="0.25">
      <c r="A312" s="185">
        <f ca="1">IF($E$2="X",0,IF(K313&gt;2,H311,K313))</f>
        <v>0</v>
      </c>
      <c r="B312" s="25"/>
      <c r="C312" s="21" t="str">
        <f ca="1">+CONCATENATE(I312," ",G312)</f>
        <v>a) 0</v>
      </c>
      <c r="D312" s="22"/>
      <c r="G312" s="34">
        <f ca="1">IF(J312="FIN","",LOOKUP(I311,DATOS!A:A,DATOS!J:J))</f>
        <v>0</v>
      </c>
      <c r="I312" s="31" t="s">
        <v>53</v>
      </c>
      <c r="J312" s="37" t="str">
        <f>IF(J306="FIN","FIN",IF(J311=J305,"","FIN"))</f>
        <v/>
      </c>
      <c r="K312" s="16" t="s">
        <v>5</v>
      </c>
      <c r="L312" s="16">
        <f ca="1">IF(M312&gt;0,0,P312)</f>
        <v>0</v>
      </c>
      <c r="M312" s="16">
        <f ca="1">IF(P313&gt;0,1,0)</f>
        <v>0</v>
      </c>
      <c r="N312" s="16">
        <f ca="1">IF(M312=1,-1/COUNTA(Q312:Q315),0)</f>
        <v>0</v>
      </c>
      <c r="O312" s="16">
        <f>COUNTA(B312:B315)</f>
        <v>0</v>
      </c>
      <c r="P312" s="16">
        <f ca="1">COUNTIF(R312:R315,R311)</f>
        <v>0</v>
      </c>
      <c r="Q312" s="17" t="s">
        <v>0</v>
      </c>
      <c r="R312" s="16" t="str">
        <f>CONCATENATE(B312,Q312)</f>
        <v>A</v>
      </c>
      <c r="S312" s="16">
        <f ca="1">IF(P312&gt;0,P312+O312,O312*3)</f>
        <v>0</v>
      </c>
    </row>
    <row r="313" spans="1:19" ht="15.6" x14ac:dyDescent="0.25">
      <c r="A313" s="185"/>
      <c r="B313" s="25"/>
      <c r="C313" s="21" t="str">
        <f ca="1">+CONCATENATE(I313," ",G313)</f>
        <v>b) 0</v>
      </c>
      <c r="D313" s="22"/>
      <c r="G313" s="34">
        <f ca="1">IF(J312="FIN","",LOOKUP(I311,DATOS!A:A,DATOS!K:K))</f>
        <v>0</v>
      </c>
      <c r="I313" s="31" t="s">
        <v>52</v>
      </c>
      <c r="K313" s="16">
        <f ca="1">S312</f>
        <v>0</v>
      </c>
      <c r="L313" s="16"/>
      <c r="M313" s="16"/>
      <c r="N313" s="16"/>
      <c r="O313" s="16"/>
      <c r="P313" s="16">
        <f ca="1">O312-P312</f>
        <v>0</v>
      </c>
      <c r="Q313" s="17" t="s">
        <v>1</v>
      </c>
      <c r="R313" s="16" t="str">
        <f>CONCATENATE(B313,Q313)</f>
        <v>B</v>
      </c>
      <c r="S313" s="16"/>
    </row>
    <row r="314" spans="1:19" ht="15.6" x14ac:dyDescent="0.25">
      <c r="A314" s="185"/>
      <c r="B314" s="25"/>
      <c r="C314" s="21" t="str">
        <f ca="1">+CONCATENATE(I314," ",G314)</f>
        <v>c) 0</v>
      </c>
      <c r="D314" s="22"/>
      <c r="G314" s="34">
        <f ca="1">IF(J312="FIN","",LOOKUP(I311,DATOS!A:A,DATOS!L:L))</f>
        <v>0</v>
      </c>
      <c r="I314" s="31" t="s">
        <v>51</v>
      </c>
      <c r="K314" s="16"/>
      <c r="L314" s="16"/>
      <c r="M314" s="16"/>
      <c r="N314" s="16"/>
      <c r="O314" s="16"/>
      <c r="P314" s="16"/>
      <c r="Q314" s="17" t="s">
        <v>2</v>
      </c>
      <c r="R314" s="16" t="str">
        <f>CONCATENATE(B314,Q314)</f>
        <v>C</v>
      </c>
      <c r="S314" s="16"/>
    </row>
    <row r="315" spans="1:19" ht="15.6" x14ac:dyDescent="0.25">
      <c r="A315" s="185"/>
      <c r="B315" s="25"/>
      <c r="C315" s="21" t="str">
        <f ca="1">+CONCATENATE(I315," ",G315)</f>
        <v>d) 0</v>
      </c>
      <c r="D315" s="22"/>
      <c r="G315" s="34">
        <f ca="1">IF(J312="FIN","",LOOKUP(I311,DATOS!A:A,DATOS!M:M))</f>
        <v>0</v>
      </c>
      <c r="I315" s="31" t="s">
        <v>43</v>
      </c>
      <c r="K315" s="16"/>
      <c r="L315" s="16"/>
      <c r="M315" s="16"/>
      <c r="N315" s="16"/>
      <c r="O315" s="16"/>
      <c r="P315" s="16"/>
      <c r="Q315" s="17" t="s">
        <v>3</v>
      </c>
      <c r="R315" s="16" t="str">
        <f>CONCATENATE(B315,Q315)</f>
        <v>D</v>
      </c>
      <c r="S315" s="16"/>
    </row>
    <row r="316" spans="1:19" ht="15.6" x14ac:dyDescent="0.25">
      <c r="A316" s="9"/>
      <c r="B316" s="26"/>
      <c r="C316" s="23"/>
      <c r="D316" s="24"/>
      <c r="J316" s="15"/>
    </row>
    <row r="317" spans="1:19" ht="15.6" x14ac:dyDescent="0.25">
      <c r="A317" s="9"/>
      <c r="B317" s="27"/>
      <c r="C317" s="19" t="str">
        <f ca="1">+CONCATENATE(K317,".- ",G317)</f>
        <v>53.- 0</v>
      </c>
      <c r="D317" s="20"/>
      <c r="E317" s="9"/>
      <c r="F317" s="9"/>
      <c r="G317" s="36">
        <f ca="1">IF(J318="FIN","",LOOKUP(I317,DATOS!A:A,DATOS!G:G))</f>
        <v>0</v>
      </c>
      <c r="H317" s="36">
        <f ca="1">IF(J318="FIN",0,LOOKUP(I317,DATOS!A:A,DATOS!N:N))</f>
        <v>0</v>
      </c>
      <c r="I317" s="31">
        <f>+I311+1</f>
        <v>438</v>
      </c>
      <c r="J317" s="56">
        <f>IF(LOOKUP(I317,DATOS!A:A,DATOS!C:C)=0,J311,(LOOKUP(I317,DATOS!A:A,DATOS!C:C)))</f>
        <v>7</v>
      </c>
      <c r="K317" s="18">
        <f>+K311+1</f>
        <v>53</v>
      </c>
      <c r="L317" s="16" t="s">
        <v>31</v>
      </c>
      <c r="M317" s="16" t="s">
        <v>32</v>
      </c>
      <c r="N317" s="16" t="s">
        <v>37</v>
      </c>
      <c r="O317" s="16" t="s">
        <v>33</v>
      </c>
      <c r="P317" s="16" t="s">
        <v>34</v>
      </c>
      <c r="Q317" s="16" t="s">
        <v>35</v>
      </c>
      <c r="R317" s="16" t="str">
        <f ca="1">CONCATENATE("X",H317)</f>
        <v>X0</v>
      </c>
      <c r="S317" s="16" t="s">
        <v>36</v>
      </c>
    </row>
    <row r="318" spans="1:19" ht="15.6" x14ac:dyDescent="0.25">
      <c r="A318" s="185">
        <f ca="1">IF($E$2="X",0,IF(K319&gt;2,H317,K319))</f>
        <v>0</v>
      </c>
      <c r="B318" s="25"/>
      <c r="C318" s="21" t="str">
        <f ca="1">+CONCATENATE(I318," ",G318)</f>
        <v>a) 0</v>
      </c>
      <c r="D318" s="22"/>
      <c r="G318" s="34">
        <f ca="1">IF(J318="FIN","",LOOKUP(I317,DATOS!A:A,DATOS!J:J))</f>
        <v>0</v>
      </c>
      <c r="I318" s="31" t="s">
        <v>53</v>
      </c>
      <c r="J318" s="37" t="str">
        <f>IF(J312="FIN","FIN",IF(J317=J311,"","FIN"))</f>
        <v/>
      </c>
      <c r="K318" s="16" t="s">
        <v>5</v>
      </c>
      <c r="L318" s="16">
        <f ca="1">IF(M318&gt;0,0,P318)</f>
        <v>0</v>
      </c>
      <c r="M318" s="16">
        <f ca="1">IF(P319&gt;0,1,0)</f>
        <v>0</v>
      </c>
      <c r="N318" s="16">
        <f ca="1">IF(M318=1,-1/COUNTA(Q318:Q321),0)</f>
        <v>0</v>
      </c>
      <c r="O318" s="16">
        <f>COUNTA(B318:B321)</f>
        <v>0</v>
      </c>
      <c r="P318" s="16">
        <f ca="1">COUNTIF(R318:R321,R317)</f>
        <v>0</v>
      </c>
      <c r="Q318" s="17" t="s">
        <v>0</v>
      </c>
      <c r="R318" s="16" t="str">
        <f>CONCATENATE(B318,Q318)</f>
        <v>A</v>
      </c>
      <c r="S318" s="16">
        <f ca="1">IF(P318&gt;0,P318+O318,O318*3)</f>
        <v>0</v>
      </c>
    </row>
    <row r="319" spans="1:19" ht="15.6" x14ac:dyDescent="0.25">
      <c r="A319" s="185"/>
      <c r="B319" s="25"/>
      <c r="C319" s="21" t="str">
        <f ca="1">+CONCATENATE(I319," ",G319)</f>
        <v>b) 0</v>
      </c>
      <c r="D319" s="22"/>
      <c r="G319" s="34">
        <f ca="1">IF(J318="FIN","",LOOKUP(I317,DATOS!A:A,DATOS!K:K))</f>
        <v>0</v>
      </c>
      <c r="I319" s="31" t="s">
        <v>52</v>
      </c>
      <c r="K319" s="16">
        <f ca="1">S318</f>
        <v>0</v>
      </c>
      <c r="L319" s="16"/>
      <c r="M319" s="16"/>
      <c r="N319" s="16"/>
      <c r="O319" s="16"/>
      <c r="P319" s="16">
        <f ca="1">O318-P318</f>
        <v>0</v>
      </c>
      <c r="Q319" s="17" t="s">
        <v>1</v>
      </c>
      <c r="R319" s="16" t="str">
        <f>CONCATENATE(B319,Q319)</f>
        <v>B</v>
      </c>
      <c r="S319" s="16"/>
    </row>
    <row r="320" spans="1:19" ht="15.6" x14ac:dyDescent="0.25">
      <c r="A320" s="185"/>
      <c r="B320" s="25"/>
      <c r="C320" s="21" t="str">
        <f ca="1">+CONCATENATE(I320," ",G320)</f>
        <v>c) 0</v>
      </c>
      <c r="D320" s="22"/>
      <c r="G320" s="34">
        <f ca="1">IF(J318="FIN","",LOOKUP(I317,DATOS!A:A,DATOS!L:L))</f>
        <v>0</v>
      </c>
      <c r="I320" s="31" t="s">
        <v>51</v>
      </c>
      <c r="K320" s="16"/>
      <c r="L320" s="16"/>
      <c r="M320" s="16"/>
      <c r="N320" s="16"/>
      <c r="O320" s="16"/>
      <c r="P320" s="16"/>
      <c r="Q320" s="17" t="s">
        <v>2</v>
      </c>
      <c r="R320" s="16" t="str">
        <f>CONCATENATE(B320,Q320)</f>
        <v>C</v>
      </c>
      <c r="S320" s="16"/>
    </row>
    <row r="321" spans="1:19" ht="15.6" x14ac:dyDescent="0.25">
      <c r="A321" s="185"/>
      <c r="B321" s="25"/>
      <c r="C321" s="21" t="str">
        <f ca="1">+CONCATENATE(I321," ",G321)</f>
        <v>d) 0</v>
      </c>
      <c r="D321" s="22"/>
      <c r="G321" s="34">
        <f ca="1">IF(J318="FIN","",LOOKUP(I317,DATOS!A:A,DATOS!M:M))</f>
        <v>0</v>
      </c>
      <c r="I321" s="31" t="s">
        <v>43</v>
      </c>
      <c r="K321" s="16"/>
      <c r="L321" s="16"/>
      <c r="M321" s="16"/>
      <c r="N321" s="16"/>
      <c r="O321" s="16"/>
      <c r="P321" s="16"/>
      <c r="Q321" s="17" t="s">
        <v>3</v>
      </c>
      <c r="R321" s="16" t="str">
        <f>CONCATENATE(B321,Q321)</f>
        <v>D</v>
      </c>
      <c r="S321" s="16"/>
    </row>
    <row r="322" spans="1:19" ht="15.6" x14ac:dyDescent="0.25">
      <c r="A322" s="9"/>
      <c r="B322" s="26"/>
      <c r="C322" s="23"/>
      <c r="D322" s="24"/>
      <c r="J322" s="15"/>
    </row>
    <row r="323" spans="1:19" ht="15.6" x14ac:dyDescent="0.25">
      <c r="A323" s="9"/>
      <c r="B323" s="27"/>
      <c r="C323" s="19" t="str">
        <f ca="1">+CONCATENATE(K323,".- ",G323)</f>
        <v>54.- 0</v>
      </c>
      <c r="D323" s="20"/>
      <c r="E323" s="9"/>
      <c r="F323" s="9"/>
      <c r="G323" s="36">
        <f ca="1">IF(J324="FIN","",LOOKUP(I323,DATOS!A:A,DATOS!G:G))</f>
        <v>0</v>
      </c>
      <c r="H323" s="36">
        <f ca="1">IF(J324="FIN",0,LOOKUP(I323,DATOS!A:A,DATOS!N:N))</f>
        <v>0</v>
      </c>
      <c r="I323" s="31">
        <f>+I317+1</f>
        <v>439</v>
      </c>
      <c r="J323" s="56">
        <f>IF(LOOKUP(I323,DATOS!A:A,DATOS!C:C)=0,J317,(LOOKUP(I323,DATOS!A:A,DATOS!C:C)))</f>
        <v>7</v>
      </c>
      <c r="K323" s="18">
        <f>+K317+1</f>
        <v>54</v>
      </c>
      <c r="L323" s="16" t="s">
        <v>31</v>
      </c>
      <c r="M323" s="16" t="s">
        <v>32</v>
      </c>
      <c r="N323" s="16" t="s">
        <v>37</v>
      </c>
      <c r="O323" s="16" t="s">
        <v>33</v>
      </c>
      <c r="P323" s="16" t="s">
        <v>34</v>
      </c>
      <c r="Q323" s="16" t="s">
        <v>35</v>
      </c>
      <c r="R323" s="16" t="str">
        <f ca="1">CONCATENATE("X",H323)</f>
        <v>X0</v>
      </c>
      <c r="S323" s="16" t="s">
        <v>36</v>
      </c>
    </row>
    <row r="324" spans="1:19" ht="15.6" x14ac:dyDescent="0.25">
      <c r="A324" s="185">
        <f ca="1">IF($E$2="X",0,IF(K325&gt;2,H323,K325))</f>
        <v>0</v>
      </c>
      <c r="B324" s="25"/>
      <c r="C324" s="21" t="str">
        <f ca="1">+CONCATENATE(I324," ",G324)</f>
        <v>a) 0</v>
      </c>
      <c r="D324" s="22"/>
      <c r="G324" s="34">
        <f ca="1">IF(J324="FIN","",LOOKUP(I323,DATOS!A:A,DATOS!J:J))</f>
        <v>0</v>
      </c>
      <c r="I324" s="31" t="s">
        <v>53</v>
      </c>
      <c r="J324" s="37" t="str">
        <f>IF(J318="FIN","FIN",IF(J323=J317,"","FIN"))</f>
        <v/>
      </c>
      <c r="K324" s="16" t="s">
        <v>5</v>
      </c>
      <c r="L324" s="16">
        <f ca="1">IF(M324&gt;0,0,P324)</f>
        <v>0</v>
      </c>
      <c r="M324" s="16">
        <f ca="1">IF(P325&gt;0,1,0)</f>
        <v>0</v>
      </c>
      <c r="N324" s="16">
        <f ca="1">IF(M324=1,-1/COUNTA(Q324:Q327),0)</f>
        <v>0</v>
      </c>
      <c r="O324" s="16">
        <f>COUNTA(B324:B327)</f>
        <v>0</v>
      </c>
      <c r="P324" s="16">
        <f ca="1">COUNTIF(R324:R327,R323)</f>
        <v>0</v>
      </c>
      <c r="Q324" s="17" t="s">
        <v>0</v>
      </c>
      <c r="R324" s="16" t="str">
        <f>CONCATENATE(B324,Q324)</f>
        <v>A</v>
      </c>
      <c r="S324" s="16">
        <f ca="1">IF(P324&gt;0,P324+O324,O324*3)</f>
        <v>0</v>
      </c>
    </row>
    <row r="325" spans="1:19" ht="15.6" x14ac:dyDescent="0.25">
      <c r="A325" s="185"/>
      <c r="B325" s="25"/>
      <c r="C325" s="21" t="str">
        <f ca="1">+CONCATENATE(I325," ",G325)</f>
        <v>b) 0</v>
      </c>
      <c r="D325" s="22"/>
      <c r="G325" s="34">
        <f ca="1">IF(J324="FIN","",LOOKUP(I323,DATOS!A:A,DATOS!K:K))</f>
        <v>0</v>
      </c>
      <c r="I325" s="31" t="s">
        <v>52</v>
      </c>
      <c r="K325" s="16">
        <f ca="1">S324</f>
        <v>0</v>
      </c>
      <c r="L325" s="16"/>
      <c r="M325" s="16"/>
      <c r="N325" s="16"/>
      <c r="O325" s="16"/>
      <c r="P325" s="16">
        <f ca="1">O324-P324</f>
        <v>0</v>
      </c>
      <c r="Q325" s="17" t="s">
        <v>1</v>
      </c>
      <c r="R325" s="16" t="str">
        <f>CONCATENATE(B325,Q325)</f>
        <v>B</v>
      </c>
      <c r="S325" s="16"/>
    </row>
    <row r="326" spans="1:19" ht="15.6" x14ac:dyDescent="0.25">
      <c r="A326" s="185"/>
      <c r="B326" s="25"/>
      <c r="C326" s="21" t="str">
        <f ca="1">+CONCATENATE(I326," ",G326)</f>
        <v>c) 0</v>
      </c>
      <c r="D326" s="22"/>
      <c r="G326" s="34">
        <f ca="1">IF(J324="FIN","",LOOKUP(I323,DATOS!A:A,DATOS!L:L))</f>
        <v>0</v>
      </c>
      <c r="I326" s="31" t="s">
        <v>51</v>
      </c>
      <c r="K326" s="16"/>
      <c r="L326" s="16"/>
      <c r="M326" s="16"/>
      <c r="N326" s="16"/>
      <c r="O326" s="16"/>
      <c r="P326" s="16"/>
      <c r="Q326" s="17" t="s">
        <v>2</v>
      </c>
      <c r="R326" s="16" t="str">
        <f>CONCATENATE(B326,Q326)</f>
        <v>C</v>
      </c>
      <c r="S326" s="16"/>
    </row>
    <row r="327" spans="1:19" ht="15.6" x14ac:dyDescent="0.25">
      <c r="A327" s="185"/>
      <c r="B327" s="25"/>
      <c r="C327" s="21" t="str">
        <f ca="1">+CONCATENATE(I327," ",G327)</f>
        <v>d) 0</v>
      </c>
      <c r="D327" s="22"/>
      <c r="G327" s="34">
        <f ca="1">IF(J324="FIN","",LOOKUP(I323,DATOS!A:A,DATOS!M:M))</f>
        <v>0</v>
      </c>
      <c r="I327" s="31" t="s">
        <v>43</v>
      </c>
      <c r="K327" s="16"/>
      <c r="L327" s="16"/>
      <c r="M327" s="16"/>
      <c r="N327" s="16"/>
      <c r="O327" s="16"/>
      <c r="P327" s="16"/>
      <c r="Q327" s="17" t="s">
        <v>3</v>
      </c>
      <c r="R327" s="16" t="str">
        <f>CONCATENATE(B327,Q327)</f>
        <v>D</v>
      </c>
      <c r="S327" s="16"/>
    </row>
    <row r="328" spans="1:19" ht="15.6" x14ac:dyDescent="0.25">
      <c r="A328" s="9"/>
      <c r="B328" s="26"/>
      <c r="C328" s="23"/>
      <c r="D328" s="24"/>
      <c r="J328" s="15"/>
    </row>
    <row r="329" spans="1:19" ht="15.6" x14ac:dyDescent="0.25">
      <c r="A329" s="9"/>
      <c r="B329" s="27"/>
      <c r="C329" s="19" t="str">
        <f ca="1">+CONCATENATE(K329,".- ",G329)</f>
        <v>55.- 0</v>
      </c>
      <c r="D329" s="20"/>
      <c r="E329" s="9"/>
      <c r="F329" s="9"/>
      <c r="G329" s="36">
        <f ca="1">IF(J330="FIN","",LOOKUP(I329,DATOS!A:A,DATOS!G:G))</f>
        <v>0</v>
      </c>
      <c r="H329" s="36">
        <f ca="1">IF(J330="FIN",0,LOOKUP(I329,DATOS!A:A,DATOS!N:N))</f>
        <v>0</v>
      </c>
      <c r="I329" s="31">
        <f>+I323+1</f>
        <v>440</v>
      </c>
      <c r="J329" s="56">
        <f>IF(LOOKUP(I329,DATOS!A:A,DATOS!C:C)=0,J323,(LOOKUP(I329,DATOS!A:A,DATOS!C:C)))</f>
        <v>7</v>
      </c>
      <c r="K329" s="18">
        <f>+K323+1</f>
        <v>55</v>
      </c>
      <c r="L329" s="16" t="s">
        <v>31</v>
      </c>
      <c r="M329" s="16" t="s">
        <v>32</v>
      </c>
      <c r="N329" s="16" t="s">
        <v>37</v>
      </c>
      <c r="O329" s="16" t="s">
        <v>33</v>
      </c>
      <c r="P329" s="16" t="s">
        <v>34</v>
      </c>
      <c r="Q329" s="16" t="s">
        <v>35</v>
      </c>
      <c r="R329" s="16" t="str">
        <f ca="1">CONCATENATE("X",H329)</f>
        <v>X0</v>
      </c>
      <c r="S329" s="16" t="s">
        <v>36</v>
      </c>
    </row>
    <row r="330" spans="1:19" ht="15.6" x14ac:dyDescent="0.25">
      <c r="A330" s="185">
        <f ca="1">IF($E$2="X",0,IF(K331&gt;2,H329,K331))</f>
        <v>0</v>
      </c>
      <c r="B330" s="25"/>
      <c r="C330" s="21" t="str">
        <f ca="1">+CONCATENATE(I330," ",G330)</f>
        <v>a) 0</v>
      </c>
      <c r="D330" s="22"/>
      <c r="G330" s="34">
        <f ca="1">IF(J330="FIN","",LOOKUP(I329,DATOS!A:A,DATOS!J:J))</f>
        <v>0</v>
      </c>
      <c r="I330" s="31" t="s">
        <v>53</v>
      </c>
      <c r="J330" s="37" t="str">
        <f>IF(J324="FIN","FIN",IF(J329=J323,"","FIN"))</f>
        <v/>
      </c>
      <c r="K330" s="16" t="s">
        <v>5</v>
      </c>
      <c r="L330" s="16">
        <f ca="1">IF(M330&gt;0,0,P330)</f>
        <v>0</v>
      </c>
      <c r="M330" s="16">
        <f ca="1">IF(P331&gt;0,1,0)</f>
        <v>0</v>
      </c>
      <c r="N330" s="16">
        <f ca="1">IF(M330=1,-1/COUNTA(Q330:Q333),0)</f>
        <v>0</v>
      </c>
      <c r="O330" s="16">
        <f>COUNTA(B330:B333)</f>
        <v>0</v>
      </c>
      <c r="P330" s="16">
        <f ca="1">COUNTIF(R330:R333,R329)</f>
        <v>0</v>
      </c>
      <c r="Q330" s="17" t="s">
        <v>0</v>
      </c>
      <c r="R330" s="16" t="str">
        <f>CONCATENATE(B330,Q330)</f>
        <v>A</v>
      </c>
      <c r="S330" s="16">
        <f ca="1">IF(P330&gt;0,P330+O330,O330*3)</f>
        <v>0</v>
      </c>
    </row>
    <row r="331" spans="1:19" ht="15.6" x14ac:dyDescent="0.25">
      <c r="A331" s="185"/>
      <c r="B331" s="25"/>
      <c r="C331" s="21" t="str">
        <f ca="1">+CONCATENATE(I331," ",G331)</f>
        <v>b) 0</v>
      </c>
      <c r="D331" s="22"/>
      <c r="G331" s="34">
        <f ca="1">IF(J330="FIN","",LOOKUP(I329,DATOS!A:A,DATOS!K:K))</f>
        <v>0</v>
      </c>
      <c r="I331" s="31" t="s">
        <v>52</v>
      </c>
      <c r="K331" s="16">
        <f ca="1">S330</f>
        <v>0</v>
      </c>
      <c r="L331" s="16"/>
      <c r="M331" s="16"/>
      <c r="N331" s="16"/>
      <c r="O331" s="16"/>
      <c r="P331" s="16">
        <f ca="1">O330-P330</f>
        <v>0</v>
      </c>
      <c r="Q331" s="17" t="s">
        <v>1</v>
      </c>
      <c r="R331" s="16" t="str">
        <f>CONCATENATE(B331,Q331)</f>
        <v>B</v>
      </c>
      <c r="S331" s="16"/>
    </row>
    <row r="332" spans="1:19" ht="15.6" x14ac:dyDescent="0.25">
      <c r="A332" s="185"/>
      <c r="B332" s="25"/>
      <c r="C332" s="21" t="str">
        <f ca="1">+CONCATENATE(I332," ",G332)</f>
        <v>c) 0</v>
      </c>
      <c r="D332" s="22"/>
      <c r="G332" s="34">
        <f ca="1">IF(J330="FIN","",LOOKUP(I329,DATOS!A:A,DATOS!L:L))</f>
        <v>0</v>
      </c>
      <c r="I332" s="31" t="s">
        <v>51</v>
      </c>
      <c r="K332" s="16"/>
      <c r="L332" s="16"/>
      <c r="M332" s="16"/>
      <c r="N332" s="16"/>
      <c r="O332" s="16"/>
      <c r="P332" s="16"/>
      <c r="Q332" s="17" t="s">
        <v>2</v>
      </c>
      <c r="R332" s="16" t="str">
        <f>CONCATENATE(B332,Q332)</f>
        <v>C</v>
      </c>
      <c r="S332" s="16"/>
    </row>
    <row r="333" spans="1:19" ht="15.6" x14ac:dyDescent="0.25">
      <c r="A333" s="185"/>
      <c r="B333" s="25"/>
      <c r="C333" s="21" t="str">
        <f ca="1">+CONCATENATE(I333," ",G333)</f>
        <v>d) 0</v>
      </c>
      <c r="D333" s="22"/>
      <c r="G333" s="34">
        <f ca="1">IF(J330="FIN","",LOOKUP(I329,DATOS!A:A,DATOS!M:M))</f>
        <v>0</v>
      </c>
      <c r="I333" s="31" t="s">
        <v>43</v>
      </c>
      <c r="K333" s="16"/>
      <c r="L333" s="16"/>
      <c r="M333" s="16"/>
      <c r="N333" s="16"/>
      <c r="O333" s="16"/>
      <c r="P333" s="16"/>
      <c r="Q333" s="17" t="s">
        <v>3</v>
      </c>
      <c r="R333" s="16" t="str">
        <f>CONCATENATE(B333,Q333)</f>
        <v>D</v>
      </c>
      <c r="S333" s="16"/>
    </row>
    <row r="334" spans="1:19" ht="15.6" x14ac:dyDescent="0.25">
      <c r="A334" s="9"/>
      <c r="B334" s="26"/>
      <c r="C334" s="23"/>
      <c r="D334" s="24"/>
      <c r="J334" s="15"/>
    </row>
    <row r="335" spans="1:19" ht="15.6" x14ac:dyDescent="0.25">
      <c r="A335" s="9"/>
      <c r="B335" s="27"/>
      <c r="C335" s="19" t="str">
        <f ca="1">+CONCATENATE(K335,".- ",G335)</f>
        <v>56.- 0</v>
      </c>
      <c r="D335" s="20"/>
      <c r="E335" s="9"/>
      <c r="F335" s="9"/>
      <c r="G335" s="36">
        <f ca="1">IF(J336="FIN","",LOOKUP(I335,DATOS!A:A,DATOS!G:G))</f>
        <v>0</v>
      </c>
      <c r="H335" s="36">
        <f ca="1">IF(J336="FIN",0,LOOKUP(I335,DATOS!A:A,DATOS!N:N))</f>
        <v>0</v>
      </c>
      <c r="I335" s="31">
        <f>+I329+1</f>
        <v>441</v>
      </c>
      <c r="J335" s="56">
        <f>IF(LOOKUP(I335,DATOS!A:A,DATOS!C:C)=0,J329,(LOOKUP(I335,DATOS!A:A,DATOS!C:C)))</f>
        <v>7</v>
      </c>
      <c r="K335" s="18">
        <f>+K329+1</f>
        <v>56</v>
      </c>
      <c r="L335" s="16" t="s">
        <v>31</v>
      </c>
      <c r="M335" s="16" t="s">
        <v>32</v>
      </c>
      <c r="N335" s="16" t="s">
        <v>37</v>
      </c>
      <c r="O335" s="16" t="s">
        <v>33</v>
      </c>
      <c r="P335" s="16" t="s">
        <v>34</v>
      </c>
      <c r="Q335" s="16" t="s">
        <v>35</v>
      </c>
      <c r="R335" s="16" t="str">
        <f ca="1">CONCATENATE("X",H335)</f>
        <v>X0</v>
      </c>
      <c r="S335" s="16" t="s">
        <v>36</v>
      </c>
    </row>
    <row r="336" spans="1:19" ht="15.6" x14ac:dyDescent="0.25">
      <c r="A336" s="185">
        <f ca="1">IF($E$2="X",0,IF(K337&gt;2,H335,K337))</f>
        <v>0</v>
      </c>
      <c r="B336" s="25"/>
      <c r="C336" s="21" t="str">
        <f ca="1">+CONCATENATE(I336," ",G336)</f>
        <v>a) 0</v>
      </c>
      <c r="D336" s="22"/>
      <c r="G336" s="34">
        <f ca="1">IF(J336="FIN","",LOOKUP(I335,DATOS!A:A,DATOS!J:J))</f>
        <v>0</v>
      </c>
      <c r="I336" s="31" t="s">
        <v>53</v>
      </c>
      <c r="J336" s="37" t="str">
        <f>IF(J330="FIN","FIN",IF(J335=J329,"","FIN"))</f>
        <v/>
      </c>
      <c r="K336" s="16" t="s">
        <v>5</v>
      </c>
      <c r="L336" s="16">
        <f ca="1">IF(M336&gt;0,0,P336)</f>
        <v>0</v>
      </c>
      <c r="M336" s="16">
        <f ca="1">IF(P337&gt;0,1,0)</f>
        <v>0</v>
      </c>
      <c r="N336" s="16">
        <f ca="1">IF(M336=1,-1/COUNTA(Q336:Q339),0)</f>
        <v>0</v>
      </c>
      <c r="O336" s="16">
        <f>COUNTA(B336:B339)</f>
        <v>0</v>
      </c>
      <c r="P336" s="16">
        <f ca="1">COUNTIF(R336:R339,R335)</f>
        <v>0</v>
      </c>
      <c r="Q336" s="17" t="s">
        <v>0</v>
      </c>
      <c r="R336" s="16" t="str">
        <f>CONCATENATE(B336,Q336)</f>
        <v>A</v>
      </c>
      <c r="S336" s="16">
        <f ca="1">IF(P336&gt;0,P336+O336,O336*3)</f>
        <v>0</v>
      </c>
    </row>
    <row r="337" spans="1:19" ht="15.6" x14ac:dyDescent="0.25">
      <c r="A337" s="185"/>
      <c r="B337" s="25"/>
      <c r="C337" s="21" t="str">
        <f ca="1">+CONCATENATE(I337," ",G337)</f>
        <v>b) 0</v>
      </c>
      <c r="D337" s="22"/>
      <c r="G337" s="34">
        <f ca="1">IF(J336="FIN","",LOOKUP(I335,DATOS!A:A,DATOS!K:K))</f>
        <v>0</v>
      </c>
      <c r="I337" s="31" t="s">
        <v>52</v>
      </c>
      <c r="K337" s="16">
        <f ca="1">S336</f>
        <v>0</v>
      </c>
      <c r="L337" s="16"/>
      <c r="M337" s="16"/>
      <c r="N337" s="16"/>
      <c r="O337" s="16"/>
      <c r="P337" s="16">
        <f ca="1">O336-P336</f>
        <v>0</v>
      </c>
      <c r="Q337" s="17" t="s">
        <v>1</v>
      </c>
      <c r="R337" s="16" t="str">
        <f>CONCATENATE(B337,Q337)</f>
        <v>B</v>
      </c>
      <c r="S337" s="16"/>
    </row>
    <row r="338" spans="1:19" ht="15.6" x14ac:dyDescent="0.25">
      <c r="A338" s="185"/>
      <c r="B338" s="25"/>
      <c r="C338" s="21" t="str">
        <f ca="1">+CONCATENATE(I338," ",G338)</f>
        <v>c) 0</v>
      </c>
      <c r="D338" s="22"/>
      <c r="G338" s="34">
        <f ca="1">IF(J336="FIN","",LOOKUP(I335,DATOS!A:A,DATOS!L:L))</f>
        <v>0</v>
      </c>
      <c r="I338" s="31" t="s">
        <v>51</v>
      </c>
      <c r="K338" s="16"/>
      <c r="L338" s="16"/>
      <c r="M338" s="16"/>
      <c r="N338" s="16"/>
      <c r="O338" s="16"/>
      <c r="P338" s="16"/>
      <c r="Q338" s="17" t="s">
        <v>2</v>
      </c>
      <c r="R338" s="16" t="str">
        <f>CONCATENATE(B338,Q338)</f>
        <v>C</v>
      </c>
      <c r="S338" s="16"/>
    </row>
    <row r="339" spans="1:19" ht="15.6" x14ac:dyDescent="0.25">
      <c r="A339" s="185"/>
      <c r="B339" s="25"/>
      <c r="C339" s="21" t="str">
        <f ca="1">+CONCATENATE(I339," ",G339)</f>
        <v>d) 0</v>
      </c>
      <c r="D339" s="22"/>
      <c r="G339" s="34">
        <f ca="1">IF(J336="FIN","",LOOKUP(I335,DATOS!A:A,DATOS!M:M))</f>
        <v>0</v>
      </c>
      <c r="I339" s="31" t="s">
        <v>43</v>
      </c>
      <c r="K339" s="16"/>
      <c r="L339" s="16"/>
      <c r="M339" s="16"/>
      <c r="N339" s="16"/>
      <c r="O339" s="16"/>
      <c r="P339" s="16"/>
      <c r="Q339" s="17" t="s">
        <v>3</v>
      </c>
      <c r="R339" s="16" t="str">
        <f>CONCATENATE(B339,Q339)</f>
        <v>D</v>
      </c>
      <c r="S339" s="16"/>
    </row>
    <row r="340" spans="1:19" ht="15.6" x14ac:dyDescent="0.25">
      <c r="A340" s="9"/>
      <c r="B340" s="26"/>
      <c r="C340" s="23"/>
      <c r="D340" s="24"/>
      <c r="J340" s="15"/>
    </row>
    <row r="341" spans="1:19" ht="15.6" x14ac:dyDescent="0.25">
      <c r="A341" s="9"/>
      <c r="B341" s="27"/>
      <c r="C341" s="19" t="str">
        <f ca="1">+CONCATENATE(K341,".- ",G341)</f>
        <v>57.- 0</v>
      </c>
      <c r="D341" s="20"/>
      <c r="E341" s="9"/>
      <c r="F341" s="9"/>
      <c r="G341" s="36">
        <f ca="1">IF(J342="FIN","",LOOKUP(I341,DATOS!A:A,DATOS!G:G))</f>
        <v>0</v>
      </c>
      <c r="H341" s="36">
        <f ca="1">IF(J342="FIN",0,LOOKUP(I341,DATOS!A:A,DATOS!N:N))</f>
        <v>0</v>
      </c>
      <c r="I341" s="31">
        <f>+I335+1</f>
        <v>442</v>
      </c>
      <c r="J341" s="56">
        <f>IF(LOOKUP(I341,DATOS!A:A,DATOS!C:C)=0,J335,(LOOKUP(I341,DATOS!A:A,DATOS!C:C)))</f>
        <v>7</v>
      </c>
      <c r="K341" s="18">
        <f>+K335+1</f>
        <v>57</v>
      </c>
      <c r="L341" s="16" t="s">
        <v>31</v>
      </c>
      <c r="M341" s="16" t="s">
        <v>32</v>
      </c>
      <c r="N341" s="16" t="s">
        <v>37</v>
      </c>
      <c r="O341" s="16" t="s">
        <v>33</v>
      </c>
      <c r="P341" s="16" t="s">
        <v>34</v>
      </c>
      <c r="Q341" s="16" t="s">
        <v>35</v>
      </c>
      <c r="R341" s="16" t="str">
        <f ca="1">CONCATENATE("X",H341)</f>
        <v>X0</v>
      </c>
      <c r="S341" s="16" t="s">
        <v>36</v>
      </c>
    </row>
    <row r="342" spans="1:19" ht="15.6" x14ac:dyDescent="0.25">
      <c r="A342" s="185">
        <f ca="1">IF($E$2="X",0,IF(K343&gt;2,H341,K343))</f>
        <v>0</v>
      </c>
      <c r="B342" s="25"/>
      <c r="C342" s="21" t="str">
        <f ca="1">+CONCATENATE(I342," ",G342)</f>
        <v>a) 0</v>
      </c>
      <c r="D342" s="22"/>
      <c r="G342" s="34">
        <f ca="1">IF(J342="FIN","",LOOKUP(I341,DATOS!A:A,DATOS!J:J))</f>
        <v>0</v>
      </c>
      <c r="I342" s="31" t="s">
        <v>53</v>
      </c>
      <c r="J342" s="37" t="str">
        <f>IF(J336="FIN","FIN",IF(J341=J335,"","FIN"))</f>
        <v/>
      </c>
      <c r="K342" s="16" t="s">
        <v>5</v>
      </c>
      <c r="L342" s="16">
        <f ca="1">IF(M342&gt;0,0,P342)</f>
        <v>0</v>
      </c>
      <c r="M342" s="16">
        <f ca="1">IF(P343&gt;0,1,0)</f>
        <v>0</v>
      </c>
      <c r="N342" s="16">
        <f ca="1">IF(M342=1,-1/COUNTA(Q342:Q345),0)</f>
        <v>0</v>
      </c>
      <c r="O342" s="16">
        <f>COUNTA(B342:B345)</f>
        <v>0</v>
      </c>
      <c r="P342" s="16">
        <f ca="1">COUNTIF(R342:R345,R341)</f>
        <v>0</v>
      </c>
      <c r="Q342" s="17" t="s">
        <v>0</v>
      </c>
      <c r="R342" s="16" t="str">
        <f>CONCATENATE(B342,Q342)</f>
        <v>A</v>
      </c>
      <c r="S342" s="16">
        <f ca="1">IF(P342&gt;0,P342+O342,O342*3)</f>
        <v>0</v>
      </c>
    </row>
    <row r="343" spans="1:19" ht="15.6" x14ac:dyDescent="0.25">
      <c r="A343" s="185"/>
      <c r="B343" s="25"/>
      <c r="C343" s="21" t="str">
        <f ca="1">+CONCATENATE(I343," ",G343)</f>
        <v>b) 0</v>
      </c>
      <c r="D343" s="22"/>
      <c r="G343" s="34">
        <f ca="1">IF(J342="FIN","",LOOKUP(I341,DATOS!A:A,DATOS!K:K))</f>
        <v>0</v>
      </c>
      <c r="I343" s="31" t="s">
        <v>52</v>
      </c>
      <c r="K343" s="16">
        <f ca="1">S342</f>
        <v>0</v>
      </c>
      <c r="L343" s="16"/>
      <c r="M343" s="16"/>
      <c r="N343" s="16"/>
      <c r="O343" s="16"/>
      <c r="P343" s="16">
        <f ca="1">O342-P342</f>
        <v>0</v>
      </c>
      <c r="Q343" s="17" t="s">
        <v>1</v>
      </c>
      <c r="R343" s="16" t="str">
        <f>CONCATENATE(B343,Q343)</f>
        <v>B</v>
      </c>
      <c r="S343" s="16"/>
    </row>
    <row r="344" spans="1:19" ht="15.6" x14ac:dyDescent="0.25">
      <c r="A344" s="185"/>
      <c r="B344" s="25"/>
      <c r="C344" s="21" t="str">
        <f ca="1">+CONCATENATE(I344," ",G344)</f>
        <v>c) 0</v>
      </c>
      <c r="D344" s="22"/>
      <c r="G344" s="34">
        <f ca="1">IF(J342="FIN","",LOOKUP(I341,DATOS!A:A,DATOS!L:L))</f>
        <v>0</v>
      </c>
      <c r="I344" s="31" t="s">
        <v>51</v>
      </c>
      <c r="K344" s="16"/>
      <c r="L344" s="16"/>
      <c r="M344" s="16"/>
      <c r="N344" s="16"/>
      <c r="O344" s="16"/>
      <c r="P344" s="16"/>
      <c r="Q344" s="17" t="s">
        <v>2</v>
      </c>
      <c r="R344" s="16" t="str">
        <f>CONCATENATE(B344,Q344)</f>
        <v>C</v>
      </c>
      <c r="S344" s="16"/>
    </row>
    <row r="345" spans="1:19" ht="15.6" x14ac:dyDescent="0.25">
      <c r="A345" s="185"/>
      <c r="B345" s="25"/>
      <c r="C345" s="21" t="str">
        <f ca="1">+CONCATENATE(I345," ",G345)</f>
        <v>d) 0</v>
      </c>
      <c r="D345" s="22"/>
      <c r="G345" s="34">
        <f ca="1">IF(J342="FIN","",LOOKUP(I341,DATOS!A:A,DATOS!M:M))</f>
        <v>0</v>
      </c>
      <c r="I345" s="31" t="s">
        <v>43</v>
      </c>
      <c r="K345" s="16"/>
      <c r="L345" s="16"/>
      <c r="M345" s="16"/>
      <c r="N345" s="16"/>
      <c r="O345" s="16"/>
      <c r="P345" s="16"/>
      <c r="Q345" s="17" t="s">
        <v>3</v>
      </c>
      <c r="R345" s="16" t="str">
        <f>CONCATENATE(B345,Q345)</f>
        <v>D</v>
      </c>
      <c r="S345" s="16"/>
    </row>
    <row r="346" spans="1:19" ht="15.6" x14ac:dyDescent="0.25">
      <c r="A346" s="9"/>
      <c r="B346" s="26"/>
      <c r="C346" s="23"/>
      <c r="D346" s="24"/>
      <c r="J346" s="15"/>
    </row>
    <row r="347" spans="1:19" ht="15.6" x14ac:dyDescent="0.25">
      <c r="A347" s="9"/>
      <c r="B347" s="27"/>
      <c r="C347" s="19" t="str">
        <f ca="1">+CONCATENATE(K347,".- ",G347)</f>
        <v>58.- 0</v>
      </c>
      <c r="D347" s="20"/>
      <c r="E347" s="9"/>
      <c r="F347" s="9"/>
      <c r="G347" s="36">
        <f ca="1">IF(J348="FIN","",LOOKUP(I347,DATOS!A:A,DATOS!G:G))</f>
        <v>0</v>
      </c>
      <c r="H347" s="36">
        <f ca="1">IF(J348="FIN",0,LOOKUP(I347,DATOS!A:A,DATOS!N:N))</f>
        <v>0</v>
      </c>
      <c r="I347" s="31">
        <f>+I341+1</f>
        <v>443</v>
      </c>
      <c r="J347" s="56">
        <f>IF(LOOKUP(I347,DATOS!A:A,DATOS!C:C)=0,J341,(LOOKUP(I347,DATOS!A:A,DATOS!C:C)))</f>
        <v>7</v>
      </c>
      <c r="K347" s="18">
        <f>+K341+1</f>
        <v>58</v>
      </c>
      <c r="L347" s="16" t="s">
        <v>31</v>
      </c>
      <c r="M347" s="16" t="s">
        <v>32</v>
      </c>
      <c r="N347" s="16" t="s">
        <v>37</v>
      </c>
      <c r="O347" s="16" t="s">
        <v>33</v>
      </c>
      <c r="P347" s="16" t="s">
        <v>34</v>
      </c>
      <c r="Q347" s="16" t="s">
        <v>35</v>
      </c>
      <c r="R347" s="16" t="str">
        <f ca="1">CONCATENATE("X",H347)</f>
        <v>X0</v>
      </c>
      <c r="S347" s="16" t="s">
        <v>36</v>
      </c>
    </row>
    <row r="348" spans="1:19" ht="15.6" x14ac:dyDescent="0.25">
      <c r="A348" s="185">
        <f ca="1">IF($E$2="X",0,IF(K349&gt;2,H347,K349))</f>
        <v>0</v>
      </c>
      <c r="B348" s="25"/>
      <c r="C348" s="21" t="str">
        <f ca="1">+CONCATENATE(I348," ",G348)</f>
        <v>a) 0</v>
      </c>
      <c r="D348" s="22"/>
      <c r="G348" s="34">
        <f ca="1">IF(J348="FIN","",LOOKUP(I347,DATOS!A:A,DATOS!J:J))</f>
        <v>0</v>
      </c>
      <c r="I348" s="31" t="s">
        <v>53</v>
      </c>
      <c r="J348" s="37" t="str">
        <f>IF(J342="FIN","FIN",IF(J347=J341,"","FIN"))</f>
        <v/>
      </c>
      <c r="K348" s="16" t="s">
        <v>5</v>
      </c>
      <c r="L348" s="16">
        <f ca="1">IF(M348&gt;0,0,P348)</f>
        <v>0</v>
      </c>
      <c r="M348" s="16">
        <f ca="1">IF(P349&gt;0,1,0)</f>
        <v>0</v>
      </c>
      <c r="N348" s="16">
        <f ca="1">IF(M348=1,-1/COUNTA(Q348:Q351),0)</f>
        <v>0</v>
      </c>
      <c r="O348" s="16">
        <f>COUNTA(B348:B351)</f>
        <v>0</v>
      </c>
      <c r="P348" s="16">
        <f ca="1">COUNTIF(R348:R351,R347)</f>
        <v>0</v>
      </c>
      <c r="Q348" s="17" t="s">
        <v>0</v>
      </c>
      <c r="R348" s="16" t="str">
        <f>CONCATENATE(B348,Q348)</f>
        <v>A</v>
      </c>
      <c r="S348" s="16">
        <f ca="1">IF(P348&gt;0,P348+O348,O348*3)</f>
        <v>0</v>
      </c>
    </row>
    <row r="349" spans="1:19" ht="15.6" x14ac:dyDescent="0.25">
      <c r="A349" s="185"/>
      <c r="B349" s="25"/>
      <c r="C349" s="21" t="str">
        <f ca="1">+CONCATENATE(I349," ",G349)</f>
        <v>b) 0</v>
      </c>
      <c r="D349" s="22"/>
      <c r="G349" s="34">
        <f ca="1">IF(J348="FIN","",LOOKUP(I347,DATOS!A:A,DATOS!K:K))</f>
        <v>0</v>
      </c>
      <c r="I349" s="31" t="s">
        <v>52</v>
      </c>
      <c r="K349" s="16">
        <f ca="1">S348</f>
        <v>0</v>
      </c>
      <c r="L349" s="16"/>
      <c r="M349" s="16"/>
      <c r="N349" s="16"/>
      <c r="O349" s="16"/>
      <c r="P349" s="16">
        <f ca="1">O348-P348</f>
        <v>0</v>
      </c>
      <c r="Q349" s="17" t="s">
        <v>1</v>
      </c>
      <c r="R349" s="16" t="str">
        <f>CONCATENATE(B349,Q349)</f>
        <v>B</v>
      </c>
      <c r="S349" s="16"/>
    </row>
    <row r="350" spans="1:19" ht="15.6" x14ac:dyDescent="0.25">
      <c r="A350" s="185"/>
      <c r="B350" s="25"/>
      <c r="C350" s="21" t="str">
        <f ca="1">+CONCATENATE(I350," ",G350)</f>
        <v>c) 0</v>
      </c>
      <c r="D350" s="22"/>
      <c r="G350" s="34">
        <f ca="1">IF(J348="FIN","",LOOKUP(I347,DATOS!A:A,DATOS!L:L))</f>
        <v>0</v>
      </c>
      <c r="I350" s="31" t="s">
        <v>51</v>
      </c>
      <c r="K350" s="16"/>
      <c r="L350" s="16"/>
      <c r="M350" s="16"/>
      <c r="N350" s="16"/>
      <c r="O350" s="16"/>
      <c r="P350" s="16"/>
      <c r="Q350" s="17" t="s">
        <v>2</v>
      </c>
      <c r="R350" s="16" t="str">
        <f>CONCATENATE(B350,Q350)</f>
        <v>C</v>
      </c>
      <c r="S350" s="16"/>
    </row>
    <row r="351" spans="1:19" ht="15.6" x14ac:dyDescent="0.25">
      <c r="A351" s="185"/>
      <c r="B351" s="25"/>
      <c r="C351" s="21" t="str">
        <f ca="1">+CONCATENATE(I351," ",G351)</f>
        <v>d) 0</v>
      </c>
      <c r="D351" s="22"/>
      <c r="G351" s="34">
        <f ca="1">IF(J348="FIN","",LOOKUP(I347,DATOS!A:A,DATOS!M:M))</f>
        <v>0</v>
      </c>
      <c r="I351" s="31" t="s">
        <v>43</v>
      </c>
      <c r="K351" s="16"/>
      <c r="L351" s="16"/>
      <c r="M351" s="16"/>
      <c r="N351" s="16"/>
      <c r="O351" s="16"/>
      <c r="P351" s="16"/>
      <c r="Q351" s="17" t="s">
        <v>3</v>
      </c>
      <c r="R351" s="16" t="str">
        <f>CONCATENATE(B351,Q351)</f>
        <v>D</v>
      </c>
      <c r="S351" s="16"/>
    </row>
    <row r="352" spans="1:19" ht="15.6" x14ac:dyDescent="0.25">
      <c r="A352" s="9"/>
      <c r="B352" s="26"/>
      <c r="C352" s="23"/>
      <c r="D352" s="24"/>
      <c r="J352" s="15"/>
    </row>
    <row r="353" spans="1:19" ht="15.6" x14ac:dyDescent="0.25">
      <c r="A353" s="9"/>
      <c r="B353" s="27"/>
      <c r="C353" s="19" t="str">
        <f ca="1">+CONCATENATE(K353,".- ",G353)</f>
        <v>59.- 0</v>
      </c>
      <c r="D353" s="20"/>
      <c r="E353" s="9"/>
      <c r="F353" s="9"/>
      <c r="G353" s="36">
        <f ca="1">IF(J354="FIN","",LOOKUP(I353,DATOS!A:A,DATOS!G:G))</f>
        <v>0</v>
      </c>
      <c r="H353" s="36">
        <f ca="1">IF(J354="FIN",0,LOOKUP(I353,DATOS!A:A,DATOS!N:N))</f>
        <v>0</v>
      </c>
      <c r="I353" s="31">
        <f>+I347+1</f>
        <v>444</v>
      </c>
      <c r="J353" s="56">
        <f>IF(LOOKUP(I353,DATOS!A:A,DATOS!C:C)=0,J347,(LOOKUP(I353,DATOS!A:A,DATOS!C:C)))</f>
        <v>7</v>
      </c>
      <c r="K353" s="18">
        <f>+K347+1</f>
        <v>59</v>
      </c>
      <c r="L353" s="16" t="s">
        <v>31</v>
      </c>
      <c r="M353" s="16" t="s">
        <v>32</v>
      </c>
      <c r="N353" s="16" t="s">
        <v>37</v>
      </c>
      <c r="O353" s="16" t="s">
        <v>33</v>
      </c>
      <c r="P353" s="16" t="s">
        <v>34</v>
      </c>
      <c r="Q353" s="16" t="s">
        <v>35</v>
      </c>
      <c r="R353" s="16" t="str">
        <f ca="1">CONCATENATE("X",H353)</f>
        <v>X0</v>
      </c>
      <c r="S353" s="16" t="s">
        <v>36</v>
      </c>
    </row>
    <row r="354" spans="1:19" ht="15.6" x14ac:dyDescent="0.25">
      <c r="A354" s="185">
        <f ca="1">IF($E$2="X",0,IF(K355&gt;2,H353,K355))</f>
        <v>0</v>
      </c>
      <c r="B354" s="25"/>
      <c r="C354" s="21" t="str">
        <f ca="1">+CONCATENATE(I354," ",G354)</f>
        <v>a) 0</v>
      </c>
      <c r="D354" s="22"/>
      <c r="G354" s="34">
        <f ca="1">IF(J354="FIN","",LOOKUP(I353,DATOS!A:A,DATOS!J:J))</f>
        <v>0</v>
      </c>
      <c r="I354" s="31" t="s">
        <v>53</v>
      </c>
      <c r="J354" s="37" t="str">
        <f>IF(J348="FIN","FIN",IF(J353=J347,"","FIN"))</f>
        <v/>
      </c>
      <c r="K354" s="16" t="s">
        <v>5</v>
      </c>
      <c r="L354" s="16">
        <f ca="1">IF(M354&gt;0,0,P354)</f>
        <v>0</v>
      </c>
      <c r="M354" s="16">
        <f ca="1">IF(P355&gt;0,1,0)</f>
        <v>0</v>
      </c>
      <c r="N354" s="16">
        <f ca="1">IF(M354=1,-1/COUNTA(Q354:Q357),0)</f>
        <v>0</v>
      </c>
      <c r="O354" s="16">
        <f>COUNTA(B354:B357)</f>
        <v>0</v>
      </c>
      <c r="P354" s="16">
        <f ca="1">COUNTIF(R354:R357,R353)</f>
        <v>0</v>
      </c>
      <c r="Q354" s="17" t="s">
        <v>0</v>
      </c>
      <c r="R354" s="16" t="str">
        <f>CONCATENATE(B354,Q354)</f>
        <v>A</v>
      </c>
      <c r="S354" s="16">
        <f ca="1">IF(P354&gt;0,P354+O354,O354*3)</f>
        <v>0</v>
      </c>
    </row>
    <row r="355" spans="1:19" ht="15.6" x14ac:dyDescent="0.25">
      <c r="A355" s="185"/>
      <c r="B355" s="25"/>
      <c r="C355" s="21" t="str">
        <f ca="1">+CONCATENATE(I355," ",G355)</f>
        <v>b) 0</v>
      </c>
      <c r="D355" s="22"/>
      <c r="G355" s="34">
        <f ca="1">IF(J354="FIN","",LOOKUP(I353,DATOS!A:A,DATOS!K:K))</f>
        <v>0</v>
      </c>
      <c r="I355" s="31" t="s">
        <v>52</v>
      </c>
      <c r="K355" s="16">
        <f ca="1">S354</f>
        <v>0</v>
      </c>
      <c r="L355" s="16"/>
      <c r="M355" s="16"/>
      <c r="N355" s="16"/>
      <c r="O355" s="16"/>
      <c r="P355" s="16">
        <f ca="1">O354-P354</f>
        <v>0</v>
      </c>
      <c r="Q355" s="17" t="s">
        <v>1</v>
      </c>
      <c r="R355" s="16" t="str">
        <f>CONCATENATE(B355,Q355)</f>
        <v>B</v>
      </c>
      <c r="S355" s="16"/>
    </row>
    <row r="356" spans="1:19" ht="15.6" x14ac:dyDescent="0.25">
      <c r="A356" s="185"/>
      <c r="B356" s="25"/>
      <c r="C356" s="21" t="str">
        <f ca="1">+CONCATENATE(I356," ",G356)</f>
        <v>c) 0</v>
      </c>
      <c r="D356" s="22"/>
      <c r="G356" s="34">
        <f ca="1">IF(J354="FIN","",LOOKUP(I353,DATOS!A:A,DATOS!L:L))</f>
        <v>0</v>
      </c>
      <c r="I356" s="31" t="s">
        <v>51</v>
      </c>
      <c r="K356" s="16"/>
      <c r="L356" s="16"/>
      <c r="M356" s="16"/>
      <c r="N356" s="16"/>
      <c r="O356" s="16"/>
      <c r="P356" s="16"/>
      <c r="Q356" s="17" t="s">
        <v>2</v>
      </c>
      <c r="R356" s="16" t="str">
        <f>CONCATENATE(B356,Q356)</f>
        <v>C</v>
      </c>
      <c r="S356" s="16"/>
    </row>
    <row r="357" spans="1:19" ht="15.6" x14ac:dyDescent="0.25">
      <c r="A357" s="185"/>
      <c r="B357" s="25"/>
      <c r="C357" s="21" t="str">
        <f ca="1">+CONCATENATE(I357," ",G357)</f>
        <v>d) 0</v>
      </c>
      <c r="D357" s="22"/>
      <c r="G357" s="34">
        <f ca="1">IF(J354="FIN","",LOOKUP(I353,DATOS!A:A,DATOS!M:M))</f>
        <v>0</v>
      </c>
      <c r="I357" s="31" t="s">
        <v>43</v>
      </c>
      <c r="K357" s="16"/>
      <c r="L357" s="16"/>
      <c r="M357" s="16"/>
      <c r="N357" s="16"/>
      <c r="O357" s="16"/>
      <c r="P357" s="16"/>
      <c r="Q357" s="17" t="s">
        <v>3</v>
      </c>
      <c r="R357" s="16" t="str">
        <f>CONCATENATE(B357,Q357)</f>
        <v>D</v>
      </c>
      <c r="S357" s="16"/>
    </row>
    <row r="358" spans="1:19" ht="15.6" x14ac:dyDescent="0.25">
      <c r="A358" s="9"/>
      <c r="B358" s="26"/>
      <c r="C358" s="23"/>
      <c r="D358" s="24"/>
      <c r="J358" s="15"/>
    </row>
    <row r="359" spans="1:19" ht="15.6" x14ac:dyDescent="0.25">
      <c r="A359" s="9"/>
      <c r="B359" s="27"/>
      <c r="C359" s="19" t="str">
        <f ca="1">+CONCATENATE(K359,".- ",G359)</f>
        <v>60.- 0</v>
      </c>
      <c r="D359" s="20"/>
      <c r="E359" s="9"/>
      <c r="F359" s="9"/>
      <c r="G359" s="36">
        <f ca="1">IF(J360="FIN","",LOOKUP(I359,DATOS!A:A,DATOS!G:G))</f>
        <v>0</v>
      </c>
      <c r="H359" s="36">
        <f ca="1">IF(J360="FIN",0,LOOKUP(I359,DATOS!A:A,DATOS!N:N))</f>
        <v>0</v>
      </c>
      <c r="I359" s="31">
        <f>+I353+1</f>
        <v>445</v>
      </c>
      <c r="J359" s="56">
        <f>IF(LOOKUP(I359,DATOS!A:A,DATOS!C:C)=0,J353,(LOOKUP(I359,DATOS!A:A,DATOS!C:C)))</f>
        <v>7</v>
      </c>
      <c r="K359" s="18">
        <f>+K353+1</f>
        <v>60</v>
      </c>
      <c r="L359" s="16" t="s">
        <v>31</v>
      </c>
      <c r="M359" s="16" t="s">
        <v>32</v>
      </c>
      <c r="N359" s="16" t="s">
        <v>37</v>
      </c>
      <c r="O359" s="16" t="s">
        <v>33</v>
      </c>
      <c r="P359" s="16" t="s">
        <v>34</v>
      </c>
      <c r="Q359" s="16" t="s">
        <v>35</v>
      </c>
      <c r="R359" s="16" t="str">
        <f ca="1">CONCATENATE("X",H359)</f>
        <v>X0</v>
      </c>
      <c r="S359" s="16" t="s">
        <v>36</v>
      </c>
    </row>
    <row r="360" spans="1:19" ht="15.6" x14ac:dyDescent="0.25">
      <c r="A360" s="185">
        <f ca="1">IF($E$2="X",0,IF(K361&gt;2,H359,K361))</f>
        <v>0</v>
      </c>
      <c r="B360" s="25"/>
      <c r="C360" s="21" t="str">
        <f ca="1">+CONCATENATE(I360," ",G360)</f>
        <v>a) 0</v>
      </c>
      <c r="D360" s="22"/>
      <c r="G360" s="34">
        <f ca="1">IF(J360="FIN","",LOOKUP(I359,DATOS!A:A,DATOS!J:J))</f>
        <v>0</v>
      </c>
      <c r="I360" s="31" t="s">
        <v>53</v>
      </c>
      <c r="J360" s="37" t="str">
        <f>IF(J354="FIN","FIN",IF(J359=J353,"","FIN"))</f>
        <v/>
      </c>
      <c r="K360" s="16" t="s">
        <v>5</v>
      </c>
      <c r="L360" s="16">
        <f ca="1">IF(M360&gt;0,0,P360)</f>
        <v>0</v>
      </c>
      <c r="M360" s="16">
        <f ca="1">IF(P361&gt;0,1,0)</f>
        <v>0</v>
      </c>
      <c r="N360" s="16">
        <f ca="1">IF(M360=1,-1/COUNTA(Q360:Q363),0)</f>
        <v>0</v>
      </c>
      <c r="O360" s="16">
        <f>COUNTA(B360:B363)</f>
        <v>0</v>
      </c>
      <c r="P360" s="16">
        <f ca="1">COUNTIF(R360:R363,R359)</f>
        <v>0</v>
      </c>
      <c r="Q360" s="17" t="s">
        <v>0</v>
      </c>
      <c r="R360" s="16" t="str">
        <f>CONCATENATE(B360,Q360)</f>
        <v>A</v>
      </c>
      <c r="S360" s="16">
        <f ca="1">IF(P360&gt;0,P360+O360,O360*3)</f>
        <v>0</v>
      </c>
    </row>
    <row r="361" spans="1:19" ht="15.6" x14ac:dyDescent="0.25">
      <c r="A361" s="185"/>
      <c r="B361" s="25"/>
      <c r="C361" s="21" t="str">
        <f ca="1">+CONCATENATE(I361," ",G361)</f>
        <v>b) 0</v>
      </c>
      <c r="D361" s="22"/>
      <c r="G361" s="34">
        <f ca="1">IF(J360="FIN","",LOOKUP(I359,DATOS!A:A,DATOS!K:K))</f>
        <v>0</v>
      </c>
      <c r="I361" s="31" t="s">
        <v>52</v>
      </c>
      <c r="K361" s="16">
        <f ca="1">S360</f>
        <v>0</v>
      </c>
      <c r="L361" s="16"/>
      <c r="M361" s="16"/>
      <c r="N361" s="16"/>
      <c r="O361" s="16"/>
      <c r="P361" s="16">
        <f ca="1">O360-P360</f>
        <v>0</v>
      </c>
      <c r="Q361" s="17" t="s">
        <v>1</v>
      </c>
      <c r="R361" s="16" t="str">
        <f>CONCATENATE(B361,Q361)</f>
        <v>B</v>
      </c>
      <c r="S361" s="16"/>
    </row>
    <row r="362" spans="1:19" ht="15.6" x14ac:dyDescent="0.25">
      <c r="A362" s="185"/>
      <c r="B362" s="25"/>
      <c r="C362" s="21" t="str">
        <f ca="1">+CONCATENATE(I362," ",G362)</f>
        <v>c) 0</v>
      </c>
      <c r="D362" s="22"/>
      <c r="G362" s="34">
        <f ca="1">IF(J360="FIN","",LOOKUP(I359,DATOS!A:A,DATOS!L:L))</f>
        <v>0</v>
      </c>
      <c r="I362" s="31" t="s">
        <v>51</v>
      </c>
      <c r="K362" s="16"/>
      <c r="L362" s="16"/>
      <c r="M362" s="16"/>
      <c r="N362" s="16"/>
      <c r="O362" s="16"/>
      <c r="P362" s="16"/>
      <c r="Q362" s="17" t="s">
        <v>2</v>
      </c>
      <c r="R362" s="16" t="str">
        <f>CONCATENATE(B362,Q362)</f>
        <v>C</v>
      </c>
      <c r="S362" s="16"/>
    </row>
    <row r="363" spans="1:19" ht="15.6" x14ac:dyDescent="0.25">
      <c r="A363" s="185"/>
      <c r="B363" s="25"/>
      <c r="C363" s="21" t="str">
        <f ca="1">+CONCATENATE(I363," ",G363)</f>
        <v>d) 0</v>
      </c>
      <c r="D363" s="22"/>
      <c r="G363" s="34">
        <f ca="1">IF(J360="FIN","",LOOKUP(I359,DATOS!A:A,DATOS!M:M))</f>
        <v>0</v>
      </c>
      <c r="I363" s="31" t="s">
        <v>43</v>
      </c>
      <c r="K363" s="16"/>
      <c r="L363" s="16"/>
      <c r="M363" s="16"/>
      <c r="N363" s="16"/>
      <c r="O363" s="16"/>
      <c r="P363" s="16"/>
      <c r="Q363" s="17" t="s">
        <v>3</v>
      </c>
      <c r="R363" s="16" t="str">
        <f>CONCATENATE(B363,Q363)</f>
        <v>D</v>
      </c>
      <c r="S363" s="16"/>
    </row>
    <row r="364" spans="1:19" ht="15.6" x14ac:dyDescent="0.25">
      <c r="A364" s="9"/>
      <c r="B364" s="26"/>
      <c r="C364" s="23"/>
      <c r="D364" s="24"/>
      <c r="J364" s="15"/>
    </row>
    <row r="365" spans="1:19" ht="15.6" x14ac:dyDescent="0.25">
      <c r="A365" s="9"/>
      <c r="B365" s="27"/>
      <c r="C365" s="19" t="str">
        <f ca="1">+CONCATENATE(K365,".- ",G365)</f>
        <v>61.- 0</v>
      </c>
      <c r="D365" s="20"/>
      <c r="E365" s="9"/>
      <c r="F365" s="9"/>
      <c r="G365" s="36">
        <f ca="1">IF(J366="FIN","",LOOKUP(I365,DATOS!A:A,DATOS!G:G))</f>
        <v>0</v>
      </c>
      <c r="H365" s="36">
        <f ca="1">IF(J366="FIN",0,LOOKUP(I365,DATOS!A:A,DATOS!N:N))</f>
        <v>0</v>
      </c>
      <c r="I365" s="31">
        <f>+I359+1</f>
        <v>446</v>
      </c>
      <c r="J365" s="56">
        <f>IF(LOOKUP(I365,DATOS!A:A,DATOS!C:C)=0,J359,(LOOKUP(I365,DATOS!A:A,DATOS!C:C)))</f>
        <v>7</v>
      </c>
      <c r="K365" s="18">
        <f>+K359+1</f>
        <v>61</v>
      </c>
      <c r="L365" s="16" t="s">
        <v>31</v>
      </c>
      <c r="M365" s="16" t="s">
        <v>32</v>
      </c>
      <c r="N365" s="16" t="s">
        <v>37</v>
      </c>
      <c r="O365" s="16" t="s">
        <v>33</v>
      </c>
      <c r="P365" s="16" t="s">
        <v>34</v>
      </c>
      <c r="Q365" s="16" t="s">
        <v>35</v>
      </c>
      <c r="R365" s="16" t="str">
        <f ca="1">CONCATENATE("X",H365)</f>
        <v>X0</v>
      </c>
      <c r="S365" s="16" t="s">
        <v>36</v>
      </c>
    </row>
    <row r="366" spans="1:19" ht="15.6" x14ac:dyDescent="0.25">
      <c r="A366" s="185">
        <f ca="1">IF($E$2="X",0,IF(K367&gt;2,H365,K367))</f>
        <v>0</v>
      </c>
      <c r="B366" s="25"/>
      <c r="C366" s="21" t="str">
        <f ca="1">+CONCATENATE(I366," ",G366)</f>
        <v>a) 0</v>
      </c>
      <c r="D366" s="22"/>
      <c r="G366" s="34">
        <f ca="1">IF(J366="FIN","",LOOKUP(I365,DATOS!A:A,DATOS!J:J))</f>
        <v>0</v>
      </c>
      <c r="I366" s="31" t="s">
        <v>53</v>
      </c>
      <c r="J366" s="37" t="str">
        <f>IF(J360="FIN","FIN",IF(J365=J359,"","FIN"))</f>
        <v/>
      </c>
      <c r="K366" s="16" t="s">
        <v>5</v>
      </c>
      <c r="L366" s="16">
        <f ca="1">IF(M366&gt;0,0,P366)</f>
        <v>0</v>
      </c>
      <c r="M366" s="16">
        <f ca="1">IF(P367&gt;0,1,0)</f>
        <v>0</v>
      </c>
      <c r="N366" s="16">
        <f ca="1">IF(M366=1,-1/COUNTA(Q366:Q369),0)</f>
        <v>0</v>
      </c>
      <c r="O366" s="16">
        <f>COUNTA(B366:B369)</f>
        <v>0</v>
      </c>
      <c r="P366" s="16">
        <f ca="1">COUNTIF(R366:R369,R365)</f>
        <v>0</v>
      </c>
      <c r="Q366" s="17" t="s">
        <v>0</v>
      </c>
      <c r="R366" s="16" t="str">
        <f>CONCATENATE(B366,Q366)</f>
        <v>A</v>
      </c>
      <c r="S366" s="16">
        <f ca="1">IF(P366&gt;0,P366+O366,O366*3)</f>
        <v>0</v>
      </c>
    </row>
    <row r="367" spans="1:19" ht="15.6" x14ac:dyDescent="0.25">
      <c r="A367" s="185"/>
      <c r="B367" s="25"/>
      <c r="C367" s="21" t="str">
        <f ca="1">+CONCATENATE(I367," ",G367)</f>
        <v>b) 0</v>
      </c>
      <c r="D367" s="22"/>
      <c r="G367" s="34">
        <f ca="1">IF(J366="FIN","",LOOKUP(I365,DATOS!A:A,DATOS!K:K))</f>
        <v>0</v>
      </c>
      <c r="I367" s="31" t="s">
        <v>52</v>
      </c>
      <c r="K367" s="16">
        <f ca="1">S366</f>
        <v>0</v>
      </c>
      <c r="L367" s="16"/>
      <c r="M367" s="16"/>
      <c r="N367" s="16"/>
      <c r="O367" s="16"/>
      <c r="P367" s="16">
        <f ca="1">O366-P366</f>
        <v>0</v>
      </c>
      <c r="Q367" s="17" t="s">
        <v>1</v>
      </c>
      <c r="R367" s="16" t="str">
        <f>CONCATENATE(B367,Q367)</f>
        <v>B</v>
      </c>
      <c r="S367" s="16"/>
    </row>
    <row r="368" spans="1:19" ht="15.6" x14ac:dyDescent="0.25">
      <c r="A368" s="185"/>
      <c r="B368" s="25"/>
      <c r="C368" s="21" t="str">
        <f ca="1">+CONCATENATE(I368," ",G368)</f>
        <v>c) 0</v>
      </c>
      <c r="D368" s="22"/>
      <c r="G368" s="34">
        <f ca="1">IF(J366="FIN","",LOOKUP(I365,DATOS!A:A,DATOS!L:L))</f>
        <v>0</v>
      </c>
      <c r="I368" s="31" t="s">
        <v>51</v>
      </c>
      <c r="K368" s="16"/>
      <c r="L368" s="16"/>
      <c r="M368" s="16"/>
      <c r="N368" s="16"/>
      <c r="O368" s="16"/>
      <c r="P368" s="16"/>
      <c r="Q368" s="17" t="s">
        <v>2</v>
      </c>
      <c r="R368" s="16" t="str">
        <f>CONCATENATE(B368,Q368)</f>
        <v>C</v>
      </c>
      <c r="S368" s="16"/>
    </row>
    <row r="369" spans="1:19" ht="15.6" x14ac:dyDescent="0.25">
      <c r="A369" s="185"/>
      <c r="B369" s="25"/>
      <c r="C369" s="21" t="str">
        <f ca="1">+CONCATENATE(I369," ",G369)</f>
        <v>d) 0</v>
      </c>
      <c r="D369" s="22"/>
      <c r="G369" s="34">
        <f ca="1">IF(J366="FIN","",LOOKUP(I365,DATOS!A:A,DATOS!M:M))</f>
        <v>0</v>
      </c>
      <c r="I369" s="31" t="s">
        <v>43</v>
      </c>
      <c r="K369" s="16"/>
      <c r="L369" s="16"/>
      <c r="M369" s="16"/>
      <c r="N369" s="16"/>
      <c r="O369" s="16"/>
      <c r="P369" s="16"/>
      <c r="Q369" s="17" t="s">
        <v>3</v>
      </c>
      <c r="R369" s="16" t="str">
        <f>CONCATENATE(B369,Q369)</f>
        <v>D</v>
      </c>
      <c r="S369" s="16"/>
    </row>
    <row r="370" spans="1:19" ht="15.6" x14ac:dyDescent="0.25">
      <c r="A370" s="9"/>
      <c r="B370" s="26"/>
      <c r="C370" s="23"/>
      <c r="D370" s="24"/>
      <c r="J370" s="15"/>
    </row>
    <row r="371" spans="1:19" ht="15.6" x14ac:dyDescent="0.25">
      <c r="A371" s="9"/>
      <c r="B371" s="27"/>
      <c r="C371" s="19" t="str">
        <f ca="1">+CONCATENATE(K371,".- ",G371)</f>
        <v>62.- 0</v>
      </c>
      <c r="D371" s="20"/>
      <c r="E371" s="9"/>
      <c r="F371" s="9"/>
      <c r="G371" s="36">
        <f ca="1">IF(J372="FIN","",LOOKUP(I371,DATOS!A:A,DATOS!G:G))</f>
        <v>0</v>
      </c>
      <c r="H371" s="36">
        <f ca="1">IF(J372="FIN",0,LOOKUP(I371,DATOS!A:A,DATOS!N:N))</f>
        <v>0</v>
      </c>
      <c r="I371" s="31">
        <f>+I365+1</f>
        <v>447</v>
      </c>
      <c r="J371" s="56">
        <f>IF(LOOKUP(I371,DATOS!A:A,DATOS!C:C)=0,J365,(LOOKUP(I371,DATOS!A:A,DATOS!C:C)))</f>
        <v>7</v>
      </c>
      <c r="K371" s="18">
        <f>+K365+1</f>
        <v>62</v>
      </c>
      <c r="L371" s="16" t="s">
        <v>31</v>
      </c>
      <c r="M371" s="16" t="s">
        <v>32</v>
      </c>
      <c r="N371" s="16" t="s">
        <v>37</v>
      </c>
      <c r="O371" s="16" t="s">
        <v>33</v>
      </c>
      <c r="P371" s="16" t="s">
        <v>34</v>
      </c>
      <c r="Q371" s="16" t="s">
        <v>35</v>
      </c>
      <c r="R371" s="16" t="str">
        <f ca="1">CONCATENATE("X",H371)</f>
        <v>X0</v>
      </c>
      <c r="S371" s="16" t="s">
        <v>36</v>
      </c>
    </row>
    <row r="372" spans="1:19" ht="15.6" x14ac:dyDescent="0.25">
      <c r="A372" s="185">
        <f ca="1">IF($E$2="X",0,IF(K373&gt;2,H371,K373))</f>
        <v>0</v>
      </c>
      <c r="B372" s="25"/>
      <c r="C372" s="21" t="str">
        <f ca="1">+CONCATENATE(I372," ",G372)</f>
        <v>a) 0</v>
      </c>
      <c r="D372" s="22"/>
      <c r="G372" s="34">
        <f ca="1">IF(J372="FIN","",LOOKUP(I371,DATOS!A:A,DATOS!J:J))</f>
        <v>0</v>
      </c>
      <c r="I372" s="31" t="s">
        <v>53</v>
      </c>
      <c r="J372" s="37" t="str">
        <f>IF(J366="FIN","FIN",IF(J371=J365,"","FIN"))</f>
        <v/>
      </c>
      <c r="K372" s="16" t="s">
        <v>5</v>
      </c>
      <c r="L372" s="16">
        <f ca="1">IF(M372&gt;0,0,P372)</f>
        <v>0</v>
      </c>
      <c r="M372" s="16">
        <f ca="1">IF(P373&gt;0,1,0)</f>
        <v>0</v>
      </c>
      <c r="N372" s="16">
        <f ca="1">IF(M372=1,-1/COUNTA(Q372:Q375),0)</f>
        <v>0</v>
      </c>
      <c r="O372" s="16">
        <f>COUNTA(B372:B375)</f>
        <v>0</v>
      </c>
      <c r="P372" s="16">
        <f ca="1">COUNTIF(R372:R375,R371)</f>
        <v>0</v>
      </c>
      <c r="Q372" s="17" t="s">
        <v>0</v>
      </c>
      <c r="R372" s="16" t="str">
        <f>CONCATENATE(B372,Q372)</f>
        <v>A</v>
      </c>
      <c r="S372" s="16">
        <f ca="1">IF(P372&gt;0,P372+O372,O372*3)</f>
        <v>0</v>
      </c>
    </row>
    <row r="373" spans="1:19" ht="15.6" x14ac:dyDescent="0.25">
      <c r="A373" s="185"/>
      <c r="B373" s="25"/>
      <c r="C373" s="21" t="str">
        <f ca="1">+CONCATENATE(I373," ",G373)</f>
        <v>b) 0</v>
      </c>
      <c r="D373" s="22"/>
      <c r="G373" s="34">
        <f ca="1">IF(J372="FIN","",LOOKUP(I371,DATOS!A:A,DATOS!K:K))</f>
        <v>0</v>
      </c>
      <c r="I373" s="31" t="s">
        <v>52</v>
      </c>
      <c r="K373" s="16">
        <f ca="1">S372</f>
        <v>0</v>
      </c>
      <c r="L373" s="16"/>
      <c r="M373" s="16"/>
      <c r="N373" s="16"/>
      <c r="O373" s="16"/>
      <c r="P373" s="16">
        <f ca="1">O372-P372</f>
        <v>0</v>
      </c>
      <c r="Q373" s="17" t="s">
        <v>1</v>
      </c>
      <c r="R373" s="16" t="str">
        <f>CONCATENATE(B373,Q373)</f>
        <v>B</v>
      </c>
      <c r="S373" s="16"/>
    </row>
    <row r="374" spans="1:19" ht="15.6" x14ac:dyDescent="0.25">
      <c r="A374" s="185"/>
      <c r="B374" s="25"/>
      <c r="C374" s="21" t="str">
        <f ca="1">+CONCATENATE(I374," ",G374)</f>
        <v>c) 0</v>
      </c>
      <c r="D374" s="22"/>
      <c r="G374" s="34">
        <f ca="1">IF(J372="FIN","",LOOKUP(I371,DATOS!A:A,DATOS!L:L))</f>
        <v>0</v>
      </c>
      <c r="I374" s="31" t="s">
        <v>51</v>
      </c>
      <c r="K374" s="16"/>
      <c r="L374" s="16"/>
      <c r="M374" s="16"/>
      <c r="N374" s="16"/>
      <c r="O374" s="16"/>
      <c r="P374" s="16"/>
      <c r="Q374" s="17" t="s">
        <v>2</v>
      </c>
      <c r="R374" s="16" t="str">
        <f>CONCATENATE(B374,Q374)</f>
        <v>C</v>
      </c>
      <c r="S374" s="16"/>
    </row>
    <row r="375" spans="1:19" ht="15.6" x14ac:dyDescent="0.25">
      <c r="A375" s="185"/>
      <c r="B375" s="25"/>
      <c r="C375" s="21" t="str">
        <f ca="1">+CONCATENATE(I375," ",G375)</f>
        <v>d) 0</v>
      </c>
      <c r="D375" s="22"/>
      <c r="G375" s="34">
        <f ca="1">IF(J372="FIN","",LOOKUP(I371,DATOS!A:A,DATOS!M:M))</f>
        <v>0</v>
      </c>
      <c r="I375" s="31" t="s">
        <v>43</v>
      </c>
      <c r="K375" s="16"/>
      <c r="L375" s="16"/>
      <c r="M375" s="16"/>
      <c r="N375" s="16"/>
      <c r="O375" s="16"/>
      <c r="P375" s="16"/>
      <c r="Q375" s="17" t="s">
        <v>3</v>
      </c>
      <c r="R375" s="16" t="str">
        <f>CONCATENATE(B375,Q375)</f>
        <v>D</v>
      </c>
      <c r="S375" s="16"/>
    </row>
    <row r="376" spans="1:19" ht="15.6" x14ac:dyDescent="0.25">
      <c r="A376" s="9"/>
      <c r="B376" s="26"/>
      <c r="C376" s="23"/>
      <c r="D376" s="24"/>
      <c r="J376" s="15"/>
    </row>
    <row r="377" spans="1:19" ht="15.6" x14ac:dyDescent="0.25">
      <c r="A377" s="9"/>
      <c r="B377" s="27"/>
      <c r="C377" s="19" t="str">
        <f ca="1">+CONCATENATE(K377,".- ",G377)</f>
        <v>63.- 0</v>
      </c>
      <c r="D377" s="20"/>
      <c r="E377" s="9"/>
      <c r="F377" s="9"/>
      <c r="G377" s="36">
        <f ca="1">IF(J378="FIN","",LOOKUP(I377,DATOS!A:A,DATOS!G:G))</f>
        <v>0</v>
      </c>
      <c r="H377" s="36">
        <f ca="1">IF(J378="FIN",0,LOOKUP(I377,DATOS!A:A,DATOS!N:N))</f>
        <v>0</v>
      </c>
      <c r="I377" s="31">
        <f>+I371+1</f>
        <v>448</v>
      </c>
      <c r="J377" s="56">
        <f>IF(LOOKUP(I377,DATOS!A:A,DATOS!C:C)=0,J371,(LOOKUP(I377,DATOS!A:A,DATOS!C:C)))</f>
        <v>7</v>
      </c>
      <c r="K377" s="18">
        <f>+K371+1</f>
        <v>63</v>
      </c>
      <c r="L377" s="16" t="s">
        <v>31</v>
      </c>
      <c r="M377" s="16" t="s">
        <v>32</v>
      </c>
      <c r="N377" s="16" t="s">
        <v>37</v>
      </c>
      <c r="O377" s="16" t="s">
        <v>33</v>
      </c>
      <c r="P377" s="16" t="s">
        <v>34</v>
      </c>
      <c r="Q377" s="16" t="s">
        <v>35</v>
      </c>
      <c r="R377" s="16" t="str">
        <f ca="1">CONCATENATE("X",H377)</f>
        <v>X0</v>
      </c>
      <c r="S377" s="16" t="s">
        <v>36</v>
      </c>
    </row>
    <row r="378" spans="1:19" ht="15.6" x14ac:dyDescent="0.25">
      <c r="A378" s="185">
        <f ca="1">IF($E$2="X",0,IF(K379&gt;2,H377,K379))</f>
        <v>0</v>
      </c>
      <c r="B378" s="25"/>
      <c r="C378" s="21" t="str">
        <f ca="1">+CONCATENATE(I378," ",G378)</f>
        <v>a) 0</v>
      </c>
      <c r="D378" s="22"/>
      <c r="G378" s="34">
        <f ca="1">IF(J378="FIN","",LOOKUP(I377,DATOS!A:A,DATOS!J:J))</f>
        <v>0</v>
      </c>
      <c r="I378" s="31" t="s">
        <v>53</v>
      </c>
      <c r="J378" s="37" t="str">
        <f>IF(J372="FIN","FIN",IF(J377=J371,"","FIN"))</f>
        <v/>
      </c>
      <c r="K378" s="16" t="s">
        <v>5</v>
      </c>
      <c r="L378" s="16">
        <f ca="1">IF(M378&gt;0,0,P378)</f>
        <v>0</v>
      </c>
      <c r="M378" s="16">
        <f ca="1">IF(P379&gt;0,1,0)</f>
        <v>0</v>
      </c>
      <c r="N378" s="16">
        <f ca="1">IF(M378=1,-1/COUNTA(Q378:Q381),0)</f>
        <v>0</v>
      </c>
      <c r="O378" s="16">
        <f>COUNTA(B378:B381)</f>
        <v>0</v>
      </c>
      <c r="P378" s="16">
        <f ca="1">COUNTIF(R378:R381,R377)</f>
        <v>0</v>
      </c>
      <c r="Q378" s="17" t="s">
        <v>0</v>
      </c>
      <c r="R378" s="16" t="str">
        <f>CONCATENATE(B378,Q378)</f>
        <v>A</v>
      </c>
      <c r="S378" s="16">
        <f ca="1">IF(P378&gt;0,P378+O378,O378*3)</f>
        <v>0</v>
      </c>
    </row>
    <row r="379" spans="1:19" ht="15.6" x14ac:dyDescent="0.25">
      <c r="A379" s="185"/>
      <c r="B379" s="25"/>
      <c r="C379" s="21" t="str">
        <f ca="1">+CONCATENATE(I379," ",G379)</f>
        <v>b) 0</v>
      </c>
      <c r="D379" s="22"/>
      <c r="G379" s="34">
        <f ca="1">IF(J378="FIN","",LOOKUP(I377,DATOS!A:A,DATOS!K:K))</f>
        <v>0</v>
      </c>
      <c r="I379" s="31" t="s">
        <v>52</v>
      </c>
      <c r="K379" s="16">
        <f ca="1">S378</f>
        <v>0</v>
      </c>
      <c r="L379" s="16"/>
      <c r="M379" s="16"/>
      <c r="N379" s="16"/>
      <c r="O379" s="16"/>
      <c r="P379" s="16">
        <f ca="1">O378-P378</f>
        <v>0</v>
      </c>
      <c r="Q379" s="17" t="s">
        <v>1</v>
      </c>
      <c r="R379" s="16" t="str">
        <f>CONCATENATE(B379,Q379)</f>
        <v>B</v>
      </c>
      <c r="S379" s="16"/>
    </row>
    <row r="380" spans="1:19" ht="15.6" x14ac:dyDescent="0.25">
      <c r="A380" s="185"/>
      <c r="B380" s="25"/>
      <c r="C380" s="21" t="str">
        <f ca="1">+CONCATENATE(I380," ",G380)</f>
        <v>c) 0</v>
      </c>
      <c r="D380" s="22"/>
      <c r="G380" s="34">
        <f ca="1">IF(J378="FIN","",LOOKUP(I377,DATOS!A:A,DATOS!L:L))</f>
        <v>0</v>
      </c>
      <c r="I380" s="31" t="s">
        <v>51</v>
      </c>
      <c r="K380" s="16"/>
      <c r="L380" s="16"/>
      <c r="M380" s="16"/>
      <c r="N380" s="16"/>
      <c r="O380" s="16"/>
      <c r="P380" s="16"/>
      <c r="Q380" s="17" t="s">
        <v>2</v>
      </c>
      <c r="R380" s="16" t="str">
        <f>CONCATENATE(B380,Q380)</f>
        <v>C</v>
      </c>
      <c r="S380" s="16"/>
    </row>
    <row r="381" spans="1:19" ht="15.6" x14ac:dyDescent="0.25">
      <c r="A381" s="185"/>
      <c r="B381" s="25"/>
      <c r="C381" s="21" t="str">
        <f ca="1">+CONCATENATE(I381," ",G381)</f>
        <v>d) 0</v>
      </c>
      <c r="D381" s="22"/>
      <c r="G381" s="34">
        <f ca="1">IF(J378="FIN","",LOOKUP(I377,DATOS!A:A,DATOS!M:M))</f>
        <v>0</v>
      </c>
      <c r="I381" s="31" t="s">
        <v>43</v>
      </c>
      <c r="K381" s="16"/>
      <c r="L381" s="16"/>
      <c r="M381" s="16"/>
      <c r="N381" s="16"/>
      <c r="O381" s="16"/>
      <c r="P381" s="16"/>
      <c r="Q381" s="17" t="s">
        <v>3</v>
      </c>
      <c r="R381" s="16" t="str">
        <f>CONCATENATE(B381,Q381)</f>
        <v>D</v>
      </c>
      <c r="S381" s="16"/>
    </row>
    <row r="382" spans="1:19" ht="15.6" x14ac:dyDescent="0.25">
      <c r="A382" s="9"/>
      <c r="B382" s="26"/>
      <c r="C382" s="23"/>
      <c r="D382" s="24"/>
      <c r="J382" s="15"/>
    </row>
    <row r="383" spans="1:19" ht="15.6" x14ac:dyDescent="0.25">
      <c r="A383" s="9"/>
      <c r="B383" s="27"/>
      <c r="C383" s="19" t="str">
        <f ca="1">+CONCATENATE(K383,".- ",G383)</f>
        <v>64.- 0</v>
      </c>
      <c r="D383" s="20"/>
      <c r="E383" s="9"/>
      <c r="F383" s="9"/>
      <c r="G383" s="36">
        <f ca="1">IF(J384="FIN","",LOOKUP(I383,DATOS!A:A,DATOS!G:G))</f>
        <v>0</v>
      </c>
      <c r="H383" s="36">
        <f ca="1">IF(J384="FIN",0,LOOKUP(I383,DATOS!A:A,DATOS!N:N))</f>
        <v>0</v>
      </c>
      <c r="I383" s="31">
        <f>+I377+1</f>
        <v>449</v>
      </c>
      <c r="J383" s="56">
        <f>IF(LOOKUP(I383,DATOS!A:A,DATOS!C:C)=0,J377,(LOOKUP(I383,DATOS!A:A,DATOS!C:C)))</f>
        <v>7</v>
      </c>
      <c r="K383" s="18">
        <f>+K377+1</f>
        <v>64</v>
      </c>
      <c r="L383" s="16" t="s">
        <v>31</v>
      </c>
      <c r="M383" s="16" t="s">
        <v>32</v>
      </c>
      <c r="N383" s="16" t="s">
        <v>37</v>
      </c>
      <c r="O383" s="16" t="s">
        <v>33</v>
      </c>
      <c r="P383" s="16" t="s">
        <v>34</v>
      </c>
      <c r="Q383" s="16" t="s">
        <v>35</v>
      </c>
      <c r="R383" s="16" t="str">
        <f ca="1">CONCATENATE("X",H383)</f>
        <v>X0</v>
      </c>
      <c r="S383" s="16" t="s">
        <v>36</v>
      </c>
    </row>
    <row r="384" spans="1:19" ht="15.6" x14ac:dyDescent="0.25">
      <c r="A384" s="185">
        <f ca="1">IF($E$2="X",0,IF(K385&gt;2,H383,K385))</f>
        <v>0</v>
      </c>
      <c r="B384" s="25"/>
      <c r="C384" s="21" t="str">
        <f ca="1">+CONCATENATE(I384," ",G384)</f>
        <v>a) 0</v>
      </c>
      <c r="D384" s="22"/>
      <c r="G384" s="34">
        <f ca="1">IF(J384="FIN","",LOOKUP(I383,DATOS!A:A,DATOS!J:J))</f>
        <v>0</v>
      </c>
      <c r="I384" s="31" t="s">
        <v>53</v>
      </c>
      <c r="J384" s="37" t="str">
        <f>IF(J378="FIN","FIN",IF(J383=J377,"","FIN"))</f>
        <v/>
      </c>
      <c r="K384" s="16" t="s">
        <v>5</v>
      </c>
      <c r="L384" s="16">
        <f ca="1">IF(M384&gt;0,0,P384)</f>
        <v>0</v>
      </c>
      <c r="M384" s="16">
        <f ca="1">IF(P385&gt;0,1,0)</f>
        <v>0</v>
      </c>
      <c r="N384" s="16">
        <f ca="1">IF(M384=1,-1/COUNTA(Q384:Q387),0)</f>
        <v>0</v>
      </c>
      <c r="O384" s="16">
        <f>COUNTA(B384:B387)</f>
        <v>0</v>
      </c>
      <c r="P384" s="16">
        <f ca="1">COUNTIF(R384:R387,R383)</f>
        <v>0</v>
      </c>
      <c r="Q384" s="17" t="s">
        <v>0</v>
      </c>
      <c r="R384" s="16" t="str">
        <f>CONCATENATE(B384,Q384)</f>
        <v>A</v>
      </c>
      <c r="S384" s="16">
        <f ca="1">IF(P384&gt;0,P384+O384,O384*3)</f>
        <v>0</v>
      </c>
    </row>
    <row r="385" spans="1:19" ht="15.6" x14ac:dyDescent="0.25">
      <c r="A385" s="185"/>
      <c r="B385" s="25"/>
      <c r="C385" s="21" t="str">
        <f ca="1">+CONCATENATE(I385," ",G385)</f>
        <v>b) 0</v>
      </c>
      <c r="D385" s="22"/>
      <c r="G385" s="34">
        <f ca="1">IF(J384="FIN","",LOOKUP(I383,DATOS!A:A,DATOS!K:K))</f>
        <v>0</v>
      </c>
      <c r="I385" s="31" t="s">
        <v>52</v>
      </c>
      <c r="K385" s="16">
        <f ca="1">S384</f>
        <v>0</v>
      </c>
      <c r="L385" s="16"/>
      <c r="M385" s="16"/>
      <c r="N385" s="16"/>
      <c r="O385" s="16"/>
      <c r="P385" s="16">
        <f ca="1">O384-P384</f>
        <v>0</v>
      </c>
      <c r="Q385" s="17" t="s">
        <v>1</v>
      </c>
      <c r="R385" s="16" t="str">
        <f>CONCATENATE(B385,Q385)</f>
        <v>B</v>
      </c>
      <c r="S385" s="16"/>
    </row>
    <row r="386" spans="1:19" ht="15.6" x14ac:dyDescent="0.25">
      <c r="A386" s="185"/>
      <c r="B386" s="25"/>
      <c r="C386" s="21" t="str">
        <f ca="1">+CONCATENATE(I386," ",G386)</f>
        <v>c) 0</v>
      </c>
      <c r="D386" s="22"/>
      <c r="G386" s="34">
        <f ca="1">IF(J384="FIN","",LOOKUP(I383,DATOS!A:A,DATOS!L:L))</f>
        <v>0</v>
      </c>
      <c r="I386" s="31" t="s">
        <v>51</v>
      </c>
      <c r="K386" s="16"/>
      <c r="L386" s="16"/>
      <c r="M386" s="16"/>
      <c r="N386" s="16"/>
      <c r="O386" s="16"/>
      <c r="P386" s="16"/>
      <c r="Q386" s="17" t="s">
        <v>2</v>
      </c>
      <c r="R386" s="16" t="str">
        <f>CONCATENATE(B386,Q386)</f>
        <v>C</v>
      </c>
      <c r="S386" s="16"/>
    </row>
    <row r="387" spans="1:19" ht="15.6" x14ac:dyDescent="0.25">
      <c r="A387" s="185"/>
      <c r="B387" s="25"/>
      <c r="C387" s="21" t="str">
        <f ca="1">+CONCATENATE(I387," ",G387)</f>
        <v>d) 0</v>
      </c>
      <c r="D387" s="22"/>
      <c r="G387" s="34">
        <f ca="1">IF(J384="FIN","",LOOKUP(I383,DATOS!A:A,DATOS!M:M))</f>
        <v>0</v>
      </c>
      <c r="I387" s="31" t="s">
        <v>43</v>
      </c>
      <c r="K387" s="16"/>
      <c r="L387" s="16"/>
      <c r="M387" s="16"/>
      <c r="N387" s="16"/>
      <c r="O387" s="16"/>
      <c r="P387" s="16"/>
      <c r="Q387" s="17" t="s">
        <v>3</v>
      </c>
      <c r="R387" s="16" t="str">
        <f>CONCATENATE(B387,Q387)</f>
        <v>D</v>
      </c>
      <c r="S387" s="16"/>
    </row>
    <row r="388" spans="1:19" ht="15.6" x14ac:dyDescent="0.25">
      <c r="A388" s="9"/>
      <c r="B388" s="26"/>
      <c r="C388" s="23"/>
      <c r="D388" s="24"/>
      <c r="J388" s="15"/>
    </row>
    <row r="389" spans="1:19" ht="15.6" x14ac:dyDescent="0.25">
      <c r="A389" s="9"/>
      <c r="B389" s="27"/>
      <c r="C389" s="19" t="str">
        <f ca="1">+CONCATENATE(K389,".- ",G389)</f>
        <v>65.- 0</v>
      </c>
      <c r="D389" s="20"/>
      <c r="E389" s="9"/>
      <c r="F389" s="9"/>
      <c r="G389" s="36">
        <f ca="1">IF(J390="FIN","",LOOKUP(I389,DATOS!A:A,DATOS!G:G))</f>
        <v>0</v>
      </c>
      <c r="H389" s="36">
        <f ca="1">IF(J390="FIN",0,LOOKUP(I389,DATOS!A:A,DATOS!N:N))</f>
        <v>0</v>
      </c>
      <c r="I389" s="31">
        <f>+I383+1</f>
        <v>450</v>
      </c>
      <c r="J389" s="56">
        <f>IF(LOOKUP(I389,DATOS!A:A,DATOS!C:C)=0,J383,(LOOKUP(I389,DATOS!A:A,DATOS!C:C)))</f>
        <v>7</v>
      </c>
      <c r="K389" s="18">
        <f>+K383+1</f>
        <v>65</v>
      </c>
      <c r="L389" s="16" t="s">
        <v>31</v>
      </c>
      <c r="M389" s="16" t="s">
        <v>32</v>
      </c>
      <c r="N389" s="16" t="s">
        <v>37</v>
      </c>
      <c r="O389" s="16" t="s">
        <v>33</v>
      </c>
      <c r="P389" s="16" t="s">
        <v>34</v>
      </c>
      <c r="Q389" s="16" t="s">
        <v>35</v>
      </c>
      <c r="R389" s="16" t="str">
        <f ca="1">CONCATENATE("X",H389)</f>
        <v>X0</v>
      </c>
      <c r="S389" s="16" t="s">
        <v>36</v>
      </c>
    </row>
    <row r="390" spans="1:19" ht="15.6" x14ac:dyDescent="0.25">
      <c r="A390" s="185">
        <f ca="1">IF($E$2="X",0,IF(K391&gt;2,H389,K391))</f>
        <v>0</v>
      </c>
      <c r="B390" s="25"/>
      <c r="C390" s="21" t="str">
        <f ca="1">+CONCATENATE(I390," ",G390)</f>
        <v>a) 0</v>
      </c>
      <c r="D390" s="22"/>
      <c r="G390" s="34">
        <f ca="1">IF(J390="FIN","",LOOKUP(I389,DATOS!A:A,DATOS!J:J))</f>
        <v>0</v>
      </c>
      <c r="I390" s="31" t="s">
        <v>53</v>
      </c>
      <c r="J390" s="37" t="str">
        <f>IF(J384="FIN","FIN",IF(J389=J383,"","FIN"))</f>
        <v/>
      </c>
      <c r="K390" s="16" t="s">
        <v>5</v>
      </c>
      <c r="L390" s="16">
        <f ca="1">IF(M390&gt;0,0,P390)</f>
        <v>0</v>
      </c>
      <c r="M390" s="16">
        <f ca="1">IF(P391&gt;0,1,0)</f>
        <v>0</v>
      </c>
      <c r="N390" s="16">
        <f ca="1">IF(M390=1,-1/COUNTA(Q390:Q393),0)</f>
        <v>0</v>
      </c>
      <c r="O390" s="16">
        <f>COUNTA(B390:B393)</f>
        <v>0</v>
      </c>
      <c r="P390" s="16">
        <f ca="1">COUNTIF(R390:R393,R389)</f>
        <v>0</v>
      </c>
      <c r="Q390" s="17" t="s">
        <v>0</v>
      </c>
      <c r="R390" s="16" t="str">
        <f>CONCATENATE(B390,Q390)</f>
        <v>A</v>
      </c>
      <c r="S390" s="16">
        <f ca="1">IF(P390&gt;0,P390+O390,O390*3)</f>
        <v>0</v>
      </c>
    </row>
    <row r="391" spans="1:19" ht="15.6" x14ac:dyDescent="0.25">
      <c r="A391" s="185"/>
      <c r="B391" s="25"/>
      <c r="C391" s="21" t="str">
        <f ca="1">+CONCATENATE(I391," ",G391)</f>
        <v>b) 0</v>
      </c>
      <c r="D391" s="22"/>
      <c r="G391" s="34">
        <f ca="1">IF(J390="FIN","",LOOKUP(I389,DATOS!A:A,DATOS!K:K))</f>
        <v>0</v>
      </c>
      <c r="I391" s="31" t="s">
        <v>52</v>
      </c>
      <c r="K391" s="16">
        <f ca="1">S390</f>
        <v>0</v>
      </c>
      <c r="L391" s="16"/>
      <c r="M391" s="16"/>
      <c r="N391" s="16"/>
      <c r="O391" s="16"/>
      <c r="P391" s="16">
        <f ca="1">O390-P390</f>
        <v>0</v>
      </c>
      <c r="Q391" s="17" t="s">
        <v>1</v>
      </c>
      <c r="R391" s="16" t="str">
        <f>CONCATENATE(B391,Q391)</f>
        <v>B</v>
      </c>
      <c r="S391" s="16"/>
    </row>
    <row r="392" spans="1:19" ht="15.6" x14ac:dyDescent="0.25">
      <c r="A392" s="185"/>
      <c r="B392" s="25"/>
      <c r="C392" s="21" t="str">
        <f ca="1">+CONCATENATE(I392," ",G392)</f>
        <v>c) 0</v>
      </c>
      <c r="D392" s="22"/>
      <c r="G392" s="34">
        <f ca="1">IF(J390="FIN","",LOOKUP(I389,DATOS!A:A,DATOS!L:L))</f>
        <v>0</v>
      </c>
      <c r="I392" s="31" t="s">
        <v>51</v>
      </c>
      <c r="K392" s="16"/>
      <c r="L392" s="16"/>
      <c r="M392" s="16"/>
      <c r="N392" s="16"/>
      <c r="O392" s="16"/>
      <c r="P392" s="16"/>
      <c r="Q392" s="17" t="s">
        <v>2</v>
      </c>
      <c r="R392" s="16" t="str">
        <f>CONCATENATE(B392,Q392)</f>
        <v>C</v>
      </c>
      <c r="S392" s="16"/>
    </row>
    <row r="393" spans="1:19" ht="15.6" x14ac:dyDescent="0.25">
      <c r="A393" s="185"/>
      <c r="B393" s="25"/>
      <c r="C393" s="21" t="str">
        <f ca="1">+CONCATENATE(I393," ",G393)</f>
        <v>d) 0</v>
      </c>
      <c r="D393" s="22"/>
      <c r="G393" s="34">
        <f ca="1">IF(J390="FIN","",LOOKUP(I389,DATOS!A:A,DATOS!M:M))</f>
        <v>0</v>
      </c>
      <c r="I393" s="31" t="s">
        <v>43</v>
      </c>
      <c r="K393" s="16"/>
      <c r="L393" s="16"/>
      <c r="M393" s="16"/>
      <c r="N393" s="16"/>
      <c r="O393" s="16"/>
      <c r="P393" s="16"/>
      <c r="Q393" s="17" t="s">
        <v>3</v>
      </c>
      <c r="R393" s="16" t="str">
        <f>CONCATENATE(B393,Q393)</f>
        <v>D</v>
      </c>
      <c r="S393" s="16"/>
    </row>
    <row r="394" spans="1:19" ht="15.6" x14ac:dyDescent="0.25">
      <c r="A394" s="9"/>
      <c r="B394" s="26"/>
      <c r="C394" s="23"/>
      <c r="D394" s="24"/>
      <c r="J394" s="15"/>
    </row>
    <row r="395" spans="1:19" ht="15.6" x14ac:dyDescent="0.25">
      <c r="A395" s="9"/>
      <c r="B395" s="27"/>
      <c r="C395" s="19" t="str">
        <f ca="1">+CONCATENATE(K395,".- ",G395)</f>
        <v>66.- 0</v>
      </c>
      <c r="D395" s="20"/>
      <c r="E395" s="9"/>
      <c r="F395" s="9"/>
      <c r="G395" s="36">
        <f ca="1">IF(J396="FIN","",LOOKUP(I395,DATOS!A:A,DATOS!G:G))</f>
        <v>0</v>
      </c>
      <c r="H395" s="36">
        <f ca="1">IF(J396="FIN",0,LOOKUP(I395,DATOS!A:A,DATOS!N:N))</f>
        <v>0</v>
      </c>
      <c r="I395" s="31">
        <f>+I389+1</f>
        <v>451</v>
      </c>
      <c r="J395" s="56">
        <f>IF(LOOKUP(I395,DATOS!A:A,DATOS!C:C)=0,J389,(LOOKUP(I395,DATOS!A:A,DATOS!C:C)))</f>
        <v>7</v>
      </c>
      <c r="K395" s="18">
        <f>+K389+1</f>
        <v>66</v>
      </c>
      <c r="L395" s="16" t="s">
        <v>31</v>
      </c>
      <c r="M395" s="16" t="s">
        <v>32</v>
      </c>
      <c r="N395" s="16" t="s">
        <v>37</v>
      </c>
      <c r="O395" s="16" t="s">
        <v>33</v>
      </c>
      <c r="P395" s="16" t="s">
        <v>34</v>
      </c>
      <c r="Q395" s="16" t="s">
        <v>35</v>
      </c>
      <c r="R395" s="16" t="str">
        <f ca="1">CONCATENATE("X",H395)</f>
        <v>X0</v>
      </c>
      <c r="S395" s="16" t="s">
        <v>36</v>
      </c>
    </row>
    <row r="396" spans="1:19" ht="15.6" x14ac:dyDescent="0.25">
      <c r="A396" s="185">
        <f ca="1">IF($E$2="X",0,IF(K397&gt;2,H395,K397))</f>
        <v>0</v>
      </c>
      <c r="B396" s="25"/>
      <c r="C396" s="21" t="str">
        <f ca="1">+CONCATENATE(I396," ",G396)</f>
        <v>a) 0</v>
      </c>
      <c r="D396" s="22"/>
      <c r="G396" s="34">
        <f ca="1">IF(J396="FIN","",LOOKUP(I395,DATOS!A:A,DATOS!J:J))</f>
        <v>0</v>
      </c>
      <c r="I396" s="31" t="s">
        <v>53</v>
      </c>
      <c r="J396" s="37" t="str">
        <f>IF(J390="FIN","FIN",IF(J395=J389,"","FIN"))</f>
        <v/>
      </c>
      <c r="K396" s="16" t="s">
        <v>5</v>
      </c>
      <c r="L396" s="16">
        <f ca="1">IF(M396&gt;0,0,P396)</f>
        <v>0</v>
      </c>
      <c r="M396" s="16">
        <f ca="1">IF(P397&gt;0,1,0)</f>
        <v>0</v>
      </c>
      <c r="N396" s="16">
        <f ca="1">IF(M396=1,-1/COUNTA(Q396:Q399),0)</f>
        <v>0</v>
      </c>
      <c r="O396" s="16">
        <f>COUNTA(B396:B399)</f>
        <v>0</v>
      </c>
      <c r="P396" s="16">
        <f ca="1">COUNTIF(R396:R399,R395)</f>
        <v>0</v>
      </c>
      <c r="Q396" s="17" t="s">
        <v>0</v>
      </c>
      <c r="R396" s="16" t="str">
        <f>CONCATENATE(B396,Q396)</f>
        <v>A</v>
      </c>
      <c r="S396" s="16">
        <f ca="1">IF(P396&gt;0,P396+O396,O396*3)</f>
        <v>0</v>
      </c>
    </row>
    <row r="397" spans="1:19" ht="15.6" x14ac:dyDescent="0.25">
      <c r="A397" s="185"/>
      <c r="B397" s="25"/>
      <c r="C397" s="21" t="str">
        <f ca="1">+CONCATENATE(I397," ",G397)</f>
        <v>b) 0</v>
      </c>
      <c r="D397" s="22"/>
      <c r="G397" s="34">
        <f ca="1">IF(J396="FIN","",LOOKUP(I395,DATOS!A:A,DATOS!K:K))</f>
        <v>0</v>
      </c>
      <c r="I397" s="31" t="s">
        <v>52</v>
      </c>
      <c r="K397" s="16">
        <f ca="1">S396</f>
        <v>0</v>
      </c>
      <c r="L397" s="16"/>
      <c r="M397" s="16"/>
      <c r="N397" s="16"/>
      <c r="O397" s="16"/>
      <c r="P397" s="16">
        <f ca="1">O396-P396</f>
        <v>0</v>
      </c>
      <c r="Q397" s="17" t="s">
        <v>1</v>
      </c>
      <c r="R397" s="16" t="str">
        <f>CONCATENATE(B397,Q397)</f>
        <v>B</v>
      </c>
      <c r="S397" s="16"/>
    </row>
    <row r="398" spans="1:19" ht="15.6" x14ac:dyDescent="0.25">
      <c r="A398" s="185"/>
      <c r="B398" s="25"/>
      <c r="C398" s="21" t="str">
        <f ca="1">+CONCATENATE(I398," ",G398)</f>
        <v>c) 0</v>
      </c>
      <c r="D398" s="22"/>
      <c r="G398" s="34">
        <f ca="1">IF(J396="FIN","",LOOKUP(I395,DATOS!A:A,DATOS!L:L))</f>
        <v>0</v>
      </c>
      <c r="I398" s="31" t="s">
        <v>51</v>
      </c>
      <c r="K398" s="16"/>
      <c r="L398" s="16"/>
      <c r="M398" s="16"/>
      <c r="N398" s="16"/>
      <c r="O398" s="16"/>
      <c r="P398" s="16"/>
      <c r="Q398" s="17" t="s">
        <v>2</v>
      </c>
      <c r="R398" s="16" t="str">
        <f>CONCATENATE(B398,Q398)</f>
        <v>C</v>
      </c>
      <c r="S398" s="16"/>
    </row>
    <row r="399" spans="1:19" ht="15.6" x14ac:dyDescent="0.25">
      <c r="A399" s="185"/>
      <c r="B399" s="25"/>
      <c r="C399" s="21" t="str">
        <f ca="1">+CONCATENATE(I399," ",G399)</f>
        <v>d) 0</v>
      </c>
      <c r="D399" s="22"/>
      <c r="G399" s="34">
        <f ca="1">IF(J396="FIN","",LOOKUP(I395,DATOS!A:A,DATOS!M:M))</f>
        <v>0</v>
      </c>
      <c r="I399" s="31" t="s">
        <v>43</v>
      </c>
      <c r="K399" s="16"/>
      <c r="L399" s="16"/>
      <c r="M399" s="16"/>
      <c r="N399" s="16"/>
      <c r="O399" s="16"/>
      <c r="P399" s="16"/>
      <c r="Q399" s="17" t="s">
        <v>3</v>
      </c>
      <c r="R399" s="16" t="str">
        <f>CONCATENATE(B399,Q399)</f>
        <v>D</v>
      </c>
      <c r="S399" s="16"/>
    </row>
    <row r="400" spans="1:19" ht="15.6" x14ac:dyDescent="0.25">
      <c r="A400" s="9"/>
      <c r="B400" s="26"/>
      <c r="C400" s="23"/>
      <c r="D400" s="24"/>
      <c r="J400" s="15"/>
    </row>
    <row r="401" spans="1:19" ht="15.6" x14ac:dyDescent="0.25">
      <c r="A401" s="9"/>
      <c r="B401" s="27"/>
      <c r="C401" s="19" t="str">
        <f ca="1">+CONCATENATE(K401,".- ",G401)</f>
        <v>67.- 0</v>
      </c>
      <c r="D401" s="20"/>
      <c r="E401" s="9"/>
      <c r="F401" s="9"/>
      <c r="G401" s="36">
        <f ca="1">IF(J402="FIN","",LOOKUP(I401,DATOS!A:A,DATOS!G:G))</f>
        <v>0</v>
      </c>
      <c r="H401" s="36">
        <f ca="1">IF(J402="FIN",0,LOOKUP(I401,DATOS!A:A,DATOS!N:N))</f>
        <v>0</v>
      </c>
      <c r="I401" s="31">
        <f>+I395+1</f>
        <v>452</v>
      </c>
      <c r="J401" s="56">
        <f>IF(LOOKUP(I401,DATOS!A:A,DATOS!C:C)=0,J395,(LOOKUP(I401,DATOS!A:A,DATOS!C:C)))</f>
        <v>7</v>
      </c>
      <c r="K401" s="18">
        <f>+K395+1</f>
        <v>67</v>
      </c>
      <c r="L401" s="16" t="s">
        <v>31</v>
      </c>
      <c r="M401" s="16" t="s">
        <v>32</v>
      </c>
      <c r="N401" s="16" t="s">
        <v>37</v>
      </c>
      <c r="O401" s="16" t="s">
        <v>33</v>
      </c>
      <c r="P401" s="16" t="s">
        <v>34</v>
      </c>
      <c r="Q401" s="16" t="s">
        <v>35</v>
      </c>
      <c r="R401" s="16" t="str">
        <f ca="1">CONCATENATE("X",H401)</f>
        <v>X0</v>
      </c>
      <c r="S401" s="16" t="s">
        <v>36</v>
      </c>
    </row>
    <row r="402" spans="1:19" ht="15.6" x14ac:dyDescent="0.25">
      <c r="A402" s="185">
        <f ca="1">IF($E$2="X",0,IF(K403&gt;2,H401,K403))</f>
        <v>0</v>
      </c>
      <c r="B402" s="25"/>
      <c r="C402" s="21" t="str">
        <f ca="1">+CONCATENATE(I402," ",G402)</f>
        <v>a) 0</v>
      </c>
      <c r="D402" s="22"/>
      <c r="G402" s="34">
        <f ca="1">IF(J402="FIN","",LOOKUP(I401,DATOS!A:A,DATOS!J:J))</f>
        <v>0</v>
      </c>
      <c r="I402" s="31" t="s">
        <v>53</v>
      </c>
      <c r="J402" s="37" t="str">
        <f>IF(J396="FIN","FIN",IF(J401=J395,"","FIN"))</f>
        <v/>
      </c>
      <c r="K402" s="16" t="s">
        <v>5</v>
      </c>
      <c r="L402" s="16">
        <f ca="1">IF(M402&gt;0,0,P402)</f>
        <v>0</v>
      </c>
      <c r="M402" s="16">
        <f ca="1">IF(P403&gt;0,1,0)</f>
        <v>0</v>
      </c>
      <c r="N402" s="16">
        <f ca="1">IF(M402=1,-1/COUNTA(Q402:Q405),0)</f>
        <v>0</v>
      </c>
      <c r="O402" s="16">
        <f>COUNTA(B402:B405)</f>
        <v>0</v>
      </c>
      <c r="P402" s="16">
        <f ca="1">COUNTIF(R402:R405,R401)</f>
        <v>0</v>
      </c>
      <c r="Q402" s="17" t="s">
        <v>0</v>
      </c>
      <c r="R402" s="16" t="str">
        <f>CONCATENATE(B402,Q402)</f>
        <v>A</v>
      </c>
      <c r="S402" s="16">
        <f ca="1">IF(P402&gt;0,P402+O402,O402*3)</f>
        <v>0</v>
      </c>
    </row>
    <row r="403" spans="1:19" ht="15.6" x14ac:dyDescent="0.25">
      <c r="A403" s="185"/>
      <c r="B403" s="25"/>
      <c r="C403" s="21" t="str">
        <f ca="1">+CONCATENATE(I403," ",G403)</f>
        <v>b) 0</v>
      </c>
      <c r="D403" s="22"/>
      <c r="G403" s="34">
        <f ca="1">IF(J402="FIN","",LOOKUP(I401,DATOS!A:A,DATOS!K:K))</f>
        <v>0</v>
      </c>
      <c r="I403" s="31" t="s">
        <v>52</v>
      </c>
      <c r="K403" s="16">
        <f ca="1">S402</f>
        <v>0</v>
      </c>
      <c r="L403" s="16"/>
      <c r="M403" s="16"/>
      <c r="N403" s="16"/>
      <c r="O403" s="16"/>
      <c r="P403" s="16">
        <f ca="1">O402-P402</f>
        <v>0</v>
      </c>
      <c r="Q403" s="17" t="s">
        <v>1</v>
      </c>
      <c r="R403" s="16" t="str">
        <f>CONCATENATE(B403,Q403)</f>
        <v>B</v>
      </c>
      <c r="S403" s="16"/>
    </row>
    <row r="404" spans="1:19" ht="15.6" x14ac:dyDescent="0.25">
      <c r="A404" s="185"/>
      <c r="B404" s="25"/>
      <c r="C404" s="21" t="str">
        <f ca="1">+CONCATENATE(I404," ",G404)</f>
        <v>c) 0</v>
      </c>
      <c r="D404" s="22"/>
      <c r="G404" s="34">
        <f ca="1">IF(J402="FIN","",LOOKUP(I401,DATOS!A:A,DATOS!L:L))</f>
        <v>0</v>
      </c>
      <c r="I404" s="31" t="s">
        <v>51</v>
      </c>
      <c r="K404" s="16"/>
      <c r="L404" s="16"/>
      <c r="M404" s="16"/>
      <c r="N404" s="16"/>
      <c r="O404" s="16"/>
      <c r="P404" s="16"/>
      <c r="Q404" s="17" t="s">
        <v>2</v>
      </c>
      <c r="R404" s="16" t="str">
        <f>CONCATENATE(B404,Q404)</f>
        <v>C</v>
      </c>
      <c r="S404" s="16"/>
    </row>
    <row r="405" spans="1:19" ht="15.6" x14ac:dyDescent="0.25">
      <c r="A405" s="185"/>
      <c r="B405" s="25"/>
      <c r="C405" s="21" t="str">
        <f ca="1">+CONCATENATE(I405," ",G405)</f>
        <v>d) 0</v>
      </c>
      <c r="D405" s="22"/>
      <c r="G405" s="34">
        <f ca="1">IF(J402="FIN","",LOOKUP(I401,DATOS!A:A,DATOS!M:M))</f>
        <v>0</v>
      </c>
      <c r="I405" s="31" t="s">
        <v>43</v>
      </c>
      <c r="K405" s="16"/>
      <c r="L405" s="16"/>
      <c r="M405" s="16"/>
      <c r="N405" s="16"/>
      <c r="O405" s="16"/>
      <c r="P405" s="16"/>
      <c r="Q405" s="17" t="s">
        <v>3</v>
      </c>
      <c r="R405" s="16" t="str">
        <f>CONCATENATE(B405,Q405)</f>
        <v>D</v>
      </c>
      <c r="S405" s="16"/>
    </row>
    <row r="406" spans="1:19" ht="15.6" x14ac:dyDescent="0.25">
      <c r="A406" s="9"/>
      <c r="B406" s="26"/>
      <c r="C406" s="23"/>
      <c r="D406" s="24"/>
      <c r="J406" s="15"/>
    </row>
    <row r="407" spans="1:19" ht="15.6" x14ac:dyDescent="0.25">
      <c r="A407" s="9"/>
      <c r="B407" s="27"/>
      <c r="C407" s="19" t="str">
        <f ca="1">+CONCATENATE(K407,".- ",G407)</f>
        <v>68.- 0</v>
      </c>
      <c r="D407" s="20"/>
      <c r="E407" s="9"/>
      <c r="F407" s="9"/>
      <c r="G407" s="36">
        <f ca="1">IF(J408="FIN","",LOOKUP(I407,DATOS!A:A,DATOS!G:G))</f>
        <v>0</v>
      </c>
      <c r="H407" s="36">
        <f ca="1">IF(J408="FIN",0,LOOKUP(I407,DATOS!A:A,DATOS!N:N))</f>
        <v>0</v>
      </c>
      <c r="I407" s="31">
        <f>+I401+1</f>
        <v>453</v>
      </c>
      <c r="J407" s="56">
        <f>IF(LOOKUP(I407,DATOS!A:A,DATOS!C:C)=0,J401,(LOOKUP(I407,DATOS!A:A,DATOS!C:C)))</f>
        <v>7</v>
      </c>
      <c r="K407" s="18">
        <f>+K401+1</f>
        <v>68</v>
      </c>
      <c r="L407" s="16" t="s">
        <v>31</v>
      </c>
      <c r="M407" s="16" t="s">
        <v>32</v>
      </c>
      <c r="N407" s="16" t="s">
        <v>37</v>
      </c>
      <c r="O407" s="16" t="s">
        <v>33</v>
      </c>
      <c r="P407" s="16" t="s">
        <v>34</v>
      </c>
      <c r="Q407" s="16" t="s">
        <v>35</v>
      </c>
      <c r="R407" s="16" t="str">
        <f ca="1">CONCATENATE("X",H407)</f>
        <v>X0</v>
      </c>
      <c r="S407" s="16" t="s">
        <v>36</v>
      </c>
    </row>
    <row r="408" spans="1:19" ht="15.6" x14ac:dyDescent="0.25">
      <c r="A408" s="185">
        <f ca="1">IF($E$2="X",0,IF(K409&gt;2,H407,K409))</f>
        <v>0</v>
      </c>
      <c r="B408" s="25"/>
      <c r="C408" s="21" t="str">
        <f ca="1">+CONCATENATE(I408," ",G408)</f>
        <v>a) 0</v>
      </c>
      <c r="D408" s="22"/>
      <c r="G408" s="34">
        <f ca="1">IF(J408="FIN","",LOOKUP(I407,DATOS!A:A,DATOS!J:J))</f>
        <v>0</v>
      </c>
      <c r="I408" s="31" t="s">
        <v>53</v>
      </c>
      <c r="J408" s="37" t="str">
        <f>IF(J402="FIN","FIN",IF(J407=J401,"","FIN"))</f>
        <v/>
      </c>
      <c r="K408" s="16" t="s">
        <v>5</v>
      </c>
      <c r="L408" s="16">
        <f ca="1">IF(M408&gt;0,0,P408)</f>
        <v>0</v>
      </c>
      <c r="M408" s="16">
        <f ca="1">IF(P409&gt;0,1,0)</f>
        <v>0</v>
      </c>
      <c r="N408" s="16">
        <f ca="1">IF(M408=1,-1/COUNTA(Q408:Q411),0)</f>
        <v>0</v>
      </c>
      <c r="O408" s="16">
        <f>COUNTA(B408:B411)</f>
        <v>0</v>
      </c>
      <c r="P408" s="16">
        <f ca="1">COUNTIF(R408:R411,R407)</f>
        <v>0</v>
      </c>
      <c r="Q408" s="17" t="s">
        <v>0</v>
      </c>
      <c r="R408" s="16" t="str">
        <f>CONCATENATE(B408,Q408)</f>
        <v>A</v>
      </c>
      <c r="S408" s="16">
        <f ca="1">IF(P408&gt;0,P408+O408,O408*3)</f>
        <v>0</v>
      </c>
    </row>
    <row r="409" spans="1:19" ht="15.6" x14ac:dyDescent="0.25">
      <c r="A409" s="185"/>
      <c r="B409" s="25"/>
      <c r="C409" s="21" t="str">
        <f ca="1">+CONCATENATE(I409," ",G409)</f>
        <v>b) 0</v>
      </c>
      <c r="D409" s="22"/>
      <c r="G409" s="34">
        <f ca="1">IF(J408="FIN","",LOOKUP(I407,DATOS!A:A,DATOS!K:K))</f>
        <v>0</v>
      </c>
      <c r="I409" s="31" t="s">
        <v>52</v>
      </c>
      <c r="K409" s="16">
        <f ca="1">S408</f>
        <v>0</v>
      </c>
      <c r="L409" s="16"/>
      <c r="M409" s="16"/>
      <c r="N409" s="16"/>
      <c r="O409" s="16"/>
      <c r="P409" s="16">
        <f ca="1">O408-P408</f>
        <v>0</v>
      </c>
      <c r="Q409" s="17" t="s">
        <v>1</v>
      </c>
      <c r="R409" s="16" t="str">
        <f>CONCATENATE(B409,Q409)</f>
        <v>B</v>
      </c>
      <c r="S409" s="16"/>
    </row>
    <row r="410" spans="1:19" ht="15.6" x14ac:dyDescent="0.25">
      <c r="A410" s="185"/>
      <c r="B410" s="25"/>
      <c r="C410" s="21" t="str">
        <f ca="1">+CONCATENATE(I410," ",G410)</f>
        <v>c) 0</v>
      </c>
      <c r="D410" s="22"/>
      <c r="G410" s="34">
        <f ca="1">IF(J408="FIN","",LOOKUP(I407,DATOS!A:A,DATOS!L:L))</f>
        <v>0</v>
      </c>
      <c r="I410" s="31" t="s">
        <v>51</v>
      </c>
      <c r="K410" s="16"/>
      <c r="L410" s="16"/>
      <c r="M410" s="16"/>
      <c r="N410" s="16"/>
      <c r="O410" s="16"/>
      <c r="P410" s="16"/>
      <c r="Q410" s="17" t="s">
        <v>2</v>
      </c>
      <c r="R410" s="16" t="str">
        <f>CONCATENATE(B410,Q410)</f>
        <v>C</v>
      </c>
      <c r="S410" s="16"/>
    </row>
    <row r="411" spans="1:19" ht="15.6" x14ac:dyDescent="0.25">
      <c r="A411" s="185"/>
      <c r="B411" s="25"/>
      <c r="C411" s="21" t="str">
        <f ca="1">+CONCATENATE(I411," ",G411)</f>
        <v>d) 0</v>
      </c>
      <c r="D411" s="22"/>
      <c r="G411" s="34">
        <f ca="1">IF(J408="FIN","",LOOKUP(I407,DATOS!A:A,DATOS!M:M))</f>
        <v>0</v>
      </c>
      <c r="I411" s="31" t="s">
        <v>43</v>
      </c>
      <c r="K411" s="16"/>
      <c r="L411" s="16"/>
      <c r="M411" s="16"/>
      <c r="N411" s="16"/>
      <c r="O411" s="16"/>
      <c r="P411" s="16"/>
      <c r="Q411" s="17" t="s">
        <v>3</v>
      </c>
      <c r="R411" s="16" t="str">
        <f>CONCATENATE(B411,Q411)</f>
        <v>D</v>
      </c>
      <c r="S411" s="16"/>
    </row>
    <row r="412" spans="1:19" ht="15.6" x14ac:dyDescent="0.25">
      <c r="A412" s="9"/>
      <c r="B412" s="26"/>
      <c r="C412" s="23"/>
      <c r="D412" s="24"/>
      <c r="J412" s="15"/>
    </row>
    <row r="413" spans="1:19" ht="15.6" x14ac:dyDescent="0.25">
      <c r="A413" s="9"/>
      <c r="B413" s="27"/>
      <c r="C413" s="19" t="str">
        <f ca="1">+CONCATENATE(K413,".- ",G413)</f>
        <v>69.- 0</v>
      </c>
      <c r="D413" s="20"/>
      <c r="E413" s="9"/>
      <c r="F413" s="9"/>
      <c r="G413" s="36">
        <f ca="1">IF(J414="FIN","",LOOKUP(I413,DATOS!A:A,DATOS!G:G))</f>
        <v>0</v>
      </c>
      <c r="H413" s="36">
        <f ca="1">IF(J414="FIN",0,LOOKUP(I413,DATOS!A:A,DATOS!N:N))</f>
        <v>0</v>
      </c>
      <c r="I413" s="31">
        <f>+I407+1</f>
        <v>454</v>
      </c>
      <c r="J413" s="56">
        <f>IF(LOOKUP(I413,DATOS!A:A,DATOS!C:C)=0,J407,(LOOKUP(I413,DATOS!A:A,DATOS!C:C)))</f>
        <v>7</v>
      </c>
      <c r="K413" s="18">
        <f>+K407+1</f>
        <v>69</v>
      </c>
      <c r="L413" s="16" t="s">
        <v>31</v>
      </c>
      <c r="M413" s="16" t="s">
        <v>32</v>
      </c>
      <c r="N413" s="16" t="s">
        <v>37</v>
      </c>
      <c r="O413" s="16" t="s">
        <v>33</v>
      </c>
      <c r="P413" s="16" t="s">
        <v>34</v>
      </c>
      <c r="Q413" s="16" t="s">
        <v>35</v>
      </c>
      <c r="R413" s="16" t="str">
        <f ca="1">CONCATENATE("X",H413)</f>
        <v>X0</v>
      </c>
      <c r="S413" s="16" t="s">
        <v>36</v>
      </c>
    </row>
    <row r="414" spans="1:19" ht="15.6" x14ac:dyDescent="0.25">
      <c r="A414" s="185">
        <f ca="1">IF($E$2="X",0,IF(K415&gt;2,H413,K415))</f>
        <v>0</v>
      </c>
      <c r="B414" s="25"/>
      <c r="C414" s="21" t="str">
        <f ca="1">+CONCATENATE(I414," ",G414)</f>
        <v>a) 0</v>
      </c>
      <c r="D414" s="22"/>
      <c r="G414" s="34">
        <f ca="1">IF(J414="FIN","",LOOKUP(I413,DATOS!A:A,DATOS!J:J))</f>
        <v>0</v>
      </c>
      <c r="I414" s="31" t="s">
        <v>53</v>
      </c>
      <c r="J414" s="37" t="str">
        <f>IF(J408="FIN","FIN",IF(J413=J407,"","FIN"))</f>
        <v/>
      </c>
      <c r="K414" s="16" t="s">
        <v>5</v>
      </c>
      <c r="L414" s="16">
        <f ca="1">IF(M414&gt;0,0,P414)</f>
        <v>0</v>
      </c>
      <c r="M414" s="16">
        <f ca="1">IF(P415&gt;0,1,0)</f>
        <v>0</v>
      </c>
      <c r="N414" s="16">
        <f ca="1">IF(M414=1,-1/COUNTA(Q414:Q417),0)</f>
        <v>0</v>
      </c>
      <c r="O414" s="16">
        <f>COUNTA(B414:B417)</f>
        <v>0</v>
      </c>
      <c r="P414" s="16">
        <f ca="1">COUNTIF(R414:R417,R413)</f>
        <v>0</v>
      </c>
      <c r="Q414" s="17" t="s">
        <v>0</v>
      </c>
      <c r="R414" s="16" t="str">
        <f>CONCATENATE(B414,Q414)</f>
        <v>A</v>
      </c>
      <c r="S414" s="16">
        <f ca="1">IF(P414&gt;0,P414+O414,O414*3)</f>
        <v>0</v>
      </c>
    </row>
    <row r="415" spans="1:19" ht="15.6" x14ac:dyDescent="0.25">
      <c r="A415" s="185"/>
      <c r="B415" s="25"/>
      <c r="C415" s="21" t="str">
        <f ca="1">+CONCATENATE(I415," ",G415)</f>
        <v>b) 0</v>
      </c>
      <c r="D415" s="22"/>
      <c r="G415" s="34">
        <f ca="1">IF(J414="FIN","",LOOKUP(I413,DATOS!A:A,DATOS!K:K))</f>
        <v>0</v>
      </c>
      <c r="I415" s="31" t="s">
        <v>52</v>
      </c>
      <c r="K415" s="16">
        <f ca="1">S414</f>
        <v>0</v>
      </c>
      <c r="L415" s="16"/>
      <c r="M415" s="16"/>
      <c r="N415" s="16"/>
      <c r="O415" s="16"/>
      <c r="P415" s="16">
        <f ca="1">O414-P414</f>
        <v>0</v>
      </c>
      <c r="Q415" s="17" t="s">
        <v>1</v>
      </c>
      <c r="R415" s="16" t="str">
        <f>CONCATENATE(B415,Q415)</f>
        <v>B</v>
      </c>
      <c r="S415" s="16"/>
    </row>
    <row r="416" spans="1:19" ht="15.6" x14ac:dyDescent="0.25">
      <c r="A416" s="185"/>
      <c r="B416" s="25"/>
      <c r="C416" s="21" t="str">
        <f ca="1">+CONCATENATE(I416," ",G416)</f>
        <v>c) 0</v>
      </c>
      <c r="D416" s="22"/>
      <c r="G416" s="34">
        <f ca="1">IF(J414="FIN","",LOOKUP(I413,DATOS!A:A,DATOS!L:L))</f>
        <v>0</v>
      </c>
      <c r="I416" s="31" t="s">
        <v>51</v>
      </c>
      <c r="K416" s="16"/>
      <c r="L416" s="16"/>
      <c r="M416" s="16"/>
      <c r="N416" s="16"/>
      <c r="O416" s="16"/>
      <c r="P416" s="16"/>
      <c r="Q416" s="17" t="s">
        <v>2</v>
      </c>
      <c r="R416" s="16" t="str">
        <f>CONCATENATE(B416,Q416)</f>
        <v>C</v>
      </c>
      <c r="S416" s="16"/>
    </row>
    <row r="417" spans="1:19" ht="15.6" x14ac:dyDescent="0.25">
      <c r="A417" s="185"/>
      <c r="B417" s="25"/>
      <c r="C417" s="21" t="str">
        <f ca="1">+CONCATENATE(I417," ",G417)</f>
        <v>d) 0</v>
      </c>
      <c r="D417" s="22"/>
      <c r="G417" s="34">
        <f ca="1">IF(J414="FIN","",LOOKUP(I413,DATOS!A:A,DATOS!M:M))</f>
        <v>0</v>
      </c>
      <c r="I417" s="31" t="s">
        <v>43</v>
      </c>
      <c r="K417" s="16"/>
      <c r="L417" s="16"/>
      <c r="M417" s="16"/>
      <c r="N417" s="16"/>
      <c r="O417" s="16"/>
      <c r="P417" s="16"/>
      <c r="Q417" s="17" t="s">
        <v>3</v>
      </c>
      <c r="R417" s="16" t="str">
        <f>CONCATENATE(B417,Q417)</f>
        <v>D</v>
      </c>
      <c r="S417" s="16"/>
    </row>
    <row r="418" spans="1:19" ht="15.6" x14ac:dyDescent="0.25">
      <c r="A418" s="9"/>
      <c r="B418" s="26"/>
      <c r="C418" s="23"/>
      <c r="D418" s="24"/>
      <c r="J418" s="15"/>
    </row>
    <row r="419" spans="1:19" ht="15.6" x14ac:dyDescent="0.25">
      <c r="A419" s="9"/>
      <c r="B419" s="27"/>
      <c r="C419" s="19" t="str">
        <f ca="1">+CONCATENATE(K419,".- ",G419)</f>
        <v>70.- 0</v>
      </c>
      <c r="D419" s="20"/>
      <c r="E419" s="9"/>
      <c r="F419" s="9"/>
      <c r="G419" s="36">
        <f ca="1">IF(J420="FIN","",LOOKUP(I419,DATOS!A:A,DATOS!G:G))</f>
        <v>0</v>
      </c>
      <c r="H419" s="36">
        <f ca="1">IF(J420="FIN",0,LOOKUP(I419,DATOS!A:A,DATOS!N:N))</f>
        <v>0</v>
      </c>
      <c r="I419" s="31">
        <f>+I413+1</f>
        <v>455</v>
      </c>
      <c r="J419" s="56">
        <f>IF(LOOKUP(I419,DATOS!A:A,DATOS!C:C)=0,J413,(LOOKUP(I419,DATOS!A:A,DATOS!C:C)))</f>
        <v>7</v>
      </c>
      <c r="K419" s="18">
        <f>+K413+1</f>
        <v>70</v>
      </c>
      <c r="L419" s="16" t="s">
        <v>31</v>
      </c>
      <c r="M419" s="16" t="s">
        <v>32</v>
      </c>
      <c r="N419" s="16" t="s">
        <v>37</v>
      </c>
      <c r="O419" s="16" t="s">
        <v>33</v>
      </c>
      <c r="P419" s="16" t="s">
        <v>34</v>
      </c>
      <c r="Q419" s="16" t="s">
        <v>35</v>
      </c>
      <c r="R419" s="16" t="str">
        <f ca="1">CONCATENATE("X",H419)</f>
        <v>X0</v>
      </c>
      <c r="S419" s="16" t="s">
        <v>36</v>
      </c>
    </row>
    <row r="420" spans="1:19" ht="15.6" x14ac:dyDescent="0.25">
      <c r="A420" s="185">
        <f ca="1">IF($E$2="X",0,IF(K421&gt;2,H419,K421))</f>
        <v>0</v>
      </c>
      <c r="B420" s="25"/>
      <c r="C420" s="21" t="str">
        <f ca="1">+CONCATENATE(I420," ",G420)</f>
        <v>a) 0</v>
      </c>
      <c r="D420" s="22"/>
      <c r="G420" s="34">
        <f ca="1">IF(J420="FIN","",LOOKUP(I419,DATOS!A:A,DATOS!J:J))</f>
        <v>0</v>
      </c>
      <c r="I420" s="31" t="s">
        <v>53</v>
      </c>
      <c r="J420" s="37" t="str">
        <f>IF(J414="FIN","FIN",IF(J419=J413,"","FIN"))</f>
        <v/>
      </c>
      <c r="K420" s="16" t="s">
        <v>5</v>
      </c>
      <c r="L420" s="16">
        <f ca="1">IF(M420&gt;0,0,P420)</f>
        <v>0</v>
      </c>
      <c r="M420" s="16">
        <f ca="1">IF(P421&gt;0,1,0)</f>
        <v>0</v>
      </c>
      <c r="N420" s="16">
        <f ca="1">IF(M420=1,-1/COUNTA(Q420:Q423),0)</f>
        <v>0</v>
      </c>
      <c r="O420" s="16">
        <f>COUNTA(B420:B423)</f>
        <v>0</v>
      </c>
      <c r="P420" s="16">
        <f ca="1">COUNTIF(R420:R423,R419)</f>
        <v>0</v>
      </c>
      <c r="Q420" s="17" t="s">
        <v>0</v>
      </c>
      <c r="R420" s="16" t="str">
        <f>CONCATENATE(B420,Q420)</f>
        <v>A</v>
      </c>
      <c r="S420" s="16">
        <f ca="1">IF(P420&gt;0,P420+O420,O420*3)</f>
        <v>0</v>
      </c>
    </row>
    <row r="421" spans="1:19" ht="15.6" x14ac:dyDescent="0.25">
      <c r="A421" s="185"/>
      <c r="B421" s="25"/>
      <c r="C421" s="21" t="str">
        <f ca="1">+CONCATENATE(I421," ",G421)</f>
        <v>b) 0</v>
      </c>
      <c r="D421" s="22"/>
      <c r="G421" s="34">
        <f ca="1">IF(J420="FIN","",LOOKUP(I419,DATOS!A:A,DATOS!K:K))</f>
        <v>0</v>
      </c>
      <c r="I421" s="31" t="s">
        <v>52</v>
      </c>
      <c r="K421" s="16">
        <f ca="1">S420</f>
        <v>0</v>
      </c>
      <c r="L421" s="16"/>
      <c r="M421" s="16"/>
      <c r="N421" s="16"/>
      <c r="O421" s="16"/>
      <c r="P421" s="16">
        <f ca="1">O420-P420</f>
        <v>0</v>
      </c>
      <c r="Q421" s="17" t="s">
        <v>1</v>
      </c>
      <c r="R421" s="16" t="str">
        <f>CONCATENATE(B421,Q421)</f>
        <v>B</v>
      </c>
      <c r="S421" s="16"/>
    </row>
    <row r="422" spans="1:19" ht="15.6" x14ac:dyDescent="0.25">
      <c r="A422" s="185"/>
      <c r="B422" s="25"/>
      <c r="C422" s="21" t="str">
        <f ca="1">+CONCATENATE(I422," ",G422)</f>
        <v>c) 0</v>
      </c>
      <c r="D422" s="22"/>
      <c r="G422" s="34">
        <f ca="1">IF(J420="FIN","",LOOKUP(I419,DATOS!A:A,DATOS!L:L))</f>
        <v>0</v>
      </c>
      <c r="I422" s="31" t="s">
        <v>51</v>
      </c>
      <c r="K422" s="16"/>
      <c r="L422" s="16"/>
      <c r="M422" s="16"/>
      <c r="N422" s="16"/>
      <c r="O422" s="16"/>
      <c r="P422" s="16"/>
      <c r="Q422" s="17" t="s">
        <v>2</v>
      </c>
      <c r="R422" s="16" t="str">
        <f>CONCATENATE(B422,Q422)</f>
        <v>C</v>
      </c>
      <c r="S422" s="16"/>
    </row>
    <row r="423" spans="1:19" ht="15.6" x14ac:dyDescent="0.25">
      <c r="A423" s="185"/>
      <c r="B423" s="25"/>
      <c r="C423" s="21" t="str">
        <f ca="1">+CONCATENATE(I423," ",G423)</f>
        <v>d) 0</v>
      </c>
      <c r="D423" s="22"/>
      <c r="G423" s="34">
        <f ca="1">IF(J420="FIN","",LOOKUP(I419,DATOS!A:A,DATOS!M:M))</f>
        <v>0</v>
      </c>
      <c r="I423" s="31" t="s">
        <v>43</v>
      </c>
      <c r="K423" s="16"/>
      <c r="L423" s="16"/>
      <c r="M423" s="16"/>
      <c r="N423" s="16"/>
      <c r="O423" s="16"/>
      <c r="P423" s="16"/>
      <c r="Q423" s="17" t="s">
        <v>3</v>
      </c>
      <c r="R423" s="16" t="str">
        <f>CONCATENATE(B423,Q423)</f>
        <v>D</v>
      </c>
      <c r="S423" s="16"/>
    </row>
    <row r="424" spans="1:19" ht="15.6" x14ac:dyDescent="0.25">
      <c r="A424" s="9"/>
      <c r="B424" s="26"/>
      <c r="C424" s="23"/>
      <c r="D424" s="24"/>
      <c r="J424" s="15"/>
    </row>
    <row r="425" spans="1:19" ht="15.6" x14ac:dyDescent="0.25">
      <c r="A425" s="9"/>
      <c r="B425" s="27"/>
      <c r="C425" s="19" t="str">
        <f>+CONCATENATE(K425,".- ",G425)</f>
        <v xml:space="preserve">71.- </v>
      </c>
      <c r="D425" s="20"/>
      <c r="E425" s="9"/>
      <c r="F425" s="9"/>
      <c r="G425" s="36" t="str">
        <f>IF(J426="FIN","",LOOKUP(I425,DATOS!A:A,DATOS!G:G))</f>
        <v/>
      </c>
      <c r="H425" s="36">
        <f>IF(J426="FIN",0,LOOKUP(I425,DATOS!A:A,DATOS!N:N))</f>
        <v>0</v>
      </c>
      <c r="I425" s="31">
        <f>+I419+1</f>
        <v>456</v>
      </c>
      <c r="J425" s="56">
        <f>IF(LOOKUP(I425,DATOS!A:A,DATOS!C:C)=0,J419,(LOOKUP(I425,DATOS!A:A,DATOS!C:C)))</f>
        <v>8</v>
      </c>
      <c r="K425" s="18">
        <f>+K419+1</f>
        <v>71</v>
      </c>
      <c r="L425" s="16" t="s">
        <v>31</v>
      </c>
      <c r="M425" s="16" t="s">
        <v>32</v>
      </c>
      <c r="N425" s="16" t="s">
        <v>37</v>
      </c>
      <c r="O425" s="16" t="s">
        <v>33</v>
      </c>
      <c r="P425" s="16" t="s">
        <v>34</v>
      </c>
      <c r="Q425" s="16" t="s">
        <v>35</v>
      </c>
      <c r="R425" s="16" t="str">
        <f>CONCATENATE("X",H425)</f>
        <v>X0</v>
      </c>
      <c r="S425" s="16" t="s">
        <v>36</v>
      </c>
    </row>
    <row r="426" spans="1:19" ht="15.6" x14ac:dyDescent="0.25">
      <c r="A426" s="185">
        <f>IF($E$2="X",0,IF(K427&gt;2,H425,K427))</f>
        <v>0</v>
      </c>
      <c r="B426" s="25"/>
      <c r="C426" s="21" t="str">
        <f>+CONCATENATE(I426," ",G426)</f>
        <v xml:space="preserve">a) </v>
      </c>
      <c r="D426" s="22"/>
      <c r="G426" s="34" t="str">
        <f>IF(J426="FIN","",LOOKUP(I425,DATOS!A:A,DATOS!J:J))</f>
        <v/>
      </c>
      <c r="I426" s="31" t="s">
        <v>53</v>
      </c>
      <c r="J426" s="37" t="str">
        <f>IF(J420="FIN","FIN",IF(J425=J419,"","FIN"))</f>
        <v>FIN</v>
      </c>
      <c r="K426" s="16" t="s">
        <v>5</v>
      </c>
      <c r="L426" s="16">
        <f>IF(M426&gt;0,0,P426)</f>
        <v>0</v>
      </c>
      <c r="M426" s="16">
        <f>IF(P427&gt;0,1,0)</f>
        <v>0</v>
      </c>
      <c r="N426" s="16">
        <f>IF(M426=1,-1/COUNTA(Q426:Q429),0)</f>
        <v>0</v>
      </c>
      <c r="O426" s="16">
        <f>COUNTA(B426:B429)</f>
        <v>0</v>
      </c>
      <c r="P426" s="16">
        <f>COUNTIF(R426:R429,R425)</f>
        <v>0</v>
      </c>
      <c r="Q426" s="17" t="s">
        <v>0</v>
      </c>
      <c r="R426" s="16" t="str">
        <f>CONCATENATE(B426,Q426)</f>
        <v>A</v>
      </c>
      <c r="S426" s="16">
        <f>IF(P426&gt;0,P426+O426,O426*3)</f>
        <v>0</v>
      </c>
    </row>
    <row r="427" spans="1:19" ht="15.6" x14ac:dyDescent="0.25">
      <c r="A427" s="185"/>
      <c r="B427" s="25"/>
      <c r="C427" s="21" t="str">
        <f>+CONCATENATE(I427," ",G427)</f>
        <v xml:space="preserve">b) </v>
      </c>
      <c r="D427" s="22"/>
      <c r="G427" s="34" t="str">
        <f>IF(J426="FIN","",LOOKUP(I425,DATOS!A:A,DATOS!K:K))</f>
        <v/>
      </c>
      <c r="I427" s="31" t="s">
        <v>52</v>
      </c>
      <c r="K427" s="16">
        <f>S426</f>
        <v>0</v>
      </c>
      <c r="L427" s="16"/>
      <c r="M427" s="16"/>
      <c r="N427" s="16"/>
      <c r="O427" s="16"/>
      <c r="P427" s="16">
        <f>O426-P426</f>
        <v>0</v>
      </c>
      <c r="Q427" s="17" t="s">
        <v>1</v>
      </c>
      <c r="R427" s="16" t="str">
        <f>CONCATENATE(B427,Q427)</f>
        <v>B</v>
      </c>
      <c r="S427" s="16"/>
    </row>
    <row r="428" spans="1:19" ht="15.6" x14ac:dyDescent="0.25">
      <c r="A428" s="185"/>
      <c r="B428" s="25"/>
      <c r="C428" s="21" t="str">
        <f>+CONCATENATE(I428," ",G428)</f>
        <v xml:space="preserve">c) </v>
      </c>
      <c r="D428" s="22"/>
      <c r="G428" s="34" t="str">
        <f>IF(J426="FIN","",LOOKUP(I425,DATOS!A:A,DATOS!L:L))</f>
        <v/>
      </c>
      <c r="I428" s="31" t="s">
        <v>51</v>
      </c>
      <c r="K428" s="16"/>
      <c r="L428" s="16"/>
      <c r="M428" s="16"/>
      <c r="N428" s="16"/>
      <c r="O428" s="16"/>
      <c r="P428" s="16"/>
      <c r="Q428" s="17" t="s">
        <v>2</v>
      </c>
      <c r="R428" s="16" t="str">
        <f>CONCATENATE(B428,Q428)</f>
        <v>C</v>
      </c>
      <c r="S428" s="16"/>
    </row>
    <row r="429" spans="1:19" ht="15.6" x14ac:dyDescent="0.25">
      <c r="A429" s="185"/>
      <c r="B429" s="25"/>
      <c r="C429" s="21" t="str">
        <f>+CONCATENATE(I429," ",G429)</f>
        <v xml:space="preserve">d) </v>
      </c>
      <c r="D429" s="22"/>
      <c r="G429" s="34" t="str">
        <f>IF(J426="FIN","",LOOKUP(I425,DATOS!A:A,DATOS!M:M))</f>
        <v/>
      </c>
      <c r="I429" s="31" t="s">
        <v>43</v>
      </c>
      <c r="K429" s="16"/>
      <c r="L429" s="16"/>
      <c r="M429" s="16"/>
      <c r="N429" s="16"/>
      <c r="O429" s="16"/>
      <c r="P429" s="16"/>
      <c r="Q429" s="17" t="s">
        <v>3</v>
      </c>
      <c r="R429" s="16" t="str">
        <f>CONCATENATE(B429,Q429)</f>
        <v>D</v>
      </c>
      <c r="S429" s="16"/>
    </row>
    <row r="430" spans="1:19" ht="15.6" x14ac:dyDescent="0.25">
      <c r="A430" s="9"/>
      <c r="B430" s="26"/>
      <c r="C430" s="23"/>
      <c r="D430" s="24"/>
      <c r="J430" s="15"/>
    </row>
    <row r="431" spans="1:19" ht="15.6" x14ac:dyDescent="0.25">
      <c r="A431" s="9"/>
      <c r="B431" s="27"/>
      <c r="C431" s="19" t="str">
        <f>+CONCATENATE(K431,".- ",G431)</f>
        <v xml:space="preserve">72.- </v>
      </c>
      <c r="D431" s="20"/>
      <c r="E431" s="9"/>
      <c r="F431" s="9"/>
      <c r="G431" s="36" t="str">
        <f>IF(J432="FIN","",LOOKUP(I431,DATOS!A:A,DATOS!G:G))</f>
        <v/>
      </c>
      <c r="H431" s="36">
        <f>IF(J432="FIN",0,LOOKUP(I431,DATOS!A:A,DATOS!N:N))</f>
        <v>0</v>
      </c>
      <c r="I431" s="31">
        <f>+I425+1</f>
        <v>457</v>
      </c>
      <c r="J431" s="56">
        <f>IF(LOOKUP(I431,DATOS!A:A,DATOS!C:C)=0,J425,(LOOKUP(I431,DATOS!A:A,DATOS!C:C)))</f>
        <v>8</v>
      </c>
      <c r="K431" s="18">
        <f>+K425+1</f>
        <v>72</v>
      </c>
      <c r="L431" s="16" t="s">
        <v>31</v>
      </c>
      <c r="M431" s="16" t="s">
        <v>32</v>
      </c>
      <c r="N431" s="16" t="s">
        <v>37</v>
      </c>
      <c r="O431" s="16" t="s">
        <v>33</v>
      </c>
      <c r="P431" s="16" t="s">
        <v>34</v>
      </c>
      <c r="Q431" s="16" t="s">
        <v>35</v>
      </c>
      <c r="R431" s="16" t="str">
        <f>CONCATENATE("X",H431)</f>
        <v>X0</v>
      </c>
      <c r="S431" s="16" t="s">
        <v>36</v>
      </c>
    </row>
    <row r="432" spans="1:19" ht="15.6" x14ac:dyDescent="0.25">
      <c r="A432" s="185">
        <f>IF($E$2="X",0,IF(K433&gt;2,H431,K433))</f>
        <v>0</v>
      </c>
      <c r="B432" s="25"/>
      <c r="C432" s="21" t="str">
        <f>+CONCATENATE(I432," ",G432)</f>
        <v xml:space="preserve">a) </v>
      </c>
      <c r="D432" s="22"/>
      <c r="G432" s="34" t="str">
        <f>IF(J432="FIN","",LOOKUP(I431,DATOS!A:A,DATOS!J:J))</f>
        <v/>
      </c>
      <c r="I432" s="31" t="s">
        <v>53</v>
      </c>
      <c r="J432" s="37" t="str">
        <f>IF(J426="FIN","FIN",IF(J431=J425,"","FIN"))</f>
        <v>FIN</v>
      </c>
      <c r="K432" s="16" t="s">
        <v>5</v>
      </c>
      <c r="L432" s="16">
        <f>IF(M432&gt;0,0,P432)</f>
        <v>0</v>
      </c>
      <c r="M432" s="16">
        <f>IF(P433&gt;0,1,0)</f>
        <v>0</v>
      </c>
      <c r="N432" s="16">
        <f>IF(M432=1,-1/COUNTA(Q432:Q435),0)</f>
        <v>0</v>
      </c>
      <c r="O432" s="16">
        <f>COUNTA(B432:B435)</f>
        <v>0</v>
      </c>
      <c r="P432" s="16">
        <f>COUNTIF(R432:R435,R431)</f>
        <v>0</v>
      </c>
      <c r="Q432" s="17" t="s">
        <v>0</v>
      </c>
      <c r="R432" s="16" t="str">
        <f>CONCATENATE(B432,Q432)</f>
        <v>A</v>
      </c>
      <c r="S432" s="16">
        <f>IF(P432&gt;0,P432+O432,O432*3)</f>
        <v>0</v>
      </c>
    </row>
    <row r="433" spans="1:19" ht="15.6" x14ac:dyDescent="0.25">
      <c r="A433" s="185"/>
      <c r="B433" s="25"/>
      <c r="C433" s="21" t="str">
        <f>+CONCATENATE(I433," ",G433)</f>
        <v xml:space="preserve">b) </v>
      </c>
      <c r="D433" s="22"/>
      <c r="G433" s="34" t="str">
        <f>IF(J432="FIN","",LOOKUP(I431,DATOS!A:A,DATOS!K:K))</f>
        <v/>
      </c>
      <c r="I433" s="31" t="s">
        <v>52</v>
      </c>
      <c r="K433" s="16">
        <f>S432</f>
        <v>0</v>
      </c>
      <c r="L433" s="16"/>
      <c r="M433" s="16"/>
      <c r="N433" s="16"/>
      <c r="O433" s="16"/>
      <c r="P433" s="16">
        <f>O432-P432</f>
        <v>0</v>
      </c>
      <c r="Q433" s="17" t="s">
        <v>1</v>
      </c>
      <c r="R433" s="16" t="str">
        <f>CONCATENATE(B433,Q433)</f>
        <v>B</v>
      </c>
      <c r="S433" s="16"/>
    </row>
    <row r="434" spans="1:19" ht="15.6" x14ac:dyDescent="0.25">
      <c r="A434" s="185"/>
      <c r="B434" s="25"/>
      <c r="C434" s="21" t="str">
        <f>+CONCATENATE(I434," ",G434)</f>
        <v xml:space="preserve">c) </v>
      </c>
      <c r="D434" s="22"/>
      <c r="G434" s="34" t="str">
        <f>IF(J432="FIN","",LOOKUP(I431,DATOS!A:A,DATOS!L:L))</f>
        <v/>
      </c>
      <c r="I434" s="31" t="s">
        <v>51</v>
      </c>
      <c r="K434" s="16"/>
      <c r="L434" s="16"/>
      <c r="M434" s="16"/>
      <c r="N434" s="16"/>
      <c r="O434" s="16"/>
      <c r="P434" s="16"/>
      <c r="Q434" s="17" t="s">
        <v>2</v>
      </c>
      <c r="R434" s="16" t="str">
        <f>CONCATENATE(B434,Q434)</f>
        <v>C</v>
      </c>
      <c r="S434" s="16"/>
    </row>
    <row r="435" spans="1:19" ht="15.6" x14ac:dyDescent="0.25">
      <c r="A435" s="185"/>
      <c r="B435" s="25"/>
      <c r="C435" s="21" t="str">
        <f>+CONCATENATE(I435," ",G435)</f>
        <v xml:space="preserve">d) </v>
      </c>
      <c r="D435" s="22"/>
      <c r="G435" s="34" t="str">
        <f>IF(J432="FIN","",LOOKUP(I431,DATOS!A:A,DATOS!M:M))</f>
        <v/>
      </c>
      <c r="I435" s="31" t="s">
        <v>43</v>
      </c>
      <c r="K435" s="16"/>
      <c r="L435" s="16"/>
      <c r="M435" s="16"/>
      <c r="N435" s="16"/>
      <c r="O435" s="16"/>
      <c r="P435" s="16"/>
      <c r="Q435" s="17" t="s">
        <v>3</v>
      </c>
      <c r="R435" s="16" t="str">
        <f>CONCATENATE(B435,Q435)</f>
        <v>D</v>
      </c>
      <c r="S435" s="16"/>
    </row>
    <row r="436" spans="1:19" ht="15.6" x14ac:dyDescent="0.25">
      <c r="A436" s="9"/>
      <c r="B436" s="26"/>
      <c r="C436" s="23"/>
      <c r="D436" s="24"/>
      <c r="J436" s="15"/>
    </row>
    <row r="437" spans="1:19" ht="15.6" x14ac:dyDescent="0.25">
      <c r="A437" s="9"/>
      <c r="B437" s="27"/>
      <c r="C437" s="19" t="str">
        <f>+CONCATENATE(K437,".- ",G437)</f>
        <v xml:space="preserve">73.- </v>
      </c>
      <c r="D437" s="20"/>
      <c r="E437" s="9"/>
      <c r="F437" s="9"/>
      <c r="G437" s="36" t="str">
        <f>IF(J438="FIN","",LOOKUP(I437,DATOS!A:A,DATOS!G:G))</f>
        <v/>
      </c>
      <c r="H437" s="36">
        <f>IF(J438="FIN",0,LOOKUP(I437,DATOS!A:A,DATOS!N:N))</f>
        <v>0</v>
      </c>
      <c r="I437" s="31">
        <f>+I431+1</f>
        <v>458</v>
      </c>
      <c r="J437" s="56">
        <f>IF(LOOKUP(I437,DATOS!A:A,DATOS!C:C)=0,J431,(LOOKUP(I437,DATOS!A:A,DATOS!C:C)))</f>
        <v>8</v>
      </c>
      <c r="K437" s="18">
        <f>+K431+1</f>
        <v>73</v>
      </c>
      <c r="L437" s="16" t="s">
        <v>31</v>
      </c>
      <c r="M437" s="16" t="s">
        <v>32</v>
      </c>
      <c r="N437" s="16" t="s">
        <v>37</v>
      </c>
      <c r="O437" s="16" t="s">
        <v>33</v>
      </c>
      <c r="P437" s="16" t="s">
        <v>34</v>
      </c>
      <c r="Q437" s="16" t="s">
        <v>35</v>
      </c>
      <c r="R437" s="16" t="str">
        <f>CONCATENATE("X",H437)</f>
        <v>X0</v>
      </c>
      <c r="S437" s="16" t="s">
        <v>36</v>
      </c>
    </row>
    <row r="438" spans="1:19" ht="15.6" x14ac:dyDescent="0.25">
      <c r="A438" s="185">
        <f>IF($E$2="X",0,IF(K439&gt;2,H437,K439))</f>
        <v>0</v>
      </c>
      <c r="B438" s="25"/>
      <c r="C438" s="21" t="str">
        <f>+CONCATENATE(I438," ",G438)</f>
        <v xml:space="preserve">a) </v>
      </c>
      <c r="D438" s="22"/>
      <c r="G438" s="34" t="str">
        <f>IF(J438="FIN","",LOOKUP(I437,DATOS!A:A,DATOS!J:J))</f>
        <v/>
      </c>
      <c r="I438" s="31" t="s">
        <v>53</v>
      </c>
      <c r="J438" s="37" t="str">
        <f>IF(J432="FIN","FIN",IF(J437=J431,"","FIN"))</f>
        <v>FIN</v>
      </c>
      <c r="K438" s="16" t="s">
        <v>5</v>
      </c>
      <c r="L438" s="16">
        <f>IF(M438&gt;0,0,P438)</f>
        <v>0</v>
      </c>
      <c r="M438" s="16">
        <f>IF(P439&gt;0,1,0)</f>
        <v>0</v>
      </c>
      <c r="N438" s="16">
        <f>IF(M438=1,-1/COUNTA(Q438:Q441),0)</f>
        <v>0</v>
      </c>
      <c r="O438" s="16">
        <f>COUNTA(B438:B441)</f>
        <v>0</v>
      </c>
      <c r="P438" s="16">
        <f>COUNTIF(R438:R441,R437)</f>
        <v>0</v>
      </c>
      <c r="Q438" s="17" t="s">
        <v>0</v>
      </c>
      <c r="R438" s="16" t="str">
        <f>CONCATENATE(B438,Q438)</f>
        <v>A</v>
      </c>
      <c r="S438" s="16">
        <f>IF(P438&gt;0,P438+O438,O438*3)</f>
        <v>0</v>
      </c>
    </row>
    <row r="439" spans="1:19" ht="15.6" x14ac:dyDescent="0.25">
      <c r="A439" s="185"/>
      <c r="B439" s="25"/>
      <c r="C439" s="21" t="str">
        <f>+CONCATENATE(I439," ",G439)</f>
        <v xml:space="preserve">b) </v>
      </c>
      <c r="D439" s="22"/>
      <c r="G439" s="34" t="str">
        <f>IF(J438="FIN","",LOOKUP(I437,DATOS!A:A,DATOS!K:K))</f>
        <v/>
      </c>
      <c r="I439" s="31" t="s">
        <v>52</v>
      </c>
      <c r="K439" s="16">
        <f>S438</f>
        <v>0</v>
      </c>
      <c r="L439" s="16"/>
      <c r="M439" s="16"/>
      <c r="N439" s="16"/>
      <c r="O439" s="16"/>
      <c r="P439" s="16">
        <f>O438-P438</f>
        <v>0</v>
      </c>
      <c r="Q439" s="17" t="s">
        <v>1</v>
      </c>
      <c r="R439" s="16" t="str">
        <f>CONCATENATE(B439,Q439)</f>
        <v>B</v>
      </c>
      <c r="S439" s="16"/>
    </row>
    <row r="440" spans="1:19" ht="15.6" x14ac:dyDescent="0.25">
      <c r="A440" s="185"/>
      <c r="B440" s="25"/>
      <c r="C440" s="21" t="str">
        <f>+CONCATENATE(I440," ",G440)</f>
        <v xml:space="preserve">c) </v>
      </c>
      <c r="D440" s="22"/>
      <c r="G440" s="34" t="str">
        <f>IF(J438="FIN","",LOOKUP(I437,DATOS!A:A,DATOS!L:L))</f>
        <v/>
      </c>
      <c r="I440" s="31" t="s">
        <v>51</v>
      </c>
      <c r="K440" s="16"/>
      <c r="L440" s="16"/>
      <c r="M440" s="16"/>
      <c r="N440" s="16"/>
      <c r="O440" s="16"/>
      <c r="P440" s="16"/>
      <c r="Q440" s="17" t="s">
        <v>2</v>
      </c>
      <c r="R440" s="16" t="str">
        <f>CONCATENATE(B440,Q440)</f>
        <v>C</v>
      </c>
      <c r="S440" s="16"/>
    </row>
    <row r="441" spans="1:19" ht="15.6" x14ac:dyDescent="0.25">
      <c r="A441" s="185"/>
      <c r="B441" s="25"/>
      <c r="C441" s="21" t="str">
        <f>+CONCATENATE(I441," ",G441)</f>
        <v xml:space="preserve">d) </v>
      </c>
      <c r="D441" s="22"/>
      <c r="G441" s="34" t="str">
        <f>IF(J438="FIN","",LOOKUP(I437,DATOS!A:A,DATOS!M:M))</f>
        <v/>
      </c>
      <c r="I441" s="31" t="s">
        <v>43</v>
      </c>
      <c r="K441" s="16"/>
      <c r="L441" s="16"/>
      <c r="M441" s="16"/>
      <c r="N441" s="16"/>
      <c r="O441" s="16"/>
      <c r="P441" s="16"/>
      <c r="Q441" s="17" t="s">
        <v>3</v>
      </c>
      <c r="R441" s="16" t="str">
        <f>CONCATENATE(B441,Q441)</f>
        <v>D</v>
      </c>
      <c r="S441" s="16"/>
    </row>
    <row r="442" spans="1:19" ht="15.6" x14ac:dyDescent="0.25">
      <c r="A442" s="9"/>
      <c r="B442" s="26"/>
      <c r="C442" s="23"/>
      <c r="D442" s="24"/>
      <c r="J442" s="15"/>
    </row>
    <row r="443" spans="1:19" ht="15.6" x14ac:dyDescent="0.25">
      <c r="A443" s="9"/>
      <c r="B443" s="27"/>
      <c r="C443" s="19" t="str">
        <f>+CONCATENATE(K443,".- ",G443)</f>
        <v xml:space="preserve">74.- </v>
      </c>
      <c r="D443" s="20"/>
      <c r="E443" s="9"/>
      <c r="F443" s="9"/>
      <c r="G443" s="36" t="str">
        <f>IF(J444="FIN","",LOOKUP(I443,DATOS!A:A,DATOS!G:G))</f>
        <v/>
      </c>
      <c r="H443" s="36">
        <f>IF(J444="FIN",0,LOOKUP(I443,DATOS!A:A,DATOS!N:N))</f>
        <v>0</v>
      </c>
      <c r="I443" s="31">
        <f>+I437+1</f>
        <v>459</v>
      </c>
      <c r="J443" s="56">
        <f>IF(LOOKUP(I443,DATOS!A:A,DATOS!C:C)=0,J437,(LOOKUP(I443,DATOS!A:A,DATOS!C:C)))</f>
        <v>8</v>
      </c>
      <c r="K443" s="18">
        <f>+K437+1</f>
        <v>74</v>
      </c>
      <c r="L443" s="16" t="s">
        <v>31</v>
      </c>
      <c r="M443" s="16" t="s">
        <v>32</v>
      </c>
      <c r="N443" s="16" t="s">
        <v>37</v>
      </c>
      <c r="O443" s="16" t="s">
        <v>33</v>
      </c>
      <c r="P443" s="16" t="s">
        <v>34</v>
      </c>
      <c r="Q443" s="16" t="s">
        <v>35</v>
      </c>
      <c r="R443" s="16" t="str">
        <f>CONCATENATE("X",H443)</f>
        <v>X0</v>
      </c>
      <c r="S443" s="16" t="s">
        <v>36</v>
      </c>
    </row>
    <row r="444" spans="1:19" ht="15.6" x14ac:dyDescent="0.25">
      <c r="A444" s="185">
        <f>IF($E$2="X",0,IF(K445&gt;2,H443,K445))</f>
        <v>0</v>
      </c>
      <c r="B444" s="25"/>
      <c r="C444" s="21" t="str">
        <f>+CONCATENATE(I444," ",G444)</f>
        <v xml:space="preserve">a) </v>
      </c>
      <c r="D444" s="22"/>
      <c r="G444" s="34" t="str">
        <f>IF(J444="FIN","",LOOKUP(I443,DATOS!A:A,DATOS!J:J))</f>
        <v/>
      </c>
      <c r="I444" s="31" t="s">
        <v>53</v>
      </c>
      <c r="J444" s="37" t="str">
        <f>IF(J438="FIN","FIN",IF(J443=J437,"","FIN"))</f>
        <v>FIN</v>
      </c>
      <c r="K444" s="16" t="s">
        <v>5</v>
      </c>
      <c r="L444" s="16">
        <f>IF(M444&gt;0,0,P444)</f>
        <v>0</v>
      </c>
      <c r="M444" s="16">
        <f>IF(P445&gt;0,1,0)</f>
        <v>0</v>
      </c>
      <c r="N444" s="16">
        <f>IF(M444=1,-1/COUNTA(Q444:Q447),0)</f>
        <v>0</v>
      </c>
      <c r="O444" s="16">
        <f>COUNTA(B444:B447)</f>
        <v>0</v>
      </c>
      <c r="P444" s="16">
        <f>COUNTIF(R444:R447,R443)</f>
        <v>0</v>
      </c>
      <c r="Q444" s="17" t="s">
        <v>0</v>
      </c>
      <c r="R444" s="16" t="str">
        <f>CONCATENATE(B444,Q444)</f>
        <v>A</v>
      </c>
      <c r="S444" s="16">
        <f>IF(P444&gt;0,P444+O444,O444*3)</f>
        <v>0</v>
      </c>
    </row>
    <row r="445" spans="1:19" ht="15.6" x14ac:dyDescent="0.25">
      <c r="A445" s="185"/>
      <c r="B445" s="25"/>
      <c r="C445" s="21" t="str">
        <f>+CONCATENATE(I445," ",G445)</f>
        <v xml:space="preserve">b) </v>
      </c>
      <c r="D445" s="22"/>
      <c r="G445" s="34" t="str">
        <f>IF(J444="FIN","",LOOKUP(I443,DATOS!A:A,DATOS!K:K))</f>
        <v/>
      </c>
      <c r="I445" s="31" t="s">
        <v>52</v>
      </c>
      <c r="K445" s="16">
        <f>S444</f>
        <v>0</v>
      </c>
      <c r="L445" s="16"/>
      <c r="M445" s="16"/>
      <c r="N445" s="16"/>
      <c r="O445" s="16"/>
      <c r="P445" s="16">
        <f>O444-P444</f>
        <v>0</v>
      </c>
      <c r="Q445" s="17" t="s">
        <v>1</v>
      </c>
      <c r="R445" s="16" t="str">
        <f>CONCATENATE(B445,Q445)</f>
        <v>B</v>
      </c>
      <c r="S445" s="16"/>
    </row>
    <row r="446" spans="1:19" ht="15.6" x14ac:dyDescent="0.25">
      <c r="A446" s="185"/>
      <c r="B446" s="25"/>
      <c r="C446" s="21" t="str">
        <f>+CONCATENATE(I446," ",G446)</f>
        <v xml:space="preserve">c) </v>
      </c>
      <c r="D446" s="22"/>
      <c r="G446" s="34" t="str">
        <f>IF(J444="FIN","",LOOKUP(I443,DATOS!A:A,DATOS!L:L))</f>
        <v/>
      </c>
      <c r="I446" s="31" t="s">
        <v>51</v>
      </c>
      <c r="K446" s="16"/>
      <c r="L446" s="16"/>
      <c r="M446" s="16"/>
      <c r="N446" s="16"/>
      <c r="O446" s="16"/>
      <c r="P446" s="16"/>
      <c r="Q446" s="17" t="s">
        <v>2</v>
      </c>
      <c r="R446" s="16" t="str">
        <f>CONCATENATE(B446,Q446)</f>
        <v>C</v>
      </c>
      <c r="S446" s="16"/>
    </row>
    <row r="447" spans="1:19" ht="15.6" x14ac:dyDescent="0.25">
      <c r="A447" s="185"/>
      <c r="B447" s="25"/>
      <c r="C447" s="21" t="str">
        <f>+CONCATENATE(I447," ",G447)</f>
        <v xml:space="preserve">d) </v>
      </c>
      <c r="D447" s="22"/>
      <c r="G447" s="34" t="str">
        <f>IF(J444="FIN","",LOOKUP(I443,DATOS!A:A,DATOS!M:M))</f>
        <v/>
      </c>
      <c r="I447" s="31" t="s">
        <v>43</v>
      </c>
      <c r="K447" s="16"/>
      <c r="L447" s="16"/>
      <c r="M447" s="16"/>
      <c r="N447" s="16"/>
      <c r="O447" s="16"/>
      <c r="P447" s="16"/>
      <c r="Q447" s="17" t="s">
        <v>3</v>
      </c>
      <c r="R447" s="16" t="str">
        <f>CONCATENATE(B447,Q447)</f>
        <v>D</v>
      </c>
      <c r="S447" s="16"/>
    </row>
    <row r="448" spans="1:19" ht="15.6" x14ac:dyDescent="0.25">
      <c r="A448" s="9"/>
      <c r="B448" s="26"/>
      <c r="C448" s="23"/>
      <c r="D448" s="24"/>
      <c r="J448" s="15"/>
    </row>
    <row r="449" spans="1:19" ht="15.6" x14ac:dyDescent="0.25">
      <c r="A449" s="9"/>
      <c r="B449" s="27"/>
      <c r="C449" s="19" t="str">
        <f>+CONCATENATE(K449,".- ",G449)</f>
        <v xml:space="preserve">75.- </v>
      </c>
      <c r="D449" s="20"/>
      <c r="E449" s="9"/>
      <c r="F449" s="9"/>
      <c r="G449" s="36" t="str">
        <f>IF(J450="FIN","",LOOKUP(I449,DATOS!A:A,DATOS!G:G))</f>
        <v/>
      </c>
      <c r="H449" s="36">
        <f>IF(J450="FIN",0,LOOKUP(I449,DATOS!A:A,DATOS!N:N))</f>
        <v>0</v>
      </c>
      <c r="I449" s="31">
        <f>+I443+1</f>
        <v>460</v>
      </c>
      <c r="J449" s="56">
        <f>IF(LOOKUP(I449,DATOS!A:A,DATOS!C:C)=0,J443,(LOOKUP(I449,DATOS!A:A,DATOS!C:C)))</f>
        <v>8</v>
      </c>
      <c r="K449" s="18">
        <f>+K443+1</f>
        <v>75</v>
      </c>
      <c r="L449" s="16" t="s">
        <v>31</v>
      </c>
      <c r="M449" s="16" t="s">
        <v>32</v>
      </c>
      <c r="N449" s="16" t="s">
        <v>37</v>
      </c>
      <c r="O449" s="16" t="s">
        <v>33</v>
      </c>
      <c r="P449" s="16" t="s">
        <v>34</v>
      </c>
      <c r="Q449" s="16" t="s">
        <v>35</v>
      </c>
      <c r="R449" s="16" t="str">
        <f>CONCATENATE("X",H449)</f>
        <v>X0</v>
      </c>
      <c r="S449" s="16" t="s">
        <v>36</v>
      </c>
    </row>
    <row r="450" spans="1:19" ht="15.6" x14ac:dyDescent="0.25">
      <c r="A450" s="185">
        <f>IF($E$2="X",0,IF(K451&gt;2,H449,K451))</f>
        <v>0</v>
      </c>
      <c r="B450" s="25"/>
      <c r="C450" s="21" t="str">
        <f>+CONCATENATE(I450," ",G450)</f>
        <v xml:space="preserve">a) </v>
      </c>
      <c r="D450" s="22"/>
      <c r="G450" s="34" t="str">
        <f>IF(J450="FIN","",LOOKUP(I449,DATOS!A:A,DATOS!J:J))</f>
        <v/>
      </c>
      <c r="I450" s="31" t="s">
        <v>53</v>
      </c>
      <c r="J450" s="37" t="str">
        <f>IF(J444="FIN","FIN",IF(J449=J443,"","FIN"))</f>
        <v>FIN</v>
      </c>
      <c r="K450" s="16" t="s">
        <v>5</v>
      </c>
      <c r="L450" s="16">
        <f>IF(M450&gt;0,0,P450)</f>
        <v>0</v>
      </c>
      <c r="M450" s="16">
        <f>IF(P451&gt;0,1,0)</f>
        <v>0</v>
      </c>
      <c r="N450" s="16">
        <f>IF(M450=1,-1/COUNTA(Q450:Q453),0)</f>
        <v>0</v>
      </c>
      <c r="O450" s="16">
        <f>COUNTA(B450:B453)</f>
        <v>0</v>
      </c>
      <c r="P450" s="16">
        <f>COUNTIF(R450:R453,R449)</f>
        <v>0</v>
      </c>
      <c r="Q450" s="17" t="s">
        <v>0</v>
      </c>
      <c r="R450" s="16" t="str">
        <f>CONCATENATE(B450,Q450)</f>
        <v>A</v>
      </c>
      <c r="S450" s="16">
        <f>IF(P450&gt;0,P450+O450,O450*3)</f>
        <v>0</v>
      </c>
    </row>
    <row r="451" spans="1:19" ht="15.6" x14ac:dyDescent="0.25">
      <c r="A451" s="185"/>
      <c r="B451" s="25"/>
      <c r="C451" s="21" t="str">
        <f>+CONCATENATE(I451," ",G451)</f>
        <v xml:space="preserve">b) </v>
      </c>
      <c r="D451" s="22"/>
      <c r="G451" s="34" t="str">
        <f>IF(J450="FIN","",LOOKUP(I449,DATOS!A:A,DATOS!K:K))</f>
        <v/>
      </c>
      <c r="I451" s="31" t="s">
        <v>52</v>
      </c>
      <c r="K451" s="16">
        <f>S450</f>
        <v>0</v>
      </c>
      <c r="L451" s="16"/>
      <c r="M451" s="16"/>
      <c r="N451" s="16"/>
      <c r="O451" s="16"/>
      <c r="P451" s="16">
        <f>O450-P450</f>
        <v>0</v>
      </c>
      <c r="Q451" s="17" t="s">
        <v>1</v>
      </c>
      <c r="R451" s="16" t="str">
        <f>CONCATENATE(B451,Q451)</f>
        <v>B</v>
      </c>
      <c r="S451" s="16"/>
    </row>
    <row r="452" spans="1:19" ht="15.6" x14ac:dyDescent="0.25">
      <c r="A452" s="185"/>
      <c r="B452" s="25"/>
      <c r="C452" s="21" t="str">
        <f>+CONCATENATE(I452," ",G452)</f>
        <v xml:space="preserve">c) </v>
      </c>
      <c r="D452" s="22"/>
      <c r="G452" s="34" t="str">
        <f>IF(J450="FIN","",LOOKUP(I449,DATOS!A:A,DATOS!L:L))</f>
        <v/>
      </c>
      <c r="I452" s="31" t="s">
        <v>51</v>
      </c>
      <c r="K452" s="16"/>
      <c r="L452" s="16"/>
      <c r="M452" s="16"/>
      <c r="N452" s="16"/>
      <c r="O452" s="16"/>
      <c r="P452" s="16"/>
      <c r="Q452" s="17" t="s">
        <v>2</v>
      </c>
      <c r="R452" s="16" t="str">
        <f>CONCATENATE(B452,Q452)</f>
        <v>C</v>
      </c>
      <c r="S452" s="16"/>
    </row>
    <row r="453" spans="1:19" ht="15.6" x14ac:dyDescent="0.25">
      <c r="A453" s="185"/>
      <c r="B453" s="25"/>
      <c r="C453" s="21" t="str">
        <f>+CONCATENATE(I453," ",G453)</f>
        <v xml:space="preserve">d) </v>
      </c>
      <c r="D453" s="22"/>
      <c r="G453" s="34" t="str">
        <f>IF(J450="FIN","",LOOKUP(I449,DATOS!A:A,DATOS!M:M))</f>
        <v/>
      </c>
      <c r="I453" s="31" t="s">
        <v>43</v>
      </c>
      <c r="K453" s="16"/>
      <c r="L453" s="16"/>
      <c r="M453" s="16"/>
      <c r="N453" s="16"/>
      <c r="O453" s="16"/>
      <c r="P453" s="16"/>
      <c r="Q453" s="17" t="s">
        <v>3</v>
      </c>
      <c r="R453" s="16" t="str">
        <f>CONCATENATE(B453,Q453)</f>
        <v>D</v>
      </c>
      <c r="S453" s="16"/>
    </row>
    <row r="454" spans="1:19" ht="15.6" x14ac:dyDescent="0.25">
      <c r="A454" s="9"/>
      <c r="B454" s="26"/>
      <c r="C454" s="23"/>
      <c r="D454" s="24"/>
      <c r="J454" s="15"/>
    </row>
    <row r="455" spans="1:19" ht="15.6" x14ac:dyDescent="0.25">
      <c r="A455" s="9"/>
      <c r="B455" s="27"/>
      <c r="C455" s="19" t="str">
        <f>+CONCATENATE(K455,".- ",G455)</f>
        <v xml:space="preserve">76.- </v>
      </c>
      <c r="D455" s="20"/>
      <c r="E455" s="9"/>
      <c r="F455" s="9"/>
      <c r="G455" s="36" t="str">
        <f>IF(J456="FIN","",LOOKUP(I455,DATOS!A:A,DATOS!G:G))</f>
        <v/>
      </c>
      <c r="H455" s="36">
        <f>IF(J456="FIN",0,LOOKUP(I455,DATOS!A:A,DATOS!N:N))</f>
        <v>0</v>
      </c>
      <c r="I455" s="31">
        <f>+I449+1</f>
        <v>461</v>
      </c>
      <c r="J455" s="56">
        <f>IF(LOOKUP(I455,DATOS!A:A,DATOS!C:C)=0,J449,(LOOKUP(I455,DATOS!A:A,DATOS!C:C)))</f>
        <v>8</v>
      </c>
      <c r="K455" s="18">
        <f>+K449+1</f>
        <v>76</v>
      </c>
      <c r="L455" s="16" t="s">
        <v>31</v>
      </c>
      <c r="M455" s="16" t="s">
        <v>32</v>
      </c>
      <c r="N455" s="16" t="s">
        <v>37</v>
      </c>
      <c r="O455" s="16" t="s">
        <v>33</v>
      </c>
      <c r="P455" s="16" t="s">
        <v>34</v>
      </c>
      <c r="Q455" s="16" t="s">
        <v>35</v>
      </c>
      <c r="R455" s="16" t="str">
        <f>CONCATENATE("X",H455)</f>
        <v>X0</v>
      </c>
      <c r="S455" s="16" t="s">
        <v>36</v>
      </c>
    </row>
    <row r="456" spans="1:19" ht="15.6" x14ac:dyDescent="0.25">
      <c r="A456" s="185">
        <f>IF($E$2="X",0,IF(K457&gt;2,H455,K457))</f>
        <v>0</v>
      </c>
      <c r="B456" s="25"/>
      <c r="C456" s="21" t="str">
        <f>+CONCATENATE(I456," ",G456)</f>
        <v xml:space="preserve">a) </v>
      </c>
      <c r="D456" s="22"/>
      <c r="G456" s="34" t="str">
        <f>IF(J456="FIN","",LOOKUP(I455,DATOS!A:A,DATOS!J:J))</f>
        <v/>
      </c>
      <c r="I456" s="31" t="s">
        <v>53</v>
      </c>
      <c r="J456" s="37" t="str">
        <f>IF(J450="FIN","FIN",IF(J455=J449,"","FIN"))</f>
        <v>FIN</v>
      </c>
      <c r="K456" s="16" t="s">
        <v>5</v>
      </c>
      <c r="L456" s="16">
        <f>IF(M456&gt;0,0,P456)</f>
        <v>0</v>
      </c>
      <c r="M456" s="16">
        <f>IF(P457&gt;0,1,0)</f>
        <v>0</v>
      </c>
      <c r="N456" s="16">
        <f>IF(M456=1,-1/COUNTA(Q456:Q459),0)</f>
        <v>0</v>
      </c>
      <c r="O456" s="16">
        <f>COUNTA(B456:B459)</f>
        <v>0</v>
      </c>
      <c r="P456" s="16">
        <f>COUNTIF(R456:R459,R455)</f>
        <v>0</v>
      </c>
      <c r="Q456" s="17" t="s">
        <v>0</v>
      </c>
      <c r="R456" s="16" t="str">
        <f>CONCATENATE(B456,Q456)</f>
        <v>A</v>
      </c>
      <c r="S456" s="16">
        <f>IF(P456&gt;0,P456+O456,O456*3)</f>
        <v>0</v>
      </c>
    </row>
    <row r="457" spans="1:19" ht="15.6" x14ac:dyDescent="0.25">
      <c r="A457" s="185"/>
      <c r="B457" s="25"/>
      <c r="C457" s="21" t="str">
        <f>+CONCATENATE(I457," ",G457)</f>
        <v xml:space="preserve">b) </v>
      </c>
      <c r="D457" s="22"/>
      <c r="G457" s="34" t="str">
        <f>IF(J456="FIN","",LOOKUP(I455,DATOS!A:A,DATOS!K:K))</f>
        <v/>
      </c>
      <c r="I457" s="31" t="s">
        <v>52</v>
      </c>
      <c r="K457" s="16">
        <f>S456</f>
        <v>0</v>
      </c>
      <c r="L457" s="16"/>
      <c r="M457" s="16"/>
      <c r="N457" s="16"/>
      <c r="O457" s="16"/>
      <c r="P457" s="16">
        <f>O456-P456</f>
        <v>0</v>
      </c>
      <c r="Q457" s="17" t="s">
        <v>1</v>
      </c>
      <c r="R457" s="16" t="str">
        <f>CONCATENATE(B457,Q457)</f>
        <v>B</v>
      </c>
      <c r="S457" s="16"/>
    </row>
    <row r="458" spans="1:19" ht="15.6" x14ac:dyDescent="0.25">
      <c r="A458" s="185"/>
      <c r="B458" s="25"/>
      <c r="C458" s="21" t="str">
        <f>+CONCATENATE(I458," ",G458)</f>
        <v xml:space="preserve">c) </v>
      </c>
      <c r="D458" s="22"/>
      <c r="G458" s="34" t="str">
        <f>IF(J456="FIN","",LOOKUP(I455,DATOS!A:A,DATOS!L:L))</f>
        <v/>
      </c>
      <c r="I458" s="31" t="s">
        <v>51</v>
      </c>
      <c r="K458" s="16"/>
      <c r="L458" s="16"/>
      <c r="M458" s="16"/>
      <c r="N458" s="16"/>
      <c r="O458" s="16"/>
      <c r="P458" s="16"/>
      <c r="Q458" s="17" t="s">
        <v>2</v>
      </c>
      <c r="R458" s="16" t="str">
        <f>CONCATENATE(B458,Q458)</f>
        <v>C</v>
      </c>
      <c r="S458" s="16"/>
    </row>
    <row r="459" spans="1:19" ht="15.6" x14ac:dyDescent="0.25">
      <c r="A459" s="185"/>
      <c r="B459" s="25"/>
      <c r="C459" s="21" t="str">
        <f>+CONCATENATE(I459," ",G459)</f>
        <v xml:space="preserve">d) </v>
      </c>
      <c r="D459" s="22"/>
      <c r="G459" s="34" t="str">
        <f>IF(J456="FIN","",LOOKUP(I455,DATOS!A:A,DATOS!M:M))</f>
        <v/>
      </c>
      <c r="I459" s="31" t="s">
        <v>43</v>
      </c>
      <c r="K459" s="16"/>
      <c r="L459" s="16"/>
      <c r="M459" s="16"/>
      <c r="N459" s="16"/>
      <c r="O459" s="16"/>
      <c r="P459" s="16"/>
      <c r="Q459" s="17" t="s">
        <v>3</v>
      </c>
      <c r="R459" s="16" t="str">
        <f>CONCATENATE(B459,Q459)</f>
        <v>D</v>
      </c>
      <c r="S459" s="16"/>
    </row>
    <row r="460" spans="1:19" ht="15.6" x14ac:dyDescent="0.25">
      <c r="A460" s="9"/>
      <c r="B460" s="26"/>
      <c r="C460" s="23"/>
      <c r="D460" s="24"/>
      <c r="J460" s="15"/>
    </row>
    <row r="461" spans="1:19" ht="15.6" x14ac:dyDescent="0.25">
      <c r="A461" s="9"/>
      <c r="B461" s="27"/>
      <c r="C461" s="19" t="str">
        <f>+CONCATENATE(K461,".- ",G461)</f>
        <v xml:space="preserve">77.- </v>
      </c>
      <c r="D461" s="20"/>
      <c r="E461" s="9"/>
      <c r="F461" s="9"/>
      <c r="G461" s="36" t="str">
        <f>IF(J462="FIN","",LOOKUP(I461,DATOS!A:A,DATOS!G:G))</f>
        <v/>
      </c>
      <c r="H461" s="36">
        <f>IF(J462="FIN",0,LOOKUP(I461,DATOS!A:A,DATOS!N:N))</f>
        <v>0</v>
      </c>
      <c r="I461" s="31">
        <f>+I455+1</f>
        <v>462</v>
      </c>
      <c r="J461" s="56">
        <f>IF(LOOKUP(I461,DATOS!A:A,DATOS!C:C)=0,J455,(LOOKUP(I461,DATOS!A:A,DATOS!C:C)))</f>
        <v>8</v>
      </c>
      <c r="K461" s="18">
        <f>+K455+1</f>
        <v>77</v>
      </c>
      <c r="L461" s="16" t="s">
        <v>31</v>
      </c>
      <c r="M461" s="16" t="s">
        <v>32</v>
      </c>
      <c r="N461" s="16" t="s">
        <v>37</v>
      </c>
      <c r="O461" s="16" t="s">
        <v>33</v>
      </c>
      <c r="P461" s="16" t="s">
        <v>34</v>
      </c>
      <c r="Q461" s="16" t="s">
        <v>35</v>
      </c>
      <c r="R461" s="16" t="str">
        <f>CONCATENATE("X",H461)</f>
        <v>X0</v>
      </c>
      <c r="S461" s="16" t="s">
        <v>36</v>
      </c>
    </row>
    <row r="462" spans="1:19" ht="15.6" x14ac:dyDescent="0.25">
      <c r="A462" s="185">
        <f>IF($E$2="X",0,IF(K463&gt;2,H461,K463))</f>
        <v>0</v>
      </c>
      <c r="B462" s="25"/>
      <c r="C462" s="21" t="str">
        <f>+CONCATENATE(I462," ",G462)</f>
        <v xml:space="preserve">a) </v>
      </c>
      <c r="D462" s="22"/>
      <c r="G462" s="34" t="str">
        <f>IF(J462="FIN","",LOOKUP(I461,DATOS!A:A,DATOS!J:J))</f>
        <v/>
      </c>
      <c r="I462" s="31" t="s">
        <v>53</v>
      </c>
      <c r="J462" s="37" t="str">
        <f>IF(J456="FIN","FIN",IF(J461=J455,"","FIN"))</f>
        <v>FIN</v>
      </c>
      <c r="K462" s="16" t="s">
        <v>5</v>
      </c>
      <c r="L462" s="16">
        <f>IF(M462&gt;0,0,P462)</f>
        <v>0</v>
      </c>
      <c r="M462" s="16">
        <f>IF(P463&gt;0,1,0)</f>
        <v>0</v>
      </c>
      <c r="N462" s="16">
        <f>IF(M462=1,-1/COUNTA(Q462:Q465),0)</f>
        <v>0</v>
      </c>
      <c r="O462" s="16">
        <f>COUNTA(B462:B465)</f>
        <v>0</v>
      </c>
      <c r="P462" s="16">
        <f>COUNTIF(R462:R465,R461)</f>
        <v>0</v>
      </c>
      <c r="Q462" s="17" t="s">
        <v>0</v>
      </c>
      <c r="R462" s="16" t="str">
        <f>CONCATENATE(B462,Q462)</f>
        <v>A</v>
      </c>
      <c r="S462" s="16">
        <f>IF(P462&gt;0,P462+O462,O462*3)</f>
        <v>0</v>
      </c>
    </row>
    <row r="463" spans="1:19" ht="15.6" x14ac:dyDescent="0.25">
      <c r="A463" s="185"/>
      <c r="B463" s="25"/>
      <c r="C463" s="21" t="str">
        <f>+CONCATENATE(I463," ",G463)</f>
        <v xml:space="preserve">b) </v>
      </c>
      <c r="D463" s="22"/>
      <c r="G463" s="34" t="str">
        <f>IF(J462="FIN","",LOOKUP(I461,DATOS!A:A,DATOS!K:K))</f>
        <v/>
      </c>
      <c r="I463" s="31" t="s">
        <v>52</v>
      </c>
      <c r="K463" s="16">
        <f>S462</f>
        <v>0</v>
      </c>
      <c r="L463" s="16"/>
      <c r="M463" s="16"/>
      <c r="N463" s="16"/>
      <c r="O463" s="16"/>
      <c r="P463" s="16">
        <f>O462-P462</f>
        <v>0</v>
      </c>
      <c r="Q463" s="17" t="s">
        <v>1</v>
      </c>
      <c r="R463" s="16" t="str">
        <f>CONCATENATE(B463,Q463)</f>
        <v>B</v>
      </c>
      <c r="S463" s="16"/>
    </row>
    <row r="464" spans="1:19" ht="15.6" x14ac:dyDescent="0.25">
      <c r="A464" s="185"/>
      <c r="B464" s="25"/>
      <c r="C464" s="21" t="str">
        <f>+CONCATENATE(I464," ",G464)</f>
        <v xml:space="preserve">c) </v>
      </c>
      <c r="D464" s="22"/>
      <c r="G464" s="34" t="str">
        <f>IF(J462="FIN","",LOOKUP(I461,DATOS!A:A,DATOS!L:L))</f>
        <v/>
      </c>
      <c r="I464" s="31" t="s">
        <v>51</v>
      </c>
      <c r="K464" s="16"/>
      <c r="L464" s="16"/>
      <c r="M464" s="16"/>
      <c r="N464" s="16"/>
      <c r="O464" s="16"/>
      <c r="P464" s="16"/>
      <c r="Q464" s="17" t="s">
        <v>2</v>
      </c>
      <c r="R464" s="16" t="str">
        <f>CONCATENATE(B464,Q464)</f>
        <v>C</v>
      </c>
      <c r="S464" s="16"/>
    </row>
    <row r="465" spans="1:19" ht="15.6" x14ac:dyDescent="0.25">
      <c r="A465" s="185"/>
      <c r="B465" s="25"/>
      <c r="C465" s="21" t="str">
        <f>+CONCATENATE(I465," ",G465)</f>
        <v xml:space="preserve">d) </v>
      </c>
      <c r="D465" s="22"/>
      <c r="G465" s="34" t="str">
        <f>IF(J462="FIN","",LOOKUP(I461,DATOS!A:A,DATOS!M:M))</f>
        <v/>
      </c>
      <c r="I465" s="31" t="s">
        <v>43</v>
      </c>
      <c r="K465" s="16"/>
      <c r="L465" s="16"/>
      <c r="M465" s="16"/>
      <c r="N465" s="16"/>
      <c r="O465" s="16"/>
      <c r="P465" s="16"/>
      <c r="Q465" s="17" t="s">
        <v>3</v>
      </c>
      <c r="R465" s="16" t="str">
        <f>CONCATENATE(B465,Q465)</f>
        <v>D</v>
      </c>
      <c r="S465" s="16"/>
    </row>
    <row r="466" spans="1:19" ht="15.6" x14ac:dyDescent="0.25">
      <c r="A466" s="9"/>
      <c r="B466" s="26"/>
      <c r="C466" s="23"/>
      <c r="D466" s="24"/>
      <c r="J466" s="15"/>
    </row>
    <row r="467" spans="1:19" ht="15.6" x14ac:dyDescent="0.25">
      <c r="A467" s="9"/>
      <c r="B467" s="27"/>
      <c r="C467" s="19" t="str">
        <f>+CONCATENATE(K467,".- ",G467)</f>
        <v xml:space="preserve">78.- </v>
      </c>
      <c r="D467" s="20"/>
      <c r="E467" s="9"/>
      <c r="F467" s="9"/>
      <c r="G467" s="36" t="str">
        <f>IF(J468="FIN","",LOOKUP(I467,DATOS!A:A,DATOS!G:G))</f>
        <v/>
      </c>
      <c r="H467" s="36">
        <f>IF(J468="FIN",0,LOOKUP(I467,DATOS!A:A,DATOS!N:N))</f>
        <v>0</v>
      </c>
      <c r="I467" s="31">
        <f>+I461+1</f>
        <v>463</v>
      </c>
      <c r="J467" s="56">
        <f>IF(LOOKUP(I467,DATOS!A:A,DATOS!C:C)=0,J461,(LOOKUP(I467,DATOS!A:A,DATOS!C:C)))</f>
        <v>8</v>
      </c>
      <c r="K467" s="18">
        <f>+K461+1</f>
        <v>78</v>
      </c>
      <c r="L467" s="16" t="s">
        <v>31</v>
      </c>
      <c r="M467" s="16" t="s">
        <v>32</v>
      </c>
      <c r="N467" s="16" t="s">
        <v>37</v>
      </c>
      <c r="O467" s="16" t="s">
        <v>33</v>
      </c>
      <c r="P467" s="16" t="s">
        <v>34</v>
      </c>
      <c r="Q467" s="16" t="s">
        <v>35</v>
      </c>
      <c r="R467" s="16" t="str">
        <f>CONCATENATE("X",H467)</f>
        <v>X0</v>
      </c>
      <c r="S467" s="16" t="s">
        <v>36</v>
      </c>
    </row>
    <row r="468" spans="1:19" ht="15.6" x14ac:dyDescent="0.25">
      <c r="A468" s="185">
        <f>IF($E$2="X",0,IF(K469&gt;2,H467,K469))</f>
        <v>0</v>
      </c>
      <c r="B468" s="25"/>
      <c r="C468" s="21" t="str">
        <f>+CONCATENATE(I468," ",G468)</f>
        <v xml:space="preserve">a) </v>
      </c>
      <c r="D468" s="22"/>
      <c r="G468" s="34" t="str">
        <f>IF(J468="FIN","",LOOKUP(I467,DATOS!A:A,DATOS!J:J))</f>
        <v/>
      </c>
      <c r="I468" s="31" t="s">
        <v>53</v>
      </c>
      <c r="J468" s="37" t="str">
        <f>IF(J462="FIN","FIN",IF(J467=J461,"","FIN"))</f>
        <v>FIN</v>
      </c>
      <c r="K468" s="16" t="s">
        <v>5</v>
      </c>
      <c r="L468" s="16">
        <f>IF(M468&gt;0,0,P468)</f>
        <v>0</v>
      </c>
      <c r="M468" s="16">
        <f>IF(P469&gt;0,1,0)</f>
        <v>0</v>
      </c>
      <c r="N468" s="16">
        <f>IF(M468=1,-1/COUNTA(Q468:Q471),0)</f>
        <v>0</v>
      </c>
      <c r="O468" s="16">
        <f>COUNTA(B468:B471)</f>
        <v>0</v>
      </c>
      <c r="P468" s="16">
        <f>COUNTIF(R468:R471,R467)</f>
        <v>0</v>
      </c>
      <c r="Q468" s="17" t="s">
        <v>0</v>
      </c>
      <c r="R468" s="16" t="str">
        <f>CONCATENATE(B468,Q468)</f>
        <v>A</v>
      </c>
      <c r="S468" s="16">
        <f>IF(P468&gt;0,P468+O468,O468*3)</f>
        <v>0</v>
      </c>
    </row>
    <row r="469" spans="1:19" ht="15.6" x14ac:dyDescent="0.25">
      <c r="A469" s="185"/>
      <c r="B469" s="25"/>
      <c r="C469" s="21" t="str">
        <f>+CONCATENATE(I469," ",G469)</f>
        <v xml:space="preserve">b) </v>
      </c>
      <c r="D469" s="22"/>
      <c r="G469" s="34" t="str">
        <f>IF(J468="FIN","",LOOKUP(I467,DATOS!A:A,DATOS!K:K))</f>
        <v/>
      </c>
      <c r="I469" s="31" t="s">
        <v>52</v>
      </c>
      <c r="K469" s="16">
        <f>S468</f>
        <v>0</v>
      </c>
      <c r="L469" s="16"/>
      <c r="M469" s="16"/>
      <c r="N469" s="16"/>
      <c r="O469" s="16"/>
      <c r="P469" s="16">
        <f>O468-P468</f>
        <v>0</v>
      </c>
      <c r="Q469" s="17" t="s">
        <v>1</v>
      </c>
      <c r="R469" s="16" t="str">
        <f>CONCATENATE(B469,Q469)</f>
        <v>B</v>
      </c>
      <c r="S469" s="16"/>
    </row>
    <row r="470" spans="1:19" ht="15.6" x14ac:dyDescent="0.25">
      <c r="A470" s="185"/>
      <c r="B470" s="25"/>
      <c r="C470" s="21" t="str">
        <f>+CONCATENATE(I470," ",G470)</f>
        <v xml:space="preserve">c) </v>
      </c>
      <c r="D470" s="22"/>
      <c r="G470" s="34" t="str">
        <f>IF(J468="FIN","",LOOKUP(I467,DATOS!A:A,DATOS!L:L))</f>
        <v/>
      </c>
      <c r="I470" s="31" t="s">
        <v>51</v>
      </c>
      <c r="K470" s="16"/>
      <c r="L470" s="16"/>
      <c r="M470" s="16"/>
      <c r="N470" s="16"/>
      <c r="O470" s="16"/>
      <c r="P470" s="16"/>
      <c r="Q470" s="17" t="s">
        <v>2</v>
      </c>
      <c r="R470" s="16" t="str">
        <f>CONCATENATE(B470,Q470)</f>
        <v>C</v>
      </c>
      <c r="S470" s="16"/>
    </row>
    <row r="471" spans="1:19" ht="15.6" x14ac:dyDescent="0.25">
      <c r="A471" s="185"/>
      <c r="B471" s="25"/>
      <c r="C471" s="21" t="str">
        <f>+CONCATENATE(I471," ",G471)</f>
        <v xml:space="preserve">d) </v>
      </c>
      <c r="D471" s="22"/>
      <c r="G471" s="34" t="str">
        <f>IF(J468="FIN","",LOOKUP(I467,DATOS!A:A,DATOS!M:M))</f>
        <v/>
      </c>
      <c r="I471" s="31" t="s">
        <v>43</v>
      </c>
      <c r="K471" s="16"/>
      <c r="L471" s="16"/>
      <c r="M471" s="16"/>
      <c r="N471" s="16"/>
      <c r="O471" s="16"/>
      <c r="P471" s="16"/>
      <c r="Q471" s="17" t="s">
        <v>3</v>
      </c>
      <c r="R471" s="16" t="str">
        <f>CONCATENATE(B471,Q471)</f>
        <v>D</v>
      </c>
      <c r="S471" s="16"/>
    </row>
    <row r="472" spans="1:19" ht="15.6" x14ac:dyDescent="0.25">
      <c r="A472" s="9"/>
      <c r="B472" s="26"/>
      <c r="C472" s="23"/>
      <c r="D472" s="24"/>
      <c r="J472" s="15"/>
    </row>
    <row r="473" spans="1:19" ht="15.6" x14ac:dyDescent="0.25">
      <c r="A473" s="9"/>
      <c r="B473" s="27"/>
      <c r="C473" s="19" t="str">
        <f>+CONCATENATE(K473,".- ",G473)</f>
        <v xml:space="preserve">79.- </v>
      </c>
      <c r="D473" s="20"/>
      <c r="E473" s="9"/>
      <c r="F473" s="9"/>
      <c r="G473" s="36" t="str">
        <f>IF(J474="FIN","",LOOKUP(I473,DATOS!A:A,DATOS!G:G))</f>
        <v/>
      </c>
      <c r="H473" s="36">
        <f>IF(J474="FIN",0,LOOKUP(I473,DATOS!A:A,DATOS!N:N))</f>
        <v>0</v>
      </c>
      <c r="I473" s="31">
        <f>+I467+1</f>
        <v>464</v>
      </c>
      <c r="J473" s="56">
        <f>IF(LOOKUP(I473,DATOS!A:A,DATOS!C:C)=0,J467,(LOOKUP(I473,DATOS!A:A,DATOS!C:C)))</f>
        <v>8</v>
      </c>
      <c r="K473" s="18">
        <f>+K467+1</f>
        <v>79</v>
      </c>
      <c r="L473" s="16" t="s">
        <v>31</v>
      </c>
      <c r="M473" s="16" t="s">
        <v>32</v>
      </c>
      <c r="N473" s="16" t="s">
        <v>37</v>
      </c>
      <c r="O473" s="16" t="s">
        <v>33</v>
      </c>
      <c r="P473" s="16" t="s">
        <v>34</v>
      </c>
      <c r="Q473" s="16" t="s">
        <v>35</v>
      </c>
      <c r="R473" s="16" t="str">
        <f>CONCATENATE("X",H473)</f>
        <v>X0</v>
      </c>
      <c r="S473" s="16" t="s">
        <v>36</v>
      </c>
    </row>
    <row r="474" spans="1:19" ht="15.6" x14ac:dyDescent="0.25">
      <c r="A474" s="185">
        <f>IF($E$2="X",0,IF(K475&gt;2,H473,K475))</f>
        <v>0</v>
      </c>
      <c r="B474" s="25"/>
      <c r="C474" s="21" t="str">
        <f>+CONCATENATE(I474," ",G474)</f>
        <v xml:space="preserve">a) </v>
      </c>
      <c r="D474" s="22"/>
      <c r="G474" s="34" t="str">
        <f>IF(J474="FIN","",LOOKUP(I473,DATOS!A:A,DATOS!J:J))</f>
        <v/>
      </c>
      <c r="I474" s="31" t="s">
        <v>53</v>
      </c>
      <c r="J474" s="37" t="str">
        <f>IF(J468="FIN","FIN",IF(J473=J467,"","FIN"))</f>
        <v>FIN</v>
      </c>
      <c r="K474" s="16" t="s">
        <v>5</v>
      </c>
      <c r="L474" s="16">
        <f>IF(M474&gt;0,0,P474)</f>
        <v>0</v>
      </c>
      <c r="M474" s="16">
        <f>IF(P475&gt;0,1,0)</f>
        <v>0</v>
      </c>
      <c r="N474" s="16">
        <f>IF(M474=1,-1/COUNTA(Q474:Q477),0)</f>
        <v>0</v>
      </c>
      <c r="O474" s="16">
        <f>COUNTA(B474:B477)</f>
        <v>0</v>
      </c>
      <c r="P474" s="16">
        <f>COUNTIF(R474:R477,R473)</f>
        <v>0</v>
      </c>
      <c r="Q474" s="17" t="s">
        <v>0</v>
      </c>
      <c r="R474" s="16" t="str">
        <f>CONCATENATE(B474,Q474)</f>
        <v>A</v>
      </c>
      <c r="S474" s="16">
        <f>IF(P474&gt;0,P474+O474,O474*3)</f>
        <v>0</v>
      </c>
    </row>
    <row r="475" spans="1:19" ht="15.6" x14ac:dyDescent="0.25">
      <c r="A475" s="185"/>
      <c r="B475" s="25"/>
      <c r="C475" s="21" t="str">
        <f>+CONCATENATE(I475," ",G475)</f>
        <v xml:space="preserve">b) </v>
      </c>
      <c r="D475" s="22"/>
      <c r="G475" s="34" t="str">
        <f>IF(J474="FIN","",LOOKUP(I473,DATOS!A:A,DATOS!K:K))</f>
        <v/>
      </c>
      <c r="I475" s="31" t="s">
        <v>52</v>
      </c>
      <c r="K475" s="16">
        <f>S474</f>
        <v>0</v>
      </c>
      <c r="L475" s="16"/>
      <c r="M475" s="16"/>
      <c r="N475" s="16"/>
      <c r="O475" s="16"/>
      <c r="P475" s="16">
        <f>O474-P474</f>
        <v>0</v>
      </c>
      <c r="Q475" s="17" t="s">
        <v>1</v>
      </c>
      <c r="R475" s="16" t="str">
        <f>CONCATENATE(B475,Q475)</f>
        <v>B</v>
      </c>
      <c r="S475" s="16"/>
    </row>
    <row r="476" spans="1:19" ht="15.6" x14ac:dyDescent="0.25">
      <c r="A476" s="185"/>
      <c r="B476" s="25"/>
      <c r="C476" s="21" t="str">
        <f>+CONCATENATE(I476," ",G476)</f>
        <v xml:space="preserve">c) </v>
      </c>
      <c r="D476" s="22"/>
      <c r="G476" s="34" t="str">
        <f>IF(J474="FIN","",LOOKUP(I473,DATOS!A:A,DATOS!L:L))</f>
        <v/>
      </c>
      <c r="I476" s="31" t="s">
        <v>51</v>
      </c>
      <c r="K476" s="16"/>
      <c r="L476" s="16"/>
      <c r="M476" s="16"/>
      <c r="N476" s="16"/>
      <c r="O476" s="16"/>
      <c r="P476" s="16"/>
      <c r="Q476" s="17" t="s">
        <v>2</v>
      </c>
      <c r="R476" s="16" t="str">
        <f>CONCATENATE(B476,Q476)</f>
        <v>C</v>
      </c>
      <c r="S476" s="16"/>
    </row>
    <row r="477" spans="1:19" ht="15.6" x14ac:dyDescent="0.25">
      <c r="A477" s="185"/>
      <c r="B477" s="25"/>
      <c r="C477" s="21" t="str">
        <f>+CONCATENATE(I477," ",G477)</f>
        <v xml:space="preserve">d) </v>
      </c>
      <c r="D477" s="22"/>
      <c r="G477" s="34" t="str">
        <f>IF(J474="FIN","",LOOKUP(I473,DATOS!A:A,DATOS!M:M))</f>
        <v/>
      </c>
      <c r="I477" s="31" t="s">
        <v>43</v>
      </c>
      <c r="K477" s="16"/>
      <c r="L477" s="16"/>
      <c r="M477" s="16"/>
      <c r="N477" s="16"/>
      <c r="O477" s="16"/>
      <c r="P477" s="16"/>
      <c r="Q477" s="17" t="s">
        <v>3</v>
      </c>
      <c r="R477" s="16" t="str">
        <f>CONCATENATE(B477,Q477)</f>
        <v>D</v>
      </c>
      <c r="S477" s="16"/>
    </row>
    <row r="478" spans="1:19" ht="15.6" x14ac:dyDescent="0.25">
      <c r="A478" s="9"/>
      <c r="B478" s="26"/>
      <c r="C478" s="23"/>
      <c r="D478" s="24"/>
      <c r="J478" s="15"/>
    </row>
    <row r="479" spans="1:19" ht="15.6" x14ac:dyDescent="0.25">
      <c r="A479" s="9"/>
      <c r="B479" s="27"/>
      <c r="C479" s="19" t="str">
        <f>+CONCATENATE(K479,".- ",G479)</f>
        <v xml:space="preserve">80.- </v>
      </c>
      <c r="D479" s="20"/>
      <c r="E479" s="9"/>
      <c r="F479" s="9"/>
      <c r="G479" s="36" t="str">
        <f>IF(J480="FIN","",LOOKUP(I479,DATOS!A:A,DATOS!G:G))</f>
        <v/>
      </c>
      <c r="H479" s="36">
        <f>IF(J480="FIN",0,LOOKUP(I479,DATOS!A:A,DATOS!N:N))</f>
        <v>0</v>
      </c>
      <c r="I479" s="31">
        <f>+I473+1</f>
        <v>465</v>
      </c>
      <c r="J479" s="56">
        <f>IF(LOOKUP(I479,DATOS!A:A,DATOS!C:C)=0,J473,(LOOKUP(I479,DATOS!A:A,DATOS!C:C)))</f>
        <v>8</v>
      </c>
      <c r="K479" s="18">
        <f>+K473+1</f>
        <v>80</v>
      </c>
      <c r="L479" s="16" t="s">
        <v>31</v>
      </c>
      <c r="M479" s="16" t="s">
        <v>32</v>
      </c>
      <c r="N479" s="16" t="s">
        <v>37</v>
      </c>
      <c r="O479" s="16" t="s">
        <v>33</v>
      </c>
      <c r="P479" s="16" t="s">
        <v>34</v>
      </c>
      <c r="Q479" s="16" t="s">
        <v>35</v>
      </c>
      <c r="R479" s="16" t="str">
        <f>CONCATENATE("X",H479)</f>
        <v>X0</v>
      </c>
      <c r="S479" s="16" t="s">
        <v>36</v>
      </c>
    </row>
    <row r="480" spans="1:19" ht="15.6" x14ac:dyDescent="0.25">
      <c r="A480" s="185">
        <f>IF($E$2="X",0,IF(K481&gt;2,H479,K481))</f>
        <v>0</v>
      </c>
      <c r="B480" s="25"/>
      <c r="C480" s="21" t="str">
        <f>+CONCATENATE(I480," ",G480)</f>
        <v xml:space="preserve">a) </v>
      </c>
      <c r="D480" s="22"/>
      <c r="G480" s="34" t="str">
        <f>IF(J480="FIN","",LOOKUP(I479,DATOS!A:A,DATOS!J:J))</f>
        <v/>
      </c>
      <c r="I480" s="31" t="s">
        <v>53</v>
      </c>
      <c r="J480" s="37" t="str">
        <f>IF(J474="FIN","FIN",IF(J479=J473,"","FIN"))</f>
        <v>FIN</v>
      </c>
      <c r="K480" s="16" t="s">
        <v>5</v>
      </c>
      <c r="L480" s="16">
        <f>IF(M480&gt;0,0,P480)</f>
        <v>0</v>
      </c>
      <c r="M480" s="16">
        <f>IF(P481&gt;0,1,0)</f>
        <v>0</v>
      </c>
      <c r="N480" s="16">
        <f>IF(M480=1,-1/COUNTA(Q480:Q483),0)</f>
        <v>0</v>
      </c>
      <c r="O480" s="16">
        <f>COUNTA(B480:B483)</f>
        <v>0</v>
      </c>
      <c r="P480" s="16">
        <f>COUNTIF(R480:R483,R479)</f>
        <v>0</v>
      </c>
      <c r="Q480" s="17" t="s">
        <v>0</v>
      </c>
      <c r="R480" s="16" t="str">
        <f>CONCATENATE(B480,Q480)</f>
        <v>A</v>
      </c>
      <c r="S480" s="16">
        <f>IF(P480&gt;0,P480+O480,O480*3)</f>
        <v>0</v>
      </c>
    </row>
    <row r="481" spans="1:19" ht="15.6" x14ac:dyDescent="0.25">
      <c r="A481" s="185"/>
      <c r="B481" s="25"/>
      <c r="C481" s="21" t="str">
        <f>+CONCATENATE(I481," ",G481)</f>
        <v xml:space="preserve">b) </v>
      </c>
      <c r="D481" s="22"/>
      <c r="G481" s="34" t="str">
        <f>IF(J480="FIN","",LOOKUP(I479,DATOS!A:A,DATOS!K:K))</f>
        <v/>
      </c>
      <c r="I481" s="31" t="s">
        <v>52</v>
      </c>
      <c r="K481" s="16">
        <f>S480</f>
        <v>0</v>
      </c>
      <c r="L481" s="16"/>
      <c r="M481" s="16"/>
      <c r="N481" s="16"/>
      <c r="O481" s="16"/>
      <c r="P481" s="16">
        <f>O480-P480</f>
        <v>0</v>
      </c>
      <c r="Q481" s="17" t="s">
        <v>1</v>
      </c>
      <c r="R481" s="16" t="str">
        <f>CONCATENATE(B481,Q481)</f>
        <v>B</v>
      </c>
      <c r="S481" s="16"/>
    </row>
    <row r="482" spans="1:19" ht="15.6" x14ac:dyDescent="0.25">
      <c r="A482" s="185"/>
      <c r="B482" s="25"/>
      <c r="C482" s="21" t="str">
        <f>+CONCATENATE(I482," ",G482)</f>
        <v xml:space="preserve">c) </v>
      </c>
      <c r="D482" s="22"/>
      <c r="G482" s="34" t="str">
        <f>IF(J480="FIN","",LOOKUP(I479,DATOS!A:A,DATOS!L:L))</f>
        <v/>
      </c>
      <c r="I482" s="31" t="s">
        <v>51</v>
      </c>
      <c r="K482" s="16"/>
      <c r="L482" s="16"/>
      <c r="M482" s="16"/>
      <c r="N482" s="16"/>
      <c r="O482" s="16"/>
      <c r="P482" s="16"/>
      <c r="Q482" s="17" t="s">
        <v>2</v>
      </c>
      <c r="R482" s="16" t="str">
        <f>CONCATENATE(B482,Q482)</f>
        <v>C</v>
      </c>
      <c r="S482" s="16"/>
    </row>
    <row r="483" spans="1:19" ht="15.6" x14ac:dyDescent="0.25">
      <c r="A483" s="185"/>
      <c r="B483" s="25"/>
      <c r="C483" s="21" t="str">
        <f>+CONCATENATE(I483," ",G483)</f>
        <v xml:space="preserve">d) </v>
      </c>
      <c r="D483" s="22"/>
      <c r="G483" s="34" t="str">
        <f>IF(J480="FIN","",LOOKUP(I479,DATOS!A:A,DATOS!M:M))</f>
        <v/>
      </c>
      <c r="I483" s="31" t="s">
        <v>43</v>
      </c>
      <c r="K483" s="16"/>
      <c r="L483" s="16"/>
      <c r="M483" s="16"/>
      <c r="N483" s="16"/>
      <c r="O483" s="16"/>
      <c r="P483" s="16"/>
      <c r="Q483" s="17" t="s">
        <v>3</v>
      </c>
      <c r="R483" s="16" t="str">
        <f>CONCATENATE(B483,Q483)</f>
        <v>D</v>
      </c>
      <c r="S483" s="16"/>
    </row>
    <row r="484" spans="1:19" ht="15.6" x14ac:dyDescent="0.25">
      <c r="A484" s="9"/>
      <c r="B484" s="26"/>
      <c r="C484" s="23"/>
      <c r="D484" s="24"/>
      <c r="J484" s="15"/>
    </row>
    <row r="485" spans="1:19" ht="15.6" x14ac:dyDescent="0.25">
      <c r="A485" s="9"/>
      <c r="B485" s="27"/>
      <c r="C485" s="19" t="str">
        <f>+CONCATENATE(K485,".- ",G485)</f>
        <v xml:space="preserve">81.- </v>
      </c>
      <c r="D485" s="20"/>
      <c r="E485" s="9"/>
      <c r="F485" s="9"/>
      <c r="G485" s="36" t="str">
        <f>IF(J486="FIN","",LOOKUP(I485,DATOS!A:A,DATOS!G:G))</f>
        <v/>
      </c>
      <c r="H485" s="36">
        <f>IF(J486="FIN",0,LOOKUP(I485,DATOS!A:A,DATOS!N:N))</f>
        <v>0</v>
      </c>
      <c r="I485" s="31">
        <f>+I479+1</f>
        <v>466</v>
      </c>
      <c r="J485" s="56">
        <f>IF(LOOKUP(I485,DATOS!A:A,DATOS!C:C)=0,J479,(LOOKUP(I485,DATOS!A:A,DATOS!C:C)))</f>
        <v>8</v>
      </c>
      <c r="K485" s="18">
        <f>+K479+1</f>
        <v>81</v>
      </c>
      <c r="L485" s="16" t="s">
        <v>31</v>
      </c>
      <c r="M485" s="16" t="s">
        <v>32</v>
      </c>
      <c r="N485" s="16" t="s">
        <v>37</v>
      </c>
      <c r="O485" s="16" t="s">
        <v>33</v>
      </c>
      <c r="P485" s="16" t="s">
        <v>34</v>
      </c>
      <c r="Q485" s="16" t="s">
        <v>35</v>
      </c>
      <c r="R485" s="16" t="str">
        <f>CONCATENATE("X",H485)</f>
        <v>X0</v>
      </c>
      <c r="S485" s="16" t="s">
        <v>36</v>
      </c>
    </row>
    <row r="486" spans="1:19" ht="15.6" x14ac:dyDescent="0.25">
      <c r="A486" s="185">
        <f>IF($E$2="X",0,IF(K487&gt;2,H485,K487))</f>
        <v>0</v>
      </c>
      <c r="B486" s="25"/>
      <c r="C486" s="21" t="str">
        <f>+CONCATENATE(I486," ",G486)</f>
        <v xml:space="preserve">a) </v>
      </c>
      <c r="D486" s="22"/>
      <c r="G486" s="34" t="str">
        <f>IF(J486="FIN","",LOOKUP(I485,DATOS!A:A,DATOS!J:J))</f>
        <v/>
      </c>
      <c r="I486" s="31" t="s">
        <v>53</v>
      </c>
      <c r="J486" s="37" t="str">
        <f>IF(J480="FIN","FIN",IF(J485=J479,"","FIN"))</f>
        <v>FIN</v>
      </c>
      <c r="K486" s="16" t="s">
        <v>5</v>
      </c>
      <c r="L486" s="16">
        <f>IF(M486&gt;0,0,P486)</f>
        <v>0</v>
      </c>
      <c r="M486" s="16">
        <f>IF(P487&gt;0,1,0)</f>
        <v>0</v>
      </c>
      <c r="N486" s="16">
        <f>IF(M486=1,-1/COUNTA(Q486:Q489),0)</f>
        <v>0</v>
      </c>
      <c r="O486" s="16">
        <f>COUNTA(B486:B489)</f>
        <v>0</v>
      </c>
      <c r="P486" s="16">
        <f>COUNTIF(R486:R489,R485)</f>
        <v>0</v>
      </c>
      <c r="Q486" s="17" t="s">
        <v>0</v>
      </c>
      <c r="R486" s="16" t="str">
        <f>CONCATENATE(B486,Q486)</f>
        <v>A</v>
      </c>
      <c r="S486" s="16">
        <f>IF(P486&gt;0,P486+O486,O486*3)</f>
        <v>0</v>
      </c>
    </row>
    <row r="487" spans="1:19" ht="15.6" x14ac:dyDescent="0.25">
      <c r="A487" s="185"/>
      <c r="B487" s="25"/>
      <c r="C487" s="21" t="str">
        <f>+CONCATENATE(I487," ",G487)</f>
        <v xml:space="preserve">b) </v>
      </c>
      <c r="D487" s="22"/>
      <c r="G487" s="34" t="str">
        <f>IF(J486="FIN","",LOOKUP(I485,DATOS!A:A,DATOS!K:K))</f>
        <v/>
      </c>
      <c r="I487" s="31" t="s">
        <v>52</v>
      </c>
      <c r="K487" s="16">
        <f>S486</f>
        <v>0</v>
      </c>
      <c r="L487" s="16"/>
      <c r="M487" s="16"/>
      <c r="N487" s="16"/>
      <c r="O487" s="16"/>
      <c r="P487" s="16">
        <f>O486-P486</f>
        <v>0</v>
      </c>
      <c r="Q487" s="17" t="s">
        <v>1</v>
      </c>
      <c r="R487" s="16" t="str">
        <f>CONCATENATE(B487,Q487)</f>
        <v>B</v>
      </c>
      <c r="S487" s="16"/>
    </row>
    <row r="488" spans="1:19" ht="15.6" x14ac:dyDescent="0.25">
      <c r="A488" s="185"/>
      <c r="B488" s="25"/>
      <c r="C488" s="21" t="str">
        <f>+CONCATENATE(I488," ",G488)</f>
        <v xml:space="preserve">c) </v>
      </c>
      <c r="D488" s="22"/>
      <c r="G488" s="34" t="str">
        <f>IF(J486="FIN","",LOOKUP(I485,DATOS!A:A,DATOS!L:L))</f>
        <v/>
      </c>
      <c r="I488" s="31" t="s">
        <v>51</v>
      </c>
      <c r="K488" s="16"/>
      <c r="L488" s="16"/>
      <c r="M488" s="16"/>
      <c r="N488" s="16"/>
      <c r="O488" s="16"/>
      <c r="P488" s="16"/>
      <c r="Q488" s="17" t="s">
        <v>2</v>
      </c>
      <c r="R488" s="16" t="str">
        <f>CONCATENATE(B488,Q488)</f>
        <v>C</v>
      </c>
      <c r="S488" s="16"/>
    </row>
    <row r="489" spans="1:19" ht="15.6" x14ac:dyDescent="0.25">
      <c r="A489" s="185"/>
      <c r="B489" s="25"/>
      <c r="C489" s="21" t="str">
        <f>+CONCATENATE(I489," ",G489)</f>
        <v xml:space="preserve">d) </v>
      </c>
      <c r="D489" s="22"/>
      <c r="G489" s="34" t="str">
        <f>IF(J486="FIN","",LOOKUP(I485,DATOS!A:A,DATOS!M:M))</f>
        <v/>
      </c>
      <c r="I489" s="31" t="s">
        <v>43</v>
      </c>
      <c r="K489" s="16"/>
      <c r="L489" s="16"/>
      <c r="M489" s="16"/>
      <c r="N489" s="16"/>
      <c r="O489" s="16"/>
      <c r="P489" s="16"/>
      <c r="Q489" s="17" t="s">
        <v>3</v>
      </c>
      <c r="R489" s="16" t="str">
        <f>CONCATENATE(B489,Q489)</f>
        <v>D</v>
      </c>
      <c r="S489" s="16"/>
    </row>
    <row r="490" spans="1:19" ht="15.6" x14ac:dyDescent="0.25">
      <c r="A490" s="9"/>
      <c r="B490" s="26"/>
      <c r="C490" s="23"/>
      <c r="D490" s="24"/>
      <c r="J490" s="15"/>
    </row>
    <row r="491" spans="1:19" ht="15.6" x14ac:dyDescent="0.25">
      <c r="A491" s="9"/>
      <c r="B491" s="27"/>
      <c r="C491" s="19" t="str">
        <f>+CONCATENATE(K491,".- ",G491)</f>
        <v xml:space="preserve">82.- </v>
      </c>
      <c r="D491" s="20"/>
      <c r="E491" s="9"/>
      <c r="F491" s="9"/>
      <c r="G491" s="36" t="str">
        <f>IF(J492="FIN","",LOOKUP(I491,DATOS!A:A,DATOS!G:G))</f>
        <v/>
      </c>
      <c r="H491" s="36">
        <f>IF(J492="FIN",0,LOOKUP(I491,DATOS!A:A,DATOS!N:N))</f>
        <v>0</v>
      </c>
      <c r="I491" s="31">
        <f>+I485+1</f>
        <v>467</v>
      </c>
      <c r="J491" s="56">
        <f>IF(LOOKUP(I491,DATOS!A:A,DATOS!C:C)=0,J485,(LOOKUP(I491,DATOS!A:A,DATOS!C:C)))</f>
        <v>8</v>
      </c>
      <c r="K491" s="18">
        <f>+K485+1</f>
        <v>82</v>
      </c>
      <c r="L491" s="16" t="s">
        <v>31</v>
      </c>
      <c r="M491" s="16" t="s">
        <v>32</v>
      </c>
      <c r="N491" s="16" t="s">
        <v>37</v>
      </c>
      <c r="O491" s="16" t="s">
        <v>33</v>
      </c>
      <c r="P491" s="16" t="s">
        <v>34</v>
      </c>
      <c r="Q491" s="16" t="s">
        <v>35</v>
      </c>
      <c r="R491" s="16" t="str">
        <f>CONCATENATE("X",H491)</f>
        <v>X0</v>
      </c>
      <c r="S491" s="16" t="s">
        <v>36</v>
      </c>
    </row>
    <row r="492" spans="1:19" ht="15.6" x14ac:dyDescent="0.25">
      <c r="A492" s="185">
        <f>IF($E$2="X",0,IF(K493&gt;2,H491,K493))</f>
        <v>0</v>
      </c>
      <c r="B492" s="25"/>
      <c r="C492" s="21" t="str">
        <f>+CONCATENATE(I492," ",G492)</f>
        <v xml:space="preserve">a) </v>
      </c>
      <c r="D492" s="22"/>
      <c r="G492" s="34" t="str">
        <f>IF(J492="FIN","",LOOKUP(I491,DATOS!A:A,DATOS!J:J))</f>
        <v/>
      </c>
      <c r="I492" s="31" t="s">
        <v>53</v>
      </c>
      <c r="J492" s="37" t="str">
        <f>IF(J486="FIN","FIN",IF(J491=J485,"","FIN"))</f>
        <v>FIN</v>
      </c>
      <c r="K492" s="16" t="s">
        <v>5</v>
      </c>
      <c r="L492" s="16">
        <f>IF(M492&gt;0,0,P492)</f>
        <v>0</v>
      </c>
      <c r="M492" s="16">
        <f>IF(P493&gt;0,1,0)</f>
        <v>0</v>
      </c>
      <c r="N492" s="16">
        <f>IF(M492=1,-1/COUNTA(Q492:Q495),0)</f>
        <v>0</v>
      </c>
      <c r="O492" s="16">
        <f>COUNTA(B492:B495)</f>
        <v>0</v>
      </c>
      <c r="P492" s="16">
        <f>COUNTIF(R492:R495,R491)</f>
        <v>0</v>
      </c>
      <c r="Q492" s="17" t="s">
        <v>0</v>
      </c>
      <c r="R492" s="16" t="str">
        <f>CONCATENATE(B492,Q492)</f>
        <v>A</v>
      </c>
      <c r="S492" s="16">
        <f>IF(P492&gt;0,P492+O492,O492*3)</f>
        <v>0</v>
      </c>
    </row>
    <row r="493" spans="1:19" ht="15.6" x14ac:dyDescent="0.25">
      <c r="A493" s="185"/>
      <c r="B493" s="25"/>
      <c r="C493" s="21" t="str">
        <f>+CONCATENATE(I493," ",G493)</f>
        <v xml:space="preserve">b) </v>
      </c>
      <c r="D493" s="22"/>
      <c r="G493" s="34" t="str">
        <f>IF(J492="FIN","",LOOKUP(I491,DATOS!A:A,DATOS!K:K))</f>
        <v/>
      </c>
      <c r="I493" s="31" t="s">
        <v>52</v>
      </c>
      <c r="K493" s="16">
        <f>S492</f>
        <v>0</v>
      </c>
      <c r="L493" s="16"/>
      <c r="M493" s="16"/>
      <c r="N493" s="16"/>
      <c r="O493" s="16"/>
      <c r="P493" s="16">
        <f>O492-P492</f>
        <v>0</v>
      </c>
      <c r="Q493" s="17" t="s">
        <v>1</v>
      </c>
      <c r="R493" s="16" t="str">
        <f>CONCATENATE(B493,Q493)</f>
        <v>B</v>
      </c>
      <c r="S493" s="16"/>
    </row>
    <row r="494" spans="1:19" ht="15.6" x14ac:dyDescent="0.25">
      <c r="A494" s="185"/>
      <c r="B494" s="25"/>
      <c r="C494" s="21" t="str">
        <f>+CONCATENATE(I494," ",G494)</f>
        <v xml:space="preserve">c) </v>
      </c>
      <c r="D494" s="22"/>
      <c r="G494" s="34" t="str">
        <f>IF(J492="FIN","",LOOKUP(I491,DATOS!A:A,DATOS!L:L))</f>
        <v/>
      </c>
      <c r="I494" s="31" t="s">
        <v>51</v>
      </c>
      <c r="K494" s="16"/>
      <c r="L494" s="16"/>
      <c r="M494" s="16"/>
      <c r="N494" s="16"/>
      <c r="O494" s="16"/>
      <c r="P494" s="16"/>
      <c r="Q494" s="17" t="s">
        <v>2</v>
      </c>
      <c r="R494" s="16" t="str">
        <f>CONCATENATE(B494,Q494)</f>
        <v>C</v>
      </c>
      <c r="S494" s="16"/>
    </row>
    <row r="495" spans="1:19" ht="15.6" x14ac:dyDescent="0.25">
      <c r="A495" s="185"/>
      <c r="B495" s="25"/>
      <c r="C495" s="21" t="str">
        <f>+CONCATENATE(I495," ",G495)</f>
        <v xml:space="preserve">d) </v>
      </c>
      <c r="D495" s="22"/>
      <c r="G495" s="34" t="str">
        <f>IF(J492="FIN","",LOOKUP(I491,DATOS!A:A,DATOS!M:M))</f>
        <v/>
      </c>
      <c r="I495" s="31" t="s">
        <v>43</v>
      </c>
      <c r="K495" s="16"/>
      <c r="L495" s="16"/>
      <c r="M495" s="16"/>
      <c r="N495" s="16"/>
      <c r="O495" s="16"/>
      <c r="P495" s="16"/>
      <c r="Q495" s="17" t="s">
        <v>3</v>
      </c>
      <c r="R495" s="16" t="str">
        <f>CONCATENATE(B495,Q495)</f>
        <v>D</v>
      </c>
      <c r="S495" s="16"/>
    </row>
    <row r="496" spans="1:19" ht="15.6" x14ac:dyDescent="0.25">
      <c r="A496" s="9"/>
      <c r="B496" s="26"/>
      <c r="C496" s="23"/>
      <c r="D496" s="24"/>
      <c r="J496" s="15"/>
    </row>
    <row r="497" spans="1:19" ht="15.6" x14ac:dyDescent="0.25">
      <c r="A497" s="9"/>
      <c r="B497" s="27"/>
      <c r="C497" s="19" t="str">
        <f>+CONCATENATE(K497,".- ",G497)</f>
        <v xml:space="preserve">83.- </v>
      </c>
      <c r="D497" s="20"/>
      <c r="E497" s="9"/>
      <c r="F497" s="9"/>
      <c r="G497" s="36" t="str">
        <f>IF(J498="FIN","",LOOKUP(I497,DATOS!A:A,DATOS!G:G))</f>
        <v/>
      </c>
      <c r="H497" s="36">
        <f>IF(J498="FIN",0,LOOKUP(I497,DATOS!A:A,DATOS!N:N))</f>
        <v>0</v>
      </c>
      <c r="I497" s="31">
        <f>+I491+1</f>
        <v>468</v>
      </c>
      <c r="J497" s="56">
        <f>IF(LOOKUP(I497,DATOS!A:A,DATOS!C:C)=0,J491,(LOOKUP(I497,DATOS!A:A,DATOS!C:C)))</f>
        <v>8</v>
      </c>
      <c r="K497" s="18">
        <f>+K491+1</f>
        <v>83</v>
      </c>
      <c r="L497" s="16" t="s">
        <v>31</v>
      </c>
      <c r="M497" s="16" t="s">
        <v>32</v>
      </c>
      <c r="N497" s="16" t="s">
        <v>37</v>
      </c>
      <c r="O497" s="16" t="s">
        <v>33</v>
      </c>
      <c r="P497" s="16" t="s">
        <v>34</v>
      </c>
      <c r="Q497" s="16" t="s">
        <v>35</v>
      </c>
      <c r="R497" s="16" t="str">
        <f>CONCATENATE("X",H497)</f>
        <v>X0</v>
      </c>
      <c r="S497" s="16" t="s">
        <v>36</v>
      </c>
    </row>
    <row r="498" spans="1:19" ht="15.6" x14ac:dyDescent="0.25">
      <c r="A498" s="185">
        <f>IF($E$2="X",0,IF(K499&gt;2,H497,K499))</f>
        <v>0</v>
      </c>
      <c r="B498" s="25"/>
      <c r="C498" s="21" t="str">
        <f>+CONCATENATE(I498," ",G498)</f>
        <v xml:space="preserve">a) </v>
      </c>
      <c r="D498" s="22"/>
      <c r="G498" s="34" t="str">
        <f>IF(J498="FIN","",LOOKUP(I497,DATOS!A:A,DATOS!J:J))</f>
        <v/>
      </c>
      <c r="I498" s="31" t="s">
        <v>53</v>
      </c>
      <c r="J498" s="37" t="str">
        <f>IF(J492="FIN","FIN",IF(J497=J491,"","FIN"))</f>
        <v>FIN</v>
      </c>
      <c r="K498" s="16" t="s">
        <v>5</v>
      </c>
      <c r="L498" s="16">
        <f>IF(M498&gt;0,0,P498)</f>
        <v>0</v>
      </c>
      <c r="M498" s="16">
        <f>IF(P499&gt;0,1,0)</f>
        <v>0</v>
      </c>
      <c r="N498" s="16">
        <f>IF(M498=1,-1/COUNTA(Q498:Q501),0)</f>
        <v>0</v>
      </c>
      <c r="O498" s="16">
        <f>COUNTA(B498:B501)</f>
        <v>0</v>
      </c>
      <c r="P498" s="16">
        <f>COUNTIF(R498:R501,R497)</f>
        <v>0</v>
      </c>
      <c r="Q498" s="17" t="s">
        <v>0</v>
      </c>
      <c r="R498" s="16" t="str">
        <f>CONCATENATE(B498,Q498)</f>
        <v>A</v>
      </c>
      <c r="S498" s="16">
        <f>IF(P498&gt;0,P498+O498,O498*3)</f>
        <v>0</v>
      </c>
    </row>
    <row r="499" spans="1:19" ht="15.6" x14ac:dyDescent="0.25">
      <c r="A499" s="185"/>
      <c r="B499" s="25"/>
      <c r="C499" s="21" t="str">
        <f>+CONCATENATE(I499," ",G499)</f>
        <v xml:space="preserve">b) </v>
      </c>
      <c r="D499" s="22"/>
      <c r="G499" s="34" t="str">
        <f>IF(J498="FIN","",LOOKUP(I497,DATOS!A:A,DATOS!K:K))</f>
        <v/>
      </c>
      <c r="I499" s="31" t="s">
        <v>52</v>
      </c>
      <c r="K499" s="16">
        <f>S498</f>
        <v>0</v>
      </c>
      <c r="L499" s="16"/>
      <c r="M499" s="16"/>
      <c r="N499" s="16"/>
      <c r="O499" s="16"/>
      <c r="P499" s="16">
        <f>O498-P498</f>
        <v>0</v>
      </c>
      <c r="Q499" s="17" t="s">
        <v>1</v>
      </c>
      <c r="R499" s="16" t="str">
        <f>CONCATENATE(B499,Q499)</f>
        <v>B</v>
      </c>
      <c r="S499" s="16"/>
    </row>
    <row r="500" spans="1:19" ht="15.6" x14ac:dyDescent="0.25">
      <c r="A500" s="185"/>
      <c r="B500" s="25"/>
      <c r="C500" s="21" t="str">
        <f>+CONCATENATE(I500," ",G500)</f>
        <v xml:space="preserve">c) </v>
      </c>
      <c r="D500" s="22"/>
      <c r="G500" s="34" t="str">
        <f>IF(J498="FIN","",LOOKUP(I497,DATOS!A:A,DATOS!L:L))</f>
        <v/>
      </c>
      <c r="I500" s="31" t="s">
        <v>51</v>
      </c>
      <c r="K500" s="16"/>
      <c r="L500" s="16"/>
      <c r="M500" s="16"/>
      <c r="N500" s="16"/>
      <c r="O500" s="16"/>
      <c r="P500" s="16"/>
      <c r="Q500" s="17" t="s">
        <v>2</v>
      </c>
      <c r="R500" s="16" t="str">
        <f>CONCATENATE(B500,Q500)</f>
        <v>C</v>
      </c>
      <c r="S500" s="16"/>
    </row>
    <row r="501" spans="1:19" ht="15.6" x14ac:dyDescent="0.25">
      <c r="A501" s="185"/>
      <c r="B501" s="25"/>
      <c r="C501" s="21" t="str">
        <f>+CONCATENATE(I501," ",G501)</f>
        <v xml:space="preserve">d) </v>
      </c>
      <c r="D501" s="22"/>
      <c r="G501" s="34" t="str">
        <f>IF(J498="FIN","",LOOKUP(I497,DATOS!A:A,DATOS!M:M))</f>
        <v/>
      </c>
      <c r="I501" s="31" t="s">
        <v>43</v>
      </c>
      <c r="K501" s="16"/>
      <c r="L501" s="16"/>
      <c r="M501" s="16"/>
      <c r="N501" s="16"/>
      <c r="O501" s="16"/>
      <c r="P501" s="16"/>
      <c r="Q501" s="17" t="s">
        <v>3</v>
      </c>
      <c r="R501" s="16" t="str">
        <f>CONCATENATE(B501,Q501)</f>
        <v>D</v>
      </c>
      <c r="S501" s="16"/>
    </row>
    <row r="502" spans="1:19" ht="15.6" x14ac:dyDescent="0.25">
      <c r="A502" s="9"/>
      <c r="B502" s="26"/>
      <c r="C502" s="23"/>
      <c r="D502" s="24"/>
      <c r="J502" s="15"/>
    </row>
    <row r="503" spans="1:19" ht="15.6" x14ac:dyDescent="0.25">
      <c r="A503" s="9"/>
      <c r="B503" s="27"/>
      <c r="C503" s="19" t="str">
        <f>+CONCATENATE(K503,".- ",G503)</f>
        <v xml:space="preserve">84.- </v>
      </c>
      <c r="D503" s="20"/>
      <c r="E503" s="9"/>
      <c r="F503" s="9"/>
      <c r="G503" s="36" t="str">
        <f>IF(J504="FIN","",LOOKUP(I503,DATOS!A:A,DATOS!G:G))</f>
        <v/>
      </c>
      <c r="H503" s="36">
        <f>IF(J504="FIN",0,LOOKUP(I503,DATOS!A:A,DATOS!N:N))</f>
        <v>0</v>
      </c>
      <c r="I503" s="31">
        <f>+I497+1</f>
        <v>469</v>
      </c>
      <c r="J503" s="56">
        <f>IF(LOOKUP(I503,DATOS!A:A,DATOS!C:C)=0,J497,(LOOKUP(I503,DATOS!A:A,DATOS!C:C)))</f>
        <v>8</v>
      </c>
      <c r="K503" s="18">
        <f>+K497+1</f>
        <v>84</v>
      </c>
      <c r="L503" s="16" t="s">
        <v>31</v>
      </c>
      <c r="M503" s="16" t="s">
        <v>32</v>
      </c>
      <c r="N503" s="16" t="s">
        <v>37</v>
      </c>
      <c r="O503" s="16" t="s">
        <v>33</v>
      </c>
      <c r="P503" s="16" t="s">
        <v>34</v>
      </c>
      <c r="Q503" s="16" t="s">
        <v>35</v>
      </c>
      <c r="R503" s="16" t="str">
        <f>CONCATENATE("X",H503)</f>
        <v>X0</v>
      </c>
      <c r="S503" s="16" t="s">
        <v>36</v>
      </c>
    </row>
    <row r="504" spans="1:19" ht="15.6" x14ac:dyDescent="0.25">
      <c r="A504" s="185">
        <f>IF($E$2="X",0,IF(K505&gt;2,H503,K505))</f>
        <v>0</v>
      </c>
      <c r="B504" s="25"/>
      <c r="C504" s="21" t="str">
        <f>+CONCATENATE(I504," ",G504)</f>
        <v xml:space="preserve">a) </v>
      </c>
      <c r="D504" s="22"/>
      <c r="G504" s="34" t="str">
        <f>IF(J504="FIN","",LOOKUP(I503,DATOS!A:A,DATOS!J:J))</f>
        <v/>
      </c>
      <c r="I504" s="31" t="s">
        <v>53</v>
      </c>
      <c r="J504" s="37" t="str">
        <f>IF(J498="FIN","FIN",IF(J503=J497,"","FIN"))</f>
        <v>FIN</v>
      </c>
      <c r="K504" s="16" t="s">
        <v>5</v>
      </c>
      <c r="L504" s="16">
        <f>IF(M504&gt;0,0,P504)</f>
        <v>0</v>
      </c>
      <c r="M504" s="16">
        <f>IF(P505&gt;0,1,0)</f>
        <v>0</v>
      </c>
      <c r="N504" s="16">
        <f>IF(M504=1,-1/COUNTA(Q504:Q507),0)</f>
        <v>0</v>
      </c>
      <c r="O504" s="16">
        <f>COUNTA(B504:B507)</f>
        <v>0</v>
      </c>
      <c r="P504" s="16">
        <f>COUNTIF(R504:R507,R503)</f>
        <v>0</v>
      </c>
      <c r="Q504" s="17" t="s">
        <v>0</v>
      </c>
      <c r="R504" s="16" t="str">
        <f>CONCATENATE(B504,Q504)</f>
        <v>A</v>
      </c>
      <c r="S504" s="16">
        <f>IF(P504&gt;0,P504+O504,O504*3)</f>
        <v>0</v>
      </c>
    </row>
    <row r="505" spans="1:19" ht="15.6" x14ac:dyDescent="0.25">
      <c r="A505" s="185"/>
      <c r="B505" s="25"/>
      <c r="C505" s="21" t="str">
        <f>+CONCATENATE(I505," ",G505)</f>
        <v xml:space="preserve">b) </v>
      </c>
      <c r="D505" s="22"/>
      <c r="G505" s="34" t="str">
        <f>IF(J504="FIN","",LOOKUP(I503,DATOS!A:A,DATOS!K:K))</f>
        <v/>
      </c>
      <c r="I505" s="31" t="s">
        <v>52</v>
      </c>
      <c r="K505" s="16">
        <f>S504</f>
        <v>0</v>
      </c>
      <c r="L505" s="16"/>
      <c r="M505" s="16"/>
      <c r="N505" s="16"/>
      <c r="O505" s="16"/>
      <c r="P505" s="16">
        <f>O504-P504</f>
        <v>0</v>
      </c>
      <c r="Q505" s="17" t="s">
        <v>1</v>
      </c>
      <c r="R505" s="16" t="str">
        <f>CONCATENATE(B505,Q505)</f>
        <v>B</v>
      </c>
      <c r="S505" s="16"/>
    </row>
    <row r="506" spans="1:19" ht="15.6" x14ac:dyDescent="0.25">
      <c r="A506" s="185"/>
      <c r="B506" s="25"/>
      <c r="C506" s="21" t="str">
        <f>+CONCATENATE(I506," ",G506)</f>
        <v xml:space="preserve">c) </v>
      </c>
      <c r="D506" s="22"/>
      <c r="G506" s="34" t="str">
        <f>IF(J504="FIN","",LOOKUP(I503,DATOS!A:A,DATOS!L:L))</f>
        <v/>
      </c>
      <c r="I506" s="31" t="s">
        <v>51</v>
      </c>
      <c r="K506" s="16"/>
      <c r="L506" s="16"/>
      <c r="M506" s="16"/>
      <c r="N506" s="16"/>
      <c r="O506" s="16"/>
      <c r="P506" s="16"/>
      <c r="Q506" s="17" t="s">
        <v>2</v>
      </c>
      <c r="R506" s="16" t="str">
        <f>CONCATENATE(B506,Q506)</f>
        <v>C</v>
      </c>
      <c r="S506" s="16"/>
    </row>
    <row r="507" spans="1:19" ht="15.6" x14ac:dyDescent="0.25">
      <c r="A507" s="185"/>
      <c r="B507" s="25"/>
      <c r="C507" s="21" t="str">
        <f>+CONCATENATE(I507," ",G507)</f>
        <v xml:space="preserve">d) </v>
      </c>
      <c r="D507" s="22"/>
      <c r="G507" s="34" t="str">
        <f>IF(J504="FIN","",LOOKUP(I503,DATOS!A:A,DATOS!M:M))</f>
        <v/>
      </c>
      <c r="I507" s="31" t="s">
        <v>43</v>
      </c>
      <c r="K507" s="16"/>
      <c r="L507" s="16"/>
      <c r="M507" s="16"/>
      <c r="N507" s="16"/>
      <c r="O507" s="16"/>
      <c r="P507" s="16"/>
      <c r="Q507" s="17" t="s">
        <v>3</v>
      </c>
      <c r="R507" s="16" t="str">
        <f>CONCATENATE(B507,Q507)</f>
        <v>D</v>
      </c>
      <c r="S507" s="16"/>
    </row>
    <row r="508" spans="1:19" ht="15.6" x14ac:dyDescent="0.25">
      <c r="A508" s="9"/>
      <c r="B508" s="26"/>
      <c r="C508" s="23"/>
      <c r="D508" s="24"/>
      <c r="J508" s="15"/>
    </row>
    <row r="509" spans="1:19" ht="15.6" x14ac:dyDescent="0.25">
      <c r="A509" s="9"/>
      <c r="B509" s="27"/>
      <c r="C509" s="19" t="str">
        <f>+CONCATENATE(K509,".- ",G509)</f>
        <v xml:space="preserve">85.- </v>
      </c>
      <c r="D509" s="20"/>
      <c r="E509" s="9"/>
      <c r="F509" s="9"/>
      <c r="G509" s="36" t="str">
        <f>IF(J510="FIN","",LOOKUP(I509,DATOS!A:A,DATOS!G:G))</f>
        <v/>
      </c>
      <c r="H509" s="36">
        <f>IF(J510="FIN",0,LOOKUP(I509,DATOS!A:A,DATOS!N:N))</f>
        <v>0</v>
      </c>
      <c r="I509" s="31">
        <f>+I503+1</f>
        <v>470</v>
      </c>
      <c r="J509" s="56">
        <f>IF(LOOKUP(I509,DATOS!A:A,DATOS!C:C)=0,J503,(LOOKUP(I509,DATOS!A:A,DATOS!C:C)))</f>
        <v>8</v>
      </c>
      <c r="K509" s="18">
        <f>+K503+1</f>
        <v>85</v>
      </c>
      <c r="L509" s="16" t="s">
        <v>31</v>
      </c>
      <c r="M509" s="16" t="s">
        <v>32</v>
      </c>
      <c r="N509" s="16" t="s">
        <v>37</v>
      </c>
      <c r="O509" s="16" t="s">
        <v>33</v>
      </c>
      <c r="P509" s="16" t="s">
        <v>34</v>
      </c>
      <c r="Q509" s="16" t="s">
        <v>35</v>
      </c>
      <c r="R509" s="16" t="str">
        <f>CONCATENATE("X",H509)</f>
        <v>X0</v>
      </c>
      <c r="S509" s="16" t="s">
        <v>36</v>
      </c>
    </row>
    <row r="510" spans="1:19" ht="15.6" x14ac:dyDescent="0.25">
      <c r="A510" s="185">
        <f>IF($E$2="X",0,IF(K511&gt;2,H509,K511))</f>
        <v>0</v>
      </c>
      <c r="B510" s="25"/>
      <c r="C510" s="21" t="str">
        <f>+CONCATENATE(I510," ",G510)</f>
        <v xml:space="preserve">a) </v>
      </c>
      <c r="D510" s="22"/>
      <c r="G510" s="34" t="str">
        <f>IF(J510="FIN","",LOOKUP(I509,DATOS!A:A,DATOS!J:J))</f>
        <v/>
      </c>
      <c r="I510" s="31" t="s">
        <v>53</v>
      </c>
      <c r="J510" s="37" t="str">
        <f>IF(J504="FIN","FIN",IF(J509=J503,"","FIN"))</f>
        <v>FIN</v>
      </c>
      <c r="K510" s="16" t="s">
        <v>5</v>
      </c>
      <c r="L510" s="16">
        <f>IF(M510&gt;0,0,P510)</f>
        <v>0</v>
      </c>
      <c r="M510" s="16">
        <f>IF(P511&gt;0,1,0)</f>
        <v>0</v>
      </c>
      <c r="N510" s="16">
        <f>IF(M510=1,-1/COUNTA(Q510:Q513),0)</f>
        <v>0</v>
      </c>
      <c r="O510" s="16">
        <f>COUNTA(B510:B513)</f>
        <v>0</v>
      </c>
      <c r="P510" s="16">
        <f>COUNTIF(R510:R513,R509)</f>
        <v>0</v>
      </c>
      <c r="Q510" s="17" t="s">
        <v>0</v>
      </c>
      <c r="R510" s="16" t="str">
        <f>CONCATENATE(B510,Q510)</f>
        <v>A</v>
      </c>
      <c r="S510" s="16">
        <f>IF(P510&gt;0,P510+O510,O510*3)</f>
        <v>0</v>
      </c>
    </row>
    <row r="511" spans="1:19" ht="15.6" x14ac:dyDescent="0.25">
      <c r="A511" s="185"/>
      <c r="B511" s="25"/>
      <c r="C511" s="21" t="str">
        <f>+CONCATENATE(I511," ",G511)</f>
        <v xml:space="preserve">b) </v>
      </c>
      <c r="D511" s="22"/>
      <c r="G511" s="34" t="str">
        <f>IF(J510="FIN","",LOOKUP(I509,DATOS!A:A,DATOS!K:K))</f>
        <v/>
      </c>
      <c r="I511" s="31" t="s">
        <v>52</v>
      </c>
      <c r="K511" s="16">
        <f>S510</f>
        <v>0</v>
      </c>
      <c r="L511" s="16"/>
      <c r="M511" s="16"/>
      <c r="N511" s="16"/>
      <c r="O511" s="16"/>
      <c r="P511" s="16">
        <f>O510-P510</f>
        <v>0</v>
      </c>
      <c r="Q511" s="17" t="s">
        <v>1</v>
      </c>
      <c r="R511" s="16" t="str">
        <f>CONCATENATE(B511,Q511)</f>
        <v>B</v>
      </c>
      <c r="S511" s="16"/>
    </row>
    <row r="512" spans="1:19" ht="15.6" x14ac:dyDescent="0.25">
      <c r="A512" s="185"/>
      <c r="B512" s="25"/>
      <c r="C512" s="21" t="str">
        <f>+CONCATENATE(I512," ",G512)</f>
        <v xml:space="preserve">c) </v>
      </c>
      <c r="D512" s="22"/>
      <c r="G512" s="34" t="str">
        <f>IF(J510="FIN","",LOOKUP(I509,DATOS!A:A,DATOS!L:L))</f>
        <v/>
      </c>
      <c r="I512" s="31" t="s">
        <v>51</v>
      </c>
      <c r="K512" s="16"/>
      <c r="L512" s="16"/>
      <c r="M512" s="16"/>
      <c r="N512" s="16"/>
      <c r="O512" s="16"/>
      <c r="P512" s="16"/>
      <c r="Q512" s="17" t="s">
        <v>2</v>
      </c>
      <c r="R512" s="16" t="str">
        <f>CONCATENATE(B512,Q512)</f>
        <v>C</v>
      </c>
      <c r="S512" s="16"/>
    </row>
    <row r="513" spans="1:19" ht="15.6" x14ac:dyDescent="0.25">
      <c r="A513" s="185"/>
      <c r="B513" s="25"/>
      <c r="C513" s="21" t="str">
        <f>+CONCATENATE(I513," ",G513)</f>
        <v xml:space="preserve">d) </v>
      </c>
      <c r="D513" s="22"/>
      <c r="G513" s="34" t="str">
        <f>IF(J510="FIN","",LOOKUP(I509,DATOS!A:A,DATOS!M:M))</f>
        <v/>
      </c>
      <c r="I513" s="31" t="s">
        <v>43</v>
      </c>
      <c r="K513" s="16"/>
      <c r="L513" s="16"/>
      <c r="M513" s="16"/>
      <c r="N513" s="16"/>
      <c r="O513" s="16"/>
      <c r="P513" s="16"/>
      <c r="Q513" s="17" t="s">
        <v>3</v>
      </c>
      <c r="R513" s="16" t="str">
        <f>CONCATENATE(B513,Q513)</f>
        <v>D</v>
      </c>
      <c r="S513" s="16"/>
    </row>
    <row r="514" spans="1:19" ht="15.6" x14ac:dyDescent="0.25">
      <c r="A514" s="9"/>
      <c r="B514" s="26"/>
      <c r="C514" s="23"/>
      <c r="D514" s="24"/>
      <c r="J514" s="15"/>
    </row>
    <row r="515" spans="1:19" ht="15.6" x14ac:dyDescent="0.25">
      <c r="A515" s="9"/>
      <c r="B515" s="27"/>
      <c r="C515" s="19" t="str">
        <f>+CONCATENATE(K515,".- ",G515)</f>
        <v xml:space="preserve">86.- </v>
      </c>
      <c r="D515" s="20"/>
      <c r="E515" s="9"/>
      <c r="F515" s="9"/>
      <c r="G515" s="36" t="str">
        <f>IF(J516="FIN","",LOOKUP(I515,DATOS!A:A,DATOS!G:G))</f>
        <v/>
      </c>
      <c r="H515" s="36">
        <f>IF(J516="FIN",0,LOOKUP(I515,DATOS!A:A,DATOS!N:N))</f>
        <v>0</v>
      </c>
      <c r="I515" s="31">
        <f>+I509+1</f>
        <v>471</v>
      </c>
      <c r="J515" s="56">
        <f>IF(LOOKUP(I515,DATOS!A:A,DATOS!C:C)=0,J509,(LOOKUP(I515,DATOS!A:A,DATOS!C:C)))</f>
        <v>8</v>
      </c>
      <c r="K515" s="18">
        <f>+K509+1</f>
        <v>86</v>
      </c>
      <c r="L515" s="16" t="s">
        <v>31</v>
      </c>
      <c r="M515" s="16" t="s">
        <v>32</v>
      </c>
      <c r="N515" s="16" t="s">
        <v>37</v>
      </c>
      <c r="O515" s="16" t="s">
        <v>33</v>
      </c>
      <c r="P515" s="16" t="s">
        <v>34</v>
      </c>
      <c r="Q515" s="16" t="s">
        <v>35</v>
      </c>
      <c r="R515" s="16" t="str">
        <f>CONCATENATE("X",H515)</f>
        <v>X0</v>
      </c>
      <c r="S515" s="16" t="s">
        <v>36</v>
      </c>
    </row>
    <row r="516" spans="1:19" ht="15.6" x14ac:dyDescent="0.25">
      <c r="A516" s="185">
        <f>IF($E$2="X",0,IF(K517&gt;2,H515,K517))</f>
        <v>0</v>
      </c>
      <c r="B516" s="25"/>
      <c r="C516" s="21" t="str">
        <f>+CONCATENATE(I516," ",G516)</f>
        <v xml:space="preserve">a) </v>
      </c>
      <c r="D516" s="22"/>
      <c r="G516" s="34" t="str">
        <f>IF(J516="FIN","",LOOKUP(I515,DATOS!A:A,DATOS!J:J))</f>
        <v/>
      </c>
      <c r="I516" s="31" t="s">
        <v>53</v>
      </c>
      <c r="J516" s="37" t="str">
        <f>IF(J510="FIN","FIN",IF(J515=J509,"","FIN"))</f>
        <v>FIN</v>
      </c>
      <c r="K516" s="16" t="s">
        <v>5</v>
      </c>
      <c r="L516" s="16">
        <f>IF(M516&gt;0,0,P516)</f>
        <v>0</v>
      </c>
      <c r="M516" s="16">
        <f>IF(P517&gt;0,1,0)</f>
        <v>0</v>
      </c>
      <c r="N516" s="16">
        <f>IF(M516=1,-1/COUNTA(Q516:Q519),0)</f>
        <v>0</v>
      </c>
      <c r="O516" s="16">
        <f>COUNTA(B516:B519)</f>
        <v>0</v>
      </c>
      <c r="P516" s="16">
        <f>COUNTIF(R516:R519,R515)</f>
        <v>0</v>
      </c>
      <c r="Q516" s="17" t="s">
        <v>0</v>
      </c>
      <c r="R516" s="16" t="str">
        <f>CONCATENATE(B516,Q516)</f>
        <v>A</v>
      </c>
      <c r="S516" s="16">
        <f>IF(P516&gt;0,P516+O516,O516*3)</f>
        <v>0</v>
      </c>
    </row>
    <row r="517" spans="1:19" ht="15.6" x14ac:dyDescent="0.25">
      <c r="A517" s="185"/>
      <c r="B517" s="25"/>
      <c r="C517" s="21" t="str">
        <f>+CONCATENATE(I517," ",G517)</f>
        <v xml:space="preserve">b) </v>
      </c>
      <c r="D517" s="22"/>
      <c r="G517" s="34" t="str">
        <f>IF(J516="FIN","",LOOKUP(I515,DATOS!A:A,DATOS!K:K))</f>
        <v/>
      </c>
      <c r="I517" s="31" t="s">
        <v>52</v>
      </c>
      <c r="K517" s="16">
        <f>S516</f>
        <v>0</v>
      </c>
      <c r="L517" s="16"/>
      <c r="M517" s="16"/>
      <c r="N517" s="16"/>
      <c r="O517" s="16"/>
      <c r="P517" s="16">
        <f>O516-P516</f>
        <v>0</v>
      </c>
      <c r="Q517" s="17" t="s">
        <v>1</v>
      </c>
      <c r="R517" s="16" t="str">
        <f>CONCATENATE(B517,Q517)</f>
        <v>B</v>
      </c>
      <c r="S517" s="16"/>
    </row>
    <row r="518" spans="1:19" ht="15.6" x14ac:dyDescent="0.25">
      <c r="A518" s="185"/>
      <c r="B518" s="25"/>
      <c r="C518" s="21" t="str">
        <f>+CONCATENATE(I518," ",G518)</f>
        <v xml:space="preserve">c) </v>
      </c>
      <c r="D518" s="22"/>
      <c r="G518" s="34" t="str">
        <f>IF(J516="FIN","",LOOKUP(I515,DATOS!A:A,DATOS!L:L))</f>
        <v/>
      </c>
      <c r="I518" s="31" t="s">
        <v>51</v>
      </c>
      <c r="K518" s="16"/>
      <c r="L518" s="16"/>
      <c r="M518" s="16"/>
      <c r="N518" s="16"/>
      <c r="O518" s="16"/>
      <c r="P518" s="16"/>
      <c r="Q518" s="17" t="s">
        <v>2</v>
      </c>
      <c r="R518" s="16" t="str">
        <f>CONCATENATE(B518,Q518)</f>
        <v>C</v>
      </c>
      <c r="S518" s="16"/>
    </row>
    <row r="519" spans="1:19" ht="15.6" x14ac:dyDescent="0.25">
      <c r="A519" s="185"/>
      <c r="B519" s="25"/>
      <c r="C519" s="21" t="str">
        <f>+CONCATENATE(I519," ",G519)</f>
        <v xml:space="preserve">d) </v>
      </c>
      <c r="D519" s="22"/>
      <c r="G519" s="34" t="str">
        <f>IF(J516="FIN","",LOOKUP(I515,DATOS!A:A,DATOS!M:M))</f>
        <v/>
      </c>
      <c r="I519" s="31" t="s">
        <v>43</v>
      </c>
      <c r="K519" s="16"/>
      <c r="L519" s="16"/>
      <c r="M519" s="16"/>
      <c r="N519" s="16"/>
      <c r="O519" s="16"/>
      <c r="P519" s="16"/>
      <c r="Q519" s="17" t="s">
        <v>3</v>
      </c>
      <c r="R519" s="16" t="str">
        <f>CONCATENATE(B519,Q519)</f>
        <v>D</v>
      </c>
      <c r="S519" s="16"/>
    </row>
    <row r="520" spans="1:19" ht="15.6" x14ac:dyDescent="0.25">
      <c r="A520" s="9"/>
      <c r="B520" s="26"/>
      <c r="C520" s="23"/>
      <c r="D520" s="24"/>
      <c r="J520" s="15"/>
    </row>
    <row r="521" spans="1:19" ht="15.6" x14ac:dyDescent="0.25">
      <c r="A521" s="9"/>
      <c r="B521" s="27"/>
      <c r="C521" s="19" t="str">
        <f>+CONCATENATE(K521,".- ",G521)</f>
        <v xml:space="preserve">87.- </v>
      </c>
      <c r="D521" s="20"/>
      <c r="E521" s="9"/>
      <c r="F521" s="9"/>
      <c r="G521" s="36" t="str">
        <f>IF(J522="FIN","",LOOKUP(I521,DATOS!A:A,DATOS!G:G))</f>
        <v/>
      </c>
      <c r="H521" s="36">
        <f>IF(J522="FIN",0,LOOKUP(I521,DATOS!A:A,DATOS!N:N))</f>
        <v>0</v>
      </c>
      <c r="I521" s="31">
        <f>+I515+1</f>
        <v>472</v>
      </c>
      <c r="J521" s="56">
        <f>IF(LOOKUP(I521,DATOS!A:A,DATOS!C:C)=0,J515,(LOOKUP(I521,DATOS!A:A,DATOS!C:C)))</f>
        <v>8</v>
      </c>
      <c r="K521" s="18">
        <f>+K515+1</f>
        <v>87</v>
      </c>
      <c r="L521" s="16" t="s">
        <v>31</v>
      </c>
      <c r="M521" s="16" t="s">
        <v>32</v>
      </c>
      <c r="N521" s="16" t="s">
        <v>37</v>
      </c>
      <c r="O521" s="16" t="s">
        <v>33</v>
      </c>
      <c r="P521" s="16" t="s">
        <v>34</v>
      </c>
      <c r="Q521" s="16" t="s">
        <v>35</v>
      </c>
      <c r="R521" s="16" t="str">
        <f>CONCATENATE("X",H521)</f>
        <v>X0</v>
      </c>
      <c r="S521" s="16" t="s">
        <v>36</v>
      </c>
    </row>
    <row r="522" spans="1:19" ht="15.6" x14ac:dyDescent="0.25">
      <c r="A522" s="185">
        <f>IF($E$2="X",0,IF(K523&gt;2,H521,K523))</f>
        <v>0</v>
      </c>
      <c r="B522" s="25"/>
      <c r="C522" s="21" t="str">
        <f>+CONCATENATE(I522," ",G522)</f>
        <v xml:space="preserve">a) </v>
      </c>
      <c r="D522" s="22"/>
      <c r="G522" s="34" t="str">
        <f>IF(J522="FIN","",LOOKUP(I521,DATOS!A:A,DATOS!J:J))</f>
        <v/>
      </c>
      <c r="I522" s="31" t="s">
        <v>53</v>
      </c>
      <c r="J522" s="37" t="str">
        <f>IF(J516="FIN","FIN",IF(J521=J515,"","FIN"))</f>
        <v>FIN</v>
      </c>
      <c r="K522" s="16" t="s">
        <v>5</v>
      </c>
      <c r="L522" s="16">
        <f>IF(M522&gt;0,0,P522)</f>
        <v>0</v>
      </c>
      <c r="M522" s="16">
        <f>IF(P523&gt;0,1,0)</f>
        <v>0</v>
      </c>
      <c r="N522" s="16">
        <f>IF(M522=1,-1/COUNTA(Q522:Q525),0)</f>
        <v>0</v>
      </c>
      <c r="O522" s="16">
        <f>COUNTA(B522:B525)</f>
        <v>0</v>
      </c>
      <c r="P522" s="16">
        <f>COUNTIF(R522:R525,R521)</f>
        <v>0</v>
      </c>
      <c r="Q522" s="17" t="s">
        <v>0</v>
      </c>
      <c r="R522" s="16" t="str">
        <f>CONCATENATE(B522,Q522)</f>
        <v>A</v>
      </c>
      <c r="S522" s="16">
        <f>IF(P522&gt;0,P522+O522,O522*3)</f>
        <v>0</v>
      </c>
    </row>
    <row r="523" spans="1:19" ht="15.6" x14ac:dyDescent="0.25">
      <c r="A523" s="185"/>
      <c r="B523" s="25"/>
      <c r="C523" s="21" t="str">
        <f>+CONCATENATE(I523," ",G523)</f>
        <v xml:space="preserve">b) </v>
      </c>
      <c r="D523" s="22"/>
      <c r="G523" s="34" t="str">
        <f>IF(J522="FIN","",LOOKUP(I521,DATOS!A:A,DATOS!K:K))</f>
        <v/>
      </c>
      <c r="I523" s="31" t="s">
        <v>52</v>
      </c>
      <c r="K523" s="16">
        <f>S522</f>
        <v>0</v>
      </c>
      <c r="L523" s="16"/>
      <c r="M523" s="16"/>
      <c r="N523" s="16"/>
      <c r="O523" s="16"/>
      <c r="P523" s="16">
        <f>O522-P522</f>
        <v>0</v>
      </c>
      <c r="Q523" s="17" t="s">
        <v>1</v>
      </c>
      <c r="R523" s="16" t="str">
        <f>CONCATENATE(B523,Q523)</f>
        <v>B</v>
      </c>
      <c r="S523" s="16"/>
    </row>
    <row r="524" spans="1:19" ht="15.6" x14ac:dyDescent="0.25">
      <c r="A524" s="185"/>
      <c r="B524" s="25"/>
      <c r="C524" s="21" t="str">
        <f>+CONCATENATE(I524," ",G524)</f>
        <v xml:space="preserve">c) </v>
      </c>
      <c r="D524" s="22"/>
      <c r="G524" s="34" t="str">
        <f>IF(J522="FIN","",LOOKUP(I521,DATOS!A:A,DATOS!L:L))</f>
        <v/>
      </c>
      <c r="I524" s="31" t="s">
        <v>51</v>
      </c>
      <c r="K524" s="16"/>
      <c r="L524" s="16"/>
      <c r="M524" s="16"/>
      <c r="N524" s="16"/>
      <c r="O524" s="16"/>
      <c r="P524" s="16"/>
      <c r="Q524" s="17" t="s">
        <v>2</v>
      </c>
      <c r="R524" s="16" t="str">
        <f>CONCATENATE(B524,Q524)</f>
        <v>C</v>
      </c>
      <c r="S524" s="16"/>
    </row>
    <row r="525" spans="1:19" ht="15.6" x14ac:dyDescent="0.25">
      <c r="A525" s="185"/>
      <c r="B525" s="25"/>
      <c r="C525" s="21" t="str">
        <f>+CONCATENATE(I525," ",G525)</f>
        <v xml:space="preserve">d) </v>
      </c>
      <c r="D525" s="22"/>
      <c r="G525" s="34" t="str">
        <f>IF(J522="FIN","",LOOKUP(I521,DATOS!A:A,DATOS!M:M))</f>
        <v/>
      </c>
      <c r="I525" s="31" t="s">
        <v>43</v>
      </c>
      <c r="K525" s="16"/>
      <c r="L525" s="16"/>
      <c r="M525" s="16"/>
      <c r="N525" s="16"/>
      <c r="O525" s="16"/>
      <c r="P525" s="16"/>
      <c r="Q525" s="17" t="s">
        <v>3</v>
      </c>
      <c r="R525" s="16" t="str">
        <f>CONCATENATE(B525,Q525)</f>
        <v>D</v>
      </c>
      <c r="S525" s="16"/>
    </row>
    <row r="526" spans="1:19" ht="15.6" x14ac:dyDescent="0.25">
      <c r="A526" s="9"/>
      <c r="B526" s="26"/>
      <c r="C526" s="23"/>
      <c r="D526" s="24"/>
      <c r="J526" s="15"/>
    </row>
    <row r="527" spans="1:19" ht="15.6" x14ac:dyDescent="0.25">
      <c r="A527" s="9"/>
      <c r="B527" s="27"/>
      <c r="C527" s="19" t="str">
        <f>+CONCATENATE(K527,".- ",G527)</f>
        <v xml:space="preserve">88.- </v>
      </c>
      <c r="D527" s="20"/>
      <c r="E527" s="9"/>
      <c r="F527" s="9"/>
      <c r="G527" s="36" t="str">
        <f>IF(J528="FIN","",LOOKUP(I527,DATOS!A:A,DATOS!G:G))</f>
        <v/>
      </c>
      <c r="H527" s="36">
        <f>IF(J528="FIN",0,LOOKUP(I527,DATOS!A:A,DATOS!N:N))</f>
        <v>0</v>
      </c>
      <c r="I527" s="31">
        <f>+I521+1</f>
        <v>473</v>
      </c>
      <c r="J527" s="56">
        <f>IF(LOOKUP(I527,DATOS!A:A,DATOS!C:C)=0,J521,(LOOKUP(I527,DATOS!A:A,DATOS!C:C)))</f>
        <v>8</v>
      </c>
      <c r="K527" s="18">
        <f>+K521+1</f>
        <v>88</v>
      </c>
      <c r="L527" s="16" t="s">
        <v>31</v>
      </c>
      <c r="M527" s="16" t="s">
        <v>32</v>
      </c>
      <c r="N527" s="16" t="s">
        <v>37</v>
      </c>
      <c r="O527" s="16" t="s">
        <v>33</v>
      </c>
      <c r="P527" s="16" t="s">
        <v>34</v>
      </c>
      <c r="Q527" s="16" t="s">
        <v>35</v>
      </c>
      <c r="R527" s="16" t="str">
        <f>CONCATENATE("X",H527)</f>
        <v>X0</v>
      </c>
      <c r="S527" s="16" t="s">
        <v>36</v>
      </c>
    </row>
    <row r="528" spans="1:19" ht="15.6" x14ac:dyDescent="0.25">
      <c r="A528" s="185">
        <f>IF($E$2="X",0,IF(K529&gt;2,H527,K529))</f>
        <v>0</v>
      </c>
      <c r="B528" s="25"/>
      <c r="C528" s="21" t="str">
        <f>+CONCATENATE(I528," ",G528)</f>
        <v xml:space="preserve">a) </v>
      </c>
      <c r="D528" s="22"/>
      <c r="G528" s="34" t="str">
        <f>IF(J528="FIN","",LOOKUP(I527,DATOS!A:A,DATOS!J:J))</f>
        <v/>
      </c>
      <c r="I528" s="31" t="s">
        <v>53</v>
      </c>
      <c r="J528" s="37" t="str">
        <f>IF(J522="FIN","FIN",IF(J527=J521,"","FIN"))</f>
        <v>FIN</v>
      </c>
      <c r="K528" s="16" t="s">
        <v>5</v>
      </c>
      <c r="L528" s="16">
        <f>IF(M528&gt;0,0,P528)</f>
        <v>0</v>
      </c>
      <c r="M528" s="16">
        <f>IF(P529&gt;0,1,0)</f>
        <v>0</v>
      </c>
      <c r="N528" s="16">
        <f>IF(M528=1,-1/COUNTA(Q528:Q531),0)</f>
        <v>0</v>
      </c>
      <c r="O528" s="16">
        <f>COUNTA(B528:B531)</f>
        <v>0</v>
      </c>
      <c r="P528" s="16">
        <f>COUNTIF(R528:R531,R527)</f>
        <v>0</v>
      </c>
      <c r="Q528" s="17" t="s">
        <v>0</v>
      </c>
      <c r="R528" s="16" t="str">
        <f>CONCATENATE(B528,Q528)</f>
        <v>A</v>
      </c>
      <c r="S528" s="16">
        <f>IF(P528&gt;0,P528+O528,O528*3)</f>
        <v>0</v>
      </c>
    </row>
    <row r="529" spans="1:19" ht="15.6" x14ac:dyDescent="0.25">
      <c r="A529" s="185"/>
      <c r="B529" s="25"/>
      <c r="C529" s="21" t="str">
        <f>+CONCATENATE(I529," ",G529)</f>
        <v xml:space="preserve">b) </v>
      </c>
      <c r="D529" s="22"/>
      <c r="G529" s="34" t="str">
        <f>IF(J528="FIN","",LOOKUP(I527,DATOS!A:A,DATOS!K:K))</f>
        <v/>
      </c>
      <c r="I529" s="31" t="s">
        <v>52</v>
      </c>
      <c r="K529" s="16">
        <f>S528</f>
        <v>0</v>
      </c>
      <c r="L529" s="16"/>
      <c r="M529" s="16"/>
      <c r="N529" s="16"/>
      <c r="O529" s="16"/>
      <c r="P529" s="16">
        <f>O528-P528</f>
        <v>0</v>
      </c>
      <c r="Q529" s="17" t="s">
        <v>1</v>
      </c>
      <c r="R529" s="16" t="str">
        <f>CONCATENATE(B529,Q529)</f>
        <v>B</v>
      </c>
      <c r="S529" s="16"/>
    </row>
    <row r="530" spans="1:19" ht="15.6" x14ac:dyDescent="0.25">
      <c r="A530" s="185"/>
      <c r="B530" s="25"/>
      <c r="C530" s="21" t="str">
        <f>+CONCATENATE(I530," ",G530)</f>
        <v xml:space="preserve">c) </v>
      </c>
      <c r="D530" s="22"/>
      <c r="G530" s="34" t="str">
        <f>IF(J528="FIN","",LOOKUP(I527,DATOS!A:A,DATOS!L:L))</f>
        <v/>
      </c>
      <c r="I530" s="31" t="s">
        <v>51</v>
      </c>
      <c r="K530" s="16"/>
      <c r="L530" s="16"/>
      <c r="M530" s="16"/>
      <c r="N530" s="16"/>
      <c r="O530" s="16"/>
      <c r="P530" s="16"/>
      <c r="Q530" s="17" t="s">
        <v>2</v>
      </c>
      <c r="R530" s="16" t="str">
        <f>CONCATENATE(B530,Q530)</f>
        <v>C</v>
      </c>
      <c r="S530" s="16"/>
    </row>
    <row r="531" spans="1:19" ht="15.6" x14ac:dyDescent="0.25">
      <c r="A531" s="185"/>
      <c r="B531" s="25"/>
      <c r="C531" s="21" t="str">
        <f>+CONCATENATE(I531," ",G531)</f>
        <v xml:space="preserve">d) </v>
      </c>
      <c r="D531" s="22"/>
      <c r="G531" s="34" t="str">
        <f>IF(J528="FIN","",LOOKUP(I527,DATOS!A:A,DATOS!M:M))</f>
        <v/>
      </c>
      <c r="I531" s="31" t="s">
        <v>43</v>
      </c>
      <c r="K531" s="16"/>
      <c r="L531" s="16"/>
      <c r="M531" s="16"/>
      <c r="N531" s="16"/>
      <c r="O531" s="16"/>
      <c r="P531" s="16"/>
      <c r="Q531" s="17" t="s">
        <v>3</v>
      </c>
      <c r="R531" s="16" t="str">
        <f>CONCATENATE(B531,Q531)</f>
        <v>D</v>
      </c>
      <c r="S531" s="16"/>
    </row>
    <row r="532" spans="1:19" ht="15.6" x14ac:dyDescent="0.25">
      <c r="A532" s="9"/>
      <c r="B532" s="26"/>
      <c r="C532" s="23"/>
      <c r="D532" s="24"/>
      <c r="J532" s="15"/>
    </row>
    <row r="533" spans="1:19" ht="15.6" x14ac:dyDescent="0.25">
      <c r="A533" s="9"/>
      <c r="B533" s="27"/>
      <c r="C533" s="19" t="str">
        <f>+CONCATENATE(K533,".- ",G533)</f>
        <v xml:space="preserve">89.- </v>
      </c>
      <c r="D533" s="20"/>
      <c r="E533" s="9"/>
      <c r="F533" s="9"/>
      <c r="G533" s="36" t="str">
        <f>IF(J534="FIN","",LOOKUP(I533,DATOS!A:A,DATOS!G:G))</f>
        <v/>
      </c>
      <c r="H533" s="36">
        <f>IF(J534="FIN",0,LOOKUP(I533,DATOS!A:A,DATOS!N:N))</f>
        <v>0</v>
      </c>
      <c r="I533" s="31">
        <f>+I527+1</f>
        <v>474</v>
      </c>
      <c r="J533" s="56">
        <f>IF(LOOKUP(I533,DATOS!A:A,DATOS!C:C)=0,J527,(LOOKUP(I533,DATOS!A:A,DATOS!C:C)))</f>
        <v>8</v>
      </c>
      <c r="K533" s="18">
        <f>+K527+1</f>
        <v>89</v>
      </c>
      <c r="L533" s="16" t="s">
        <v>31</v>
      </c>
      <c r="M533" s="16" t="s">
        <v>32</v>
      </c>
      <c r="N533" s="16" t="s">
        <v>37</v>
      </c>
      <c r="O533" s="16" t="s">
        <v>33</v>
      </c>
      <c r="P533" s="16" t="s">
        <v>34</v>
      </c>
      <c r="Q533" s="16" t="s">
        <v>35</v>
      </c>
      <c r="R533" s="16" t="str">
        <f>CONCATENATE("X",H533)</f>
        <v>X0</v>
      </c>
      <c r="S533" s="16" t="s">
        <v>36</v>
      </c>
    </row>
    <row r="534" spans="1:19" ht="15.6" x14ac:dyDescent="0.25">
      <c r="A534" s="185">
        <f>IF($E$2="X",0,IF(K535&gt;2,H533,K535))</f>
        <v>0</v>
      </c>
      <c r="B534" s="25"/>
      <c r="C534" s="21" t="str">
        <f>+CONCATENATE(I534," ",G534)</f>
        <v xml:space="preserve">a) </v>
      </c>
      <c r="D534" s="22"/>
      <c r="G534" s="34" t="str">
        <f>IF(J534="FIN","",LOOKUP(I533,DATOS!A:A,DATOS!J:J))</f>
        <v/>
      </c>
      <c r="I534" s="31" t="s">
        <v>53</v>
      </c>
      <c r="J534" s="37" t="str">
        <f>IF(J528="FIN","FIN",IF(J533=J527,"","FIN"))</f>
        <v>FIN</v>
      </c>
      <c r="K534" s="16" t="s">
        <v>5</v>
      </c>
      <c r="L534" s="16">
        <f>IF(M534&gt;0,0,P534)</f>
        <v>0</v>
      </c>
      <c r="M534" s="16">
        <f>IF(P535&gt;0,1,0)</f>
        <v>0</v>
      </c>
      <c r="N534" s="16">
        <f>IF(M534=1,-1/COUNTA(Q534:Q537),0)</f>
        <v>0</v>
      </c>
      <c r="O534" s="16">
        <f>COUNTA(B534:B537)</f>
        <v>0</v>
      </c>
      <c r="P534" s="16">
        <f>COUNTIF(R534:R537,R533)</f>
        <v>0</v>
      </c>
      <c r="Q534" s="17" t="s">
        <v>0</v>
      </c>
      <c r="R534" s="16" t="str">
        <f>CONCATENATE(B534,Q534)</f>
        <v>A</v>
      </c>
      <c r="S534" s="16">
        <f>IF(P534&gt;0,P534+O534,O534*3)</f>
        <v>0</v>
      </c>
    </row>
    <row r="535" spans="1:19" ht="15.6" x14ac:dyDescent="0.25">
      <c r="A535" s="185"/>
      <c r="B535" s="25"/>
      <c r="C535" s="21" t="str">
        <f>+CONCATENATE(I535," ",G535)</f>
        <v xml:space="preserve">b) </v>
      </c>
      <c r="D535" s="22"/>
      <c r="G535" s="34" t="str">
        <f>IF(J534="FIN","",LOOKUP(I533,DATOS!A:A,DATOS!K:K))</f>
        <v/>
      </c>
      <c r="I535" s="31" t="s">
        <v>52</v>
      </c>
      <c r="K535" s="16">
        <f>S534</f>
        <v>0</v>
      </c>
      <c r="L535" s="16"/>
      <c r="M535" s="16"/>
      <c r="N535" s="16"/>
      <c r="O535" s="16"/>
      <c r="P535" s="16">
        <f>O534-P534</f>
        <v>0</v>
      </c>
      <c r="Q535" s="17" t="s">
        <v>1</v>
      </c>
      <c r="R535" s="16" t="str">
        <f>CONCATENATE(B535,Q535)</f>
        <v>B</v>
      </c>
      <c r="S535" s="16"/>
    </row>
    <row r="536" spans="1:19" ht="15.6" x14ac:dyDescent="0.25">
      <c r="A536" s="185"/>
      <c r="B536" s="25"/>
      <c r="C536" s="21" t="str">
        <f>+CONCATENATE(I536," ",G536)</f>
        <v xml:space="preserve">c) </v>
      </c>
      <c r="D536" s="22"/>
      <c r="G536" s="34" t="str">
        <f>IF(J534="FIN","",LOOKUP(I533,DATOS!A:A,DATOS!L:L))</f>
        <v/>
      </c>
      <c r="I536" s="31" t="s">
        <v>51</v>
      </c>
      <c r="K536" s="16"/>
      <c r="L536" s="16"/>
      <c r="M536" s="16"/>
      <c r="N536" s="16"/>
      <c r="O536" s="16"/>
      <c r="P536" s="16"/>
      <c r="Q536" s="17" t="s">
        <v>2</v>
      </c>
      <c r="R536" s="16" t="str">
        <f>CONCATENATE(B536,Q536)</f>
        <v>C</v>
      </c>
      <c r="S536" s="16"/>
    </row>
    <row r="537" spans="1:19" ht="15.6" x14ac:dyDescent="0.25">
      <c r="A537" s="185"/>
      <c r="B537" s="25"/>
      <c r="C537" s="21" t="str">
        <f>+CONCATENATE(I537," ",G537)</f>
        <v xml:space="preserve">d) </v>
      </c>
      <c r="D537" s="22"/>
      <c r="G537" s="34" t="str">
        <f>IF(J534="FIN","",LOOKUP(I533,DATOS!A:A,DATOS!M:M))</f>
        <v/>
      </c>
      <c r="I537" s="31" t="s">
        <v>43</v>
      </c>
      <c r="K537" s="16"/>
      <c r="L537" s="16"/>
      <c r="M537" s="16"/>
      <c r="N537" s="16"/>
      <c r="O537" s="16"/>
      <c r="P537" s="16"/>
      <c r="Q537" s="17" t="s">
        <v>3</v>
      </c>
      <c r="R537" s="16" t="str">
        <f>CONCATENATE(B537,Q537)</f>
        <v>D</v>
      </c>
      <c r="S537" s="16"/>
    </row>
    <row r="538" spans="1:19" ht="15.6" x14ac:dyDescent="0.25">
      <c r="A538" s="9"/>
      <c r="B538" s="26"/>
      <c r="C538" s="23"/>
      <c r="D538" s="24"/>
      <c r="J538" s="15"/>
    </row>
    <row r="539" spans="1:19" ht="15.6" x14ac:dyDescent="0.25">
      <c r="A539" s="9"/>
      <c r="B539" s="27"/>
      <c r="C539" s="19" t="str">
        <f>+CONCATENATE(K539,".- ",G539)</f>
        <v xml:space="preserve">90.- </v>
      </c>
      <c r="D539" s="20"/>
      <c r="E539" s="9"/>
      <c r="F539" s="9"/>
      <c r="G539" s="36" t="str">
        <f>IF(J540="FIN","",LOOKUP(I539,DATOS!A:A,DATOS!G:G))</f>
        <v/>
      </c>
      <c r="H539" s="36">
        <f>IF(J540="FIN",0,LOOKUP(I539,DATOS!A:A,DATOS!N:N))</f>
        <v>0</v>
      </c>
      <c r="I539" s="31">
        <f>+I533+1</f>
        <v>475</v>
      </c>
      <c r="J539" s="56">
        <f>IF(LOOKUP(I539,DATOS!A:A,DATOS!C:C)=0,J533,(LOOKUP(I539,DATOS!A:A,DATOS!C:C)))</f>
        <v>8</v>
      </c>
      <c r="K539" s="18">
        <f>+K533+1</f>
        <v>90</v>
      </c>
      <c r="L539" s="16" t="s">
        <v>31</v>
      </c>
      <c r="M539" s="16" t="s">
        <v>32</v>
      </c>
      <c r="N539" s="16" t="s">
        <v>37</v>
      </c>
      <c r="O539" s="16" t="s">
        <v>33</v>
      </c>
      <c r="P539" s="16" t="s">
        <v>34</v>
      </c>
      <c r="Q539" s="16" t="s">
        <v>35</v>
      </c>
      <c r="R539" s="16" t="str">
        <f>CONCATENATE("X",H539)</f>
        <v>X0</v>
      </c>
      <c r="S539" s="16" t="s">
        <v>36</v>
      </c>
    </row>
    <row r="540" spans="1:19" ht="15.6" x14ac:dyDescent="0.25">
      <c r="A540" s="185">
        <f>IF($E$2="X",0,IF(K541&gt;2,H539,K541))</f>
        <v>0</v>
      </c>
      <c r="B540" s="25"/>
      <c r="C540" s="21" t="str">
        <f>+CONCATENATE(I540," ",G540)</f>
        <v xml:space="preserve">a) </v>
      </c>
      <c r="D540" s="22"/>
      <c r="G540" s="34" t="str">
        <f>IF(J540="FIN","",LOOKUP(I539,DATOS!A:A,DATOS!J:J))</f>
        <v/>
      </c>
      <c r="I540" s="31" t="s">
        <v>53</v>
      </c>
      <c r="J540" s="37" t="str">
        <f>IF(J534="FIN","FIN",IF(J539=J533,"","FIN"))</f>
        <v>FIN</v>
      </c>
      <c r="K540" s="16" t="s">
        <v>5</v>
      </c>
      <c r="L540" s="16">
        <f>IF(M540&gt;0,0,P540)</f>
        <v>0</v>
      </c>
      <c r="M540" s="16">
        <f>IF(P541&gt;0,1,0)</f>
        <v>0</v>
      </c>
      <c r="N540" s="16">
        <f>IF(M540=1,-1/COUNTA(Q540:Q543),0)</f>
        <v>0</v>
      </c>
      <c r="O540" s="16">
        <f>COUNTA(B540:B543)</f>
        <v>0</v>
      </c>
      <c r="P540" s="16">
        <f>COUNTIF(R540:R543,R539)</f>
        <v>0</v>
      </c>
      <c r="Q540" s="17" t="s">
        <v>0</v>
      </c>
      <c r="R540" s="16" t="str">
        <f>CONCATENATE(B540,Q540)</f>
        <v>A</v>
      </c>
      <c r="S540" s="16">
        <f>IF(P540&gt;0,P540+O540,O540*3)</f>
        <v>0</v>
      </c>
    </row>
    <row r="541" spans="1:19" ht="15.6" x14ac:dyDescent="0.25">
      <c r="A541" s="185"/>
      <c r="B541" s="25"/>
      <c r="C541" s="21" t="str">
        <f>+CONCATENATE(I541," ",G541)</f>
        <v xml:space="preserve">b) </v>
      </c>
      <c r="D541" s="22"/>
      <c r="G541" s="34" t="str">
        <f>IF(J540="FIN","",LOOKUP(I539,DATOS!A:A,DATOS!K:K))</f>
        <v/>
      </c>
      <c r="I541" s="31" t="s">
        <v>52</v>
      </c>
      <c r="K541" s="16">
        <f>S540</f>
        <v>0</v>
      </c>
      <c r="L541" s="16"/>
      <c r="M541" s="16"/>
      <c r="N541" s="16"/>
      <c r="O541" s="16"/>
      <c r="P541" s="16">
        <f>O540-P540</f>
        <v>0</v>
      </c>
      <c r="Q541" s="17" t="s">
        <v>1</v>
      </c>
      <c r="R541" s="16" t="str">
        <f>CONCATENATE(B541,Q541)</f>
        <v>B</v>
      </c>
      <c r="S541" s="16"/>
    </row>
    <row r="542" spans="1:19" ht="15.6" x14ac:dyDescent="0.25">
      <c r="A542" s="185"/>
      <c r="B542" s="25"/>
      <c r="C542" s="21" t="str">
        <f>+CONCATENATE(I542," ",G542)</f>
        <v xml:space="preserve">c) </v>
      </c>
      <c r="D542" s="22"/>
      <c r="G542" s="34" t="str">
        <f>IF(J540="FIN","",LOOKUP(I539,DATOS!A:A,DATOS!L:L))</f>
        <v/>
      </c>
      <c r="I542" s="31" t="s">
        <v>51</v>
      </c>
      <c r="K542" s="16"/>
      <c r="L542" s="16"/>
      <c r="M542" s="16"/>
      <c r="N542" s="16"/>
      <c r="O542" s="16"/>
      <c r="P542" s="16"/>
      <c r="Q542" s="17" t="s">
        <v>2</v>
      </c>
      <c r="R542" s="16" t="str">
        <f>CONCATENATE(B542,Q542)</f>
        <v>C</v>
      </c>
      <c r="S542" s="16"/>
    </row>
    <row r="543" spans="1:19" ht="15.6" x14ac:dyDescent="0.25">
      <c r="A543" s="185"/>
      <c r="B543" s="25"/>
      <c r="C543" s="21" t="str">
        <f>+CONCATENATE(I543," ",G543)</f>
        <v xml:space="preserve">d) </v>
      </c>
      <c r="D543" s="22"/>
      <c r="G543" s="34" t="str">
        <f>IF(J540="FIN","",LOOKUP(I539,DATOS!A:A,DATOS!M:M))</f>
        <v/>
      </c>
      <c r="I543" s="31" t="s">
        <v>43</v>
      </c>
      <c r="K543" s="16"/>
      <c r="L543" s="16"/>
      <c r="M543" s="16"/>
      <c r="N543" s="16"/>
      <c r="O543" s="16"/>
      <c r="P543" s="16"/>
      <c r="Q543" s="17" t="s">
        <v>3</v>
      </c>
      <c r="R543" s="16" t="str">
        <f>CONCATENATE(B543,Q543)</f>
        <v>D</v>
      </c>
      <c r="S543" s="16"/>
    </row>
    <row r="544" spans="1:19" ht="15.6" x14ac:dyDescent="0.25">
      <c r="A544" s="9"/>
      <c r="B544" s="26"/>
      <c r="C544" s="23"/>
      <c r="D544" s="24"/>
      <c r="J544" s="15"/>
    </row>
    <row r="545" spans="1:19" ht="15.6" x14ac:dyDescent="0.25">
      <c r="A545" s="9"/>
      <c r="B545" s="27"/>
      <c r="C545" s="19" t="str">
        <f>+CONCATENATE(K545,".- ",G545)</f>
        <v xml:space="preserve">91.- </v>
      </c>
      <c r="D545" s="20"/>
      <c r="E545" s="9"/>
      <c r="F545" s="9"/>
      <c r="G545" s="36" t="str">
        <f>IF(J546="FIN","",LOOKUP(I545,DATOS!A:A,DATOS!G:G))</f>
        <v/>
      </c>
      <c r="H545" s="36">
        <f>IF(J546="FIN",0,LOOKUP(I545,DATOS!A:A,DATOS!N:N))</f>
        <v>0</v>
      </c>
      <c r="I545" s="31">
        <f>+I539+1</f>
        <v>476</v>
      </c>
      <c r="J545" s="56">
        <f>IF(LOOKUP(I545,DATOS!A:A,DATOS!C:C)=0,J539,(LOOKUP(I545,DATOS!A:A,DATOS!C:C)))</f>
        <v>8</v>
      </c>
      <c r="K545" s="18">
        <f>+K539+1</f>
        <v>91</v>
      </c>
      <c r="L545" s="16" t="s">
        <v>31</v>
      </c>
      <c r="M545" s="16" t="s">
        <v>32</v>
      </c>
      <c r="N545" s="16" t="s">
        <v>37</v>
      </c>
      <c r="O545" s="16" t="s">
        <v>33</v>
      </c>
      <c r="P545" s="16" t="s">
        <v>34</v>
      </c>
      <c r="Q545" s="16" t="s">
        <v>35</v>
      </c>
      <c r="R545" s="16" t="str">
        <f>CONCATENATE("X",H545)</f>
        <v>X0</v>
      </c>
      <c r="S545" s="16" t="s">
        <v>36</v>
      </c>
    </row>
    <row r="546" spans="1:19" ht="15.6" x14ac:dyDescent="0.25">
      <c r="A546" s="185">
        <f>IF($E$2="X",0,IF(K547&gt;2,H545,K547))</f>
        <v>0</v>
      </c>
      <c r="B546" s="25"/>
      <c r="C546" s="21" t="str">
        <f>+CONCATENATE(I546," ",G546)</f>
        <v xml:space="preserve">a) </v>
      </c>
      <c r="D546" s="22"/>
      <c r="G546" s="34" t="str">
        <f>IF(J546="FIN","",LOOKUP(I545,DATOS!A:A,DATOS!J:J))</f>
        <v/>
      </c>
      <c r="I546" s="31" t="s">
        <v>53</v>
      </c>
      <c r="J546" s="37" t="str">
        <f>IF(J540="FIN","FIN",IF(J545=J539,"","FIN"))</f>
        <v>FIN</v>
      </c>
      <c r="K546" s="16" t="s">
        <v>5</v>
      </c>
      <c r="L546" s="16">
        <f>IF(M546&gt;0,0,P546)</f>
        <v>0</v>
      </c>
      <c r="M546" s="16">
        <f>IF(P547&gt;0,1,0)</f>
        <v>0</v>
      </c>
      <c r="N546" s="16">
        <f>IF(M546=1,-1/COUNTA(Q546:Q549),0)</f>
        <v>0</v>
      </c>
      <c r="O546" s="16">
        <f>COUNTA(B546:B549)</f>
        <v>0</v>
      </c>
      <c r="P546" s="16">
        <f>COUNTIF(R546:R549,R545)</f>
        <v>0</v>
      </c>
      <c r="Q546" s="17" t="s">
        <v>0</v>
      </c>
      <c r="R546" s="16" t="str">
        <f>CONCATENATE(B546,Q546)</f>
        <v>A</v>
      </c>
      <c r="S546" s="16">
        <f>IF(P546&gt;0,P546+O546,O546*3)</f>
        <v>0</v>
      </c>
    </row>
    <row r="547" spans="1:19" ht="15.6" x14ac:dyDescent="0.25">
      <c r="A547" s="185"/>
      <c r="B547" s="25"/>
      <c r="C547" s="21" t="str">
        <f>+CONCATENATE(I547," ",G547)</f>
        <v xml:space="preserve">b) </v>
      </c>
      <c r="D547" s="22"/>
      <c r="G547" s="34" t="str">
        <f>IF(J546="FIN","",LOOKUP(I545,DATOS!A:A,DATOS!K:K))</f>
        <v/>
      </c>
      <c r="I547" s="31" t="s">
        <v>52</v>
      </c>
      <c r="K547" s="16">
        <f>S546</f>
        <v>0</v>
      </c>
      <c r="L547" s="16"/>
      <c r="M547" s="16"/>
      <c r="N547" s="16"/>
      <c r="O547" s="16"/>
      <c r="P547" s="16">
        <f>O546-P546</f>
        <v>0</v>
      </c>
      <c r="Q547" s="17" t="s">
        <v>1</v>
      </c>
      <c r="R547" s="16" t="str">
        <f>CONCATENATE(B547,Q547)</f>
        <v>B</v>
      </c>
      <c r="S547" s="16"/>
    </row>
    <row r="548" spans="1:19" ht="15.6" x14ac:dyDescent="0.25">
      <c r="A548" s="185"/>
      <c r="B548" s="25"/>
      <c r="C548" s="21" t="str">
        <f>+CONCATENATE(I548," ",G548)</f>
        <v xml:space="preserve">c) </v>
      </c>
      <c r="D548" s="22"/>
      <c r="G548" s="34" t="str">
        <f>IF(J546="FIN","",LOOKUP(I545,DATOS!A:A,DATOS!L:L))</f>
        <v/>
      </c>
      <c r="I548" s="31" t="s">
        <v>51</v>
      </c>
      <c r="K548" s="16"/>
      <c r="L548" s="16"/>
      <c r="M548" s="16"/>
      <c r="N548" s="16"/>
      <c r="O548" s="16"/>
      <c r="P548" s="16"/>
      <c r="Q548" s="17" t="s">
        <v>2</v>
      </c>
      <c r="R548" s="16" t="str">
        <f>CONCATENATE(B548,Q548)</f>
        <v>C</v>
      </c>
      <c r="S548" s="16"/>
    </row>
    <row r="549" spans="1:19" ht="15.6" x14ac:dyDescent="0.25">
      <c r="A549" s="185"/>
      <c r="B549" s="25"/>
      <c r="C549" s="21" t="str">
        <f>+CONCATENATE(I549," ",G549)</f>
        <v xml:space="preserve">d) </v>
      </c>
      <c r="D549" s="22"/>
      <c r="G549" s="34" t="str">
        <f>IF(J546="FIN","",LOOKUP(I545,DATOS!A:A,DATOS!M:M))</f>
        <v/>
      </c>
      <c r="I549" s="31" t="s">
        <v>43</v>
      </c>
      <c r="K549" s="16"/>
      <c r="L549" s="16"/>
      <c r="M549" s="16"/>
      <c r="N549" s="16"/>
      <c r="O549" s="16"/>
      <c r="P549" s="16"/>
      <c r="Q549" s="17" t="s">
        <v>3</v>
      </c>
      <c r="R549" s="16" t="str">
        <f>CONCATENATE(B549,Q549)</f>
        <v>D</v>
      </c>
      <c r="S549" s="16"/>
    </row>
    <row r="550" spans="1:19" ht="15.6" x14ac:dyDescent="0.25">
      <c r="A550" s="9"/>
      <c r="B550" s="26"/>
      <c r="C550" s="23"/>
      <c r="D550" s="24"/>
      <c r="J550" s="15"/>
    </row>
    <row r="551" spans="1:19" ht="15.6" x14ac:dyDescent="0.25">
      <c r="A551" s="9"/>
      <c r="B551" s="27"/>
      <c r="C551" s="19" t="str">
        <f>+CONCATENATE(K551,".- ",G551)</f>
        <v xml:space="preserve">92.- </v>
      </c>
      <c r="D551" s="20"/>
      <c r="E551" s="9"/>
      <c r="F551" s="9"/>
      <c r="G551" s="36" t="str">
        <f>IF(J552="FIN","",LOOKUP(I551,DATOS!A:A,DATOS!G:G))</f>
        <v/>
      </c>
      <c r="H551" s="36">
        <f>IF(J552="FIN",0,LOOKUP(I551,DATOS!A:A,DATOS!N:N))</f>
        <v>0</v>
      </c>
      <c r="I551" s="31">
        <f>+I545+1</f>
        <v>477</v>
      </c>
      <c r="J551" s="56">
        <f>IF(LOOKUP(I551,DATOS!A:A,DATOS!C:C)=0,J545,(LOOKUP(I551,DATOS!A:A,DATOS!C:C)))</f>
        <v>8</v>
      </c>
      <c r="K551" s="18">
        <f>+K545+1</f>
        <v>92</v>
      </c>
      <c r="L551" s="16" t="s">
        <v>31</v>
      </c>
      <c r="M551" s="16" t="s">
        <v>32</v>
      </c>
      <c r="N551" s="16" t="s">
        <v>37</v>
      </c>
      <c r="O551" s="16" t="s">
        <v>33</v>
      </c>
      <c r="P551" s="16" t="s">
        <v>34</v>
      </c>
      <c r="Q551" s="16" t="s">
        <v>35</v>
      </c>
      <c r="R551" s="16" t="str">
        <f>CONCATENATE("X",H551)</f>
        <v>X0</v>
      </c>
      <c r="S551" s="16" t="s">
        <v>36</v>
      </c>
    </row>
    <row r="552" spans="1:19" ht="15.6" x14ac:dyDescent="0.25">
      <c r="A552" s="185">
        <f>IF($E$2="X",0,IF(K553&gt;2,H551,K553))</f>
        <v>0</v>
      </c>
      <c r="B552" s="25"/>
      <c r="C552" s="21" t="str">
        <f>+CONCATENATE(I552," ",G552)</f>
        <v xml:space="preserve">a) </v>
      </c>
      <c r="D552" s="22"/>
      <c r="G552" s="34" t="str">
        <f>IF(J552="FIN","",LOOKUP(I551,DATOS!A:A,DATOS!J:J))</f>
        <v/>
      </c>
      <c r="I552" s="31" t="s">
        <v>53</v>
      </c>
      <c r="J552" s="37" t="str">
        <f>IF(J546="FIN","FIN",IF(J551=J545,"","FIN"))</f>
        <v>FIN</v>
      </c>
      <c r="K552" s="16" t="s">
        <v>5</v>
      </c>
      <c r="L552" s="16">
        <f>IF(M552&gt;0,0,P552)</f>
        <v>0</v>
      </c>
      <c r="M552" s="16">
        <f>IF(P553&gt;0,1,0)</f>
        <v>0</v>
      </c>
      <c r="N552" s="16">
        <f>IF(M552=1,-1/COUNTA(Q552:Q555),0)</f>
        <v>0</v>
      </c>
      <c r="O552" s="16">
        <f>COUNTA(B552:B555)</f>
        <v>0</v>
      </c>
      <c r="P552" s="16">
        <f>COUNTIF(R552:R555,R551)</f>
        <v>0</v>
      </c>
      <c r="Q552" s="17" t="s">
        <v>0</v>
      </c>
      <c r="R552" s="16" t="str">
        <f>CONCATENATE(B552,Q552)</f>
        <v>A</v>
      </c>
      <c r="S552" s="16">
        <f>IF(P552&gt;0,P552+O552,O552*3)</f>
        <v>0</v>
      </c>
    </row>
    <row r="553" spans="1:19" ht="15.6" x14ac:dyDescent="0.25">
      <c r="A553" s="185"/>
      <c r="B553" s="25"/>
      <c r="C553" s="21" t="str">
        <f>+CONCATENATE(I553," ",G553)</f>
        <v xml:space="preserve">b) </v>
      </c>
      <c r="D553" s="22"/>
      <c r="G553" s="34" t="str">
        <f>IF(J552="FIN","",LOOKUP(I551,DATOS!A:A,DATOS!K:K))</f>
        <v/>
      </c>
      <c r="I553" s="31" t="s">
        <v>52</v>
      </c>
      <c r="K553" s="16">
        <f>S552</f>
        <v>0</v>
      </c>
      <c r="L553" s="16"/>
      <c r="M553" s="16"/>
      <c r="N553" s="16"/>
      <c r="O553" s="16"/>
      <c r="P553" s="16">
        <f>O552-P552</f>
        <v>0</v>
      </c>
      <c r="Q553" s="17" t="s">
        <v>1</v>
      </c>
      <c r="R553" s="16" t="str">
        <f>CONCATENATE(B553,Q553)</f>
        <v>B</v>
      </c>
      <c r="S553" s="16"/>
    </row>
    <row r="554" spans="1:19" ht="15.6" x14ac:dyDescent="0.25">
      <c r="A554" s="185"/>
      <c r="B554" s="25"/>
      <c r="C554" s="21" t="str">
        <f>+CONCATENATE(I554," ",G554)</f>
        <v xml:space="preserve">c) </v>
      </c>
      <c r="D554" s="22"/>
      <c r="G554" s="34" t="str">
        <f>IF(J552="FIN","",LOOKUP(I551,DATOS!A:A,DATOS!L:L))</f>
        <v/>
      </c>
      <c r="I554" s="31" t="s">
        <v>51</v>
      </c>
      <c r="K554" s="16"/>
      <c r="L554" s="16"/>
      <c r="M554" s="16"/>
      <c r="N554" s="16"/>
      <c r="O554" s="16"/>
      <c r="P554" s="16"/>
      <c r="Q554" s="17" t="s">
        <v>2</v>
      </c>
      <c r="R554" s="16" t="str">
        <f>CONCATENATE(B554,Q554)</f>
        <v>C</v>
      </c>
      <c r="S554" s="16"/>
    </row>
    <row r="555" spans="1:19" ht="15.6" x14ac:dyDescent="0.25">
      <c r="A555" s="185"/>
      <c r="B555" s="25"/>
      <c r="C555" s="21" t="str">
        <f>+CONCATENATE(I555," ",G555)</f>
        <v xml:space="preserve">d) </v>
      </c>
      <c r="D555" s="22"/>
      <c r="G555" s="34" t="str">
        <f>IF(J552="FIN","",LOOKUP(I551,DATOS!A:A,DATOS!M:M))</f>
        <v/>
      </c>
      <c r="I555" s="31" t="s">
        <v>43</v>
      </c>
      <c r="K555" s="16"/>
      <c r="L555" s="16"/>
      <c r="M555" s="16"/>
      <c r="N555" s="16"/>
      <c r="O555" s="16"/>
      <c r="P555" s="16"/>
      <c r="Q555" s="17" t="s">
        <v>3</v>
      </c>
      <c r="R555" s="16" t="str">
        <f>CONCATENATE(B555,Q555)</f>
        <v>D</v>
      </c>
      <c r="S555" s="16"/>
    </row>
    <row r="556" spans="1:19" ht="15.6" x14ac:dyDescent="0.25">
      <c r="A556" s="9"/>
      <c r="B556" s="26"/>
      <c r="C556" s="23"/>
      <c r="D556" s="24"/>
      <c r="J556" s="15"/>
    </row>
    <row r="557" spans="1:19" ht="15.6" x14ac:dyDescent="0.25">
      <c r="A557" s="9"/>
      <c r="B557" s="27"/>
      <c r="C557" s="19" t="str">
        <f>+CONCATENATE(K557,".- ",G557)</f>
        <v xml:space="preserve">93.- </v>
      </c>
      <c r="D557" s="20"/>
      <c r="E557" s="9"/>
      <c r="F557" s="9"/>
      <c r="G557" s="36" t="str">
        <f>IF(J558="FIN","",LOOKUP(I557,DATOS!A:A,DATOS!G:G))</f>
        <v/>
      </c>
      <c r="H557" s="36">
        <f>IF(J558="FIN",0,LOOKUP(I557,DATOS!A:A,DATOS!N:N))</f>
        <v>0</v>
      </c>
      <c r="I557" s="31">
        <f>+I551+1</f>
        <v>478</v>
      </c>
      <c r="J557" s="56">
        <f>IF(LOOKUP(I557,DATOS!A:A,DATOS!C:C)=0,J551,(LOOKUP(I557,DATOS!A:A,DATOS!C:C)))</f>
        <v>8</v>
      </c>
      <c r="K557" s="18">
        <f>+K551+1</f>
        <v>93</v>
      </c>
      <c r="L557" s="16" t="s">
        <v>31</v>
      </c>
      <c r="M557" s="16" t="s">
        <v>32</v>
      </c>
      <c r="N557" s="16" t="s">
        <v>37</v>
      </c>
      <c r="O557" s="16" t="s">
        <v>33</v>
      </c>
      <c r="P557" s="16" t="s">
        <v>34</v>
      </c>
      <c r="Q557" s="16" t="s">
        <v>35</v>
      </c>
      <c r="R557" s="16" t="str">
        <f>CONCATENATE("X",H557)</f>
        <v>X0</v>
      </c>
      <c r="S557" s="16" t="s">
        <v>36</v>
      </c>
    </row>
    <row r="558" spans="1:19" ht="15.6" x14ac:dyDescent="0.25">
      <c r="A558" s="185">
        <f>IF($E$2="X",0,IF(K559&gt;2,H557,K559))</f>
        <v>0</v>
      </c>
      <c r="B558" s="25"/>
      <c r="C558" s="21" t="str">
        <f>+CONCATENATE(I558," ",G558)</f>
        <v xml:space="preserve">a) </v>
      </c>
      <c r="D558" s="22"/>
      <c r="G558" s="34" t="str">
        <f>IF(J558="FIN","",LOOKUP(I557,DATOS!A:A,DATOS!J:J))</f>
        <v/>
      </c>
      <c r="I558" s="31" t="s">
        <v>53</v>
      </c>
      <c r="J558" s="37" t="str">
        <f>IF(J552="FIN","FIN",IF(J557=J551,"","FIN"))</f>
        <v>FIN</v>
      </c>
      <c r="K558" s="16" t="s">
        <v>5</v>
      </c>
      <c r="L558" s="16">
        <f>IF(M558&gt;0,0,P558)</f>
        <v>0</v>
      </c>
      <c r="M558" s="16">
        <f>IF(P559&gt;0,1,0)</f>
        <v>0</v>
      </c>
      <c r="N558" s="16">
        <f>IF(M558=1,-1/COUNTA(Q558:Q561),0)</f>
        <v>0</v>
      </c>
      <c r="O558" s="16">
        <f>COUNTA(B558:B561)</f>
        <v>0</v>
      </c>
      <c r="P558" s="16">
        <f>COUNTIF(R558:R561,R557)</f>
        <v>0</v>
      </c>
      <c r="Q558" s="17" t="s">
        <v>0</v>
      </c>
      <c r="R558" s="16" t="str">
        <f>CONCATENATE(B558,Q558)</f>
        <v>A</v>
      </c>
      <c r="S558" s="16">
        <f>IF(P558&gt;0,P558+O558,O558*3)</f>
        <v>0</v>
      </c>
    </row>
    <row r="559" spans="1:19" ht="15.6" x14ac:dyDescent="0.25">
      <c r="A559" s="185"/>
      <c r="B559" s="25"/>
      <c r="C559" s="21" t="str">
        <f>+CONCATENATE(I559," ",G559)</f>
        <v xml:space="preserve">b) </v>
      </c>
      <c r="D559" s="22"/>
      <c r="G559" s="34" t="str">
        <f>IF(J558="FIN","",LOOKUP(I557,DATOS!A:A,DATOS!K:K))</f>
        <v/>
      </c>
      <c r="I559" s="31" t="s">
        <v>52</v>
      </c>
      <c r="K559" s="16">
        <f>S558</f>
        <v>0</v>
      </c>
      <c r="L559" s="16"/>
      <c r="M559" s="16"/>
      <c r="N559" s="16"/>
      <c r="O559" s="16"/>
      <c r="P559" s="16">
        <f>O558-P558</f>
        <v>0</v>
      </c>
      <c r="Q559" s="17" t="s">
        <v>1</v>
      </c>
      <c r="R559" s="16" t="str">
        <f>CONCATENATE(B559,Q559)</f>
        <v>B</v>
      </c>
      <c r="S559" s="16"/>
    </row>
    <row r="560" spans="1:19" ht="15.6" x14ac:dyDescent="0.25">
      <c r="A560" s="185"/>
      <c r="B560" s="25"/>
      <c r="C560" s="21" t="str">
        <f>+CONCATENATE(I560," ",G560)</f>
        <v xml:space="preserve">c) </v>
      </c>
      <c r="D560" s="22"/>
      <c r="G560" s="34" t="str">
        <f>IF(J558="FIN","",LOOKUP(I557,DATOS!A:A,DATOS!L:L))</f>
        <v/>
      </c>
      <c r="I560" s="31" t="s">
        <v>51</v>
      </c>
      <c r="K560" s="16"/>
      <c r="L560" s="16"/>
      <c r="M560" s="16"/>
      <c r="N560" s="16"/>
      <c r="O560" s="16"/>
      <c r="P560" s="16"/>
      <c r="Q560" s="17" t="s">
        <v>2</v>
      </c>
      <c r="R560" s="16" t="str">
        <f>CONCATENATE(B560,Q560)</f>
        <v>C</v>
      </c>
      <c r="S560" s="16"/>
    </row>
    <row r="561" spans="1:19" ht="15.6" x14ac:dyDescent="0.25">
      <c r="A561" s="185"/>
      <c r="B561" s="25"/>
      <c r="C561" s="21" t="str">
        <f>+CONCATENATE(I561," ",G561)</f>
        <v xml:space="preserve">d) </v>
      </c>
      <c r="D561" s="22"/>
      <c r="G561" s="34" t="str">
        <f>IF(J558="FIN","",LOOKUP(I557,DATOS!A:A,DATOS!M:M))</f>
        <v/>
      </c>
      <c r="I561" s="31" t="s">
        <v>43</v>
      </c>
      <c r="K561" s="16"/>
      <c r="L561" s="16"/>
      <c r="M561" s="16"/>
      <c r="N561" s="16"/>
      <c r="O561" s="16"/>
      <c r="P561" s="16"/>
      <c r="Q561" s="17" t="s">
        <v>3</v>
      </c>
      <c r="R561" s="16" t="str">
        <f>CONCATENATE(B561,Q561)</f>
        <v>D</v>
      </c>
      <c r="S561" s="16"/>
    </row>
    <row r="562" spans="1:19" ht="15.6" x14ac:dyDescent="0.25">
      <c r="A562" s="9"/>
      <c r="B562" s="26"/>
      <c r="C562" s="23"/>
      <c r="D562" s="24"/>
      <c r="J562" s="15"/>
    </row>
    <row r="563" spans="1:19" ht="15.6" x14ac:dyDescent="0.25">
      <c r="A563" s="9"/>
      <c r="B563" s="27"/>
      <c r="C563" s="19" t="str">
        <f>+CONCATENATE(K563,".- ",G563)</f>
        <v xml:space="preserve">94.- </v>
      </c>
      <c r="D563" s="20"/>
      <c r="E563" s="9"/>
      <c r="F563" s="9"/>
      <c r="G563" s="36" t="str">
        <f>IF(J564="FIN","",LOOKUP(I563,DATOS!A:A,DATOS!G:G))</f>
        <v/>
      </c>
      <c r="H563" s="36">
        <f>IF(J564="FIN",0,LOOKUP(I563,DATOS!A:A,DATOS!N:N))</f>
        <v>0</v>
      </c>
      <c r="I563" s="31">
        <f>+I557+1</f>
        <v>479</v>
      </c>
      <c r="J563" s="56">
        <f>IF(LOOKUP(I563,DATOS!A:A,DATOS!C:C)=0,J557,(LOOKUP(I563,DATOS!A:A,DATOS!C:C)))</f>
        <v>8</v>
      </c>
      <c r="K563" s="18">
        <f>+K557+1</f>
        <v>94</v>
      </c>
      <c r="L563" s="16" t="s">
        <v>31</v>
      </c>
      <c r="M563" s="16" t="s">
        <v>32</v>
      </c>
      <c r="N563" s="16" t="s">
        <v>37</v>
      </c>
      <c r="O563" s="16" t="s">
        <v>33</v>
      </c>
      <c r="P563" s="16" t="s">
        <v>34</v>
      </c>
      <c r="Q563" s="16" t="s">
        <v>35</v>
      </c>
      <c r="R563" s="16" t="str">
        <f>CONCATENATE("X",H563)</f>
        <v>X0</v>
      </c>
      <c r="S563" s="16" t="s">
        <v>36</v>
      </c>
    </row>
    <row r="564" spans="1:19" ht="15.6" x14ac:dyDescent="0.25">
      <c r="A564" s="185">
        <f>IF($E$2="X",0,IF(K565&gt;2,H563,K565))</f>
        <v>0</v>
      </c>
      <c r="B564" s="25"/>
      <c r="C564" s="21" t="str">
        <f>+CONCATENATE(I564," ",G564)</f>
        <v xml:space="preserve">a) </v>
      </c>
      <c r="D564" s="22"/>
      <c r="G564" s="34" t="str">
        <f>IF(J564="FIN","",LOOKUP(I563,DATOS!A:A,DATOS!J:J))</f>
        <v/>
      </c>
      <c r="I564" s="31" t="s">
        <v>53</v>
      </c>
      <c r="J564" s="37" t="str">
        <f>IF(J558="FIN","FIN",IF(J563=J557,"","FIN"))</f>
        <v>FIN</v>
      </c>
      <c r="K564" s="16" t="s">
        <v>5</v>
      </c>
      <c r="L564" s="16">
        <f>IF(M564&gt;0,0,P564)</f>
        <v>0</v>
      </c>
      <c r="M564" s="16">
        <f>IF(P565&gt;0,1,0)</f>
        <v>0</v>
      </c>
      <c r="N564" s="16">
        <f>IF(M564=1,-1/COUNTA(Q564:Q567),0)</f>
        <v>0</v>
      </c>
      <c r="O564" s="16">
        <f>COUNTA(B564:B567)</f>
        <v>0</v>
      </c>
      <c r="P564" s="16">
        <f>COUNTIF(R564:R567,R563)</f>
        <v>0</v>
      </c>
      <c r="Q564" s="17" t="s">
        <v>0</v>
      </c>
      <c r="R564" s="16" t="str">
        <f>CONCATENATE(B564,Q564)</f>
        <v>A</v>
      </c>
      <c r="S564" s="16">
        <f>IF(P564&gt;0,P564+O564,O564*3)</f>
        <v>0</v>
      </c>
    </row>
    <row r="565" spans="1:19" ht="15.6" x14ac:dyDescent="0.25">
      <c r="A565" s="185"/>
      <c r="B565" s="25"/>
      <c r="C565" s="21" t="str">
        <f>+CONCATENATE(I565," ",G565)</f>
        <v xml:space="preserve">b) </v>
      </c>
      <c r="D565" s="22"/>
      <c r="G565" s="34" t="str">
        <f>IF(J564="FIN","",LOOKUP(I563,DATOS!A:A,DATOS!K:K))</f>
        <v/>
      </c>
      <c r="I565" s="31" t="s">
        <v>52</v>
      </c>
      <c r="K565" s="16">
        <f>S564</f>
        <v>0</v>
      </c>
      <c r="L565" s="16"/>
      <c r="M565" s="16"/>
      <c r="N565" s="16"/>
      <c r="O565" s="16"/>
      <c r="P565" s="16">
        <f>O564-P564</f>
        <v>0</v>
      </c>
      <c r="Q565" s="17" t="s">
        <v>1</v>
      </c>
      <c r="R565" s="16" t="str">
        <f>CONCATENATE(B565,Q565)</f>
        <v>B</v>
      </c>
      <c r="S565" s="16"/>
    </row>
    <row r="566" spans="1:19" ht="15.6" x14ac:dyDescent="0.25">
      <c r="A566" s="185"/>
      <c r="B566" s="25"/>
      <c r="C566" s="21" t="str">
        <f>+CONCATENATE(I566," ",G566)</f>
        <v xml:space="preserve">c) </v>
      </c>
      <c r="D566" s="22"/>
      <c r="G566" s="34" t="str">
        <f>IF(J564="FIN","",LOOKUP(I563,DATOS!A:A,DATOS!L:L))</f>
        <v/>
      </c>
      <c r="I566" s="31" t="s">
        <v>51</v>
      </c>
      <c r="K566" s="16"/>
      <c r="L566" s="16"/>
      <c r="M566" s="16"/>
      <c r="N566" s="16"/>
      <c r="O566" s="16"/>
      <c r="P566" s="16"/>
      <c r="Q566" s="17" t="s">
        <v>2</v>
      </c>
      <c r="R566" s="16" t="str">
        <f>CONCATENATE(B566,Q566)</f>
        <v>C</v>
      </c>
      <c r="S566" s="16"/>
    </row>
    <row r="567" spans="1:19" ht="15.6" x14ac:dyDescent="0.25">
      <c r="A567" s="185"/>
      <c r="B567" s="25"/>
      <c r="C567" s="21" t="str">
        <f>+CONCATENATE(I567," ",G567)</f>
        <v xml:space="preserve">d) </v>
      </c>
      <c r="D567" s="22"/>
      <c r="G567" s="34" t="str">
        <f>IF(J564="FIN","",LOOKUP(I563,DATOS!A:A,DATOS!M:M))</f>
        <v/>
      </c>
      <c r="I567" s="31" t="s">
        <v>43</v>
      </c>
      <c r="K567" s="16"/>
      <c r="L567" s="16"/>
      <c r="M567" s="16"/>
      <c r="N567" s="16"/>
      <c r="O567" s="16"/>
      <c r="P567" s="16"/>
      <c r="Q567" s="17" t="s">
        <v>3</v>
      </c>
      <c r="R567" s="16" t="str">
        <f>CONCATENATE(B567,Q567)</f>
        <v>D</v>
      </c>
      <c r="S567" s="16"/>
    </row>
    <row r="568" spans="1:19" ht="15.6" x14ac:dyDescent="0.25">
      <c r="A568" s="9"/>
      <c r="B568" s="26"/>
      <c r="C568" s="23"/>
      <c r="D568" s="24"/>
      <c r="J568" s="15"/>
    </row>
    <row r="569" spans="1:19" ht="15.6" x14ac:dyDescent="0.25">
      <c r="A569" s="9"/>
      <c r="B569" s="27"/>
      <c r="C569" s="19" t="str">
        <f>+CONCATENATE(K569,".- ",G569)</f>
        <v xml:space="preserve">95.- </v>
      </c>
      <c r="D569" s="20"/>
      <c r="E569" s="9"/>
      <c r="F569" s="9"/>
      <c r="G569" s="36" t="str">
        <f>IF(J570="FIN","",LOOKUP(I569,DATOS!A:A,DATOS!G:G))</f>
        <v/>
      </c>
      <c r="H569" s="36">
        <f>IF(J570="FIN",0,LOOKUP(I569,DATOS!A:A,DATOS!N:N))</f>
        <v>0</v>
      </c>
      <c r="I569" s="31">
        <f>+I563+1</f>
        <v>480</v>
      </c>
      <c r="J569" s="56">
        <f>IF(LOOKUP(I569,DATOS!A:A,DATOS!C:C)=0,J563,(LOOKUP(I569,DATOS!A:A,DATOS!C:C)))</f>
        <v>8</v>
      </c>
      <c r="K569" s="18">
        <f>+K563+1</f>
        <v>95</v>
      </c>
      <c r="L569" s="16" t="s">
        <v>31</v>
      </c>
      <c r="M569" s="16" t="s">
        <v>32</v>
      </c>
      <c r="N569" s="16" t="s">
        <v>37</v>
      </c>
      <c r="O569" s="16" t="s">
        <v>33</v>
      </c>
      <c r="P569" s="16" t="s">
        <v>34</v>
      </c>
      <c r="Q569" s="16" t="s">
        <v>35</v>
      </c>
      <c r="R569" s="16" t="str">
        <f>CONCATENATE("X",H569)</f>
        <v>X0</v>
      </c>
      <c r="S569" s="16" t="s">
        <v>36</v>
      </c>
    </row>
    <row r="570" spans="1:19" ht="15.6" x14ac:dyDescent="0.25">
      <c r="A570" s="185">
        <f>IF($E$2="X",0,IF(K571&gt;2,H569,K571))</f>
        <v>0</v>
      </c>
      <c r="B570" s="25"/>
      <c r="C570" s="21" t="str">
        <f>+CONCATENATE(I570," ",G570)</f>
        <v xml:space="preserve">a) </v>
      </c>
      <c r="D570" s="22"/>
      <c r="G570" s="34" t="str">
        <f>IF(J570="FIN","",LOOKUP(I569,DATOS!A:A,DATOS!J:J))</f>
        <v/>
      </c>
      <c r="I570" s="31" t="s">
        <v>53</v>
      </c>
      <c r="J570" s="37" t="str">
        <f>IF(J564="FIN","FIN",IF(J569=J563,"","FIN"))</f>
        <v>FIN</v>
      </c>
      <c r="K570" s="16" t="s">
        <v>5</v>
      </c>
      <c r="L570" s="16">
        <f>IF(M570&gt;0,0,P570)</f>
        <v>0</v>
      </c>
      <c r="M570" s="16">
        <f>IF(P571&gt;0,1,0)</f>
        <v>0</v>
      </c>
      <c r="N570" s="16">
        <f>IF(M570=1,-1/COUNTA(Q570:Q573),0)</f>
        <v>0</v>
      </c>
      <c r="O570" s="16">
        <f>COUNTA(B570:B573)</f>
        <v>0</v>
      </c>
      <c r="P570" s="16">
        <f>COUNTIF(R570:R573,R569)</f>
        <v>0</v>
      </c>
      <c r="Q570" s="17" t="s">
        <v>0</v>
      </c>
      <c r="R570" s="16" t="str">
        <f>CONCATENATE(B570,Q570)</f>
        <v>A</v>
      </c>
      <c r="S570" s="16">
        <f>IF(P570&gt;0,P570+O570,O570*3)</f>
        <v>0</v>
      </c>
    </row>
    <row r="571" spans="1:19" ht="15.6" x14ac:dyDescent="0.25">
      <c r="A571" s="185"/>
      <c r="B571" s="25"/>
      <c r="C571" s="21" t="str">
        <f>+CONCATENATE(I571," ",G571)</f>
        <v xml:space="preserve">b) </v>
      </c>
      <c r="D571" s="22"/>
      <c r="G571" s="34" t="str">
        <f>IF(J570="FIN","",LOOKUP(I569,DATOS!A:A,DATOS!K:K))</f>
        <v/>
      </c>
      <c r="I571" s="31" t="s">
        <v>52</v>
      </c>
      <c r="K571" s="16">
        <f>S570</f>
        <v>0</v>
      </c>
      <c r="L571" s="16"/>
      <c r="M571" s="16"/>
      <c r="N571" s="16"/>
      <c r="O571" s="16"/>
      <c r="P571" s="16">
        <f>O570-P570</f>
        <v>0</v>
      </c>
      <c r="Q571" s="17" t="s">
        <v>1</v>
      </c>
      <c r="R571" s="16" t="str">
        <f>CONCATENATE(B571,Q571)</f>
        <v>B</v>
      </c>
      <c r="S571" s="16"/>
    </row>
    <row r="572" spans="1:19" ht="15.6" x14ac:dyDescent="0.25">
      <c r="A572" s="185"/>
      <c r="B572" s="25"/>
      <c r="C572" s="21" t="str">
        <f>+CONCATENATE(I572," ",G572)</f>
        <v xml:space="preserve">c) </v>
      </c>
      <c r="D572" s="22"/>
      <c r="G572" s="34" t="str">
        <f>IF(J570="FIN","",LOOKUP(I569,DATOS!A:A,DATOS!L:L))</f>
        <v/>
      </c>
      <c r="I572" s="31" t="s">
        <v>51</v>
      </c>
      <c r="K572" s="16"/>
      <c r="L572" s="16"/>
      <c r="M572" s="16"/>
      <c r="N572" s="16"/>
      <c r="O572" s="16"/>
      <c r="P572" s="16"/>
      <c r="Q572" s="17" t="s">
        <v>2</v>
      </c>
      <c r="R572" s="16" t="str">
        <f>CONCATENATE(B572,Q572)</f>
        <v>C</v>
      </c>
      <c r="S572" s="16"/>
    </row>
    <row r="573" spans="1:19" ht="15.6" x14ac:dyDescent="0.25">
      <c r="A573" s="185"/>
      <c r="B573" s="25"/>
      <c r="C573" s="21" t="str">
        <f>+CONCATENATE(I573," ",G573)</f>
        <v xml:space="preserve">d) </v>
      </c>
      <c r="D573" s="22"/>
      <c r="G573" s="34" t="str">
        <f>IF(J570="FIN","",LOOKUP(I569,DATOS!A:A,DATOS!M:M))</f>
        <v/>
      </c>
      <c r="I573" s="31" t="s">
        <v>43</v>
      </c>
      <c r="K573" s="16"/>
      <c r="L573" s="16"/>
      <c r="M573" s="16"/>
      <c r="N573" s="16"/>
      <c r="O573" s="16"/>
      <c r="P573" s="16"/>
      <c r="Q573" s="17" t="s">
        <v>3</v>
      </c>
      <c r="R573" s="16" t="str">
        <f>CONCATENATE(B573,Q573)</f>
        <v>D</v>
      </c>
      <c r="S573" s="16"/>
    </row>
    <row r="574" spans="1:19" ht="15.6" x14ac:dyDescent="0.25">
      <c r="A574" s="9"/>
      <c r="B574" s="26"/>
      <c r="C574" s="23"/>
      <c r="D574" s="24"/>
      <c r="J574" s="15"/>
    </row>
    <row r="575" spans="1:19" ht="15.6" x14ac:dyDescent="0.25">
      <c r="A575" s="9"/>
      <c r="B575" s="27"/>
      <c r="C575" s="19" t="str">
        <f>+CONCATENATE(K575,".- ",G575)</f>
        <v xml:space="preserve">96.- </v>
      </c>
      <c r="D575" s="20"/>
      <c r="E575" s="9"/>
      <c r="F575" s="9"/>
      <c r="G575" s="36" t="str">
        <f>IF(J576="FIN","",LOOKUP(I575,DATOS!A:A,DATOS!G:G))</f>
        <v/>
      </c>
      <c r="H575" s="36">
        <f>IF(J576="FIN",0,LOOKUP(I575,DATOS!A:A,DATOS!N:N))</f>
        <v>0</v>
      </c>
      <c r="I575" s="31">
        <f>+I569+1</f>
        <v>481</v>
      </c>
      <c r="J575" s="56">
        <f>IF(LOOKUP(I575,DATOS!A:A,DATOS!C:C)=0,J569,(LOOKUP(I575,DATOS!A:A,DATOS!C:C)))</f>
        <v>8</v>
      </c>
      <c r="K575" s="18">
        <f>+K569+1</f>
        <v>96</v>
      </c>
      <c r="L575" s="16" t="s">
        <v>31</v>
      </c>
      <c r="M575" s="16" t="s">
        <v>32</v>
      </c>
      <c r="N575" s="16" t="s">
        <v>37</v>
      </c>
      <c r="O575" s="16" t="s">
        <v>33</v>
      </c>
      <c r="P575" s="16" t="s">
        <v>34</v>
      </c>
      <c r="Q575" s="16" t="s">
        <v>35</v>
      </c>
      <c r="R575" s="16" t="str">
        <f>CONCATENATE("X",H575)</f>
        <v>X0</v>
      </c>
      <c r="S575" s="16" t="s">
        <v>36</v>
      </c>
    </row>
    <row r="576" spans="1:19" ht="15.6" x14ac:dyDescent="0.25">
      <c r="A576" s="185">
        <f>IF($E$2="X",0,IF(K577&gt;2,H575,K577))</f>
        <v>0</v>
      </c>
      <c r="B576" s="25"/>
      <c r="C576" s="21" t="str">
        <f>+CONCATENATE(I576," ",G576)</f>
        <v xml:space="preserve">a) </v>
      </c>
      <c r="D576" s="22"/>
      <c r="G576" s="34" t="str">
        <f>IF(J576="FIN","",LOOKUP(I575,DATOS!A:A,DATOS!J:J))</f>
        <v/>
      </c>
      <c r="I576" s="31" t="s">
        <v>53</v>
      </c>
      <c r="J576" s="37" t="str">
        <f>IF(J570="FIN","FIN",IF(J575=J569,"","FIN"))</f>
        <v>FIN</v>
      </c>
      <c r="K576" s="16" t="s">
        <v>5</v>
      </c>
      <c r="L576" s="16">
        <f>IF(M576&gt;0,0,P576)</f>
        <v>0</v>
      </c>
      <c r="M576" s="16">
        <f>IF(P577&gt;0,1,0)</f>
        <v>0</v>
      </c>
      <c r="N576" s="16">
        <f>IF(M576=1,-1/COUNTA(Q576:Q579),0)</f>
        <v>0</v>
      </c>
      <c r="O576" s="16">
        <f>COUNTA(B576:B579)</f>
        <v>0</v>
      </c>
      <c r="P576" s="16">
        <f>COUNTIF(R576:R579,R575)</f>
        <v>0</v>
      </c>
      <c r="Q576" s="17" t="s">
        <v>0</v>
      </c>
      <c r="R576" s="16" t="str">
        <f>CONCATENATE(B576,Q576)</f>
        <v>A</v>
      </c>
      <c r="S576" s="16">
        <f>IF(P576&gt;0,P576+O576,O576*3)</f>
        <v>0</v>
      </c>
    </row>
    <row r="577" spans="1:19" ht="15.6" x14ac:dyDescent="0.25">
      <c r="A577" s="185"/>
      <c r="B577" s="25"/>
      <c r="C577" s="21" t="str">
        <f>+CONCATENATE(I577," ",G577)</f>
        <v xml:space="preserve">b) </v>
      </c>
      <c r="D577" s="22"/>
      <c r="G577" s="34" t="str">
        <f>IF(J576="FIN","",LOOKUP(I575,DATOS!A:A,DATOS!K:K))</f>
        <v/>
      </c>
      <c r="I577" s="31" t="s">
        <v>52</v>
      </c>
      <c r="K577" s="16">
        <f>S576</f>
        <v>0</v>
      </c>
      <c r="L577" s="16"/>
      <c r="M577" s="16"/>
      <c r="N577" s="16"/>
      <c r="O577" s="16"/>
      <c r="P577" s="16">
        <f>O576-P576</f>
        <v>0</v>
      </c>
      <c r="Q577" s="17" t="s">
        <v>1</v>
      </c>
      <c r="R577" s="16" t="str">
        <f>CONCATENATE(B577,Q577)</f>
        <v>B</v>
      </c>
      <c r="S577" s="16"/>
    </row>
    <row r="578" spans="1:19" ht="15.6" x14ac:dyDescent="0.25">
      <c r="A578" s="185"/>
      <c r="B578" s="25"/>
      <c r="C578" s="21" t="str">
        <f>+CONCATENATE(I578," ",G578)</f>
        <v xml:space="preserve">c) </v>
      </c>
      <c r="D578" s="22"/>
      <c r="G578" s="34" t="str">
        <f>IF(J576="FIN","",LOOKUP(I575,DATOS!A:A,DATOS!L:L))</f>
        <v/>
      </c>
      <c r="I578" s="31" t="s">
        <v>51</v>
      </c>
      <c r="K578" s="16"/>
      <c r="L578" s="16"/>
      <c r="M578" s="16"/>
      <c r="N578" s="16"/>
      <c r="O578" s="16"/>
      <c r="P578" s="16"/>
      <c r="Q578" s="17" t="s">
        <v>2</v>
      </c>
      <c r="R578" s="16" t="str">
        <f>CONCATENATE(B578,Q578)</f>
        <v>C</v>
      </c>
      <c r="S578" s="16"/>
    </row>
    <row r="579" spans="1:19" ht="15.6" x14ac:dyDescent="0.25">
      <c r="A579" s="185"/>
      <c r="B579" s="25"/>
      <c r="C579" s="21" t="str">
        <f>+CONCATENATE(I579," ",G579)</f>
        <v xml:space="preserve">d) </v>
      </c>
      <c r="D579" s="22"/>
      <c r="G579" s="34" t="str">
        <f>IF(J576="FIN","",LOOKUP(I575,DATOS!A:A,DATOS!M:M))</f>
        <v/>
      </c>
      <c r="I579" s="31" t="s">
        <v>43</v>
      </c>
      <c r="K579" s="16"/>
      <c r="L579" s="16"/>
      <c r="M579" s="16"/>
      <c r="N579" s="16"/>
      <c r="O579" s="16"/>
      <c r="P579" s="16"/>
      <c r="Q579" s="17" t="s">
        <v>3</v>
      </c>
      <c r="R579" s="16" t="str">
        <f>CONCATENATE(B579,Q579)</f>
        <v>D</v>
      </c>
      <c r="S579" s="16"/>
    </row>
    <row r="580" spans="1:19" ht="15.6" x14ac:dyDescent="0.25">
      <c r="A580" s="9"/>
      <c r="B580" s="26"/>
      <c r="C580" s="23"/>
      <c r="D580" s="24"/>
      <c r="J580" s="15"/>
    </row>
    <row r="581" spans="1:19" ht="15.6" x14ac:dyDescent="0.25">
      <c r="A581" s="9"/>
      <c r="B581" s="27"/>
      <c r="C581" s="19" t="str">
        <f>+CONCATENATE(K581,".- ",G581)</f>
        <v xml:space="preserve">97.- </v>
      </c>
      <c r="D581" s="20"/>
      <c r="E581" s="9"/>
      <c r="F581" s="9"/>
      <c r="G581" s="36" t="str">
        <f>IF(J582="FIN","",LOOKUP(I581,DATOS!A:A,DATOS!G:G))</f>
        <v/>
      </c>
      <c r="H581" s="36">
        <f>IF(J582="FIN",0,LOOKUP(I581,DATOS!A:A,DATOS!N:N))</f>
        <v>0</v>
      </c>
      <c r="I581" s="31">
        <f>+I575+1</f>
        <v>482</v>
      </c>
      <c r="J581" s="56">
        <f>IF(LOOKUP(I581,DATOS!A:A,DATOS!C:C)=0,J575,(LOOKUP(I581,DATOS!A:A,DATOS!C:C)))</f>
        <v>8</v>
      </c>
      <c r="K581" s="18">
        <f>+K575+1</f>
        <v>97</v>
      </c>
      <c r="L581" s="16" t="s">
        <v>31</v>
      </c>
      <c r="M581" s="16" t="s">
        <v>32</v>
      </c>
      <c r="N581" s="16" t="s">
        <v>37</v>
      </c>
      <c r="O581" s="16" t="s">
        <v>33</v>
      </c>
      <c r="P581" s="16" t="s">
        <v>34</v>
      </c>
      <c r="Q581" s="16" t="s">
        <v>35</v>
      </c>
      <c r="R581" s="16" t="str">
        <f>CONCATENATE("X",H581)</f>
        <v>X0</v>
      </c>
      <c r="S581" s="16" t="s">
        <v>36</v>
      </c>
    </row>
    <row r="582" spans="1:19" ht="15.6" x14ac:dyDescent="0.25">
      <c r="A582" s="185">
        <f>IF($E$2="X",0,IF(K583&gt;2,H581,K583))</f>
        <v>0</v>
      </c>
      <c r="B582" s="25"/>
      <c r="C582" s="21" t="str">
        <f>+CONCATENATE(I582," ",G582)</f>
        <v xml:space="preserve">a) </v>
      </c>
      <c r="D582" s="22"/>
      <c r="G582" s="34" t="str">
        <f>IF(J582="FIN","",LOOKUP(I581,DATOS!A:A,DATOS!J:J))</f>
        <v/>
      </c>
      <c r="I582" s="31" t="s">
        <v>53</v>
      </c>
      <c r="J582" s="37" t="str">
        <f>IF(J576="FIN","FIN",IF(J581=J575,"","FIN"))</f>
        <v>FIN</v>
      </c>
      <c r="K582" s="16" t="s">
        <v>5</v>
      </c>
      <c r="L582" s="16">
        <f>IF(M582&gt;0,0,P582)</f>
        <v>0</v>
      </c>
      <c r="M582" s="16">
        <f>IF(P583&gt;0,1,0)</f>
        <v>0</v>
      </c>
      <c r="N582" s="16">
        <f>IF(M582=1,-1/COUNTA(Q582:Q585),0)</f>
        <v>0</v>
      </c>
      <c r="O582" s="16">
        <f>COUNTA(B582:B585)</f>
        <v>0</v>
      </c>
      <c r="P582" s="16">
        <f>COUNTIF(R582:R585,R581)</f>
        <v>0</v>
      </c>
      <c r="Q582" s="17" t="s">
        <v>0</v>
      </c>
      <c r="R582" s="16" t="str">
        <f>CONCATENATE(B582,Q582)</f>
        <v>A</v>
      </c>
      <c r="S582" s="16">
        <f>IF(P582&gt;0,P582+O582,O582*3)</f>
        <v>0</v>
      </c>
    </row>
    <row r="583" spans="1:19" ht="15.6" x14ac:dyDescent="0.25">
      <c r="A583" s="185"/>
      <c r="B583" s="25"/>
      <c r="C583" s="21" t="str">
        <f>+CONCATENATE(I583," ",G583)</f>
        <v xml:space="preserve">b) </v>
      </c>
      <c r="D583" s="22"/>
      <c r="G583" s="34" t="str">
        <f>IF(J582="FIN","",LOOKUP(I581,DATOS!A:A,DATOS!K:K))</f>
        <v/>
      </c>
      <c r="I583" s="31" t="s">
        <v>52</v>
      </c>
      <c r="K583" s="16">
        <f>S582</f>
        <v>0</v>
      </c>
      <c r="L583" s="16"/>
      <c r="M583" s="16"/>
      <c r="N583" s="16"/>
      <c r="O583" s="16"/>
      <c r="P583" s="16">
        <f>O582-P582</f>
        <v>0</v>
      </c>
      <c r="Q583" s="17" t="s">
        <v>1</v>
      </c>
      <c r="R583" s="16" t="str">
        <f>CONCATENATE(B583,Q583)</f>
        <v>B</v>
      </c>
      <c r="S583" s="16"/>
    </row>
    <row r="584" spans="1:19" ht="15.6" x14ac:dyDescent="0.25">
      <c r="A584" s="185"/>
      <c r="B584" s="25"/>
      <c r="C584" s="21" t="str">
        <f>+CONCATENATE(I584," ",G584)</f>
        <v xml:space="preserve">c) </v>
      </c>
      <c r="D584" s="22"/>
      <c r="G584" s="34" t="str">
        <f>IF(J582="FIN","",LOOKUP(I581,DATOS!A:A,DATOS!L:L))</f>
        <v/>
      </c>
      <c r="I584" s="31" t="s">
        <v>51</v>
      </c>
      <c r="K584" s="16"/>
      <c r="L584" s="16"/>
      <c r="M584" s="16"/>
      <c r="N584" s="16"/>
      <c r="O584" s="16"/>
      <c r="P584" s="16"/>
      <c r="Q584" s="17" t="s">
        <v>2</v>
      </c>
      <c r="R584" s="16" t="str">
        <f>CONCATENATE(B584,Q584)</f>
        <v>C</v>
      </c>
      <c r="S584" s="16"/>
    </row>
    <row r="585" spans="1:19" ht="15.6" x14ac:dyDescent="0.25">
      <c r="A585" s="185"/>
      <c r="B585" s="25"/>
      <c r="C585" s="21" t="str">
        <f>+CONCATENATE(I585," ",G585)</f>
        <v xml:space="preserve">d) </v>
      </c>
      <c r="D585" s="22"/>
      <c r="G585" s="34" t="str">
        <f>IF(J582="FIN","",LOOKUP(I581,DATOS!A:A,DATOS!M:M))</f>
        <v/>
      </c>
      <c r="I585" s="31" t="s">
        <v>43</v>
      </c>
      <c r="K585" s="16"/>
      <c r="L585" s="16"/>
      <c r="M585" s="16"/>
      <c r="N585" s="16"/>
      <c r="O585" s="16"/>
      <c r="P585" s="16"/>
      <c r="Q585" s="17" t="s">
        <v>3</v>
      </c>
      <c r="R585" s="16" t="str">
        <f>CONCATENATE(B585,Q585)</f>
        <v>D</v>
      </c>
      <c r="S585" s="16"/>
    </row>
    <row r="586" spans="1:19" ht="15.6" x14ac:dyDescent="0.25">
      <c r="A586" s="9"/>
      <c r="B586" s="26"/>
      <c r="C586" s="23"/>
      <c r="D586" s="24"/>
      <c r="J586" s="15"/>
    </row>
    <row r="587" spans="1:19" ht="15.6" x14ac:dyDescent="0.25">
      <c r="A587" s="9"/>
      <c r="B587" s="27"/>
      <c r="C587" s="19" t="str">
        <f>+CONCATENATE(K587,".- ",G587)</f>
        <v xml:space="preserve">98.- </v>
      </c>
      <c r="D587" s="20"/>
      <c r="E587" s="9"/>
      <c r="F587" s="9"/>
      <c r="G587" s="36" t="str">
        <f>IF(J588="FIN","",LOOKUP(I587,DATOS!A:A,DATOS!G:G))</f>
        <v/>
      </c>
      <c r="H587" s="36">
        <f>IF(J588="FIN",0,LOOKUP(I587,DATOS!A:A,DATOS!N:N))</f>
        <v>0</v>
      </c>
      <c r="I587" s="31">
        <f>+I581+1</f>
        <v>483</v>
      </c>
      <c r="J587" s="56">
        <f>IF(LOOKUP(I587,DATOS!A:A,DATOS!C:C)=0,J581,(LOOKUP(I587,DATOS!A:A,DATOS!C:C)))</f>
        <v>8</v>
      </c>
      <c r="K587" s="18">
        <f>+K581+1</f>
        <v>98</v>
      </c>
      <c r="L587" s="16" t="s">
        <v>31</v>
      </c>
      <c r="M587" s="16" t="s">
        <v>32</v>
      </c>
      <c r="N587" s="16" t="s">
        <v>37</v>
      </c>
      <c r="O587" s="16" t="s">
        <v>33</v>
      </c>
      <c r="P587" s="16" t="s">
        <v>34</v>
      </c>
      <c r="Q587" s="16" t="s">
        <v>35</v>
      </c>
      <c r="R587" s="16" t="str">
        <f>CONCATENATE("X",H587)</f>
        <v>X0</v>
      </c>
      <c r="S587" s="16" t="s">
        <v>36</v>
      </c>
    </row>
    <row r="588" spans="1:19" ht="15.6" x14ac:dyDescent="0.25">
      <c r="A588" s="185">
        <f>IF($E$2="X",0,IF(K589&gt;2,H587,K589))</f>
        <v>0</v>
      </c>
      <c r="B588" s="25"/>
      <c r="C588" s="21" t="str">
        <f>+CONCATENATE(I588," ",G588)</f>
        <v xml:space="preserve">a) </v>
      </c>
      <c r="D588" s="22"/>
      <c r="G588" s="34" t="str">
        <f>IF(J588="FIN","",LOOKUP(I587,DATOS!A:A,DATOS!J:J))</f>
        <v/>
      </c>
      <c r="I588" s="31" t="s">
        <v>53</v>
      </c>
      <c r="J588" s="37" t="str">
        <f>IF(J582="FIN","FIN",IF(J587=J581,"","FIN"))</f>
        <v>FIN</v>
      </c>
      <c r="K588" s="16" t="s">
        <v>5</v>
      </c>
      <c r="L588" s="16">
        <f>IF(M588&gt;0,0,P588)</f>
        <v>0</v>
      </c>
      <c r="M588" s="16">
        <f>IF(P589&gt;0,1,0)</f>
        <v>0</v>
      </c>
      <c r="N588" s="16">
        <f>IF(M588=1,-1/COUNTA(Q588:Q591),0)</f>
        <v>0</v>
      </c>
      <c r="O588" s="16">
        <f>COUNTA(B588:B591)</f>
        <v>0</v>
      </c>
      <c r="P588" s="16">
        <f>COUNTIF(R588:R591,R587)</f>
        <v>0</v>
      </c>
      <c r="Q588" s="17" t="s">
        <v>0</v>
      </c>
      <c r="R588" s="16" t="str">
        <f>CONCATENATE(B588,Q588)</f>
        <v>A</v>
      </c>
      <c r="S588" s="16">
        <f>IF(P588&gt;0,P588+O588,O588*3)</f>
        <v>0</v>
      </c>
    </row>
    <row r="589" spans="1:19" ht="15.6" x14ac:dyDescent="0.25">
      <c r="A589" s="185"/>
      <c r="B589" s="25"/>
      <c r="C589" s="21" t="str">
        <f>+CONCATENATE(I589," ",G589)</f>
        <v xml:space="preserve">b) </v>
      </c>
      <c r="D589" s="22"/>
      <c r="G589" s="34" t="str">
        <f>IF(J588="FIN","",LOOKUP(I587,DATOS!A:A,DATOS!K:K))</f>
        <v/>
      </c>
      <c r="I589" s="31" t="s">
        <v>52</v>
      </c>
      <c r="K589" s="16">
        <f>S588</f>
        <v>0</v>
      </c>
      <c r="L589" s="16"/>
      <c r="M589" s="16"/>
      <c r="N589" s="16"/>
      <c r="O589" s="16"/>
      <c r="P589" s="16">
        <f>O588-P588</f>
        <v>0</v>
      </c>
      <c r="Q589" s="17" t="s">
        <v>1</v>
      </c>
      <c r="R589" s="16" t="str">
        <f>CONCATENATE(B589,Q589)</f>
        <v>B</v>
      </c>
      <c r="S589" s="16"/>
    </row>
    <row r="590" spans="1:19" ht="15.6" x14ac:dyDescent="0.25">
      <c r="A590" s="185"/>
      <c r="B590" s="25"/>
      <c r="C590" s="21" t="str">
        <f>+CONCATENATE(I590," ",G590)</f>
        <v xml:space="preserve">c) </v>
      </c>
      <c r="D590" s="22"/>
      <c r="G590" s="34" t="str">
        <f>IF(J588="FIN","",LOOKUP(I587,DATOS!A:A,DATOS!L:L))</f>
        <v/>
      </c>
      <c r="I590" s="31" t="s">
        <v>51</v>
      </c>
      <c r="K590" s="16"/>
      <c r="L590" s="16"/>
      <c r="M590" s="16"/>
      <c r="N590" s="16"/>
      <c r="O590" s="16"/>
      <c r="P590" s="16"/>
      <c r="Q590" s="17" t="s">
        <v>2</v>
      </c>
      <c r="R590" s="16" t="str">
        <f>CONCATENATE(B590,Q590)</f>
        <v>C</v>
      </c>
      <c r="S590" s="16"/>
    </row>
    <row r="591" spans="1:19" ht="15.6" x14ac:dyDescent="0.25">
      <c r="A591" s="185"/>
      <c r="B591" s="25"/>
      <c r="C591" s="21" t="str">
        <f>+CONCATENATE(I591," ",G591)</f>
        <v xml:space="preserve">d) </v>
      </c>
      <c r="D591" s="22"/>
      <c r="G591" s="34" t="str">
        <f>IF(J588="FIN","",LOOKUP(I587,DATOS!A:A,DATOS!M:M))</f>
        <v/>
      </c>
      <c r="I591" s="31" t="s">
        <v>43</v>
      </c>
      <c r="K591" s="16"/>
      <c r="L591" s="16"/>
      <c r="M591" s="16"/>
      <c r="N591" s="16"/>
      <c r="O591" s="16"/>
      <c r="P591" s="16"/>
      <c r="Q591" s="17" t="s">
        <v>3</v>
      </c>
      <c r="R591" s="16" t="str">
        <f>CONCATENATE(B591,Q591)</f>
        <v>D</v>
      </c>
      <c r="S591" s="16"/>
    </row>
    <row r="592" spans="1:19" ht="15.6" x14ac:dyDescent="0.25">
      <c r="A592" s="9"/>
      <c r="B592" s="26"/>
      <c r="C592" s="23"/>
      <c r="D592" s="24"/>
      <c r="J592" s="15"/>
    </row>
    <row r="593" spans="1:19" ht="15.6" x14ac:dyDescent="0.25">
      <c r="A593" s="9"/>
      <c r="B593" s="27"/>
      <c r="C593" s="19" t="str">
        <f>+CONCATENATE(K593,".- ",G593)</f>
        <v xml:space="preserve">99.- </v>
      </c>
      <c r="D593" s="20"/>
      <c r="E593" s="9"/>
      <c r="F593" s="9"/>
      <c r="G593" s="36" t="str">
        <f>IF(J594="FIN","",LOOKUP(I593,DATOS!A:A,DATOS!G:G))</f>
        <v/>
      </c>
      <c r="H593" s="36">
        <f>IF(J594="FIN",0,LOOKUP(I593,DATOS!A:A,DATOS!N:N))</f>
        <v>0</v>
      </c>
      <c r="I593" s="31">
        <f>+I587+1</f>
        <v>484</v>
      </c>
      <c r="J593" s="56">
        <f>IF(LOOKUP(I593,DATOS!A:A,DATOS!C:C)=0,J587,(LOOKUP(I593,DATOS!A:A,DATOS!C:C)))</f>
        <v>8</v>
      </c>
      <c r="K593" s="18">
        <f>+K587+1</f>
        <v>99</v>
      </c>
      <c r="L593" s="16" t="s">
        <v>31</v>
      </c>
      <c r="M593" s="16" t="s">
        <v>32</v>
      </c>
      <c r="N593" s="16" t="s">
        <v>37</v>
      </c>
      <c r="O593" s="16" t="s">
        <v>33</v>
      </c>
      <c r="P593" s="16" t="s">
        <v>34</v>
      </c>
      <c r="Q593" s="16" t="s">
        <v>35</v>
      </c>
      <c r="R593" s="16" t="str">
        <f>CONCATENATE("X",H593)</f>
        <v>X0</v>
      </c>
      <c r="S593" s="16" t="s">
        <v>36</v>
      </c>
    </row>
    <row r="594" spans="1:19" ht="15.6" x14ac:dyDescent="0.25">
      <c r="A594" s="185">
        <f>IF($E$2="X",0,IF(K595&gt;2,H593,K595))</f>
        <v>0</v>
      </c>
      <c r="B594" s="25"/>
      <c r="C594" s="21" t="str">
        <f>+CONCATENATE(I594," ",G594)</f>
        <v xml:space="preserve">a) </v>
      </c>
      <c r="D594" s="22"/>
      <c r="G594" s="34" t="str">
        <f>IF(J594="FIN","",LOOKUP(I593,DATOS!A:A,DATOS!J:J))</f>
        <v/>
      </c>
      <c r="I594" s="31" t="s">
        <v>53</v>
      </c>
      <c r="J594" s="37" t="str">
        <f>IF(J588="FIN","FIN",IF(J593=J587,"","FIN"))</f>
        <v>FIN</v>
      </c>
      <c r="K594" s="16" t="s">
        <v>5</v>
      </c>
      <c r="L594" s="16">
        <f>IF(M594&gt;0,0,P594)</f>
        <v>0</v>
      </c>
      <c r="M594" s="16">
        <f>IF(P595&gt;0,1,0)</f>
        <v>0</v>
      </c>
      <c r="N594" s="16">
        <f>IF(M594=1,-1/COUNTA(Q594:Q597),0)</f>
        <v>0</v>
      </c>
      <c r="O594" s="16">
        <f>COUNTA(B594:B597)</f>
        <v>0</v>
      </c>
      <c r="P594" s="16">
        <f>COUNTIF(R594:R597,R593)</f>
        <v>0</v>
      </c>
      <c r="Q594" s="17" t="s">
        <v>0</v>
      </c>
      <c r="R594" s="16" t="str">
        <f>CONCATENATE(B594,Q594)</f>
        <v>A</v>
      </c>
      <c r="S594" s="16">
        <f>IF(P594&gt;0,P594+O594,O594*3)</f>
        <v>0</v>
      </c>
    </row>
    <row r="595" spans="1:19" ht="15.6" x14ac:dyDescent="0.25">
      <c r="A595" s="185"/>
      <c r="B595" s="25"/>
      <c r="C595" s="21" t="str">
        <f>+CONCATENATE(I595," ",G595)</f>
        <v xml:space="preserve">b) </v>
      </c>
      <c r="D595" s="22"/>
      <c r="G595" s="34" t="str">
        <f>IF(J594="FIN","",LOOKUP(I593,DATOS!A:A,DATOS!K:K))</f>
        <v/>
      </c>
      <c r="I595" s="31" t="s">
        <v>52</v>
      </c>
      <c r="K595" s="16">
        <f>S594</f>
        <v>0</v>
      </c>
      <c r="L595" s="16"/>
      <c r="M595" s="16"/>
      <c r="N595" s="16"/>
      <c r="O595" s="16"/>
      <c r="P595" s="16">
        <f>O594-P594</f>
        <v>0</v>
      </c>
      <c r="Q595" s="17" t="s">
        <v>1</v>
      </c>
      <c r="R595" s="16" t="str">
        <f>CONCATENATE(B595,Q595)</f>
        <v>B</v>
      </c>
      <c r="S595" s="16"/>
    </row>
    <row r="596" spans="1:19" ht="15.6" x14ac:dyDescent="0.25">
      <c r="A596" s="185"/>
      <c r="B596" s="25"/>
      <c r="C596" s="21" t="str">
        <f>+CONCATENATE(I596," ",G596)</f>
        <v xml:space="preserve">c) </v>
      </c>
      <c r="D596" s="22"/>
      <c r="G596" s="34" t="str">
        <f>IF(J594="FIN","",LOOKUP(I593,DATOS!A:A,DATOS!L:L))</f>
        <v/>
      </c>
      <c r="I596" s="31" t="s">
        <v>51</v>
      </c>
      <c r="K596" s="16"/>
      <c r="L596" s="16"/>
      <c r="M596" s="16"/>
      <c r="N596" s="16"/>
      <c r="O596" s="16"/>
      <c r="P596" s="16"/>
      <c r="Q596" s="17" t="s">
        <v>2</v>
      </c>
      <c r="R596" s="16" t="str">
        <f>CONCATENATE(B596,Q596)</f>
        <v>C</v>
      </c>
      <c r="S596" s="16"/>
    </row>
    <row r="597" spans="1:19" ht="15.6" x14ac:dyDescent="0.25">
      <c r="A597" s="185"/>
      <c r="B597" s="25"/>
      <c r="C597" s="21" t="str">
        <f>+CONCATENATE(I597," ",G597)</f>
        <v xml:space="preserve">d) </v>
      </c>
      <c r="D597" s="22"/>
      <c r="G597" s="34" t="str">
        <f>IF(J594="FIN","",LOOKUP(I593,DATOS!A:A,DATOS!M:M))</f>
        <v/>
      </c>
      <c r="I597" s="31" t="s">
        <v>43</v>
      </c>
      <c r="K597" s="16"/>
      <c r="L597" s="16"/>
      <c r="M597" s="16"/>
      <c r="N597" s="16"/>
      <c r="O597" s="16"/>
      <c r="P597" s="16"/>
      <c r="Q597" s="17" t="s">
        <v>3</v>
      </c>
      <c r="R597" s="16" t="str">
        <f>CONCATENATE(B597,Q597)</f>
        <v>D</v>
      </c>
      <c r="S597" s="16"/>
    </row>
    <row r="598" spans="1:19" ht="15.6" x14ac:dyDescent="0.25">
      <c r="A598" s="9"/>
      <c r="B598" s="26"/>
      <c r="C598" s="23"/>
      <c r="D598" s="24"/>
      <c r="J598" s="15"/>
    </row>
    <row r="599" spans="1:19" ht="15.6" x14ac:dyDescent="0.25">
      <c r="A599" s="9"/>
      <c r="B599" s="27"/>
      <c r="C599" s="19" t="str">
        <f>+CONCATENATE(K599,".- ",G599)</f>
        <v xml:space="preserve">100.- </v>
      </c>
      <c r="D599" s="20"/>
      <c r="E599" s="9"/>
      <c r="F599" s="9"/>
      <c r="G599" s="36" t="str">
        <f>IF(J600="FIN","",LOOKUP(I599,DATOS!A:A,DATOS!G:G))</f>
        <v/>
      </c>
      <c r="H599" s="36">
        <f>IF(J600="FIN",0,LOOKUP(I599,DATOS!A:A,DATOS!N:N))</f>
        <v>0</v>
      </c>
      <c r="I599" s="31">
        <f>+I593+1</f>
        <v>485</v>
      </c>
      <c r="J599" s="56">
        <f>IF(LOOKUP(I599,DATOS!A:A,DATOS!C:C)=0,J593,(LOOKUP(I599,DATOS!A:A,DATOS!C:C)))</f>
        <v>8</v>
      </c>
      <c r="K599" s="18">
        <f>+K593+1</f>
        <v>100</v>
      </c>
      <c r="L599" s="16" t="s">
        <v>31</v>
      </c>
      <c r="M599" s="16" t="s">
        <v>32</v>
      </c>
      <c r="N599" s="16" t="s">
        <v>37</v>
      </c>
      <c r="O599" s="16" t="s">
        <v>33</v>
      </c>
      <c r="P599" s="16" t="s">
        <v>34</v>
      </c>
      <c r="Q599" s="16" t="s">
        <v>35</v>
      </c>
      <c r="R599" s="16" t="str">
        <f>CONCATENATE("X",H599)</f>
        <v>X0</v>
      </c>
      <c r="S599" s="16" t="s">
        <v>36</v>
      </c>
    </row>
    <row r="600" spans="1:19" ht="15.6" x14ac:dyDescent="0.25">
      <c r="A600" s="185">
        <f>IF($E$2="X",0,IF(K601&gt;2,H599,K601))</f>
        <v>0</v>
      </c>
      <c r="B600" s="25"/>
      <c r="C600" s="21" t="str">
        <f>+CONCATENATE(I600," ",G600)</f>
        <v xml:space="preserve">a) </v>
      </c>
      <c r="D600" s="22"/>
      <c r="G600" s="34" t="str">
        <f>IF(J600="FIN","",LOOKUP(I599,DATOS!A:A,DATOS!J:J))</f>
        <v/>
      </c>
      <c r="I600" s="31" t="s">
        <v>53</v>
      </c>
      <c r="J600" s="37" t="str">
        <f>IF(J594="FIN","FIN",IF(J599=J593,"","FIN"))</f>
        <v>FIN</v>
      </c>
      <c r="K600" s="16" t="s">
        <v>5</v>
      </c>
      <c r="L600" s="16">
        <f>IF(M600&gt;0,0,P600)</f>
        <v>0</v>
      </c>
      <c r="M600" s="16">
        <f>IF(P601&gt;0,1,0)</f>
        <v>0</v>
      </c>
      <c r="N600" s="16">
        <f>IF(M600=1,-1/COUNTA(Q600:Q603),0)</f>
        <v>0</v>
      </c>
      <c r="O600" s="16">
        <f>COUNTA(B600:B603)</f>
        <v>0</v>
      </c>
      <c r="P600" s="16">
        <f>COUNTIF(R600:R603,R599)</f>
        <v>0</v>
      </c>
      <c r="Q600" s="17" t="s">
        <v>0</v>
      </c>
      <c r="R600" s="16" t="str">
        <f>CONCATENATE(B600,Q600)</f>
        <v>A</v>
      </c>
      <c r="S600" s="16">
        <f>IF(P600&gt;0,P600+O600,O600*3)</f>
        <v>0</v>
      </c>
    </row>
    <row r="601" spans="1:19" ht="15.6" x14ac:dyDescent="0.25">
      <c r="A601" s="185"/>
      <c r="B601" s="25"/>
      <c r="C601" s="21" t="str">
        <f>+CONCATENATE(I601," ",G601)</f>
        <v xml:space="preserve">b) </v>
      </c>
      <c r="D601" s="22"/>
      <c r="G601" s="34" t="str">
        <f>IF(J600="FIN","",LOOKUP(I599,DATOS!A:A,DATOS!K:K))</f>
        <v/>
      </c>
      <c r="I601" s="31" t="s">
        <v>52</v>
      </c>
      <c r="K601" s="16">
        <f>S600</f>
        <v>0</v>
      </c>
      <c r="L601" s="16"/>
      <c r="M601" s="16"/>
      <c r="N601" s="16"/>
      <c r="O601" s="16"/>
      <c r="P601" s="16">
        <f>O600-P600</f>
        <v>0</v>
      </c>
      <c r="Q601" s="17" t="s">
        <v>1</v>
      </c>
      <c r="R601" s="16" t="str">
        <f>CONCATENATE(B601,Q601)</f>
        <v>B</v>
      </c>
      <c r="S601" s="16"/>
    </row>
    <row r="602" spans="1:19" ht="15.6" x14ac:dyDescent="0.25">
      <c r="A602" s="185"/>
      <c r="B602" s="25"/>
      <c r="C602" s="21" t="str">
        <f>+CONCATENATE(I602," ",G602)</f>
        <v xml:space="preserve">c) </v>
      </c>
      <c r="D602" s="22"/>
      <c r="G602" s="34" t="str">
        <f>IF(J600="FIN","",LOOKUP(I599,DATOS!A:A,DATOS!L:L))</f>
        <v/>
      </c>
      <c r="I602" s="31" t="s">
        <v>51</v>
      </c>
      <c r="K602" s="16"/>
      <c r="L602" s="16"/>
      <c r="M602" s="16"/>
      <c r="N602" s="16"/>
      <c r="O602" s="16"/>
      <c r="P602" s="16"/>
      <c r="Q602" s="17" t="s">
        <v>2</v>
      </c>
      <c r="R602" s="16" t="str">
        <f>CONCATENATE(B602,Q602)</f>
        <v>C</v>
      </c>
      <c r="S602" s="16"/>
    </row>
    <row r="603" spans="1:19" ht="15.6" x14ac:dyDescent="0.25">
      <c r="A603" s="185"/>
      <c r="B603" s="25"/>
      <c r="C603" s="21" t="str">
        <f>+CONCATENATE(I603," ",G603)</f>
        <v xml:space="preserve">d) </v>
      </c>
      <c r="D603" s="22"/>
      <c r="G603" s="34" t="str">
        <f>IF(J600="FIN","",LOOKUP(I599,DATOS!A:A,DATOS!M:M))</f>
        <v/>
      </c>
      <c r="I603" s="31" t="s">
        <v>43</v>
      </c>
      <c r="K603" s="16"/>
      <c r="L603" s="16"/>
      <c r="M603" s="16"/>
      <c r="N603" s="16"/>
      <c r="O603" s="16"/>
      <c r="P603" s="16"/>
      <c r="Q603" s="17" t="s">
        <v>3</v>
      </c>
      <c r="R603" s="16" t="str">
        <f>CONCATENATE(B603,Q603)</f>
        <v>D</v>
      </c>
      <c r="S603" s="16"/>
    </row>
    <row r="604" spans="1:19" ht="15.6" x14ac:dyDescent="0.25">
      <c r="A604" s="9"/>
      <c r="B604" s="51"/>
      <c r="C604" s="23"/>
      <c r="D604" s="24"/>
      <c r="J604" s="15"/>
    </row>
    <row r="605" spans="1:19" ht="15" hidden="1" customHeight="1" x14ac:dyDescent="0.25"/>
    <row r="606" spans="1:19" ht="15" hidden="1" customHeight="1" x14ac:dyDescent="0.25"/>
    <row r="607" spans="1:19" ht="15" hidden="1" customHeight="1" x14ac:dyDescent="0.25"/>
    <row r="608" spans="1:19" ht="15" hidden="1" customHeight="1" x14ac:dyDescent="0.25"/>
    <row r="609" ht="15" hidden="1" customHeight="1" x14ac:dyDescent="0.25"/>
    <row r="610" ht="15.6" hidden="1" x14ac:dyDescent="0.25"/>
    <row r="611" ht="15.6" hidden="1" x14ac:dyDescent="0.25"/>
    <row r="612" ht="15.6" hidden="1" x14ac:dyDescent="0.25"/>
    <row r="613" ht="15.6" hidden="1" x14ac:dyDescent="0.25"/>
    <row r="614" ht="15.6" hidden="1" x14ac:dyDescent="0.25"/>
    <row r="615" ht="15.6" hidden="1" x14ac:dyDescent="0.25"/>
    <row r="616" ht="15.6" hidden="1" x14ac:dyDescent="0.25"/>
    <row r="617" ht="15.6" hidden="1" x14ac:dyDescent="0.25"/>
    <row r="618" ht="15.6" hidden="1" x14ac:dyDescent="0.25"/>
    <row r="619" ht="15.6" hidden="1" x14ac:dyDescent="0.25"/>
    <row r="620" ht="15.6" hidden="1" x14ac:dyDescent="0.25"/>
    <row r="621" ht="15.6" hidden="1" x14ac:dyDescent="0.25"/>
    <row r="622" ht="15.6" hidden="1" x14ac:dyDescent="0.25"/>
    <row r="623" ht="15.6" hidden="1" x14ac:dyDescent="0.25"/>
    <row r="624" ht="15.6" hidden="1" x14ac:dyDescent="0.25"/>
    <row r="625" ht="15.6" hidden="1" x14ac:dyDescent="0.25"/>
    <row r="626" ht="15.6" hidden="1" x14ac:dyDescent="0.25"/>
    <row r="627" ht="15.6" hidden="1" x14ac:dyDescent="0.25"/>
    <row r="628" ht="15.6" hidden="1" x14ac:dyDescent="0.25"/>
    <row r="629" ht="15.6" hidden="1" x14ac:dyDescent="0.25"/>
    <row r="630" ht="15.6" hidden="1" x14ac:dyDescent="0.25"/>
    <row r="631" ht="15.6" hidden="1" x14ac:dyDescent="0.25"/>
    <row r="632" ht="15.6" hidden="1" x14ac:dyDescent="0.25"/>
    <row r="633" ht="15.6" hidden="1" x14ac:dyDescent="0.25"/>
    <row r="634" ht="15.6" hidden="1" x14ac:dyDescent="0.25"/>
    <row r="635" ht="15.6" hidden="1" x14ac:dyDescent="0.25"/>
    <row r="636" ht="15.6" hidden="1" x14ac:dyDescent="0.25"/>
    <row r="637" ht="15.6" hidden="1" x14ac:dyDescent="0.25"/>
    <row r="638" ht="15.6" hidden="1" x14ac:dyDescent="0.25"/>
    <row r="639" ht="15.6" hidden="1" x14ac:dyDescent="0.25"/>
    <row r="640" ht="15.6" hidden="1" x14ac:dyDescent="0.25"/>
    <row r="641" ht="15.6" hidden="1" x14ac:dyDescent="0.25"/>
    <row r="642" ht="15.6" hidden="1" x14ac:dyDescent="0.25"/>
    <row r="643" ht="15.6" hidden="1" x14ac:dyDescent="0.25"/>
    <row r="644" ht="15.6" hidden="1" x14ac:dyDescent="0.25"/>
    <row r="645" ht="15.6" hidden="1" x14ac:dyDescent="0.25"/>
    <row r="646" ht="15.6" hidden="1" x14ac:dyDescent="0.25"/>
    <row r="647" ht="15.6" hidden="1" x14ac:dyDescent="0.25"/>
    <row r="648" ht="15.6" hidden="1" x14ac:dyDescent="0.25"/>
    <row r="649" ht="15.6" hidden="1" x14ac:dyDescent="0.25"/>
    <row r="650" ht="15.6" hidden="1" x14ac:dyDescent="0.25"/>
    <row r="651" ht="15.6" hidden="1" x14ac:dyDescent="0.25"/>
    <row r="652" ht="15.6" hidden="1" x14ac:dyDescent="0.25"/>
    <row r="653" ht="15.6" hidden="1" x14ac:dyDescent="0.25"/>
    <row r="654" ht="15.6" hidden="1" x14ac:dyDescent="0.25"/>
    <row r="655" ht="15.6" hidden="1" x14ac:dyDescent="0.25"/>
    <row r="656" ht="15.6" hidden="1" x14ac:dyDescent="0.25"/>
    <row r="657" ht="15.6" hidden="1" x14ac:dyDescent="0.25"/>
    <row r="658" ht="15.6" hidden="1" x14ac:dyDescent="0.25"/>
    <row r="659" ht="15.6" hidden="1" x14ac:dyDescent="0.25"/>
    <row r="660" ht="15.6" hidden="1" x14ac:dyDescent="0.25"/>
    <row r="661" ht="15.6" hidden="1" x14ac:dyDescent="0.25"/>
    <row r="662" ht="15.6" hidden="1" x14ac:dyDescent="0.25"/>
    <row r="663" ht="15.6" hidden="1" x14ac:dyDescent="0.25"/>
    <row r="664" ht="15.6" hidden="1" x14ac:dyDescent="0.25"/>
    <row r="665" ht="15.6" hidden="1" x14ac:dyDescent="0.25"/>
    <row r="666" ht="15.6" hidden="1" x14ac:dyDescent="0.25"/>
    <row r="667" ht="15.6" hidden="1" x14ac:dyDescent="0.25"/>
    <row r="668" ht="15.6" hidden="1" x14ac:dyDescent="0.25"/>
    <row r="669" ht="15.6" hidden="1" x14ac:dyDescent="0.25"/>
    <row r="670" ht="15.6" hidden="1" x14ac:dyDescent="0.25"/>
    <row r="671" ht="15.6" hidden="1" x14ac:dyDescent="0.25"/>
    <row r="672" ht="15.6" hidden="1" x14ac:dyDescent="0.25"/>
    <row r="673" ht="15.6" hidden="1" x14ac:dyDescent="0.25"/>
    <row r="674" ht="15.6" hidden="1" x14ac:dyDescent="0.25"/>
    <row r="675" ht="15.6" hidden="1" x14ac:dyDescent="0.25"/>
    <row r="676" ht="15.6" hidden="1" x14ac:dyDescent="0.25"/>
    <row r="677" ht="15.6" hidden="1" x14ac:dyDescent="0.25"/>
    <row r="678" ht="15.6" hidden="1" x14ac:dyDescent="0.25"/>
    <row r="679" ht="15.6" hidden="1" x14ac:dyDescent="0.25"/>
    <row r="680" ht="15.6" hidden="1" x14ac:dyDescent="0.25"/>
    <row r="681" ht="15.6" hidden="1" x14ac:dyDescent="0.25"/>
    <row r="682" ht="15.6" hidden="1" x14ac:dyDescent="0.25"/>
    <row r="683" ht="15.6" hidden="1" x14ac:dyDescent="0.25"/>
    <row r="684" ht="15.6" hidden="1" x14ac:dyDescent="0.25"/>
    <row r="685" ht="15.6" hidden="1" x14ac:dyDescent="0.25"/>
    <row r="686" ht="15.6" hidden="1" x14ac:dyDescent="0.25"/>
    <row r="687" ht="15.6" hidden="1" x14ac:dyDescent="0.25"/>
    <row r="688" ht="15.6" hidden="1" x14ac:dyDescent="0.25"/>
    <row r="689" ht="15.6" hidden="1" x14ac:dyDescent="0.25"/>
    <row r="690" ht="15.6" hidden="1" x14ac:dyDescent="0.25"/>
    <row r="691" ht="15.6" hidden="1" x14ac:dyDescent="0.25"/>
    <row r="692" ht="15.6" hidden="1" x14ac:dyDescent="0.25"/>
    <row r="693" ht="15.6" hidden="1" x14ac:dyDescent="0.25"/>
    <row r="694" ht="15.6" hidden="1" x14ac:dyDescent="0.25"/>
    <row r="695" ht="15.6" hidden="1" x14ac:dyDescent="0.25"/>
    <row r="696" ht="15.6" hidden="1" x14ac:dyDescent="0.25"/>
    <row r="697" ht="15.6" hidden="1" x14ac:dyDescent="0.25"/>
    <row r="698" ht="15.6" hidden="1" x14ac:dyDescent="0.25"/>
    <row r="699" ht="15.6" hidden="1" x14ac:dyDescent="0.25"/>
    <row r="700" ht="15.6" hidden="1" x14ac:dyDescent="0.25"/>
    <row r="701" ht="15.6" hidden="1" x14ac:dyDescent="0.25"/>
    <row r="702" ht="15.6" hidden="1" x14ac:dyDescent="0.25"/>
    <row r="703" ht="15.6" hidden="1" x14ac:dyDescent="0.25"/>
    <row r="704" ht="15.6" hidden="1" x14ac:dyDescent="0.25"/>
    <row r="705" ht="15.6" hidden="1" x14ac:dyDescent="0.25"/>
    <row r="706" ht="15.6" hidden="1" x14ac:dyDescent="0.25"/>
    <row r="707" ht="15.6" hidden="1" x14ac:dyDescent="0.25"/>
    <row r="708" ht="15.6" hidden="1" x14ac:dyDescent="0.25"/>
    <row r="709" ht="15.6" hidden="1" x14ac:dyDescent="0.25"/>
    <row r="710" ht="15.6" hidden="1" x14ac:dyDescent="0.25"/>
    <row r="711" ht="15.6" hidden="1" x14ac:dyDescent="0.25"/>
    <row r="712" ht="15.6" hidden="1" x14ac:dyDescent="0.25"/>
    <row r="713" ht="15.6" hidden="1" x14ac:dyDescent="0.25"/>
    <row r="714" ht="15.6" hidden="1" x14ac:dyDescent="0.25"/>
    <row r="715" ht="15.6" hidden="1" x14ac:dyDescent="0.25"/>
    <row r="716" ht="15.6" hidden="1" x14ac:dyDescent="0.25"/>
    <row r="717" ht="15.6" hidden="1" x14ac:dyDescent="0.25"/>
    <row r="718" ht="15.6" hidden="1" x14ac:dyDescent="0.25"/>
    <row r="719" ht="15.6" hidden="1" x14ac:dyDescent="0.25"/>
    <row r="720" ht="15.6" hidden="1" x14ac:dyDescent="0.25"/>
    <row r="721" ht="15.6" hidden="1" x14ac:dyDescent="0.25"/>
    <row r="722" ht="15.6" hidden="1" x14ac:dyDescent="0.25"/>
    <row r="723" ht="15.6" hidden="1" x14ac:dyDescent="0.25"/>
    <row r="724" ht="15.6" hidden="1" x14ac:dyDescent="0.25"/>
    <row r="725" ht="15.6" hidden="1" x14ac:dyDescent="0.25"/>
    <row r="726" ht="15.6" hidden="1" x14ac:dyDescent="0.25"/>
    <row r="727" ht="15.6" hidden="1" x14ac:dyDescent="0.25"/>
    <row r="728" ht="15.6" hidden="1" x14ac:dyDescent="0.25"/>
    <row r="729" ht="15.6" hidden="1" x14ac:dyDescent="0.25"/>
    <row r="730" ht="15.6" hidden="1" x14ac:dyDescent="0.25"/>
    <row r="731" ht="15.6" hidden="1" x14ac:dyDescent="0.25"/>
    <row r="732" ht="15.6" hidden="1" x14ac:dyDescent="0.25"/>
    <row r="733" ht="15.6" hidden="1" x14ac:dyDescent="0.25"/>
    <row r="734" ht="15.6" hidden="1" x14ac:dyDescent="0.25"/>
    <row r="735" ht="15.6" hidden="1" x14ac:dyDescent="0.25"/>
    <row r="736" ht="15.6" hidden="1" x14ac:dyDescent="0.25"/>
    <row r="737" ht="15.6" hidden="1" x14ac:dyDescent="0.25"/>
    <row r="738" ht="15.6" hidden="1" x14ac:dyDescent="0.25"/>
    <row r="739" ht="15.6" hidden="1" x14ac:dyDescent="0.25"/>
    <row r="740" ht="15.6" hidden="1" x14ac:dyDescent="0.25"/>
    <row r="741" ht="15.6" hidden="1" x14ac:dyDescent="0.25"/>
    <row r="742" ht="15.6" hidden="1" x14ac:dyDescent="0.25"/>
    <row r="743" ht="15.6" hidden="1" x14ac:dyDescent="0.25"/>
    <row r="744" ht="15.6" hidden="1" x14ac:dyDescent="0.25"/>
    <row r="745" ht="15.6" hidden="1" x14ac:dyDescent="0.25"/>
    <row r="746" ht="15.6" hidden="1" x14ac:dyDescent="0.25"/>
    <row r="747" ht="15.6" hidden="1" x14ac:dyDescent="0.25"/>
    <row r="748" ht="15.6" hidden="1" x14ac:dyDescent="0.25"/>
    <row r="749" ht="15.6" hidden="1" x14ac:dyDescent="0.25"/>
    <row r="750" ht="15.6" hidden="1" x14ac:dyDescent="0.25"/>
    <row r="751" ht="15.6" hidden="1" x14ac:dyDescent="0.25"/>
    <row r="752" ht="15.6" hidden="1" x14ac:dyDescent="0.25"/>
    <row r="753" ht="15.6" hidden="1" x14ac:dyDescent="0.25"/>
    <row r="754" ht="15.6" hidden="1" x14ac:dyDescent="0.25"/>
    <row r="755" ht="15.6" hidden="1" x14ac:dyDescent="0.25"/>
    <row r="756" ht="15.6" hidden="1" x14ac:dyDescent="0.25"/>
    <row r="757" ht="15.6" hidden="1" x14ac:dyDescent="0.25"/>
    <row r="758" ht="15.6" hidden="1" x14ac:dyDescent="0.25"/>
    <row r="759" ht="15.6" hidden="1" x14ac:dyDescent="0.25"/>
    <row r="760" ht="15.6" hidden="1" x14ac:dyDescent="0.25"/>
    <row r="761" ht="15.6" hidden="1" x14ac:dyDescent="0.25"/>
    <row r="762" ht="15.6" hidden="1" x14ac:dyDescent="0.25"/>
    <row r="763" ht="15.6" hidden="1" x14ac:dyDescent="0.25"/>
    <row r="764" ht="15.6" hidden="1" x14ac:dyDescent="0.25"/>
    <row r="765" ht="15.6" hidden="1" x14ac:dyDescent="0.25"/>
    <row r="766" ht="15.6" hidden="1" x14ac:dyDescent="0.25"/>
    <row r="767" ht="15.6" hidden="1" x14ac:dyDescent="0.25"/>
    <row r="768" ht="15.6" hidden="1" x14ac:dyDescent="0.25"/>
    <row r="769" ht="15.6" hidden="1" x14ac:dyDescent="0.25"/>
    <row r="770" ht="15.6" hidden="1" x14ac:dyDescent="0.25"/>
    <row r="771" ht="15.6" hidden="1" x14ac:dyDescent="0.25"/>
    <row r="772" ht="15.6" hidden="1" x14ac:dyDescent="0.25"/>
    <row r="773" ht="15.6" hidden="1" x14ac:dyDescent="0.25"/>
    <row r="774" ht="15.6" hidden="1" x14ac:dyDescent="0.25"/>
    <row r="775" ht="15.6" hidden="1" x14ac:dyDescent="0.25"/>
    <row r="776" ht="15.6" hidden="1" x14ac:dyDescent="0.25"/>
    <row r="777" ht="15.6" hidden="1" x14ac:dyDescent="0.25"/>
    <row r="778" ht="15.6" hidden="1" x14ac:dyDescent="0.25"/>
    <row r="779" ht="15.6" hidden="1" x14ac:dyDescent="0.25"/>
    <row r="780" ht="15.6" hidden="1" x14ac:dyDescent="0.25"/>
    <row r="781" ht="15.6" hidden="1" x14ac:dyDescent="0.25"/>
    <row r="782" ht="15.6" hidden="1" x14ac:dyDescent="0.25"/>
    <row r="783" ht="15.6" hidden="1" x14ac:dyDescent="0.25"/>
    <row r="784" ht="15.6" hidden="1" x14ac:dyDescent="0.25"/>
    <row r="785" ht="15.6" hidden="1" x14ac:dyDescent="0.25"/>
    <row r="786" ht="15.6" hidden="1" x14ac:dyDescent="0.25"/>
    <row r="787" ht="15.6" hidden="1" x14ac:dyDescent="0.25"/>
    <row r="788" ht="15.6" hidden="1" x14ac:dyDescent="0.25"/>
    <row r="789" ht="15.6" hidden="1" x14ac:dyDescent="0.25"/>
    <row r="790" ht="15.6" hidden="1" x14ac:dyDescent="0.25"/>
    <row r="791" ht="15.6" hidden="1" x14ac:dyDescent="0.25"/>
    <row r="792" ht="15.6" hidden="1" x14ac:dyDescent="0.25"/>
    <row r="793" ht="15.6" hidden="1" x14ac:dyDescent="0.25"/>
    <row r="794" ht="15.6" hidden="1" x14ac:dyDescent="0.25"/>
    <row r="795" ht="15.6" hidden="1" x14ac:dyDescent="0.25"/>
    <row r="796" ht="15.6" hidden="1" x14ac:dyDescent="0.25"/>
    <row r="797" ht="15.6" hidden="1" x14ac:dyDescent="0.25"/>
    <row r="798" ht="15.6" hidden="1" x14ac:dyDescent="0.25"/>
    <row r="799" ht="15.6" hidden="1" x14ac:dyDescent="0.25"/>
    <row r="800" ht="15.6" hidden="1" x14ac:dyDescent="0.25"/>
    <row r="801" ht="15.6" hidden="1" x14ac:dyDescent="0.25"/>
    <row r="802" ht="15.6" hidden="1" x14ac:dyDescent="0.25"/>
    <row r="803" ht="15.6" hidden="1" x14ac:dyDescent="0.25"/>
    <row r="804" ht="15.6" hidden="1" x14ac:dyDescent="0.25"/>
    <row r="805" ht="15.6" hidden="1" x14ac:dyDescent="0.25"/>
    <row r="806" ht="15.6" hidden="1" x14ac:dyDescent="0.25"/>
    <row r="807" ht="15.6" hidden="1" x14ac:dyDescent="0.25"/>
    <row r="808" ht="15.6" hidden="1" x14ac:dyDescent="0.25"/>
    <row r="809" ht="15.6" hidden="1" x14ac:dyDescent="0.25"/>
    <row r="810" ht="15.6" hidden="1" x14ac:dyDescent="0.25"/>
    <row r="811" ht="15.6" hidden="1" x14ac:dyDescent="0.25"/>
    <row r="812" ht="15.6" hidden="1" x14ac:dyDescent="0.25"/>
    <row r="813" ht="15.6" hidden="1" x14ac:dyDescent="0.25"/>
    <row r="814" ht="15.6" hidden="1" x14ac:dyDescent="0.25"/>
    <row r="815" ht="15.6" hidden="1" x14ac:dyDescent="0.25"/>
    <row r="816" ht="15.6" hidden="1" x14ac:dyDescent="0.25"/>
    <row r="817" ht="15.6" hidden="1" x14ac:dyDescent="0.25"/>
    <row r="818" ht="15.6" hidden="1" x14ac:dyDescent="0.25"/>
    <row r="819" ht="15.6" hidden="1" x14ac:dyDescent="0.25"/>
    <row r="820" ht="15.6" hidden="1" x14ac:dyDescent="0.25"/>
    <row r="821" ht="15.6" hidden="1" x14ac:dyDescent="0.25"/>
    <row r="822" ht="15.6" hidden="1" x14ac:dyDescent="0.25"/>
    <row r="823" ht="15.6" hidden="1" x14ac:dyDescent="0.25"/>
    <row r="824" ht="15.6" hidden="1" x14ac:dyDescent="0.25"/>
    <row r="825" ht="15.6" hidden="1" x14ac:dyDescent="0.25"/>
    <row r="826" ht="15.6" hidden="1" x14ac:dyDescent="0.25"/>
    <row r="827" ht="15.6" hidden="1" x14ac:dyDescent="0.25"/>
    <row r="828" ht="15.6" hidden="1" x14ac:dyDescent="0.25"/>
    <row r="829" ht="15.6" hidden="1" x14ac:dyDescent="0.25"/>
    <row r="830" ht="15.6" hidden="1" x14ac:dyDescent="0.25"/>
    <row r="831" ht="15.6" hidden="1" x14ac:dyDescent="0.25"/>
    <row r="832" ht="15.6" hidden="1" x14ac:dyDescent="0.25"/>
    <row r="833" ht="15.6" hidden="1" x14ac:dyDescent="0.25"/>
    <row r="834" ht="15.6" hidden="1" x14ac:dyDescent="0.25"/>
    <row r="835" ht="15.6" hidden="1" x14ac:dyDescent="0.25"/>
    <row r="836" ht="15.6" hidden="1" x14ac:dyDescent="0.25"/>
    <row r="837" ht="15.6" hidden="1" x14ac:dyDescent="0.25"/>
    <row r="838" ht="15.6" hidden="1" x14ac:dyDescent="0.25"/>
    <row r="839" ht="15.6" hidden="1" x14ac:dyDescent="0.25"/>
    <row r="840" ht="15.6" hidden="1" x14ac:dyDescent="0.25"/>
    <row r="841" ht="15.6" hidden="1" x14ac:dyDescent="0.25"/>
    <row r="842" ht="15.6" hidden="1" x14ac:dyDescent="0.25"/>
    <row r="843" ht="15.6" hidden="1" x14ac:dyDescent="0.25"/>
    <row r="844" ht="15.6" hidden="1" x14ac:dyDescent="0.25"/>
    <row r="845" ht="15.6" hidden="1" x14ac:dyDescent="0.25"/>
    <row r="846" ht="15.6" hidden="1" x14ac:dyDescent="0.25"/>
    <row r="847" ht="15.6" hidden="1" x14ac:dyDescent="0.25"/>
    <row r="848" ht="15.6" hidden="1" x14ac:dyDescent="0.25"/>
    <row r="849" ht="15.6" hidden="1" x14ac:dyDescent="0.25"/>
    <row r="850" ht="15.6" hidden="1" x14ac:dyDescent="0.25"/>
    <row r="851" ht="15.6" hidden="1" x14ac:dyDescent="0.25"/>
    <row r="852" ht="15.6" hidden="1" x14ac:dyDescent="0.25"/>
    <row r="853" ht="15.6" hidden="1" x14ac:dyDescent="0.25"/>
    <row r="854" ht="15.6" hidden="1" x14ac:dyDescent="0.25"/>
    <row r="855" ht="15.6" hidden="1" x14ac:dyDescent="0.25"/>
    <row r="856" ht="15.6" hidden="1" x14ac:dyDescent="0.25"/>
    <row r="857" ht="15.6" hidden="1" x14ac:dyDescent="0.25"/>
    <row r="858" ht="15.6" hidden="1" x14ac:dyDescent="0.25"/>
    <row r="859" ht="15.6" hidden="1" x14ac:dyDescent="0.25"/>
    <row r="860" ht="15.6" hidden="1" x14ac:dyDescent="0.25"/>
    <row r="861" ht="15.6" hidden="1" x14ac:dyDescent="0.25"/>
    <row r="862" ht="15.6" hidden="1" x14ac:dyDescent="0.25"/>
    <row r="863" ht="15.6" hidden="1" x14ac:dyDescent="0.25"/>
    <row r="864" ht="15.6" hidden="1" x14ac:dyDescent="0.25"/>
    <row r="865" ht="15.6" hidden="1" x14ac:dyDescent="0.25"/>
    <row r="866" ht="15.6" hidden="1" x14ac:dyDescent="0.25"/>
    <row r="867" ht="15.6" hidden="1" x14ac:dyDescent="0.25"/>
    <row r="868" ht="15.6" hidden="1" x14ac:dyDescent="0.25"/>
    <row r="869" ht="15.6" hidden="1" x14ac:dyDescent="0.25"/>
    <row r="870" ht="15.6" hidden="1" x14ac:dyDescent="0.25"/>
    <row r="871" ht="15.6" hidden="1" x14ac:dyDescent="0.25"/>
    <row r="872" ht="15.6" hidden="1" x14ac:dyDescent="0.25"/>
    <row r="873" ht="15.6" hidden="1" x14ac:dyDescent="0.25"/>
    <row r="874" ht="15.6" hidden="1" x14ac:dyDescent="0.25"/>
    <row r="875" ht="15.6" hidden="1" x14ac:dyDescent="0.25"/>
    <row r="876" ht="15.6" hidden="1" x14ac:dyDescent="0.25"/>
    <row r="877" ht="15.6" hidden="1" x14ac:dyDescent="0.25"/>
    <row r="878" ht="15.6" hidden="1" x14ac:dyDescent="0.25"/>
    <row r="879" ht="15.6" hidden="1" x14ac:dyDescent="0.25"/>
    <row r="880" ht="15.6" hidden="1" x14ac:dyDescent="0.25"/>
    <row r="881" ht="15.6" hidden="1" x14ac:dyDescent="0.25"/>
    <row r="882" ht="15.6" hidden="1" x14ac:dyDescent="0.25"/>
    <row r="883" ht="15.6" hidden="1" x14ac:dyDescent="0.25"/>
    <row r="884" ht="15.6" hidden="1" x14ac:dyDescent="0.25"/>
    <row r="885" ht="15.6" hidden="1" x14ac:dyDescent="0.25"/>
    <row r="886" ht="15.6" hidden="1" x14ac:dyDescent="0.25"/>
    <row r="887" ht="15.6" hidden="1" x14ac:dyDescent="0.25"/>
    <row r="888" ht="15.6" hidden="1" x14ac:dyDescent="0.25"/>
    <row r="889" ht="15.6" hidden="1" x14ac:dyDescent="0.25"/>
    <row r="890" ht="15.6" hidden="1" x14ac:dyDescent="0.25"/>
    <row r="891" ht="15.6" hidden="1" x14ac:dyDescent="0.25"/>
    <row r="892" ht="15.6" hidden="1" x14ac:dyDescent="0.25"/>
    <row r="893" ht="15.6" hidden="1" x14ac:dyDescent="0.25"/>
    <row r="894" ht="15.6" hidden="1" x14ac:dyDescent="0.25"/>
    <row r="895" ht="15.6" hidden="1" x14ac:dyDescent="0.25"/>
    <row r="896" ht="15.6" hidden="1" x14ac:dyDescent="0.25"/>
    <row r="897" ht="15.6" hidden="1" x14ac:dyDescent="0.25"/>
    <row r="898" ht="15.6" hidden="1" x14ac:dyDescent="0.25"/>
    <row r="899" ht="15.6" hidden="1" x14ac:dyDescent="0.25"/>
    <row r="900" ht="15.6" hidden="1" x14ac:dyDescent="0.25"/>
    <row r="901" ht="15.6" hidden="1" x14ac:dyDescent="0.25"/>
    <row r="902" ht="15.6" hidden="1" x14ac:dyDescent="0.25"/>
    <row r="903" ht="15.6" hidden="1" x14ac:dyDescent="0.25"/>
    <row r="904" ht="15.6" hidden="1" x14ac:dyDescent="0.25"/>
    <row r="905" ht="15.6" hidden="1" x14ac:dyDescent="0.25"/>
    <row r="906" ht="15.6" hidden="1" x14ac:dyDescent="0.25"/>
    <row r="907" ht="15.6" hidden="1" x14ac:dyDescent="0.25"/>
    <row r="908" ht="15.6" hidden="1" x14ac:dyDescent="0.25"/>
    <row r="909" ht="15.6" hidden="1" x14ac:dyDescent="0.25"/>
    <row r="910" ht="15.6" hidden="1" x14ac:dyDescent="0.25"/>
    <row r="911" ht="15.6" hidden="1" x14ac:dyDescent="0.25"/>
    <row r="912" ht="15.6" hidden="1" x14ac:dyDescent="0.25"/>
    <row r="913" ht="15.6" hidden="1" x14ac:dyDescent="0.25"/>
    <row r="914" ht="15.6" hidden="1" x14ac:dyDescent="0.25"/>
    <row r="915" ht="15.6" hidden="1" x14ac:dyDescent="0.25"/>
    <row r="916" ht="15.6" hidden="1" x14ac:dyDescent="0.25"/>
    <row r="917" ht="15.6" hidden="1" x14ac:dyDescent="0.25"/>
    <row r="918" ht="15.6" hidden="1" x14ac:dyDescent="0.25"/>
    <row r="919" ht="15.6" hidden="1" x14ac:dyDescent="0.25"/>
    <row r="920" ht="15.6" hidden="1" x14ac:dyDescent="0.25"/>
    <row r="921" ht="15.6" hidden="1" x14ac:dyDescent="0.25"/>
    <row r="922" ht="15.6" hidden="1" x14ac:dyDescent="0.25"/>
    <row r="923" ht="15.6" hidden="1" x14ac:dyDescent="0.25"/>
    <row r="924" ht="15.6" hidden="1" x14ac:dyDescent="0.25"/>
    <row r="925" ht="15.6" hidden="1" x14ac:dyDescent="0.25"/>
    <row r="926" ht="15.6" hidden="1" x14ac:dyDescent="0.25"/>
    <row r="927" ht="15.6" hidden="1" x14ac:dyDescent="0.25"/>
    <row r="928" ht="15.6" hidden="1" x14ac:dyDescent="0.25"/>
    <row r="929" ht="15.6" hidden="1" x14ac:dyDescent="0.25"/>
    <row r="930" ht="15.6" hidden="1" x14ac:dyDescent="0.25"/>
    <row r="931" ht="15.6" hidden="1" x14ac:dyDescent="0.25"/>
    <row r="932" ht="15.6" hidden="1" x14ac:dyDescent="0.25"/>
    <row r="933" ht="15.6" hidden="1" x14ac:dyDescent="0.25"/>
    <row r="934" ht="15.6" hidden="1" x14ac:dyDescent="0.25"/>
    <row r="935" ht="15.6" hidden="1" x14ac:dyDescent="0.25"/>
    <row r="936" ht="15.6" hidden="1" x14ac:dyDescent="0.25"/>
    <row r="937" ht="15.6" hidden="1" x14ac:dyDescent="0.25"/>
    <row r="938" ht="15.6" hidden="1" x14ac:dyDescent="0.25"/>
    <row r="939" ht="15.6" hidden="1" x14ac:dyDescent="0.25"/>
    <row r="940" ht="15.6" hidden="1" x14ac:dyDescent="0.25"/>
    <row r="941" ht="15.6" hidden="1" x14ac:dyDescent="0.25"/>
    <row r="942" ht="15.6" hidden="1" x14ac:dyDescent="0.25"/>
    <row r="943" ht="15.6" hidden="1" x14ac:dyDescent="0.25"/>
    <row r="944" ht="15.6" hidden="1" x14ac:dyDescent="0.25"/>
    <row r="945" ht="15.6" hidden="1" x14ac:dyDescent="0.25"/>
    <row r="946" ht="15.6" hidden="1" x14ac:dyDescent="0.25"/>
    <row r="947" ht="15.6" hidden="1" x14ac:dyDescent="0.25"/>
    <row r="948" ht="15.6" hidden="1" x14ac:dyDescent="0.25"/>
    <row r="949" ht="15.6" hidden="1" x14ac:dyDescent="0.25"/>
    <row r="950" ht="15.6" hidden="1" x14ac:dyDescent="0.25"/>
    <row r="951" ht="15.6" hidden="1" x14ac:dyDescent="0.25"/>
    <row r="952" ht="15.6" hidden="1" x14ac:dyDescent="0.25"/>
    <row r="953" ht="15.6" hidden="1" x14ac:dyDescent="0.25"/>
    <row r="954" ht="15.6" hidden="1" x14ac:dyDescent="0.25"/>
    <row r="955" ht="15.6" hidden="1" x14ac:dyDescent="0.25"/>
    <row r="956" ht="15.6" hidden="1" x14ac:dyDescent="0.25"/>
    <row r="957" ht="15.6" hidden="1" x14ac:dyDescent="0.25"/>
    <row r="958" ht="15.6" hidden="1" x14ac:dyDescent="0.25"/>
    <row r="959" ht="15.6" hidden="1" x14ac:dyDescent="0.25"/>
    <row r="960" ht="15.6" hidden="1" x14ac:dyDescent="0.25"/>
    <row r="961" ht="15.6" hidden="1" x14ac:dyDescent="0.25"/>
    <row r="962" ht="15.6" hidden="1" x14ac:dyDescent="0.25"/>
    <row r="963" ht="15.6" hidden="1" x14ac:dyDescent="0.25"/>
    <row r="964" ht="15.6" hidden="1" x14ac:dyDescent="0.25"/>
    <row r="965" ht="15.6" hidden="1" x14ac:dyDescent="0.25"/>
    <row r="966" ht="15.6" hidden="1" x14ac:dyDescent="0.25"/>
    <row r="967" ht="15.6" hidden="1" x14ac:dyDescent="0.25"/>
    <row r="968" ht="15.6" hidden="1" x14ac:dyDescent="0.25"/>
    <row r="969" ht="15.6" hidden="1" x14ac:dyDescent="0.25"/>
    <row r="970" ht="15.6" hidden="1" x14ac:dyDescent="0.25"/>
    <row r="971" ht="15.6" hidden="1" x14ac:dyDescent="0.25"/>
    <row r="972" ht="15.6" hidden="1" x14ac:dyDescent="0.25"/>
    <row r="973" ht="15.6" hidden="1" x14ac:dyDescent="0.25"/>
    <row r="974" ht="15.6" hidden="1" x14ac:dyDescent="0.25"/>
    <row r="975" ht="15.6" hidden="1" x14ac:dyDescent="0.25"/>
    <row r="976" ht="15.6" hidden="1" x14ac:dyDescent="0.25"/>
    <row r="977" ht="15.6" hidden="1" x14ac:dyDescent="0.25"/>
    <row r="978" ht="15.6" hidden="1" x14ac:dyDescent="0.25"/>
    <row r="979" ht="15.6" hidden="1" x14ac:dyDescent="0.25"/>
    <row r="980" ht="15.6" hidden="1" x14ac:dyDescent="0.25"/>
    <row r="981" ht="15.6" hidden="1" x14ac:dyDescent="0.25"/>
    <row r="982" ht="15.6" hidden="1" x14ac:dyDescent="0.25"/>
    <row r="983" ht="15.6" hidden="1" x14ac:dyDescent="0.25"/>
    <row r="984" ht="15.6" hidden="1" x14ac:dyDescent="0.25"/>
    <row r="985" ht="15.6" hidden="1" x14ac:dyDescent="0.25"/>
    <row r="986" ht="15.6" hidden="1" x14ac:dyDescent="0.25"/>
    <row r="987" ht="15.6" hidden="1" x14ac:dyDescent="0.25"/>
    <row r="988" ht="15.6" hidden="1" x14ac:dyDescent="0.25"/>
    <row r="989" ht="15.6" hidden="1" x14ac:dyDescent="0.25"/>
    <row r="990" ht="15.6" hidden="1" x14ac:dyDescent="0.25"/>
    <row r="991" ht="15.6" hidden="1" x14ac:dyDescent="0.25"/>
    <row r="992" ht="15.6" hidden="1" x14ac:dyDescent="0.25"/>
    <row r="993" ht="15.6" hidden="1" x14ac:dyDescent="0.25"/>
    <row r="994" ht="15.6" hidden="1" x14ac:dyDescent="0.25"/>
    <row r="995" ht="15.6" hidden="1" x14ac:dyDescent="0.25"/>
    <row r="996" ht="15.6" hidden="1" x14ac:dyDescent="0.25"/>
    <row r="997" ht="15.6" hidden="1" x14ac:dyDescent="0.25"/>
    <row r="998" ht="15.6" hidden="1" x14ac:dyDescent="0.25"/>
    <row r="999" ht="15.6" hidden="1" x14ac:dyDescent="0.25"/>
    <row r="1000" ht="15.6" hidden="1" x14ac:dyDescent="0.25"/>
    <row r="1001" ht="15.6" hidden="1" x14ac:dyDescent="0.25"/>
    <row r="1002" ht="15.6" hidden="1" x14ac:dyDescent="0.25"/>
    <row r="1003" ht="15.6" hidden="1" x14ac:dyDescent="0.25"/>
    <row r="1004" ht="15.6" hidden="1" x14ac:dyDescent="0.25"/>
    <row r="1005" ht="15.6" hidden="1" x14ac:dyDescent="0.25"/>
    <row r="1006" ht="15.6" hidden="1" x14ac:dyDescent="0.25"/>
    <row r="1007" ht="15.6" hidden="1" x14ac:dyDescent="0.25"/>
    <row r="1008" ht="15.6" hidden="1" x14ac:dyDescent="0.25"/>
    <row r="1009" ht="15.6" hidden="1" x14ac:dyDescent="0.25"/>
    <row r="1010" ht="15.6" hidden="1" x14ac:dyDescent="0.25"/>
    <row r="1011" ht="15.6" hidden="1" x14ac:dyDescent="0.25"/>
    <row r="1012" ht="15.6" hidden="1" x14ac:dyDescent="0.25"/>
    <row r="1013" ht="15.6" hidden="1" x14ac:dyDescent="0.25"/>
    <row r="1014" ht="15.6" hidden="1" x14ac:dyDescent="0.25"/>
    <row r="1015" ht="15.6" hidden="1" x14ac:dyDescent="0.25"/>
    <row r="1016" ht="15.6" hidden="1" x14ac:dyDescent="0.25"/>
    <row r="1017" ht="15.6" hidden="1" x14ac:dyDescent="0.25"/>
    <row r="1018" ht="15.6" hidden="1" x14ac:dyDescent="0.25"/>
    <row r="1019" ht="15.6" hidden="1" x14ac:dyDescent="0.25"/>
    <row r="1020" ht="15.6" hidden="1" x14ac:dyDescent="0.25"/>
    <row r="1021" ht="15.6" hidden="1" x14ac:dyDescent="0.25"/>
    <row r="1022" ht="15.6" hidden="1" x14ac:dyDescent="0.25"/>
    <row r="1023" ht="15.6" hidden="1" x14ac:dyDescent="0.25"/>
    <row r="1024" ht="15.6" hidden="1" x14ac:dyDescent="0.25"/>
    <row r="1025" ht="15.6" hidden="1" x14ac:dyDescent="0.25"/>
    <row r="1026" ht="15.6" hidden="1" x14ac:dyDescent="0.25"/>
    <row r="1027" ht="15.6" hidden="1" x14ac:dyDescent="0.25"/>
    <row r="1028" ht="15.6" hidden="1" x14ac:dyDescent="0.25"/>
    <row r="1029" ht="15.6" hidden="1" x14ac:dyDescent="0.25"/>
    <row r="1030" ht="15.6" hidden="1" x14ac:dyDescent="0.25"/>
    <row r="1031" ht="15.6" hidden="1" x14ac:dyDescent="0.25"/>
    <row r="1032" ht="15.6" hidden="1" x14ac:dyDescent="0.25"/>
    <row r="1033" ht="15.6" hidden="1" x14ac:dyDescent="0.25"/>
    <row r="1034" ht="15.6" hidden="1" x14ac:dyDescent="0.25"/>
    <row r="1035" ht="15.6" hidden="1" x14ac:dyDescent="0.25"/>
    <row r="1036" ht="15.6" hidden="1" x14ac:dyDescent="0.25"/>
    <row r="1037" ht="15.6" hidden="1" x14ac:dyDescent="0.25"/>
    <row r="1038" ht="15.6" hidden="1" x14ac:dyDescent="0.25"/>
    <row r="1039" ht="15.6" hidden="1" x14ac:dyDescent="0.25"/>
    <row r="1040" ht="15.6" hidden="1" x14ac:dyDescent="0.25"/>
    <row r="1041" ht="15.6" hidden="1" x14ac:dyDescent="0.25"/>
    <row r="1042" ht="15.6" hidden="1" x14ac:dyDescent="0.25"/>
    <row r="1043" ht="15.6" hidden="1" x14ac:dyDescent="0.25"/>
    <row r="1044" ht="15.6" hidden="1" x14ac:dyDescent="0.25"/>
    <row r="1045" ht="15.6" hidden="1" x14ac:dyDescent="0.25"/>
    <row r="1046" ht="15.6" hidden="1" x14ac:dyDescent="0.25"/>
    <row r="1047" ht="15.6" hidden="1" x14ac:dyDescent="0.25"/>
    <row r="1048" ht="15.6" hidden="1" x14ac:dyDescent="0.25"/>
    <row r="1049" ht="15.6" hidden="1" x14ac:dyDescent="0.25"/>
    <row r="1050" ht="15.6" hidden="1" x14ac:dyDescent="0.25"/>
    <row r="1051" ht="15.6" hidden="1" x14ac:dyDescent="0.25"/>
    <row r="1052" ht="15.6" hidden="1" x14ac:dyDescent="0.25"/>
    <row r="1053" ht="15.6" hidden="1" x14ac:dyDescent="0.25"/>
    <row r="1054" ht="15.6" hidden="1" x14ac:dyDescent="0.25"/>
    <row r="1055" ht="15.6" hidden="1" x14ac:dyDescent="0.25"/>
    <row r="1056" ht="15.6" hidden="1" x14ac:dyDescent="0.25"/>
    <row r="1057" ht="15.6" hidden="1" x14ac:dyDescent="0.25"/>
    <row r="1058" ht="15.6" hidden="1" x14ac:dyDescent="0.25"/>
    <row r="1059" ht="15.6" hidden="1" x14ac:dyDescent="0.25"/>
    <row r="1060" ht="15.6" hidden="1" x14ac:dyDescent="0.25"/>
    <row r="1061" ht="15.6" hidden="1" x14ac:dyDescent="0.25"/>
    <row r="1062" ht="15.6" hidden="1" x14ac:dyDescent="0.25"/>
    <row r="1063" ht="15.6" hidden="1" x14ac:dyDescent="0.25"/>
    <row r="1064" ht="15.6" hidden="1" x14ac:dyDescent="0.25"/>
    <row r="1065" ht="15.6" hidden="1" x14ac:dyDescent="0.25"/>
    <row r="1066" ht="15.6" hidden="1" x14ac:dyDescent="0.25"/>
    <row r="1067" ht="15.6" hidden="1" x14ac:dyDescent="0.25"/>
    <row r="1068" ht="15.6" hidden="1" x14ac:dyDescent="0.25"/>
    <row r="1069" ht="15.6" hidden="1" x14ac:dyDescent="0.25"/>
    <row r="1070" ht="15.6" hidden="1" x14ac:dyDescent="0.25"/>
    <row r="1071" ht="15.6" hidden="1" x14ac:dyDescent="0.25"/>
    <row r="1072" ht="15.6" hidden="1" x14ac:dyDescent="0.25"/>
    <row r="1073" ht="15.6" hidden="1" x14ac:dyDescent="0.25"/>
    <row r="1074" ht="15.6" hidden="1" x14ac:dyDescent="0.25"/>
    <row r="1075" ht="15.6" hidden="1" x14ac:dyDescent="0.25"/>
    <row r="1076" ht="15.6" hidden="1" x14ac:dyDescent="0.25"/>
    <row r="1077" ht="15.6" hidden="1" x14ac:dyDescent="0.25"/>
    <row r="1078" ht="15.6" hidden="1" x14ac:dyDescent="0.25"/>
    <row r="1079" ht="15.6" hidden="1" x14ac:dyDescent="0.25"/>
    <row r="1080" ht="15.6" hidden="1" x14ac:dyDescent="0.25"/>
    <row r="1081" ht="15.6" hidden="1" x14ac:dyDescent="0.25"/>
    <row r="1082" ht="15.6" hidden="1" x14ac:dyDescent="0.25"/>
    <row r="1083" ht="15.6" hidden="1" x14ac:dyDescent="0.25"/>
    <row r="1084" ht="15.6" hidden="1" x14ac:dyDescent="0.25"/>
    <row r="1085" ht="15.6" hidden="1" x14ac:dyDescent="0.25"/>
    <row r="1086" ht="15.6" hidden="1" x14ac:dyDescent="0.25"/>
    <row r="1087" ht="15.6" hidden="1" x14ac:dyDescent="0.25"/>
    <row r="1088" ht="15.6" hidden="1" x14ac:dyDescent="0.25"/>
    <row r="1089" ht="15.6" hidden="1" x14ac:dyDescent="0.25"/>
    <row r="1090" ht="15.6" hidden="1" x14ac:dyDescent="0.25"/>
    <row r="1091" ht="15.6" hidden="1" x14ac:dyDescent="0.25"/>
    <row r="1092" ht="15.6" hidden="1" x14ac:dyDescent="0.25"/>
    <row r="1093" ht="15.6" hidden="1" x14ac:dyDescent="0.25"/>
    <row r="1094" ht="15.6" hidden="1" x14ac:dyDescent="0.25"/>
    <row r="1095" ht="15.6" hidden="1" x14ac:dyDescent="0.25"/>
    <row r="1096" ht="15.6" hidden="1" x14ac:dyDescent="0.25"/>
    <row r="1097" ht="15.6" hidden="1" x14ac:dyDescent="0.25"/>
    <row r="1098" ht="15.6" hidden="1" x14ac:dyDescent="0.25"/>
    <row r="1099" ht="15.6" hidden="1" x14ac:dyDescent="0.25"/>
    <row r="1100" ht="15.6" hidden="1" x14ac:dyDescent="0.25"/>
    <row r="1101" ht="15.6" hidden="1" x14ac:dyDescent="0.25"/>
    <row r="1102" ht="15.6" hidden="1" x14ac:dyDescent="0.25"/>
    <row r="1103" ht="15.6" hidden="1" x14ac:dyDescent="0.25"/>
    <row r="1104" ht="15.6" hidden="1" x14ac:dyDescent="0.25"/>
    <row r="1105" ht="15.6" hidden="1" x14ac:dyDescent="0.25"/>
    <row r="1106" ht="15.6" hidden="1" x14ac:dyDescent="0.25"/>
    <row r="1107" ht="15.6" hidden="1" x14ac:dyDescent="0.25"/>
    <row r="1108" ht="15.6" hidden="1" x14ac:dyDescent="0.25"/>
    <row r="1109" ht="15.6" hidden="1" x14ac:dyDescent="0.25"/>
    <row r="1110" ht="15.6" hidden="1" x14ac:dyDescent="0.25"/>
    <row r="1111" ht="15.6" hidden="1" x14ac:dyDescent="0.25"/>
    <row r="1112" ht="15.6" hidden="1" x14ac:dyDescent="0.25"/>
    <row r="1113" ht="15.6" hidden="1" x14ac:dyDescent="0.25"/>
    <row r="1114" ht="15.6" hidden="1" x14ac:dyDescent="0.25"/>
    <row r="1115" ht="15.6" hidden="1" x14ac:dyDescent="0.25"/>
    <row r="1116" ht="15.6" hidden="1" x14ac:dyDescent="0.25"/>
    <row r="1117" ht="15.6" hidden="1" x14ac:dyDescent="0.25"/>
    <row r="1118" ht="15.6" hidden="1" x14ac:dyDescent="0.25"/>
    <row r="1119" ht="15.6" hidden="1" x14ac:dyDescent="0.25"/>
    <row r="1120" ht="15.6" hidden="1" x14ac:dyDescent="0.25"/>
    <row r="1121" ht="15.6" hidden="1" x14ac:dyDescent="0.25"/>
    <row r="1122" ht="15.6" hidden="1" x14ac:dyDescent="0.25"/>
    <row r="1123" ht="15.6" hidden="1" x14ac:dyDescent="0.25"/>
    <row r="1124" ht="15.6" hidden="1" x14ac:dyDescent="0.25"/>
    <row r="1125" ht="15.6" hidden="1" x14ac:dyDescent="0.25"/>
    <row r="1126" ht="15.6" hidden="1" x14ac:dyDescent="0.25"/>
    <row r="1127" ht="15.6" hidden="1" x14ac:dyDescent="0.25"/>
    <row r="1128" ht="15.6" hidden="1" x14ac:dyDescent="0.25"/>
    <row r="1129" ht="15.6" hidden="1" x14ac:dyDescent="0.25"/>
    <row r="1130" ht="15.6" hidden="1" x14ac:dyDescent="0.25"/>
    <row r="1131" ht="15.6" hidden="1" x14ac:dyDescent="0.25"/>
    <row r="1132" ht="15.6" hidden="1" x14ac:dyDescent="0.25"/>
    <row r="1133" ht="15.6" hidden="1" x14ac:dyDescent="0.25"/>
    <row r="1134" ht="15.6" hidden="1" x14ac:dyDescent="0.25"/>
    <row r="1135" ht="15.6" hidden="1" x14ac:dyDescent="0.25"/>
    <row r="1136" ht="15.6" hidden="1" x14ac:dyDescent="0.25"/>
    <row r="1137" ht="15.6" hidden="1" x14ac:dyDescent="0.25"/>
    <row r="1138" ht="15.6" hidden="1" x14ac:dyDescent="0.25"/>
    <row r="1139" ht="15.6" hidden="1" x14ac:dyDescent="0.25"/>
    <row r="1140" ht="15.6" hidden="1" x14ac:dyDescent="0.25"/>
    <row r="1141" ht="15.6" hidden="1" x14ac:dyDescent="0.25"/>
    <row r="1142" ht="15.6" hidden="1" x14ac:dyDescent="0.25"/>
    <row r="1143" ht="15.6" hidden="1" x14ac:dyDescent="0.25"/>
    <row r="1144" ht="15.6" hidden="1" x14ac:dyDescent="0.25"/>
    <row r="1145" ht="15.6" hidden="1" x14ac:dyDescent="0.25"/>
    <row r="1146" ht="15.6" hidden="1" x14ac:dyDescent="0.25"/>
    <row r="1147" ht="15.6" hidden="1" x14ac:dyDescent="0.25"/>
    <row r="1148" ht="15.6" hidden="1" x14ac:dyDescent="0.25"/>
    <row r="1149" ht="15.6" hidden="1" x14ac:dyDescent="0.25"/>
    <row r="1150" ht="15.6" hidden="1" x14ac:dyDescent="0.25"/>
    <row r="1151" ht="15.6" hidden="1" x14ac:dyDescent="0.25"/>
    <row r="1152" ht="15.6" hidden="1" x14ac:dyDescent="0.25"/>
    <row r="1153" ht="15.6" hidden="1" x14ac:dyDescent="0.25"/>
    <row r="1154" ht="15.6" hidden="1" x14ac:dyDescent="0.25"/>
    <row r="1155" ht="15.6" hidden="1" x14ac:dyDescent="0.25"/>
    <row r="1156" ht="15.6" hidden="1" x14ac:dyDescent="0.25"/>
    <row r="1157" ht="15.6" hidden="1" x14ac:dyDescent="0.25"/>
    <row r="1158" ht="15.6" hidden="1" x14ac:dyDescent="0.25"/>
    <row r="1159" ht="15.6" hidden="1" x14ac:dyDescent="0.25"/>
    <row r="1160" ht="15.6" hidden="1" x14ac:dyDescent="0.25"/>
    <row r="1161" ht="15.6" hidden="1" x14ac:dyDescent="0.25"/>
    <row r="1162" ht="15.6" hidden="1" x14ac:dyDescent="0.25"/>
    <row r="1163" ht="15.6" hidden="1" x14ac:dyDescent="0.25"/>
    <row r="1164" ht="15.6" hidden="1" x14ac:dyDescent="0.25"/>
    <row r="1165" ht="15.6" hidden="1" x14ac:dyDescent="0.25"/>
    <row r="1166" ht="15.6" hidden="1" x14ac:dyDescent="0.25"/>
    <row r="1167" ht="15.6" hidden="1" x14ac:dyDescent="0.25"/>
    <row r="1168" ht="15.6" hidden="1" x14ac:dyDescent="0.25"/>
    <row r="1169" ht="15.6" hidden="1" x14ac:dyDescent="0.25"/>
    <row r="1170" ht="15.6" hidden="1" x14ac:dyDescent="0.25"/>
    <row r="1171" ht="15.6" hidden="1" x14ac:dyDescent="0.25"/>
    <row r="1172" ht="15.6" hidden="1" x14ac:dyDescent="0.25"/>
    <row r="1173" ht="15.6" hidden="1" x14ac:dyDescent="0.25"/>
    <row r="1174" ht="15.6" hidden="1" x14ac:dyDescent="0.25"/>
    <row r="1175" ht="15.6" hidden="1" x14ac:dyDescent="0.25"/>
    <row r="1176" ht="15.6" hidden="1" x14ac:dyDescent="0.25"/>
    <row r="1177" ht="15.6" hidden="1" x14ac:dyDescent="0.25"/>
    <row r="1178" ht="15.6" hidden="1" x14ac:dyDescent="0.25"/>
    <row r="1179" ht="15.6" hidden="1" x14ac:dyDescent="0.25"/>
    <row r="1180" ht="15.6" hidden="1" x14ac:dyDescent="0.25"/>
    <row r="1181" ht="15.6" hidden="1" x14ac:dyDescent="0.25"/>
    <row r="1182" ht="15.6" hidden="1" x14ac:dyDescent="0.25"/>
    <row r="1183" ht="15.6" hidden="1" x14ac:dyDescent="0.25"/>
    <row r="1184" ht="15.6" hidden="1" x14ac:dyDescent="0.25"/>
    <row r="1185" ht="15.6" hidden="1" x14ac:dyDescent="0.25"/>
    <row r="1186" ht="15.6" hidden="1" x14ac:dyDescent="0.25"/>
    <row r="1187" ht="15.6" hidden="1" x14ac:dyDescent="0.25"/>
    <row r="1188" ht="15.6" hidden="1" x14ac:dyDescent="0.25"/>
    <row r="1189" ht="15.6" hidden="1" x14ac:dyDescent="0.25"/>
    <row r="1190" ht="15.6" hidden="1" x14ac:dyDescent="0.25"/>
    <row r="1191" ht="15.6" hidden="1" x14ac:dyDescent="0.25"/>
    <row r="1192" ht="15.6" hidden="1" x14ac:dyDescent="0.25"/>
    <row r="1193" ht="15.6" hidden="1" x14ac:dyDescent="0.25"/>
    <row r="1194" ht="15.6" hidden="1" x14ac:dyDescent="0.25"/>
    <row r="1195" ht="15.6" hidden="1" x14ac:dyDescent="0.25"/>
    <row r="1196" ht="15.6" hidden="1" x14ac:dyDescent="0.25"/>
    <row r="1197" ht="15.6" hidden="1" x14ac:dyDescent="0.25"/>
    <row r="1198" ht="15.6" hidden="1" x14ac:dyDescent="0.25"/>
    <row r="1199" ht="15.6" hidden="1" x14ac:dyDescent="0.25"/>
    <row r="1200" ht="15.6" hidden="1" x14ac:dyDescent="0.25"/>
    <row r="1201" ht="15.6" hidden="1" x14ac:dyDescent="0.25"/>
    <row r="1202" ht="15.6" hidden="1" x14ac:dyDescent="0.25"/>
    <row r="1203" ht="15.6" hidden="1" x14ac:dyDescent="0.25"/>
    <row r="1204" ht="15.6" hidden="1" x14ac:dyDescent="0.25"/>
  </sheetData>
  <mergeCells count="100">
    <mergeCell ref="A582:A585"/>
    <mergeCell ref="A588:A591"/>
    <mergeCell ref="A594:A597"/>
    <mergeCell ref="A600:A603"/>
    <mergeCell ref="A546:A549"/>
    <mergeCell ref="A552:A555"/>
    <mergeCell ref="A558:A561"/>
    <mergeCell ref="A564:A567"/>
    <mergeCell ref="A570:A573"/>
    <mergeCell ref="A576:A579"/>
    <mergeCell ref="A540:A543"/>
    <mergeCell ref="A474:A477"/>
    <mergeCell ref="A480:A483"/>
    <mergeCell ref="A486:A489"/>
    <mergeCell ref="A492:A495"/>
    <mergeCell ref="A498:A501"/>
    <mergeCell ref="A504:A507"/>
    <mergeCell ref="A510:A513"/>
    <mergeCell ref="A516:A519"/>
    <mergeCell ref="A522:A525"/>
    <mergeCell ref="A528:A531"/>
    <mergeCell ref="A534:A537"/>
    <mergeCell ref="A468:A471"/>
    <mergeCell ref="A402:A405"/>
    <mergeCell ref="A408:A411"/>
    <mergeCell ref="A414:A417"/>
    <mergeCell ref="A420:A423"/>
    <mergeCell ref="A426:A429"/>
    <mergeCell ref="A432:A435"/>
    <mergeCell ref="A438:A441"/>
    <mergeCell ref="A444:A447"/>
    <mergeCell ref="A450:A453"/>
    <mergeCell ref="A456:A459"/>
    <mergeCell ref="A462:A465"/>
    <mergeCell ref="A396:A399"/>
    <mergeCell ref="A330:A333"/>
    <mergeCell ref="A336:A339"/>
    <mergeCell ref="A342:A345"/>
    <mergeCell ref="A348:A351"/>
    <mergeCell ref="A354:A357"/>
    <mergeCell ref="A360:A363"/>
    <mergeCell ref="A366:A369"/>
    <mergeCell ref="A372:A375"/>
    <mergeCell ref="A378:A381"/>
    <mergeCell ref="A384:A387"/>
    <mergeCell ref="A390:A393"/>
    <mergeCell ref="A324:A327"/>
    <mergeCell ref="A258:A261"/>
    <mergeCell ref="A264:A267"/>
    <mergeCell ref="A270:A273"/>
    <mergeCell ref="A276:A279"/>
    <mergeCell ref="A282:A285"/>
    <mergeCell ref="A288:A291"/>
    <mergeCell ref="A294:A297"/>
    <mergeCell ref="A300:A303"/>
    <mergeCell ref="A306:A309"/>
    <mergeCell ref="A312:A315"/>
    <mergeCell ref="A318:A321"/>
    <mergeCell ref="A252:A255"/>
    <mergeCell ref="A186:A189"/>
    <mergeCell ref="A192:A195"/>
    <mergeCell ref="A198:A201"/>
    <mergeCell ref="A204:A207"/>
    <mergeCell ref="A210:A213"/>
    <mergeCell ref="A216:A219"/>
    <mergeCell ref="A222:A225"/>
    <mergeCell ref="A228:A231"/>
    <mergeCell ref="A234:A237"/>
    <mergeCell ref="A240:A243"/>
    <mergeCell ref="A246:A249"/>
    <mergeCell ref="A180:A183"/>
    <mergeCell ref="A114:A117"/>
    <mergeCell ref="A120:A123"/>
    <mergeCell ref="A126:A129"/>
    <mergeCell ref="A132:A135"/>
    <mergeCell ref="A138:A141"/>
    <mergeCell ref="A144:A147"/>
    <mergeCell ref="A150:A153"/>
    <mergeCell ref="A156:A159"/>
    <mergeCell ref="A162:A165"/>
    <mergeCell ref="A168:A171"/>
    <mergeCell ref="A174:A177"/>
    <mergeCell ref="A108:A111"/>
    <mergeCell ref="A42:A45"/>
    <mergeCell ref="A48:A51"/>
    <mergeCell ref="A54:A57"/>
    <mergeCell ref="A60:A63"/>
    <mergeCell ref="A66:A69"/>
    <mergeCell ref="A72:A75"/>
    <mergeCell ref="A78:A81"/>
    <mergeCell ref="A84:A87"/>
    <mergeCell ref="A90:A93"/>
    <mergeCell ref="A96:A99"/>
    <mergeCell ref="A102:A105"/>
    <mergeCell ref="A36:A39"/>
    <mergeCell ref="A6:A9"/>
    <mergeCell ref="A12:A15"/>
    <mergeCell ref="A18:A21"/>
    <mergeCell ref="A24:A27"/>
    <mergeCell ref="A30:A33"/>
  </mergeCells>
  <conditionalFormatting sqref="A6:A9 A12:A15 A18:A21 A24:A27 A30:A33 A36:A39 A42:A45 A48:A51 A54:A57 A60:A63 A66:A69 A72:A75 A78:A81 A84:A87 A90:A93 A96:A99 A102:A105 A108:A111 A114:A117 A120:A123 A126:A129 A132:A135 A138:A141 A144:A147 A150:A153 A156:A159 A162:A165 A168:A171 A174:A177 A180:A183 A186:A189 A192:A195 A198:A201 A204:A207 A210:A213 A216:A219 A222:A225 A228:A231 A234:A237 A240:A243 A246:A249 A252:A255 A258:A261 A264:A267 A270:A273 A276:A279 A282:A285 A288:A291 A294:A297 A300:A303 A306:A309 A312:A315 A318:A321 A324:A327 A330:A333 A336:A339 A342:A345 A348:A351 A354:A357 A360:A363 A366:A369 A372:A375 A378:A381 A384:A387 A390:A393 A396:A399 A402:A405 A408:A411 A414:A417 A420:A423 A426:A429 A432:A435 A438:A441 A444:A447 A450:A453 A456:A459 A462:A465 A468:A471 A474:A477 A480:A483 A486:A489 A492:A495 A498:A501 A504:A507 A510:A513 A516:A519 A522:A525 A528:A531 A534:A537 A540:A543 A546:A549 A552:A555 A558:A561 A564:A567 A570:A573 A576:A579 A582:A585 A588:A591 A594:A597 A600:A603">
    <cfRule type="cellIs" dxfId="23" priority="1" stopIfTrue="1" operator="lessThan">
      <formula>2</formula>
    </cfRule>
    <cfRule type="cellIs" dxfId="22" priority="2" stopIfTrue="1" operator="equal">
      <formula>2</formula>
    </cfRule>
    <cfRule type="cellIs" dxfId="21" priority="3" stopIfTrue="1" operator="greaterThan">
      <formula>2</formula>
    </cfRule>
  </conditionalFormatting>
  <dataValidations count="2">
    <dataValidation type="list" allowBlank="1" showDropDown="1" showInputMessage="1" showErrorMessage="1" errorTitle="¡¡¡¡ATENCIÓN !!!!!" error="Para el correcto funcionamiento, debes poner una &quot;X&quot; en la opción que consideres correcta._x000a_" sqref="B1:B1048576">
      <formula1>"X,x"</formula1>
    </dataValidation>
    <dataValidation allowBlank="1" showDropDown="1" showInputMessage="1" showErrorMessage="1" sqref="E2"/>
  </dataValidations>
  <hyperlinks>
    <hyperlink ref="A1" location="PORTADA!A1" display="◄"/>
  </hyperlink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1204"/>
  <sheetViews>
    <sheetView workbookViewId="0">
      <selection activeCell="C1" sqref="C1:C1048576"/>
    </sheetView>
  </sheetViews>
  <sheetFormatPr baseColWidth="10" defaultColWidth="0" defaultRowHeight="0" customHeight="1" zeroHeight="1" x14ac:dyDescent="0.25"/>
  <cols>
    <col min="1" max="1" width="3.6640625" style="4" customWidth="1"/>
    <col min="2" max="2" width="3.6640625" style="52" customWidth="1"/>
    <col min="3" max="3" width="121" style="13" customWidth="1"/>
    <col min="4" max="4" width="1.88671875" style="11" customWidth="1"/>
    <col min="5" max="5" width="3.33203125" style="12" customWidth="1"/>
    <col min="6" max="6" width="4.33203125" style="12" customWidth="1"/>
    <col min="7" max="7" width="7.109375" style="30" hidden="1" customWidth="1"/>
    <col min="8" max="8" width="5.88671875" style="30" hidden="1" customWidth="1"/>
    <col min="9" max="9" width="5.88671875" style="31" hidden="1" customWidth="1"/>
    <col min="10" max="10" width="14.88671875" style="56" hidden="1" customWidth="1"/>
    <col min="11" max="24" width="19.88671875" style="15" hidden="1" customWidth="1"/>
    <col min="25" max="29" width="2.88671875" style="15" hidden="1" customWidth="1"/>
    <col min="30" max="33" width="14.6640625" style="4" hidden="1" customWidth="1"/>
    <col min="34" max="16384" width="16.44140625" style="4" hidden="1"/>
  </cols>
  <sheetData>
    <row r="1" spans="1:41" ht="28.8" thickBot="1" x14ac:dyDescent="0.45">
      <c r="A1" s="28" t="s">
        <v>4</v>
      </c>
      <c r="B1" s="46"/>
      <c r="C1" s="180" t="str">
        <f>AO1</f>
        <v xml:space="preserve">Tema 8 - DERECHO PROCESAL </v>
      </c>
      <c r="D1" s="2"/>
      <c r="E1" s="3" t="e">
        <f ca="1">ROUND(Q2/K2*10,2)</f>
        <v>#DIV/0!</v>
      </c>
      <c r="F1" s="3"/>
      <c r="I1" s="35">
        <v>8</v>
      </c>
      <c r="J1" s="55" t="s">
        <v>56</v>
      </c>
      <c r="K1" s="29" t="s">
        <v>6</v>
      </c>
      <c r="L1" s="14" t="s">
        <v>7</v>
      </c>
      <c r="M1" s="14" t="s">
        <v>8</v>
      </c>
      <c r="N1" s="14" t="s">
        <v>38</v>
      </c>
      <c r="O1" s="14" t="s">
        <v>9</v>
      </c>
      <c r="P1" s="14" t="s">
        <v>16</v>
      </c>
      <c r="Q1" s="14" t="s">
        <v>10</v>
      </c>
      <c r="R1" s="14" t="s">
        <v>11</v>
      </c>
      <c r="S1" s="14" t="s">
        <v>24</v>
      </c>
      <c r="T1" s="14" t="s">
        <v>25</v>
      </c>
      <c r="U1" s="14" t="s">
        <v>13</v>
      </c>
      <c r="V1" s="14" t="s">
        <v>12</v>
      </c>
      <c r="W1" s="14" t="s">
        <v>15</v>
      </c>
      <c r="X1" s="14" t="s">
        <v>14</v>
      </c>
      <c r="AD1" s="62" t="s">
        <v>6</v>
      </c>
      <c r="AE1" s="62" t="s">
        <v>7</v>
      </c>
      <c r="AF1" s="62" t="s">
        <v>8</v>
      </c>
      <c r="AG1" s="62" t="s">
        <v>38</v>
      </c>
      <c r="AH1" s="62" t="s">
        <v>9</v>
      </c>
      <c r="AI1" s="62" t="s">
        <v>16</v>
      </c>
      <c r="AJ1" s="62" t="s">
        <v>10</v>
      </c>
      <c r="AK1" s="62" t="s">
        <v>11</v>
      </c>
      <c r="AL1" s="169" t="s">
        <v>99</v>
      </c>
      <c r="AM1" s="170"/>
      <c r="AN1" s="30" t="s">
        <v>57</v>
      </c>
      <c r="AO1" s="34" t="str">
        <f>LOOKUP(I5,DATOS!A:A,DATOS!F:F)</f>
        <v xml:space="preserve">Tema 8 - DERECHO PROCESAL </v>
      </c>
    </row>
    <row r="2" spans="1:41" ht="16.2" thickBot="1" x14ac:dyDescent="0.3">
      <c r="A2" s="5"/>
      <c r="B2" s="47"/>
      <c r="C2" s="6" t="str">
        <f ca="1">IF(CONTROL!I4="A",X2,"")</f>
        <v>Test, compuesto por 0 preguntas</v>
      </c>
      <c r="D2" s="2"/>
      <c r="E2" s="7"/>
      <c r="F2" s="8"/>
      <c r="K2" s="29">
        <f ca="1">COUNTA(H:H)-COUNT(H:H)</f>
        <v>0</v>
      </c>
      <c r="L2" s="14">
        <f ca="1">SUM(L3:L1048576)</f>
        <v>0</v>
      </c>
      <c r="M2" s="14">
        <f ca="1">SUM(M3:M1048576)</f>
        <v>0</v>
      </c>
      <c r="N2" s="14">
        <f ca="1">SUM(N3:N52)</f>
        <v>0</v>
      </c>
      <c r="O2" s="14">
        <f ca="1">L2+M2</f>
        <v>0</v>
      </c>
      <c r="P2" s="14" t="e">
        <f ca="1">+O2/K2</f>
        <v>#DIV/0!</v>
      </c>
      <c r="Q2" s="14">
        <f ca="1">+L2+N2</f>
        <v>0</v>
      </c>
      <c r="R2" s="14" t="e">
        <f ca="1">ROUND(Q2/(L2+M2)*10,2)</f>
        <v>#DIV/0!</v>
      </c>
      <c r="S2" s="14" t="e">
        <f ca="1">ROUND(Q2/K2*10,2)</f>
        <v>#DIV/0!</v>
      </c>
      <c r="T2" s="14" t="e">
        <f ca="1">CONCATENATE("puntual: ", R2,"   Nota final: ", S2)</f>
        <v>#DIV/0!</v>
      </c>
      <c r="U2" s="14" t="e">
        <f ca="1">CONCATENATE("Evolución: ", K2," preguntas, ",L2," aciertos, ",M2," errores, ",Q2," puntos.   Nota ",T2)</f>
        <v>#DIV/0!</v>
      </c>
      <c r="V2" s="14" t="str">
        <f ca="1">CONCATENATE("Test, compuesto por ",K2," preguntas")</f>
        <v>Test, compuesto por 0 preguntas</v>
      </c>
      <c r="W2" s="14" t="str">
        <f ca="1">IF(E2="X",V2,IF(O2&gt;0,U2,V2))</f>
        <v>Test, compuesto por 0 preguntas</v>
      </c>
      <c r="X2" s="14" t="str">
        <f ca="1">IF(CONTROL!I4="A",W2,V2)</f>
        <v>Test, compuesto por 0 preguntas</v>
      </c>
      <c r="AD2" s="15">
        <f ca="1">IF(CONTROL!$I$4="A",K2,0)</f>
        <v>0</v>
      </c>
      <c r="AE2" s="15">
        <f ca="1">IF(CONTROL!$I$4="A",L2,0)</f>
        <v>0</v>
      </c>
      <c r="AF2" s="15">
        <f ca="1">IF(CONTROL!$I$4="A",M2,0)</f>
        <v>0</v>
      </c>
      <c r="AG2" s="15">
        <f ca="1">IF(CONTROL!$I$4="A",N2,0)</f>
        <v>0</v>
      </c>
      <c r="AH2" s="15">
        <f ca="1">IF(CONTROL!$I$4="A",O2,0)</f>
        <v>0</v>
      </c>
      <c r="AI2" s="15" t="e">
        <f ca="1">IF(CONTROL!$I$4="A",P2,0)</f>
        <v>#DIV/0!</v>
      </c>
      <c r="AJ2" s="15">
        <f ca="1">IF(CONTROL!$I$4="A",Q2,0)</f>
        <v>0</v>
      </c>
      <c r="AK2" s="15" t="e">
        <f ca="1">IF(CONTROL!$I$4="A",R2,0)</f>
        <v>#DIV/0!</v>
      </c>
      <c r="AL2" s="15" t="str">
        <f>+AO2</f>
        <v xml:space="preserve">Tema 8 - DERECHO PROCESAL </v>
      </c>
      <c r="AM2" s="15"/>
      <c r="AN2" s="30" t="s">
        <v>68</v>
      </c>
      <c r="AO2" s="34" t="str">
        <f>LOOKUP(I5,DATOS!A:A,DATOS!E:E)</f>
        <v xml:space="preserve">Tema 8 - DERECHO PROCESAL </v>
      </c>
    </row>
    <row r="3" spans="1:41" ht="15.6" x14ac:dyDescent="0.25">
      <c r="A3" s="9"/>
      <c r="B3" s="48"/>
      <c r="C3" s="10"/>
      <c r="J3" s="15"/>
    </row>
    <row r="4" spans="1:41" ht="15.6" x14ac:dyDescent="0.25">
      <c r="A4" s="9"/>
      <c r="B4" s="48"/>
      <c r="C4" s="10"/>
      <c r="J4" s="15"/>
    </row>
    <row r="5" spans="1:41" ht="15.6" x14ac:dyDescent="0.25">
      <c r="A5" s="9"/>
      <c r="B5" s="27"/>
      <c r="C5" s="19" t="str">
        <f ca="1">+CONCATENATE(K5,".- ",G5)</f>
        <v>1.- 0</v>
      </c>
      <c r="D5" s="20"/>
      <c r="E5" s="9"/>
      <c r="F5" s="9"/>
      <c r="G5" s="36">
        <f ca="1">LOOKUP(I5,DATOS!A:A,DATOS!G:G)</f>
        <v>0</v>
      </c>
      <c r="H5" s="36">
        <f ca="1">LOOKUP(I5,DATOS!A:A,DATOS!N:N)</f>
        <v>0</v>
      </c>
      <c r="I5" s="31">
        <f>LOOKUP(I1,DATOS!C:C,DATOS!A:A)</f>
        <v>456</v>
      </c>
      <c r="J5" s="56">
        <f>LOOKUP(I5,DATOS!A:A,DATOS!C:C)</f>
        <v>8</v>
      </c>
      <c r="K5" s="18">
        <v>1</v>
      </c>
      <c r="L5" s="16" t="s">
        <v>31</v>
      </c>
      <c r="M5" s="16" t="s">
        <v>32</v>
      </c>
      <c r="N5" s="16" t="s">
        <v>37</v>
      </c>
      <c r="O5" s="16" t="s">
        <v>33</v>
      </c>
      <c r="P5" s="16" t="s">
        <v>34</v>
      </c>
      <c r="Q5" s="16" t="s">
        <v>35</v>
      </c>
      <c r="R5" s="16" t="str">
        <f ca="1">CONCATENATE("X",H5)</f>
        <v>X0</v>
      </c>
      <c r="S5" s="16" t="s">
        <v>36</v>
      </c>
    </row>
    <row r="6" spans="1:41" ht="15.6" x14ac:dyDescent="0.25">
      <c r="A6" s="185">
        <f ca="1">IF($E$2="X",0,IF(K7&gt;2,H5,K7))</f>
        <v>0</v>
      </c>
      <c r="B6" s="25"/>
      <c r="C6" s="21" t="str">
        <f ca="1">+CONCATENATE(I6," ",G6)</f>
        <v>a) 0</v>
      </c>
      <c r="D6" s="22"/>
      <c r="G6" s="34">
        <f ca="1">LOOKUP(I5,DATOS!A:A,DATOS!J:J)</f>
        <v>0</v>
      </c>
      <c r="I6" s="31" t="s">
        <v>53</v>
      </c>
      <c r="K6" s="16" t="s">
        <v>5</v>
      </c>
      <c r="L6" s="16">
        <f ca="1">IF(M6&gt;0,0,P6)</f>
        <v>0</v>
      </c>
      <c r="M6" s="16">
        <f ca="1">IF(P7&gt;0,1,0)</f>
        <v>0</v>
      </c>
      <c r="N6" s="16">
        <f ca="1">IF(M6=1,-1/COUNTA(Q6:Q9),0)</f>
        <v>0</v>
      </c>
      <c r="O6" s="16">
        <f>COUNTA(B6:B9)</f>
        <v>0</v>
      </c>
      <c r="P6" s="16">
        <f ca="1">COUNTIF(R6:R9,R5)</f>
        <v>0</v>
      </c>
      <c r="Q6" s="17" t="s">
        <v>0</v>
      </c>
      <c r="R6" s="16" t="str">
        <f>CONCATENATE(B6,Q6)</f>
        <v>A</v>
      </c>
      <c r="S6" s="16">
        <f ca="1">IF(P6&gt;0,P6+O6,O6*3)</f>
        <v>0</v>
      </c>
    </row>
    <row r="7" spans="1:41" ht="15.6" x14ac:dyDescent="0.25">
      <c r="A7" s="185"/>
      <c r="B7" s="25"/>
      <c r="C7" s="21" t="str">
        <f ca="1">+CONCATENATE(I7," ",G7)</f>
        <v>b) 0</v>
      </c>
      <c r="D7" s="22"/>
      <c r="G7" s="34">
        <f ca="1">LOOKUP(I5,DATOS!A:A,DATOS!K:K)</f>
        <v>0</v>
      </c>
      <c r="I7" s="31" t="s">
        <v>52</v>
      </c>
      <c r="K7" s="16">
        <f ca="1">S6</f>
        <v>0</v>
      </c>
      <c r="L7" s="16"/>
      <c r="M7" s="16"/>
      <c r="N7" s="16"/>
      <c r="O7" s="16"/>
      <c r="P7" s="16">
        <f ca="1">O6-P6</f>
        <v>0</v>
      </c>
      <c r="Q7" s="17" t="s">
        <v>1</v>
      </c>
      <c r="R7" s="16" t="str">
        <f>CONCATENATE(B7,Q7)</f>
        <v>B</v>
      </c>
      <c r="S7" s="16"/>
    </row>
    <row r="8" spans="1:41" ht="15.6" x14ac:dyDescent="0.25">
      <c r="A8" s="185"/>
      <c r="B8" s="25"/>
      <c r="C8" s="21" t="str">
        <f ca="1">+CONCATENATE(I8," ",G8)</f>
        <v>c) 0</v>
      </c>
      <c r="D8" s="22"/>
      <c r="G8" s="34">
        <f ca="1">LOOKUP(I5,DATOS!A:A,DATOS!L:L)</f>
        <v>0</v>
      </c>
      <c r="I8" s="31" t="s">
        <v>51</v>
      </c>
      <c r="K8" s="16"/>
      <c r="L8" s="16"/>
      <c r="M8" s="16"/>
      <c r="N8" s="16"/>
      <c r="O8" s="16"/>
      <c r="P8" s="16"/>
      <c r="Q8" s="17" t="s">
        <v>2</v>
      </c>
      <c r="R8" s="16" t="str">
        <f>CONCATENATE(B8,Q8)</f>
        <v>C</v>
      </c>
      <c r="S8" s="16"/>
    </row>
    <row r="9" spans="1:41" ht="15.6" x14ac:dyDescent="0.25">
      <c r="A9" s="185"/>
      <c r="B9" s="25"/>
      <c r="C9" s="21" t="str">
        <f ca="1">+CONCATENATE(I9," ",G9)</f>
        <v>d) 0</v>
      </c>
      <c r="D9" s="22"/>
      <c r="G9" s="34">
        <f ca="1">LOOKUP(I5,DATOS!A:A,DATOS!M:M)</f>
        <v>0</v>
      </c>
      <c r="I9" s="31" t="s">
        <v>43</v>
      </c>
      <c r="K9" s="16"/>
      <c r="L9" s="16"/>
      <c r="M9" s="16"/>
      <c r="N9" s="16"/>
      <c r="O9" s="16"/>
      <c r="P9" s="16"/>
      <c r="Q9" s="17" t="s">
        <v>3</v>
      </c>
      <c r="R9" s="16" t="str">
        <f>CONCATENATE(B9,Q9)</f>
        <v>D</v>
      </c>
      <c r="S9" s="16"/>
    </row>
    <row r="10" spans="1:41" ht="15.6" x14ac:dyDescent="0.25">
      <c r="A10" s="9"/>
      <c r="B10" s="26"/>
      <c r="C10" s="23"/>
      <c r="D10" s="24"/>
      <c r="J10" s="15"/>
    </row>
    <row r="11" spans="1:41" ht="15.6" x14ac:dyDescent="0.25">
      <c r="A11" s="9"/>
      <c r="B11" s="27"/>
      <c r="C11" s="19" t="str">
        <f ca="1">+CONCATENATE(K11,".- ",G11)</f>
        <v>2.- 0</v>
      </c>
      <c r="D11" s="20"/>
      <c r="E11" s="9"/>
      <c r="F11" s="9"/>
      <c r="G11" s="36">
        <f ca="1">IF(J12="FIN","",LOOKUP(I11,DATOS!A:A,DATOS!G:G))</f>
        <v>0</v>
      </c>
      <c r="H11" s="36">
        <f ca="1">IF(J12="FIN",0,LOOKUP(I11,DATOS!A:A,DATOS!N:N))</f>
        <v>0</v>
      </c>
      <c r="I11" s="31">
        <f>+I5+1</f>
        <v>457</v>
      </c>
      <c r="J11" s="56">
        <f>IF(LOOKUP(I11,DATOS!A:A,DATOS!C:C)=0,J5,(LOOKUP(I11,DATOS!A:A,DATOS!C:C)))</f>
        <v>8</v>
      </c>
      <c r="K11" s="18">
        <f>+K5+1</f>
        <v>2</v>
      </c>
      <c r="L11" s="16" t="s">
        <v>31</v>
      </c>
      <c r="M11" s="16" t="s">
        <v>32</v>
      </c>
      <c r="N11" s="16" t="s">
        <v>37</v>
      </c>
      <c r="O11" s="16" t="s">
        <v>33</v>
      </c>
      <c r="P11" s="16" t="s">
        <v>34</v>
      </c>
      <c r="Q11" s="16" t="s">
        <v>35</v>
      </c>
      <c r="R11" s="16" t="str">
        <f ca="1">CONCATENATE("X",H11)</f>
        <v>X0</v>
      </c>
      <c r="S11" s="16" t="s">
        <v>36</v>
      </c>
    </row>
    <row r="12" spans="1:41" ht="15.6" x14ac:dyDescent="0.25">
      <c r="A12" s="185">
        <f ca="1">IF($E$2="X",0,IF(K13&gt;2,H11,K13))</f>
        <v>0</v>
      </c>
      <c r="B12" s="25"/>
      <c r="C12" s="21" t="str">
        <f ca="1">+CONCATENATE(I12," ",G12)</f>
        <v>a) 0</v>
      </c>
      <c r="D12" s="22"/>
      <c r="G12" s="34">
        <f ca="1">IF(J12="FIN","",LOOKUP(I11,DATOS!A:A,DATOS!J:J))</f>
        <v>0</v>
      </c>
      <c r="I12" s="31" t="s">
        <v>53</v>
      </c>
      <c r="J12" s="37" t="str">
        <f>IF(J6="FIN","FIN",IF(J11=J5,"","FIN"))</f>
        <v/>
      </c>
      <c r="K12" s="16" t="s">
        <v>5</v>
      </c>
      <c r="L12" s="16">
        <f ca="1">IF(M12&gt;0,0,P12)</f>
        <v>0</v>
      </c>
      <c r="M12" s="16">
        <f ca="1">IF(P13&gt;0,1,0)</f>
        <v>0</v>
      </c>
      <c r="N12" s="16">
        <f ca="1">IF(M12=1,-1/COUNTA(Q12:Q15),0)</f>
        <v>0</v>
      </c>
      <c r="O12" s="16">
        <f>COUNTA(B12:B15)</f>
        <v>0</v>
      </c>
      <c r="P12" s="16">
        <f ca="1">COUNTIF(R12:R15,R11)</f>
        <v>0</v>
      </c>
      <c r="Q12" s="17" t="s">
        <v>0</v>
      </c>
      <c r="R12" s="16" t="str">
        <f>CONCATENATE(B12,Q12)</f>
        <v>A</v>
      </c>
      <c r="S12" s="16">
        <f ca="1">IF(P12&gt;0,P12+O12,O12*3)</f>
        <v>0</v>
      </c>
    </row>
    <row r="13" spans="1:41" ht="15.6" x14ac:dyDescent="0.25">
      <c r="A13" s="185"/>
      <c r="B13" s="25"/>
      <c r="C13" s="21" t="str">
        <f ca="1">+CONCATENATE(I13," ",G13)</f>
        <v>b) 0</v>
      </c>
      <c r="D13" s="22"/>
      <c r="G13" s="34">
        <f ca="1">IF(J12="FIN","",LOOKUP(I11,DATOS!A:A,DATOS!K:K))</f>
        <v>0</v>
      </c>
      <c r="I13" s="31" t="s">
        <v>52</v>
      </c>
      <c r="K13" s="16">
        <f ca="1">S12</f>
        <v>0</v>
      </c>
      <c r="L13" s="16"/>
      <c r="M13" s="16"/>
      <c r="N13" s="16"/>
      <c r="O13" s="16"/>
      <c r="P13" s="16">
        <f ca="1">O12-P12</f>
        <v>0</v>
      </c>
      <c r="Q13" s="17" t="s">
        <v>1</v>
      </c>
      <c r="R13" s="16" t="str">
        <f>CONCATENATE(B13,Q13)</f>
        <v>B</v>
      </c>
      <c r="S13" s="16"/>
    </row>
    <row r="14" spans="1:41" ht="15.6" x14ac:dyDescent="0.25">
      <c r="A14" s="185"/>
      <c r="B14" s="25"/>
      <c r="C14" s="21" t="str">
        <f ca="1">+CONCATENATE(I14," ",G14)</f>
        <v>c) 0</v>
      </c>
      <c r="D14" s="22"/>
      <c r="G14" s="34">
        <f ca="1">IF(J12="FIN","",LOOKUP(I11,DATOS!A:A,DATOS!L:L))</f>
        <v>0</v>
      </c>
      <c r="I14" s="31" t="s">
        <v>51</v>
      </c>
      <c r="K14" s="16"/>
      <c r="L14" s="16"/>
      <c r="M14" s="16"/>
      <c r="N14" s="16"/>
      <c r="O14" s="16"/>
      <c r="P14" s="16"/>
      <c r="Q14" s="17" t="s">
        <v>2</v>
      </c>
      <c r="R14" s="16" t="str">
        <f>CONCATENATE(B14,Q14)</f>
        <v>C</v>
      </c>
      <c r="S14" s="16"/>
    </row>
    <row r="15" spans="1:41" ht="15.6" x14ac:dyDescent="0.25">
      <c r="A15" s="185"/>
      <c r="B15" s="25"/>
      <c r="C15" s="21" t="str">
        <f ca="1">+CONCATENATE(I15," ",G15)</f>
        <v>d) 0</v>
      </c>
      <c r="D15" s="22"/>
      <c r="G15" s="34">
        <f ca="1">IF(J12="FIN","",LOOKUP(I11,DATOS!A:A,DATOS!M:M))</f>
        <v>0</v>
      </c>
      <c r="I15" s="31" t="s">
        <v>43</v>
      </c>
      <c r="K15" s="16"/>
      <c r="L15" s="16"/>
      <c r="M15" s="16"/>
      <c r="N15" s="16"/>
      <c r="O15" s="16"/>
      <c r="P15" s="16"/>
      <c r="Q15" s="17" t="s">
        <v>3</v>
      </c>
      <c r="R15" s="16" t="str">
        <f>CONCATENATE(B15,Q15)</f>
        <v>D</v>
      </c>
      <c r="S15" s="16"/>
    </row>
    <row r="16" spans="1:41" ht="15.6" x14ac:dyDescent="0.25">
      <c r="A16" s="9"/>
      <c r="B16" s="26"/>
      <c r="C16" s="23"/>
      <c r="D16" s="24"/>
      <c r="J16" s="15"/>
    </row>
    <row r="17" spans="1:19" ht="15.6" x14ac:dyDescent="0.25">
      <c r="A17" s="9"/>
      <c r="B17" s="27"/>
      <c r="C17" s="19" t="str">
        <f ca="1">+CONCATENATE(K17,".- ",G17)</f>
        <v>3.- 0</v>
      </c>
      <c r="D17" s="20"/>
      <c r="E17" s="9"/>
      <c r="F17" s="9"/>
      <c r="G17" s="36">
        <f ca="1">IF(J18="FIN","",LOOKUP(I17,DATOS!A:A,DATOS!G:G))</f>
        <v>0</v>
      </c>
      <c r="H17" s="36">
        <f ca="1">IF(J18="FIN",0,LOOKUP(I17,DATOS!A:A,DATOS!N:N))</f>
        <v>0</v>
      </c>
      <c r="I17" s="31">
        <f>+I11+1</f>
        <v>458</v>
      </c>
      <c r="J17" s="56">
        <f>IF(LOOKUP(I17,DATOS!A:A,DATOS!C:C)=0,J11,(LOOKUP(I17,DATOS!A:A,DATOS!C:C)))</f>
        <v>8</v>
      </c>
      <c r="K17" s="18">
        <f>+K11+1</f>
        <v>3</v>
      </c>
      <c r="L17" s="16" t="s">
        <v>31</v>
      </c>
      <c r="M17" s="16" t="s">
        <v>32</v>
      </c>
      <c r="N17" s="16" t="s">
        <v>37</v>
      </c>
      <c r="O17" s="16" t="s">
        <v>33</v>
      </c>
      <c r="P17" s="16" t="s">
        <v>34</v>
      </c>
      <c r="Q17" s="16" t="s">
        <v>35</v>
      </c>
      <c r="R17" s="16" t="str">
        <f ca="1">CONCATENATE("X",H17)</f>
        <v>X0</v>
      </c>
      <c r="S17" s="16" t="s">
        <v>36</v>
      </c>
    </row>
    <row r="18" spans="1:19" ht="15.6" x14ac:dyDescent="0.25">
      <c r="A18" s="185">
        <f ca="1">IF($E$2="X",0,IF(K19&gt;2,H17,K19))</f>
        <v>0</v>
      </c>
      <c r="B18" s="25"/>
      <c r="C18" s="21" t="str">
        <f ca="1">+CONCATENATE(I18," ",G18)</f>
        <v>a) 0</v>
      </c>
      <c r="D18" s="22"/>
      <c r="G18" s="34">
        <f ca="1">IF(J18="FIN","",LOOKUP(I17,DATOS!A:A,DATOS!J:J))</f>
        <v>0</v>
      </c>
      <c r="I18" s="31" t="s">
        <v>53</v>
      </c>
      <c r="J18" s="37" t="str">
        <f>IF(J12="FIN","FIN",IF(J17=J11,"","FIN"))</f>
        <v/>
      </c>
      <c r="K18" s="16" t="s">
        <v>5</v>
      </c>
      <c r="L18" s="16">
        <f ca="1">IF(M18&gt;0,0,P18)</f>
        <v>0</v>
      </c>
      <c r="M18" s="16">
        <f ca="1">IF(P19&gt;0,1,0)</f>
        <v>0</v>
      </c>
      <c r="N18" s="16">
        <f ca="1">IF(M18=1,-1/COUNTA(Q18:Q21),0)</f>
        <v>0</v>
      </c>
      <c r="O18" s="16">
        <f>COUNTA(B18:B21)</f>
        <v>0</v>
      </c>
      <c r="P18" s="16">
        <f ca="1">COUNTIF(R18:R21,R17)</f>
        <v>0</v>
      </c>
      <c r="Q18" s="17" t="s">
        <v>0</v>
      </c>
      <c r="R18" s="16" t="str">
        <f>CONCATENATE(B18,Q18)</f>
        <v>A</v>
      </c>
      <c r="S18" s="16">
        <f ca="1">IF(P18&gt;0,P18+O18,O18*3)</f>
        <v>0</v>
      </c>
    </row>
    <row r="19" spans="1:19" ht="15.6" x14ac:dyDescent="0.25">
      <c r="A19" s="185"/>
      <c r="B19" s="25"/>
      <c r="C19" s="21" t="str">
        <f ca="1">+CONCATENATE(I19," ",G19)</f>
        <v>b) 0</v>
      </c>
      <c r="D19" s="22"/>
      <c r="G19" s="34">
        <f ca="1">IF(J18="FIN","",LOOKUP(I17,DATOS!A:A,DATOS!K:K))</f>
        <v>0</v>
      </c>
      <c r="I19" s="31" t="s">
        <v>52</v>
      </c>
      <c r="K19" s="16">
        <f ca="1">S18</f>
        <v>0</v>
      </c>
      <c r="L19" s="16"/>
      <c r="M19" s="16"/>
      <c r="N19" s="16"/>
      <c r="O19" s="16"/>
      <c r="P19" s="16">
        <f ca="1">O18-P18</f>
        <v>0</v>
      </c>
      <c r="Q19" s="17" t="s">
        <v>1</v>
      </c>
      <c r="R19" s="16" t="str">
        <f>CONCATENATE(B19,Q19)</f>
        <v>B</v>
      </c>
      <c r="S19" s="16"/>
    </row>
    <row r="20" spans="1:19" ht="15.6" x14ac:dyDescent="0.25">
      <c r="A20" s="185"/>
      <c r="B20" s="25"/>
      <c r="C20" s="21" t="str">
        <f ca="1">+CONCATENATE(I20," ",G20)</f>
        <v>c) 0</v>
      </c>
      <c r="D20" s="22"/>
      <c r="G20" s="34">
        <f ca="1">IF(J18="FIN","",LOOKUP(I17,DATOS!A:A,DATOS!L:L))</f>
        <v>0</v>
      </c>
      <c r="I20" s="31" t="s">
        <v>51</v>
      </c>
      <c r="K20" s="16"/>
      <c r="L20" s="16"/>
      <c r="M20" s="16"/>
      <c r="N20" s="16"/>
      <c r="O20" s="16"/>
      <c r="P20" s="16"/>
      <c r="Q20" s="17" t="s">
        <v>2</v>
      </c>
      <c r="R20" s="16" t="str">
        <f>CONCATENATE(B20,Q20)</f>
        <v>C</v>
      </c>
      <c r="S20" s="16"/>
    </row>
    <row r="21" spans="1:19" ht="15.6" x14ac:dyDescent="0.25">
      <c r="A21" s="185"/>
      <c r="B21" s="25"/>
      <c r="C21" s="21" t="str">
        <f ca="1">+CONCATENATE(I21," ",G21)</f>
        <v>d) 0</v>
      </c>
      <c r="D21" s="22"/>
      <c r="G21" s="34">
        <f ca="1">IF(J18="FIN","",LOOKUP(I17,DATOS!A:A,DATOS!M:M))</f>
        <v>0</v>
      </c>
      <c r="I21" s="31" t="s">
        <v>43</v>
      </c>
      <c r="K21" s="16"/>
      <c r="L21" s="16"/>
      <c r="M21" s="16"/>
      <c r="N21" s="16"/>
      <c r="O21" s="16"/>
      <c r="P21" s="16"/>
      <c r="Q21" s="17" t="s">
        <v>3</v>
      </c>
      <c r="R21" s="16" t="str">
        <f>CONCATENATE(B21,Q21)</f>
        <v>D</v>
      </c>
      <c r="S21" s="16"/>
    </row>
    <row r="22" spans="1:19" ht="15.6" x14ac:dyDescent="0.25">
      <c r="A22" s="9"/>
      <c r="B22" s="26"/>
      <c r="C22" s="23"/>
      <c r="D22" s="24"/>
      <c r="J22" s="15"/>
    </row>
    <row r="23" spans="1:19" ht="15.6" x14ac:dyDescent="0.25">
      <c r="A23" s="9"/>
      <c r="B23" s="27"/>
      <c r="C23" s="19" t="str">
        <f ca="1">+CONCATENATE(K23,".- ",G23)</f>
        <v>4.- 0</v>
      </c>
      <c r="D23" s="20"/>
      <c r="E23" s="9"/>
      <c r="F23" s="9"/>
      <c r="G23" s="36">
        <f ca="1">IF(J24="FIN","",LOOKUP(I23,DATOS!A:A,DATOS!G:G))</f>
        <v>0</v>
      </c>
      <c r="H23" s="36">
        <f ca="1">IF(J24="FIN",0,LOOKUP(I23,DATOS!A:A,DATOS!N:N))</f>
        <v>0</v>
      </c>
      <c r="I23" s="31">
        <f>+I17+1</f>
        <v>459</v>
      </c>
      <c r="J23" s="56">
        <f>IF(LOOKUP(I23,DATOS!A:A,DATOS!C:C)=0,J17,(LOOKUP(I23,DATOS!A:A,DATOS!C:C)))</f>
        <v>8</v>
      </c>
      <c r="K23" s="18">
        <f>+K17+1</f>
        <v>4</v>
      </c>
      <c r="L23" s="16" t="s">
        <v>31</v>
      </c>
      <c r="M23" s="16" t="s">
        <v>32</v>
      </c>
      <c r="N23" s="16" t="s">
        <v>37</v>
      </c>
      <c r="O23" s="16" t="s">
        <v>33</v>
      </c>
      <c r="P23" s="16" t="s">
        <v>34</v>
      </c>
      <c r="Q23" s="16" t="s">
        <v>35</v>
      </c>
      <c r="R23" s="16" t="str">
        <f ca="1">CONCATENATE("X",H23)</f>
        <v>X0</v>
      </c>
      <c r="S23" s="16" t="s">
        <v>36</v>
      </c>
    </row>
    <row r="24" spans="1:19" ht="15.6" x14ac:dyDescent="0.25">
      <c r="A24" s="185">
        <f ca="1">IF($E$2="X",0,IF(K25&gt;2,H23,K25))</f>
        <v>0</v>
      </c>
      <c r="B24" s="25"/>
      <c r="C24" s="21" t="str">
        <f ca="1">+CONCATENATE(I24," ",G24)</f>
        <v>a) 0</v>
      </c>
      <c r="D24" s="22"/>
      <c r="G24" s="34">
        <f ca="1">IF(J24="FIN","",LOOKUP(I23,DATOS!A:A,DATOS!J:J))</f>
        <v>0</v>
      </c>
      <c r="I24" s="31" t="s">
        <v>53</v>
      </c>
      <c r="J24" s="37" t="str">
        <f>IF(J18="FIN","FIN",IF(J23=J17,"","FIN"))</f>
        <v/>
      </c>
      <c r="K24" s="16" t="s">
        <v>5</v>
      </c>
      <c r="L24" s="16">
        <f ca="1">IF(M24&gt;0,0,P24)</f>
        <v>0</v>
      </c>
      <c r="M24" s="16">
        <f ca="1">IF(P25&gt;0,1,0)</f>
        <v>0</v>
      </c>
      <c r="N24" s="16">
        <f ca="1">IF(M24=1,-1/COUNTA(Q24:Q27),0)</f>
        <v>0</v>
      </c>
      <c r="O24" s="16">
        <f>COUNTA(B24:B27)</f>
        <v>0</v>
      </c>
      <c r="P24" s="16">
        <f ca="1">COUNTIF(R24:R27,R23)</f>
        <v>0</v>
      </c>
      <c r="Q24" s="17" t="s">
        <v>0</v>
      </c>
      <c r="R24" s="16" t="str">
        <f>CONCATENATE(B24,Q24)</f>
        <v>A</v>
      </c>
      <c r="S24" s="16">
        <f ca="1">IF(P24&gt;0,P24+O24,O24*3)</f>
        <v>0</v>
      </c>
    </row>
    <row r="25" spans="1:19" ht="15.6" x14ac:dyDescent="0.25">
      <c r="A25" s="185"/>
      <c r="B25" s="25"/>
      <c r="C25" s="21" t="str">
        <f ca="1">+CONCATENATE(I25," ",G25)</f>
        <v>b) 0</v>
      </c>
      <c r="D25" s="22"/>
      <c r="G25" s="34">
        <f ca="1">IF(J24="FIN","",LOOKUP(I23,DATOS!A:A,DATOS!K:K))</f>
        <v>0</v>
      </c>
      <c r="I25" s="31" t="s">
        <v>52</v>
      </c>
      <c r="K25" s="16">
        <f ca="1">S24</f>
        <v>0</v>
      </c>
      <c r="L25" s="16"/>
      <c r="M25" s="16"/>
      <c r="N25" s="16"/>
      <c r="O25" s="16"/>
      <c r="P25" s="16">
        <f ca="1">O24-P24</f>
        <v>0</v>
      </c>
      <c r="Q25" s="17" t="s">
        <v>1</v>
      </c>
      <c r="R25" s="16" t="str">
        <f>CONCATENATE(B25,Q25)</f>
        <v>B</v>
      </c>
      <c r="S25" s="16"/>
    </row>
    <row r="26" spans="1:19" ht="15.6" x14ac:dyDescent="0.25">
      <c r="A26" s="185"/>
      <c r="B26" s="25"/>
      <c r="C26" s="21" t="str">
        <f ca="1">+CONCATENATE(I26," ",G26)</f>
        <v>c) 0</v>
      </c>
      <c r="D26" s="22"/>
      <c r="G26" s="34">
        <f ca="1">IF(J24="FIN","",LOOKUP(I23,DATOS!A:A,DATOS!L:L))</f>
        <v>0</v>
      </c>
      <c r="I26" s="31" t="s">
        <v>51</v>
      </c>
      <c r="K26" s="16"/>
      <c r="L26" s="16"/>
      <c r="M26" s="16"/>
      <c r="N26" s="16"/>
      <c r="O26" s="16"/>
      <c r="P26" s="16"/>
      <c r="Q26" s="17" t="s">
        <v>2</v>
      </c>
      <c r="R26" s="16" t="str">
        <f>CONCATENATE(B26,Q26)</f>
        <v>C</v>
      </c>
      <c r="S26" s="16"/>
    </row>
    <row r="27" spans="1:19" ht="15.6" x14ac:dyDescent="0.25">
      <c r="A27" s="185"/>
      <c r="B27" s="25"/>
      <c r="C27" s="21" t="str">
        <f ca="1">+CONCATENATE(I27," ",G27)</f>
        <v>d) 0</v>
      </c>
      <c r="D27" s="22"/>
      <c r="G27" s="34">
        <f ca="1">IF(J24="FIN","",LOOKUP(I23,DATOS!A:A,DATOS!M:M))</f>
        <v>0</v>
      </c>
      <c r="I27" s="31" t="s">
        <v>43</v>
      </c>
      <c r="K27" s="16"/>
      <c r="L27" s="16"/>
      <c r="M27" s="16"/>
      <c r="N27" s="16"/>
      <c r="O27" s="16"/>
      <c r="P27" s="16"/>
      <c r="Q27" s="17" t="s">
        <v>3</v>
      </c>
      <c r="R27" s="16" t="str">
        <f>CONCATENATE(B27,Q27)</f>
        <v>D</v>
      </c>
      <c r="S27" s="16"/>
    </row>
    <row r="28" spans="1:19" ht="15.6" x14ac:dyDescent="0.25">
      <c r="A28" s="9"/>
      <c r="B28" s="26"/>
      <c r="C28" s="23"/>
      <c r="D28" s="24"/>
      <c r="J28" s="15"/>
    </row>
    <row r="29" spans="1:19" ht="15.6" x14ac:dyDescent="0.25">
      <c r="A29" s="9"/>
      <c r="B29" s="27"/>
      <c r="C29" s="19" t="str">
        <f ca="1">+CONCATENATE(K29,".- ",G29)</f>
        <v>5.- 0</v>
      </c>
      <c r="D29" s="20"/>
      <c r="E29" s="9"/>
      <c r="F29" s="9"/>
      <c r="G29" s="36">
        <f ca="1">IF(J30="FIN","",LOOKUP(I29,DATOS!A:A,DATOS!G:G))</f>
        <v>0</v>
      </c>
      <c r="H29" s="36">
        <f ca="1">IF(J30="FIN",0,LOOKUP(I29,DATOS!A:A,DATOS!N:N))</f>
        <v>0</v>
      </c>
      <c r="I29" s="31">
        <f>+I23+1</f>
        <v>460</v>
      </c>
      <c r="J29" s="56">
        <f>IF(LOOKUP(I29,DATOS!A:A,DATOS!C:C)=0,J23,(LOOKUP(I29,DATOS!A:A,DATOS!C:C)))</f>
        <v>8</v>
      </c>
      <c r="K29" s="18">
        <f>+K23+1</f>
        <v>5</v>
      </c>
      <c r="L29" s="16" t="s">
        <v>31</v>
      </c>
      <c r="M29" s="16" t="s">
        <v>32</v>
      </c>
      <c r="N29" s="16" t="s">
        <v>37</v>
      </c>
      <c r="O29" s="16" t="s">
        <v>33</v>
      </c>
      <c r="P29" s="16" t="s">
        <v>34</v>
      </c>
      <c r="Q29" s="16" t="s">
        <v>35</v>
      </c>
      <c r="R29" s="16" t="str">
        <f ca="1">CONCATENATE("X",H29)</f>
        <v>X0</v>
      </c>
      <c r="S29" s="16" t="s">
        <v>36</v>
      </c>
    </row>
    <row r="30" spans="1:19" ht="15.6" x14ac:dyDescent="0.25">
      <c r="A30" s="185">
        <f ca="1">IF($E$2="X",0,IF(K31&gt;2,H29,K31))</f>
        <v>0</v>
      </c>
      <c r="B30" s="25"/>
      <c r="C30" s="21" t="str">
        <f ca="1">+CONCATENATE(I30," ",G30)</f>
        <v>a) 0</v>
      </c>
      <c r="D30" s="22"/>
      <c r="G30" s="34">
        <f ca="1">IF(J30="FIN","",LOOKUP(I29,DATOS!A:A,DATOS!J:J))</f>
        <v>0</v>
      </c>
      <c r="I30" s="31" t="s">
        <v>53</v>
      </c>
      <c r="J30" s="37" t="str">
        <f>IF(J24="FIN","FIN",IF(J29=J23,"","FIN"))</f>
        <v/>
      </c>
      <c r="K30" s="16" t="s">
        <v>5</v>
      </c>
      <c r="L30" s="16">
        <f ca="1">IF(M30&gt;0,0,P30)</f>
        <v>0</v>
      </c>
      <c r="M30" s="16">
        <f ca="1">IF(P31&gt;0,1,0)</f>
        <v>0</v>
      </c>
      <c r="N30" s="16">
        <f ca="1">IF(M30=1,-1/COUNTA(Q30:Q33),0)</f>
        <v>0</v>
      </c>
      <c r="O30" s="16">
        <f>COUNTA(B30:B33)</f>
        <v>0</v>
      </c>
      <c r="P30" s="16">
        <f ca="1">COUNTIF(R30:R33,R29)</f>
        <v>0</v>
      </c>
      <c r="Q30" s="17" t="s">
        <v>0</v>
      </c>
      <c r="R30" s="16" t="str">
        <f>CONCATENATE(B30,Q30)</f>
        <v>A</v>
      </c>
      <c r="S30" s="16">
        <f ca="1">IF(P30&gt;0,P30+O30,O30*3)</f>
        <v>0</v>
      </c>
    </row>
    <row r="31" spans="1:19" ht="15.6" x14ac:dyDescent="0.25">
      <c r="A31" s="185"/>
      <c r="B31" s="25"/>
      <c r="C31" s="21" t="str">
        <f ca="1">+CONCATENATE(I31," ",G31)</f>
        <v>b) 0</v>
      </c>
      <c r="D31" s="22"/>
      <c r="G31" s="34">
        <f ca="1">IF(J30="FIN","",LOOKUP(I29,DATOS!A:A,DATOS!K:K))</f>
        <v>0</v>
      </c>
      <c r="I31" s="31" t="s">
        <v>52</v>
      </c>
      <c r="K31" s="16">
        <f ca="1">S30</f>
        <v>0</v>
      </c>
      <c r="L31" s="16"/>
      <c r="M31" s="16"/>
      <c r="N31" s="16"/>
      <c r="O31" s="16"/>
      <c r="P31" s="16">
        <f ca="1">O30-P30</f>
        <v>0</v>
      </c>
      <c r="Q31" s="17" t="s">
        <v>1</v>
      </c>
      <c r="R31" s="16" t="str">
        <f>CONCATENATE(B31,Q31)</f>
        <v>B</v>
      </c>
      <c r="S31" s="16"/>
    </row>
    <row r="32" spans="1:19" ht="15.6" x14ac:dyDescent="0.25">
      <c r="A32" s="185"/>
      <c r="B32" s="25"/>
      <c r="C32" s="21" t="str">
        <f ca="1">+CONCATENATE(I32," ",G32)</f>
        <v>c) 0</v>
      </c>
      <c r="D32" s="22"/>
      <c r="G32" s="34">
        <f ca="1">IF(J30="FIN","",LOOKUP(I29,DATOS!A:A,DATOS!L:L))</f>
        <v>0</v>
      </c>
      <c r="I32" s="31" t="s">
        <v>51</v>
      </c>
      <c r="K32" s="16"/>
      <c r="L32" s="16"/>
      <c r="M32" s="16"/>
      <c r="N32" s="16"/>
      <c r="O32" s="16"/>
      <c r="P32" s="16"/>
      <c r="Q32" s="17" t="s">
        <v>2</v>
      </c>
      <c r="R32" s="16" t="str">
        <f>CONCATENATE(B32,Q32)</f>
        <v>C</v>
      </c>
      <c r="S32" s="16"/>
    </row>
    <row r="33" spans="1:19" ht="15.6" x14ac:dyDescent="0.25">
      <c r="A33" s="185"/>
      <c r="B33" s="25"/>
      <c r="C33" s="21" t="str">
        <f ca="1">+CONCATENATE(I33," ",G33)</f>
        <v>d) 0</v>
      </c>
      <c r="D33" s="22"/>
      <c r="G33" s="34">
        <f ca="1">IF(J30="FIN","",LOOKUP(I29,DATOS!A:A,DATOS!M:M))</f>
        <v>0</v>
      </c>
      <c r="I33" s="31" t="s">
        <v>43</v>
      </c>
      <c r="K33" s="16"/>
      <c r="L33" s="16"/>
      <c r="M33" s="16"/>
      <c r="N33" s="16"/>
      <c r="O33" s="16"/>
      <c r="P33" s="16"/>
      <c r="Q33" s="17" t="s">
        <v>3</v>
      </c>
      <c r="R33" s="16" t="str">
        <f>CONCATENATE(B33,Q33)</f>
        <v>D</v>
      </c>
      <c r="S33" s="16"/>
    </row>
    <row r="34" spans="1:19" ht="15.6" x14ac:dyDescent="0.25">
      <c r="A34" s="9"/>
      <c r="B34" s="26"/>
      <c r="C34" s="23"/>
      <c r="D34" s="24"/>
      <c r="J34" s="15"/>
    </row>
    <row r="35" spans="1:19" ht="15.6" x14ac:dyDescent="0.25">
      <c r="A35" s="9"/>
      <c r="B35" s="27"/>
      <c r="C35" s="19" t="str">
        <f ca="1">+CONCATENATE(K35,".- ",G35)</f>
        <v>6.- 0</v>
      </c>
      <c r="D35" s="20"/>
      <c r="E35" s="9"/>
      <c r="F35" s="9"/>
      <c r="G35" s="36">
        <f ca="1">IF(J36="FIN","",LOOKUP(I35,DATOS!A:A,DATOS!G:G))</f>
        <v>0</v>
      </c>
      <c r="H35" s="36">
        <f ca="1">IF(J36="FIN",0,LOOKUP(I35,DATOS!A:A,DATOS!N:N))</f>
        <v>0</v>
      </c>
      <c r="I35" s="31">
        <f>+I29+1</f>
        <v>461</v>
      </c>
      <c r="J35" s="56">
        <f>IF(LOOKUP(I35,DATOS!A:A,DATOS!C:C)=0,J29,(LOOKUP(I35,DATOS!A:A,DATOS!C:C)))</f>
        <v>8</v>
      </c>
      <c r="K35" s="18">
        <f>+K29+1</f>
        <v>6</v>
      </c>
      <c r="L35" s="16" t="s">
        <v>31</v>
      </c>
      <c r="M35" s="16" t="s">
        <v>32</v>
      </c>
      <c r="N35" s="16" t="s">
        <v>37</v>
      </c>
      <c r="O35" s="16" t="s">
        <v>33</v>
      </c>
      <c r="P35" s="16" t="s">
        <v>34</v>
      </c>
      <c r="Q35" s="16" t="s">
        <v>35</v>
      </c>
      <c r="R35" s="16" t="str">
        <f ca="1">CONCATENATE("X",H35)</f>
        <v>X0</v>
      </c>
      <c r="S35" s="16" t="s">
        <v>36</v>
      </c>
    </row>
    <row r="36" spans="1:19" ht="15.6" x14ac:dyDescent="0.25">
      <c r="A36" s="185">
        <f ca="1">IF($E$2="X",0,IF(K37&gt;2,H35,K37))</f>
        <v>0</v>
      </c>
      <c r="B36" s="25"/>
      <c r="C36" s="21" t="str">
        <f ca="1">+CONCATENATE(I36," ",G36)</f>
        <v>a) 0</v>
      </c>
      <c r="D36" s="22"/>
      <c r="G36" s="34">
        <f ca="1">IF(J36="FIN","",LOOKUP(I35,DATOS!A:A,DATOS!J:J))</f>
        <v>0</v>
      </c>
      <c r="I36" s="31" t="s">
        <v>53</v>
      </c>
      <c r="J36" s="37" t="str">
        <f>IF(J30="FIN","FIN",IF(J35=J29,"","FIN"))</f>
        <v/>
      </c>
      <c r="K36" s="16" t="s">
        <v>5</v>
      </c>
      <c r="L36" s="16">
        <f ca="1">IF(M36&gt;0,0,P36)</f>
        <v>0</v>
      </c>
      <c r="M36" s="16">
        <f ca="1">IF(P37&gt;0,1,0)</f>
        <v>0</v>
      </c>
      <c r="N36" s="16">
        <f ca="1">IF(M36=1,-1/COUNTA(Q36:Q39),0)</f>
        <v>0</v>
      </c>
      <c r="O36" s="16">
        <f>COUNTA(B36:B39)</f>
        <v>0</v>
      </c>
      <c r="P36" s="16">
        <f ca="1">COUNTIF(R36:R39,R35)</f>
        <v>0</v>
      </c>
      <c r="Q36" s="17" t="s">
        <v>0</v>
      </c>
      <c r="R36" s="16" t="str">
        <f>CONCATENATE(B36,Q36)</f>
        <v>A</v>
      </c>
      <c r="S36" s="16">
        <f ca="1">IF(P36&gt;0,P36+O36,O36*3)</f>
        <v>0</v>
      </c>
    </row>
    <row r="37" spans="1:19" ht="15.6" x14ac:dyDescent="0.25">
      <c r="A37" s="185"/>
      <c r="B37" s="25"/>
      <c r="C37" s="21" t="str">
        <f ca="1">+CONCATENATE(I37," ",G37)</f>
        <v>b) 0</v>
      </c>
      <c r="D37" s="22"/>
      <c r="G37" s="34">
        <f ca="1">IF(J36="FIN","",LOOKUP(I35,DATOS!A:A,DATOS!K:K))</f>
        <v>0</v>
      </c>
      <c r="I37" s="31" t="s">
        <v>52</v>
      </c>
      <c r="K37" s="16">
        <f ca="1">S36</f>
        <v>0</v>
      </c>
      <c r="L37" s="16"/>
      <c r="M37" s="16"/>
      <c r="N37" s="16"/>
      <c r="O37" s="16"/>
      <c r="P37" s="16">
        <f ca="1">O36-P36</f>
        <v>0</v>
      </c>
      <c r="Q37" s="17" t="s">
        <v>1</v>
      </c>
      <c r="R37" s="16" t="str">
        <f>CONCATENATE(B37,Q37)</f>
        <v>B</v>
      </c>
      <c r="S37" s="16"/>
    </row>
    <row r="38" spans="1:19" ht="15.6" x14ac:dyDescent="0.25">
      <c r="A38" s="185"/>
      <c r="B38" s="25"/>
      <c r="C38" s="21" t="str">
        <f ca="1">+CONCATENATE(I38," ",G38)</f>
        <v>c) 0</v>
      </c>
      <c r="D38" s="22"/>
      <c r="G38" s="34">
        <f ca="1">IF(J36="FIN","",LOOKUP(I35,DATOS!A:A,DATOS!L:L))</f>
        <v>0</v>
      </c>
      <c r="I38" s="31" t="s">
        <v>51</v>
      </c>
      <c r="K38" s="16"/>
      <c r="L38" s="16"/>
      <c r="M38" s="16"/>
      <c r="N38" s="16"/>
      <c r="O38" s="16"/>
      <c r="P38" s="16"/>
      <c r="Q38" s="17" t="s">
        <v>2</v>
      </c>
      <c r="R38" s="16" t="str">
        <f>CONCATENATE(B38,Q38)</f>
        <v>C</v>
      </c>
      <c r="S38" s="16"/>
    </row>
    <row r="39" spans="1:19" ht="15.6" x14ac:dyDescent="0.25">
      <c r="A39" s="185"/>
      <c r="B39" s="25"/>
      <c r="C39" s="21" t="str">
        <f ca="1">+CONCATENATE(I39," ",G39)</f>
        <v>d) 0</v>
      </c>
      <c r="D39" s="22"/>
      <c r="G39" s="34">
        <f ca="1">IF(J36="FIN","",LOOKUP(I35,DATOS!A:A,DATOS!M:M))</f>
        <v>0</v>
      </c>
      <c r="I39" s="31" t="s">
        <v>43</v>
      </c>
      <c r="K39" s="16"/>
      <c r="L39" s="16"/>
      <c r="M39" s="16"/>
      <c r="N39" s="16"/>
      <c r="O39" s="16"/>
      <c r="P39" s="16"/>
      <c r="Q39" s="17" t="s">
        <v>3</v>
      </c>
      <c r="R39" s="16" t="str">
        <f>CONCATENATE(B39,Q39)</f>
        <v>D</v>
      </c>
      <c r="S39" s="16"/>
    </row>
    <row r="40" spans="1:19" ht="15.6" x14ac:dyDescent="0.25">
      <c r="A40" s="9"/>
      <c r="B40" s="26"/>
      <c r="C40" s="23"/>
      <c r="D40" s="24"/>
      <c r="J40" s="15"/>
    </row>
    <row r="41" spans="1:19" ht="15.6" x14ac:dyDescent="0.25">
      <c r="A41" s="9"/>
      <c r="B41" s="27"/>
      <c r="C41" s="19" t="str">
        <f ca="1">+CONCATENATE(K41,".- ",G41)</f>
        <v>7.- 0</v>
      </c>
      <c r="D41" s="20"/>
      <c r="E41" s="9"/>
      <c r="F41" s="9"/>
      <c r="G41" s="36">
        <f ca="1">IF(J42="FIN","",LOOKUP(I41,DATOS!A:A,DATOS!G:G))</f>
        <v>0</v>
      </c>
      <c r="H41" s="36">
        <f ca="1">IF(J42="FIN",0,LOOKUP(I41,DATOS!A:A,DATOS!N:N))</f>
        <v>0</v>
      </c>
      <c r="I41" s="31">
        <f>+I35+1</f>
        <v>462</v>
      </c>
      <c r="J41" s="56">
        <f>IF(LOOKUP(I41,DATOS!A:A,DATOS!C:C)=0,J35,(LOOKUP(I41,DATOS!A:A,DATOS!C:C)))</f>
        <v>8</v>
      </c>
      <c r="K41" s="18">
        <f>+K35+1</f>
        <v>7</v>
      </c>
      <c r="L41" s="16" t="s">
        <v>31</v>
      </c>
      <c r="M41" s="16" t="s">
        <v>32</v>
      </c>
      <c r="N41" s="16" t="s">
        <v>37</v>
      </c>
      <c r="O41" s="16" t="s">
        <v>33</v>
      </c>
      <c r="P41" s="16" t="s">
        <v>34</v>
      </c>
      <c r="Q41" s="16" t="s">
        <v>35</v>
      </c>
      <c r="R41" s="16" t="str">
        <f ca="1">CONCATENATE("X",H41)</f>
        <v>X0</v>
      </c>
      <c r="S41" s="16" t="s">
        <v>36</v>
      </c>
    </row>
    <row r="42" spans="1:19" ht="15.6" x14ac:dyDescent="0.25">
      <c r="A42" s="185">
        <f ca="1">IF($E$2="X",0,IF(K43&gt;2,H41,K43))</f>
        <v>0</v>
      </c>
      <c r="B42" s="25"/>
      <c r="C42" s="21" t="str">
        <f ca="1">+CONCATENATE(I42," ",G42)</f>
        <v>a) 0</v>
      </c>
      <c r="D42" s="22"/>
      <c r="G42" s="34">
        <f ca="1">IF(J42="FIN","",LOOKUP(I41,DATOS!A:A,DATOS!J:J))</f>
        <v>0</v>
      </c>
      <c r="I42" s="31" t="s">
        <v>53</v>
      </c>
      <c r="J42" s="37" t="str">
        <f>IF(J36="FIN","FIN",IF(J41=J35,"","FIN"))</f>
        <v/>
      </c>
      <c r="K42" s="16" t="s">
        <v>5</v>
      </c>
      <c r="L42" s="16">
        <f ca="1">IF(M42&gt;0,0,P42)</f>
        <v>0</v>
      </c>
      <c r="M42" s="16">
        <f ca="1">IF(P43&gt;0,1,0)</f>
        <v>0</v>
      </c>
      <c r="N42" s="16">
        <f ca="1">IF(M42=1,-1/COUNTA(Q42:Q45),0)</f>
        <v>0</v>
      </c>
      <c r="O42" s="16">
        <f>COUNTA(B42:B45)</f>
        <v>0</v>
      </c>
      <c r="P42" s="16">
        <f ca="1">COUNTIF(R42:R45,R41)</f>
        <v>0</v>
      </c>
      <c r="Q42" s="17" t="s">
        <v>0</v>
      </c>
      <c r="R42" s="16" t="str">
        <f>CONCATENATE(B42,Q42)</f>
        <v>A</v>
      </c>
      <c r="S42" s="16">
        <f ca="1">IF(P42&gt;0,P42+O42,O42*3)</f>
        <v>0</v>
      </c>
    </row>
    <row r="43" spans="1:19" ht="15.6" x14ac:dyDescent="0.25">
      <c r="A43" s="185"/>
      <c r="B43" s="25"/>
      <c r="C43" s="21" t="str">
        <f ca="1">+CONCATENATE(I43," ",G43)</f>
        <v>b) 0</v>
      </c>
      <c r="D43" s="22"/>
      <c r="G43" s="34">
        <f ca="1">IF(J42="FIN","",LOOKUP(I41,DATOS!A:A,DATOS!K:K))</f>
        <v>0</v>
      </c>
      <c r="I43" s="31" t="s">
        <v>52</v>
      </c>
      <c r="K43" s="16">
        <f ca="1">S42</f>
        <v>0</v>
      </c>
      <c r="L43" s="16"/>
      <c r="M43" s="16"/>
      <c r="N43" s="16"/>
      <c r="O43" s="16"/>
      <c r="P43" s="16">
        <f ca="1">O42-P42</f>
        <v>0</v>
      </c>
      <c r="Q43" s="17" t="s">
        <v>1</v>
      </c>
      <c r="R43" s="16" t="str">
        <f>CONCATENATE(B43,Q43)</f>
        <v>B</v>
      </c>
      <c r="S43" s="16"/>
    </row>
    <row r="44" spans="1:19" ht="15.6" x14ac:dyDescent="0.25">
      <c r="A44" s="185"/>
      <c r="B44" s="25"/>
      <c r="C44" s="21" t="str">
        <f ca="1">+CONCATENATE(I44," ",G44)</f>
        <v>c) 0</v>
      </c>
      <c r="D44" s="22"/>
      <c r="G44" s="34">
        <f ca="1">IF(J42="FIN","",LOOKUP(I41,DATOS!A:A,DATOS!L:L))</f>
        <v>0</v>
      </c>
      <c r="I44" s="31" t="s">
        <v>51</v>
      </c>
      <c r="K44" s="16"/>
      <c r="L44" s="16"/>
      <c r="M44" s="16"/>
      <c r="N44" s="16"/>
      <c r="O44" s="16"/>
      <c r="P44" s="16"/>
      <c r="Q44" s="17" t="s">
        <v>2</v>
      </c>
      <c r="R44" s="16" t="str">
        <f>CONCATENATE(B44,Q44)</f>
        <v>C</v>
      </c>
      <c r="S44" s="16"/>
    </row>
    <row r="45" spans="1:19" ht="15.6" x14ac:dyDescent="0.25">
      <c r="A45" s="185"/>
      <c r="B45" s="25"/>
      <c r="C45" s="21" t="str">
        <f ca="1">+CONCATENATE(I45," ",G45)</f>
        <v>d) 0</v>
      </c>
      <c r="D45" s="22"/>
      <c r="G45" s="34">
        <f ca="1">IF(J42="FIN","",LOOKUP(I41,DATOS!A:A,DATOS!M:M))</f>
        <v>0</v>
      </c>
      <c r="I45" s="31" t="s">
        <v>43</v>
      </c>
      <c r="K45" s="16"/>
      <c r="L45" s="16"/>
      <c r="M45" s="16"/>
      <c r="N45" s="16"/>
      <c r="O45" s="16"/>
      <c r="P45" s="16"/>
      <c r="Q45" s="17" t="s">
        <v>3</v>
      </c>
      <c r="R45" s="16" t="str">
        <f>CONCATENATE(B45,Q45)</f>
        <v>D</v>
      </c>
      <c r="S45" s="16"/>
    </row>
    <row r="46" spans="1:19" ht="15.6" x14ac:dyDescent="0.25">
      <c r="A46" s="9"/>
      <c r="B46" s="26"/>
      <c r="C46" s="23"/>
      <c r="D46" s="24"/>
      <c r="J46" s="15"/>
    </row>
    <row r="47" spans="1:19" ht="15.6" x14ac:dyDescent="0.25">
      <c r="A47" s="9"/>
      <c r="B47" s="27"/>
      <c r="C47" s="19" t="str">
        <f ca="1">+CONCATENATE(K47,".- ",G47)</f>
        <v>8.- 0</v>
      </c>
      <c r="D47" s="20"/>
      <c r="E47" s="9"/>
      <c r="F47" s="9"/>
      <c r="G47" s="36">
        <f ca="1">IF(J48="FIN","",LOOKUP(I47,DATOS!A:A,DATOS!G:G))</f>
        <v>0</v>
      </c>
      <c r="H47" s="36">
        <f ca="1">IF(J48="FIN",0,LOOKUP(I47,DATOS!A:A,DATOS!N:N))</f>
        <v>0</v>
      </c>
      <c r="I47" s="31">
        <f>+I41+1</f>
        <v>463</v>
      </c>
      <c r="J47" s="56">
        <f>IF(LOOKUP(I47,DATOS!A:A,DATOS!C:C)=0,J41,(LOOKUP(I47,DATOS!A:A,DATOS!C:C)))</f>
        <v>8</v>
      </c>
      <c r="K47" s="18">
        <f>+K41+1</f>
        <v>8</v>
      </c>
      <c r="L47" s="16" t="s">
        <v>31</v>
      </c>
      <c r="M47" s="16" t="s">
        <v>32</v>
      </c>
      <c r="N47" s="16" t="s">
        <v>37</v>
      </c>
      <c r="O47" s="16" t="s">
        <v>33</v>
      </c>
      <c r="P47" s="16" t="s">
        <v>34</v>
      </c>
      <c r="Q47" s="16" t="s">
        <v>35</v>
      </c>
      <c r="R47" s="16" t="str">
        <f ca="1">CONCATENATE("X",H47)</f>
        <v>X0</v>
      </c>
      <c r="S47" s="16" t="s">
        <v>36</v>
      </c>
    </row>
    <row r="48" spans="1:19" ht="15.6" x14ac:dyDescent="0.25">
      <c r="A48" s="185">
        <f ca="1">IF($E$2="X",0,IF(K49&gt;2,H47,K49))</f>
        <v>0</v>
      </c>
      <c r="B48" s="25"/>
      <c r="C48" s="21" t="str">
        <f ca="1">+CONCATENATE(I48," ",G48)</f>
        <v>a) 0</v>
      </c>
      <c r="D48" s="22"/>
      <c r="G48" s="34">
        <f ca="1">IF(J48="FIN","",LOOKUP(I47,DATOS!A:A,DATOS!J:J))</f>
        <v>0</v>
      </c>
      <c r="I48" s="31" t="s">
        <v>53</v>
      </c>
      <c r="J48" s="37" t="str">
        <f>IF(J42="FIN","FIN",IF(J47=J41,"","FIN"))</f>
        <v/>
      </c>
      <c r="K48" s="16" t="s">
        <v>5</v>
      </c>
      <c r="L48" s="16">
        <f ca="1">IF(M48&gt;0,0,P48)</f>
        <v>0</v>
      </c>
      <c r="M48" s="16">
        <f ca="1">IF(P49&gt;0,1,0)</f>
        <v>0</v>
      </c>
      <c r="N48" s="16">
        <f ca="1">IF(M48=1,-1/COUNTA(Q48:Q51),0)</f>
        <v>0</v>
      </c>
      <c r="O48" s="16">
        <f>COUNTA(B48:B51)</f>
        <v>0</v>
      </c>
      <c r="P48" s="16">
        <f ca="1">COUNTIF(R48:R51,R47)</f>
        <v>0</v>
      </c>
      <c r="Q48" s="17" t="s">
        <v>0</v>
      </c>
      <c r="R48" s="16" t="str">
        <f>CONCATENATE(B48,Q48)</f>
        <v>A</v>
      </c>
      <c r="S48" s="16">
        <f ca="1">IF(P48&gt;0,P48+O48,O48*3)</f>
        <v>0</v>
      </c>
    </row>
    <row r="49" spans="1:19" ht="15.6" x14ac:dyDescent="0.25">
      <c r="A49" s="185"/>
      <c r="B49" s="25"/>
      <c r="C49" s="21" t="str">
        <f ca="1">+CONCATENATE(I49," ",G49)</f>
        <v>b) 0</v>
      </c>
      <c r="D49" s="22"/>
      <c r="G49" s="34">
        <f ca="1">IF(J48="FIN","",LOOKUP(I47,DATOS!A:A,DATOS!K:K))</f>
        <v>0</v>
      </c>
      <c r="I49" s="31" t="s">
        <v>52</v>
      </c>
      <c r="K49" s="16">
        <f ca="1">S48</f>
        <v>0</v>
      </c>
      <c r="L49" s="16"/>
      <c r="M49" s="16"/>
      <c r="N49" s="16"/>
      <c r="O49" s="16"/>
      <c r="P49" s="16">
        <f ca="1">O48-P48</f>
        <v>0</v>
      </c>
      <c r="Q49" s="17" t="s">
        <v>1</v>
      </c>
      <c r="R49" s="16" t="str">
        <f>CONCATENATE(B49,Q49)</f>
        <v>B</v>
      </c>
      <c r="S49" s="16"/>
    </row>
    <row r="50" spans="1:19" ht="15.6" x14ac:dyDescent="0.25">
      <c r="A50" s="185"/>
      <c r="B50" s="25"/>
      <c r="C50" s="21" t="str">
        <f ca="1">+CONCATENATE(I50," ",G50)</f>
        <v>c) 0</v>
      </c>
      <c r="D50" s="22"/>
      <c r="G50" s="34">
        <f ca="1">IF(J48="FIN","",LOOKUP(I47,DATOS!A:A,DATOS!L:L))</f>
        <v>0</v>
      </c>
      <c r="I50" s="31" t="s">
        <v>51</v>
      </c>
      <c r="K50" s="16"/>
      <c r="L50" s="16"/>
      <c r="M50" s="16"/>
      <c r="N50" s="16"/>
      <c r="O50" s="16"/>
      <c r="P50" s="16"/>
      <c r="Q50" s="17" t="s">
        <v>2</v>
      </c>
      <c r="R50" s="16" t="str">
        <f>CONCATENATE(B50,Q50)</f>
        <v>C</v>
      </c>
      <c r="S50" s="16"/>
    </row>
    <row r="51" spans="1:19" ht="15.6" x14ac:dyDescent="0.25">
      <c r="A51" s="185"/>
      <c r="B51" s="25"/>
      <c r="C51" s="21" t="str">
        <f ca="1">+CONCATENATE(I51," ",G51)</f>
        <v>d) 0</v>
      </c>
      <c r="D51" s="22"/>
      <c r="G51" s="34">
        <f ca="1">IF(J48="FIN","",LOOKUP(I47,DATOS!A:A,DATOS!M:M))</f>
        <v>0</v>
      </c>
      <c r="I51" s="31" t="s">
        <v>43</v>
      </c>
      <c r="K51" s="16"/>
      <c r="L51" s="16"/>
      <c r="M51" s="16"/>
      <c r="N51" s="16"/>
      <c r="O51" s="16"/>
      <c r="P51" s="16"/>
      <c r="Q51" s="17" t="s">
        <v>3</v>
      </c>
      <c r="R51" s="16" t="str">
        <f>CONCATENATE(B51,Q51)</f>
        <v>D</v>
      </c>
      <c r="S51" s="16"/>
    </row>
    <row r="52" spans="1:19" ht="15.6" x14ac:dyDescent="0.25">
      <c r="A52" s="9"/>
      <c r="B52" s="26"/>
      <c r="C52" s="23"/>
      <c r="D52" s="24"/>
      <c r="J52" s="15"/>
    </row>
    <row r="53" spans="1:19" ht="15.6" x14ac:dyDescent="0.25">
      <c r="A53" s="9"/>
      <c r="B53" s="27"/>
      <c r="C53" s="19" t="str">
        <f ca="1">+CONCATENATE(K53,".- ",G53)</f>
        <v>9.- 0</v>
      </c>
      <c r="D53" s="20"/>
      <c r="E53" s="9"/>
      <c r="F53" s="9"/>
      <c r="G53" s="36">
        <f ca="1">IF(J54="FIN","",LOOKUP(I53,DATOS!A:A,DATOS!G:G))</f>
        <v>0</v>
      </c>
      <c r="H53" s="36">
        <f ca="1">IF(J54="FIN",0,LOOKUP(I53,DATOS!A:A,DATOS!N:N))</f>
        <v>0</v>
      </c>
      <c r="I53" s="31">
        <f>+I47+1</f>
        <v>464</v>
      </c>
      <c r="J53" s="56">
        <f>IF(LOOKUP(I53,DATOS!A:A,DATOS!C:C)=0,J47,(LOOKUP(I53,DATOS!A:A,DATOS!C:C)))</f>
        <v>8</v>
      </c>
      <c r="K53" s="18">
        <f>+K47+1</f>
        <v>9</v>
      </c>
      <c r="L53" s="16" t="s">
        <v>31</v>
      </c>
      <c r="M53" s="16" t="s">
        <v>32</v>
      </c>
      <c r="N53" s="16" t="s">
        <v>37</v>
      </c>
      <c r="O53" s="16" t="s">
        <v>33</v>
      </c>
      <c r="P53" s="16" t="s">
        <v>34</v>
      </c>
      <c r="Q53" s="16" t="s">
        <v>35</v>
      </c>
      <c r="R53" s="16" t="str">
        <f ca="1">CONCATENATE("X",H53)</f>
        <v>X0</v>
      </c>
      <c r="S53" s="16" t="s">
        <v>36</v>
      </c>
    </row>
    <row r="54" spans="1:19" ht="15.6" x14ac:dyDescent="0.25">
      <c r="A54" s="185">
        <f ca="1">IF($E$2="X",0,IF(K55&gt;2,H53,K55))</f>
        <v>0</v>
      </c>
      <c r="B54" s="25"/>
      <c r="C54" s="21" t="str">
        <f ca="1">+CONCATENATE(I54," ",G54)</f>
        <v>a) 0</v>
      </c>
      <c r="D54" s="22"/>
      <c r="G54" s="34">
        <f ca="1">IF(J54="FIN","",LOOKUP(I53,DATOS!A:A,DATOS!J:J))</f>
        <v>0</v>
      </c>
      <c r="I54" s="31" t="s">
        <v>53</v>
      </c>
      <c r="J54" s="37" t="str">
        <f>IF(J48="FIN","FIN",IF(J53=J47,"","FIN"))</f>
        <v/>
      </c>
      <c r="K54" s="16" t="s">
        <v>5</v>
      </c>
      <c r="L54" s="16">
        <f ca="1">IF(M54&gt;0,0,P54)</f>
        <v>0</v>
      </c>
      <c r="M54" s="16">
        <f ca="1">IF(P55&gt;0,1,0)</f>
        <v>0</v>
      </c>
      <c r="N54" s="16">
        <f ca="1">IF(M54=1,-1/COUNTA(Q54:Q57),0)</f>
        <v>0</v>
      </c>
      <c r="O54" s="16">
        <f>COUNTA(B54:B57)</f>
        <v>0</v>
      </c>
      <c r="P54" s="16">
        <f ca="1">COUNTIF(R54:R57,R53)</f>
        <v>0</v>
      </c>
      <c r="Q54" s="17" t="s">
        <v>0</v>
      </c>
      <c r="R54" s="16" t="str">
        <f>CONCATENATE(B54,Q54)</f>
        <v>A</v>
      </c>
      <c r="S54" s="16">
        <f ca="1">IF(P54&gt;0,P54+O54,O54*3)</f>
        <v>0</v>
      </c>
    </row>
    <row r="55" spans="1:19" ht="15.6" x14ac:dyDescent="0.25">
      <c r="A55" s="185"/>
      <c r="B55" s="25"/>
      <c r="C55" s="21" t="str">
        <f ca="1">+CONCATENATE(I55," ",G55)</f>
        <v>b) 0</v>
      </c>
      <c r="D55" s="22"/>
      <c r="G55" s="34">
        <f ca="1">IF(J54="FIN","",LOOKUP(I53,DATOS!A:A,DATOS!K:K))</f>
        <v>0</v>
      </c>
      <c r="I55" s="31" t="s">
        <v>52</v>
      </c>
      <c r="K55" s="16">
        <f ca="1">S54</f>
        <v>0</v>
      </c>
      <c r="L55" s="16"/>
      <c r="M55" s="16"/>
      <c r="N55" s="16"/>
      <c r="O55" s="16"/>
      <c r="P55" s="16">
        <f ca="1">O54-P54</f>
        <v>0</v>
      </c>
      <c r="Q55" s="17" t="s">
        <v>1</v>
      </c>
      <c r="R55" s="16" t="str">
        <f>CONCATENATE(B55,Q55)</f>
        <v>B</v>
      </c>
      <c r="S55" s="16"/>
    </row>
    <row r="56" spans="1:19" ht="15.6" x14ac:dyDescent="0.25">
      <c r="A56" s="185"/>
      <c r="B56" s="25"/>
      <c r="C56" s="21" t="str">
        <f ca="1">+CONCATENATE(I56," ",G56)</f>
        <v>c) 0</v>
      </c>
      <c r="D56" s="22"/>
      <c r="G56" s="34">
        <f ca="1">IF(J54="FIN","",LOOKUP(I53,DATOS!A:A,DATOS!L:L))</f>
        <v>0</v>
      </c>
      <c r="I56" s="31" t="s">
        <v>51</v>
      </c>
      <c r="K56" s="16"/>
      <c r="L56" s="16"/>
      <c r="M56" s="16"/>
      <c r="N56" s="16"/>
      <c r="O56" s="16"/>
      <c r="P56" s="16"/>
      <c r="Q56" s="17" t="s">
        <v>2</v>
      </c>
      <c r="R56" s="16" t="str">
        <f>CONCATENATE(B56,Q56)</f>
        <v>C</v>
      </c>
      <c r="S56" s="16"/>
    </row>
    <row r="57" spans="1:19" ht="15.6" x14ac:dyDescent="0.25">
      <c r="A57" s="185"/>
      <c r="B57" s="25"/>
      <c r="C57" s="21" t="str">
        <f ca="1">+CONCATENATE(I57," ",G57)</f>
        <v>d) 0</v>
      </c>
      <c r="D57" s="22"/>
      <c r="G57" s="34">
        <f ca="1">IF(J54="FIN","",LOOKUP(I53,DATOS!A:A,DATOS!M:M))</f>
        <v>0</v>
      </c>
      <c r="I57" s="31" t="s">
        <v>43</v>
      </c>
      <c r="K57" s="16"/>
      <c r="L57" s="16"/>
      <c r="M57" s="16"/>
      <c r="N57" s="16"/>
      <c r="O57" s="16"/>
      <c r="P57" s="16"/>
      <c r="Q57" s="17" t="s">
        <v>3</v>
      </c>
      <c r="R57" s="16" t="str">
        <f>CONCATENATE(B57,Q57)</f>
        <v>D</v>
      </c>
      <c r="S57" s="16"/>
    </row>
    <row r="58" spans="1:19" ht="15.6" x14ac:dyDescent="0.25">
      <c r="A58" s="9"/>
      <c r="B58" s="26"/>
      <c r="C58" s="23"/>
      <c r="D58" s="24"/>
      <c r="J58" s="15"/>
    </row>
    <row r="59" spans="1:19" ht="15.6" x14ac:dyDescent="0.25">
      <c r="A59" s="9"/>
      <c r="B59" s="27"/>
      <c r="C59" s="19" t="str">
        <f ca="1">+CONCATENATE(K59,".- ",G59)</f>
        <v>10.- 0</v>
      </c>
      <c r="D59" s="20"/>
      <c r="E59" s="9"/>
      <c r="F59" s="9"/>
      <c r="G59" s="36">
        <f ca="1">IF(J60="FIN","",LOOKUP(I59,DATOS!A:A,DATOS!G:G))</f>
        <v>0</v>
      </c>
      <c r="H59" s="36">
        <f ca="1">IF(J60="FIN",0,LOOKUP(I59,DATOS!A:A,DATOS!N:N))</f>
        <v>0</v>
      </c>
      <c r="I59" s="31">
        <f>+I53+1</f>
        <v>465</v>
      </c>
      <c r="J59" s="56">
        <f>IF(LOOKUP(I59,DATOS!A:A,DATOS!C:C)=0,J53,(LOOKUP(I59,DATOS!A:A,DATOS!C:C)))</f>
        <v>8</v>
      </c>
      <c r="K59" s="18">
        <f>+K53+1</f>
        <v>10</v>
      </c>
      <c r="L59" s="16" t="s">
        <v>31</v>
      </c>
      <c r="M59" s="16" t="s">
        <v>32</v>
      </c>
      <c r="N59" s="16" t="s">
        <v>37</v>
      </c>
      <c r="O59" s="16" t="s">
        <v>33</v>
      </c>
      <c r="P59" s="16" t="s">
        <v>34</v>
      </c>
      <c r="Q59" s="16" t="s">
        <v>35</v>
      </c>
      <c r="R59" s="16" t="str">
        <f ca="1">CONCATENATE("X",H59)</f>
        <v>X0</v>
      </c>
      <c r="S59" s="16" t="s">
        <v>36</v>
      </c>
    </row>
    <row r="60" spans="1:19" ht="15.6" x14ac:dyDescent="0.25">
      <c r="A60" s="185">
        <f ca="1">IF($E$2="X",0,IF(K61&gt;2,H59,K61))</f>
        <v>0</v>
      </c>
      <c r="B60" s="25"/>
      <c r="C60" s="21" t="str">
        <f ca="1">+CONCATENATE(I60," ",G60)</f>
        <v>a) 0</v>
      </c>
      <c r="D60" s="22"/>
      <c r="G60" s="34">
        <f ca="1">IF(J60="FIN","",LOOKUP(I59,DATOS!A:A,DATOS!J:J))</f>
        <v>0</v>
      </c>
      <c r="I60" s="31" t="s">
        <v>53</v>
      </c>
      <c r="J60" s="37" t="str">
        <f>IF(J54="FIN","FIN",IF(J59=J53,"","FIN"))</f>
        <v/>
      </c>
      <c r="K60" s="16" t="s">
        <v>5</v>
      </c>
      <c r="L60" s="16">
        <f ca="1">IF(M60&gt;0,0,P60)</f>
        <v>0</v>
      </c>
      <c r="M60" s="16">
        <f ca="1">IF(P61&gt;0,1,0)</f>
        <v>0</v>
      </c>
      <c r="N60" s="16">
        <f ca="1">IF(M60=1,-1/COUNTA(Q60:Q63),0)</f>
        <v>0</v>
      </c>
      <c r="O60" s="16">
        <f>COUNTA(B60:B63)</f>
        <v>0</v>
      </c>
      <c r="P60" s="16">
        <f ca="1">COUNTIF(R60:R63,R59)</f>
        <v>0</v>
      </c>
      <c r="Q60" s="17" t="s">
        <v>0</v>
      </c>
      <c r="R60" s="16" t="str">
        <f>CONCATENATE(B60,Q60)</f>
        <v>A</v>
      </c>
      <c r="S60" s="16">
        <f ca="1">IF(P60&gt;0,P60+O60,O60*3)</f>
        <v>0</v>
      </c>
    </row>
    <row r="61" spans="1:19" ht="15.6" x14ac:dyDescent="0.25">
      <c r="A61" s="185"/>
      <c r="B61" s="25"/>
      <c r="C61" s="21" t="str">
        <f ca="1">+CONCATENATE(I61," ",G61)</f>
        <v>b) 0</v>
      </c>
      <c r="D61" s="22"/>
      <c r="G61" s="34">
        <f ca="1">IF(J60="FIN","",LOOKUP(I59,DATOS!A:A,DATOS!K:K))</f>
        <v>0</v>
      </c>
      <c r="I61" s="31" t="s">
        <v>52</v>
      </c>
      <c r="K61" s="16">
        <f ca="1">S60</f>
        <v>0</v>
      </c>
      <c r="L61" s="16"/>
      <c r="M61" s="16"/>
      <c r="N61" s="16"/>
      <c r="O61" s="16"/>
      <c r="P61" s="16">
        <f ca="1">O60-P60</f>
        <v>0</v>
      </c>
      <c r="Q61" s="17" t="s">
        <v>1</v>
      </c>
      <c r="R61" s="16" t="str">
        <f>CONCATENATE(B61,Q61)</f>
        <v>B</v>
      </c>
      <c r="S61" s="16"/>
    </row>
    <row r="62" spans="1:19" ht="15.6" x14ac:dyDescent="0.25">
      <c r="A62" s="185"/>
      <c r="B62" s="25"/>
      <c r="C62" s="21" t="str">
        <f ca="1">+CONCATENATE(I62," ",G62)</f>
        <v>c) 0</v>
      </c>
      <c r="D62" s="22"/>
      <c r="G62" s="34">
        <f ca="1">IF(J60="FIN","",LOOKUP(I59,DATOS!A:A,DATOS!L:L))</f>
        <v>0</v>
      </c>
      <c r="I62" s="31" t="s">
        <v>51</v>
      </c>
      <c r="K62" s="16"/>
      <c r="L62" s="16"/>
      <c r="M62" s="16"/>
      <c r="N62" s="16"/>
      <c r="O62" s="16"/>
      <c r="P62" s="16"/>
      <c r="Q62" s="17" t="s">
        <v>2</v>
      </c>
      <c r="R62" s="16" t="str">
        <f>CONCATENATE(B62,Q62)</f>
        <v>C</v>
      </c>
      <c r="S62" s="16"/>
    </row>
    <row r="63" spans="1:19" ht="15.6" x14ac:dyDescent="0.25">
      <c r="A63" s="185"/>
      <c r="B63" s="25"/>
      <c r="C63" s="21" t="str">
        <f ca="1">+CONCATENATE(I63," ",G63)</f>
        <v>d) 0</v>
      </c>
      <c r="D63" s="22"/>
      <c r="G63" s="34">
        <f ca="1">IF(J60="FIN","",LOOKUP(I59,DATOS!A:A,DATOS!M:M))</f>
        <v>0</v>
      </c>
      <c r="I63" s="31" t="s">
        <v>43</v>
      </c>
      <c r="K63" s="16"/>
      <c r="L63" s="16"/>
      <c r="M63" s="16"/>
      <c r="N63" s="16"/>
      <c r="O63" s="16"/>
      <c r="P63" s="16"/>
      <c r="Q63" s="17" t="s">
        <v>3</v>
      </c>
      <c r="R63" s="16" t="str">
        <f>CONCATENATE(B63,Q63)</f>
        <v>D</v>
      </c>
      <c r="S63" s="16"/>
    </row>
    <row r="64" spans="1:19" ht="15.6" x14ac:dyDescent="0.25">
      <c r="A64" s="9"/>
      <c r="B64" s="26"/>
      <c r="C64" s="23"/>
      <c r="D64" s="24"/>
      <c r="J64" s="15"/>
    </row>
    <row r="65" spans="1:19" ht="15.6" x14ac:dyDescent="0.25">
      <c r="A65" s="9"/>
      <c r="B65" s="27"/>
      <c r="C65" s="19" t="str">
        <f ca="1">+CONCATENATE(K65,".- ",G65)</f>
        <v>11.- 0</v>
      </c>
      <c r="D65" s="20"/>
      <c r="E65" s="9"/>
      <c r="F65" s="9"/>
      <c r="G65" s="36">
        <f ca="1">IF(J66="FIN","",LOOKUP(I65,DATOS!A:A,DATOS!G:G))</f>
        <v>0</v>
      </c>
      <c r="H65" s="36">
        <f ca="1">IF(J66="FIN",0,LOOKUP(I65,DATOS!A:A,DATOS!N:N))</f>
        <v>0</v>
      </c>
      <c r="I65" s="31">
        <f>+I59+1</f>
        <v>466</v>
      </c>
      <c r="J65" s="56">
        <f>IF(LOOKUP(I65,DATOS!A:A,DATOS!C:C)=0,J59,(LOOKUP(I65,DATOS!A:A,DATOS!C:C)))</f>
        <v>8</v>
      </c>
      <c r="K65" s="18">
        <f>+K59+1</f>
        <v>11</v>
      </c>
      <c r="L65" s="16" t="s">
        <v>31</v>
      </c>
      <c r="M65" s="16" t="s">
        <v>32</v>
      </c>
      <c r="N65" s="16" t="s">
        <v>37</v>
      </c>
      <c r="O65" s="16" t="s">
        <v>33</v>
      </c>
      <c r="P65" s="16" t="s">
        <v>34</v>
      </c>
      <c r="Q65" s="16" t="s">
        <v>35</v>
      </c>
      <c r="R65" s="16" t="str">
        <f ca="1">CONCATENATE("X",H65)</f>
        <v>X0</v>
      </c>
      <c r="S65" s="16" t="s">
        <v>36</v>
      </c>
    </row>
    <row r="66" spans="1:19" ht="15.6" x14ac:dyDescent="0.25">
      <c r="A66" s="185">
        <f ca="1">IF($E$2="X",0,IF(K67&gt;2,H65,K67))</f>
        <v>0</v>
      </c>
      <c r="B66" s="25"/>
      <c r="C66" s="21" t="str">
        <f ca="1">+CONCATENATE(I66," ",G66)</f>
        <v>a) 0</v>
      </c>
      <c r="D66" s="22"/>
      <c r="G66" s="34">
        <f ca="1">IF(J66="FIN","",LOOKUP(I65,DATOS!A:A,DATOS!J:J))</f>
        <v>0</v>
      </c>
      <c r="I66" s="31" t="s">
        <v>53</v>
      </c>
      <c r="J66" s="37" t="str">
        <f>IF(J60="FIN","FIN",IF(J65=J59,"","FIN"))</f>
        <v/>
      </c>
      <c r="K66" s="16" t="s">
        <v>5</v>
      </c>
      <c r="L66" s="16">
        <f ca="1">IF(M66&gt;0,0,P66)</f>
        <v>0</v>
      </c>
      <c r="M66" s="16">
        <f ca="1">IF(P67&gt;0,1,0)</f>
        <v>0</v>
      </c>
      <c r="N66" s="16">
        <f ca="1">IF(M66=1,-1/COUNTA(Q66:Q69),0)</f>
        <v>0</v>
      </c>
      <c r="O66" s="16">
        <f>COUNTA(B66:B69)</f>
        <v>0</v>
      </c>
      <c r="P66" s="16">
        <f ca="1">COUNTIF(R66:R69,R65)</f>
        <v>0</v>
      </c>
      <c r="Q66" s="17" t="s">
        <v>0</v>
      </c>
      <c r="R66" s="16" t="str">
        <f>CONCATENATE(B66,Q66)</f>
        <v>A</v>
      </c>
      <c r="S66" s="16">
        <f ca="1">IF(P66&gt;0,P66+O66,O66*3)</f>
        <v>0</v>
      </c>
    </row>
    <row r="67" spans="1:19" ht="15.6" x14ac:dyDescent="0.25">
      <c r="A67" s="185"/>
      <c r="B67" s="25"/>
      <c r="C67" s="21" t="str">
        <f ca="1">+CONCATENATE(I67," ",G67)</f>
        <v>b) 0</v>
      </c>
      <c r="D67" s="22"/>
      <c r="G67" s="34">
        <f ca="1">IF(J66="FIN","",LOOKUP(I65,DATOS!A:A,DATOS!K:K))</f>
        <v>0</v>
      </c>
      <c r="I67" s="31" t="s">
        <v>52</v>
      </c>
      <c r="K67" s="16">
        <f ca="1">S66</f>
        <v>0</v>
      </c>
      <c r="L67" s="16"/>
      <c r="M67" s="16"/>
      <c r="N67" s="16"/>
      <c r="O67" s="16"/>
      <c r="P67" s="16">
        <f ca="1">O66-P66</f>
        <v>0</v>
      </c>
      <c r="Q67" s="17" t="s">
        <v>1</v>
      </c>
      <c r="R67" s="16" t="str">
        <f>CONCATENATE(B67,Q67)</f>
        <v>B</v>
      </c>
      <c r="S67" s="16"/>
    </row>
    <row r="68" spans="1:19" ht="15.6" x14ac:dyDescent="0.25">
      <c r="A68" s="185"/>
      <c r="B68" s="25"/>
      <c r="C68" s="21" t="str">
        <f ca="1">+CONCATENATE(I68," ",G68)</f>
        <v>c) 0</v>
      </c>
      <c r="D68" s="22"/>
      <c r="G68" s="34">
        <f ca="1">IF(J66="FIN","",LOOKUP(I65,DATOS!A:A,DATOS!L:L))</f>
        <v>0</v>
      </c>
      <c r="I68" s="31" t="s">
        <v>51</v>
      </c>
      <c r="K68" s="16"/>
      <c r="L68" s="16"/>
      <c r="M68" s="16"/>
      <c r="N68" s="16"/>
      <c r="O68" s="16"/>
      <c r="P68" s="16"/>
      <c r="Q68" s="17" t="s">
        <v>2</v>
      </c>
      <c r="R68" s="16" t="str">
        <f>CONCATENATE(B68,Q68)</f>
        <v>C</v>
      </c>
      <c r="S68" s="16"/>
    </row>
    <row r="69" spans="1:19" ht="15.6" x14ac:dyDescent="0.25">
      <c r="A69" s="185"/>
      <c r="B69" s="25"/>
      <c r="C69" s="21" t="str">
        <f ca="1">+CONCATENATE(I69," ",G69)</f>
        <v>d) 0</v>
      </c>
      <c r="D69" s="22"/>
      <c r="G69" s="34">
        <f ca="1">IF(J66="FIN","",LOOKUP(I65,DATOS!A:A,DATOS!M:M))</f>
        <v>0</v>
      </c>
      <c r="I69" s="31" t="s">
        <v>43</v>
      </c>
      <c r="K69" s="16"/>
      <c r="L69" s="16"/>
      <c r="M69" s="16"/>
      <c r="N69" s="16"/>
      <c r="O69" s="16"/>
      <c r="P69" s="16"/>
      <c r="Q69" s="17" t="s">
        <v>3</v>
      </c>
      <c r="R69" s="16" t="str">
        <f>CONCATENATE(B69,Q69)</f>
        <v>D</v>
      </c>
      <c r="S69" s="16"/>
    </row>
    <row r="70" spans="1:19" ht="15.6" x14ac:dyDescent="0.25">
      <c r="A70" s="9"/>
      <c r="B70" s="26"/>
      <c r="C70" s="23"/>
      <c r="D70" s="24"/>
      <c r="J70" s="15"/>
    </row>
    <row r="71" spans="1:19" ht="15.6" x14ac:dyDescent="0.25">
      <c r="A71" s="9"/>
      <c r="B71" s="27"/>
      <c r="C71" s="19" t="str">
        <f ca="1">+CONCATENATE(K71,".- ",G71)</f>
        <v>12.- 0</v>
      </c>
      <c r="D71" s="20"/>
      <c r="E71" s="9"/>
      <c r="F71" s="9"/>
      <c r="G71" s="36">
        <f ca="1">IF(J72="FIN","",LOOKUP(I71,DATOS!A:A,DATOS!G:G))</f>
        <v>0</v>
      </c>
      <c r="H71" s="36">
        <f ca="1">IF(J72="FIN",0,LOOKUP(I71,DATOS!A:A,DATOS!N:N))</f>
        <v>0</v>
      </c>
      <c r="I71" s="31">
        <f>+I65+1</f>
        <v>467</v>
      </c>
      <c r="J71" s="56">
        <f>IF(LOOKUP(I71,DATOS!A:A,DATOS!C:C)=0,J65,(LOOKUP(I71,DATOS!A:A,DATOS!C:C)))</f>
        <v>8</v>
      </c>
      <c r="K71" s="18">
        <f>+K65+1</f>
        <v>12</v>
      </c>
      <c r="L71" s="16" t="s">
        <v>31</v>
      </c>
      <c r="M71" s="16" t="s">
        <v>32</v>
      </c>
      <c r="N71" s="16" t="s">
        <v>37</v>
      </c>
      <c r="O71" s="16" t="s">
        <v>33</v>
      </c>
      <c r="P71" s="16" t="s">
        <v>34</v>
      </c>
      <c r="Q71" s="16" t="s">
        <v>35</v>
      </c>
      <c r="R71" s="16" t="str">
        <f ca="1">CONCATENATE("X",H71)</f>
        <v>X0</v>
      </c>
      <c r="S71" s="16" t="s">
        <v>36</v>
      </c>
    </row>
    <row r="72" spans="1:19" ht="15.6" x14ac:dyDescent="0.25">
      <c r="A72" s="185">
        <f ca="1">IF($E$2="X",0,IF(K73&gt;2,H71,K73))</f>
        <v>0</v>
      </c>
      <c r="B72" s="25"/>
      <c r="C72" s="21" t="str">
        <f ca="1">+CONCATENATE(I72," ",G72)</f>
        <v>a) 0</v>
      </c>
      <c r="D72" s="22"/>
      <c r="G72" s="34">
        <f ca="1">IF(J72="FIN","",LOOKUP(I71,DATOS!A:A,DATOS!J:J))</f>
        <v>0</v>
      </c>
      <c r="I72" s="31" t="s">
        <v>53</v>
      </c>
      <c r="J72" s="37" t="str">
        <f>IF(J66="FIN","FIN",IF(J71=J65,"","FIN"))</f>
        <v/>
      </c>
      <c r="K72" s="16" t="s">
        <v>5</v>
      </c>
      <c r="L72" s="16">
        <f ca="1">IF(M72&gt;0,0,P72)</f>
        <v>0</v>
      </c>
      <c r="M72" s="16">
        <f ca="1">IF(P73&gt;0,1,0)</f>
        <v>0</v>
      </c>
      <c r="N72" s="16">
        <f ca="1">IF(M72=1,-1/COUNTA(Q72:Q75),0)</f>
        <v>0</v>
      </c>
      <c r="O72" s="16">
        <f>COUNTA(B72:B75)</f>
        <v>0</v>
      </c>
      <c r="P72" s="16">
        <f ca="1">COUNTIF(R72:R75,R71)</f>
        <v>0</v>
      </c>
      <c r="Q72" s="17" t="s">
        <v>0</v>
      </c>
      <c r="R72" s="16" t="str">
        <f>CONCATENATE(B72,Q72)</f>
        <v>A</v>
      </c>
      <c r="S72" s="16">
        <f ca="1">IF(P72&gt;0,P72+O72,O72*3)</f>
        <v>0</v>
      </c>
    </row>
    <row r="73" spans="1:19" ht="15.6" x14ac:dyDescent="0.25">
      <c r="A73" s="185"/>
      <c r="B73" s="25"/>
      <c r="C73" s="21" t="str">
        <f ca="1">+CONCATENATE(I73," ",G73)</f>
        <v>b) 0</v>
      </c>
      <c r="D73" s="22"/>
      <c r="G73" s="34">
        <f ca="1">IF(J72="FIN","",LOOKUP(I71,DATOS!A:A,DATOS!K:K))</f>
        <v>0</v>
      </c>
      <c r="I73" s="31" t="s">
        <v>52</v>
      </c>
      <c r="K73" s="16">
        <f ca="1">S72</f>
        <v>0</v>
      </c>
      <c r="L73" s="16"/>
      <c r="M73" s="16"/>
      <c r="N73" s="16"/>
      <c r="O73" s="16"/>
      <c r="P73" s="16">
        <f ca="1">O72-P72</f>
        <v>0</v>
      </c>
      <c r="Q73" s="17" t="s">
        <v>1</v>
      </c>
      <c r="R73" s="16" t="str">
        <f>CONCATENATE(B73,Q73)</f>
        <v>B</v>
      </c>
      <c r="S73" s="16"/>
    </row>
    <row r="74" spans="1:19" ht="15.6" x14ac:dyDescent="0.25">
      <c r="A74" s="185"/>
      <c r="B74" s="25"/>
      <c r="C74" s="21" t="str">
        <f ca="1">+CONCATENATE(I74," ",G74)</f>
        <v>c) 0</v>
      </c>
      <c r="D74" s="22"/>
      <c r="G74" s="34">
        <f ca="1">IF(J72="FIN","",LOOKUP(I71,DATOS!A:A,DATOS!L:L))</f>
        <v>0</v>
      </c>
      <c r="I74" s="31" t="s">
        <v>51</v>
      </c>
      <c r="K74" s="16"/>
      <c r="L74" s="16"/>
      <c r="M74" s="16"/>
      <c r="N74" s="16"/>
      <c r="O74" s="16"/>
      <c r="P74" s="16"/>
      <c r="Q74" s="17" t="s">
        <v>2</v>
      </c>
      <c r="R74" s="16" t="str">
        <f>CONCATENATE(B74,Q74)</f>
        <v>C</v>
      </c>
      <c r="S74" s="16"/>
    </row>
    <row r="75" spans="1:19" ht="15.6" x14ac:dyDescent="0.25">
      <c r="A75" s="185"/>
      <c r="B75" s="25"/>
      <c r="C75" s="21" t="str">
        <f ca="1">+CONCATENATE(I75," ",G75)</f>
        <v>d) 0</v>
      </c>
      <c r="D75" s="22"/>
      <c r="G75" s="34">
        <f ca="1">IF(J72="FIN","",LOOKUP(I71,DATOS!A:A,DATOS!M:M))</f>
        <v>0</v>
      </c>
      <c r="I75" s="31" t="s">
        <v>43</v>
      </c>
      <c r="K75" s="16"/>
      <c r="L75" s="16"/>
      <c r="M75" s="16"/>
      <c r="N75" s="16"/>
      <c r="O75" s="16"/>
      <c r="P75" s="16"/>
      <c r="Q75" s="17" t="s">
        <v>3</v>
      </c>
      <c r="R75" s="16" t="str">
        <f>CONCATENATE(B75,Q75)</f>
        <v>D</v>
      </c>
      <c r="S75" s="16"/>
    </row>
    <row r="76" spans="1:19" ht="15.6" x14ac:dyDescent="0.25">
      <c r="A76" s="9"/>
      <c r="B76" s="26"/>
      <c r="C76" s="23"/>
      <c r="D76" s="24"/>
      <c r="J76" s="15"/>
    </row>
    <row r="77" spans="1:19" ht="15.6" x14ac:dyDescent="0.25">
      <c r="A77" s="9"/>
      <c r="B77" s="27"/>
      <c r="C77" s="19" t="str">
        <f ca="1">+CONCATENATE(K77,".- ",G77)</f>
        <v>13.- 0</v>
      </c>
      <c r="D77" s="20"/>
      <c r="E77" s="9"/>
      <c r="F77" s="9"/>
      <c r="G77" s="36">
        <f ca="1">IF(J78="FIN","",LOOKUP(I77,DATOS!A:A,DATOS!G:G))</f>
        <v>0</v>
      </c>
      <c r="H77" s="36">
        <f ca="1">IF(J78="FIN",0,LOOKUP(I77,DATOS!A:A,DATOS!N:N))</f>
        <v>0</v>
      </c>
      <c r="I77" s="31">
        <f>+I71+1</f>
        <v>468</v>
      </c>
      <c r="J77" s="56">
        <f>IF(LOOKUP(I77,DATOS!A:A,DATOS!C:C)=0,J71,(LOOKUP(I77,DATOS!A:A,DATOS!C:C)))</f>
        <v>8</v>
      </c>
      <c r="K77" s="18">
        <f>+K71+1</f>
        <v>13</v>
      </c>
      <c r="L77" s="16" t="s">
        <v>31</v>
      </c>
      <c r="M77" s="16" t="s">
        <v>32</v>
      </c>
      <c r="N77" s="16" t="s">
        <v>37</v>
      </c>
      <c r="O77" s="16" t="s">
        <v>33</v>
      </c>
      <c r="P77" s="16" t="s">
        <v>34</v>
      </c>
      <c r="Q77" s="16" t="s">
        <v>35</v>
      </c>
      <c r="R77" s="16" t="str">
        <f ca="1">CONCATENATE("X",H77)</f>
        <v>X0</v>
      </c>
      <c r="S77" s="16" t="s">
        <v>36</v>
      </c>
    </row>
    <row r="78" spans="1:19" ht="15.6" x14ac:dyDescent="0.25">
      <c r="A78" s="185">
        <f ca="1">IF($E$2="X",0,IF(K79&gt;2,H77,K79))</f>
        <v>0</v>
      </c>
      <c r="B78" s="25"/>
      <c r="C78" s="21" t="str">
        <f ca="1">+CONCATENATE(I78," ",G78)</f>
        <v>a) 0</v>
      </c>
      <c r="D78" s="22"/>
      <c r="G78" s="34">
        <f ca="1">IF(J78="FIN","",LOOKUP(I77,DATOS!A:A,DATOS!J:J))</f>
        <v>0</v>
      </c>
      <c r="I78" s="31" t="s">
        <v>53</v>
      </c>
      <c r="J78" s="37" t="str">
        <f>IF(J72="FIN","FIN",IF(J77=J71,"","FIN"))</f>
        <v/>
      </c>
      <c r="K78" s="16" t="s">
        <v>5</v>
      </c>
      <c r="L78" s="16">
        <f ca="1">IF(M78&gt;0,0,P78)</f>
        <v>0</v>
      </c>
      <c r="M78" s="16">
        <f ca="1">IF(P79&gt;0,1,0)</f>
        <v>0</v>
      </c>
      <c r="N78" s="16">
        <f ca="1">IF(M78=1,-1/COUNTA(Q78:Q81),0)</f>
        <v>0</v>
      </c>
      <c r="O78" s="16">
        <f>COUNTA(B78:B81)</f>
        <v>0</v>
      </c>
      <c r="P78" s="16">
        <f ca="1">COUNTIF(R78:R81,R77)</f>
        <v>0</v>
      </c>
      <c r="Q78" s="17" t="s">
        <v>0</v>
      </c>
      <c r="R78" s="16" t="str">
        <f>CONCATENATE(B78,Q78)</f>
        <v>A</v>
      </c>
      <c r="S78" s="16">
        <f ca="1">IF(P78&gt;0,P78+O78,O78*3)</f>
        <v>0</v>
      </c>
    </row>
    <row r="79" spans="1:19" ht="15.6" x14ac:dyDescent="0.25">
      <c r="A79" s="185"/>
      <c r="B79" s="25"/>
      <c r="C79" s="21" t="str">
        <f ca="1">+CONCATENATE(I79," ",G79)</f>
        <v>b) 0</v>
      </c>
      <c r="D79" s="22"/>
      <c r="G79" s="34">
        <f ca="1">IF(J78="FIN","",LOOKUP(I77,DATOS!A:A,DATOS!K:K))</f>
        <v>0</v>
      </c>
      <c r="I79" s="31" t="s">
        <v>52</v>
      </c>
      <c r="K79" s="16">
        <f ca="1">S78</f>
        <v>0</v>
      </c>
      <c r="L79" s="16"/>
      <c r="M79" s="16"/>
      <c r="N79" s="16"/>
      <c r="O79" s="16"/>
      <c r="P79" s="16">
        <f ca="1">O78-P78</f>
        <v>0</v>
      </c>
      <c r="Q79" s="17" t="s">
        <v>1</v>
      </c>
      <c r="R79" s="16" t="str">
        <f>CONCATENATE(B79,Q79)</f>
        <v>B</v>
      </c>
      <c r="S79" s="16"/>
    </row>
    <row r="80" spans="1:19" ht="15.6" x14ac:dyDescent="0.25">
      <c r="A80" s="185"/>
      <c r="B80" s="25"/>
      <c r="C80" s="21" t="str">
        <f ca="1">+CONCATENATE(I80," ",G80)</f>
        <v>c) 0</v>
      </c>
      <c r="D80" s="22"/>
      <c r="G80" s="34">
        <f ca="1">IF(J78="FIN","",LOOKUP(I77,DATOS!A:A,DATOS!L:L))</f>
        <v>0</v>
      </c>
      <c r="I80" s="31" t="s">
        <v>51</v>
      </c>
      <c r="K80" s="16"/>
      <c r="L80" s="16"/>
      <c r="M80" s="16"/>
      <c r="N80" s="16"/>
      <c r="O80" s="16"/>
      <c r="P80" s="16"/>
      <c r="Q80" s="17" t="s">
        <v>2</v>
      </c>
      <c r="R80" s="16" t="str">
        <f>CONCATENATE(B80,Q80)</f>
        <v>C</v>
      </c>
      <c r="S80" s="16"/>
    </row>
    <row r="81" spans="1:19" ht="15.6" x14ac:dyDescent="0.25">
      <c r="A81" s="185"/>
      <c r="B81" s="25"/>
      <c r="C81" s="21" t="str">
        <f ca="1">+CONCATENATE(I81," ",G81)</f>
        <v>d) 0</v>
      </c>
      <c r="D81" s="22"/>
      <c r="G81" s="34">
        <f ca="1">IF(J78="FIN","",LOOKUP(I77,DATOS!A:A,DATOS!M:M))</f>
        <v>0</v>
      </c>
      <c r="I81" s="31" t="s">
        <v>43</v>
      </c>
      <c r="K81" s="16"/>
      <c r="L81" s="16"/>
      <c r="M81" s="16"/>
      <c r="N81" s="16"/>
      <c r="O81" s="16"/>
      <c r="P81" s="16"/>
      <c r="Q81" s="17" t="s">
        <v>3</v>
      </c>
      <c r="R81" s="16" t="str">
        <f>CONCATENATE(B81,Q81)</f>
        <v>D</v>
      </c>
      <c r="S81" s="16"/>
    </row>
    <row r="82" spans="1:19" ht="15.6" x14ac:dyDescent="0.25">
      <c r="A82" s="9"/>
      <c r="B82" s="26"/>
      <c r="C82" s="23"/>
      <c r="D82" s="24"/>
      <c r="J82" s="15"/>
    </row>
    <row r="83" spans="1:19" ht="15.6" x14ac:dyDescent="0.25">
      <c r="A83" s="9"/>
      <c r="B83" s="27"/>
      <c r="C83" s="19" t="str">
        <f ca="1">+CONCATENATE(K83,".- ",G83)</f>
        <v>14.- 0</v>
      </c>
      <c r="D83" s="20"/>
      <c r="E83" s="9"/>
      <c r="F83" s="9"/>
      <c r="G83" s="36">
        <f ca="1">IF(J84="FIN","",LOOKUP(I83,DATOS!A:A,DATOS!G:G))</f>
        <v>0</v>
      </c>
      <c r="H83" s="36">
        <f ca="1">IF(J84="FIN",0,LOOKUP(I83,DATOS!A:A,DATOS!N:N))</f>
        <v>0</v>
      </c>
      <c r="I83" s="31">
        <f>+I77+1</f>
        <v>469</v>
      </c>
      <c r="J83" s="56">
        <f>IF(LOOKUP(I83,DATOS!A:A,DATOS!C:C)=0,J77,(LOOKUP(I83,DATOS!A:A,DATOS!C:C)))</f>
        <v>8</v>
      </c>
      <c r="K83" s="18">
        <f>+K77+1</f>
        <v>14</v>
      </c>
      <c r="L83" s="16" t="s">
        <v>31</v>
      </c>
      <c r="M83" s="16" t="s">
        <v>32</v>
      </c>
      <c r="N83" s="16" t="s">
        <v>37</v>
      </c>
      <c r="O83" s="16" t="s">
        <v>33</v>
      </c>
      <c r="P83" s="16" t="s">
        <v>34</v>
      </c>
      <c r="Q83" s="16" t="s">
        <v>35</v>
      </c>
      <c r="R83" s="16" t="str">
        <f ca="1">CONCATENATE("X",H83)</f>
        <v>X0</v>
      </c>
      <c r="S83" s="16" t="s">
        <v>36</v>
      </c>
    </row>
    <row r="84" spans="1:19" ht="15.6" x14ac:dyDescent="0.25">
      <c r="A84" s="185">
        <f ca="1">IF($E$2="X",0,IF(K85&gt;2,H83,K85))</f>
        <v>0</v>
      </c>
      <c r="B84" s="25"/>
      <c r="C84" s="21" t="str">
        <f ca="1">+CONCATENATE(I84," ",G84)</f>
        <v>a) 0</v>
      </c>
      <c r="D84" s="22"/>
      <c r="G84" s="34">
        <f ca="1">IF(J84="FIN","",LOOKUP(I83,DATOS!A:A,DATOS!J:J))</f>
        <v>0</v>
      </c>
      <c r="I84" s="31" t="s">
        <v>53</v>
      </c>
      <c r="J84" s="37" t="str">
        <f>IF(J78="FIN","FIN",IF(J83=J77,"","FIN"))</f>
        <v/>
      </c>
      <c r="K84" s="16" t="s">
        <v>5</v>
      </c>
      <c r="L84" s="16">
        <f ca="1">IF(M84&gt;0,0,P84)</f>
        <v>0</v>
      </c>
      <c r="M84" s="16">
        <f ca="1">IF(P85&gt;0,1,0)</f>
        <v>0</v>
      </c>
      <c r="N84" s="16">
        <f ca="1">IF(M84=1,-1/COUNTA(Q84:Q87),0)</f>
        <v>0</v>
      </c>
      <c r="O84" s="16">
        <f>COUNTA(B84:B87)</f>
        <v>0</v>
      </c>
      <c r="P84" s="16">
        <f ca="1">COUNTIF(R84:R87,R83)</f>
        <v>0</v>
      </c>
      <c r="Q84" s="17" t="s">
        <v>0</v>
      </c>
      <c r="R84" s="16" t="str">
        <f>CONCATENATE(B84,Q84)</f>
        <v>A</v>
      </c>
      <c r="S84" s="16">
        <f ca="1">IF(P84&gt;0,P84+O84,O84*3)</f>
        <v>0</v>
      </c>
    </row>
    <row r="85" spans="1:19" ht="15.6" x14ac:dyDescent="0.25">
      <c r="A85" s="185"/>
      <c r="B85" s="25"/>
      <c r="C85" s="21" t="str">
        <f ca="1">+CONCATENATE(I85," ",G85)</f>
        <v>b) 0</v>
      </c>
      <c r="D85" s="22"/>
      <c r="G85" s="34">
        <f ca="1">IF(J84="FIN","",LOOKUP(I83,DATOS!A:A,DATOS!K:K))</f>
        <v>0</v>
      </c>
      <c r="I85" s="31" t="s">
        <v>52</v>
      </c>
      <c r="K85" s="16">
        <f ca="1">S84</f>
        <v>0</v>
      </c>
      <c r="L85" s="16"/>
      <c r="M85" s="16"/>
      <c r="N85" s="16"/>
      <c r="O85" s="16"/>
      <c r="P85" s="16">
        <f ca="1">O84-P84</f>
        <v>0</v>
      </c>
      <c r="Q85" s="17" t="s">
        <v>1</v>
      </c>
      <c r="R85" s="16" t="str">
        <f>CONCATENATE(B85,Q85)</f>
        <v>B</v>
      </c>
      <c r="S85" s="16"/>
    </row>
    <row r="86" spans="1:19" ht="15.6" x14ac:dyDescent="0.25">
      <c r="A86" s="185"/>
      <c r="B86" s="25"/>
      <c r="C86" s="21" t="str">
        <f ca="1">+CONCATENATE(I86," ",G86)</f>
        <v>c) 0</v>
      </c>
      <c r="D86" s="22"/>
      <c r="G86" s="34">
        <f ca="1">IF(J84="FIN","",LOOKUP(I83,DATOS!A:A,DATOS!L:L))</f>
        <v>0</v>
      </c>
      <c r="I86" s="31" t="s">
        <v>51</v>
      </c>
      <c r="K86" s="16"/>
      <c r="L86" s="16"/>
      <c r="M86" s="16"/>
      <c r="N86" s="16"/>
      <c r="O86" s="16"/>
      <c r="P86" s="16"/>
      <c r="Q86" s="17" t="s">
        <v>2</v>
      </c>
      <c r="R86" s="16" t="str">
        <f>CONCATENATE(B86,Q86)</f>
        <v>C</v>
      </c>
      <c r="S86" s="16"/>
    </row>
    <row r="87" spans="1:19" ht="15.6" x14ac:dyDescent="0.25">
      <c r="A87" s="185"/>
      <c r="B87" s="25"/>
      <c r="C87" s="21" t="str">
        <f ca="1">+CONCATENATE(I87," ",G87)</f>
        <v>d) 0</v>
      </c>
      <c r="D87" s="22"/>
      <c r="G87" s="34">
        <f ca="1">IF(J84="FIN","",LOOKUP(I83,DATOS!A:A,DATOS!M:M))</f>
        <v>0</v>
      </c>
      <c r="I87" s="31" t="s">
        <v>43</v>
      </c>
      <c r="K87" s="16"/>
      <c r="L87" s="16"/>
      <c r="M87" s="16"/>
      <c r="N87" s="16"/>
      <c r="O87" s="16"/>
      <c r="P87" s="16"/>
      <c r="Q87" s="17" t="s">
        <v>3</v>
      </c>
      <c r="R87" s="16" t="str">
        <f>CONCATENATE(B87,Q87)</f>
        <v>D</v>
      </c>
      <c r="S87" s="16"/>
    </row>
    <row r="88" spans="1:19" ht="15.6" x14ac:dyDescent="0.25">
      <c r="A88" s="9"/>
      <c r="B88" s="26"/>
      <c r="C88" s="23"/>
      <c r="D88" s="24"/>
      <c r="J88" s="15"/>
    </row>
    <row r="89" spans="1:19" ht="15.6" x14ac:dyDescent="0.25">
      <c r="A89" s="9"/>
      <c r="B89" s="27"/>
      <c r="C89" s="19" t="str">
        <f ca="1">+CONCATENATE(K89,".- ",G89)</f>
        <v>15.- 0</v>
      </c>
      <c r="D89" s="20"/>
      <c r="E89" s="9"/>
      <c r="F89" s="9"/>
      <c r="G89" s="36">
        <f ca="1">IF(J90="FIN","",LOOKUP(I89,DATOS!A:A,DATOS!G:G))</f>
        <v>0</v>
      </c>
      <c r="H89" s="36">
        <f ca="1">IF(J90="FIN",0,LOOKUP(I89,DATOS!A:A,DATOS!N:N))</f>
        <v>0</v>
      </c>
      <c r="I89" s="31">
        <f>+I83+1</f>
        <v>470</v>
      </c>
      <c r="J89" s="56">
        <f>IF(LOOKUP(I89,DATOS!A:A,DATOS!C:C)=0,J83,(LOOKUP(I89,DATOS!A:A,DATOS!C:C)))</f>
        <v>8</v>
      </c>
      <c r="K89" s="18">
        <f>+K83+1</f>
        <v>15</v>
      </c>
      <c r="L89" s="16" t="s">
        <v>31</v>
      </c>
      <c r="M89" s="16" t="s">
        <v>32</v>
      </c>
      <c r="N89" s="16" t="s">
        <v>37</v>
      </c>
      <c r="O89" s="16" t="s">
        <v>33</v>
      </c>
      <c r="P89" s="16" t="s">
        <v>34</v>
      </c>
      <c r="Q89" s="16" t="s">
        <v>35</v>
      </c>
      <c r="R89" s="16" t="str">
        <f ca="1">CONCATENATE("X",H89)</f>
        <v>X0</v>
      </c>
      <c r="S89" s="16" t="s">
        <v>36</v>
      </c>
    </row>
    <row r="90" spans="1:19" ht="15.6" x14ac:dyDescent="0.25">
      <c r="A90" s="185">
        <f ca="1">IF($E$2="X",0,IF(K91&gt;2,H89,K91))</f>
        <v>0</v>
      </c>
      <c r="B90" s="25"/>
      <c r="C90" s="21" t="str">
        <f ca="1">+CONCATENATE(I90," ",G90)</f>
        <v>a) 0</v>
      </c>
      <c r="D90" s="22"/>
      <c r="G90" s="34">
        <f ca="1">IF(J90="FIN","",LOOKUP(I89,DATOS!A:A,DATOS!J:J))</f>
        <v>0</v>
      </c>
      <c r="I90" s="31" t="s">
        <v>53</v>
      </c>
      <c r="J90" s="37" t="str">
        <f>IF(J84="FIN","FIN",IF(J89=J83,"","FIN"))</f>
        <v/>
      </c>
      <c r="K90" s="16" t="s">
        <v>5</v>
      </c>
      <c r="L90" s="16">
        <f ca="1">IF(M90&gt;0,0,P90)</f>
        <v>0</v>
      </c>
      <c r="M90" s="16">
        <f ca="1">IF(P91&gt;0,1,0)</f>
        <v>0</v>
      </c>
      <c r="N90" s="16">
        <f ca="1">IF(M90=1,-1/COUNTA(Q90:Q93),0)</f>
        <v>0</v>
      </c>
      <c r="O90" s="16">
        <f>COUNTA(B90:B93)</f>
        <v>0</v>
      </c>
      <c r="P90" s="16">
        <f ca="1">COUNTIF(R90:R93,R89)</f>
        <v>0</v>
      </c>
      <c r="Q90" s="17" t="s">
        <v>0</v>
      </c>
      <c r="R90" s="16" t="str">
        <f>CONCATENATE(B90,Q90)</f>
        <v>A</v>
      </c>
      <c r="S90" s="16">
        <f ca="1">IF(P90&gt;0,P90+O90,O90*3)</f>
        <v>0</v>
      </c>
    </row>
    <row r="91" spans="1:19" ht="15.6" x14ac:dyDescent="0.25">
      <c r="A91" s="185"/>
      <c r="B91" s="25"/>
      <c r="C91" s="21" t="str">
        <f ca="1">+CONCATENATE(I91," ",G91)</f>
        <v>b) 0</v>
      </c>
      <c r="D91" s="22"/>
      <c r="G91" s="34">
        <f ca="1">IF(J90="FIN","",LOOKUP(I89,DATOS!A:A,DATOS!K:K))</f>
        <v>0</v>
      </c>
      <c r="I91" s="31" t="s">
        <v>52</v>
      </c>
      <c r="K91" s="16">
        <f ca="1">S90</f>
        <v>0</v>
      </c>
      <c r="L91" s="16"/>
      <c r="M91" s="16"/>
      <c r="N91" s="16"/>
      <c r="O91" s="16"/>
      <c r="P91" s="16">
        <f ca="1">O90-P90</f>
        <v>0</v>
      </c>
      <c r="Q91" s="17" t="s">
        <v>1</v>
      </c>
      <c r="R91" s="16" t="str">
        <f>CONCATENATE(B91,Q91)</f>
        <v>B</v>
      </c>
      <c r="S91" s="16"/>
    </row>
    <row r="92" spans="1:19" ht="15.6" x14ac:dyDescent="0.25">
      <c r="A92" s="185"/>
      <c r="B92" s="25"/>
      <c r="C92" s="21" t="str">
        <f ca="1">+CONCATENATE(I92," ",G92)</f>
        <v>c) 0</v>
      </c>
      <c r="D92" s="22"/>
      <c r="G92" s="34">
        <f ca="1">IF(J90="FIN","",LOOKUP(I89,DATOS!A:A,DATOS!L:L))</f>
        <v>0</v>
      </c>
      <c r="I92" s="31" t="s">
        <v>51</v>
      </c>
      <c r="K92" s="16"/>
      <c r="L92" s="16"/>
      <c r="M92" s="16"/>
      <c r="N92" s="16"/>
      <c r="O92" s="16"/>
      <c r="P92" s="16"/>
      <c r="Q92" s="17" t="s">
        <v>2</v>
      </c>
      <c r="R92" s="16" t="str">
        <f>CONCATENATE(B92,Q92)</f>
        <v>C</v>
      </c>
      <c r="S92" s="16"/>
    </row>
    <row r="93" spans="1:19" ht="15.6" x14ac:dyDescent="0.25">
      <c r="A93" s="185"/>
      <c r="B93" s="25"/>
      <c r="C93" s="21" t="str">
        <f ca="1">+CONCATENATE(I93," ",G93)</f>
        <v>d) 0</v>
      </c>
      <c r="D93" s="22"/>
      <c r="G93" s="34">
        <f ca="1">IF(J90="FIN","",LOOKUP(I89,DATOS!A:A,DATOS!M:M))</f>
        <v>0</v>
      </c>
      <c r="I93" s="31" t="s">
        <v>43</v>
      </c>
      <c r="K93" s="16"/>
      <c r="L93" s="16"/>
      <c r="M93" s="16"/>
      <c r="N93" s="16"/>
      <c r="O93" s="16"/>
      <c r="P93" s="16"/>
      <c r="Q93" s="17" t="s">
        <v>3</v>
      </c>
      <c r="R93" s="16" t="str">
        <f>CONCATENATE(B93,Q93)</f>
        <v>D</v>
      </c>
      <c r="S93" s="16"/>
    </row>
    <row r="94" spans="1:19" ht="15.6" x14ac:dyDescent="0.25">
      <c r="A94" s="9"/>
      <c r="B94" s="26"/>
      <c r="C94" s="23"/>
      <c r="D94" s="24"/>
      <c r="J94" s="15"/>
    </row>
    <row r="95" spans="1:19" ht="15.6" x14ac:dyDescent="0.25">
      <c r="A95" s="9"/>
      <c r="B95" s="27"/>
      <c r="C95" s="19" t="str">
        <f ca="1">+CONCATENATE(K95,".- ",G95)</f>
        <v>16.- 0</v>
      </c>
      <c r="D95" s="20"/>
      <c r="E95" s="9"/>
      <c r="F95" s="9"/>
      <c r="G95" s="36">
        <f ca="1">IF(J96="FIN","",LOOKUP(I95,DATOS!A:A,DATOS!G:G))</f>
        <v>0</v>
      </c>
      <c r="H95" s="36">
        <f ca="1">IF(J96="FIN",0,LOOKUP(I95,DATOS!A:A,DATOS!N:N))</f>
        <v>0</v>
      </c>
      <c r="I95" s="31">
        <f>+I89+1</f>
        <v>471</v>
      </c>
      <c r="J95" s="56">
        <f>IF(LOOKUP(I95,DATOS!A:A,DATOS!C:C)=0,J89,(LOOKUP(I95,DATOS!A:A,DATOS!C:C)))</f>
        <v>8</v>
      </c>
      <c r="K95" s="18">
        <f>+K89+1</f>
        <v>16</v>
      </c>
      <c r="L95" s="16" t="s">
        <v>31</v>
      </c>
      <c r="M95" s="16" t="s">
        <v>32</v>
      </c>
      <c r="N95" s="16" t="s">
        <v>37</v>
      </c>
      <c r="O95" s="16" t="s">
        <v>33</v>
      </c>
      <c r="P95" s="16" t="s">
        <v>34</v>
      </c>
      <c r="Q95" s="16" t="s">
        <v>35</v>
      </c>
      <c r="R95" s="16" t="str">
        <f ca="1">CONCATENATE("X",H95)</f>
        <v>X0</v>
      </c>
      <c r="S95" s="16" t="s">
        <v>36</v>
      </c>
    </row>
    <row r="96" spans="1:19" ht="15.6" x14ac:dyDescent="0.25">
      <c r="A96" s="185">
        <f ca="1">IF($E$2="X",0,IF(K97&gt;2,H95,K97))</f>
        <v>0</v>
      </c>
      <c r="B96" s="25"/>
      <c r="C96" s="21" t="str">
        <f ca="1">+CONCATENATE(I96," ",G96)</f>
        <v>a) 0</v>
      </c>
      <c r="D96" s="22"/>
      <c r="G96" s="34">
        <f ca="1">IF(J96="FIN","",LOOKUP(I95,DATOS!A:A,DATOS!J:J))</f>
        <v>0</v>
      </c>
      <c r="I96" s="31" t="s">
        <v>53</v>
      </c>
      <c r="J96" s="37" t="str">
        <f>IF(J90="FIN","FIN",IF(J95=J89,"","FIN"))</f>
        <v/>
      </c>
      <c r="K96" s="16" t="s">
        <v>5</v>
      </c>
      <c r="L96" s="16">
        <f ca="1">IF(M96&gt;0,0,P96)</f>
        <v>0</v>
      </c>
      <c r="M96" s="16">
        <f ca="1">IF(P97&gt;0,1,0)</f>
        <v>0</v>
      </c>
      <c r="N96" s="16">
        <f ca="1">IF(M96=1,-1/COUNTA(Q96:Q99),0)</f>
        <v>0</v>
      </c>
      <c r="O96" s="16">
        <f>COUNTA(B96:B99)</f>
        <v>0</v>
      </c>
      <c r="P96" s="16">
        <f ca="1">COUNTIF(R96:R99,R95)</f>
        <v>0</v>
      </c>
      <c r="Q96" s="17" t="s">
        <v>0</v>
      </c>
      <c r="R96" s="16" t="str">
        <f>CONCATENATE(B96,Q96)</f>
        <v>A</v>
      </c>
      <c r="S96" s="16">
        <f ca="1">IF(P96&gt;0,P96+O96,O96*3)</f>
        <v>0</v>
      </c>
    </row>
    <row r="97" spans="1:19" ht="15.6" x14ac:dyDescent="0.25">
      <c r="A97" s="185"/>
      <c r="B97" s="25"/>
      <c r="C97" s="21" t="str">
        <f ca="1">+CONCATENATE(I97," ",G97)</f>
        <v>b) 0</v>
      </c>
      <c r="D97" s="22"/>
      <c r="G97" s="34">
        <f ca="1">IF(J96="FIN","",LOOKUP(I95,DATOS!A:A,DATOS!K:K))</f>
        <v>0</v>
      </c>
      <c r="I97" s="31" t="s">
        <v>52</v>
      </c>
      <c r="K97" s="16">
        <f ca="1">S96</f>
        <v>0</v>
      </c>
      <c r="L97" s="16"/>
      <c r="M97" s="16"/>
      <c r="N97" s="16"/>
      <c r="O97" s="16"/>
      <c r="P97" s="16">
        <f ca="1">O96-P96</f>
        <v>0</v>
      </c>
      <c r="Q97" s="17" t="s">
        <v>1</v>
      </c>
      <c r="R97" s="16" t="str">
        <f>CONCATENATE(B97,Q97)</f>
        <v>B</v>
      </c>
      <c r="S97" s="16"/>
    </row>
    <row r="98" spans="1:19" ht="15.6" x14ac:dyDescent="0.25">
      <c r="A98" s="185"/>
      <c r="B98" s="25"/>
      <c r="C98" s="21" t="str">
        <f ca="1">+CONCATENATE(I98," ",G98)</f>
        <v>c) 0</v>
      </c>
      <c r="D98" s="22"/>
      <c r="G98" s="34">
        <f ca="1">IF(J96="FIN","",LOOKUP(I95,DATOS!A:A,DATOS!L:L))</f>
        <v>0</v>
      </c>
      <c r="I98" s="31" t="s">
        <v>51</v>
      </c>
      <c r="K98" s="16"/>
      <c r="L98" s="16"/>
      <c r="M98" s="16"/>
      <c r="N98" s="16"/>
      <c r="O98" s="16"/>
      <c r="P98" s="16"/>
      <c r="Q98" s="17" t="s">
        <v>2</v>
      </c>
      <c r="R98" s="16" t="str">
        <f>CONCATENATE(B98,Q98)</f>
        <v>C</v>
      </c>
      <c r="S98" s="16"/>
    </row>
    <row r="99" spans="1:19" ht="15.6" x14ac:dyDescent="0.25">
      <c r="A99" s="185"/>
      <c r="B99" s="25"/>
      <c r="C99" s="21" t="str">
        <f ca="1">+CONCATENATE(I99," ",G99)</f>
        <v>d) 0</v>
      </c>
      <c r="D99" s="22"/>
      <c r="G99" s="34">
        <f ca="1">IF(J96="FIN","",LOOKUP(I95,DATOS!A:A,DATOS!M:M))</f>
        <v>0</v>
      </c>
      <c r="I99" s="31" t="s">
        <v>43</v>
      </c>
      <c r="K99" s="16"/>
      <c r="L99" s="16"/>
      <c r="M99" s="16"/>
      <c r="N99" s="16"/>
      <c r="O99" s="16"/>
      <c r="P99" s="16"/>
      <c r="Q99" s="17" t="s">
        <v>3</v>
      </c>
      <c r="R99" s="16" t="str">
        <f>CONCATENATE(B99,Q99)</f>
        <v>D</v>
      </c>
      <c r="S99" s="16"/>
    </row>
    <row r="100" spans="1:19" ht="15.6" x14ac:dyDescent="0.25">
      <c r="A100" s="9"/>
      <c r="B100" s="26"/>
      <c r="C100" s="23"/>
      <c r="D100" s="24"/>
      <c r="J100" s="15"/>
    </row>
    <row r="101" spans="1:19" ht="15.6" x14ac:dyDescent="0.25">
      <c r="A101" s="9"/>
      <c r="B101" s="27"/>
      <c r="C101" s="19" t="str">
        <f ca="1">+CONCATENATE(K101,".- ",G101)</f>
        <v>17.- 0</v>
      </c>
      <c r="D101" s="20"/>
      <c r="E101" s="9"/>
      <c r="F101" s="9"/>
      <c r="G101" s="36">
        <f ca="1">IF(J102="FIN","",LOOKUP(I101,DATOS!A:A,DATOS!G:G))</f>
        <v>0</v>
      </c>
      <c r="H101" s="36">
        <f ca="1">IF(J102="FIN",0,LOOKUP(I101,DATOS!A:A,DATOS!N:N))</f>
        <v>0</v>
      </c>
      <c r="I101" s="31">
        <f>+I95+1</f>
        <v>472</v>
      </c>
      <c r="J101" s="56">
        <f>IF(LOOKUP(I101,DATOS!A:A,DATOS!C:C)=0,J95,(LOOKUP(I101,DATOS!A:A,DATOS!C:C)))</f>
        <v>8</v>
      </c>
      <c r="K101" s="18">
        <f>+K95+1</f>
        <v>17</v>
      </c>
      <c r="L101" s="16" t="s">
        <v>31</v>
      </c>
      <c r="M101" s="16" t="s">
        <v>32</v>
      </c>
      <c r="N101" s="16" t="s">
        <v>37</v>
      </c>
      <c r="O101" s="16" t="s">
        <v>33</v>
      </c>
      <c r="P101" s="16" t="s">
        <v>34</v>
      </c>
      <c r="Q101" s="16" t="s">
        <v>35</v>
      </c>
      <c r="R101" s="16" t="str">
        <f ca="1">CONCATENATE("X",H101)</f>
        <v>X0</v>
      </c>
      <c r="S101" s="16" t="s">
        <v>36</v>
      </c>
    </row>
    <row r="102" spans="1:19" ht="15.6" x14ac:dyDescent="0.25">
      <c r="A102" s="185">
        <f ca="1">IF($E$2="X",0,IF(K103&gt;2,H101,K103))</f>
        <v>0</v>
      </c>
      <c r="B102" s="25"/>
      <c r="C102" s="21" t="str">
        <f ca="1">+CONCATENATE(I102," ",G102)</f>
        <v>a) 0</v>
      </c>
      <c r="D102" s="22"/>
      <c r="G102" s="34">
        <f ca="1">IF(J102="FIN","",LOOKUP(I101,DATOS!A:A,DATOS!J:J))</f>
        <v>0</v>
      </c>
      <c r="I102" s="31" t="s">
        <v>53</v>
      </c>
      <c r="J102" s="37" t="str">
        <f>IF(J96="FIN","FIN",IF(J101=J95,"","FIN"))</f>
        <v/>
      </c>
      <c r="K102" s="16" t="s">
        <v>5</v>
      </c>
      <c r="L102" s="16">
        <f ca="1">IF(M102&gt;0,0,P102)</f>
        <v>0</v>
      </c>
      <c r="M102" s="16">
        <f ca="1">IF(P103&gt;0,1,0)</f>
        <v>0</v>
      </c>
      <c r="N102" s="16">
        <f ca="1">IF(M102=1,-1/COUNTA(Q102:Q105),0)</f>
        <v>0</v>
      </c>
      <c r="O102" s="16">
        <f>COUNTA(B102:B105)</f>
        <v>0</v>
      </c>
      <c r="P102" s="16">
        <f ca="1">COUNTIF(R102:R105,R101)</f>
        <v>0</v>
      </c>
      <c r="Q102" s="17" t="s">
        <v>0</v>
      </c>
      <c r="R102" s="16" t="str">
        <f>CONCATENATE(B102,Q102)</f>
        <v>A</v>
      </c>
      <c r="S102" s="16">
        <f ca="1">IF(P102&gt;0,P102+O102,O102*3)</f>
        <v>0</v>
      </c>
    </row>
    <row r="103" spans="1:19" ht="15.6" x14ac:dyDescent="0.25">
      <c r="A103" s="185"/>
      <c r="B103" s="25"/>
      <c r="C103" s="21" t="str">
        <f ca="1">+CONCATENATE(I103," ",G103)</f>
        <v>b) 0</v>
      </c>
      <c r="D103" s="22"/>
      <c r="G103" s="34">
        <f ca="1">IF(J102="FIN","",LOOKUP(I101,DATOS!A:A,DATOS!K:K))</f>
        <v>0</v>
      </c>
      <c r="I103" s="31" t="s">
        <v>52</v>
      </c>
      <c r="K103" s="16">
        <f ca="1">S102</f>
        <v>0</v>
      </c>
      <c r="L103" s="16"/>
      <c r="M103" s="16"/>
      <c r="N103" s="16"/>
      <c r="O103" s="16"/>
      <c r="P103" s="16">
        <f ca="1">O102-P102</f>
        <v>0</v>
      </c>
      <c r="Q103" s="17" t="s">
        <v>1</v>
      </c>
      <c r="R103" s="16" t="str">
        <f>CONCATENATE(B103,Q103)</f>
        <v>B</v>
      </c>
      <c r="S103" s="16"/>
    </row>
    <row r="104" spans="1:19" ht="15.6" x14ac:dyDescent="0.25">
      <c r="A104" s="185"/>
      <c r="B104" s="25"/>
      <c r="C104" s="21" t="str">
        <f ca="1">+CONCATENATE(I104," ",G104)</f>
        <v>c) 0</v>
      </c>
      <c r="D104" s="22"/>
      <c r="G104" s="34">
        <f ca="1">IF(J102="FIN","",LOOKUP(I101,DATOS!A:A,DATOS!L:L))</f>
        <v>0</v>
      </c>
      <c r="I104" s="31" t="s">
        <v>51</v>
      </c>
      <c r="K104" s="16"/>
      <c r="L104" s="16"/>
      <c r="M104" s="16"/>
      <c r="N104" s="16"/>
      <c r="O104" s="16"/>
      <c r="P104" s="16"/>
      <c r="Q104" s="17" t="s">
        <v>2</v>
      </c>
      <c r="R104" s="16" t="str">
        <f>CONCATENATE(B104,Q104)</f>
        <v>C</v>
      </c>
      <c r="S104" s="16"/>
    </row>
    <row r="105" spans="1:19" ht="15.6" x14ac:dyDescent="0.25">
      <c r="A105" s="185"/>
      <c r="B105" s="25"/>
      <c r="C105" s="21" t="str">
        <f ca="1">+CONCATENATE(I105," ",G105)</f>
        <v>d) 0</v>
      </c>
      <c r="D105" s="22"/>
      <c r="G105" s="34">
        <f ca="1">IF(J102="FIN","",LOOKUP(I101,DATOS!A:A,DATOS!M:M))</f>
        <v>0</v>
      </c>
      <c r="I105" s="31" t="s">
        <v>43</v>
      </c>
      <c r="K105" s="16"/>
      <c r="L105" s="16"/>
      <c r="M105" s="16"/>
      <c r="N105" s="16"/>
      <c r="O105" s="16"/>
      <c r="P105" s="16"/>
      <c r="Q105" s="17" t="s">
        <v>3</v>
      </c>
      <c r="R105" s="16" t="str">
        <f>CONCATENATE(B105,Q105)</f>
        <v>D</v>
      </c>
      <c r="S105" s="16"/>
    </row>
    <row r="106" spans="1:19" ht="15.6" x14ac:dyDescent="0.25">
      <c r="A106" s="9"/>
      <c r="B106" s="26"/>
      <c r="C106" s="23"/>
      <c r="D106" s="24"/>
      <c r="J106" s="15"/>
    </row>
    <row r="107" spans="1:19" ht="15.6" x14ac:dyDescent="0.25">
      <c r="A107" s="9"/>
      <c r="B107" s="27"/>
      <c r="C107" s="19" t="str">
        <f ca="1">+CONCATENATE(K107,".- ",G107)</f>
        <v>18.- 0</v>
      </c>
      <c r="D107" s="20"/>
      <c r="E107" s="9"/>
      <c r="F107" s="9"/>
      <c r="G107" s="36">
        <f ca="1">IF(J108="FIN","",LOOKUP(I107,DATOS!A:A,DATOS!G:G))</f>
        <v>0</v>
      </c>
      <c r="H107" s="36">
        <f ca="1">IF(J108="FIN",0,LOOKUP(I107,DATOS!A:A,DATOS!N:N))</f>
        <v>0</v>
      </c>
      <c r="I107" s="31">
        <f>+I101+1</f>
        <v>473</v>
      </c>
      <c r="J107" s="56">
        <f>IF(LOOKUP(I107,DATOS!A:A,DATOS!C:C)=0,J101,(LOOKUP(I107,DATOS!A:A,DATOS!C:C)))</f>
        <v>8</v>
      </c>
      <c r="K107" s="18">
        <f>+K101+1</f>
        <v>18</v>
      </c>
      <c r="L107" s="16" t="s">
        <v>31</v>
      </c>
      <c r="M107" s="16" t="s">
        <v>32</v>
      </c>
      <c r="N107" s="16" t="s">
        <v>37</v>
      </c>
      <c r="O107" s="16" t="s">
        <v>33</v>
      </c>
      <c r="P107" s="16" t="s">
        <v>34</v>
      </c>
      <c r="Q107" s="16" t="s">
        <v>35</v>
      </c>
      <c r="R107" s="16" t="str">
        <f ca="1">CONCATENATE("X",H107)</f>
        <v>X0</v>
      </c>
      <c r="S107" s="16" t="s">
        <v>36</v>
      </c>
    </row>
    <row r="108" spans="1:19" ht="15.6" x14ac:dyDescent="0.25">
      <c r="A108" s="185">
        <f ca="1">IF($E$2="X",0,IF(K109&gt;2,H107,K109))</f>
        <v>0</v>
      </c>
      <c r="B108" s="25"/>
      <c r="C108" s="21" t="str">
        <f ca="1">+CONCATENATE(I108," ",G108)</f>
        <v>a) 0</v>
      </c>
      <c r="D108" s="22"/>
      <c r="G108" s="34">
        <f ca="1">IF(J108="FIN","",LOOKUP(I107,DATOS!A:A,DATOS!J:J))</f>
        <v>0</v>
      </c>
      <c r="I108" s="31" t="s">
        <v>53</v>
      </c>
      <c r="J108" s="37" t="str">
        <f>IF(J102="FIN","FIN",IF(J107=J101,"","FIN"))</f>
        <v/>
      </c>
      <c r="K108" s="16" t="s">
        <v>5</v>
      </c>
      <c r="L108" s="16">
        <f ca="1">IF(M108&gt;0,0,P108)</f>
        <v>0</v>
      </c>
      <c r="M108" s="16">
        <f ca="1">IF(P109&gt;0,1,0)</f>
        <v>0</v>
      </c>
      <c r="N108" s="16">
        <f ca="1">IF(M108=1,-1/COUNTA(Q108:Q111),0)</f>
        <v>0</v>
      </c>
      <c r="O108" s="16">
        <f>COUNTA(B108:B111)</f>
        <v>0</v>
      </c>
      <c r="P108" s="16">
        <f ca="1">COUNTIF(R108:R111,R107)</f>
        <v>0</v>
      </c>
      <c r="Q108" s="17" t="s">
        <v>0</v>
      </c>
      <c r="R108" s="16" t="str">
        <f>CONCATENATE(B108,Q108)</f>
        <v>A</v>
      </c>
      <c r="S108" s="16">
        <f ca="1">IF(P108&gt;0,P108+O108,O108*3)</f>
        <v>0</v>
      </c>
    </row>
    <row r="109" spans="1:19" ht="15.6" x14ac:dyDescent="0.25">
      <c r="A109" s="185"/>
      <c r="B109" s="25"/>
      <c r="C109" s="21" t="str">
        <f ca="1">+CONCATENATE(I109," ",G109)</f>
        <v>b) 0</v>
      </c>
      <c r="D109" s="22"/>
      <c r="G109" s="34">
        <f ca="1">IF(J108="FIN","",LOOKUP(I107,DATOS!A:A,DATOS!K:K))</f>
        <v>0</v>
      </c>
      <c r="I109" s="31" t="s">
        <v>52</v>
      </c>
      <c r="K109" s="16">
        <f ca="1">S108</f>
        <v>0</v>
      </c>
      <c r="L109" s="16"/>
      <c r="M109" s="16"/>
      <c r="N109" s="16"/>
      <c r="O109" s="16"/>
      <c r="P109" s="16">
        <f ca="1">O108-P108</f>
        <v>0</v>
      </c>
      <c r="Q109" s="17" t="s">
        <v>1</v>
      </c>
      <c r="R109" s="16" t="str">
        <f>CONCATENATE(B109,Q109)</f>
        <v>B</v>
      </c>
      <c r="S109" s="16"/>
    </row>
    <row r="110" spans="1:19" ht="15.6" x14ac:dyDescent="0.25">
      <c r="A110" s="185"/>
      <c r="B110" s="25"/>
      <c r="C110" s="21" t="str">
        <f ca="1">+CONCATENATE(I110," ",G110)</f>
        <v>c) 0</v>
      </c>
      <c r="D110" s="22"/>
      <c r="G110" s="34">
        <f ca="1">IF(J108="FIN","",LOOKUP(I107,DATOS!A:A,DATOS!L:L))</f>
        <v>0</v>
      </c>
      <c r="I110" s="31" t="s">
        <v>51</v>
      </c>
      <c r="K110" s="16"/>
      <c r="L110" s="16"/>
      <c r="M110" s="16"/>
      <c r="N110" s="16"/>
      <c r="O110" s="16"/>
      <c r="P110" s="16"/>
      <c r="Q110" s="17" t="s">
        <v>2</v>
      </c>
      <c r="R110" s="16" t="str">
        <f>CONCATENATE(B110,Q110)</f>
        <v>C</v>
      </c>
      <c r="S110" s="16"/>
    </row>
    <row r="111" spans="1:19" ht="15.6" x14ac:dyDescent="0.25">
      <c r="A111" s="185"/>
      <c r="B111" s="25"/>
      <c r="C111" s="21" t="str">
        <f ca="1">+CONCATENATE(I111," ",G111)</f>
        <v>d) 0</v>
      </c>
      <c r="D111" s="22"/>
      <c r="G111" s="34">
        <f ca="1">IF(J108="FIN","",LOOKUP(I107,DATOS!A:A,DATOS!M:M))</f>
        <v>0</v>
      </c>
      <c r="I111" s="31" t="s">
        <v>43</v>
      </c>
      <c r="K111" s="16"/>
      <c r="L111" s="16"/>
      <c r="M111" s="16"/>
      <c r="N111" s="16"/>
      <c r="O111" s="16"/>
      <c r="P111" s="16"/>
      <c r="Q111" s="17" t="s">
        <v>3</v>
      </c>
      <c r="R111" s="16" t="str">
        <f>CONCATENATE(B111,Q111)</f>
        <v>D</v>
      </c>
      <c r="S111" s="16"/>
    </row>
    <row r="112" spans="1:19" ht="15.6" x14ac:dyDescent="0.25">
      <c r="A112" s="9"/>
      <c r="B112" s="26"/>
      <c r="C112" s="23"/>
      <c r="D112" s="24"/>
      <c r="J112" s="15"/>
    </row>
    <row r="113" spans="1:19" ht="15.6" x14ac:dyDescent="0.25">
      <c r="A113" s="9"/>
      <c r="B113" s="27"/>
      <c r="C113" s="19" t="str">
        <f ca="1">+CONCATENATE(K113,".- ",G113)</f>
        <v>19.- 0</v>
      </c>
      <c r="D113" s="20"/>
      <c r="E113" s="9"/>
      <c r="F113" s="9"/>
      <c r="G113" s="36">
        <f ca="1">IF(J114="FIN","",LOOKUP(I113,DATOS!A:A,DATOS!G:G))</f>
        <v>0</v>
      </c>
      <c r="H113" s="36">
        <f ca="1">IF(J114="FIN",0,LOOKUP(I113,DATOS!A:A,DATOS!N:N))</f>
        <v>0</v>
      </c>
      <c r="I113" s="31">
        <f>+I107+1</f>
        <v>474</v>
      </c>
      <c r="J113" s="56">
        <f>IF(LOOKUP(I113,DATOS!A:A,DATOS!C:C)=0,J107,(LOOKUP(I113,DATOS!A:A,DATOS!C:C)))</f>
        <v>8</v>
      </c>
      <c r="K113" s="18">
        <f>+K107+1</f>
        <v>19</v>
      </c>
      <c r="L113" s="16" t="s">
        <v>31</v>
      </c>
      <c r="M113" s="16" t="s">
        <v>32</v>
      </c>
      <c r="N113" s="16" t="s">
        <v>37</v>
      </c>
      <c r="O113" s="16" t="s">
        <v>33</v>
      </c>
      <c r="P113" s="16" t="s">
        <v>34</v>
      </c>
      <c r="Q113" s="16" t="s">
        <v>35</v>
      </c>
      <c r="R113" s="16" t="str">
        <f ca="1">CONCATENATE("X",H113)</f>
        <v>X0</v>
      </c>
      <c r="S113" s="16" t="s">
        <v>36</v>
      </c>
    </row>
    <row r="114" spans="1:19" ht="15.6" x14ac:dyDescent="0.25">
      <c r="A114" s="185">
        <f ca="1">IF($E$2="X",0,IF(K115&gt;2,H113,K115))</f>
        <v>0</v>
      </c>
      <c r="B114" s="25"/>
      <c r="C114" s="21" t="str">
        <f ca="1">+CONCATENATE(I114," ",G114)</f>
        <v>a) 0</v>
      </c>
      <c r="D114" s="22"/>
      <c r="G114" s="34">
        <f ca="1">IF(J114="FIN","",LOOKUP(I113,DATOS!A:A,DATOS!J:J))</f>
        <v>0</v>
      </c>
      <c r="I114" s="31" t="s">
        <v>53</v>
      </c>
      <c r="J114" s="37" t="str">
        <f>IF(J108="FIN","FIN",IF(J113=J107,"","FIN"))</f>
        <v/>
      </c>
      <c r="K114" s="16" t="s">
        <v>5</v>
      </c>
      <c r="L114" s="16">
        <f ca="1">IF(M114&gt;0,0,P114)</f>
        <v>0</v>
      </c>
      <c r="M114" s="16">
        <f ca="1">IF(P115&gt;0,1,0)</f>
        <v>0</v>
      </c>
      <c r="N114" s="16">
        <f ca="1">IF(M114=1,-1/COUNTA(Q114:Q117),0)</f>
        <v>0</v>
      </c>
      <c r="O114" s="16">
        <f>COUNTA(B114:B117)</f>
        <v>0</v>
      </c>
      <c r="P114" s="16">
        <f ca="1">COUNTIF(R114:R117,R113)</f>
        <v>0</v>
      </c>
      <c r="Q114" s="17" t="s">
        <v>0</v>
      </c>
      <c r="R114" s="16" t="str">
        <f>CONCATENATE(B114,Q114)</f>
        <v>A</v>
      </c>
      <c r="S114" s="16">
        <f ca="1">IF(P114&gt;0,P114+O114,O114*3)</f>
        <v>0</v>
      </c>
    </row>
    <row r="115" spans="1:19" ht="15.6" x14ac:dyDescent="0.25">
      <c r="A115" s="185"/>
      <c r="B115" s="25"/>
      <c r="C115" s="21" t="str">
        <f ca="1">+CONCATENATE(I115," ",G115)</f>
        <v>b) 0</v>
      </c>
      <c r="D115" s="22"/>
      <c r="G115" s="34">
        <f ca="1">IF(J114="FIN","",LOOKUP(I113,DATOS!A:A,DATOS!K:K))</f>
        <v>0</v>
      </c>
      <c r="I115" s="31" t="s">
        <v>52</v>
      </c>
      <c r="K115" s="16">
        <f ca="1">S114</f>
        <v>0</v>
      </c>
      <c r="L115" s="16"/>
      <c r="M115" s="16"/>
      <c r="N115" s="16"/>
      <c r="O115" s="16"/>
      <c r="P115" s="16">
        <f ca="1">O114-P114</f>
        <v>0</v>
      </c>
      <c r="Q115" s="17" t="s">
        <v>1</v>
      </c>
      <c r="R115" s="16" t="str">
        <f>CONCATENATE(B115,Q115)</f>
        <v>B</v>
      </c>
      <c r="S115" s="16"/>
    </row>
    <row r="116" spans="1:19" ht="15.6" x14ac:dyDescent="0.25">
      <c r="A116" s="185"/>
      <c r="B116" s="25"/>
      <c r="C116" s="21" t="str">
        <f ca="1">+CONCATENATE(I116," ",G116)</f>
        <v>c) 0</v>
      </c>
      <c r="D116" s="22"/>
      <c r="G116" s="34">
        <f ca="1">IF(J114="FIN","",LOOKUP(I113,DATOS!A:A,DATOS!L:L))</f>
        <v>0</v>
      </c>
      <c r="I116" s="31" t="s">
        <v>51</v>
      </c>
      <c r="K116" s="16"/>
      <c r="L116" s="16"/>
      <c r="M116" s="16"/>
      <c r="N116" s="16"/>
      <c r="O116" s="16"/>
      <c r="P116" s="16"/>
      <c r="Q116" s="17" t="s">
        <v>2</v>
      </c>
      <c r="R116" s="16" t="str">
        <f>CONCATENATE(B116,Q116)</f>
        <v>C</v>
      </c>
      <c r="S116" s="16"/>
    </row>
    <row r="117" spans="1:19" ht="15.6" x14ac:dyDescent="0.25">
      <c r="A117" s="185"/>
      <c r="B117" s="25"/>
      <c r="C117" s="21" t="str">
        <f ca="1">+CONCATENATE(I117," ",G117)</f>
        <v>d) 0</v>
      </c>
      <c r="D117" s="22"/>
      <c r="G117" s="34">
        <f ca="1">IF(J114="FIN","",LOOKUP(I113,DATOS!A:A,DATOS!M:M))</f>
        <v>0</v>
      </c>
      <c r="I117" s="31" t="s">
        <v>43</v>
      </c>
      <c r="K117" s="16"/>
      <c r="L117" s="16"/>
      <c r="M117" s="16"/>
      <c r="N117" s="16"/>
      <c r="O117" s="16"/>
      <c r="P117" s="16"/>
      <c r="Q117" s="17" t="s">
        <v>3</v>
      </c>
      <c r="R117" s="16" t="str">
        <f>CONCATENATE(B117,Q117)</f>
        <v>D</v>
      </c>
      <c r="S117" s="16"/>
    </row>
    <row r="118" spans="1:19" ht="15.6" x14ac:dyDescent="0.25">
      <c r="A118" s="9"/>
      <c r="B118" s="26"/>
      <c r="C118" s="23"/>
      <c r="D118" s="24"/>
      <c r="J118" s="15"/>
    </row>
    <row r="119" spans="1:19" ht="15.6" x14ac:dyDescent="0.25">
      <c r="A119" s="9"/>
      <c r="B119" s="27"/>
      <c r="C119" s="19" t="str">
        <f ca="1">+CONCATENATE(K119,".- ",G119)</f>
        <v>20.- 0</v>
      </c>
      <c r="D119" s="20"/>
      <c r="E119" s="9"/>
      <c r="F119" s="9"/>
      <c r="G119" s="36">
        <f ca="1">IF(J120="FIN","",LOOKUP(I119,DATOS!A:A,DATOS!G:G))</f>
        <v>0</v>
      </c>
      <c r="H119" s="36">
        <f ca="1">IF(J120="FIN",0,LOOKUP(I119,DATOS!A:A,DATOS!N:N))</f>
        <v>0</v>
      </c>
      <c r="I119" s="31">
        <f>+I113+1</f>
        <v>475</v>
      </c>
      <c r="J119" s="56">
        <f>IF(LOOKUP(I119,DATOS!A:A,DATOS!C:C)=0,J113,(LOOKUP(I119,DATOS!A:A,DATOS!C:C)))</f>
        <v>8</v>
      </c>
      <c r="K119" s="18">
        <f>+K113+1</f>
        <v>20</v>
      </c>
      <c r="L119" s="16" t="s">
        <v>31</v>
      </c>
      <c r="M119" s="16" t="s">
        <v>32</v>
      </c>
      <c r="N119" s="16" t="s">
        <v>37</v>
      </c>
      <c r="O119" s="16" t="s">
        <v>33</v>
      </c>
      <c r="P119" s="16" t="s">
        <v>34</v>
      </c>
      <c r="Q119" s="16" t="s">
        <v>35</v>
      </c>
      <c r="R119" s="16" t="str">
        <f ca="1">CONCATENATE("X",H119)</f>
        <v>X0</v>
      </c>
      <c r="S119" s="16" t="s">
        <v>36</v>
      </c>
    </row>
    <row r="120" spans="1:19" ht="15.6" x14ac:dyDescent="0.25">
      <c r="A120" s="185">
        <f ca="1">IF($E$2="X",0,IF(K121&gt;2,H119,K121))</f>
        <v>0</v>
      </c>
      <c r="B120" s="25"/>
      <c r="C120" s="21" t="str">
        <f ca="1">+CONCATENATE(I120," ",G120)</f>
        <v>a) 0</v>
      </c>
      <c r="D120" s="22"/>
      <c r="G120" s="34">
        <f ca="1">IF(J120="FIN","",LOOKUP(I119,DATOS!A:A,DATOS!J:J))</f>
        <v>0</v>
      </c>
      <c r="I120" s="31" t="s">
        <v>53</v>
      </c>
      <c r="J120" s="37" t="str">
        <f>IF(J114="FIN","FIN",IF(J119=J113,"","FIN"))</f>
        <v/>
      </c>
      <c r="K120" s="16" t="s">
        <v>5</v>
      </c>
      <c r="L120" s="16">
        <f ca="1">IF(M120&gt;0,0,P120)</f>
        <v>0</v>
      </c>
      <c r="M120" s="16">
        <f ca="1">IF(P121&gt;0,1,0)</f>
        <v>0</v>
      </c>
      <c r="N120" s="16">
        <f ca="1">IF(M120=1,-1/COUNTA(Q120:Q123),0)</f>
        <v>0</v>
      </c>
      <c r="O120" s="16">
        <f>COUNTA(B120:B123)</f>
        <v>0</v>
      </c>
      <c r="P120" s="16">
        <f ca="1">COUNTIF(R120:R123,R119)</f>
        <v>0</v>
      </c>
      <c r="Q120" s="17" t="s">
        <v>0</v>
      </c>
      <c r="R120" s="16" t="str">
        <f>CONCATENATE(B120,Q120)</f>
        <v>A</v>
      </c>
      <c r="S120" s="16">
        <f ca="1">IF(P120&gt;0,P120+O120,O120*3)</f>
        <v>0</v>
      </c>
    </row>
    <row r="121" spans="1:19" ht="15.6" x14ac:dyDescent="0.25">
      <c r="A121" s="185"/>
      <c r="B121" s="25"/>
      <c r="C121" s="21" t="str">
        <f ca="1">+CONCATENATE(I121," ",G121)</f>
        <v>b) 0</v>
      </c>
      <c r="D121" s="22"/>
      <c r="G121" s="34">
        <f ca="1">IF(J120="FIN","",LOOKUP(I119,DATOS!A:A,DATOS!K:K))</f>
        <v>0</v>
      </c>
      <c r="I121" s="31" t="s">
        <v>52</v>
      </c>
      <c r="K121" s="16">
        <f ca="1">S120</f>
        <v>0</v>
      </c>
      <c r="L121" s="16"/>
      <c r="M121" s="16"/>
      <c r="N121" s="16"/>
      <c r="O121" s="16"/>
      <c r="P121" s="16">
        <f ca="1">O120-P120</f>
        <v>0</v>
      </c>
      <c r="Q121" s="17" t="s">
        <v>1</v>
      </c>
      <c r="R121" s="16" t="str">
        <f>CONCATENATE(B121,Q121)</f>
        <v>B</v>
      </c>
      <c r="S121" s="16"/>
    </row>
    <row r="122" spans="1:19" ht="15.6" x14ac:dyDescent="0.25">
      <c r="A122" s="185"/>
      <c r="B122" s="25"/>
      <c r="C122" s="21" t="str">
        <f ca="1">+CONCATENATE(I122," ",G122)</f>
        <v>c) 0</v>
      </c>
      <c r="D122" s="22"/>
      <c r="G122" s="34">
        <f ca="1">IF(J120="FIN","",LOOKUP(I119,DATOS!A:A,DATOS!L:L))</f>
        <v>0</v>
      </c>
      <c r="I122" s="31" t="s">
        <v>51</v>
      </c>
      <c r="K122" s="16"/>
      <c r="L122" s="16"/>
      <c r="M122" s="16"/>
      <c r="N122" s="16"/>
      <c r="O122" s="16"/>
      <c r="P122" s="16"/>
      <c r="Q122" s="17" t="s">
        <v>2</v>
      </c>
      <c r="R122" s="16" t="str">
        <f>CONCATENATE(B122,Q122)</f>
        <v>C</v>
      </c>
      <c r="S122" s="16"/>
    </row>
    <row r="123" spans="1:19" ht="15.6" x14ac:dyDescent="0.25">
      <c r="A123" s="185"/>
      <c r="B123" s="25"/>
      <c r="C123" s="21" t="str">
        <f ca="1">+CONCATENATE(I123," ",G123)</f>
        <v>d) 0</v>
      </c>
      <c r="D123" s="22"/>
      <c r="G123" s="34">
        <f ca="1">IF(J120="FIN","",LOOKUP(I119,DATOS!A:A,DATOS!M:M))</f>
        <v>0</v>
      </c>
      <c r="I123" s="31" t="s">
        <v>43</v>
      </c>
      <c r="K123" s="16"/>
      <c r="L123" s="16"/>
      <c r="M123" s="16"/>
      <c r="N123" s="16"/>
      <c r="O123" s="16"/>
      <c r="P123" s="16"/>
      <c r="Q123" s="17" t="s">
        <v>3</v>
      </c>
      <c r="R123" s="16" t="str">
        <f>CONCATENATE(B123,Q123)</f>
        <v>D</v>
      </c>
      <c r="S123" s="16"/>
    </row>
    <row r="124" spans="1:19" ht="15.6" x14ac:dyDescent="0.25">
      <c r="A124" s="9"/>
      <c r="B124" s="26"/>
      <c r="C124" s="23"/>
      <c r="D124" s="24"/>
      <c r="J124" s="15"/>
    </row>
    <row r="125" spans="1:19" ht="15.6" x14ac:dyDescent="0.25">
      <c r="A125" s="9"/>
      <c r="B125" s="27"/>
      <c r="C125" s="19" t="str">
        <f ca="1">+CONCATENATE(K125,".- ",G125)</f>
        <v>21.- 0</v>
      </c>
      <c r="D125" s="20"/>
      <c r="E125" s="9"/>
      <c r="F125" s="9"/>
      <c r="G125" s="36">
        <f ca="1">IF(J126="FIN","",LOOKUP(I125,DATOS!A:A,DATOS!G:G))</f>
        <v>0</v>
      </c>
      <c r="H125" s="36">
        <f ca="1">IF(J126="FIN",0,LOOKUP(I125,DATOS!A:A,DATOS!N:N))</f>
        <v>0</v>
      </c>
      <c r="I125" s="31">
        <f>+I119+1</f>
        <v>476</v>
      </c>
      <c r="J125" s="56">
        <f>IF(LOOKUP(I125,DATOS!A:A,DATOS!C:C)=0,J119,(LOOKUP(I125,DATOS!A:A,DATOS!C:C)))</f>
        <v>8</v>
      </c>
      <c r="K125" s="18">
        <f>+K119+1</f>
        <v>21</v>
      </c>
      <c r="L125" s="16" t="s">
        <v>31</v>
      </c>
      <c r="M125" s="16" t="s">
        <v>32</v>
      </c>
      <c r="N125" s="16" t="s">
        <v>37</v>
      </c>
      <c r="O125" s="16" t="s">
        <v>33</v>
      </c>
      <c r="P125" s="16" t="s">
        <v>34</v>
      </c>
      <c r="Q125" s="16" t="s">
        <v>35</v>
      </c>
      <c r="R125" s="16" t="str">
        <f ca="1">CONCATENATE("X",H125)</f>
        <v>X0</v>
      </c>
      <c r="S125" s="16" t="s">
        <v>36</v>
      </c>
    </row>
    <row r="126" spans="1:19" ht="15.6" x14ac:dyDescent="0.25">
      <c r="A126" s="185">
        <f ca="1">IF($E$2="X",0,IF(K127&gt;2,H125,K127))</f>
        <v>0</v>
      </c>
      <c r="B126" s="25"/>
      <c r="C126" s="21" t="str">
        <f ca="1">+CONCATENATE(I126," ",G126)</f>
        <v>a) 0</v>
      </c>
      <c r="D126" s="22"/>
      <c r="G126" s="34">
        <f ca="1">IF(J126="FIN","",LOOKUP(I125,DATOS!A:A,DATOS!J:J))</f>
        <v>0</v>
      </c>
      <c r="I126" s="31" t="s">
        <v>53</v>
      </c>
      <c r="J126" s="37" t="str">
        <f>IF(J120="FIN","FIN",IF(J125=J119,"","FIN"))</f>
        <v/>
      </c>
      <c r="K126" s="16" t="s">
        <v>5</v>
      </c>
      <c r="L126" s="16">
        <f ca="1">IF(M126&gt;0,0,P126)</f>
        <v>0</v>
      </c>
      <c r="M126" s="16">
        <f ca="1">IF(P127&gt;0,1,0)</f>
        <v>0</v>
      </c>
      <c r="N126" s="16">
        <f ca="1">IF(M126=1,-1/COUNTA(Q126:Q129),0)</f>
        <v>0</v>
      </c>
      <c r="O126" s="16">
        <f>COUNTA(B126:B129)</f>
        <v>0</v>
      </c>
      <c r="P126" s="16">
        <f ca="1">COUNTIF(R126:R129,R125)</f>
        <v>0</v>
      </c>
      <c r="Q126" s="17" t="s">
        <v>0</v>
      </c>
      <c r="R126" s="16" t="str">
        <f>CONCATENATE(B126,Q126)</f>
        <v>A</v>
      </c>
      <c r="S126" s="16">
        <f ca="1">IF(P126&gt;0,P126+O126,O126*3)</f>
        <v>0</v>
      </c>
    </row>
    <row r="127" spans="1:19" ht="15.6" x14ac:dyDescent="0.25">
      <c r="A127" s="185"/>
      <c r="B127" s="25"/>
      <c r="C127" s="21" t="str">
        <f ca="1">+CONCATENATE(I127," ",G127)</f>
        <v>b) 0</v>
      </c>
      <c r="D127" s="22"/>
      <c r="G127" s="34">
        <f ca="1">IF(J126="FIN","",LOOKUP(I125,DATOS!A:A,DATOS!K:K))</f>
        <v>0</v>
      </c>
      <c r="I127" s="31" t="s">
        <v>52</v>
      </c>
      <c r="K127" s="16">
        <f ca="1">S126</f>
        <v>0</v>
      </c>
      <c r="L127" s="16"/>
      <c r="M127" s="16"/>
      <c r="N127" s="16"/>
      <c r="O127" s="16"/>
      <c r="P127" s="16">
        <f ca="1">O126-P126</f>
        <v>0</v>
      </c>
      <c r="Q127" s="17" t="s">
        <v>1</v>
      </c>
      <c r="R127" s="16" t="str">
        <f>CONCATENATE(B127,Q127)</f>
        <v>B</v>
      </c>
      <c r="S127" s="16"/>
    </row>
    <row r="128" spans="1:19" ht="15.6" x14ac:dyDescent="0.25">
      <c r="A128" s="185"/>
      <c r="B128" s="25"/>
      <c r="C128" s="21" t="str">
        <f ca="1">+CONCATENATE(I128," ",G128)</f>
        <v>c) 0</v>
      </c>
      <c r="D128" s="22"/>
      <c r="G128" s="34">
        <f ca="1">IF(J126="FIN","",LOOKUP(I125,DATOS!A:A,DATOS!L:L))</f>
        <v>0</v>
      </c>
      <c r="I128" s="31" t="s">
        <v>51</v>
      </c>
      <c r="K128" s="16"/>
      <c r="L128" s="16"/>
      <c r="M128" s="16"/>
      <c r="N128" s="16"/>
      <c r="O128" s="16"/>
      <c r="P128" s="16"/>
      <c r="Q128" s="17" t="s">
        <v>2</v>
      </c>
      <c r="R128" s="16" t="str">
        <f>CONCATENATE(B128,Q128)</f>
        <v>C</v>
      </c>
      <c r="S128" s="16"/>
    </row>
    <row r="129" spans="1:19" ht="15.6" x14ac:dyDescent="0.25">
      <c r="A129" s="185"/>
      <c r="B129" s="25"/>
      <c r="C129" s="21" t="str">
        <f ca="1">+CONCATENATE(I129," ",G129)</f>
        <v>d) 0</v>
      </c>
      <c r="D129" s="22"/>
      <c r="G129" s="34">
        <f ca="1">IF(J126="FIN","",LOOKUP(I125,DATOS!A:A,DATOS!M:M))</f>
        <v>0</v>
      </c>
      <c r="I129" s="31" t="s">
        <v>43</v>
      </c>
      <c r="K129" s="16"/>
      <c r="L129" s="16"/>
      <c r="M129" s="16"/>
      <c r="N129" s="16"/>
      <c r="O129" s="16"/>
      <c r="P129" s="16"/>
      <c r="Q129" s="17" t="s">
        <v>3</v>
      </c>
      <c r="R129" s="16" t="str">
        <f>CONCATENATE(B129,Q129)</f>
        <v>D</v>
      </c>
      <c r="S129" s="16"/>
    </row>
    <row r="130" spans="1:19" ht="15.6" x14ac:dyDescent="0.25">
      <c r="A130" s="9"/>
      <c r="B130" s="26"/>
      <c r="C130" s="23"/>
      <c r="D130" s="24"/>
      <c r="J130" s="15"/>
    </row>
    <row r="131" spans="1:19" ht="15.6" x14ac:dyDescent="0.25">
      <c r="A131" s="9"/>
      <c r="B131" s="27"/>
      <c r="C131" s="19" t="str">
        <f ca="1">+CONCATENATE(K131,".- ",G131)</f>
        <v>22.- 0</v>
      </c>
      <c r="D131" s="20"/>
      <c r="E131" s="9"/>
      <c r="F131" s="9"/>
      <c r="G131" s="36">
        <f ca="1">IF(J132="FIN","",LOOKUP(I131,DATOS!A:A,DATOS!G:G))</f>
        <v>0</v>
      </c>
      <c r="H131" s="36">
        <f ca="1">IF(J132="FIN",0,LOOKUP(I131,DATOS!A:A,DATOS!N:N))</f>
        <v>0</v>
      </c>
      <c r="I131" s="31">
        <f>+I125+1</f>
        <v>477</v>
      </c>
      <c r="J131" s="56">
        <f>IF(LOOKUP(I131,DATOS!A:A,DATOS!C:C)=0,J125,(LOOKUP(I131,DATOS!A:A,DATOS!C:C)))</f>
        <v>8</v>
      </c>
      <c r="K131" s="18">
        <f>+K125+1</f>
        <v>22</v>
      </c>
      <c r="L131" s="16" t="s">
        <v>31</v>
      </c>
      <c r="M131" s="16" t="s">
        <v>32</v>
      </c>
      <c r="N131" s="16" t="s">
        <v>37</v>
      </c>
      <c r="O131" s="16" t="s">
        <v>33</v>
      </c>
      <c r="P131" s="16" t="s">
        <v>34</v>
      </c>
      <c r="Q131" s="16" t="s">
        <v>35</v>
      </c>
      <c r="R131" s="16" t="str">
        <f ca="1">CONCATENATE("X",H131)</f>
        <v>X0</v>
      </c>
      <c r="S131" s="16" t="s">
        <v>36</v>
      </c>
    </row>
    <row r="132" spans="1:19" ht="15.6" x14ac:dyDescent="0.25">
      <c r="A132" s="185">
        <f ca="1">IF($E$2="X",0,IF(K133&gt;2,H131,K133))</f>
        <v>0</v>
      </c>
      <c r="B132" s="25"/>
      <c r="C132" s="21" t="str">
        <f ca="1">+CONCATENATE(I132," ",G132)</f>
        <v>a) 0</v>
      </c>
      <c r="D132" s="22"/>
      <c r="G132" s="34">
        <f ca="1">IF(J132="FIN","",LOOKUP(I131,DATOS!A:A,DATOS!J:J))</f>
        <v>0</v>
      </c>
      <c r="I132" s="31" t="s">
        <v>53</v>
      </c>
      <c r="J132" s="37" t="str">
        <f>IF(J126="FIN","FIN",IF(J131=J125,"","FIN"))</f>
        <v/>
      </c>
      <c r="K132" s="16" t="s">
        <v>5</v>
      </c>
      <c r="L132" s="16">
        <f ca="1">IF(M132&gt;0,0,P132)</f>
        <v>0</v>
      </c>
      <c r="M132" s="16">
        <f ca="1">IF(P133&gt;0,1,0)</f>
        <v>0</v>
      </c>
      <c r="N132" s="16">
        <f ca="1">IF(M132=1,-1/COUNTA(Q132:Q135),0)</f>
        <v>0</v>
      </c>
      <c r="O132" s="16">
        <f>COUNTA(B132:B135)</f>
        <v>0</v>
      </c>
      <c r="P132" s="16">
        <f ca="1">COUNTIF(R132:R135,R131)</f>
        <v>0</v>
      </c>
      <c r="Q132" s="17" t="s">
        <v>0</v>
      </c>
      <c r="R132" s="16" t="str">
        <f>CONCATENATE(B132,Q132)</f>
        <v>A</v>
      </c>
      <c r="S132" s="16">
        <f ca="1">IF(P132&gt;0,P132+O132,O132*3)</f>
        <v>0</v>
      </c>
    </row>
    <row r="133" spans="1:19" ht="15.6" x14ac:dyDescent="0.25">
      <c r="A133" s="185"/>
      <c r="B133" s="25"/>
      <c r="C133" s="21" t="str">
        <f ca="1">+CONCATENATE(I133," ",G133)</f>
        <v>b) 0</v>
      </c>
      <c r="D133" s="22"/>
      <c r="G133" s="34">
        <f ca="1">IF(J132="FIN","",LOOKUP(I131,DATOS!A:A,DATOS!K:K))</f>
        <v>0</v>
      </c>
      <c r="I133" s="31" t="s">
        <v>52</v>
      </c>
      <c r="K133" s="16">
        <f ca="1">S132</f>
        <v>0</v>
      </c>
      <c r="L133" s="16"/>
      <c r="M133" s="16"/>
      <c r="N133" s="16"/>
      <c r="O133" s="16"/>
      <c r="P133" s="16">
        <f ca="1">O132-P132</f>
        <v>0</v>
      </c>
      <c r="Q133" s="17" t="s">
        <v>1</v>
      </c>
      <c r="R133" s="16" t="str">
        <f>CONCATENATE(B133,Q133)</f>
        <v>B</v>
      </c>
      <c r="S133" s="16"/>
    </row>
    <row r="134" spans="1:19" ht="15.6" x14ac:dyDescent="0.25">
      <c r="A134" s="185"/>
      <c r="B134" s="25"/>
      <c r="C134" s="21" t="str">
        <f ca="1">+CONCATENATE(I134," ",G134)</f>
        <v>c) 0</v>
      </c>
      <c r="D134" s="22"/>
      <c r="G134" s="34">
        <f ca="1">IF(J132="FIN","",LOOKUP(I131,DATOS!A:A,DATOS!L:L))</f>
        <v>0</v>
      </c>
      <c r="I134" s="31" t="s">
        <v>51</v>
      </c>
      <c r="K134" s="16"/>
      <c r="L134" s="16"/>
      <c r="M134" s="16"/>
      <c r="N134" s="16"/>
      <c r="O134" s="16"/>
      <c r="P134" s="16"/>
      <c r="Q134" s="17" t="s">
        <v>2</v>
      </c>
      <c r="R134" s="16" t="str">
        <f>CONCATENATE(B134,Q134)</f>
        <v>C</v>
      </c>
      <c r="S134" s="16"/>
    </row>
    <row r="135" spans="1:19" ht="15.6" x14ac:dyDescent="0.25">
      <c r="A135" s="185"/>
      <c r="B135" s="25"/>
      <c r="C135" s="21" t="str">
        <f ca="1">+CONCATENATE(I135," ",G135)</f>
        <v>d) 0</v>
      </c>
      <c r="D135" s="22"/>
      <c r="G135" s="34">
        <f ca="1">IF(J132="FIN","",LOOKUP(I131,DATOS!A:A,DATOS!M:M))</f>
        <v>0</v>
      </c>
      <c r="I135" s="31" t="s">
        <v>43</v>
      </c>
      <c r="K135" s="16"/>
      <c r="L135" s="16"/>
      <c r="M135" s="16"/>
      <c r="N135" s="16"/>
      <c r="O135" s="16"/>
      <c r="P135" s="16"/>
      <c r="Q135" s="17" t="s">
        <v>3</v>
      </c>
      <c r="R135" s="16" t="str">
        <f>CONCATENATE(B135,Q135)</f>
        <v>D</v>
      </c>
      <c r="S135" s="16"/>
    </row>
    <row r="136" spans="1:19" ht="15.6" x14ac:dyDescent="0.25">
      <c r="A136" s="9"/>
      <c r="B136" s="26"/>
      <c r="C136" s="23"/>
      <c r="D136" s="24"/>
      <c r="J136" s="15"/>
    </row>
    <row r="137" spans="1:19" ht="15.6" x14ac:dyDescent="0.25">
      <c r="A137" s="9"/>
      <c r="B137" s="27"/>
      <c r="C137" s="19" t="str">
        <f ca="1">+CONCATENATE(K137,".- ",G137)</f>
        <v>23.- 0</v>
      </c>
      <c r="D137" s="20"/>
      <c r="E137" s="9"/>
      <c r="F137" s="9"/>
      <c r="G137" s="36">
        <f ca="1">IF(J138="FIN","",LOOKUP(I137,DATOS!A:A,DATOS!G:G))</f>
        <v>0</v>
      </c>
      <c r="H137" s="36">
        <f ca="1">IF(J138="FIN",0,LOOKUP(I137,DATOS!A:A,DATOS!N:N))</f>
        <v>0</v>
      </c>
      <c r="I137" s="31">
        <f>+I131+1</f>
        <v>478</v>
      </c>
      <c r="J137" s="56">
        <f>IF(LOOKUP(I137,DATOS!A:A,DATOS!C:C)=0,J131,(LOOKUP(I137,DATOS!A:A,DATOS!C:C)))</f>
        <v>8</v>
      </c>
      <c r="K137" s="18">
        <f>+K131+1</f>
        <v>23</v>
      </c>
      <c r="L137" s="16" t="s">
        <v>31</v>
      </c>
      <c r="M137" s="16" t="s">
        <v>32</v>
      </c>
      <c r="N137" s="16" t="s">
        <v>37</v>
      </c>
      <c r="O137" s="16" t="s">
        <v>33</v>
      </c>
      <c r="P137" s="16" t="s">
        <v>34</v>
      </c>
      <c r="Q137" s="16" t="s">
        <v>35</v>
      </c>
      <c r="R137" s="16" t="str">
        <f ca="1">CONCATENATE("X",H137)</f>
        <v>X0</v>
      </c>
      <c r="S137" s="16" t="s">
        <v>36</v>
      </c>
    </row>
    <row r="138" spans="1:19" ht="15.6" x14ac:dyDescent="0.25">
      <c r="A138" s="185">
        <f ca="1">IF($E$2="X",0,IF(K139&gt;2,H137,K139))</f>
        <v>0</v>
      </c>
      <c r="B138" s="25"/>
      <c r="C138" s="21" t="str">
        <f ca="1">+CONCATENATE(I138," ",G138)</f>
        <v>a) 0</v>
      </c>
      <c r="D138" s="22"/>
      <c r="G138" s="34">
        <f ca="1">IF(J138="FIN","",LOOKUP(I137,DATOS!A:A,DATOS!J:J))</f>
        <v>0</v>
      </c>
      <c r="I138" s="31" t="s">
        <v>53</v>
      </c>
      <c r="J138" s="37" t="str">
        <f>IF(J132="FIN","FIN",IF(J137=J131,"","FIN"))</f>
        <v/>
      </c>
      <c r="K138" s="16" t="s">
        <v>5</v>
      </c>
      <c r="L138" s="16">
        <f ca="1">IF(M138&gt;0,0,P138)</f>
        <v>0</v>
      </c>
      <c r="M138" s="16">
        <f ca="1">IF(P139&gt;0,1,0)</f>
        <v>0</v>
      </c>
      <c r="N138" s="16">
        <f ca="1">IF(M138=1,-1/COUNTA(Q138:Q141),0)</f>
        <v>0</v>
      </c>
      <c r="O138" s="16">
        <f>COUNTA(B138:B141)</f>
        <v>0</v>
      </c>
      <c r="P138" s="16">
        <f ca="1">COUNTIF(R138:R141,R137)</f>
        <v>0</v>
      </c>
      <c r="Q138" s="17" t="s">
        <v>0</v>
      </c>
      <c r="R138" s="16" t="str">
        <f>CONCATENATE(B138,Q138)</f>
        <v>A</v>
      </c>
      <c r="S138" s="16">
        <f ca="1">IF(P138&gt;0,P138+O138,O138*3)</f>
        <v>0</v>
      </c>
    </row>
    <row r="139" spans="1:19" ht="15.6" x14ac:dyDescent="0.25">
      <c r="A139" s="185"/>
      <c r="B139" s="25"/>
      <c r="C139" s="21" t="str">
        <f ca="1">+CONCATENATE(I139," ",G139)</f>
        <v>b) 0</v>
      </c>
      <c r="D139" s="22"/>
      <c r="G139" s="34">
        <f ca="1">IF(J138="FIN","",LOOKUP(I137,DATOS!A:A,DATOS!K:K))</f>
        <v>0</v>
      </c>
      <c r="I139" s="31" t="s">
        <v>52</v>
      </c>
      <c r="K139" s="16">
        <f ca="1">S138</f>
        <v>0</v>
      </c>
      <c r="L139" s="16"/>
      <c r="M139" s="16"/>
      <c r="N139" s="16"/>
      <c r="O139" s="16"/>
      <c r="P139" s="16">
        <f ca="1">O138-P138</f>
        <v>0</v>
      </c>
      <c r="Q139" s="17" t="s">
        <v>1</v>
      </c>
      <c r="R139" s="16" t="str">
        <f>CONCATENATE(B139,Q139)</f>
        <v>B</v>
      </c>
      <c r="S139" s="16"/>
    </row>
    <row r="140" spans="1:19" ht="15.6" x14ac:dyDescent="0.25">
      <c r="A140" s="185"/>
      <c r="B140" s="25"/>
      <c r="C140" s="21" t="str">
        <f ca="1">+CONCATENATE(I140," ",G140)</f>
        <v>c) 0</v>
      </c>
      <c r="D140" s="22"/>
      <c r="G140" s="34">
        <f ca="1">IF(J138="FIN","",LOOKUP(I137,DATOS!A:A,DATOS!L:L))</f>
        <v>0</v>
      </c>
      <c r="I140" s="31" t="s">
        <v>51</v>
      </c>
      <c r="K140" s="16"/>
      <c r="L140" s="16"/>
      <c r="M140" s="16"/>
      <c r="N140" s="16"/>
      <c r="O140" s="16"/>
      <c r="P140" s="16"/>
      <c r="Q140" s="17" t="s">
        <v>2</v>
      </c>
      <c r="R140" s="16" t="str">
        <f>CONCATENATE(B140,Q140)</f>
        <v>C</v>
      </c>
      <c r="S140" s="16"/>
    </row>
    <row r="141" spans="1:19" ht="15.6" x14ac:dyDescent="0.25">
      <c r="A141" s="185"/>
      <c r="B141" s="25"/>
      <c r="C141" s="21" t="str">
        <f ca="1">+CONCATENATE(I141," ",G141)</f>
        <v>d) 0</v>
      </c>
      <c r="D141" s="22"/>
      <c r="G141" s="34">
        <f ca="1">IF(J138="FIN","",LOOKUP(I137,DATOS!A:A,DATOS!M:M))</f>
        <v>0</v>
      </c>
      <c r="I141" s="31" t="s">
        <v>43</v>
      </c>
      <c r="K141" s="16"/>
      <c r="L141" s="16"/>
      <c r="M141" s="16"/>
      <c r="N141" s="16"/>
      <c r="O141" s="16"/>
      <c r="P141" s="16"/>
      <c r="Q141" s="17" t="s">
        <v>3</v>
      </c>
      <c r="R141" s="16" t="str">
        <f>CONCATENATE(B141,Q141)</f>
        <v>D</v>
      </c>
      <c r="S141" s="16"/>
    </row>
    <row r="142" spans="1:19" ht="15.6" x14ac:dyDescent="0.25">
      <c r="A142" s="9"/>
      <c r="B142" s="26"/>
      <c r="C142" s="23"/>
      <c r="D142" s="24"/>
      <c r="J142" s="15"/>
    </row>
    <row r="143" spans="1:19" ht="15.6" x14ac:dyDescent="0.25">
      <c r="A143" s="9"/>
      <c r="B143" s="27"/>
      <c r="C143" s="19" t="str">
        <f ca="1">+CONCATENATE(K143,".- ",G143)</f>
        <v>24.- 0</v>
      </c>
      <c r="D143" s="20"/>
      <c r="E143" s="9"/>
      <c r="F143" s="9"/>
      <c r="G143" s="36">
        <f ca="1">IF(J144="FIN","",LOOKUP(I143,DATOS!A:A,DATOS!G:G))</f>
        <v>0</v>
      </c>
      <c r="H143" s="36">
        <f ca="1">IF(J144="FIN",0,LOOKUP(I143,DATOS!A:A,DATOS!N:N))</f>
        <v>0</v>
      </c>
      <c r="I143" s="31">
        <f>+I137+1</f>
        <v>479</v>
      </c>
      <c r="J143" s="56">
        <f>IF(LOOKUP(I143,DATOS!A:A,DATOS!C:C)=0,J137,(LOOKUP(I143,DATOS!A:A,DATOS!C:C)))</f>
        <v>8</v>
      </c>
      <c r="K143" s="18">
        <f>+K137+1</f>
        <v>24</v>
      </c>
      <c r="L143" s="16" t="s">
        <v>31</v>
      </c>
      <c r="M143" s="16" t="s">
        <v>32</v>
      </c>
      <c r="N143" s="16" t="s">
        <v>37</v>
      </c>
      <c r="O143" s="16" t="s">
        <v>33</v>
      </c>
      <c r="P143" s="16" t="s">
        <v>34</v>
      </c>
      <c r="Q143" s="16" t="s">
        <v>35</v>
      </c>
      <c r="R143" s="16" t="str">
        <f ca="1">CONCATENATE("X",H143)</f>
        <v>X0</v>
      </c>
      <c r="S143" s="16" t="s">
        <v>36</v>
      </c>
    </row>
    <row r="144" spans="1:19" ht="15.6" x14ac:dyDescent="0.25">
      <c r="A144" s="185">
        <f ca="1">IF($E$2="X",0,IF(K145&gt;2,H143,K145))</f>
        <v>0</v>
      </c>
      <c r="B144" s="25"/>
      <c r="C144" s="21" t="str">
        <f ca="1">+CONCATENATE(I144," ",G144)</f>
        <v>a) 0</v>
      </c>
      <c r="D144" s="22"/>
      <c r="G144" s="34">
        <f ca="1">IF(J144="FIN","",LOOKUP(I143,DATOS!A:A,DATOS!J:J))</f>
        <v>0</v>
      </c>
      <c r="I144" s="31" t="s">
        <v>53</v>
      </c>
      <c r="J144" s="37" t="str">
        <f>IF(J138="FIN","FIN",IF(J143=J137,"","FIN"))</f>
        <v/>
      </c>
      <c r="K144" s="16" t="s">
        <v>5</v>
      </c>
      <c r="L144" s="16">
        <f ca="1">IF(M144&gt;0,0,P144)</f>
        <v>0</v>
      </c>
      <c r="M144" s="16">
        <f ca="1">IF(P145&gt;0,1,0)</f>
        <v>0</v>
      </c>
      <c r="N144" s="16">
        <f ca="1">IF(M144=1,-1/COUNTA(Q144:Q147),0)</f>
        <v>0</v>
      </c>
      <c r="O144" s="16">
        <f>COUNTA(B144:B147)</f>
        <v>0</v>
      </c>
      <c r="P144" s="16">
        <f ca="1">COUNTIF(R144:R147,R143)</f>
        <v>0</v>
      </c>
      <c r="Q144" s="17" t="s">
        <v>0</v>
      </c>
      <c r="R144" s="16" t="str">
        <f>CONCATENATE(B144,Q144)</f>
        <v>A</v>
      </c>
      <c r="S144" s="16">
        <f ca="1">IF(P144&gt;0,P144+O144,O144*3)</f>
        <v>0</v>
      </c>
    </row>
    <row r="145" spans="1:19" ht="15.6" x14ac:dyDescent="0.25">
      <c r="A145" s="185"/>
      <c r="B145" s="25"/>
      <c r="C145" s="21" t="str">
        <f ca="1">+CONCATENATE(I145," ",G145)</f>
        <v>b) 0</v>
      </c>
      <c r="D145" s="22"/>
      <c r="G145" s="34">
        <f ca="1">IF(J144="FIN","",LOOKUP(I143,DATOS!A:A,DATOS!K:K))</f>
        <v>0</v>
      </c>
      <c r="I145" s="31" t="s">
        <v>52</v>
      </c>
      <c r="K145" s="16">
        <f ca="1">S144</f>
        <v>0</v>
      </c>
      <c r="L145" s="16"/>
      <c r="M145" s="16"/>
      <c r="N145" s="16"/>
      <c r="O145" s="16"/>
      <c r="P145" s="16">
        <f ca="1">O144-P144</f>
        <v>0</v>
      </c>
      <c r="Q145" s="17" t="s">
        <v>1</v>
      </c>
      <c r="R145" s="16" t="str">
        <f>CONCATENATE(B145,Q145)</f>
        <v>B</v>
      </c>
      <c r="S145" s="16"/>
    </row>
    <row r="146" spans="1:19" ht="15.6" x14ac:dyDescent="0.25">
      <c r="A146" s="185"/>
      <c r="B146" s="25"/>
      <c r="C146" s="21" t="str">
        <f ca="1">+CONCATENATE(I146," ",G146)</f>
        <v>c) 0</v>
      </c>
      <c r="D146" s="22"/>
      <c r="G146" s="34">
        <f ca="1">IF(J144="FIN","",LOOKUP(I143,DATOS!A:A,DATOS!L:L))</f>
        <v>0</v>
      </c>
      <c r="I146" s="31" t="s">
        <v>51</v>
      </c>
      <c r="K146" s="16"/>
      <c r="L146" s="16"/>
      <c r="M146" s="16"/>
      <c r="N146" s="16"/>
      <c r="O146" s="16"/>
      <c r="P146" s="16"/>
      <c r="Q146" s="17" t="s">
        <v>2</v>
      </c>
      <c r="R146" s="16" t="str">
        <f>CONCATENATE(B146,Q146)</f>
        <v>C</v>
      </c>
      <c r="S146" s="16"/>
    </row>
    <row r="147" spans="1:19" ht="15.6" x14ac:dyDescent="0.25">
      <c r="A147" s="185"/>
      <c r="B147" s="25"/>
      <c r="C147" s="21" t="str">
        <f ca="1">+CONCATENATE(I147," ",G147)</f>
        <v>d) 0</v>
      </c>
      <c r="D147" s="22"/>
      <c r="G147" s="34">
        <f ca="1">IF(J144="FIN","",LOOKUP(I143,DATOS!A:A,DATOS!M:M))</f>
        <v>0</v>
      </c>
      <c r="I147" s="31" t="s">
        <v>43</v>
      </c>
      <c r="K147" s="16"/>
      <c r="L147" s="16"/>
      <c r="M147" s="16"/>
      <c r="N147" s="16"/>
      <c r="O147" s="16"/>
      <c r="P147" s="16"/>
      <c r="Q147" s="17" t="s">
        <v>3</v>
      </c>
      <c r="R147" s="16" t="str">
        <f>CONCATENATE(B147,Q147)</f>
        <v>D</v>
      </c>
      <c r="S147" s="16"/>
    </row>
    <row r="148" spans="1:19" ht="15.6" x14ac:dyDescent="0.25">
      <c r="A148" s="9"/>
      <c r="B148" s="26"/>
      <c r="C148" s="23"/>
      <c r="D148" s="24"/>
      <c r="J148" s="15"/>
    </row>
    <row r="149" spans="1:19" ht="15.6" x14ac:dyDescent="0.25">
      <c r="A149" s="9"/>
      <c r="B149" s="27"/>
      <c r="C149" s="19" t="str">
        <f ca="1">+CONCATENATE(K149,".- ",G149)</f>
        <v>25.- 0</v>
      </c>
      <c r="D149" s="20"/>
      <c r="E149" s="9"/>
      <c r="F149" s="9"/>
      <c r="G149" s="36">
        <f ca="1">IF(J150="FIN","",LOOKUP(I149,DATOS!A:A,DATOS!G:G))</f>
        <v>0</v>
      </c>
      <c r="H149" s="36">
        <f ca="1">IF(J150="FIN",0,LOOKUP(I149,DATOS!A:A,DATOS!N:N))</f>
        <v>0</v>
      </c>
      <c r="I149" s="31">
        <f>+I143+1</f>
        <v>480</v>
      </c>
      <c r="J149" s="56">
        <f>IF(LOOKUP(I149,DATOS!A:A,DATOS!C:C)=0,J143,(LOOKUP(I149,DATOS!A:A,DATOS!C:C)))</f>
        <v>8</v>
      </c>
      <c r="K149" s="18">
        <f>+K143+1</f>
        <v>25</v>
      </c>
      <c r="L149" s="16" t="s">
        <v>31</v>
      </c>
      <c r="M149" s="16" t="s">
        <v>32</v>
      </c>
      <c r="N149" s="16" t="s">
        <v>37</v>
      </c>
      <c r="O149" s="16" t="s">
        <v>33</v>
      </c>
      <c r="P149" s="16" t="s">
        <v>34</v>
      </c>
      <c r="Q149" s="16" t="s">
        <v>35</v>
      </c>
      <c r="R149" s="16" t="str">
        <f ca="1">CONCATENATE("X",H149)</f>
        <v>X0</v>
      </c>
      <c r="S149" s="16" t="s">
        <v>36</v>
      </c>
    </row>
    <row r="150" spans="1:19" ht="15.6" x14ac:dyDescent="0.25">
      <c r="A150" s="185">
        <f ca="1">IF($E$2="X",0,IF(K151&gt;2,H149,K151))</f>
        <v>0</v>
      </c>
      <c r="B150" s="25"/>
      <c r="C150" s="21" t="str">
        <f ca="1">+CONCATENATE(I150," ",G150)</f>
        <v>a) 0</v>
      </c>
      <c r="D150" s="22"/>
      <c r="G150" s="34">
        <f ca="1">IF(J150="FIN","",LOOKUP(I149,DATOS!A:A,DATOS!J:J))</f>
        <v>0</v>
      </c>
      <c r="I150" s="31" t="s">
        <v>53</v>
      </c>
      <c r="J150" s="37" t="str">
        <f>IF(J144="FIN","FIN",IF(J149=J143,"","FIN"))</f>
        <v/>
      </c>
      <c r="K150" s="16" t="s">
        <v>5</v>
      </c>
      <c r="L150" s="16">
        <f ca="1">IF(M150&gt;0,0,P150)</f>
        <v>0</v>
      </c>
      <c r="M150" s="16">
        <f ca="1">IF(P151&gt;0,1,0)</f>
        <v>0</v>
      </c>
      <c r="N150" s="16">
        <f ca="1">IF(M150=1,-1/COUNTA(Q150:Q153),0)</f>
        <v>0</v>
      </c>
      <c r="O150" s="16">
        <f>COUNTA(B150:B153)</f>
        <v>0</v>
      </c>
      <c r="P150" s="16">
        <f ca="1">COUNTIF(R150:R153,R149)</f>
        <v>0</v>
      </c>
      <c r="Q150" s="17" t="s">
        <v>0</v>
      </c>
      <c r="R150" s="16" t="str">
        <f>CONCATENATE(B150,Q150)</f>
        <v>A</v>
      </c>
      <c r="S150" s="16">
        <f ca="1">IF(P150&gt;0,P150+O150,O150*3)</f>
        <v>0</v>
      </c>
    </row>
    <row r="151" spans="1:19" ht="15.6" x14ac:dyDescent="0.25">
      <c r="A151" s="185"/>
      <c r="B151" s="25"/>
      <c r="C151" s="21" t="str">
        <f ca="1">+CONCATENATE(I151," ",G151)</f>
        <v>b) 0</v>
      </c>
      <c r="D151" s="22"/>
      <c r="G151" s="34">
        <f ca="1">IF(J150="FIN","",LOOKUP(I149,DATOS!A:A,DATOS!K:K))</f>
        <v>0</v>
      </c>
      <c r="I151" s="31" t="s">
        <v>52</v>
      </c>
      <c r="K151" s="16">
        <f ca="1">S150</f>
        <v>0</v>
      </c>
      <c r="L151" s="16"/>
      <c r="M151" s="16"/>
      <c r="N151" s="16"/>
      <c r="O151" s="16"/>
      <c r="P151" s="16">
        <f ca="1">O150-P150</f>
        <v>0</v>
      </c>
      <c r="Q151" s="17" t="s">
        <v>1</v>
      </c>
      <c r="R151" s="16" t="str">
        <f>CONCATENATE(B151,Q151)</f>
        <v>B</v>
      </c>
      <c r="S151" s="16"/>
    </row>
    <row r="152" spans="1:19" ht="15.6" x14ac:dyDescent="0.25">
      <c r="A152" s="185"/>
      <c r="B152" s="25"/>
      <c r="C152" s="21" t="str">
        <f ca="1">+CONCATENATE(I152," ",G152)</f>
        <v>c) 0</v>
      </c>
      <c r="D152" s="22"/>
      <c r="G152" s="34">
        <f ca="1">IF(J150="FIN","",LOOKUP(I149,DATOS!A:A,DATOS!L:L))</f>
        <v>0</v>
      </c>
      <c r="I152" s="31" t="s">
        <v>51</v>
      </c>
      <c r="K152" s="16"/>
      <c r="L152" s="16"/>
      <c r="M152" s="16"/>
      <c r="N152" s="16"/>
      <c r="O152" s="16"/>
      <c r="P152" s="16"/>
      <c r="Q152" s="17" t="s">
        <v>2</v>
      </c>
      <c r="R152" s="16" t="str">
        <f>CONCATENATE(B152,Q152)</f>
        <v>C</v>
      </c>
      <c r="S152" s="16"/>
    </row>
    <row r="153" spans="1:19" ht="15.6" x14ac:dyDescent="0.25">
      <c r="A153" s="185"/>
      <c r="B153" s="25"/>
      <c r="C153" s="21" t="str">
        <f ca="1">+CONCATENATE(I153," ",G153)</f>
        <v>d) 0</v>
      </c>
      <c r="D153" s="22"/>
      <c r="G153" s="34">
        <f ca="1">IF(J150="FIN","",LOOKUP(I149,DATOS!A:A,DATOS!M:M))</f>
        <v>0</v>
      </c>
      <c r="I153" s="31" t="s">
        <v>43</v>
      </c>
      <c r="K153" s="16"/>
      <c r="L153" s="16"/>
      <c r="M153" s="16"/>
      <c r="N153" s="16"/>
      <c r="O153" s="16"/>
      <c r="P153" s="16"/>
      <c r="Q153" s="17" t="s">
        <v>3</v>
      </c>
      <c r="R153" s="16" t="str">
        <f>CONCATENATE(B153,Q153)</f>
        <v>D</v>
      </c>
      <c r="S153" s="16"/>
    </row>
    <row r="154" spans="1:19" ht="15.6" x14ac:dyDescent="0.25">
      <c r="A154" s="9"/>
      <c r="B154" s="26"/>
      <c r="C154" s="23"/>
      <c r="D154" s="24"/>
      <c r="J154" s="15"/>
    </row>
    <row r="155" spans="1:19" ht="15.6" x14ac:dyDescent="0.25">
      <c r="A155" s="9"/>
      <c r="B155" s="27"/>
      <c r="C155" s="19" t="str">
        <f ca="1">+CONCATENATE(K155,".- ",G155)</f>
        <v>26.- 0</v>
      </c>
      <c r="D155" s="20"/>
      <c r="E155" s="9"/>
      <c r="F155" s="9"/>
      <c r="G155" s="36">
        <f ca="1">IF(J156="FIN","",LOOKUP(I155,DATOS!A:A,DATOS!G:G))</f>
        <v>0</v>
      </c>
      <c r="H155" s="36">
        <f ca="1">IF(J156="FIN",0,LOOKUP(I155,DATOS!A:A,DATOS!N:N))</f>
        <v>0</v>
      </c>
      <c r="I155" s="31">
        <f>+I149+1</f>
        <v>481</v>
      </c>
      <c r="J155" s="56">
        <f>IF(LOOKUP(I155,DATOS!A:A,DATOS!C:C)=0,J149,(LOOKUP(I155,DATOS!A:A,DATOS!C:C)))</f>
        <v>8</v>
      </c>
      <c r="K155" s="18">
        <f>+K149+1</f>
        <v>26</v>
      </c>
      <c r="L155" s="16" t="s">
        <v>31</v>
      </c>
      <c r="M155" s="16" t="s">
        <v>32</v>
      </c>
      <c r="N155" s="16" t="s">
        <v>37</v>
      </c>
      <c r="O155" s="16" t="s">
        <v>33</v>
      </c>
      <c r="P155" s="16" t="s">
        <v>34</v>
      </c>
      <c r="Q155" s="16" t="s">
        <v>35</v>
      </c>
      <c r="R155" s="16" t="str">
        <f ca="1">CONCATENATE("X",H155)</f>
        <v>X0</v>
      </c>
      <c r="S155" s="16" t="s">
        <v>36</v>
      </c>
    </row>
    <row r="156" spans="1:19" ht="15.6" x14ac:dyDescent="0.25">
      <c r="A156" s="185">
        <f ca="1">IF($E$2="X",0,IF(K157&gt;2,H155,K157))</f>
        <v>0</v>
      </c>
      <c r="B156" s="25"/>
      <c r="C156" s="21" t="str">
        <f ca="1">+CONCATENATE(I156," ",G156)</f>
        <v>a) 0</v>
      </c>
      <c r="D156" s="22"/>
      <c r="G156" s="34">
        <f ca="1">IF(J156="FIN","",LOOKUP(I155,DATOS!A:A,DATOS!J:J))</f>
        <v>0</v>
      </c>
      <c r="I156" s="31" t="s">
        <v>53</v>
      </c>
      <c r="J156" s="37" t="str">
        <f>IF(J150="FIN","FIN",IF(J155=J149,"","FIN"))</f>
        <v/>
      </c>
      <c r="K156" s="16" t="s">
        <v>5</v>
      </c>
      <c r="L156" s="16">
        <f ca="1">IF(M156&gt;0,0,P156)</f>
        <v>0</v>
      </c>
      <c r="M156" s="16">
        <f ca="1">IF(P157&gt;0,1,0)</f>
        <v>0</v>
      </c>
      <c r="N156" s="16">
        <f ca="1">IF(M156=1,-1/COUNTA(Q156:Q159),0)</f>
        <v>0</v>
      </c>
      <c r="O156" s="16">
        <f>COUNTA(B156:B159)</f>
        <v>0</v>
      </c>
      <c r="P156" s="16">
        <f ca="1">COUNTIF(R156:R159,R155)</f>
        <v>0</v>
      </c>
      <c r="Q156" s="17" t="s">
        <v>0</v>
      </c>
      <c r="R156" s="16" t="str">
        <f>CONCATENATE(B156,Q156)</f>
        <v>A</v>
      </c>
      <c r="S156" s="16">
        <f ca="1">IF(P156&gt;0,P156+O156,O156*3)</f>
        <v>0</v>
      </c>
    </row>
    <row r="157" spans="1:19" ht="15.6" x14ac:dyDescent="0.25">
      <c r="A157" s="185"/>
      <c r="B157" s="25"/>
      <c r="C157" s="21" t="str">
        <f ca="1">+CONCATENATE(I157," ",G157)</f>
        <v>b) 0</v>
      </c>
      <c r="D157" s="22"/>
      <c r="G157" s="34">
        <f ca="1">IF(J156="FIN","",LOOKUP(I155,DATOS!A:A,DATOS!K:K))</f>
        <v>0</v>
      </c>
      <c r="I157" s="31" t="s">
        <v>52</v>
      </c>
      <c r="K157" s="16">
        <f ca="1">S156</f>
        <v>0</v>
      </c>
      <c r="L157" s="16"/>
      <c r="M157" s="16"/>
      <c r="N157" s="16"/>
      <c r="O157" s="16"/>
      <c r="P157" s="16">
        <f ca="1">O156-P156</f>
        <v>0</v>
      </c>
      <c r="Q157" s="17" t="s">
        <v>1</v>
      </c>
      <c r="R157" s="16" t="str">
        <f>CONCATENATE(B157,Q157)</f>
        <v>B</v>
      </c>
      <c r="S157" s="16"/>
    </row>
    <row r="158" spans="1:19" ht="15.6" x14ac:dyDescent="0.25">
      <c r="A158" s="185"/>
      <c r="B158" s="25"/>
      <c r="C158" s="21" t="str">
        <f ca="1">+CONCATENATE(I158," ",G158)</f>
        <v>c) 0</v>
      </c>
      <c r="D158" s="22"/>
      <c r="G158" s="34">
        <f ca="1">IF(J156="FIN","",LOOKUP(I155,DATOS!A:A,DATOS!L:L))</f>
        <v>0</v>
      </c>
      <c r="I158" s="31" t="s">
        <v>51</v>
      </c>
      <c r="K158" s="16"/>
      <c r="L158" s="16"/>
      <c r="M158" s="16"/>
      <c r="N158" s="16"/>
      <c r="O158" s="16"/>
      <c r="P158" s="16"/>
      <c r="Q158" s="17" t="s">
        <v>2</v>
      </c>
      <c r="R158" s="16" t="str">
        <f>CONCATENATE(B158,Q158)</f>
        <v>C</v>
      </c>
      <c r="S158" s="16"/>
    </row>
    <row r="159" spans="1:19" ht="15.6" x14ac:dyDescent="0.25">
      <c r="A159" s="185"/>
      <c r="B159" s="25"/>
      <c r="C159" s="21" t="str">
        <f ca="1">+CONCATENATE(I159," ",G159)</f>
        <v>d) 0</v>
      </c>
      <c r="D159" s="22"/>
      <c r="G159" s="34">
        <f ca="1">IF(J156="FIN","",LOOKUP(I155,DATOS!A:A,DATOS!M:M))</f>
        <v>0</v>
      </c>
      <c r="I159" s="31" t="s">
        <v>43</v>
      </c>
      <c r="K159" s="16"/>
      <c r="L159" s="16"/>
      <c r="M159" s="16"/>
      <c r="N159" s="16"/>
      <c r="O159" s="16"/>
      <c r="P159" s="16"/>
      <c r="Q159" s="17" t="s">
        <v>3</v>
      </c>
      <c r="R159" s="16" t="str">
        <f>CONCATENATE(B159,Q159)</f>
        <v>D</v>
      </c>
      <c r="S159" s="16"/>
    </row>
    <row r="160" spans="1:19" ht="15.6" x14ac:dyDescent="0.25">
      <c r="A160" s="9"/>
      <c r="B160" s="26"/>
      <c r="C160" s="23"/>
      <c r="D160" s="24"/>
      <c r="J160" s="15"/>
    </row>
    <row r="161" spans="1:19" ht="15.6" x14ac:dyDescent="0.25">
      <c r="A161" s="9"/>
      <c r="B161" s="27"/>
      <c r="C161" s="19" t="str">
        <f ca="1">+CONCATENATE(K161,".- ",G161)</f>
        <v>27.- 0</v>
      </c>
      <c r="D161" s="20"/>
      <c r="E161" s="9"/>
      <c r="F161" s="9"/>
      <c r="G161" s="36">
        <f ca="1">IF(J162="FIN","",LOOKUP(I161,DATOS!A:A,DATOS!G:G))</f>
        <v>0</v>
      </c>
      <c r="H161" s="36">
        <f ca="1">IF(J162="FIN",0,LOOKUP(I161,DATOS!A:A,DATOS!N:N))</f>
        <v>0</v>
      </c>
      <c r="I161" s="31">
        <f>+I155+1</f>
        <v>482</v>
      </c>
      <c r="J161" s="56">
        <f>IF(LOOKUP(I161,DATOS!A:A,DATOS!C:C)=0,J155,(LOOKUP(I161,DATOS!A:A,DATOS!C:C)))</f>
        <v>8</v>
      </c>
      <c r="K161" s="18">
        <f>+K155+1</f>
        <v>27</v>
      </c>
      <c r="L161" s="16" t="s">
        <v>31</v>
      </c>
      <c r="M161" s="16" t="s">
        <v>32</v>
      </c>
      <c r="N161" s="16" t="s">
        <v>37</v>
      </c>
      <c r="O161" s="16" t="s">
        <v>33</v>
      </c>
      <c r="P161" s="16" t="s">
        <v>34</v>
      </c>
      <c r="Q161" s="16" t="s">
        <v>35</v>
      </c>
      <c r="R161" s="16" t="str">
        <f ca="1">CONCATENATE("X",H161)</f>
        <v>X0</v>
      </c>
      <c r="S161" s="16" t="s">
        <v>36</v>
      </c>
    </row>
    <row r="162" spans="1:19" ht="15.6" x14ac:dyDescent="0.25">
      <c r="A162" s="185">
        <f ca="1">IF($E$2="X",0,IF(K163&gt;2,H161,K163))</f>
        <v>0</v>
      </c>
      <c r="B162" s="25"/>
      <c r="C162" s="21" t="str">
        <f ca="1">+CONCATENATE(I162," ",G162)</f>
        <v>a) 0</v>
      </c>
      <c r="D162" s="22"/>
      <c r="G162" s="34">
        <f ca="1">IF(J162="FIN","",LOOKUP(I161,DATOS!A:A,DATOS!J:J))</f>
        <v>0</v>
      </c>
      <c r="I162" s="31" t="s">
        <v>53</v>
      </c>
      <c r="J162" s="37" t="str">
        <f>IF(J156="FIN","FIN",IF(J161=J155,"","FIN"))</f>
        <v/>
      </c>
      <c r="K162" s="16" t="s">
        <v>5</v>
      </c>
      <c r="L162" s="16">
        <f ca="1">IF(M162&gt;0,0,P162)</f>
        <v>0</v>
      </c>
      <c r="M162" s="16">
        <f ca="1">IF(P163&gt;0,1,0)</f>
        <v>0</v>
      </c>
      <c r="N162" s="16">
        <f ca="1">IF(M162=1,-1/COUNTA(Q162:Q165),0)</f>
        <v>0</v>
      </c>
      <c r="O162" s="16">
        <f>COUNTA(B162:B165)</f>
        <v>0</v>
      </c>
      <c r="P162" s="16">
        <f ca="1">COUNTIF(R162:R165,R161)</f>
        <v>0</v>
      </c>
      <c r="Q162" s="17" t="s">
        <v>0</v>
      </c>
      <c r="R162" s="16" t="str">
        <f>CONCATENATE(B162,Q162)</f>
        <v>A</v>
      </c>
      <c r="S162" s="16">
        <f ca="1">IF(P162&gt;0,P162+O162,O162*3)</f>
        <v>0</v>
      </c>
    </row>
    <row r="163" spans="1:19" ht="15.6" x14ac:dyDescent="0.25">
      <c r="A163" s="185"/>
      <c r="B163" s="25"/>
      <c r="C163" s="21" t="str">
        <f ca="1">+CONCATENATE(I163," ",G163)</f>
        <v>b) 0</v>
      </c>
      <c r="D163" s="22"/>
      <c r="G163" s="34">
        <f ca="1">IF(J162="FIN","",LOOKUP(I161,DATOS!A:A,DATOS!K:K))</f>
        <v>0</v>
      </c>
      <c r="I163" s="31" t="s">
        <v>52</v>
      </c>
      <c r="K163" s="16">
        <f ca="1">S162</f>
        <v>0</v>
      </c>
      <c r="L163" s="16"/>
      <c r="M163" s="16"/>
      <c r="N163" s="16"/>
      <c r="O163" s="16"/>
      <c r="P163" s="16">
        <f ca="1">O162-P162</f>
        <v>0</v>
      </c>
      <c r="Q163" s="17" t="s">
        <v>1</v>
      </c>
      <c r="R163" s="16" t="str">
        <f>CONCATENATE(B163,Q163)</f>
        <v>B</v>
      </c>
      <c r="S163" s="16"/>
    </row>
    <row r="164" spans="1:19" ht="15.6" x14ac:dyDescent="0.25">
      <c r="A164" s="185"/>
      <c r="B164" s="25"/>
      <c r="C164" s="21" t="str">
        <f ca="1">+CONCATENATE(I164," ",G164)</f>
        <v>c) 0</v>
      </c>
      <c r="D164" s="22"/>
      <c r="G164" s="34">
        <f ca="1">IF(J162="FIN","",LOOKUP(I161,DATOS!A:A,DATOS!L:L))</f>
        <v>0</v>
      </c>
      <c r="I164" s="31" t="s">
        <v>51</v>
      </c>
      <c r="K164" s="16"/>
      <c r="L164" s="16"/>
      <c r="M164" s="16"/>
      <c r="N164" s="16"/>
      <c r="O164" s="16"/>
      <c r="P164" s="16"/>
      <c r="Q164" s="17" t="s">
        <v>2</v>
      </c>
      <c r="R164" s="16" t="str">
        <f>CONCATENATE(B164,Q164)</f>
        <v>C</v>
      </c>
      <c r="S164" s="16"/>
    </row>
    <row r="165" spans="1:19" ht="15.6" x14ac:dyDescent="0.25">
      <c r="A165" s="185"/>
      <c r="B165" s="25"/>
      <c r="C165" s="21" t="str">
        <f ca="1">+CONCATENATE(I165," ",G165)</f>
        <v>d) 0</v>
      </c>
      <c r="D165" s="22"/>
      <c r="G165" s="34">
        <f ca="1">IF(J162="FIN","",LOOKUP(I161,DATOS!A:A,DATOS!M:M))</f>
        <v>0</v>
      </c>
      <c r="I165" s="31" t="s">
        <v>43</v>
      </c>
      <c r="K165" s="16"/>
      <c r="L165" s="16"/>
      <c r="M165" s="16"/>
      <c r="N165" s="16"/>
      <c r="O165" s="16"/>
      <c r="P165" s="16"/>
      <c r="Q165" s="17" t="s">
        <v>3</v>
      </c>
      <c r="R165" s="16" t="str">
        <f>CONCATENATE(B165,Q165)</f>
        <v>D</v>
      </c>
      <c r="S165" s="16"/>
    </row>
    <row r="166" spans="1:19" ht="15.6" x14ac:dyDescent="0.25">
      <c r="A166" s="9"/>
      <c r="B166" s="26"/>
      <c r="C166" s="23"/>
      <c r="D166" s="24"/>
      <c r="J166" s="15"/>
    </row>
    <row r="167" spans="1:19" ht="15.6" x14ac:dyDescent="0.25">
      <c r="A167" s="9"/>
      <c r="B167" s="27"/>
      <c r="C167" s="19" t="str">
        <f ca="1">+CONCATENATE(K167,".- ",G167)</f>
        <v>28.- 0</v>
      </c>
      <c r="D167" s="20"/>
      <c r="E167" s="9"/>
      <c r="F167" s="9"/>
      <c r="G167" s="36">
        <f ca="1">IF(J168="FIN","",LOOKUP(I167,DATOS!A:A,DATOS!G:G))</f>
        <v>0</v>
      </c>
      <c r="H167" s="36">
        <f ca="1">IF(J168="FIN",0,LOOKUP(I167,DATOS!A:A,DATOS!N:N))</f>
        <v>0</v>
      </c>
      <c r="I167" s="31">
        <f>+I161+1</f>
        <v>483</v>
      </c>
      <c r="J167" s="56">
        <f>IF(LOOKUP(I167,DATOS!A:A,DATOS!C:C)=0,J161,(LOOKUP(I167,DATOS!A:A,DATOS!C:C)))</f>
        <v>8</v>
      </c>
      <c r="K167" s="18">
        <f>+K161+1</f>
        <v>28</v>
      </c>
      <c r="L167" s="16" t="s">
        <v>31</v>
      </c>
      <c r="M167" s="16" t="s">
        <v>32</v>
      </c>
      <c r="N167" s="16" t="s">
        <v>37</v>
      </c>
      <c r="O167" s="16" t="s">
        <v>33</v>
      </c>
      <c r="P167" s="16" t="s">
        <v>34</v>
      </c>
      <c r="Q167" s="16" t="s">
        <v>35</v>
      </c>
      <c r="R167" s="16" t="str">
        <f ca="1">CONCATENATE("X",H167)</f>
        <v>X0</v>
      </c>
      <c r="S167" s="16" t="s">
        <v>36</v>
      </c>
    </row>
    <row r="168" spans="1:19" ht="15.6" x14ac:dyDescent="0.25">
      <c r="A168" s="185">
        <f ca="1">IF($E$2="X",0,IF(K169&gt;2,H167,K169))</f>
        <v>0</v>
      </c>
      <c r="B168" s="25"/>
      <c r="C168" s="21" t="str">
        <f ca="1">+CONCATENATE(I168," ",G168)</f>
        <v>a) 0</v>
      </c>
      <c r="D168" s="22"/>
      <c r="G168" s="34">
        <f ca="1">IF(J168="FIN","",LOOKUP(I167,DATOS!A:A,DATOS!J:J))</f>
        <v>0</v>
      </c>
      <c r="I168" s="31" t="s">
        <v>53</v>
      </c>
      <c r="J168" s="37" t="str">
        <f>IF(J162="FIN","FIN",IF(J167=J161,"","FIN"))</f>
        <v/>
      </c>
      <c r="K168" s="16" t="s">
        <v>5</v>
      </c>
      <c r="L168" s="16">
        <f ca="1">IF(M168&gt;0,0,P168)</f>
        <v>0</v>
      </c>
      <c r="M168" s="16">
        <f ca="1">IF(P169&gt;0,1,0)</f>
        <v>0</v>
      </c>
      <c r="N168" s="16">
        <f ca="1">IF(M168=1,-1/COUNTA(Q168:Q171),0)</f>
        <v>0</v>
      </c>
      <c r="O168" s="16">
        <f>COUNTA(B168:B171)</f>
        <v>0</v>
      </c>
      <c r="P168" s="16">
        <f ca="1">COUNTIF(R168:R171,R167)</f>
        <v>0</v>
      </c>
      <c r="Q168" s="17" t="s">
        <v>0</v>
      </c>
      <c r="R168" s="16" t="str">
        <f>CONCATENATE(B168,Q168)</f>
        <v>A</v>
      </c>
      <c r="S168" s="16">
        <f ca="1">IF(P168&gt;0,P168+O168,O168*3)</f>
        <v>0</v>
      </c>
    </row>
    <row r="169" spans="1:19" ht="15.6" x14ac:dyDescent="0.25">
      <c r="A169" s="185"/>
      <c r="B169" s="25"/>
      <c r="C169" s="21" t="str">
        <f ca="1">+CONCATENATE(I169," ",G169)</f>
        <v>b) 0</v>
      </c>
      <c r="D169" s="22"/>
      <c r="G169" s="34">
        <f ca="1">IF(J168="FIN","",LOOKUP(I167,DATOS!A:A,DATOS!K:K))</f>
        <v>0</v>
      </c>
      <c r="I169" s="31" t="s">
        <v>52</v>
      </c>
      <c r="K169" s="16">
        <f ca="1">S168</f>
        <v>0</v>
      </c>
      <c r="L169" s="16"/>
      <c r="M169" s="16"/>
      <c r="N169" s="16"/>
      <c r="O169" s="16"/>
      <c r="P169" s="16">
        <f ca="1">O168-P168</f>
        <v>0</v>
      </c>
      <c r="Q169" s="17" t="s">
        <v>1</v>
      </c>
      <c r="R169" s="16" t="str">
        <f>CONCATENATE(B169,Q169)</f>
        <v>B</v>
      </c>
      <c r="S169" s="16"/>
    </row>
    <row r="170" spans="1:19" ht="15.6" x14ac:dyDescent="0.25">
      <c r="A170" s="185"/>
      <c r="B170" s="25"/>
      <c r="C170" s="21" t="str">
        <f ca="1">+CONCATENATE(I170," ",G170)</f>
        <v>c) 0</v>
      </c>
      <c r="D170" s="22"/>
      <c r="G170" s="34">
        <f ca="1">IF(J168="FIN","",LOOKUP(I167,DATOS!A:A,DATOS!L:L))</f>
        <v>0</v>
      </c>
      <c r="I170" s="31" t="s">
        <v>51</v>
      </c>
      <c r="K170" s="16"/>
      <c r="L170" s="16"/>
      <c r="M170" s="16"/>
      <c r="N170" s="16"/>
      <c r="O170" s="16"/>
      <c r="P170" s="16"/>
      <c r="Q170" s="17" t="s">
        <v>2</v>
      </c>
      <c r="R170" s="16" t="str">
        <f>CONCATENATE(B170,Q170)</f>
        <v>C</v>
      </c>
      <c r="S170" s="16"/>
    </row>
    <row r="171" spans="1:19" ht="15.6" x14ac:dyDescent="0.25">
      <c r="A171" s="185"/>
      <c r="B171" s="25"/>
      <c r="C171" s="21" t="str">
        <f ca="1">+CONCATENATE(I171," ",G171)</f>
        <v>d) 0</v>
      </c>
      <c r="D171" s="22"/>
      <c r="G171" s="34">
        <f ca="1">IF(J168="FIN","",LOOKUP(I167,DATOS!A:A,DATOS!M:M))</f>
        <v>0</v>
      </c>
      <c r="I171" s="31" t="s">
        <v>43</v>
      </c>
      <c r="K171" s="16"/>
      <c r="L171" s="16"/>
      <c r="M171" s="16"/>
      <c r="N171" s="16"/>
      <c r="O171" s="16"/>
      <c r="P171" s="16"/>
      <c r="Q171" s="17" t="s">
        <v>3</v>
      </c>
      <c r="R171" s="16" t="str">
        <f>CONCATENATE(B171,Q171)</f>
        <v>D</v>
      </c>
      <c r="S171" s="16"/>
    </row>
    <row r="172" spans="1:19" ht="15.6" x14ac:dyDescent="0.25">
      <c r="A172" s="9"/>
      <c r="B172" s="26"/>
      <c r="C172" s="23"/>
      <c r="D172" s="24"/>
      <c r="J172" s="15"/>
    </row>
    <row r="173" spans="1:19" ht="15.6" x14ac:dyDescent="0.25">
      <c r="A173" s="9"/>
      <c r="B173" s="27"/>
      <c r="C173" s="19" t="str">
        <f ca="1">+CONCATENATE(K173,".- ",G173)</f>
        <v>29.- 0</v>
      </c>
      <c r="D173" s="20"/>
      <c r="E173" s="9"/>
      <c r="F173" s="9"/>
      <c r="G173" s="36">
        <f ca="1">IF(J174="FIN","",LOOKUP(I173,DATOS!A:A,DATOS!G:G))</f>
        <v>0</v>
      </c>
      <c r="H173" s="36">
        <f ca="1">IF(J174="FIN",0,LOOKUP(I173,DATOS!A:A,DATOS!N:N))</f>
        <v>0</v>
      </c>
      <c r="I173" s="31">
        <f>+I167+1</f>
        <v>484</v>
      </c>
      <c r="J173" s="56">
        <f>IF(LOOKUP(I173,DATOS!A:A,DATOS!C:C)=0,J167,(LOOKUP(I173,DATOS!A:A,DATOS!C:C)))</f>
        <v>8</v>
      </c>
      <c r="K173" s="18">
        <f>+K167+1</f>
        <v>29</v>
      </c>
      <c r="L173" s="16" t="s">
        <v>31</v>
      </c>
      <c r="M173" s="16" t="s">
        <v>32</v>
      </c>
      <c r="N173" s="16" t="s">
        <v>37</v>
      </c>
      <c r="O173" s="16" t="s">
        <v>33</v>
      </c>
      <c r="P173" s="16" t="s">
        <v>34</v>
      </c>
      <c r="Q173" s="16" t="s">
        <v>35</v>
      </c>
      <c r="R173" s="16" t="str">
        <f ca="1">CONCATENATE("X",H173)</f>
        <v>X0</v>
      </c>
      <c r="S173" s="16" t="s">
        <v>36</v>
      </c>
    </row>
    <row r="174" spans="1:19" ht="15.6" x14ac:dyDescent="0.25">
      <c r="A174" s="185">
        <f ca="1">IF($E$2="X",0,IF(K175&gt;2,H173,K175))</f>
        <v>0</v>
      </c>
      <c r="B174" s="25"/>
      <c r="C174" s="21" t="str">
        <f ca="1">+CONCATENATE(I174," ",G174)</f>
        <v>a) 0</v>
      </c>
      <c r="D174" s="22"/>
      <c r="G174" s="34">
        <f ca="1">IF(J174="FIN","",LOOKUP(I173,DATOS!A:A,DATOS!J:J))</f>
        <v>0</v>
      </c>
      <c r="I174" s="31" t="s">
        <v>53</v>
      </c>
      <c r="J174" s="37" t="str">
        <f>IF(J168="FIN","FIN",IF(J173=J167,"","FIN"))</f>
        <v/>
      </c>
      <c r="K174" s="16" t="s">
        <v>5</v>
      </c>
      <c r="L174" s="16">
        <f ca="1">IF(M174&gt;0,0,P174)</f>
        <v>0</v>
      </c>
      <c r="M174" s="16">
        <f ca="1">IF(P175&gt;0,1,0)</f>
        <v>0</v>
      </c>
      <c r="N174" s="16">
        <f ca="1">IF(M174=1,-1/COUNTA(Q174:Q177),0)</f>
        <v>0</v>
      </c>
      <c r="O174" s="16">
        <f>COUNTA(B174:B177)</f>
        <v>0</v>
      </c>
      <c r="P174" s="16">
        <f ca="1">COUNTIF(R174:R177,R173)</f>
        <v>0</v>
      </c>
      <c r="Q174" s="17" t="s">
        <v>0</v>
      </c>
      <c r="R174" s="16" t="str">
        <f>CONCATENATE(B174,Q174)</f>
        <v>A</v>
      </c>
      <c r="S174" s="16">
        <f ca="1">IF(P174&gt;0,P174+O174,O174*3)</f>
        <v>0</v>
      </c>
    </row>
    <row r="175" spans="1:19" ht="15.6" x14ac:dyDescent="0.25">
      <c r="A175" s="185"/>
      <c r="B175" s="25"/>
      <c r="C175" s="21" t="str">
        <f ca="1">+CONCATENATE(I175," ",G175)</f>
        <v>b) 0</v>
      </c>
      <c r="D175" s="22"/>
      <c r="G175" s="34">
        <f ca="1">IF(J174="FIN","",LOOKUP(I173,DATOS!A:A,DATOS!K:K))</f>
        <v>0</v>
      </c>
      <c r="I175" s="31" t="s">
        <v>52</v>
      </c>
      <c r="K175" s="16">
        <f ca="1">S174</f>
        <v>0</v>
      </c>
      <c r="L175" s="16"/>
      <c r="M175" s="16"/>
      <c r="N175" s="16"/>
      <c r="O175" s="16"/>
      <c r="P175" s="16">
        <f ca="1">O174-P174</f>
        <v>0</v>
      </c>
      <c r="Q175" s="17" t="s">
        <v>1</v>
      </c>
      <c r="R175" s="16" t="str">
        <f>CONCATENATE(B175,Q175)</f>
        <v>B</v>
      </c>
      <c r="S175" s="16"/>
    </row>
    <row r="176" spans="1:19" ht="15.6" x14ac:dyDescent="0.25">
      <c r="A176" s="185"/>
      <c r="B176" s="25"/>
      <c r="C176" s="21" t="str">
        <f ca="1">+CONCATENATE(I176," ",G176)</f>
        <v>c) 0</v>
      </c>
      <c r="D176" s="22"/>
      <c r="G176" s="34">
        <f ca="1">IF(J174="FIN","",LOOKUP(I173,DATOS!A:A,DATOS!L:L))</f>
        <v>0</v>
      </c>
      <c r="I176" s="31" t="s">
        <v>51</v>
      </c>
      <c r="K176" s="16"/>
      <c r="L176" s="16"/>
      <c r="M176" s="16"/>
      <c r="N176" s="16"/>
      <c r="O176" s="16"/>
      <c r="P176" s="16"/>
      <c r="Q176" s="17" t="s">
        <v>2</v>
      </c>
      <c r="R176" s="16" t="str">
        <f>CONCATENATE(B176,Q176)</f>
        <v>C</v>
      </c>
      <c r="S176" s="16"/>
    </row>
    <row r="177" spans="1:19" ht="15.6" x14ac:dyDescent="0.25">
      <c r="A177" s="185"/>
      <c r="B177" s="25"/>
      <c r="C177" s="21" t="str">
        <f ca="1">+CONCATENATE(I177," ",G177)</f>
        <v>d) 0</v>
      </c>
      <c r="D177" s="22"/>
      <c r="G177" s="34">
        <f ca="1">IF(J174="FIN","",LOOKUP(I173,DATOS!A:A,DATOS!M:M))</f>
        <v>0</v>
      </c>
      <c r="I177" s="31" t="s">
        <v>43</v>
      </c>
      <c r="K177" s="16"/>
      <c r="L177" s="16"/>
      <c r="M177" s="16"/>
      <c r="N177" s="16"/>
      <c r="O177" s="16"/>
      <c r="P177" s="16"/>
      <c r="Q177" s="17" t="s">
        <v>3</v>
      </c>
      <c r="R177" s="16" t="str">
        <f>CONCATENATE(B177,Q177)</f>
        <v>D</v>
      </c>
      <c r="S177" s="16"/>
    </row>
    <row r="178" spans="1:19" ht="15.6" x14ac:dyDescent="0.25">
      <c r="A178" s="9"/>
      <c r="B178" s="26"/>
      <c r="C178" s="23"/>
      <c r="D178" s="24"/>
      <c r="J178" s="15"/>
    </row>
    <row r="179" spans="1:19" ht="15.6" x14ac:dyDescent="0.25">
      <c r="A179" s="9"/>
      <c r="B179" s="27"/>
      <c r="C179" s="19" t="str">
        <f ca="1">+CONCATENATE(K179,".- ",G179)</f>
        <v>30.- 0</v>
      </c>
      <c r="D179" s="20"/>
      <c r="E179" s="9"/>
      <c r="F179" s="9"/>
      <c r="G179" s="36">
        <f ca="1">IF(J180="FIN","",LOOKUP(I179,DATOS!A:A,DATOS!G:G))</f>
        <v>0</v>
      </c>
      <c r="H179" s="36">
        <f ca="1">IF(J180="FIN",0,LOOKUP(I179,DATOS!A:A,DATOS!N:N))</f>
        <v>0</v>
      </c>
      <c r="I179" s="31">
        <f>+I173+1</f>
        <v>485</v>
      </c>
      <c r="J179" s="56">
        <f>IF(LOOKUP(I179,DATOS!A:A,DATOS!C:C)=0,J173,(LOOKUP(I179,DATOS!A:A,DATOS!C:C)))</f>
        <v>8</v>
      </c>
      <c r="K179" s="18">
        <f>+K173+1</f>
        <v>30</v>
      </c>
      <c r="L179" s="16" t="s">
        <v>31</v>
      </c>
      <c r="M179" s="16" t="s">
        <v>32</v>
      </c>
      <c r="N179" s="16" t="s">
        <v>37</v>
      </c>
      <c r="O179" s="16" t="s">
        <v>33</v>
      </c>
      <c r="P179" s="16" t="s">
        <v>34</v>
      </c>
      <c r="Q179" s="16" t="s">
        <v>35</v>
      </c>
      <c r="R179" s="16" t="str">
        <f ca="1">CONCATENATE("X",H179)</f>
        <v>X0</v>
      </c>
      <c r="S179" s="16" t="s">
        <v>36</v>
      </c>
    </row>
    <row r="180" spans="1:19" ht="15.6" x14ac:dyDescent="0.25">
      <c r="A180" s="185">
        <f ca="1">IF($E$2="X",0,IF(K181&gt;2,H179,K181))</f>
        <v>0</v>
      </c>
      <c r="B180" s="25"/>
      <c r="C180" s="21" t="str">
        <f ca="1">+CONCATENATE(I180," ",G180)</f>
        <v>a) 0</v>
      </c>
      <c r="D180" s="22"/>
      <c r="G180" s="34">
        <f ca="1">IF(J180="FIN","",LOOKUP(I179,DATOS!A:A,DATOS!J:J))</f>
        <v>0</v>
      </c>
      <c r="I180" s="31" t="s">
        <v>53</v>
      </c>
      <c r="J180" s="37" t="str">
        <f>IF(J174="FIN","FIN",IF(J179=J173,"","FIN"))</f>
        <v/>
      </c>
      <c r="K180" s="16" t="s">
        <v>5</v>
      </c>
      <c r="L180" s="16">
        <f ca="1">IF(M180&gt;0,0,P180)</f>
        <v>0</v>
      </c>
      <c r="M180" s="16">
        <f ca="1">IF(P181&gt;0,1,0)</f>
        <v>0</v>
      </c>
      <c r="N180" s="16">
        <f ca="1">IF(M180=1,-1/COUNTA(Q180:Q183),0)</f>
        <v>0</v>
      </c>
      <c r="O180" s="16">
        <f>COUNTA(B180:B183)</f>
        <v>0</v>
      </c>
      <c r="P180" s="16">
        <f ca="1">COUNTIF(R180:R183,R179)</f>
        <v>0</v>
      </c>
      <c r="Q180" s="17" t="s">
        <v>0</v>
      </c>
      <c r="R180" s="16" t="str">
        <f>CONCATENATE(B180,Q180)</f>
        <v>A</v>
      </c>
      <c r="S180" s="16">
        <f ca="1">IF(P180&gt;0,P180+O180,O180*3)</f>
        <v>0</v>
      </c>
    </row>
    <row r="181" spans="1:19" ht="15.6" x14ac:dyDescent="0.25">
      <c r="A181" s="185"/>
      <c r="B181" s="25"/>
      <c r="C181" s="21" t="str">
        <f ca="1">+CONCATENATE(I181," ",G181)</f>
        <v>b) 0</v>
      </c>
      <c r="D181" s="22"/>
      <c r="G181" s="34">
        <f ca="1">IF(J180="FIN","",LOOKUP(I179,DATOS!A:A,DATOS!K:K))</f>
        <v>0</v>
      </c>
      <c r="I181" s="31" t="s">
        <v>52</v>
      </c>
      <c r="K181" s="16">
        <f ca="1">S180</f>
        <v>0</v>
      </c>
      <c r="L181" s="16"/>
      <c r="M181" s="16"/>
      <c r="N181" s="16"/>
      <c r="O181" s="16"/>
      <c r="P181" s="16">
        <f ca="1">O180-P180</f>
        <v>0</v>
      </c>
      <c r="Q181" s="17" t="s">
        <v>1</v>
      </c>
      <c r="R181" s="16" t="str">
        <f>CONCATENATE(B181,Q181)</f>
        <v>B</v>
      </c>
      <c r="S181" s="16"/>
    </row>
    <row r="182" spans="1:19" ht="15.6" x14ac:dyDescent="0.25">
      <c r="A182" s="185"/>
      <c r="B182" s="25"/>
      <c r="C182" s="21" t="str">
        <f ca="1">+CONCATENATE(I182," ",G182)</f>
        <v>c) 0</v>
      </c>
      <c r="D182" s="22"/>
      <c r="G182" s="34">
        <f ca="1">IF(J180="FIN","",LOOKUP(I179,DATOS!A:A,DATOS!L:L))</f>
        <v>0</v>
      </c>
      <c r="I182" s="31" t="s">
        <v>51</v>
      </c>
      <c r="K182" s="16"/>
      <c r="L182" s="16"/>
      <c r="M182" s="16"/>
      <c r="N182" s="16"/>
      <c r="O182" s="16"/>
      <c r="P182" s="16"/>
      <c r="Q182" s="17" t="s">
        <v>2</v>
      </c>
      <c r="R182" s="16" t="str">
        <f>CONCATENATE(B182,Q182)</f>
        <v>C</v>
      </c>
      <c r="S182" s="16"/>
    </row>
    <row r="183" spans="1:19" ht="15.6" x14ac:dyDescent="0.25">
      <c r="A183" s="185"/>
      <c r="B183" s="25"/>
      <c r="C183" s="21" t="str">
        <f ca="1">+CONCATENATE(I183," ",G183)</f>
        <v>d) 0</v>
      </c>
      <c r="D183" s="22"/>
      <c r="G183" s="34">
        <f ca="1">IF(J180="FIN","",LOOKUP(I179,DATOS!A:A,DATOS!M:M))</f>
        <v>0</v>
      </c>
      <c r="I183" s="31" t="s">
        <v>43</v>
      </c>
      <c r="K183" s="16"/>
      <c r="L183" s="16"/>
      <c r="M183" s="16"/>
      <c r="N183" s="16"/>
      <c r="O183" s="16"/>
      <c r="P183" s="16"/>
      <c r="Q183" s="17" t="s">
        <v>3</v>
      </c>
      <c r="R183" s="16" t="str">
        <f>CONCATENATE(B183,Q183)</f>
        <v>D</v>
      </c>
      <c r="S183" s="16"/>
    </row>
    <row r="184" spans="1:19" ht="15.6" x14ac:dyDescent="0.25">
      <c r="A184" s="9"/>
      <c r="B184" s="26"/>
      <c r="C184" s="23"/>
      <c r="D184" s="24"/>
      <c r="J184" s="15"/>
    </row>
    <row r="185" spans="1:19" ht="15.6" x14ac:dyDescent="0.25">
      <c r="A185" s="9"/>
      <c r="B185" s="27"/>
      <c r="C185" s="19" t="str">
        <f ca="1">+CONCATENATE(K185,".- ",G185)</f>
        <v>31.- 0</v>
      </c>
      <c r="D185" s="20"/>
      <c r="E185" s="9"/>
      <c r="F185" s="9"/>
      <c r="G185" s="36">
        <f ca="1">IF(J186="FIN","",LOOKUP(I185,DATOS!A:A,DATOS!G:G))</f>
        <v>0</v>
      </c>
      <c r="H185" s="36">
        <f ca="1">IF(J186="FIN",0,LOOKUP(I185,DATOS!A:A,DATOS!N:N))</f>
        <v>0</v>
      </c>
      <c r="I185" s="31">
        <f>+I179+1</f>
        <v>486</v>
      </c>
      <c r="J185" s="56">
        <f>IF(LOOKUP(I185,DATOS!A:A,DATOS!C:C)=0,J179,(LOOKUP(I185,DATOS!A:A,DATOS!C:C)))</f>
        <v>8</v>
      </c>
      <c r="K185" s="18">
        <f>+K179+1</f>
        <v>31</v>
      </c>
      <c r="L185" s="16" t="s">
        <v>31</v>
      </c>
      <c r="M185" s="16" t="s">
        <v>32</v>
      </c>
      <c r="N185" s="16" t="s">
        <v>37</v>
      </c>
      <c r="O185" s="16" t="s">
        <v>33</v>
      </c>
      <c r="P185" s="16" t="s">
        <v>34</v>
      </c>
      <c r="Q185" s="16" t="s">
        <v>35</v>
      </c>
      <c r="R185" s="16" t="str">
        <f ca="1">CONCATENATE("X",H185)</f>
        <v>X0</v>
      </c>
      <c r="S185" s="16" t="s">
        <v>36</v>
      </c>
    </row>
    <row r="186" spans="1:19" ht="15.6" x14ac:dyDescent="0.25">
      <c r="A186" s="185">
        <f ca="1">IF($E$2="X",0,IF(K187&gt;2,H185,K187))</f>
        <v>0</v>
      </c>
      <c r="B186" s="25"/>
      <c r="C186" s="21" t="str">
        <f ca="1">+CONCATENATE(I186," ",G186)</f>
        <v>a) 0</v>
      </c>
      <c r="D186" s="22"/>
      <c r="G186" s="34">
        <f ca="1">IF(J186="FIN","",LOOKUP(I185,DATOS!A:A,DATOS!J:J))</f>
        <v>0</v>
      </c>
      <c r="I186" s="31" t="s">
        <v>53</v>
      </c>
      <c r="J186" s="37" t="str">
        <f>IF(J180="FIN","FIN",IF(J185=J179,"","FIN"))</f>
        <v/>
      </c>
      <c r="K186" s="16" t="s">
        <v>5</v>
      </c>
      <c r="L186" s="16">
        <f ca="1">IF(M186&gt;0,0,P186)</f>
        <v>0</v>
      </c>
      <c r="M186" s="16">
        <f ca="1">IF(P187&gt;0,1,0)</f>
        <v>0</v>
      </c>
      <c r="N186" s="16">
        <f ca="1">IF(M186=1,-1/COUNTA(Q186:Q189),0)</f>
        <v>0</v>
      </c>
      <c r="O186" s="16">
        <f>COUNTA(B186:B189)</f>
        <v>0</v>
      </c>
      <c r="P186" s="16">
        <f ca="1">COUNTIF(R186:R189,R185)</f>
        <v>0</v>
      </c>
      <c r="Q186" s="17" t="s">
        <v>0</v>
      </c>
      <c r="R186" s="16" t="str">
        <f>CONCATENATE(B186,Q186)</f>
        <v>A</v>
      </c>
      <c r="S186" s="16">
        <f ca="1">IF(P186&gt;0,P186+O186,O186*3)</f>
        <v>0</v>
      </c>
    </row>
    <row r="187" spans="1:19" ht="15.6" x14ac:dyDescent="0.25">
      <c r="A187" s="185"/>
      <c r="B187" s="25"/>
      <c r="C187" s="21" t="str">
        <f ca="1">+CONCATENATE(I187," ",G187)</f>
        <v>b) 0</v>
      </c>
      <c r="D187" s="22"/>
      <c r="G187" s="34">
        <f ca="1">IF(J186="FIN","",LOOKUP(I185,DATOS!A:A,DATOS!K:K))</f>
        <v>0</v>
      </c>
      <c r="I187" s="31" t="s">
        <v>52</v>
      </c>
      <c r="K187" s="16">
        <f ca="1">S186</f>
        <v>0</v>
      </c>
      <c r="L187" s="16"/>
      <c r="M187" s="16"/>
      <c r="N187" s="16"/>
      <c r="O187" s="16"/>
      <c r="P187" s="16">
        <f ca="1">O186-P186</f>
        <v>0</v>
      </c>
      <c r="Q187" s="17" t="s">
        <v>1</v>
      </c>
      <c r="R187" s="16" t="str">
        <f>CONCATENATE(B187,Q187)</f>
        <v>B</v>
      </c>
      <c r="S187" s="16"/>
    </row>
    <row r="188" spans="1:19" ht="15.6" x14ac:dyDescent="0.25">
      <c r="A188" s="185"/>
      <c r="B188" s="25"/>
      <c r="C188" s="21" t="str">
        <f ca="1">+CONCATENATE(I188," ",G188)</f>
        <v>c) 0</v>
      </c>
      <c r="D188" s="22"/>
      <c r="G188" s="34">
        <f ca="1">IF(J186="FIN","",LOOKUP(I185,DATOS!A:A,DATOS!L:L))</f>
        <v>0</v>
      </c>
      <c r="I188" s="31" t="s">
        <v>51</v>
      </c>
      <c r="K188" s="16"/>
      <c r="L188" s="16"/>
      <c r="M188" s="16"/>
      <c r="N188" s="16"/>
      <c r="O188" s="16"/>
      <c r="P188" s="16"/>
      <c r="Q188" s="17" t="s">
        <v>2</v>
      </c>
      <c r="R188" s="16" t="str">
        <f>CONCATENATE(B188,Q188)</f>
        <v>C</v>
      </c>
      <c r="S188" s="16"/>
    </row>
    <row r="189" spans="1:19" ht="15.6" x14ac:dyDescent="0.25">
      <c r="A189" s="185"/>
      <c r="B189" s="25"/>
      <c r="C189" s="21" t="str">
        <f ca="1">+CONCATENATE(I189," ",G189)</f>
        <v>d) 0</v>
      </c>
      <c r="D189" s="22"/>
      <c r="G189" s="34">
        <f ca="1">IF(J186="FIN","",LOOKUP(I185,DATOS!A:A,DATOS!M:M))</f>
        <v>0</v>
      </c>
      <c r="I189" s="31" t="s">
        <v>43</v>
      </c>
      <c r="K189" s="16"/>
      <c r="L189" s="16"/>
      <c r="M189" s="16"/>
      <c r="N189" s="16"/>
      <c r="O189" s="16"/>
      <c r="P189" s="16"/>
      <c r="Q189" s="17" t="s">
        <v>3</v>
      </c>
      <c r="R189" s="16" t="str">
        <f>CONCATENATE(B189,Q189)</f>
        <v>D</v>
      </c>
      <c r="S189" s="16"/>
    </row>
    <row r="190" spans="1:19" ht="15.6" x14ac:dyDescent="0.25">
      <c r="A190" s="9"/>
      <c r="B190" s="26"/>
      <c r="C190" s="23"/>
      <c r="D190" s="24"/>
      <c r="J190" s="15"/>
    </row>
    <row r="191" spans="1:19" ht="15.6" x14ac:dyDescent="0.25">
      <c r="A191" s="9"/>
      <c r="B191" s="27"/>
      <c r="C191" s="19" t="str">
        <f ca="1">+CONCATENATE(K191,".- ",G191)</f>
        <v>32.- 0</v>
      </c>
      <c r="D191" s="20"/>
      <c r="E191" s="9"/>
      <c r="F191" s="9"/>
      <c r="G191" s="36">
        <f ca="1">IF(J192="FIN","",LOOKUP(I191,DATOS!A:A,DATOS!G:G))</f>
        <v>0</v>
      </c>
      <c r="H191" s="36">
        <f ca="1">IF(J192="FIN",0,LOOKUP(I191,DATOS!A:A,DATOS!N:N))</f>
        <v>0</v>
      </c>
      <c r="I191" s="31">
        <f>+I185+1</f>
        <v>487</v>
      </c>
      <c r="J191" s="56">
        <f>IF(LOOKUP(I191,DATOS!A:A,DATOS!C:C)=0,J185,(LOOKUP(I191,DATOS!A:A,DATOS!C:C)))</f>
        <v>8</v>
      </c>
      <c r="K191" s="18">
        <f>+K185+1</f>
        <v>32</v>
      </c>
      <c r="L191" s="16" t="s">
        <v>31</v>
      </c>
      <c r="M191" s="16" t="s">
        <v>32</v>
      </c>
      <c r="N191" s="16" t="s">
        <v>37</v>
      </c>
      <c r="O191" s="16" t="s">
        <v>33</v>
      </c>
      <c r="P191" s="16" t="s">
        <v>34</v>
      </c>
      <c r="Q191" s="16" t="s">
        <v>35</v>
      </c>
      <c r="R191" s="16" t="str">
        <f ca="1">CONCATENATE("X",H191)</f>
        <v>X0</v>
      </c>
      <c r="S191" s="16" t="s">
        <v>36</v>
      </c>
    </row>
    <row r="192" spans="1:19" ht="15.6" x14ac:dyDescent="0.25">
      <c r="A192" s="185">
        <f ca="1">IF($E$2="X",0,IF(K193&gt;2,H191,K193))</f>
        <v>0</v>
      </c>
      <c r="B192" s="25"/>
      <c r="C192" s="21" t="str">
        <f ca="1">+CONCATENATE(I192," ",G192)</f>
        <v>a) 0</v>
      </c>
      <c r="D192" s="22"/>
      <c r="G192" s="34">
        <f ca="1">IF(J192="FIN","",LOOKUP(I191,DATOS!A:A,DATOS!J:J))</f>
        <v>0</v>
      </c>
      <c r="I192" s="31" t="s">
        <v>53</v>
      </c>
      <c r="J192" s="37" t="str">
        <f>IF(J186="FIN","FIN",IF(J191=J185,"","FIN"))</f>
        <v/>
      </c>
      <c r="K192" s="16" t="s">
        <v>5</v>
      </c>
      <c r="L192" s="16">
        <f ca="1">IF(M192&gt;0,0,P192)</f>
        <v>0</v>
      </c>
      <c r="M192" s="16">
        <f ca="1">IF(P193&gt;0,1,0)</f>
        <v>0</v>
      </c>
      <c r="N192" s="16">
        <f ca="1">IF(M192=1,-1/COUNTA(Q192:Q195),0)</f>
        <v>0</v>
      </c>
      <c r="O192" s="16">
        <f>COUNTA(B192:B195)</f>
        <v>0</v>
      </c>
      <c r="P192" s="16">
        <f ca="1">COUNTIF(R192:R195,R191)</f>
        <v>0</v>
      </c>
      <c r="Q192" s="17" t="s">
        <v>0</v>
      </c>
      <c r="R192" s="16" t="str">
        <f>CONCATENATE(B192,Q192)</f>
        <v>A</v>
      </c>
      <c r="S192" s="16">
        <f ca="1">IF(P192&gt;0,P192+O192,O192*3)</f>
        <v>0</v>
      </c>
    </row>
    <row r="193" spans="1:19" ht="15.6" x14ac:dyDescent="0.25">
      <c r="A193" s="185"/>
      <c r="B193" s="25"/>
      <c r="C193" s="21" t="str">
        <f ca="1">+CONCATENATE(I193," ",G193)</f>
        <v>b) 0</v>
      </c>
      <c r="D193" s="22"/>
      <c r="G193" s="34">
        <f ca="1">IF(J192="FIN","",LOOKUP(I191,DATOS!A:A,DATOS!K:K))</f>
        <v>0</v>
      </c>
      <c r="I193" s="31" t="s">
        <v>52</v>
      </c>
      <c r="K193" s="16">
        <f ca="1">S192</f>
        <v>0</v>
      </c>
      <c r="L193" s="16"/>
      <c r="M193" s="16"/>
      <c r="N193" s="16"/>
      <c r="O193" s="16"/>
      <c r="P193" s="16">
        <f ca="1">O192-P192</f>
        <v>0</v>
      </c>
      <c r="Q193" s="17" t="s">
        <v>1</v>
      </c>
      <c r="R193" s="16" t="str">
        <f>CONCATENATE(B193,Q193)</f>
        <v>B</v>
      </c>
      <c r="S193" s="16"/>
    </row>
    <row r="194" spans="1:19" ht="15.6" x14ac:dyDescent="0.25">
      <c r="A194" s="185"/>
      <c r="B194" s="25"/>
      <c r="C194" s="21" t="str">
        <f ca="1">+CONCATENATE(I194," ",G194)</f>
        <v>c) 0</v>
      </c>
      <c r="D194" s="22"/>
      <c r="G194" s="34">
        <f ca="1">IF(J192="FIN","",LOOKUP(I191,DATOS!A:A,DATOS!L:L))</f>
        <v>0</v>
      </c>
      <c r="I194" s="31" t="s">
        <v>51</v>
      </c>
      <c r="K194" s="16"/>
      <c r="L194" s="16"/>
      <c r="M194" s="16"/>
      <c r="N194" s="16"/>
      <c r="O194" s="16"/>
      <c r="P194" s="16"/>
      <c r="Q194" s="17" t="s">
        <v>2</v>
      </c>
      <c r="R194" s="16" t="str">
        <f>CONCATENATE(B194,Q194)</f>
        <v>C</v>
      </c>
      <c r="S194" s="16"/>
    </row>
    <row r="195" spans="1:19" ht="15.6" x14ac:dyDescent="0.25">
      <c r="A195" s="185"/>
      <c r="B195" s="25"/>
      <c r="C195" s="21" t="str">
        <f ca="1">+CONCATENATE(I195," ",G195)</f>
        <v>d) 0</v>
      </c>
      <c r="D195" s="22"/>
      <c r="G195" s="34">
        <f ca="1">IF(J192="FIN","",LOOKUP(I191,DATOS!A:A,DATOS!M:M))</f>
        <v>0</v>
      </c>
      <c r="I195" s="31" t="s">
        <v>43</v>
      </c>
      <c r="K195" s="16"/>
      <c r="L195" s="16"/>
      <c r="M195" s="16"/>
      <c r="N195" s="16"/>
      <c r="O195" s="16"/>
      <c r="P195" s="16"/>
      <c r="Q195" s="17" t="s">
        <v>3</v>
      </c>
      <c r="R195" s="16" t="str">
        <f>CONCATENATE(B195,Q195)</f>
        <v>D</v>
      </c>
      <c r="S195" s="16"/>
    </row>
    <row r="196" spans="1:19" ht="15.6" x14ac:dyDescent="0.25">
      <c r="A196" s="9"/>
      <c r="B196" s="26"/>
      <c r="C196" s="23"/>
      <c r="D196" s="24"/>
      <c r="J196" s="15"/>
    </row>
    <row r="197" spans="1:19" ht="15.6" x14ac:dyDescent="0.25">
      <c r="A197" s="9"/>
      <c r="B197" s="27"/>
      <c r="C197" s="19" t="str">
        <f ca="1">+CONCATENATE(K197,".- ",G197)</f>
        <v>33.- 0</v>
      </c>
      <c r="D197" s="20"/>
      <c r="E197" s="9"/>
      <c r="F197" s="9"/>
      <c r="G197" s="36">
        <f ca="1">IF(J198="FIN","",LOOKUP(I197,DATOS!A:A,DATOS!G:G))</f>
        <v>0</v>
      </c>
      <c r="H197" s="36">
        <f ca="1">IF(J198="FIN",0,LOOKUP(I197,DATOS!A:A,DATOS!N:N))</f>
        <v>0</v>
      </c>
      <c r="I197" s="31">
        <f>+I191+1</f>
        <v>488</v>
      </c>
      <c r="J197" s="56">
        <f>IF(LOOKUP(I197,DATOS!A:A,DATOS!C:C)=0,J191,(LOOKUP(I197,DATOS!A:A,DATOS!C:C)))</f>
        <v>8</v>
      </c>
      <c r="K197" s="18">
        <f>+K191+1</f>
        <v>33</v>
      </c>
      <c r="L197" s="16" t="s">
        <v>31</v>
      </c>
      <c r="M197" s="16" t="s">
        <v>32</v>
      </c>
      <c r="N197" s="16" t="s">
        <v>37</v>
      </c>
      <c r="O197" s="16" t="s">
        <v>33</v>
      </c>
      <c r="P197" s="16" t="s">
        <v>34</v>
      </c>
      <c r="Q197" s="16" t="s">
        <v>35</v>
      </c>
      <c r="R197" s="16" t="str">
        <f ca="1">CONCATENATE("X",H197)</f>
        <v>X0</v>
      </c>
      <c r="S197" s="16" t="s">
        <v>36</v>
      </c>
    </row>
    <row r="198" spans="1:19" ht="15.6" x14ac:dyDescent="0.25">
      <c r="A198" s="185">
        <f ca="1">IF($E$2="X",0,IF(K199&gt;2,H197,K199))</f>
        <v>0</v>
      </c>
      <c r="B198" s="25"/>
      <c r="C198" s="21" t="str">
        <f ca="1">+CONCATENATE(I198," ",G198)</f>
        <v>a) 0</v>
      </c>
      <c r="D198" s="22"/>
      <c r="G198" s="34">
        <f ca="1">IF(J198="FIN","",LOOKUP(I197,DATOS!A:A,DATOS!J:J))</f>
        <v>0</v>
      </c>
      <c r="I198" s="31" t="s">
        <v>53</v>
      </c>
      <c r="J198" s="37" t="str">
        <f>IF(J192="FIN","FIN",IF(J197=J191,"","FIN"))</f>
        <v/>
      </c>
      <c r="K198" s="16" t="s">
        <v>5</v>
      </c>
      <c r="L198" s="16">
        <f ca="1">IF(M198&gt;0,0,P198)</f>
        <v>0</v>
      </c>
      <c r="M198" s="16">
        <f ca="1">IF(P199&gt;0,1,0)</f>
        <v>0</v>
      </c>
      <c r="N198" s="16">
        <f ca="1">IF(M198=1,-1/COUNTA(Q198:Q201),0)</f>
        <v>0</v>
      </c>
      <c r="O198" s="16">
        <f>COUNTA(B198:B201)</f>
        <v>0</v>
      </c>
      <c r="P198" s="16">
        <f ca="1">COUNTIF(R198:R201,R197)</f>
        <v>0</v>
      </c>
      <c r="Q198" s="17" t="s">
        <v>0</v>
      </c>
      <c r="R198" s="16" t="str">
        <f>CONCATENATE(B198,Q198)</f>
        <v>A</v>
      </c>
      <c r="S198" s="16">
        <f ca="1">IF(P198&gt;0,P198+O198,O198*3)</f>
        <v>0</v>
      </c>
    </row>
    <row r="199" spans="1:19" ht="15.6" x14ac:dyDescent="0.25">
      <c r="A199" s="185"/>
      <c r="B199" s="25"/>
      <c r="C199" s="21" t="str">
        <f ca="1">+CONCATENATE(I199," ",G199)</f>
        <v>b) 0</v>
      </c>
      <c r="D199" s="22"/>
      <c r="G199" s="34">
        <f ca="1">IF(J198="FIN","",LOOKUP(I197,DATOS!A:A,DATOS!K:K))</f>
        <v>0</v>
      </c>
      <c r="I199" s="31" t="s">
        <v>52</v>
      </c>
      <c r="K199" s="16">
        <f ca="1">S198</f>
        <v>0</v>
      </c>
      <c r="L199" s="16"/>
      <c r="M199" s="16"/>
      <c r="N199" s="16"/>
      <c r="O199" s="16"/>
      <c r="P199" s="16">
        <f ca="1">O198-P198</f>
        <v>0</v>
      </c>
      <c r="Q199" s="17" t="s">
        <v>1</v>
      </c>
      <c r="R199" s="16" t="str">
        <f>CONCATENATE(B199,Q199)</f>
        <v>B</v>
      </c>
      <c r="S199" s="16"/>
    </row>
    <row r="200" spans="1:19" ht="15.6" x14ac:dyDescent="0.25">
      <c r="A200" s="185"/>
      <c r="B200" s="25"/>
      <c r="C200" s="21" t="str">
        <f ca="1">+CONCATENATE(I200," ",G200)</f>
        <v>c) 0</v>
      </c>
      <c r="D200" s="22"/>
      <c r="G200" s="34">
        <f ca="1">IF(J198="FIN","",LOOKUP(I197,DATOS!A:A,DATOS!L:L))</f>
        <v>0</v>
      </c>
      <c r="I200" s="31" t="s">
        <v>51</v>
      </c>
      <c r="K200" s="16"/>
      <c r="L200" s="16"/>
      <c r="M200" s="16"/>
      <c r="N200" s="16"/>
      <c r="O200" s="16"/>
      <c r="P200" s="16"/>
      <c r="Q200" s="17" t="s">
        <v>2</v>
      </c>
      <c r="R200" s="16" t="str">
        <f>CONCATENATE(B200,Q200)</f>
        <v>C</v>
      </c>
      <c r="S200" s="16"/>
    </row>
    <row r="201" spans="1:19" ht="15.6" x14ac:dyDescent="0.25">
      <c r="A201" s="185"/>
      <c r="B201" s="25"/>
      <c r="C201" s="21" t="str">
        <f ca="1">+CONCATENATE(I201," ",G201)</f>
        <v>d) 0</v>
      </c>
      <c r="D201" s="22"/>
      <c r="G201" s="34">
        <f ca="1">IF(J198="FIN","",LOOKUP(I197,DATOS!A:A,DATOS!M:M))</f>
        <v>0</v>
      </c>
      <c r="I201" s="31" t="s">
        <v>43</v>
      </c>
      <c r="K201" s="16"/>
      <c r="L201" s="16"/>
      <c r="M201" s="16"/>
      <c r="N201" s="16"/>
      <c r="O201" s="16"/>
      <c r="P201" s="16"/>
      <c r="Q201" s="17" t="s">
        <v>3</v>
      </c>
      <c r="R201" s="16" t="str">
        <f>CONCATENATE(B201,Q201)</f>
        <v>D</v>
      </c>
      <c r="S201" s="16"/>
    </row>
    <row r="202" spans="1:19" ht="15.6" x14ac:dyDescent="0.25">
      <c r="A202" s="9"/>
      <c r="B202" s="26"/>
      <c r="C202" s="23"/>
      <c r="D202" s="24"/>
      <c r="J202" s="15"/>
    </row>
    <row r="203" spans="1:19" ht="15.6" x14ac:dyDescent="0.25">
      <c r="A203" s="9"/>
      <c r="B203" s="27"/>
      <c r="C203" s="19" t="str">
        <f ca="1">+CONCATENATE(K203,".- ",G203)</f>
        <v>34.- 0</v>
      </c>
      <c r="D203" s="20"/>
      <c r="E203" s="9"/>
      <c r="F203" s="9"/>
      <c r="G203" s="36">
        <f ca="1">IF(J204="FIN","",LOOKUP(I203,DATOS!A:A,DATOS!G:G))</f>
        <v>0</v>
      </c>
      <c r="H203" s="36">
        <f ca="1">IF(J204="FIN",0,LOOKUP(I203,DATOS!A:A,DATOS!N:N))</f>
        <v>0</v>
      </c>
      <c r="I203" s="31">
        <f>+I197+1</f>
        <v>489</v>
      </c>
      <c r="J203" s="56">
        <f>IF(LOOKUP(I203,DATOS!A:A,DATOS!C:C)=0,J197,(LOOKUP(I203,DATOS!A:A,DATOS!C:C)))</f>
        <v>8</v>
      </c>
      <c r="K203" s="18">
        <f>+K197+1</f>
        <v>34</v>
      </c>
      <c r="L203" s="16" t="s">
        <v>31</v>
      </c>
      <c r="M203" s="16" t="s">
        <v>32</v>
      </c>
      <c r="N203" s="16" t="s">
        <v>37</v>
      </c>
      <c r="O203" s="16" t="s">
        <v>33</v>
      </c>
      <c r="P203" s="16" t="s">
        <v>34</v>
      </c>
      <c r="Q203" s="16" t="s">
        <v>35</v>
      </c>
      <c r="R203" s="16" t="str">
        <f ca="1">CONCATENATE("X",H203)</f>
        <v>X0</v>
      </c>
      <c r="S203" s="16" t="s">
        <v>36</v>
      </c>
    </row>
    <row r="204" spans="1:19" ht="15.6" x14ac:dyDescent="0.25">
      <c r="A204" s="185">
        <f ca="1">IF($E$2="X",0,IF(K205&gt;2,H203,K205))</f>
        <v>0</v>
      </c>
      <c r="B204" s="25"/>
      <c r="C204" s="21" t="str">
        <f ca="1">+CONCATENATE(I204," ",G204)</f>
        <v>a) 0</v>
      </c>
      <c r="D204" s="22"/>
      <c r="G204" s="34">
        <f ca="1">IF(J204="FIN","",LOOKUP(I203,DATOS!A:A,DATOS!J:J))</f>
        <v>0</v>
      </c>
      <c r="I204" s="31" t="s">
        <v>53</v>
      </c>
      <c r="J204" s="37" t="str">
        <f>IF(J198="FIN","FIN",IF(J203=J197,"","FIN"))</f>
        <v/>
      </c>
      <c r="K204" s="16" t="s">
        <v>5</v>
      </c>
      <c r="L204" s="16">
        <f ca="1">IF(M204&gt;0,0,P204)</f>
        <v>0</v>
      </c>
      <c r="M204" s="16">
        <f ca="1">IF(P205&gt;0,1,0)</f>
        <v>0</v>
      </c>
      <c r="N204" s="16">
        <f ca="1">IF(M204=1,-1/COUNTA(Q204:Q207),0)</f>
        <v>0</v>
      </c>
      <c r="O204" s="16">
        <f>COUNTA(B204:B207)</f>
        <v>0</v>
      </c>
      <c r="P204" s="16">
        <f ca="1">COUNTIF(R204:R207,R203)</f>
        <v>0</v>
      </c>
      <c r="Q204" s="17" t="s">
        <v>0</v>
      </c>
      <c r="R204" s="16" t="str">
        <f>CONCATENATE(B204,Q204)</f>
        <v>A</v>
      </c>
      <c r="S204" s="16">
        <f ca="1">IF(P204&gt;0,P204+O204,O204*3)</f>
        <v>0</v>
      </c>
    </row>
    <row r="205" spans="1:19" ht="15.6" x14ac:dyDescent="0.25">
      <c r="A205" s="185"/>
      <c r="B205" s="25"/>
      <c r="C205" s="21" t="str">
        <f ca="1">+CONCATENATE(I205," ",G205)</f>
        <v>b) 0</v>
      </c>
      <c r="D205" s="22"/>
      <c r="G205" s="34">
        <f ca="1">IF(J204="FIN","",LOOKUP(I203,DATOS!A:A,DATOS!K:K))</f>
        <v>0</v>
      </c>
      <c r="I205" s="31" t="s">
        <v>52</v>
      </c>
      <c r="K205" s="16">
        <f ca="1">S204</f>
        <v>0</v>
      </c>
      <c r="L205" s="16"/>
      <c r="M205" s="16"/>
      <c r="N205" s="16"/>
      <c r="O205" s="16"/>
      <c r="P205" s="16">
        <f ca="1">O204-P204</f>
        <v>0</v>
      </c>
      <c r="Q205" s="17" t="s">
        <v>1</v>
      </c>
      <c r="R205" s="16" t="str">
        <f>CONCATENATE(B205,Q205)</f>
        <v>B</v>
      </c>
      <c r="S205" s="16"/>
    </row>
    <row r="206" spans="1:19" ht="15.6" x14ac:dyDescent="0.25">
      <c r="A206" s="185"/>
      <c r="B206" s="25"/>
      <c r="C206" s="21" t="str">
        <f ca="1">+CONCATENATE(I206," ",G206)</f>
        <v>c) 0</v>
      </c>
      <c r="D206" s="22"/>
      <c r="G206" s="34">
        <f ca="1">IF(J204="FIN","",LOOKUP(I203,DATOS!A:A,DATOS!L:L))</f>
        <v>0</v>
      </c>
      <c r="I206" s="31" t="s">
        <v>51</v>
      </c>
      <c r="K206" s="16"/>
      <c r="L206" s="16"/>
      <c r="M206" s="16"/>
      <c r="N206" s="16"/>
      <c r="O206" s="16"/>
      <c r="P206" s="16"/>
      <c r="Q206" s="17" t="s">
        <v>2</v>
      </c>
      <c r="R206" s="16" t="str">
        <f>CONCATENATE(B206,Q206)</f>
        <v>C</v>
      </c>
      <c r="S206" s="16"/>
    </row>
    <row r="207" spans="1:19" ht="15.6" x14ac:dyDescent="0.25">
      <c r="A207" s="185"/>
      <c r="B207" s="25"/>
      <c r="C207" s="21" t="str">
        <f ca="1">+CONCATENATE(I207," ",G207)</f>
        <v>d) 0</v>
      </c>
      <c r="D207" s="22"/>
      <c r="G207" s="34">
        <f ca="1">IF(J204="FIN","",LOOKUP(I203,DATOS!A:A,DATOS!M:M))</f>
        <v>0</v>
      </c>
      <c r="I207" s="31" t="s">
        <v>43</v>
      </c>
      <c r="K207" s="16"/>
      <c r="L207" s="16"/>
      <c r="M207" s="16"/>
      <c r="N207" s="16"/>
      <c r="O207" s="16"/>
      <c r="P207" s="16"/>
      <c r="Q207" s="17" t="s">
        <v>3</v>
      </c>
      <c r="R207" s="16" t="str">
        <f>CONCATENATE(B207,Q207)</f>
        <v>D</v>
      </c>
      <c r="S207" s="16"/>
    </row>
    <row r="208" spans="1:19" ht="15.6" x14ac:dyDescent="0.25">
      <c r="A208" s="9"/>
      <c r="B208" s="26"/>
      <c r="C208" s="23"/>
      <c r="D208" s="24"/>
      <c r="J208" s="15"/>
    </row>
    <row r="209" spans="1:19" ht="15.6" x14ac:dyDescent="0.25">
      <c r="A209" s="9"/>
      <c r="B209" s="27"/>
      <c r="C209" s="19" t="str">
        <f ca="1">+CONCATENATE(K209,".- ",G209)</f>
        <v>35.- 0</v>
      </c>
      <c r="D209" s="20"/>
      <c r="E209" s="9"/>
      <c r="F209" s="9"/>
      <c r="G209" s="36">
        <f ca="1">IF(J210="FIN","",LOOKUP(I209,DATOS!A:A,DATOS!G:G))</f>
        <v>0</v>
      </c>
      <c r="H209" s="36">
        <f ca="1">IF(J210="FIN",0,LOOKUP(I209,DATOS!A:A,DATOS!N:N))</f>
        <v>0</v>
      </c>
      <c r="I209" s="31">
        <f>+I203+1</f>
        <v>490</v>
      </c>
      <c r="J209" s="56">
        <f>IF(LOOKUP(I209,DATOS!A:A,DATOS!C:C)=0,J203,(LOOKUP(I209,DATOS!A:A,DATOS!C:C)))</f>
        <v>8</v>
      </c>
      <c r="K209" s="18">
        <f>+K203+1</f>
        <v>35</v>
      </c>
      <c r="L209" s="16" t="s">
        <v>31</v>
      </c>
      <c r="M209" s="16" t="s">
        <v>32</v>
      </c>
      <c r="N209" s="16" t="s">
        <v>37</v>
      </c>
      <c r="O209" s="16" t="s">
        <v>33</v>
      </c>
      <c r="P209" s="16" t="s">
        <v>34</v>
      </c>
      <c r="Q209" s="16" t="s">
        <v>35</v>
      </c>
      <c r="R209" s="16" t="str">
        <f ca="1">CONCATENATE("X",H209)</f>
        <v>X0</v>
      </c>
      <c r="S209" s="16" t="s">
        <v>36</v>
      </c>
    </row>
    <row r="210" spans="1:19" ht="15.6" x14ac:dyDescent="0.25">
      <c r="A210" s="185">
        <f ca="1">IF($E$2="X",0,IF(K211&gt;2,H209,K211))</f>
        <v>0</v>
      </c>
      <c r="B210" s="25"/>
      <c r="C210" s="21" t="str">
        <f ca="1">+CONCATENATE(I210," ",G210)</f>
        <v>a) 0</v>
      </c>
      <c r="D210" s="22"/>
      <c r="G210" s="34">
        <f ca="1">IF(J210="FIN","",LOOKUP(I209,DATOS!A:A,DATOS!J:J))</f>
        <v>0</v>
      </c>
      <c r="I210" s="31" t="s">
        <v>53</v>
      </c>
      <c r="J210" s="37" t="str">
        <f>IF(J204="FIN","FIN",IF(J209=J203,"","FIN"))</f>
        <v/>
      </c>
      <c r="K210" s="16" t="s">
        <v>5</v>
      </c>
      <c r="L210" s="16">
        <f ca="1">IF(M210&gt;0,0,P210)</f>
        <v>0</v>
      </c>
      <c r="M210" s="16">
        <f ca="1">IF(P211&gt;0,1,0)</f>
        <v>0</v>
      </c>
      <c r="N210" s="16">
        <f ca="1">IF(M210=1,-1/COUNTA(Q210:Q213),0)</f>
        <v>0</v>
      </c>
      <c r="O210" s="16">
        <f>COUNTA(B210:B213)</f>
        <v>0</v>
      </c>
      <c r="P210" s="16">
        <f ca="1">COUNTIF(R210:R213,R209)</f>
        <v>0</v>
      </c>
      <c r="Q210" s="17" t="s">
        <v>0</v>
      </c>
      <c r="R210" s="16" t="str">
        <f>CONCATENATE(B210,Q210)</f>
        <v>A</v>
      </c>
      <c r="S210" s="16">
        <f ca="1">IF(P210&gt;0,P210+O210,O210*3)</f>
        <v>0</v>
      </c>
    </row>
    <row r="211" spans="1:19" ht="15.6" x14ac:dyDescent="0.25">
      <c r="A211" s="185"/>
      <c r="B211" s="25"/>
      <c r="C211" s="21" t="str">
        <f ca="1">+CONCATENATE(I211," ",G211)</f>
        <v>b) 0</v>
      </c>
      <c r="D211" s="22"/>
      <c r="G211" s="34">
        <f ca="1">IF(J210="FIN","",LOOKUP(I209,DATOS!A:A,DATOS!K:K))</f>
        <v>0</v>
      </c>
      <c r="I211" s="31" t="s">
        <v>52</v>
      </c>
      <c r="K211" s="16">
        <f ca="1">S210</f>
        <v>0</v>
      </c>
      <c r="L211" s="16"/>
      <c r="M211" s="16"/>
      <c r="N211" s="16"/>
      <c r="O211" s="16"/>
      <c r="P211" s="16">
        <f ca="1">O210-P210</f>
        <v>0</v>
      </c>
      <c r="Q211" s="17" t="s">
        <v>1</v>
      </c>
      <c r="R211" s="16" t="str">
        <f>CONCATENATE(B211,Q211)</f>
        <v>B</v>
      </c>
      <c r="S211" s="16"/>
    </row>
    <row r="212" spans="1:19" ht="15.6" x14ac:dyDescent="0.25">
      <c r="A212" s="185"/>
      <c r="B212" s="25"/>
      <c r="C212" s="21" t="str">
        <f ca="1">+CONCATENATE(I212," ",G212)</f>
        <v>c) 0</v>
      </c>
      <c r="D212" s="22"/>
      <c r="G212" s="34">
        <f ca="1">IF(J210="FIN","",LOOKUP(I209,DATOS!A:A,DATOS!L:L))</f>
        <v>0</v>
      </c>
      <c r="I212" s="31" t="s">
        <v>51</v>
      </c>
      <c r="K212" s="16"/>
      <c r="L212" s="16"/>
      <c r="M212" s="16"/>
      <c r="N212" s="16"/>
      <c r="O212" s="16"/>
      <c r="P212" s="16"/>
      <c r="Q212" s="17" t="s">
        <v>2</v>
      </c>
      <c r="R212" s="16" t="str">
        <f>CONCATENATE(B212,Q212)</f>
        <v>C</v>
      </c>
      <c r="S212" s="16"/>
    </row>
    <row r="213" spans="1:19" ht="15.6" x14ac:dyDescent="0.25">
      <c r="A213" s="185"/>
      <c r="B213" s="25"/>
      <c r="C213" s="21" t="str">
        <f ca="1">+CONCATENATE(I213," ",G213)</f>
        <v>d) 0</v>
      </c>
      <c r="D213" s="22"/>
      <c r="G213" s="34">
        <f ca="1">IF(J210="FIN","",LOOKUP(I209,DATOS!A:A,DATOS!M:M))</f>
        <v>0</v>
      </c>
      <c r="I213" s="31" t="s">
        <v>43</v>
      </c>
      <c r="K213" s="16"/>
      <c r="L213" s="16"/>
      <c r="M213" s="16"/>
      <c r="N213" s="16"/>
      <c r="O213" s="16"/>
      <c r="P213" s="16"/>
      <c r="Q213" s="17" t="s">
        <v>3</v>
      </c>
      <c r="R213" s="16" t="str">
        <f>CONCATENATE(B213,Q213)</f>
        <v>D</v>
      </c>
      <c r="S213" s="16"/>
    </row>
    <row r="214" spans="1:19" ht="15.6" x14ac:dyDescent="0.25">
      <c r="A214" s="9"/>
      <c r="B214" s="26"/>
      <c r="C214" s="23"/>
      <c r="D214" s="24"/>
      <c r="J214" s="15"/>
    </row>
    <row r="215" spans="1:19" ht="15.6" x14ac:dyDescent="0.25">
      <c r="A215" s="9"/>
      <c r="B215" s="27"/>
      <c r="C215" s="19" t="str">
        <f ca="1">+CONCATENATE(K215,".- ",G215)</f>
        <v>36.- 0</v>
      </c>
      <c r="D215" s="20"/>
      <c r="E215" s="9"/>
      <c r="F215" s="9"/>
      <c r="G215" s="36">
        <f ca="1">IF(J216="FIN","",LOOKUP(I215,DATOS!A:A,DATOS!G:G))</f>
        <v>0</v>
      </c>
      <c r="H215" s="36">
        <f ca="1">IF(J216="FIN",0,LOOKUP(I215,DATOS!A:A,DATOS!N:N))</f>
        <v>0</v>
      </c>
      <c r="I215" s="31">
        <f>+I209+1</f>
        <v>491</v>
      </c>
      <c r="J215" s="56">
        <f>IF(LOOKUP(I215,DATOS!A:A,DATOS!C:C)=0,J209,(LOOKUP(I215,DATOS!A:A,DATOS!C:C)))</f>
        <v>8</v>
      </c>
      <c r="K215" s="18">
        <f>+K209+1</f>
        <v>36</v>
      </c>
      <c r="L215" s="16" t="s">
        <v>31</v>
      </c>
      <c r="M215" s="16" t="s">
        <v>32</v>
      </c>
      <c r="N215" s="16" t="s">
        <v>37</v>
      </c>
      <c r="O215" s="16" t="s">
        <v>33</v>
      </c>
      <c r="P215" s="16" t="s">
        <v>34</v>
      </c>
      <c r="Q215" s="16" t="s">
        <v>35</v>
      </c>
      <c r="R215" s="16" t="str">
        <f ca="1">CONCATENATE("X",H215)</f>
        <v>X0</v>
      </c>
      <c r="S215" s="16" t="s">
        <v>36</v>
      </c>
    </row>
    <row r="216" spans="1:19" ht="15.6" x14ac:dyDescent="0.25">
      <c r="A216" s="185">
        <f ca="1">IF($E$2="X",0,IF(K217&gt;2,H215,K217))</f>
        <v>0</v>
      </c>
      <c r="B216" s="25"/>
      <c r="C216" s="21" t="str">
        <f ca="1">+CONCATENATE(I216," ",G216)</f>
        <v>a) 0</v>
      </c>
      <c r="D216" s="22"/>
      <c r="G216" s="34">
        <f ca="1">IF(J216="FIN","",LOOKUP(I215,DATOS!A:A,DATOS!J:J))</f>
        <v>0</v>
      </c>
      <c r="I216" s="31" t="s">
        <v>53</v>
      </c>
      <c r="J216" s="37" t="str">
        <f>IF(J210="FIN","FIN",IF(J215=J209,"","FIN"))</f>
        <v/>
      </c>
      <c r="K216" s="16" t="s">
        <v>5</v>
      </c>
      <c r="L216" s="16">
        <f ca="1">IF(M216&gt;0,0,P216)</f>
        <v>0</v>
      </c>
      <c r="M216" s="16">
        <f ca="1">IF(P217&gt;0,1,0)</f>
        <v>0</v>
      </c>
      <c r="N216" s="16">
        <f ca="1">IF(M216=1,-1/COUNTA(Q216:Q219),0)</f>
        <v>0</v>
      </c>
      <c r="O216" s="16">
        <f>COUNTA(B216:B219)</f>
        <v>0</v>
      </c>
      <c r="P216" s="16">
        <f ca="1">COUNTIF(R216:R219,R215)</f>
        <v>0</v>
      </c>
      <c r="Q216" s="17" t="s">
        <v>0</v>
      </c>
      <c r="R216" s="16" t="str">
        <f>CONCATENATE(B216,Q216)</f>
        <v>A</v>
      </c>
      <c r="S216" s="16">
        <f ca="1">IF(P216&gt;0,P216+O216,O216*3)</f>
        <v>0</v>
      </c>
    </row>
    <row r="217" spans="1:19" ht="15.6" x14ac:dyDescent="0.25">
      <c r="A217" s="185"/>
      <c r="B217" s="25"/>
      <c r="C217" s="21" t="str">
        <f ca="1">+CONCATENATE(I217," ",G217)</f>
        <v>b) 0</v>
      </c>
      <c r="D217" s="22"/>
      <c r="G217" s="34">
        <f ca="1">IF(J216="FIN","",LOOKUP(I215,DATOS!A:A,DATOS!K:K))</f>
        <v>0</v>
      </c>
      <c r="I217" s="31" t="s">
        <v>52</v>
      </c>
      <c r="K217" s="16">
        <f ca="1">S216</f>
        <v>0</v>
      </c>
      <c r="L217" s="16"/>
      <c r="M217" s="16"/>
      <c r="N217" s="16"/>
      <c r="O217" s="16"/>
      <c r="P217" s="16">
        <f ca="1">O216-P216</f>
        <v>0</v>
      </c>
      <c r="Q217" s="17" t="s">
        <v>1</v>
      </c>
      <c r="R217" s="16" t="str">
        <f>CONCATENATE(B217,Q217)</f>
        <v>B</v>
      </c>
      <c r="S217" s="16"/>
    </row>
    <row r="218" spans="1:19" ht="15.6" x14ac:dyDescent="0.25">
      <c r="A218" s="185"/>
      <c r="B218" s="25"/>
      <c r="C218" s="21" t="str">
        <f ca="1">+CONCATENATE(I218," ",G218)</f>
        <v>c) 0</v>
      </c>
      <c r="D218" s="22"/>
      <c r="G218" s="34">
        <f ca="1">IF(J216="FIN","",LOOKUP(I215,DATOS!A:A,DATOS!L:L))</f>
        <v>0</v>
      </c>
      <c r="I218" s="31" t="s">
        <v>51</v>
      </c>
      <c r="K218" s="16"/>
      <c r="L218" s="16"/>
      <c r="M218" s="16"/>
      <c r="N218" s="16"/>
      <c r="O218" s="16"/>
      <c r="P218" s="16"/>
      <c r="Q218" s="17" t="s">
        <v>2</v>
      </c>
      <c r="R218" s="16" t="str">
        <f>CONCATENATE(B218,Q218)</f>
        <v>C</v>
      </c>
      <c r="S218" s="16"/>
    </row>
    <row r="219" spans="1:19" ht="15.6" x14ac:dyDescent="0.25">
      <c r="A219" s="185"/>
      <c r="B219" s="25"/>
      <c r="C219" s="21" t="str">
        <f ca="1">+CONCATENATE(I219," ",G219)</f>
        <v>d) 0</v>
      </c>
      <c r="D219" s="22"/>
      <c r="G219" s="34">
        <f ca="1">IF(J216="FIN","",LOOKUP(I215,DATOS!A:A,DATOS!M:M))</f>
        <v>0</v>
      </c>
      <c r="I219" s="31" t="s">
        <v>43</v>
      </c>
      <c r="K219" s="16"/>
      <c r="L219" s="16"/>
      <c r="M219" s="16"/>
      <c r="N219" s="16"/>
      <c r="O219" s="16"/>
      <c r="P219" s="16"/>
      <c r="Q219" s="17" t="s">
        <v>3</v>
      </c>
      <c r="R219" s="16" t="str">
        <f>CONCATENATE(B219,Q219)</f>
        <v>D</v>
      </c>
      <c r="S219" s="16"/>
    </row>
    <row r="220" spans="1:19" ht="15.6" x14ac:dyDescent="0.25">
      <c r="A220" s="9"/>
      <c r="B220" s="26"/>
      <c r="C220" s="23"/>
      <c r="D220" s="24"/>
      <c r="J220" s="15"/>
    </row>
    <row r="221" spans="1:19" ht="15.6" x14ac:dyDescent="0.25">
      <c r="A221" s="9"/>
      <c r="B221" s="27"/>
      <c r="C221" s="19" t="str">
        <f ca="1">+CONCATENATE(K221,".- ",G221)</f>
        <v>37.- 0</v>
      </c>
      <c r="D221" s="20"/>
      <c r="E221" s="9"/>
      <c r="F221" s="9"/>
      <c r="G221" s="36">
        <f ca="1">IF(J222="FIN","",LOOKUP(I221,DATOS!A:A,DATOS!G:G))</f>
        <v>0</v>
      </c>
      <c r="H221" s="36">
        <f ca="1">IF(J222="FIN",0,LOOKUP(I221,DATOS!A:A,DATOS!N:N))</f>
        <v>0</v>
      </c>
      <c r="I221" s="31">
        <f>+I215+1</f>
        <v>492</v>
      </c>
      <c r="J221" s="56">
        <f>IF(LOOKUP(I221,DATOS!A:A,DATOS!C:C)=0,J215,(LOOKUP(I221,DATOS!A:A,DATOS!C:C)))</f>
        <v>8</v>
      </c>
      <c r="K221" s="18">
        <f>+K215+1</f>
        <v>37</v>
      </c>
      <c r="L221" s="16" t="s">
        <v>31</v>
      </c>
      <c r="M221" s="16" t="s">
        <v>32</v>
      </c>
      <c r="N221" s="16" t="s">
        <v>37</v>
      </c>
      <c r="O221" s="16" t="s">
        <v>33</v>
      </c>
      <c r="P221" s="16" t="s">
        <v>34</v>
      </c>
      <c r="Q221" s="16" t="s">
        <v>35</v>
      </c>
      <c r="R221" s="16" t="str">
        <f ca="1">CONCATENATE("X",H221)</f>
        <v>X0</v>
      </c>
      <c r="S221" s="16" t="s">
        <v>36</v>
      </c>
    </row>
    <row r="222" spans="1:19" ht="15.6" x14ac:dyDescent="0.25">
      <c r="A222" s="185">
        <f ca="1">IF($E$2="X",0,IF(K223&gt;2,H221,K223))</f>
        <v>0</v>
      </c>
      <c r="B222" s="25"/>
      <c r="C222" s="21" t="str">
        <f ca="1">+CONCATENATE(I222," ",G222)</f>
        <v>a) 0</v>
      </c>
      <c r="D222" s="22"/>
      <c r="G222" s="34">
        <f ca="1">IF(J222="FIN","",LOOKUP(I221,DATOS!A:A,DATOS!J:J))</f>
        <v>0</v>
      </c>
      <c r="I222" s="31" t="s">
        <v>53</v>
      </c>
      <c r="J222" s="37" t="str">
        <f>IF(J216="FIN","FIN",IF(J221=J215,"","FIN"))</f>
        <v/>
      </c>
      <c r="K222" s="16" t="s">
        <v>5</v>
      </c>
      <c r="L222" s="16">
        <f ca="1">IF(M222&gt;0,0,P222)</f>
        <v>0</v>
      </c>
      <c r="M222" s="16">
        <f ca="1">IF(P223&gt;0,1,0)</f>
        <v>0</v>
      </c>
      <c r="N222" s="16">
        <f ca="1">IF(M222=1,-1/COUNTA(Q222:Q225),0)</f>
        <v>0</v>
      </c>
      <c r="O222" s="16">
        <f>COUNTA(B222:B225)</f>
        <v>0</v>
      </c>
      <c r="P222" s="16">
        <f ca="1">COUNTIF(R222:R225,R221)</f>
        <v>0</v>
      </c>
      <c r="Q222" s="17" t="s">
        <v>0</v>
      </c>
      <c r="R222" s="16" t="str">
        <f>CONCATENATE(B222,Q222)</f>
        <v>A</v>
      </c>
      <c r="S222" s="16">
        <f ca="1">IF(P222&gt;0,P222+O222,O222*3)</f>
        <v>0</v>
      </c>
    </row>
    <row r="223" spans="1:19" ht="15.6" x14ac:dyDescent="0.25">
      <c r="A223" s="185"/>
      <c r="B223" s="25"/>
      <c r="C223" s="21" t="str">
        <f ca="1">+CONCATENATE(I223," ",G223)</f>
        <v>b) 0</v>
      </c>
      <c r="D223" s="22"/>
      <c r="G223" s="34">
        <f ca="1">IF(J222="FIN","",LOOKUP(I221,DATOS!A:A,DATOS!K:K))</f>
        <v>0</v>
      </c>
      <c r="I223" s="31" t="s">
        <v>52</v>
      </c>
      <c r="K223" s="16">
        <f ca="1">S222</f>
        <v>0</v>
      </c>
      <c r="L223" s="16"/>
      <c r="M223" s="16"/>
      <c r="N223" s="16"/>
      <c r="O223" s="16"/>
      <c r="P223" s="16">
        <f ca="1">O222-P222</f>
        <v>0</v>
      </c>
      <c r="Q223" s="17" t="s">
        <v>1</v>
      </c>
      <c r="R223" s="16" t="str">
        <f>CONCATENATE(B223,Q223)</f>
        <v>B</v>
      </c>
      <c r="S223" s="16"/>
    </row>
    <row r="224" spans="1:19" ht="15.6" x14ac:dyDescent="0.25">
      <c r="A224" s="185"/>
      <c r="B224" s="25"/>
      <c r="C224" s="21" t="str">
        <f ca="1">+CONCATENATE(I224," ",G224)</f>
        <v>c) 0</v>
      </c>
      <c r="D224" s="22"/>
      <c r="G224" s="34">
        <f ca="1">IF(J222="FIN","",LOOKUP(I221,DATOS!A:A,DATOS!L:L))</f>
        <v>0</v>
      </c>
      <c r="I224" s="31" t="s">
        <v>51</v>
      </c>
      <c r="K224" s="16"/>
      <c r="L224" s="16"/>
      <c r="M224" s="16"/>
      <c r="N224" s="16"/>
      <c r="O224" s="16"/>
      <c r="P224" s="16"/>
      <c r="Q224" s="17" t="s">
        <v>2</v>
      </c>
      <c r="R224" s="16" t="str">
        <f>CONCATENATE(B224,Q224)</f>
        <v>C</v>
      </c>
      <c r="S224" s="16"/>
    </row>
    <row r="225" spans="1:19" ht="15.6" x14ac:dyDescent="0.25">
      <c r="A225" s="185"/>
      <c r="B225" s="25"/>
      <c r="C225" s="21" t="str">
        <f ca="1">+CONCATENATE(I225," ",G225)</f>
        <v>d) 0</v>
      </c>
      <c r="D225" s="22"/>
      <c r="G225" s="34">
        <f ca="1">IF(J222="FIN","",LOOKUP(I221,DATOS!A:A,DATOS!M:M))</f>
        <v>0</v>
      </c>
      <c r="I225" s="31" t="s">
        <v>43</v>
      </c>
      <c r="K225" s="16"/>
      <c r="L225" s="16"/>
      <c r="M225" s="16"/>
      <c r="N225" s="16"/>
      <c r="O225" s="16"/>
      <c r="P225" s="16"/>
      <c r="Q225" s="17" t="s">
        <v>3</v>
      </c>
      <c r="R225" s="16" t="str">
        <f>CONCATENATE(B225,Q225)</f>
        <v>D</v>
      </c>
      <c r="S225" s="16"/>
    </row>
    <row r="226" spans="1:19" ht="15.6" x14ac:dyDescent="0.25">
      <c r="A226" s="9"/>
      <c r="B226" s="26"/>
      <c r="C226" s="23"/>
      <c r="D226" s="24"/>
      <c r="J226" s="15"/>
    </row>
    <row r="227" spans="1:19" ht="15.6" x14ac:dyDescent="0.25">
      <c r="A227" s="9"/>
      <c r="B227" s="27"/>
      <c r="C227" s="19" t="str">
        <f ca="1">+CONCATENATE(K227,".- ",G227)</f>
        <v>38.- 0</v>
      </c>
      <c r="D227" s="20"/>
      <c r="E227" s="9"/>
      <c r="F227" s="9"/>
      <c r="G227" s="36">
        <f ca="1">IF(J228="FIN","",LOOKUP(I227,DATOS!A:A,DATOS!G:G))</f>
        <v>0</v>
      </c>
      <c r="H227" s="36">
        <f ca="1">IF(J228="FIN",0,LOOKUP(I227,DATOS!A:A,DATOS!N:N))</f>
        <v>0</v>
      </c>
      <c r="I227" s="31">
        <f>+I221+1</f>
        <v>493</v>
      </c>
      <c r="J227" s="56">
        <f>IF(LOOKUP(I227,DATOS!A:A,DATOS!C:C)=0,J221,(LOOKUP(I227,DATOS!A:A,DATOS!C:C)))</f>
        <v>8</v>
      </c>
      <c r="K227" s="18">
        <f>+K221+1</f>
        <v>38</v>
      </c>
      <c r="L227" s="16" t="s">
        <v>31</v>
      </c>
      <c r="M227" s="16" t="s">
        <v>32</v>
      </c>
      <c r="N227" s="16" t="s">
        <v>37</v>
      </c>
      <c r="O227" s="16" t="s">
        <v>33</v>
      </c>
      <c r="P227" s="16" t="s">
        <v>34</v>
      </c>
      <c r="Q227" s="16" t="s">
        <v>35</v>
      </c>
      <c r="R227" s="16" t="str">
        <f ca="1">CONCATENATE("X",H227)</f>
        <v>X0</v>
      </c>
      <c r="S227" s="16" t="s">
        <v>36</v>
      </c>
    </row>
    <row r="228" spans="1:19" ht="15.6" x14ac:dyDescent="0.25">
      <c r="A228" s="185">
        <f ca="1">IF($E$2="X",0,IF(K229&gt;2,H227,K229))</f>
        <v>0</v>
      </c>
      <c r="B228" s="25"/>
      <c r="C228" s="21" t="str">
        <f ca="1">+CONCATENATE(I228," ",G228)</f>
        <v>a) 0</v>
      </c>
      <c r="D228" s="22"/>
      <c r="G228" s="34">
        <f ca="1">IF(J228="FIN","",LOOKUP(I227,DATOS!A:A,DATOS!J:J))</f>
        <v>0</v>
      </c>
      <c r="I228" s="31" t="s">
        <v>53</v>
      </c>
      <c r="J228" s="37" t="str">
        <f>IF(J222="FIN","FIN",IF(J227=J221,"","FIN"))</f>
        <v/>
      </c>
      <c r="K228" s="16" t="s">
        <v>5</v>
      </c>
      <c r="L228" s="16">
        <f ca="1">IF(M228&gt;0,0,P228)</f>
        <v>0</v>
      </c>
      <c r="M228" s="16">
        <f ca="1">IF(P229&gt;0,1,0)</f>
        <v>0</v>
      </c>
      <c r="N228" s="16">
        <f ca="1">IF(M228=1,-1/COUNTA(Q228:Q231),0)</f>
        <v>0</v>
      </c>
      <c r="O228" s="16">
        <f>COUNTA(B228:B231)</f>
        <v>0</v>
      </c>
      <c r="P228" s="16">
        <f ca="1">COUNTIF(R228:R231,R227)</f>
        <v>0</v>
      </c>
      <c r="Q228" s="17" t="s">
        <v>0</v>
      </c>
      <c r="R228" s="16" t="str">
        <f>CONCATENATE(B228,Q228)</f>
        <v>A</v>
      </c>
      <c r="S228" s="16">
        <f ca="1">IF(P228&gt;0,P228+O228,O228*3)</f>
        <v>0</v>
      </c>
    </row>
    <row r="229" spans="1:19" ht="15.6" x14ac:dyDescent="0.25">
      <c r="A229" s="185"/>
      <c r="B229" s="25"/>
      <c r="C229" s="21" t="str">
        <f ca="1">+CONCATENATE(I229," ",G229)</f>
        <v>b) 0</v>
      </c>
      <c r="D229" s="22"/>
      <c r="G229" s="34">
        <f ca="1">IF(J228="FIN","",LOOKUP(I227,DATOS!A:A,DATOS!K:K))</f>
        <v>0</v>
      </c>
      <c r="I229" s="31" t="s">
        <v>52</v>
      </c>
      <c r="K229" s="16">
        <f ca="1">S228</f>
        <v>0</v>
      </c>
      <c r="L229" s="16"/>
      <c r="M229" s="16"/>
      <c r="N229" s="16"/>
      <c r="O229" s="16"/>
      <c r="P229" s="16">
        <f ca="1">O228-P228</f>
        <v>0</v>
      </c>
      <c r="Q229" s="17" t="s">
        <v>1</v>
      </c>
      <c r="R229" s="16" t="str">
        <f>CONCATENATE(B229,Q229)</f>
        <v>B</v>
      </c>
      <c r="S229" s="16"/>
    </row>
    <row r="230" spans="1:19" ht="15.6" x14ac:dyDescent="0.25">
      <c r="A230" s="185"/>
      <c r="B230" s="25"/>
      <c r="C230" s="21" t="str">
        <f ca="1">+CONCATENATE(I230," ",G230)</f>
        <v>c) 0</v>
      </c>
      <c r="D230" s="22"/>
      <c r="G230" s="34">
        <f ca="1">IF(J228="FIN","",LOOKUP(I227,DATOS!A:A,DATOS!L:L))</f>
        <v>0</v>
      </c>
      <c r="I230" s="31" t="s">
        <v>51</v>
      </c>
      <c r="K230" s="16"/>
      <c r="L230" s="16"/>
      <c r="M230" s="16"/>
      <c r="N230" s="16"/>
      <c r="O230" s="16"/>
      <c r="P230" s="16"/>
      <c r="Q230" s="17" t="s">
        <v>2</v>
      </c>
      <c r="R230" s="16" t="str">
        <f>CONCATENATE(B230,Q230)</f>
        <v>C</v>
      </c>
      <c r="S230" s="16"/>
    </row>
    <row r="231" spans="1:19" ht="15.6" x14ac:dyDescent="0.25">
      <c r="A231" s="185"/>
      <c r="B231" s="25"/>
      <c r="C231" s="21" t="str">
        <f ca="1">+CONCATENATE(I231," ",G231)</f>
        <v>d) 0</v>
      </c>
      <c r="D231" s="22"/>
      <c r="G231" s="34">
        <f ca="1">IF(J228="FIN","",LOOKUP(I227,DATOS!A:A,DATOS!M:M))</f>
        <v>0</v>
      </c>
      <c r="I231" s="31" t="s">
        <v>43</v>
      </c>
      <c r="K231" s="16"/>
      <c r="L231" s="16"/>
      <c r="M231" s="16"/>
      <c r="N231" s="16"/>
      <c r="O231" s="16"/>
      <c r="P231" s="16"/>
      <c r="Q231" s="17" t="s">
        <v>3</v>
      </c>
      <c r="R231" s="16" t="str">
        <f>CONCATENATE(B231,Q231)</f>
        <v>D</v>
      </c>
      <c r="S231" s="16"/>
    </row>
    <row r="232" spans="1:19" ht="15.6" x14ac:dyDescent="0.25">
      <c r="A232" s="9"/>
      <c r="B232" s="26"/>
      <c r="C232" s="23"/>
      <c r="D232" s="24"/>
      <c r="J232" s="15"/>
    </row>
    <row r="233" spans="1:19" ht="15.6" x14ac:dyDescent="0.25">
      <c r="A233" s="9"/>
      <c r="B233" s="27"/>
      <c r="C233" s="19" t="str">
        <f ca="1">+CONCATENATE(K233,".- ",G233)</f>
        <v>39.- 0</v>
      </c>
      <c r="D233" s="20"/>
      <c r="E233" s="9"/>
      <c r="F233" s="9"/>
      <c r="G233" s="36">
        <f ca="1">IF(J234="FIN","",LOOKUP(I233,DATOS!A:A,DATOS!G:G))</f>
        <v>0</v>
      </c>
      <c r="H233" s="36">
        <f ca="1">IF(J234="FIN",0,LOOKUP(I233,DATOS!A:A,DATOS!N:N))</f>
        <v>0</v>
      </c>
      <c r="I233" s="31">
        <f>+I227+1</f>
        <v>494</v>
      </c>
      <c r="J233" s="56">
        <f>IF(LOOKUP(I233,DATOS!A:A,DATOS!C:C)=0,J227,(LOOKUP(I233,DATOS!A:A,DATOS!C:C)))</f>
        <v>8</v>
      </c>
      <c r="K233" s="18">
        <f>+K227+1</f>
        <v>39</v>
      </c>
      <c r="L233" s="16" t="s">
        <v>31</v>
      </c>
      <c r="M233" s="16" t="s">
        <v>32</v>
      </c>
      <c r="N233" s="16" t="s">
        <v>37</v>
      </c>
      <c r="O233" s="16" t="s">
        <v>33</v>
      </c>
      <c r="P233" s="16" t="s">
        <v>34</v>
      </c>
      <c r="Q233" s="16" t="s">
        <v>35</v>
      </c>
      <c r="R233" s="16" t="str">
        <f ca="1">CONCATENATE("X",H233)</f>
        <v>X0</v>
      </c>
      <c r="S233" s="16" t="s">
        <v>36</v>
      </c>
    </row>
    <row r="234" spans="1:19" ht="15.6" x14ac:dyDescent="0.25">
      <c r="A234" s="185">
        <f ca="1">IF($E$2="X",0,IF(K235&gt;2,H233,K235))</f>
        <v>0</v>
      </c>
      <c r="B234" s="25"/>
      <c r="C234" s="21" t="str">
        <f ca="1">+CONCATENATE(I234," ",G234)</f>
        <v>a) 0</v>
      </c>
      <c r="D234" s="22"/>
      <c r="G234" s="34">
        <f ca="1">IF(J234="FIN","",LOOKUP(I233,DATOS!A:A,DATOS!J:J))</f>
        <v>0</v>
      </c>
      <c r="I234" s="31" t="s">
        <v>53</v>
      </c>
      <c r="J234" s="37" t="str">
        <f>IF(J228="FIN","FIN",IF(J233=J227,"","FIN"))</f>
        <v/>
      </c>
      <c r="K234" s="16" t="s">
        <v>5</v>
      </c>
      <c r="L234" s="16">
        <f ca="1">IF(M234&gt;0,0,P234)</f>
        <v>0</v>
      </c>
      <c r="M234" s="16">
        <f ca="1">IF(P235&gt;0,1,0)</f>
        <v>0</v>
      </c>
      <c r="N234" s="16">
        <f ca="1">IF(M234=1,-1/COUNTA(Q234:Q237),0)</f>
        <v>0</v>
      </c>
      <c r="O234" s="16">
        <f>COUNTA(B234:B237)</f>
        <v>0</v>
      </c>
      <c r="P234" s="16">
        <f ca="1">COUNTIF(R234:R237,R233)</f>
        <v>0</v>
      </c>
      <c r="Q234" s="17" t="s">
        <v>0</v>
      </c>
      <c r="R234" s="16" t="str">
        <f>CONCATENATE(B234,Q234)</f>
        <v>A</v>
      </c>
      <c r="S234" s="16">
        <f ca="1">IF(P234&gt;0,P234+O234,O234*3)</f>
        <v>0</v>
      </c>
    </row>
    <row r="235" spans="1:19" ht="15.6" x14ac:dyDescent="0.25">
      <c r="A235" s="185"/>
      <c r="B235" s="25"/>
      <c r="C235" s="21" t="str">
        <f ca="1">+CONCATENATE(I235," ",G235)</f>
        <v>b) 0</v>
      </c>
      <c r="D235" s="22"/>
      <c r="G235" s="34">
        <f ca="1">IF(J234="FIN","",LOOKUP(I233,DATOS!A:A,DATOS!K:K))</f>
        <v>0</v>
      </c>
      <c r="I235" s="31" t="s">
        <v>52</v>
      </c>
      <c r="K235" s="16">
        <f ca="1">S234</f>
        <v>0</v>
      </c>
      <c r="L235" s="16"/>
      <c r="M235" s="16"/>
      <c r="N235" s="16"/>
      <c r="O235" s="16"/>
      <c r="P235" s="16">
        <f ca="1">O234-P234</f>
        <v>0</v>
      </c>
      <c r="Q235" s="17" t="s">
        <v>1</v>
      </c>
      <c r="R235" s="16" t="str">
        <f>CONCATENATE(B235,Q235)</f>
        <v>B</v>
      </c>
      <c r="S235" s="16"/>
    </row>
    <row r="236" spans="1:19" ht="15.6" x14ac:dyDescent="0.25">
      <c r="A236" s="185"/>
      <c r="B236" s="25"/>
      <c r="C236" s="21" t="str">
        <f ca="1">+CONCATENATE(I236," ",G236)</f>
        <v>c) 0</v>
      </c>
      <c r="D236" s="22"/>
      <c r="G236" s="34">
        <f ca="1">IF(J234="FIN","",LOOKUP(I233,DATOS!A:A,DATOS!L:L))</f>
        <v>0</v>
      </c>
      <c r="I236" s="31" t="s">
        <v>51</v>
      </c>
      <c r="K236" s="16"/>
      <c r="L236" s="16"/>
      <c r="M236" s="16"/>
      <c r="N236" s="16"/>
      <c r="O236" s="16"/>
      <c r="P236" s="16"/>
      <c r="Q236" s="17" t="s">
        <v>2</v>
      </c>
      <c r="R236" s="16" t="str">
        <f>CONCATENATE(B236,Q236)</f>
        <v>C</v>
      </c>
      <c r="S236" s="16"/>
    </row>
    <row r="237" spans="1:19" ht="15.6" x14ac:dyDescent="0.25">
      <c r="A237" s="185"/>
      <c r="B237" s="25"/>
      <c r="C237" s="21" t="str">
        <f ca="1">+CONCATENATE(I237," ",G237)</f>
        <v>d) 0</v>
      </c>
      <c r="D237" s="22"/>
      <c r="G237" s="34">
        <f ca="1">IF(J234="FIN","",LOOKUP(I233,DATOS!A:A,DATOS!M:M))</f>
        <v>0</v>
      </c>
      <c r="I237" s="31" t="s">
        <v>43</v>
      </c>
      <c r="K237" s="16"/>
      <c r="L237" s="16"/>
      <c r="M237" s="16"/>
      <c r="N237" s="16"/>
      <c r="O237" s="16"/>
      <c r="P237" s="16"/>
      <c r="Q237" s="17" t="s">
        <v>3</v>
      </c>
      <c r="R237" s="16" t="str">
        <f>CONCATENATE(B237,Q237)</f>
        <v>D</v>
      </c>
      <c r="S237" s="16"/>
    </row>
    <row r="238" spans="1:19" ht="15.6" x14ac:dyDescent="0.25">
      <c r="A238" s="9"/>
      <c r="B238" s="26"/>
      <c r="C238" s="23"/>
      <c r="D238" s="24"/>
      <c r="J238" s="15"/>
    </row>
    <row r="239" spans="1:19" ht="15.6" x14ac:dyDescent="0.25">
      <c r="A239" s="9"/>
      <c r="B239" s="27"/>
      <c r="C239" s="19" t="str">
        <f ca="1">+CONCATENATE(K239,".- ",G239)</f>
        <v>40.- 0</v>
      </c>
      <c r="D239" s="20"/>
      <c r="E239" s="9"/>
      <c r="F239" s="9"/>
      <c r="G239" s="36">
        <f ca="1">IF(J240="FIN","",LOOKUP(I239,DATOS!A:A,DATOS!G:G))</f>
        <v>0</v>
      </c>
      <c r="H239" s="36">
        <f ca="1">IF(J240="FIN",0,LOOKUP(I239,DATOS!A:A,DATOS!N:N))</f>
        <v>0</v>
      </c>
      <c r="I239" s="31">
        <f>+I233+1</f>
        <v>495</v>
      </c>
      <c r="J239" s="56">
        <f>IF(LOOKUP(I239,DATOS!A:A,DATOS!C:C)=0,J233,(LOOKUP(I239,DATOS!A:A,DATOS!C:C)))</f>
        <v>8</v>
      </c>
      <c r="K239" s="18">
        <f>+K233+1</f>
        <v>40</v>
      </c>
      <c r="L239" s="16" t="s">
        <v>31</v>
      </c>
      <c r="M239" s="16" t="s">
        <v>32</v>
      </c>
      <c r="N239" s="16" t="s">
        <v>37</v>
      </c>
      <c r="O239" s="16" t="s">
        <v>33</v>
      </c>
      <c r="P239" s="16" t="s">
        <v>34</v>
      </c>
      <c r="Q239" s="16" t="s">
        <v>35</v>
      </c>
      <c r="R239" s="16" t="str">
        <f ca="1">CONCATENATE("X",H239)</f>
        <v>X0</v>
      </c>
      <c r="S239" s="16" t="s">
        <v>36</v>
      </c>
    </row>
    <row r="240" spans="1:19" ht="15.6" x14ac:dyDescent="0.25">
      <c r="A240" s="185">
        <f ca="1">IF($E$2="X",0,IF(K241&gt;2,H239,K241))</f>
        <v>0</v>
      </c>
      <c r="B240" s="25"/>
      <c r="C240" s="21" t="str">
        <f ca="1">+CONCATENATE(I240," ",G240)</f>
        <v>a) 0</v>
      </c>
      <c r="D240" s="22"/>
      <c r="G240" s="34">
        <f ca="1">IF(J240="FIN","",LOOKUP(I239,DATOS!A:A,DATOS!J:J))</f>
        <v>0</v>
      </c>
      <c r="I240" s="31" t="s">
        <v>53</v>
      </c>
      <c r="J240" s="37" t="str">
        <f>IF(J234="FIN","FIN",IF(J239=J233,"","FIN"))</f>
        <v/>
      </c>
      <c r="K240" s="16" t="s">
        <v>5</v>
      </c>
      <c r="L240" s="16">
        <f ca="1">IF(M240&gt;0,0,P240)</f>
        <v>0</v>
      </c>
      <c r="M240" s="16">
        <f ca="1">IF(P241&gt;0,1,0)</f>
        <v>0</v>
      </c>
      <c r="N240" s="16">
        <f ca="1">IF(M240=1,-1/COUNTA(Q240:Q243),0)</f>
        <v>0</v>
      </c>
      <c r="O240" s="16">
        <f>COUNTA(B240:B243)</f>
        <v>0</v>
      </c>
      <c r="P240" s="16">
        <f ca="1">COUNTIF(R240:R243,R239)</f>
        <v>0</v>
      </c>
      <c r="Q240" s="17" t="s">
        <v>0</v>
      </c>
      <c r="R240" s="16" t="str">
        <f>CONCATENATE(B240,Q240)</f>
        <v>A</v>
      </c>
      <c r="S240" s="16">
        <f ca="1">IF(P240&gt;0,P240+O240,O240*3)</f>
        <v>0</v>
      </c>
    </row>
    <row r="241" spans="1:19" ht="15.6" x14ac:dyDescent="0.25">
      <c r="A241" s="185"/>
      <c r="B241" s="25"/>
      <c r="C241" s="21" t="str">
        <f ca="1">+CONCATENATE(I241," ",G241)</f>
        <v>b) 0</v>
      </c>
      <c r="D241" s="22"/>
      <c r="G241" s="34">
        <f ca="1">IF(J240="FIN","",LOOKUP(I239,DATOS!A:A,DATOS!K:K))</f>
        <v>0</v>
      </c>
      <c r="I241" s="31" t="s">
        <v>52</v>
      </c>
      <c r="K241" s="16">
        <f ca="1">S240</f>
        <v>0</v>
      </c>
      <c r="L241" s="16"/>
      <c r="M241" s="16"/>
      <c r="N241" s="16"/>
      <c r="O241" s="16"/>
      <c r="P241" s="16">
        <f ca="1">O240-P240</f>
        <v>0</v>
      </c>
      <c r="Q241" s="17" t="s">
        <v>1</v>
      </c>
      <c r="R241" s="16" t="str">
        <f>CONCATENATE(B241,Q241)</f>
        <v>B</v>
      </c>
      <c r="S241" s="16"/>
    </row>
    <row r="242" spans="1:19" ht="15.6" x14ac:dyDescent="0.25">
      <c r="A242" s="185"/>
      <c r="B242" s="25"/>
      <c r="C242" s="21" t="str">
        <f ca="1">+CONCATENATE(I242," ",G242)</f>
        <v>c) 0</v>
      </c>
      <c r="D242" s="22"/>
      <c r="G242" s="34">
        <f ca="1">IF(J240="FIN","",LOOKUP(I239,DATOS!A:A,DATOS!L:L))</f>
        <v>0</v>
      </c>
      <c r="I242" s="31" t="s">
        <v>51</v>
      </c>
      <c r="K242" s="16"/>
      <c r="L242" s="16"/>
      <c r="M242" s="16"/>
      <c r="N242" s="16"/>
      <c r="O242" s="16"/>
      <c r="P242" s="16"/>
      <c r="Q242" s="17" t="s">
        <v>2</v>
      </c>
      <c r="R242" s="16" t="str">
        <f>CONCATENATE(B242,Q242)</f>
        <v>C</v>
      </c>
      <c r="S242" s="16"/>
    </row>
    <row r="243" spans="1:19" ht="15.6" x14ac:dyDescent="0.25">
      <c r="A243" s="185"/>
      <c r="B243" s="25"/>
      <c r="C243" s="21" t="str">
        <f ca="1">+CONCATENATE(I243," ",G243)</f>
        <v>d) 0</v>
      </c>
      <c r="D243" s="22"/>
      <c r="G243" s="34">
        <f ca="1">IF(J240="FIN","",LOOKUP(I239,DATOS!A:A,DATOS!M:M))</f>
        <v>0</v>
      </c>
      <c r="I243" s="31" t="s">
        <v>43</v>
      </c>
      <c r="K243" s="16"/>
      <c r="L243" s="16"/>
      <c r="M243" s="16"/>
      <c r="N243" s="16"/>
      <c r="O243" s="16"/>
      <c r="P243" s="16"/>
      <c r="Q243" s="17" t="s">
        <v>3</v>
      </c>
      <c r="R243" s="16" t="str">
        <f>CONCATENATE(B243,Q243)</f>
        <v>D</v>
      </c>
      <c r="S243" s="16"/>
    </row>
    <row r="244" spans="1:19" ht="15.6" x14ac:dyDescent="0.25">
      <c r="A244" s="9"/>
      <c r="B244" s="26"/>
      <c r="C244" s="23"/>
      <c r="D244" s="24"/>
      <c r="J244" s="15"/>
    </row>
    <row r="245" spans="1:19" ht="15.6" x14ac:dyDescent="0.25">
      <c r="A245" s="9"/>
      <c r="B245" s="27"/>
      <c r="C245" s="19" t="str">
        <f>+CONCATENATE(K245,".- ",G245)</f>
        <v xml:space="preserve">41.- </v>
      </c>
      <c r="D245" s="20"/>
      <c r="E245" s="9"/>
      <c r="F245" s="9"/>
      <c r="G245" s="36" t="str">
        <f>IF(J246="FIN","",LOOKUP(I245,DATOS!A:A,DATOS!G:G))</f>
        <v/>
      </c>
      <c r="H245" s="36">
        <f>IF(J246="FIN",0,LOOKUP(I245,DATOS!A:A,DATOS!N:N))</f>
        <v>0</v>
      </c>
      <c r="I245" s="31">
        <f>+I239+1</f>
        <v>496</v>
      </c>
      <c r="J245" s="56">
        <f>IF(LOOKUP(I245,DATOS!A:A,DATOS!C:C)=0,J239,(LOOKUP(I245,DATOS!A:A,DATOS!C:C)))</f>
        <v>9</v>
      </c>
      <c r="K245" s="18">
        <f>+K239+1</f>
        <v>41</v>
      </c>
      <c r="L245" s="16" t="s">
        <v>31</v>
      </c>
      <c r="M245" s="16" t="s">
        <v>32</v>
      </c>
      <c r="N245" s="16" t="s">
        <v>37</v>
      </c>
      <c r="O245" s="16" t="s">
        <v>33</v>
      </c>
      <c r="P245" s="16" t="s">
        <v>34</v>
      </c>
      <c r="Q245" s="16" t="s">
        <v>35</v>
      </c>
      <c r="R245" s="16" t="str">
        <f>CONCATENATE("X",H245)</f>
        <v>X0</v>
      </c>
      <c r="S245" s="16" t="s">
        <v>36</v>
      </c>
    </row>
    <row r="246" spans="1:19" ht="15.6" x14ac:dyDescent="0.25">
      <c r="A246" s="185">
        <f>IF($E$2="X",0,IF(K247&gt;2,H245,K247))</f>
        <v>0</v>
      </c>
      <c r="B246" s="25"/>
      <c r="C246" s="21" t="str">
        <f>+CONCATENATE(I246," ",G246)</f>
        <v xml:space="preserve">a) </v>
      </c>
      <c r="D246" s="22"/>
      <c r="G246" s="34" t="str">
        <f>IF(J246="FIN","",LOOKUP(I245,DATOS!A:A,DATOS!J:J))</f>
        <v/>
      </c>
      <c r="I246" s="31" t="s">
        <v>53</v>
      </c>
      <c r="J246" s="37" t="str">
        <f>IF(J240="FIN","FIN",IF(J245=J239,"","FIN"))</f>
        <v>FIN</v>
      </c>
      <c r="K246" s="16" t="s">
        <v>5</v>
      </c>
      <c r="L246" s="16">
        <f>IF(M246&gt;0,0,P246)</f>
        <v>0</v>
      </c>
      <c r="M246" s="16">
        <f>IF(P247&gt;0,1,0)</f>
        <v>0</v>
      </c>
      <c r="N246" s="16">
        <f>IF(M246=1,-1/COUNTA(Q246:Q249),0)</f>
        <v>0</v>
      </c>
      <c r="O246" s="16">
        <f>COUNTA(B246:B249)</f>
        <v>0</v>
      </c>
      <c r="P246" s="16">
        <f>COUNTIF(R246:R249,R245)</f>
        <v>0</v>
      </c>
      <c r="Q246" s="17" t="s">
        <v>0</v>
      </c>
      <c r="R246" s="16" t="str">
        <f>CONCATENATE(B246,Q246)</f>
        <v>A</v>
      </c>
      <c r="S246" s="16">
        <f>IF(P246&gt;0,P246+O246,O246*3)</f>
        <v>0</v>
      </c>
    </row>
    <row r="247" spans="1:19" ht="15.6" x14ac:dyDescent="0.25">
      <c r="A247" s="185"/>
      <c r="B247" s="25"/>
      <c r="C247" s="21" t="str">
        <f>+CONCATENATE(I247," ",G247)</f>
        <v xml:space="preserve">b) </v>
      </c>
      <c r="D247" s="22"/>
      <c r="G247" s="34" t="str">
        <f>IF(J246="FIN","",LOOKUP(I245,DATOS!A:A,DATOS!K:K))</f>
        <v/>
      </c>
      <c r="I247" s="31" t="s">
        <v>52</v>
      </c>
      <c r="K247" s="16">
        <f>S246</f>
        <v>0</v>
      </c>
      <c r="L247" s="16"/>
      <c r="M247" s="16"/>
      <c r="N247" s="16"/>
      <c r="O247" s="16"/>
      <c r="P247" s="16">
        <f>O246-P246</f>
        <v>0</v>
      </c>
      <c r="Q247" s="17" t="s">
        <v>1</v>
      </c>
      <c r="R247" s="16" t="str">
        <f>CONCATENATE(B247,Q247)</f>
        <v>B</v>
      </c>
      <c r="S247" s="16"/>
    </row>
    <row r="248" spans="1:19" ht="15.6" x14ac:dyDescent="0.25">
      <c r="A248" s="185"/>
      <c r="B248" s="25"/>
      <c r="C248" s="21" t="str">
        <f>+CONCATENATE(I248," ",G248)</f>
        <v xml:space="preserve">c) </v>
      </c>
      <c r="D248" s="22"/>
      <c r="G248" s="34" t="str">
        <f>IF(J246="FIN","",LOOKUP(I245,DATOS!A:A,DATOS!L:L))</f>
        <v/>
      </c>
      <c r="I248" s="31" t="s">
        <v>51</v>
      </c>
      <c r="K248" s="16"/>
      <c r="L248" s="16"/>
      <c r="M248" s="16"/>
      <c r="N248" s="16"/>
      <c r="O248" s="16"/>
      <c r="P248" s="16"/>
      <c r="Q248" s="17" t="s">
        <v>2</v>
      </c>
      <c r="R248" s="16" t="str">
        <f>CONCATENATE(B248,Q248)</f>
        <v>C</v>
      </c>
      <c r="S248" s="16"/>
    </row>
    <row r="249" spans="1:19" ht="15.6" x14ac:dyDescent="0.25">
      <c r="A249" s="185"/>
      <c r="B249" s="25"/>
      <c r="C249" s="21" t="str">
        <f>+CONCATENATE(I249," ",G249)</f>
        <v xml:space="preserve">d) </v>
      </c>
      <c r="D249" s="22"/>
      <c r="G249" s="34" t="str">
        <f>IF(J246="FIN","",LOOKUP(I245,DATOS!A:A,DATOS!M:M))</f>
        <v/>
      </c>
      <c r="I249" s="31" t="s">
        <v>43</v>
      </c>
      <c r="K249" s="16"/>
      <c r="L249" s="16"/>
      <c r="M249" s="16"/>
      <c r="N249" s="16"/>
      <c r="O249" s="16"/>
      <c r="P249" s="16"/>
      <c r="Q249" s="17" t="s">
        <v>3</v>
      </c>
      <c r="R249" s="16" t="str">
        <f>CONCATENATE(B249,Q249)</f>
        <v>D</v>
      </c>
      <c r="S249" s="16"/>
    </row>
    <row r="250" spans="1:19" ht="15.6" x14ac:dyDescent="0.25">
      <c r="A250" s="9"/>
      <c r="B250" s="26"/>
      <c r="C250" s="23"/>
      <c r="D250" s="24"/>
      <c r="J250" s="15"/>
    </row>
    <row r="251" spans="1:19" ht="15.6" x14ac:dyDescent="0.25">
      <c r="A251" s="9"/>
      <c r="B251" s="27"/>
      <c r="C251" s="19" t="str">
        <f>+CONCATENATE(K251,".- ",G251)</f>
        <v xml:space="preserve">42.- </v>
      </c>
      <c r="D251" s="20"/>
      <c r="E251" s="9"/>
      <c r="F251" s="9"/>
      <c r="G251" s="36" t="str">
        <f>IF(J252="FIN","",LOOKUP(I251,DATOS!A:A,DATOS!G:G))</f>
        <v/>
      </c>
      <c r="H251" s="36">
        <f>IF(J252="FIN",0,LOOKUP(I251,DATOS!A:A,DATOS!N:N))</f>
        <v>0</v>
      </c>
      <c r="I251" s="31">
        <f>+I245+1</f>
        <v>497</v>
      </c>
      <c r="J251" s="56">
        <f>IF(LOOKUP(I251,DATOS!A:A,DATOS!C:C)=0,J245,(LOOKUP(I251,DATOS!A:A,DATOS!C:C)))</f>
        <v>9</v>
      </c>
      <c r="K251" s="18">
        <f>+K245+1</f>
        <v>42</v>
      </c>
      <c r="L251" s="16" t="s">
        <v>31</v>
      </c>
      <c r="M251" s="16" t="s">
        <v>32</v>
      </c>
      <c r="N251" s="16" t="s">
        <v>37</v>
      </c>
      <c r="O251" s="16" t="s">
        <v>33</v>
      </c>
      <c r="P251" s="16" t="s">
        <v>34</v>
      </c>
      <c r="Q251" s="16" t="s">
        <v>35</v>
      </c>
      <c r="R251" s="16" t="str">
        <f>CONCATENATE("X",H251)</f>
        <v>X0</v>
      </c>
      <c r="S251" s="16" t="s">
        <v>36</v>
      </c>
    </row>
    <row r="252" spans="1:19" ht="15.6" x14ac:dyDescent="0.25">
      <c r="A252" s="185">
        <f>IF($E$2="X",0,IF(K253&gt;2,H251,K253))</f>
        <v>0</v>
      </c>
      <c r="B252" s="25"/>
      <c r="C252" s="21" t="str">
        <f>+CONCATENATE(I252," ",G252)</f>
        <v xml:space="preserve">a) </v>
      </c>
      <c r="D252" s="22"/>
      <c r="G252" s="34" t="str">
        <f>IF(J252="FIN","",LOOKUP(I251,DATOS!A:A,DATOS!J:J))</f>
        <v/>
      </c>
      <c r="I252" s="31" t="s">
        <v>53</v>
      </c>
      <c r="J252" s="37" t="str">
        <f>IF(J246="FIN","FIN",IF(J251=J245,"","FIN"))</f>
        <v>FIN</v>
      </c>
      <c r="K252" s="16" t="s">
        <v>5</v>
      </c>
      <c r="L252" s="16">
        <f>IF(M252&gt;0,0,P252)</f>
        <v>0</v>
      </c>
      <c r="M252" s="16">
        <f>IF(P253&gt;0,1,0)</f>
        <v>0</v>
      </c>
      <c r="N252" s="16">
        <f>IF(M252=1,-1/COUNTA(Q252:Q255),0)</f>
        <v>0</v>
      </c>
      <c r="O252" s="16">
        <f>COUNTA(B252:B255)</f>
        <v>0</v>
      </c>
      <c r="P252" s="16">
        <f>COUNTIF(R252:R255,R251)</f>
        <v>0</v>
      </c>
      <c r="Q252" s="17" t="s">
        <v>0</v>
      </c>
      <c r="R252" s="16" t="str">
        <f>CONCATENATE(B252,Q252)</f>
        <v>A</v>
      </c>
      <c r="S252" s="16">
        <f>IF(P252&gt;0,P252+O252,O252*3)</f>
        <v>0</v>
      </c>
    </row>
    <row r="253" spans="1:19" ht="15.6" x14ac:dyDescent="0.25">
      <c r="A253" s="185"/>
      <c r="B253" s="25"/>
      <c r="C253" s="21" t="str">
        <f>+CONCATENATE(I253," ",G253)</f>
        <v xml:space="preserve">b) </v>
      </c>
      <c r="D253" s="22"/>
      <c r="G253" s="34" t="str">
        <f>IF(J252="FIN","",LOOKUP(I251,DATOS!A:A,DATOS!K:K))</f>
        <v/>
      </c>
      <c r="I253" s="31" t="s">
        <v>52</v>
      </c>
      <c r="K253" s="16">
        <f>S252</f>
        <v>0</v>
      </c>
      <c r="L253" s="16"/>
      <c r="M253" s="16"/>
      <c r="N253" s="16"/>
      <c r="O253" s="16"/>
      <c r="P253" s="16">
        <f>O252-P252</f>
        <v>0</v>
      </c>
      <c r="Q253" s="17" t="s">
        <v>1</v>
      </c>
      <c r="R253" s="16" t="str">
        <f>CONCATENATE(B253,Q253)</f>
        <v>B</v>
      </c>
      <c r="S253" s="16"/>
    </row>
    <row r="254" spans="1:19" ht="15.6" x14ac:dyDescent="0.25">
      <c r="A254" s="185"/>
      <c r="B254" s="25"/>
      <c r="C254" s="21" t="str">
        <f>+CONCATENATE(I254," ",G254)</f>
        <v xml:space="preserve">c) </v>
      </c>
      <c r="D254" s="22"/>
      <c r="G254" s="34" t="str">
        <f>IF(J252="FIN","",LOOKUP(I251,DATOS!A:A,DATOS!L:L))</f>
        <v/>
      </c>
      <c r="I254" s="31" t="s">
        <v>51</v>
      </c>
      <c r="K254" s="16"/>
      <c r="L254" s="16"/>
      <c r="M254" s="16"/>
      <c r="N254" s="16"/>
      <c r="O254" s="16"/>
      <c r="P254" s="16"/>
      <c r="Q254" s="17" t="s">
        <v>2</v>
      </c>
      <c r="R254" s="16" t="str">
        <f>CONCATENATE(B254,Q254)</f>
        <v>C</v>
      </c>
      <c r="S254" s="16"/>
    </row>
    <row r="255" spans="1:19" ht="15.6" x14ac:dyDescent="0.25">
      <c r="A255" s="185"/>
      <c r="B255" s="25"/>
      <c r="C255" s="21" t="str">
        <f>+CONCATENATE(I255," ",G255)</f>
        <v xml:space="preserve">d) </v>
      </c>
      <c r="D255" s="22"/>
      <c r="G255" s="34" t="str">
        <f>IF(J252="FIN","",LOOKUP(I251,DATOS!A:A,DATOS!M:M))</f>
        <v/>
      </c>
      <c r="I255" s="31" t="s">
        <v>43</v>
      </c>
      <c r="K255" s="16"/>
      <c r="L255" s="16"/>
      <c r="M255" s="16"/>
      <c r="N255" s="16"/>
      <c r="O255" s="16"/>
      <c r="P255" s="16"/>
      <c r="Q255" s="17" t="s">
        <v>3</v>
      </c>
      <c r="R255" s="16" t="str">
        <f>CONCATENATE(B255,Q255)</f>
        <v>D</v>
      </c>
      <c r="S255" s="16"/>
    </row>
    <row r="256" spans="1:19" ht="15.6" x14ac:dyDescent="0.25">
      <c r="A256" s="9"/>
      <c r="B256" s="26"/>
      <c r="C256" s="23"/>
      <c r="D256" s="24"/>
      <c r="J256" s="15"/>
    </row>
    <row r="257" spans="1:19" ht="15.6" x14ac:dyDescent="0.25">
      <c r="A257" s="9"/>
      <c r="B257" s="27"/>
      <c r="C257" s="19" t="str">
        <f>+CONCATENATE(K257,".- ",G257)</f>
        <v xml:space="preserve">43.- </v>
      </c>
      <c r="D257" s="20"/>
      <c r="E257" s="9"/>
      <c r="F257" s="9"/>
      <c r="G257" s="36" t="str">
        <f>IF(J258="FIN","",LOOKUP(I257,DATOS!A:A,DATOS!G:G))</f>
        <v/>
      </c>
      <c r="H257" s="36">
        <f>IF(J258="FIN",0,LOOKUP(I257,DATOS!A:A,DATOS!N:N))</f>
        <v>0</v>
      </c>
      <c r="I257" s="31">
        <f>+I251+1</f>
        <v>498</v>
      </c>
      <c r="J257" s="56">
        <f>IF(LOOKUP(I257,DATOS!A:A,DATOS!C:C)=0,J251,(LOOKUP(I257,DATOS!A:A,DATOS!C:C)))</f>
        <v>9</v>
      </c>
      <c r="K257" s="18">
        <f>+K251+1</f>
        <v>43</v>
      </c>
      <c r="L257" s="16" t="s">
        <v>31</v>
      </c>
      <c r="M257" s="16" t="s">
        <v>32</v>
      </c>
      <c r="N257" s="16" t="s">
        <v>37</v>
      </c>
      <c r="O257" s="16" t="s">
        <v>33</v>
      </c>
      <c r="P257" s="16" t="s">
        <v>34</v>
      </c>
      <c r="Q257" s="16" t="s">
        <v>35</v>
      </c>
      <c r="R257" s="16" t="str">
        <f>CONCATENATE("X",H257)</f>
        <v>X0</v>
      </c>
      <c r="S257" s="16" t="s">
        <v>36</v>
      </c>
    </row>
    <row r="258" spans="1:19" ht="15.6" x14ac:dyDescent="0.25">
      <c r="A258" s="185">
        <f>IF($E$2="X",0,IF(K259&gt;2,H257,K259))</f>
        <v>0</v>
      </c>
      <c r="B258" s="25"/>
      <c r="C258" s="21" t="str">
        <f>+CONCATENATE(I258," ",G258)</f>
        <v xml:space="preserve">a) </v>
      </c>
      <c r="D258" s="22"/>
      <c r="G258" s="34" t="str">
        <f>IF(J258="FIN","",LOOKUP(I257,DATOS!A:A,DATOS!J:J))</f>
        <v/>
      </c>
      <c r="I258" s="31" t="s">
        <v>53</v>
      </c>
      <c r="J258" s="37" t="str">
        <f>IF(J252="FIN","FIN",IF(J257=J251,"","FIN"))</f>
        <v>FIN</v>
      </c>
      <c r="K258" s="16" t="s">
        <v>5</v>
      </c>
      <c r="L258" s="16">
        <f>IF(M258&gt;0,0,P258)</f>
        <v>0</v>
      </c>
      <c r="M258" s="16">
        <f>IF(P259&gt;0,1,0)</f>
        <v>0</v>
      </c>
      <c r="N258" s="16">
        <f>IF(M258=1,-1/COUNTA(Q258:Q261),0)</f>
        <v>0</v>
      </c>
      <c r="O258" s="16">
        <f>COUNTA(B258:B261)</f>
        <v>0</v>
      </c>
      <c r="P258" s="16">
        <f>COUNTIF(R258:R261,R257)</f>
        <v>0</v>
      </c>
      <c r="Q258" s="17" t="s">
        <v>0</v>
      </c>
      <c r="R258" s="16" t="str">
        <f>CONCATENATE(B258,Q258)</f>
        <v>A</v>
      </c>
      <c r="S258" s="16">
        <f>IF(P258&gt;0,P258+O258,O258*3)</f>
        <v>0</v>
      </c>
    </row>
    <row r="259" spans="1:19" ht="15.6" x14ac:dyDescent="0.25">
      <c r="A259" s="185"/>
      <c r="B259" s="25"/>
      <c r="C259" s="21" t="str">
        <f>+CONCATENATE(I259," ",G259)</f>
        <v xml:space="preserve">b) </v>
      </c>
      <c r="D259" s="22"/>
      <c r="G259" s="34" t="str">
        <f>IF(J258="FIN","",LOOKUP(I257,DATOS!A:A,DATOS!K:K))</f>
        <v/>
      </c>
      <c r="I259" s="31" t="s">
        <v>52</v>
      </c>
      <c r="K259" s="16">
        <f>S258</f>
        <v>0</v>
      </c>
      <c r="L259" s="16"/>
      <c r="M259" s="16"/>
      <c r="N259" s="16"/>
      <c r="O259" s="16"/>
      <c r="P259" s="16">
        <f>O258-P258</f>
        <v>0</v>
      </c>
      <c r="Q259" s="17" t="s">
        <v>1</v>
      </c>
      <c r="R259" s="16" t="str">
        <f>CONCATENATE(B259,Q259)</f>
        <v>B</v>
      </c>
      <c r="S259" s="16"/>
    </row>
    <row r="260" spans="1:19" ht="15.6" x14ac:dyDescent="0.25">
      <c r="A260" s="185"/>
      <c r="B260" s="25"/>
      <c r="C260" s="21" t="str">
        <f>+CONCATENATE(I260," ",G260)</f>
        <v xml:space="preserve">c) </v>
      </c>
      <c r="D260" s="22"/>
      <c r="G260" s="34" t="str">
        <f>IF(J258="FIN","",LOOKUP(I257,DATOS!A:A,DATOS!L:L))</f>
        <v/>
      </c>
      <c r="I260" s="31" t="s">
        <v>51</v>
      </c>
      <c r="K260" s="16"/>
      <c r="L260" s="16"/>
      <c r="M260" s="16"/>
      <c r="N260" s="16"/>
      <c r="O260" s="16"/>
      <c r="P260" s="16"/>
      <c r="Q260" s="17" t="s">
        <v>2</v>
      </c>
      <c r="R260" s="16" t="str">
        <f>CONCATENATE(B260,Q260)</f>
        <v>C</v>
      </c>
      <c r="S260" s="16"/>
    </row>
    <row r="261" spans="1:19" ht="15.6" x14ac:dyDescent="0.25">
      <c r="A261" s="185"/>
      <c r="B261" s="25"/>
      <c r="C261" s="21" t="str">
        <f>+CONCATENATE(I261," ",G261)</f>
        <v xml:space="preserve">d) </v>
      </c>
      <c r="D261" s="22"/>
      <c r="G261" s="34" t="str">
        <f>IF(J258="FIN","",LOOKUP(I257,DATOS!A:A,DATOS!M:M))</f>
        <v/>
      </c>
      <c r="I261" s="31" t="s">
        <v>43</v>
      </c>
      <c r="K261" s="16"/>
      <c r="L261" s="16"/>
      <c r="M261" s="16"/>
      <c r="N261" s="16"/>
      <c r="O261" s="16"/>
      <c r="P261" s="16"/>
      <c r="Q261" s="17" t="s">
        <v>3</v>
      </c>
      <c r="R261" s="16" t="str">
        <f>CONCATENATE(B261,Q261)</f>
        <v>D</v>
      </c>
      <c r="S261" s="16"/>
    </row>
    <row r="262" spans="1:19" ht="15.6" x14ac:dyDescent="0.25">
      <c r="A262" s="9"/>
      <c r="B262" s="26"/>
      <c r="C262" s="23"/>
      <c r="D262" s="24"/>
      <c r="J262" s="15"/>
    </row>
    <row r="263" spans="1:19" ht="15.6" x14ac:dyDescent="0.25">
      <c r="A263" s="9"/>
      <c r="B263" s="27"/>
      <c r="C263" s="19" t="str">
        <f>+CONCATENATE(K263,".- ",G263)</f>
        <v xml:space="preserve">44.- </v>
      </c>
      <c r="D263" s="20"/>
      <c r="E263" s="9"/>
      <c r="F263" s="9"/>
      <c r="G263" s="36" t="str">
        <f>IF(J264="FIN","",LOOKUP(I263,DATOS!A:A,DATOS!G:G))</f>
        <v/>
      </c>
      <c r="H263" s="36">
        <f>IF(J264="FIN",0,LOOKUP(I263,DATOS!A:A,DATOS!N:N))</f>
        <v>0</v>
      </c>
      <c r="I263" s="31">
        <f>+I257+1</f>
        <v>499</v>
      </c>
      <c r="J263" s="56">
        <f>IF(LOOKUP(I263,DATOS!A:A,DATOS!C:C)=0,J257,(LOOKUP(I263,DATOS!A:A,DATOS!C:C)))</f>
        <v>9</v>
      </c>
      <c r="K263" s="18">
        <f>+K257+1</f>
        <v>44</v>
      </c>
      <c r="L263" s="16" t="s">
        <v>31</v>
      </c>
      <c r="M263" s="16" t="s">
        <v>32</v>
      </c>
      <c r="N263" s="16" t="s">
        <v>37</v>
      </c>
      <c r="O263" s="16" t="s">
        <v>33</v>
      </c>
      <c r="P263" s="16" t="s">
        <v>34</v>
      </c>
      <c r="Q263" s="16" t="s">
        <v>35</v>
      </c>
      <c r="R263" s="16" t="str">
        <f>CONCATENATE("X",H263)</f>
        <v>X0</v>
      </c>
      <c r="S263" s="16" t="s">
        <v>36</v>
      </c>
    </row>
    <row r="264" spans="1:19" ht="15.6" x14ac:dyDescent="0.25">
      <c r="A264" s="185">
        <f>IF($E$2="X",0,IF(K265&gt;2,H263,K265))</f>
        <v>0</v>
      </c>
      <c r="B264" s="25"/>
      <c r="C264" s="21" t="str">
        <f>+CONCATENATE(I264," ",G264)</f>
        <v xml:space="preserve">a) </v>
      </c>
      <c r="D264" s="22"/>
      <c r="G264" s="34" t="str">
        <f>IF(J264="FIN","",LOOKUP(I263,DATOS!A:A,DATOS!J:J))</f>
        <v/>
      </c>
      <c r="I264" s="31" t="s">
        <v>53</v>
      </c>
      <c r="J264" s="37" t="str">
        <f>IF(J258="FIN","FIN",IF(J263=J257,"","FIN"))</f>
        <v>FIN</v>
      </c>
      <c r="K264" s="16" t="s">
        <v>5</v>
      </c>
      <c r="L264" s="16">
        <f>IF(M264&gt;0,0,P264)</f>
        <v>0</v>
      </c>
      <c r="M264" s="16">
        <f>IF(P265&gt;0,1,0)</f>
        <v>0</v>
      </c>
      <c r="N264" s="16">
        <f>IF(M264=1,-1/COUNTA(Q264:Q267),0)</f>
        <v>0</v>
      </c>
      <c r="O264" s="16">
        <f>COUNTA(B264:B267)</f>
        <v>0</v>
      </c>
      <c r="P264" s="16">
        <f>COUNTIF(R264:R267,R263)</f>
        <v>0</v>
      </c>
      <c r="Q264" s="17" t="s">
        <v>0</v>
      </c>
      <c r="R264" s="16" t="str">
        <f>CONCATENATE(B264,Q264)</f>
        <v>A</v>
      </c>
      <c r="S264" s="16">
        <f>IF(P264&gt;0,P264+O264,O264*3)</f>
        <v>0</v>
      </c>
    </row>
    <row r="265" spans="1:19" ht="15.6" x14ac:dyDescent="0.25">
      <c r="A265" s="185"/>
      <c r="B265" s="25"/>
      <c r="C265" s="21" t="str">
        <f>+CONCATENATE(I265," ",G265)</f>
        <v xml:space="preserve">b) </v>
      </c>
      <c r="D265" s="22"/>
      <c r="G265" s="34" t="str">
        <f>IF(J264="FIN","",LOOKUP(I263,DATOS!A:A,DATOS!K:K))</f>
        <v/>
      </c>
      <c r="I265" s="31" t="s">
        <v>52</v>
      </c>
      <c r="K265" s="16">
        <f>S264</f>
        <v>0</v>
      </c>
      <c r="L265" s="16"/>
      <c r="M265" s="16"/>
      <c r="N265" s="16"/>
      <c r="O265" s="16"/>
      <c r="P265" s="16">
        <f>O264-P264</f>
        <v>0</v>
      </c>
      <c r="Q265" s="17" t="s">
        <v>1</v>
      </c>
      <c r="R265" s="16" t="str">
        <f>CONCATENATE(B265,Q265)</f>
        <v>B</v>
      </c>
      <c r="S265" s="16"/>
    </row>
    <row r="266" spans="1:19" ht="15.6" x14ac:dyDescent="0.25">
      <c r="A266" s="185"/>
      <c r="B266" s="25"/>
      <c r="C266" s="21" t="str">
        <f>+CONCATENATE(I266," ",G266)</f>
        <v xml:space="preserve">c) </v>
      </c>
      <c r="D266" s="22"/>
      <c r="G266" s="34" t="str">
        <f>IF(J264="FIN","",LOOKUP(I263,DATOS!A:A,DATOS!L:L))</f>
        <v/>
      </c>
      <c r="I266" s="31" t="s">
        <v>51</v>
      </c>
      <c r="K266" s="16"/>
      <c r="L266" s="16"/>
      <c r="M266" s="16"/>
      <c r="N266" s="16"/>
      <c r="O266" s="16"/>
      <c r="P266" s="16"/>
      <c r="Q266" s="17" t="s">
        <v>2</v>
      </c>
      <c r="R266" s="16" t="str">
        <f>CONCATENATE(B266,Q266)</f>
        <v>C</v>
      </c>
      <c r="S266" s="16"/>
    </row>
    <row r="267" spans="1:19" ht="15.6" x14ac:dyDescent="0.25">
      <c r="A267" s="185"/>
      <c r="B267" s="25"/>
      <c r="C267" s="21" t="str">
        <f>+CONCATENATE(I267," ",G267)</f>
        <v xml:space="preserve">d) </v>
      </c>
      <c r="D267" s="22"/>
      <c r="G267" s="34" t="str">
        <f>IF(J264="FIN","",LOOKUP(I263,DATOS!A:A,DATOS!M:M))</f>
        <v/>
      </c>
      <c r="I267" s="31" t="s">
        <v>43</v>
      </c>
      <c r="K267" s="16"/>
      <c r="L267" s="16"/>
      <c r="M267" s="16"/>
      <c r="N267" s="16"/>
      <c r="O267" s="16"/>
      <c r="P267" s="16"/>
      <c r="Q267" s="17" t="s">
        <v>3</v>
      </c>
      <c r="R267" s="16" t="str">
        <f>CONCATENATE(B267,Q267)</f>
        <v>D</v>
      </c>
      <c r="S267" s="16"/>
    </row>
    <row r="268" spans="1:19" ht="15.6" x14ac:dyDescent="0.25">
      <c r="A268" s="9"/>
      <c r="B268" s="26"/>
      <c r="C268" s="23"/>
      <c r="D268" s="24"/>
      <c r="J268" s="15"/>
    </row>
    <row r="269" spans="1:19" ht="15.6" x14ac:dyDescent="0.25">
      <c r="A269" s="9"/>
      <c r="B269" s="27"/>
      <c r="C269" s="19" t="str">
        <f>+CONCATENATE(K269,".- ",G269)</f>
        <v xml:space="preserve">45.- </v>
      </c>
      <c r="D269" s="20"/>
      <c r="E269" s="9"/>
      <c r="F269" s="9"/>
      <c r="G269" s="36" t="str">
        <f>IF(J270="FIN","",LOOKUP(I269,DATOS!A:A,DATOS!G:G))</f>
        <v/>
      </c>
      <c r="H269" s="36">
        <f>IF(J270="FIN",0,LOOKUP(I269,DATOS!A:A,DATOS!N:N))</f>
        <v>0</v>
      </c>
      <c r="I269" s="31">
        <f>+I263+1</f>
        <v>500</v>
      </c>
      <c r="J269" s="56">
        <f>IF(LOOKUP(I269,DATOS!A:A,DATOS!C:C)=0,J263,(LOOKUP(I269,DATOS!A:A,DATOS!C:C)))</f>
        <v>9</v>
      </c>
      <c r="K269" s="18">
        <f>+K263+1</f>
        <v>45</v>
      </c>
      <c r="L269" s="16" t="s">
        <v>31</v>
      </c>
      <c r="M269" s="16" t="s">
        <v>32</v>
      </c>
      <c r="N269" s="16" t="s">
        <v>37</v>
      </c>
      <c r="O269" s="16" t="s">
        <v>33</v>
      </c>
      <c r="P269" s="16" t="s">
        <v>34</v>
      </c>
      <c r="Q269" s="16" t="s">
        <v>35</v>
      </c>
      <c r="R269" s="16" t="str">
        <f>CONCATENATE("X",H269)</f>
        <v>X0</v>
      </c>
      <c r="S269" s="16" t="s">
        <v>36</v>
      </c>
    </row>
    <row r="270" spans="1:19" ht="15.6" x14ac:dyDescent="0.25">
      <c r="A270" s="185">
        <f>IF($E$2="X",0,IF(K271&gt;2,H269,K271))</f>
        <v>0</v>
      </c>
      <c r="B270" s="25"/>
      <c r="C270" s="21" t="str">
        <f>+CONCATENATE(I270," ",G270)</f>
        <v xml:space="preserve">a) </v>
      </c>
      <c r="D270" s="22"/>
      <c r="G270" s="34" t="str">
        <f>IF(J270="FIN","",LOOKUP(I269,DATOS!A:A,DATOS!J:J))</f>
        <v/>
      </c>
      <c r="I270" s="31" t="s">
        <v>53</v>
      </c>
      <c r="J270" s="37" t="str">
        <f>IF(J264="FIN","FIN",IF(J269=J263,"","FIN"))</f>
        <v>FIN</v>
      </c>
      <c r="K270" s="16" t="s">
        <v>5</v>
      </c>
      <c r="L270" s="16">
        <f>IF(M270&gt;0,0,P270)</f>
        <v>0</v>
      </c>
      <c r="M270" s="16">
        <f>IF(P271&gt;0,1,0)</f>
        <v>0</v>
      </c>
      <c r="N270" s="16">
        <f>IF(M270=1,-1/COUNTA(Q270:Q273),0)</f>
        <v>0</v>
      </c>
      <c r="O270" s="16">
        <f>COUNTA(B270:B273)</f>
        <v>0</v>
      </c>
      <c r="P270" s="16">
        <f>COUNTIF(R270:R273,R269)</f>
        <v>0</v>
      </c>
      <c r="Q270" s="17" t="s">
        <v>0</v>
      </c>
      <c r="R270" s="16" t="str">
        <f>CONCATENATE(B270,Q270)</f>
        <v>A</v>
      </c>
      <c r="S270" s="16">
        <f>IF(P270&gt;0,P270+O270,O270*3)</f>
        <v>0</v>
      </c>
    </row>
    <row r="271" spans="1:19" ht="15.6" x14ac:dyDescent="0.25">
      <c r="A271" s="185"/>
      <c r="B271" s="25"/>
      <c r="C271" s="21" t="str">
        <f>+CONCATENATE(I271," ",G271)</f>
        <v xml:space="preserve">b) </v>
      </c>
      <c r="D271" s="22"/>
      <c r="G271" s="34" t="str">
        <f>IF(J270="FIN","",LOOKUP(I269,DATOS!A:A,DATOS!K:K))</f>
        <v/>
      </c>
      <c r="I271" s="31" t="s">
        <v>52</v>
      </c>
      <c r="K271" s="16">
        <f>S270</f>
        <v>0</v>
      </c>
      <c r="L271" s="16"/>
      <c r="M271" s="16"/>
      <c r="N271" s="16"/>
      <c r="O271" s="16"/>
      <c r="P271" s="16">
        <f>O270-P270</f>
        <v>0</v>
      </c>
      <c r="Q271" s="17" t="s">
        <v>1</v>
      </c>
      <c r="R271" s="16" t="str">
        <f>CONCATENATE(B271,Q271)</f>
        <v>B</v>
      </c>
      <c r="S271" s="16"/>
    </row>
    <row r="272" spans="1:19" ht="15.6" x14ac:dyDescent="0.25">
      <c r="A272" s="185"/>
      <c r="B272" s="25"/>
      <c r="C272" s="21" t="str">
        <f>+CONCATENATE(I272," ",G272)</f>
        <v xml:space="preserve">c) </v>
      </c>
      <c r="D272" s="22"/>
      <c r="G272" s="34" t="str">
        <f>IF(J270="FIN","",LOOKUP(I269,DATOS!A:A,DATOS!L:L))</f>
        <v/>
      </c>
      <c r="I272" s="31" t="s">
        <v>51</v>
      </c>
      <c r="K272" s="16"/>
      <c r="L272" s="16"/>
      <c r="M272" s="16"/>
      <c r="N272" s="16"/>
      <c r="O272" s="16"/>
      <c r="P272" s="16"/>
      <c r="Q272" s="17" t="s">
        <v>2</v>
      </c>
      <c r="R272" s="16" t="str">
        <f>CONCATENATE(B272,Q272)</f>
        <v>C</v>
      </c>
      <c r="S272" s="16"/>
    </row>
    <row r="273" spans="1:19" ht="15.6" x14ac:dyDescent="0.25">
      <c r="A273" s="185"/>
      <c r="B273" s="25"/>
      <c r="C273" s="21" t="str">
        <f>+CONCATENATE(I273," ",G273)</f>
        <v xml:space="preserve">d) </v>
      </c>
      <c r="D273" s="22"/>
      <c r="G273" s="34" t="str">
        <f>IF(J270="FIN","",LOOKUP(I269,DATOS!A:A,DATOS!M:M))</f>
        <v/>
      </c>
      <c r="I273" s="31" t="s">
        <v>43</v>
      </c>
      <c r="K273" s="16"/>
      <c r="L273" s="16"/>
      <c r="M273" s="16"/>
      <c r="N273" s="16"/>
      <c r="O273" s="16"/>
      <c r="P273" s="16"/>
      <c r="Q273" s="17" t="s">
        <v>3</v>
      </c>
      <c r="R273" s="16" t="str">
        <f>CONCATENATE(B273,Q273)</f>
        <v>D</v>
      </c>
      <c r="S273" s="16"/>
    </row>
    <row r="274" spans="1:19" ht="15.6" x14ac:dyDescent="0.25">
      <c r="A274" s="9"/>
      <c r="B274" s="26"/>
      <c r="C274" s="23"/>
      <c r="D274" s="24"/>
      <c r="J274" s="15"/>
    </row>
    <row r="275" spans="1:19" ht="15.6" x14ac:dyDescent="0.25">
      <c r="A275" s="9"/>
      <c r="B275" s="27"/>
      <c r="C275" s="19" t="str">
        <f>+CONCATENATE(K275,".- ",G275)</f>
        <v xml:space="preserve">46.- </v>
      </c>
      <c r="D275" s="20"/>
      <c r="E275" s="9"/>
      <c r="F275" s="9"/>
      <c r="G275" s="36" t="str">
        <f>IF(J276="FIN","",LOOKUP(I275,DATOS!A:A,DATOS!G:G))</f>
        <v/>
      </c>
      <c r="H275" s="36">
        <f>IF(J276="FIN",0,LOOKUP(I275,DATOS!A:A,DATOS!N:N))</f>
        <v>0</v>
      </c>
      <c r="I275" s="31">
        <f>+I269+1</f>
        <v>501</v>
      </c>
      <c r="J275" s="56">
        <f>IF(LOOKUP(I275,DATOS!A:A,DATOS!C:C)=0,J269,(LOOKUP(I275,DATOS!A:A,DATOS!C:C)))</f>
        <v>9</v>
      </c>
      <c r="K275" s="18">
        <f>+K269+1</f>
        <v>46</v>
      </c>
      <c r="L275" s="16" t="s">
        <v>31</v>
      </c>
      <c r="M275" s="16" t="s">
        <v>32</v>
      </c>
      <c r="N275" s="16" t="s">
        <v>37</v>
      </c>
      <c r="O275" s="16" t="s">
        <v>33</v>
      </c>
      <c r="P275" s="16" t="s">
        <v>34</v>
      </c>
      <c r="Q275" s="16" t="s">
        <v>35</v>
      </c>
      <c r="R275" s="16" t="str">
        <f>CONCATENATE("X",H275)</f>
        <v>X0</v>
      </c>
      <c r="S275" s="16" t="s">
        <v>36</v>
      </c>
    </row>
    <row r="276" spans="1:19" ht="15.6" x14ac:dyDescent="0.25">
      <c r="A276" s="185">
        <f>IF($E$2="X",0,IF(K277&gt;2,H275,K277))</f>
        <v>0</v>
      </c>
      <c r="B276" s="25"/>
      <c r="C276" s="21" t="str">
        <f>+CONCATENATE(I276," ",G276)</f>
        <v xml:space="preserve">a) </v>
      </c>
      <c r="D276" s="22"/>
      <c r="G276" s="34" t="str">
        <f>IF(J276="FIN","",LOOKUP(I275,DATOS!A:A,DATOS!J:J))</f>
        <v/>
      </c>
      <c r="I276" s="31" t="s">
        <v>53</v>
      </c>
      <c r="J276" s="37" t="str">
        <f>IF(J270="FIN","FIN",IF(J275=J269,"","FIN"))</f>
        <v>FIN</v>
      </c>
      <c r="K276" s="16" t="s">
        <v>5</v>
      </c>
      <c r="L276" s="16">
        <f>IF(M276&gt;0,0,P276)</f>
        <v>0</v>
      </c>
      <c r="M276" s="16">
        <f>IF(P277&gt;0,1,0)</f>
        <v>0</v>
      </c>
      <c r="N276" s="16">
        <f>IF(M276=1,-1/COUNTA(Q276:Q279),0)</f>
        <v>0</v>
      </c>
      <c r="O276" s="16">
        <f>COUNTA(B276:B279)</f>
        <v>0</v>
      </c>
      <c r="P276" s="16">
        <f>COUNTIF(R276:R279,R275)</f>
        <v>0</v>
      </c>
      <c r="Q276" s="17" t="s">
        <v>0</v>
      </c>
      <c r="R276" s="16" t="str">
        <f>CONCATENATE(B276,Q276)</f>
        <v>A</v>
      </c>
      <c r="S276" s="16">
        <f>IF(P276&gt;0,P276+O276,O276*3)</f>
        <v>0</v>
      </c>
    </row>
    <row r="277" spans="1:19" ht="15.6" x14ac:dyDescent="0.25">
      <c r="A277" s="185"/>
      <c r="B277" s="25"/>
      <c r="C277" s="21" t="str">
        <f>+CONCATENATE(I277," ",G277)</f>
        <v xml:space="preserve">b) </v>
      </c>
      <c r="D277" s="22"/>
      <c r="G277" s="34" t="str">
        <f>IF(J276="FIN","",LOOKUP(I275,DATOS!A:A,DATOS!K:K))</f>
        <v/>
      </c>
      <c r="I277" s="31" t="s">
        <v>52</v>
      </c>
      <c r="K277" s="16">
        <f>S276</f>
        <v>0</v>
      </c>
      <c r="L277" s="16"/>
      <c r="M277" s="16"/>
      <c r="N277" s="16"/>
      <c r="O277" s="16"/>
      <c r="P277" s="16">
        <f>O276-P276</f>
        <v>0</v>
      </c>
      <c r="Q277" s="17" t="s">
        <v>1</v>
      </c>
      <c r="R277" s="16" t="str">
        <f>CONCATENATE(B277,Q277)</f>
        <v>B</v>
      </c>
      <c r="S277" s="16"/>
    </row>
    <row r="278" spans="1:19" ht="15.6" x14ac:dyDescent="0.25">
      <c r="A278" s="185"/>
      <c r="B278" s="25"/>
      <c r="C278" s="21" t="str">
        <f>+CONCATENATE(I278," ",G278)</f>
        <v xml:space="preserve">c) </v>
      </c>
      <c r="D278" s="22"/>
      <c r="G278" s="34" t="str">
        <f>IF(J276="FIN","",LOOKUP(I275,DATOS!A:A,DATOS!L:L))</f>
        <v/>
      </c>
      <c r="I278" s="31" t="s">
        <v>51</v>
      </c>
      <c r="K278" s="16"/>
      <c r="L278" s="16"/>
      <c r="M278" s="16"/>
      <c r="N278" s="16"/>
      <c r="O278" s="16"/>
      <c r="P278" s="16"/>
      <c r="Q278" s="17" t="s">
        <v>2</v>
      </c>
      <c r="R278" s="16" t="str">
        <f>CONCATENATE(B278,Q278)</f>
        <v>C</v>
      </c>
      <c r="S278" s="16"/>
    </row>
    <row r="279" spans="1:19" ht="15.6" x14ac:dyDescent="0.25">
      <c r="A279" s="185"/>
      <c r="B279" s="25"/>
      <c r="C279" s="21" t="str">
        <f>+CONCATENATE(I279," ",G279)</f>
        <v xml:space="preserve">d) </v>
      </c>
      <c r="D279" s="22"/>
      <c r="G279" s="34" t="str">
        <f>IF(J276="FIN","",LOOKUP(I275,DATOS!A:A,DATOS!M:M))</f>
        <v/>
      </c>
      <c r="I279" s="31" t="s">
        <v>43</v>
      </c>
      <c r="K279" s="16"/>
      <c r="L279" s="16"/>
      <c r="M279" s="16"/>
      <c r="N279" s="16"/>
      <c r="O279" s="16"/>
      <c r="P279" s="16"/>
      <c r="Q279" s="17" t="s">
        <v>3</v>
      </c>
      <c r="R279" s="16" t="str">
        <f>CONCATENATE(B279,Q279)</f>
        <v>D</v>
      </c>
      <c r="S279" s="16"/>
    </row>
    <row r="280" spans="1:19" ht="15.6" x14ac:dyDescent="0.25">
      <c r="A280" s="9"/>
      <c r="B280" s="26"/>
      <c r="C280" s="23"/>
      <c r="D280" s="24"/>
      <c r="J280" s="15"/>
    </row>
    <row r="281" spans="1:19" ht="15.6" x14ac:dyDescent="0.25">
      <c r="A281" s="9"/>
      <c r="B281" s="27"/>
      <c r="C281" s="19" t="str">
        <f>+CONCATENATE(K281,".- ",G281)</f>
        <v xml:space="preserve">47.- </v>
      </c>
      <c r="D281" s="20"/>
      <c r="E281" s="9"/>
      <c r="F281" s="9"/>
      <c r="G281" s="36" t="str">
        <f>IF(J282="FIN","",LOOKUP(I281,DATOS!A:A,DATOS!G:G))</f>
        <v/>
      </c>
      <c r="H281" s="36">
        <f>IF(J282="FIN",0,LOOKUP(I281,DATOS!A:A,DATOS!N:N))</f>
        <v>0</v>
      </c>
      <c r="I281" s="31">
        <f>+I275+1</f>
        <v>502</v>
      </c>
      <c r="J281" s="56">
        <f>IF(LOOKUP(I281,DATOS!A:A,DATOS!C:C)=0,J275,(LOOKUP(I281,DATOS!A:A,DATOS!C:C)))</f>
        <v>9</v>
      </c>
      <c r="K281" s="18">
        <f>+K275+1</f>
        <v>47</v>
      </c>
      <c r="L281" s="16" t="s">
        <v>31</v>
      </c>
      <c r="M281" s="16" t="s">
        <v>32</v>
      </c>
      <c r="N281" s="16" t="s">
        <v>37</v>
      </c>
      <c r="O281" s="16" t="s">
        <v>33</v>
      </c>
      <c r="P281" s="16" t="s">
        <v>34</v>
      </c>
      <c r="Q281" s="16" t="s">
        <v>35</v>
      </c>
      <c r="R281" s="16" t="str">
        <f>CONCATENATE("X",H281)</f>
        <v>X0</v>
      </c>
      <c r="S281" s="16" t="s">
        <v>36</v>
      </c>
    </row>
    <row r="282" spans="1:19" ht="15.6" x14ac:dyDescent="0.25">
      <c r="A282" s="185">
        <f>IF($E$2="X",0,IF(K283&gt;2,H281,K283))</f>
        <v>0</v>
      </c>
      <c r="B282" s="25"/>
      <c r="C282" s="21" t="str">
        <f>+CONCATENATE(I282," ",G282)</f>
        <v xml:space="preserve">a) </v>
      </c>
      <c r="D282" s="22"/>
      <c r="G282" s="34" t="str">
        <f>IF(J282="FIN","",LOOKUP(I281,DATOS!A:A,DATOS!J:J))</f>
        <v/>
      </c>
      <c r="I282" s="31" t="s">
        <v>53</v>
      </c>
      <c r="J282" s="37" t="str">
        <f>IF(J276="FIN","FIN",IF(J281=J275,"","FIN"))</f>
        <v>FIN</v>
      </c>
      <c r="K282" s="16" t="s">
        <v>5</v>
      </c>
      <c r="L282" s="16">
        <f>IF(M282&gt;0,0,P282)</f>
        <v>0</v>
      </c>
      <c r="M282" s="16">
        <f>IF(P283&gt;0,1,0)</f>
        <v>0</v>
      </c>
      <c r="N282" s="16">
        <f>IF(M282=1,-1/COUNTA(Q282:Q285),0)</f>
        <v>0</v>
      </c>
      <c r="O282" s="16">
        <f>COUNTA(B282:B285)</f>
        <v>0</v>
      </c>
      <c r="P282" s="16">
        <f>COUNTIF(R282:R285,R281)</f>
        <v>0</v>
      </c>
      <c r="Q282" s="17" t="s">
        <v>0</v>
      </c>
      <c r="R282" s="16" t="str">
        <f>CONCATENATE(B282,Q282)</f>
        <v>A</v>
      </c>
      <c r="S282" s="16">
        <f>IF(P282&gt;0,P282+O282,O282*3)</f>
        <v>0</v>
      </c>
    </row>
    <row r="283" spans="1:19" ht="15.6" x14ac:dyDescent="0.25">
      <c r="A283" s="185"/>
      <c r="B283" s="25"/>
      <c r="C283" s="21" t="str">
        <f>+CONCATENATE(I283," ",G283)</f>
        <v xml:space="preserve">b) </v>
      </c>
      <c r="D283" s="22"/>
      <c r="G283" s="34" t="str">
        <f>IF(J282="FIN","",LOOKUP(I281,DATOS!A:A,DATOS!K:K))</f>
        <v/>
      </c>
      <c r="I283" s="31" t="s">
        <v>52</v>
      </c>
      <c r="K283" s="16">
        <f>S282</f>
        <v>0</v>
      </c>
      <c r="L283" s="16"/>
      <c r="M283" s="16"/>
      <c r="N283" s="16"/>
      <c r="O283" s="16"/>
      <c r="P283" s="16">
        <f>O282-P282</f>
        <v>0</v>
      </c>
      <c r="Q283" s="17" t="s">
        <v>1</v>
      </c>
      <c r="R283" s="16" t="str">
        <f>CONCATENATE(B283,Q283)</f>
        <v>B</v>
      </c>
      <c r="S283" s="16"/>
    </row>
    <row r="284" spans="1:19" ht="15.6" x14ac:dyDescent="0.25">
      <c r="A284" s="185"/>
      <c r="B284" s="25"/>
      <c r="C284" s="21" t="str">
        <f>+CONCATENATE(I284," ",G284)</f>
        <v xml:space="preserve">c) </v>
      </c>
      <c r="D284" s="22"/>
      <c r="G284" s="34" t="str">
        <f>IF(J282="FIN","",LOOKUP(I281,DATOS!A:A,DATOS!L:L))</f>
        <v/>
      </c>
      <c r="I284" s="31" t="s">
        <v>51</v>
      </c>
      <c r="K284" s="16"/>
      <c r="L284" s="16"/>
      <c r="M284" s="16"/>
      <c r="N284" s="16"/>
      <c r="O284" s="16"/>
      <c r="P284" s="16"/>
      <c r="Q284" s="17" t="s">
        <v>2</v>
      </c>
      <c r="R284" s="16" t="str">
        <f>CONCATENATE(B284,Q284)</f>
        <v>C</v>
      </c>
      <c r="S284" s="16"/>
    </row>
    <row r="285" spans="1:19" ht="15.6" x14ac:dyDescent="0.25">
      <c r="A285" s="185"/>
      <c r="B285" s="25"/>
      <c r="C285" s="21" t="str">
        <f>+CONCATENATE(I285," ",G285)</f>
        <v xml:space="preserve">d) </v>
      </c>
      <c r="D285" s="22"/>
      <c r="G285" s="34" t="str">
        <f>IF(J282="FIN","",LOOKUP(I281,DATOS!A:A,DATOS!M:M))</f>
        <v/>
      </c>
      <c r="I285" s="31" t="s">
        <v>43</v>
      </c>
      <c r="K285" s="16"/>
      <c r="L285" s="16"/>
      <c r="M285" s="16"/>
      <c r="N285" s="16"/>
      <c r="O285" s="16"/>
      <c r="P285" s="16"/>
      <c r="Q285" s="17" t="s">
        <v>3</v>
      </c>
      <c r="R285" s="16" t="str">
        <f>CONCATENATE(B285,Q285)</f>
        <v>D</v>
      </c>
      <c r="S285" s="16"/>
    </row>
    <row r="286" spans="1:19" ht="15.6" x14ac:dyDescent="0.25">
      <c r="A286" s="9"/>
      <c r="B286" s="26"/>
      <c r="C286" s="23"/>
      <c r="D286" s="24"/>
      <c r="J286" s="15"/>
    </row>
    <row r="287" spans="1:19" ht="15.6" x14ac:dyDescent="0.25">
      <c r="A287" s="9"/>
      <c r="B287" s="27"/>
      <c r="C287" s="19" t="str">
        <f>+CONCATENATE(K287,".- ",G287)</f>
        <v xml:space="preserve">48.- </v>
      </c>
      <c r="D287" s="20"/>
      <c r="E287" s="9"/>
      <c r="F287" s="9"/>
      <c r="G287" s="36" t="str">
        <f>IF(J288="FIN","",LOOKUP(I287,DATOS!A:A,DATOS!G:G))</f>
        <v/>
      </c>
      <c r="H287" s="36">
        <f>IF(J288="FIN",0,LOOKUP(I287,DATOS!A:A,DATOS!N:N))</f>
        <v>0</v>
      </c>
      <c r="I287" s="31">
        <f>+I281+1</f>
        <v>503</v>
      </c>
      <c r="J287" s="56">
        <f>IF(LOOKUP(I287,DATOS!A:A,DATOS!C:C)=0,J281,(LOOKUP(I287,DATOS!A:A,DATOS!C:C)))</f>
        <v>9</v>
      </c>
      <c r="K287" s="18">
        <f>+K281+1</f>
        <v>48</v>
      </c>
      <c r="L287" s="16" t="s">
        <v>31</v>
      </c>
      <c r="M287" s="16" t="s">
        <v>32</v>
      </c>
      <c r="N287" s="16" t="s">
        <v>37</v>
      </c>
      <c r="O287" s="16" t="s">
        <v>33</v>
      </c>
      <c r="P287" s="16" t="s">
        <v>34</v>
      </c>
      <c r="Q287" s="16" t="s">
        <v>35</v>
      </c>
      <c r="R287" s="16" t="str">
        <f>CONCATENATE("X",H287)</f>
        <v>X0</v>
      </c>
      <c r="S287" s="16" t="s">
        <v>36</v>
      </c>
    </row>
    <row r="288" spans="1:19" ht="15.6" x14ac:dyDescent="0.25">
      <c r="A288" s="185">
        <f>IF($E$2="X",0,IF(K289&gt;2,H287,K289))</f>
        <v>0</v>
      </c>
      <c r="B288" s="25"/>
      <c r="C288" s="21" t="str">
        <f>+CONCATENATE(I288," ",G288)</f>
        <v xml:space="preserve">a) </v>
      </c>
      <c r="D288" s="22"/>
      <c r="G288" s="34" t="str">
        <f>IF(J288="FIN","",LOOKUP(I287,DATOS!A:A,DATOS!J:J))</f>
        <v/>
      </c>
      <c r="I288" s="31" t="s">
        <v>53</v>
      </c>
      <c r="J288" s="37" t="str">
        <f>IF(J282="FIN","FIN",IF(J287=J281,"","FIN"))</f>
        <v>FIN</v>
      </c>
      <c r="K288" s="16" t="s">
        <v>5</v>
      </c>
      <c r="L288" s="16">
        <f>IF(M288&gt;0,0,P288)</f>
        <v>0</v>
      </c>
      <c r="M288" s="16">
        <f>IF(P289&gt;0,1,0)</f>
        <v>0</v>
      </c>
      <c r="N288" s="16">
        <f>IF(M288=1,-1/COUNTA(Q288:Q291),0)</f>
        <v>0</v>
      </c>
      <c r="O288" s="16">
        <f>COUNTA(B288:B291)</f>
        <v>0</v>
      </c>
      <c r="P288" s="16">
        <f>COUNTIF(R288:R291,R287)</f>
        <v>0</v>
      </c>
      <c r="Q288" s="17" t="s">
        <v>0</v>
      </c>
      <c r="R288" s="16" t="str">
        <f>CONCATENATE(B288,Q288)</f>
        <v>A</v>
      </c>
      <c r="S288" s="16">
        <f>IF(P288&gt;0,P288+O288,O288*3)</f>
        <v>0</v>
      </c>
    </row>
    <row r="289" spans="1:19" ht="15.6" x14ac:dyDescent="0.25">
      <c r="A289" s="185"/>
      <c r="B289" s="25"/>
      <c r="C289" s="21" t="str">
        <f>+CONCATENATE(I289," ",G289)</f>
        <v xml:space="preserve">b) </v>
      </c>
      <c r="D289" s="22"/>
      <c r="G289" s="34" t="str">
        <f>IF(J288="FIN","",LOOKUP(I287,DATOS!A:A,DATOS!K:K))</f>
        <v/>
      </c>
      <c r="I289" s="31" t="s">
        <v>52</v>
      </c>
      <c r="K289" s="16">
        <f>S288</f>
        <v>0</v>
      </c>
      <c r="L289" s="16"/>
      <c r="M289" s="16"/>
      <c r="N289" s="16"/>
      <c r="O289" s="16"/>
      <c r="P289" s="16">
        <f>O288-P288</f>
        <v>0</v>
      </c>
      <c r="Q289" s="17" t="s">
        <v>1</v>
      </c>
      <c r="R289" s="16" t="str">
        <f>CONCATENATE(B289,Q289)</f>
        <v>B</v>
      </c>
      <c r="S289" s="16"/>
    </row>
    <row r="290" spans="1:19" ht="15.6" x14ac:dyDescent="0.25">
      <c r="A290" s="185"/>
      <c r="B290" s="25"/>
      <c r="C290" s="21" t="str">
        <f>+CONCATENATE(I290," ",G290)</f>
        <v xml:space="preserve">c) </v>
      </c>
      <c r="D290" s="22"/>
      <c r="G290" s="34" t="str">
        <f>IF(J288="FIN","",LOOKUP(I287,DATOS!A:A,DATOS!L:L))</f>
        <v/>
      </c>
      <c r="I290" s="31" t="s">
        <v>51</v>
      </c>
      <c r="K290" s="16"/>
      <c r="L290" s="16"/>
      <c r="M290" s="16"/>
      <c r="N290" s="16"/>
      <c r="O290" s="16"/>
      <c r="P290" s="16"/>
      <c r="Q290" s="17" t="s">
        <v>2</v>
      </c>
      <c r="R290" s="16" t="str">
        <f>CONCATENATE(B290,Q290)</f>
        <v>C</v>
      </c>
      <c r="S290" s="16"/>
    </row>
    <row r="291" spans="1:19" ht="15.6" x14ac:dyDescent="0.25">
      <c r="A291" s="185"/>
      <c r="B291" s="25"/>
      <c r="C291" s="21" t="str">
        <f>+CONCATENATE(I291," ",G291)</f>
        <v xml:space="preserve">d) </v>
      </c>
      <c r="D291" s="22"/>
      <c r="G291" s="34" t="str">
        <f>IF(J288="FIN","",LOOKUP(I287,DATOS!A:A,DATOS!M:M))</f>
        <v/>
      </c>
      <c r="I291" s="31" t="s">
        <v>43</v>
      </c>
      <c r="K291" s="16"/>
      <c r="L291" s="16"/>
      <c r="M291" s="16"/>
      <c r="N291" s="16"/>
      <c r="O291" s="16"/>
      <c r="P291" s="16"/>
      <c r="Q291" s="17" t="s">
        <v>3</v>
      </c>
      <c r="R291" s="16" t="str">
        <f>CONCATENATE(B291,Q291)</f>
        <v>D</v>
      </c>
      <c r="S291" s="16"/>
    </row>
    <row r="292" spans="1:19" ht="15.6" x14ac:dyDescent="0.25">
      <c r="A292" s="9"/>
      <c r="B292" s="26"/>
      <c r="C292" s="23"/>
      <c r="D292" s="24"/>
      <c r="J292" s="15"/>
    </row>
    <row r="293" spans="1:19" ht="15.6" x14ac:dyDescent="0.25">
      <c r="A293" s="9"/>
      <c r="B293" s="27"/>
      <c r="C293" s="19" t="str">
        <f>+CONCATENATE(K293,".- ",G293)</f>
        <v xml:space="preserve">49.- </v>
      </c>
      <c r="D293" s="20"/>
      <c r="E293" s="9"/>
      <c r="F293" s="9"/>
      <c r="G293" s="36" t="str">
        <f>IF(J294="FIN","",LOOKUP(I293,DATOS!A:A,DATOS!G:G))</f>
        <v/>
      </c>
      <c r="H293" s="36">
        <f>IF(J294="FIN",0,LOOKUP(I293,DATOS!A:A,DATOS!N:N))</f>
        <v>0</v>
      </c>
      <c r="I293" s="31">
        <f>+I287+1</f>
        <v>504</v>
      </c>
      <c r="J293" s="56">
        <f>IF(LOOKUP(I293,DATOS!A:A,DATOS!C:C)=0,J287,(LOOKUP(I293,DATOS!A:A,DATOS!C:C)))</f>
        <v>9</v>
      </c>
      <c r="K293" s="18">
        <f>+K287+1</f>
        <v>49</v>
      </c>
      <c r="L293" s="16" t="s">
        <v>31</v>
      </c>
      <c r="M293" s="16" t="s">
        <v>32</v>
      </c>
      <c r="N293" s="16" t="s">
        <v>37</v>
      </c>
      <c r="O293" s="16" t="s">
        <v>33</v>
      </c>
      <c r="P293" s="16" t="s">
        <v>34</v>
      </c>
      <c r="Q293" s="16" t="s">
        <v>35</v>
      </c>
      <c r="R293" s="16" t="str">
        <f>CONCATENATE("X",H293)</f>
        <v>X0</v>
      </c>
      <c r="S293" s="16" t="s">
        <v>36</v>
      </c>
    </row>
    <row r="294" spans="1:19" ht="15.6" x14ac:dyDescent="0.25">
      <c r="A294" s="185">
        <f>IF($E$2="X",0,IF(K295&gt;2,H293,K295))</f>
        <v>0</v>
      </c>
      <c r="B294" s="25"/>
      <c r="C294" s="21" t="str">
        <f>+CONCATENATE(I294," ",G294)</f>
        <v xml:space="preserve">a) </v>
      </c>
      <c r="D294" s="22"/>
      <c r="G294" s="34" t="str">
        <f>IF(J294="FIN","",LOOKUP(I293,DATOS!A:A,DATOS!J:J))</f>
        <v/>
      </c>
      <c r="I294" s="31" t="s">
        <v>53</v>
      </c>
      <c r="J294" s="37" t="str">
        <f>IF(J288="FIN","FIN",IF(J293=J287,"","FIN"))</f>
        <v>FIN</v>
      </c>
      <c r="K294" s="16" t="s">
        <v>5</v>
      </c>
      <c r="L294" s="16">
        <f>IF(M294&gt;0,0,P294)</f>
        <v>0</v>
      </c>
      <c r="M294" s="16">
        <f>IF(P295&gt;0,1,0)</f>
        <v>0</v>
      </c>
      <c r="N294" s="16">
        <f>IF(M294=1,-1/COUNTA(Q294:Q297),0)</f>
        <v>0</v>
      </c>
      <c r="O294" s="16">
        <f>COUNTA(B294:B297)</f>
        <v>0</v>
      </c>
      <c r="P294" s="16">
        <f>COUNTIF(R294:R297,R293)</f>
        <v>0</v>
      </c>
      <c r="Q294" s="17" t="s">
        <v>0</v>
      </c>
      <c r="R294" s="16" t="str">
        <f>CONCATENATE(B294,Q294)</f>
        <v>A</v>
      </c>
      <c r="S294" s="16">
        <f>IF(P294&gt;0,P294+O294,O294*3)</f>
        <v>0</v>
      </c>
    </row>
    <row r="295" spans="1:19" ht="15.6" x14ac:dyDescent="0.25">
      <c r="A295" s="185"/>
      <c r="B295" s="25"/>
      <c r="C295" s="21" t="str">
        <f>+CONCATENATE(I295," ",G295)</f>
        <v xml:space="preserve">b) </v>
      </c>
      <c r="D295" s="22"/>
      <c r="G295" s="34" t="str">
        <f>IF(J294="FIN","",LOOKUP(I293,DATOS!A:A,DATOS!K:K))</f>
        <v/>
      </c>
      <c r="I295" s="31" t="s">
        <v>52</v>
      </c>
      <c r="K295" s="16">
        <f>S294</f>
        <v>0</v>
      </c>
      <c r="L295" s="16"/>
      <c r="M295" s="16"/>
      <c r="N295" s="16"/>
      <c r="O295" s="16"/>
      <c r="P295" s="16">
        <f>O294-P294</f>
        <v>0</v>
      </c>
      <c r="Q295" s="17" t="s">
        <v>1</v>
      </c>
      <c r="R295" s="16" t="str">
        <f>CONCATENATE(B295,Q295)</f>
        <v>B</v>
      </c>
      <c r="S295" s="16"/>
    </row>
    <row r="296" spans="1:19" ht="15.6" x14ac:dyDescent="0.25">
      <c r="A296" s="185"/>
      <c r="B296" s="25"/>
      <c r="C296" s="21" t="str">
        <f>+CONCATENATE(I296," ",G296)</f>
        <v xml:space="preserve">c) </v>
      </c>
      <c r="D296" s="22"/>
      <c r="G296" s="34" t="str">
        <f>IF(J294="FIN","",LOOKUP(I293,DATOS!A:A,DATOS!L:L))</f>
        <v/>
      </c>
      <c r="I296" s="31" t="s">
        <v>51</v>
      </c>
      <c r="K296" s="16"/>
      <c r="L296" s="16"/>
      <c r="M296" s="16"/>
      <c r="N296" s="16"/>
      <c r="O296" s="16"/>
      <c r="P296" s="16"/>
      <c r="Q296" s="17" t="s">
        <v>2</v>
      </c>
      <c r="R296" s="16" t="str">
        <f>CONCATENATE(B296,Q296)</f>
        <v>C</v>
      </c>
      <c r="S296" s="16"/>
    </row>
    <row r="297" spans="1:19" ht="15.6" x14ac:dyDescent="0.25">
      <c r="A297" s="185"/>
      <c r="B297" s="25"/>
      <c r="C297" s="21" t="str">
        <f>+CONCATENATE(I297," ",G297)</f>
        <v xml:space="preserve">d) </v>
      </c>
      <c r="D297" s="22"/>
      <c r="G297" s="34" t="str">
        <f>IF(J294="FIN","",LOOKUP(I293,DATOS!A:A,DATOS!M:M))</f>
        <v/>
      </c>
      <c r="I297" s="31" t="s">
        <v>43</v>
      </c>
      <c r="K297" s="16"/>
      <c r="L297" s="16"/>
      <c r="M297" s="16"/>
      <c r="N297" s="16"/>
      <c r="O297" s="16"/>
      <c r="P297" s="16"/>
      <c r="Q297" s="17" t="s">
        <v>3</v>
      </c>
      <c r="R297" s="16" t="str">
        <f>CONCATENATE(B297,Q297)</f>
        <v>D</v>
      </c>
      <c r="S297" s="16"/>
    </row>
    <row r="298" spans="1:19" ht="15.6" x14ac:dyDescent="0.25">
      <c r="A298" s="9"/>
      <c r="B298" s="26"/>
      <c r="C298" s="23"/>
      <c r="D298" s="24"/>
      <c r="J298" s="15"/>
    </row>
    <row r="299" spans="1:19" ht="15.6" x14ac:dyDescent="0.25">
      <c r="A299" s="9"/>
      <c r="B299" s="27"/>
      <c r="C299" s="19" t="str">
        <f>+CONCATENATE(K299,".- ",G299)</f>
        <v xml:space="preserve">50.- </v>
      </c>
      <c r="D299" s="20"/>
      <c r="E299" s="9"/>
      <c r="F299" s="9"/>
      <c r="G299" s="36" t="str">
        <f>IF(J300="FIN","",LOOKUP(I299,DATOS!A:A,DATOS!G:G))</f>
        <v/>
      </c>
      <c r="H299" s="36">
        <f>IF(J300="FIN",0,LOOKUP(I299,DATOS!A:A,DATOS!N:N))</f>
        <v>0</v>
      </c>
      <c r="I299" s="31">
        <f>+I293+1</f>
        <v>505</v>
      </c>
      <c r="J299" s="56">
        <f>IF(LOOKUP(I299,DATOS!A:A,DATOS!C:C)=0,J293,(LOOKUP(I299,DATOS!A:A,DATOS!C:C)))</f>
        <v>9</v>
      </c>
      <c r="K299" s="18">
        <f>+K293+1</f>
        <v>50</v>
      </c>
      <c r="L299" s="16" t="s">
        <v>31</v>
      </c>
      <c r="M299" s="16" t="s">
        <v>32</v>
      </c>
      <c r="N299" s="16" t="s">
        <v>37</v>
      </c>
      <c r="O299" s="16" t="s">
        <v>33</v>
      </c>
      <c r="P299" s="16" t="s">
        <v>34</v>
      </c>
      <c r="Q299" s="16" t="s">
        <v>35</v>
      </c>
      <c r="R299" s="16" t="str">
        <f>CONCATENATE("X",H299)</f>
        <v>X0</v>
      </c>
      <c r="S299" s="16" t="s">
        <v>36</v>
      </c>
    </row>
    <row r="300" spans="1:19" ht="15.6" x14ac:dyDescent="0.25">
      <c r="A300" s="185">
        <f>IF($E$2="X",0,IF(K301&gt;2,H299,K301))</f>
        <v>0</v>
      </c>
      <c r="B300" s="25"/>
      <c r="C300" s="21" t="str">
        <f>+CONCATENATE(I300," ",G300)</f>
        <v xml:space="preserve">a) </v>
      </c>
      <c r="D300" s="22"/>
      <c r="G300" s="34" t="str">
        <f>IF(J300="FIN","",LOOKUP(I299,DATOS!A:A,DATOS!J:J))</f>
        <v/>
      </c>
      <c r="I300" s="31" t="s">
        <v>53</v>
      </c>
      <c r="J300" s="37" t="str">
        <f>IF(J294="FIN","FIN",IF(J299=J293,"","FIN"))</f>
        <v>FIN</v>
      </c>
      <c r="K300" s="16" t="s">
        <v>5</v>
      </c>
      <c r="L300" s="16">
        <f>IF(M300&gt;0,0,P300)</f>
        <v>0</v>
      </c>
      <c r="M300" s="16">
        <f>IF(P301&gt;0,1,0)</f>
        <v>0</v>
      </c>
      <c r="N300" s="16">
        <f>IF(M300=1,-1/COUNTA(Q300:Q303),0)</f>
        <v>0</v>
      </c>
      <c r="O300" s="16">
        <f>COUNTA(B300:B303)</f>
        <v>0</v>
      </c>
      <c r="P300" s="16">
        <f>COUNTIF(R300:R303,R299)</f>
        <v>0</v>
      </c>
      <c r="Q300" s="17" t="s">
        <v>0</v>
      </c>
      <c r="R300" s="16" t="str">
        <f>CONCATENATE(B300,Q300)</f>
        <v>A</v>
      </c>
      <c r="S300" s="16">
        <f>IF(P300&gt;0,P300+O300,O300*3)</f>
        <v>0</v>
      </c>
    </row>
    <row r="301" spans="1:19" ht="15.6" x14ac:dyDescent="0.25">
      <c r="A301" s="185"/>
      <c r="B301" s="25"/>
      <c r="C301" s="21" t="str">
        <f>+CONCATENATE(I301," ",G301)</f>
        <v xml:space="preserve">b) </v>
      </c>
      <c r="D301" s="22"/>
      <c r="G301" s="34" t="str">
        <f>IF(J300="FIN","",LOOKUP(I299,DATOS!A:A,DATOS!K:K))</f>
        <v/>
      </c>
      <c r="I301" s="31" t="s">
        <v>52</v>
      </c>
      <c r="K301" s="16">
        <f>S300</f>
        <v>0</v>
      </c>
      <c r="L301" s="16"/>
      <c r="M301" s="16"/>
      <c r="N301" s="16"/>
      <c r="O301" s="16"/>
      <c r="P301" s="16">
        <f>O300-P300</f>
        <v>0</v>
      </c>
      <c r="Q301" s="17" t="s">
        <v>1</v>
      </c>
      <c r="R301" s="16" t="str">
        <f>CONCATENATE(B301,Q301)</f>
        <v>B</v>
      </c>
      <c r="S301" s="16"/>
    </row>
    <row r="302" spans="1:19" ht="15.6" x14ac:dyDescent="0.25">
      <c r="A302" s="185"/>
      <c r="B302" s="25"/>
      <c r="C302" s="21" t="str">
        <f>+CONCATENATE(I302," ",G302)</f>
        <v xml:space="preserve">c) </v>
      </c>
      <c r="D302" s="22"/>
      <c r="G302" s="34" t="str">
        <f>IF(J300="FIN","",LOOKUP(I299,DATOS!A:A,DATOS!L:L))</f>
        <v/>
      </c>
      <c r="I302" s="31" t="s">
        <v>51</v>
      </c>
      <c r="K302" s="16"/>
      <c r="L302" s="16"/>
      <c r="M302" s="16"/>
      <c r="N302" s="16"/>
      <c r="O302" s="16"/>
      <c r="P302" s="16"/>
      <c r="Q302" s="17" t="s">
        <v>2</v>
      </c>
      <c r="R302" s="16" t="str">
        <f>CONCATENATE(B302,Q302)</f>
        <v>C</v>
      </c>
      <c r="S302" s="16"/>
    </row>
    <row r="303" spans="1:19" ht="15.6" x14ac:dyDescent="0.25">
      <c r="A303" s="185"/>
      <c r="B303" s="25"/>
      <c r="C303" s="21" t="str">
        <f>+CONCATENATE(I303," ",G303)</f>
        <v xml:space="preserve">d) </v>
      </c>
      <c r="D303" s="22"/>
      <c r="G303" s="34" t="str">
        <f>IF(J300="FIN","",LOOKUP(I299,DATOS!A:A,DATOS!M:M))</f>
        <v/>
      </c>
      <c r="I303" s="31" t="s">
        <v>43</v>
      </c>
      <c r="K303" s="16"/>
      <c r="L303" s="16"/>
      <c r="M303" s="16"/>
      <c r="N303" s="16"/>
      <c r="O303" s="16"/>
      <c r="P303" s="16"/>
      <c r="Q303" s="17" t="s">
        <v>3</v>
      </c>
      <c r="R303" s="16" t="str">
        <f>CONCATENATE(B303,Q303)</f>
        <v>D</v>
      </c>
      <c r="S303" s="16"/>
    </row>
    <row r="304" spans="1:19" ht="15.6" x14ac:dyDescent="0.25">
      <c r="A304" s="9"/>
      <c r="B304" s="26"/>
      <c r="C304" s="23"/>
      <c r="D304" s="24"/>
      <c r="J304" s="15"/>
    </row>
    <row r="305" spans="1:19" ht="15.6" x14ac:dyDescent="0.25">
      <c r="A305" s="9"/>
      <c r="B305" s="27"/>
      <c r="C305" s="19" t="str">
        <f>+CONCATENATE(K305,".- ",G305)</f>
        <v xml:space="preserve">51.- </v>
      </c>
      <c r="D305" s="20"/>
      <c r="E305" s="9"/>
      <c r="F305" s="9"/>
      <c r="G305" s="36" t="str">
        <f>IF(J306="FIN","",LOOKUP(I305,DATOS!A:A,DATOS!G:G))</f>
        <v/>
      </c>
      <c r="H305" s="36">
        <f>IF(J306="FIN",0,LOOKUP(I305,DATOS!A:A,DATOS!N:N))</f>
        <v>0</v>
      </c>
      <c r="I305" s="31">
        <f>+I299+1</f>
        <v>506</v>
      </c>
      <c r="J305" s="56">
        <f>IF(LOOKUP(I305,DATOS!A:A,DATOS!C:C)=0,J299,(LOOKUP(I305,DATOS!A:A,DATOS!C:C)))</f>
        <v>9</v>
      </c>
      <c r="K305" s="18">
        <f>+K299+1</f>
        <v>51</v>
      </c>
      <c r="L305" s="16" t="s">
        <v>31</v>
      </c>
      <c r="M305" s="16" t="s">
        <v>32</v>
      </c>
      <c r="N305" s="16" t="s">
        <v>37</v>
      </c>
      <c r="O305" s="16" t="s">
        <v>33</v>
      </c>
      <c r="P305" s="16" t="s">
        <v>34</v>
      </c>
      <c r="Q305" s="16" t="s">
        <v>35</v>
      </c>
      <c r="R305" s="16" t="str">
        <f>CONCATENATE("X",H305)</f>
        <v>X0</v>
      </c>
      <c r="S305" s="16" t="s">
        <v>36</v>
      </c>
    </row>
    <row r="306" spans="1:19" ht="15.6" x14ac:dyDescent="0.25">
      <c r="A306" s="185">
        <f>IF($E$2="X",0,IF(K307&gt;2,H305,K307))</f>
        <v>0</v>
      </c>
      <c r="B306" s="25"/>
      <c r="C306" s="21" t="str">
        <f>+CONCATENATE(I306," ",G306)</f>
        <v xml:space="preserve">a) </v>
      </c>
      <c r="D306" s="22"/>
      <c r="G306" s="34" t="str">
        <f>IF(J306="FIN","",LOOKUP(I305,DATOS!A:A,DATOS!J:J))</f>
        <v/>
      </c>
      <c r="I306" s="31" t="s">
        <v>53</v>
      </c>
      <c r="J306" s="37" t="str">
        <f>IF(J300="FIN","FIN",IF(J305=J299,"","FIN"))</f>
        <v>FIN</v>
      </c>
      <c r="K306" s="16" t="s">
        <v>5</v>
      </c>
      <c r="L306" s="16">
        <f>IF(M306&gt;0,0,P306)</f>
        <v>0</v>
      </c>
      <c r="M306" s="16">
        <f>IF(P307&gt;0,1,0)</f>
        <v>0</v>
      </c>
      <c r="N306" s="16">
        <f>IF(M306=1,-1/COUNTA(Q306:Q309),0)</f>
        <v>0</v>
      </c>
      <c r="O306" s="16">
        <f>COUNTA(B306:B309)</f>
        <v>0</v>
      </c>
      <c r="P306" s="16">
        <f>COUNTIF(R306:R309,R305)</f>
        <v>0</v>
      </c>
      <c r="Q306" s="17" t="s">
        <v>0</v>
      </c>
      <c r="R306" s="16" t="str">
        <f>CONCATENATE(B306,Q306)</f>
        <v>A</v>
      </c>
      <c r="S306" s="16">
        <f>IF(P306&gt;0,P306+O306,O306*3)</f>
        <v>0</v>
      </c>
    </row>
    <row r="307" spans="1:19" ht="15.6" x14ac:dyDescent="0.25">
      <c r="A307" s="185"/>
      <c r="B307" s="25"/>
      <c r="C307" s="21" t="str">
        <f>+CONCATENATE(I307," ",G307)</f>
        <v xml:space="preserve">b) </v>
      </c>
      <c r="D307" s="22"/>
      <c r="G307" s="34" t="str">
        <f>IF(J306="FIN","",LOOKUP(I305,DATOS!A:A,DATOS!K:K))</f>
        <v/>
      </c>
      <c r="I307" s="31" t="s">
        <v>52</v>
      </c>
      <c r="K307" s="16">
        <f>S306</f>
        <v>0</v>
      </c>
      <c r="L307" s="16"/>
      <c r="M307" s="16"/>
      <c r="N307" s="16"/>
      <c r="O307" s="16"/>
      <c r="P307" s="16">
        <f>O306-P306</f>
        <v>0</v>
      </c>
      <c r="Q307" s="17" t="s">
        <v>1</v>
      </c>
      <c r="R307" s="16" t="str">
        <f>CONCATENATE(B307,Q307)</f>
        <v>B</v>
      </c>
      <c r="S307" s="16"/>
    </row>
    <row r="308" spans="1:19" ht="15.6" x14ac:dyDescent="0.25">
      <c r="A308" s="185"/>
      <c r="B308" s="25"/>
      <c r="C308" s="21" t="str">
        <f>+CONCATENATE(I308," ",G308)</f>
        <v xml:space="preserve">c) </v>
      </c>
      <c r="D308" s="22"/>
      <c r="G308" s="34" t="str">
        <f>IF(J306="FIN","",LOOKUP(I305,DATOS!A:A,DATOS!L:L))</f>
        <v/>
      </c>
      <c r="I308" s="31" t="s">
        <v>51</v>
      </c>
      <c r="K308" s="16"/>
      <c r="L308" s="16"/>
      <c r="M308" s="16"/>
      <c r="N308" s="16"/>
      <c r="O308" s="16"/>
      <c r="P308" s="16"/>
      <c r="Q308" s="17" t="s">
        <v>2</v>
      </c>
      <c r="R308" s="16" t="str">
        <f>CONCATENATE(B308,Q308)</f>
        <v>C</v>
      </c>
      <c r="S308" s="16"/>
    </row>
    <row r="309" spans="1:19" ht="15.6" x14ac:dyDescent="0.25">
      <c r="A309" s="185"/>
      <c r="B309" s="25"/>
      <c r="C309" s="21" t="str">
        <f>+CONCATENATE(I309," ",G309)</f>
        <v xml:space="preserve">d) </v>
      </c>
      <c r="D309" s="22"/>
      <c r="G309" s="34" t="str">
        <f>IF(J306="FIN","",LOOKUP(I305,DATOS!A:A,DATOS!M:M))</f>
        <v/>
      </c>
      <c r="I309" s="31" t="s">
        <v>43</v>
      </c>
      <c r="K309" s="16"/>
      <c r="L309" s="16"/>
      <c r="M309" s="16"/>
      <c r="N309" s="16"/>
      <c r="O309" s="16"/>
      <c r="P309" s="16"/>
      <c r="Q309" s="17" t="s">
        <v>3</v>
      </c>
      <c r="R309" s="16" t="str">
        <f>CONCATENATE(B309,Q309)</f>
        <v>D</v>
      </c>
      <c r="S309" s="16"/>
    </row>
    <row r="310" spans="1:19" ht="15.6" x14ac:dyDescent="0.25">
      <c r="A310" s="9"/>
      <c r="B310" s="26"/>
      <c r="C310" s="23"/>
      <c r="D310" s="24"/>
      <c r="J310" s="15"/>
    </row>
    <row r="311" spans="1:19" ht="15.6" x14ac:dyDescent="0.25">
      <c r="A311" s="9"/>
      <c r="B311" s="27"/>
      <c r="C311" s="19" t="str">
        <f>+CONCATENATE(K311,".- ",G311)</f>
        <v xml:space="preserve">52.- </v>
      </c>
      <c r="D311" s="20"/>
      <c r="E311" s="9"/>
      <c r="F311" s="9"/>
      <c r="G311" s="36" t="str">
        <f>IF(J312="FIN","",LOOKUP(I311,DATOS!A:A,DATOS!G:G))</f>
        <v/>
      </c>
      <c r="H311" s="36">
        <f>IF(J312="FIN",0,LOOKUP(I311,DATOS!A:A,DATOS!N:N))</f>
        <v>0</v>
      </c>
      <c r="I311" s="31">
        <f>+I305+1</f>
        <v>507</v>
      </c>
      <c r="J311" s="56">
        <f>IF(LOOKUP(I311,DATOS!A:A,DATOS!C:C)=0,J305,(LOOKUP(I311,DATOS!A:A,DATOS!C:C)))</f>
        <v>9</v>
      </c>
      <c r="K311" s="18">
        <f>+K305+1</f>
        <v>52</v>
      </c>
      <c r="L311" s="16" t="s">
        <v>31</v>
      </c>
      <c r="M311" s="16" t="s">
        <v>32</v>
      </c>
      <c r="N311" s="16" t="s">
        <v>37</v>
      </c>
      <c r="O311" s="16" t="s">
        <v>33</v>
      </c>
      <c r="P311" s="16" t="s">
        <v>34</v>
      </c>
      <c r="Q311" s="16" t="s">
        <v>35</v>
      </c>
      <c r="R311" s="16" t="str">
        <f>CONCATENATE("X",H311)</f>
        <v>X0</v>
      </c>
      <c r="S311" s="16" t="s">
        <v>36</v>
      </c>
    </row>
    <row r="312" spans="1:19" ht="15.6" x14ac:dyDescent="0.25">
      <c r="A312" s="185">
        <f>IF($E$2="X",0,IF(K313&gt;2,H311,K313))</f>
        <v>0</v>
      </c>
      <c r="B312" s="25"/>
      <c r="C312" s="21" t="str">
        <f>+CONCATENATE(I312," ",G312)</f>
        <v xml:space="preserve">a) </v>
      </c>
      <c r="D312" s="22"/>
      <c r="G312" s="34" t="str">
        <f>IF(J312="FIN","",LOOKUP(I311,DATOS!A:A,DATOS!J:J))</f>
        <v/>
      </c>
      <c r="I312" s="31" t="s">
        <v>53</v>
      </c>
      <c r="J312" s="37" t="str">
        <f>IF(J306="FIN","FIN",IF(J311=J305,"","FIN"))</f>
        <v>FIN</v>
      </c>
      <c r="K312" s="16" t="s">
        <v>5</v>
      </c>
      <c r="L312" s="16">
        <f>IF(M312&gt;0,0,P312)</f>
        <v>0</v>
      </c>
      <c r="M312" s="16">
        <f>IF(P313&gt;0,1,0)</f>
        <v>0</v>
      </c>
      <c r="N312" s="16">
        <f>IF(M312=1,-1/COUNTA(Q312:Q315),0)</f>
        <v>0</v>
      </c>
      <c r="O312" s="16">
        <f>COUNTA(B312:B315)</f>
        <v>0</v>
      </c>
      <c r="P312" s="16">
        <f>COUNTIF(R312:R315,R311)</f>
        <v>0</v>
      </c>
      <c r="Q312" s="17" t="s">
        <v>0</v>
      </c>
      <c r="R312" s="16" t="str">
        <f>CONCATENATE(B312,Q312)</f>
        <v>A</v>
      </c>
      <c r="S312" s="16">
        <f>IF(P312&gt;0,P312+O312,O312*3)</f>
        <v>0</v>
      </c>
    </row>
    <row r="313" spans="1:19" ht="15.6" x14ac:dyDescent="0.25">
      <c r="A313" s="185"/>
      <c r="B313" s="25"/>
      <c r="C313" s="21" t="str">
        <f>+CONCATENATE(I313," ",G313)</f>
        <v xml:space="preserve">b) </v>
      </c>
      <c r="D313" s="22"/>
      <c r="G313" s="34" t="str">
        <f>IF(J312="FIN","",LOOKUP(I311,DATOS!A:A,DATOS!K:K))</f>
        <v/>
      </c>
      <c r="I313" s="31" t="s">
        <v>52</v>
      </c>
      <c r="K313" s="16">
        <f>S312</f>
        <v>0</v>
      </c>
      <c r="L313" s="16"/>
      <c r="M313" s="16"/>
      <c r="N313" s="16"/>
      <c r="O313" s="16"/>
      <c r="P313" s="16">
        <f>O312-P312</f>
        <v>0</v>
      </c>
      <c r="Q313" s="17" t="s">
        <v>1</v>
      </c>
      <c r="R313" s="16" t="str">
        <f>CONCATENATE(B313,Q313)</f>
        <v>B</v>
      </c>
      <c r="S313" s="16"/>
    </row>
    <row r="314" spans="1:19" ht="15.6" x14ac:dyDescent="0.25">
      <c r="A314" s="185"/>
      <c r="B314" s="25"/>
      <c r="C314" s="21" t="str">
        <f>+CONCATENATE(I314," ",G314)</f>
        <v xml:space="preserve">c) </v>
      </c>
      <c r="D314" s="22"/>
      <c r="G314" s="34" t="str">
        <f>IF(J312="FIN","",LOOKUP(I311,DATOS!A:A,DATOS!L:L))</f>
        <v/>
      </c>
      <c r="I314" s="31" t="s">
        <v>51</v>
      </c>
      <c r="K314" s="16"/>
      <c r="L314" s="16"/>
      <c r="M314" s="16"/>
      <c r="N314" s="16"/>
      <c r="O314" s="16"/>
      <c r="P314" s="16"/>
      <c r="Q314" s="17" t="s">
        <v>2</v>
      </c>
      <c r="R314" s="16" t="str">
        <f>CONCATENATE(B314,Q314)</f>
        <v>C</v>
      </c>
      <c r="S314" s="16"/>
    </row>
    <row r="315" spans="1:19" ht="15.6" x14ac:dyDescent="0.25">
      <c r="A315" s="185"/>
      <c r="B315" s="25"/>
      <c r="C315" s="21" t="str">
        <f>+CONCATENATE(I315," ",G315)</f>
        <v xml:space="preserve">d) </v>
      </c>
      <c r="D315" s="22"/>
      <c r="G315" s="34" t="str">
        <f>IF(J312="FIN","",LOOKUP(I311,DATOS!A:A,DATOS!M:M))</f>
        <v/>
      </c>
      <c r="I315" s="31" t="s">
        <v>43</v>
      </c>
      <c r="K315" s="16"/>
      <c r="L315" s="16"/>
      <c r="M315" s="16"/>
      <c r="N315" s="16"/>
      <c r="O315" s="16"/>
      <c r="P315" s="16"/>
      <c r="Q315" s="17" t="s">
        <v>3</v>
      </c>
      <c r="R315" s="16" t="str">
        <f>CONCATENATE(B315,Q315)</f>
        <v>D</v>
      </c>
      <c r="S315" s="16"/>
    </row>
    <row r="316" spans="1:19" ht="15.6" x14ac:dyDescent="0.25">
      <c r="A316" s="9"/>
      <c r="B316" s="26"/>
      <c r="C316" s="23"/>
      <c r="D316" s="24"/>
      <c r="J316" s="15"/>
    </row>
    <row r="317" spans="1:19" ht="15.6" x14ac:dyDescent="0.25">
      <c r="A317" s="9"/>
      <c r="B317" s="27"/>
      <c r="C317" s="19" t="str">
        <f>+CONCATENATE(K317,".- ",G317)</f>
        <v xml:space="preserve">53.- </v>
      </c>
      <c r="D317" s="20"/>
      <c r="E317" s="9"/>
      <c r="F317" s="9"/>
      <c r="G317" s="36" t="str">
        <f>IF(J318="FIN","",LOOKUP(I317,DATOS!A:A,DATOS!G:G))</f>
        <v/>
      </c>
      <c r="H317" s="36">
        <f>IF(J318="FIN",0,LOOKUP(I317,DATOS!A:A,DATOS!N:N))</f>
        <v>0</v>
      </c>
      <c r="I317" s="31">
        <f>+I311+1</f>
        <v>508</v>
      </c>
      <c r="J317" s="56">
        <f>IF(LOOKUP(I317,DATOS!A:A,DATOS!C:C)=0,J311,(LOOKUP(I317,DATOS!A:A,DATOS!C:C)))</f>
        <v>9</v>
      </c>
      <c r="K317" s="18">
        <f>+K311+1</f>
        <v>53</v>
      </c>
      <c r="L317" s="16" t="s">
        <v>31</v>
      </c>
      <c r="M317" s="16" t="s">
        <v>32</v>
      </c>
      <c r="N317" s="16" t="s">
        <v>37</v>
      </c>
      <c r="O317" s="16" t="s">
        <v>33</v>
      </c>
      <c r="P317" s="16" t="s">
        <v>34</v>
      </c>
      <c r="Q317" s="16" t="s">
        <v>35</v>
      </c>
      <c r="R317" s="16" t="str">
        <f>CONCATENATE("X",H317)</f>
        <v>X0</v>
      </c>
      <c r="S317" s="16" t="s">
        <v>36</v>
      </c>
    </row>
    <row r="318" spans="1:19" ht="15.6" x14ac:dyDescent="0.25">
      <c r="A318" s="185">
        <f>IF($E$2="X",0,IF(K319&gt;2,H317,K319))</f>
        <v>0</v>
      </c>
      <c r="B318" s="25"/>
      <c r="C318" s="21" t="str">
        <f>+CONCATENATE(I318," ",G318)</f>
        <v xml:space="preserve">a) </v>
      </c>
      <c r="D318" s="22"/>
      <c r="G318" s="34" t="str">
        <f>IF(J318="FIN","",LOOKUP(I317,DATOS!A:A,DATOS!J:J))</f>
        <v/>
      </c>
      <c r="I318" s="31" t="s">
        <v>53</v>
      </c>
      <c r="J318" s="37" t="str">
        <f>IF(J312="FIN","FIN",IF(J317=J311,"","FIN"))</f>
        <v>FIN</v>
      </c>
      <c r="K318" s="16" t="s">
        <v>5</v>
      </c>
      <c r="L318" s="16">
        <f>IF(M318&gt;0,0,P318)</f>
        <v>0</v>
      </c>
      <c r="M318" s="16">
        <f>IF(P319&gt;0,1,0)</f>
        <v>0</v>
      </c>
      <c r="N318" s="16">
        <f>IF(M318=1,-1/COUNTA(Q318:Q321),0)</f>
        <v>0</v>
      </c>
      <c r="O318" s="16">
        <f>COUNTA(B318:B321)</f>
        <v>0</v>
      </c>
      <c r="P318" s="16">
        <f>COUNTIF(R318:R321,R317)</f>
        <v>0</v>
      </c>
      <c r="Q318" s="17" t="s">
        <v>0</v>
      </c>
      <c r="R318" s="16" t="str">
        <f>CONCATENATE(B318,Q318)</f>
        <v>A</v>
      </c>
      <c r="S318" s="16">
        <f>IF(P318&gt;0,P318+O318,O318*3)</f>
        <v>0</v>
      </c>
    </row>
    <row r="319" spans="1:19" ht="15.6" x14ac:dyDescent="0.25">
      <c r="A319" s="185"/>
      <c r="B319" s="25"/>
      <c r="C319" s="21" t="str">
        <f>+CONCATENATE(I319," ",G319)</f>
        <v xml:space="preserve">b) </v>
      </c>
      <c r="D319" s="22"/>
      <c r="G319" s="34" t="str">
        <f>IF(J318="FIN","",LOOKUP(I317,DATOS!A:A,DATOS!K:K))</f>
        <v/>
      </c>
      <c r="I319" s="31" t="s">
        <v>52</v>
      </c>
      <c r="K319" s="16">
        <f>S318</f>
        <v>0</v>
      </c>
      <c r="L319" s="16"/>
      <c r="M319" s="16"/>
      <c r="N319" s="16"/>
      <c r="O319" s="16"/>
      <c r="P319" s="16">
        <f>O318-P318</f>
        <v>0</v>
      </c>
      <c r="Q319" s="17" t="s">
        <v>1</v>
      </c>
      <c r="R319" s="16" t="str">
        <f>CONCATENATE(B319,Q319)</f>
        <v>B</v>
      </c>
      <c r="S319" s="16"/>
    </row>
    <row r="320" spans="1:19" ht="15.6" x14ac:dyDescent="0.25">
      <c r="A320" s="185"/>
      <c r="B320" s="25"/>
      <c r="C320" s="21" t="str">
        <f>+CONCATENATE(I320," ",G320)</f>
        <v xml:space="preserve">c) </v>
      </c>
      <c r="D320" s="22"/>
      <c r="G320" s="34" t="str">
        <f>IF(J318="FIN","",LOOKUP(I317,DATOS!A:A,DATOS!L:L))</f>
        <v/>
      </c>
      <c r="I320" s="31" t="s">
        <v>51</v>
      </c>
      <c r="K320" s="16"/>
      <c r="L320" s="16"/>
      <c r="M320" s="16"/>
      <c r="N320" s="16"/>
      <c r="O320" s="16"/>
      <c r="P320" s="16"/>
      <c r="Q320" s="17" t="s">
        <v>2</v>
      </c>
      <c r="R320" s="16" t="str">
        <f>CONCATENATE(B320,Q320)</f>
        <v>C</v>
      </c>
      <c r="S320" s="16"/>
    </row>
    <row r="321" spans="1:19" ht="15.6" x14ac:dyDescent="0.25">
      <c r="A321" s="185"/>
      <c r="B321" s="25"/>
      <c r="C321" s="21" t="str">
        <f>+CONCATENATE(I321," ",G321)</f>
        <v xml:space="preserve">d) </v>
      </c>
      <c r="D321" s="22"/>
      <c r="G321" s="34" t="str">
        <f>IF(J318="FIN","",LOOKUP(I317,DATOS!A:A,DATOS!M:M))</f>
        <v/>
      </c>
      <c r="I321" s="31" t="s">
        <v>43</v>
      </c>
      <c r="K321" s="16"/>
      <c r="L321" s="16"/>
      <c r="M321" s="16"/>
      <c r="N321" s="16"/>
      <c r="O321" s="16"/>
      <c r="P321" s="16"/>
      <c r="Q321" s="17" t="s">
        <v>3</v>
      </c>
      <c r="R321" s="16" t="str">
        <f>CONCATENATE(B321,Q321)</f>
        <v>D</v>
      </c>
      <c r="S321" s="16"/>
    </row>
    <row r="322" spans="1:19" ht="15.6" x14ac:dyDescent="0.25">
      <c r="A322" s="9"/>
      <c r="B322" s="26"/>
      <c r="C322" s="23"/>
      <c r="D322" s="24"/>
      <c r="J322" s="15"/>
    </row>
    <row r="323" spans="1:19" ht="15.6" x14ac:dyDescent="0.25">
      <c r="A323" s="9"/>
      <c r="B323" s="27"/>
      <c r="C323" s="19" t="str">
        <f>+CONCATENATE(K323,".- ",G323)</f>
        <v xml:space="preserve">54.- </v>
      </c>
      <c r="D323" s="20"/>
      <c r="E323" s="9"/>
      <c r="F323" s="9"/>
      <c r="G323" s="36" t="str">
        <f>IF(J324="FIN","",LOOKUP(I323,DATOS!A:A,DATOS!G:G))</f>
        <v/>
      </c>
      <c r="H323" s="36">
        <f>IF(J324="FIN",0,LOOKUP(I323,DATOS!A:A,DATOS!N:N))</f>
        <v>0</v>
      </c>
      <c r="I323" s="31">
        <f>+I317+1</f>
        <v>509</v>
      </c>
      <c r="J323" s="56">
        <f>IF(LOOKUP(I323,DATOS!A:A,DATOS!C:C)=0,J317,(LOOKUP(I323,DATOS!A:A,DATOS!C:C)))</f>
        <v>9</v>
      </c>
      <c r="K323" s="18">
        <f>+K317+1</f>
        <v>54</v>
      </c>
      <c r="L323" s="16" t="s">
        <v>31</v>
      </c>
      <c r="M323" s="16" t="s">
        <v>32</v>
      </c>
      <c r="N323" s="16" t="s">
        <v>37</v>
      </c>
      <c r="O323" s="16" t="s">
        <v>33</v>
      </c>
      <c r="P323" s="16" t="s">
        <v>34</v>
      </c>
      <c r="Q323" s="16" t="s">
        <v>35</v>
      </c>
      <c r="R323" s="16" t="str">
        <f>CONCATENATE("X",H323)</f>
        <v>X0</v>
      </c>
      <c r="S323" s="16" t="s">
        <v>36</v>
      </c>
    </row>
    <row r="324" spans="1:19" ht="15.6" x14ac:dyDescent="0.25">
      <c r="A324" s="185">
        <f>IF($E$2="X",0,IF(K325&gt;2,H323,K325))</f>
        <v>0</v>
      </c>
      <c r="B324" s="25"/>
      <c r="C324" s="21" t="str">
        <f>+CONCATENATE(I324," ",G324)</f>
        <v xml:space="preserve">a) </v>
      </c>
      <c r="D324" s="22"/>
      <c r="G324" s="34" t="str">
        <f>IF(J324="FIN","",LOOKUP(I323,DATOS!A:A,DATOS!J:J))</f>
        <v/>
      </c>
      <c r="I324" s="31" t="s">
        <v>53</v>
      </c>
      <c r="J324" s="37" t="str">
        <f>IF(J318="FIN","FIN",IF(J323=J317,"","FIN"))</f>
        <v>FIN</v>
      </c>
      <c r="K324" s="16" t="s">
        <v>5</v>
      </c>
      <c r="L324" s="16">
        <f>IF(M324&gt;0,0,P324)</f>
        <v>0</v>
      </c>
      <c r="M324" s="16">
        <f>IF(P325&gt;0,1,0)</f>
        <v>0</v>
      </c>
      <c r="N324" s="16">
        <f>IF(M324=1,-1/COUNTA(Q324:Q327),0)</f>
        <v>0</v>
      </c>
      <c r="O324" s="16">
        <f>COUNTA(B324:B327)</f>
        <v>0</v>
      </c>
      <c r="P324" s="16">
        <f>COUNTIF(R324:R327,R323)</f>
        <v>0</v>
      </c>
      <c r="Q324" s="17" t="s">
        <v>0</v>
      </c>
      <c r="R324" s="16" t="str">
        <f>CONCATENATE(B324,Q324)</f>
        <v>A</v>
      </c>
      <c r="S324" s="16">
        <f>IF(P324&gt;0,P324+O324,O324*3)</f>
        <v>0</v>
      </c>
    </row>
    <row r="325" spans="1:19" ht="15.6" x14ac:dyDescent="0.25">
      <c r="A325" s="185"/>
      <c r="B325" s="25"/>
      <c r="C325" s="21" t="str">
        <f>+CONCATENATE(I325," ",G325)</f>
        <v xml:space="preserve">b) </v>
      </c>
      <c r="D325" s="22"/>
      <c r="G325" s="34" t="str">
        <f>IF(J324="FIN","",LOOKUP(I323,DATOS!A:A,DATOS!K:K))</f>
        <v/>
      </c>
      <c r="I325" s="31" t="s">
        <v>52</v>
      </c>
      <c r="K325" s="16">
        <f>S324</f>
        <v>0</v>
      </c>
      <c r="L325" s="16"/>
      <c r="M325" s="16"/>
      <c r="N325" s="16"/>
      <c r="O325" s="16"/>
      <c r="P325" s="16">
        <f>O324-P324</f>
        <v>0</v>
      </c>
      <c r="Q325" s="17" t="s">
        <v>1</v>
      </c>
      <c r="R325" s="16" t="str">
        <f>CONCATENATE(B325,Q325)</f>
        <v>B</v>
      </c>
      <c r="S325" s="16"/>
    </row>
    <row r="326" spans="1:19" ht="15.6" x14ac:dyDescent="0.25">
      <c r="A326" s="185"/>
      <c r="B326" s="25"/>
      <c r="C326" s="21" t="str">
        <f>+CONCATENATE(I326," ",G326)</f>
        <v xml:space="preserve">c) </v>
      </c>
      <c r="D326" s="22"/>
      <c r="G326" s="34" t="str">
        <f>IF(J324="FIN","",LOOKUP(I323,DATOS!A:A,DATOS!L:L))</f>
        <v/>
      </c>
      <c r="I326" s="31" t="s">
        <v>51</v>
      </c>
      <c r="K326" s="16"/>
      <c r="L326" s="16"/>
      <c r="M326" s="16"/>
      <c r="N326" s="16"/>
      <c r="O326" s="16"/>
      <c r="P326" s="16"/>
      <c r="Q326" s="17" t="s">
        <v>2</v>
      </c>
      <c r="R326" s="16" t="str">
        <f>CONCATENATE(B326,Q326)</f>
        <v>C</v>
      </c>
      <c r="S326" s="16"/>
    </row>
    <row r="327" spans="1:19" ht="15.6" x14ac:dyDescent="0.25">
      <c r="A327" s="185"/>
      <c r="B327" s="25"/>
      <c r="C327" s="21" t="str">
        <f>+CONCATENATE(I327," ",G327)</f>
        <v xml:space="preserve">d) </v>
      </c>
      <c r="D327" s="22"/>
      <c r="G327" s="34" t="str">
        <f>IF(J324="FIN","",LOOKUP(I323,DATOS!A:A,DATOS!M:M))</f>
        <v/>
      </c>
      <c r="I327" s="31" t="s">
        <v>43</v>
      </c>
      <c r="K327" s="16"/>
      <c r="L327" s="16"/>
      <c r="M327" s="16"/>
      <c r="N327" s="16"/>
      <c r="O327" s="16"/>
      <c r="P327" s="16"/>
      <c r="Q327" s="17" t="s">
        <v>3</v>
      </c>
      <c r="R327" s="16" t="str">
        <f>CONCATENATE(B327,Q327)</f>
        <v>D</v>
      </c>
      <c r="S327" s="16"/>
    </row>
    <row r="328" spans="1:19" ht="15.6" x14ac:dyDescent="0.25">
      <c r="A328" s="9"/>
      <c r="B328" s="26"/>
      <c r="C328" s="23"/>
      <c r="D328" s="24"/>
      <c r="J328" s="15"/>
    </row>
    <row r="329" spans="1:19" ht="15.6" x14ac:dyDescent="0.25">
      <c r="A329" s="9"/>
      <c r="B329" s="27"/>
      <c r="C329" s="19" t="str">
        <f>+CONCATENATE(K329,".- ",G329)</f>
        <v xml:space="preserve">55.- </v>
      </c>
      <c r="D329" s="20"/>
      <c r="E329" s="9"/>
      <c r="F329" s="9"/>
      <c r="G329" s="36" t="str">
        <f>IF(J330="FIN","",LOOKUP(I329,DATOS!A:A,DATOS!G:G))</f>
        <v/>
      </c>
      <c r="H329" s="36">
        <f>IF(J330="FIN",0,LOOKUP(I329,DATOS!A:A,DATOS!N:N))</f>
        <v>0</v>
      </c>
      <c r="I329" s="31">
        <f>+I323+1</f>
        <v>510</v>
      </c>
      <c r="J329" s="56">
        <f>IF(LOOKUP(I329,DATOS!A:A,DATOS!C:C)=0,J323,(LOOKUP(I329,DATOS!A:A,DATOS!C:C)))</f>
        <v>9</v>
      </c>
      <c r="K329" s="18">
        <f>+K323+1</f>
        <v>55</v>
      </c>
      <c r="L329" s="16" t="s">
        <v>31</v>
      </c>
      <c r="M329" s="16" t="s">
        <v>32</v>
      </c>
      <c r="N329" s="16" t="s">
        <v>37</v>
      </c>
      <c r="O329" s="16" t="s">
        <v>33</v>
      </c>
      <c r="P329" s="16" t="s">
        <v>34</v>
      </c>
      <c r="Q329" s="16" t="s">
        <v>35</v>
      </c>
      <c r="R329" s="16" t="str">
        <f>CONCATENATE("X",H329)</f>
        <v>X0</v>
      </c>
      <c r="S329" s="16" t="s">
        <v>36</v>
      </c>
    </row>
    <row r="330" spans="1:19" ht="15.6" x14ac:dyDescent="0.25">
      <c r="A330" s="185">
        <f>IF($E$2="X",0,IF(K331&gt;2,H329,K331))</f>
        <v>0</v>
      </c>
      <c r="B330" s="25"/>
      <c r="C330" s="21" t="str">
        <f>+CONCATENATE(I330," ",G330)</f>
        <v xml:space="preserve">a) </v>
      </c>
      <c r="D330" s="22"/>
      <c r="G330" s="34" t="str">
        <f>IF(J330="FIN","",LOOKUP(I329,DATOS!A:A,DATOS!J:J))</f>
        <v/>
      </c>
      <c r="I330" s="31" t="s">
        <v>53</v>
      </c>
      <c r="J330" s="37" t="str">
        <f>IF(J324="FIN","FIN",IF(J329=J323,"","FIN"))</f>
        <v>FIN</v>
      </c>
      <c r="K330" s="16" t="s">
        <v>5</v>
      </c>
      <c r="L330" s="16">
        <f>IF(M330&gt;0,0,P330)</f>
        <v>0</v>
      </c>
      <c r="M330" s="16">
        <f>IF(P331&gt;0,1,0)</f>
        <v>0</v>
      </c>
      <c r="N330" s="16">
        <f>IF(M330=1,-1/COUNTA(Q330:Q333),0)</f>
        <v>0</v>
      </c>
      <c r="O330" s="16">
        <f>COUNTA(B330:B333)</f>
        <v>0</v>
      </c>
      <c r="P330" s="16">
        <f>COUNTIF(R330:R333,R329)</f>
        <v>0</v>
      </c>
      <c r="Q330" s="17" t="s">
        <v>0</v>
      </c>
      <c r="R330" s="16" t="str">
        <f>CONCATENATE(B330,Q330)</f>
        <v>A</v>
      </c>
      <c r="S330" s="16">
        <f>IF(P330&gt;0,P330+O330,O330*3)</f>
        <v>0</v>
      </c>
    </row>
    <row r="331" spans="1:19" ht="15.6" x14ac:dyDescent="0.25">
      <c r="A331" s="185"/>
      <c r="B331" s="25"/>
      <c r="C331" s="21" t="str">
        <f>+CONCATENATE(I331," ",G331)</f>
        <v xml:space="preserve">b) </v>
      </c>
      <c r="D331" s="22"/>
      <c r="G331" s="34" t="str">
        <f>IF(J330="FIN","",LOOKUP(I329,DATOS!A:A,DATOS!K:K))</f>
        <v/>
      </c>
      <c r="I331" s="31" t="s">
        <v>52</v>
      </c>
      <c r="K331" s="16">
        <f>S330</f>
        <v>0</v>
      </c>
      <c r="L331" s="16"/>
      <c r="M331" s="16"/>
      <c r="N331" s="16"/>
      <c r="O331" s="16"/>
      <c r="P331" s="16">
        <f>O330-P330</f>
        <v>0</v>
      </c>
      <c r="Q331" s="17" t="s">
        <v>1</v>
      </c>
      <c r="R331" s="16" t="str">
        <f>CONCATENATE(B331,Q331)</f>
        <v>B</v>
      </c>
      <c r="S331" s="16"/>
    </row>
    <row r="332" spans="1:19" ht="15.6" x14ac:dyDescent="0.25">
      <c r="A332" s="185"/>
      <c r="B332" s="25"/>
      <c r="C332" s="21" t="str">
        <f>+CONCATENATE(I332," ",G332)</f>
        <v xml:space="preserve">c) </v>
      </c>
      <c r="D332" s="22"/>
      <c r="G332" s="34" t="str">
        <f>IF(J330="FIN","",LOOKUP(I329,DATOS!A:A,DATOS!L:L))</f>
        <v/>
      </c>
      <c r="I332" s="31" t="s">
        <v>51</v>
      </c>
      <c r="K332" s="16"/>
      <c r="L332" s="16"/>
      <c r="M332" s="16"/>
      <c r="N332" s="16"/>
      <c r="O332" s="16"/>
      <c r="P332" s="16"/>
      <c r="Q332" s="17" t="s">
        <v>2</v>
      </c>
      <c r="R332" s="16" t="str">
        <f>CONCATENATE(B332,Q332)</f>
        <v>C</v>
      </c>
      <c r="S332" s="16"/>
    </row>
    <row r="333" spans="1:19" ht="15.6" x14ac:dyDescent="0.25">
      <c r="A333" s="185"/>
      <c r="B333" s="25"/>
      <c r="C333" s="21" t="str">
        <f>+CONCATENATE(I333," ",G333)</f>
        <v xml:space="preserve">d) </v>
      </c>
      <c r="D333" s="22"/>
      <c r="G333" s="34" t="str">
        <f>IF(J330="FIN","",LOOKUP(I329,DATOS!A:A,DATOS!M:M))</f>
        <v/>
      </c>
      <c r="I333" s="31" t="s">
        <v>43</v>
      </c>
      <c r="K333" s="16"/>
      <c r="L333" s="16"/>
      <c r="M333" s="16"/>
      <c r="N333" s="16"/>
      <c r="O333" s="16"/>
      <c r="P333" s="16"/>
      <c r="Q333" s="17" t="s">
        <v>3</v>
      </c>
      <c r="R333" s="16" t="str">
        <f>CONCATENATE(B333,Q333)</f>
        <v>D</v>
      </c>
      <c r="S333" s="16"/>
    </row>
    <row r="334" spans="1:19" ht="15.6" x14ac:dyDescent="0.25">
      <c r="A334" s="9"/>
      <c r="B334" s="26"/>
      <c r="C334" s="23"/>
      <c r="D334" s="24"/>
      <c r="J334" s="15"/>
    </row>
    <row r="335" spans="1:19" ht="15.6" x14ac:dyDescent="0.25">
      <c r="A335" s="9"/>
      <c r="B335" s="27"/>
      <c r="C335" s="19" t="str">
        <f>+CONCATENATE(K335,".- ",G335)</f>
        <v xml:space="preserve">56.- </v>
      </c>
      <c r="D335" s="20"/>
      <c r="E335" s="9"/>
      <c r="F335" s="9"/>
      <c r="G335" s="36" t="str">
        <f>IF(J336="FIN","",LOOKUP(I335,DATOS!A:A,DATOS!G:G))</f>
        <v/>
      </c>
      <c r="H335" s="36">
        <f>IF(J336="FIN",0,LOOKUP(I335,DATOS!A:A,DATOS!N:N))</f>
        <v>0</v>
      </c>
      <c r="I335" s="31">
        <f>+I329+1</f>
        <v>511</v>
      </c>
      <c r="J335" s="56">
        <f>IF(LOOKUP(I335,DATOS!A:A,DATOS!C:C)=0,J329,(LOOKUP(I335,DATOS!A:A,DATOS!C:C)))</f>
        <v>9</v>
      </c>
      <c r="K335" s="18">
        <f>+K329+1</f>
        <v>56</v>
      </c>
      <c r="L335" s="16" t="s">
        <v>31</v>
      </c>
      <c r="M335" s="16" t="s">
        <v>32</v>
      </c>
      <c r="N335" s="16" t="s">
        <v>37</v>
      </c>
      <c r="O335" s="16" t="s">
        <v>33</v>
      </c>
      <c r="P335" s="16" t="s">
        <v>34</v>
      </c>
      <c r="Q335" s="16" t="s">
        <v>35</v>
      </c>
      <c r="R335" s="16" t="str">
        <f>CONCATENATE("X",H335)</f>
        <v>X0</v>
      </c>
      <c r="S335" s="16" t="s">
        <v>36</v>
      </c>
    </row>
    <row r="336" spans="1:19" ht="15.6" x14ac:dyDescent="0.25">
      <c r="A336" s="185">
        <f>IF($E$2="X",0,IF(K337&gt;2,H335,K337))</f>
        <v>0</v>
      </c>
      <c r="B336" s="25"/>
      <c r="C336" s="21" t="str">
        <f>+CONCATENATE(I336," ",G336)</f>
        <v xml:space="preserve">a) </v>
      </c>
      <c r="D336" s="22"/>
      <c r="G336" s="34" t="str">
        <f>IF(J336="FIN","",LOOKUP(I335,DATOS!A:A,DATOS!J:J))</f>
        <v/>
      </c>
      <c r="I336" s="31" t="s">
        <v>53</v>
      </c>
      <c r="J336" s="37" t="str">
        <f>IF(J330="FIN","FIN",IF(J335=J329,"","FIN"))</f>
        <v>FIN</v>
      </c>
      <c r="K336" s="16" t="s">
        <v>5</v>
      </c>
      <c r="L336" s="16">
        <f>IF(M336&gt;0,0,P336)</f>
        <v>0</v>
      </c>
      <c r="M336" s="16">
        <f>IF(P337&gt;0,1,0)</f>
        <v>0</v>
      </c>
      <c r="N336" s="16">
        <f>IF(M336=1,-1/COUNTA(Q336:Q339),0)</f>
        <v>0</v>
      </c>
      <c r="O336" s="16">
        <f>COUNTA(B336:B339)</f>
        <v>0</v>
      </c>
      <c r="P336" s="16">
        <f>COUNTIF(R336:R339,R335)</f>
        <v>0</v>
      </c>
      <c r="Q336" s="17" t="s">
        <v>0</v>
      </c>
      <c r="R336" s="16" t="str">
        <f>CONCATENATE(B336,Q336)</f>
        <v>A</v>
      </c>
      <c r="S336" s="16">
        <f>IF(P336&gt;0,P336+O336,O336*3)</f>
        <v>0</v>
      </c>
    </row>
    <row r="337" spans="1:19" ht="15.6" x14ac:dyDescent="0.25">
      <c r="A337" s="185"/>
      <c r="B337" s="25"/>
      <c r="C337" s="21" t="str">
        <f>+CONCATENATE(I337," ",G337)</f>
        <v xml:space="preserve">b) </v>
      </c>
      <c r="D337" s="22"/>
      <c r="G337" s="34" t="str">
        <f>IF(J336="FIN","",LOOKUP(I335,DATOS!A:A,DATOS!K:K))</f>
        <v/>
      </c>
      <c r="I337" s="31" t="s">
        <v>52</v>
      </c>
      <c r="K337" s="16">
        <f>S336</f>
        <v>0</v>
      </c>
      <c r="L337" s="16"/>
      <c r="M337" s="16"/>
      <c r="N337" s="16"/>
      <c r="O337" s="16"/>
      <c r="P337" s="16">
        <f>O336-P336</f>
        <v>0</v>
      </c>
      <c r="Q337" s="17" t="s">
        <v>1</v>
      </c>
      <c r="R337" s="16" t="str">
        <f>CONCATENATE(B337,Q337)</f>
        <v>B</v>
      </c>
      <c r="S337" s="16"/>
    </row>
    <row r="338" spans="1:19" ht="15.6" x14ac:dyDescent="0.25">
      <c r="A338" s="185"/>
      <c r="B338" s="25"/>
      <c r="C338" s="21" t="str">
        <f>+CONCATENATE(I338," ",G338)</f>
        <v xml:space="preserve">c) </v>
      </c>
      <c r="D338" s="22"/>
      <c r="G338" s="34" t="str">
        <f>IF(J336="FIN","",LOOKUP(I335,DATOS!A:A,DATOS!L:L))</f>
        <v/>
      </c>
      <c r="I338" s="31" t="s">
        <v>51</v>
      </c>
      <c r="K338" s="16"/>
      <c r="L338" s="16"/>
      <c r="M338" s="16"/>
      <c r="N338" s="16"/>
      <c r="O338" s="16"/>
      <c r="P338" s="16"/>
      <c r="Q338" s="17" t="s">
        <v>2</v>
      </c>
      <c r="R338" s="16" t="str">
        <f>CONCATENATE(B338,Q338)</f>
        <v>C</v>
      </c>
      <c r="S338" s="16"/>
    </row>
    <row r="339" spans="1:19" ht="15.6" x14ac:dyDescent="0.25">
      <c r="A339" s="185"/>
      <c r="B339" s="25"/>
      <c r="C339" s="21" t="str">
        <f>+CONCATENATE(I339," ",G339)</f>
        <v xml:space="preserve">d) </v>
      </c>
      <c r="D339" s="22"/>
      <c r="G339" s="34" t="str">
        <f>IF(J336="FIN","",LOOKUP(I335,DATOS!A:A,DATOS!M:M))</f>
        <v/>
      </c>
      <c r="I339" s="31" t="s">
        <v>43</v>
      </c>
      <c r="K339" s="16"/>
      <c r="L339" s="16"/>
      <c r="M339" s="16"/>
      <c r="N339" s="16"/>
      <c r="O339" s="16"/>
      <c r="P339" s="16"/>
      <c r="Q339" s="17" t="s">
        <v>3</v>
      </c>
      <c r="R339" s="16" t="str">
        <f>CONCATENATE(B339,Q339)</f>
        <v>D</v>
      </c>
      <c r="S339" s="16"/>
    </row>
    <row r="340" spans="1:19" ht="15.6" x14ac:dyDescent="0.25">
      <c r="A340" s="9"/>
      <c r="B340" s="26"/>
      <c r="C340" s="23"/>
      <c r="D340" s="24"/>
      <c r="J340" s="15"/>
    </row>
    <row r="341" spans="1:19" ht="15.6" x14ac:dyDescent="0.25">
      <c r="A341" s="9"/>
      <c r="B341" s="27"/>
      <c r="C341" s="19" t="str">
        <f>+CONCATENATE(K341,".- ",G341)</f>
        <v xml:space="preserve">57.- </v>
      </c>
      <c r="D341" s="20"/>
      <c r="E341" s="9"/>
      <c r="F341" s="9"/>
      <c r="G341" s="36" t="str">
        <f>IF(J342="FIN","",LOOKUP(I341,DATOS!A:A,DATOS!G:G))</f>
        <v/>
      </c>
      <c r="H341" s="36">
        <f>IF(J342="FIN",0,LOOKUP(I341,DATOS!A:A,DATOS!N:N))</f>
        <v>0</v>
      </c>
      <c r="I341" s="31">
        <f>+I335+1</f>
        <v>512</v>
      </c>
      <c r="J341" s="56">
        <f>IF(LOOKUP(I341,DATOS!A:A,DATOS!C:C)=0,J335,(LOOKUP(I341,DATOS!A:A,DATOS!C:C)))</f>
        <v>9</v>
      </c>
      <c r="K341" s="18">
        <f>+K335+1</f>
        <v>57</v>
      </c>
      <c r="L341" s="16" t="s">
        <v>31</v>
      </c>
      <c r="M341" s="16" t="s">
        <v>32</v>
      </c>
      <c r="N341" s="16" t="s">
        <v>37</v>
      </c>
      <c r="O341" s="16" t="s">
        <v>33</v>
      </c>
      <c r="P341" s="16" t="s">
        <v>34</v>
      </c>
      <c r="Q341" s="16" t="s">
        <v>35</v>
      </c>
      <c r="R341" s="16" t="str">
        <f>CONCATENATE("X",H341)</f>
        <v>X0</v>
      </c>
      <c r="S341" s="16" t="s">
        <v>36</v>
      </c>
    </row>
    <row r="342" spans="1:19" ht="15.6" x14ac:dyDescent="0.25">
      <c r="A342" s="185">
        <f>IF($E$2="X",0,IF(K343&gt;2,H341,K343))</f>
        <v>0</v>
      </c>
      <c r="B342" s="25"/>
      <c r="C342" s="21" t="str">
        <f>+CONCATENATE(I342," ",G342)</f>
        <v xml:space="preserve">a) </v>
      </c>
      <c r="D342" s="22"/>
      <c r="G342" s="34" t="str">
        <f>IF(J342="FIN","",LOOKUP(I341,DATOS!A:A,DATOS!J:J))</f>
        <v/>
      </c>
      <c r="I342" s="31" t="s">
        <v>53</v>
      </c>
      <c r="J342" s="37" t="str">
        <f>IF(J336="FIN","FIN",IF(J341=J335,"","FIN"))</f>
        <v>FIN</v>
      </c>
      <c r="K342" s="16" t="s">
        <v>5</v>
      </c>
      <c r="L342" s="16">
        <f>IF(M342&gt;0,0,P342)</f>
        <v>0</v>
      </c>
      <c r="M342" s="16">
        <f>IF(P343&gt;0,1,0)</f>
        <v>0</v>
      </c>
      <c r="N342" s="16">
        <f>IF(M342=1,-1/COUNTA(Q342:Q345),0)</f>
        <v>0</v>
      </c>
      <c r="O342" s="16">
        <f>COUNTA(B342:B345)</f>
        <v>0</v>
      </c>
      <c r="P342" s="16">
        <f>COUNTIF(R342:R345,R341)</f>
        <v>0</v>
      </c>
      <c r="Q342" s="17" t="s">
        <v>0</v>
      </c>
      <c r="R342" s="16" t="str">
        <f>CONCATENATE(B342,Q342)</f>
        <v>A</v>
      </c>
      <c r="S342" s="16">
        <f>IF(P342&gt;0,P342+O342,O342*3)</f>
        <v>0</v>
      </c>
    </row>
    <row r="343" spans="1:19" ht="15.6" x14ac:dyDescent="0.25">
      <c r="A343" s="185"/>
      <c r="B343" s="25"/>
      <c r="C343" s="21" t="str">
        <f>+CONCATENATE(I343," ",G343)</f>
        <v xml:space="preserve">b) </v>
      </c>
      <c r="D343" s="22"/>
      <c r="G343" s="34" t="str">
        <f>IF(J342="FIN","",LOOKUP(I341,DATOS!A:A,DATOS!K:K))</f>
        <v/>
      </c>
      <c r="I343" s="31" t="s">
        <v>52</v>
      </c>
      <c r="K343" s="16">
        <f>S342</f>
        <v>0</v>
      </c>
      <c r="L343" s="16"/>
      <c r="M343" s="16"/>
      <c r="N343" s="16"/>
      <c r="O343" s="16"/>
      <c r="P343" s="16">
        <f>O342-P342</f>
        <v>0</v>
      </c>
      <c r="Q343" s="17" t="s">
        <v>1</v>
      </c>
      <c r="R343" s="16" t="str">
        <f>CONCATENATE(B343,Q343)</f>
        <v>B</v>
      </c>
      <c r="S343" s="16"/>
    </row>
    <row r="344" spans="1:19" ht="15.6" x14ac:dyDescent="0.25">
      <c r="A344" s="185"/>
      <c r="B344" s="25"/>
      <c r="C344" s="21" t="str">
        <f>+CONCATENATE(I344," ",G344)</f>
        <v xml:space="preserve">c) </v>
      </c>
      <c r="D344" s="22"/>
      <c r="G344" s="34" t="str">
        <f>IF(J342="FIN","",LOOKUP(I341,DATOS!A:A,DATOS!L:L))</f>
        <v/>
      </c>
      <c r="I344" s="31" t="s">
        <v>51</v>
      </c>
      <c r="K344" s="16"/>
      <c r="L344" s="16"/>
      <c r="M344" s="16"/>
      <c r="N344" s="16"/>
      <c r="O344" s="16"/>
      <c r="P344" s="16"/>
      <c r="Q344" s="17" t="s">
        <v>2</v>
      </c>
      <c r="R344" s="16" t="str">
        <f>CONCATENATE(B344,Q344)</f>
        <v>C</v>
      </c>
      <c r="S344" s="16"/>
    </row>
    <row r="345" spans="1:19" ht="15.6" x14ac:dyDescent="0.25">
      <c r="A345" s="185"/>
      <c r="B345" s="25"/>
      <c r="C345" s="21" t="str">
        <f>+CONCATENATE(I345," ",G345)</f>
        <v xml:space="preserve">d) </v>
      </c>
      <c r="D345" s="22"/>
      <c r="G345" s="34" t="str">
        <f>IF(J342="FIN","",LOOKUP(I341,DATOS!A:A,DATOS!M:M))</f>
        <v/>
      </c>
      <c r="I345" s="31" t="s">
        <v>43</v>
      </c>
      <c r="K345" s="16"/>
      <c r="L345" s="16"/>
      <c r="M345" s="16"/>
      <c r="N345" s="16"/>
      <c r="O345" s="16"/>
      <c r="P345" s="16"/>
      <c r="Q345" s="17" t="s">
        <v>3</v>
      </c>
      <c r="R345" s="16" t="str">
        <f>CONCATENATE(B345,Q345)</f>
        <v>D</v>
      </c>
      <c r="S345" s="16"/>
    </row>
    <row r="346" spans="1:19" ht="15.6" x14ac:dyDescent="0.25">
      <c r="A346" s="9"/>
      <c r="B346" s="26"/>
      <c r="C346" s="23"/>
      <c r="D346" s="24"/>
      <c r="J346" s="15"/>
    </row>
    <row r="347" spans="1:19" ht="15.6" x14ac:dyDescent="0.25">
      <c r="A347" s="9"/>
      <c r="B347" s="27"/>
      <c r="C347" s="19" t="str">
        <f>+CONCATENATE(K347,".- ",G347)</f>
        <v xml:space="preserve">58.- </v>
      </c>
      <c r="D347" s="20"/>
      <c r="E347" s="9"/>
      <c r="F347" s="9"/>
      <c r="G347" s="36" t="str">
        <f>IF(J348="FIN","",LOOKUP(I347,DATOS!A:A,DATOS!G:G))</f>
        <v/>
      </c>
      <c r="H347" s="36">
        <f>IF(J348="FIN",0,LOOKUP(I347,DATOS!A:A,DATOS!N:N))</f>
        <v>0</v>
      </c>
      <c r="I347" s="31">
        <f>+I341+1</f>
        <v>513</v>
      </c>
      <c r="J347" s="56">
        <f>IF(LOOKUP(I347,DATOS!A:A,DATOS!C:C)=0,J341,(LOOKUP(I347,DATOS!A:A,DATOS!C:C)))</f>
        <v>9</v>
      </c>
      <c r="K347" s="18">
        <f>+K341+1</f>
        <v>58</v>
      </c>
      <c r="L347" s="16" t="s">
        <v>31</v>
      </c>
      <c r="M347" s="16" t="s">
        <v>32</v>
      </c>
      <c r="N347" s="16" t="s">
        <v>37</v>
      </c>
      <c r="O347" s="16" t="s">
        <v>33</v>
      </c>
      <c r="P347" s="16" t="s">
        <v>34</v>
      </c>
      <c r="Q347" s="16" t="s">
        <v>35</v>
      </c>
      <c r="R347" s="16" t="str">
        <f>CONCATENATE("X",H347)</f>
        <v>X0</v>
      </c>
      <c r="S347" s="16" t="s">
        <v>36</v>
      </c>
    </row>
    <row r="348" spans="1:19" ht="15.6" x14ac:dyDescent="0.25">
      <c r="A348" s="185">
        <f>IF($E$2="X",0,IF(K349&gt;2,H347,K349))</f>
        <v>0</v>
      </c>
      <c r="B348" s="25"/>
      <c r="C348" s="21" t="str">
        <f>+CONCATENATE(I348," ",G348)</f>
        <v xml:space="preserve">a) </v>
      </c>
      <c r="D348" s="22"/>
      <c r="G348" s="34" t="str">
        <f>IF(J348="FIN","",LOOKUP(I347,DATOS!A:A,DATOS!J:J))</f>
        <v/>
      </c>
      <c r="I348" s="31" t="s">
        <v>53</v>
      </c>
      <c r="J348" s="37" t="str">
        <f>IF(J342="FIN","FIN",IF(J347=J341,"","FIN"))</f>
        <v>FIN</v>
      </c>
      <c r="K348" s="16" t="s">
        <v>5</v>
      </c>
      <c r="L348" s="16">
        <f>IF(M348&gt;0,0,P348)</f>
        <v>0</v>
      </c>
      <c r="M348" s="16">
        <f>IF(P349&gt;0,1,0)</f>
        <v>0</v>
      </c>
      <c r="N348" s="16">
        <f>IF(M348=1,-1/COUNTA(Q348:Q351),0)</f>
        <v>0</v>
      </c>
      <c r="O348" s="16">
        <f>COUNTA(B348:B351)</f>
        <v>0</v>
      </c>
      <c r="P348" s="16">
        <f>COUNTIF(R348:R351,R347)</f>
        <v>0</v>
      </c>
      <c r="Q348" s="17" t="s">
        <v>0</v>
      </c>
      <c r="R348" s="16" t="str">
        <f>CONCATENATE(B348,Q348)</f>
        <v>A</v>
      </c>
      <c r="S348" s="16">
        <f>IF(P348&gt;0,P348+O348,O348*3)</f>
        <v>0</v>
      </c>
    </row>
    <row r="349" spans="1:19" ht="15.6" x14ac:dyDescent="0.25">
      <c r="A349" s="185"/>
      <c r="B349" s="25"/>
      <c r="C349" s="21" t="str">
        <f>+CONCATENATE(I349," ",G349)</f>
        <v xml:space="preserve">b) </v>
      </c>
      <c r="D349" s="22"/>
      <c r="G349" s="34" t="str">
        <f>IF(J348="FIN","",LOOKUP(I347,DATOS!A:A,DATOS!K:K))</f>
        <v/>
      </c>
      <c r="I349" s="31" t="s">
        <v>52</v>
      </c>
      <c r="K349" s="16">
        <f>S348</f>
        <v>0</v>
      </c>
      <c r="L349" s="16"/>
      <c r="M349" s="16"/>
      <c r="N349" s="16"/>
      <c r="O349" s="16"/>
      <c r="P349" s="16">
        <f>O348-P348</f>
        <v>0</v>
      </c>
      <c r="Q349" s="17" t="s">
        <v>1</v>
      </c>
      <c r="R349" s="16" t="str">
        <f>CONCATENATE(B349,Q349)</f>
        <v>B</v>
      </c>
      <c r="S349" s="16"/>
    </row>
    <row r="350" spans="1:19" ht="15.6" x14ac:dyDescent="0.25">
      <c r="A350" s="185"/>
      <c r="B350" s="25"/>
      <c r="C350" s="21" t="str">
        <f>+CONCATENATE(I350," ",G350)</f>
        <v xml:space="preserve">c) </v>
      </c>
      <c r="D350" s="22"/>
      <c r="G350" s="34" t="str">
        <f>IF(J348="FIN","",LOOKUP(I347,DATOS!A:A,DATOS!L:L))</f>
        <v/>
      </c>
      <c r="I350" s="31" t="s">
        <v>51</v>
      </c>
      <c r="K350" s="16"/>
      <c r="L350" s="16"/>
      <c r="M350" s="16"/>
      <c r="N350" s="16"/>
      <c r="O350" s="16"/>
      <c r="P350" s="16"/>
      <c r="Q350" s="17" t="s">
        <v>2</v>
      </c>
      <c r="R350" s="16" t="str">
        <f>CONCATENATE(B350,Q350)</f>
        <v>C</v>
      </c>
      <c r="S350" s="16"/>
    </row>
    <row r="351" spans="1:19" ht="15.6" x14ac:dyDescent="0.25">
      <c r="A351" s="185"/>
      <c r="B351" s="25"/>
      <c r="C351" s="21" t="str">
        <f>+CONCATENATE(I351," ",G351)</f>
        <v xml:space="preserve">d) </v>
      </c>
      <c r="D351" s="22"/>
      <c r="G351" s="34" t="str">
        <f>IF(J348="FIN","",LOOKUP(I347,DATOS!A:A,DATOS!M:M))</f>
        <v/>
      </c>
      <c r="I351" s="31" t="s">
        <v>43</v>
      </c>
      <c r="K351" s="16"/>
      <c r="L351" s="16"/>
      <c r="M351" s="16"/>
      <c r="N351" s="16"/>
      <c r="O351" s="16"/>
      <c r="P351" s="16"/>
      <c r="Q351" s="17" t="s">
        <v>3</v>
      </c>
      <c r="R351" s="16" t="str">
        <f>CONCATENATE(B351,Q351)</f>
        <v>D</v>
      </c>
      <c r="S351" s="16"/>
    </row>
    <row r="352" spans="1:19" ht="15.6" x14ac:dyDescent="0.25">
      <c r="A352" s="9"/>
      <c r="B352" s="26"/>
      <c r="C352" s="23"/>
      <c r="D352" s="24"/>
      <c r="J352" s="15"/>
    </row>
    <row r="353" spans="1:19" ht="15.6" x14ac:dyDescent="0.25">
      <c r="A353" s="9"/>
      <c r="B353" s="27"/>
      <c r="C353" s="19" t="str">
        <f>+CONCATENATE(K353,".- ",G353)</f>
        <v xml:space="preserve">59.- </v>
      </c>
      <c r="D353" s="20"/>
      <c r="E353" s="9"/>
      <c r="F353" s="9"/>
      <c r="G353" s="36" t="str">
        <f>IF(J354="FIN","",LOOKUP(I353,DATOS!A:A,DATOS!G:G))</f>
        <v/>
      </c>
      <c r="H353" s="36">
        <f>IF(J354="FIN",0,LOOKUP(I353,DATOS!A:A,DATOS!N:N))</f>
        <v>0</v>
      </c>
      <c r="I353" s="31">
        <f>+I347+1</f>
        <v>514</v>
      </c>
      <c r="J353" s="56">
        <f>IF(LOOKUP(I353,DATOS!A:A,DATOS!C:C)=0,J347,(LOOKUP(I353,DATOS!A:A,DATOS!C:C)))</f>
        <v>9</v>
      </c>
      <c r="K353" s="18">
        <f>+K347+1</f>
        <v>59</v>
      </c>
      <c r="L353" s="16" t="s">
        <v>31</v>
      </c>
      <c r="M353" s="16" t="s">
        <v>32</v>
      </c>
      <c r="N353" s="16" t="s">
        <v>37</v>
      </c>
      <c r="O353" s="16" t="s">
        <v>33</v>
      </c>
      <c r="P353" s="16" t="s">
        <v>34</v>
      </c>
      <c r="Q353" s="16" t="s">
        <v>35</v>
      </c>
      <c r="R353" s="16" t="str">
        <f>CONCATENATE("X",H353)</f>
        <v>X0</v>
      </c>
      <c r="S353" s="16" t="s">
        <v>36</v>
      </c>
    </row>
    <row r="354" spans="1:19" ht="15.6" x14ac:dyDescent="0.25">
      <c r="A354" s="185">
        <f>IF($E$2="X",0,IF(K355&gt;2,H353,K355))</f>
        <v>0</v>
      </c>
      <c r="B354" s="25"/>
      <c r="C354" s="21" t="str">
        <f>+CONCATENATE(I354," ",G354)</f>
        <v xml:space="preserve">a) </v>
      </c>
      <c r="D354" s="22"/>
      <c r="G354" s="34" t="str">
        <f>IF(J354="FIN","",LOOKUP(I353,DATOS!A:A,DATOS!J:J))</f>
        <v/>
      </c>
      <c r="I354" s="31" t="s">
        <v>53</v>
      </c>
      <c r="J354" s="37" t="str">
        <f>IF(J348="FIN","FIN",IF(J353=J347,"","FIN"))</f>
        <v>FIN</v>
      </c>
      <c r="K354" s="16" t="s">
        <v>5</v>
      </c>
      <c r="L354" s="16">
        <f>IF(M354&gt;0,0,P354)</f>
        <v>0</v>
      </c>
      <c r="M354" s="16">
        <f>IF(P355&gt;0,1,0)</f>
        <v>0</v>
      </c>
      <c r="N354" s="16">
        <f>IF(M354=1,-1/COUNTA(Q354:Q357),0)</f>
        <v>0</v>
      </c>
      <c r="O354" s="16">
        <f>COUNTA(B354:B357)</f>
        <v>0</v>
      </c>
      <c r="P354" s="16">
        <f>COUNTIF(R354:R357,R353)</f>
        <v>0</v>
      </c>
      <c r="Q354" s="17" t="s">
        <v>0</v>
      </c>
      <c r="R354" s="16" t="str">
        <f>CONCATENATE(B354,Q354)</f>
        <v>A</v>
      </c>
      <c r="S354" s="16">
        <f>IF(P354&gt;0,P354+O354,O354*3)</f>
        <v>0</v>
      </c>
    </row>
    <row r="355" spans="1:19" ht="15.6" x14ac:dyDescent="0.25">
      <c r="A355" s="185"/>
      <c r="B355" s="25"/>
      <c r="C355" s="21" t="str">
        <f>+CONCATENATE(I355," ",G355)</f>
        <v xml:space="preserve">b) </v>
      </c>
      <c r="D355" s="22"/>
      <c r="G355" s="34" t="str">
        <f>IF(J354="FIN","",LOOKUP(I353,DATOS!A:A,DATOS!K:K))</f>
        <v/>
      </c>
      <c r="I355" s="31" t="s">
        <v>52</v>
      </c>
      <c r="K355" s="16">
        <f>S354</f>
        <v>0</v>
      </c>
      <c r="L355" s="16"/>
      <c r="M355" s="16"/>
      <c r="N355" s="16"/>
      <c r="O355" s="16"/>
      <c r="P355" s="16">
        <f>O354-P354</f>
        <v>0</v>
      </c>
      <c r="Q355" s="17" t="s">
        <v>1</v>
      </c>
      <c r="R355" s="16" t="str">
        <f>CONCATENATE(B355,Q355)</f>
        <v>B</v>
      </c>
      <c r="S355" s="16"/>
    </row>
    <row r="356" spans="1:19" ht="15.6" x14ac:dyDescent="0.25">
      <c r="A356" s="185"/>
      <c r="B356" s="25"/>
      <c r="C356" s="21" t="str">
        <f>+CONCATENATE(I356," ",G356)</f>
        <v xml:space="preserve">c) </v>
      </c>
      <c r="D356" s="22"/>
      <c r="G356" s="34" t="str">
        <f>IF(J354="FIN","",LOOKUP(I353,DATOS!A:A,DATOS!L:L))</f>
        <v/>
      </c>
      <c r="I356" s="31" t="s">
        <v>51</v>
      </c>
      <c r="K356" s="16"/>
      <c r="L356" s="16"/>
      <c r="M356" s="16"/>
      <c r="N356" s="16"/>
      <c r="O356" s="16"/>
      <c r="P356" s="16"/>
      <c r="Q356" s="17" t="s">
        <v>2</v>
      </c>
      <c r="R356" s="16" t="str">
        <f>CONCATENATE(B356,Q356)</f>
        <v>C</v>
      </c>
      <c r="S356" s="16"/>
    </row>
    <row r="357" spans="1:19" ht="15.6" x14ac:dyDescent="0.25">
      <c r="A357" s="185"/>
      <c r="B357" s="25"/>
      <c r="C357" s="21" t="str">
        <f>+CONCATENATE(I357," ",G357)</f>
        <v xml:space="preserve">d) </v>
      </c>
      <c r="D357" s="22"/>
      <c r="G357" s="34" t="str">
        <f>IF(J354="FIN","",LOOKUP(I353,DATOS!A:A,DATOS!M:M))</f>
        <v/>
      </c>
      <c r="I357" s="31" t="s">
        <v>43</v>
      </c>
      <c r="K357" s="16"/>
      <c r="L357" s="16"/>
      <c r="M357" s="16"/>
      <c r="N357" s="16"/>
      <c r="O357" s="16"/>
      <c r="P357" s="16"/>
      <c r="Q357" s="17" t="s">
        <v>3</v>
      </c>
      <c r="R357" s="16" t="str">
        <f>CONCATENATE(B357,Q357)</f>
        <v>D</v>
      </c>
      <c r="S357" s="16"/>
    </row>
    <row r="358" spans="1:19" ht="15.6" x14ac:dyDescent="0.25">
      <c r="A358" s="9"/>
      <c r="B358" s="26"/>
      <c r="C358" s="23"/>
      <c r="D358" s="24"/>
      <c r="J358" s="15"/>
    </row>
    <row r="359" spans="1:19" ht="15.6" x14ac:dyDescent="0.25">
      <c r="A359" s="9"/>
      <c r="B359" s="27"/>
      <c r="C359" s="19" t="str">
        <f>+CONCATENATE(K359,".- ",G359)</f>
        <v xml:space="preserve">60.- </v>
      </c>
      <c r="D359" s="20"/>
      <c r="E359" s="9"/>
      <c r="F359" s="9"/>
      <c r="G359" s="36" t="str">
        <f>IF(J360="FIN","",LOOKUP(I359,DATOS!A:A,DATOS!G:G))</f>
        <v/>
      </c>
      <c r="H359" s="36">
        <f>IF(J360="FIN",0,LOOKUP(I359,DATOS!A:A,DATOS!N:N))</f>
        <v>0</v>
      </c>
      <c r="I359" s="31">
        <f>+I353+1</f>
        <v>515</v>
      </c>
      <c r="J359" s="56">
        <f>IF(LOOKUP(I359,DATOS!A:A,DATOS!C:C)=0,J353,(LOOKUP(I359,DATOS!A:A,DATOS!C:C)))</f>
        <v>9</v>
      </c>
      <c r="K359" s="18">
        <f>+K353+1</f>
        <v>60</v>
      </c>
      <c r="L359" s="16" t="s">
        <v>31</v>
      </c>
      <c r="M359" s="16" t="s">
        <v>32</v>
      </c>
      <c r="N359" s="16" t="s">
        <v>37</v>
      </c>
      <c r="O359" s="16" t="s">
        <v>33</v>
      </c>
      <c r="P359" s="16" t="s">
        <v>34</v>
      </c>
      <c r="Q359" s="16" t="s">
        <v>35</v>
      </c>
      <c r="R359" s="16" t="str">
        <f>CONCATENATE("X",H359)</f>
        <v>X0</v>
      </c>
      <c r="S359" s="16" t="s">
        <v>36</v>
      </c>
    </row>
    <row r="360" spans="1:19" ht="15.6" x14ac:dyDescent="0.25">
      <c r="A360" s="185">
        <f>IF($E$2="X",0,IF(K361&gt;2,H359,K361))</f>
        <v>0</v>
      </c>
      <c r="B360" s="25"/>
      <c r="C360" s="21" t="str">
        <f>+CONCATENATE(I360," ",G360)</f>
        <v xml:space="preserve">a) </v>
      </c>
      <c r="D360" s="22"/>
      <c r="G360" s="34" t="str">
        <f>IF(J360="FIN","",LOOKUP(I359,DATOS!A:A,DATOS!J:J))</f>
        <v/>
      </c>
      <c r="I360" s="31" t="s">
        <v>53</v>
      </c>
      <c r="J360" s="37" t="str">
        <f>IF(J354="FIN","FIN",IF(J359=J353,"","FIN"))</f>
        <v>FIN</v>
      </c>
      <c r="K360" s="16" t="s">
        <v>5</v>
      </c>
      <c r="L360" s="16">
        <f>IF(M360&gt;0,0,P360)</f>
        <v>0</v>
      </c>
      <c r="M360" s="16">
        <f>IF(P361&gt;0,1,0)</f>
        <v>0</v>
      </c>
      <c r="N360" s="16">
        <f>IF(M360=1,-1/COUNTA(Q360:Q363),0)</f>
        <v>0</v>
      </c>
      <c r="O360" s="16">
        <f>COUNTA(B360:B363)</f>
        <v>0</v>
      </c>
      <c r="P360" s="16">
        <f>COUNTIF(R360:R363,R359)</f>
        <v>0</v>
      </c>
      <c r="Q360" s="17" t="s">
        <v>0</v>
      </c>
      <c r="R360" s="16" t="str">
        <f>CONCATENATE(B360,Q360)</f>
        <v>A</v>
      </c>
      <c r="S360" s="16">
        <f>IF(P360&gt;0,P360+O360,O360*3)</f>
        <v>0</v>
      </c>
    </row>
    <row r="361" spans="1:19" ht="15.6" x14ac:dyDescent="0.25">
      <c r="A361" s="185"/>
      <c r="B361" s="25"/>
      <c r="C361" s="21" t="str">
        <f>+CONCATENATE(I361," ",G361)</f>
        <v xml:space="preserve">b) </v>
      </c>
      <c r="D361" s="22"/>
      <c r="G361" s="34" t="str">
        <f>IF(J360="FIN","",LOOKUP(I359,DATOS!A:A,DATOS!K:K))</f>
        <v/>
      </c>
      <c r="I361" s="31" t="s">
        <v>52</v>
      </c>
      <c r="K361" s="16">
        <f>S360</f>
        <v>0</v>
      </c>
      <c r="L361" s="16"/>
      <c r="M361" s="16"/>
      <c r="N361" s="16"/>
      <c r="O361" s="16"/>
      <c r="P361" s="16">
        <f>O360-P360</f>
        <v>0</v>
      </c>
      <c r="Q361" s="17" t="s">
        <v>1</v>
      </c>
      <c r="R361" s="16" t="str">
        <f>CONCATENATE(B361,Q361)</f>
        <v>B</v>
      </c>
      <c r="S361" s="16"/>
    </row>
    <row r="362" spans="1:19" ht="15.6" x14ac:dyDescent="0.25">
      <c r="A362" s="185"/>
      <c r="B362" s="25"/>
      <c r="C362" s="21" t="str">
        <f>+CONCATENATE(I362," ",G362)</f>
        <v xml:space="preserve">c) </v>
      </c>
      <c r="D362" s="22"/>
      <c r="G362" s="34" t="str">
        <f>IF(J360="FIN","",LOOKUP(I359,DATOS!A:A,DATOS!L:L))</f>
        <v/>
      </c>
      <c r="I362" s="31" t="s">
        <v>51</v>
      </c>
      <c r="K362" s="16"/>
      <c r="L362" s="16"/>
      <c r="M362" s="16"/>
      <c r="N362" s="16"/>
      <c r="O362" s="16"/>
      <c r="P362" s="16"/>
      <c r="Q362" s="17" t="s">
        <v>2</v>
      </c>
      <c r="R362" s="16" t="str">
        <f>CONCATENATE(B362,Q362)</f>
        <v>C</v>
      </c>
      <c r="S362" s="16"/>
    </row>
    <row r="363" spans="1:19" ht="15.6" x14ac:dyDescent="0.25">
      <c r="A363" s="185"/>
      <c r="B363" s="25"/>
      <c r="C363" s="21" t="str">
        <f>+CONCATENATE(I363," ",G363)</f>
        <v xml:space="preserve">d) </v>
      </c>
      <c r="D363" s="22"/>
      <c r="G363" s="34" t="str">
        <f>IF(J360="FIN","",LOOKUP(I359,DATOS!A:A,DATOS!M:M))</f>
        <v/>
      </c>
      <c r="I363" s="31" t="s">
        <v>43</v>
      </c>
      <c r="K363" s="16"/>
      <c r="L363" s="16"/>
      <c r="M363" s="16"/>
      <c r="N363" s="16"/>
      <c r="O363" s="16"/>
      <c r="P363" s="16"/>
      <c r="Q363" s="17" t="s">
        <v>3</v>
      </c>
      <c r="R363" s="16" t="str">
        <f>CONCATENATE(B363,Q363)</f>
        <v>D</v>
      </c>
      <c r="S363" s="16"/>
    </row>
    <row r="364" spans="1:19" ht="15.6" x14ac:dyDescent="0.25">
      <c r="A364" s="9"/>
      <c r="B364" s="26"/>
      <c r="C364" s="23"/>
      <c r="D364" s="24"/>
      <c r="J364" s="15"/>
    </row>
    <row r="365" spans="1:19" ht="15.6" x14ac:dyDescent="0.25">
      <c r="A365" s="9"/>
      <c r="B365" s="27"/>
      <c r="C365" s="19" t="str">
        <f>+CONCATENATE(K365,".- ",G365)</f>
        <v xml:space="preserve">61.- </v>
      </c>
      <c r="D365" s="20"/>
      <c r="E365" s="9"/>
      <c r="F365" s="9"/>
      <c r="G365" s="36" t="str">
        <f>IF(J366="FIN","",LOOKUP(I365,DATOS!A:A,DATOS!G:G))</f>
        <v/>
      </c>
      <c r="H365" s="36">
        <f>IF(J366="FIN",0,LOOKUP(I365,DATOS!A:A,DATOS!N:N))</f>
        <v>0</v>
      </c>
      <c r="I365" s="31">
        <f>+I359+1</f>
        <v>516</v>
      </c>
      <c r="J365" s="56">
        <f>IF(LOOKUP(I365,DATOS!A:A,DATOS!C:C)=0,J359,(LOOKUP(I365,DATOS!A:A,DATOS!C:C)))</f>
        <v>9</v>
      </c>
      <c r="K365" s="18">
        <f>+K359+1</f>
        <v>61</v>
      </c>
      <c r="L365" s="16" t="s">
        <v>31</v>
      </c>
      <c r="M365" s="16" t="s">
        <v>32</v>
      </c>
      <c r="N365" s="16" t="s">
        <v>37</v>
      </c>
      <c r="O365" s="16" t="s">
        <v>33</v>
      </c>
      <c r="P365" s="16" t="s">
        <v>34</v>
      </c>
      <c r="Q365" s="16" t="s">
        <v>35</v>
      </c>
      <c r="R365" s="16" t="str">
        <f>CONCATENATE("X",H365)</f>
        <v>X0</v>
      </c>
      <c r="S365" s="16" t="s">
        <v>36</v>
      </c>
    </row>
    <row r="366" spans="1:19" ht="15.6" x14ac:dyDescent="0.25">
      <c r="A366" s="185">
        <f>IF($E$2="X",0,IF(K367&gt;2,H365,K367))</f>
        <v>0</v>
      </c>
      <c r="B366" s="25"/>
      <c r="C366" s="21" t="str">
        <f>+CONCATENATE(I366," ",G366)</f>
        <v xml:space="preserve">a) </v>
      </c>
      <c r="D366" s="22"/>
      <c r="G366" s="34" t="str">
        <f>IF(J366="FIN","",LOOKUP(I365,DATOS!A:A,DATOS!J:J))</f>
        <v/>
      </c>
      <c r="I366" s="31" t="s">
        <v>53</v>
      </c>
      <c r="J366" s="37" t="str">
        <f>IF(J360="FIN","FIN",IF(J365=J359,"","FIN"))</f>
        <v>FIN</v>
      </c>
      <c r="K366" s="16" t="s">
        <v>5</v>
      </c>
      <c r="L366" s="16">
        <f>IF(M366&gt;0,0,P366)</f>
        <v>0</v>
      </c>
      <c r="M366" s="16">
        <f>IF(P367&gt;0,1,0)</f>
        <v>0</v>
      </c>
      <c r="N366" s="16">
        <f>IF(M366=1,-1/COUNTA(Q366:Q369),0)</f>
        <v>0</v>
      </c>
      <c r="O366" s="16">
        <f>COUNTA(B366:B369)</f>
        <v>0</v>
      </c>
      <c r="P366" s="16">
        <f>COUNTIF(R366:R369,R365)</f>
        <v>0</v>
      </c>
      <c r="Q366" s="17" t="s">
        <v>0</v>
      </c>
      <c r="R366" s="16" t="str">
        <f>CONCATENATE(B366,Q366)</f>
        <v>A</v>
      </c>
      <c r="S366" s="16">
        <f>IF(P366&gt;0,P366+O366,O366*3)</f>
        <v>0</v>
      </c>
    </row>
    <row r="367" spans="1:19" ht="15.6" x14ac:dyDescent="0.25">
      <c r="A367" s="185"/>
      <c r="B367" s="25"/>
      <c r="C367" s="21" t="str">
        <f>+CONCATENATE(I367," ",G367)</f>
        <v xml:space="preserve">b) </v>
      </c>
      <c r="D367" s="22"/>
      <c r="G367" s="34" t="str">
        <f>IF(J366="FIN","",LOOKUP(I365,DATOS!A:A,DATOS!K:K))</f>
        <v/>
      </c>
      <c r="I367" s="31" t="s">
        <v>52</v>
      </c>
      <c r="K367" s="16">
        <f>S366</f>
        <v>0</v>
      </c>
      <c r="L367" s="16"/>
      <c r="M367" s="16"/>
      <c r="N367" s="16"/>
      <c r="O367" s="16"/>
      <c r="P367" s="16">
        <f>O366-P366</f>
        <v>0</v>
      </c>
      <c r="Q367" s="17" t="s">
        <v>1</v>
      </c>
      <c r="R367" s="16" t="str">
        <f>CONCATENATE(B367,Q367)</f>
        <v>B</v>
      </c>
      <c r="S367" s="16"/>
    </row>
    <row r="368" spans="1:19" ht="15.6" x14ac:dyDescent="0.25">
      <c r="A368" s="185"/>
      <c r="B368" s="25"/>
      <c r="C368" s="21" t="str">
        <f>+CONCATENATE(I368," ",G368)</f>
        <v xml:space="preserve">c) </v>
      </c>
      <c r="D368" s="22"/>
      <c r="G368" s="34" t="str">
        <f>IF(J366="FIN","",LOOKUP(I365,DATOS!A:A,DATOS!L:L))</f>
        <v/>
      </c>
      <c r="I368" s="31" t="s">
        <v>51</v>
      </c>
      <c r="K368" s="16"/>
      <c r="L368" s="16"/>
      <c r="M368" s="16"/>
      <c r="N368" s="16"/>
      <c r="O368" s="16"/>
      <c r="P368" s="16"/>
      <c r="Q368" s="17" t="s">
        <v>2</v>
      </c>
      <c r="R368" s="16" t="str">
        <f>CONCATENATE(B368,Q368)</f>
        <v>C</v>
      </c>
      <c r="S368" s="16"/>
    </row>
    <row r="369" spans="1:19" ht="15.6" x14ac:dyDescent="0.25">
      <c r="A369" s="185"/>
      <c r="B369" s="25"/>
      <c r="C369" s="21" t="str">
        <f>+CONCATENATE(I369," ",G369)</f>
        <v xml:space="preserve">d) </v>
      </c>
      <c r="D369" s="22"/>
      <c r="G369" s="34" t="str">
        <f>IF(J366="FIN","",LOOKUP(I365,DATOS!A:A,DATOS!M:M))</f>
        <v/>
      </c>
      <c r="I369" s="31" t="s">
        <v>43</v>
      </c>
      <c r="K369" s="16"/>
      <c r="L369" s="16"/>
      <c r="M369" s="16"/>
      <c r="N369" s="16"/>
      <c r="O369" s="16"/>
      <c r="P369" s="16"/>
      <c r="Q369" s="17" t="s">
        <v>3</v>
      </c>
      <c r="R369" s="16" t="str">
        <f>CONCATENATE(B369,Q369)</f>
        <v>D</v>
      </c>
      <c r="S369" s="16"/>
    </row>
    <row r="370" spans="1:19" ht="15.6" x14ac:dyDescent="0.25">
      <c r="A370" s="9"/>
      <c r="B370" s="26"/>
      <c r="C370" s="23"/>
      <c r="D370" s="24"/>
      <c r="J370" s="15"/>
    </row>
    <row r="371" spans="1:19" ht="15.6" x14ac:dyDescent="0.25">
      <c r="A371" s="9"/>
      <c r="B371" s="27"/>
      <c r="C371" s="19" t="str">
        <f>+CONCATENATE(K371,".- ",G371)</f>
        <v xml:space="preserve">62.- </v>
      </c>
      <c r="D371" s="20"/>
      <c r="E371" s="9"/>
      <c r="F371" s="9"/>
      <c r="G371" s="36" t="str">
        <f>IF(J372="FIN","",LOOKUP(I371,DATOS!A:A,DATOS!G:G))</f>
        <v/>
      </c>
      <c r="H371" s="36">
        <f>IF(J372="FIN",0,LOOKUP(I371,DATOS!A:A,DATOS!N:N))</f>
        <v>0</v>
      </c>
      <c r="I371" s="31">
        <f>+I365+1</f>
        <v>517</v>
      </c>
      <c r="J371" s="56">
        <f>IF(LOOKUP(I371,DATOS!A:A,DATOS!C:C)=0,J365,(LOOKUP(I371,DATOS!A:A,DATOS!C:C)))</f>
        <v>9</v>
      </c>
      <c r="K371" s="18">
        <f>+K365+1</f>
        <v>62</v>
      </c>
      <c r="L371" s="16" t="s">
        <v>31</v>
      </c>
      <c r="M371" s="16" t="s">
        <v>32</v>
      </c>
      <c r="N371" s="16" t="s">
        <v>37</v>
      </c>
      <c r="O371" s="16" t="s">
        <v>33</v>
      </c>
      <c r="P371" s="16" t="s">
        <v>34</v>
      </c>
      <c r="Q371" s="16" t="s">
        <v>35</v>
      </c>
      <c r="R371" s="16" t="str">
        <f>CONCATENATE("X",H371)</f>
        <v>X0</v>
      </c>
      <c r="S371" s="16" t="s">
        <v>36</v>
      </c>
    </row>
    <row r="372" spans="1:19" ht="15.6" x14ac:dyDescent="0.25">
      <c r="A372" s="185">
        <f>IF($E$2="X",0,IF(K373&gt;2,H371,K373))</f>
        <v>0</v>
      </c>
      <c r="B372" s="25"/>
      <c r="C372" s="21" t="str">
        <f>+CONCATENATE(I372," ",G372)</f>
        <v xml:space="preserve">a) </v>
      </c>
      <c r="D372" s="22"/>
      <c r="G372" s="34" t="str">
        <f>IF(J372="FIN","",LOOKUP(I371,DATOS!A:A,DATOS!J:J))</f>
        <v/>
      </c>
      <c r="I372" s="31" t="s">
        <v>53</v>
      </c>
      <c r="J372" s="37" t="str">
        <f>IF(J366="FIN","FIN",IF(J371=J365,"","FIN"))</f>
        <v>FIN</v>
      </c>
      <c r="K372" s="16" t="s">
        <v>5</v>
      </c>
      <c r="L372" s="16">
        <f>IF(M372&gt;0,0,P372)</f>
        <v>0</v>
      </c>
      <c r="M372" s="16">
        <f>IF(P373&gt;0,1,0)</f>
        <v>0</v>
      </c>
      <c r="N372" s="16">
        <f>IF(M372=1,-1/COUNTA(Q372:Q375),0)</f>
        <v>0</v>
      </c>
      <c r="O372" s="16">
        <f>COUNTA(B372:B375)</f>
        <v>0</v>
      </c>
      <c r="P372" s="16">
        <f>COUNTIF(R372:R375,R371)</f>
        <v>0</v>
      </c>
      <c r="Q372" s="17" t="s">
        <v>0</v>
      </c>
      <c r="R372" s="16" t="str">
        <f>CONCATENATE(B372,Q372)</f>
        <v>A</v>
      </c>
      <c r="S372" s="16">
        <f>IF(P372&gt;0,P372+O372,O372*3)</f>
        <v>0</v>
      </c>
    </row>
    <row r="373" spans="1:19" ht="15.6" x14ac:dyDescent="0.25">
      <c r="A373" s="185"/>
      <c r="B373" s="25"/>
      <c r="C373" s="21" t="str">
        <f>+CONCATENATE(I373," ",G373)</f>
        <v xml:space="preserve">b) </v>
      </c>
      <c r="D373" s="22"/>
      <c r="G373" s="34" t="str">
        <f>IF(J372="FIN","",LOOKUP(I371,DATOS!A:A,DATOS!K:K))</f>
        <v/>
      </c>
      <c r="I373" s="31" t="s">
        <v>52</v>
      </c>
      <c r="K373" s="16">
        <f>S372</f>
        <v>0</v>
      </c>
      <c r="L373" s="16"/>
      <c r="M373" s="16"/>
      <c r="N373" s="16"/>
      <c r="O373" s="16"/>
      <c r="P373" s="16">
        <f>O372-P372</f>
        <v>0</v>
      </c>
      <c r="Q373" s="17" t="s">
        <v>1</v>
      </c>
      <c r="R373" s="16" t="str">
        <f>CONCATENATE(B373,Q373)</f>
        <v>B</v>
      </c>
      <c r="S373" s="16"/>
    </row>
    <row r="374" spans="1:19" ht="15.6" x14ac:dyDescent="0.25">
      <c r="A374" s="185"/>
      <c r="B374" s="25"/>
      <c r="C374" s="21" t="str">
        <f>+CONCATENATE(I374," ",G374)</f>
        <v xml:space="preserve">c) </v>
      </c>
      <c r="D374" s="22"/>
      <c r="G374" s="34" t="str">
        <f>IF(J372="FIN","",LOOKUP(I371,DATOS!A:A,DATOS!L:L))</f>
        <v/>
      </c>
      <c r="I374" s="31" t="s">
        <v>51</v>
      </c>
      <c r="K374" s="16"/>
      <c r="L374" s="16"/>
      <c r="M374" s="16"/>
      <c r="N374" s="16"/>
      <c r="O374" s="16"/>
      <c r="P374" s="16"/>
      <c r="Q374" s="17" t="s">
        <v>2</v>
      </c>
      <c r="R374" s="16" t="str">
        <f>CONCATENATE(B374,Q374)</f>
        <v>C</v>
      </c>
      <c r="S374" s="16"/>
    </row>
    <row r="375" spans="1:19" ht="15.6" x14ac:dyDescent="0.25">
      <c r="A375" s="185"/>
      <c r="B375" s="25"/>
      <c r="C375" s="21" t="str">
        <f>+CONCATENATE(I375," ",G375)</f>
        <v xml:space="preserve">d) </v>
      </c>
      <c r="D375" s="22"/>
      <c r="G375" s="34" t="str">
        <f>IF(J372="FIN","",LOOKUP(I371,DATOS!A:A,DATOS!M:M))</f>
        <v/>
      </c>
      <c r="I375" s="31" t="s">
        <v>43</v>
      </c>
      <c r="K375" s="16"/>
      <c r="L375" s="16"/>
      <c r="M375" s="16"/>
      <c r="N375" s="16"/>
      <c r="O375" s="16"/>
      <c r="P375" s="16"/>
      <c r="Q375" s="17" t="s">
        <v>3</v>
      </c>
      <c r="R375" s="16" t="str">
        <f>CONCATENATE(B375,Q375)</f>
        <v>D</v>
      </c>
      <c r="S375" s="16"/>
    </row>
    <row r="376" spans="1:19" ht="15.6" x14ac:dyDescent="0.25">
      <c r="A376" s="9"/>
      <c r="B376" s="26"/>
      <c r="C376" s="23"/>
      <c r="D376" s="24"/>
      <c r="J376" s="15"/>
    </row>
    <row r="377" spans="1:19" ht="15.6" x14ac:dyDescent="0.25">
      <c r="A377" s="9"/>
      <c r="B377" s="27"/>
      <c r="C377" s="19" t="str">
        <f>+CONCATENATE(K377,".- ",G377)</f>
        <v xml:space="preserve">63.- </v>
      </c>
      <c r="D377" s="20"/>
      <c r="E377" s="9"/>
      <c r="F377" s="9"/>
      <c r="G377" s="36" t="str">
        <f>IF(J378="FIN","",LOOKUP(I377,DATOS!A:A,DATOS!G:G))</f>
        <v/>
      </c>
      <c r="H377" s="36">
        <f>IF(J378="FIN",0,LOOKUP(I377,DATOS!A:A,DATOS!N:N))</f>
        <v>0</v>
      </c>
      <c r="I377" s="31">
        <f>+I371+1</f>
        <v>518</v>
      </c>
      <c r="J377" s="56">
        <f>IF(LOOKUP(I377,DATOS!A:A,DATOS!C:C)=0,J371,(LOOKUP(I377,DATOS!A:A,DATOS!C:C)))</f>
        <v>9</v>
      </c>
      <c r="K377" s="18">
        <f>+K371+1</f>
        <v>63</v>
      </c>
      <c r="L377" s="16" t="s">
        <v>31</v>
      </c>
      <c r="M377" s="16" t="s">
        <v>32</v>
      </c>
      <c r="N377" s="16" t="s">
        <v>37</v>
      </c>
      <c r="O377" s="16" t="s">
        <v>33</v>
      </c>
      <c r="P377" s="16" t="s">
        <v>34</v>
      </c>
      <c r="Q377" s="16" t="s">
        <v>35</v>
      </c>
      <c r="R377" s="16" t="str">
        <f>CONCATENATE("X",H377)</f>
        <v>X0</v>
      </c>
      <c r="S377" s="16" t="s">
        <v>36</v>
      </c>
    </row>
    <row r="378" spans="1:19" ht="15.6" x14ac:dyDescent="0.25">
      <c r="A378" s="185">
        <f>IF($E$2="X",0,IF(K379&gt;2,H377,K379))</f>
        <v>0</v>
      </c>
      <c r="B378" s="25"/>
      <c r="C378" s="21" t="str">
        <f>+CONCATENATE(I378," ",G378)</f>
        <v xml:space="preserve">a) </v>
      </c>
      <c r="D378" s="22"/>
      <c r="G378" s="34" t="str">
        <f>IF(J378="FIN","",LOOKUP(I377,DATOS!A:A,DATOS!J:J))</f>
        <v/>
      </c>
      <c r="I378" s="31" t="s">
        <v>53</v>
      </c>
      <c r="J378" s="37" t="str">
        <f>IF(J372="FIN","FIN",IF(J377=J371,"","FIN"))</f>
        <v>FIN</v>
      </c>
      <c r="K378" s="16" t="s">
        <v>5</v>
      </c>
      <c r="L378" s="16">
        <f>IF(M378&gt;0,0,P378)</f>
        <v>0</v>
      </c>
      <c r="M378" s="16">
        <f>IF(P379&gt;0,1,0)</f>
        <v>0</v>
      </c>
      <c r="N378" s="16">
        <f>IF(M378=1,-1/COUNTA(Q378:Q381),0)</f>
        <v>0</v>
      </c>
      <c r="O378" s="16">
        <f>COUNTA(B378:B381)</f>
        <v>0</v>
      </c>
      <c r="P378" s="16">
        <f>COUNTIF(R378:R381,R377)</f>
        <v>0</v>
      </c>
      <c r="Q378" s="17" t="s">
        <v>0</v>
      </c>
      <c r="R378" s="16" t="str">
        <f>CONCATENATE(B378,Q378)</f>
        <v>A</v>
      </c>
      <c r="S378" s="16">
        <f>IF(P378&gt;0,P378+O378,O378*3)</f>
        <v>0</v>
      </c>
    </row>
    <row r="379" spans="1:19" ht="15.6" x14ac:dyDescent="0.25">
      <c r="A379" s="185"/>
      <c r="B379" s="25"/>
      <c r="C379" s="21" t="str">
        <f>+CONCATENATE(I379," ",G379)</f>
        <v xml:space="preserve">b) </v>
      </c>
      <c r="D379" s="22"/>
      <c r="G379" s="34" t="str">
        <f>IF(J378="FIN","",LOOKUP(I377,DATOS!A:A,DATOS!K:K))</f>
        <v/>
      </c>
      <c r="I379" s="31" t="s">
        <v>52</v>
      </c>
      <c r="K379" s="16">
        <f>S378</f>
        <v>0</v>
      </c>
      <c r="L379" s="16"/>
      <c r="M379" s="16"/>
      <c r="N379" s="16"/>
      <c r="O379" s="16"/>
      <c r="P379" s="16">
        <f>O378-P378</f>
        <v>0</v>
      </c>
      <c r="Q379" s="17" t="s">
        <v>1</v>
      </c>
      <c r="R379" s="16" t="str">
        <f>CONCATENATE(B379,Q379)</f>
        <v>B</v>
      </c>
      <c r="S379" s="16"/>
    </row>
    <row r="380" spans="1:19" ht="15.6" x14ac:dyDescent="0.25">
      <c r="A380" s="185"/>
      <c r="B380" s="25"/>
      <c r="C380" s="21" t="str">
        <f>+CONCATENATE(I380," ",G380)</f>
        <v xml:space="preserve">c) </v>
      </c>
      <c r="D380" s="22"/>
      <c r="G380" s="34" t="str">
        <f>IF(J378="FIN","",LOOKUP(I377,DATOS!A:A,DATOS!L:L))</f>
        <v/>
      </c>
      <c r="I380" s="31" t="s">
        <v>51</v>
      </c>
      <c r="K380" s="16"/>
      <c r="L380" s="16"/>
      <c r="M380" s="16"/>
      <c r="N380" s="16"/>
      <c r="O380" s="16"/>
      <c r="P380" s="16"/>
      <c r="Q380" s="17" t="s">
        <v>2</v>
      </c>
      <c r="R380" s="16" t="str">
        <f>CONCATENATE(B380,Q380)</f>
        <v>C</v>
      </c>
      <c r="S380" s="16"/>
    </row>
    <row r="381" spans="1:19" ht="15.6" x14ac:dyDescent="0.25">
      <c r="A381" s="185"/>
      <c r="B381" s="25"/>
      <c r="C381" s="21" t="str">
        <f>+CONCATENATE(I381," ",G381)</f>
        <v xml:space="preserve">d) </v>
      </c>
      <c r="D381" s="22"/>
      <c r="G381" s="34" t="str">
        <f>IF(J378="FIN","",LOOKUP(I377,DATOS!A:A,DATOS!M:M))</f>
        <v/>
      </c>
      <c r="I381" s="31" t="s">
        <v>43</v>
      </c>
      <c r="K381" s="16"/>
      <c r="L381" s="16"/>
      <c r="M381" s="16"/>
      <c r="N381" s="16"/>
      <c r="O381" s="16"/>
      <c r="P381" s="16"/>
      <c r="Q381" s="17" t="s">
        <v>3</v>
      </c>
      <c r="R381" s="16" t="str">
        <f>CONCATENATE(B381,Q381)</f>
        <v>D</v>
      </c>
      <c r="S381" s="16"/>
    </row>
    <row r="382" spans="1:19" ht="15.6" x14ac:dyDescent="0.25">
      <c r="A382" s="9"/>
      <c r="B382" s="26"/>
      <c r="C382" s="23"/>
      <c r="D382" s="24"/>
      <c r="J382" s="15"/>
    </row>
    <row r="383" spans="1:19" ht="15.6" x14ac:dyDescent="0.25">
      <c r="A383" s="9"/>
      <c r="B383" s="27"/>
      <c r="C383" s="19" t="str">
        <f>+CONCATENATE(K383,".- ",G383)</f>
        <v xml:space="preserve">64.- </v>
      </c>
      <c r="D383" s="20"/>
      <c r="E383" s="9"/>
      <c r="F383" s="9"/>
      <c r="G383" s="36" t="str">
        <f>IF(J384="FIN","",LOOKUP(I383,DATOS!A:A,DATOS!G:G))</f>
        <v/>
      </c>
      <c r="H383" s="36">
        <f>IF(J384="FIN",0,LOOKUP(I383,DATOS!A:A,DATOS!N:N))</f>
        <v>0</v>
      </c>
      <c r="I383" s="31">
        <f>+I377+1</f>
        <v>519</v>
      </c>
      <c r="J383" s="56">
        <f>IF(LOOKUP(I383,DATOS!A:A,DATOS!C:C)=0,J377,(LOOKUP(I383,DATOS!A:A,DATOS!C:C)))</f>
        <v>9</v>
      </c>
      <c r="K383" s="18">
        <f>+K377+1</f>
        <v>64</v>
      </c>
      <c r="L383" s="16" t="s">
        <v>31</v>
      </c>
      <c r="M383" s="16" t="s">
        <v>32</v>
      </c>
      <c r="N383" s="16" t="s">
        <v>37</v>
      </c>
      <c r="O383" s="16" t="s">
        <v>33</v>
      </c>
      <c r="P383" s="16" t="s">
        <v>34</v>
      </c>
      <c r="Q383" s="16" t="s">
        <v>35</v>
      </c>
      <c r="R383" s="16" t="str">
        <f>CONCATENATE("X",H383)</f>
        <v>X0</v>
      </c>
      <c r="S383" s="16" t="s">
        <v>36</v>
      </c>
    </row>
    <row r="384" spans="1:19" ht="15.6" x14ac:dyDescent="0.25">
      <c r="A384" s="185">
        <f>IF($E$2="X",0,IF(K385&gt;2,H383,K385))</f>
        <v>0</v>
      </c>
      <c r="B384" s="25"/>
      <c r="C384" s="21" t="str">
        <f>+CONCATENATE(I384," ",G384)</f>
        <v xml:space="preserve">a) </v>
      </c>
      <c r="D384" s="22"/>
      <c r="G384" s="34" t="str">
        <f>IF(J384="FIN","",LOOKUP(I383,DATOS!A:A,DATOS!J:J))</f>
        <v/>
      </c>
      <c r="I384" s="31" t="s">
        <v>53</v>
      </c>
      <c r="J384" s="37" t="str">
        <f>IF(J378="FIN","FIN",IF(J383=J377,"","FIN"))</f>
        <v>FIN</v>
      </c>
      <c r="K384" s="16" t="s">
        <v>5</v>
      </c>
      <c r="L384" s="16">
        <f>IF(M384&gt;0,0,P384)</f>
        <v>0</v>
      </c>
      <c r="M384" s="16">
        <f>IF(P385&gt;0,1,0)</f>
        <v>0</v>
      </c>
      <c r="N384" s="16">
        <f>IF(M384=1,-1/COUNTA(Q384:Q387),0)</f>
        <v>0</v>
      </c>
      <c r="O384" s="16">
        <f>COUNTA(B384:B387)</f>
        <v>0</v>
      </c>
      <c r="P384" s="16">
        <f>COUNTIF(R384:R387,R383)</f>
        <v>0</v>
      </c>
      <c r="Q384" s="17" t="s">
        <v>0</v>
      </c>
      <c r="R384" s="16" t="str">
        <f>CONCATENATE(B384,Q384)</f>
        <v>A</v>
      </c>
      <c r="S384" s="16">
        <f>IF(P384&gt;0,P384+O384,O384*3)</f>
        <v>0</v>
      </c>
    </row>
    <row r="385" spans="1:19" ht="15.6" x14ac:dyDescent="0.25">
      <c r="A385" s="185"/>
      <c r="B385" s="25"/>
      <c r="C385" s="21" t="str">
        <f>+CONCATENATE(I385," ",G385)</f>
        <v xml:space="preserve">b) </v>
      </c>
      <c r="D385" s="22"/>
      <c r="G385" s="34" t="str">
        <f>IF(J384="FIN","",LOOKUP(I383,DATOS!A:A,DATOS!K:K))</f>
        <v/>
      </c>
      <c r="I385" s="31" t="s">
        <v>52</v>
      </c>
      <c r="K385" s="16">
        <f>S384</f>
        <v>0</v>
      </c>
      <c r="L385" s="16"/>
      <c r="M385" s="16"/>
      <c r="N385" s="16"/>
      <c r="O385" s="16"/>
      <c r="P385" s="16">
        <f>O384-P384</f>
        <v>0</v>
      </c>
      <c r="Q385" s="17" t="s">
        <v>1</v>
      </c>
      <c r="R385" s="16" t="str">
        <f>CONCATENATE(B385,Q385)</f>
        <v>B</v>
      </c>
      <c r="S385" s="16"/>
    </row>
    <row r="386" spans="1:19" ht="15.6" x14ac:dyDescent="0.25">
      <c r="A386" s="185"/>
      <c r="B386" s="25"/>
      <c r="C386" s="21" t="str">
        <f>+CONCATENATE(I386," ",G386)</f>
        <v xml:space="preserve">c) </v>
      </c>
      <c r="D386" s="22"/>
      <c r="G386" s="34" t="str">
        <f>IF(J384="FIN","",LOOKUP(I383,DATOS!A:A,DATOS!L:L))</f>
        <v/>
      </c>
      <c r="I386" s="31" t="s">
        <v>51</v>
      </c>
      <c r="K386" s="16"/>
      <c r="L386" s="16"/>
      <c r="M386" s="16"/>
      <c r="N386" s="16"/>
      <c r="O386" s="16"/>
      <c r="P386" s="16"/>
      <c r="Q386" s="17" t="s">
        <v>2</v>
      </c>
      <c r="R386" s="16" t="str">
        <f>CONCATENATE(B386,Q386)</f>
        <v>C</v>
      </c>
      <c r="S386" s="16"/>
    </row>
    <row r="387" spans="1:19" ht="15.6" x14ac:dyDescent="0.25">
      <c r="A387" s="185"/>
      <c r="B387" s="25"/>
      <c r="C387" s="21" t="str">
        <f>+CONCATENATE(I387," ",G387)</f>
        <v xml:space="preserve">d) </v>
      </c>
      <c r="D387" s="22"/>
      <c r="G387" s="34" t="str">
        <f>IF(J384="FIN","",LOOKUP(I383,DATOS!A:A,DATOS!M:M))</f>
        <v/>
      </c>
      <c r="I387" s="31" t="s">
        <v>43</v>
      </c>
      <c r="K387" s="16"/>
      <c r="L387" s="16"/>
      <c r="M387" s="16"/>
      <c r="N387" s="16"/>
      <c r="O387" s="16"/>
      <c r="P387" s="16"/>
      <c r="Q387" s="17" t="s">
        <v>3</v>
      </c>
      <c r="R387" s="16" t="str">
        <f>CONCATENATE(B387,Q387)</f>
        <v>D</v>
      </c>
      <c r="S387" s="16"/>
    </row>
    <row r="388" spans="1:19" ht="15.6" x14ac:dyDescent="0.25">
      <c r="A388" s="9"/>
      <c r="B388" s="26"/>
      <c r="C388" s="23"/>
      <c r="D388" s="24"/>
      <c r="J388" s="15"/>
    </row>
    <row r="389" spans="1:19" ht="15.6" x14ac:dyDescent="0.25">
      <c r="A389" s="9"/>
      <c r="B389" s="27"/>
      <c r="C389" s="19" t="str">
        <f>+CONCATENATE(K389,".- ",G389)</f>
        <v xml:space="preserve">65.- </v>
      </c>
      <c r="D389" s="20"/>
      <c r="E389" s="9"/>
      <c r="F389" s="9"/>
      <c r="G389" s="36" t="str">
        <f>IF(J390="FIN","",LOOKUP(I389,DATOS!A:A,DATOS!G:G))</f>
        <v/>
      </c>
      <c r="H389" s="36">
        <f>IF(J390="FIN",0,LOOKUP(I389,DATOS!A:A,DATOS!N:N))</f>
        <v>0</v>
      </c>
      <c r="I389" s="31">
        <f>+I383+1</f>
        <v>520</v>
      </c>
      <c r="J389" s="56">
        <f>IF(LOOKUP(I389,DATOS!A:A,DATOS!C:C)=0,J383,(LOOKUP(I389,DATOS!A:A,DATOS!C:C)))</f>
        <v>9</v>
      </c>
      <c r="K389" s="18">
        <f>+K383+1</f>
        <v>65</v>
      </c>
      <c r="L389" s="16" t="s">
        <v>31</v>
      </c>
      <c r="M389" s="16" t="s">
        <v>32</v>
      </c>
      <c r="N389" s="16" t="s">
        <v>37</v>
      </c>
      <c r="O389" s="16" t="s">
        <v>33</v>
      </c>
      <c r="P389" s="16" t="s">
        <v>34</v>
      </c>
      <c r="Q389" s="16" t="s">
        <v>35</v>
      </c>
      <c r="R389" s="16" t="str">
        <f>CONCATENATE("X",H389)</f>
        <v>X0</v>
      </c>
      <c r="S389" s="16" t="s">
        <v>36</v>
      </c>
    </row>
    <row r="390" spans="1:19" ht="15.6" x14ac:dyDescent="0.25">
      <c r="A390" s="185">
        <f>IF($E$2="X",0,IF(K391&gt;2,H389,K391))</f>
        <v>0</v>
      </c>
      <c r="B390" s="25"/>
      <c r="C390" s="21" t="str">
        <f>+CONCATENATE(I390," ",G390)</f>
        <v xml:space="preserve">a) </v>
      </c>
      <c r="D390" s="22"/>
      <c r="G390" s="34" t="str">
        <f>IF(J390="FIN","",LOOKUP(I389,DATOS!A:A,DATOS!J:J))</f>
        <v/>
      </c>
      <c r="I390" s="31" t="s">
        <v>53</v>
      </c>
      <c r="J390" s="37" t="str">
        <f>IF(J384="FIN","FIN",IF(J389=J383,"","FIN"))</f>
        <v>FIN</v>
      </c>
      <c r="K390" s="16" t="s">
        <v>5</v>
      </c>
      <c r="L390" s="16">
        <f>IF(M390&gt;0,0,P390)</f>
        <v>0</v>
      </c>
      <c r="M390" s="16">
        <f>IF(P391&gt;0,1,0)</f>
        <v>0</v>
      </c>
      <c r="N390" s="16">
        <f>IF(M390=1,-1/COUNTA(Q390:Q393),0)</f>
        <v>0</v>
      </c>
      <c r="O390" s="16">
        <f>COUNTA(B390:B393)</f>
        <v>0</v>
      </c>
      <c r="P390" s="16">
        <f>COUNTIF(R390:R393,R389)</f>
        <v>0</v>
      </c>
      <c r="Q390" s="17" t="s">
        <v>0</v>
      </c>
      <c r="R390" s="16" t="str">
        <f>CONCATENATE(B390,Q390)</f>
        <v>A</v>
      </c>
      <c r="S390" s="16">
        <f>IF(P390&gt;0,P390+O390,O390*3)</f>
        <v>0</v>
      </c>
    </row>
    <row r="391" spans="1:19" ht="15.6" x14ac:dyDescent="0.25">
      <c r="A391" s="185"/>
      <c r="B391" s="25"/>
      <c r="C391" s="21" t="str">
        <f>+CONCATENATE(I391," ",G391)</f>
        <v xml:space="preserve">b) </v>
      </c>
      <c r="D391" s="22"/>
      <c r="G391" s="34" t="str">
        <f>IF(J390="FIN","",LOOKUP(I389,DATOS!A:A,DATOS!K:K))</f>
        <v/>
      </c>
      <c r="I391" s="31" t="s">
        <v>52</v>
      </c>
      <c r="K391" s="16">
        <f>S390</f>
        <v>0</v>
      </c>
      <c r="L391" s="16"/>
      <c r="M391" s="16"/>
      <c r="N391" s="16"/>
      <c r="O391" s="16"/>
      <c r="P391" s="16">
        <f>O390-P390</f>
        <v>0</v>
      </c>
      <c r="Q391" s="17" t="s">
        <v>1</v>
      </c>
      <c r="R391" s="16" t="str">
        <f>CONCATENATE(B391,Q391)</f>
        <v>B</v>
      </c>
      <c r="S391" s="16"/>
    </row>
    <row r="392" spans="1:19" ht="15.6" x14ac:dyDescent="0.25">
      <c r="A392" s="185"/>
      <c r="B392" s="25"/>
      <c r="C392" s="21" t="str">
        <f>+CONCATENATE(I392," ",G392)</f>
        <v xml:space="preserve">c) </v>
      </c>
      <c r="D392" s="22"/>
      <c r="G392" s="34" t="str">
        <f>IF(J390="FIN","",LOOKUP(I389,DATOS!A:A,DATOS!L:L))</f>
        <v/>
      </c>
      <c r="I392" s="31" t="s">
        <v>51</v>
      </c>
      <c r="K392" s="16"/>
      <c r="L392" s="16"/>
      <c r="M392" s="16"/>
      <c r="N392" s="16"/>
      <c r="O392" s="16"/>
      <c r="P392" s="16"/>
      <c r="Q392" s="17" t="s">
        <v>2</v>
      </c>
      <c r="R392" s="16" t="str">
        <f>CONCATENATE(B392,Q392)</f>
        <v>C</v>
      </c>
      <c r="S392" s="16"/>
    </row>
    <row r="393" spans="1:19" ht="15.6" x14ac:dyDescent="0.25">
      <c r="A393" s="185"/>
      <c r="B393" s="25"/>
      <c r="C393" s="21" t="str">
        <f>+CONCATENATE(I393," ",G393)</f>
        <v xml:space="preserve">d) </v>
      </c>
      <c r="D393" s="22"/>
      <c r="G393" s="34" t="str">
        <f>IF(J390="FIN","",LOOKUP(I389,DATOS!A:A,DATOS!M:M))</f>
        <v/>
      </c>
      <c r="I393" s="31" t="s">
        <v>43</v>
      </c>
      <c r="K393" s="16"/>
      <c r="L393" s="16"/>
      <c r="M393" s="16"/>
      <c r="N393" s="16"/>
      <c r="O393" s="16"/>
      <c r="P393" s="16"/>
      <c r="Q393" s="17" t="s">
        <v>3</v>
      </c>
      <c r="R393" s="16" t="str">
        <f>CONCATENATE(B393,Q393)</f>
        <v>D</v>
      </c>
      <c r="S393" s="16"/>
    </row>
    <row r="394" spans="1:19" ht="15.6" x14ac:dyDescent="0.25">
      <c r="A394" s="9"/>
      <c r="B394" s="26"/>
      <c r="C394" s="23"/>
      <c r="D394" s="24"/>
      <c r="J394" s="15"/>
    </row>
    <row r="395" spans="1:19" ht="15.6" x14ac:dyDescent="0.25">
      <c r="A395" s="9"/>
      <c r="B395" s="27"/>
      <c r="C395" s="19" t="str">
        <f>+CONCATENATE(K395,".- ",G395)</f>
        <v xml:space="preserve">66.- </v>
      </c>
      <c r="D395" s="20"/>
      <c r="E395" s="9"/>
      <c r="F395" s="9"/>
      <c r="G395" s="36" t="str">
        <f>IF(J396="FIN","",LOOKUP(I395,DATOS!A:A,DATOS!G:G))</f>
        <v/>
      </c>
      <c r="H395" s="36">
        <f>IF(J396="FIN",0,LOOKUP(I395,DATOS!A:A,DATOS!N:N))</f>
        <v>0</v>
      </c>
      <c r="I395" s="31">
        <f>+I389+1</f>
        <v>521</v>
      </c>
      <c r="J395" s="56">
        <f>IF(LOOKUP(I395,DATOS!A:A,DATOS!C:C)=0,J389,(LOOKUP(I395,DATOS!A:A,DATOS!C:C)))</f>
        <v>9</v>
      </c>
      <c r="K395" s="18">
        <f>+K389+1</f>
        <v>66</v>
      </c>
      <c r="L395" s="16" t="s">
        <v>31</v>
      </c>
      <c r="M395" s="16" t="s">
        <v>32</v>
      </c>
      <c r="N395" s="16" t="s">
        <v>37</v>
      </c>
      <c r="O395" s="16" t="s">
        <v>33</v>
      </c>
      <c r="P395" s="16" t="s">
        <v>34</v>
      </c>
      <c r="Q395" s="16" t="s">
        <v>35</v>
      </c>
      <c r="R395" s="16" t="str">
        <f>CONCATENATE("X",H395)</f>
        <v>X0</v>
      </c>
      <c r="S395" s="16" t="s">
        <v>36</v>
      </c>
    </row>
    <row r="396" spans="1:19" ht="15.6" x14ac:dyDescent="0.25">
      <c r="A396" s="185">
        <f>IF($E$2="X",0,IF(K397&gt;2,H395,K397))</f>
        <v>0</v>
      </c>
      <c r="B396" s="25"/>
      <c r="C396" s="21" t="str">
        <f>+CONCATENATE(I396," ",G396)</f>
        <v xml:space="preserve">a) </v>
      </c>
      <c r="D396" s="22"/>
      <c r="G396" s="34" t="str">
        <f>IF(J396="FIN","",LOOKUP(I395,DATOS!A:A,DATOS!J:J))</f>
        <v/>
      </c>
      <c r="I396" s="31" t="s">
        <v>53</v>
      </c>
      <c r="J396" s="37" t="str">
        <f>IF(J390="FIN","FIN",IF(J395=J389,"","FIN"))</f>
        <v>FIN</v>
      </c>
      <c r="K396" s="16" t="s">
        <v>5</v>
      </c>
      <c r="L396" s="16">
        <f>IF(M396&gt;0,0,P396)</f>
        <v>0</v>
      </c>
      <c r="M396" s="16">
        <f>IF(P397&gt;0,1,0)</f>
        <v>0</v>
      </c>
      <c r="N396" s="16">
        <f>IF(M396=1,-1/COUNTA(Q396:Q399),0)</f>
        <v>0</v>
      </c>
      <c r="O396" s="16">
        <f>COUNTA(B396:B399)</f>
        <v>0</v>
      </c>
      <c r="P396" s="16">
        <f>COUNTIF(R396:R399,R395)</f>
        <v>0</v>
      </c>
      <c r="Q396" s="17" t="s">
        <v>0</v>
      </c>
      <c r="R396" s="16" t="str">
        <f>CONCATENATE(B396,Q396)</f>
        <v>A</v>
      </c>
      <c r="S396" s="16">
        <f>IF(P396&gt;0,P396+O396,O396*3)</f>
        <v>0</v>
      </c>
    </row>
    <row r="397" spans="1:19" ht="15.6" x14ac:dyDescent="0.25">
      <c r="A397" s="185"/>
      <c r="B397" s="25"/>
      <c r="C397" s="21" t="str">
        <f>+CONCATENATE(I397," ",G397)</f>
        <v xml:space="preserve">b) </v>
      </c>
      <c r="D397" s="22"/>
      <c r="G397" s="34" t="str">
        <f>IF(J396="FIN","",LOOKUP(I395,DATOS!A:A,DATOS!K:K))</f>
        <v/>
      </c>
      <c r="I397" s="31" t="s">
        <v>52</v>
      </c>
      <c r="K397" s="16">
        <f>S396</f>
        <v>0</v>
      </c>
      <c r="L397" s="16"/>
      <c r="M397" s="16"/>
      <c r="N397" s="16"/>
      <c r="O397" s="16"/>
      <c r="P397" s="16">
        <f>O396-P396</f>
        <v>0</v>
      </c>
      <c r="Q397" s="17" t="s">
        <v>1</v>
      </c>
      <c r="R397" s="16" t="str">
        <f>CONCATENATE(B397,Q397)</f>
        <v>B</v>
      </c>
      <c r="S397" s="16"/>
    </row>
    <row r="398" spans="1:19" ht="15.6" x14ac:dyDescent="0.25">
      <c r="A398" s="185"/>
      <c r="B398" s="25"/>
      <c r="C398" s="21" t="str">
        <f>+CONCATENATE(I398," ",G398)</f>
        <v xml:space="preserve">c) </v>
      </c>
      <c r="D398" s="22"/>
      <c r="G398" s="34" t="str">
        <f>IF(J396="FIN","",LOOKUP(I395,DATOS!A:A,DATOS!L:L))</f>
        <v/>
      </c>
      <c r="I398" s="31" t="s">
        <v>51</v>
      </c>
      <c r="K398" s="16"/>
      <c r="L398" s="16"/>
      <c r="M398" s="16"/>
      <c r="N398" s="16"/>
      <c r="O398" s="16"/>
      <c r="P398" s="16"/>
      <c r="Q398" s="17" t="s">
        <v>2</v>
      </c>
      <c r="R398" s="16" t="str">
        <f>CONCATENATE(B398,Q398)</f>
        <v>C</v>
      </c>
      <c r="S398" s="16"/>
    </row>
    <row r="399" spans="1:19" ht="15.6" x14ac:dyDescent="0.25">
      <c r="A399" s="185"/>
      <c r="B399" s="25"/>
      <c r="C399" s="21" t="str">
        <f>+CONCATENATE(I399," ",G399)</f>
        <v xml:space="preserve">d) </v>
      </c>
      <c r="D399" s="22"/>
      <c r="G399" s="34" t="str">
        <f>IF(J396="FIN","",LOOKUP(I395,DATOS!A:A,DATOS!M:M))</f>
        <v/>
      </c>
      <c r="I399" s="31" t="s">
        <v>43</v>
      </c>
      <c r="K399" s="16"/>
      <c r="L399" s="16"/>
      <c r="M399" s="16"/>
      <c r="N399" s="16"/>
      <c r="O399" s="16"/>
      <c r="P399" s="16"/>
      <c r="Q399" s="17" t="s">
        <v>3</v>
      </c>
      <c r="R399" s="16" t="str">
        <f>CONCATENATE(B399,Q399)</f>
        <v>D</v>
      </c>
      <c r="S399" s="16"/>
    </row>
    <row r="400" spans="1:19" ht="15.6" x14ac:dyDescent="0.25">
      <c r="A400" s="9"/>
      <c r="B400" s="26"/>
      <c r="C400" s="23"/>
      <c r="D400" s="24"/>
      <c r="J400" s="15"/>
    </row>
    <row r="401" spans="1:19" ht="15.6" x14ac:dyDescent="0.25">
      <c r="A401" s="9"/>
      <c r="B401" s="27"/>
      <c r="C401" s="19" t="str">
        <f>+CONCATENATE(K401,".- ",G401)</f>
        <v xml:space="preserve">67.- </v>
      </c>
      <c r="D401" s="20"/>
      <c r="E401" s="9"/>
      <c r="F401" s="9"/>
      <c r="G401" s="36" t="str">
        <f>IF(J402="FIN","",LOOKUP(I401,DATOS!A:A,DATOS!G:G))</f>
        <v/>
      </c>
      <c r="H401" s="36">
        <f>IF(J402="FIN",0,LOOKUP(I401,DATOS!A:A,DATOS!N:N))</f>
        <v>0</v>
      </c>
      <c r="I401" s="31">
        <f>+I395+1</f>
        <v>522</v>
      </c>
      <c r="J401" s="56">
        <f>IF(LOOKUP(I401,DATOS!A:A,DATOS!C:C)=0,J395,(LOOKUP(I401,DATOS!A:A,DATOS!C:C)))</f>
        <v>9</v>
      </c>
      <c r="K401" s="18">
        <f>+K395+1</f>
        <v>67</v>
      </c>
      <c r="L401" s="16" t="s">
        <v>31</v>
      </c>
      <c r="M401" s="16" t="s">
        <v>32</v>
      </c>
      <c r="N401" s="16" t="s">
        <v>37</v>
      </c>
      <c r="O401" s="16" t="s">
        <v>33</v>
      </c>
      <c r="P401" s="16" t="s">
        <v>34</v>
      </c>
      <c r="Q401" s="16" t="s">
        <v>35</v>
      </c>
      <c r="R401" s="16" t="str">
        <f>CONCATENATE("X",H401)</f>
        <v>X0</v>
      </c>
      <c r="S401" s="16" t="s">
        <v>36</v>
      </c>
    </row>
    <row r="402" spans="1:19" ht="15.6" x14ac:dyDescent="0.25">
      <c r="A402" s="185">
        <f>IF($E$2="X",0,IF(K403&gt;2,H401,K403))</f>
        <v>0</v>
      </c>
      <c r="B402" s="25"/>
      <c r="C402" s="21" t="str">
        <f>+CONCATENATE(I402," ",G402)</f>
        <v xml:space="preserve">a) </v>
      </c>
      <c r="D402" s="22"/>
      <c r="G402" s="34" t="str">
        <f>IF(J402="FIN","",LOOKUP(I401,DATOS!A:A,DATOS!J:J))</f>
        <v/>
      </c>
      <c r="I402" s="31" t="s">
        <v>53</v>
      </c>
      <c r="J402" s="37" t="str">
        <f>IF(J396="FIN","FIN",IF(J401=J395,"","FIN"))</f>
        <v>FIN</v>
      </c>
      <c r="K402" s="16" t="s">
        <v>5</v>
      </c>
      <c r="L402" s="16">
        <f>IF(M402&gt;0,0,P402)</f>
        <v>0</v>
      </c>
      <c r="M402" s="16">
        <f>IF(P403&gt;0,1,0)</f>
        <v>0</v>
      </c>
      <c r="N402" s="16">
        <f>IF(M402=1,-1/COUNTA(Q402:Q405),0)</f>
        <v>0</v>
      </c>
      <c r="O402" s="16">
        <f>COUNTA(B402:B405)</f>
        <v>0</v>
      </c>
      <c r="P402" s="16">
        <f>COUNTIF(R402:R405,R401)</f>
        <v>0</v>
      </c>
      <c r="Q402" s="17" t="s">
        <v>0</v>
      </c>
      <c r="R402" s="16" t="str">
        <f>CONCATENATE(B402,Q402)</f>
        <v>A</v>
      </c>
      <c r="S402" s="16">
        <f>IF(P402&gt;0,P402+O402,O402*3)</f>
        <v>0</v>
      </c>
    </row>
    <row r="403" spans="1:19" ht="15.6" x14ac:dyDescent="0.25">
      <c r="A403" s="185"/>
      <c r="B403" s="25"/>
      <c r="C403" s="21" t="str">
        <f>+CONCATENATE(I403," ",G403)</f>
        <v xml:space="preserve">b) </v>
      </c>
      <c r="D403" s="22"/>
      <c r="G403" s="34" t="str">
        <f>IF(J402="FIN","",LOOKUP(I401,DATOS!A:A,DATOS!K:K))</f>
        <v/>
      </c>
      <c r="I403" s="31" t="s">
        <v>52</v>
      </c>
      <c r="K403" s="16">
        <f>S402</f>
        <v>0</v>
      </c>
      <c r="L403" s="16"/>
      <c r="M403" s="16"/>
      <c r="N403" s="16"/>
      <c r="O403" s="16"/>
      <c r="P403" s="16">
        <f>O402-P402</f>
        <v>0</v>
      </c>
      <c r="Q403" s="17" t="s">
        <v>1</v>
      </c>
      <c r="R403" s="16" t="str">
        <f>CONCATENATE(B403,Q403)</f>
        <v>B</v>
      </c>
      <c r="S403" s="16"/>
    </row>
    <row r="404" spans="1:19" ht="15.6" x14ac:dyDescent="0.25">
      <c r="A404" s="185"/>
      <c r="B404" s="25"/>
      <c r="C404" s="21" t="str">
        <f>+CONCATENATE(I404," ",G404)</f>
        <v xml:space="preserve">c) </v>
      </c>
      <c r="D404" s="22"/>
      <c r="G404" s="34" t="str">
        <f>IF(J402="FIN","",LOOKUP(I401,DATOS!A:A,DATOS!L:L))</f>
        <v/>
      </c>
      <c r="I404" s="31" t="s">
        <v>51</v>
      </c>
      <c r="K404" s="16"/>
      <c r="L404" s="16"/>
      <c r="M404" s="16"/>
      <c r="N404" s="16"/>
      <c r="O404" s="16"/>
      <c r="P404" s="16"/>
      <c r="Q404" s="17" t="s">
        <v>2</v>
      </c>
      <c r="R404" s="16" t="str">
        <f>CONCATENATE(B404,Q404)</f>
        <v>C</v>
      </c>
      <c r="S404" s="16"/>
    </row>
    <row r="405" spans="1:19" ht="15.6" x14ac:dyDescent="0.25">
      <c r="A405" s="185"/>
      <c r="B405" s="25"/>
      <c r="C405" s="21" t="str">
        <f>+CONCATENATE(I405," ",G405)</f>
        <v xml:space="preserve">d) </v>
      </c>
      <c r="D405" s="22"/>
      <c r="G405" s="34" t="str">
        <f>IF(J402="FIN","",LOOKUP(I401,DATOS!A:A,DATOS!M:M))</f>
        <v/>
      </c>
      <c r="I405" s="31" t="s">
        <v>43</v>
      </c>
      <c r="K405" s="16"/>
      <c r="L405" s="16"/>
      <c r="M405" s="16"/>
      <c r="N405" s="16"/>
      <c r="O405" s="16"/>
      <c r="P405" s="16"/>
      <c r="Q405" s="17" t="s">
        <v>3</v>
      </c>
      <c r="R405" s="16" t="str">
        <f>CONCATENATE(B405,Q405)</f>
        <v>D</v>
      </c>
      <c r="S405" s="16"/>
    </row>
    <row r="406" spans="1:19" ht="15.6" x14ac:dyDescent="0.25">
      <c r="A406" s="9"/>
      <c r="B406" s="26"/>
      <c r="C406" s="23"/>
      <c r="D406" s="24"/>
      <c r="J406" s="15"/>
    </row>
    <row r="407" spans="1:19" ht="15.6" x14ac:dyDescent="0.25">
      <c r="A407" s="9"/>
      <c r="B407" s="27"/>
      <c r="C407" s="19" t="str">
        <f>+CONCATENATE(K407,".- ",G407)</f>
        <v xml:space="preserve">68.- </v>
      </c>
      <c r="D407" s="20"/>
      <c r="E407" s="9"/>
      <c r="F407" s="9"/>
      <c r="G407" s="36" t="str">
        <f>IF(J408="FIN","",LOOKUP(I407,DATOS!A:A,DATOS!G:G))</f>
        <v/>
      </c>
      <c r="H407" s="36">
        <f>IF(J408="FIN",0,LOOKUP(I407,DATOS!A:A,DATOS!N:N))</f>
        <v>0</v>
      </c>
      <c r="I407" s="31">
        <f>+I401+1</f>
        <v>523</v>
      </c>
      <c r="J407" s="56">
        <f>IF(LOOKUP(I407,DATOS!A:A,DATOS!C:C)=0,J401,(LOOKUP(I407,DATOS!A:A,DATOS!C:C)))</f>
        <v>9</v>
      </c>
      <c r="K407" s="18">
        <f>+K401+1</f>
        <v>68</v>
      </c>
      <c r="L407" s="16" t="s">
        <v>31</v>
      </c>
      <c r="M407" s="16" t="s">
        <v>32</v>
      </c>
      <c r="N407" s="16" t="s">
        <v>37</v>
      </c>
      <c r="O407" s="16" t="s">
        <v>33</v>
      </c>
      <c r="P407" s="16" t="s">
        <v>34</v>
      </c>
      <c r="Q407" s="16" t="s">
        <v>35</v>
      </c>
      <c r="R407" s="16" t="str">
        <f>CONCATENATE("X",H407)</f>
        <v>X0</v>
      </c>
      <c r="S407" s="16" t="s">
        <v>36</v>
      </c>
    </row>
    <row r="408" spans="1:19" ht="15.6" x14ac:dyDescent="0.25">
      <c r="A408" s="185">
        <f>IF($E$2="X",0,IF(K409&gt;2,H407,K409))</f>
        <v>0</v>
      </c>
      <c r="B408" s="25"/>
      <c r="C408" s="21" t="str">
        <f>+CONCATENATE(I408," ",G408)</f>
        <v xml:space="preserve">a) </v>
      </c>
      <c r="D408" s="22"/>
      <c r="G408" s="34" t="str">
        <f>IF(J408="FIN","",LOOKUP(I407,DATOS!A:A,DATOS!J:J))</f>
        <v/>
      </c>
      <c r="I408" s="31" t="s">
        <v>53</v>
      </c>
      <c r="J408" s="37" t="str">
        <f>IF(J402="FIN","FIN",IF(J407=J401,"","FIN"))</f>
        <v>FIN</v>
      </c>
      <c r="K408" s="16" t="s">
        <v>5</v>
      </c>
      <c r="L408" s="16">
        <f>IF(M408&gt;0,0,P408)</f>
        <v>0</v>
      </c>
      <c r="M408" s="16">
        <f>IF(P409&gt;0,1,0)</f>
        <v>0</v>
      </c>
      <c r="N408" s="16">
        <f>IF(M408=1,-1/COUNTA(Q408:Q411),0)</f>
        <v>0</v>
      </c>
      <c r="O408" s="16">
        <f>COUNTA(B408:B411)</f>
        <v>0</v>
      </c>
      <c r="P408" s="16">
        <f>COUNTIF(R408:R411,R407)</f>
        <v>0</v>
      </c>
      <c r="Q408" s="17" t="s">
        <v>0</v>
      </c>
      <c r="R408" s="16" t="str">
        <f>CONCATENATE(B408,Q408)</f>
        <v>A</v>
      </c>
      <c r="S408" s="16">
        <f>IF(P408&gt;0,P408+O408,O408*3)</f>
        <v>0</v>
      </c>
    </row>
    <row r="409" spans="1:19" ht="15.6" x14ac:dyDescent="0.25">
      <c r="A409" s="185"/>
      <c r="B409" s="25"/>
      <c r="C409" s="21" t="str">
        <f>+CONCATENATE(I409," ",G409)</f>
        <v xml:space="preserve">b) </v>
      </c>
      <c r="D409" s="22"/>
      <c r="G409" s="34" t="str">
        <f>IF(J408="FIN","",LOOKUP(I407,DATOS!A:A,DATOS!K:K))</f>
        <v/>
      </c>
      <c r="I409" s="31" t="s">
        <v>52</v>
      </c>
      <c r="K409" s="16">
        <f>S408</f>
        <v>0</v>
      </c>
      <c r="L409" s="16"/>
      <c r="M409" s="16"/>
      <c r="N409" s="16"/>
      <c r="O409" s="16"/>
      <c r="P409" s="16">
        <f>O408-P408</f>
        <v>0</v>
      </c>
      <c r="Q409" s="17" t="s">
        <v>1</v>
      </c>
      <c r="R409" s="16" t="str">
        <f>CONCATENATE(B409,Q409)</f>
        <v>B</v>
      </c>
      <c r="S409" s="16"/>
    </row>
    <row r="410" spans="1:19" ht="15.6" x14ac:dyDescent="0.25">
      <c r="A410" s="185"/>
      <c r="B410" s="25"/>
      <c r="C410" s="21" t="str">
        <f>+CONCATENATE(I410," ",G410)</f>
        <v xml:space="preserve">c) </v>
      </c>
      <c r="D410" s="22"/>
      <c r="G410" s="34" t="str">
        <f>IF(J408="FIN","",LOOKUP(I407,DATOS!A:A,DATOS!L:L))</f>
        <v/>
      </c>
      <c r="I410" s="31" t="s">
        <v>51</v>
      </c>
      <c r="K410" s="16"/>
      <c r="L410" s="16"/>
      <c r="M410" s="16"/>
      <c r="N410" s="16"/>
      <c r="O410" s="16"/>
      <c r="P410" s="16"/>
      <c r="Q410" s="17" t="s">
        <v>2</v>
      </c>
      <c r="R410" s="16" t="str">
        <f>CONCATENATE(B410,Q410)</f>
        <v>C</v>
      </c>
      <c r="S410" s="16"/>
    </row>
    <row r="411" spans="1:19" ht="15.6" x14ac:dyDescent="0.25">
      <c r="A411" s="185"/>
      <c r="B411" s="25"/>
      <c r="C411" s="21" t="str">
        <f>+CONCATENATE(I411," ",G411)</f>
        <v xml:space="preserve">d) </v>
      </c>
      <c r="D411" s="22"/>
      <c r="G411" s="34" t="str">
        <f>IF(J408="FIN","",LOOKUP(I407,DATOS!A:A,DATOS!M:M))</f>
        <v/>
      </c>
      <c r="I411" s="31" t="s">
        <v>43</v>
      </c>
      <c r="K411" s="16"/>
      <c r="L411" s="16"/>
      <c r="M411" s="16"/>
      <c r="N411" s="16"/>
      <c r="O411" s="16"/>
      <c r="P411" s="16"/>
      <c r="Q411" s="17" t="s">
        <v>3</v>
      </c>
      <c r="R411" s="16" t="str">
        <f>CONCATENATE(B411,Q411)</f>
        <v>D</v>
      </c>
      <c r="S411" s="16"/>
    </row>
    <row r="412" spans="1:19" ht="15.6" x14ac:dyDescent="0.25">
      <c r="A412" s="9"/>
      <c r="B412" s="26"/>
      <c r="C412" s="23"/>
      <c r="D412" s="24"/>
      <c r="J412" s="15"/>
    </row>
    <row r="413" spans="1:19" ht="15.6" x14ac:dyDescent="0.25">
      <c r="A413" s="9"/>
      <c r="B413" s="27"/>
      <c r="C413" s="19" t="str">
        <f>+CONCATENATE(K413,".- ",G413)</f>
        <v xml:space="preserve">69.- </v>
      </c>
      <c r="D413" s="20"/>
      <c r="E413" s="9"/>
      <c r="F413" s="9"/>
      <c r="G413" s="36" t="str">
        <f>IF(J414="FIN","",LOOKUP(I413,DATOS!A:A,DATOS!G:G))</f>
        <v/>
      </c>
      <c r="H413" s="36">
        <f>IF(J414="FIN",0,LOOKUP(I413,DATOS!A:A,DATOS!N:N))</f>
        <v>0</v>
      </c>
      <c r="I413" s="31">
        <f>+I407+1</f>
        <v>524</v>
      </c>
      <c r="J413" s="56">
        <f>IF(LOOKUP(I413,DATOS!A:A,DATOS!C:C)=0,J407,(LOOKUP(I413,DATOS!A:A,DATOS!C:C)))</f>
        <v>9</v>
      </c>
      <c r="K413" s="18">
        <f>+K407+1</f>
        <v>69</v>
      </c>
      <c r="L413" s="16" t="s">
        <v>31</v>
      </c>
      <c r="M413" s="16" t="s">
        <v>32</v>
      </c>
      <c r="N413" s="16" t="s">
        <v>37</v>
      </c>
      <c r="O413" s="16" t="s">
        <v>33</v>
      </c>
      <c r="P413" s="16" t="s">
        <v>34</v>
      </c>
      <c r="Q413" s="16" t="s">
        <v>35</v>
      </c>
      <c r="R413" s="16" t="str">
        <f>CONCATENATE("X",H413)</f>
        <v>X0</v>
      </c>
      <c r="S413" s="16" t="s">
        <v>36</v>
      </c>
    </row>
    <row r="414" spans="1:19" ht="15.6" x14ac:dyDescent="0.25">
      <c r="A414" s="185">
        <f>IF($E$2="X",0,IF(K415&gt;2,H413,K415))</f>
        <v>0</v>
      </c>
      <c r="B414" s="25"/>
      <c r="C414" s="21" t="str">
        <f>+CONCATENATE(I414," ",G414)</f>
        <v xml:space="preserve">a) </v>
      </c>
      <c r="D414" s="22"/>
      <c r="G414" s="34" t="str">
        <f>IF(J414="FIN","",LOOKUP(I413,DATOS!A:A,DATOS!J:J))</f>
        <v/>
      </c>
      <c r="I414" s="31" t="s">
        <v>53</v>
      </c>
      <c r="J414" s="37" t="str">
        <f>IF(J408="FIN","FIN",IF(J413=J407,"","FIN"))</f>
        <v>FIN</v>
      </c>
      <c r="K414" s="16" t="s">
        <v>5</v>
      </c>
      <c r="L414" s="16">
        <f>IF(M414&gt;0,0,P414)</f>
        <v>0</v>
      </c>
      <c r="M414" s="16">
        <f>IF(P415&gt;0,1,0)</f>
        <v>0</v>
      </c>
      <c r="N414" s="16">
        <f>IF(M414=1,-1/COUNTA(Q414:Q417),0)</f>
        <v>0</v>
      </c>
      <c r="O414" s="16">
        <f>COUNTA(B414:B417)</f>
        <v>0</v>
      </c>
      <c r="P414" s="16">
        <f>COUNTIF(R414:R417,R413)</f>
        <v>0</v>
      </c>
      <c r="Q414" s="17" t="s">
        <v>0</v>
      </c>
      <c r="R414" s="16" t="str">
        <f>CONCATENATE(B414,Q414)</f>
        <v>A</v>
      </c>
      <c r="S414" s="16">
        <f>IF(P414&gt;0,P414+O414,O414*3)</f>
        <v>0</v>
      </c>
    </row>
    <row r="415" spans="1:19" ht="15.6" x14ac:dyDescent="0.25">
      <c r="A415" s="185"/>
      <c r="B415" s="25"/>
      <c r="C415" s="21" t="str">
        <f>+CONCATENATE(I415," ",G415)</f>
        <v xml:space="preserve">b) </v>
      </c>
      <c r="D415" s="22"/>
      <c r="G415" s="34" t="str">
        <f>IF(J414="FIN","",LOOKUP(I413,DATOS!A:A,DATOS!K:K))</f>
        <v/>
      </c>
      <c r="I415" s="31" t="s">
        <v>52</v>
      </c>
      <c r="K415" s="16">
        <f>S414</f>
        <v>0</v>
      </c>
      <c r="L415" s="16"/>
      <c r="M415" s="16"/>
      <c r="N415" s="16"/>
      <c r="O415" s="16"/>
      <c r="P415" s="16">
        <f>O414-P414</f>
        <v>0</v>
      </c>
      <c r="Q415" s="17" t="s">
        <v>1</v>
      </c>
      <c r="R415" s="16" t="str">
        <f>CONCATENATE(B415,Q415)</f>
        <v>B</v>
      </c>
      <c r="S415" s="16"/>
    </row>
    <row r="416" spans="1:19" ht="15.6" x14ac:dyDescent="0.25">
      <c r="A416" s="185"/>
      <c r="B416" s="25"/>
      <c r="C416" s="21" t="str">
        <f>+CONCATENATE(I416," ",G416)</f>
        <v xml:space="preserve">c) </v>
      </c>
      <c r="D416" s="22"/>
      <c r="G416" s="34" t="str">
        <f>IF(J414="FIN","",LOOKUP(I413,DATOS!A:A,DATOS!L:L))</f>
        <v/>
      </c>
      <c r="I416" s="31" t="s">
        <v>51</v>
      </c>
      <c r="K416" s="16"/>
      <c r="L416" s="16"/>
      <c r="M416" s="16"/>
      <c r="N416" s="16"/>
      <c r="O416" s="16"/>
      <c r="P416" s="16"/>
      <c r="Q416" s="17" t="s">
        <v>2</v>
      </c>
      <c r="R416" s="16" t="str">
        <f>CONCATENATE(B416,Q416)</f>
        <v>C</v>
      </c>
      <c r="S416" s="16"/>
    </row>
    <row r="417" spans="1:19" ht="15.6" x14ac:dyDescent="0.25">
      <c r="A417" s="185"/>
      <c r="B417" s="25"/>
      <c r="C417" s="21" t="str">
        <f>+CONCATENATE(I417," ",G417)</f>
        <v xml:space="preserve">d) </v>
      </c>
      <c r="D417" s="22"/>
      <c r="G417" s="34" t="str">
        <f>IF(J414="FIN","",LOOKUP(I413,DATOS!A:A,DATOS!M:M))</f>
        <v/>
      </c>
      <c r="I417" s="31" t="s">
        <v>43</v>
      </c>
      <c r="K417" s="16"/>
      <c r="L417" s="16"/>
      <c r="M417" s="16"/>
      <c r="N417" s="16"/>
      <c r="O417" s="16"/>
      <c r="P417" s="16"/>
      <c r="Q417" s="17" t="s">
        <v>3</v>
      </c>
      <c r="R417" s="16" t="str">
        <f>CONCATENATE(B417,Q417)</f>
        <v>D</v>
      </c>
      <c r="S417" s="16"/>
    </row>
    <row r="418" spans="1:19" ht="15.6" x14ac:dyDescent="0.25">
      <c r="A418" s="9"/>
      <c r="B418" s="26"/>
      <c r="C418" s="23"/>
      <c r="D418" s="24"/>
      <c r="J418" s="15"/>
    </row>
    <row r="419" spans="1:19" ht="15.6" x14ac:dyDescent="0.25">
      <c r="A419" s="9"/>
      <c r="B419" s="27"/>
      <c r="C419" s="19" t="str">
        <f>+CONCATENATE(K419,".- ",G419)</f>
        <v xml:space="preserve">70.- </v>
      </c>
      <c r="D419" s="20"/>
      <c r="E419" s="9"/>
      <c r="F419" s="9"/>
      <c r="G419" s="36" t="str">
        <f>IF(J420="FIN","",LOOKUP(I419,DATOS!A:A,DATOS!G:G))</f>
        <v/>
      </c>
      <c r="H419" s="36">
        <f>IF(J420="FIN",0,LOOKUP(I419,DATOS!A:A,DATOS!N:N))</f>
        <v>0</v>
      </c>
      <c r="I419" s="31">
        <f>+I413+1</f>
        <v>525</v>
      </c>
      <c r="J419" s="56">
        <f>IF(LOOKUP(I419,DATOS!A:A,DATOS!C:C)=0,J413,(LOOKUP(I419,DATOS!A:A,DATOS!C:C)))</f>
        <v>9</v>
      </c>
      <c r="K419" s="18">
        <f>+K413+1</f>
        <v>70</v>
      </c>
      <c r="L419" s="16" t="s">
        <v>31</v>
      </c>
      <c r="M419" s="16" t="s">
        <v>32</v>
      </c>
      <c r="N419" s="16" t="s">
        <v>37</v>
      </c>
      <c r="O419" s="16" t="s">
        <v>33</v>
      </c>
      <c r="P419" s="16" t="s">
        <v>34</v>
      </c>
      <c r="Q419" s="16" t="s">
        <v>35</v>
      </c>
      <c r="R419" s="16" t="str">
        <f>CONCATENATE("X",H419)</f>
        <v>X0</v>
      </c>
      <c r="S419" s="16" t="s">
        <v>36</v>
      </c>
    </row>
    <row r="420" spans="1:19" ht="15.6" x14ac:dyDescent="0.25">
      <c r="A420" s="185">
        <f>IF($E$2="X",0,IF(K421&gt;2,H419,K421))</f>
        <v>0</v>
      </c>
      <c r="B420" s="25"/>
      <c r="C420" s="21" t="str">
        <f>+CONCATENATE(I420," ",G420)</f>
        <v xml:space="preserve">a) </v>
      </c>
      <c r="D420" s="22"/>
      <c r="G420" s="34" t="str">
        <f>IF(J420="FIN","",LOOKUP(I419,DATOS!A:A,DATOS!J:J))</f>
        <v/>
      </c>
      <c r="I420" s="31" t="s">
        <v>53</v>
      </c>
      <c r="J420" s="37" t="str">
        <f>IF(J414="FIN","FIN",IF(J419=J413,"","FIN"))</f>
        <v>FIN</v>
      </c>
      <c r="K420" s="16" t="s">
        <v>5</v>
      </c>
      <c r="L420" s="16">
        <f>IF(M420&gt;0,0,P420)</f>
        <v>0</v>
      </c>
      <c r="M420" s="16">
        <f>IF(P421&gt;0,1,0)</f>
        <v>0</v>
      </c>
      <c r="N420" s="16">
        <f>IF(M420=1,-1/COUNTA(Q420:Q423),0)</f>
        <v>0</v>
      </c>
      <c r="O420" s="16">
        <f>COUNTA(B420:B423)</f>
        <v>0</v>
      </c>
      <c r="P420" s="16">
        <f>COUNTIF(R420:R423,R419)</f>
        <v>0</v>
      </c>
      <c r="Q420" s="17" t="s">
        <v>0</v>
      </c>
      <c r="R420" s="16" t="str">
        <f>CONCATENATE(B420,Q420)</f>
        <v>A</v>
      </c>
      <c r="S420" s="16">
        <f>IF(P420&gt;0,P420+O420,O420*3)</f>
        <v>0</v>
      </c>
    </row>
    <row r="421" spans="1:19" ht="15.6" x14ac:dyDescent="0.25">
      <c r="A421" s="185"/>
      <c r="B421" s="25"/>
      <c r="C421" s="21" t="str">
        <f>+CONCATENATE(I421," ",G421)</f>
        <v xml:space="preserve">b) </v>
      </c>
      <c r="D421" s="22"/>
      <c r="G421" s="34" t="str">
        <f>IF(J420="FIN","",LOOKUP(I419,DATOS!A:A,DATOS!K:K))</f>
        <v/>
      </c>
      <c r="I421" s="31" t="s">
        <v>52</v>
      </c>
      <c r="K421" s="16">
        <f>S420</f>
        <v>0</v>
      </c>
      <c r="L421" s="16"/>
      <c r="M421" s="16"/>
      <c r="N421" s="16"/>
      <c r="O421" s="16"/>
      <c r="P421" s="16">
        <f>O420-P420</f>
        <v>0</v>
      </c>
      <c r="Q421" s="17" t="s">
        <v>1</v>
      </c>
      <c r="R421" s="16" t="str">
        <f>CONCATENATE(B421,Q421)</f>
        <v>B</v>
      </c>
      <c r="S421" s="16"/>
    </row>
    <row r="422" spans="1:19" ht="15.6" x14ac:dyDescent="0.25">
      <c r="A422" s="185"/>
      <c r="B422" s="25"/>
      <c r="C422" s="21" t="str">
        <f>+CONCATENATE(I422," ",G422)</f>
        <v xml:space="preserve">c) </v>
      </c>
      <c r="D422" s="22"/>
      <c r="G422" s="34" t="str">
        <f>IF(J420="FIN","",LOOKUP(I419,DATOS!A:A,DATOS!L:L))</f>
        <v/>
      </c>
      <c r="I422" s="31" t="s">
        <v>51</v>
      </c>
      <c r="K422" s="16"/>
      <c r="L422" s="16"/>
      <c r="M422" s="16"/>
      <c r="N422" s="16"/>
      <c r="O422" s="16"/>
      <c r="P422" s="16"/>
      <c r="Q422" s="17" t="s">
        <v>2</v>
      </c>
      <c r="R422" s="16" t="str">
        <f>CONCATENATE(B422,Q422)</f>
        <v>C</v>
      </c>
      <c r="S422" s="16"/>
    </row>
    <row r="423" spans="1:19" ht="15.6" x14ac:dyDescent="0.25">
      <c r="A423" s="185"/>
      <c r="B423" s="25"/>
      <c r="C423" s="21" t="str">
        <f>+CONCATENATE(I423," ",G423)</f>
        <v xml:space="preserve">d) </v>
      </c>
      <c r="D423" s="22"/>
      <c r="G423" s="34" t="str">
        <f>IF(J420="FIN","",LOOKUP(I419,DATOS!A:A,DATOS!M:M))</f>
        <v/>
      </c>
      <c r="I423" s="31" t="s">
        <v>43</v>
      </c>
      <c r="K423" s="16"/>
      <c r="L423" s="16"/>
      <c r="M423" s="16"/>
      <c r="N423" s="16"/>
      <c r="O423" s="16"/>
      <c r="P423" s="16"/>
      <c r="Q423" s="17" t="s">
        <v>3</v>
      </c>
      <c r="R423" s="16" t="str">
        <f>CONCATENATE(B423,Q423)</f>
        <v>D</v>
      </c>
      <c r="S423" s="16"/>
    </row>
    <row r="424" spans="1:19" ht="15.6" x14ac:dyDescent="0.25">
      <c r="A424" s="9"/>
      <c r="B424" s="26"/>
      <c r="C424" s="23"/>
      <c r="D424" s="24"/>
      <c r="J424" s="15"/>
    </row>
    <row r="425" spans="1:19" ht="15.6" x14ac:dyDescent="0.25">
      <c r="A425" s="9"/>
      <c r="B425" s="27"/>
      <c r="C425" s="19" t="str">
        <f>+CONCATENATE(K425,".- ",G425)</f>
        <v xml:space="preserve">71.- </v>
      </c>
      <c r="D425" s="20"/>
      <c r="E425" s="9"/>
      <c r="F425" s="9"/>
      <c r="G425" s="36" t="str">
        <f>IF(J426="FIN","",LOOKUP(I425,DATOS!A:A,DATOS!G:G))</f>
        <v/>
      </c>
      <c r="H425" s="36">
        <f>IF(J426="FIN",0,LOOKUP(I425,DATOS!A:A,DATOS!N:N))</f>
        <v>0</v>
      </c>
      <c r="I425" s="31">
        <f>+I419+1</f>
        <v>526</v>
      </c>
      <c r="J425" s="56">
        <f>IF(LOOKUP(I425,DATOS!A:A,DATOS!C:C)=0,J419,(LOOKUP(I425,DATOS!A:A,DATOS!C:C)))</f>
        <v>9</v>
      </c>
      <c r="K425" s="18">
        <f>+K419+1</f>
        <v>71</v>
      </c>
      <c r="L425" s="16" t="s">
        <v>31</v>
      </c>
      <c r="M425" s="16" t="s">
        <v>32</v>
      </c>
      <c r="N425" s="16" t="s">
        <v>37</v>
      </c>
      <c r="O425" s="16" t="s">
        <v>33</v>
      </c>
      <c r="P425" s="16" t="s">
        <v>34</v>
      </c>
      <c r="Q425" s="16" t="s">
        <v>35</v>
      </c>
      <c r="R425" s="16" t="str">
        <f>CONCATENATE("X",H425)</f>
        <v>X0</v>
      </c>
      <c r="S425" s="16" t="s">
        <v>36</v>
      </c>
    </row>
    <row r="426" spans="1:19" ht="15.6" x14ac:dyDescent="0.25">
      <c r="A426" s="185">
        <f>IF($E$2="X",0,IF(K427&gt;2,H425,K427))</f>
        <v>0</v>
      </c>
      <c r="B426" s="25"/>
      <c r="C426" s="21" t="str">
        <f>+CONCATENATE(I426," ",G426)</f>
        <v xml:space="preserve">a) </v>
      </c>
      <c r="D426" s="22"/>
      <c r="G426" s="34" t="str">
        <f>IF(J426="FIN","",LOOKUP(I425,DATOS!A:A,DATOS!J:J))</f>
        <v/>
      </c>
      <c r="I426" s="31" t="s">
        <v>53</v>
      </c>
      <c r="J426" s="37" t="str">
        <f>IF(J420="FIN","FIN",IF(J425=J419,"","FIN"))</f>
        <v>FIN</v>
      </c>
      <c r="K426" s="16" t="s">
        <v>5</v>
      </c>
      <c r="L426" s="16">
        <f>IF(M426&gt;0,0,P426)</f>
        <v>0</v>
      </c>
      <c r="M426" s="16">
        <f>IF(P427&gt;0,1,0)</f>
        <v>0</v>
      </c>
      <c r="N426" s="16">
        <f>IF(M426=1,-1/COUNTA(Q426:Q429),0)</f>
        <v>0</v>
      </c>
      <c r="O426" s="16">
        <f>COUNTA(B426:B429)</f>
        <v>0</v>
      </c>
      <c r="P426" s="16">
        <f>COUNTIF(R426:R429,R425)</f>
        <v>0</v>
      </c>
      <c r="Q426" s="17" t="s">
        <v>0</v>
      </c>
      <c r="R426" s="16" t="str">
        <f>CONCATENATE(B426,Q426)</f>
        <v>A</v>
      </c>
      <c r="S426" s="16">
        <f>IF(P426&gt;0,P426+O426,O426*3)</f>
        <v>0</v>
      </c>
    </row>
    <row r="427" spans="1:19" ht="15.6" x14ac:dyDescent="0.25">
      <c r="A427" s="185"/>
      <c r="B427" s="25"/>
      <c r="C427" s="21" t="str">
        <f>+CONCATENATE(I427," ",G427)</f>
        <v xml:space="preserve">b) </v>
      </c>
      <c r="D427" s="22"/>
      <c r="G427" s="34" t="str">
        <f>IF(J426="FIN","",LOOKUP(I425,DATOS!A:A,DATOS!K:K))</f>
        <v/>
      </c>
      <c r="I427" s="31" t="s">
        <v>52</v>
      </c>
      <c r="K427" s="16">
        <f>S426</f>
        <v>0</v>
      </c>
      <c r="L427" s="16"/>
      <c r="M427" s="16"/>
      <c r="N427" s="16"/>
      <c r="O427" s="16"/>
      <c r="P427" s="16">
        <f>O426-P426</f>
        <v>0</v>
      </c>
      <c r="Q427" s="17" t="s">
        <v>1</v>
      </c>
      <c r="R427" s="16" t="str">
        <f>CONCATENATE(B427,Q427)</f>
        <v>B</v>
      </c>
      <c r="S427" s="16"/>
    </row>
    <row r="428" spans="1:19" ht="15.6" x14ac:dyDescent="0.25">
      <c r="A428" s="185"/>
      <c r="B428" s="25"/>
      <c r="C428" s="21" t="str">
        <f>+CONCATENATE(I428," ",G428)</f>
        <v xml:space="preserve">c) </v>
      </c>
      <c r="D428" s="22"/>
      <c r="G428" s="34" t="str">
        <f>IF(J426="FIN","",LOOKUP(I425,DATOS!A:A,DATOS!L:L))</f>
        <v/>
      </c>
      <c r="I428" s="31" t="s">
        <v>51</v>
      </c>
      <c r="K428" s="16"/>
      <c r="L428" s="16"/>
      <c r="M428" s="16"/>
      <c r="N428" s="16"/>
      <c r="O428" s="16"/>
      <c r="P428" s="16"/>
      <c r="Q428" s="17" t="s">
        <v>2</v>
      </c>
      <c r="R428" s="16" t="str">
        <f>CONCATENATE(B428,Q428)</f>
        <v>C</v>
      </c>
      <c r="S428" s="16"/>
    </row>
    <row r="429" spans="1:19" ht="15.6" x14ac:dyDescent="0.25">
      <c r="A429" s="185"/>
      <c r="B429" s="25"/>
      <c r="C429" s="21" t="str">
        <f>+CONCATENATE(I429," ",G429)</f>
        <v xml:space="preserve">d) </v>
      </c>
      <c r="D429" s="22"/>
      <c r="G429" s="34" t="str">
        <f>IF(J426="FIN","",LOOKUP(I425,DATOS!A:A,DATOS!M:M))</f>
        <v/>
      </c>
      <c r="I429" s="31" t="s">
        <v>43</v>
      </c>
      <c r="K429" s="16"/>
      <c r="L429" s="16"/>
      <c r="M429" s="16"/>
      <c r="N429" s="16"/>
      <c r="O429" s="16"/>
      <c r="P429" s="16"/>
      <c r="Q429" s="17" t="s">
        <v>3</v>
      </c>
      <c r="R429" s="16" t="str">
        <f>CONCATENATE(B429,Q429)</f>
        <v>D</v>
      </c>
      <c r="S429" s="16"/>
    </row>
    <row r="430" spans="1:19" ht="15.6" x14ac:dyDescent="0.25">
      <c r="A430" s="9"/>
      <c r="B430" s="26"/>
      <c r="C430" s="23"/>
      <c r="D430" s="24"/>
      <c r="J430" s="15"/>
    </row>
    <row r="431" spans="1:19" ht="15.6" x14ac:dyDescent="0.25">
      <c r="A431" s="9"/>
      <c r="B431" s="27"/>
      <c r="C431" s="19" t="str">
        <f>+CONCATENATE(K431,".- ",G431)</f>
        <v xml:space="preserve">72.- </v>
      </c>
      <c r="D431" s="20"/>
      <c r="E431" s="9"/>
      <c r="F431" s="9"/>
      <c r="G431" s="36" t="str">
        <f>IF(J432="FIN","",LOOKUP(I431,DATOS!A:A,DATOS!G:G))</f>
        <v/>
      </c>
      <c r="H431" s="36">
        <f>IF(J432="FIN",0,LOOKUP(I431,DATOS!A:A,DATOS!N:N))</f>
        <v>0</v>
      </c>
      <c r="I431" s="31">
        <f>+I425+1</f>
        <v>527</v>
      </c>
      <c r="J431" s="56">
        <f>IF(LOOKUP(I431,DATOS!A:A,DATOS!C:C)=0,J425,(LOOKUP(I431,DATOS!A:A,DATOS!C:C)))</f>
        <v>9</v>
      </c>
      <c r="K431" s="18">
        <f>+K425+1</f>
        <v>72</v>
      </c>
      <c r="L431" s="16" t="s">
        <v>31</v>
      </c>
      <c r="M431" s="16" t="s">
        <v>32</v>
      </c>
      <c r="N431" s="16" t="s">
        <v>37</v>
      </c>
      <c r="O431" s="16" t="s">
        <v>33</v>
      </c>
      <c r="P431" s="16" t="s">
        <v>34</v>
      </c>
      <c r="Q431" s="16" t="s">
        <v>35</v>
      </c>
      <c r="R431" s="16" t="str">
        <f>CONCATENATE("X",H431)</f>
        <v>X0</v>
      </c>
      <c r="S431" s="16" t="s">
        <v>36</v>
      </c>
    </row>
    <row r="432" spans="1:19" ht="15.6" x14ac:dyDescent="0.25">
      <c r="A432" s="185">
        <f>IF($E$2="X",0,IF(K433&gt;2,H431,K433))</f>
        <v>0</v>
      </c>
      <c r="B432" s="25"/>
      <c r="C432" s="21" t="str">
        <f>+CONCATENATE(I432," ",G432)</f>
        <v xml:space="preserve">a) </v>
      </c>
      <c r="D432" s="22"/>
      <c r="G432" s="34" t="str">
        <f>IF(J432="FIN","",LOOKUP(I431,DATOS!A:A,DATOS!J:J))</f>
        <v/>
      </c>
      <c r="I432" s="31" t="s">
        <v>53</v>
      </c>
      <c r="J432" s="37" t="str">
        <f>IF(J426="FIN","FIN",IF(J431=J425,"","FIN"))</f>
        <v>FIN</v>
      </c>
      <c r="K432" s="16" t="s">
        <v>5</v>
      </c>
      <c r="L432" s="16">
        <f>IF(M432&gt;0,0,P432)</f>
        <v>0</v>
      </c>
      <c r="M432" s="16">
        <f>IF(P433&gt;0,1,0)</f>
        <v>0</v>
      </c>
      <c r="N432" s="16">
        <f>IF(M432=1,-1/COUNTA(Q432:Q435),0)</f>
        <v>0</v>
      </c>
      <c r="O432" s="16">
        <f>COUNTA(B432:B435)</f>
        <v>0</v>
      </c>
      <c r="P432" s="16">
        <f>COUNTIF(R432:R435,R431)</f>
        <v>0</v>
      </c>
      <c r="Q432" s="17" t="s">
        <v>0</v>
      </c>
      <c r="R432" s="16" t="str">
        <f>CONCATENATE(B432,Q432)</f>
        <v>A</v>
      </c>
      <c r="S432" s="16">
        <f>IF(P432&gt;0,P432+O432,O432*3)</f>
        <v>0</v>
      </c>
    </row>
    <row r="433" spans="1:19" ht="15.6" x14ac:dyDescent="0.25">
      <c r="A433" s="185"/>
      <c r="B433" s="25"/>
      <c r="C433" s="21" t="str">
        <f>+CONCATENATE(I433," ",G433)</f>
        <v xml:space="preserve">b) </v>
      </c>
      <c r="D433" s="22"/>
      <c r="G433" s="34" t="str">
        <f>IF(J432="FIN","",LOOKUP(I431,DATOS!A:A,DATOS!K:K))</f>
        <v/>
      </c>
      <c r="I433" s="31" t="s">
        <v>52</v>
      </c>
      <c r="K433" s="16">
        <f>S432</f>
        <v>0</v>
      </c>
      <c r="L433" s="16"/>
      <c r="M433" s="16"/>
      <c r="N433" s="16"/>
      <c r="O433" s="16"/>
      <c r="P433" s="16">
        <f>O432-P432</f>
        <v>0</v>
      </c>
      <c r="Q433" s="17" t="s">
        <v>1</v>
      </c>
      <c r="R433" s="16" t="str">
        <f>CONCATENATE(B433,Q433)</f>
        <v>B</v>
      </c>
      <c r="S433" s="16"/>
    </row>
    <row r="434" spans="1:19" ht="15.6" x14ac:dyDescent="0.25">
      <c r="A434" s="185"/>
      <c r="B434" s="25"/>
      <c r="C434" s="21" t="str">
        <f>+CONCATENATE(I434," ",G434)</f>
        <v xml:space="preserve">c) </v>
      </c>
      <c r="D434" s="22"/>
      <c r="G434" s="34" t="str">
        <f>IF(J432="FIN","",LOOKUP(I431,DATOS!A:A,DATOS!L:L))</f>
        <v/>
      </c>
      <c r="I434" s="31" t="s">
        <v>51</v>
      </c>
      <c r="K434" s="16"/>
      <c r="L434" s="16"/>
      <c r="M434" s="16"/>
      <c r="N434" s="16"/>
      <c r="O434" s="16"/>
      <c r="P434" s="16"/>
      <c r="Q434" s="17" t="s">
        <v>2</v>
      </c>
      <c r="R434" s="16" t="str">
        <f>CONCATENATE(B434,Q434)</f>
        <v>C</v>
      </c>
      <c r="S434" s="16"/>
    </row>
    <row r="435" spans="1:19" ht="15.6" x14ac:dyDescent="0.25">
      <c r="A435" s="185"/>
      <c r="B435" s="25"/>
      <c r="C435" s="21" t="str">
        <f>+CONCATENATE(I435," ",G435)</f>
        <v xml:space="preserve">d) </v>
      </c>
      <c r="D435" s="22"/>
      <c r="G435" s="34" t="str">
        <f>IF(J432="FIN","",LOOKUP(I431,DATOS!A:A,DATOS!M:M))</f>
        <v/>
      </c>
      <c r="I435" s="31" t="s">
        <v>43</v>
      </c>
      <c r="K435" s="16"/>
      <c r="L435" s="16"/>
      <c r="M435" s="16"/>
      <c r="N435" s="16"/>
      <c r="O435" s="16"/>
      <c r="P435" s="16"/>
      <c r="Q435" s="17" t="s">
        <v>3</v>
      </c>
      <c r="R435" s="16" t="str">
        <f>CONCATENATE(B435,Q435)</f>
        <v>D</v>
      </c>
      <c r="S435" s="16"/>
    </row>
    <row r="436" spans="1:19" ht="15.6" x14ac:dyDescent="0.25">
      <c r="A436" s="9"/>
      <c r="B436" s="26"/>
      <c r="C436" s="23"/>
      <c r="D436" s="24"/>
      <c r="J436" s="15"/>
    </row>
    <row r="437" spans="1:19" ht="15.6" x14ac:dyDescent="0.25">
      <c r="A437" s="9"/>
      <c r="B437" s="27"/>
      <c r="C437" s="19" t="str">
        <f>+CONCATENATE(K437,".- ",G437)</f>
        <v xml:space="preserve">73.- </v>
      </c>
      <c r="D437" s="20"/>
      <c r="E437" s="9"/>
      <c r="F437" s="9"/>
      <c r="G437" s="36" t="str">
        <f>IF(J438="FIN","",LOOKUP(I437,DATOS!A:A,DATOS!G:G))</f>
        <v/>
      </c>
      <c r="H437" s="36">
        <f>IF(J438="FIN",0,LOOKUP(I437,DATOS!A:A,DATOS!N:N))</f>
        <v>0</v>
      </c>
      <c r="I437" s="31">
        <f>+I431+1</f>
        <v>528</v>
      </c>
      <c r="J437" s="56">
        <f>IF(LOOKUP(I437,DATOS!A:A,DATOS!C:C)=0,J431,(LOOKUP(I437,DATOS!A:A,DATOS!C:C)))</f>
        <v>9</v>
      </c>
      <c r="K437" s="18">
        <f>+K431+1</f>
        <v>73</v>
      </c>
      <c r="L437" s="16" t="s">
        <v>31</v>
      </c>
      <c r="M437" s="16" t="s">
        <v>32</v>
      </c>
      <c r="N437" s="16" t="s">
        <v>37</v>
      </c>
      <c r="O437" s="16" t="s">
        <v>33</v>
      </c>
      <c r="P437" s="16" t="s">
        <v>34</v>
      </c>
      <c r="Q437" s="16" t="s">
        <v>35</v>
      </c>
      <c r="R437" s="16" t="str">
        <f>CONCATENATE("X",H437)</f>
        <v>X0</v>
      </c>
      <c r="S437" s="16" t="s">
        <v>36</v>
      </c>
    </row>
    <row r="438" spans="1:19" ht="15.6" x14ac:dyDescent="0.25">
      <c r="A438" s="185">
        <f>IF($E$2="X",0,IF(K439&gt;2,H437,K439))</f>
        <v>0</v>
      </c>
      <c r="B438" s="25"/>
      <c r="C438" s="21" t="str">
        <f>+CONCATENATE(I438," ",G438)</f>
        <v xml:space="preserve">a) </v>
      </c>
      <c r="D438" s="22"/>
      <c r="G438" s="34" t="str">
        <f>IF(J438="FIN","",LOOKUP(I437,DATOS!A:A,DATOS!J:J))</f>
        <v/>
      </c>
      <c r="I438" s="31" t="s">
        <v>53</v>
      </c>
      <c r="J438" s="37" t="str">
        <f>IF(J432="FIN","FIN",IF(J437=J431,"","FIN"))</f>
        <v>FIN</v>
      </c>
      <c r="K438" s="16" t="s">
        <v>5</v>
      </c>
      <c r="L438" s="16">
        <f>IF(M438&gt;0,0,P438)</f>
        <v>0</v>
      </c>
      <c r="M438" s="16">
        <f>IF(P439&gt;0,1,0)</f>
        <v>0</v>
      </c>
      <c r="N438" s="16">
        <f>IF(M438=1,-1/COUNTA(Q438:Q441),0)</f>
        <v>0</v>
      </c>
      <c r="O438" s="16">
        <f>COUNTA(B438:B441)</f>
        <v>0</v>
      </c>
      <c r="P438" s="16">
        <f>COUNTIF(R438:R441,R437)</f>
        <v>0</v>
      </c>
      <c r="Q438" s="17" t="s">
        <v>0</v>
      </c>
      <c r="R438" s="16" t="str">
        <f>CONCATENATE(B438,Q438)</f>
        <v>A</v>
      </c>
      <c r="S438" s="16">
        <f>IF(P438&gt;0,P438+O438,O438*3)</f>
        <v>0</v>
      </c>
    </row>
    <row r="439" spans="1:19" ht="15.6" x14ac:dyDescent="0.25">
      <c r="A439" s="185"/>
      <c r="B439" s="25"/>
      <c r="C439" s="21" t="str">
        <f>+CONCATENATE(I439," ",G439)</f>
        <v xml:space="preserve">b) </v>
      </c>
      <c r="D439" s="22"/>
      <c r="G439" s="34" t="str">
        <f>IF(J438="FIN","",LOOKUP(I437,DATOS!A:A,DATOS!K:K))</f>
        <v/>
      </c>
      <c r="I439" s="31" t="s">
        <v>52</v>
      </c>
      <c r="K439" s="16">
        <f>S438</f>
        <v>0</v>
      </c>
      <c r="L439" s="16"/>
      <c r="M439" s="16"/>
      <c r="N439" s="16"/>
      <c r="O439" s="16"/>
      <c r="P439" s="16">
        <f>O438-P438</f>
        <v>0</v>
      </c>
      <c r="Q439" s="17" t="s">
        <v>1</v>
      </c>
      <c r="R439" s="16" t="str">
        <f>CONCATENATE(B439,Q439)</f>
        <v>B</v>
      </c>
      <c r="S439" s="16"/>
    </row>
    <row r="440" spans="1:19" ht="15.6" x14ac:dyDescent="0.25">
      <c r="A440" s="185"/>
      <c r="B440" s="25"/>
      <c r="C440" s="21" t="str">
        <f>+CONCATENATE(I440," ",G440)</f>
        <v xml:space="preserve">c) </v>
      </c>
      <c r="D440" s="22"/>
      <c r="G440" s="34" t="str">
        <f>IF(J438="FIN","",LOOKUP(I437,DATOS!A:A,DATOS!L:L))</f>
        <v/>
      </c>
      <c r="I440" s="31" t="s">
        <v>51</v>
      </c>
      <c r="K440" s="16"/>
      <c r="L440" s="16"/>
      <c r="M440" s="16"/>
      <c r="N440" s="16"/>
      <c r="O440" s="16"/>
      <c r="P440" s="16"/>
      <c r="Q440" s="17" t="s">
        <v>2</v>
      </c>
      <c r="R440" s="16" t="str">
        <f>CONCATENATE(B440,Q440)</f>
        <v>C</v>
      </c>
      <c r="S440" s="16"/>
    </row>
    <row r="441" spans="1:19" ht="15.6" x14ac:dyDescent="0.25">
      <c r="A441" s="185"/>
      <c r="B441" s="25"/>
      <c r="C441" s="21" t="str">
        <f>+CONCATENATE(I441," ",G441)</f>
        <v xml:space="preserve">d) </v>
      </c>
      <c r="D441" s="22"/>
      <c r="G441" s="34" t="str">
        <f>IF(J438="FIN","",LOOKUP(I437,DATOS!A:A,DATOS!M:M))</f>
        <v/>
      </c>
      <c r="I441" s="31" t="s">
        <v>43</v>
      </c>
      <c r="K441" s="16"/>
      <c r="L441" s="16"/>
      <c r="M441" s="16"/>
      <c r="N441" s="16"/>
      <c r="O441" s="16"/>
      <c r="P441" s="16"/>
      <c r="Q441" s="17" t="s">
        <v>3</v>
      </c>
      <c r="R441" s="16" t="str">
        <f>CONCATENATE(B441,Q441)</f>
        <v>D</v>
      </c>
      <c r="S441" s="16"/>
    </row>
    <row r="442" spans="1:19" ht="15.6" x14ac:dyDescent="0.25">
      <c r="A442" s="9"/>
      <c r="B442" s="26"/>
      <c r="C442" s="23"/>
      <c r="D442" s="24"/>
      <c r="J442" s="15"/>
    </row>
    <row r="443" spans="1:19" ht="15.6" x14ac:dyDescent="0.25">
      <c r="A443" s="9"/>
      <c r="B443" s="27"/>
      <c r="C443" s="19" t="str">
        <f>+CONCATENATE(K443,".- ",G443)</f>
        <v xml:space="preserve">74.- </v>
      </c>
      <c r="D443" s="20"/>
      <c r="E443" s="9"/>
      <c r="F443" s="9"/>
      <c r="G443" s="36" t="str">
        <f>IF(J444="FIN","",LOOKUP(I443,DATOS!A:A,DATOS!G:G))</f>
        <v/>
      </c>
      <c r="H443" s="36">
        <f>IF(J444="FIN",0,LOOKUP(I443,DATOS!A:A,DATOS!N:N))</f>
        <v>0</v>
      </c>
      <c r="I443" s="31">
        <f>+I437+1</f>
        <v>529</v>
      </c>
      <c r="J443" s="56">
        <f>IF(LOOKUP(I443,DATOS!A:A,DATOS!C:C)=0,J437,(LOOKUP(I443,DATOS!A:A,DATOS!C:C)))</f>
        <v>9</v>
      </c>
      <c r="K443" s="18">
        <f>+K437+1</f>
        <v>74</v>
      </c>
      <c r="L443" s="16" t="s">
        <v>31</v>
      </c>
      <c r="M443" s="16" t="s">
        <v>32</v>
      </c>
      <c r="N443" s="16" t="s">
        <v>37</v>
      </c>
      <c r="O443" s="16" t="s">
        <v>33</v>
      </c>
      <c r="P443" s="16" t="s">
        <v>34</v>
      </c>
      <c r="Q443" s="16" t="s">
        <v>35</v>
      </c>
      <c r="R443" s="16" t="str">
        <f>CONCATENATE("X",H443)</f>
        <v>X0</v>
      </c>
      <c r="S443" s="16" t="s">
        <v>36</v>
      </c>
    </row>
    <row r="444" spans="1:19" ht="15.6" x14ac:dyDescent="0.25">
      <c r="A444" s="185">
        <f>IF($E$2="X",0,IF(K445&gt;2,H443,K445))</f>
        <v>0</v>
      </c>
      <c r="B444" s="25"/>
      <c r="C444" s="21" t="str">
        <f>+CONCATENATE(I444," ",G444)</f>
        <v xml:space="preserve">a) </v>
      </c>
      <c r="D444" s="22"/>
      <c r="G444" s="34" t="str">
        <f>IF(J444="FIN","",LOOKUP(I443,DATOS!A:A,DATOS!J:J))</f>
        <v/>
      </c>
      <c r="I444" s="31" t="s">
        <v>53</v>
      </c>
      <c r="J444" s="37" t="str">
        <f>IF(J438="FIN","FIN",IF(J443=J437,"","FIN"))</f>
        <v>FIN</v>
      </c>
      <c r="K444" s="16" t="s">
        <v>5</v>
      </c>
      <c r="L444" s="16">
        <f>IF(M444&gt;0,0,P444)</f>
        <v>0</v>
      </c>
      <c r="M444" s="16">
        <f>IF(P445&gt;0,1,0)</f>
        <v>0</v>
      </c>
      <c r="N444" s="16">
        <f>IF(M444=1,-1/COUNTA(Q444:Q447),0)</f>
        <v>0</v>
      </c>
      <c r="O444" s="16">
        <f>COUNTA(B444:B447)</f>
        <v>0</v>
      </c>
      <c r="P444" s="16">
        <f>COUNTIF(R444:R447,R443)</f>
        <v>0</v>
      </c>
      <c r="Q444" s="17" t="s">
        <v>0</v>
      </c>
      <c r="R444" s="16" t="str">
        <f>CONCATENATE(B444,Q444)</f>
        <v>A</v>
      </c>
      <c r="S444" s="16">
        <f>IF(P444&gt;0,P444+O444,O444*3)</f>
        <v>0</v>
      </c>
    </row>
    <row r="445" spans="1:19" ht="15.6" x14ac:dyDescent="0.25">
      <c r="A445" s="185"/>
      <c r="B445" s="25"/>
      <c r="C445" s="21" t="str">
        <f>+CONCATENATE(I445," ",G445)</f>
        <v xml:space="preserve">b) </v>
      </c>
      <c r="D445" s="22"/>
      <c r="G445" s="34" t="str">
        <f>IF(J444="FIN","",LOOKUP(I443,DATOS!A:A,DATOS!K:K))</f>
        <v/>
      </c>
      <c r="I445" s="31" t="s">
        <v>52</v>
      </c>
      <c r="K445" s="16">
        <f>S444</f>
        <v>0</v>
      </c>
      <c r="L445" s="16"/>
      <c r="M445" s="16"/>
      <c r="N445" s="16"/>
      <c r="O445" s="16"/>
      <c r="P445" s="16">
        <f>O444-P444</f>
        <v>0</v>
      </c>
      <c r="Q445" s="17" t="s">
        <v>1</v>
      </c>
      <c r="R445" s="16" t="str">
        <f>CONCATENATE(B445,Q445)</f>
        <v>B</v>
      </c>
      <c r="S445" s="16"/>
    </row>
    <row r="446" spans="1:19" ht="15.6" x14ac:dyDescent="0.25">
      <c r="A446" s="185"/>
      <c r="B446" s="25"/>
      <c r="C446" s="21" t="str">
        <f>+CONCATENATE(I446," ",G446)</f>
        <v xml:space="preserve">c) </v>
      </c>
      <c r="D446" s="22"/>
      <c r="G446" s="34" t="str">
        <f>IF(J444="FIN","",LOOKUP(I443,DATOS!A:A,DATOS!L:L))</f>
        <v/>
      </c>
      <c r="I446" s="31" t="s">
        <v>51</v>
      </c>
      <c r="K446" s="16"/>
      <c r="L446" s="16"/>
      <c r="M446" s="16"/>
      <c r="N446" s="16"/>
      <c r="O446" s="16"/>
      <c r="P446" s="16"/>
      <c r="Q446" s="17" t="s">
        <v>2</v>
      </c>
      <c r="R446" s="16" t="str">
        <f>CONCATENATE(B446,Q446)</f>
        <v>C</v>
      </c>
      <c r="S446" s="16"/>
    </row>
    <row r="447" spans="1:19" ht="15.6" x14ac:dyDescent="0.25">
      <c r="A447" s="185"/>
      <c r="B447" s="25"/>
      <c r="C447" s="21" t="str">
        <f>+CONCATENATE(I447," ",G447)</f>
        <v xml:space="preserve">d) </v>
      </c>
      <c r="D447" s="22"/>
      <c r="G447" s="34" t="str">
        <f>IF(J444="FIN","",LOOKUP(I443,DATOS!A:A,DATOS!M:M))</f>
        <v/>
      </c>
      <c r="I447" s="31" t="s">
        <v>43</v>
      </c>
      <c r="K447" s="16"/>
      <c r="L447" s="16"/>
      <c r="M447" s="16"/>
      <c r="N447" s="16"/>
      <c r="O447" s="16"/>
      <c r="P447" s="16"/>
      <c r="Q447" s="17" t="s">
        <v>3</v>
      </c>
      <c r="R447" s="16" t="str">
        <f>CONCATENATE(B447,Q447)</f>
        <v>D</v>
      </c>
      <c r="S447" s="16"/>
    </row>
    <row r="448" spans="1:19" ht="15.6" x14ac:dyDescent="0.25">
      <c r="A448" s="9"/>
      <c r="B448" s="26"/>
      <c r="C448" s="23"/>
      <c r="D448" s="24"/>
      <c r="J448" s="15"/>
    </row>
    <row r="449" spans="1:19" ht="15.6" x14ac:dyDescent="0.25">
      <c r="A449" s="9"/>
      <c r="B449" s="27"/>
      <c r="C449" s="19" t="str">
        <f>+CONCATENATE(K449,".- ",G449)</f>
        <v xml:space="preserve">75.- </v>
      </c>
      <c r="D449" s="20"/>
      <c r="E449" s="9"/>
      <c r="F449" s="9"/>
      <c r="G449" s="36" t="str">
        <f>IF(J450="FIN","",LOOKUP(I449,DATOS!A:A,DATOS!G:G))</f>
        <v/>
      </c>
      <c r="H449" s="36">
        <f>IF(J450="FIN",0,LOOKUP(I449,DATOS!A:A,DATOS!N:N))</f>
        <v>0</v>
      </c>
      <c r="I449" s="31">
        <f>+I443+1</f>
        <v>530</v>
      </c>
      <c r="J449" s="56">
        <f>IF(LOOKUP(I449,DATOS!A:A,DATOS!C:C)=0,J443,(LOOKUP(I449,DATOS!A:A,DATOS!C:C)))</f>
        <v>9</v>
      </c>
      <c r="K449" s="18">
        <f>+K443+1</f>
        <v>75</v>
      </c>
      <c r="L449" s="16" t="s">
        <v>31</v>
      </c>
      <c r="M449" s="16" t="s">
        <v>32</v>
      </c>
      <c r="N449" s="16" t="s">
        <v>37</v>
      </c>
      <c r="O449" s="16" t="s">
        <v>33</v>
      </c>
      <c r="P449" s="16" t="s">
        <v>34</v>
      </c>
      <c r="Q449" s="16" t="s">
        <v>35</v>
      </c>
      <c r="R449" s="16" t="str">
        <f>CONCATENATE("X",H449)</f>
        <v>X0</v>
      </c>
      <c r="S449" s="16" t="s">
        <v>36</v>
      </c>
    </row>
    <row r="450" spans="1:19" ht="15.6" x14ac:dyDescent="0.25">
      <c r="A450" s="185">
        <f>IF($E$2="X",0,IF(K451&gt;2,H449,K451))</f>
        <v>0</v>
      </c>
      <c r="B450" s="25"/>
      <c r="C450" s="21" t="str">
        <f>+CONCATENATE(I450," ",G450)</f>
        <v xml:space="preserve">a) </v>
      </c>
      <c r="D450" s="22"/>
      <c r="G450" s="34" t="str">
        <f>IF(J450="FIN","",LOOKUP(I449,DATOS!A:A,DATOS!J:J))</f>
        <v/>
      </c>
      <c r="I450" s="31" t="s">
        <v>53</v>
      </c>
      <c r="J450" s="37" t="str">
        <f>IF(J444="FIN","FIN",IF(J449=J443,"","FIN"))</f>
        <v>FIN</v>
      </c>
      <c r="K450" s="16" t="s">
        <v>5</v>
      </c>
      <c r="L450" s="16">
        <f>IF(M450&gt;0,0,P450)</f>
        <v>0</v>
      </c>
      <c r="M450" s="16">
        <f>IF(P451&gt;0,1,0)</f>
        <v>0</v>
      </c>
      <c r="N450" s="16">
        <f>IF(M450=1,-1/COUNTA(Q450:Q453),0)</f>
        <v>0</v>
      </c>
      <c r="O450" s="16">
        <f>COUNTA(B450:B453)</f>
        <v>0</v>
      </c>
      <c r="P450" s="16">
        <f>COUNTIF(R450:R453,R449)</f>
        <v>0</v>
      </c>
      <c r="Q450" s="17" t="s">
        <v>0</v>
      </c>
      <c r="R450" s="16" t="str">
        <f>CONCATENATE(B450,Q450)</f>
        <v>A</v>
      </c>
      <c r="S450" s="16">
        <f>IF(P450&gt;0,P450+O450,O450*3)</f>
        <v>0</v>
      </c>
    </row>
    <row r="451" spans="1:19" ht="15.6" x14ac:dyDescent="0.25">
      <c r="A451" s="185"/>
      <c r="B451" s="25"/>
      <c r="C451" s="21" t="str">
        <f>+CONCATENATE(I451," ",G451)</f>
        <v xml:space="preserve">b) </v>
      </c>
      <c r="D451" s="22"/>
      <c r="G451" s="34" t="str">
        <f>IF(J450="FIN","",LOOKUP(I449,DATOS!A:A,DATOS!K:K))</f>
        <v/>
      </c>
      <c r="I451" s="31" t="s">
        <v>52</v>
      </c>
      <c r="K451" s="16">
        <f>S450</f>
        <v>0</v>
      </c>
      <c r="L451" s="16"/>
      <c r="M451" s="16"/>
      <c r="N451" s="16"/>
      <c r="O451" s="16"/>
      <c r="P451" s="16">
        <f>O450-P450</f>
        <v>0</v>
      </c>
      <c r="Q451" s="17" t="s">
        <v>1</v>
      </c>
      <c r="R451" s="16" t="str">
        <f>CONCATENATE(B451,Q451)</f>
        <v>B</v>
      </c>
      <c r="S451" s="16"/>
    </row>
    <row r="452" spans="1:19" ht="15.6" x14ac:dyDescent="0.25">
      <c r="A452" s="185"/>
      <c r="B452" s="25"/>
      <c r="C452" s="21" t="str">
        <f>+CONCATENATE(I452," ",G452)</f>
        <v xml:space="preserve">c) </v>
      </c>
      <c r="D452" s="22"/>
      <c r="G452" s="34" t="str">
        <f>IF(J450="FIN","",LOOKUP(I449,DATOS!A:A,DATOS!L:L))</f>
        <v/>
      </c>
      <c r="I452" s="31" t="s">
        <v>51</v>
      </c>
      <c r="K452" s="16"/>
      <c r="L452" s="16"/>
      <c r="M452" s="16"/>
      <c r="N452" s="16"/>
      <c r="O452" s="16"/>
      <c r="P452" s="16"/>
      <c r="Q452" s="17" t="s">
        <v>2</v>
      </c>
      <c r="R452" s="16" t="str">
        <f>CONCATENATE(B452,Q452)</f>
        <v>C</v>
      </c>
      <c r="S452" s="16"/>
    </row>
    <row r="453" spans="1:19" ht="15.6" x14ac:dyDescent="0.25">
      <c r="A453" s="185"/>
      <c r="B453" s="25"/>
      <c r="C453" s="21" t="str">
        <f>+CONCATENATE(I453," ",G453)</f>
        <v xml:space="preserve">d) </v>
      </c>
      <c r="D453" s="22"/>
      <c r="G453" s="34" t="str">
        <f>IF(J450="FIN","",LOOKUP(I449,DATOS!A:A,DATOS!M:M))</f>
        <v/>
      </c>
      <c r="I453" s="31" t="s">
        <v>43</v>
      </c>
      <c r="K453" s="16"/>
      <c r="L453" s="16"/>
      <c r="M453" s="16"/>
      <c r="N453" s="16"/>
      <c r="O453" s="16"/>
      <c r="P453" s="16"/>
      <c r="Q453" s="17" t="s">
        <v>3</v>
      </c>
      <c r="R453" s="16" t="str">
        <f>CONCATENATE(B453,Q453)</f>
        <v>D</v>
      </c>
      <c r="S453" s="16"/>
    </row>
    <row r="454" spans="1:19" ht="15.6" x14ac:dyDescent="0.25">
      <c r="A454" s="9"/>
      <c r="B454" s="26"/>
      <c r="C454" s="23"/>
      <c r="D454" s="24"/>
      <c r="J454" s="15"/>
    </row>
    <row r="455" spans="1:19" ht="15.6" x14ac:dyDescent="0.25">
      <c r="A455" s="9"/>
      <c r="B455" s="27"/>
      <c r="C455" s="19" t="str">
        <f>+CONCATENATE(K455,".- ",G455)</f>
        <v xml:space="preserve">76.- </v>
      </c>
      <c r="D455" s="20"/>
      <c r="E455" s="9"/>
      <c r="F455" s="9"/>
      <c r="G455" s="36" t="str">
        <f>IF(J456="FIN","",LOOKUP(I455,DATOS!A:A,DATOS!G:G))</f>
        <v/>
      </c>
      <c r="H455" s="36">
        <f>IF(J456="FIN",0,LOOKUP(I455,DATOS!A:A,DATOS!N:N))</f>
        <v>0</v>
      </c>
      <c r="I455" s="31">
        <f>+I449+1</f>
        <v>531</v>
      </c>
      <c r="J455" s="56">
        <f>IF(LOOKUP(I455,DATOS!A:A,DATOS!C:C)=0,J449,(LOOKUP(I455,DATOS!A:A,DATOS!C:C)))</f>
        <v>9</v>
      </c>
      <c r="K455" s="18">
        <f>+K449+1</f>
        <v>76</v>
      </c>
      <c r="L455" s="16" t="s">
        <v>31</v>
      </c>
      <c r="M455" s="16" t="s">
        <v>32</v>
      </c>
      <c r="N455" s="16" t="s">
        <v>37</v>
      </c>
      <c r="O455" s="16" t="s">
        <v>33</v>
      </c>
      <c r="P455" s="16" t="s">
        <v>34</v>
      </c>
      <c r="Q455" s="16" t="s">
        <v>35</v>
      </c>
      <c r="R455" s="16" t="str">
        <f>CONCATENATE("X",H455)</f>
        <v>X0</v>
      </c>
      <c r="S455" s="16" t="s">
        <v>36</v>
      </c>
    </row>
    <row r="456" spans="1:19" ht="15.6" x14ac:dyDescent="0.25">
      <c r="A456" s="185">
        <f>IF($E$2="X",0,IF(K457&gt;2,H455,K457))</f>
        <v>0</v>
      </c>
      <c r="B456" s="25"/>
      <c r="C456" s="21" t="str">
        <f>+CONCATENATE(I456," ",G456)</f>
        <v xml:space="preserve">a) </v>
      </c>
      <c r="D456" s="22"/>
      <c r="G456" s="34" t="str">
        <f>IF(J456="FIN","",LOOKUP(I455,DATOS!A:A,DATOS!J:J))</f>
        <v/>
      </c>
      <c r="I456" s="31" t="s">
        <v>53</v>
      </c>
      <c r="J456" s="37" t="str">
        <f>IF(J450="FIN","FIN",IF(J455=J449,"","FIN"))</f>
        <v>FIN</v>
      </c>
      <c r="K456" s="16" t="s">
        <v>5</v>
      </c>
      <c r="L456" s="16">
        <f>IF(M456&gt;0,0,P456)</f>
        <v>0</v>
      </c>
      <c r="M456" s="16">
        <f>IF(P457&gt;0,1,0)</f>
        <v>0</v>
      </c>
      <c r="N456" s="16">
        <f>IF(M456=1,-1/COUNTA(Q456:Q459),0)</f>
        <v>0</v>
      </c>
      <c r="O456" s="16">
        <f>COUNTA(B456:B459)</f>
        <v>0</v>
      </c>
      <c r="P456" s="16">
        <f>COUNTIF(R456:R459,R455)</f>
        <v>0</v>
      </c>
      <c r="Q456" s="17" t="s">
        <v>0</v>
      </c>
      <c r="R456" s="16" t="str">
        <f>CONCATENATE(B456,Q456)</f>
        <v>A</v>
      </c>
      <c r="S456" s="16">
        <f>IF(P456&gt;0,P456+O456,O456*3)</f>
        <v>0</v>
      </c>
    </row>
    <row r="457" spans="1:19" ht="15.6" x14ac:dyDescent="0.25">
      <c r="A457" s="185"/>
      <c r="B457" s="25"/>
      <c r="C457" s="21" t="str">
        <f>+CONCATENATE(I457," ",G457)</f>
        <v xml:space="preserve">b) </v>
      </c>
      <c r="D457" s="22"/>
      <c r="G457" s="34" t="str">
        <f>IF(J456="FIN","",LOOKUP(I455,DATOS!A:A,DATOS!K:K))</f>
        <v/>
      </c>
      <c r="I457" s="31" t="s">
        <v>52</v>
      </c>
      <c r="K457" s="16">
        <f>S456</f>
        <v>0</v>
      </c>
      <c r="L457" s="16"/>
      <c r="M457" s="16"/>
      <c r="N457" s="16"/>
      <c r="O457" s="16"/>
      <c r="P457" s="16">
        <f>O456-P456</f>
        <v>0</v>
      </c>
      <c r="Q457" s="17" t="s">
        <v>1</v>
      </c>
      <c r="R457" s="16" t="str">
        <f>CONCATENATE(B457,Q457)</f>
        <v>B</v>
      </c>
      <c r="S457" s="16"/>
    </row>
    <row r="458" spans="1:19" ht="15.6" x14ac:dyDescent="0.25">
      <c r="A458" s="185"/>
      <c r="B458" s="25"/>
      <c r="C458" s="21" t="str">
        <f>+CONCATENATE(I458," ",G458)</f>
        <v xml:space="preserve">c) </v>
      </c>
      <c r="D458" s="22"/>
      <c r="G458" s="34" t="str">
        <f>IF(J456="FIN","",LOOKUP(I455,DATOS!A:A,DATOS!L:L))</f>
        <v/>
      </c>
      <c r="I458" s="31" t="s">
        <v>51</v>
      </c>
      <c r="K458" s="16"/>
      <c r="L458" s="16"/>
      <c r="M458" s="16"/>
      <c r="N458" s="16"/>
      <c r="O458" s="16"/>
      <c r="P458" s="16"/>
      <c r="Q458" s="17" t="s">
        <v>2</v>
      </c>
      <c r="R458" s="16" t="str">
        <f>CONCATENATE(B458,Q458)</f>
        <v>C</v>
      </c>
      <c r="S458" s="16"/>
    </row>
    <row r="459" spans="1:19" ht="15.6" x14ac:dyDescent="0.25">
      <c r="A459" s="185"/>
      <c r="B459" s="25"/>
      <c r="C459" s="21" t="str">
        <f>+CONCATENATE(I459," ",G459)</f>
        <v xml:space="preserve">d) </v>
      </c>
      <c r="D459" s="22"/>
      <c r="G459" s="34" t="str">
        <f>IF(J456="FIN","",LOOKUP(I455,DATOS!A:A,DATOS!M:M))</f>
        <v/>
      </c>
      <c r="I459" s="31" t="s">
        <v>43</v>
      </c>
      <c r="K459" s="16"/>
      <c r="L459" s="16"/>
      <c r="M459" s="16"/>
      <c r="N459" s="16"/>
      <c r="O459" s="16"/>
      <c r="P459" s="16"/>
      <c r="Q459" s="17" t="s">
        <v>3</v>
      </c>
      <c r="R459" s="16" t="str">
        <f>CONCATENATE(B459,Q459)</f>
        <v>D</v>
      </c>
      <c r="S459" s="16"/>
    </row>
    <row r="460" spans="1:19" ht="15.6" x14ac:dyDescent="0.25">
      <c r="A460" s="9"/>
      <c r="B460" s="26"/>
      <c r="C460" s="23"/>
      <c r="D460" s="24"/>
      <c r="J460" s="15"/>
    </row>
    <row r="461" spans="1:19" ht="15.6" x14ac:dyDescent="0.25">
      <c r="A461" s="9"/>
      <c r="B461" s="27"/>
      <c r="C461" s="19" t="str">
        <f>+CONCATENATE(K461,".- ",G461)</f>
        <v xml:space="preserve">77.- </v>
      </c>
      <c r="D461" s="20"/>
      <c r="E461" s="9"/>
      <c r="F461" s="9"/>
      <c r="G461" s="36" t="str">
        <f>IF(J462="FIN","",LOOKUP(I461,DATOS!A:A,DATOS!G:G))</f>
        <v/>
      </c>
      <c r="H461" s="36">
        <f>IF(J462="FIN",0,LOOKUP(I461,DATOS!A:A,DATOS!N:N))</f>
        <v>0</v>
      </c>
      <c r="I461" s="31">
        <f>+I455+1</f>
        <v>532</v>
      </c>
      <c r="J461" s="56">
        <f>IF(LOOKUP(I461,DATOS!A:A,DATOS!C:C)=0,J455,(LOOKUP(I461,DATOS!A:A,DATOS!C:C)))</f>
        <v>9</v>
      </c>
      <c r="K461" s="18">
        <f>+K455+1</f>
        <v>77</v>
      </c>
      <c r="L461" s="16" t="s">
        <v>31</v>
      </c>
      <c r="M461" s="16" t="s">
        <v>32</v>
      </c>
      <c r="N461" s="16" t="s">
        <v>37</v>
      </c>
      <c r="O461" s="16" t="s">
        <v>33</v>
      </c>
      <c r="P461" s="16" t="s">
        <v>34</v>
      </c>
      <c r="Q461" s="16" t="s">
        <v>35</v>
      </c>
      <c r="R461" s="16" t="str">
        <f>CONCATENATE("X",H461)</f>
        <v>X0</v>
      </c>
      <c r="S461" s="16" t="s">
        <v>36</v>
      </c>
    </row>
    <row r="462" spans="1:19" ht="15.6" x14ac:dyDescent="0.25">
      <c r="A462" s="185">
        <f>IF($E$2="X",0,IF(K463&gt;2,H461,K463))</f>
        <v>0</v>
      </c>
      <c r="B462" s="25"/>
      <c r="C462" s="21" t="str">
        <f>+CONCATENATE(I462," ",G462)</f>
        <v xml:space="preserve">a) </v>
      </c>
      <c r="D462" s="22"/>
      <c r="G462" s="34" t="str">
        <f>IF(J462="FIN","",LOOKUP(I461,DATOS!A:A,DATOS!J:J))</f>
        <v/>
      </c>
      <c r="I462" s="31" t="s">
        <v>53</v>
      </c>
      <c r="J462" s="37" t="str">
        <f>IF(J456="FIN","FIN",IF(J461=J455,"","FIN"))</f>
        <v>FIN</v>
      </c>
      <c r="K462" s="16" t="s">
        <v>5</v>
      </c>
      <c r="L462" s="16">
        <f>IF(M462&gt;0,0,P462)</f>
        <v>0</v>
      </c>
      <c r="M462" s="16">
        <f>IF(P463&gt;0,1,0)</f>
        <v>0</v>
      </c>
      <c r="N462" s="16">
        <f>IF(M462=1,-1/COUNTA(Q462:Q465),0)</f>
        <v>0</v>
      </c>
      <c r="O462" s="16">
        <f>COUNTA(B462:B465)</f>
        <v>0</v>
      </c>
      <c r="P462" s="16">
        <f>COUNTIF(R462:R465,R461)</f>
        <v>0</v>
      </c>
      <c r="Q462" s="17" t="s">
        <v>0</v>
      </c>
      <c r="R462" s="16" t="str">
        <f>CONCATENATE(B462,Q462)</f>
        <v>A</v>
      </c>
      <c r="S462" s="16">
        <f>IF(P462&gt;0,P462+O462,O462*3)</f>
        <v>0</v>
      </c>
    </row>
    <row r="463" spans="1:19" ht="15.6" x14ac:dyDescent="0.25">
      <c r="A463" s="185"/>
      <c r="B463" s="25"/>
      <c r="C463" s="21" t="str">
        <f>+CONCATENATE(I463," ",G463)</f>
        <v xml:space="preserve">b) </v>
      </c>
      <c r="D463" s="22"/>
      <c r="G463" s="34" t="str">
        <f>IF(J462="FIN","",LOOKUP(I461,DATOS!A:A,DATOS!K:K))</f>
        <v/>
      </c>
      <c r="I463" s="31" t="s">
        <v>52</v>
      </c>
      <c r="K463" s="16">
        <f>S462</f>
        <v>0</v>
      </c>
      <c r="L463" s="16"/>
      <c r="M463" s="16"/>
      <c r="N463" s="16"/>
      <c r="O463" s="16"/>
      <c r="P463" s="16">
        <f>O462-P462</f>
        <v>0</v>
      </c>
      <c r="Q463" s="17" t="s">
        <v>1</v>
      </c>
      <c r="R463" s="16" t="str">
        <f>CONCATENATE(B463,Q463)</f>
        <v>B</v>
      </c>
      <c r="S463" s="16"/>
    </row>
    <row r="464" spans="1:19" ht="15.6" x14ac:dyDescent="0.25">
      <c r="A464" s="185"/>
      <c r="B464" s="25"/>
      <c r="C464" s="21" t="str">
        <f>+CONCATENATE(I464," ",G464)</f>
        <v xml:space="preserve">c) </v>
      </c>
      <c r="D464" s="22"/>
      <c r="G464" s="34" t="str">
        <f>IF(J462="FIN","",LOOKUP(I461,DATOS!A:A,DATOS!L:L))</f>
        <v/>
      </c>
      <c r="I464" s="31" t="s">
        <v>51</v>
      </c>
      <c r="K464" s="16"/>
      <c r="L464" s="16"/>
      <c r="M464" s="16"/>
      <c r="N464" s="16"/>
      <c r="O464" s="16"/>
      <c r="P464" s="16"/>
      <c r="Q464" s="17" t="s">
        <v>2</v>
      </c>
      <c r="R464" s="16" t="str">
        <f>CONCATENATE(B464,Q464)</f>
        <v>C</v>
      </c>
      <c r="S464" s="16"/>
    </row>
    <row r="465" spans="1:19" ht="15.6" x14ac:dyDescent="0.25">
      <c r="A465" s="185"/>
      <c r="B465" s="25"/>
      <c r="C465" s="21" t="str">
        <f>+CONCATENATE(I465," ",G465)</f>
        <v xml:space="preserve">d) </v>
      </c>
      <c r="D465" s="22"/>
      <c r="G465" s="34" t="str">
        <f>IF(J462="FIN","",LOOKUP(I461,DATOS!A:A,DATOS!M:M))</f>
        <v/>
      </c>
      <c r="I465" s="31" t="s">
        <v>43</v>
      </c>
      <c r="K465" s="16"/>
      <c r="L465" s="16"/>
      <c r="M465" s="16"/>
      <c r="N465" s="16"/>
      <c r="O465" s="16"/>
      <c r="P465" s="16"/>
      <c r="Q465" s="17" t="s">
        <v>3</v>
      </c>
      <c r="R465" s="16" t="str">
        <f>CONCATENATE(B465,Q465)</f>
        <v>D</v>
      </c>
      <c r="S465" s="16"/>
    </row>
    <row r="466" spans="1:19" ht="15.6" x14ac:dyDescent="0.25">
      <c r="A466" s="9"/>
      <c r="B466" s="26"/>
      <c r="C466" s="23"/>
      <c r="D466" s="24"/>
      <c r="J466" s="15"/>
    </row>
    <row r="467" spans="1:19" ht="15.6" x14ac:dyDescent="0.25">
      <c r="A467" s="9"/>
      <c r="B467" s="27"/>
      <c r="C467" s="19" t="str">
        <f>+CONCATENATE(K467,".- ",G467)</f>
        <v xml:space="preserve">78.- </v>
      </c>
      <c r="D467" s="20"/>
      <c r="E467" s="9"/>
      <c r="F467" s="9"/>
      <c r="G467" s="36" t="str">
        <f>IF(J468="FIN","",LOOKUP(I467,DATOS!A:A,DATOS!G:G))</f>
        <v/>
      </c>
      <c r="H467" s="36">
        <f>IF(J468="FIN",0,LOOKUP(I467,DATOS!A:A,DATOS!N:N))</f>
        <v>0</v>
      </c>
      <c r="I467" s="31">
        <f>+I461+1</f>
        <v>533</v>
      </c>
      <c r="J467" s="56">
        <f>IF(LOOKUP(I467,DATOS!A:A,DATOS!C:C)=0,J461,(LOOKUP(I467,DATOS!A:A,DATOS!C:C)))</f>
        <v>9</v>
      </c>
      <c r="K467" s="18">
        <f>+K461+1</f>
        <v>78</v>
      </c>
      <c r="L467" s="16" t="s">
        <v>31</v>
      </c>
      <c r="M467" s="16" t="s">
        <v>32</v>
      </c>
      <c r="N467" s="16" t="s">
        <v>37</v>
      </c>
      <c r="O467" s="16" t="s">
        <v>33</v>
      </c>
      <c r="P467" s="16" t="s">
        <v>34</v>
      </c>
      <c r="Q467" s="16" t="s">
        <v>35</v>
      </c>
      <c r="R467" s="16" t="str">
        <f>CONCATENATE("X",H467)</f>
        <v>X0</v>
      </c>
      <c r="S467" s="16" t="s">
        <v>36</v>
      </c>
    </row>
    <row r="468" spans="1:19" ht="15.6" x14ac:dyDescent="0.25">
      <c r="A468" s="185">
        <f>IF($E$2="X",0,IF(K469&gt;2,H467,K469))</f>
        <v>0</v>
      </c>
      <c r="B468" s="25"/>
      <c r="C468" s="21" t="str">
        <f>+CONCATENATE(I468," ",G468)</f>
        <v xml:space="preserve">a) </v>
      </c>
      <c r="D468" s="22"/>
      <c r="G468" s="34" t="str">
        <f>IF(J468="FIN","",LOOKUP(I467,DATOS!A:A,DATOS!J:J))</f>
        <v/>
      </c>
      <c r="I468" s="31" t="s">
        <v>53</v>
      </c>
      <c r="J468" s="37" t="str">
        <f>IF(J462="FIN","FIN",IF(J467=J461,"","FIN"))</f>
        <v>FIN</v>
      </c>
      <c r="K468" s="16" t="s">
        <v>5</v>
      </c>
      <c r="L468" s="16">
        <f>IF(M468&gt;0,0,P468)</f>
        <v>0</v>
      </c>
      <c r="M468" s="16">
        <f>IF(P469&gt;0,1,0)</f>
        <v>0</v>
      </c>
      <c r="N468" s="16">
        <f>IF(M468=1,-1/COUNTA(Q468:Q471),0)</f>
        <v>0</v>
      </c>
      <c r="O468" s="16">
        <f>COUNTA(B468:B471)</f>
        <v>0</v>
      </c>
      <c r="P468" s="16">
        <f>COUNTIF(R468:R471,R467)</f>
        <v>0</v>
      </c>
      <c r="Q468" s="17" t="s">
        <v>0</v>
      </c>
      <c r="R468" s="16" t="str">
        <f>CONCATENATE(B468,Q468)</f>
        <v>A</v>
      </c>
      <c r="S468" s="16">
        <f>IF(P468&gt;0,P468+O468,O468*3)</f>
        <v>0</v>
      </c>
    </row>
    <row r="469" spans="1:19" ht="15.6" x14ac:dyDescent="0.25">
      <c r="A469" s="185"/>
      <c r="B469" s="25"/>
      <c r="C469" s="21" t="str">
        <f>+CONCATENATE(I469," ",G469)</f>
        <v xml:space="preserve">b) </v>
      </c>
      <c r="D469" s="22"/>
      <c r="G469" s="34" t="str">
        <f>IF(J468="FIN","",LOOKUP(I467,DATOS!A:A,DATOS!K:K))</f>
        <v/>
      </c>
      <c r="I469" s="31" t="s">
        <v>52</v>
      </c>
      <c r="K469" s="16">
        <f>S468</f>
        <v>0</v>
      </c>
      <c r="L469" s="16"/>
      <c r="M469" s="16"/>
      <c r="N469" s="16"/>
      <c r="O469" s="16"/>
      <c r="P469" s="16">
        <f>O468-P468</f>
        <v>0</v>
      </c>
      <c r="Q469" s="17" t="s">
        <v>1</v>
      </c>
      <c r="R469" s="16" t="str">
        <f>CONCATENATE(B469,Q469)</f>
        <v>B</v>
      </c>
      <c r="S469" s="16"/>
    </row>
    <row r="470" spans="1:19" ht="15.6" x14ac:dyDescent="0.25">
      <c r="A470" s="185"/>
      <c r="B470" s="25"/>
      <c r="C470" s="21" t="str">
        <f>+CONCATENATE(I470," ",G470)</f>
        <v xml:space="preserve">c) </v>
      </c>
      <c r="D470" s="22"/>
      <c r="G470" s="34" t="str">
        <f>IF(J468="FIN","",LOOKUP(I467,DATOS!A:A,DATOS!L:L))</f>
        <v/>
      </c>
      <c r="I470" s="31" t="s">
        <v>51</v>
      </c>
      <c r="K470" s="16"/>
      <c r="L470" s="16"/>
      <c r="M470" s="16"/>
      <c r="N470" s="16"/>
      <c r="O470" s="16"/>
      <c r="P470" s="16"/>
      <c r="Q470" s="17" t="s">
        <v>2</v>
      </c>
      <c r="R470" s="16" t="str">
        <f>CONCATENATE(B470,Q470)</f>
        <v>C</v>
      </c>
      <c r="S470" s="16"/>
    </row>
    <row r="471" spans="1:19" ht="15.6" x14ac:dyDescent="0.25">
      <c r="A471" s="185"/>
      <c r="B471" s="25"/>
      <c r="C471" s="21" t="str">
        <f>+CONCATENATE(I471," ",G471)</f>
        <v xml:space="preserve">d) </v>
      </c>
      <c r="D471" s="22"/>
      <c r="G471" s="34" t="str">
        <f>IF(J468="FIN","",LOOKUP(I467,DATOS!A:A,DATOS!M:M))</f>
        <v/>
      </c>
      <c r="I471" s="31" t="s">
        <v>43</v>
      </c>
      <c r="K471" s="16"/>
      <c r="L471" s="16"/>
      <c r="M471" s="16"/>
      <c r="N471" s="16"/>
      <c r="O471" s="16"/>
      <c r="P471" s="16"/>
      <c r="Q471" s="17" t="s">
        <v>3</v>
      </c>
      <c r="R471" s="16" t="str">
        <f>CONCATENATE(B471,Q471)</f>
        <v>D</v>
      </c>
      <c r="S471" s="16"/>
    </row>
    <row r="472" spans="1:19" ht="15.6" x14ac:dyDescent="0.25">
      <c r="A472" s="9"/>
      <c r="B472" s="26"/>
      <c r="C472" s="23"/>
      <c r="D472" s="24"/>
      <c r="J472" s="15"/>
    </row>
    <row r="473" spans="1:19" ht="15.6" x14ac:dyDescent="0.25">
      <c r="A473" s="9"/>
      <c r="B473" s="27"/>
      <c r="C473" s="19" t="str">
        <f>+CONCATENATE(K473,".- ",G473)</f>
        <v xml:space="preserve">79.- </v>
      </c>
      <c r="D473" s="20"/>
      <c r="E473" s="9"/>
      <c r="F473" s="9"/>
      <c r="G473" s="36" t="str">
        <f>IF(J474="FIN","",LOOKUP(I473,DATOS!A:A,DATOS!G:G))</f>
        <v/>
      </c>
      <c r="H473" s="36">
        <f>IF(J474="FIN",0,LOOKUP(I473,DATOS!A:A,DATOS!N:N))</f>
        <v>0</v>
      </c>
      <c r="I473" s="31">
        <f>+I467+1</f>
        <v>534</v>
      </c>
      <c r="J473" s="56">
        <f>IF(LOOKUP(I473,DATOS!A:A,DATOS!C:C)=0,J467,(LOOKUP(I473,DATOS!A:A,DATOS!C:C)))</f>
        <v>9</v>
      </c>
      <c r="K473" s="18">
        <f>+K467+1</f>
        <v>79</v>
      </c>
      <c r="L473" s="16" t="s">
        <v>31</v>
      </c>
      <c r="M473" s="16" t="s">
        <v>32</v>
      </c>
      <c r="N473" s="16" t="s">
        <v>37</v>
      </c>
      <c r="O473" s="16" t="s">
        <v>33</v>
      </c>
      <c r="P473" s="16" t="s">
        <v>34</v>
      </c>
      <c r="Q473" s="16" t="s">
        <v>35</v>
      </c>
      <c r="R473" s="16" t="str">
        <f>CONCATENATE("X",H473)</f>
        <v>X0</v>
      </c>
      <c r="S473" s="16" t="s">
        <v>36</v>
      </c>
    </row>
    <row r="474" spans="1:19" ht="15.6" x14ac:dyDescent="0.25">
      <c r="A474" s="185">
        <f>IF($E$2="X",0,IF(K475&gt;2,H473,K475))</f>
        <v>0</v>
      </c>
      <c r="B474" s="25"/>
      <c r="C474" s="21" t="str">
        <f>+CONCATENATE(I474," ",G474)</f>
        <v xml:space="preserve">a) </v>
      </c>
      <c r="D474" s="22"/>
      <c r="G474" s="34" t="str">
        <f>IF(J474="FIN","",LOOKUP(I473,DATOS!A:A,DATOS!J:J))</f>
        <v/>
      </c>
      <c r="I474" s="31" t="s">
        <v>53</v>
      </c>
      <c r="J474" s="37" t="str">
        <f>IF(J468="FIN","FIN",IF(J473=J467,"","FIN"))</f>
        <v>FIN</v>
      </c>
      <c r="K474" s="16" t="s">
        <v>5</v>
      </c>
      <c r="L474" s="16">
        <f>IF(M474&gt;0,0,P474)</f>
        <v>0</v>
      </c>
      <c r="M474" s="16">
        <f>IF(P475&gt;0,1,0)</f>
        <v>0</v>
      </c>
      <c r="N474" s="16">
        <f>IF(M474=1,-1/COUNTA(Q474:Q477),0)</f>
        <v>0</v>
      </c>
      <c r="O474" s="16">
        <f>COUNTA(B474:B477)</f>
        <v>0</v>
      </c>
      <c r="P474" s="16">
        <f>COUNTIF(R474:R477,R473)</f>
        <v>0</v>
      </c>
      <c r="Q474" s="17" t="s">
        <v>0</v>
      </c>
      <c r="R474" s="16" t="str">
        <f>CONCATENATE(B474,Q474)</f>
        <v>A</v>
      </c>
      <c r="S474" s="16">
        <f>IF(P474&gt;0,P474+O474,O474*3)</f>
        <v>0</v>
      </c>
    </row>
    <row r="475" spans="1:19" ht="15.6" x14ac:dyDescent="0.25">
      <c r="A475" s="185"/>
      <c r="B475" s="25"/>
      <c r="C475" s="21" t="str">
        <f>+CONCATENATE(I475," ",G475)</f>
        <v xml:space="preserve">b) </v>
      </c>
      <c r="D475" s="22"/>
      <c r="G475" s="34" t="str">
        <f>IF(J474="FIN","",LOOKUP(I473,DATOS!A:A,DATOS!K:K))</f>
        <v/>
      </c>
      <c r="I475" s="31" t="s">
        <v>52</v>
      </c>
      <c r="K475" s="16">
        <f>S474</f>
        <v>0</v>
      </c>
      <c r="L475" s="16"/>
      <c r="M475" s="16"/>
      <c r="N475" s="16"/>
      <c r="O475" s="16"/>
      <c r="P475" s="16">
        <f>O474-P474</f>
        <v>0</v>
      </c>
      <c r="Q475" s="17" t="s">
        <v>1</v>
      </c>
      <c r="R475" s="16" t="str">
        <f>CONCATENATE(B475,Q475)</f>
        <v>B</v>
      </c>
      <c r="S475" s="16"/>
    </row>
    <row r="476" spans="1:19" ht="15.6" x14ac:dyDescent="0.25">
      <c r="A476" s="185"/>
      <c r="B476" s="25"/>
      <c r="C476" s="21" t="str">
        <f>+CONCATENATE(I476," ",G476)</f>
        <v xml:space="preserve">c) </v>
      </c>
      <c r="D476" s="22"/>
      <c r="G476" s="34" t="str">
        <f>IF(J474="FIN","",LOOKUP(I473,DATOS!A:A,DATOS!L:L))</f>
        <v/>
      </c>
      <c r="I476" s="31" t="s">
        <v>51</v>
      </c>
      <c r="K476" s="16"/>
      <c r="L476" s="16"/>
      <c r="M476" s="16"/>
      <c r="N476" s="16"/>
      <c r="O476" s="16"/>
      <c r="P476" s="16"/>
      <c r="Q476" s="17" t="s">
        <v>2</v>
      </c>
      <c r="R476" s="16" t="str">
        <f>CONCATENATE(B476,Q476)</f>
        <v>C</v>
      </c>
      <c r="S476" s="16"/>
    </row>
    <row r="477" spans="1:19" ht="15.6" x14ac:dyDescent="0.25">
      <c r="A477" s="185"/>
      <c r="B477" s="25"/>
      <c r="C477" s="21" t="str">
        <f>+CONCATENATE(I477," ",G477)</f>
        <v xml:space="preserve">d) </v>
      </c>
      <c r="D477" s="22"/>
      <c r="G477" s="34" t="str">
        <f>IF(J474="FIN","",LOOKUP(I473,DATOS!A:A,DATOS!M:M))</f>
        <v/>
      </c>
      <c r="I477" s="31" t="s">
        <v>43</v>
      </c>
      <c r="K477" s="16"/>
      <c r="L477" s="16"/>
      <c r="M477" s="16"/>
      <c r="N477" s="16"/>
      <c r="O477" s="16"/>
      <c r="P477" s="16"/>
      <c r="Q477" s="17" t="s">
        <v>3</v>
      </c>
      <c r="R477" s="16" t="str">
        <f>CONCATENATE(B477,Q477)</f>
        <v>D</v>
      </c>
      <c r="S477" s="16"/>
    </row>
    <row r="478" spans="1:19" ht="15.6" x14ac:dyDescent="0.25">
      <c r="A478" s="9"/>
      <c r="B478" s="26"/>
      <c r="C478" s="23"/>
      <c r="D478" s="24"/>
      <c r="J478" s="15"/>
    </row>
    <row r="479" spans="1:19" ht="15.6" x14ac:dyDescent="0.25">
      <c r="A479" s="9"/>
      <c r="B479" s="27"/>
      <c r="C479" s="19" t="str">
        <f>+CONCATENATE(K479,".- ",G479)</f>
        <v xml:space="preserve">80.- </v>
      </c>
      <c r="D479" s="20"/>
      <c r="E479" s="9"/>
      <c r="F479" s="9"/>
      <c r="G479" s="36" t="str">
        <f>IF(J480="FIN","",LOOKUP(I479,DATOS!A:A,DATOS!G:G))</f>
        <v/>
      </c>
      <c r="H479" s="36">
        <f>IF(J480="FIN",0,LOOKUP(I479,DATOS!A:A,DATOS!N:N))</f>
        <v>0</v>
      </c>
      <c r="I479" s="31">
        <f>+I473+1</f>
        <v>535</v>
      </c>
      <c r="J479" s="56">
        <f>IF(LOOKUP(I479,DATOS!A:A,DATOS!C:C)=0,J473,(LOOKUP(I479,DATOS!A:A,DATOS!C:C)))</f>
        <v>9</v>
      </c>
      <c r="K479" s="18">
        <f>+K473+1</f>
        <v>80</v>
      </c>
      <c r="L479" s="16" t="s">
        <v>31</v>
      </c>
      <c r="M479" s="16" t="s">
        <v>32</v>
      </c>
      <c r="N479" s="16" t="s">
        <v>37</v>
      </c>
      <c r="O479" s="16" t="s">
        <v>33</v>
      </c>
      <c r="P479" s="16" t="s">
        <v>34</v>
      </c>
      <c r="Q479" s="16" t="s">
        <v>35</v>
      </c>
      <c r="R479" s="16" t="str">
        <f>CONCATENATE("X",H479)</f>
        <v>X0</v>
      </c>
      <c r="S479" s="16" t="s">
        <v>36</v>
      </c>
    </row>
    <row r="480" spans="1:19" ht="15.6" x14ac:dyDescent="0.25">
      <c r="A480" s="185">
        <f>IF($E$2="X",0,IF(K481&gt;2,H479,K481))</f>
        <v>0</v>
      </c>
      <c r="B480" s="25"/>
      <c r="C480" s="21" t="str">
        <f>+CONCATENATE(I480," ",G480)</f>
        <v xml:space="preserve">a) </v>
      </c>
      <c r="D480" s="22"/>
      <c r="G480" s="34" t="str">
        <f>IF(J480="FIN","",LOOKUP(I479,DATOS!A:A,DATOS!J:J))</f>
        <v/>
      </c>
      <c r="I480" s="31" t="s">
        <v>53</v>
      </c>
      <c r="J480" s="37" t="str">
        <f>IF(J474="FIN","FIN",IF(J479=J473,"","FIN"))</f>
        <v>FIN</v>
      </c>
      <c r="K480" s="16" t="s">
        <v>5</v>
      </c>
      <c r="L480" s="16">
        <f>IF(M480&gt;0,0,P480)</f>
        <v>0</v>
      </c>
      <c r="M480" s="16">
        <f>IF(P481&gt;0,1,0)</f>
        <v>0</v>
      </c>
      <c r="N480" s="16">
        <f>IF(M480=1,-1/COUNTA(Q480:Q483),0)</f>
        <v>0</v>
      </c>
      <c r="O480" s="16">
        <f>COUNTA(B480:B483)</f>
        <v>0</v>
      </c>
      <c r="P480" s="16">
        <f>COUNTIF(R480:R483,R479)</f>
        <v>0</v>
      </c>
      <c r="Q480" s="17" t="s">
        <v>0</v>
      </c>
      <c r="R480" s="16" t="str">
        <f>CONCATENATE(B480,Q480)</f>
        <v>A</v>
      </c>
      <c r="S480" s="16">
        <f>IF(P480&gt;0,P480+O480,O480*3)</f>
        <v>0</v>
      </c>
    </row>
    <row r="481" spans="1:19" ht="15.6" x14ac:dyDescent="0.25">
      <c r="A481" s="185"/>
      <c r="B481" s="25"/>
      <c r="C481" s="21" t="str">
        <f>+CONCATENATE(I481," ",G481)</f>
        <v xml:space="preserve">b) </v>
      </c>
      <c r="D481" s="22"/>
      <c r="G481" s="34" t="str">
        <f>IF(J480="FIN","",LOOKUP(I479,DATOS!A:A,DATOS!K:K))</f>
        <v/>
      </c>
      <c r="I481" s="31" t="s">
        <v>52</v>
      </c>
      <c r="K481" s="16">
        <f>S480</f>
        <v>0</v>
      </c>
      <c r="L481" s="16"/>
      <c r="M481" s="16"/>
      <c r="N481" s="16"/>
      <c r="O481" s="16"/>
      <c r="P481" s="16">
        <f>O480-P480</f>
        <v>0</v>
      </c>
      <c r="Q481" s="17" t="s">
        <v>1</v>
      </c>
      <c r="R481" s="16" t="str">
        <f>CONCATENATE(B481,Q481)</f>
        <v>B</v>
      </c>
      <c r="S481" s="16"/>
    </row>
    <row r="482" spans="1:19" ht="15.6" x14ac:dyDescent="0.25">
      <c r="A482" s="185"/>
      <c r="B482" s="25"/>
      <c r="C482" s="21" t="str">
        <f>+CONCATENATE(I482," ",G482)</f>
        <v xml:space="preserve">c) </v>
      </c>
      <c r="D482" s="22"/>
      <c r="G482" s="34" t="str">
        <f>IF(J480="FIN","",LOOKUP(I479,DATOS!A:A,DATOS!L:L))</f>
        <v/>
      </c>
      <c r="I482" s="31" t="s">
        <v>51</v>
      </c>
      <c r="K482" s="16"/>
      <c r="L482" s="16"/>
      <c r="M482" s="16"/>
      <c r="N482" s="16"/>
      <c r="O482" s="16"/>
      <c r="P482" s="16"/>
      <c r="Q482" s="17" t="s">
        <v>2</v>
      </c>
      <c r="R482" s="16" t="str">
        <f>CONCATENATE(B482,Q482)</f>
        <v>C</v>
      </c>
      <c r="S482" s="16"/>
    </row>
    <row r="483" spans="1:19" ht="15.6" x14ac:dyDescent="0.25">
      <c r="A483" s="185"/>
      <c r="B483" s="25"/>
      <c r="C483" s="21" t="str">
        <f>+CONCATENATE(I483," ",G483)</f>
        <v xml:space="preserve">d) </v>
      </c>
      <c r="D483" s="22"/>
      <c r="G483" s="34" t="str">
        <f>IF(J480="FIN","",LOOKUP(I479,DATOS!A:A,DATOS!M:M))</f>
        <v/>
      </c>
      <c r="I483" s="31" t="s">
        <v>43</v>
      </c>
      <c r="K483" s="16"/>
      <c r="L483" s="16"/>
      <c r="M483" s="16"/>
      <c r="N483" s="16"/>
      <c r="O483" s="16"/>
      <c r="P483" s="16"/>
      <c r="Q483" s="17" t="s">
        <v>3</v>
      </c>
      <c r="R483" s="16" t="str">
        <f>CONCATENATE(B483,Q483)</f>
        <v>D</v>
      </c>
      <c r="S483" s="16"/>
    </row>
    <row r="484" spans="1:19" ht="15.6" x14ac:dyDescent="0.25">
      <c r="A484" s="9"/>
      <c r="B484" s="26"/>
      <c r="C484" s="23"/>
      <c r="D484" s="24"/>
      <c r="J484" s="15"/>
    </row>
    <row r="485" spans="1:19" ht="15.6" x14ac:dyDescent="0.25">
      <c r="A485" s="9"/>
      <c r="B485" s="27"/>
      <c r="C485" s="19" t="str">
        <f>+CONCATENATE(K485,".- ",G485)</f>
        <v xml:space="preserve">81.- </v>
      </c>
      <c r="D485" s="20"/>
      <c r="E485" s="9"/>
      <c r="F485" s="9"/>
      <c r="G485" s="36" t="str">
        <f>IF(J486="FIN","",LOOKUP(I485,DATOS!A:A,DATOS!G:G))</f>
        <v/>
      </c>
      <c r="H485" s="36">
        <f>IF(J486="FIN",0,LOOKUP(I485,DATOS!A:A,DATOS!N:N))</f>
        <v>0</v>
      </c>
      <c r="I485" s="31">
        <f>+I479+1</f>
        <v>536</v>
      </c>
      <c r="J485" s="56">
        <f>IF(LOOKUP(I485,DATOS!A:A,DATOS!C:C)=0,J479,(LOOKUP(I485,DATOS!A:A,DATOS!C:C)))</f>
        <v>9</v>
      </c>
      <c r="K485" s="18">
        <f>+K479+1</f>
        <v>81</v>
      </c>
      <c r="L485" s="16" t="s">
        <v>31</v>
      </c>
      <c r="M485" s="16" t="s">
        <v>32</v>
      </c>
      <c r="N485" s="16" t="s">
        <v>37</v>
      </c>
      <c r="O485" s="16" t="s">
        <v>33</v>
      </c>
      <c r="P485" s="16" t="s">
        <v>34</v>
      </c>
      <c r="Q485" s="16" t="s">
        <v>35</v>
      </c>
      <c r="R485" s="16" t="str">
        <f>CONCATENATE("X",H485)</f>
        <v>X0</v>
      </c>
      <c r="S485" s="16" t="s">
        <v>36</v>
      </c>
    </row>
    <row r="486" spans="1:19" ht="15.6" x14ac:dyDescent="0.25">
      <c r="A486" s="185">
        <f>IF($E$2="X",0,IF(K487&gt;2,H485,K487))</f>
        <v>0</v>
      </c>
      <c r="B486" s="25"/>
      <c r="C486" s="21" t="str">
        <f>+CONCATENATE(I486," ",G486)</f>
        <v xml:space="preserve">a) </v>
      </c>
      <c r="D486" s="22"/>
      <c r="G486" s="34" t="str">
        <f>IF(J486="FIN","",LOOKUP(I485,DATOS!A:A,DATOS!J:J))</f>
        <v/>
      </c>
      <c r="I486" s="31" t="s">
        <v>53</v>
      </c>
      <c r="J486" s="37" t="str">
        <f>IF(J480="FIN","FIN",IF(J485=J479,"","FIN"))</f>
        <v>FIN</v>
      </c>
      <c r="K486" s="16" t="s">
        <v>5</v>
      </c>
      <c r="L486" s="16">
        <f>IF(M486&gt;0,0,P486)</f>
        <v>0</v>
      </c>
      <c r="M486" s="16">
        <f>IF(P487&gt;0,1,0)</f>
        <v>0</v>
      </c>
      <c r="N486" s="16">
        <f>IF(M486=1,-1/COUNTA(Q486:Q489),0)</f>
        <v>0</v>
      </c>
      <c r="O486" s="16">
        <f>COUNTA(B486:B489)</f>
        <v>0</v>
      </c>
      <c r="P486" s="16">
        <f>COUNTIF(R486:R489,R485)</f>
        <v>0</v>
      </c>
      <c r="Q486" s="17" t="s">
        <v>0</v>
      </c>
      <c r="R486" s="16" t="str">
        <f>CONCATENATE(B486,Q486)</f>
        <v>A</v>
      </c>
      <c r="S486" s="16">
        <f>IF(P486&gt;0,P486+O486,O486*3)</f>
        <v>0</v>
      </c>
    </row>
    <row r="487" spans="1:19" ht="15.6" x14ac:dyDescent="0.25">
      <c r="A487" s="185"/>
      <c r="B487" s="25"/>
      <c r="C487" s="21" t="str">
        <f>+CONCATENATE(I487," ",G487)</f>
        <v xml:space="preserve">b) </v>
      </c>
      <c r="D487" s="22"/>
      <c r="G487" s="34" t="str">
        <f>IF(J486="FIN","",LOOKUP(I485,DATOS!A:A,DATOS!K:K))</f>
        <v/>
      </c>
      <c r="I487" s="31" t="s">
        <v>52</v>
      </c>
      <c r="K487" s="16">
        <f>S486</f>
        <v>0</v>
      </c>
      <c r="L487" s="16"/>
      <c r="M487" s="16"/>
      <c r="N487" s="16"/>
      <c r="O487" s="16"/>
      <c r="P487" s="16">
        <f>O486-P486</f>
        <v>0</v>
      </c>
      <c r="Q487" s="17" t="s">
        <v>1</v>
      </c>
      <c r="R487" s="16" t="str">
        <f>CONCATENATE(B487,Q487)</f>
        <v>B</v>
      </c>
      <c r="S487" s="16"/>
    </row>
    <row r="488" spans="1:19" ht="15.6" x14ac:dyDescent="0.25">
      <c r="A488" s="185"/>
      <c r="B488" s="25"/>
      <c r="C488" s="21" t="str">
        <f>+CONCATENATE(I488," ",G488)</f>
        <v xml:space="preserve">c) </v>
      </c>
      <c r="D488" s="22"/>
      <c r="G488" s="34" t="str">
        <f>IF(J486="FIN","",LOOKUP(I485,DATOS!A:A,DATOS!L:L))</f>
        <v/>
      </c>
      <c r="I488" s="31" t="s">
        <v>51</v>
      </c>
      <c r="K488" s="16"/>
      <c r="L488" s="16"/>
      <c r="M488" s="16"/>
      <c r="N488" s="16"/>
      <c r="O488" s="16"/>
      <c r="P488" s="16"/>
      <c r="Q488" s="17" t="s">
        <v>2</v>
      </c>
      <c r="R488" s="16" t="str">
        <f>CONCATENATE(B488,Q488)</f>
        <v>C</v>
      </c>
      <c r="S488" s="16"/>
    </row>
    <row r="489" spans="1:19" ht="15.6" x14ac:dyDescent="0.25">
      <c r="A489" s="185"/>
      <c r="B489" s="25"/>
      <c r="C489" s="21" t="str">
        <f>+CONCATENATE(I489," ",G489)</f>
        <v xml:space="preserve">d) </v>
      </c>
      <c r="D489" s="22"/>
      <c r="G489" s="34" t="str">
        <f>IF(J486="FIN","",LOOKUP(I485,DATOS!A:A,DATOS!M:M))</f>
        <v/>
      </c>
      <c r="I489" s="31" t="s">
        <v>43</v>
      </c>
      <c r="K489" s="16"/>
      <c r="L489" s="16"/>
      <c r="M489" s="16"/>
      <c r="N489" s="16"/>
      <c r="O489" s="16"/>
      <c r="P489" s="16"/>
      <c r="Q489" s="17" t="s">
        <v>3</v>
      </c>
      <c r="R489" s="16" t="str">
        <f>CONCATENATE(B489,Q489)</f>
        <v>D</v>
      </c>
      <c r="S489" s="16"/>
    </row>
    <row r="490" spans="1:19" ht="15.6" x14ac:dyDescent="0.25">
      <c r="A490" s="9"/>
      <c r="B490" s="26"/>
      <c r="C490" s="23"/>
      <c r="D490" s="24"/>
      <c r="J490" s="15"/>
    </row>
    <row r="491" spans="1:19" ht="15.6" x14ac:dyDescent="0.25">
      <c r="A491" s="9"/>
      <c r="B491" s="27"/>
      <c r="C491" s="19" t="str">
        <f>+CONCATENATE(K491,".- ",G491)</f>
        <v xml:space="preserve">82.- </v>
      </c>
      <c r="D491" s="20"/>
      <c r="E491" s="9"/>
      <c r="F491" s="9"/>
      <c r="G491" s="36" t="str">
        <f>IF(J492="FIN","",LOOKUP(I491,DATOS!A:A,DATOS!G:G))</f>
        <v/>
      </c>
      <c r="H491" s="36">
        <f>IF(J492="FIN",0,LOOKUP(I491,DATOS!A:A,DATOS!N:N))</f>
        <v>0</v>
      </c>
      <c r="I491" s="31">
        <f>+I485+1</f>
        <v>537</v>
      </c>
      <c r="J491" s="56">
        <f>IF(LOOKUP(I491,DATOS!A:A,DATOS!C:C)=0,J485,(LOOKUP(I491,DATOS!A:A,DATOS!C:C)))</f>
        <v>9</v>
      </c>
      <c r="K491" s="18">
        <f>+K485+1</f>
        <v>82</v>
      </c>
      <c r="L491" s="16" t="s">
        <v>31</v>
      </c>
      <c r="M491" s="16" t="s">
        <v>32</v>
      </c>
      <c r="N491" s="16" t="s">
        <v>37</v>
      </c>
      <c r="O491" s="16" t="s">
        <v>33</v>
      </c>
      <c r="P491" s="16" t="s">
        <v>34</v>
      </c>
      <c r="Q491" s="16" t="s">
        <v>35</v>
      </c>
      <c r="R491" s="16" t="str">
        <f>CONCATENATE("X",H491)</f>
        <v>X0</v>
      </c>
      <c r="S491" s="16" t="s">
        <v>36</v>
      </c>
    </row>
    <row r="492" spans="1:19" ht="15.6" x14ac:dyDescent="0.25">
      <c r="A492" s="185">
        <f>IF($E$2="X",0,IF(K493&gt;2,H491,K493))</f>
        <v>0</v>
      </c>
      <c r="B492" s="25"/>
      <c r="C492" s="21" t="str">
        <f>+CONCATENATE(I492," ",G492)</f>
        <v xml:space="preserve">a) </v>
      </c>
      <c r="D492" s="22"/>
      <c r="G492" s="34" t="str">
        <f>IF(J492="FIN","",LOOKUP(I491,DATOS!A:A,DATOS!J:J))</f>
        <v/>
      </c>
      <c r="I492" s="31" t="s">
        <v>53</v>
      </c>
      <c r="J492" s="37" t="str">
        <f>IF(J486="FIN","FIN",IF(J491=J485,"","FIN"))</f>
        <v>FIN</v>
      </c>
      <c r="K492" s="16" t="s">
        <v>5</v>
      </c>
      <c r="L492" s="16">
        <f>IF(M492&gt;0,0,P492)</f>
        <v>0</v>
      </c>
      <c r="M492" s="16">
        <f>IF(P493&gt;0,1,0)</f>
        <v>0</v>
      </c>
      <c r="N492" s="16">
        <f>IF(M492=1,-1/COUNTA(Q492:Q495),0)</f>
        <v>0</v>
      </c>
      <c r="O492" s="16">
        <f>COUNTA(B492:B495)</f>
        <v>0</v>
      </c>
      <c r="P492" s="16">
        <f>COUNTIF(R492:R495,R491)</f>
        <v>0</v>
      </c>
      <c r="Q492" s="17" t="s">
        <v>0</v>
      </c>
      <c r="R492" s="16" t="str">
        <f>CONCATENATE(B492,Q492)</f>
        <v>A</v>
      </c>
      <c r="S492" s="16">
        <f>IF(P492&gt;0,P492+O492,O492*3)</f>
        <v>0</v>
      </c>
    </row>
    <row r="493" spans="1:19" ht="15.6" x14ac:dyDescent="0.25">
      <c r="A493" s="185"/>
      <c r="B493" s="25"/>
      <c r="C493" s="21" t="str">
        <f>+CONCATENATE(I493," ",G493)</f>
        <v xml:space="preserve">b) </v>
      </c>
      <c r="D493" s="22"/>
      <c r="G493" s="34" t="str">
        <f>IF(J492="FIN","",LOOKUP(I491,DATOS!A:A,DATOS!K:K))</f>
        <v/>
      </c>
      <c r="I493" s="31" t="s">
        <v>52</v>
      </c>
      <c r="K493" s="16">
        <f>S492</f>
        <v>0</v>
      </c>
      <c r="L493" s="16"/>
      <c r="M493" s="16"/>
      <c r="N493" s="16"/>
      <c r="O493" s="16"/>
      <c r="P493" s="16">
        <f>O492-P492</f>
        <v>0</v>
      </c>
      <c r="Q493" s="17" t="s">
        <v>1</v>
      </c>
      <c r="R493" s="16" t="str">
        <f>CONCATENATE(B493,Q493)</f>
        <v>B</v>
      </c>
      <c r="S493" s="16"/>
    </row>
    <row r="494" spans="1:19" ht="15.6" x14ac:dyDescent="0.25">
      <c r="A494" s="185"/>
      <c r="B494" s="25"/>
      <c r="C494" s="21" t="str">
        <f>+CONCATENATE(I494," ",G494)</f>
        <v xml:space="preserve">c) </v>
      </c>
      <c r="D494" s="22"/>
      <c r="G494" s="34" t="str">
        <f>IF(J492="FIN","",LOOKUP(I491,DATOS!A:A,DATOS!L:L))</f>
        <v/>
      </c>
      <c r="I494" s="31" t="s">
        <v>51</v>
      </c>
      <c r="K494" s="16"/>
      <c r="L494" s="16"/>
      <c r="M494" s="16"/>
      <c r="N494" s="16"/>
      <c r="O494" s="16"/>
      <c r="P494" s="16"/>
      <c r="Q494" s="17" t="s">
        <v>2</v>
      </c>
      <c r="R494" s="16" t="str">
        <f>CONCATENATE(B494,Q494)</f>
        <v>C</v>
      </c>
      <c r="S494" s="16"/>
    </row>
    <row r="495" spans="1:19" ht="15.6" x14ac:dyDescent="0.25">
      <c r="A495" s="185"/>
      <c r="B495" s="25"/>
      <c r="C495" s="21" t="str">
        <f>+CONCATENATE(I495," ",G495)</f>
        <v xml:space="preserve">d) </v>
      </c>
      <c r="D495" s="22"/>
      <c r="G495" s="34" t="str">
        <f>IF(J492="FIN","",LOOKUP(I491,DATOS!A:A,DATOS!M:M))</f>
        <v/>
      </c>
      <c r="I495" s="31" t="s">
        <v>43</v>
      </c>
      <c r="K495" s="16"/>
      <c r="L495" s="16"/>
      <c r="M495" s="16"/>
      <c r="N495" s="16"/>
      <c r="O495" s="16"/>
      <c r="P495" s="16"/>
      <c r="Q495" s="17" t="s">
        <v>3</v>
      </c>
      <c r="R495" s="16" t="str">
        <f>CONCATENATE(B495,Q495)</f>
        <v>D</v>
      </c>
      <c r="S495" s="16"/>
    </row>
    <row r="496" spans="1:19" ht="15.6" x14ac:dyDescent="0.25">
      <c r="A496" s="9"/>
      <c r="B496" s="26"/>
      <c r="C496" s="23"/>
      <c r="D496" s="24"/>
      <c r="J496" s="15"/>
    </row>
    <row r="497" spans="1:19" ht="15.6" x14ac:dyDescent="0.25">
      <c r="A497" s="9"/>
      <c r="B497" s="27"/>
      <c r="C497" s="19" t="str">
        <f>+CONCATENATE(K497,".- ",G497)</f>
        <v xml:space="preserve">83.- </v>
      </c>
      <c r="D497" s="20"/>
      <c r="E497" s="9"/>
      <c r="F497" s="9"/>
      <c r="G497" s="36" t="str">
        <f>IF(J498="FIN","",LOOKUP(I497,DATOS!A:A,DATOS!G:G))</f>
        <v/>
      </c>
      <c r="H497" s="36">
        <f>IF(J498="FIN",0,LOOKUP(I497,DATOS!A:A,DATOS!N:N))</f>
        <v>0</v>
      </c>
      <c r="I497" s="31">
        <f>+I491+1</f>
        <v>538</v>
      </c>
      <c r="J497" s="56">
        <f>IF(LOOKUP(I497,DATOS!A:A,DATOS!C:C)=0,J491,(LOOKUP(I497,DATOS!A:A,DATOS!C:C)))</f>
        <v>9</v>
      </c>
      <c r="K497" s="18">
        <f>+K491+1</f>
        <v>83</v>
      </c>
      <c r="L497" s="16" t="s">
        <v>31</v>
      </c>
      <c r="M497" s="16" t="s">
        <v>32</v>
      </c>
      <c r="N497" s="16" t="s">
        <v>37</v>
      </c>
      <c r="O497" s="16" t="s">
        <v>33</v>
      </c>
      <c r="P497" s="16" t="s">
        <v>34</v>
      </c>
      <c r="Q497" s="16" t="s">
        <v>35</v>
      </c>
      <c r="R497" s="16" t="str">
        <f>CONCATENATE("X",H497)</f>
        <v>X0</v>
      </c>
      <c r="S497" s="16" t="s">
        <v>36</v>
      </c>
    </row>
    <row r="498" spans="1:19" ht="15.6" x14ac:dyDescent="0.25">
      <c r="A498" s="185">
        <f>IF($E$2="X",0,IF(K499&gt;2,H497,K499))</f>
        <v>0</v>
      </c>
      <c r="B498" s="25"/>
      <c r="C498" s="21" t="str">
        <f>+CONCATENATE(I498," ",G498)</f>
        <v xml:space="preserve">a) </v>
      </c>
      <c r="D498" s="22"/>
      <c r="G498" s="34" t="str">
        <f>IF(J498="FIN","",LOOKUP(I497,DATOS!A:A,DATOS!J:J))</f>
        <v/>
      </c>
      <c r="I498" s="31" t="s">
        <v>53</v>
      </c>
      <c r="J498" s="37" t="str">
        <f>IF(J492="FIN","FIN",IF(J497=J491,"","FIN"))</f>
        <v>FIN</v>
      </c>
      <c r="K498" s="16" t="s">
        <v>5</v>
      </c>
      <c r="L498" s="16">
        <f>IF(M498&gt;0,0,P498)</f>
        <v>0</v>
      </c>
      <c r="M498" s="16">
        <f>IF(P499&gt;0,1,0)</f>
        <v>0</v>
      </c>
      <c r="N498" s="16">
        <f>IF(M498=1,-1/COUNTA(Q498:Q501),0)</f>
        <v>0</v>
      </c>
      <c r="O498" s="16">
        <f>COUNTA(B498:B501)</f>
        <v>0</v>
      </c>
      <c r="P498" s="16">
        <f>COUNTIF(R498:R501,R497)</f>
        <v>0</v>
      </c>
      <c r="Q498" s="17" t="s">
        <v>0</v>
      </c>
      <c r="R498" s="16" t="str">
        <f>CONCATENATE(B498,Q498)</f>
        <v>A</v>
      </c>
      <c r="S498" s="16">
        <f>IF(P498&gt;0,P498+O498,O498*3)</f>
        <v>0</v>
      </c>
    </row>
    <row r="499" spans="1:19" ht="15.6" x14ac:dyDescent="0.25">
      <c r="A499" s="185"/>
      <c r="B499" s="25"/>
      <c r="C499" s="21" t="str">
        <f>+CONCATENATE(I499," ",G499)</f>
        <v xml:space="preserve">b) </v>
      </c>
      <c r="D499" s="22"/>
      <c r="G499" s="34" t="str">
        <f>IF(J498="FIN","",LOOKUP(I497,DATOS!A:A,DATOS!K:K))</f>
        <v/>
      </c>
      <c r="I499" s="31" t="s">
        <v>52</v>
      </c>
      <c r="K499" s="16">
        <f>S498</f>
        <v>0</v>
      </c>
      <c r="L499" s="16"/>
      <c r="M499" s="16"/>
      <c r="N499" s="16"/>
      <c r="O499" s="16"/>
      <c r="P499" s="16">
        <f>O498-P498</f>
        <v>0</v>
      </c>
      <c r="Q499" s="17" t="s">
        <v>1</v>
      </c>
      <c r="R499" s="16" t="str">
        <f>CONCATENATE(B499,Q499)</f>
        <v>B</v>
      </c>
      <c r="S499" s="16"/>
    </row>
    <row r="500" spans="1:19" ht="15.6" x14ac:dyDescent="0.25">
      <c r="A500" s="185"/>
      <c r="B500" s="25"/>
      <c r="C500" s="21" t="str">
        <f>+CONCATENATE(I500," ",G500)</f>
        <v xml:space="preserve">c) </v>
      </c>
      <c r="D500" s="22"/>
      <c r="G500" s="34" t="str">
        <f>IF(J498="FIN","",LOOKUP(I497,DATOS!A:A,DATOS!L:L))</f>
        <v/>
      </c>
      <c r="I500" s="31" t="s">
        <v>51</v>
      </c>
      <c r="K500" s="16"/>
      <c r="L500" s="16"/>
      <c r="M500" s="16"/>
      <c r="N500" s="16"/>
      <c r="O500" s="16"/>
      <c r="P500" s="16"/>
      <c r="Q500" s="17" t="s">
        <v>2</v>
      </c>
      <c r="R500" s="16" t="str">
        <f>CONCATENATE(B500,Q500)</f>
        <v>C</v>
      </c>
      <c r="S500" s="16"/>
    </row>
    <row r="501" spans="1:19" ht="15.6" x14ac:dyDescent="0.25">
      <c r="A501" s="185"/>
      <c r="B501" s="25"/>
      <c r="C501" s="21" t="str">
        <f>+CONCATENATE(I501," ",G501)</f>
        <v xml:space="preserve">d) </v>
      </c>
      <c r="D501" s="22"/>
      <c r="G501" s="34" t="str">
        <f>IF(J498="FIN","",LOOKUP(I497,DATOS!A:A,DATOS!M:M))</f>
        <v/>
      </c>
      <c r="I501" s="31" t="s">
        <v>43</v>
      </c>
      <c r="K501" s="16"/>
      <c r="L501" s="16"/>
      <c r="M501" s="16"/>
      <c r="N501" s="16"/>
      <c r="O501" s="16"/>
      <c r="P501" s="16"/>
      <c r="Q501" s="17" t="s">
        <v>3</v>
      </c>
      <c r="R501" s="16" t="str">
        <f>CONCATENATE(B501,Q501)</f>
        <v>D</v>
      </c>
      <c r="S501" s="16"/>
    </row>
    <row r="502" spans="1:19" ht="15.6" x14ac:dyDescent="0.25">
      <c r="A502" s="9"/>
      <c r="B502" s="26"/>
      <c r="C502" s="23"/>
      <c r="D502" s="24"/>
      <c r="J502" s="15"/>
    </row>
    <row r="503" spans="1:19" ht="15.6" x14ac:dyDescent="0.25">
      <c r="A503" s="9"/>
      <c r="B503" s="27"/>
      <c r="C503" s="19" t="str">
        <f>+CONCATENATE(K503,".- ",G503)</f>
        <v xml:space="preserve">84.- </v>
      </c>
      <c r="D503" s="20"/>
      <c r="E503" s="9"/>
      <c r="F503" s="9"/>
      <c r="G503" s="36" t="str">
        <f>IF(J504="FIN","",LOOKUP(I503,DATOS!A:A,DATOS!G:G))</f>
        <v/>
      </c>
      <c r="H503" s="36">
        <f>IF(J504="FIN",0,LOOKUP(I503,DATOS!A:A,DATOS!N:N))</f>
        <v>0</v>
      </c>
      <c r="I503" s="31">
        <f>+I497+1</f>
        <v>539</v>
      </c>
      <c r="J503" s="56">
        <f>IF(LOOKUP(I503,DATOS!A:A,DATOS!C:C)=0,J497,(LOOKUP(I503,DATOS!A:A,DATOS!C:C)))</f>
        <v>9</v>
      </c>
      <c r="K503" s="18">
        <f>+K497+1</f>
        <v>84</v>
      </c>
      <c r="L503" s="16" t="s">
        <v>31</v>
      </c>
      <c r="M503" s="16" t="s">
        <v>32</v>
      </c>
      <c r="N503" s="16" t="s">
        <v>37</v>
      </c>
      <c r="O503" s="16" t="s">
        <v>33</v>
      </c>
      <c r="P503" s="16" t="s">
        <v>34</v>
      </c>
      <c r="Q503" s="16" t="s">
        <v>35</v>
      </c>
      <c r="R503" s="16" t="str">
        <f>CONCATENATE("X",H503)</f>
        <v>X0</v>
      </c>
      <c r="S503" s="16" t="s">
        <v>36</v>
      </c>
    </row>
    <row r="504" spans="1:19" ht="15.6" x14ac:dyDescent="0.25">
      <c r="A504" s="185">
        <f>IF($E$2="X",0,IF(K505&gt;2,H503,K505))</f>
        <v>0</v>
      </c>
      <c r="B504" s="25"/>
      <c r="C504" s="21" t="str">
        <f>+CONCATENATE(I504," ",G504)</f>
        <v xml:space="preserve">a) </v>
      </c>
      <c r="D504" s="22"/>
      <c r="G504" s="34" t="str">
        <f>IF(J504="FIN","",LOOKUP(I503,DATOS!A:A,DATOS!J:J))</f>
        <v/>
      </c>
      <c r="I504" s="31" t="s">
        <v>53</v>
      </c>
      <c r="J504" s="37" t="str">
        <f>IF(J498="FIN","FIN",IF(J503=J497,"","FIN"))</f>
        <v>FIN</v>
      </c>
      <c r="K504" s="16" t="s">
        <v>5</v>
      </c>
      <c r="L504" s="16">
        <f>IF(M504&gt;0,0,P504)</f>
        <v>0</v>
      </c>
      <c r="M504" s="16">
        <f>IF(P505&gt;0,1,0)</f>
        <v>0</v>
      </c>
      <c r="N504" s="16">
        <f>IF(M504=1,-1/COUNTA(Q504:Q507),0)</f>
        <v>0</v>
      </c>
      <c r="O504" s="16">
        <f>COUNTA(B504:B507)</f>
        <v>0</v>
      </c>
      <c r="P504" s="16">
        <f>COUNTIF(R504:R507,R503)</f>
        <v>0</v>
      </c>
      <c r="Q504" s="17" t="s">
        <v>0</v>
      </c>
      <c r="R504" s="16" t="str">
        <f>CONCATENATE(B504,Q504)</f>
        <v>A</v>
      </c>
      <c r="S504" s="16">
        <f>IF(P504&gt;0,P504+O504,O504*3)</f>
        <v>0</v>
      </c>
    </row>
    <row r="505" spans="1:19" ht="15.6" x14ac:dyDescent="0.25">
      <c r="A505" s="185"/>
      <c r="B505" s="25"/>
      <c r="C505" s="21" t="str">
        <f>+CONCATENATE(I505," ",G505)</f>
        <v xml:space="preserve">b) </v>
      </c>
      <c r="D505" s="22"/>
      <c r="G505" s="34" t="str">
        <f>IF(J504="FIN","",LOOKUP(I503,DATOS!A:A,DATOS!K:K))</f>
        <v/>
      </c>
      <c r="I505" s="31" t="s">
        <v>52</v>
      </c>
      <c r="K505" s="16">
        <f>S504</f>
        <v>0</v>
      </c>
      <c r="L505" s="16"/>
      <c r="M505" s="16"/>
      <c r="N505" s="16"/>
      <c r="O505" s="16"/>
      <c r="P505" s="16">
        <f>O504-P504</f>
        <v>0</v>
      </c>
      <c r="Q505" s="17" t="s">
        <v>1</v>
      </c>
      <c r="R505" s="16" t="str">
        <f>CONCATENATE(B505,Q505)</f>
        <v>B</v>
      </c>
      <c r="S505" s="16"/>
    </row>
    <row r="506" spans="1:19" ht="15.6" x14ac:dyDescent="0.25">
      <c r="A506" s="185"/>
      <c r="B506" s="25"/>
      <c r="C506" s="21" t="str">
        <f>+CONCATENATE(I506," ",G506)</f>
        <v xml:space="preserve">c) </v>
      </c>
      <c r="D506" s="22"/>
      <c r="G506" s="34" t="str">
        <f>IF(J504="FIN","",LOOKUP(I503,DATOS!A:A,DATOS!L:L))</f>
        <v/>
      </c>
      <c r="I506" s="31" t="s">
        <v>51</v>
      </c>
      <c r="K506" s="16"/>
      <c r="L506" s="16"/>
      <c r="M506" s="16"/>
      <c r="N506" s="16"/>
      <c r="O506" s="16"/>
      <c r="P506" s="16"/>
      <c r="Q506" s="17" t="s">
        <v>2</v>
      </c>
      <c r="R506" s="16" t="str">
        <f>CONCATENATE(B506,Q506)</f>
        <v>C</v>
      </c>
      <c r="S506" s="16"/>
    </row>
    <row r="507" spans="1:19" ht="15.6" x14ac:dyDescent="0.25">
      <c r="A507" s="185"/>
      <c r="B507" s="25"/>
      <c r="C507" s="21" t="str">
        <f>+CONCATENATE(I507," ",G507)</f>
        <v xml:space="preserve">d) </v>
      </c>
      <c r="D507" s="22"/>
      <c r="G507" s="34" t="str">
        <f>IF(J504="FIN","",LOOKUP(I503,DATOS!A:A,DATOS!M:M))</f>
        <v/>
      </c>
      <c r="I507" s="31" t="s">
        <v>43</v>
      </c>
      <c r="K507" s="16"/>
      <c r="L507" s="16"/>
      <c r="M507" s="16"/>
      <c r="N507" s="16"/>
      <c r="O507" s="16"/>
      <c r="P507" s="16"/>
      <c r="Q507" s="17" t="s">
        <v>3</v>
      </c>
      <c r="R507" s="16" t="str">
        <f>CONCATENATE(B507,Q507)</f>
        <v>D</v>
      </c>
      <c r="S507" s="16"/>
    </row>
    <row r="508" spans="1:19" ht="15.6" x14ac:dyDescent="0.25">
      <c r="A508" s="9"/>
      <c r="B508" s="26"/>
      <c r="C508" s="23"/>
      <c r="D508" s="24"/>
      <c r="J508" s="15"/>
    </row>
    <row r="509" spans="1:19" ht="15.6" x14ac:dyDescent="0.25">
      <c r="A509" s="9"/>
      <c r="B509" s="27"/>
      <c r="C509" s="19" t="str">
        <f>+CONCATENATE(K509,".- ",G509)</f>
        <v xml:space="preserve">85.- </v>
      </c>
      <c r="D509" s="20"/>
      <c r="E509" s="9"/>
      <c r="F509" s="9"/>
      <c r="G509" s="36" t="str">
        <f>IF(J510="FIN","",LOOKUP(I509,DATOS!A:A,DATOS!G:G))</f>
        <v/>
      </c>
      <c r="H509" s="36">
        <f>IF(J510="FIN",0,LOOKUP(I509,DATOS!A:A,DATOS!N:N))</f>
        <v>0</v>
      </c>
      <c r="I509" s="31">
        <f>+I503+1</f>
        <v>540</v>
      </c>
      <c r="J509" s="56">
        <f>IF(LOOKUP(I509,DATOS!A:A,DATOS!C:C)=0,J503,(LOOKUP(I509,DATOS!A:A,DATOS!C:C)))</f>
        <v>9</v>
      </c>
      <c r="K509" s="18">
        <f>+K503+1</f>
        <v>85</v>
      </c>
      <c r="L509" s="16" t="s">
        <v>31</v>
      </c>
      <c r="M509" s="16" t="s">
        <v>32</v>
      </c>
      <c r="N509" s="16" t="s">
        <v>37</v>
      </c>
      <c r="O509" s="16" t="s">
        <v>33</v>
      </c>
      <c r="P509" s="16" t="s">
        <v>34</v>
      </c>
      <c r="Q509" s="16" t="s">
        <v>35</v>
      </c>
      <c r="R509" s="16" t="str">
        <f>CONCATENATE("X",H509)</f>
        <v>X0</v>
      </c>
      <c r="S509" s="16" t="s">
        <v>36</v>
      </c>
    </row>
    <row r="510" spans="1:19" ht="15.6" x14ac:dyDescent="0.25">
      <c r="A510" s="185">
        <f>IF($E$2="X",0,IF(K511&gt;2,H509,K511))</f>
        <v>0</v>
      </c>
      <c r="B510" s="25"/>
      <c r="C510" s="21" t="str">
        <f>+CONCATENATE(I510," ",G510)</f>
        <v xml:space="preserve">a) </v>
      </c>
      <c r="D510" s="22"/>
      <c r="G510" s="34" t="str">
        <f>IF(J510="FIN","",LOOKUP(I509,DATOS!A:A,DATOS!J:J))</f>
        <v/>
      </c>
      <c r="I510" s="31" t="s">
        <v>53</v>
      </c>
      <c r="J510" s="37" t="str">
        <f>IF(J504="FIN","FIN",IF(J509=J503,"","FIN"))</f>
        <v>FIN</v>
      </c>
      <c r="K510" s="16" t="s">
        <v>5</v>
      </c>
      <c r="L510" s="16">
        <f>IF(M510&gt;0,0,P510)</f>
        <v>0</v>
      </c>
      <c r="M510" s="16">
        <f>IF(P511&gt;0,1,0)</f>
        <v>0</v>
      </c>
      <c r="N510" s="16">
        <f>IF(M510=1,-1/COUNTA(Q510:Q513),0)</f>
        <v>0</v>
      </c>
      <c r="O510" s="16">
        <f>COUNTA(B510:B513)</f>
        <v>0</v>
      </c>
      <c r="P510" s="16">
        <f>COUNTIF(R510:R513,R509)</f>
        <v>0</v>
      </c>
      <c r="Q510" s="17" t="s">
        <v>0</v>
      </c>
      <c r="R510" s="16" t="str">
        <f>CONCATENATE(B510,Q510)</f>
        <v>A</v>
      </c>
      <c r="S510" s="16">
        <f>IF(P510&gt;0,P510+O510,O510*3)</f>
        <v>0</v>
      </c>
    </row>
    <row r="511" spans="1:19" ht="15.6" x14ac:dyDescent="0.25">
      <c r="A511" s="185"/>
      <c r="B511" s="25"/>
      <c r="C511" s="21" t="str">
        <f>+CONCATENATE(I511," ",G511)</f>
        <v xml:space="preserve">b) </v>
      </c>
      <c r="D511" s="22"/>
      <c r="G511" s="34" t="str">
        <f>IF(J510="FIN","",LOOKUP(I509,DATOS!A:A,DATOS!K:K))</f>
        <v/>
      </c>
      <c r="I511" s="31" t="s">
        <v>52</v>
      </c>
      <c r="K511" s="16">
        <f>S510</f>
        <v>0</v>
      </c>
      <c r="L511" s="16"/>
      <c r="M511" s="16"/>
      <c r="N511" s="16"/>
      <c r="O511" s="16"/>
      <c r="P511" s="16">
        <f>O510-P510</f>
        <v>0</v>
      </c>
      <c r="Q511" s="17" t="s">
        <v>1</v>
      </c>
      <c r="R511" s="16" t="str">
        <f>CONCATENATE(B511,Q511)</f>
        <v>B</v>
      </c>
      <c r="S511" s="16"/>
    </row>
    <row r="512" spans="1:19" ht="15.6" x14ac:dyDescent="0.25">
      <c r="A512" s="185"/>
      <c r="B512" s="25"/>
      <c r="C512" s="21" t="str">
        <f>+CONCATENATE(I512," ",G512)</f>
        <v xml:space="preserve">c) </v>
      </c>
      <c r="D512" s="22"/>
      <c r="G512" s="34" t="str">
        <f>IF(J510="FIN","",LOOKUP(I509,DATOS!A:A,DATOS!L:L))</f>
        <v/>
      </c>
      <c r="I512" s="31" t="s">
        <v>51</v>
      </c>
      <c r="K512" s="16"/>
      <c r="L512" s="16"/>
      <c r="M512" s="16"/>
      <c r="N512" s="16"/>
      <c r="O512" s="16"/>
      <c r="P512" s="16"/>
      <c r="Q512" s="17" t="s">
        <v>2</v>
      </c>
      <c r="R512" s="16" t="str">
        <f>CONCATENATE(B512,Q512)</f>
        <v>C</v>
      </c>
      <c r="S512" s="16"/>
    </row>
    <row r="513" spans="1:19" ht="15.6" x14ac:dyDescent="0.25">
      <c r="A513" s="185"/>
      <c r="B513" s="25"/>
      <c r="C513" s="21" t="str">
        <f>+CONCATENATE(I513," ",G513)</f>
        <v xml:space="preserve">d) </v>
      </c>
      <c r="D513" s="22"/>
      <c r="G513" s="34" t="str">
        <f>IF(J510="FIN","",LOOKUP(I509,DATOS!A:A,DATOS!M:M))</f>
        <v/>
      </c>
      <c r="I513" s="31" t="s">
        <v>43</v>
      </c>
      <c r="K513" s="16"/>
      <c r="L513" s="16"/>
      <c r="M513" s="16"/>
      <c r="N513" s="16"/>
      <c r="O513" s="16"/>
      <c r="P513" s="16"/>
      <c r="Q513" s="17" t="s">
        <v>3</v>
      </c>
      <c r="R513" s="16" t="str">
        <f>CONCATENATE(B513,Q513)</f>
        <v>D</v>
      </c>
      <c r="S513" s="16"/>
    </row>
    <row r="514" spans="1:19" ht="15.6" x14ac:dyDescent="0.25">
      <c r="A514" s="9"/>
      <c r="B514" s="26"/>
      <c r="C514" s="23"/>
      <c r="D514" s="24"/>
      <c r="J514" s="15"/>
    </row>
    <row r="515" spans="1:19" ht="15.6" x14ac:dyDescent="0.25">
      <c r="A515" s="9"/>
      <c r="B515" s="27"/>
      <c r="C515" s="19" t="str">
        <f>+CONCATENATE(K515,".- ",G515)</f>
        <v xml:space="preserve">86.- </v>
      </c>
      <c r="D515" s="20"/>
      <c r="E515" s="9"/>
      <c r="F515" s="9"/>
      <c r="G515" s="36" t="str">
        <f>IF(J516="FIN","",LOOKUP(I515,DATOS!A:A,DATOS!G:G))</f>
        <v/>
      </c>
      <c r="H515" s="36">
        <f>IF(J516="FIN",0,LOOKUP(I515,DATOS!A:A,DATOS!N:N))</f>
        <v>0</v>
      </c>
      <c r="I515" s="31">
        <f>+I509+1</f>
        <v>541</v>
      </c>
      <c r="J515" s="56">
        <f>IF(LOOKUP(I515,DATOS!A:A,DATOS!C:C)=0,J509,(LOOKUP(I515,DATOS!A:A,DATOS!C:C)))</f>
        <v>9</v>
      </c>
      <c r="K515" s="18">
        <f>+K509+1</f>
        <v>86</v>
      </c>
      <c r="L515" s="16" t="s">
        <v>31</v>
      </c>
      <c r="M515" s="16" t="s">
        <v>32</v>
      </c>
      <c r="N515" s="16" t="s">
        <v>37</v>
      </c>
      <c r="O515" s="16" t="s">
        <v>33</v>
      </c>
      <c r="P515" s="16" t="s">
        <v>34</v>
      </c>
      <c r="Q515" s="16" t="s">
        <v>35</v>
      </c>
      <c r="R515" s="16" t="str">
        <f>CONCATENATE("X",H515)</f>
        <v>X0</v>
      </c>
      <c r="S515" s="16" t="s">
        <v>36</v>
      </c>
    </row>
    <row r="516" spans="1:19" ht="15.6" x14ac:dyDescent="0.25">
      <c r="A516" s="185">
        <f>IF($E$2="X",0,IF(K517&gt;2,H515,K517))</f>
        <v>0</v>
      </c>
      <c r="B516" s="25"/>
      <c r="C516" s="21" t="str">
        <f>+CONCATENATE(I516," ",G516)</f>
        <v xml:space="preserve">a) </v>
      </c>
      <c r="D516" s="22"/>
      <c r="G516" s="34" t="str">
        <f>IF(J516="FIN","",LOOKUP(I515,DATOS!A:A,DATOS!J:J))</f>
        <v/>
      </c>
      <c r="I516" s="31" t="s">
        <v>53</v>
      </c>
      <c r="J516" s="37" t="str">
        <f>IF(J510="FIN","FIN",IF(J515=J509,"","FIN"))</f>
        <v>FIN</v>
      </c>
      <c r="K516" s="16" t="s">
        <v>5</v>
      </c>
      <c r="L516" s="16">
        <f>IF(M516&gt;0,0,P516)</f>
        <v>0</v>
      </c>
      <c r="M516" s="16">
        <f>IF(P517&gt;0,1,0)</f>
        <v>0</v>
      </c>
      <c r="N516" s="16">
        <f>IF(M516=1,-1/COUNTA(Q516:Q519),0)</f>
        <v>0</v>
      </c>
      <c r="O516" s="16">
        <f>COUNTA(B516:B519)</f>
        <v>0</v>
      </c>
      <c r="P516" s="16">
        <f>COUNTIF(R516:R519,R515)</f>
        <v>0</v>
      </c>
      <c r="Q516" s="17" t="s">
        <v>0</v>
      </c>
      <c r="R516" s="16" t="str">
        <f>CONCATENATE(B516,Q516)</f>
        <v>A</v>
      </c>
      <c r="S516" s="16">
        <f>IF(P516&gt;0,P516+O516,O516*3)</f>
        <v>0</v>
      </c>
    </row>
    <row r="517" spans="1:19" ht="15.6" x14ac:dyDescent="0.25">
      <c r="A517" s="185"/>
      <c r="B517" s="25"/>
      <c r="C517" s="21" t="str">
        <f>+CONCATENATE(I517," ",G517)</f>
        <v xml:space="preserve">b) </v>
      </c>
      <c r="D517" s="22"/>
      <c r="G517" s="34" t="str">
        <f>IF(J516="FIN","",LOOKUP(I515,DATOS!A:A,DATOS!K:K))</f>
        <v/>
      </c>
      <c r="I517" s="31" t="s">
        <v>52</v>
      </c>
      <c r="K517" s="16">
        <f>S516</f>
        <v>0</v>
      </c>
      <c r="L517" s="16"/>
      <c r="M517" s="16"/>
      <c r="N517" s="16"/>
      <c r="O517" s="16"/>
      <c r="P517" s="16">
        <f>O516-P516</f>
        <v>0</v>
      </c>
      <c r="Q517" s="17" t="s">
        <v>1</v>
      </c>
      <c r="R517" s="16" t="str">
        <f>CONCATENATE(B517,Q517)</f>
        <v>B</v>
      </c>
      <c r="S517" s="16"/>
    </row>
    <row r="518" spans="1:19" ht="15.6" x14ac:dyDescent="0.25">
      <c r="A518" s="185"/>
      <c r="B518" s="25"/>
      <c r="C518" s="21" t="str">
        <f>+CONCATENATE(I518," ",G518)</f>
        <v xml:space="preserve">c) </v>
      </c>
      <c r="D518" s="22"/>
      <c r="G518" s="34" t="str">
        <f>IF(J516="FIN","",LOOKUP(I515,DATOS!A:A,DATOS!L:L))</f>
        <v/>
      </c>
      <c r="I518" s="31" t="s">
        <v>51</v>
      </c>
      <c r="K518" s="16"/>
      <c r="L518" s="16"/>
      <c r="M518" s="16"/>
      <c r="N518" s="16"/>
      <c r="O518" s="16"/>
      <c r="P518" s="16"/>
      <c r="Q518" s="17" t="s">
        <v>2</v>
      </c>
      <c r="R518" s="16" t="str">
        <f>CONCATENATE(B518,Q518)</f>
        <v>C</v>
      </c>
      <c r="S518" s="16"/>
    </row>
    <row r="519" spans="1:19" ht="15.6" x14ac:dyDescent="0.25">
      <c r="A519" s="185"/>
      <c r="B519" s="25"/>
      <c r="C519" s="21" t="str">
        <f>+CONCATENATE(I519," ",G519)</f>
        <v xml:space="preserve">d) </v>
      </c>
      <c r="D519" s="22"/>
      <c r="G519" s="34" t="str">
        <f>IF(J516="FIN","",LOOKUP(I515,DATOS!A:A,DATOS!M:M))</f>
        <v/>
      </c>
      <c r="I519" s="31" t="s">
        <v>43</v>
      </c>
      <c r="K519" s="16"/>
      <c r="L519" s="16"/>
      <c r="M519" s="16"/>
      <c r="N519" s="16"/>
      <c r="O519" s="16"/>
      <c r="P519" s="16"/>
      <c r="Q519" s="17" t="s">
        <v>3</v>
      </c>
      <c r="R519" s="16" t="str">
        <f>CONCATENATE(B519,Q519)</f>
        <v>D</v>
      </c>
      <c r="S519" s="16"/>
    </row>
    <row r="520" spans="1:19" ht="15.6" x14ac:dyDescent="0.25">
      <c r="A520" s="9"/>
      <c r="B520" s="26"/>
      <c r="C520" s="23"/>
      <c r="D520" s="24"/>
      <c r="J520" s="15"/>
    </row>
    <row r="521" spans="1:19" ht="15.6" x14ac:dyDescent="0.25">
      <c r="A521" s="9"/>
      <c r="B521" s="27"/>
      <c r="C521" s="19" t="str">
        <f>+CONCATENATE(K521,".- ",G521)</f>
        <v xml:space="preserve">87.- </v>
      </c>
      <c r="D521" s="20"/>
      <c r="E521" s="9"/>
      <c r="F521" s="9"/>
      <c r="G521" s="36" t="str">
        <f>IF(J522="FIN","",LOOKUP(I521,DATOS!A:A,DATOS!G:G))</f>
        <v/>
      </c>
      <c r="H521" s="36">
        <f>IF(J522="FIN",0,LOOKUP(I521,DATOS!A:A,DATOS!N:N))</f>
        <v>0</v>
      </c>
      <c r="I521" s="31">
        <f>+I515+1</f>
        <v>542</v>
      </c>
      <c r="J521" s="56">
        <f>IF(LOOKUP(I521,DATOS!A:A,DATOS!C:C)=0,J515,(LOOKUP(I521,DATOS!A:A,DATOS!C:C)))</f>
        <v>9</v>
      </c>
      <c r="K521" s="18">
        <f>+K515+1</f>
        <v>87</v>
      </c>
      <c r="L521" s="16" t="s">
        <v>31</v>
      </c>
      <c r="M521" s="16" t="s">
        <v>32</v>
      </c>
      <c r="N521" s="16" t="s">
        <v>37</v>
      </c>
      <c r="O521" s="16" t="s">
        <v>33</v>
      </c>
      <c r="P521" s="16" t="s">
        <v>34</v>
      </c>
      <c r="Q521" s="16" t="s">
        <v>35</v>
      </c>
      <c r="R521" s="16" t="str">
        <f>CONCATENATE("X",H521)</f>
        <v>X0</v>
      </c>
      <c r="S521" s="16" t="s">
        <v>36</v>
      </c>
    </row>
    <row r="522" spans="1:19" ht="15.6" x14ac:dyDescent="0.25">
      <c r="A522" s="185">
        <f>IF($E$2="X",0,IF(K523&gt;2,H521,K523))</f>
        <v>0</v>
      </c>
      <c r="B522" s="25"/>
      <c r="C522" s="21" t="str">
        <f>+CONCATENATE(I522," ",G522)</f>
        <v xml:space="preserve">a) </v>
      </c>
      <c r="D522" s="22"/>
      <c r="G522" s="34" t="str">
        <f>IF(J522="FIN","",LOOKUP(I521,DATOS!A:A,DATOS!J:J))</f>
        <v/>
      </c>
      <c r="I522" s="31" t="s">
        <v>53</v>
      </c>
      <c r="J522" s="37" t="str">
        <f>IF(J516="FIN","FIN",IF(J521=J515,"","FIN"))</f>
        <v>FIN</v>
      </c>
      <c r="K522" s="16" t="s">
        <v>5</v>
      </c>
      <c r="L522" s="16">
        <f>IF(M522&gt;0,0,P522)</f>
        <v>0</v>
      </c>
      <c r="M522" s="16">
        <f>IF(P523&gt;0,1,0)</f>
        <v>0</v>
      </c>
      <c r="N522" s="16">
        <f>IF(M522=1,-1/COUNTA(Q522:Q525),0)</f>
        <v>0</v>
      </c>
      <c r="O522" s="16">
        <f>COUNTA(B522:B525)</f>
        <v>0</v>
      </c>
      <c r="P522" s="16">
        <f>COUNTIF(R522:R525,R521)</f>
        <v>0</v>
      </c>
      <c r="Q522" s="17" t="s">
        <v>0</v>
      </c>
      <c r="R522" s="16" t="str">
        <f>CONCATENATE(B522,Q522)</f>
        <v>A</v>
      </c>
      <c r="S522" s="16">
        <f>IF(P522&gt;0,P522+O522,O522*3)</f>
        <v>0</v>
      </c>
    </row>
    <row r="523" spans="1:19" ht="15.6" x14ac:dyDescent="0.25">
      <c r="A523" s="185"/>
      <c r="B523" s="25"/>
      <c r="C523" s="21" t="str">
        <f>+CONCATENATE(I523," ",G523)</f>
        <v xml:space="preserve">b) </v>
      </c>
      <c r="D523" s="22"/>
      <c r="G523" s="34" t="str">
        <f>IF(J522="FIN","",LOOKUP(I521,DATOS!A:A,DATOS!K:K))</f>
        <v/>
      </c>
      <c r="I523" s="31" t="s">
        <v>52</v>
      </c>
      <c r="K523" s="16">
        <f>S522</f>
        <v>0</v>
      </c>
      <c r="L523" s="16"/>
      <c r="M523" s="16"/>
      <c r="N523" s="16"/>
      <c r="O523" s="16"/>
      <c r="P523" s="16">
        <f>O522-P522</f>
        <v>0</v>
      </c>
      <c r="Q523" s="17" t="s">
        <v>1</v>
      </c>
      <c r="R523" s="16" t="str">
        <f>CONCATENATE(B523,Q523)</f>
        <v>B</v>
      </c>
      <c r="S523" s="16"/>
    </row>
    <row r="524" spans="1:19" ht="15.6" x14ac:dyDescent="0.25">
      <c r="A524" s="185"/>
      <c r="B524" s="25"/>
      <c r="C524" s="21" t="str">
        <f>+CONCATENATE(I524," ",G524)</f>
        <v xml:space="preserve">c) </v>
      </c>
      <c r="D524" s="22"/>
      <c r="G524" s="34" t="str">
        <f>IF(J522="FIN","",LOOKUP(I521,DATOS!A:A,DATOS!L:L))</f>
        <v/>
      </c>
      <c r="I524" s="31" t="s">
        <v>51</v>
      </c>
      <c r="K524" s="16"/>
      <c r="L524" s="16"/>
      <c r="M524" s="16"/>
      <c r="N524" s="16"/>
      <c r="O524" s="16"/>
      <c r="P524" s="16"/>
      <c r="Q524" s="17" t="s">
        <v>2</v>
      </c>
      <c r="R524" s="16" t="str">
        <f>CONCATENATE(B524,Q524)</f>
        <v>C</v>
      </c>
      <c r="S524" s="16"/>
    </row>
    <row r="525" spans="1:19" ht="15.6" x14ac:dyDescent="0.25">
      <c r="A525" s="185"/>
      <c r="B525" s="25"/>
      <c r="C525" s="21" t="str">
        <f>+CONCATENATE(I525," ",G525)</f>
        <v xml:space="preserve">d) </v>
      </c>
      <c r="D525" s="22"/>
      <c r="G525" s="34" t="str">
        <f>IF(J522="FIN","",LOOKUP(I521,DATOS!A:A,DATOS!M:M))</f>
        <v/>
      </c>
      <c r="I525" s="31" t="s">
        <v>43</v>
      </c>
      <c r="K525" s="16"/>
      <c r="L525" s="16"/>
      <c r="M525" s="16"/>
      <c r="N525" s="16"/>
      <c r="O525" s="16"/>
      <c r="P525" s="16"/>
      <c r="Q525" s="17" t="s">
        <v>3</v>
      </c>
      <c r="R525" s="16" t="str">
        <f>CONCATENATE(B525,Q525)</f>
        <v>D</v>
      </c>
      <c r="S525" s="16"/>
    </row>
    <row r="526" spans="1:19" ht="15.6" x14ac:dyDescent="0.25">
      <c r="A526" s="9"/>
      <c r="B526" s="26"/>
      <c r="C526" s="23"/>
      <c r="D526" s="24"/>
      <c r="J526" s="15"/>
    </row>
    <row r="527" spans="1:19" ht="15.6" x14ac:dyDescent="0.25">
      <c r="A527" s="9"/>
      <c r="B527" s="27"/>
      <c r="C527" s="19" t="str">
        <f>+CONCATENATE(K527,".- ",G527)</f>
        <v xml:space="preserve">88.- </v>
      </c>
      <c r="D527" s="20"/>
      <c r="E527" s="9"/>
      <c r="F527" s="9"/>
      <c r="G527" s="36" t="str">
        <f>IF(J528="FIN","",LOOKUP(I527,DATOS!A:A,DATOS!G:G))</f>
        <v/>
      </c>
      <c r="H527" s="36">
        <f>IF(J528="FIN",0,LOOKUP(I527,DATOS!A:A,DATOS!N:N))</f>
        <v>0</v>
      </c>
      <c r="I527" s="31">
        <f>+I521+1</f>
        <v>543</v>
      </c>
      <c r="J527" s="56">
        <f>IF(LOOKUP(I527,DATOS!A:A,DATOS!C:C)=0,J521,(LOOKUP(I527,DATOS!A:A,DATOS!C:C)))</f>
        <v>9</v>
      </c>
      <c r="K527" s="18">
        <f>+K521+1</f>
        <v>88</v>
      </c>
      <c r="L527" s="16" t="s">
        <v>31</v>
      </c>
      <c r="M527" s="16" t="s">
        <v>32</v>
      </c>
      <c r="N527" s="16" t="s">
        <v>37</v>
      </c>
      <c r="O527" s="16" t="s">
        <v>33</v>
      </c>
      <c r="P527" s="16" t="s">
        <v>34</v>
      </c>
      <c r="Q527" s="16" t="s">
        <v>35</v>
      </c>
      <c r="R527" s="16" t="str">
        <f>CONCATENATE("X",H527)</f>
        <v>X0</v>
      </c>
      <c r="S527" s="16" t="s">
        <v>36</v>
      </c>
    </row>
    <row r="528" spans="1:19" ht="15.6" x14ac:dyDescent="0.25">
      <c r="A528" s="185">
        <f>IF($E$2="X",0,IF(K529&gt;2,H527,K529))</f>
        <v>0</v>
      </c>
      <c r="B528" s="25"/>
      <c r="C528" s="21" t="str">
        <f>+CONCATENATE(I528," ",G528)</f>
        <v xml:space="preserve">a) </v>
      </c>
      <c r="D528" s="22"/>
      <c r="G528" s="34" t="str">
        <f>IF(J528="FIN","",LOOKUP(I527,DATOS!A:A,DATOS!J:J))</f>
        <v/>
      </c>
      <c r="I528" s="31" t="s">
        <v>53</v>
      </c>
      <c r="J528" s="37" t="str">
        <f>IF(J522="FIN","FIN",IF(J527=J521,"","FIN"))</f>
        <v>FIN</v>
      </c>
      <c r="K528" s="16" t="s">
        <v>5</v>
      </c>
      <c r="L528" s="16">
        <f>IF(M528&gt;0,0,P528)</f>
        <v>0</v>
      </c>
      <c r="M528" s="16">
        <f>IF(P529&gt;0,1,0)</f>
        <v>0</v>
      </c>
      <c r="N528" s="16">
        <f>IF(M528=1,-1/COUNTA(Q528:Q531),0)</f>
        <v>0</v>
      </c>
      <c r="O528" s="16">
        <f>COUNTA(B528:B531)</f>
        <v>0</v>
      </c>
      <c r="P528" s="16">
        <f>COUNTIF(R528:R531,R527)</f>
        <v>0</v>
      </c>
      <c r="Q528" s="17" t="s">
        <v>0</v>
      </c>
      <c r="R528" s="16" t="str">
        <f>CONCATENATE(B528,Q528)</f>
        <v>A</v>
      </c>
      <c r="S528" s="16">
        <f>IF(P528&gt;0,P528+O528,O528*3)</f>
        <v>0</v>
      </c>
    </row>
    <row r="529" spans="1:19" ht="15.6" x14ac:dyDescent="0.25">
      <c r="A529" s="185"/>
      <c r="B529" s="25"/>
      <c r="C529" s="21" t="str">
        <f>+CONCATENATE(I529," ",G529)</f>
        <v xml:space="preserve">b) </v>
      </c>
      <c r="D529" s="22"/>
      <c r="G529" s="34" t="str">
        <f>IF(J528="FIN","",LOOKUP(I527,DATOS!A:A,DATOS!K:K))</f>
        <v/>
      </c>
      <c r="I529" s="31" t="s">
        <v>52</v>
      </c>
      <c r="K529" s="16">
        <f>S528</f>
        <v>0</v>
      </c>
      <c r="L529" s="16"/>
      <c r="M529" s="16"/>
      <c r="N529" s="16"/>
      <c r="O529" s="16"/>
      <c r="P529" s="16">
        <f>O528-P528</f>
        <v>0</v>
      </c>
      <c r="Q529" s="17" t="s">
        <v>1</v>
      </c>
      <c r="R529" s="16" t="str">
        <f>CONCATENATE(B529,Q529)</f>
        <v>B</v>
      </c>
      <c r="S529" s="16"/>
    </row>
    <row r="530" spans="1:19" ht="15.6" x14ac:dyDescent="0.25">
      <c r="A530" s="185"/>
      <c r="B530" s="25"/>
      <c r="C530" s="21" t="str">
        <f>+CONCATENATE(I530," ",G530)</f>
        <v xml:space="preserve">c) </v>
      </c>
      <c r="D530" s="22"/>
      <c r="G530" s="34" t="str">
        <f>IF(J528="FIN","",LOOKUP(I527,DATOS!A:A,DATOS!L:L))</f>
        <v/>
      </c>
      <c r="I530" s="31" t="s">
        <v>51</v>
      </c>
      <c r="K530" s="16"/>
      <c r="L530" s="16"/>
      <c r="M530" s="16"/>
      <c r="N530" s="16"/>
      <c r="O530" s="16"/>
      <c r="P530" s="16"/>
      <c r="Q530" s="17" t="s">
        <v>2</v>
      </c>
      <c r="R530" s="16" t="str">
        <f>CONCATENATE(B530,Q530)</f>
        <v>C</v>
      </c>
      <c r="S530" s="16"/>
    </row>
    <row r="531" spans="1:19" ht="15.6" x14ac:dyDescent="0.25">
      <c r="A531" s="185"/>
      <c r="B531" s="25"/>
      <c r="C531" s="21" t="str">
        <f>+CONCATENATE(I531," ",G531)</f>
        <v xml:space="preserve">d) </v>
      </c>
      <c r="D531" s="22"/>
      <c r="G531" s="34" t="str">
        <f>IF(J528="FIN","",LOOKUP(I527,DATOS!A:A,DATOS!M:M))</f>
        <v/>
      </c>
      <c r="I531" s="31" t="s">
        <v>43</v>
      </c>
      <c r="K531" s="16"/>
      <c r="L531" s="16"/>
      <c r="M531" s="16"/>
      <c r="N531" s="16"/>
      <c r="O531" s="16"/>
      <c r="P531" s="16"/>
      <c r="Q531" s="17" t="s">
        <v>3</v>
      </c>
      <c r="R531" s="16" t="str">
        <f>CONCATENATE(B531,Q531)</f>
        <v>D</v>
      </c>
      <c r="S531" s="16"/>
    </row>
    <row r="532" spans="1:19" ht="15.6" x14ac:dyDescent="0.25">
      <c r="A532" s="9"/>
      <c r="B532" s="26"/>
      <c r="C532" s="23"/>
      <c r="D532" s="24"/>
      <c r="J532" s="15"/>
    </row>
    <row r="533" spans="1:19" ht="15.6" x14ac:dyDescent="0.25">
      <c r="A533" s="9"/>
      <c r="B533" s="27"/>
      <c r="C533" s="19" t="str">
        <f>+CONCATENATE(K533,".- ",G533)</f>
        <v xml:space="preserve">89.- </v>
      </c>
      <c r="D533" s="20"/>
      <c r="E533" s="9"/>
      <c r="F533" s="9"/>
      <c r="G533" s="36" t="str">
        <f>IF(J534="FIN","",LOOKUP(I533,DATOS!A:A,DATOS!G:G))</f>
        <v/>
      </c>
      <c r="H533" s="36">
        <f>IF(J534="FIN",0,LOOKUP(I533,DATOS!A:A,DATOS!N:N))</f>
        <v>0</v>
      </c>
      <c r="I533" s="31">
        <f>+I527+1</f>
        <v>544</v>
      </c>
      <c r="J533" s="56">
        <f>IF(LOOKUP(I533,DATOS!A:A,DATOS!C:C)=0,J527,(LOOKUP(I533,DATOS!A:A,DATOS!C:C)))</f>
        <v>9</v>
      </c>
      <c r="K533" s="18">
        <f>+K527+1</f>
        <v>89</v>
      </c>
      <c r="L533" s="16" t="s">
        <v>31</v>
      </c>
      <c r="M533" s="16" t="s">
        <v>32</v>
      </c>
      <c r="N533" s="16" t="s">
        <v>37</v>
      </c>
      <c r="O533" s="16" t="s">
        <v>33</v>
      </c>
      <c r="P533" s="16" t="s">
        <v>34</v>
      </c>
      <c r="Q533" s="16" t="s">
        <v>35</v>
      </c>
      <c r="R533" s="16" t="str">
        <f>CONCATENATE("X",H533)</f>
        <v>X0</v>
      </c>
      <c r="S533" s="16" t="s">
        <v>36</v>
      </c>
    </row>
    <row r="534" spans="1:19" ht="15.6" x14ac:dyDescent="0.25">
      <c r="A534" s="185">
        <f>IF($E$2="X",0,IF(K535&gt;2,H533,K535))</f>
        <v>0</v>
      </c>
      <c r="B534" s="25"/>
      <c r="C534" s="21" t="str">
        <f>+CONCATENATE(I534," ",G534)</f>
        <v xml:space="preserve">a) </v>
      </c>
      <c r="D534" s="22"/>
      <c r="G534" s="34" t="str">
        <f>IF(J534="FIN","",LOOKUP(I533,DATOS!A:A,DATOS!J:J))</f>
        <v/>
      </c>
      <c r="I534" s="31" t="s">
        <v>53</v>
      </c>
      <c r="J534" s="37" t="str">
        <f>IF(J528="FIN","FIN",IF(J533=J527,"","FIN"))</f>
        <v>FIN</v>
      </c>
      <c r="K534" s="16" t="s">
        <v>5</v>
      </c>
      <c r="L534" s="16">
        <f>IF(M534&gt;0,0,P534)</f>
        <v>0</v>
      </c>
      <c r="M534" s="16">
        <f>IF(P535&gt;0,1,0)</f>
        <v>0</v>
      </c>
      <c r="N534" s="16">
        <f>IF(M534=1,-1/COUNTA(Q534:Q537),0)</f>
        <v>0</v>
      </c>
      <c r="O534" s="16">
        <f>COUNTA(B534:B537)</f>
        <v>0</v>
      </c>
      <c r="P534" s="16">
        <f>COUNTIF(R534:R537,R533)</f>
        <v>0</v>
      </c>
      <c r="Q534" s="17" t="s">
        <v>0</v>
      </c>
      <c r="R534" s="16" t="str">
        <f>CONCATENATE(B534,Q534)</f>
        <v>A</v>
      </c>
      <c r="S534" s="16">
        <f>IF(P534&gt;0,P534+O534,O534*3)</f>
        <v>0</v>
      </c>
    </row>
    <row r="535" spans="1:19" ht="15.6" x14ac:dyDescent="0.25">
      <c r="A535" s="185"/>
      <c r="B535" s="25"/>
      <c r="C535" s="21" t="str">
        <f>+CONCATENATE(I535," ",G535)</f>
        <v xml:space="preserve">b) </v>
      </c>
      <c r="D535" s="22"/>
      <c r="G535" s="34" t="str">
        <f>IF(J534="FIN","",LOOKUP(I533,DATOS!A:A,DATOS!K:K))</f>
        <v/>
      </c>
      <c r="I535" s="31" t="s">
        <v>52</v>
      </c>
      <c r="K535" s="16">
        <f>S534</f>
        <v>0</v>
      </c>
      <c r="L535" s="16"/>
      <c r="M535" s="16"/>
      <c r="N535" s="16"/>
      <c r="O535" s="16"/>
      <c r="P535" s="16">
        <f>O534-P534</f>
        <v>0</v>
      </c>
      <c r="Q535" s="17" t="s">
        <v>1</v>
      </c>
      <c r="R535" s="16" t="str">
        <f>CONCATENATE(B535,Q535)</f>
        <v>B</v>
      </c>
      <c r="S535" s="16"/>
    </row>
    <row r="536" spans="1:19" ht="15.6" x14ac:dyDescent="0.25">
      <c r="A536" s="185"/>
      <c r="B536" s="25"/>
      <c r="C536" s="21" t="str">
        <f>+CONCATENATE(I536," ",G536)</f>
        <v xml:space="preserve">c) </v>
      </c>
      <c r="D536" s="22"/>
      <c r="G536" s="34" t="str">
        <f>IF(J534="FIN","",LOOKUP(I533,DATOS!A:A,DATOS!L:L))</f>
        <v/>
      </c>
      <c r="I536" s="31" t="s">
        <v>51</v>
      </c>
      <c r="K536" s="16"/>
      <c r="L536" s="16"/>
      <c r="M536" s="16"/>
      <c r="N536" s="16"/>
      <c r="O536" s="16"/>
      <c r="P536" s="16"/>
      <c r="Q536" s="17" t="s">
        <v>2</v>
      </c>
      <c r="R536" s="16" t="str">
        <f>CONCATENATE(B536,Q536)</f>
        <v>C</v>
      </c>
      <c r="S536" s="16"/>
    </row>
    <row r="537" spans="1:19" ht="15.6" x14ac:dyDescent="0.25">
      <c r="A537" s="185"/>
      <c r="B537" s="25"/>
      <c r="C537" s="21" t="str">
        <f>+CONCATENATE(I537," ",G537)</f>
        <v xml:space="preserve">d) </v>
      </c>
      <c r="D537" s="22"/>
      <c r="G537" s="34" t="str">
        <f>IF(J534="FIN","",LOOKUP(I533,DATOS!A:A,DATOS!M:M))</f>
        <v/>
      </c>
      <c r="I537" s="31" t="s">
        <v>43</v>
      </c>
      <c r="K537" s="16"/>
      <c r="L537" s="16"/>
      <c r="M537" s="16"/>
      <c r="N537" s="16"/>
      <c r="O537" s="16"/>
      <c r="P537" s="16"/>
      <c r="Q537" s="17" t="s">
        <v>3</v>
      </c>
      <c r="R537" s="16" t="str">
        <f>CONCATENATE(B537,Q537)</f>
        <v>D</v>
      </c>
      <c r="S537" s="16"/>
    </row>
    <row r="538" spans="1:19" ht="15.6" x14ac:dyDescent="0.25">
      <c r="A538" s="9"/>
      <c r="B538" s="26"/>
      <c r="C538" s="23"/>
      <c r="D538" s="24"/>
      <c r="J538" s="15"/>
    </row>
    <row r="539" spans="1:19" ht="15.6" x14ac:dyDescent="0.25">
      <c r="A539" s="9"/>
      <c r="B539" s="27"/>
      <c r="C539" s="19" t="str">
        <f>+CONCATENATE(K539,".- ",G539)</f>
        <v xml:space="preserve">90.- </v>
      </c>
      <c r="D539" s="20"/>
      <c r="E539" s="9"/>
      <c r="F539" s="9"/>
      <c r="G539" s="36" t="str">
        <f>IF(J540="FIN","",LOOKUP(I539,DATOS!A:A,DATOS!G:G))</f>
        <v/>
      </c>
      <c r="H539" s="36">
        <f>IF(J540="FIN",0,LOOKUP(I539,DATOS!A:A,DATOS!N:N))</f>
        <v>0</v>
      </c>
      <c r="I539" s="31">
        <f>+I533+1</f>
        <v>545</v>
      </c>
      <c r="J539" s="56">
        <f>IF(LOOKUP(I539,DATOS!A:A,DATOS!C:C)=0,J533,(LOOKUP(I539,DATOS!A:A,DATOS!C:C)))</f>
        <v>9</v>
      </c>
      <c r="K539" s="18">
        <f>+K533+1</f>
        <v>90</v>
      </c>
      <c r="L539" s="16" t="s">
        <v>31</v>
      </c>
      <c r="M539" s="16" t="s">
        <v>32</v>
      </c>
      <c r="N539" s="16" t="s">
        <v>37</v>
      </c>
      <c r="O539" s="16" t="s">
        <v>33</v>
      </c>
      <c r="P539" s="16" t="s">
        <v>34</v>
      </c>
      <c r="Q539" s="16" t="s">
        <v>35</v>
      </c>
      <c r="R539" s="16" t="str">
        <f>CONCATENATE("X",H539)</f>
        <v>X0</v>
      </c>
      <c r="S539" s="16" t="s">
        <v>36</v>
      </c>
    </row>
    <row r="540" spans="1:19" ht="15.6" x14ac:dyDescent="0.25">
      <c r="A540" s="185">
        <f>IF($E$2="X",0,IF(K541&gt;2,H539,K541))</f>
        <v>0</v>
      </c>
      <c r="B540" s="25"/>
      <c r="C540" s="21" t="str">
        <f>+CONCATENATE(I540," ",G540)</f>
        <v xml:space="preserve">a) </v>
      </c>
      <c r="D540" s="22"/>
      <c r="G540" s="34" t="str">
        <f>IF(J540="FIN","",LOOKUP(I539,DATOS!A:A,DATOS!J:J))</f>
        <v/>
      </c>
      <c r="I540" s="31" t="s">
        <v>53</v>
      </c>
      <c r="J540" s="37" t="str">
        <f>IF(J534="FIN","FIN",IF(J539=J533,"","FIN"))</f>
        <v>FIN</v>
      </c>
      <c r="K540" s="16" t="s">
        <v>5</v>
      </c>
      <c r="L540" s="16">
        <f>IF(M540&gt;0,0,P540)</f>
        <v>0</v>
      </c>
      <c r="M540" s="16">
        <f>IF(P541&gt;0,1,0)</f>
        <v>0</v>
      </c>
      <c r="N540" s="16">
        <f>IF(M540=1,-1/COUNTA(Q540:Q543),0)</f>
        <v>0</v>
      </c>
      <c r="O540" s="16">
        <f>COUNTA(B540:B543)</f>
        <v>0</v>
      </c>
      <c r="P540" s="16">
        <f>COUNTIF(R540:R543,R539)</f>
        <v>0</v>
      </c>
      <c r="Q540" s="17" t="s">
        <v>0</v>
      </c>
      <c r="R540" s="16" t="str">
        <f>CONCATENATE(B540,Q540)</f>
        <v>A</v>
      </c>
      <c r="S540" s="16">
        <f>IF(P540&gt;0,P540+O540,O540*3)</f>
        <v>0</v>
      </c>
    </row>
    <row r="541" spans="1:19" ht="15.6" x14ac:dyDescent="0.25">
      <c r="A541" s="185"/>
      <c r="B541" s="25"/>
      <c r="C541" s="21" t="str">
        <f>+CONCATENATE(I541," ",G541)</f>
        <v xml:space="preserve">b) </v>
      </c>
      <c r="D541" s="22"/>
      <c r="G541" s="34" t="str">
        <f>IF(J540="FIN","",LOOKUP(I539,DATOS!A:A,DATOS!K:K))</f>
        <v/>
      </c>
      <c r="I541" s="31" t="s">
        <v>52</v>
      </c>
      <c r="K541" s="16">
        <f>S540</f>
        <v>0</v>
      </c>
      <c r="L541" s="16"/>
      <c r="M541" s="16"/>
      <c r="N541" s="16"/>
      <c r="O541" s="16"/>
      <c r="P541" s="16">
        <f>O540-P540</f>
        <v>0</v>
      </c>
      <c r="Q541" s="17" t="s">
        <v>1</v>
      </c>
      <c r="R541" s="16" t="str">
        <f>CONCATENATE(B541,Q541)</f>
        <v>B</v>
      </c>
      <c r="S541" s="16"/>
    </row>
    <row r="542" spans="1:19" ht="15.6" x14ac:dyDescent="0.25">
      <c r="A542" s="185"/>
      <c r="B542" s="25"/>
      <c r="C542" s="21" t="str">
        <f>+CONCATENATE(I542," ",G542)</f>
        <v xml:space="preserve">c) </v>
      </c>
      <c r="D542" s="22"/>
      <c r="G542" s="34" t="str">
        <f>IF(J540="FIN","",LOOKUP(I539,DATOS!A:A,DATOS!L:L))</f>
        <v/>
      </c>
      <c r="I542" s="31" t="s">
        <v>51</v>
      </c>
      <c r="K542" s="16"/>
      <c r="L542" s="16"/>
      <c r="M542" s="16"/>
      <c r="N542" s="16"/>
      <c r="O542" s="16"/>
      <c r="P542" s="16"/>
      <c r="Q542" s="17" t="s">
        <v>2</v>
      </c>
      <c r="R542" s="16" t="str">
        <f>CONCATENATE(B542,Q542)</f>
        <v>C</v>
      </c>
      <c r="S542" s="16"/>
    </row>
    <row r="543" spans="1:19" ht="15.6" x14ac:dyDescent="0.25">
      <c r="A543" s="185"/>
      <c r="B543" s="25"/>
      <c r="C543" s="21" t="str">
        <f>+CONCATENATE(I543," ",G543)</f>
        <v xml:space="preserve">d) </v>
      </c>
      <c r="D543" s="22"/>
      <c r="G543" s="34" t="str">
        <f>IF(J540="FIN","",LOOKUP(I539,DATOS!A:A,DATOS!M:M))</f>
        <v/>
      </c>
      <c r="I543" s="31" t="s">
        <v>43</v>
      </c>
      <c r="K543" s="16"/>
      <c r="L543" s="16"/>
      <c r="M543" s="16"/>
      <c r="N543" s="16"/>
      <c r="O543" s="16"/>
      <c r="P543" s="16"/>
      <c r="Q543" s="17" t="s">
        <v>3</v>
      </c>
      <c r="R543" s="16" t="str">
        <f>CONCATENATE(B543,Q543)</f>
        <v>D</v>
      </c>
      <c r="S543" s="16"/>
    </row>
    <row r="544" spans="1:19" ht="15.6" x14ac:dyDescent="0.25">
      <c r="A544" s="9"/>
      <c r="B544" s="26"/>
      <c r="C544" s="23"/>
      <c r="D544" s="24"/>
      <c r="J544" s="15"/>
    </row>
    <row r="545" spans="1:19" ht="15.6" x14ac:dyDescent="0.25">
      <c r="A545" s="9"/>
      <c r="B545" s="27"/>
      <c r="C545" s="19" t="str">
        <f>+CONCATENATE(K545,".- ",G545)</f>
        <v xml:space="preserve">91.- </v>
      </c>
      <c r="D545" s="20"/>
      <c r="E545" s="9"/>
      <c r="F545" s="9"/>
      <c r="G545" s="36" t="str">
        <f>IF(J546="FIN","",LOOKUP(I545,DATOS!A:A,DATOS!G:G))</f>
        <v/>
      </c>
      <c r="H545" s="36">
        <f>IF(J546="FIN",0,LOOKUP(I545,DATOS!A:A,DATOS!N:N))</f>
        <v>0</v>
      </c>
      <c r="I545" s="31">
        <f>+I539+1</f>
        <v>546</v>
      </c>
      <c r="J545" s="56">
        <f>IF(LOOKUP(I545,DATOS!A:A,DATOS!C:C)=0,J539,(LOOKUP(I545,DATOS!A:A,DATOS!C:C)))</f>
        <v>9</v>
      </c>
      <c r="K545" s="18">
        <f>+K539+1</f>
        <v>91</v>
      </c>
      <c r="L545" s="16" t="s">
        <v>31</v>
      </c>
      <c r="M545" s="16" t="s">
        <v>32</v>
      </c>
      <c r="N545" s="16" t="s">
        <v>37</v>
      </c>
      <c r="O545" s="16" t="s">
        <v>33</v>
      </c>
      <c r="P545" s="16" t="s">
        <v>34</v>
      </c>
      <c r="Q545" s="16" t="s">
        <v>35</v>
      </c>
      <c r="R545" s="16" t="str">
        <f>CONCATENATE("X",H545)</f>
        <v>X0</v>
      </c>
      <c r="S545" s="16" t="s">
        <v>36</v>
      </c>
    </row>
    <row r="546" spans="1:19" ht="15.6" x14ac:dyDescent="0.25">
      <c r="A546" s="185">
        <f>IF($E$2="X",0,IF(K547&gt;2,H545,K547))</f>
        <v>0</v>
      </c>
      <c r="B546" s="25"/>
      <c r="C546" s="21" t="str">
        <f>+CONCATENATE(I546," ",G546)</f>
        <v xml:space="preserve">a) </v>
      </c>
      <c r="D546" s="22"/>
      <c r="G546" s="34" t="str">
        <f>IF(J546="FIN","",LOOKUP(I545,DATOS!A:A,DATOS!J:J))</f>
        <v/>
      </c>
      <c r="I546" s="31" t="s">
        <v>53</v>
      </c>
      <c r="J546" s="37" t="str">
        <f>IF(J540="FIN","FIN",IF(J545=J539,"","FIN"))</f>
        <v>FIN</v>
      </c>
      <c r="K546" s="16" t="s">
        <v>5</v>
      </c>
      <c r="L546" s="16">
        <f>IF(M546&gt;0,0,P546)</f>
        <v>0</v>
      </c>
      <c r="M546" s="16">
        <f>IF(P547&gt;0,1,0)</f>
        <v>0</v>
      </c>
      <c r="N546" s="16">
        <f>IF(M546=1,-1/COUNTA(Q546:Q549),0)</f>
        <v>0</v>
      </c>
      <c r="O546" s="16">
        <f>COUNTA(B546:B549)</f>
        <v>0</v>
      </c>
      <c r="P546" s="16">
        <f>COUNTIF(R546:R549,R545)</f>
        <v>0</v>
      </c>
      <c r="Q546" s="17" t="s">
        <v>0</v>
      </c>
      <c r="R546" s="16" t="str">
        <f>CONCATENATE(B546,Q546)</f>
        <v>A</v>
      </c>
      <c r="S546" s="16">
        <f>IF(P546&gt;0,P546+O546,O546*3)</f>
        <v>0</v>
      </c>
    </row>
    <row r="547" spans="1:19" ht="15.6" x14ac:dyDescent="0.25">
      <c r="A547" s="185"/>
      <c r="B547" s="25"/>
      <c r="C547" s="21" t="str">
        <f>+CONCATENATE(I547," ",G547)</f>
        <v xml:space="preserve">b) </v>
      </c>
      <c r="D547" s="22"/>
      <c r="G547" s="34" t="str">
        <f>IF(J546="FIN","",LOOKUP(I545,DATOS!A:A,DATOS!K:K))</f>
        <v/>
      </c>
      <c r="I547" s="31" t="s">
        <v>52</v>
      </c>
      <c r="K547" s="16">
        <f>S546</f>
        <v>0</v>
      </c>
      <c r="L547" s="16"/>
      <c r="M547" s="16"/>
      <c r="N547" s="16"/>
      <c r="O547" s="16"/>
      <c r="P547" s="16">
        <f>O546-P546</f>
        <v>0</v>
      </c>
      <c r="Q547" s="17" t="s">
        <v>1</v>
      </c>
      <c r="R547" s="16" t="str">
        <f>CONCATENATE(B547,Q547)</f>
        <v>B</v>
      </c>
      <c r="S547" s="16"/>
    </row>
    <row r="548" spans="1:19" ht="15.6" x14ac:dyDescent="0.25">
      <c r="A548" s="185"/>
      <c r="B548" s="25"/>
      <c r="C548" s="21" t="str">
        <f>+CONCATENATE(I548," ",G548)</f>
        <v xml:space="preserve">c) </v>
      </c>
      <c r="D548" s="22"/>
      <c r="G548" s="34" t="str">
        <f>IF(J546="FIN","",LOOKUP(I545,DATOS!A:A,DATOS!L:L))</f>
        <v/>
      </c>
      <c r="I548" s="31" t="s">
        <v>51</v>
      </c>
      <c r="K548" s="16"/>
      <c r="L548" s="16"/>
      <c r="M548" s="16"/>
      <c r="N548" s="16"/>
      <c r="O548" s="16"/>
      <c r="P548" s="16"/>
      <c r="Q548" s="17" t="s">
        <v>2</v>
      </c>
      <c r="R548" s="16" t="str">
        <f>CONCATENATE(B548,Q548)</f>
        <v>C</v>
      </c>
      <c r="S548" s="16"/>
    </row>
    <row r="549" spans="1:19" ht="15.6" x14ac:dyDescent="0.25">
      <c r="A549" s="185"/>
      <c r="B549" s="25"/>
      <c r="C549" s="21" t="str">
        <f>+CONCATENATE(I549," ",G549)</f>
        <v xml:space="preserve">d) </v>
      </c>
      <c r="D549" s="22"/>
      <c r="G549" s="34" t="str">
        <f>IF(J546="FIN","",LOOKUP(I545,DATOS!A:A,DATOS!M:M))</f>
        <v/>
      </c>
      <c r="I549" s="31" t="s">
        <v>43</v>
      </c>
      <c r="K549" s="16"/>
      <c r="L549" s="16"/>
      <c r="M549" s="16"/>
      <c r="N549" s="16"/>
      <c r="O549" s="16"/>
      <c r="P549" s="16"/>
      <c r="Q549" s="17" t="s">
        <v>3</v>
      </c>
      <c r="R549" s="16" t="str">
        <f>CONCATENATE(B549,Q549)</f>
        <v>D</v>
      </c>
      <c r="S549" s="16"/>
    </row>
    <row r="550" spans="1:19" ht="15.6" x14ac:dyDescent="0.25">
      <c r="A550" s="9"/>
      <c r="B550" s="26"/>
      <c r="C550" s="23"/>
      <c r="D550" s="24"/>
      <c r="J550" s="15"/>
    </row>
    <row r="551" spans="1:19" ht="15.6" x14ac:dyDescent="0.25">
      <c r="A551" s="9"/>
      <c r="B551" s="27"/>
      <c r="C551" s="19" t="str">
        <f>+CONCATENATE(K551,".- ",G551)</f>
        <v xml:space="preserve">92.- </v>
      </c>
      <c r="D551" s="20"/>
      <c r="E551" s="9"/>
      <c r="F551" s="9"/>
      <c r="G551" s="36" t="str">
        <f>IF(J552="FIN","",LOOKUP(I551,DATOS!A:A,DATOS!G:G))</f>
        <v/>
      </c>
      <c r="H551" s="36">
        <f>IF(J552="FIN",0,LOOKUP(I551,DATOS!A:A,DATOS!N:N))</f>
        <v>0</v>
      </c>
      <c r="I551" s="31">
        <f>+I545+1</f>
        <v>547</v>
      </c>
      <c r="J551" s="56">
        <f>IF(LOOKUP(I551,DATOS!A:A,DATOS!C:C)=0,J545,(LOOKUP(I551,DATOS!A:A,DATOS!C:C)))</f>
        <v>9</v>
      </c>
      <c r="K551" s="18">
        <f>+K545+1</f>
        <v>92</v>
      </c>
      <c r="L551" s="16" t="s">
        <v>31</v>
      </c>
      <c r="M551" s="16" t="s">
        <v>32</v>
      </c>
      <c r="N551" s="16" t="s">
        <v>37</v>
      </c>
      <c r="O551" s="16" t="s">
        <v>33</v>
      </c>
      <c r="P551" s="16" t="s">
        <v>34</v>
      </c>
      <c r="Q551" s="16" t="s">
        <v>35</v>
      </c>
      <c r="R551" s="16" t="str">
        <f>CONCATENATE("X",H551)</f>
        <v>X0</v>
      </c>
      <c r="S551" s="16" t="s">
        <v>36</v>
      </c>
    </row>
    <row r="552" spans="1:19" ht="15.6" x14ac:dyDescent="0.25">
      <c r="A552" s="185">
        <f>IF($E$2="X",0,IF(K553&gt;2,H551,K553))</f>
        <v>0</v>
      </c>
      <c r="B552" s="25"/>
      <c r="C552" s="21" t="str">
        <f>+CONCATENATE(I552," ",G552)</f>
        <v xml:space="preserve">a) </v>
      </c>
      <c r="D552" s="22"/>
      <c r="G552" s="34" t="str">
        <f>IF(J552="FIN","",LOOKUP(I551,DATOS!A:A,DATOS!J:J))</f>
        <v/>
      </c>
      <c r="I552" s="31" t="s">
        <v>53</v>
      </c>
      <c r="J552" s="37" t="str">
        <f>IF(J546="FIN","FIN",IF(J551=J545,"","FIN"))</f>
        <v>FIN</v>
      </c>
      <c r="K552" s="16" t="s">
        <v>5</v>
      </c>
      <c r="L552" s="16">
        <f>IF(M552&gt;0,0,P552)</f>
        <v>0</v>
      </c>
      <c r="M552" s="16">
        <f>IF(P553&gt;0,1,0)</f>
        <v>0</v>
      </c>
      <c r="N552" s="16">
        <f>IF(M552=1,-1/COUNTA(Q552:Q555),0)</f>
        <v>0</v>
      </c>
      <c r="O552" s="16">
        <f>COUNTA(B552:B555)</f>
        <v>0</v>
      </c>
      <c r="P552" s="16">
        <f>COUNTIF(R552:R555,R551)</f>
        <v>0</v>
      </c>
      <c r="Q552" s="17" t="s">
        <v>0</v>
      </c>
      <c r="R552" s="16" t="str">
        <f>CONCATENATE(B552,Q552)</f>
        <v>A</v>
      </c>
      <c r="S552" s="16">
        <f>IF(P552&gt;0,P552+O552,O552*3)</f>
        <v>0</v>
      </c>
    </row>
    <row r="553" spans="1:19" ht="15.6" x14ac:dyDescent="0.25">
      <c r="A553" s="185"/>
      <c r="B553" s="25"/>
      <c r="C553" s="21" t="str">
        <f>+CONCATENATE(I553," ",G553)</f>
        <v xml:space="preserve">b) </v>
      </c>
      <c r="D553" s="22"/>
      <c r="G553" s="34" t="str">
        <f>IF(J552="FIN","",LOOKUP(I551,DATOS!A:A,DATOS!K:K))</f>
        <v/>
      </c>
      <c r="I553" s="31" t="s">
        <v>52</v>
      </c>
      <c r="K553" s="16">
        <f>S552</f>
        <v>0</v>
      </c>
      <c r="L553" s="16"/>
      <c r="M553" s="16"/>
      <c r="N553" s="16"/>
      <c r="O553" s="16"/>
      <c r="P553" s="16">
        <f>O552-P552</f>
        <v>0</v>
      </c>
      <c r="Q553" s="17" t="s">
        <v>1</v>
      </c>
      <c r="R553" s="16" t="str">
        <f>CONCATENATE(B553,Q553)</f>
        <v>B</v>
      </c>
      <c r="S553" s="16"/>
    </row>
    <row r="554" spans="1:19" ht="15.6" x14ac:dyDescent="0.25">
      <c r="A554" s="185"/>
      <c r="B554" s="25"/>
      <c r="C554" s="21" t="str">
        <f>+CONCATENATE(I554," ",G554)</f>
        <v xml:space="preserve">c) </v>
      </c>
      <c r="D554" s="22"/>
      <c r="G554" s="34" t="str">
        <f>IF(J552="FIN","",LOOKUP(I551,DATOS!A:A,DATOS!L:L))</f>
        <v/>
      </c>
      <c r="I554" s="31" t="s">
        <v>51</v>
      </c>
      <c r="K554" s="16"/>
      <c r="L554" s="16"/>
      <c r="M554" s="16"/>
      <c r="N554" s="16"/>
      <c r="O554" s="16"/>
      <c r="P554" s="16"/>
      <c r="Q554" s="17" t="s">
        <v>2</v>
      </c>
      <c r="R554" s="16" t="str">
        <f>CONCATENATE(B554,Q554)</f>
        <v>C</v>
      </c>
      <c r="S554" s="16"/>
    </row>
    <row r="555" spans="1:19" ht="15.6" x14ac:dyDescent="0.25">
      <c r="A555" s="185"/>
      <c r="B555" s="25"/>
      <c r="C555" s="21" t="str">
        <f>+CONCATENATE(I555," ",G555)</f>
        <v xml:space="preserve">d) </v>
      </c>
      <c r="D555" s="22"/>
      <c r="G555" s="34" t="str">
        <f>IF(J552="FIN","",LOOKUP(I551,DATOS!A:A,DATOS!M:M))</f>
        <v/>
      </c>
      <c r="I555" s="31" t="s">
        <v>43</v>
      </c>
      <c r="K555" s="16"/>
      <c r="L555" s="16"/>
      <c r="M555" s="16"/>
      <c r="N555" s="16"/>
      <c r="O555" s="16"/>
      <c r="P555" s="16"/>
      <c r="Q555" s="17" t="s">
        <v>3</v>
      </c>
      <c r="R555" s="16" t="str">
        <f>CONCATENATE(B555,Q555)</f>
        <v>D</v>
      </c>
      <c r="S555" s="16"/>
    </row>
    <row r="556" spans="1:19" ht="15.6" x14ac:dyDescent="0.25">
      <c r="A556" s="9"/>
      <c r="B556" s="26"/>
      <c r="C556" s="23"/>
      <c r="D556" s="24"/>
      <c r="J556" s="15"/>
    </row>
    <row r="557" spans="1:19" ht="15.6" x14ac:dyDescent="0.25">
      <c r="A557" s="9"/>
      <c r="B557" s="27"/>
      <c r="C557" s="19" t="str">
        <f>+CONCATENATE(K557,".- ",G557)</f>
        <v xml:space="preserve">93.- </v>
      </c>
      <c r="D557" s="20"/>
      <c r="E557" s="9"/>
      <c r="F557" s="9"/>
      <c r="G557" s="36" t="str">
        <f>IF(J558="FIN","",LOOKUP(I557,DATOS!A:A,DATOS!G:G))</f>
        <v/>
      </c>
      <c r="H557" s="36">
        <f>IF(J558="FIN",0,LOOKUP(I557,DATOS!A:A,DATOS!N:N))</f>
        <v>0</v>
      </c>
      <c r="I557" s="31">
        <f>+I551+1</f>
        <v>548</v>
      </c>
      <c r="J557" s="56">
        <f>IF(LOOKUP(I557,DATOS!A:A,DATOS!C:C)=0,J551,(LOOKUP(I557,DATOS!A:A,DATOS!C:C)))</f>
        <v>9</v>
      </c>
      <c r="K557" s="18">
        <f>+K551+1</f>
        <v>93</v>
      </c>
      <c r="L557" s="16" t="s">
        <v>31</v>
      </c>
      <c r="M557" s="16" t="s">
        <v>32</v>
      </c>
      <c r="N557" s="16" t="s">
        <v>37</v>
      </c>
      <c r="O557" s="16" t="s">
        <v>33</v>
      </c>
      <c r="P557" s="16" t="s">
        <v>34</v>
      </c>
      <c r="Q557" s="16" t="s">
        <v>35</v>
      </c>
      <c r="R557" s="16" t="str">
        <f>CONCATENATE("X",H557)</f>
        <v>X0</v>
      </c>
      <c r="S557" s="16" t="s">
        <v>36</v>
      </c>
    </row>
    <row r="558" spans="1:19" ht="15.6" x14ac:dyDescent="0.25">
      <c r="A558" s="185">
        <f>IF($E$2="X",0,IF(K559&gt;2,H557,K559))</f>
        <v>0</v>
      </c>
      <c r="B558" s="25"/>
      <c r="C558" s="21" t="str">
        <f>+CONCATENATE(I558," ",G558)</f>
        <v xml:space="preserve">a) </v>
      </c>
      <c r="D558" s="22"/>
      <c r="G558" s="34" t="str">
        <f>IF(J558="FIN","",LOOKUP(I557,DATOS!A:A,DATOS!J:J))</f>
        <v/>
      </c>
      <c r="I558" s="31" t="s">
        <v>53</v>
      </c>
      <c r="J558" s="37" t="str">
        <f>IF(J552="FIN","FIN",IF(J557=J551,"","FIN"))</f>
        <v>FIN</v>
      </c>
      <c r="K558" s="16" t="s">
        <v>5</v>
      </c>
      <c r="L558" s="16">
        <f>IF(M558&gt;0,0,P558)</f>
        <v>0</v>
      </c>
      <c r="M558" s="16">
        <f>IF(P559&gt;0,1,0)</f>
        <v>0</v>
      </c>
      <c r="N558" s="16">
        <f>IF(M558=1,-1/COUNTA(Q558:Q561),0)</f>
        <v>0</v>
      </c>
      <c r="O558" s="16">
        <f>COUNTA(B558:B561)</f>
        <v>0</v>
      </c>
      <c r="P558" s="16">
        <f>COUNTIF(R558:R561,R557)</f>
        <v>0</v>
      </c>
      <c r="Q558" s="17" t="s">
        <v>0</v>
      </c>
      <c r="R558" s="16" t="str">
        <f>CONCATENATE(B558,Q558)</f>
        <v>A</v>
      </c>
      <c r="S558" s="16">
        <f>IF(P558&gt;0,P558+O558,O558*3)</f>
        <v>0</v>
      </c>
    </row>
    <row r="559" spans="1:19" ht="15.6" x14ac:dyDescent="0.25">
      <c r="A559" s="185"/>
      <c r="B559" s="25"/>
      <c r="C559" s="21" t="str">
        <f>+CONCATENATE(I559," ",G559)</f>
        <v xml:space="preserve">b) </v>
      </c>
      <c r="D559" s="22"/>
      <c r="G559" s="34" t="str">
        <f>IF(J558="FIN","",LOOKUP(I557,DATOS!A:A,DATOS!K:K))</f>
        <v/>
      </c>
      <c r="I559" s="31" t="s">
        <v>52</v>
      </c>
      <c r="K559" s="16">
        <f>S558</f>
        <v>0</v>
      </c>
      <c r="L559" s="16"/>
      <c r="M559" s="16"/>
      <c r="N559" s="16"/>
      <c r="O559" s="16"/>
      <c r="P559" s="16">
        <f>O558-P558</f>
        <v>0</v>
      </c>
      <c r="Q559" s="17" t="s">
        <v>1</v>
      </c>
      <c r="R559" s="16" t="str">
        <f>CONCATENATE(B559,Q559)</f>
        <v>B</v>
      </c>
      <c r="S559" s="16"/>
    </row>
    <row r="560" spans="1:19" ht="15.6" x14ac:dyDescent="0.25">
      <c r="A560" s="185"/>
      <c r="B560" s="25"/>
      <c r="C560" s="21" t="str">
        <f>+CONCATENATE(I560," ",G560)</f>
        <v xml:space="preserve">c) </v>
      </c>
      <c r="D560" s="22"/>
      <c r="G560" s="34" t="str">
        <f>IF(J558="FIN","",LOOKUP(I557,DATOS!A:A,DATOS!L:L))</f>
        <v/>
      </c>
      <c r="I560" s="31" t="s">
        <v>51</v>
      </c>
      <c r="K560" s="16"/>
      <c r="L560" s="16"/>
      <c r="M560" s="16"/>
      <c r="N560" s="16"/>
      <c r="O560" s="16"/>
      <c r="P560" s="16"/>
      <c r="Q560" s="17" t="s">
        <v>2</v>
      </c>
      <c r="R560" s="16" t="str">
        <f>CONCATENATE(B560,Q560)</f>
        <v>C</v>
      </c>
      <c r="S560" s="16"/>
    </row>
    <row r="561" spans="1:19" ht="15.6" x14ac:dyDescent="0.25">
      <c r="A561" s="185"/>
      <c r="B561" s="25"/>
      <c r="C561" s="21" t="str">
        <f>+CONCATENATE(I561," ",G561)</f>
        <v xml:space="preserve">d) </v>
      </c>
      <c r="D561" s="22"/>
      <c r="G561" s="34" t="str">
        <f>IF(J558="FIN","",LOOKUP(I557,DATOS!A:A,DATOS!M:M))</f>
        <v/>
      </c>
      <c r="I561" s="31" t="s">
        <v>43</v>
      </c>
      <c r="K561" s="16"/>
      <c r="L561" s="16"/>
      <c r="M561" s="16"/>
      <c r="N561" s="16"/>
      <c r="O561" s="16"/>
      <c r="P561" s="16"/>
      <c r="Q561" s="17" t="s">
        <v>3</v>
      </c>
      <c r="R561" s="16" t="str">
        <f>CONCATENATE(B561,Q561)</f>
        <v>D</v>
      </c>
      <c r="S561" s="16"/>
    </row>
    <row r="562" spans="1:19" ht="15.6" x14ac:dyDescent="0.25">
      <c r="A562" s="9"/>
      <c r="B562" s="26"/>
      <c r="C562" s="23"/>
      <c r="D562" s="24"/>
      <c r="J562" s="15"/>
    </row>
    <row r="563" spans="1:19" ht="15.6" x14ac:dyDescent="0.25">
      <c r="A563" s="9"/>
      <c r="B563" s="27"/>
      <c r="C563" s="19" t="str">
        <f>+CONCATENATE(K563,".- ",G563)</f>
        <v xml:space="preserve">94.- </v>
      </c>
      <c r="D563" s="20"/>
      <c r="E563" s="9"/>
      <c r="F563" s="9"/>
      <c r="G563" s="36" t="str">
        <f>IF(J564="FIN","",LOOKUP(I563,DATOS!A:A,DATOS!G:G))</f>
        <v/>
      </c>
      <c r="H563" s="36">
        <f>IF(J564="FIN",0,LOOKUP(I563,DATOS!A:A,DATOS!N:N))</f>
        <v>0</v>
      </c>
      <c r="I563" s="31">
        <f>+I557+1</f>
        <v>549</v>
      </c>
      <c r="J563" s="56">
        <f>IF(LOOKUP(I563,DATOS!A:A,DATOS!C:C)=0,J557,(LOOKUP(I563,DATOS!A:A,DATOS!C:C)))</f>
        <v>9</v>
      </c>
      <c r="K563" s="18">
        <f>+K557+1</f>
        <v>94</v>
      </c>
      <c r="L563" s="16" t="s">
        <v>31</v>
      </c>
      <c r="M563" s="16" t="s">
        <v>32</v>
      </c>
      <c r="N563" s="16" t="s">
        <v>37</v>
      </c>
      <c r="O563" s="16" t="s">
        <v>33</v>
      </c>
      <c r="P563" s="16" t="s">
        <v>34</v>
      </c>
      <c r="Q563" s="16" t="s">
        <v>35</v>
      </c>
      <c r="R563" s="16" t="str">
        <f>CONCATENATE("X",H563)</f>
        <v>X0</v>
      </c>
      <c r="S563" s="16" t="s">
        <v>36</v>
      </c>
    </row>
    <row r="564" spans="1:19" ht="15.6" x14ac:dyDescent="0.25">
      <c r="A564" s="185">
        <f>IF($E$2="X",0,IF(K565&gt;2,H563,K565))</f>
        <v>0</v>
      </c>
      <c r="B564" s="25"/>
      <c r="C564" s="21" t="str">
        <f>+CONCATENATE(I564," ",G564)</f>
        <v xml:space="preserve">a) </v>
      </c>
      <c r="D564" s="22"/>
      <c r="G564" s="34" t="str">
        <f>IF(J564="FIN","",LOOKUP(I563,DATOS!A:A,DATOS!J:J))</f>
        <v/>
      </c>
      <c r="I564" s="31" t="s">
        <v>53</v>
      </c>
      <c r="J564" s="37" t="str">
        <f>IF(J558="FIN","FIN",IF(J563=J557,"","FIN"))</f>
        <v>FIN</v>
      </c>
      <c r="K564" s="16" t="s">
        <v>5</v>
      </c>
      <c r="L564" s="16">
        <f>IF(M564&gt;0,0,P564)</f>
        <v>0</v>
      </c>
      <c r="M564" s="16">
        <f>IF(P565&gt;0,1,0)</f>
        <v>0</v>
      </c>
      <c r="N564" s="16">
        <f>IF(M564=1,-1/COUNTA(Q564:Q567),0)</f>
        <v>0</v>
      </c>
      <c r="O564" s="16">
        <f>COUNTA(B564:B567)</f>
        <v>0</v>
      </c>
      <c r="P564" s="16">
        <f>COUNTIF(R564:R567,R563)</f>
        <v>0</v>
      </c>
      <c r="Q564" s="17" t="s">
        <v>0</v>
      </c>
      <c r="R564" s="16" t="str">
        <f>CONCATENATE(B564,Q564)</f>
        <v>A</v>
      </c>
      <c r="S564" s="16">
        <f>IF(P564&gt;0,P564+O564,O564*3)</f>
        <v>0</v>
      </c>
    </row>
    <row r="565" spans="1:19" ht="15.6" x14ac:dyDescent="0.25">
      <c r="A565" s="185"/>
      <c r="B565" s="25"/>
      <c r="C565" s="21" t="str">
        <f>+CONCATENATE(I565," ",G565)</f>
        <v xml:space="preserve">b) </v>
      </c>
      <c r="D565" s="22"/>
      <c r="G565" s="34" t="str">
        <f>IF(J564="FIN","",LOOKUP(I563,DATOS!A:A,DATOS!K:K))</f>
        <v/>
      </c>
      <c r="I565" s="31" t="s">
        <v>52</v>
      </c>
      <c r="K565" s="16">
        <f>S564</f>
        <v>0</v>
      </c>
      <c r="L565" s="16"/>
      <c r="M565" s="16"/>
      <c r="N565" s="16"/>
      <c r="O565" s="16"/>
      <c r="P565" s="16">
        <f>O564-P564</f>
        <v>0</v>
      </c>
      <c r="Q565" s="17" t="s">
        <v>1</v>
      </c>
      <c r="R565" s="16" t="str">
        <f>CONCATENATE(B565,Q565)</f>
        <v>B</v>
      </c>
      <c r="S565" s="16"/>
    </row>
    <row r="566" spans="1:19" ht="15.6" x14ac:dyDescent="0.25">
      <c r="A566" s="185"/>
      <c r="B566" s="25"/>
      <c r="C566" s="21" t="str">
        <f>+CONCATENATE(I566," ",G566)</f>
        <v xml:space="preserve">c) </v>
      </c>
      <c r="D566" s="22"/>
      <c r="G566" s="34" t="str">
        <f>IF(J564="FIN","",LOOKUP(I563,DATOS!A:A,DATOS!L:L))</f>
        <v/>
      </c>
      <c r="I566" s="31" t="s">
        <v>51</v>
      </c>
      <c r="K566" s="16"/>
      <c r="L566" s="16"/>
      <c r="M566" s="16"/>
      <c r="N566" s="16"/>
      <c r="O566" s="16"/>
      <c r="P566" s="16"/>
      <c r="Q566" s="17" t="s">
        <v>2</v>
      </c>
      <c r="R566" s="16" t="str">
        <f>CONCATENATE(B566,Q566)</f>
        <v>C</v>
      </c>
      <c r="S566" s="16"/>
    </row>
    <row r="567" spans="1:19" ht="15.6" x14ac:dyDescent="0.25">
      <c r="A567" s="185"/>
      <c r="B567" s="25"/>
      <c r="C567" s="21" t="str">
        <f>+CONCATENATE(I567," ",G567)</f>
        <v xml:space="preserve">d) </v>
      </c>
      <c r="D567" s="22"/>
      <c r="G567" s="34" t="str">
        <f>IF(J564="FIN","",LOOKUP(I563,DATOS!A:A,DATOS!M:M))</f>
        <v/>
      </c>
      <c r="I567" s="31" t="s">
        <v>43</v>
      </c>
      <c r="K567" s="16"/>
      <c r="L567" s="16"/>
      <c r="M567" s="16"/>
      <c r="N567" s="16"/>
      <c r="O567" s="16"/>
      <c r="P567" s="16"/>
      <c r="Q567" s="17" t="s">
        <v>3</v>
      </c>
      <c r="R567" s="16" t="str">
        <f>CONCATENATE(B567,Q567)</f>
        <v>D</v>
      </c>
      <c r="S567" s="16"/>
    </row>
    <row r="568" spans="1:19" ht="15.6" x14ac:dyDescent="0.25">
      <c r="A568" s="9"/>
      <c r="B568" s="26"/>
      <c r="C568" s="23"/>
      <c r="D568" s="24"/>
      <c r="J568" s="15"/>
    </row>
    <row r="569" spans="1:19" ht="15.6" x14ac:dyDescent="0.25">
      <c r="A569" s="9"/>
      <c r="B569" s="27"/>
      <c r="C569" s="19" t="str">
        <f>+CONCATENATE(K569,".- ",G569)</f>
        <v xml:space="preserve">95.- </v>
      </c>
      <c r="D569" s="20"/>
      <c r="E569" s="9"/>
      <c r="F569" s="9"/>
      <c r="G569" s="36" t="str">
        <f>IF(J570="FIN","",LOOKUP(I569,DATOS!A:A,DATOS!G:G))</f>
        <v/>
      </c>
      <c r="H569" s="36">
        <f>IF(J570="FIN",0,LOOKUP(I569,DATOS!A:A,DATOS!N:N))</f>
        <v>0</v>
      </c>
      <c r="I569" s="31">
        <f>+I563+1</f>
        <v>550</v>
      </c>
      <c r="J569" s="56">
        <f>IF(LOOKUP(I569,DATOS!A:A,DATOS!C:C)=0,J563,(LOOKUP(I569,DATOS!A:A,DATOS!C:C)))</f>
        <v>9</v>
      </c>
      <c r="K569" s="18">
        <f>+K563+1</f>
        <v>95</v>
      </c>
      <c r="L569" s="16" t="s">
        <v>31</v>
      </c>
      <c r="M569" s="16" t="s">
        <v>32</v>
      </c>
      <c r="N569" s="16" t="s">
        <v>37</v>
      </c>
      <c r="O569" s="16" t="s">
        <v>33</v>
      </c>
      <c r="P569" s="16" t="s">
        <v>34</v>
      </c>
      <c r="Q569" s="16" t="s">
        <v>35</v>
      </c>
      <c r="R569" s="16" t="str">
        <f>CONCATENATE("X",H569)</f>
        <v>X0</v>
      </c>
      <c r="S569" s="16" t="s">
        <v>36</v>
      </c>
    </row>
    <row r="570" spans="1:19" ht="15.6" x14ac:dyDescent="0.25">
      <c r="A570" s="185">
        <f>IF($E$2="X",0,IF(K571&gt;2,H569,K571))</f>
        <v>0</v>
      </c>
      <c r="B570" s="25"/>
      <c r="C570" s="21" t="str">
        <f>+CONCATENATE(I570," ",G570)</f>
        <v xml:space="preserve">a) </v>
      </c>
      <c r="D570" s="22"/>
      <c r="G570" s="34" t="str">
        <f>IF(J570="FIN","",LOOKUP(I569,DATOS!A:A,DATOS!J:J))</f>
        <v/>
      </c>
      <c r="I570" s="31" t="s">
        <v>53</v>
      </c>
      <c r="J570" s="37" t="str">
        <f>IF(J564="FIN","FIN",IF(J569=J563,"","FIN"))</f>
        <v>FIN</v>
      </c>
      <c r="K570" s="16" t="s">
        <v>5</v>
      </c>
      <c r="L570" s="16">
        <f>IF(M570&gt;0,0,P570)</f>
        <v>0</v>
      </c>
      <c r="M570" s="16">
        <f>IF(P571&gt;0,1,0)</f>
        <v>0</v>
      </c>
      <c r="N570" s="16">
        <f>IF(M570=1,-1/COUNTA(Q570:Q573),0)</f>
        <v>0</v>
      </c>
      <c r="O570" s="16">
        <f>COUNTA(B570:B573)</f>
        <v>0</v>
      </c>
      <c r="P570" s="16">
        <f>COUNTIF(R570:R573,R569)</f>
        <v>0</v>
      </c>
      <c r="Q570" s="17" t="s">
        <v>0</v>
      </c>
      <c r="R570" s="16" t="str">
        <f>CONCATENATE(B570,Q570)</f>
        <v>A</v>
      </c>
      <c r="S570" s="16">
        <f>IF(P570&gt;0,P570+O570,O570*3)</f>
        <v>0</v>
      </c>
    </row>
    <row r="571" spans="1:19" ht="15.6" x14ac:dyDescent="0.25">
      <c r="A571" s="185"/>
      <c r="B571" s="25"/>
      <c r="C571" s="21" t="str">
        <f>+CONCATENATE(I571," ",G571)</f>
        <v xml:space="preserve">b) </v>
      </c>
      <c r="D571" s="22"/>
      <c r="G571" s="34" t="str">
        <f>IF(J570="FIN","",LOOKUP(I569,DATOS!A:A,DATOS!K:K))</f>
        <v/>
      </c>
      <c r="I571" s="31" t="s">
        <v>52</v>
      </c>
      <c r="K571" s="16">
        <f>S570</f>
        <v>0</v>
      </c>
      <c r="L571" s="16"/>
      <c r="M571" s="16"/>
      <c r="N571" s="16"/>
      <c r="O571" s="16"/>
      <c r="P571" s="16">
        <f>O570-P570</f>
        <v>0</v>
      </c>
      <c r="Q571" s="17" t="s">
        <v>1</v>
      </c>
      <c r="R571" s="16" t="str">
        <f>CONCATENATE(B571,Q571)</f>
        <v>B</v>
      </c>
      <c r="S571" s="16"/>
    </row>
    <row r="572" spans="1:19" ht="15.6" x14ac:dyDescent="0.25">
      <c r="A572" s="185"/>
      <c r="B572" s="25"/>
      <c r="C572" s="21" t="str">
        <f>+CONCATENATE(I572," ",G572)</f>
        <v xml:space="preserve">c) </v>
      </c>
      <c r="D572" s="22"/>
      <c r="G572" s="34" t="str">
        <f>IF(J570="FIN","",LOOKUP(I569,DATOS!A:A,DATOS!L:L))</f>
        <v/>
      </c>
      <c r="I572" s="31" t="s">
        <v>51</v>
      </c>
      <c r="K572" s="16"/>
      <c r="L572" s="16"/>
      <c r="M572" s="16"/>
      <c r="N572" s="16"/>
      <c r="O572" s="16"/>
      <c r="P572" s="16"/>
      <c r="Q572" s="17" t="s">
        <v>2</v>
      </c>
      <c r="R572" s="16" t="str">
        <f>CONCATENATE(B572,Q572)</f>
        <v>C</v>
      </c>
      <c r="S572" s="16"/>
    </row>
    <row r="573" spans="1:19" ht="15.6" x14ac:dyDescent="0.25">
      <c r="A573" s="185"/>
      <c r="B573" s="25"/>
      <c r="C573" s="21" t="str">
        <f>+CONCATENATE(I573," ",G573)</f>
        <v xml:space="preserve">d) </v>
      </c>
      <c r="D573" s="22"/>
      <c r="G573" s="34" t="str">
        <f>IF(J570="FIN","",LOOKUP(I569,DATOS!A:A,DATOS!M:M))</f>
        <v/>
      </c>
      <c r="I573" s="31" t="s">
        <v>43</v>
      </c>
      <c r="K573" s="16"/>
      <c r="L573" s="16"/>
      <c r="M573" s="16"/>
      <c r="N573" s="16"/>
      <c r="O573" s="16"/>
      <c r="P573" s="16"/>
      <c r="Q573" s="17" t="s">
        <v>3</v>
      </c>
      <c r="R573" s="16" t="str">
        <f>CONCATENATE(B573,Q573)</f>
        <v>D</v>
      </c>
      <c r="S573" s="16"/>
    </row>
    <row r="574" spans="1:19" ht="15.6" x14ac:dyDescent="0.25">
      <c r="A574" s="9"/>
      <c r="B574" s="26"/>
      <c r="C574" s="23"/>
      <c r="D574" s="24"/>
      <c r="J574" s="15"/>
    </row>
    <row r="575" spans="1:19" ht="15.6" x14ac:dyDescent="0.25">
      <c r="A575" s="9"/>
      <c r="B575" s="27"/>
      <c r="C575" s="19" t="str">
        <f>+CONCATENATE(K575,".- ",G575)</f>
        <v xml:space="preserve">96.- </v>
      </c>
      <c r="D575" s="20"/>
      <c r="E575" s="9"/>
      <c r="F575" s="9"/>
      <c r="G575" s="36" t="str">
        <f>IF(J576="FIN","",LOOKUP(I575,DATOS!A:A,DATOS!G:G))</f>
        <v/>
      </c>
      <c r="H575" s="36">
        <f>IF(J576="FIN",0,LOOKUP(I575,DATOS!A:A,DATOS!N:N))</f>
        <v>0</v>
      </c>
      <c r="I575" s="31">
        <f>+I569+1</f>
        <v>551</v>
      </c>
      <c r="J575" s="56">
        <f>IF(LOOKUP(I575,DATOS!A:A,DATOS!C:C)=0,J569,(LOOKUP(I575,DATOS!A:A,DATOS!C:C)))</f>
        <v>9</v>
      </c>
      <c r="K575" s="18">
        <f>+K569+1</f>
        <v>96</v>
      </c>
      <c r="L575" s="16" t="s">
        <v>31</v>
      </c>
      <c r="M575" s="16" t="s">
        <v>32</v>
      </c>
      <c r="N575" s="16" t="s">
        <v>37</v>
      </c>
      <c r="O575" s="16" t="s">
        <v>33</v>
      </c>
      <c r="P575" s="16" t="s">
        <v>34</v>
      </c>
      <c r="Q575" s="16" t="s">
        <v>35</v>
      </c>
      <c r="R575" s="16" t="str">
        <f>CONCATENATE("X",H575)</f>
        <v>X0</v>
      </c>
      <c r="S575" s="16" t="s">
        <v>36</v>
      </c>
    </row>
    <row r="576" spans="1:19" ht="15.6" x14ac:dyDescent="0.25">
      <c r="A576" s="185">
        <f>IF($E$2="X",0,IF(K577&gt;2,H575,K577))</f>
        <v>0</v>
      </c>
      <c r="B576" s="25"/>
      <c r="C576" s="21" t="str">
        <f>+CONCATENATE(I576," ",G576)</f>
        <v xml:space="preserve">a) </v>
      </c>
      <c r="D576" s="22"/>
      <c r="G576" s="34" t="str">
        <f>IF(J576="FIN","",LOOKUP(I575,DATOS!A:A,DATOS!J:J))</f>
        <v/>
      </c>
      <c r="I576" s="31" t="s">
        <v>53</v>
      </c>
      <c r="J576" s="37" t="str">
        <f>IF(J570="FIN","FIN",IF(J575=J569,"","FIN"))</f>
        <v>FIN</v>
      </c>
      <c r="K576" s="16" t="s">
        <v>5</v>
      </c>
      <c r="L576" s="16">
        <f>IF(M576&gt;0,0,P576)</f>
        <v>0</v>
      </c>
      <c r="M576" s="16">
        <f>IF(P577&gt;0,1,0)</f>
        <v>0</v>
      </c>
      <c r="N576" s="16">
        <f>IF(M576=1,-1/COUNTA(Q576:Q579),0)</f>
        <v>0</v>
      </c>
      <c r="O576" s="16">
        <f>COUNTA(B576:B579)</f>
        <v>0</v>
      </c>
      <c r="P576" s="16">
        <f>COUNTIF(R576:R579,R575)</f>
        <v>0</v>
      </c>
      <c r="Q576" s="17" t="s">
        <v>0</v>
      </c>
      <c r="R576" s="16" t="str">
        <f>CONCATENATE(B576,Q576)</f>
        <v>A</v>
      </c>
      <c r="S576" s="16">
        <f>IF(P576&gt;0,P576+O576,O576*3)</f>
        <v>0</v>
      </c>
    </row>
    <row r="577" spans="1:19" ht="15.6" x14ac:dyDescent="0.25">
      <c r="A577" s="185"/>
      <c r="B577" s="25"/>
      <c r="C577" s="21" t="str">
        <f>+CONCATENATE(I577," ",G577)</f>
        <v xml:space="preserve">b) </v>
      </c>
      <c r="D577" s="22"/>
      <c r="G577" s="34" t="str">
        <f>IF(J576="FIN","",LOOKUP(I575,DATOS!A:A,DATOS!K:K))</f>
        <v/>
      </c>
      <c r="I577" s="31" t="s">
        <v>52</v>
      </c>
      <c r="K577" s="16">
        <f>S576</f>
        <v>0</v>
      </c>
      <c r="L577" s="16"/>
      <c r="M577" s="16"/>
      <c r="N577" s="16"/>
      <c r="O577" s="16"/>
      <c r="P577" s="16">
        <f>O576-P576</f>
        <v>0</v>
      </c>
      <c r="Q577" s="17" t="s">
        <v>1</v>
      </c>
      <c r="R577" s="16" t="str">
        <f>CONCATENATE(B577,Q577)</f>
        <v>B</v>
      </c>
      <c r="S577" s="16"/>
    </row>
    <row r="578" spans="1:19" ht="15.6" x14ac:dyDescent="0.25">
      <c r="A578" s="185"/>
      <c r="B578" s="25"/>
      <c r="C578" s="21" t="str">
        <f>+CONCATENATE(I578," ",G578)</f>
        <v xml:space="preserve">c) </v>
      </c>
      <c r="D578" s="22"/>
      <c r="G578" s="34" t="str">
        <f>IF(J576="FIN","",LOOKUP(I575,DATOS!A:A,DATOS!L:L))</f>
        <v/>
      </c>
      <c r="I578" s="31" t="s">
        <v>51</v>
      </c>
      <c r="K578" s="16"/>
      <c r="L578" s="16"/>
      <c r="M578" s="16"/>
      <c r="N578" s="16"/>
      <c r="O578" s="16"/>
      <c r="P578" s="16"/>
      <c r="Q578" s="17" t="s">
        <v>2</v>
      </c>
      <c r="R578" s="16" t="str">
        <f>CONCATENATE(B578,Q578)</f>
        <v>C</v>
      </c>
      <c r="S578" s="16"/>
    </row>
    <row r="579" spans="1:19" ht="15.6" x14ac:dyDescent="0.25">
      <c r="A579" s="185"/>
      <c r="B579" s="25"/>
      <c r="C579" s="21" t="str">
        <f>+CONCATENATE(I579," ",G579)</f>
        <v xml:space="preserve">d) </v>
      </c>
      <c r="D579" s="22"/>
      <c r="G579" s="34" t="str">
        <f>IF(J576="FIN","",LOOKUP(I575,DATOS!A:A,DATOS!M:M))</f>
        <v/>
      </c>
      <c r="I579" s="31" t="s">
        <v>43</v>
      </c>
      <c r="K579" s="16"/>
      <c r="L579" s="16"/>
      <c r="M579" s="16"/>
      <c r="N579" s="16"/>
      <c r="O579" s="16"/>
      <c r="P579" s="16"/>
      <c r="Q579" s="17" t="s">
        <v>3</v>
      </c>
      <c r="R579" s="16" t="str">
        <f>CONCATENATE(B579,Q579)</f>
        <v>D</v>
      </c>
      <c r="S579" s="16"/>
    </row>
    <row r="580" spans="1:19" ht="15.6" x14ac:dyDescent="0.25">
      <c r="A580" s="9"/>
      <c r="B580" s="26"/>
      <c r="C580" s="23"/>
      <c r="D580" s="24"/>
      <c r="J580" s="15"/>
    </row>
    <row r="581" spans="1:19" ht="15.6" x14ac:dyDescent="0.25">
      <c r="A581" s="9"/>
      <c r="B581" s="27"/>
      <c r="C581" s="19" t="str">
        <f>+CONCATENATE(K581,".- ",G581)</f>
        <v xml:space="preserve">97.- </v>
      </c>
      <c r="D581" s="20"/>
      <c r="E581" s="9"/>
      <c r="F581" s="9"/>
      <c r="G581" s="36" t="str">
        <f>IF(J582="FIN","",LOOKUP(I581,DATOS!A:A,DATOS!G:G))</f>
        <v/>
      </c>
      <c r="H581" s="36">
        <f>IF(J582="FIN",0,LOOKUP(I581,DATOS!A:A,DATOS!N:N))</f>
        <v>0</v>
      </c>
      <c r="I581" s="31">
        <f>+I575+1</f>
        <v>552</v>
      </c>
      <c r="J581" s="56">
        <f>IF(LOOKUP(I581,DATOS!A:A,DATOS!C:C)=0,J575,(LOOKUP(I581,DATOS!A:A,DATOS!C:C)))</f>
        <v>9</v>
      </c>
      <c r="K581" s="18">
        <f>+K575+1</f>
        <v>97</v>
      </c>
      <c r="L581" s="16" t="s">
        <v>31</v>
      </c>
      <c r="M581" s="16" t="s">
        <v>32</v>
      </c>
      <c r="N581" s="16" t="s">
        <v>37</v>
      </c>
      <c r="O581" s="16" t="s">
        <v>33</v>
      </c>
      <c r="P581" s="16" t="s">
        <v>34</v>
      </c>
      <c r="Q581" s="16" t="s">
        <v>35</v>
      </c>
      <c r="R581" s="16" t="str">
        <f>CONCATENATE("X",H581)</f>
        <v>X0</v>
      </c>
      <c r="S581" s="16" t="s">
        <v>36</v>
      </c>
    </row>
    <row r="582" spans="1:19" ht="15.6" x14ac:dyDescent="0.25">
      <c r="A582" s="185">
        <f>IF($E$2="X",0,IF(K583&gt;2,H581,K583))</f>
        <v>0</v>
      </c>
      <c r="B582" s="25"/>
      <c r="C582" s="21" t="str">
        <f>+CONCATENATE(I582," ",G582)</f>
        <v xml:space="preserve">a) </v>
      </c>
      <c r="D582" s="22"/>
      <c r="G582" s="34" t="str">
        <f>IF(J582="FIN","",LOOKUP(I581,DATOS!A:A,DATOS!J:J))</f>
        <v/>
      </c>
      <c r="I582" s="31" t="s">
        <v>53</v>
      </c>
      <c r="J582" s="37" t="str">
        <f>IF(J576="FIN","FIN",IF(J581=J575,"","FIN"))</f>
        <v>FIN</v>
      </c>
      <c r="K582" s="16" t="s">
        <v>5</v>
      </c>
      <c r="L582" s="16">
        <f>IF(M582&gt;0,0,P582)</f>
        <v>0</v>
      </c>
      <c r="M582" s="16">
        <f>IF(P583&gt;0,1,0)</f>
        <v>0</v>
      </c>
      <c r="N582" s="16">
        <f>IF(M582=1,-1/COUNTA(Q582:Q585),0)</f>
        <v>0</v>
      </c>
      <c r="O582" s="16">
        <f>COUNTA(B582:B585)</f>
        <v>0</v>
      </c>
      <c r="P582" s="16">
        <f>COUNTIF(R582:R585,R581)</f>
        <v>0</v>
      </c>
      <c r="Q582" s="17" t="s">
        <v>0</v>
      </c>
      <c r="R582" s="16" t="str">
        <f>CONCATENATE(B582,Q582)</f>
        <v>A</v>
      </c>
      <c r="S582" s="16">
        <f>IF(P582&gt;0,P582+O582,O582*3)</f>
        <v>0</v>
      </c>
    </row>
    <row r="583" spans="1:19" ht="15.6" x14ac:dyDescent="0.25">
      <c r="A583" s="185"/>
      <c r="B583" s="25"/>
      <c r="C583" s="21" t="str">
        <f>+CONCATENATE(I583," ",G583)</f>
        <v xml:space="preserve">b) </v>
      </c>
      <c r="D583" s="22"/>
      <c r="G583" s="34" t="str">
        <f>IF(J582="FIN","",LOOKUP(I581,DATOS!A:A,DATOS!K:K))</f>
        <v/>
      </c>
      <c r="I583" s="31" t="s">
        <v>52</v>
      </c>
      <c r="K583" s="16">
        <f>S582</f>
        <v>0</v>
      </c>
      <c r="L583" s="16"/>
      <c r="M583" s="16"/>
      <c r="N583" s="16"/>
      <c r="O583" s="16"/>
      <c r="P583" s="16">
        <f>O582-P582</f>
        <v>0</v>
      </c>
      <c r="Q583" s="17" t="s">
        <v>1</v>
      </c>
      <c r="R583" s="16" t="str">
        <f>CONCATENATE(B583,Q583)</f>
        <v>B</v>
      </c>
      <c r="S583" s="16"/>
    </row>
    <row r="584" spans="1:19" ht="15.6" x14ac:dyDescent="0.25">
      <c r="A584" s="185"/>
      <c r="B584" s="25"/>
      <c r="C584" s="21" t="str">
        <f>+CONCATENATE(I584," ",G584)</f>
        <v xml:space="preserve">c) </v>
      </c>
      <c r="D584" s="22"/>
      <c r="G584" s="34" t="str">
        <f>IF(J582="FIN","",LOOKUP(I581,DATOS!A:A,DATOS!L:L))</f>
        <v/>
      </c>
      <c r="I584" s="31" t="s">
        <v>51</v>
      </c>
      <c r="K584" s="16"/>
      <c r="L584" s="16"/>
      <c r="M584" s="16"/>
      <c r="N584" s="16"/>
      <c r="O584" s="16"/>
      <c r="P584" s="16"/>
      <c r="Q584" s="17" t="s">
        <v>2</v>
      </c>
      <c r="R584" s="16" t="str">
        <f>CONCATENATE(B584,Q584)</f>
        <v>C</v>
      </c>
      <c r="S584" s="16"/>
    </row>
    <row r="585" spans="1:19" ht="15.6" x14ac:dyDescent="0.25">
      <c r="A585" s="185"/>
      <c r="B585" s="25"/>
      <c r="C585" s="21" t="str">
        <f>+CONCATENATE(I585," ",G585)</f>
        <v xml:space="preserve">d) </v>
      </c>
      <c r="D585" s="22"/>
      <c r="G585" s="34" t="str">
        <f>IF(J582="FIN","",LOOKUP(I581,DATOS!A:A,DATOS!M:M))</f>
        <v/>
      </c>
      <c r="I585" s="31" t="s">
        <v>43</v>
      </c>
      <c r="K585" s="16"/>
      <c r="L585" s="16"/>
      <c r="M585" s="16"/>
      <c r="N585" s="16"/>
      <c r="O585" s="16"/>
      <c r="P585" s="16"/>
      <c r="Q585" s="17" t="s">
        <v>3</v>
      </c>
      <c r="R585" s="16" t="str">
        <f>CONCATENATE(B585,Q585)</f>
        <v>D</v>
      </c>
      <c r="S585" s="16"/>
    </row>
    <row r="586" spans="1:19" ht="15.6" x14ac:dyDescent="0.25">
      <c r="A586" s="9"/>
      <c r="B586" s="26"/>
      <c r="C586" s="23"/>
      <c r="D586" s="24"/>
      <c r="J586" s="15"/>
    </row>
    <row r="587" spans="1:19" ht="15.6" x14ac:dyDescent="0.25">
      <c r="A587" s="9"/>
      <c r="B587" s="27"/>
      <c r="C587" s="19" t="str">
        <f>+CONCATENATE(K587,".- ",G587)</f>
        <v xml:space="preserve">98.- </v>
      </c>
      <c r="D587" s="20"/>
      <c r="E587" s="9"/>
      <c r="F587" s="9"/>
      <c r="G587" s="36" t="str">
        <f>IF(J588="FIN","",LOOKUP(I587,DATOS!A:A,DATOS!G:G))</f>
        <v/>
      </c>
      <c r="H587" s="36">
        <f>IF(J588="FIN",0,LOOKUP(I587,DATOS!A:A,DATOS!N:N))</f>
        <v>0</v>
      </c>
      <c r="I587" s="31">
        <f>+I581+1</f>
        <v>553</v>
      </c>
      <c r="J587" s="56">
        <f>IF(LOOKUP(I587,DATOS!A:A,DATOS!C:C)=0,J581,(LOOKUP(I587,DATOS!A:A,DATOS!C:C)))</f>
        <v>9</v>
      </c>
      <c r="K587" s="18">
        <f>+K581+1</f>
        <v>98</v>
      </c>
      <c r="L587" s="16" t="s">
        <v>31</v>
      </c>
      <c r="M587" s="16" t="s">
        <v>32</v>
      </c>
      <c r="N587" s="16" t="s">
        <v>37</v>
      </c>
      <c r="O587" s="16" t="s">
        <v>33</v>
      </c>
      <c r="P587" s="16" t="s">
        <v>34</v>
      </c>
      <c r="Q587" s="16" t="s">
        <v>35</v>
      </c>
      <c r="R587" s="16" t="str">
        <f>CONCATENATE("X",H587)</f>
        <v>X0</v>
      </c>
      <c r="S587" s="16" t="s">
        <v>36</v>
      </c>
    </row>
    <row r="588" spans="1:19" ht="15.6" x14ac:dyDescent="0.25">
      <c r="A588" s="185">
        <f>IF($E$2="X",0,IF(K589&gt;2,H587,K589))</f>
        <v>0</v>
      </c>
      <c r="B588" s="25"/>
      <c r="C588" s="21" t="str">
        <f>+CONCATENATE(I588," ",G588)</f>
        <v xml:space="preserve">a) </v>
      </c>
      <c r="D588" s="22"/>
      <c r="G588" s="34" t="str">
        <f>IF(J588="FIN","",LOOKUP(I587,DATOS!A:A,DATOS!J:J))</f>
        <v/>
      </c>
      <c r="I588" s="31" t="s">
        <v>53</v>
      </c>
      <c r="J588" s="37" t="str">
        <f>IF(J582="FIN","FIN",IF(J587=J581,"","FIN"))</f>
        <v>FIN</v>
      </c>
      <c r="K588" s="16" t="s">
        <v>5</v>
      </c>
      <c r="L588" s="16">
        <f>IF(M588&gt;0,0,P588)</f>
        <v>0</v>
      </c>
      <c r="M588" s="16">
        <f>IF(P589&gt;0,1,0)</f>
        <v>0</v>
      </c>
      <c r="N588" s="16">
        <f>IF(M588=1,-1/COUNTA(Q588:Q591),0)</f>
        <v>0</v>
      </c>
      <c r="O588" s="16">
        <f>COUNTA(B588:B591)</f>
        <v>0</v>
      </c>
      <c r="P588" s="16">
        <f>COUNTIF(R588:R591,R587)</f>
        <v>0</v>
      </c>
      <c r="Q588" s="17" t="s">
        <v>0</v>
      </c>
      <c r="R588" s="16" t="str">
        <f>CONCATENATE(B588,Q588)</f>
        <v>A</v>
      </c>
      <c r="S588" s="16">
        <f>IF(P588&gt;0,P588+O588,O588*3)</f>
        <v>0</v>
      </c>
    </row>
    <row r="589" spans="1:19" ht="15.6" x14ac:dyDescent="0.25">
      <c r="A589" s="185"/>
      <c r="B589" s="25"/>
      <c r="C589" s="21" t="str">
        <f>+CONCATENATE(I589," ",G589)</f>
        <v xml:space="preserve">b) </v>
      </c>
      <c r="D589" s="22"/>
      <c r="G589" s="34" t="str">
        <f>IF(J588="FIN","",LOOKUP(I587,DATOS!A:A,DATOS!K:K))</f>
        <v/>
      </c>
      <c r="I589" s="31" t="s">
        <v>52</v>
      </c>
      <c r="K589" s="16">
        <f>S588</f>
        <v>0</v>
      </c>
      <c r="L589" s="16"/>
      <c r="M589" s="16"/>
      <c r="N589" s="16"/>
      <c r="O589" s="16"/>
      <c r="P589" s="16">
        <f>O588-P588</f>
        <v>0</v>
      </c>
      <c r="Q589" s="17" t="s">
        <v>1</v>
      </c>
      <c r="R589" s="16" t="str">
        <f>CONCATENATE(B589,Q589)</f>
        <v>B</v>
      </c>
      <c r="S589" s="16"/>
    </row>
    <row r="590" spans="1:19" ht="15.6" x14ac:dyDescent="0.25">
      <c r="A590" s="185"/>
      <c r="B590" s="25"/>
      <c r="C590" s="21" t="str">
        <f>+CONCATENATE(I590," ",G590)</f>
        <v xml:space="preserve">c) </v>
      </c>
      <c r="D590" s="22"/>
      <c r="G590" s="34" t="str">
        <f>IF(J588="FIN","",LOOKUP(I587,DATOS!A:A,DATOS!L:L))</f>
        <v/>
      </c>
      <c r="I590" s="31" t="s">
        <v>51</v>
      </c>
      <c r="K590" s="16"/>
      <c r="L590" s="16"/>
      <c r="M590" s="16"/>
      <c r="N590" s="16"/>
      <c r="O590" s="16"/>
      <c r="P590" s="16"/>
      <c r="Q590" s="17" t="s">
        <v>2</v>
      </c>
      <c r="R590" s="16" t="str">
        <f>CONCATENATE(B590,Q590)</f>
        <v>C</v>
      </c>
      <c r="S590" s="16"/>
    </row>
    <row r="591" spans="1:19" ht="15.6" x14ac:dyDescent="0.25">
      <c r="A591" s="185"/>
      <c r="B591" s="25"/>
      <c r="C591" s="21" t="str">
        <f>+CONCATENATE(I591," ",G591)</f>
        <v xml:space="preserve">d) </v>
      </c>
      <c r="D591" s="22"/>
      <c r="G591" s="34" t="str">
        <f>IF(J588="FIN","",LOOKUP(I587,DATOS!A:A,DATOS!M:M))</f>
        <v/>
      </c>
      <c r="I591" s="31" t="s">
        <v>43</v>
      </c>
      <c r="K591" s="16"/>
      <c r="L591" s="16"/>
      <c r="M591" s="16"/>
      <c r="N591" s="16"/>
      <c r="O591" s="16"/>
      <c r="P591" s="16"/>
      <c r="Q591" s="17" t="s">
        <v>3</v>
      </c>
      <c r="R591" s="16" t="str">
        <f>CONCATENATE(B591,Q591)</f>
        <v>D</v>
      </c>
      <c r="S591" s="16"/>
    </row>
    <row r="592" spans="1:19" ht="15.6" x14ac:dyDescent="0.25">
      <c r="A592" s="9"/>
      <c r="B592" s="26"/>
      <c r="C592" s="23"/>
      <c r="D592" s="24"/>
      <c r="J592" s="15"/>
    </row>
    <row r="593" spans="1:19" ht="15.6" x14ac:dyDescent="0.25">
      <c r="A593" s="9"/>
      <c r="B593" s="27"/>
      <c r="C593" s="19" t="str">
        <f>+CONCATENATE(K593,".- ",G593)</f>
        <v xml:space="preserve">99.- </v>
      </c>
      <c r="D593" s="20"/>
      <c r="E593" s="9"/>
      <c r="F593" s="9"/>
      <c r="G593" s="36" t="str">
        <f>IF(J594="FIN","",LOOKUP(I593,DATOS!A:A,DATOS!G:G))</f>
        <v/>
      </c>
      <c r="H593" s="36">
        <f>IF(J594="FIN",0,LOOKUP(I593,DATOS!A:A,DATOS!N:N))</f>
        <v>0</v>
      </c>
      <c r="I593" s="31">
        <f>+I587+1</f>
        <v>554</v>
      </c>
      <c r="J593" s="56">
        <f>IF(LOOKUP(I593,DATOS!A:A,DATOS!C:C)=0,J587,(LOOKUP(I593,DATOS!A:A,DATOS!C:C)))</f>
        <v>9</v>
      </c>
      <c r="K593" s="18">
        <f>+K587+1</f>
        <v>99</v>
      </c>
      <c r="L593" s="16" t="s">
        <v>31</v>
      </c>
      <c r="M593" s="16" t="s">
        <v>32</v>
      </c>
      <c r="N593" s="16" t="s">
        <v>37</v>
      </c>
      <c r="O593" s="16" t="s">
        <v>33</v>
      </c>
      <c r="P593" s="16" t="s">
        <v>34</v>
      </c>
      <c r="Q593" s="16" t="s">
        <v>35</v>
      </c>
      <c r="R593" s="16" t="str">
        <f>CONCATENATE("X",H593)</f>
        <v>X0</v>
      </c>
      <c r="S593" s="16" t="s">
        <v>36</v>
      </c>
    </row>
    <row r="594" spans="1:19" ht="15.6" x14ac:dyDescent="0.25">
      <c r="A594" s="185">
        <f>IF($E$2="X",0,IF(K595&gt;2,H593,K595))</f>
        <v>0</v>
      </c>
      <c r="B594" s="25"/>
      <c r="C594" s="21" t="str">
        <f>+CONCATENATE(I594," ",G594)</f>
        <v xml:space="preserve">a) </v>
      </c>
      <c r="D594" s="22"/>
      <c r="G594" s="34" t="str">
        <f>IF(J594="FIN","",LOOKUP(I593,DATOS!A:A,DATOS!J:J))</f>
        <v/>
      </c>
      <c r="I594" s="31" t="s">
        <v>53</v>
      </c>
      <c r="J594" s="37" t="str">
        <f>IF(J588="FIN","FIN",IF(J593=J587,"","FIN"))</f>
        <v>FIN</v>
      </c>
      <c r="K594" s="16" t="s">
        <v>5</v>
      </c>
      <c r="L594" s="16">
        <f>IF(M594&gt;0,0,P594)</f>
        <v>0</v>
      </c>
      <c r="M594" s="16">
        <f>IF(P595&gt;0,1,0)</f>
        <v>0</v>
      </c>
      <c r="N594" s="16">
        <f>IF(M594=1,-1/COUNTA(Q594:Q597),0)</f>
        <v>0</v>
      </c>
      <c r="O594" s="16">
        <f>COUNTA(B594:B597)</f>
        <v>0</v>
      </c>
      <c r="P594" s="16">
        <f>COUNTIF(R594:R597,R593)</f>
        <v>0</v>
      </c>
      <c r="Q594" s="17" t="s">
        <v>0</v>
      </c>
      <c r="R594" s="16" t="str">
        <f>CONCATENATE(B594,Q594)</f>
        <v>A</v>
      </c>
      <c r="S594" s="16">
        <f>IF(P594&gt;0,P594+O594,O594*3)</f>
        <v>0</v>
      </c>
    </row>
    <row r="595" spans="1:19" ht="15.6" x14ac:dyDescent="0.25">
      <c r="A595" s="185"/>
      <c r="B595" s="25"/>
      <c r="C595" s="21" t="str">
        <f>+CONCATENATE(I595," ",G595)</f>
        <v xml:space="preserve">b) </v>
      </c>
      <c r="D595" s="22"/>
      <c r="G595" s="34" t="str">
        <f>IF(J594="FIN","",LOOKUP(I593,DATOS!A:A,DATOS!K:K))</f>
        <v/>
      </c>
      <c r="I595" s="31" t="s">
        <v>52</v>
      </c>
      <c r="K595" s="16">
        <f>S594</f>
        <v>0</v>
      </c>
      <c r="L595" s="16"/>
      <c r="M595" s="16"/>
      <c r="N595" s="16"/>
      <c r="O595" s="16"/>
      <c r="P595" s="16">
        <f>O594-P594</f>
        <v>0</v>
      </c>
      <c r="Q595" s="17" t="s">
        <v>1</v>
      </c>
      <c r="R595" s="16" t="str">
        <f>CONCATENATE(B595,Q595)</f>
        <v>B</v>
      </c>
      <c r="S595" s="16"/>
    </row>
    <row r="596" spans="1:19" ht="15.6" x14ac:dyDescent="0.25">
      <c r="A596" s="185"/>
      <c r="B596" s="25"/>
      <c r="C596" s="21" t="str">
        <f>+CONCATENATE(I596," ",G596)</f>
        <v xml:space="preserve">c) </v>
      </c>
      <c r="D596" s="22"/>
      <c r="G596" s="34" t="str">
        <f>IF(J594="FIN","",LOOKUP(I593,DATOS!A:A,DATOS!L:L))</f>
        <v/>
      </c>
      <c r="I596" s="31" t="s">
        <v>51</v>
      </c>
      <c r="K596" s="16"/>
      <c r="L596" s="16"/>
      <c r="M596" s="16"/>
      <c r="N596" s="16"/>
      <c r="O596" s="16"/>
      <c r="P596" s="16"/>
      <c r="Q596" s="17" t="s">
        <v>2</v>
      </c>
      <c r="R596" s="16" t="str">
        <f>CONCATENATE(B596,Q596)</f>
        <v>C</v>
      </c>
      <c r="S596" s="16"/>
    </row>
    <row r="597" spans="1:19" ht="15.6" x14ac:dyDescent="0.25">
      <c r="A597" s="185"/>
      <c r="B597" s="25"/>
      <c r="C597" s="21" t="str">
        <f>+CONCATENATE(I597," ",G597)</f>
        <v xml:space="preserve">d) </v>
      </c>
      <c r="D597" s="22"/>
      <c r="G597" s="34" t="str">
        <f>IF(J594="FIN","",LOOKUP(I593,DATOS!A:A,DATOS!M:M))</f>
        <v/>
      </c>
      <c r="I597" s="31" t="s">
        <v>43</v>
      </c>
      <c r="K597" s="16"/>
      <c r="L597" s="16"/>
      <c r="M597" s="16"/>
      <c r="N597" s="16"/>
      <c r="O597" s="16"/>
      <c r="P597" s="16"/>
      <c r="Q597" s="17" t="s">
        <v>3</v>
      </c>
      <c r="R597" s="16" t="str">
        <f>CONCATENATE(B597,Q597)</f>
        <v>D</v>
      </c>
      <c r="S597" s="16"/>
    </row>
    <row r="598" spans="1:19" ht="15.6" x14ac:dyDescent="0.25">
      <c r="A598" s="9"/>
      <c r="B598" s="26"/>
      <c r="C598" s="23"/>
      <c r="D598" s="24"/>
      <c r="J598" s="15"/>
    </row>
    <row r="599" spans="1:19" ht="15.6" x14ac:dyDescent="0.25">
      <c r="A599" s="9"/>
      <c r="B599" s="27"/>
      <c r="C599" s="19" t="str">
        <f>+CONCATENATE(K599,".- ",G599)</f>
        <v xml:space="preserve">100.- </v>
      </c>
      <c r="D599" s="20"/>
      <c r="E599" s="9"/>
      <c r="F599" s="9"/>
      <c r="G599" s="36" t="str">
        <f>IF(J600="FIN","",LOOKUP(I599,DATOS!A:A,DATOS!G:G))</f>
        <v/>
      </c>
      <c r="H599" s="36">
        <f>IF(J600="FIN",0,LOOKUP(I599,DATOS!A:A,DATOS!N:N))</f>
        <v>0</v>
      </c>
      <c r="I599" s="31">
        <f>+I593+1</f>
        <v>555</v>
      </c>
      <c r="J599" s="56">
        <f>IF(LOOKUP(I599,DATOS!A:A,DATOS!C:C)=0,J593,(LOOKUP(I599,DATOS!A:A,DATOS!C:C)))</f>
        <v>9</v>
      </c>
      <c r="K599" s="18">
        <f>+K593+1</f>
        <v>100</v>
      </c>
      <c r="L599" s="16" t="s">
        <v>31</v>
      </c>
      <c r="M599" s="16" t="s">
        <v>32</v>
      </c>
      <c r="N599" s="16" t="s">
        <v>37</v>
      </c>
      <c r="O599" s="16" t="s">
        <v>33</v>
      </c>
      <c r="P599" s="16" t="s">
        <v>34</v>
      </c>
      <c r="Q599" s="16" t="s">
        <v>35</v>
      </c>
      <c r="R599" s="16" t="str">
        <f>CONCATENATE("X",H599)</f>
        <v>X0</v>
      </c>
      <c r="S599" s="16" t="s">
        <v>36</v>
      </c>
    </row>
    <row r="600" spans="1:19" ht="15.6" x14ac:dyDescent="0.25">
      <c r="A600" s="185">
        <f>IF($E$2="X",0,IF(K601&gt;2,H599,K601))</f>
        <v>0</v>
      </c>
      <c r="B600" s="25"/>
      <c r="C600" s="21" t="str">
        <f>+CONCATENATE(I600," ",G600)</f>
        <v xml:space="preserve">a) </v>
      </c>
      <c r="D600" s="22"/>
      <c r="G600" s="34" t="str">
        <f>IF(J600="FIN","",LOOKUP(I599,DATOS!A:A,DATOS!J:J))</f>
        <v/>
      </c>
      <c r="I600" s="31" t="s">
        <v>53</v>
      </c>
      <c r="J600" s="37" t="str">
        <f>IF(J594="FIN","FIN",IF(J599=J593,"","FIN"))</f>
        <v>FIN</v>
      </c>
      <c r="K600" s="16" t="s">
        <v>5</v>
      </c>
      <c r="L600" s="16">
        <f>IF(M600&gt;0,0,P600)</f>
        <v>0</v>
      </c>
      <c r="M600" s="16">
        <f>IF(P601&gt;0,1,0)</f>
        <v>0</v>
      </c>
      <c r="N600" s="16">
        <f>IF(M600=1,-1/COUNTA(Q600:Q603),0)</f>
        <v>0</v>
      </c>
      <c r="O600" s="16">
        <f>COUNTA(B600:B603)</f>
        <v>0</v>
      </c>
      <c r="P600" s="16">
        <f>COUNTIF(R600:R603,R599)</f>
        <v>0</v>
      </c>
      <c r="Q600" s="17" t="s">
        <v>0</v>
      </c>
      <c r="R600" s="16" t="str">
        <f>CONCATENATE(B600,Q600)</f>
        <v>A</v>
      </c>
      <c r="S600" s="16">
        <f>IF(P600&gt;0,P600+O600,O600*3)</f>
        <v>0</v>
      </c>
    </row>
    <row r="601" spans="1:19" ht="15.6" x14ac:dyDescent="0.25">
      <c r="A601" s="185"/>
      <c r="B601" s="25"/>
      <c r="C601" s="21" t="str">
        <f>+CONCATENATE(I601," ",G601)</f>
        <v xml:space="preserve">b) </v>
      </c>
      <c r="D601" s="22"/>
      <c r="G601" s="34" t="str">
        <f>IF(J600="FIN","",LOOKUP(I599,DATOS!A:A,DATOS!K:K))</f>
        <v/>
      </c>
      <c r="I601" s="31" t="s">
        <v>52</v>
      </c>
      <c r="K601" s="16">
        <f>S600</f>
        <v>0</v>
      </c>
      <c r="L601" s="16"/>
      <c r="M601" s="16"/>
      <c r="N601" s="16"/>
      <c r="O601" s="16"/>
      <c r="P601" s="16">
        <f>O600-P600</f>
        <v>0</v>
      </c>
      <c r="Q601" s="17" t="s">
        <v>1</v>
      </c>
      <c r="R601" s="16" t="str">
        <f>CONCATENATE(B601,Q601)</f>
        <v>B</v>
      </c>
      <c r="S601" s="16"/>
    </row>
    <row r="602" spans="1:19" ht="15.6" x14ac:dyDescent="0.25">
      <c r="A602" s="185"/>
      <c r="B602" s="25"/>
      <c r="C602" s="21" t="str">
        <f>+CONCATENATE(I602," ",G602)</f>
        <v xml:space="preserve">c) </v>
      </c>
      <c r="D602" s="22"/>
      <c r="G602" s="34" t="str">
        <f>IF(J600="FIN","",LOOKUP(I599,DATOS!A:A,DATOS!L:L))</f>
        <v/>
      </c>
      <c r="I602" s="31" t="s">
        <v>51</v>
      </c>
      <c r="K602" s="16"/>
      <c r="L602" s="16"/>
      <c r="M602" s="16"/>
      <c r="N602" s="16"/>
      <c r="O602" s="16"/>
      <c r="P602" s="16"/>
      <c r="Q602" s="17" t="s">
        <v>2</v>
      </c>
      <c r="R602" s="16" t="str">
        <f>CONCATENATE(B602,Q602)</f>
        <v>C</v>
      </c>
      <c r="S602" s="16"/>
    </row>
    <row r="603" spans="1:19" ht="15.6" x14ac:dyDescent="0.25">
      <c r="A603" s="185"/>
      <c r="B603" s="25"/>
      <c r="C603" s="21" t="str">
        <f>+CONCATENATE(I603," ",G603)</f>
        <v xml:space="preserve">d) </v>
      </c>
      <c r="D603" s="22"/>
      <c r="G603" s="34" t="str">
        <f>IF(J600="FIN","",LOOKUP(I599,DATOS!A:A,DATOS!M:M))</f>
        <v/>
      </c>
      <c r="I603" s="31" t="s">
        <v>43</v>
      </c>
      <c r="K603" s="16"/>
      <c r="L603" s="16"/>
      <c r="M603" s="16"/>
      <c r="N603" s="16"/>
      <c r="O603" s="16"/>
      <c r="P603" s="16"/>
      <c r="Q603" s="17" t="s">
        <v>3</v>
      </c>
      <c r="R603" s="16" t="str">
        <f>CONCATENATE(B603,Q603)</f>
        <v>D</v>
      </c>
      <c r="S603" s="16"/>
    </row>
    <row r="604" spans="1:19" ht="15.6" x14ac:dyDescent="0.25">
      <c r="A604" s="9"/>
      <c r="B604" s="51"/>
      <c r="C604" s="23"/>
      <c r="D604" s="24"/>
      <c r="J604" s="15"/>
    </row>
    <row r="605" spans="1:19" ht="15" hidden="1" customHeight="1" x14ac:dyDescent="0.25"/>
    <row r="606" spans="1:19" ht="15" hidden="1" customHeight="1" x14ac:dyDescent="0.25"/>
    <row r="607" spans="1:19" ht="15" hidden="1" customHeight="1" x14ac:dyDescent="0.25"/>
    <row r="608" spans="1:19" ht="15" hidden="1" customHeight="1" x14ac:dyDescent="0.25"/>
    <row r="609" ht="15" hidden="1" customHeight="1" x14ac:dyDescent="0.25"/>
    <row r="610" ht="15.6" hidden="1" x14ac:dyDescent="0.25"/>
    <row r="611" ht="15.6" hidden="1" x14ac:dyDescent="0.25"/>
    <row r="612" ht="15.6" hidden="1" x14ac:dyDescent="0.25"/>
    <row r="613" ht="15.6" hidden="1" x14ac:dyDescent="0.25"/>
    <row r="614" ht="15.6" hidden="1" x14ac:dyDescent="0.25"/>
    <row r="615" ht="15.6" hidden="1" x14ac:dyDescent="0.25"/>
    <row r="616" ht="15.6" hidden="1" x14ac:dyDescent="0.25"/>
    <row r="617" ht="15.6" hidden="1" x14ac:dyDescent="0.25"/>
    <row r="618" ht="15.6" hidden="1" x14ac:dyDescent="0.25"/>
    <row r="619" ht="15.6" hidden="1" x14ac:dyDescent="0.25"/>
    <row r="620" ht="15.6" hidden="1" x14ac:dyDescent="0.25"/>
    <row r="621" ht="15.6" hidden="1" x14ac:dyDescent="0.25"/>
    <row r="622" ht="15.6" hidden="1" x14ac:dyDescent="0.25"/>
    <row r="623" ht="15.6" hidden="1" x14ac:dyDescent="0.25"/>
    <row r="624" ht="15.6" hidden="1" x14ac:dyDescent="0.25"/>
    <row r="625" ht="15.6" hidden="1" x14ac:dyDescent="0.25"/>
    <row r="626" ht="15.6" hidden="1" x14ac:dyDescent="0.25"/>
    <row r="627" ht="15.6" hidden="1" x14ac:dyDescent="0.25"/>
    <row r="628" ht="15.6" hidden="1" x14ac:dyDescent="0.25"/>
    <row r="629" ht="15.6" hidden="1" x14ac:dyDescent="0.25"/>
    <row r="630" ht="15.6" hidden="1" x14ac:dyDescent="0.25"/>
    <row r="631" ht="15.6" hidden="1" x14ac:dyDescent="0.25"/>
    <row r="632" ht="15.6" hidden="1" x14ac:dyDescent="0.25"/>
    <row r="633" ht="15.6" hidden="1" x14ac:dyDescent="0.25"/>
    <row r="634" ht="15.6" hidden="1" x14ac:dyDescent="0.25"/>
    <row r="635" ht="15.6" hidden="1" x14ac:dyDescent="0.25"/>
    <row r="636" ht="15.6" hidden="1" x14ac:dyDescent="0.25"/>
    <row r="637" ht="15.6" hidden="1" x14ac:dyDescent="0.25"/>
    <row r="638" ht="15.6" hidden="1" x14ac:dyDescent="0.25"/>
    <row r="639" ht="15.6" hidden="1" x14ac:dyDescent="0.25"/>
    <row r="640" ht="15.6" hidden="1" x14ac:dyDescent="0.25"/>
    <row r="641" ht="15.6" hidden="1" x14ac:dyDescent="0.25"/>
    <row r="642" ht="15.6" hidden="1" x14ac:dyDescent="0.25"/>
    <row r="643" ht="15.6" hidden="1" x14ac:dyDescent="0.25"/>
    <row r="644" ht="15.6" hidden="1" x14ac:dyDescent="0.25"/>
    <row r="645" ht="15.6" hidden="1" x14ac:dyDescent="0.25"/>
    <row r="646" ht="15.6" hidden="1" x14ac:dyDescent="0.25"/>
    <row r="647" ht="15.6" hidden="1" x14ac:dyDescent="0.25"/>
    <row r="648" ht="15.6" hidden="1" x14ac:dyDescent="0.25"/>
    <row r="649" ht="15.6" hidden="1" x14ac:dyDescent="0.25"/>
    <row r="650" ht="15.6" hidden="1" x14ac:dyDescent="0.25"/>
    <row r="651" ht="15.6" hidden="1" x14ac:dyDescent="0.25"/>
    <row r="652" ht="15.6" hidden="1" x14ac:dyDescent="0.25"/>
    <row r="653" ht="15.6" hidden="1" x14ac:dyDescent="0.25"/>
    <row r="654" ht="15.6" hidden="1" x14ac:dyDescent="0.25"/>
    <row r="655" ht="15.6" hidden="1" x14ac:dyDescent="0.25"/>
    <row r="656" ht="15.6" hidden="1" x14ac:dyDescent="0.25"/>
    <row r="657" ht="15.6" hidden="1" x14ac:dyDescent="0.25"/>
    <row r="658" ht="15.6" hidden="1" x14ac:dyDescent="0.25"/>
    <row r="659" ht="15.6" hidden="1" x14ac:dyDescent="0.25"/>
    <row r="660" ht="15.6" hidden="1" x14ac:dyDescent="0.25"/>
    <row r="661" ht="15.6" hidden="1" x14ac:dyDescent="0.25"/>
    <row r="662" ht="15.6" hidden="1" x14ac:dyDescent="0.25"/>
    <row r="663" ht="15.6" hidden="1" x14ac:dyDescent="0.25"/>
    <row r="664" ht="15.6" hidden="1" x14ac:dyDescent="0.25"/>
    <row r="665" ht="15.6" hidden="1" x14ac:dyDescent="0.25"/>
    <row r="666" ht="15.6" hidden="1" x14ac:dyDescent="0.25"/>
    <row r="667" ht="15.6" hidden="1" x14ac:dyDescent="0.25"/>
    <row r="668" ht="15.6" hidden="1" x14ac:dyDescent="0.25"/>
    <row r="669" ht="15.6" hidden="1" x14ac:dyDescent="0.25"/>
    <row r="670" ht="15.6" hidden="1" x14ac:dyDescent="0.25"/>
    <row r="671" ht="15.6" hidden="1" x14ac:dyDescent="0.25"/>
    <row r="672" ht="15.6" hidden="1" x14ac:dyDescent="0.25"/>
    <row r="673" ht="15.6" hidden="1" x14ac:dyDescent="0.25"/>
    <row r="674" ht="15.6" hidden="1" x14ac:dyDescent="0.25"/>
    <row r="675" ht="15.6" hidden="1" x14ac:dyDescent="0.25"/>
    <row r="676" ht="15.6" hidden="1" x14ac:dyDescent="0.25"/>
    <row r="677" ht="15.6" hidden="1" x14ac:dyDescent="0.25"/>
    <row r="678" ht="15.6" hidden="1" x14ac:dyDescent="0.25"/>
    <row r="679" ht="15.6" hidden="1" x14ac:dyDescent="0.25"/>
    <row r="680" ht="15.6" hidden="1" x14ac:dyDescent="0.25"/>
    <row r="681" ht="15.6" hidden="1" x14ac:dyDescent="0.25"/>
    <row r="682" ht="15.6" hidden="1" x14ac:dyDescent="0.25"/>
    <row r="683" ht="15.6" hidden="1" x14ac:dyDescent="0.25"/>
    <row r="684" ht="15.6" hidden="1" x14ac:dyDescent="0.25"/>
    <row r="685" ht="15.6" hidden="1" x14ac:dyDescent="0.25"/>
    <row r="686" ht="15.6" hidden="1" x14ac:dyDescent="0.25"/>
    <row r="687" ht="15.6" hidden="1" x14ac:dyDescent="0.25"/>
    <row r="688" ht="15.6" hidden="1" x14ac:dyDescent="0.25"/>
    <row r="689" ht="15.6" hidden="1" x14ac:dyDescent="0.25"/>
    <row r="690" ht="15.6" hidden="1" x14ac:dyDescent="0.25"/>
    <row r="691" ht="15.6" hidden="1" x14ac:dyDescent="0.25"/>
    <row r="692" ht="15.6" hidden="1" x14ac:dyDescent="0.25"/>
    <row r="693" ht="15.6" hidden="1" x14ac:dyDescent="0.25"/>
    <row r="694" ht="15.6" hidden="1" x14ac:dyDescent="0.25"/>
    <row r="695" ht="15.6" hidden="1" x14ac:dyDescent="0.25"/>
    <row r="696" ht="15.6" hidden="1" x14ac:dyDescent="0.25"/>
    <row r="697" ht="15.6" hidden="1" x14ac:dyDescent="0.25"/>
    <row r="698" ht="15.6" hidden="1" x14ac:dyDescent="0.25"/>
    <row r="699" ht="15.6" hidden="1" x14ac:dyDescent="0.25"/>
    <row r="700" ht="15.6" hidden="1" x14ac:dyDescent="0.25"/>
    <row r="701" ht="15.6" hidden="1" x14ac:dyDescent="0.25"/>
    <row r="702" ht="15.6" hidden="1" x14ac:dyDescent="0.25"/>
    <row r="703" ht="15.6" hidden="1" x14ac:dyDescent="0.25"/>
    <row r="704" ht="15.6" hidden="1" x14ac:dyDescent="0.25"/>
    <row r="705" ht="15.6" hidden="1" x14ac:dyDescent="0.25"/>
    <row r="706" ht="15.6" hidden="1" x14ac:dyDescent="0.25"/>
    <row r="707" ht="15.6" hidden="1" x14ac:dyDescent="0.25"/>
    <row r="708" ht="15.6" hidden="1" x14ac:dyDescent="0.25"/>
    <row r="709" ht="15.6" hidden="1" x14ac:dyDescent="0.25"/>
    <row r="710" ht="15.6" hidden="1" x14ac:dyDescent="0.25"/>
    <row r="711" ht="15.6" hidden="1" x14ac:dyDescent="0.25"/>
    <row r="712" ht="15.6" hidden="1" x14ac:dyDescent="0.25"/>
    <row r="713" ht="15.6" hidden="1" x14ac:dyDescent="0.25"/>
    <row r="714" ht="15.6" hidden="1" x14ac:dyDescent="0.25"/>
    <row r="715" ht="15.6" hidden="1" x14ac:dyDescent="0.25"/>
    <row r="716" ht="15.6" hidden="1" x14ac:dyDescent="0.25"/>
    <row r="717" ht="15.6" hidden="1" x14ac:dyDescent="0.25"/>
    <row r="718" ht="15.6" hidden="1" x14ac:dyDescent="0.25"/>
    <row r="719" ht="15.6" hidden="1" x14ac:dyDescent="0.25"/>
    <row r="720" ht="15.6" hidden="1" x14ac:dyDescent="0.25"/>
    <row r="721" ht="15.6" hidden="1" x14ac:dyDescent="0.25"/>
    <row r="722" ht="15.6" hidden="1" x14ac:dyDescent="0.25"/>
    <row r="723" ht="15.6" hidden="1" x14ac:dyDescent="0.25"/>
    <row r="724" ht="15.6" hidden="1" x14ac:dyDescent="0.25"/>
    <row r="725" ht="15.6" hidden="1" x14ac:dyDescent="0.25"/>
    <row r="726" ht="15.6" hidden="1" x14ac:dyDescent="0.25"/>
    <row r="727" ht="15.6" hidden="1" x14ac:dyDescent="0.25"/>
    <row r="728" ht="15.6" hidden="1" x14ac:dyDescent="0.25"/>
    <row r="729" ht="15.6" hidden="1" x14ac:dyDescent="0.25"/>
    <row r="730" ht="15.6" hidden="1" x14ac:dyDescent="0.25"/>
    <row r="731" ht="15.6" hidden="1" x14ac:dyDescent="0.25"/>
    <row r="732" ht="15.6" hidden="1" x14ac:dyDescent="0.25"/>
    <row r="733" ht="15.6" hidden="1" x14ac:dyDescent="0.25"/>
    <row r="734" ht="15.6" hidden="1" x14ac:dyDescent="0.25"/>
    <row r="735" ht="15.6" hidden="1" x14ac:dyDescent="0.25"/>
    <row r="736" ht="15.6" hidden="1" x14ac:dyDescent="0.25"/>
    <row r="737" ht="15.6" hidden="1" x14ac:dyDescent="0.25"/>
    <row r="738" ht="15.6" hidden="1" x14ac:dyDescent="0.25"/>
    <row r="739" ht="15.6" hidden="1" x14ac:dyDescent="0.25"/>
    <row r="740" ht="15.6" hidden="1" x14ac:dyDescent="0.25"/>
    <row r="741" ht="15.6" hidden="1" x14ac:dyDescent="0.25"/>
    <row r="742" ht="15.6" hidden="1" x14ac:dyDescent="0.25"/>
    <row r="743" ht="15.6" hidden="1" x14ac:dyDescent="0.25"/>
    <row r="744" ht="15.6" hidden="1" x14ac:dyDescent="0.25"/>
    <row r="745" ht="15.6" hidden="1" x14ac:dyDescent="0.25"/>
    <row r="746" ht="15.6" hidden="1" x14ac:dyDescent="0.25"/>
    <row r="747" ht="15.6" hidden="1" x14ac:dyDescent="0.25"/>
    <row r="748" ht="15.6" hidden="1" x14ac:dyDescent="0.25"/>
    <row r="749" ht="15.6" hidden="1" x14ac:dyDescent="0.25"/>
    <row r="750" ht="15.6" hidden="1" x14ac:dyDescent="0.25"/>
    <row r="751" ht="15.6" hidden="1" x14ac:dyDescent="0.25"/>
    <row r="752" ht="15.6" hidden="1" x14ac:dyDescent="0.25"/>
    <row r="753" ht="15.6" hidden="1" x14ac:dyDescent="0.25"/>
    <row r="754" ht="15.6" hidden="1" x14ac:dyDescent="0.25"/>
    <row r="755" ht="15.6" hidden="1" x14ac:dyDescent="0.25"/>
    <row r="756" ht="15.6" hidden="1" x14ac:dyDescent="0.25"/>
    <row r="757" ht="15.6" hidden="1" x14ac:dyDescent="0.25"/>
    <row r="758" ht="15.6" hidden="1" x14ac:dyDescent="0.25"/>
    <row r="759" ht="15.6" hidden="1" x14ac:dyDescent="0.25"/>
    <row r="760" ht="15.6" hidden="1" x14ac:dyDescent="0.25"/>
    <row r="761" ht="15.6" hidden="1" x14ac:dyDescent="0.25"/>
    <row r="762" ht="15.6" hidden="1" x14ac:dyDescent="0.25"/>
    <row r="763" ht="15.6" hidden="1" x14ac:dyDescent="0.25"/>
    <row r="764" ht="15.6" hidden="1" x14ac:dyDescent="0.25"/>
    <row r="765" ht="15.6" hidden="1" x14ac:dyDescent="0.25"/>
    <row r="766" ht="15.6" hidden="1" x14ac:dyDescent="0.25"/>
    <row r="767" ht="15.6" hidden="1" x14ac:dyDescent="0.25"/>
    <row r="768" ht="15.6" hidden="1" x14ac:dyDescent="0.25"/>
    <row r="769" ht="15.6" hidden="1" x14ac:dyDescent="0.25"/>
    <row r="770" ht="15.6" hidden="1" x14ac:dyDescent="0.25"/>
    <row r="771" ht="15.6" hidden="1" x14ac:dyDescent="0.25"/>
    <row r="772" ht="15.6" hidden="1" x14ac:dyDescent="0.25"/>
    <row r="773" ht="15.6" hidden="1" x14ac:dyDescent="0.25"/>
    <row r="774" ht="15.6" hidden="1" x14ac:dyDescent="0.25"/>
    <row r="775" ht="15.6" hidden="1" x14ac:dyDescent="0.25"/>
    <row r="776" ht="15.6" hidden="1" x14ac:dyDescent="0.25"/>
    <row r="777" ht="15.6" hidden="1" x14ac:dyDescent="0.25"/>
    <row r="778" ht="15.6" hidden="1" x14ac:dyDescent="0.25"/>
    <row r="779" ht="15.6" hidden="1" x14ac:dyDescent="0.25"/>
    <row r="780" ht="15.6" hidden="1" x14ac:dyDescent="0.25"/>
    <row r="781" ht="15.6" hidden="1" x14ac:dyDescent="0.25"/>
    <row r="782" ht="15.6" hidden="1" x14ac:dyDescent="0.25"/>
    <row r="783" ht="15.6" hidden="1" x14ac:dyDescent="0.25"/>
    <row r="784" ht="15.6" hidden="1" x14ac:dyDescent="0.25"/>
    <row r="785" ht="15.6" hidden="1" x14ac:dyDescent="0.25"/>
    <row r="786" ht="15.6" hidden="1" x14ac:dyDescent="0.25"/>
    <row r="787" ht="15.6" hidden="1" x14ac:dyDescent="0.25"/>
    <row r="788" ht="15.6" hidden="1" x14ac:dyDescent="0.25"/>
    <row r="789" ht="15.6" hidden="1" x14ac:dyDescent="0.25"/>
    <row r="790" ht="15.6" hidden="1" x14ac:dyDescent="0.25"/>
    <row r="791" ht="15.6" hidden="1" x14ac:dyDescent="0.25"/>
    <row r="792" ht="15.6" hidden="1" x14ac:dyDescent="0.25"/>
    <row r="793" ht="15.6" hidden="1" x14ac:dyDescent="0.25"/>
    <row r="794" ht="15.6" hidden="1" x14ac:dyDescent="0.25"/>
    <row r="795" ht="15.6" hidden="1" x14ac:dyDescent="0.25"/>
    <row r="796" ht="15.6" hidden="1" x14ac:dyDescent="0.25"/>
    <row r="797" ht="15.6" hidden="1" x14ac:dyDescent="0.25"/>
    <row r="798" ht="15.6" hidden="1" x14ac:dyDescent="0.25"/>
    <row r="799" ht="15.6" hidden="1" x14ac:dyDescent="0.25"/>
    <row r="800" ht="15.6" hidden="1" x14ac:dyDescent="0.25"/>
    <row r="801" ht="15.6" hidden="1" x14ac:dyDescent="0.25"/>
    <row r="802" ht="15.6" hidden="1" x14ac:dyDescent="0.25"/>
    <row r="803" ht="15.6" hidden="1" x14ac:dyDescent="0.25"/>
    <row r="804" ht="15.6" hidden="1" x14ac:dyDescent="0.25"/>
    <row r="805" ht="15.6" hidden="1" x14ac:dyDescent="0.25"/>
    <row r="806" ht="15.6" hidden="1" x14ac:dyDescent="0.25"/>
    <row r="807" ht="15.6" hidden="1" x14ac:dyDescent="0.25"/>
    <row r="808" ht="15.6" hidden="1" x14ac:dyDescent="0.25"/>
    <row r="809" ht="15.6" hidden="1" x14ac:dyDescent="0.25"/>
    <row r="810" ht="15.6" hidden="1" x14ac:dyDescent="0.25"/>
    <row r="811" ht="15.6" hidden="1" x14ac:dyDescent="0.25"/>
    <row r="812" ht="15.6" hidden="1" x14ac:dyDescent="0.25"/>
    <row r="813" ht="15.6" hidden="1" x14ac:dyDescent="0.25"/>
    <row r="814" ht="15.6" hidden="1" x14ac:dyDescent="0.25"/>
    <row r="815" ht="15.6" hidden="1" x14ac:dyDescent="0.25"/>
    <row r="816" ht="15.6" hidden="1" x14ac:dyDescent="0.25"/>
    <row r="817" ht="15.6" hidden="1" x14ac:dyDescent="0.25"/>
    <row r="818" ht="15.6" hidden="1" x14ac:dyDescent="0.25"/>
    <row r="819" ht="15.6" hidden="1" x14ac:dyDescent="0.25"/>
    <row r="820" ht="15.6" hidden="1" x14ac:dyDescent="0.25"/>
    <row r="821" ht="15.6" hidden="1" x14ac:dyDescent="0.25"/>
    <row r="822" ht="15.6" hidden="1" x14ac:dyDescent="0.25"/>
    <row r="823" ht="15.6" hidden="1" x14ac:dyDescent="0.25"/>
    <row r="824" ht="15.6" hidden="1" x14ac:dyDescent="0.25"/>
    <row r="825" ht="15.6" hidden="1" x14ac:dyDescent="0.25"/>
    <row r="826" ht="15.6" hidden="1" x14ac:dyDescent="0.25"/>
    <row r="827" ht="15.6" hidden="1" x14ac:dyDescent="0.25"/>
    <row r="828" ht="15.6" hidden="1" x14ac:dyDescent="0.25"/>
    <row r="829" ht="15.6" hidden="1" x14ac:dyDescent="0.25"/>
    <row r="830" ht="15.6" hidden="1" x14ac:dyDescent="0.25"/>
    <row r="831" ht="15.6" hidden="1" x14ac:dyDescent="0.25"/>
    <row r="832" ht="15.6" hidden="1" x14ac:dyDescent="0.25"/>
    <row r="833" ht="15.6" hidden="1" x14ac:dyDescent="0.25"/>
    <row r="834" ht="15.6" hidden="1" x14ac:dyDescent="0.25"/>
    <row r="835" ht="15.6" hidden="1" x14ac:dyDescent="0.25"/>
    <row r="836" ht="15.6" hidden="1" x14ac:dyDescent="0.25"/>
    <row r="837" ht="15.6" hidden="1" x14ac:dyDescent="0.25"/>
    <row r="838" ht="15.6" hidden="1" x14ac:dyDescent="0.25"/>
    <row r="839" ht="15.6" hidden="1" x14ac:dyDescent="0.25"/>
    <row r="840" ht="15.6" hidden="1" x14ac:dyDescent="0.25"/>
    <row r="841" ht="15.6" hidden="1" x14ac:dyDescent="0.25"/>
    <row r="842" ht="15.6" hidden="1" x14ac:dyDescent="0.25"/>
    <row r="843" ht="15.6" hidden="1" x14ac:dyDescent="0.25"/>
    <row r="844" ht="15.6" hidden="1" x14ac:dyDescent="0.25"/>
    <row r="845" ht="15.6" hidden="1" x14ac:dyDescent="0.25"/>
    <row r="846" ht="15.6" hidden="1" x14ac:dyDescent="0.25"/>
    <row r="847" ht="15.6" hidden="1" x14ac:dyDescent="0.25"/>
    <row r="848" ht="15.6" hidden="1" x14ac:dyDescent="0.25"/>
    <row r="849" ht="15.6" hidden="1" x14ac:dyDescent="0.25"/>
    <row r="850" ht="15.6" hidden="1" x14ac:dyDescent="0.25"/>
    <row r="851" ht="15.6" hidden="1" x14ac:dyDescent="0.25"/>
    <row r="852" ht="15.6" hidden="1" x14ac:dyDescent="0.25"/>
    <row r="853" ht="15.6" hidden="1" x14ac:dyDescent="0.25"/>
    <row r="854" ht="15.6" hidden="1" x14ac:dyDescent="0.25"/>
    <row r="855" ht="15.6" hidden="1" x14ac:dyDescent="0.25"/>
    <row r="856" ht="15.6" hidden="1" x14ac:dyDescent="0.25"/>
    <row r="857" ht="15.6" hidden="1" x14ac:dyDescent="0.25"/>
    <row r="858" ht="15.6" hidden="1" x14ac:dyDescent="0.25"/>
    <row r="859" ht="15.6" hidden="1" x14ac:dyDescent="0.25"/>
    <row r="860" ht="15.6" hidden="1" x14ac:dyDescent="0.25"/>
    <row r="861" ht="15.6" hidden="1" x14ac:dyDescent="0.25"/>
    <row r="862" ht="15.6" hidden="1" x14ac:dyDescent="0.25"/>
    <row r="863" ht="15.6" hidden="1" x14ac:dyDescent="0.25"/>
    <row r="864" ht="15.6" hidden="1" x14ac:dyDescent="0.25"/>
    <row r="865" ht="15.6" hidden="1" x14ac:dyDescent="0.25"/>
    <row r="866" ht="15.6" hidden="1" x14ac:dyDescent="0.25"/>
    <row r="867" ht="15.6" hidden="1" x14ac:dyDescent="0.25"/>
    <row r="868" ht="15.6" hidden="1" x14ac:dyDescent="0.25"/>
    <row r="869" ht="15.6" hidden="1" x14ac:dyDescent="0.25"/>
    <row r="870" ht="15.6" hidden="1" x14ac:dyDescent="0.25"/>
    <row r="871" ht="15.6" hidden="1" x14ac:dyDescent="0.25"/>
    <row r="872" ht="15.6" hidden="1" x14ac:dyDescent="0.25"/>
    <row r="873" ht="15.6" hidden="1" x14ac:dyDescent="0.25"/>
    <row r="874" ht="15.6" hidden="1" x14ac:dyDescent="0.25"/>
    <row r="875" ht="15.6" hidden="1" x14ac:dyDescent="0.25"/>
    <row r="876" ht="15.6" hidden="1" x14ac:dyDescent="0.25"/>
    <row r="877" ht="15.6" hidden="1" x14ac:dyDescent="0.25"/>
    <row r="878" ht="15.6" hidden="1" x14ac:dyDescent="0.25"/>
    <row r="879" ht="15.6" hidden="1" x14ac:dyDescent="0.25"/>
    <row r="880" ht="15.6" hidden="1" x14ac:dyDescent="0.25"/>
    <row r="881" ht="15.6" hidden="1" x14ac:dyDescent="0.25"/>
    <row r="882" ht="15.6" hidden="1" x14ac:dyDescent="0.25"/>
    <row r="883" ht="15.6" hidden="1" x14ac:dyDescent="0.25"/>
    <row r="884" ht="15.6" hidden="1" x14ac:dyDescent="0.25"/>
    <row r="885" ht="15.6" hidden="1" x14ac:dyDescent="0.25"/>
    <row r="886" ht="15.6" hidden="1" x14ac:dyDescent="0.25"/>
    <row r="887" ht="15.6" hidden="1" x14ac:dyDescent="0.25"/>
    <row r="888" ht="15.6" hidden="1" x14ac:dyDescent="0.25"/>
    <row r="889" ht="15.6" hidden="1" x14ac:dyDescent="0.25"/>
    <row r="890" ht="15.6" hidden="1" x14ac:dyDescent="0.25"/>
    <row r="891" ht="15.6" hidden="1" x14ac:dyDescent="0.25"/>
    <row r="892" ht="15.6" hidden="1" x14ac:dyDescent="0.25"/>
    <row r="893" ht="15.6" hidden="1" x14ac:dyDescent="0.25"/>
    <row r="894" ht="15.6" hidden="1" x14ac:dyDescent="0.25"/>
    <row r="895" ht="15.6" hidden="1" x14ac:dyDescent="0.25"/>
    <row r="896" ht="15.6" hidden="1" x14ac:dyDescent="0.25"/>
    <row r="897" ht="15.6" hidden="1" x14ac:dyDescent="0.25"/>
    <row r="898" ht="15.6" hidden="1" x14ac:dyDescent="0.25"/>
    <row r="899" ht="15.6" hidden="1" x14ac:dyDescent="0.25"/>
    <row r="900" ht="15.6" hidden="1" x14ac:dyDescent="0.25"/>
    <row r="901" ht="15.6" hidden="1" x14ac:dyDescent="0.25"/>
    <row r="902" ht="15.6" hidden="1" x14ac:dyDescent="0.25"/>
    <row r="903" ht="15.6" hidden="1" x14ac:dyDescent="0.25"/>
    <row r="904" ht="15.6" hidden="1" x14ac:dyDescent="0.25"/>
    <row r="905" ht="15.6" hidden="1" x14ac:dyDescent="0.25"/>
    <row r="906" ht="15.6" hidden="1" x14ac:dyDescent="0.25"/>
    <row r="907" ht="15.6" hidden="1" x14ac:dyDescent="0.25"/>
    <row r="908" ht="15.6" hidden="1" x14ac:dyDescent="0.25"/>
    <row r="909" ht="15.6" hidden="1" x14ac:dyDescent="0.25"/>
    <row r="910" ht="15.6" hidden="1" x14ac:dyDescent="0.25"/>
    <row r="911" ht="15.6" hidden="1" x14ac:dyDescent="0.25"/>
    <row r="912" ht="15.6" hidden="1" x14ac:dyDescent="0.25"/>
    <row r="913" ht="15.6" hidden="1" x14ac:dyDescent="0.25"/>
    <row r="914" ht="15.6" hidden="1" x14ac:dyDescent="0.25"/>
    <row r="915" ht="15.6" hidden="1" x14ac:dyDescent="0.25"/>
    <row r="916" ht="15.6" hidden="1" x14ac:dyDescent="0.25"/>
    <row r="917" ht="15.6" hidden="1" x14ac:dyDescent="0.25"/>
    <row r="918" ht="15.6" hidden="1" x14ac:dyDescent="0.25"/>
    <row r="919" ht="15.6" hidden="1" x14ac:dyDescent="0.25"/>
    <row r="920" ht="15.6" hidden="1" x14ac:dyDescent="0.25"/>
    <row r="921" ht="15.6" hidden="1" x14ac:dyDescent="0.25"/>
    <row r="922" ht="15.6" hidden="1" x14ac:dyDescent="0.25"/>
    <row r="923" ht="15.6" hidden="1" x14ac:dyDescent="0.25"/>
    <row r="924" ht="15.6" hidden="1" x14ac:dyDescent="0.25"/>
    <row r="925" ht="15.6" hidden="1" x14ac:dyDescent="0.25"/>
    <row r="926" ht="15.6" hidden="1" x14ac:dyDescent="0.25"/>
    <row r="927" ht="15.6" hidden="1" x14ac:dyDescent="0.25"/>
    <row r="928" ht="15.6" hidden="1" x14ac:dyDescent="0.25"/>
    <row r="929" ht="15.6" hidden="1" x14ac:dyDescent="0.25"/>
    <row r="930" ht="15.6" hidden="1" x14ac:dyDescent="0.25"/>
    <row r="931" ht="15.6" hidden="1" x14ac:dyDescent="0.25"/>
    <row r="932" ht="15.6" hidden="1" x14ac:dyDescent="0.25"/>
    <row r="933" ht="15.6" hidden="1" x14ac:dyDescent="0.25"/>
    <row r="934" ht="15.6" hidden="1" x14ac:dyDescent="0.25"/>
    <row r="935" ht="15.6" hidden="1" x14ac:dyDescent="0.25"/>
    <row r="936" ht="15.6" hidden="1" x14ac:dyDescent="0.25"/>
    <row r="937" ht="15.6" hidden="1" x14ac:dyDescent="0.25"/>
    <row r="938" ht="15.6" hidden="1" x14ac:dyDescent="0.25"/>
    <row r="939" ht="15.6" hidden="1" x14ac:dyDescent="0.25"/>
    <row r="940" ht="15.6" hidden="1" x14ac:dyDescent="0.25"/>
    <row r="941" ht="15.6" hidden="1" x14ac:dyDescent="0.25"/>
    <row r="942" ht="15.6" hidden="1" x14ac:dyDescent="0.25"/>
    <row r="943" ht="15.6" hidden="1" x14ac:dyDescent="0.25"/>
    <row r="944" ht="15.6" hidden="1" x14ac:dyDescent="0.25"/>
    <row r="945" ht="15.6" hidden="1" x14ac:dyDescent="0.25"/>
    <row r="946" ht="15.6" hidden="1" x14ac:dyDescent="0.25"/>
    <row r="947" ht="15.6" hidden="1" x14ac:dyDescent="0.25"/>
    <row r="948" ht="15.6" hidden="1" x14ac:dyDescent="0.25"/>
    <row r="949" ht="15.6" hidden="1" x14ac:dyDescent="0.25"/>
    <row r="950" ht="15.6" hidden="1" x14ac:dyDescent="0.25"/>
    <row r="951" ht="15.6" hidden="1" x14ac:dyDescent="0.25"/>
    <row r="952" ht="15.6" hidden="1" x14ac:dyDescent="0.25"/>
    <row r="953" ht="15.6" hidden="1" x14ac:dyDescent="0.25"/>
    <row r="954" ht="15.6" hidden="1" x14ac:dyDescent="0.25"/>
    <row r="955" ht="15.6" hidden="1" x14ac:dyDescent="0.25"/>
    <row r="956" ht="15.6" hidden="1" x14ac:dyDescent="0.25"/>
    <row r="957" ht="15.6" hidden="1" x14ac:dyDescent="0.25"/>
    <row r="958" ht="15.6" hidden="1" x14ac:dyDescent="0.25"/>
    <row r="959" ht="15.6" hidden="1" x14ac:dyDescent="0.25"/>
    <row r="960" ht="15.6" hidden="1" x14ac:dyDescent="0.25"/>
    <row r="961" ht="15.6" hidden="1" x14ac:dyDescent="0.25"/>
    <row r="962" ht="15.6" hidden="1" x14ac:dyDescent="0.25"/>
    <row r="963" ht="15.6" hidden="1" x14ac:dyDescent="0.25"/>
    <row r="964" ht="15.6" hidden="1" x14ac:dyDescent="0.25"/>
    <row r="965" ht="15.6" hidden="1" x14ac:dyDescent="0.25"/>
    <row r="966" ht="15.6" hidden="1" x14ac:dyDescent="0.25"/>
    <row r="967" ht="15.6" hidden="1" x14ac:dyDescent="0.25"/>
    <row r="968" ht="15.6" hidden="1" x14ac:dyDescent="0.25"/>
    <row r="969" ht="15.6" hidden="1" x14ac:dyDescent="0.25"/>
    <row r="970" ht="15.6" hidden="1" x14ac:dyDescent="0.25"/>
    <row r="971" ht="15.6" hidden="1" x14ac:dyDescent="0.25"/>
    <row r="972" ht="15.6" hidden="1" x14ac:dyDescent="0.25"/>
    <row r="973" ht="15.6" hidden="1" x14ac:dyDescent="0.25"/>
    <row r="974" ht="15.6" hidden="1" x14ac:dyDescent="0.25"/>
    <row r="975" ht="15.6" hidden="1" x14ac:dyDescent="0.25"/>
    <row r="976" ht="15.6" hidden="1" x14ac:dyDescent="0.25"/>
    <row r="977" ht="15.6" hidden="1" x14ac:dyDescent="0.25"/>
    <row r="978" ht="15.6" hidden="1" x14ac:dyDescent="0.25"/>
    <row r="979" ht="15.6" hidden="1" x14ac:dyDescent="0.25"/>
    <row r="980" ht="15.6" hidden="1" x14ac:dyDescent="0.25"/>
    <row r="981" ht="15.6" hidden="1" x14ac:dyDescent="0.25"/>
    <row r="982" ht="15.6" hidden="1" x14ac:dyDescent="0.25"/>
    <row r="983" ht="15.6" hidden="1" x14ac:dyDescent="0.25"/>
    <row r="984" ht="15.6" hidden="1" x14ac:dyDescent="0.25"/>
    <row r="985" ht="15.6" hidden="1" x14ac:dyDescent="0.25"/>
    <row r="986" ht="15.6" hidden="1" x14ac:dyDescent="0.25"/>
    <row r="987" ht="15.6" hidden="1" x14ac:dyDescent="0.25"/>
    <row r="988" ht="15.6" hidden="1" x14ac:dyDescent="0.25"/>
    <row r="989" ht="15.6" hidden="1" x14ac:dyDescent="0.25"/>
    <row r="990" ht="15.6" hidden="1" x14ac:dyDescent="0.25"/>
    <row r="991" ht="15.6" hidden="1" x14ac:dyDescent="0.25"/>
    <row r="992" ht="15.6" hidden="1" x14ac:dyDescent="0.25"/>
    <row r="993" ht="15.6" hidden="1" x14ac:dyDescent="0.25"/>
    <row r="994" ht="15.6" hidden="1" x14ac:dyDescent="0.25"/>
    <row r="995" ht="15.6" hidden="1" x14ac:dyDescent="0.25"/>
    <row r="996" ht="15.6" hidden="1" x14ac:dyDescent="0.25"/>
    <row r="997" ht="15.6" hidden="1" x14ac:dyDescent="0.25"/>
    <row r="998" ht="15.6" hidden="1" x14ac:dyDescent="0.25"/>
    <row r="999" ht="15.6" hidden="1" x14ac:dyDescent="0.25"/>
    <row r="1000" ht="15.6" hidden="1" x14ac:dyDescent="0.25"/>
    <row r="1001" ht="15.6" hidden="1" x14ac:dyDescent="0.25"/>
    <row r="1002" ht="15.6" hidden="1" x14ac:dyDescent="0.25"/>
    <row r="1003" ht="15.6" hidden="1" x14ac:dyDescent="0.25"/>
    <row r="1004" ht="15.6" hidden="1" x14ac:dyDescent="0.25"/>
    <row r="1005" ht="15.6" hidden="1" x14ac:dyDescent="0.25"/>
    <row r="1006" ht="15.6" hidden="1" x14ac:dyDescent="0.25"/>
    <row r="1007" ht="15.6" hidden="1" x14ac:dyDescent="0.25"/>
    <row r="1008" ht="15.6" hidden="1" x14ac:dyDescent="0.25"/>
    <row r="1009" ht="15.6" hidden="1" x14ac:dyDescent="0.25"/>
    <row r="1010" ht="15.6" hidden="1" x14ac:dyDescent="0.25"/>
    <row r="1011" ht="15.6" hidden="1" x14ac:dyDescent="0.25"/>
    <row r="1012" ht="15.6" hidden="1" x14ac:dyDescent="0.25"/>
    <row r="1013" ht="15.6" hidden="1" x14ac:dyDescent="0.25"/>
    <row r="1014" ht="15.6" hidden="1" x14ac:dyDescent="0.25"/>
    <row r="1015" ht="15.6" hidden="1" x14ac:dyDescent="0.25"/>
    <row r="1016" ht="15.6" hidden="1" x14ac:dyDescent="0.25"/>
    <row r="1017" ht="15.6" hidden="1" x14ac:dyDescent="0.25"/>
    <row r="1018" ht="15.6" hidden="1" x14ac:dyDescent="0.25"/>
    <row r="1019" ht="15.6" hidden="1" x14ac:dyDescent="0.25"/>
    <row r="1020" ht="15.6" hidden="1" x14ac:dyDescent="0.25"/>
    <row r="1021" ht="15.6" hidden="1" x14ac:dyDescent="0.25"/>
    <row r="1022" ht="15.6" hidden="1" x14ac:dyDescent="0.25"/>
    <row r="1023" ht="15.6" hidden="1" x14ac:dyDescent="0.25"/>
    <row r="1024" ht="15.6" hidden="1" x14ac:dyDescent="0.25"/>
    <row r="1025" ht="15.6" hidden="1" x14ac:dyDescent="0.25"/>
    <row r="1026" ht="15.6" hidden="1" x14ac:dyDescent="0.25"/>
    <row r="1027" ht="15.6" hidden="1" x14ac:dyDescent="0.25"/>
    <row r="1028" ht="15.6" hidden="1" x14ac:dyDescent="0.25"/>
    <row r="1029" ht="15.6" hidden="1" x14ac:dyDescent="0.25"/>
    <row r="1030" ht="15.6" hidden="1" x14ac:dyDescent="0.25"/>
    <row r="1031" ht="15.6" hidden="1" x14ac:dyDescent="0.25"/>
    <row r="1032" ht="15.6" hidden="1" x14ac:dyDescent="0.25"/>
    <row r="1033" ht="15.6" hidden="1" x14ac:dyDescent="0.25"/>
    <row r="1034" ht="15.6" hidden="1" x14ac:dyDescent="0.25"/>
    <row r="1035" ht="15.6" hidden="1" x14ac:dyDescent="0.25"/>
    <row r="1036" ht="15.6" hidden="1" x14ac:dyDescent="0.25"/>
    <row r="1037" ht="15.6" hidden="1" x14ac:dyDescent="0.25"/>
    <row r="1038" ht="15.6" hidden="1" x14ac:dyDescent="0.25"/>
    <row r="1039" ht="15.6" hidden="1" x14ac:dyDescent="0.25"/>
    <row r="1040" ht="15.6" hidden="1" x14ac:dyDescent="0.25"/>
    <row r="1041" ht="15.6" hidden="1" x14ac:dyDescent="0.25"/>
    <row r="1042" ht="15.6" hidden="1" x14ac:dyDescent="0.25"/>
    <row r="1043" ht="15.6" hidden="1" x14ac:dyDescent="0.25"/>
    <row r="1044" ht="15.6" hidden="1" x14ac:dyDescent="0.25"/>
    <row r="1045" ht="15.6" hidden="1" x14ac:dyDescent="0.25"/>
    <row r="1046" ht="15.6" hidden="1" x14ac:dyDescent="0.25"/>
    <row r="1047" ht="15.6" hidden="1" x14ac:dyDescent="0.25"/>
    <row r="1048" ht="15.6" hidden="1" x14ac:dyDescent="0.25"/>
    <row r="1049" ht="15.6" hidden="1" x14ac:dyDescent="0.25"/>
    <row r="1050" ht="15.6" hidden="1" x14ac:dyDescent="0.25"/>
    <row r="1051" ht="15.6" hidden="1" x14ac:dyDescent="0.25"/>
    <row r="1052" ht="15.6" hidden="1" x14ac:dyDescent="0.25"/>
    <row r="1053" ht="15.6" hidden="1" x14ac:dyDescent="0.25"/>
    <row r="1054" ht="15.6" hidden="1" x14ac:dyDescent="0.25"/>
    <row r="1055" ht="15.6" hidden="1" x14ac:dyDescent="0.25"/>
    <row r="1056" ht="15.6" hidden="1" x14ac:dyDescent="0.25"/>
    <row r="1057" ht="15.6" hidden="1" x14ac:dyDescent="0.25"/>
    <row r="1058" ht="15.6" hidden="1" x14ac:dyDescent="0.25"/>
    <row r="1059" ht="15.6" hidden="1" x14ac:dyDescent="0.25"/>
    <row r="1060" ht="15.6" hidden="1" x14ac:dyDescent="0.25"/>
    <row r="1061" ht="15.6" hidden="1" x14ac:dyDescent="0.25"/>
    <row r="1062" ht="15.6" hidden="1" x14ac:dyDescent="0.25"/>
    <row r="1063" ht="15.6" hidden="1" x14ac:dyDescent="0.25"/>
    <row r="1064" ht="15.6" hidden="1" x14ac:dyDescent="0.25"/>
    <row r="1065" ht="15.6" hidden="1" x14ac:dyDescent="0.25"/>
    <row r="1066" ht="15.6" hidden="1" x14ac:dyDescent="0.25"/>
    <row r="1067" ht="15.6" hidden="1" x14ac:dyDescent="0.25"/>
    <row r="1068" ht="15.6" hidden="1" x14ac:dyDescent="0.25"/>
    <row r="1069" ht="15.6" hidden="1" x14ac:dyDescent="0.25"/>
    <row r="1070" ht="15.6" hidden="1" x14ac:dyDescent="0.25"/>
    <row r="1071" ht="15.6" hidden="1" x14ac:dyDescent="0.25"/>
    <row r="1072" ht="15.6" hidden="1" x14ac:dyDescent="0.25"/>
    <row r="1073" ht="15.6" hidden="1" x14ac:dyDescent="0.25"/>
    <row r="1074" ht="15.6" hidden="1" x14ac:dyDescent="0.25"/>
    <row r="1075" ht="15.6" hidden="1" x14ac:dyDescent="0.25"/>
    <row r="1076" ht="15.6" hidden="1" x14ac:dyDescent="0.25"/>
    <row r="1077" ht="15.6" hidden="1" x14ac:dyDescent="0.25"/>
    <row r="1078" ht="15.6" hidden="1" x14ac:dyDescent="0.25"/>
    <row r="1079" ht="15.6" hidden="1" x14ac:dyDescent="0.25"/>
    <row r="1080" ht="15.6" hidden="1" x14ac:dyDescent="0.25"/>
    <row r="1081" ht="15.6" hidden="1" x14ac:dyDescent="0.25"/>
    <row r="1082" ht="15.6" hidden="1" x14ac:dyDescent="0.25"/>
    <row r="1083" ht="15.6" hidden="1" x14ac:dyDescent="0.25"/>
    <row r="1084" ht="15.6" hidden="1" x14ac:dyDescent="0.25"/>
    <row r="1085" ht="15.6" hidden="1" x14ac:dyDescent="0.25"/>
    <row r="1086" ht="15.6" hidden="1" x14ac:dyDescent="0.25"/>
    <row r="1087" ht="15.6" hidden="1" x14ac:dyDescent="0.25"/>
    <row r="1088" ht="15.6" hidden="1" x14ac:dyDescent="0.25"/>
    <row r="1089" ht="15.6" hidden="1" x14ac:dyDescent="0.25"/>
    <row r="1090" ht="15.6" hidden="1" x14ac:dyDescent="0.25"/>
    <row r="1091" ht="15.6" hidden="1" x14ac:dyDescent="0.25"/>
    <row r="1092" ht="15.6" hidden="1" x14ac:dyDescent="0.25"/>
    <row r="1093" ht="15.6" hidden="1" x14ac:dyDescent="0.25"/>
    <row r="1094" ht="15.6" hidden="1" x14ac:dyDescent="0.25"/>
    <row r="1095" ht="15.6" hidden="1" x14ac:dyDescent="0.25"/>
    <row r="1096" ht="15.6" hidden="1" x14ac:dyDescent="0.25"/>
    <row r="1097" ht="15.6" hidden="1" x14ac:dyDescent="0.25"/>
    <row r="1098" ht="15.6" hidden="1" x14ac:dyDescent="0.25"/>
    <row r="1099" ht="15.6" hidden="1" x14ac:dyDescent="0.25"/>
    <row r="1100" ht="15.6" hidden="1" x14ac:dyDescent="0.25"/>
    <row r="1101" ht="15.6" hidden="1" x14ac:dyDescent="0.25"/>
    <row r="1102" ht="15.6" hidden="1" x14ac:dyDescent="0.25"/>
    <row r="1103" ht="15.6" hidden="1" x14ac:dyDescent="0.25"/>
    <row r="1104" ht="15.6" hidden="1" x14ac:dyDescent="0.25"/>
    <row r="1105" ht="15.6" hidden="1" x14ac:dyDescent="0.25"/>
    <row r="1106" ht="15.6" hidden="1" x14ac:dyDescent="0.25"/>
    <row r="1107" ht="15.6" hidden="1" x14ac:dyDescent="0.25"/>
    <row r="1108" ht="15.6" hidden="1" x14ac:dyDescent="0.25"/>
    <row r="1109" ht="15.6" hidden="1" x14ac:dyDescent="0.25"/>
    <row r="1110" ht="15.6" hidden="1" x14ac:dyDescent="0.25"/>
    <row r="1111" ht="15.6" hidden="1" x14ac:dyDescent="0.25"/>
    <row r="1112" ht="15.6" hidden="1" x14ac:dyDescent="0.25"/>
    <row r="1113" ht="15.6" hidden="1" x14ac:dyDescent="0.25"/>
    <row r="1114" ht="15.6" hidden="1" x14ac:dyDescent="0.25"/>
    <row r="1115" ht="15.6" hidden="1" x14ac:dyDescent="0.25"/>
    <row r="1116" ht="15.6" hidden="1" x14ac:dyDescent="0.25"/>
    <row r="1117" ht="15.6" hidden="1" x14ac:dyDescent="0.25"/>
    <row r="1118" ht="15.6" hidden="1" x14ac:dyDescent="0.25"/>
    <row r="1119" ht="15.6" hidden="1" x14ac:dyDescent="0.25"/>
    <row r="1120" ht="15.6" hidden="1" x14ac:dyDescent="0.25"/>
    <row r="1121" ht="15.6" hidden="1" x14ac:dyDescent="0.25"/>
    <row r="1122" ht="15.6" hidden="1" x14ac:dyDescent="0.25"/>
    <row r="1123" ht="15.6" hidden="1" x14ac:dyDescent="0.25"/>
    <row r="1124" ht="15.6" hidden="1" x14ac:dyDescent="0.25"/>
    <row r="1125" ht="15.6" hidden="1" x14ac:dyDescent="0.25"/>
    <row r="1126" ht="15.6" hidden="1" x14ac:dyDescent="0.25"/>
    <row r="1127" ht="15.6" hidden="1" x14ac:dyDescent="0.25"/>
    <row r="1128" ht="15.6" hidden="1" x14ac:dyDescent="0.25"/>
    <row r="1129" ht="15.6" hidden="1" x14ac:dyDescent="0.25"/>
    <row r="1130" ht="15.6" hidden="1" x14ac:dyDescent="0.25"/>
    <row r="1131" ht="15.6" hidden="1" x14ac:dyDescent="0.25"/>
    <row r="1132" ht="15.6" hidden="1" x14ac:dyDescent="0.25"/>
    <row r="1133" ht="15.6" hidden="1" x14ac:dyDescent="0.25"/>
    <row r="1134" ht="15.6" hidden="1" x14ac:dyDescent="0.25"/>
    <row r="1135" ht="15.6" hidden="1" x14ac:dyDescent="0.25"/>
    <row r="1136" ht="15.6" hidden="1" x14ac:dyDescent="0.25"/>
    <row r="1137" ht="15.6" hidden="1" x14ac:dyDescent="0.25"/>
    <row r="1138" ht="15.6" hidden="1" x14ac:dyDescent="0.25"/>
    <row r="1139" ht="15.6" hidden="1" x14ac:dyDescent="0.25"/>
    <row r="1140" ht="15.6" hidden="1" x14ac:dyDescent="0.25"/>
    <row r="1141" ht="15.6" hidden="1" x14ac:dyDescent="0.25"/>
    <row r="1142" ht="15.6" hidden="1" x14ac:dyDescent="0.25"/>
    <row r="1143" ht="15.6" hidden="1" x14ac:dyDescent="0.25"/>
    <row r="1144" ht="15.6" hidden="1" x14ac:dyDescent="0.25"/>
    <row r="1145" ht="15.6" hidden="1" x14ac:dyDescent="0.25"/>
    <row r="1146" ht="15.6" hidden="1" x14ac:dyDescent="0.25"/>
    <row r="1147" ht="15.6" hidden="1" x14ac:dyDescent="0.25"/>
    <row r="1148" ht="15.6" hidden="1" x14ac:dyDescent="0.25"/>
    <row r="1149" ht="15.6" hidden="1" x14ac:dyDescent="0.25"/>
    <row r="1150" ht="15.6" hidden="1" x14ac:dyDescent="0.25"/>
    <row r="1151" ht="15.6" hidden="1" x14ac:dyDescent="0.25"/>
    <row r="1152" ht="15.6" hidden="1" x14ac:dyDescent="0.25"/>
    <row r="1153" ht="15.6" hidden="1" x14ac:dyDescent="0.25"/>
    <row r="1154" ht="15.6" hidden="1" x14ac:dyDescent="0.25"/>
    <row r="1155" ht="15.6" hidden="1" x14ac:dyDescent="0.25"/>
    <row r="1156" ht="15.6" hidden="1" x14ac:dyDescent="0.25"/>
    <row r="1157" ht="15.6" hidden="1" x14ac:dyDescent="0.25"/>
    <row r="1158" ht="15.6" hidden="1" x14ac:dyDescent="0.25"/>
    <row r="1159" ht="15.6" hidden="1" x14ac:dyDescent="0.25"/>
    <row r="1160" ht="15.6" hidden="1" x14ac:dyDescent="0.25"/>
    <row r="1161" ht="15.6" hidden="1" x14ac:dyDescent="0.25"/>
    <row r="1162" ht="15.6" hidden="1" x14ac:dyDescent="0.25"/>
    <row r="1163" ht="15.6" hidden="1" x14ac:dyDescent="0.25"/>
    <row r="1164" ht="15.6" hidden="1" x14ac:dyDescent="0.25"/>
    <row r="1165" ht="15.6" hidden="1" x14ac:dyDescent="0.25"/>
    <row r="1166" ht="15.6" hidden="1" x14ac:dyDescent="0.25"/>
    <row r="1167" ht="15.6" hidden="1" x14ac:dyDescent="0.25"/>
    <row r="1168" ht="15.6" hidden="1" x14ac:dyDescent="0.25"/>
    <row r="1169" ht="15.6" hidden="1" x14ac:dyDescent="0.25"/>
    <row r="1170" ht="15.6" hidden="1" x14ac:dyDescent="0.25"/>
    <row r="1171" ht="15.6" hidden="1" x14ac:dyDescent="0.25"/>
    <row r="1172" ht="15.6" hidden="1" x14ac:dyDescent="0.25"/>
    <row r="1173" ht="15.6" hidden="1" x14ac:dyDescent="0.25"/>
    <row r="1174" ht="15.6" hidden="1" x14ac:dyDescent="0.25"/>
    <row r="1175" ht="15.6" hidden="1" x14ac:dyDescent="0.25"/>
    <row r="1176" ht="15.6" hidden="1" x14ac:dyDescent="0.25"/>
    <row r="1177" ht="15.6" hidden="1" x14ac:dyDescent="0.25"/>
    <row r="1178" ht="15.6" hidden="1" x14ac:dyDescent="0.25"/>
    <row r="1179" ht="15.6" hidden="1" x14ac:dyDescent="0.25"/>
    <row r="1180" ht="15.6" hidden="1" x14ac:dyDescent="0.25"/>
    <row r="1181" ht="15.6" hidden="1" x14ac:dyDescent="0.25"/>
    <row r="1182" ht="15.6" hidden="1" x14ac:dyDescent="0.25"/>
    <row r="1183" ht="15.6" hidden="1" x14ac:dyDescent="0.25"/>
    <row r="1184" ht="15.6" hidden="1" x14ac:dyDescent="0.25"/>
    <row r="1185" ht="15.6" hidden="1" x14ac:dyDescent="0.25"/>
    <row r="1186" ht="15.6" hidden="1" x14ac:dyDescent="0.25"/>
    <row r="1187" ht="15.6" hidden="1" x14ac:dyDescent="0.25"/>
    <row r="1188" ht="15.6" hidden="1" x14ac:dyDescent="0.25"/>
    <row r="1189" ht="15.6" hidden="1" x14ac:dyDescent="0.25"/>
    <row r="1190" ht="15.6" hidden="1" x14ac:dyDescent="0.25"/>
    <row r="1191" ht="15.6" hidden="1" x14ac:dyDescent="0.25"/>
    <row r="1192" ht="15.6" hidden="1" x14ac:dyDescent="0.25"/>
    <row r="1193" ht="15.6" hidden="1" x14ac:dyDescent="0.25"/>
    <row r="1194" ht="15.6" hidden="1" x14ac:dyDescent="0.25"/>
    <row r="1195" ht="15.6" hidden="1" x14ac:dyDescent="0.25"/>
    <row r="1196" ht="15.6" hidden="1" x14ac:dyDescent="0.25"/>
    <row r="1197" ht="15.6" hidden="1" x14ac:dyDescent="0.25"/>
    <row r="1198" ht="15.6" hidden="1" x14ac:dyDescent="0.25"/>
    <row r="1199" ht="15.6" hidden="1" x14ac:dyDescent="0.25"/>
    <row r="1200" ht="15.6" hidden="1" x14ac:dyDescent="0.25"/>
    <row r="1201" ht="15.6" hidden="1" x14ac:dyDescent="0.25"/>
    <row r="1202" ht="15.6" hidden="1" x14ac:dyDescent="0.25"/>
    <row r="1203" ht="15.6" hidden="1" x14ac:dyDescent="0.25"/>
    <row r="1204" ht="15.6" hidden="1" x14ac:dyDescent="0.25"/>
  </sheetData>
  <mergeCells count="100">
    <mergeCell ref="A582:A585"/>
    <mergeCell ref="A588:A591"/>
    <mergeCell ref="A594:A597"/>
    <mergeCell ref="A600:A603"/>
    <mergeCell ref="A546:A549"/>
    <mergeCell ref="A552:A555"/>
    <mergeCell ref="A558:A561"/>
    <mergeCell ref="A564:A567"/>
    <mergeCell ref="A570:A573"/>
    <mergeCell ref="A576:A579"/>
    <mergeCell ref="A540:A543"/>
    <mergeCell ref="A474:A477"/>
    <mergeCell ref="A480:A483"/>
    <mergeCell ref="A486:A489"/>
    <mergeCell ref="A492:A495"/>
    <mergeCell ref="A498:A501"/>
    <mergeCell ref="A504:A507"/>
    <mergeCell ref="A510:A513"/>
    <mergeCell ref="A516:A519"/>
    <mergeCell ref="A522:A525"/>
    <mergeCell ref="A528:A531"/>
    <mergeCell ref="A534:A537"/>
    <mergeCell ref="A468:A471"/>
    <mergeCell ref="A402:A405"/>
    <mergeCell ref="A408:A411"/>
    <mergeCell ref="A414:A417"/>
    <mergeCell ref="A420:A423"/>
    <mergeCell ref="A426:A429"/>
    <mergeCell ref="A432:A435"/>
    <mergeCell ref="A438:A441"/>
    <mergeCell ref="A444:A447"/>
    <mergeCell ref="A450:A453"/>
    <mergeCell ref="A456:A459"/>
    <mergeCell ref="A462:A465"/>
    <mergeCell ref="A396:A399"/>
    <mergeCell ref="A330:A333"/>
    <mergeCell ref="A336:A339"/>
    <mergeCell ref="A342:A345"/>
    <mergeCell ref="A348:A351"/>
    <mergeCell ref="A354:A357"/>
    <mergeCell ref="A360:A363"/>
    <mergeCell ref="A366:A369"/>
    <mergeCell ref="A372:A375"/>
    <mergeCell ref="A378:A381"/>
    <mergeCell ref="A384:A387"/>
    <mergeCell ref="A390:A393"/>
    <mergeCell ref="A324:A327"/>
    <mergeCell ref="A258:A261"/>
    <mergeCell ref="A264:A267"/>
    <mergeCell ref="A270:A273"/>
    <mergeCell ref="A276:A279"/>
    <mergeCell ref="A282:A285"/>
    <mergeCell ref="A288:A291"/>
    <mergeCell ref="A294:A297"/>
    <mergeCell ref="A300:A303"/>
    <mergeCell ref="A306:A309"/>
    <mergeCell ref="A312:A315"/>
    <mergeCell ref="A318:A321"/>
    <mergeCell ref="A252:A255"/>
    <mergeCell ref="A186:A189"/>
    <mergeCell ref="A192:A195"/>
    <mergeCell ref="A198:A201"/>
    <mergeCell ref="A204:A207"/>
    <mergeCell ref="A210:A213"/>
    <mergeCell ref="A216:A219"/>
    <mergeCell ref="A222:A225"/>
    <mergeCell ref="A228:A231"/>
    <mergeCell ref="A234:A237"/>
    <mergeCell ref="A240:A243"/>
    <mergeCell ref="A246:A249"/>
    <mergeCell ref="A180:A183"/>
    <mergeCell ref="A114:A117"/>
    <mergeCell ref="A120:A123"/>
    <mergeCell ref="A126:A129"/>
    <mergeCell ref="A132:A135"/>
    <mergeCell ref="A138:A141"/>
    <mergeCell ref="A144:A147"/>
    <mergeCell ref="A150:A153"/>
    <mergeCell ref="A156:A159"/>
    <mergeCell ref="A162:A165"/>
    <mergeCell ref="A168:A171"/>
    <mergeCell ref="A174:A177"/>
    <mergeCell ref="A108:A111"/>
    <mergeCell ref="A42:A45"/>
    <mergeCell ref="A48:A51"/>
    <mergeCell ref="A54:A57"/>
    <mergeCell ref="A60:A63"/>
    <mergeCell ref="A66:A69"/>
    <mergeCell ref="A72:A75"/>
    <mergeCell ref="A78:A81"/>
    <mergeCell ref="A84:A87"/>
    <mergeCell ref="A90:A93"/>
    <mergeCell ref="A96:A99"/>
    <mergeCell ref="A102:A105"/>
    <mergeCell ref="A36:A39"/>
    <mergeCell ref="A6:A9"/>
    <mergeCell ref="A12:A15"/>
    <mergeCell ref="A18:A21"/>
    <mergeCell ref="A24:A27"/>
    <mergeCell ref="A30:A33"/>
  </mergeCells>
  <conditionalFormatting sqref="A6:A9 A12:A15 A18:A21 A24:A27 A30:A33 A36:A39 A42:A45 A48:A51 A54:A57 A60:A63 A66:A69 A72:A75 A78:A81 A84:A87 A90:A93 A96:A99 A102:A105 A108:A111 A114:A117 A120:A123 A126:A129 A132:A135 A138:A141 A144:A147 A150:A153 A156:A159 A162:A165 A168:A171 A174:A177 A180:A183 A186:A189 A192:A195 A198:A201 A204:A207 A210:A213 A216:A219 A222:A225 A228:A231 A234:A237 A240:A243 A246:A249 A252:A255 A258:A261 A264:A267 A270:A273 A276:A279 A282:A285 A288:A291 A294:A297 A300:A303 A306:A309 A312:A315 A318:A321 A324:A327 A330:A333 A336:A339 A342:A345 A348:A351 A354:A357 A360:A363 A366:A369 A372:A375 A378:A381 A384:A387 A390:A393 A396:A399 A402:A405 A408:A411 A414:A417 A420:A423 A426:A429 A432:A435 A438:A441 A444:A447 A450:A453 A456:A459 A462:A465 A468:A471 A474:A477 A480:A483 A486:A489 A492:A495 A498:A501 A504:A507 A510:A513 A516:A519 A522:A525 A528:A531 A534:A537 A540:A543 A546:A549 A552:A555 A558:A561 A564:A567 A570:A573 A576:A579 A582:A585 A588:A591 A594:A597 A600:A603">
    <cfRule type="cellIs" dxfId="20" priority="1" stopIfTrue="1" operator="lessThan">
      <formula>2</formula>
    </cfRule>
    <cfRule type="cellIs" dxfId="19" priority="2" stopIfTrue="1" operator="equal">
      <formula>2</formula>
    </cfRule>
    <cfRule type="cellIs" dxfId="18" priority="3" stopIfTrue="1" operator="greaterThan">
      <formula>2</formula>
    </cfRule>
  </conditionalFormatting>
  <dataValidations count="2">
    <dataValidation type="list" allowBlank="1" showDropDown="1" showInputMessage="1" showErrorMessage="1" errorTitle="¡¡¡¡ATENCIÓN !!!!!" error="Para el correcto funcionamiento, debes poner una &quot;X&quot; en la opción que consideres correcta._x000a_" sqref="B1:B1048576">
      <formula1>"X,x"</formula1>
    </dataValidation>
    <dataValidation allowBlank="1" showDropDown="1" showInputMessage="1" showErrorMessage="1" sqref="E2"/>
  </dataValidations>
  <hyperlinks>
    <hyperlink ref="A1" location="PORTADA!A1" display="◄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17</vt:i4>
      </vt:variant>
    </vt:vector>
  </HeadingPairs>
  <TitlesOfParts>
    <vt:vector size="17" baseType="lpstr">
      <vt:lpstr>PORTADA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10</vt:lpstr>
      <vt:lpstr>11</vt:lpstr>
      <vt:lpstr>12</vt:lpstr>
      <vt:lpstr>0</vt:lpstr>
      <vt:lpstr>DATOS</vt:lpstr>
      <vt:lpstr>REPARTO</vt:lpstr>
      <vt:lpstr>CONTROL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Windows User</cp:lastModifiedBy>
  <cp:lastPrinted>2008-02-16T08:48:41Z</cp:lastPrinted>
  <dcterms:created xsi:type="dcterms:W3CDTF">1996-11-27T10:00:04Z</dcterms:created>
  <dcterms:modified xsi:type="dcterms:W3CDTF">2020-02-16T11:11:07Z</dcterms:modified>
</cp:coreProperties>
</file>